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124226"/>
  <xr:revisionPtr revIDLastSave="0" documentId="13_ncr:1_{7A8BDE49-1729-4F8D-B2FA-26C519B1EE7B}" xr6:coauthVersionLast="47" xr6:coauthVersionMax="47" xr10:uidLastSave="{00000000-0000-0000-0000-000000000000}"/>
  <bookViews>
    <workbookView xWindow="-120" yWindow="-120" windowWidth="29040" windowHeight="15720" tabRatio="694" firstSheet="2" activeTab="10" xr2:uid="{00000000-000D-0000-FFFF-FFFF00000000}"/>
  </bookViews>
  <sheets>
    <sheet name="PinNo" sheetId="35" r:id="rId1"/>
    <sheet name="Netlist_VTable" sheetId="36" r:id="rId2"/>
    <sheet name="EtchLengthFromLayout" sheetId="1" r:id="rId3"/>
    <sheet name="Assigned_Channel" sheetId="4" r:id="rId4"/>
    <sheet name="SGMII" sheetId="55" r:id="rId5"/>
    <sheet name="BRPHY" sheetId="34" r:id="rId6"/>
    <sheet name="GIGAPHY" sheetId="57" r:id="rId7"/>
    <sheet name="FE" sheetId="41" r:id="rId8"/>
    <sheet name="PCIE_USXG" sheetId="42" r:id="rId9"/>
    <sheet name="RGMII" sheetId="50" r:id="rId10"/>
    <sheet name="Scan_In_Out" sheetId="44" r:id="rId11"/>
    <sheet name="SPI" sheetId="46" r:id="rId12"/>
    <sheet name="XTAL" sheetId="45" r:id="rId13"/>
  </sheets>
  <externalReferences>
    <externalReference r:id="rId14"/>
  </externalReferences>
  <definedNames>
    <definedName name="_xlnm._FilterDatabase" localSheetId="10" hidden="1">Scan_In_Out!$C$1:$C$121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6" i="44" l="1"/>
  <c r="K45" i="44"/>
  <c r="J46" i="44"/>
  <c r="J45" i="44"/>
  <c r="I46" i="44"/>
  <c r="I45" i="44"/>
  <c r="J50" i="44" l="1"/>
  <c r="I119" i="44"/>
  <c r="J119" i="44" s="1"/>
  <c r="K119" i="44" s="1"/>
  <c r="I108" i="44"/>
  <c r="J108" i="44" s="1"/>
  <c r="K108" i="44" s="1"/>
  <c r="I89" i="44"/>
  <c r="J89" i="44" s="1"/>
  <c r="K89" i="44" s="1"/>
  <c r="I78" i="44"/>
  <c r="J78" i="44" s="1"/>
  <c r="K78" i="44" s="1"/>
  <c r="I59" i="44"/>
  <c r="J59" i="44" s="1"/>
  <c r="K59" i="44" s="1"/>
  <c r="I48" i="44"/>
  <c r="J48" i="44" s="1"/>
  <c r="K48" i="44" s="1"/>
  <c r="I29" i="44"/>
  <c r="J29" i="44" s="1"/>
  <c r="K29" i="44" s="1"/>
  <c r="I18" i="44"/>
  <c r="J18" i="44" s="1"/>
  <c r="K18" i="44" s="1"/>
  <c r="K372" i="50" l="1"/>
  <c r="L372" i="50" s="1"/>
  <c r="J372" i="50"/>
  <c r="J371" i="50"/>
  <c r="K371" i="50" s="1"/>
  <c r="L371" i="50" s="1"/>
  <c r="J370" i="50"/>
  <c r="K370" i="50" s="1"/>
  <c r="L370" i="50" s="1"/>
  <c r="J369" i="50"/>
  <c r="K369" i="50" s="1"/>
  <c r="L369" i="50" s="1"/>
  <c r="J368" i="50"/>
  <c r="K368" i="50" s="1"/>
  <c r="L368" i="50" s="1"/>
  <c r="J367" i="50"/>
  <c r="K367" i="50" s="1"/>
  <c r="L367" i="50" s="1"/>
  <c r="J366" i="50"/>
  <c r="K366" i="50" s="1"/>
  <c r="L366" i="50" s="1"/>
  <c r="J365" i="50"/>
  <c r="K365" i="50" s="1"/>
  <c r="L365" i="50" s="1"/>
  <c r="J364" i="50"/>
  <c r="K364" i="50" s="1"/>
  <c r="L364" i="50" s="1"/>
  <c r="J363" i="50"/>
  <c r="K363" i="50" s="1"/>
  <c r="L363" i="50" s="1"/>
  <c r="J362" i="50"/>
  <c r="K362" i="50" s="1"/>
  <c r="L362" i="50" s="1"/>
  <c r="J361" i="50"/>
  <c r="K361" i="50" s="1"/>
  <c r="L361" i="50" s="1"/>
  <c r="J354" i="50"/>
  <c r="K354" i="50" s="1"/>
  <c r="L354" i="50" s="1"/>
  <c r="J353" i="50"/>
  <c r="K353" i="50" s="1"/>
  <c r="L353" i="50" s="1"/>
  <c r="J352" i="50"/>
  <c r="K352" i="50" s="1"/>
  <c r="L352" i="50" s="1"/>
  <c r="J351" i="50"/>
  <c r="K351" i="50" s="1"/>
  <c r="L351" i="50" s="1"/>
  <c r="J350" i="50"/>
  <c r="K350" i="50" s="1"/>
  <c r="L350" i="50" s="1"/>
  <c r="J349" i="50"/>
  <c r="K349" i="50" s="1"/>
  <c r="L349" i="50" s="1"/>
  <c r="J348" i="50"/>
  <c r="K348" i="50" s="1"/>
  <c r="L348" i="50" s="1"/>
  <c r="J347" i="50"/>
  <c r="K347" i="50" s="1"/>
  <c r="L347" i="50" s="1"/>
  <c r="J346" i="50"/>
  <c r="K346" i="50" s="1"/>
  <c r="L346" i="50" s="1"/>
  <c r="J345" i="50"/>
  <c r="K345" i="50" s="1"/>
  <c r="L345" i="50" s="1"/>
  <c r="J344" i="50"/>
  <c r="K344" i="50" s="1"/>
  <c r="L344" i="50" s="1"/>
  <c r="J343" i="50"/>
  <c r="K343" i="50" s="1"/>
  <c r="L343" i="50" s="1"/>
  <c r="J336" i="50"/>
  <c r="K336" i="50" s="1"/>
  <c r="L336" i="50" s="1"/>
  <c r="J335" i="50"/>
  <c r="K335" i="50" s="1"/>
  <c r="L335" i="50" s="1"/>
  <c r="J334" i="50"/>
  <c r="K334" i="50" s="1"/>
  <c r="L334" i="50" s="1"/>
  <c r="J333" i="50"/>
  <c r="K333" i="50" s="1"/>
  <c r="L333" i="50" s="1"/>
  <c r="J332" i="50"/>
  <c r="K332" i="50" s="1"/>
  <c r="L332" i="50" s="1"/>
  <c r="J331" i="50"/>
  <c r="K331" i="50" s="1"/>
  <c r="L331" i="50" s="1"/>
  <c r="J330" i="50"/>
  <c r="K330" i="50" s="1"/>
  <c r="L330" i="50" s="1"/>
  <c r="J329" i="50"/>
  <c r="K329" i="50" s="1"/>
  <c r="L329" i="50" s="1"/>
  <c r="J328" i="50"/>
  <c r="K328" i="50" s="1"/>
  <c r="L328" i="50" s="1"/>
  <c r="J327" i="50"/>
  <c r="K327" i="50" s="1"/>
  <c r="L327" i="50" s="1"/>
  <c r="J326" i="50"/>
  <c r="K326" i="50" s="1"/>
  <c r="L326" i="50" s="1"/>
  <c r="J325" i="50"/>
  <c r="K325" i="50" s="1"/>
  <c r="L325" i="50" s="1"/>
  <c r="K309" i="50"/>
  <c r="L309" i="50" s="1"/>
  <c r="K310" i="50"/>
  <c r="L310" i="50" s="1"/>
  <c r="K312" i="50"/>
  <c r="L312" i="50" s="1"/>
  <c r="K313" i="50"/>
  <c r="L313" i="50" s="1"/>
  <c r="K314" i="50"/>
  <c r="L314" i="50" s="1"/>
  <c r="K315" i="50"/>
  <c r="L315" i="50" s="1"/>
  <c r="K316" i="50"/>
  <c r="L316" i="50" s="1"/>
  <c r="K317" i="50"/>
  <c r="L317" i="50" s="1"/>
  <c r="J318" i="50"/>
  <c r="K318" i="50" s="1"/>
  <c r="L318" i="50" s="1"/>
  <c r="J317" i="50"/>
  <c r="J316" i="50"/>
  <c r="J315" i="50"/>
  <c r="J314" i="50"/>
  <c r="J313" i="50"/>
  <c r="J312" i="50"/>
  <c r="J311" i="50"/>
  <c r="K311" i="50" s="1"/>
  <c r="L311" i="50" s="1"/>
  <c r="J310" i="50"/>
  <c r="J309" i="50"/>
  <c r="J308" i="50"/>
  <c r="K308" i="50" s="1"/>
  <c r="L308" i="50" s="1"/>
  <c r="J307" i="50"/>
  <c r="K307" i="50" s="1"/>
  <c r="L307" i="50" s="1"/>
  <c r="J220" i="50"/>
  <c r="K220" i="50" s="1"/>
  <c r="L220" i="50" s="1"/>
  <c r="K219" i="50"/>
  <c r="L219" i="50" s="1"/>
  <c r="J219" i="50"/>
  <c r="J218" i="50"/>
  <c r="K218" i="50" s="1"/>
  <c r="L218" i="50" s="1"/>
  <c r="J217" i="50"/>
  <c r="K217" i="50" s="1"/>
  <c r="L217" i="50" s="1"/>
  <c r="J216" i="50"/>
  <c r="K216" i="50" s="1"/>
  <c r="L216" i="50" s="1"/>
  <c r="J215" i="50"/>
  <c r="K215" i="50" s="1"/>
  <c r="L215" i="50" s="1"/>
  <c r="J214" i="50"/>
  <c r="K214" i="50" s="1"/>
  <c r="L214" i="50" s="1"/>
  <c r="J213" i="50"/>
  <c r="K213" i="50" s="1"/>
  <c r="L213" i="50" s="1"/>
  <c r="J212" i="50"/>
  <c r="K212" i="50" s="1"/>
  <c r="L212" i="50" s="1"/>
  <c r="K211" i="50"/>
  <c r="L211" i="50" s="1"/>
  <c r="J211" i="50"/>
  <c r="J210" i="50"/>
  <c r="K210" i="50" s="1"/>
  <c r="L210" i="50" s="1"/>
  <c r="J209" i="50"/>
  <c r="K209" i="50" s="1"/>
  <c r="L209" i="50" s="1"/>
  <c r="J202" i="50"/>
  <c r="K202" i="50" s="1"/>
  <c r="L202" i="50" s="1"/>
  <c r="J201" i="50"/>
  <c r="K201" i="50" s="1"/>
  <c r="L201" i="50" s="1"/>
  <c r="J200" i="50"/>
  <c r="K200" i="50" s="1"/>
  <c r="L200" i="50" s="1"/>
  <c r="J199" i="50"/>
  <c r="K199" i="50" s="1"/>
  <c r="L199" i="50" s="1"/>
  <c r="J198" i="50"/>
  <c r="K198" i="50" s="1"/>
  <c r="L198" i="50" s="1"/>
  <c r="J197" i="50"/>
  <c r="K197" i="50" s="1"/>
  <c r="L197" i="50" s="1"/>
  <c r="J196" i="50"/>
  <c r="K196" i="50" s="1"/>
  <c r="L196" i="50" s="1"/>
  <c r="J195" i="50"/>
  <c r="K195" i="50" s="1"/>
  <c r="L195" i="50" s="1"/>
  <c r="J194" i="50"/>
  <c r="K194" i="50" s="1"/>
  <c r="L194" i="50" s="1"/>
  <c r="K193" i="50"/>
  <c r="L193" i="50" s="1"/>
  <c r="J193" i="50"/>
  <c r="J192" i="50"/>
  <c r="K192" i="50" s="1"/>
  <c r="L192" i="50" s="1"/>
  <c r="J191" i="50"/>
  <c r="K191" i="50" s="1"/>
  <c r="L191" i="50" s="1"/>
  <c r="J184" i="50"/>
  <c r="K184" i="50" s="1"/>
  <c r="L184" i="50" s="1"/>
  <c r="J183" i="50"/>
  <c r="K183" i="50" s="1"/>
  <c r="L183" i="50" s="1"/>
  <c r="J182" i="50"/>
  <c r="K182" i="50" s="1"/>
  <c r="L182" i="50" s="1"/>
  <c r="J181" i="50"/>
  <c r="K181" i="50" s="1"/>
  <c r="L181" i="50" s="1"/>
  <c r="J180" i="50"/>
  <c r="K180" i="50" s="1"/>
  <c r="L180" i="50" s="1"/>
  <c r="J179" i="50"/>
  <c r="K179" i="50" s="1"/>
  <c r="L179" i="50" s="1"/>
  <c r="J178" i="50"/>
  <c r="K178" i="50" s="1"/>
  <c r="L178" i="50" s="1"/>
  <c r="J177" i="50"/>
  <c r="K177" i="50" s="1"/>
  <c r="L177" i="50" s="1"/>
  <c r="J176" i="50"/>
  <c r="K176" i="50" s="1"/>
  <c r="L176" i="50" s="1"/>
  <c r="J175" i="50"/>
  <c r="K175" i="50" s="1"/>
  <c r="L175" i="50" s="1"/>
  <c r="J174" i="50"/>
  <c r="K174" i="50" s="1"/>
  <c r="L174" i="50" s="1"/>
  <c r="J173" i="50"/>
  <c r="K173" i="50" s="1"/>
  <c r="L173" i="50" s="1"/>
  <c r="K158" i="50"/>
  <c r="L158" i="50" s="1"/>
  <c r="K159" i="50"/>
  <c r="L159" i="50" s="1"/>
  <c r="K165" i="50"/>
  <c r="L165" i="50" s="1"/>
  <c r="K166" i="50"/>
  <c r="L166" i="50" s="1"/>
  <c r="J166" i="50"/>
  <c r="J165" i="50"/>
  <c r="J164" i="50"/>
  <c r="K164" i="50" s="1"/>
  <c r="L164" i="50" s="1"/>
  <c r="J163" i="50"/>
  <c r="K163" i="50" s="1"/>
  <c r="L163" i="50" s="1"/>
  <c r="J162" i="50"/>
  <c r="K162" i="50" s="1"/>
  <c r="L162" i="50" s="1"/>
  <c r="J161" i="50"/>
  <c r="K161" i="50" s="1"/>
  <c r="L161" i="50" s="1"/>
  <c r="J160" i="50"/>
  <c r="K160" i="50" s="1"/>
  <c r="L160" i="50" s="1"/>
  <c r="J159" i="50"/>
  <c r="J158" i="50"/>
  <c r="J157" i="50"/>
  <c r="K157" i="50" s="1"/>
  <c r="L157" i="50" s="1"/>
  <c r="J156" i="50"/>
  <c r="K156" i="50" s="1"/>
  <c r="L156" i="50" s="1"/>
  <c r="J155" i="50" l="1"/>
  <c r="K155" i="50" s="1"/>
  <c r="L155" i="50" s="1"/>
  <c r="I18407" i="36" l="1"/>
  <c r="H18407" i="36"/>
  <c r="I18406" i="36"/>
  <c r="H18406" i="36"/>
  <c r="I18405" i="36"/>
  <c r="H18405" i="36"/>
  <c r="I18404" i="36"/>
  <c r="H18404" i="36"/>
  <c r="I18403" i="36"/>
  <c r="H18403" i="36"/>
  <c r="I18402" i="36"/>
  <c r="H18402" i="36"/>
  <c r="I18401" i="36"/>
  <c r="H18401" i="36"/>
  <c r="I18400" i="36"/>
  <c r="H18400" i="36"/>
  <c r="I18399" i="36"/>
  <c r="H18399" i="36"/>
  <c r="I18398" i="36"/>
  <c r="H18398" i="36"/>
  <c r="I18397" i="36"/>
  <c r="H18397" i="36"/>
  <c r="I18396" i="36"/>
  <c r="H18396" i="36"/>
  <c r="I18395" i="36"/>
  <c r="H18395" i="36"/>
  <c r="I18394" i="36"/>
  <c r="H18394" i="36"/>
  <c r="I18393" i="36"/>
  <c r="H18393" i="36"/>
  <c r="I18392" i="36"/>
  <c r="H18392" i="36"/>
  <c r="I18391" i="36"/>
  <c r="H18391" i="36"/>
  <c r="I18390" i="36"/>
  <c r="H18390" i="36"/>
  <c r="I18389" i="36"/>
  <c r="H18389" i="36"/>
  <c r="I18388" i="36"/>
  <c r="H18388" i="36"/>
  <c r="I18387" i="36"/>
  <c r="H18387" i="36"/>
  <c r="I18386" i="36"/>
  <c r="H18386" i="36"/>
  <c r="I18385" i="36"/>
  <c r="H18385" i="36"/>
  <c r="I18384" i="36"/>
  <c r="H18384" i="36"/>
  <c r="I18383" i="36"/>
  <c r="H18383" i="36"/>
  <c r="I18382" i="36"/>
  <c r="H18382" i="36"/>
  <c r="I18381" i="36"/>
  <c r="H18381" i="36"/>
  <c r="I18380" i="36"/>
  <c r="H18380" i="36"/>
  <c r="I18379" i="36"/>
  <c r="H18379" i="36"/>
  <c r="I18378" i="36"/>
  <c r="H18378" i="36"/>
  <c r="I18377" i="36"/>
  <c r="H18377" i="36"/>
  <c r="I18376" i="36"/>
  <c r="H18376" i="36"/>
  <c r="I18375" i="36"/>
  <c r="H18375" i="36"/>
  <c r="I18374" i="36"/>
  <c r="H18374" i="36"/>
  <c r="I18373" i="36"/>
  <c r="H18373" i="36"/>
  <c r="I18372" i="36"/>
  <c r="H18372" i="36"/>
  <c r="I18371" i="36"/>
  <c r="H18371" i="36"/>
  <c r="I18370" i="36"/>
  <c r="H18370" i="36"/>
  <c r="I18369" i="36"/>
  <c r="H18369" i="36"/>
  <c r="I18368" i="36"/>
  <c r="H18368" i="36"/>
  <c r="I18367" i="36"/>
  <c r="H18367" i="36"/>
  <c r="I18366" i="36"/>
  <c r="H18366" i="36"/>
  <c r="I18365" i="36"/>
  <c r="H18365" i="36"/>
  <c r="I18364" i="36"/>
  <c r="H18364" i="36"/>
  <c r="I18363" i="36"/>
  <c r="H18363" i="36"/>
  <c r="I18362" i="36"/>
  <c r="H18362" i="36"/>
  <c r="I18361" i="36"/>
  <c r="H18361" i="36"/>
  <c r="I18360" i="36"/>
  <c r="H18360" i="36"/>
  <c r="I18359" i="36"/>
  <c r="H18359" i="36"/>
  <c r="I18358" i="36"/>
  <c r="H18358" i="36"/>
  <c r="I18357" i="36"/>
  <c r="H18357" i="36"/>
  <c r="I18356" i="36"/>
  <c r="H18356" i="36"/>
  <c r="I18355" i="36"/>
  <c r="H18355" i="36"/>
  <c r="I18354" i="36"/>
  <c r="H18354" i="36"/>
  <c r="I18353" i="36"/>
  <c r="H18353" i="36"/>
  <c r="I18352" i="36"/>
  <c r="H18352" i="36"/>
  <c r="I18351" i="36"/>
  <c r="H18351" i="36"/>
  <c r="I18350" i="36"/>
  <c r="H18350" i="36"/>
  <c r="I18349" i="36"/>
  <c r="H18349" i="36"/>
  <c r="I18348" i="36"/>
  <c r="H18348" i="36"/>
  <c r="I18347" i="36"/>
  <c r="H18347" i="36"/>
  <c r="I18346" i="36"/>
  <c r="H18346" i="36"/>
  <c r="I18345" i="36"/>
  <c r="H18345" i="36"/>
  <c r="I18344" i="36"/>
  <c r="H18344" i="36"/>
  <c r="I18343" i="36"/>
  <c r="H18343" i="36"/>
  <c r="I18342" i="36"/>
  <c r="H18342" i="36"/>
  <c r="I18341" i="36"/>
  <c r="H18341" i="36"/>
  <c r="I18340" i="36"/>
  <c r="H18340" i="36"/>
  <c r="I18339" i="36"/>
  <c r="H18339" i="36"/>
  <c r="I18338" i="36"/>
  <c r="H18338" i="36"/>
  <c r="I18337" i="36"/>
  <c r="H18337" i="36"/>
  <c r="I18336" i="36"/>
  <c r="H18336" i="36"/>
  <c r="I18335" i="36"/>
  <c r="H18335" i="36"/>
  <c r="I18334" i="36"/>
  <c r="H18334" i="36"/>
  <c r="I18333" i="36"/>
  <c r="H18333" i="36"/>
  <c r="I18332" i="36"/>
  <c r="H18332" i="36"/>
  <c r="I18331" i="36"/>
  <c r="H18331" i="36"/>
  <c r="I18330" i="36"/>
  <c r="H18330" i="36"/>
  <c r="I18329" i="36"/>
  <c r="H18329" i="36"/>
  <c r="I18328" i="36"/>
  <c r="H18328" i="36"/>
  <c r="I18327" i="36"/>
  <c r="H18327" i="36"/>
  <c r="I18326" i="36"/>
  <c r="H18326" i="36"/>
  <c r="I18325" i="36"/>
  <c r="H18325" i="36"/>
  <c r="I18324" i="36"/>
  <c r="H18324" i="36"/>
  <c r="I18323" i="36"/>
  <c r="H18323" i="36"/>
  <c r="I18322" i="36"/>
  <c r="H18322" i="36"/>
  <c r="I18321" i="36"/>
  <c r="H18321" i="36"/>
  <c r="I18320" i="36"/>
  <c r="H18320" i="36"/>
  <c r="I18319" i="36"/>
  <c r="H18319" i="36"/>
  <c r="I18318" i="36"/>
  <c r="H18318" i="36"/>
  <c r="I18317" i="36"/>
  <c r="H18317" i="36"/>
  <c r="I18316" i="36"/>
  <c r="H18316" i="36"/>
  <c r="I18315" i="36"/>
  <c r="H18315" i="36"/>
  <c r="I18314" i="36"/>
  <c r="H18314" i="36"/>
  <c r="I18313" i="36"/>
  <c r="H18313" i="36"/>
  <c r="I18312" i="36"/>
  <c r="H18312" i="36"/>
  <c r="I18311" i="36"/>
  <c r="H18311" i="36"/>
  <c r="I18310" i="36"/>
  <c r="H18310" i="36"/>
  <c r="I18309" i="36"/>
  <c r="H18309" i="36"/>
  <c r="I18308" i="36"/>
  <c r="H18308" i="36"/>
  <c r="I18307" i="36"/>
  <c r="H18307" i="36"/>
  <c r="I18306" i="36"/>
  <c r="H18306" i="36"/>
  <c r="I18305" i="36"/>
  <c r="H18305" i="36"/>
  <c r="I18304" i="36"/>
  <c r="H18304" i="36"/>
  <c r="I18303" i="36"/>
  <c r="H18303" i="36"/>
  <c r="I18302" i="36"/>
  <c r="H18302" i="36"/>
  <c r="I18301" i="36"/>
  <c r="H18301" i="36"/>
  <c r="I18300" i="36"/>
  <c r="H18300" i="36"/>
  <c r="I18299" i="36"/>
  <c r="H18299" i="36"/>
  <c r="I18298" i="36"/>
  <c r="H18298" i="36"/>
  <c r="I18297" i="36"/>
  <c r="H18297" i="36"/>
  <c r="I18296" i="36"/>
  <c r="H18296" i="36"/>
  <c r="I18295" i="36"/>
  <c r="H18295" i="36"/>
  <c r="I18294" i="36"/>
  <c r="H18294" i="36"/>
  <c r="I18293" i="36"/>
  <c r="H18293" i="36"/>
  <c r="I18292" i="36"/>
  <c r="H18292" i="36"/>
  <c r="I18291" i="36"/>
  <c r="H18291" i="36"/>
  <c r="I18290" i="36"/>
  <c r="H18290" i="36"/>
  <c r="I18289" i="36"/>
  <c r="H18289" i="36"/>
  <c r="I18288" i="36"/>
  <c r="H18288" i="36"/>
  <c r="I18287" i="36"/>
  <c r="H18287" i="36"/>
  <c r="I18286" i="36"/>
  <c r="H18286" i="36"/>
  <c r="I18285" i="36"/>
  <c r="H18285" i="36"/>
  <c r="I18284" i="36"/>
  <c r="H18284" i="36"/>
  <c r="I18283" i="36"/>
  <c r="H18283" i="36"/>
  <c r="I18282" i="36"/>
  <c r="H18282" i="36"/>
  <c r="I18281" i="36"/>
  <c r="H18281" i="36"/>
  <c r="I18280" i="36"/>
  <c r="H18280" i="36"/>
  <c r="I18279" i="36"/>
  <c r="H18279" i="36"/>
  <c r="I18278" i="36"/>
  <c r="H18278" i="36"/>
  <c r="I18277" i="36"/>
  <c r="H18277" i="36"/>
  <c r="I18276" i="36"/>
  <c r="H18276" i="36"/>
  <c r="I18275" i="36"/>
  <c r="H18275" i="36"/>
  <c r="I18274" i="36"/>
  <c r="H18274" i="36"/>
  <c r="I18273" i="36"/>
  <c r="H18273" i="36"/>
  <c r="I18272" i="36"/>
  <c r="H18272" i="36"/>
  <c r="I18271" i="36"/>
  <c r="H18271" i="36"/>
  <c r="I18270" i="36"/>
  <c r="H18270" i="36"/>
  <c r="I18269" i="36"/>
  <c r="H18269" i="36"/>
  <c r="I18268" i="36"/>
  <c r="H18268" i="36"/>
  <c r="I18267" i="36"/>
  <c r="H18267" i="36"/>
  <c r="I18266" i="36"/>
  <c r="H18266" i="36"/>
  <c r="I18265" i="36"/>
  <c r="H18265" i="36"/>
  <c r="I18264" i="36"/>
  <c r="H18264" i="36"/>
  <c r="I18263" i="36"/>
  <c r="H18263" i="36"/>
  <c r="I18262" i="36"/>
  <c r="H18262" i="36"/>
  <c r="I18261" i="36"/>
  <c r="H18261" i="36"/>
  <c r="I18260" i="36"/>
  <c r="H18260" i="36"/>
  <c r="I18259" i="36"/>
  <c r="H18259" i="36"/>
  <c r="I18258" i="36"/>
  <c r="H18258" i="36"/>
  <c r="I18257" i="36"/>
  <c r="H18257" i="36"/>
  <c r="I18256" i="36"/>
  <c r="H18256" i="36"/>
  <c r="I18255" i="36"/>
  <c r="H18255" i="36"/>
  <c r="I18254" i="36"/>
  <c r="H18254" i="36"/>
  <c r="I18253" i="36"/>
  <c r="H18253" i="36"/>
  <c r="I18252" i="36"/>
  <c r="H18252" i="36"/>
  <c r="I18251" i="36"/>
  <c r="H18251" i="36"/>
  <c r="I18250" i="36"/>
  <c r="H18250" i="36"/>
  <c r="I18249" i="36"/>
  <c r="H18249" i="36"/>
  <c r="I18248" i="36"/>
  <c r="H18248" i="36"/>
  <c r="I18247" i="36"/>
  <c r="H18247" i="36"/>
  <c r="I18246" i="36"/>
  <c r="H18246" i="36"/>
  <c r="I18245" i="36"/>
  <c r="H18245" i="36"/>
  <c r="I18244" i="36"/>
  <c r="H18244" i="36"/>
  <c r="I18243" i="36"/>
  <c r="H18243" i="36"/>
  <c r="I18242" i="36"/>
  <c r="H18242" i="36"/>
  <c r="I18241" i="36"/>
  <c r="H18241" i="36"/>
  <c r="I18240" i="36"/>
  <c r="H18240" i="36"/>
  <c r="I18239" i="36"/>
  <c r="H18239" i="36"/>
  <c r="I18238" i="36"/>
  <c r="H18238" i="36"/>
  <c r="I18237" i="36"/>
  <c r="H18237" i="36"/>
  <c r="I18236" i="36"/>
  <c r="H18236" i="36"/>
  <c r="I18235" i="36"/>
  <c r="H18235" i="36"/>
  <c r="I18234" i="36"/>
  <c r="H18234" i="36"/>
  <c r="I18233" i="36"/>
  <c r="H18233" i="36"/>
  <c r="I18232" i="36"/>
  <c r="H18232" i="36"/>
  <c r="I18231" i="36"/>
  <c r="H18231" i="36"/>
  <c r="I18230" i="36"/>
  <c r="H18230" i="36"/>
  <c r="I18229" i="36"/>
  <c r="H18229" i="36"/>
  <c r="I18228" i="36"/>
  <c r="H18228" i="36"/>
  <c r="I18227" i="36"/>
  <c r="H18227" i="36"/>
  <c r="I18226" i="36"/>
  <c r="H18226" i="36"/>
  <c r="I18225" i="36"/>
  <c r="H18225" i="36"/>
  <c r="I18224" i="36"/>
  <c r="H18224" i="36"/>
  <c r="I18223" i="36"/>
  <c r="H18223" i="36"/>
  <c r="I18222" i="36"/>
  <c r="H18222" i="36"/>
  <c r="I18221" i="36"/>
  <c r="H18221" i="36"/>
  <c r="I18220" i="36"/>
  <c r="H18220" i="36"/>
  <c r="I18219" i="36"/>
  <c r="H18219" i="36"/>
  <c r="I18218" i="36"/>
  <c r="H18218" i="36"/>
  <c r="I18217" i="36"/>
  <c r="H18217" i="36"/>
  <c r="I18216" i="36"/>
  <c r="H18216" i="36"/>
  <c r="I18215" i="36"/>
  <c r="H18215" i="36"/>
  <c r="I18214" i="36"/>
  <c r="H18214" i="36"/>
  <c r="I18213" i="36"/>
  <c r="H18213" i="36"/>
  <c r="I18212" i="36"/>
  <c r="H18212" i="36"/>
  <c r="I18211" i="36"/>
  <c r="H18211" i="36"/>
  <c r="I18210" i="36"/>
  <c r="H18210" i="36"/>
  <c r="I18209" i="36"/>
  <c r="H18209" i="36"/>
  <c r="I18208" i="36"/>
  <c r="H18208" i="36"/>
  <c r="I18207" i="36"/>
  <c r="H18207" i="36"/>
  <c r="I18206" i="36"/>
  <c r="H18206" i="36"/>
  <c r="I18205" i="36"/>
  <c r="H18205" i="36"/>
  <c r="I18204" i="36"/>
  <c r="H18204" i="36"/>
  <c r="I18203" i="36"/>
  <c r="H18203" i="36"/>
  <c r="I18202" i="36"/>
  <c r="H18202" i="36"/>
  <c r="I18201" i="36"/>
  <c r="H18201" i="36"/>
  <c r="I18200" i="36"/>
  <c r="H18200" i="36"/>
  <c r="I18199" i="36"/>
  <c r="H18199" i="36"/>
  <c r="I18198" i="36"/>
  <c r="H18198" i="36"/>
  <c r="I18197" i="36"/>
  <c r="H18197" i="36"/>
  <c r="I18196" i="36"/>
  <c r="H18196" i="36"/>
  <c r="I18195" i="36"/>
  <c r="H18195" i="36"/>
  <c r="I18194" i="36"/>
  <c r="H18194" i="36"/>
  <c r="I18193" i="36"/>
  <c r="H18193" i="36"/>
  <c r="I18192" i="36"/>
  <c r="H18192" i="36"/>
  <c r="I18191" i="36"/>
  <c r="H18191" i="36"/>
  <c r="I18190" i="36"/>
  <c r="H18190" i="36"/>
  <c r="I18189" i="36"/>
  <c r="H18189" i="36"/>
  <c r="I18188" i="36"/>
  <c r="H18188" i="36"/>
  <c r="I18187" i="36"/>
  <c r="H18187" i="36"/>
  <c r="I18186" i="36"/>
  <c r="H18186" i="36"/>
  <c r="I18185" i="36"/>
  <c r="H18185" i="36"/>
  <c r="I18184" i="36"/>
  <c r="H18184" i="36"/>
  <c r="I18183" i="36"/>
  <c r="H18183" i="36"/>
  <c r="I18182" i="36"/>
  <c r="H18182" i="36"/>
  <c r="I18181" i="36"/>
  <c r="H18181" i="36"/>
  <c r="I18180" i="36"/>
  <c r="H18180" i="36"/>
  <c r="I18179" i="36"/>
  <c r="H18179" i="36"/>
  <c r="I18178" i="36"/>
  <c r="H18178" i="36"/>
  <c r="I18177" i="36"/>
  <c r="H18177" i="36"/>
  <c r="I18176" i="36"/>
  <c r="H18176" i="36"/>
  <c r="I18175" i="36"/>
  <c r="H18175" i="36"/>
  <c r="I18174" i="36"/>
  <c r="H18174" i="36"/>
  <c r="I18173" i="36"/>
  <c r="H18173" i="36"/>
  <c r="I18172" i="36"/>
  <c r="H18172" i="36"/>
  <c r="I18171" i="36"/>
  <c r="H18171" i="36"/>
  <c r="I18170" i="36"/>
  <c r="H18170" i="36"/>
  <c r="I18169" i="36"/>
  <c r="H18169" i="36"/>
  <c r="I18168" i="36"/>
  <c r="H18168" i="36"/>
  <c r="I18167" i="36"/>
  <c r="H18167" i="36"/>
  <c r="I18166" i="36"/>
  <c r="H18166" i="36"/>
  <c r="I18165" i="36"/>
  <c r="H18165" i="36"/>
  <c r="I18164" i="36"/>
  <c r="H18164" i="36"/>
  <c r="I18163" i="36"/>
  <c r="H18163" i="36"/>
  <c r="I18162" i="36"/>
  <c r="H18162" i="36"/>
  <c r="I18161" i="36"/>
  <c r="H18161" i="36"/>
  <c r="I18160" i="36"/>
  <c r="H18160" i="36"/>
  <c r="I18159" i="36"/>
  <c r="H18159" i="36"/>
  <c r="I18158" i="36"/>
  <c r="H18158" i="36"/>
  <c r="I18157" i="36"/>
  <c r="H18157" i="36"/>
  <c r="I18156" i="36"/>
  <c r="H18156" i="36"/>
  <c r="I18155" i="36"/>
  <c r="H18155" i="36"/>
  <c r="I18154" i="36"/>
  <c r="H18154" i="36"/>
  <c r="I18153" i="36"/>
  <c r="H18153" i="36"/>
  <c r="I18152" i="36"/>
  <c r="H18152" i="36"/>
  <c r="I18151" i="36"/>
  <c r="H18151" i="36"/>
  <c r="I18150" i="36"/>
  <c r="H18150" i="36"/>
  <c r="I18149" i="36"/>
  <c r="H18149" i="36"/>
  <c r="I18148" i="36"/>
  <c r="H18148" i="36"/>
  <c r="I18147" i="36"/>
  <c r="H18147" i="36"/>
  <c r="I18146" i="36"/>
  <c r="H18146" i="36"/>
  <c r="I18145" i="36"/>
  <c r="H18145" i="36"/>
  <c r="I18144" i="36"/>
  <c r="H18144" i="36"/>
  <c r="I18143" i="36"/>
  <c r="H18143" i="36"/>
  <c r="I18142" i="36"/>
  <c r="H18142" i="36"/>
  <c r="I18141" i="36"/>
  <c r="H18141" i="36"/>
  <c r="I18140" i="36"/>
  <c r="H18140" i="36"/>
  <c r="I18139" i="36"/>
  <c r="H18139" i="36"/>
  <c r="I18138" i="36"/>
  <c r="H18138" i="36"/>
  <c r="I18137" i="36"/>
  <c r="H18137" i="36"/>
  <c r="I18136" i="36"/>
  <c r="H18136" i="36"/>
  <c r="I18135" i="36"/>
  <c r="H18135" i="36"/>
  <c r="I18134" i="36"/>
  <c r="H18134" i="36"/>
  <c r="I18133" i="36"/>
  <c r="H18133" i="36"/>
  <c r="I18132" i="36"/>
  <c r="H18132" i="36"/>
  <c r="I18131" i="36"/>
  <c r="H18131" i="36"/>
  <c r="I18130" i="36"/>
  <c r="H18130" i="36"/>
  <c r="I18129" i="36"/>
  <c r="H18129" i="36"/>
  <c r="I18128" i="36"/>
  <c r="H18128" i="36"/>
  <c r="I18127" i="36"/>
  <c r="H18127" i="36"/>
  <c r="I18126" i="36"/>
  <c r="H18126" i="36"/>
  <c r="I18125" i="36"/>
  <c r="H18125" i="36"/>
  <c r="I18124" i="36"/>
  <c r="H18124" i="36"/>
  <c r="I18123" i="36"/>
  <c r="H18123" i="36"/>
  <c r="I18122" i="36"/>
  <c r="H18122" i="36"/>
  <c r="I18121" i="36"/>
  <c r="H18121" i="36"/>
  <c r="I18120" i="36"/>
  <c r="H18120" i="36"/>
  <c r="I18119" i="36"/>
  <c r="H18119" i="36"/>
  <c r="I18118" i="36"/>
  <c r="H18118" i="36"/>
  <c r="I18117" i="36"/>
  <c r="H18117" i="36"/>
  <c r="I18116" i="36"/>
  <c r="H18116" i="36"/>
  <c r="I18115" i="36"/>
  <c r="H18115" i="36"/>
  <c r="I18114" i="36"/>
  <c r="H18114" i="36"/>
  <c r="I18113" i="36"/>
  <c r="H18113" i="36"/>
  <c r="I18112" i="36"/>
  <c r="H18112" i="36"/>
  <c r="I18111" i="36"/>
  <c r="H18111" i="36"/>
  <c r="I18110" i="36"/>
  <c r="H18110" i="36"/>
  <c r="I18109" i="36"/>
  <c r="H18109" i="36"/>
  <c r="I18108" i="36"/>
  <c r="H18108" i="36"/>
  <c r="I18107" i="36"/>
  <c r="H18107" i="36"/>
  <c r="I18106" i="36"/>
  <c r="H18106" i="36"/>
  <c r="I18105" i="36"/>
  <c r="H18105" i="36"/>
  <c r="I18104" i="36"/>
  <c r="H18104" i="36"/>
  <c r="I18103" i="36"/>
  <c r="H18103" i="36"/>
  <c r="I18102" i="36"/>
  <c r="H18102" i="36"/>
  <c r="I18101" i="36"/>
  <c r="H18101" i="36"/>
  <c r="I18100" i="36"/>
  <c r="H18100" i="36"/>
  <c r="I18099" i="36"/>
  <c r="H18099" i="36"/>
  <c r="I18098" i="36"/>
  <c r="H18098" i="36"/>
  <c r="I18097" i="36"/>
  <c r="H18097" i="36"/>
  <c r="I18096" i="36"/>
  <c r="H18096" i="36"/>
  <c r="I18095" i="36"/>
  <c r="H18095" i="36"/>
  <c r="I18094" i="36"/>
  <c r="H18094" i="36"/>
  <c r="I18093" i="36"/>
  <c r="H18093" i="36"/>
  <c r="I18092" i="36"/>
  <c r="H18092" i="36"/>
  <c r="I18091" i="36"/>
  <c r="H18091" i="36"/>
  <c r="I18090" i="36"/>
  <c r="H18090" i="36"/>
  <c r="I18089" i="36"/>
  <c r="H18089" i="36"/>
  <c r="I18088" i="36"/>
  <c r="H18088" i="36"/>
  <c r="I18087" i="36"/>
  <c r="H18087" i="36"/>
  <c r="I18086" i="36"/>
  <c r="H18086" i="36"/>
  <c r="I18085" i="36"/>
  <c r="H18085" i="36"/>
  <c r="I18084" i="36"/>
  <c r="H18084" i="36"/>
  <c r="I18083" i="36"/>
  <c r="H18083" i="36"/>
  <c r="I18082" i="36"/>
  <c r="H18082" i="36"/>
  <c r="I18081" i="36"/>
  <c r="H18081" i="36"/>
  <c r="I18080" i="36"/>
  <c r="H18080" i="36"/>
  <c r="I18079" i="36"/>
  <c r="H18079" i="36"/>
  <c r="I18078" i="36"/>
  <c r="H18078" i="36"/>
  <c r="I18077" i="36"/>
  <c r="H18077" i="36"/>
  <c r="I18076" i="36"/>
  <c r="H18076" i="36"/>
  <c r="I18075" i="36"/>
  <c r="H18075" i="36"/>
  <c r="I18074" i="36"/>
  <c r="H18074" i="36"/>
  <c r="I18073" i="36"/>
  <c r="H18073" i="36"/>
  <c r="I18072" i="36"/>
  <c r="H18072" i="36"/>
  <c r="I18071" i="36"/>
  <c r="H18071" i="36"/>
  <c r="I18070" i="36"/>
  <c r="H18070" i="36"/>
  <c r="I18069" i="36"/>
  <c r="H18069" i="36"/>
  <c r="I18068" i="36"/>
  <c r="H18068" i="36"/>
  <c r="I18067" i="36"/>
  <c r="H18067" i="36"/>
  <c r="I18066" i="36"/>
  <c r="H18066" i="36"/>
  <c r="I18065" i="36"/>
  <c r="H18065" i="36"/>
  <c r="I18064" i="36"/>
  <c r="H18064" i="36"/>
  <c r="I18063" i="36"/>
  <c r="H18063" i="36"/>
  <c r="I18062" i="36"/>
  <c r="H18062" i="36"/>
  <c r="I18061" i="36"/>
  <c r="H18061" i="36"/>
  <c r="I18060" i="36"/>
  <c r="H18060" i="36"/>
  <c r="I18059" i="36"/>
  <c r="H18059" i="36"/>
  <c r="I18058" i="36"/>
  <c r="H18058" i="36"/>
  <c r="I18057" i="36"/>
  <c r="H18057" i="36"/>
  <c r="I18056" i="36"/>
  <c r="H18056" i="36"/>
  <c r="I18055" i="36"/>
  <c r="H18055" i="36"/>
  <c r="I18054" i="36"/>
  <c r="H18054" i="36"/>
  <c r="I18053" i="36"/>
  <c r="H18053" i="36"/>
  <c r="I18052" i="36"/>
  <c r="H18052" i="36"/>
  <c r="I18051" i="36"/>
  <c r="H18051" i="36"/>
  <c r="I18050" i="36"/>
  <c r="H18050" i="36"/>
  <c r="I18049" i="36"/>
  <c r="H18049" i="36"/>
  <c r="I18048" i="36"/>
  <c r="H18048" i="36"/>
  <c r="I18047" i="36"/>
  <c r="H18047" i="36"/>
  <c r="I18046" i="36"/>
  <c r="H18046" i="36"/>
  <c r="I18045" i="36"/>
  <c r="H18045" i="36"/>
  <c r="I18044" i="36"/>
  <c r="H18044" i="36"/>
  <c r="I18043" i="36"/>
  <c r="H18043" i="36"/>
  <c r="I18042" i="36"/>
  <c r="H18042" i="36"/>
  <c r="I18041" i="36"/>
  <c r="H18041" i="36"/>
  <c r="I18040" i="36"/>
  <c r="H18040" i="36"/>
  <c r="I18039" i="36"/>
  <c r="H18039" i="36"/>
  <c r="I18038" i="36"/>
  <c r="H18038" i="36"/>
  <c r="I18037" i="36"/>
  <c r="H18037" i="36"/>
  <c r="I18036" i="36"/>
  <c r="H18036" i="36"/>
  <c r="I18035" i="36"/>
  <c r="H18035" i="36"/>
  <c r="I18034" i="36"/>
  <c r="H18034" i="36"/>
  <c r="I18033" i="36"/>
  <c r="H18033" i="36"/>
  <c r="I18032" i="36"/>
  <c r="H18032" i="36"/>
  <c r="I18031" i="36"/>
  <c r="H18031" i="36"/>
  <c r="I18030" i="36"/>
  <c r="H18030" i="36"/>
  <c r="I18029" i="36"/>
  <c r="H18029" i="36"/>
  <c r="I18028" i="36"/>
  <c r="H18028" i="36"/>
  <c r="I18027" i="36"/>
  <c r="H18027" i="36"/>
  <c r="I18026" i="36"/>
  <c r="H18026" i="36"/>
  <c r="I18025" i="36"/>
  <c r="H18025" i="36"/>
  <c r="I18024" i="36"/>
  <c r="H18024" i="36"/>
  <c r="I18023" i="36"/>
  <c r="H18023" i="36"/>
  <c r="I18022" i="36"/>
  <c r="H18022" i="36"/>
  <c r="I18021" i="36"/>
  <c r="H18021" i="36"/>
  <c r="I18020" i="36"/>
  <c r="H18020" i="36"/>
  <c r="I18019" i="36"/>
  <c r="H18019" i="36"/>
  <c r="I18018" i="36"/>
  <c r="H18018" i="36"/>
  <c r="I18017" i="36"/>
  <c r="H18017" i="36"/>
  <c r="I18016" i="36"/>
  <c r="H18016" i="36"/>
  <c r="I18015" i="36"/>
  <c r="H18015" i="36"/>
  <c r="I18014" i="36"/>
  <c r="H18014" i="36"/>
  <c r="I18013" i="36"/>
  <c r="H18013" i="36"/>
  <c r="I18012" i="36"/>
  <c r="H18012" i="36"/>
  <c r="I18011" i="36"/>
  <c r="H18011" i="36"/>
  <c r="I18010" i="36"/>
  <c r="H18010" i="36"/>
  <c r="I18009" i="36"/>
  <c r="H18009" i="36"/>
  <c r="I18008" i="36"/>
  <c r="H18008" i="36"/>
  <c r="I18007" i="36"/>
  <c r="H18007" i="36"/>
  <c r="I18006" i="36"/>
  <c r="H18006" i="36"/>
  <c r="I18005" i="36"/>
  <c r="H18005" i="36"/>
  <c r="I18004" i="36"/>
  <c r="H18004" i="36"/>
  <c r="I18003" i="36"/>
  <c r="H18003" i="36"/>
  <c r="I18002" i="36"/>
  <c r="H18002" i="36"/>
  <c r="I18001" i="36"/>
  <c r="H18001" i="36"/>
  <c r="I18000" i="36"/>
  <c r="H18000" i="36"/>
  <c r="I17999" i="36"/>
  <c r="H17999" i="36"/>
  <c r="I17998" i="36"/>
  <c r="H17998" i="36"/>
  <c r="I17997" i="36"/>
  <c r="H17997" i="36"/>
  <c r="I17996" i="36"/>
  <c r="H17996" i="36"/>
  <c r="I17995" i="36"/>
  <c r="H17995" i="36"/>
  <c r="I17994" i="36"/>
  <c r="H17994" i="36"/>
  <c r="I17993" i="36"/>
  <c r="H17993" i="36"/>
  <c r="I17992" i="36"/>
  <c r="H17992" i="36"/>
  <c r="I17991" i="36"/>
  <c r="H17991" i="36"/>
  <c r="I17990" i="36"/>
  <c r="H17990" i="36"/>
  <c r="I17989" i="36"/>
  <c r="H17989" i="36"/>
  <c r="I17988" i="36"/>
  <c r="H17988" i="36"/>
  <c r="I17987" i="36"/>
  <c r="H17987" i="36"/>
  <c r="I17986" i="36"/>
  <c r="H17986" i="36"/>
  <c r="I17985" i="36"/>
  <c r="H17985" i="36"/>
  <c r="I17984" i="36"/>
  <c r="H17984" i="36"/>
  <c r="I17983" i="36"/>
  <c r="H17983" i="36"/>
  <c r="I17982" i="36"/>
  <c r="H17982" i="36"/>
  <c r="I17981" i="36"/>
  <c r="H17981" i="36"/>
  <c r="I17980" i="36"/>
  <c r="H17980" i="36"/>
  <c r="I17979" i="36"/>
  <c r="H17979" i="36"/>
  <c r="I17978" i="36"/>
  <c r="H17978" i="36"/>
  <c r="I17977" i="36"/>
  <c r="H17977" i="36"/>
  <c r="I17976" i="36"/>
  <c r="H17976" i="36"/>
  <c r="I17975" i="36"/>
  <c r="H17975" i="36"/>
  <c r="I17974" i="36"/>
  <c r="H17974" i="36"/>
  <c r="I17973" i="36"/>
  <c r="H17973" i="36"/>
  <c r="I17972" i="36"/>
  <c r="H17972" i="36"/>
  <c r="I17971" i="36"/>
  <c r="H17971" i="36"/>
  <c r="I17970" i="36"/>
  <c r="H17970" i="36"/>
  <c r="I17969" i="36"/>
  <c r="H17969" i="36"/>
  <c r="I17968" i="36"/>
  <c r="H17968" i="36"/>
  <c r="I17967" i="36"/>
  <c r="H17967" i="36"/>
  <c r="I17966" i="36"/>
  <c r="H17966" i="36"/>
  <c r="I17965" i="36"/>
  <c r="H17965" i="36"/>
  <c r="I17964" i="36"/>
  <c r="H17964" i="36"/>
  <c r="I17963" i="36"/>
  <c r="H17963" i="36"/>
  <c r="I17962" i="36"/>
  <c r="H17962" i="36"/>
  <c r="I17961" i="36"/>
  <c r="H17961" i="36"/>
  <c r="I17960" i="36"/>
  <c r="H17960" i="36"/>
  <c r="I17959" i="36"/>
  <c r="H17959" i="36"/>
  <c r="I17958" i="36"/>
  <c r="H17958" i="36"/>
  <c r="I17957" i="36"/>
  <c r="H17957" i="36"/>
  <c r="I17956" i="36"/>
  <c r="H17956" i="36"/>
  <c r="I17955" i="36"/>
  <c r="H17955" i="36"/>
  <c r="I17954" i="36"/>
  <c r="H17954" i="36"/>
  <c r="I17953" i="36"/>
  <c r="H17953" i="36"/>
  <c r="I17952" i="36"/>
  <c r="H17952" i="36"/>
  <c r="I17951" i="36"/>
  <c r="H17951" i="36"/>
  <c r="I17950" i="36"/>
  <c r="H17950" i="36"/>
  <c r="I17949" i="36"/>
  <c r="H17949" i="36"/>
  <c r="I17948" i="36"/>
  <c r="H17948" i="36"/>
  <c r="I17947" i="36"/>
  <c r="H17947" i="36"/>
  <c r="I17946" i="36"/>
  <c r="H17946" i="36"/>
  <c r="I17945" i="36"/>
  <c r="H17945" i="36"/>
  <c r="I17944" i="36"/>
  <c r="H17944" i="36"/>
  <c r="I17943" i="36"/>
  <c r="H17943" i="36"/>
  <c r="I17942" i="36"/>
  <c r="H17942" i="36"/>
  <c r="I17941" i="36"/>
  <c r="H17941" i="36"/>
  <c r="I17940" i="36"/>
  <c r="H17940" i="36"/>
  <c r="I17939" i="36"/>
  <c r="H17939" i="36"/>
  <c r="I17938" i="36"/>
  <c r="H17938" i="36"/>
  <c r="I17937" i="36"/>
  <c r="H17937" i="36"/>
  <c r="I17936" i="36"/>
  <c r="H17936" i="36"/>
  <c r="I17935" i="36"/>
  <c r="H17935" i="36"/>
  <c r="I17934" i="36"/>
  <c r="H17934" i="36"/>
  <c r="I17933" i="36"/>
  <c r="H17933" i="36"/>
  <c r="I17932" i="36"/>
  <c r="H17932" i="36"/>
  <c r="I17931" i="36"/>
  <c r="H17931" i="36"/>
  <c r="I17930" i="36"/>
  <c r="H17930" i="36"/>
  <c r="I17929" i="36"/>
  <c r="H17929" i="36"/>
  <c r="I17928" i="36"/>
  <c r="H17928" i="36"/>
  <c r="I17927" i="36"/>
  <c r="H17927" i="36"/>
  <c r="I17926" i="36"/>
  <c r="H17926" i="36"/>
  <c r="I17925" i="36"/>
  <c r="H17925" i="36"/>
  <c r="I17924" i="36"/>
  <c r="H17924" i="36"/>
  <c r="I17923" i="36"/>
  <c r="H17923" i="36"/>
  <c r="I17922" i="36"/>
  <c r="H17922" i="36"/>
  <c r="I17921" i="36"/>
  <c r="H17921" i="36"/>
  <c r="I17920" i="36"/>
  <c r="H17920" i="36"/>
  <c r="I17919" i="36"/>
  <c r="H17919" i="36"/>
  <c r="I17918" i="36"/>
  <c r="H17918" i="36"/>
  <c r="I17917" i="36"/>
  <c r="H17917" i="36"/>
  <c r="I17916" i="36"/>
  <c r="H17916" i="36"/>
  <c r="I17915" i="36"/>
  <c r="H17915" i="36"/>
  <c r="I17914" i="36"/>
  <c r="H17914" i="36"/>
  <c r="I17913" i="36"/>
  <c r="H17913" i="36"/>
  <c r="I17912" i="36"/>
  <c r="H17912" i="36"/>
  <c r="I17911" i="36"/>
  <c r="H17911" i="36"/>
  <c r="I17910" i="36"/>
  <c r="H17910" i="36"/>
  <c r="I17909" i="36"/>
  <c r="H17909" i="36"/>
  <c r="I17908" i="36"/>
  <c r="H17908" i="36"/>
  <c r="I17907" i="36"/>
  <c r="H17907" i="36"/>
  <c r="I17906" i="36"/>
  <c r="H17906" i="36"/>
  <c r="I17905" i="36"/>
  <c r="H17905" i="36"/>
  <c r="I17904" i="36"/>
  <c r="H17904" i="36"/>
  <c r="I17903" i="36"/>
  <c r="H17903" i="36"/>
  <c r="I17902" i="36"/>
  <c r="H17902" i="36"/>
  <c r="I17901" i="36"/>
  <c r="H17901" i="36"/>
  <c r="I17900" i="36"/>
  <c r="H17900" i="36"/>
  <c r="I17899" i="36"/>
  <c r="H17899" i="36"/>
  <c r="I17898" i="36"/>
  <c r="H17898" i="36"/>
  <c r="I17897" i="36"/>
  <c r="H17897" i="36"/>
  <c r="I17896" i="36"/>
  <c r="H17896" i="36"/>
  <c r="I17895" i="36"/>
  <c r="H17895" i="36"/>
  <c r="I17894" i="36"/>
  <c r="H17894" i="36"/>
  <c r="I17893" i="36"/>
  <c r="H17893" i="36"/>
  <c r="I17892" i="36"/>
  <c r="H17892" i="36"/>
  <c r="I17891" i="36"/>
  <c r="H17891" i="36"/>
  <c r="I17890" i="36"/>
  <c r="H17890" i="36"/>
  <c r="I17889" i="36"/>
  <c r="H17889" i="36"/>
  <c r="I17888" i="36"/>
  <c r="H17888" i="36"/>
  <c r="I17887" i="36"/>
  <c r="H17887" i="36"/>
  <c r="I17886" i="36"/>
  <c r="H17886" i="36"/>
  <c r="I17885" i="36"/>
  <c r="H17885" i="36"/>
  <c r="I17884" i="36"/>
  <c r="H17884" i="36"/>
  <c r="I17883" i="36"/>
  <c r="H17883" i="36"/>
  <c r="I17882" i="36"/>
  <c r="H17882" i="36"/>
  <c r="I17881" i="36"/>
  <c r="H17881" i="36"/>
  <c r="I17880" i="36"/>
  <c r="H17880" i="36"/>
  <c r="I17879" i="36"/>
  <c r="H17879" i="36"/>
  <c r="I17878" i="36"/>
  <c r="H17878" i="36"/>
  <c r="I17877" i="36"/>
  <c r="H17877" i="36"/>
  <c r="I17876" i="36"/>
  <c r="H17876" i="36"/>
  <c r="I17875" i="36"/>
  <c r="H17875" i="36"/>
  <c r="I17874" i="36"/>
  <c r="H17874" i="36"/>
  <c r="I17873" i="36"/>
  <c r="H17873" i="36"/>
  <c r="I17872" i="36"/>
  <c r="H17872" i="36"/>
  <c r="I17871" i="36"/>
  <c r="H17871" i="36"/>
  <c r="I17870" i="36"/>
  <c r="H17870" i="36"/>
  <c r="I17869" i="36"/>
  <c r="H17869" i="36"/>
  <c r="I17868" i="36"/>
  <c r="H17868" i="36"/>
  <c r="I17867" i="36"/>
  <c r="H17867" i="36"/>
  <c r="I17866" i="36"/>
  <c r="H17866" i="36"/>
  <c r="I17865" i="36"/>
  <c r="H17865" i="36"/>
  <c r="I17864" i="36"/>
  <c r="H17864" i="36"/>
  <c r="I17863" i="36"/>
  <c r="H17863" i="36"/>
  <c r="I17862" i="36"/>
  <c r="H17862" i="36"/>
  <c r="I17861" i="36"/>
  <c r="H17861" i="36"/>
  <c r="I17860" i="36"/>
  <c r="H17860" i="36"/>
  <c r="I17859" i="36"/>
  <c r="H17859" i="36"/>
  <c r="I17858" i="36"/>
  <c r="H17858" i="36"/>
  <c r="I17857" i="36"/>
  <c r="H17857" i="36"/>
  <c r="I17856" i="36"/>
  <c r="H17856" i="36"/>
  <c r="I17855" i="36"/>
  <c r="H17855" i="36"/>
  <c r="I17854" i="36"/>
  <c r="H17854" i="36"/>
  <c r="I17853" i="36"/>
  <c r="H17853" i="36"/>
  <c r="I17852" i="36"/>
  <c r="H17852" i="36"/>
  <c r="I17851" i="36"/>
  <c r="H17851" i="36"/>
  <c r="I17850" i="36"/>
  <c r="H17850" i="36"/>
  <c r="I17849" i="36"/>
  <c r="H17849" i="36"/>
  <c r="I17848" i="36"/>
  <c r="H17848" i="36"/>
  <c r="I17847" i="36"/>
  <c r="H17847" i="36"/>
  <c r="I17846" i="36"/>
  <c r="H17846" i="36"/>
  <c r="I17845" i="36"/>
  <c r="H17845" i="36"/>
  <c r="I17844" i="36"/>
  <c r="H17844" i="36"/>
  <c r="I17843" i="36"/>
  <c r="H17843" i="36"/>
  <c r="I17842" i="36"/>
  <c r="H17842" i="36"/>
  <c r="I17841" i="36"/>
  <c r="H17841" i="36"/>
  <c r="I17840" i="36"/>
  <c r="H17840" i="36"/>
  <c r="I17839" i="36"/>
  <c r="H17839" i="36"/>
  <c r="I17838" i="36"/>
  <c r="H17838" i="36"/>
  <c r="I17837" i="36"/>
  <c r="H17837" i="36"/>
  <c r="I17836" i="36"/>
  <c r="H17836" i="36"/>
  <c r="I17835" i="36"/>
  <c r="H17835" i="36"/>
  <c r="I17834" i="36"/>
  <c r="H17834" i="36"/>
  <c r="I17833" i="36"/>
  <c r="H17833" i="36"/>
  <c r="I17832" i="36"/>
  <c r="H17832" i="36"/>
  <c r="I17831" i="36"/>
  <c r="H17831" i="36"/>
  <c r="I17830" i="36"/>
  <c r="H17830" i="36"/>
  <c r="I17829" i="36"/>
  <c r="H17829" i="36"/>
  <c r="I17828" i="36"/>
  <c r="H17828" i="36"/>
  <c r="I17827" i="36"/>
  <c r="H17827" i="36"/>
  <c r="I17826" i="36"/>
  <c r="H17826" i="36"/>
  <c r="I17825" i="36"/>
  <c r="H17825" i="36"/>
  <c r="I17824" i="36"/>
  <c r="H17824" i="36"/>
  <c r="I17823" i="36"/>
  <c r="H17823" i="36"/>
  <c r="I17822" i="36"/>
  <c r="H17822" i="36"/>
  <c r="I17821" i="36"/>
  <c r="H17821" i="36"/>
  <c r="I17820" i="36"/>
  <c r="H17820" i="36"/>
  <c r="I17819" i="36"/>
  <c r="H17819" i="36"/>
  <c r="I17818" i="36"/>
  <c r="H17818" i="36"/>
  <c r="I17817" i="36"/>
  <c r="H17817" i="36"/>
  <c r="I17816" i="36"/>
  <c r="H17816" i="36"/>
  <c r="I17815" i="36"/>
  <c r="H17815" i="36"/>
  <c r="I17814" i="36"/>
  <c r="H17814" i="36"/>
  <c r="I17813" i="36"/>
  <c r="H17813" i="36"/>
  <c r="I17812" i="36"/>
  <c r="H17812" i="36"/>
  <c r="I17811" i="36"/>
  <c r="H17811" i="36"/>
  <c r="I17810" i="36"/>
  <c r="H17810" i="36"/>
  <c r="I17809" i="36"/>
  <c r="H17809" i="36"/>
  <c r="I17808" i="36"/>
  <c r="H17808" i="36"/>
  <c r="I17807" i="36"/>
  <c r="H17807" i="36"/>
  <c r="I17806" i="36"/>
  <c r="H17806" i="36"/>
  <c r="I17805" i="36"/>
  <c r="H17805" i="36"/>
  <c r="I17804" i="36"/>
  <c r="H17804" i="36"/>
  <c r="I17803" i="36"/>
  <c r="H17803" i="36"/>
  <c r="I17802" i="36"/>
  <c r="H17802" i="36"/>
  <c r="I17801" i="36"/>
  <c r="H17801" i="36"/>
  <c r="I17800" i="36"/>
  <c r="H17800" i="36"/>
  <c r="I17799" i="36"/>
  <c r="H17799" i="36"/>
  <c r="I17798" i="36"/>
  <c r="H17798" i="36"/>
  <c r="I17797" i="36"/>
  <c r="H17797" i="36"/>
  <c r="I17796" i="36"/>
  <c r="H17796" i="36"/>
  <c r="I17795" i="36"/>
  <c r="H17795" i="36"/>
  <c r="I17794" i="36"/>
  <c r="H17794" i="36"/>
  <c r="I17793" i="36"/>
  <c r="H17793" i="36"/>
  <c r="I17792" i="36"/>
  <c r="H17792" i="36"/>
  <c r="I17791" i="36"/>
  <c r="H17791" i="36"/>
  <c r="I17790" i="36"/>
  <c r="H17790" i="36"/>
  <c r="I17789" i="36"/>
  <c r="H17789" i="36"/>
  <c r="I17788" i="36"/>
  <c r="H17788" i="36"/>
  <c r="I17787" i="36"/>
  <c r="H17787" i="36"/>
  <c r="I17786" i="36"/>
  <c r="H17786" i="36"/>
  <c r="I17785" i="36"/>
  <c r="H17785" i="36"/>
  <c r="I17784" i="36"/>
  <c r="H17784" i="36"/>
  <c r="I17783" i="36"/>
  <c r="H17783" i="36"/>
  <c r="I17782" i="36"/>
  <c r="H17782" i="36"/>
  <c r="I17781" i="36"/>
  <c r="H17781" i="36"/>
  <c r="I17780" i="36"/>
  <c r="H17780" i="36"/>
  <c r="I17779" i="36"/>
  <c r="H17779" i="36"/>
  <c r="I17778" i="36"/>
  <c r="H17778" i="36"/>
  <c r="I17777" i="36"/>
  <c r="H17777" i="36"/>
  <c r="I17776" i="36"/>
  <c r="H17776" i="36"/>
  <c r="I17775" i="36"/>
  <c r="H17775" i="36"/>
  <c r="I17774" i="36"/>
  <c r="H17774" i="36"/>
  <c r="I17773" i="36"/>
  <c r="H17773" i="36"/>
  <c r="I17772" i="36"/>
  <c r="H17772" i="36"/>
  <c r="I17771" i="36"/>
  <c r="H17771" i="36"/>
  <c r="I17770" i="36"/>
  <c r="H17770" i="36"/>
  <c r="I17769" i="36"/>
  <c r="H17769" i="36"/>
  <c r="I17768" i="36"/>
  <c r="H17768" i="36"/>
  <c r="I17767" i="36"/>
  <c r="H17767" i="36"/>
  <c r="I17766" i="36"/>
  <c r="H17766" i="36"/>
  <c r="I17765" i="36"/>
  <c r="H17765" i="36"/>
  <c r="I17764" i="36"/>
  <c r="H17764" i="36"/>
  <c r="I17763" i="36"/>
  <c r="H17763" i="36"/>
  <c r="I17762" i="36"/>
  <c r="H17762" i="36"/>
  <c r="I17761" i="36"/>
  <c r="H17761" i="36"/>
  <c r="I17760" i="36"/>
  <c r="H17760" i="36"/>
  <c r="I17759" i="36"/>
  <c r="H17759" i="36"/>
  <c r="I17758" i="36"/>
  <c r="H17758" i="36"/>
  <c r="I17757" i="36"/>
  <c r="H17757" i="36"/>
  <c r="I17756" i="36"/>
  <c r="H17756" i="36"/>
  <c r="I17755" i="36"/>
  <c r="H17755" i="36"/>
  <c r="I17754" i="36"/>
  <c r="H17754" i="36"/>
  <c r="I17753" i="36"/>
  <c r="H17753" i="36"/>
  <c r="I17752" i="36"/>
  <c r="H17752" i="36"/>
  <c r="I17751" i="36"/>
  <c r="H17751" i="36"/>
  <c r="I17750" i="36"/>
  <c r="H17750" i="36"/>
  <c r="I17749" i="36"/>
  <c r="H17749" i="36"/>
  <c r="I17748" i="36"/>
  <c r="H17748" i="36"/>
  <c r="I17747" i="36"/>
  <c r="H17747" i="36"/>
  <c r="I17746" i="36"/>
  <c r="H17746" i="36"/>
  <c r="I17745" i="36"/>
  <c r="H17745" i="36"/>
  <c r="I17744" i="36"/>
  <c r="H17744" i="36"/>
  <c r="I17743" i="36"/>
  <c r="H17743" i="36"/>
  <c r="I17742" i="36"/>
  <c r="H17742" i="36"/>
  <c r="I17741" i="36"/>
  <c r="H17741" i="36"/>
  <c r="I17740" i="36"/>
  <c r="H17740" i="36"/>
  <c r="I17739" i="36"/>
  <c r="H17739" i="36"/>
  <c r="I17738" i="36"/>
  <c r="H17738" i="36"/>
  <c r="I17737" i="36"/>
  <c r="H17737" i="36"/>
  <c r="I17736" i="36"/>
  <c r="H17736" i="36"/>
  <c r="I17735" i="36"/>
  <c r="H17735" i="36"/>
  <c r="I17734" i="36"/>
  <c r="H17734" i="36"/>
  <c r="I17733" i="36"/>
  <c r="H17733" i="36"/>
  <c r="I17732" i="36"/>
  <c r="H17732" i="36"/>
  <c r="I17731" i="36"/>
  <c r="H17731" i="36"/>
  <c r="I17730" i="36"/>
  <c r="H17730" i="36"/>
  <c r="I17729" i="36"/>
  <c r="H17729" i="36"/>
  <c r="I17728" i="36"/>
  <c r="H17728" i="36"/>
  <c r="I17727" i="36"/>
  <c r="H17727" i="36"/>
  <c r="I17726" i="36"/>
  <c r="H17726" i="36"/>
  <c r="I17725" i="36"/>
  <c r="H17725" i="36"/>
  <c r="I17724" i="36"/>
  <c r="H17724" i="36"/>
  <c r="I17723" i="36"/>
  <c r="H17723" i="36"/>
  <c r="I17722" i="36"/>
  <c r="H17722" i="36"/>
  <c r="I17721" i="36"/>
  <c r="H17721" i="36"/>
  <c r="I17720" i="36"/>
  <c r="H17720" i="36"/>
  <c r="I17719" i="36"/>
  <c r="H17719" i="36"/>
  <c r="I17718" i="36"/>
  <c r="H17718" i="36"/>
  <c r="I17717" i="36"/>
  <c r="H17717" i="36"/>
  <c r="I17716" i="36"/>
  <c r="H17716" i="36"/>
  <c r="I17715" i="36"/>
  <c r="H17715" i="36"/>
  <c r="I17714" i="36"/>
  <c r="H17714" i="36"/>
  <c r="I17713" i="36"/>
  <c r="H17713" i="36"/>
  <c r="I17712" i="36"/>
  <c r="H17712" i="36"/>
  <c r="I17711" i="36"/>
  <c r="H17711" i="36"/>
  <c r="I17710" i="36"/>
  <c r="H17710" i="36"/>
  <c r="I17709" i="36"/>
  <c r="H17709" i="36"/>
  <c r="I17708" i="36"/>
  <c r="H17708" i="36"/>
  <c r="I17707" i="36"/>
  <c r="H17707" i="36"/>
  <c r="I17706" i="36"/>
  <c r="H17706" i="36"/>
  <c r="I17705" i="36"/>
  <c r="H17705" i="36"/>
  <c r="I17704" i="36"/>
  <c r="H17704" i="36"/>
  <c r="I17703" i="36"/>
  <c r="H17703" i="36"/>
  <c r="I17702" i="36"/>
  <c r="H17702" i="36"/>
  <c r="I17701" i="36"/>
  <c r="H17701" i="36"/>
  <c r="I17700" i="36"/>
  <c r="H17700" i="36"/>
  <c r="I17699" i="36"/>
  <c r="H17699" i="36"/>
  <c r="I17698" i="36"/>
  <c r="H17698" i="36"/>
  <c r="I17697" i="36"/>
  <c r="H17697" i="36"/>
  <c r="I17696" i="36"/>
  <c r="H17696" i="36"/>
  <c r="I17695" i="36"/>
  <c r="H17695" i="36"/>
  <c r="I17694" i="36"/>
  <c r="H17694" i="36"/>
  <c r="I17693" i="36"/>
  <c r="H17693" i="36"/>
  <c r="I17692" i="36"/>
  <c r="H17692" i="36"/>
  <c r="I17691" i="36"/>
  <c r="H17691" i="36"/>
  <c r="I17690" i="36"/>
  <c r="H17690" i="36"/>
  <c r="I17689" i="36"/>
  <c r="H17689" i="36"/>
  <c r="I17688" i="36"/>
  <c r="H17688" i="36"/>
  <c r="I17687" i="36"/>
  <c r="H17687" i="36"/>
  <c r="I17686" i="36"/>
  <c r="H17686" i="36"/>
  <c r="I17685" i="36"/>
  <c r="H17685" i="36"/>
  <c r="I17684" i="36"/>
  <c r="H17684" i="36"/>
  <c r="I17683" i="36"/>
  <c r="H17683" i="36"/>
  <c r="I17682" i="36"/>
  <c r="H17682" i="36"/>
  <c r="I17681" i="36"/>
  <c r="H17681" i="36"/>
  <c r="I17680" i="36"/>
  <c r="H17680" i="36"/>
  <c r="I17679" i="36"/>
  <c r="H17679" i="36"/>
  <c r="I17678" i="36"/>
  <c r="H17678" i="36"/>
  <c r="I17677" i="36"/>
  <c r="H17677" i="36"/>
  <c r="I17676" i="36"/>
  <c r="H17676" i="36"/>
  <c r="I17675" i="36"/>
  <c r="H17675" i="36"/>
  <c r="I17674" i="36"/>
  <c r="H17674" i="36"/>
  <c r="I17673" i="36"/>
  <c r="H17673" i="36"/>
  <c r="I17672" i="36"/>
  <c r="H17672" i="36"/>
  <c r="I17671" i="36"/>
  <c r="H17671" i="36"/>
  <c r="I17670" i="36"/>
  <c r="H17670" i="36"/>
  <c r="I17669" i="36"/>
  <c r="H17669" i="36"/>
  <c r="I17668" i="36"/>
  <c r="H17668" i="36"/>
  <c r="I17667" i="36"/>
  <c r="H17667" i="36"/>
  <c r="I17666" i="36"/>
  <c r="H17666" i="36"/>
  <c r="I17665" i="36"/>
  <c r="H17665" i="36"/>
  <c r="I17664" i="36"/>
  <c r="H17664" i="36"/>
  <c r="I17663" i="36"/>
  <c r="H17663" i="36"/>
  <c r="I17662" i="36"/>
  <c r="H17662" i="36"/>
  <c r="I17661" i="36"/>
  <c r="H17661" i="36"/>
  <c r="I17660" i="36"/>
  <c r="H17660" i="36"/>
  <c r="I17659" i="36"/>
  <c r="H17659" i="36"/>
  <c r="I17658" i="36"/>
  <c r="H17658" i="36"/>
  <c r="I17657" i="36"/>
  <c r="H17657" i="36"/>
  <c r="I17656" i="36"/>
  <c r="H17656" i="36"/>
  <c r="I17655" i="36"/>
  <c r="H17655" i="36"/>
  <c r="I17654" i="36"/>
  <c r="H17654" i="36"/>
  <c r="I17653" i="36"/>
  <c r="H17653" i="36"/>
  <c r="I17652" i="36"/>
  <c r="H17652" i="36"/>
  <c r="I17651" i="36"/>
  <c r="H17651" i="36"/>
  <c r="I17650" i="36"/>
  <c r="H17650" i="36"/>
  <c r="I17649" i="36"/>
  <c r="H17649" i="36"/>
  <c r="I17648" i="36"/>
  <c r="H17648" i="36"/>
  <c r="I17647" i="36"/>
  <c r="H17647" i="36"/>
  <c r="I17646" i="36"/>
  <c r="H17646" i="36"/>
  <c r="I17645" i="36"/>
  <c r="H17645" i="36"/>
  <c r="I17644" i="36"/>
  <c r="H17644" i="36"/>
  <c r="I17643" i="36"/>
  <c r="H17643" i="36"/>
  <c r="I17642" i="36"/>
  <c r="H17642" i="36"/>
  <c r="I17641" i="36"/>
  <c r="H17641" i="36"/>
  <c r="I17640" i="36"/>
  <c r="H17640" i="36"/>
  <c r="I17639" i="36"/>
  <c r="H17639" i="36"/>
  <c r="I17638" i="36"/>
  <c r="H17638" i="36"/>
  <c r="I17637" i="36"/>
  <c r="H17637" i="36"/>
  <c r="I17636" i="36"/>
  <c r="H17636" i="36"/>
  <c r="I17635" i="36"/>
  <c r="H17635" i="36"/>
  <c r="I17634" i="36"/>
  <c r="H17634" i="36"/>
  <c r="I17633" i="36"/>
  <c r="H17633" i="36"/>
  <c r="I17632" i="36"/>
  <c r="H17632" i="36"/>
  <c r="I17631" i="36"/>
  <c r="H17631" i="36"/>
  <c r="I17630" i="36"/>
  <c r="H17630" i="36"/>
  <c r="I17629" i="36"/>
  <c r="H17629" i="36"/>
  <c r="I17628" i="36"/>
  <c r="H17628" i="36"/>
  <c r="I17627" i="36"/>
  <c r="H17627" i="36"/>
  <c r="I17626" i="36"/>
  <c r="H17626" i="36"/>
  <c r="I17625" i="36"/>
  <c r="H17625" i="36"/>
  <c r="I17624" i="36"/>
  <c r="H17624" i="36"/>
  <c r="I17623" i="36"/>
  <c r="H17623" i="36"/>
  <c r="I17622" i="36"/>
  <c r="H17622" i="36"/>
  <c r="I17621" i="36"/>
  <c r="H17621" i="36"/>
  <c r="I17620" i="36"/>
  <c r="H17620" i="36"/>
  <c r="I17619" i="36"/>
  <c r="H17619" i="36"/>
  <c r="I17618" i="36"/>
  <c r="H17618" i="36"/>
  <c r="I17617" i="36"/>
  <c r="H17617" i="36"/>
  <c r="I17616" i="36"/>
  <c r="H17616" i="36"/>
  <c r="I17615" i="36"/>
  <c r="H17615" i="36"/>
  <c r="I17614" i="36"/>
  <c r="H17614" i="36"/>
  <c r="I17613" i="36"/>
  <c r="H17613" i="36"/>
  <c r="I17612" i="36"/>
  <c r="H17612" i="36"/>
  <c r="I17611" i="36"/>
  <c r="H17611" i="36"/>
  <c r="I17610" i="36"/>
  <c r="H17610" i="36"/>
  <c r="I17609" i="36"/>
  <c r="H17609" i="36"/>
  <c r="I17608" i="36"/>
  <c r="H17608" i="36"/>
  <c r="I17607" i="36"/>
  <c r="H17607" i="36"/>
  <c r="I17606" i="36"/>
  <c r="H17606" i="36"/>
  <c r="I17605" i="36"/>
  <c r="H17605" i="36"/>
  <c r="I17604" i="36"/>
  <c r="H17604" i="36"/>
  <c r="I17603" i="36"/>
  <c r="H17603" i="36"/>
  <c r="I17602" i="36"/>
  <c r="H17602" i="36"/>
  <c r="I17601" i="36"/>
  <c r="H17601" i="36"/>
  <c r="I17600" i="36"/>
  <c r="H17600" i="36"/>
  <c r="I17599" i="36"/>
  <c r="H17599" i="36"/>
  <c r="I17598" i="36"/>
  <c r="H17598" i="36"/>
  <c r="I17597" i="36"/>
  <c r="H17597" i="36"/>
  <c r="I17596" i="36"/>
  <c r="H17596" i="36"/>
  <c r="I17595" i="36"/>
  <c r="H17595" i="36"/>
  <c r="I17594" i="36"/>
  <c r="H17594" i="36"/>
  <c r="I17593" i="36"/>
  <c r="H17593" i="36"/>
  <c r="I17592" i="36"/>
  <c r="H17592" i="36"/>
  <c r="I17591" i="36"/>
  <c r="H17591" i="36"/>
  <c r="I17590" i="36"/>
  <c r="H17590" i="36"/>
  <c r="I17589" i="36"/>
  <c r="H17589" i="36"/>
  <c r="I17588" i="36"/>
  <c r="H17588" i="36"/>
  <c r="I17587" i="36"/>
  <c r="H17587" i="36"/>
  <c r="I17586" i="36"/>
  <c r="H17586" i="36"/>
  <c r="I17585" i="36"/>
  <c r="H17585" i="36"/>
  <c r="I17584" i="36"/>
  <c r="H17584" i="36"/>
  <c r="I17583" i="36"/>
  <c r="H17583" i="36"/>
  <c r="I17582" i="36"/>
  <c r="H17582" i="36"/>
  <c r="I17581" i="36"/>
  <c r="H17581" i="36"/>
  <c r="I17580" i="36"/>
  <c r="H17580" i="36"/>
  <c r="I17579" i="36"/>
  <c r="H17579" i="36"/>
  <c r="I17578" i="36"/>
  <c r="H17578" i="36"/>
  <c r="I17577" i="36"/>
  <c r="H17577" i="36"/>
  <c r="I17576" i="36"/>
  <c r="H17576" i="36"/>
  <c r="I17575" i="36"/>
  <c r="H17575" i="36"/>
  <c r="I17574" i="36"/>
  <c r="H17574" i="36"/>
  <c r="I17573" i="36"/>
  <c r="H17573" i="36"/>
  <c r="I17572" i="36"/>
  <c r="H17572" i="36"/>
  <c r="I17571" i="36"/>
  <c r="H17571" i="36"/>
  <c r="I17570" i="36"/>
  <c r="H17570" i="36"/>
  <c r="I17569" i="36"/>
  <c r="H17569" i="36"/>
  <c r="I17568" i="36"/>
  <c r="H17568" i="36"/>
  <c r="I17567" i="36"/>
  <c r="H17567" i="36"/>
  <c r="I17566" i="36"/>
  <c r="H17566" i="36"/>
  <c r="I17565" i="36"/>
  <c r="H17565" i="36"/>
  <c r="I17564" i="36"/>
  <c r="H17564" i="36"/>
  <c r="I17563" i="36"/>
  <c r="H17563" i="36"/>
  <c r="I17562" i="36"/>
  <c r="H17562" i="36"/>
  <c r="I17561" i="36"/>
  <c r="H17561" i="36"/>
  <c r="I17560" i="36"/>
  <c r="H17560" i="36"/>
  <c r="I17559" i="36"/>
  <c r="H17559" i="36"/>
  <c r="I17558" i="36"/>
  <c r="H17558" i="36"/>
  <c r="I17557" i="36"/>
  <c r="H17557" i="36"/>
  <c r="I17556" i="36"/>
  <c r="H17556" i="36"/>
  <c r="I17555" i="36"/>
  <c r="H17555" i="36"/>
  <c r="I17554" i="36"/>
  <c r="H17554" i="36"/>
  <c r="I17553" i="36"/>
  <c r="H17553" i="36"/>
  <c r="I17552" i="36"/>
  <c r="H17552" i="36"/>
  <c r="I17551" i="36"/>
  <c r="H17551" i="36"/>
  <c r="I17550" i="36"/>
  <c r="H17550" i="36"/>
  <c r="I17549" i="36"/>
  <c r="H17549" i="36"/>
  <c r="I17548" i="36"/>
  <c r="H17548" i="36"/>
  <c r="I17547" i="36"/>
  <c r="H17547" i="36"/>
  <c r="I17546" i="36"/>
  <c r="H17546" i="36"/>
  <c r="I17545" i="36"/>
  <c r="H17545" i="36"/>
  <c r="I17544" i="36"/>
  <c r="H17544" i="36"/>
  <c r="I17543" i="36"/>
  <c r="H17543" i="36"/>
  <c r="I17542" i="36"/>
  <c r="H17542" i="36"/>
  <c r="I17541" i="36"/>
  <c r="H17541" i="36"/>
  <c r="I17540" i="36"/>
  <c r="H17540" i="36"/>
  <c r="I17539" i="36"/>
  <c r="H17539" i="36"/>
  <c r="I17538" i="36"/>
  <c r="H17538" i="36"/>
  <c r="I17537" i="36"/>
  <c r="H17537" i="36"/>
  <c r="I17536" i="36"/>
  <c r="H17536" i="36"/>
  <c r="I17535" i="36"/>
  <c r="H17535" i="36"/>
  <c r="I17534" i="36"/>
  <c r="H17534" i="36"/>
  <c r="I17533" i="36"/>
  <c r="H17533" i="36"/>
  <c r="I17532" i="36"/>
  <c r="H17532" i="36"/>
  <c r="I17531" i="36"/>
  <c r="H17531" i="36"/>
  <c r="I17530" i="36"/>
  <c r="H17530" i="36"/>
  <c r="I17529" i="36"/>
  <c r="H17529" i="36"/>
  <c r="I17528" i="36"/>
  <c r="H17528" i="36"/>
  <c r="I17527" i="36"/>
  <c r="H17527" i="36"/>
  <c r="I17526" i="36"/>
  <c r="H17526" i="36"/>
  <c r="I17525" i="36"/>
  <c r="H17525" i="36"/>
  <c r="I17524" i="36"/>
  <c r="H17524" i="36"/>
  <c r="I17523" i="36"/>
  <c r="H17523" i="36"/>
  <c r="I17522" i="36"/>
  <c r="H17522" i="36"/>
  <c r="I17521" i="36"/>
  <c r="H17521" i="36"/>
  <c r="I17520" i="36"/>
  <c r="H17520" i="36"/>
  <c r="I17519" i="36"/>
  <c r="H17519" i="36"/>
  <c r="I17518" i="36"/>
  <c r="H17518" i="36"/>
  <c r="I17517" i="36"/>
  <c r="H17517" i="36"/>
  <c r="I17516" i="36"/>
  <c r="H17516" i="36"/>
  <c r="I17515" i="36"/>
  <c r="H17515" i="36"/>
  <c r="I17514" i="36"/>
  <c r="H17514" i="36"/>
  <c r="I17513" i="36"/>
  <c r="H17513" i="36"/>
  <c r="I17512" i="36"/>
  <c r="H17512" i="36"/>
  <c r="I17511" i="36"/>
  <c r="H17511" i="36"/>
  <c r="I17510" i="36"/>
  <c r="H17510" i="36"/>
  <c r="I17509" i="36"/>
  <c r="H17509" i="36"/>
  <c r="I17508" i="36"/>
  <c r="H17508" i="36"/>
  <c r="I17507" i="36"/>
  <c r="H17507" i="36"/>
  <c r="I17506" i="36"/>
  <c r="H17506" i="36"/>
  <c r="I17505" i="36"/>
  <c r="H17505" i="36"/>
  <c r="I17504" i="36"/>
  <c r="H17504" i="36"/>
  <c r="I17503" i="36"/>
  <c r="H17503" i="36"/>
  <c r="I17502" i="36"/>
  <c r="H17502" i="36"/>
  <c r="I17501" i="36"/>
  <c r="H17501" i="36"/>
  <c r="I17500" i="36"/>
  <c r="H17500" i="36"/>
  <c r="I17499" i="36"/>
  <c r="H17499" i="36"/>
  <c r="I17498" i="36"/>
  <c r="H17498" i="36"/>
  <c r="I17497" i="36"/>
  <c r="H17497" i="36"/>
  <c r="I17496" i="36"/>
  <c r="H17496" i="36"/>
  <c r="I17495" i="36"/>
  <c r="H17495" i="36"/>
  <c r="I17494" i="36"/>
  <c r="H17494" i="36"/>
  <c r="I17493" i="36"/>
  <c r="H17493" i="36"/>
  <c r="I17492" i="36"/>
  <c r="H17492" i="36"/>
  <c r="I17491" i="36"/>
  <c r="H17491" i="36"/>
  <c r="I17490" i="36"/>
  <c r="H17490" i="36"/>
  <c r="I17489" i="36"/>
  <c r="H17489" i="36"/>
  <c r="I17488" i="36"/>
  <c r="H17488" i="36"/>
  <c r="I17487" i="36"/>
  <c r="H17487" i="36"/>
  <c r="I17486" i="36"/>
  <c r="H17486" i="36"/>
  <c r="I17485" i="36"/>
  <c r="H17485" i="36"/>
  <c r="I17484" i="36"/>
  <c r="H17484" i="36"/>
  <c r="I17483" i="36"/>
  <c r="H17483" i="36"/>
  <c r="I17482" i="36"/>
  <c r="H17482" i="36"/>
  <c r="I17481" i="36"/>
  <c r="H17481" i="36"/>
  <c r="I17480" i="36"/>
  <c r="H17480" i="36"/>
  <c r="I17479" i="36"/>
  <c r="H17479" i="36"/>
  <c r="I17478" i="36"/>
  <c r="H17478" i="36"/>
  <c r="I17477" i="36"/>
  <c r="H17477" i="36"/>
  <c r="I17476" i="36"/>
  <c r="H17476" i="36"/>
  <c r="I17475" i="36"/>
  <c r="H17475" i="36"/>
  <c r="I17474" i="36"/>
  <c r="H17474" i="36"/>
  <c r="I17473" i="36"/>
  <c r="H17473" i="36"/>
  <c r="I17472" i="36"/>
  <c r="H17472" i="36"/>
  <c r="I17471" i="36"/>
  <c r="H17471" i="36"/>
  <c r="I17470" i="36"/>
  <c r="H17470" i="36"/>
  <c r="I17469" i="36"/>
  <c r="H17469" i="36"/>
  <c r="I17468" i="36"/>
  <c r="H17468" i="36"/>
  <c r="I17467" i="36"/>
  <c r="H17467" i="36"/>
  <c r="I17466" i="36"/>
  <c r="H17466" i="36"/>
  <c r="I17465" i="36"/>
  <c r="H17465" i="36"/>
  <c r="I17464" i="36"/>
  <c r="H17464" i="36"/>
  <c r="I17463" i="36"/>
  <c r="H17463" i="36"/>
  <c r="I17462" i="36"/>
  <c r="H17462" i="36"/>
  <c r="I17461" i="36"/>
  <c r="H17461" i="36"/>
  <c r="I17460" i="36"/>
  <c r="H17460" i="36"/>
  <c r="I17459" i="36"/>
  <c r="H17459" i="36"/>
  <c r="I17458" i="36"/>
  <c r="H17458" i="36"/>
  <c r="I17457" i="36"/>
  <c r="H17457" i="36"/>
  <c r="I17456" i="36"/>
  <c r="H17456" i="36"/>
  <c r="I17455" i="36"/>
  <c r="H17455" i="36"/>
  <c r="I17454" i="36"/>
  <c r="H17454" i="36"/>
  <c r="I17453" i="36"/>
  <c r="H17453" i="36"/>
  <c r="I17452" i="36"/>
  <c r="H17452" i="36"/>
  <c r="I17451" i="36"/>
  <c r="H17451" i="36"/>
  <c r="I17450" i="36"/>
  <c r="H17450" i="36"/>
  <c r="I17449" i="36"/>
  <c r="H17449" i="36"/>
  <c r="I17448" i="36"/>
  <c r="H17448" i="36"/>
  <c r="I17447" i="36"/>
  <c r="H17447" i="36"/>
  <c r="I17446" i="36"/>
  <c r="H17446" i="36"/>
  <c r="I17445" i="36"/>
  <c r="H17445" i="36"/>
  <c r="I17444" i="36"/>
  <c r="H17444" i="36"/>
  <c r="I17443" i="36"/>
  <c r="H17443" i="36"/>
  <c r="I17442" i="36"/>
  <c r="H17442" i="36"/>
  <c r="I17441" i="36"/>
  <c r="H17441" i="36"/>
  <c r="I17440" i="36"/>
  <c r="H17440" i="36"/>
  <c r="I17439" i="36"/>
  <c r="H17439" i="36"/>
  <c r="I17438" i="36"/>
  <c r="H17438" i="36"/>
  <c r="I17437" i="36"/>
  <c r="H17437" i="36"/>
  <c r="I17436" i="36"/>
  <c r="H17436" i="36"/>
  <c r="I17435" i="36"/>
  <c r="H17435" i="36"/>
  <c r="I17434" i="36"/>
  <c r="H17434" i="36"/>
  <c r="I17433" i="36"/>
  <c r="H17433" i="36"/>
  <c r="I17432" i="36"/>
  <c r="H17432" i="36"/>
  <c r="I17431" i="36"/>
  <c r="H17431" i="36"/>
  <c r="I17430" i="36"/>
  <c r="H17430" i="36"/>
  <c r="I17429" i="36"/>
  <c r="H17429" i="36"/>
  <c r="I17428" i="36"/>
  <c r="H17428" i="36"/>
  <c r="I17427" i="36"/>
  <c r="H17427" i="36"/>
  <c r="I17426" i="36"/>
  <c r="H17426" i="36"/>
  <c r="I17425" i="36"/>
  <c r="H17425" i="36"/>
  <c r="I17424" i="36"/>
  <c r="H17424" i="36"/>
  <c r="I17423" i="36"/>
  <c r="H17423" i="36"/>
  <c r="I17422" i="36"/>
  <c r="H17422" i="36"/>
  <c r="I17421" i="36"/>
  <c r="H17421" i="36"/>
  <c r="I17420" i="36"/>
  <c r="H17420" i="36"/>
  <c r="I17419" i="36"/>
  <c r="H17419" i="36"/>
  <c r="I17418" i="36"/>
  <c r="H17418" i="36"/>
  <c r="I17417" i="36"/>
  <c r="H17417" i="36"/>
  <c r="I17416" i="36"/>
  <c r="H17416" i="36"/>
  <c r="I17415" i="36"/>
  <c r="H17415" i="36"/>
  <c r="I17414" i="36"/>
  <c r="H17414" i="36"/>
  <c r="I17413" i="36"/>
  <c r="H17413" i="36"/>
  <c r="I17412" i="36"/>
  <c r="H17412" i="36"/>
  <c r="I17411" i="36"/>
  <c r="H17411" i="36"/>
  <c r="I17410" i="36"/>
  <c r="H17410" i="36"/>
  <c r="I17409" i="36"/>
  <c r="H17409" i="36"/>
  <c r="I17408" i="36"/>
  <c r="H17408" i="36"/>
  <c r="I17407" i="36"/>
  <c r="H17407" i="36"/>
  <c r="I17406" i="36"/>
  <c r="H17406" i="36"/>
  <c r="I17405" i="36"/>
  <c r="H17405" i="36"/>
  <c r="I17404" i="36"/>
  <c r="H17404" i="36"/>
  <c r="I17403" i="36"/>
  <c r="H17403" i="36"/>
  <c r="I17402" i="36"/>
  <c r="H17402" i="36"/>
  <c r="I17401" i="36"/>
  <c r="H17401" i="36"/>
  <c r="I17400" i="36"/>
  <c r="H17400" i="36"/>
  <c r="I17399" i="36"/>
  <c r="H17399" i="36"/>
  <c r="I17398" i="36"/>
  <c r="H17398" i="36"/>
  <c r="I17397" i="36"/>
  <c r="H17397" i="36"/>
  <c r="I17396" i="36"/>
  <c r="H17396" i="36"/>
  <c r="I17395" i="36"/>
  <c r="H17395" i="36"/>
  <c r="I17394" i="36"/>
  <c r="H17394" i="36"/>
  <c r="I17393" i="36"/>
  <c r="H17393" i="36"/>
  <c r="I17392" i="36"/>
  <c r="H17392" i="36"/>
  <c r="I17391" i="36"/>
  <c r="H17391" i="36"/>
  <c r="I17390" i="36"/>
  <c r="H17390" i="36"/>
  <c r="I17389" i="36"/>
  <c r="H17389" i="36"/>
  <c r="I17388" i="36"/>
  <c r="H17388" i="36"/>
  <c r="I17387" i="36"/>
  <c r="H17387" i="36"/>
  <c r="I17386" i="36"/>
  <c r="H17386" i="36"/>
  <c r="I17385" i="36"/>
  <c r="H17385" i="36"/>
  <c r="I17384" i="36"/>
  <c r="H17384" i="36"/>
  <c r="I17383" i="36"/>
  <c r="H17383" i="36"/>
  <c r="I17382" i="36"/>
  <c r="H17382" i="36"/>
  <c r="I17381" i="36"/>
  <c r="H17381" i="36"/>
  <c r="I17380" i="36"/>
  <c r="H17380" i="36"/>
  <c r="I17379" i="36"/>
  <c r="H17379" i="36"/>
  <c r="I17378" i="36"/>
  <c r="H17378" i="36"/>
  <c r="I17377" i="36"/>
  <c r="H17377" i="36"/>
  <c r="I17376" i="36"/>
  <c r="H17376" i="36"/>
  <c r="I17375" i="36"/>
  <c r="H17375" i="36"/>
  <c r="I17374" i="36"/>
  <c r="H17374" i="36"/>
  <c r="I17373" i="36"/>
  <c r="H17373" i="36"/>
  <c r="I17372" i="36"/>
  <c r="H17372" i="36"/>
  <c r="I17371" i="36"/>
  <c r="H17371" i="36"/>
  <c r="I17370" i="36"/>
  <c r="H17370" i="36"/>
  <c r="I17369" i="36"/>
  <c r="H17369" i="36"/>
  <c r="I17368" i="36"/>
  <c r="H17368" i="36"/>
  <c r="I17367" i="36"/>
  <c r="H17367" i="36"/>
  <c r="I17366" i="36"/>
  <c r="H17366" i="36"/>
  <c r="I17365" i="36"/>
  <c r="H17365" i="36"/>
  <c r="I17364" i="36"/>
  <c r="H17364" i="36"/>
  <c r="I17363" i="36"/>
  <c r="H17363" i="36"/>
  <c r="I17362" i="36"/>
  <c r="H17362" i="36"/>
  <c r="I17361" i="36"/>
  <c r="H17361" i="36"/>
  <c r="I17360" i="36"/>
  <c r="H17360" i="36"/>
  <c r="I17359" i="36"/>
  <c r="H17359" i="36"/>
  <c r="I17358" i="36"/>
  <c r="H17358" i="36"/>
  <c r="I17357" i="36"/>
  <c r="H17357" i="36"/>
  <c r="I17356" i="36"/>
  <c r="H17356" i="36"/>
  <c r="I17355" i="36"/>
  <c r="H17355" i="36"/>
  <c r="I17354" i="36"/>
  <c r="H17354" i="36"/>
  <c r="I17353" i="36"/>
  <c r="H17353" i="36"/>
  <c r="I17352" i="36"/>
  <c r="H17352" i="36"/>
  <c r="I17351" i="36"/>
  <c r="H17351" i="36"/>
  <c r="I17350" i="36"/>
  <c r="H17350" i="36"/>
  <c r="I17349" i="36"/>
  <c r="H17349" i="36"/>
  <c r="I17348" i="36"/>
  <c r="H17348" i="36"/>
  <c r="I17347" i="36"/>
  <c r="H17347" i="36"/>
  <c r="I17346" i="36"/>
  <c r="H17346" i="36"/>
  <c r="I17345" i="36"/>
  <c r="H17345" i="36"/>
  <c r="I17344" i="36"/>
  <c r="H17344" i="36"/>
  <c r="I17343" i="36"/>
  <c r="H17343" i="36"/>
  <c r="I17342" i="36"/>
  <c r="H17342" i="36"/>
  <c r="I17341" i="36"/>
  <c r="H17341" i="36"/>
  <c r="I17340" i="36"/>
  <c r="H17340" i="36"/>
  <c r="I17339" i="36"/>
  <c r="H17339" i="36"/>
  <c r="I17338" i="36"/>
  <c r="H17338" i="36"/>
  <c r="I17337" i="36"/>
  <c r="H17337" i="36"/>
  <c r="I17336" i="36"/>
  <c r="H17336" i="36"/>
  <c r="I17335" i="36"/>
  <c r="H17335" i="36"/>
  <c r="I17334" i="36"/>
  <c r="H17334" i="36"/>
  <c r="I17333" i="36"/>
  <c r="H17333" i="36"/>
  <c r="I17332" i="36"/>
  <c r="H17332" i="36"/>
  <c r="I17331" i="36"/>
  <c r="H17331" i="36"/>
  <c r="I17330" i="36"/>
  <c r="H17330" i="36"/>
  <c r="I17329" i="36"/>
  <c r="H17329" i="36"/>
  <c r="I17328" i="36"/>
  <c r="H17328" i="36"/>
  <c r="I17327" i="36"/>
  <c r="H17327" i="36"/>
  <c r="I17326" i="36"/>
  <c r="H17326" i="36"/>
  <c r="I17325" i="36"/>
  <c r="H17325" i="36"/>
  <c r="I17324" i="36"/>
  <c r="H17324" i="36"/>
  <c r="I17323" i="36"/>
  <c r="H17323" i="36"/>
  <c r="I17322" i="36"/>
  <c r="H17322" i="36"/>
  <c r="I17321" i="36"/>
  <c r="H17321" i="36"/>
  <c r="I17320" i="36"/>
  <c r="H17320" i="36"/>
  <c r="I17319" i="36"/>
  <c r="H17319" i="36"/>
  <c r="I17318" i="36"/>
  <c r="H17318" i="36"/>
  <c r="I17317" i="36"/>
  <c r="H17317" i="36"/>
  <c r="I17316" i="36"/>
  <c r="H17316" i="36"/>
  <c r="I17315" i="36"/>
  <c r="H17315" i="36"/>
  <c r="I17314" i="36"/>
  <c r="H17314" i="36"/>
  <c r="I17313" i="36"/>
  <c r="H17313" i="36"/>
  <c r="I17312" i="36"/>
  <c r="H17312" i="36"/>
  <c r="I17311" i="36"/>
  <c r="H17311" i="36"/>
  <c r="I17310" i="36"/>
  <c r="H17310" i="36"/>
  <c r="I17309" i="36"/>
  <c r="H17309" i="36"/>
  <c r="I17308" i="36"/>
  <c r="H17308" i="36"/>
  <c r="I17307" i="36"/>
  <c r="H17307" i="36"/>
  <c r="I17306" i="36"/>
  <c r="H17306" i="36"/>
  <c r="I17305" i="36"/>
  <c r="H17305" i="36"/>
  <c r="I17304" i="36"/>
  <c r="H17304" i="36"/>
  <c r="I17303" i="36"/>
  <c r="H17303" i="36"/>
  <c r="I17302" i="36"/>
  <c r="H17302" i="36"/>
  <c r="I17301" i="36"/>
  <c r="H17301" i="36"/>
  <c r="I17300" i="36"/>
  <c r="H17300" i="36"/>
  <c r="I17299" i="36"/>
  <c r="H17299" i="36"/>
  <c r="I17298" i="36"/>
  <c r="H17298" i="36"/>
  <c r="I17297" i="36"/>
  <c r="H17297" i="36"/>
  <c r="I17296" i="36"/>
  <c r="H17296" i="36"/>
  <c r="I17295" i="36"/>
  <c r="H17295" i="36"/>
  <c r="I17294" i="36"/>
  <c r="H17294" i="36"/>
  <c r="I17293" i="36"/>
  <c r="H17293" i="36"/>
  <c r="I17292" i="36"/>
  <c r="H17292" i="36"/>
  <c r="I17291" i="36"/>
  <c r="H17291" i="36"/>
  <c r="I17290" i="36"/>
  <c r="H17290" i="36"/>
  <c r="I17289" i="36"/>
  <c r="H17289" i="36"/>
  <c r="I17288" i="36"/>
  <c r="H17288" i="36"/>
  <c r="I17287" i="36"/>
  <c r="H17287" i="36"/>
  <c r="I17286" i="36"/>
  <c r="H17286" i="36"/>
  <c r="I17285" i="36"/>
  <c r="H17285" i="36"/>
  <c r="I17284" i="36"/>
  <c r="H17284" i="36"/>
  <c r="I17283" i="36"/>
  <c r="H17283" i="36"/>
  <c r="I17282" i="36"/>
  <c r="H17282" i="36"/>
  <c r="I17281" i="36"/>
  <c r="H17281" i="36"/>
  <c r="I17280" i="36"/>
  <c r="H17280" i="36"/>
  <c r="I17279" i="36"/>
  <c r="H17279" i="36"/>
  <c r="I17278" i="36"/>
  <c r="H17278" i="36"/>
  <c r="I17277" i="36"/>
  <c r="H17277" i="36"/>
  <c r="I17276" i="36"/>
  <c r="H17276" i="36"/>
  <c r="I17275" i="36"/>
  <c r="H17275" i="36"/>
  <c r="I17274" i="36"/>
  <c r="H17274" i="36"/>
  <c r="I17273" i="36"/>
  <c r="H17273" i="36"/>
  <c r="I17272" i="36"/>
  <c r="H17272" i="36"/>
  <c r="I17271" i="36"/>
  <c r="H17271" i="36"/>
  <c r="I17270" i="36"/>
  <c r="H17270" i="36"/>
  <c r="I17269" i="36"/>
  <c r="H17269" i="36"/>
  <c r="I17268" i="36"/>
  <c r="H17268" i="36"/>
  <c r="I17267" i="36"/>
  <c r="H17267" i="36"/>
  <c r="I17266" i="36"/>
  <c r="H17266" i="36"/>
  <c r="I17265" i="36"/>
  <c r="H17265" i="36"/>
  <c r="I17264" i="36"/>
  <c r="H17264" i="36"/>
  <c r="I17263" i="36"/>
  <c r="H17263" i="36"/>
  <c r="I17262" i="36"/>
  <c r="H17262" i="36"/>
  <c r="I17261" i="36"/>
  <c r="H17261" i="36"/>
  <c r="I17260" i="36"/>
  <c r="H17260" i="36"/>
  <c r="I17259" i="36"/>
  <c r="H17259" i="36"/>
  <c r="I17258" i="36"/>
  <c r="H17258" i="36"/>
  <c r="I17257" i="36"/>
  <c r="H17257" i="36"/>
  <c r="I17256" i="36"/>
  <c r="H17256" i="36"/>
  <c r="I17255" i="36"/>
  <c r="H17255" i="36"/>
  <c r="I17254" i="36"/>
  <c r="H17254" i="36"/>
  <c r="I17253" i="36"/>
  <c r="H17253" i="36"/>
  <c r="I17252" i="36"/>
  <c r="H17252" i="36"/>
  <c r="I17251" i="36"/>
  <c r="H17251" i="36"/>
  <c r="I17250" i="36"/>
  <c r="H17250" i="36"/>
  <c r="I17249" i="36"/>
  <c r="H17249" i="36"/>
  <c r="I17248" i="36"/>
  <c r="H17248" i="36"/>
  <c r="I17247" i="36"/>
  <c r="H17247" i="36"/>
  <c r="I17246" i="36"/>
  <c r="H17246" i="36"/>
  <c r="I17245" i="36"/>
  <c r="H17245" i="36"/>
  <c r="I17244" i="36"/>
  <c r="H17244" i="36"/>
  <c r="I17243" i="36"/>
  <c r="H17243" i="36"/>
  <c r="I17242" i="36"/>
  <c r="H17242" i="36"/>
  <c r="I17241" i="36"/>
  <c r="H17241" i="36"/>
  <c r="I17240" i="36"/>
  <c r="H17240" i="36"/>
  <c r="I17239" i="36"/>
  <c r="H17239" i="36"/>
  <c r="I17238" i="36"/>
  <c r="H17238" i="36"/>
  <c r="I17237" i="36"/>
  <c r="H17237" i="36"/>
  <c r="I17236" i="36"/>
  <c r="H17236" i="36"/>
  <c r="I17235" i="36"/>
  <c r="H17235" i="36"/>
  <c r="I17234" i="36"/>
  <c r="H17234" i="36"/>
  <c r="I17233" i="36"/>
  <c r="H17233" i="36"/>
  <c r="I17232" i="36"/>
  <c r="H17232" i="36"/>
  <c r="I17231" i="36"/>
  <c r="H17231" i="36"/>
  <c r="I17230" i="36"/>
  <c r="H17230" i="36"/>
  <c r="I17229" i="36"/>
  <c r="H17229" i="36"/>
  <c r="I17228" i="36"/>
  <c r="H17228" i="36"/>
  <c r="I17227" i="36"/>
  <c r="H17227" i="36"/>
  <c r="I17226" i="36"/>
  <c r="H17226" i="36"/>
  <c r="I17225" i="36"/>
  <c r="H17225" i="36"/>
  <c r="I17224" i="36"/>
  <c r="H17224" i="36"/>
  <c r="I17223" i="36"/>
  <c r="H17223" i="36"/>
  <c r="I17222" i="36"/>
  <c r="H17222" i="36"/>
  <c r="I17221" i="36"/>
  <c r="H17221" i="36"/>
  <c r="I17220" i="36"/>
  <c r="H17220" i="36"/>
  <c r="I17219" i="36"/>
  <c r="H17219" i="36"/>
  <c r="I17218" i="36"/>
  <c r="H17218" i="36"/>
  <c r="I17217" i="36"/>
  <c r="H17217" i="36"/>
  <c r="I17216" i="36"/>
  <c r="H17216" i="36"/>
  <c r="I17215" i="36"/>
  <c r="H17215" i="36"/>
  <c r="I17214" i="36"/>
  <c r="H17214" i="36"/>
  <c r="I17213" i="36"/>
  <c r="H17213" i="36"/>
  <c r="I17212" i="36"/>
  <c r="H17212" i="36"/>
  <c r="I17211" i="36"/>
  <c r="H17211" i="36"/>
  <c r="I17210" i="36"/>
  <c r="H17210" i="36"/>
  <c r="I17209" i="36"/>
  <c r="H17209" i="36"/>
  <c r="I17208" i="36"/>
  <c r="H17208" i="36"/>
  <c r="I17207" i="36"/>
  <c r="H17207" i="36"/>
  <c r="I17206" i="36"/>
  <c r="H17206" i="36"/>
  <c r="I17205" i="36"/>
  <c r="H17205" i="36"/>
  <c r="I17204" i="36"/>
  <c r="H17204" i="36"/>
  <c r="I17203" i="36"/>
  <c r="H17203" i="36"/>
  <c r="I17202" i="36"/>
  <c r="H17202" i="36"/>
  <c r="I17201" i="36"/>
  <c r="H17201" i="36"/>
  <c r="I17200" i="36"/>
  <c r="H17200" i="36"/>
  <c r="I17199" i="36"/>
  <c r="H17199" i="36"/>
  <c r="I17198" i="36"/>
  <c r="H17198" i="36"/>
  <c r="I17197" i="36"/>
  <c r="H17197" i="36"/>
  <c r="I17196" i="36"/>
  <c r="H17196" i="36"/>
  <c r="I17195" i="36"/>
  <c r="H17195" i="36"/>
  <c r="I17194" i="36"/>
  <c r="H17194" i="36"/>
  <c r="I17193" i="36"/>
  <c r="H17193" i="36"/>
  <c r="I17192" i="36"/>
  <c r="H17192" i="36"/>
  <c r="I17191" i="36"/>
  <c r="H17191" i="36"/>
  <c r="I17190" i="36"/>
  <c r="H17190" i="36"/>
  <c r="I17189" i="36"/>
  <c r="H17189" i="36"/>
  <c r="I17188" i="36"/>
  <c r="H17188" i="36"/>
  <c r="I17187" i="36"/>
  <c r="H17187" i="36"/>
  <c r="I17186" i="36"/>
  <c r="H17186" i="36"/>
  <c r="I17185" i="36"/>
  <c r="H17185" i="36"/>
  <c r="I17184" i="36"/>
  <c r="H17184" i="36"/>
  <c r="I17183" i="36"/>
  <c r="H17183" i="36"/>
  <c r="I17182" i="36"/>
  <c r="H17182" i="36"/>
  <c r="I17181" i="36"/>
  <c r="H17181" i="36"/>
  <c r="I17180" i="36"/>
  <c r="H17180" i="36"/>
  <c r="I17179" i="36"/>
  <c r="H17179" i="36"/>
  <c r="I17178" i="36"/>
  <c r="H17178" i="36"/>
  <c r="I17177" i="36"/>
  <c r="H17177" i="36"/>
  <c r="I17176" i="36"/>
  <c r="H17176" i="36"/>
  <c r="I17175" i="36"/>
  <c r="H17175" i="36"/>
  <c r="I17174" i="36"/>
  <c r="H17174" i="36"/>
  <c r="I17173" i="36"/>
  <c r="H17173" i="36"/>
  <c r="I17172" i="36"/>
  <c r="H17172" i="36"/>
  <c r="I17171" i="36"/>
  <c r="H17171" i="36"/>
  <c r="I17170" i="36"/>
  <c r="H17170" i="36"/>
  <c r="I17169" i="36"/>
  <c r="H17169" i="36"/>
  <c r="I17168" i="36"/>
  <c r="H17168" i="36"/>
  <c r="I17167" i="36"/>
  <c r="H17167" i="36"/>
  <c r="I17166" i="36"/>
  <c r="H17166" i="36"/>
  <c r="I17165" i="36"/>
  <c r="H17165" i="36"/>
  <c r="I17164" i="36"/>
  <c r="H17164" i="36"/>
  <c r="I17163" i="36"/>
  <c r="H17163" i="36"/>
  <c r="I17162" i="36"/>
  <c r="H17162" i="36"/>
  <c r="I17161" i="36"/>
  <c r="H17161" i="36"/>
  <c r="I17160" i="36"/>
  <c r="H17160" i="36"/>
  <c r="I17159" i="36"/>
  <c r="H17159" i="36"/>
  <c r="I17158" i="36"/>
  <c r="H17158" i="36"/>
  <c r="I17157" i="36"/>
  <c r="H17157" i="36"/>
  <c r="I17156" i="36"/>
  <c r="H17156" i="36"/>
  <c r="I17155" i="36"/>
  <c r="H17155" i="36"/>
  <c r="I17154" i="36"/>
  <c r="H17154" i="36"/>
  <c r="I17153" i="36"/>
  <c r="H17153" i="36"/>
  <c r="I17152" i="36"/>
  <c r="H17152" i="36"/>
  <c r="I17151" i="36"/>
  <c r="H17151" i="36"/>
  <c r="I17150" i="36"/>
  <c r="H17150" i="36"/>
  <c r="I17149" i="36"/>
  <c r="H17149" i="36"/>
  <c r="I17148" i="36"/>
  <c r="H17148" i="36"/>
  <c r="I17147" i="36"/>
  <c r="H17147" i="36"/>
  <c r="I17146" i="36"/>
  <c r="H17146" i="36"/>
  <c r="I17145" i="36"/>
  <c r="H17145" i="36"/>
  <c r="I17144" i="36"/>
  <c r="H17144" i="36"/>
  <c r="I17143" i="36"/>
  <c r="H17143" i="36"/>
  <c r="I17142" i="36"/>
  <c r="H17142" i="36"/>
  <c r="I17141" i="36"/>
  <c r="H17141" i="36"/>
  <c r="I17140" i="36"/>
  <c r="H17140" i="36"/>
  <c r="I17139" i="36"/>
  <c r="H17139" i="36"/>
  <c r="I17138" i="36"/>
  <c r="H17138" i="36"/>
  <c r="I17137" i="36"/>
  <c r="H17137" i="36"/>
  <c r="I17136" i="36"/>
  <c r="H17136" i="36"/>
  <c r="I17135" i="36"/>
  <c r="H17135" i="36"/>
  <c r="I17134" i="36"/>
  <c r="H17134" i="36"/>
  <c r="I17133" i="36"/>
  <c r="H17133" i="36"/>
  <c r="I17132" i="36"/>
  <c r="H17132" i="36"/>
  <c r="I17131" i="36"/>
  <c r="H17131" i="36"/>
  <c r="I17130" i="36"/>
  <c r="H17130" i="36"/>
  <c r="I17129" i="36"/>
  <c r="H17129" i="36"/>
  <c r="I17128" i="36"/>
  <c r="H17128" i="36"/>
  <c r="I17127" i="36"/>
  <c r="H17127" i="36"/>
  <c r="I17126" i="36"/>
  <c r="H17126" i="36"/>
  <c r="I17125" i="36"/>
  <c r="H17125" i="36"/>
  <c r="I17124" i="36"/>
  <c r="H17124" i="36"/>
  <c r="I17123" i="36"/>
  <c r="H17123" i="36"/>
  <c r="I17122" i="36"/>
  <c r="H17122" i="36"/>
  <c r="I17121" i="36"/>
  <c r="H17121" i="36"/>
  <c r="I17120" i="36"/>
  <c r="H17120" i="36"/>
  <c r="I17119" i="36"/>
  <c r="H17119" i="36"/>
  <c r="I17118" i="36"/>
  <c r="H17118" i="36"/>
  <c r="I17117" i="36"/>
  <c r="H17117" i="36"/>
  <c r="I17116" i="36"/>
  <c r="H17116" i="36"/>
  <c r="I17115" i="36"/>
  <c r="H17115" i="36"/>
  <c r="I17114" i="36"/>
  <c r="H17114" i="36"/>
  <c r="I17113" i="36"/>
  <c r="H17113" i="36"/>
  <c r="I17112" i="36"/>
  <c r="H17112" i="36"/>
  <c r="I17111" i="36"/>
  <c r="H17111" i="36"/>
  <c r="I17110" i="36"/>
  <c r="H17110" i="36"/>
  <c r="I17109" i="36"/>
  <c r="H17109" i="36"/>
  <c r="I17108" i="36"/>
  <c r="H17108" i="36"/>
  <c r="I17107" i="36"/>
  <c r="H17107" i="36"/>
  <c r="I17106" i="36"/>
  <c r="H17106" i="36"/>
  <c r="I17105" i="36"/>
  <c r="H17105" i="36"/>
  <c r="I17104" i="36"/>
  <c r="H17104" i="36"/>
  <c r="I17103" i="36"/>
  <c r="H17103" i="36"/>
  <c r="I17102" i="36"/>
  <c r="H17102" i="36"/>
  <c r="I17101" i="36"/>
  <c r="H17101" i="36"/>
  <c r="I17100" i="36"/>
  <c r="H17100" i="36"/>
  <c r="I17099" i="36"/>
  <c r="H17099" i="36"/>
  <c r="I17098" i="36"/>
  <c r="H17098" i="36"/>
  <c r="I17097" i="36"/>
  <c r="H17097" i="36"/>
  <c r="I17096" i="36"/>
  <c r="H17096" i="36"/>
  <c r="I17095" i="36"/>
  <c r="H17095" i="36"/>
  <c r="I17094" i="36"/>
  <c r="H17094" i="36"/>
  <c r="I17093" i="36"/>
  <c r="H17093" i="36"/>
  <c r="I17092" i="36"/>
  <c r="H17092" i="36"/>
  <c r="I17091" i="36"/>
  <c r="H17091" i="36"/>
  <c r="I17090" i="36"/>
  <c r="H17090" i="36"/>
  <c r="I17089" i="36"/>
  <c r="H17089" i="36"/>
  <c r="I17088" i="36"/>
  <c r="H17088" i="36"/>
  <c r="I17087" i="36"/>
  <c r="H17087" i="36"/>
  <c r="I17086" i="36"/>
  <c r="H17086" i="36"/>
  <c r="I17085" i="36"/>
  <c r="H17085" i="36"/>
  <c r="I17084" i="36"/>
  <c r="H17084" i="36"/>
  <c r="I17083" i="36"/>
  <c r="H17083" i="36"/>
  <c r="I17082" i="36"/>
  <c r="H17082" i="36"/>
  <c r="I17081" i="36"/>
  <c r="H17081" i="36"/>
  <c r="I17080" i="36"/>
  <c r="H17080" i="36"/>
  <c r="I17079" i="36"/>
  <c r="H17079" i="36"/>
  <c r="I17078" i="36"/>
  <c r="H17078" i="36"/>
  <c r="I17077" i="36"/>
  <c r="H17077" i="36"/>
  <c r="I17076" i="36"/>
  <c r="H17076" i="36"/>
  <c r="I17075" i="36"/>
  <c r="H17075" i="36"/>
  <c r="I17074" i="36"/>
  <c r="H17074" i="36"/>
  <c r="I17073" i="36"/>
  <c r="H17073" i="36"/>
  <c r="I17072" i="36"/>
  <c r="H17072" i="36"/>
  <c r="I17071" i="36"/>
  <c r="H17071" i="36"/>
  <c r="I17070" i="36"/>
  <c r="H17070" i="36"/>
  <c r="I17069" i="36"/>
  <c r="H17069" i="36"/>
  <c r="I17068" i="36"/>
  <c r="H17068" i="36"/>
  <c r="I17067" i="36"/>
  <c r="H17067" i="36"/>
  <c r="I17066" i="36"/>
  <c r="H17066" i="36"/>
  <c r="I17065" i="36"/>
  <c r="H17065" i="36"/>
  <c r="I17064" i="36"/>
  <c r="H17064" i="36"/>
  <c r="I17063" i="36"/>
  <c r="H17063" i="36"/>
  <c r="I17062" i="36"/>
  <c r="H17062" i="36"/>
  <c r="I17061" i="36"/>
  <c r="H17061" i="36"/>
  <c r="I17060" i="36"/>
  <c r="H17060" i="36"/>
  <c r="I17059" i="36"/>
  <c r="H17059" i="36"/>
  <c r="I17058" i="36"/>
  <c r="H17058" i="36"/>
  <c r="I17057" i="36"/>
  <c r="H17057" i="36"/>
  <c r="I17056" i="36"/>
  <c r="H17056" i="36"/>
  <c r="I17055" i="36"/>
  <c r="H17055" i="36"/>
  <c r="I17054" i="36"/>
  <c r="H17054" i="36"/>
  <c r="I17053" i="36"/>
  <c r="H17053" i="36"/>
  <c r="I17052" i="36"/>
  <c r="H17052" i="36"/>
  <c r="I17051" i="36"/>
  <c r="H17051" i="36"/>
  <c r="I17050" i="36"/>
  <c r="H17050" i="36"/>
  <c r="I17049" i="36"/>
  <c r="H17049" i="36"/>
  <c r="I17048" i="36"/>
  <c r="H17048" i="36"/>
  <c r="I17047" i="36"/>
  <c r="H17047" i="36"/>
  <c r="I17046" i="36"/>
  <c r="H17046" i="36"/>
  <c r="I17045" i="36"/>
  <c r="H17045" i="36"/>
  <c r="I17044" i="36"/>
  <c r="H17044" i="36"/>
  <c r="I17043" i="36"/>
  <c r="H17043" i="36"/>
  <c r="I17042" i="36"/>
  <c r="H17042" i="36"/>
  <c r="I17041" i="36"/>
  <c r="H17041" i="36"/>
  <c r="I17040" i="36"/>
  <c r="H17040" i="36"/>
  <c r="I17039" i="36"/>
  <c r="H17039" i="36"/>
  <c r="I17038" i="36"/>
  <c r="H17038" i="36"/>
  <c r="I17037" i="36"/>
  <c r="H17037" i="36"/>
  <c r="I17036" i="36"/>
  <c r="H17036" i="36"/>
  <c r="I17035" i="36"/>
  <c r="H17035" i="36"/>
  <c r="I17034" i="36"/>
  <c r="H17034" i="36"/>
  <c r="I17033" i="36"/>
  <c r="H17033" i="36"/>
  <c r="I17032" i="36"/>
  <c r="H17032" i="36"/>
  <c r="I17031" i="36"/>
  <c r="H17031" i="36"/>
  <c r="I17030" i="36"/>
  <c r="H17030" i="36"/>
  <c r="I17029" i="36"/>
  <c r="H17029" i="36"/>
  <c r="I17028" i="36"/>
  <c r="H17028" i="36"/>
  <c r="I17027" i="36"/>
  <c r="H17027" i="36"/>
  <c r="I17026" i="36"/>
  <c r="H17026" i="36"/>
  <c r="I17025" i="36"/>
  <c r="H17025" i="36"/>
  <c r="I17024" i="36"/>
  <c r="H17024" i="36"/>
  <c r="I17023" i="36"/>
  <c r="H17023" i="36"/>
  <c r="I17022" i="36"/>
  <c r="H17022" i="36"/>
  <c r="I17021" i="36"/>
  <c r="H17021" i="36"/>
  <c r="I17020" i="36"/>
  <c r="H17020" i="36"/>
  <c r="I17019" i="36"/>
  <c r="H17019" i="36"/>
  <c r="I17018" i="36"/>
  <c r="H17018" i="36"/>
  <c r="I17017" i="36"/>
  <c r="H17017" i="36"/>
  <c r="I17016" i="36"/>
  <c r="H17016" i="36"/>
  <c r="I17015" i="36"/>
  <c r="H17015" i="36"/>
  <c r="I17014" i="36"/>
  <c r="H17014" i="36"/>
  <c r="I17013" i="36"/>
  <c r="H17013" i="36"/>
  <c r="I17012" i="36"/>
  <c r="H17012" i="36"/>
  <c r="I17011" i="36"/>
  <c r="H17011" i="36"/>
  <c r="I17010" i="36"/>
  <c r="H17010" i="36"/>
  <c r="I17009" i="36"/>
  <c r="H17009" i="36"/>
  <c r="I17008" i="36"/>
  <c r="H17008" i="36"/>
  <c r="I17007" i="36"/>
  <c r="H17007" i="36"/>
  <c r="I17006" i="36"/>
  <c r="H17006" i="36"/>
  <c r="I17005" i="36"/>
  <c r="H17005" i="36"/>
  <c r="I17004" i="36"/>
  <c r="H17004" i="36"/>
  <c r="I17003" i="36"/>
  <c r="H17003" i="36"/>
  <c r="I17002" i="36"/>
  <c r="H17002" i="36"/>
  <c r="I17001" i="36"/>
  <c r="H17001" i="36"/>
  <c r="I17000" i="36"/>
  <c r="H17000" i="36"/>
  <c r="I16999" i="36"/>
  <c r="H16999" i="36"/>
  <c r="I16998" i="36"/>
  <c r="H16998" i="36"/>
  <c r="I16997" i="36"/>
  <c r="H16997" i="36"/>
  <c r="I16996" i="36"/>
  <c r="H16996" i="36"/>
  <c r="I16995" i="36"/>
  <c r="H16995" i="36"/>
  <c r="I16994" i="36"/>
  <c r="H16994" i="36"/>
  <c r="I16993" i="36"/>
  <c r="H16993" i="36"/>
  <c r="I16992" i="36"/>
  <c r="H16992" i="36"/>
  <c r="I16991" i="36"/>
  <c r="H16991" i="36"/>
  <c r="I16990" i="36"/>
  <c r="H16990" i="36"/>
  <c r="I16989" i="36"/>
  <c r="H16989" i="36"/>
  <c r="I16988" i="36"/>
  <c r="H16988" i="36"/>
  <c r="I16987" i="36"/>
  <c r="H16987" i="36"/>
  <c r="I16986" i="36"/>
  <c r="H16986" i="36"/>
  <c r="I16985" i="36"/>
  <c r="H16985" i="36"/>
  <c r="I16984" i="36"/>
  <c r="H16984" i="36"/>
  <c r="I16983" i="36"/>
  <c r="H16983" i="36"/>
  <c r="I16982" i="36"/>
  <c r="H16982" i="36"/>
  <c r="I16981" i="36"/>
  <c r="H16981" i="36"/>
  <c r="I16980" i="36"/>
  <c r="H16980" i="36"/>
  <c r="I16979" i="36"/>
  <c r="H16979" i="36"/>
  <c r="I16978" i="36"/>
  <c r="H16978" i="36"/>
  <c r="I16977" i="36"/>
  <c r="H16977" i="36"/>
  <c r="I16976" i="36"/>
  <c r="H16976" i="36"/>
  <c r="I16975" i="36"/>
  <c r="H16975" i="36"/>
  <c r="I16974" i="36"/>
  <c r="H16974" i="36"/>
  <c r="I16973" i="36"/>
  <c r="H16973" i="36"/>
  <c r="I16972" i="36"/>
  <c r="H16972" i="36"/>
  <c r="I16971" i="36"/>
  <c r="H16971" i="36"/>
  <c r="I16970" i="36"/>
  <c r="H16970" i="36"/>
  <c r="I16969" i="36"/>
  <c r="H16969" i="36"/>
  <c r="I16968" i="36"/>
  <c r="H16968" i="36"/>
  <c r="I16967" i="36"/>
  <c r="H16967" i="36"/>
  <c r="I16966" i="36"/>
  <c r="H16966" i="36"/>
  <c r="I16965" i="36"/>
  <c r="H16965" i="36"/>
  <c r="I16964" i="36"/>
  <c r="H16964" i="36"/>
  <c r="I16963" i="36"/>
  <c r="H16963" i="36"/>
  <c r="I16962" i="36"/>
  <c r="H16962" i="36"/>
  <c r="I16961" i="36"/>
  <c r="H16961" i="36"/>
  <c r="I16960" i="36"/>
  <c r="H16960" i="36"/>
  <c r="I16959" i="36"/>
  <c r="H16959" i="36"/>
  <c r="I16958" i="36"/>
  <c r="H16958" i="36"/>
  <c r="I16957" i="36"/>
  <c r="H16957" i="36"/>
  <c r="I16956" i="36"/>
  <c r="H16956" i="36"/>
  <c r="I16955" i="36"/>
  <c r="H16955" i="36"/>
  <c r="I16954" i="36"/>
  <c r="H16954" i="36"/>
  <c r="I16953" i="36"/>
  <c r="H16953" i="36"/>
  <c r="I16952" i="36"/>
  <c r="H16952" i="36"/>
  <c r="I16951" i="36"/>
  <c r="H16951" i="36"/>
  <c r="I16950" i="36"/>
  <c r="H16950" i="36"/>
  <c r="I16949" i="36"/>
  <c r="H16949" i="36"/>
  <c r="I16948" i="36"/>
  <c r="H16948" i="36"/>
  <c r="I16947" i="36"/>
  <c r="H16947" i="36"/>
  <c r="I16946" i="36"/>
  <c r="H16946" i="36"/>
  <c r="I16945" i="36"/>
  <c r="H16945" i="36"/>
  <c r="I16944" i="36"/>
  <c r="H16944" i="36"/>
  <c r="I16943" i="36"/>
  <c r="H16943" i="36"/>
  <c r="I16942" i="36"/>
  <c r="H16942" i="36"/>
  <c r="I16941" i="36"/>
  <c r="H16941" i="36"/>
  <c r="I16940" i="36"/>
  <c r="H16940" i="36"/>
  <c r="I16939" i="36"/>
  <c r="H16939" i="36"/>
  <c r="I16938" i="36"/>
  <c r="H16938" i="36"/>
  <c r="I16937" i="36"/>
  <c r="H16937" i="36"/>
  <c r="I16936" i="36"/>
  <c r="H16936" i="36"/>
  <c r="I16935" i="36"/>
  <c r="H16935" i="36"/>
  <c r="I16934" i="36"/>
  <c r="H16934" i="36"/>
  <c r="I16933" i="36"/>
  <c r="H16933" i="36"/>
  <c r="I16932" i="36"/>
  <c r="H16932" i="36"/>
  <c r="I16931" i="36"/>
  <c r="H16931" i="36"/>
  <c r="I16930" i="36"/>
  <c r="H16930" i="36"/>
  <c r="I16929" i="36"/>
  <c r="H16929" i="36"/>
  <c r="I16928" i="36"/>
  <c r="H16928" i="36"/>
  <c r="I16927" i="36"/>
  <c r="H16927" i="36"/>
  <c r="I16926" i="36"/>
  <c r="H16926" i="36"/>
  <c r="I16925" i="36"/>
  <c r="H16925" i="36"/>
  <c r="I16924" i="36"/>
  <c r="H16924" i="36"/>
  <c r="I16923" i="36"/>
  <c r="H16923" i="36"/>
  <c r="I16922" i="36"/>
  <c r="H16922" i="36"/>
  <c r="I16921" i="36"/>
  <c r="H16921" i="36"/>
  <c r="I16920" i="36"/>
  <c r="H16920" i="36"/>
  <c r="I16919" i="36"/>
  <c r="H16919" i="36"/>
  <c r="I16918" i="36"/>
  <c r="H16918" i="36"/>
  <c r="I16917" i="36"/>
  <c r="H16917" i="36"/>
  <c r="I16916" i="36"/>
  <c r="H16916" i="36"/>
  <c r="I16915" i="36"/>
  <c r="H16915" i="36"/>
  <c r="I16914" i="36"/>
  <c r="H16914" i="36"/>
  <c r="I16913" i="36"/>
  <c r="H16913" i="36"/>
  <c r="I16912" i="36"/>
  <c r="H16912" i="36"/>
  <c r="I16911" i="36"/>
  <c r="H16911" i="36"/>
  <c r="I16910" i="36"/>
  <c r="H16910" i="36"/>
  <c r="I16909" i="36"/>
  <c r="H16909" i="36"/>
  <c r="I16908" i="36"/>
  <c r="H16908" i="36"/>
  <c r="I16907" i="36"/>
  <c r="H16907" i="36"/>
  <c r="I16906" i="36"/>
  <c r="H16906" i="36"/>
  <c r="I16905" i="36"/>
  <c r="H16905" i="36"/>
  <c r="I16904" i="36"/>
  <c r="H16904" i="36"/>
  <c r="I16903" i="36"/>
  <c r="H16903" i="36"/>
  <c r="I16902" i="36"/>
  <c r="H16902" i="36"/>
  <c r="I16901" i="36"/>
  <c r="H16901" i="36"/>
  <c r="I16900" i="36"/>
  <c r="H16900" i="36"/>
  <c r="I16899" i="36"/>
  <c r="H16899" i="36"/>
  <c r="I16898" i="36"/>
  <c r="H16898" i="36"/>
  <c r="I16897" i="36"/>
  <c r="H16897" i="36"/>
  <c r="I16896" i="36"/>
  <c r="H16896" i="36"/>
  <c r="I16895" i="36"/>
  <c r="H16895" i="36"/>
  <c r="I16894" i="36"/>
  <c r="H16894" i="36"/>
  <c r="I16893" i="36"/>
  <c r="H16893" i="36"/>
  <c r="I16892" i="36"/>
  <c r="H16892" i="36"/>
  <c r="I16891" i="36"/>
  <c r="H16891" i="36"/>
  <c r="I16890" i="36"/>
  <c r="H16890" i="36"/>
  <c r="I16889" i="36"/>
  <c r="H16889" i="36"/>
  <c r="I16888" i="36"/>
  <c r="H16888" i="36"/>
  <c r="I16887" i="36"/>
  <c r="H16887" i="36"/>
  <c r="I16886" i="36"/>
  <c r="H16886" i="36"/>
  <c r="I16885" i="36"/>
  <c r="H16885" i="36"/>
  <c r="I16884" i="36"/>
  <c r="H16884" i="36"/>
  <c r="I16883" i="36"/>
  <c r="H16883" i="36"/>
  <c r="I16882" i="36"/>
  <c r="H16882" i="36"/>
  <c r="I16881" i="36"/>
  <c r="H16881" i="36"/>
  <c r="I16880" i="36"/>
  <c r="H16880" i="36"/>
  <c r="I16879" i="36"/>
  <c r="H16879" i="36"/>
  <c r="I16878" i="36"/>
  <c r="H16878" i="36"/>
  <c r="I16877" i="36"/>
  <c r="H16877" i="36"/>
  <c r="I16876" i="36"/>
  <c r="H16876" i="36"/>
  <c r="I16875" i="36"/>
  <c r="H16875" i="36"/>
  <c r="I16874" i="36"/>
  <c r="H16874" i="36"/>
  <c r="I16873" i="36"/>
  <c r="H16873" i="36"/>
  <c r="I16872" i="36"/>
  <c r="H16872" i="36"/>
  <c r="I16871" i="36"/>
  <c r="H16871" i="36"/>
  <c r="I16870" i="36"/>
  <c r="H16870" i="36"/>
  <c r="I16869" i="36"/>
  <c r="H16869" i="36"/>
  <c r="I16868" i="36"/>
  <c r="H16868" i="36"/>
  <c r="I16867" i="36"/>
  <c r="H16867" i="36"/>
  <c r="I16866" i="36"/>
  <c r="H16866" i="36"/>
  <c r="I16865" i="36"/>
  <c r="H16865" i="36"/>
  <c r="I16864" i="36"/>
  <c r="H16864" i="36"/>
  <c r="I16863" i="36"/>
  <c r="H16863" i="36"/>
  <c r="I16862" i="36"/>
  <c r="H16862" i="36"/>
  <c r="I16861" i="36"/>
  <c r="H16861" i="36"/>
  <c r="I16860" i="36"/>
  <c r="H16860" i="36"/>
  <c r="I16859" i="36"/>
  <c r="H16859" i="36"/>
  <c r="I16858" i="36"/>
  <c r="H16858" i="36"/>
  <c r="I16857" i="36"/>
  <c r="H16857" i="36"/>
  <c r="I16856" i="36"/>
  <c r="H16856" i="36"/>
  <c r="I16855" i="36"/>
  <c r="H16855" i="36"/>
  <c r="I16854" i="36"/>
  <c r="H16854" i="36"/>
  <c r="I16853" i="36"/>
  <c r="H16853" i="36"/>
  <c r="I16852" i="36"/>
  <c r="H16852" i="36"/>
  <c r="I16851" i="36"/>
  <c r="H16851" i="36"/>
  <c r="I16850" i="36"/>
  <c r="H16850" i="36"/>
  <c r="I16849" i="36"/>
  <c r="H16849" i="36"/>
  <c r="I16848" i="36"/>
  <c r="H16848" i="36"/>
  <c r="I16847" i="36"/>
  <c r="H16847" i="36"/>
  <c r="I16846" i="36"/>
  <c r="H16846" i="36"/>
  <c r="I16845" i="36"/>
  <c r="H16845" i="36"/>
  <c r="I16844" i="36"/>
  <c r="H16844" i="36"/>
  <c r="I16843" i="36"/>
  <c r="H16843" i="36"/>
  <c r="I16842" i="36"/>
  <c r="H16842" i="36"/>
  <c r="I16841" i="36"/>
  <c r="H16841" i="36"/>
  <c r="I16840" i="36"/>
  <c r="H16840" i="36"/>
  <c r="I16839" i="36"/>
  <c r="H16839" i="36"/>
  <c r="I16838" i="36"/>
  <c r="H16838" i="36"/>
  <c r="I16837" i="36"/>
  <c r="H16837" i="36"/>
  <c r="I16836" i="36"/>
  <c r="H16836" i="36"/>
  <c r="I16835" i="36"/>
  <c r="H16835" i="36"/>
  <c r="I16834" i="36"/>
  <c r="H16834" i="36"/>
  <c r="I16833" i="36"/>
  <c r="H16833" i="36"/>
  <c r="I16832" i="36"/>
  <c r="H16832" i="36"/>
  <c r="I16831" i="36"/>
  <c r="H16831" i="36"/>
  <c r="I16830" i="36"/>
  <c r="H16830" i="36"/>
  <c r="I16829" i="36"/>
  <c r="H16829" i="36"/>
  <c r="I16828" i="36"/>
  <c r="H16828" i="36"/>
  <c r="I16827" i="36"/>
  <c r="H16827" i="36"/>
  <c r="I16826" i="36"/>
  <c r="H16826" i="36"/>
  <c r="I16825" i="36"/>
  <c r="H16825" i="36"/>
  <c r="I16824" i="36"/>
  <c r="H16824" i="36"/>
  <c r="I16823" i="36"/>
  <c r="H16823" i="36"/>
  <c r="I16822" i="36"/>
  <c r="H16822" i="36"/>
  <c r="I16821" i="36"/>
  <c r="H16821" i="36"/>
  <c r="I16820" i="36"/>
  <c r="H16820" i="36"/>
  <c r="I16819" i="36"/>
  <c r="H16819" i="36"/>
  <c r="I16818" i="36"/>
  <c r="H16818" i="36"/>
  <c r="I16817" i="36"/>
  <c r="H16817" i="36"/>
  <c r="I16816" i="36"/>
  <c r="H16816" i="36"/>
  <c r="I16815" i="36"/>
  <c r="H16815" i="36"/>
  <c r="I16814" i="36"/>
  <c r="H16814" i="36"/>
  <c r="I16813" i="36"/>
  <c r="H16813" i="36"/>
  <c r="I16812" i="36"/>
  <c r="H16812" i="36"/>
  <c r="I16811" i="36"/>
  <c r="H16811" i="36"/>
  <c r="I16810" i="36"/>
  <c r="H16810" i="36"/>
  <c r="I16809" i="36"/>
  <c r="H16809" i="36"/>
  <c r="I16808" i="36"/>
  <c r="H16808" i="36"/>
  <c r="I16807" i="36"/>
  <c r="H16807" i="36"/>
  <c r="I16806" i="36"/>
  <c r="H16806" i="36"/>
  <c r="I16805" i="36"/>
  <c r="H16805" i="36"/>
  <c r="I16804" i="36"/>
  <c r="H16804" i="36"/>
  <c r="I16803" i="36"/>
  <c r="H16803" i="36"/>
  <c r="I16802" i="36"/>
  <c r="H16802" i="36"/>
  <c r="I16801" i="36"/>
  <c r="H16801" i="36"/>
  <c r="I16800" i="36"/>
  <c r="H16800" i="36"/>
  <c r="I16799" i="36"/>
  <c r="H16799" i="36"/>
  <c r="I16798" i="36"/>
  <c r="H16798" i="36"/>
  <c r="I16797" i="36"/>
  <c r="H16797" i="36"/>
  <c r="I16796" i="36"/>
  <c r="H16796" i="36"/>
  <c r="I16795" i="36"/>
  <c r="H16795" i="36"/>
  <c r="I16794" i="36"/>
  <c r="H16794" i="36"/>
  <c r="I16793" i="36"/>
  <c r="H16793" i="36"/>
  <c r="I16792" i="36"/>
  <c r="H16792" i="36"/>
  <c r="I16791" i="36"/>
  <c r="H16791" i="36"/>
  <c r="I16790" i="36"/>
  <c r="H16790" i="36"/>
  <c r="I16789" i="36"/>
  <c r="H16789" i="36"/>
  <c r="I16788" i="36"/>
  <c r="H16788" i="36"/>
  <c r="I16787" i="36"/>
  <c r="H16787" i="36"/>
  <c r="I16786" i="36"/>
  <c r="H16786" i="36"/>
  <c r="I16785" i="36"/>
  <c r="H16785" i="36"/>
  <c r="I16784" i="36"/>
  <c r="H16784" i="36"/>
  <c r="I16783" i="36"/>
  <c r="H16783" i="36"/>
  <c r="I16782" i="36"/>
  <c r="H16782" i="36"/>
  <c r="I16781" i="36"/>
  <c r="H16781" i="36"/>
  <c r="I16780" i="36"/>
  <c r="H16780" i="36"/>
  <c r="I16779" i="36"/>
  <c r="H16779" i="36"/>
  <c r="I16778" i="36"/>
  <c r="H16778" i="36"/>
  <c r="I16777" i="36"/>
  <c r="H16777" i="36"/>
  <c r="I16776" i="36"/>
  <c r="H16776" i="36"/>
  <c r="I16775" i="36"/>
  <c r="H16775" i="36"/>
  <c r="I16774" i="36"/>
  <c r="H16774" i="36"/>
  <c r="I16773" i="36"/>
  <c r="H16773" i="36"/>
  <c r="I16772" i="36"/>
  <c r="H16772" i="36"/>
  <c r="I16771" i="36"/>
  <c r="H16771" i="36"/>
  <c r="I16770" i="36"/>
  <c r="H16770" i="36"/>
  <c r="I16769" i="36"/>
  <c r="H16769" i="36"/>
  <c r="I16768" i="36"/>
  <c r="H16768" i="36"/>
  <c r="I16767" i="36"/>
  <c r="H16767" i="36"/>
  <c r="I16766" i="36"/>
  <c r="H16766" i="36"/>
  <c r="I16765" i="36"/>
  <c r="H16765" i="36"/>
  <c r="I16764" i="36"/>
  <c r="H16764" i="36"/>
  <c r="I16763" i="36"/>
  <c r="H16763" i="36"/>
  <c r="I16762" i="36"/>
  <c r="H16762" i="36"/>
  <c r="I16761" i="36"/>
  <c r="H16761" i="36"/>
  <c r="I16760" i="36"/>
  <c r="H16760" i="36"/>
  <c r="I16759" i="36"/>
  <c r="H16759" i="36"/>
  <c r="I16758" i="36"/>
  <c r="H16758" i="36"/>
  <c r="I16757" i="36"/>
  <c r="H16757" i="36"/>
  <c r="I16756" i="36"/>
  <c r="H16756" i="36"/>
  <c r="I16755" i="36"/>
  <c r="H16755" i="36"/>
  <c r="I16754" i="36"/>
  <c r="H16754" i="36"/>
  <c r="I16753" i="36"/>
  <c r="H16753" i="36"/>
  <c r="I16752" i="36"/>
  <c r="H16752" i="36"/>
  <c r="I16751" i="36"/>
  <c r="H16751" i="36"/>
  <c r="I16750" i="36"/>
  <c r="H16750" i="36"/>
  <c r="I16749" i="36"/>
  <c r="H16749" i="36"/>
  <c r="I16748" i="36"/>
  <c r="H16748" i="36"/>
  <c r="I16747" i="36"/>
  <c r="H16747" i="36"/>
  <c r="I16746" i="36"/>
  <c r="H16746" i="36"/>
  <c r="I16745" i="36"/>
  <c r="H16745" i="36"/>
  <c r="I16744" i="36"/>
  <c r="H16744" i="36"/>
  <c r="I16743" i="36"/>
  <c r="H16743" i="36"/>
  <c r="I16742" i="36"/>
  <c r="H16742" i="36"/>
  <c r="I16741" i="36"/>
  <c r="H16741" i="36"/>
  <c r="I16740" i="36"/>
  <c r="H16740" i="36"/>
  <c r="I16739" i="36"/>
  <c r="H16739" i="36"/>
  <c r="I16738" i="36"/>
  <c r="H16738" i="36"/>
  <c r="I16737" i="36"/>
  <c r="H16737" i="36"/>
  <c r="I16736" i="36"/>
  <c r="H16736" i="36"/>
  <c r="I16735" i="36"/>
  <c r="H16735" i="36"/>
  <c r="I16734" i="36"/>
  <c r="H16734" i="36"/>
  <c r="I16733" i="36"/>
  <c r="H16733" i="36"/>
  <c r="I16732" i="36"/>
  <c r="H16732" i="36"/>
  <c r="I16731" i="36"/>
  <c r="H16731" i="36"/>
  <c r="I16730" i="36"/>
  <c r="H16730" i="36"/>
  <c r="I16729" i="36"/>
  <c r="H16729" i="36"/>
  <c r="I16728" i="36"/>
  <c r="H16728" i="36"/>
  <c r="I16727" i="36"/>
  <c r="H16727" i="36"/>
  <c r="I16726" i="36"/>
  <c r="H16726" i="36"/>
  <c r="I16725" i="36"/>
  <c r="H16725" i="36"/>
  <c r="I16724" i="36"/>
  <c r="H16724" i="36"/>
  <c r="I16723" i="36"/>
  <c r="H16723" i="36"/>
  <c r="I16722" i="36"/>
  <c r="H16722" i="36"/>
  <c r="I16721" i="36"/>
  <c r="H16721" i="36"/>
  <c r="I16720" i="36"/>
  <c r="H16720" i="36"/>
  <c r="I16719" i="36"/>
  <c r="H16719" i="36"/>
  <c r="I16718" i="36"/>
  <c r="H16718" i="36"/>
  <c r="I16717" i="36"/>
  <c r="H16717" i="36"/>
  <c r="I16716" i="36"/>
  <c r="H16716" i="36"/>
  <c r="I16715" i="36"/>
  <c r="H16715" i="36"/>
  <c r="I16714" i="36"/>
  <c r="H16714" i="36"/>
  <c r="I16713" i="36"/>
  <c r="H16713" i="36"/>
  <c r="I16712" i="36"/>
  <c r="H16712" i="36"/>
  <c r="I16711" i="36"/>
  <c r="H16711" i="36"/>
  <c r="I16710" i="36"/>
  <c r="H16710" i="36"/>
  <c r="I16709" i="36"/>
  <c r="H16709" i="36"/>
  <c r="I16708" i="36"/>
  <c r="H16708" i="36"/>
  <c r="I16707" i="36"/>
  <c r="H16707" i="36"/>
  <c r="I16706" i="36"/>
  <c r="H16706" i="36"/>
  <c r="I16705" i="36"/>
  <c r="H16705" i="36"/>
  <c r="I16704" i="36"/>
  <c r="H16704" i="36"/>
  <c r="I16703" i="36"/>
  <c r="H16703" i="36"/>
  <c r="I16702" i="36"/>
  <c r="H16702" i="36"/>
  <c r="I16701" i="36"/>
  <c r="H16701" i="36"/>
  <c r="I16700" i="36"/>
  <c r="H16700" i="36"/>
  <c r="I16699" i="36"/>
  <c r="H16699" i="36"/>
  <c r="I16698" i="36"/>
  <c r="H16698" i="36"/>
  <c r="I16697" i="36"/>
  <c r="H16697" i="36"/>
  <c r="I16696" i="36"/>
  <c r="H16696" i="36"/>
  <c r="I16695" i="36"/>
  <c r="H16695" i="36"/>
  <c r="I16694" i="36"/>
  <c r="H16694" i="36"/>
  <c r="I16693" i="36"/>
  <c r="H16693" i="36"/>
  <c r="I16692" i="36"/>
  <c r="H16692" i="36"/>
  <c r="I16691" i="36"/>
  <c r="H16691" i="36"/>
  <c r="I16690" i="36"/>
  <c r="H16690" i="36"/>
  <c r="I16689" i="36"/>
  <c r="H16689" i="36"/>
  <c r="I16688" i="36"/>
  <c r="H16688" i="36"/>
  <c r="I16687" i="36"/>
  <c r="H16687" i="36"/>
  <c r="I16686" i="36"/>
  <c r="H16686" i="36"/>
  <c r="I16685" i="36"/>
  <c r="H16685" i="36"/>
  <c r="I16684" i="36"/>
  <c r="H16684" i="36"/>
  <c r="I16683" i="36"/>
  <c r="H16683" i="36"/>
  <c r="I16682" i="36"/>
  <c r="H16682" i="36"/>
  <c r="I16681" i="36"/>
  <c r="H16681" i="36"/>
  <c r="I16680" i="36"/>
  <c r="H16680" i="36"/>
  <c r="I16679" i="36"/>
  <c r="H16679" i="36"/>
  <c r="I16678" i="36"/>
  <c r="H16678" i="36"/>
  <c r="I16677" i="36"/>
  <c r="H16677" i="36"/>
  <c r="I16676" i="36"/>
  <c r="H16676" i="36"/>
  <c r="I16675" i="36"/>
  <c r="H16675" i="36"/>
  <c r="I16674" i="36"/>
  <c r="H16674" i="36"/>
  <c r="I16673" i="36"/>
  <c r="H16673" i="36"/>
  <c r="I16672" i="36"/>
  <c r="H16672" i="36"/>
  <c r="I16671" i="36"/>
  <c r="H16671" i="36"/>
  <c r="I16670" i="36"/>
  <c r="H16670" i="36"/>
  <c r="I16669" i="36"/>
  <c r="H16669" i="36"/>
  <c r="I16668" i="36"/>
  <c r="H16668" i="36"/>
  <c r="I16667" i="36"/>
  <c r="H16667" i="36"/>
  <c r="I16666" i="36"/>
  <c r="H16666" i="36"/>
  <c r="I16665" i="36"/>
  <c r="H16665" i="36"/>
  <c r="I16664" i="36"/>
  <c r="H16664" i="36"/>
  <c r="I16663" i="36"/>
  <c r="H16663" i="36"/>
  <c r="I16662" i="36"/>
  <c r="H16662" i="36"/>
  <c r="I16661" i="36"/>
  <c r="H16661" i="36"/>
  <c r="I16660" i="36"/>
  <c r="H16660" i="36"/>
  <c r="I16659" i="36"/>
  <c r="H16659" i="36"/>
  <c r="I16658" i="36"/>
  <c r="H16658" i="36"/>
  <c r="I16657" i="36"/>
  <c r="H16657" i="36"/>
  <c r="I16656" i="36"/>
  <c r="H16656" i="36"/>
  <c r="I16655" i="36"/>
  <c r="H16655" i="36"/>
  <c r="I16654" i="36"/>
  <c r="H16654" i="36"/>
  <c r="I16653" i="36"/>
  <c r="H16653" i="36"/>
  <c r="I16652" i="36"/>
  <c r="H16652" i="36"/>
  <c r="I16651" i="36"/>
  <c r="H16651" i="36"/>
  <c r="I16650" i="36"/>
  <c r="H16650" i="36"/>
  <c r="I16649" i="36"/>
  <c r="H16649" i="36"/>
  <c r="I16648" i="36"/>
  <c r="H16648" i="36"/>
  <c r="I16647" i="36"/>
  <c r="H16647" i="36"/>
  <c r="I16646" i="36"/>
  <c r="H16646" i="36"/>
  <c r="I16645" i="36"/>
  <c r="H16645" i="36"/>
  <c r="I16644" i="36"/>
  <c r="H16644" i="36"/>
  <c r="I16643" i="36"/>
  <c r="H16643" i="36"/>
  <c r="I16642" i="36"/>
  <c r="H16642" i="36"/>
  <c r="I16641" i="36"/>
  <c r="H16641" i="36"/>
  <c r="I16640" i="36"/>
  <c r="H16640" i="36"/>
  <c r="I16639" i="36"/>
  <c r="H16639" i="36"/>
  <c r="I16638" i="36"/>
  <c r="H16638" i="36"/>
  <c r="I16637" i="36"/>
  <c r="H16637" i="36"/>
  <c r="I16636" i="36"/>
  <c r="H16636" i="36"/>
  <c r="I16635" i="36"/>
  <c r="H16635" i="36"/>
  <c r="I16634" i="36"/>
  <c r="H16634" i="36"/>
  <c r="I16633" i="36"/>
  <c r="H16633" i="36"/>
  <c r="I16632" i="36"/>
  <c r="H16632" i="36"/>
  <c r="I16631" i="36"/>
  <c r="H16631" i="36"/>
  <c r="I16630" i="36"/>
  <c r="H16630" i="36"/>
  <c r="I16629" i="36"/>
  <c r="H16629" i="36"/>
  <c r="I16628" i="36"/>
  <c r="H16628" i="36"/>
  <c r="I16627" i="36"/>
  <c r="H16627" i="36"/>
  <c r="I16626" i="36"/>
  <c r="H16626" i="36"/>
  <c r="I16625" i="36"/>
  <c r="H16625" i="36"/>
  <c r="I16624" i="36"/>
  <c r="H16624" i="36"/>
  <c r="I16623" i="36"/>
  <c r="H16623" i="36"/>
  <c r="I16622" i="36"/>
  <c r="H16622" i="36"/>
  <c r="I16621" i="36"/>
  <c r="H16621" i="36"/>
  <c r="I16620" i="36"/>
  <c r="H16620" i="36"/>
  <c r="I16619" i="36"/>
  <c r="H16619" i="36"/>
  <c r="I16618" i="36"/>
  <c r="H16618" i="36"/>
  <c r="I16617" i="36"/>
  <c r="H16617" i="36"/>
  <c r="I16616" i="36"/>
  <c r="H16616" i="36"/>
  <c r="I16615" i="36"/>
  <c r="H16615" i="36"/>
  <c r="I16614" i="36"/>
  <c r="H16614" i="36"/>
  <c r="I16613" i="36"/>
  <c r="H16613" i="36"/>
  <c r="I16612" i="36"/>
  <c r="H16612" i="36"/>
  <c r="I16611" i="36"/>
  <c r="H16611" i="36"/>
  <c r="I16610" i="36"/>
  <c r="H16610" i="36"/>
  <c r="I16609" i="36"/>
  <c r="H16609" i="36"/>
  <c r="I16608" i="36"/>
  <c r="H16608" i="36"/>
  <c r="I16607" i="36"/>
  <c r="H16607" i="36"/>
  <c r="I16606" i="36"/>
  <c r="H16606" i="36"/>
  <c r="I16605" i="36"/>
  <c r="H16605" i="36"/>
  <c r="I16604" i="36"/>
  <c r="H16604" i="36"/>
  <c r="I16603" i="36"/>
  <c r="H16603" i="36"/>
  <c r="I16602" i="36"/>
  <c r="H16602" i="36"/>
  <c r="I16601" i="36"/>
  <c r="H16601" i="36"/>
  <c r="I16600" i="36"/>
  <c r="H16600" i="36"/>
  <c r="I16599" i="36"/>
  <c r="H16599" i="36"/>
  <c r="I16598" i="36"/>
  <c r="H16598" i="36"/>
  <c r="I16597" i="36"/>
  <c r="H16597" i="36"/>
  <c r="I16596" i="36"/>
  <c r="H16596" i="36"/>
  <c r="I16595" i="36"/>
  <c r="H16595" i="36"/>
  <c r="I16594" i="36"/>
  <c r="H16594" i="36"/>
  <c r="I16593" i="36"/>
  <c r="H16593" i="36"/>
  <c r="I16592" i="36"/>
  <c r="H16592" i="36"/>
  <c r="I16591" i="36"/>
  <c r="H16591" i="36"/>
  <c r="I16590" i="36"/>
  <c r="H16590" i="36"/>
  <c r="I16589" i="36"/>
  <c r="H16589" i="36"/>
  <c r="I16588" i="36"/>
  <c r="H16588" i="36"/>
  <c r="I16587" i="36"/>
  <c r="H16587" i="36"/>
  <c r="I16586" i="36"/>
  <c r="H16586" i="36"/>
  <c r="I16585" i="36"/>
  <c r="H16585" i="36"/>
  <c r="I16584" i="36"/>
  <c r="H16584" i="36"/>
  <c r="I16583" i="36"/>
  <c r="H16583" i="36"/>
  <c r="I16582" i="36"/>
  <c r="H16582" i="36"/>
  <c r="I16581" i="36"/>
  <c r="H16581" i="36"/>
  <c r="I16580" i="36"/>
  <c r="H16580" i="36"/>
  <c r="I16579" i="36"/>
  <c r="H16579" i="36"/>
  <c r="I16578" i="36"/>
  <c r="H16578" i="36"/>
  <c r="I16577" i="36"/>
  <c r="H16577" i="36"/>
  <c r="I16576" i="36"/>
  <c r="H16576" i="36"/>
  <c r="I16575" i="36"/>
  <c r="H16575" i="36"/>
  <c r="I16574" i="36"/>
  <c r="H16574" i="36"/>
  <c r="I16573" i="36"/>
  <c r="H16573" i="36"/>
  <c r="I16572" i="36"/>
  <c r="H16572" i="36"/>
  <c r="I16571" i="36"/>
  <c r="H16571" i="36"/>
  <c r="I16570" i="36"/>
  <c r="H16570" i="36"/>
  <c r="I16569" i="36"/>
  <c r="H16569" i="36"/>
  <c r="I16568" i="36"/>
  <c r="H16568" i="36"/>
  <c r="I16567" i="36"/>
  <c r="H16567" i="36"/>
  <c r="I16566" i="36"/>
  <c r="H16566" i="36"/>
  <c r="I16565" i="36"/>
  <c r="H16565" i="36"/>
  <c r="I16564" i="36"/>
  <c r="H16564" i="36"/>
  <c r="I16563" i="36"/>
  <c r="H16563" i="36"/>
  <c r="I16562" i="36"/>
  <c r="H16562" i="36"/>
  <c r="I16561" i="36"/>
  <c r="H16561" i="36"/>
  <c r="I16560" i="36"/>
  <c r="H16560" i="36"/>
  <c r="I16559" i="36"/>
  <c r="H16559" i="36"/>
  <c r="I16558" i="36"/>
  <c r="H16558" i="36"/>
  <c r="I16557" i="36"/>
  <c r="H16557" i="36"/>
  <c r="I16556" i="36"/>
  <c r="H16556" i="36"/>
  <c r="I16555" i="36"/>
  <c r="H16555" i="36"/>
  <c r="I16554" i="36"/>
  <c r="H16554" i="36"/>
  <c r="I16553" i="36"/>
  <c r="H16553" i="36"/>
  <c r="I16552" i="36"/>
  <c r="H16552" i="36"/>
  <c r="I16551" i="36"/>
  <c r="H16551" i="36"/>
  <c r="I16550" i="36"/>
  <c r="H16550" i="36"/>
  <c r="I16549" i="36"/>
  <c r="H16549" i="36"/>
  <c r="I16548" i="36"/>
  <c r="H16548" i="36"/>
  <c r="I16547" i="36"/>
  <c r="H16547" i="36"/>
  <c r="I16546" i="36"/>
  <c r="H16546" i="36"/>
  <c r="I16545" i="36"/>
  <c r="H16545" i="36"/>
  <c r="I16544" i="36"/>
  <c r="H16544" i="36"/>
  <c r="I16543" i="36"/>
  <c r="H16543" i="36"/>
  <c r="I16542" i="36"/>
  <c r="H16542" i="36"/>
  <c r="I16541" i="36"/>
  <c r="H16541" i="36"/>
  <c r="I16540" i="36"/>
  <c r="H16540" i="36"/>
  <c r="I16539" i="36"/>
  <c r="H16539" i="36"/>
  <c r="I16538" i="36"/>
  <c r="H16538" i="36"/>
  <c r="I16537" i="36"/>
  <c r="H16537" i="36"/>
  <c r="I16536" i="36"/>
  <c r="H16536" i="36"/>
  <c r="I16535" i="36"/>
  <c r="H16535" i="36"/>
  <c r="I16534" i="36"/>
  <c r="H16534" i="36"/>
  <c r="I16533" i="36"/>
  <c r="H16533" i="36"/>
  <c r="I16532" i="36"/>
  <c r="H16532" i="36"/>
  <c r="I16531" i="36"/>
  <c r="H16531" i="36"/>
  <c r="I16530" i="36"/>
  <c r="H16530" i="36"/>
  <c r="I16529" i="36"/>
  <c r="H16529" i="36"/>
  <c r="I16528" i="36"/>
  <c r="H16528" i="36"/>
  <c r="I16527" i="36"/>
  <c r="H16527" i="36"/>
  <c r="I16526" i="36"/>
  <c r="H16526" i="36"/>
  <c r="I16525" i="36"/>
  <c r="H16525" i="36"/>
  <c r="I16524" i="36"/>
  <c r="H16524" i="36"/>
  <c r="I16523" i="36"/>
  <c r="H16523" i="36"/>
  <c r="I16522" i="36"/>
  <c r="H16522" i="36"/>
  <c r="I16521" i="36"/>
  <c r="H16521" i="36"/>
  <c r="I16520" i="36"/>
  <c r="H16520" i="36"/>
  <c r="I16519" i="36"/>
  <c r="H16519" i="36"/>
  <c r="I16518" i="36"/>
  <c r="H16518" i="36"/>
  <c r="I16517" i="36"/>
  <c r="H16517" i="36"/>
  <c r="I16516" i="36"/>
  <c r="H16516" i="36"/>
  <c r="I16515" i="36"/>
  <c r="H16515" i="36"/>
  <c r="I16514" i="36"/>
  <c r="H16514" i="36"/>
  <c r="I16513" i="36"/>
  <c r="H16513" i="36"/>
  <c r="I16512" i="36"/>
  <c r="H16512" i="36"/>
  <c r="I16511" i="36"/>
  <c r="H16511" i="36"/>
  <c r="I16510" i="36"/>
  <c r="H16510" i="36"/>
  <c r="I16509" i="36"/>
  <c r="H16509" i="36"/>
  <c r="I16508" i="36"/>
  <c r="H16508" i="36"/>
  <c r="I16507" i="36"/>
  <c r="H16507" i="36"/>
  <c r="I16506" i="36"/>
  <c r="H16506" i="36"/>
  <c r="I16505" i="36"/>
  <c r="H16505" i="36"/>
  <c r="I16504" i="36"/>
  <c r="H16504" i="36"/>
  <c r="I16503" i="36"/>
  <c r="H16503" i="36"/>
  <c r="I16502" i="36"/>
  <c r="H16502" i="36"/>
  <c r="I16501" i="36"/>
  <c r="H16501" i="36"/>
  <c r="I16500" i="36"/>
  <c r="H16500" i="36"/>
  <c r="I16499" i="36"/>
  <c r="H16499" i="36"/>
  <c r="I16498" i="36"/>
  <c r="H16498" i="36"/>
  <c r="I16497" i="36"/>
  <c r="H16497" i="36"/>
  <c r="I16496" i="36"/>
  <c r="H16496" i="36"/>
  <c r="I16495" i="36"/>
  <c r="H16495" i="36"/>
  <c r="I16494" i="36"/>
  <c r="H16494" i="36"/>
  <c r="I16493" i="36"/>
  <c r="H16493" i="36"/>
  <c r="I16492" i="36"/>
  <c r="H16492" i="36"/>
  <c r="I16491" i="36"/>
  <c r="H16491" i="36"/>
  <c r="I16490" i="36"/>
  <c r="H16490" i="36"/>
  <c r="I16489" i="36"/>
  <c r="H16489" i="36"/>
  <c r="I16488" i="36"/>
  <c r="H16488" i="36"/>
  <c r="I16487" i="36"/>
  <c r="H16487" i="36"/>
  <c r="I16486" i="36"/>
  <c r="H16486" i="36"/>
  <c r="I16485" i="36"/>
  <c r="H16485" i="36"/>
  <c r="I16484" i="36"/>
  <c r="H16484" i="36"/>
  <c r="I16483" i="36"/>
  <c r="H16483" i="36"/>
  <c r="I16482" i="36"/>
  <c r="H16482" i="36"/>
  <c r="I16481" i="36"/>
  <c r="H16481" i="36"/>
  <c r="I16480" i="36"/>
  <c r="H16480" i="36"/>
  <c r="I16479" i="36"/>
  <c r="H16479" i="36"/>
  <c r="I16478" i="36"/>
  <c r="H16478" i="36"/>
  <c r="I16477" i="36"/>
  <c r="H16477" i="36"/>
  <c r="I16476" i="36"/>
  <c r="H16476" i="36"/>
  <c r="I16475" i="36"/>
  <c r="H16475" i="36"/>
  <c r="I16474" i="36"/>
  <c r="H16474" i="36"/>
  <c r="I16473" i="36"/>
  <c r="H16473" i="36"/>
  <c r="I16472" i="36"/>
  <c r="H16472" i="36"/>
  <c r="I16471" i="36"/>
  <c r="H16471" i="36"/>
  <c r="I16470" i="36"/>
  <c r="H16470" i="36"/>
  <c r="I16469" i="36"/>
  <c r="H16469" i="36"/>
  <c r="I16468" i="36"/>
  <c r="H16468" i="36"/>
  <c r="I16467" i="36"/>
  <c r="H16467" i="36"/>
  <c r="I16466" i="36"/>
  <c r="H16466" i="36"/>
  <c r="I16465" i="36"/>
  <c r="H16465" i="36"/>
  <c r="I16464" i="36"/>
  <c r="H16464" i="36"/>
  <c r="I16463" i="36"/>
  <c r="H16463" i="36"/>
  <c r="I16462" i="36"/>
  <c r="H16462" i="36"/>
  <c r="I16461" i="36"/>
  <c r="H16461" i="36"/>
  <c r="I16460" i="36"/>
  <c r="H16460" i="36"/>
  <c r="I16459" i="36"/>
  <c r="H16459" i="36"/>
  <c r="I16458" i="36"/>
  <c r="H16458" i="36"/>
  <c r="I16457" i="36"/>
  <c r="H16457" i="36"/>
  <c r="I16456" i="36"/>
  <c r="H16456" i="36"/>
  <c r="I16455" i="36"/>
  <c r="H16455" i="36"/>
  <c r="I16454" i="36"/>
  <c r="H16454" i="36"/>
  <c r="I16453" i="36"/>
  <c r="H16453" i="36"/>
  <c r="I16452" i="36"/>
  <c r="H16452" i="36"/>
  <c r="I16451" i="36"/>
  <c r="H16451" i="36"/>
  <c r="I16450" i="36"/>
  <c r="H16450" i="36"/>
  <c r="I16449" i="36"/>
  <c r="H16449" i="36"/>
  <c r="I16448" i="36"/>
  <c r="H16448" i="36"/>
  <c r="I16447" i="36"/>
  <c r="H16447" i="36"/>
  <c r="I16446" i="36"/>
  <c r="H16446" i="36"/>
  <c r="I16445" i="36"/>
  <c r="H16445" i="36"/>
  <c r="I16444" i="36"/>
  <c r="H16444" i="36"/>
  <c r="I16443" i="36"/>
  <c r="H16443" i="36"/>
  <c r="I16442" i="36"/>
  <c r="H16442" i="36"/>
  <c r="I16441" i="36"/>
  <c r="H16441" i="36"/>
  <c r="I16440" i="36"/>
  <c r="H16440" i="36"/>
  <c r="I16439" i="36"/>
  <c r="H16439" i="36"/>
  <c r="I16438" i="36"/>
  <c r="H16438" i="36"/>
  <c r="I16437" i="36"/>
  <c r="H16437" i="36"/>
  <c r="I16436" i="36"/>
  <c r="H16436" i="36"/>
  <c r="I16435" i="36"/>
  <c r="H16435" i="36"/>
  <c r="I16434" i="36"/>
  <c r="H16434" i="36"/>
  <c r="I16433" i="36"/>
  <c r="H16433" i="36"/>
  <c r="I16432" i="36"/>
  <c r="H16432" i="36"/>
  <c r="I16431" i="36"/>
  <c r="H16431" i="36"/>
  <c r="I16430" i="36"/>
  <c r="H16430" i="36"/>
  <c r="I16429" i="36"/>
  <c r="H16429" i="36"/>
  <c r="I16428" i="36"/>
  <c r="H16428" i="36"/>
  <c r="I16427" i="36"/>
  <c r="H16427" i="36"/>
  <c r="I16426" i="36"/>
  <c r="H16426" i="36"/>
  <c r="I16425" i="36"/>
  <c r="H16425" i="36"/>
  <c r="I16424" i="36"/>
  <c r="H16424" i="36"/>
  <c r="I16423" i="36"/>
  <c r="H16423" i="36"/>
  <c r="I16422" i="36"/>
  <c r="H16422" i="36"/>
  <c r="I16421" i="36"/>
  <c r="H16421" i="36"/>
  <c r="I16420" i="36"/>
  <c r="H16420" i="36"/>
  <c r="I16419" i="36"/>
  <c r="H16419" i="36"/>
  <c r="I16418" i="36"/>
  <c r="H16418" i="36"/>
  <c r="I16417" i="36"/>
  <c r="H16417" i="36"/>
  <c r="I16416" i="36"/>
  <c r="H16416" i="36"/>
  <c r="I16415" i="36"/>
  <c r="H16415" i="36"/>
  <c r="I16414" i="36"/>
  <c r="H16414" i="36"/>
  <c r="I16413" i="36"/>
  <c r="H16413" i="36"/>
  <c r="I16412" i="36"/>
  <c r="H16412" i="36"/>
  <c r="I16411" i="36"/>
  <c r="H16411" i="36"/>
  <c r="I16410" i="36"/>
  <c r="H16410" i="36"/>
  <c r="I16409" i="36"/>
  <c r="H16409" i="36"/>
  <c r="I16408" i="36"/>
  <c r="H16408" i="36"/>
  <c r="I16407" i="36"/>
  <c r="H16407" i="36"/>
  <c r="I16406" i="36"/>
  <c r="H16406" i="36"/>
  <c r="I16405" i="36"/>
  <c r="H16405" i="36"/>
  <c r="I16404" i="36"/>
  <c r="H16404" i="36"/>
  <c r="I16403" i="36"/>
  <c r="H16403" i="36"/>
  <c r="I16402" i="36"/>
  <c r="H16402" i="36"/>
  <c r="I16401" i="36"/>
  <c r="H16401" i="36"/>
  <c r="I16400" i="36"/>
  <c r="H16400" i="36"/>
  <c r="I16399" i="36"/>
  <c r="H16399" i="36"/>
  <c r="I16398" i="36"/>
  <c r="H16398" i="36"/>
  <c r="I16397" i="36"/>
  <c r="H16397" i="36"/>
  <c r="I16396" i="36"/>
  <c r="H16396" i="36"/>
  <c r="I16395" i="36"/>
  <c r="H16395" i="36"/>
  <c r="I16394" i="36"/>
  <c r="H16394" i="36"/>
  <c r="I16393" i="36"/>
  <c r="H16393" i="36"/>
  <c r="I16392" i="36"/>
  <c r="H16392" i="36"/>
  <c r="I16391" i="36"/>
  <c r="H16391" i="36"/>
  <c r="I16390" i="36"/>
  <c r="H16390" i="36"/>
  <c r="I16389" i="36"/>
  <c r="H16389" i="36"/>
  <c r="I16388" i="36"/>
  <c r="H16388" i="36"/>
  <c r="I16387" i="36"/>
  <c r="H16387" i="36"/>
  <c r="I16386" i="36"/>
  <c r="H16386" i="36"/>
  <c r="I16385" i="36"/>
  <c r="H16385" i="36"/>
  <c r="I16384" i="36"/>
  <c r="H16384" i="36"/>
  <c r="I16383" i="36"/>
  <c r="H16383" i="36"/>
  <c r="I16382" i="36"/>
  <c r="H16382" i="36"/>
  <c r="I16381" i="36"/>
  <c r="H16381" i="36"/>
  <c r="I16380" i="36"/>
  <c r="H16380" i="36"/>
  <c r="I16379" i="36"/>
  <c r="H16379" i="36"/>
  <c r="I16378" i="36"/>
  <c r="H16378" i="36"/>
  <c r="I16377" i="36"/>
  <c r="H16377" i="36"/>
  <c r="I16376" i="36"/>
  <c r="H16376" i="36"/>
  <c r="I16375" i="36"/>
  <c r="H16375" i="36"/>
  <c r="I16374" i="36"/>
  <c r="H16374" i="36"/>
  <c r="I16373" i="36"/>
  <c r="H16373" i="36"/>
  <c r="I16372" i="36"/>
  <c r="H16372" i="36"/>
  <c r="I16371" i="36"/>
  <c r="H16371" i="36"/>
  <c r="I16370" i="36"/>
  <c r="H16370" i="36"/>
  <c r="I16369" i="36"/>
  <c r="H16369" i="36"/>
  <c r="I16368" i="36"/>
  <c r="H16368" i="36"/>
  <c r="I16367" i="36"/>
  <c r="H16367" i="36"/>
  <c r="I16366" i="36"/>
  <c r="H16366" i="36"/>
  <c r="I16365" i="36"/>
  <c r="H16365" i="36"/>
  <c r="I16364" i="36"/>
  <c r="H16364" i="36"/>
  <c r="I16363" i="36"/>
  <c r="H16363" i="36"/>
  <c r="I16362" i="36"/>
  <c r="H16362" i="36"/>
  <c r="I16361" i="36"/>
  <c r="H16361" i="36"/>
  <c r="I16360" i="36"/>
  <c r="H16360" i="36"/>
  <c r="I16359" i="36"/>
  <c r="H16359" i="36"/>
  <c r="I16358" i="36"/>
  <c r="H16358" i="36"/>
  <c r="I16357" i="36"/>
  <c r="H16357" i="36"/>
  <c r="I16356" i="36"/>
  <c r="H16356" i="36"/>
  <c r="I16355" i="36"/>
  <c r="H16355" i="36"/>
  <c r="I16354" i="36"/>
  <c r="H16354" i="36"/>
  <c r="I16353" i="36"/>
  <c r="H16353" i="36"/>
  <c r="I16352" i="36"/>
  <c r="H16352" i="36"/>
  <c r="I16351" i="36"/>
  <c r="H16351" i="36"/>
  <c r="I16350" i="36"/>
  <c r="H16350" i="36"/>
  <c r="I16349" i="36"/>
  <c r="H16349" i="36"/>
  <c r="I16348" i="36"/>
  <c r="H16348" i="36"/>
  <c r="I16347" i="36"/>
  <c r="H16347" i="36"/>
  <c r="I16346" i="36"/>
  <c r="H16346" i="36"/>
  <c r="I16345" i="36"/>
  <c r="H16345" i="36"/>
  <c r="I16344" i="36"/>
  <c r="H16344" i="36"/>
  <c r="I16343" i="36"/>
  <c r="H16343" i="36"/>
  <c r="I16342" i="36"/>
  <c r="H16342" i="36"/>
  <c r="I16341" i="36"/>
  <c r="H16341" i="36"/>
  <c r="I16340" i="36"/>
  <c r="H16340" i="36"/>
  <c r="I16339" i="36"/>
  <c r="H16339" i="36"/>
  <c r="I16338" i="36"/>
  <c r="H16338" i="36"/>
  <c r="I16337" i="36"/>
  <c r="H16337" i="36"/>
  <c r="I16336" i="36"/>
  <c r="H16336" i="36"/>
  <c r="I16335" i="36"/>
  <c r="H16335" i="36"/>
  <c r="I16334" i="36"/>
  <c r="H16334" i="36"/>
  <c r="I16333" i="36"/>
  <c r="H16333" i="36"/>
  <c r="I16332" i="36"/>
  <c r="H16332" i="36"/>
  <c r="I16331" i="36"/>
  <c r="H16331" i="36"/>
  <c r="I16330" i="36"/>
  <c r="H16330" i="36"/>
  <c r="I16329" i="36"/>
  <c r="H16329" i="36"/>
  <c r="I16328" i="36"/>
  <c r="H16328" i="36"/>
  <c r="I16327" i="36"/>
  <c r="H16327" i="36"/>
  <c r="I16326" i="36"/>
  <c r="H16326" i="36"/>
  <c r="I16325" i="36"/>
  <c r="H16325" i="36"/>
  <c r="I16324" i="36"/>
  <c r="H16324" i="36"/>
  <c r="I16323" i="36"/>
  <c r="H16323" i="36"/>
  <c r="I16322" i="36"/>
  <c r="H16322" i="36"/>
  <c r="I16321" i="36"/>
  <c r="H16321" i="36"/>
  <c r="I16320" i="36"/>
  <c r="H16320" i="36"/>
  <c r="I16319" i="36"/>
  <c r="H16319" i="36"/>
  <c r="I16318" i="36"/>
  <c r="H16318" i="36"/>
  <c r="I16317" i="36"/>
  <c r="H16317" i="36"/>
  <c r="I16316" i="36"/>
  <c r="H16316" i="36"/>
  <c r="I16315" i="36"/>
  <c r="H16315" i="36"/>
  <c r="I16314" i="36"/>
  <c r="H16314" i="36"/>
  <c r="I16313" i="36"/>
  <c r="H16313" i="36"/>
  <c r="I16312" i="36"/>
  <c r="H16312" i="36"/>
  <c r="I16311" i="36"/>
  <c r="H16311" i="36"/>
  <c r="I16310" i="36"/>
  <c r="H16310" i="36"/>
  <c r="I16309" i="36"/>
  <c r="H16309" i="36"/>
  <c r="I16308" i="36"/>
  <c r="H16308" i="36"/>
  <c r="I16307" i="36"/>
  <c r="H16307" i="36"/>
  <c r="I16306" i="36"/>
  <c r="H16306" i="36"/>
  <c r="I16305" i="36"/>
  <c r="H16305" i="36"/>
  <c r="I16304" i="36"/>
  <c r="H16304" i="36"/>
  <c r="I16303" i="36"/>
  <c r="H16303" i="36"/>
  <c r="I16302" i="36"/>
  <c r="H16302" i="36"/>
  <c r="I16301" i="36"/>
  <c r="H16301" i="36"/>
  <c r="I16300" i="36"/>
  <c r="H16300" i="36"/>
  <c r="I16299" i="36"/>
  <c r="H16299" i="36"/>
  <c r="I16298" i="36"/>
  <c r="H16298" i="36"/>
  <c r="I16297" i="36"/>
  <c r="H16297" i="36"/>
  <c r="I16296" i="36"/>
  <c r="H16296" i="36"/>
  <c r="I16295" i="36"/>
  <c r="H16295" i="36"/>
  <c r="I16294" i="36"/>
  <c r="H16294" i="36"/>
  <c r="I16293" i="36"/>
  <c r="H16293" i="36"/>
  <c r="I16292" i="36"/>
  <c r="H16292" i="36"/>
  <c r="I16291" i="36"/>
  <c r="H16291" i="36"/>
  <c r="I16290" i="36"/>
  <c r="H16290" i="36"/>
  <c r="I16289" i="36"/>
  <c r="H16289" i="36"/>
  <c r="I16288" i="36"/>
  <c r="H16288" i="36"/>
  <c r="I16287" i="36"/>
  <c r="H16287" i="36"/>
  <c r="I16286" i="36"/>
  <c r="H16286" i="36"/>
  <c r="I16285" i="36"/>
  <c r="H16285" i="36"/>
  <c r="I16284" i="36"/>
  <c r="H16284" i="36"/>
  <c r="I16283" i="36"/>
  <c r="H16283" i="36"/>
  <c r="I16282" i="36"/>
  <c r="H16282" i="36"/>
  <c r="I16281" i="36"/>
  <c r="H16281" i="36"/>
  <c r="I16280" i="36"/>
  <c r="H16280" i="36"/>
  <c r="I16279" i="36"/>
  <c r="H16279" i="36"/>
  <c r="I16278" i="36"/>
  <c r="H16278" i="36"/>
  <c r="I16277" i="36"/>
  <c r="H16277" i="36"/>
  <c r="I16276" i="36"/>
  <c r="H16276" i="36"/>
  <c r="I16275" i="36"/>
  <c r="H16275" i="36"/>
  <c r="I16274" i="36"/>
  <c r="H16274" i="36"/>
  <c r="I16273" i="36"/>
  <c r="H16273" i="36"/>
  <c r="I16272" i="36"/>
  <c r="H16272" i="36"/>
  <c r="I16271" i="36"/>
  <c r="H16271" i="36"/>
  <c r="I16270" i="36"/>
  <c r="H16270" i="36"/>
  <c r="I16269" i="36"/>
  <c r="H16269" i="36"/>
  <c r="I16268" i="36"/>
  <c r="H16268" i="36"/>
  <c r="I16267" i="36"/>
  <c r="H16267" i="36"/>
  <c r="I16266" i="36"/>
  <c r="H16266" i="36"/>
  <c r="I16265" i="36"/>
  <c r="H16265" i="36"/>
  <c r="I16264" i="36"/>
  <c r="H16264" i="36"/>
  <c r="I16263" i="36"/>
  <c r="H16263" i="36"/>
  <c r="I16262" i="36"/>
  <c r="H16262" i="36"/>
  <c r="I16261" i="36"/>
  <c r="H16261" i="36"/>
  <c r="I16260" i="36"/>
  <c r="H16260" i="36"/>
  <c r="I16259" i="36"/>
  <c r="H16259" i="36"/>
  <c r="I16258" i="36"/>
  <c r="H16258" i="36"/>
  <c r="I16257" i="36"/>
  <c r="H16257" i="36"/>
  <c r="I16256" i="36"/>
  <c r="H16256" i="36"/>
  <c r="I16255" i="36"/>
  <c r="H16255" i="36"/>
  <c r="I16254" i="36"/>
  <c r="H16254" i="36"/>
  <c r="I16253" i="36"/>
  <c r="H16253" i="36"/>
  <c r="I16252" i="36"/>
  <c r="H16252" i="36"/>
  <c r="I16251" i="36"/>
  <c r="H16251" i="36"/>
  <c r="I16250" i="36"/>
  <c r="H16250" i="36"/>
  <c r="I16249" i="36"/>
  <c r="H16249" i="36"/>
  <c r="I16248" i="36"/>
  <c r="H16248" i="36"/>
  <c r="I16247" i="36"/>
  <c r="H16247" i="36"/>
  <c r="I16246" i="36"/>
  <c r="H16246" i="36"/>
  <c r="I16245" i="36"/>
  <c r="H16245" i="36"/>
  <c r="I16244" i="36"/>
  <c r="H16244" i="36"/>
  <c r="I16243" i="36"/>
  <c r="H16243" i="36"/>
  <c r="I16242" i="36"/>
  <c r="H16242" i="36"/>
  <c r="I16241" i="36"/>
  <c r="H16241" i="36"/>
  <c r="I16240" i="36"/>
  <c r="H16240" i="36"/>
  <c r="I16239" i="36"/>
  <c r="H16239" i="36"/>
  <c r="I16238" i="36"/>
  <c r="H16238" i="36"/>
  <c r="I16237" i="36"/>
  <c r="H16237" i="36"/>
  <c r="I16236" i="36"/>
  <c r="H16236" i="36"/>
  <c r="I16235" i="36"/>
  <c r="H16235" i="36"/>
  <c r="I16234" i="36"/>
  <c r="H16234" i="36"/>
  <c r="I16233" i="36"/>
  <c r="H16233" i="36"/>
  <c r="I16232" i="36"/>
  <c r="H16232" i="36"/>
  <c r="I16231" i="36"/>
  <c r="H16231" i="36"/>
  <c r="I16230" i="36"/>
  <c r="H16230" i="36"/>
  <c r="I16229" i="36"/>
  <c r="H16229" i="36"/>
  <c r="I16228" i="36"/>
  <c r="H16228" i="36"/>
  <c r="I16227" i="36"/>
  <c r="H16227" i="36"/>
  <c r="I16226" i="36"/>
  <c r="H16226" i="36"/>
  <c r="I16225" i="36"/>
  <c r="H16225" i="36"/>
  <c r="I16224" i="36"/>
  <c r="H16224" i="36"/>
  <c r="I16223" i="36"/>
  <c r="H16223" i="36"/>
  <c r="I16222" i="36"/>
  <c r="H16222" i="36"/>
  <c r="I16221" i="36"/>
  <c r="H16221" i="36"/>
  <c r="I16220" i="36"/>
  <c r="H16220" i="36"/>
  <c r="I16219" i="36"/>
  <c r="H16219" i="36"/>
  <c r="I16218" i="36"/>
  <c r="H16218" i="36"/>
  <c r="I16217" i="36"/>
  <c r="H16217" i="36"/>
  <c r="I16216" i="36"/>
  <c r="H16216" i="36"/>
  <c r="I16215" i="36"/>
  <c r="H16215" i="36"/>
  <c r="I16214" i="36"/>
  <c r="H16214" i="36"/>
  <c r="I16213" i="36"/>
  <c r="H16213" i="36"/>
  <c r="I16212" i="36"/>
  <c r="H16212" i="36"/>
  <c r="I16211" i="36"/>
  <c r="H16211" i="36"/>
  <c r="I16210" i="36"/>
  <c r="H16210" i="36"/>
  <c r="I16209" i="36"/>
  <c r="H16209" i="36"/>
  <c r="I16208" i="36"/>
  <c r="H16208" i="36"/>
  <c r="I16207" i="36"/>
  <c r="H16207" i="36"/>
  <c r="I16206" i="36"/>
  <c r="H16206" i="36"/>
  <c r="I16205" i="36"/>
  <c r="H16205" i="36"/>
  <c r="I16204" i="36"/>
  <c r="H16204" i="36"/>
  <c r="I16203" i="36"/>
  <c r="H16203" i="36"/>
  <c r="I16202" i="36"/>
  <c r="H16202" i="36"/>
  <c r="I16201" i="36"/>
  <c r="H16201" i="36"/>
  <c r="I16200" i="36"/>
  <c r="H16200" i="36"/>
  <c r="I16199" i="36"/>
  <c r="H16199" i="36"/>
  <c r="I16198" i="36"/>
  <c r="H16198" i="36"/>
  <c r="I16197" i="36"/>
  <c r="H16197" i="36"/>
  <c r="I16196" i="36"/>
  <c r="H16196" i="36"/>
  <c r="I16195" i="36"/>
  <c r="H16195" i="36"/>
  <c r="I16194" i="36"/>
  <c r="H16194" i="36"/>
  <c r="I16193" i="36"/>
  <c r="H16193" i="36"/>
  <c r="I16192" i="36"/>
  <c r="H16192" i="36"/>
  <c r="I16191" i="36"/>
  <c r="H16191" i="36"/>
  <c r="I16190" i="36"/>
  <c r="H16190" i="36"/>
  <c r="I16189" i="36"/>
  <c r="H16189" i="36"/>
  <c r="I16188" i="36"/>
  <c r="H16188" i="36"/>
  <c r="I16187" i="36"/>
  <c r="H16187" i="36"/>
  <c r="I16186" i="36"/>
  <c r="H16186" i="36"/>
  <c r="I16185" i="36"/>
  <c r="H16185" i="36"/>
  <c r="I16184" i="36"/>
  <c r="H16184" i="36"/>
  <c r="I16183" i="36"/>
  <c r="H16183" i="36"/>
  <c r="I16182" i="36"/>
  <c r="H16182" i="36"/>
  <c r="I16181" i="36"/>
  <c r="H16181" i="36"/>
  <c r="I16180" i="36"/>
  <c r="H16180" i="36"/>
  <c r="I16179" i="36"/>
  <c r="H16179" i="36"/>
  <c r="I16178" i="36"/>
  <c r="H16178" i="36"/>
  <c r="I16177" i="36"/>
  <c r="H16177" i="36"/>
  <c r="I16176" i="36"/>
  <c r="H16176" i="36"/>
  <c r="I16175" i="36"/>
  <c r="H16175" i="36"/>
  <c r="I16174" i="36"/>
  <c r="H16174" i="36"/>
  <c r="I16173" i="36"/>
  <c r="H16173" i="36"/>
  <c r="I16172" i="36"/>
  <c r="H16172" i="36"/>
  <c r="I16171" i="36"/>
  <c r="H16171" i="36"/>
  <c r="I16170" i="36"/>
  <c r="H16170" i="36"/>
  <c r="I16169" i="36"/>
  <c r="H16169" i="36"/>
  <c r="I16168" i="36"/>
  <c r="H16168" i="36"/>
  <c r="I16167" i="36"/>
  <c r="H16167" i="36"/>
  <c r="I16166" i="36"/>
  <c r="H16166" i="36"/>
  <c r="I16165" i="36"/>
  <c r="H16165" i="36"/>
  <c r="I16164" i="36"/>
  <c r="H16164" i="36"/>
  <c r="I16163" i="36"/>
  <c r="H16163" i="36"/>
  <c r="I16162" i="36"/>
  <c r="H16162" i="36"/>
  <c r="I16161" i="36"/>
  <c r="H16161" i="36"/>
  <c r="I16160" i="36"/>
  <c r="H16160" i="36"/>
  <c r="I16159" i="36"/>
  <c r="H16159" i="36"/>
  <c r="I16158" i="36"/>
  <c r="H16158" i="36"/>
  <c r="I16157" i="36"/>
  <c r="H16157" i="36"/>
  <c r="I16156" i="36"/>
  <c r="H16156" i="36"/>
  <c r="I16155" i="36"/>
  <c r="H16155" i="36"/>
  <c r="I16154" i="36"/>
  <c r="H16154" i="36"/>
  <c r="I16153" i="36"/>
  <c r="H16153" i="36"/>
  <c r="I16152" i="36"/>
  <c r="H16152" i="36"/>
  <c r="I16151" i="36"/>
  <c r="H16151" i="36"/>
  <c r="I16150" i="36"/>
  <c r="H16150" i="36"/>
  <c r="I16149" i="36"/>
  <c r="H16149" i="36"/>
  <c r="I16148" i="36"/>
  <c r="H16148" i="36"/>
  <c r="I16147" i="36"/>
  <c r="H16147" i="36"/>
  <c r="I16146" i="36"/>
  <c r="H16146" i="36"/>
  <c r="I16145" i="36"/>
  <c r="H16145" i="36"/>
  <c r="I16144" i="36"/>
  <c r="H16144" i="36"/>
  <c r="I16143" i="36"/>
  <c r="H16143" i="36"/>
  <c r="I16142" i="36"/>
  <c r="H16142" i="36"/>
  <c r="I16141" i="36"/>
  <c r="H16141" i="36"/>
  <c r="I16140" i="36"/>
  <c r="H16140" i="36"/>
  <c r="I16139" i="36"/>
  <c r="H16139" i="36"/>
  <c r="I16138" i="36"/>
  <c r="H16138" i="36"/>
  <c r="I16137" i="36"/>
  <c r="H16137" i="36"/>
  <c r="I16136" i="36"/>
  <c r="H16136" i="36"/>
  <c r="I16135" i="36"/>
  <c r="H16135" i="36"/>
  <c r="I16134" i="36"/>
  <c r="H16134" i="36"/>
  <c r="I16133" i="36"/>
  <c r="H16133" i="36"/>
  <c r="I16132" i="36"/>
  <c r="H16132" i="36"/>
  <c r="I16131" i="36"/>
  <c r="H16131" i="36"/>
  <c r="I16130" i="36"/>
  <c r="H16130" i="36"/>
  <c r="I16129" i="36"/>
  <c r="H16129" i="36"/>
  <c r="I16128" i="36"/>
  <c r="H16128" i="36"/>
  <c r="I16127" i="36"/>
  <c r="H16127" i="36"/>
  <c r="I16126" i="36"/>
  <c r="H16126" i="36"/>
  <c r="I16125" i="36"/>
  <c r="H16125" i="36"/>
  <c r="I16124" i="36"/>
  <c r="H16124" i="36"/>
  <c r="I16123" i="36"/>
  <c r="H16123" i="36"/>
  <c r="I16122" i="36"/>
  <c r="H16122" i="36"/>
  <c r="I16121" i="36"/>
  <c r="H16121" i="36"/>
  <c r="I16120" i="36"/>
  <c r="H16120" i="36"/>
  <c r="I16119" i="36"/>
  <c r="H16119" i="36"/>
  <c r="I16118" i="36"/>
  <c r="H16118" i="36"/>
  <c r="I16117" i="36"/>
  <c r="H16117" i="36"/>
  <c r="I16116" i="36"/>
  <c r="H16116" i="36"/>
  <c r="I16115" i="36"/>
  <c r="H16115" i="36"/>
  <c r="I16114" i="36"/>
  <c r="H16114" i="36"/>
  <c r="I16113" i="36"/>
  <c r="H16113" i="36"/>
  <c r="I16112" i="36"/>
  <c r="H16112" i="36"/>
  <c r="I16111" i="36"/>
  <c r="H16111" i="36"/>
  <c r="I16110" i="36"/>
  <c r="H16110" i="36"/>
  <c r="I16109" i="36"/>
  <c r="H16109" i="36"/>
  <c r="I16108" i="36"/>
  <c r="H16108" i="36"/>
  <c r="I16107" i="36"/>
  <c r="H16107" i="36"/>
  <c r="I16106" i="36"/>
  <c r="H16106" i="36"/>
  <c r="I16105" i="36"/>
  <c r="H16105" i="36"/>
  <c r="I16104" i="36"/>
  <c r="H16104" i="36"/>
  <c r="I16103" i="36"/>
  <c r="H16103" i="36"/>
  <c r="I16102" i="36"/>
  <c r="H16102" i="36"/>
  <c r="I16101" i="36"/>
  <c r="H16101" i="36"/>
  <c r="I16100" i="36"/>
  <c r="H16100" i="36"/>
  <c r="I16099" i="36"/>
  <c r="H16099" i="36"/>
  <c r="I16098" i="36"/>
  <c r="H16098" i="36"/>
  <c r="I16097" i="36"/>
  <c r="H16097" i="36"/>
  <c r="I16096" i="36"/>
  <c r="H16096" i="36"/>
  <c r="I16095" i="36"/>
  <c r="H16095" i="36"/>
  <c r="I16094" i="36"/>
  <c r="H16094" i="36"/>
  <c r="I16093" i="36"/>
  <c r="H16093" i="36"/>
  <c r="I16092" i="36"/>
  <c r="H16092" i="36"/>
  <c r="I16091" i="36"/>
  <c r="H16091" i="36"/>
  <c r="I16090" i="36"/>
  <c r="H16090" i="36"/>
  <c r="I16089" i="36"/>
  <c r="H16089" i="36"/>
  <c r="I16088" i="36"/>
  <c r="H16088" i="36"/>
  <c r="I16087" i="36"/>
  <c r="H16087" i="36"/>
  <c r="I16086" i="36"/>
  <c r="H16086" i="36"/>
  <c r="I16085" i="36"/>
  <c r="H16085" i="36"/>
  <c r="I16084" i="36"/>
  <c r="H16084" i="36"/>
  <c r="I16083" i="36"/>
  <c r="H16083" i="36"/>
  <c r="I16082" i="36"/>
  <c r="H16082" i="36"/>
  <c r="I16081" i="36"/>
  <c r="H16081" i="36"/>
  <c r="I16080" i="36"/>
  <c r="H16080" i="36"/>
  <c r="I16079" i="36"/>
  <c r="H16079" i="36"/>
  <c r="I16078" i="36"/>
  <c r="H16078" i="36"/>
  <c r="I16077" i="36"/>
  <c r="H16077" i="36"/>
  <c r="I16076" i="36"/>
  <c r="H16076" i="36"/>
  <c r="I16075" i="36"/>
  <c r="H16075" i="36"/>
  <c r="I16074" i="36"/>
  <c r="H16074" i="36"/>
  <c r="I16073" i="36"/>
  <c r="H16073" i="36"/>
  <c r="I16072" i="36"/>
  <c r="H16072" i="36"/>
  <c r="I16071" i="36"/>
  <c r="H16071" i="36"/>
  <c r="I16070" i="36"/>
  <c r="H16070" i="36"/>
  <c r="I16069" i="36"/>
  <c r="H16069" i="36"/>
  <c r="I16068" i="36"/>
  <c r="H16068" i="36"/>
  <c r="I16067" i="36"/>
  <c r="H16067" i="36"/>
  <c r="I16066" i="36"/>
  <c r="H16066" i="36"/>
  <c r="I16065" i="36"/>
  <c r="H16065" i="36"/>
  <c r="I16064" i="36"/>
  <c r="H16064" i="36"/>
  <c r="I16063" i="36"/>
  <c r="H16063" i="36"/>
  <c r="I16062" i="36"/>
  <c r="H16062" i="36"/>
  <c r="I16061" i="36"/>
  <c r="H16061" i="36"/>
  <c r="I16060" i="36"/>
  <c r="H16060" i="36"/>
  <c r="I16059" i="36"/>
  <c r="H16059" i="36"/>
  <c r="I16058" i="36"/>
  <c r="H16058" i="36"/>
  <c r="I16057" i="36"/>
  <c r="H16057" i="36"/>
  <c r="I16056" i="36"/>
  <c r="H16056" i="36"/>
  <c r="I16055" i="36"/>
  <c r="H16055" i="36"/>
  <c r="I16054" i="36"/>
  <c r="H16054" i="36"/>
  <c r="I16053" i="36"/>
  <c r="H16053" i="36"/>
  <c r="I16052" i="36"/>
  <c r="H16052" i="36"/>
  <c r="I16051" i="36"/>
  <c r="H16051" i="36"/>
  <c r="I16050" i="36"/>
  <c r="H16050" i="36"/>
  <c r="I16049" i="36"/>
  <c r="H16049" i="36"/>
  <c r="I16048" i="36"/>
  <c r="H16048" i="36"/>
  <c r="I16047" i="36"/>
  <c r="H16047" i="36"/>
  <c r="I16046" i="36"/>
  <c r="H16046" i="36"/>
  <c r="I16045" i="36"/>
  <c r="H16045" i="36"/>
  <c r="I16044" i="36"/>
  <c r="H16044" i="36"/>
  <c r="I16043" i="36"/>
  <c r="H16043" i="36"/>
  <c r="I16042" i="36"/>
  <c r="H16042" i="36"/>
  <c r="I16041" i="36"/>
  <c r="H16041" i="36"/>
  <c r="I16040" i="36"/>
  <c r="H16040" i="36"/>
  <c r="I16039" i="36"/>
  <c r="H16039" i="36"/>
  <c r="I16038" i="36"/>
  <c r="H16038" i="36"/>
  <c r="I16037" i="36"/>
  <c r="H16037" i="36"/>
  <c r="I16036" i="36"/>
  <c r="H16036" i="36"/>
  <c r="I16035" i="36"/>
  <c r="H16035" i="36"/>
  <c r="I16034" i="36"/>
  <c r="H16034" i="36"/>
  <c r="I16033" i="36"/>
  <c r="H16033" i="36"/>
  <c r="I16032" i="36"/>
  <c r="H16032" i="36"/>
  <c r="I16031" i="36"/>
  <c r="H16031" i="36"/>
  <c r="I16030" i="36"/>
  <c r="H16030" i="36"/>
  <c r="I16029" i="36"/>
  <c r="H16029" i="36"/>
  <c r="I16028" i="36"/>
  <c r="H16028" i="36"/>
  <c r="I16027" i="36"/>
  <c r="H16027" i="36"/>
  <c r="I16026" i="36"/>
  <c r="H16026" i="36"/>
  <c r="I16025" i="36"/>
  <c r="H16025" i="36"/>
  <c r="I16024" i="36"/>
  <c r="H16024" i="36"/>
  <c r="I16023" i="36"/>
  <c r="H16023" i="36"/>
  <c r="I16022" i="36"/>
  <c r="H16022" i="36"/>
  <c r="I16021" i="36"/>
  <c r="H16021" i="36"/>
  <c r="I16020" i="36"/>
  <c r="H16020" i="36"/>
  <c r="I16019" i="36"/>
  <c r="H16019" i="36"/>
  <c r="I16018" i="36"/>
  <c r="H16018" i="36"/>
  <c r="I16017" i="36"/>
  <c r="H16017" i="36"/>
  <c r="I16016" i="36"/>
  <c r="H16016" i="36"/>
  <c r="I16015" i="36"/>
  <c r="H16015" i="36"/>
  <c r="I16014" i="36"/>
  <c r="H16014" i="36"/>
  <c r="I16013" i="36"/>
  <c r="H16013" i="36"/>
  <c r="I16012" i="36"/>
  <c r="H16012" i="36"/>
  <c r="I16011" i="36"/>
  <c r="H16011" i="36"/>
  <c r="I16010" i="36"/>
  <c r="H16010" i="36"/>
  <c r="I16009" i="36"/>
  <c r="H16009" i="36"/>
  <c r="I16008" i="36"/>
  <c r="H16008" i="36"/>
  <c r="I16007" i="36"/>
  <c r="H16007" i="36"/>
  <c r="I16006" i="36"/>
  <c r="H16006" i="36"/>
  <c r="I16005" i="36"/>
  <c r="H16005" i="36"/>
  <c r="I16004" i="36"/>
  <c r="H16004" i="36"/>
  <c r="I16003" i="36"/>
  <c r="H16003" i="36"/>
  <c r="I16002" i="36"/>
  <c r="H16002" i="36"/>
  <c r="I16001" i="36"/>
  <c r="H16001" i="36"/>
  <c r="I16000" i="36"/>
  <c r="H16000" i="36"/>
  <c r="I15999" i="36"/>
  <c r="H15999" i="36"/>
  <c r="I15998" i="36"/>
  <c r="H15998" i="36"/>
  <c r="I15997" i="36"/>
  <c r="H15997" i="36"/>
  <c r="I15996" i="36"/>
  <c r="H15996" i="36"/>
  <c r="I15995" i="36"/>
  <c r="H15995" i="36"/>
  <c r="I15994" i="36"/>
  <c r="H15994" i="36"/>
  <c r="I15993" i="36"/>
  <c r="H15993" i="36"/>
  <c r="I15992" i="36"/>
  <c r="H15992" i="36"/>
  <c r="I15991" i="36"/>
  <c r="H15991" i="36"/>
  <c r="I15990" i="36"/>
  <c r="H15990" i="36"/>
  <c r="I15989" i="36"/>
  <c r="H15989" i="36"/>
  <c r="I15988" i="36"/>
  <c r="H15988" i="36"/>
  <c r="I15987" i="36"/>
  <c r="H15987" i="36"/>
  <c r="I15986" i="36"/>
  <c r="H15986" i="36"/>
  <c r="I15985" i="36"/>
  <c r="H15985" i="36"/>
  <c r="I15984" i="36"/>
  <c r="H15984" i="36"/>
  <c r="I15983" i="36"/>
  <c r="H15983" i="36"/>
  <c r="I15982" i="36"/>
  <c r="H15982" i="36"/>
  <c r="I15981" i="36"/>
  <c r="H15981" i="36"/>
  <c r="I15980" i="36"/>
  <c r="H15980" i="36"/>
  <c r="I15979" i="36"/>
  <c r="H15979" i="36"/>
  <c r="I15978" i="36"/>
  <c r="H15978" i="36"/>
  <c r="I15977" i="36"/>
  <c r="H15977" i="36"/>
  <c r="I15976" i="36"/>
  <c r="H15976" i="36"/>
  <c r="I15975" i="36"/>
  <c r="H15975" i="36"/>
  <c r="I15974" i="36"/>
  <c r="H15974" i="36"/>
  <c r="I15973" i="36"/>
  <c r="H15973" i="36"/>
  <c r="I15972" i="36"/>
  <c r="H15972" i="36"/>
  <c r="I15971" i="36"/>
  <c r="H15971" i="36"/>
  <c r="I15970" i="36"/>
  <c r="H15970" i="36"/>
  <c r="I15969" i="36"/>
  <c r="H15969" i="36"/>
  <c r="I15968" i="36"/>
  <c r="H15968" i="36"/>
  <c r="I15967" i="36"/>
  <c r="H15967" i="36"/>
  <c r="I15966" i="36"/>
  <c r="H15966" i="36"/>
  <c r="I15965" i="36"/>
  <c r="H15965" i="36"/>
  <c r="I15964" i="36"/>
  <c r="H15964" i="36"/>
  <c r="I15963" i="36"/>
  <c r="H15963" i="36"/>
  <c r="I15962" i="36"/>
  <c r="H15962" i="36"/>
  <c r="I15961" i="36"/>
  <c r="H15961" i="36"/>
  <c r="I15960" i="36"/>
  <c r="H15960" i="36"/>
  <c r="I15959" i="36"/>
  <c r="H15959" i="36"/>
  <c r="I15958" i="36"/>
  <c r="H15958" i="36"/>
  <c r="I15957" i="36"/>
  <c r="H15957" i="36"/>
  <c r="I15956" i="36"/>
  <c r="H15956" i="36"/>
  <c r="I15955" i="36"/>
  <c r="H15955" i="36"/>
  <c r="I15954" i="36"/>
  <c r="H15954" i="36"/>
  <c r="I15953" i="36"/>
  <c r="H15953" i="36"/>
  <c r="I15952" i="36"/>
  <c r="H15952" i="36"/>
  <c r="I15951" i="36"/>
  <c r="H15951" i="36"/>
  <c r="I15950" i="36"/>
  <c r="H15950" i="36"/>
  <c r="I15949" i="36"/>
  <c r="H15949" i="36"/>
  <c r="I15948" i="36"/>
  <c r="H15948" i="36"/>
  <c r="I15947" i="36"/>
  <c r="H15947" i="36"/>
  <c r="I15946" i="36"/>
  <c r="H15946" i="36"/>
  <c r="I15945" i="36"/>
  <c r="H15945" i="36"/>
  <c r="I15944" i="36"/>
  <c r="H15944" i="36"/>
  <c r="I15943" i="36"/>
  <c r="H15943" i="36"/>
  <c r="I15942" i="36"/>
  <c r="H15942" i="36"/>
  <c r="I15941" i="36"/>
  <c r="H15941" i="36"/>
  <c r="I15940" i="36"/>
  <c r="H15940" i="36"/>
  <c r="I15939" i="36"/>
  <c r="H15939" i="36"/>
  <c r="I15938" i="36"/>
  <c r="H15938" i="36"/>
  <c r="I15937" i="36"/>
  <c r="H15937" i="36"/>
  <c r="I15936" i="36"/>
  <c r="H15936" i="36"/>
  <c r="I15935" i="36"/>
  <c r="H15935" i="36"/>
  <c r="I15934" i="36"/>
  <c r="H15934" i="36"/>
  <c r="I15933" i="36"/>
  <c r="H15933" i="36"/>
  <c r="I15932" i="36"/>
  <c r="H15932" i="36"/>
  <c r="I15931" i="36"/>
  <c r="H15931" i="36"/>
  <c r="I15930" i="36"/>
  <c r="H15930" i="36"/>
  <c r="I15929" i="36"/>
  <c r="H15929" i="36"/>
  <c r="I15928" i="36"/>
  <c r="H15928" i="36"/>
  <c r="I15927" i="36"/>
  <c r="H15927" i="36"/>
  <c r="I15926" i="36"/>
  <c r="H15926" i="36"/>
  <c r="I15925" i="36"/>
  <c r="H15925" i="36"/>
  <c r="I15924" i="36"/>
  <c r="H15924" i="36"/>
  <c r="I15923" i="36"/>
  <c r="H15923" i="36"/>
  <c r="I15922" i="36"/>
  <c r="H15922" i="36"/>
  <c r="I15921" i="36"/>
  <c r="H15921" i="36"/>
  <c r="I15920" i="36"/>
  <c r="H15920" i="36"/>
  <c r="I15919" i="36"/>
  <c r="H15919" i="36"/>
  <c r="I15918" i="36"/>
  <c r="H15918" i="36"/>
  <c r="I15917" i="36"/>
  <c r="H15917" i="36"/>
  <c r="I15916" i="36"/>
  <c r="H15916" i="36"/>
  <c r="I15915" i="36"/>
  <c r="H15915" i="36"/>
  <c r="I15914" i="36"/>
  <c r="H15914" i="36"/>
  <c r="I15913" i="36"/>
  <c r="H15913" i="36"/>
  <c r="I15912" i="36"/>
  <c r="H15912" i="36"/>
  <c r="I15911" i="36"/>
  <c r="H15911" i="36"/>
  <c r="I15910" i="36"/>
  <c r="H15910" i="36"/>
  <c r="I15909" i="36"/>
  <c r="H15909" i="36"/>
  <c r="I15908" i="36"/>
  <c r="H15908" i="36"/>
  <c r="I15907" i="36"/>
  <c r="H15907" i="36"/>
  <c r="I15906" i="36"/>
  <c r="H15906" i="36"/>
  <c r="I15905" i="36"/>
  <c r="H15905" i="36"/>
  <c r="I15904" i="36"/>
  <c r="H15904" i="36"/>
  <c r="I15903" i="36"/>
  <c r="H15903" i="36"/>
  <c r="I15902" i="36"/>
  <c r="H15902" i="36"/>
  <c r="I15901" i="36"/>
  <c r="H15901" i="36"/>
  <c r="I15900" i="36"/>
  <c r="H15900" i="36"/>
  <c r="I15899" i="36"/>
  <c r="H15899" i="36"/>
  <c r="I15898" i="36"/>
  <c r="H15898" i="36"/>
  <c r="I15897" i="36"/>
  <c r="H15897" i="36"/>
  <c r="I15896" i="36"/>
  <c r="H15896" i="36"/>
  <c r="I15895" i="36"/>
  <c r="H15895" i="36"/>
  <c r="I15894" i="36"/>
  <c r="H15894" i="36"/>
  <c r="I15893" i="36"/>
  <c r="H15893" i="36"/>
  <c r="I15892" i="36"/>
  <c r="H15892" i="36"/>
  <c r="I15891" i="36"/>
  <c r="H15891" i="36"/>
  <c r="I15890" i="36"/>
  <c r="H15890" i="36"/>
  <c r="I15889" i="36"/>
  <c r="H15889" i="36"/>
  <c r="I15888" i="36"/>
  <c r="H15888" i="36"/>
  <c r="I15887" i="36"/>
  <c r="H15887" i="36"/>
  <c r="I15886" i="36"/>
  <c r="H15886" i="36"/>
  <c r="I15885" i="36"/>
  <c r="H15885" i="36"/>
  <c r="I15884" i="36"/>
  <c r="H15884" i="36"/>
  <c r="I15883" i="36"/>
  <c r="H15883" i="36"/>
  <c r="I15882" i="36"/>
  <c r="H15882" i="36"/>
  <c r="I15881" i="36"/>
  <c r="H15881" i="36"/>
  <c r="I15880" i="36"/>
  <c r="H15880" i="36"/>
  <c r="I15879" i="36"/>
  <c r="H15879" i="36"/>
  <c r="I15878" i="36"/>
  <c r="H15878" i="36"/>
  <c r="I15877" i="36"/>
  <c r="H15877" i="36"/>
  <c r="I15876" i="36"/>
  <c r="H15876" i="36"/>
  <c r="I15875" i="36"/>
  <c r="H15875" i="36"/>
  <c r="I15874" i="36"/>
  <c r="H15874" i="36"/>
  <c r="I15873" i="36"/>
  <c r="H15873" i="36"/>
  <c r="I15872" i="36"/>
  <c r="H15872" i="36"/>
  <c r="I15871" i="36"/>
  <c r="H15871" i="36"/>
  <c r="I15870" i="36"/>
  <c r="H15870" i="36"/>
  <c r="I15869" i="36"/>
  <c r="H15869" i="36"/>
  <c r="I15868" i="36"/>
  <c r="H15868" i="36"/>
  <c r="I15867" i="36"/>
  <c r="H15867" i="36"/>
  <c r="I15866" i="36"/>
  <c r="H15866" i="36"/>
  <c r="I15865" i="36"/>
  <c r="H15865" i="36"/>
  <c r="I15864" i="36"/>
  <c r="H15864" i="36"/>
  <c r="I15863" i="36"/>
  <c r="H15863" i="36"/>
  <c r="I15862" i="36"/>
  <c r="H15862" i="36"/>
  <c r="I15861" i="36"/>
  <c r="H15861" i="36"/>
  <c r="I15860" i="36"/>
  <c r="H15860" i="36"/>
  <c r="I15859" i="36"/>
  <c r="H15859" i="36"/>
  <c r="I15858" i="36"/>
  <c r="H15858" i="36"/>
  <c r="I15857" i="36"/>
  <c r="H15857" i="36"/>
  <c r="I15856" i="36"/>
  <c r="H15856" i="36"/>
  <c r="I15855" i="36"/>
  <c r="H15855" i="36"/>
  <c r="I15854" i="36"/>
  <c r="H15854" i="36"/>
  <c r="I15853" i="36"/>
  <c r="H15853" i="36"/>
  <c r="I15852" i="36"/>
  <c r="H15852" i="36"/>
  <c r="I15851" i="36"/>
  <c r="H15851" i="36"/>
  <c r="I15850" i="36"/>
  <c r="H15850" i="36"/>
  <c r="I15849" i="36"/>
  <c r="H15849" i="36"/>
  <c r="I15848" i="36"/>
  <c r="H15848" i="36"/>
  <c r="I15847" i="36"/>
  <c r="H15847" i="36"/>
  <c r="I15846" i="36"/>
  <c r="H15846" i="36"/>
  <c r="I15845" i="36"/>
  <c r="H15845" i="36"/>
  <c r="I15844" i="36"/>
  <c r="H15844" i="36"/>
  <c r="I15843" i="36"/>
  <c r="H15843" i="36"/>
  <c r="I15842" i="36"/>
  <c r="H15842" i="36"/>
  <c r="I15841" i="36"/>
  <c r="H15841" i="36"/>
  <c r="I15840" i="36"/>
  <c r="H15840" i="36"/>
  <c r="I15839" i="36"/>
  <c r="H15839" i="36"/>
  <c r="I15838" i="36"/>
  <c r="H15838" i="36"/>
  <c r="I15837" i="36"/>
  <c r="H15837" i="36"/>
  <c r="I15836" i="36"/>
  <c r="H15836" i="36"/>
  <c r="I15835" i="36"/>
  <c r="H15835" i="36"/>
  <c r="I15834" i="36"/>
  <c r="H15834" i="36"/>
  <c r="I15833" i="36"/>
  <c r="H15833" i="36"/>
  <c r="I15832" i="36"/>
  <c r="H15832" i="36"/>
  <c r="I15831" i="36"/>
  <c r="H15831" i="36"/>
  <c r="I15830" i="36"/>
  <c r="H15830" i="36"/>
  <c r="I15829" i="36"/>
  <c r="H15829" i="36"/>
  <c r="I15828" i="36"/>
  <c r="H15828" i="36"/>
  <c r="I15827" i="36"/>
  <c r="H15827" i="36"/>
  <c r="I15826" i="36"/>
  <c r="H15826" i="36"/>
  <c r="I15825" i="36"/>
  <c r="H15825" i="36"/>
  <c r="I15824" i="36"/>
  <c r="H15824" i="36"/>
  <c r="I15823" i="36"/>
  <c r="H15823" i="36"/>
  <c r="I15822" i="36"/>
  <c r="H15822" i="36"/>
  <c r="I15821" i="36"/>
  <c r="H15821" i="36"/>
  <c r="I15820" i="36"/>
  <c r="H15820" i="36"/>
  <c r="I15819" i="36"/>
  <c r="H15819" i="36"/>
  <c r="I15818" i="36"/>
  <c r="H15818" i="36"/>
  <c r="I15817" i="36"/>
  <c r="H15817" i="36"/>
  <c r="I15816" i="36"/>
  <c r="H15816" i="36"/>
  <c r="I15815" i="36"/>
  <c r="H15815" i="36"/>
  <c r="I15814" i="36"/>
  <c r="H15814" i="36"/>
  <c r="I15813" i="36"/>
  <c r="H15813" i="36"/>
  <c r="I15812" i="36"/>
  <c r="H15812" i="36"/>
  <c r="I15811" i="36"/>
  <c r="H15811" i="36"/>
  <c r="I15810" i="36"/>
  <c r="H15810" i="36"/>
  <c r="I15809" i="36"/>
  <c r="H15809" i="36"/>
  <c r="I15808" i="36"/>
  <c r="H15808" i="36"/>
  <c r="I15807" i="36"/>
  <c r="H15807" i="36"/>
  <c r="I15806" i="36"/>
  <c r="H15806" i="36"/>
  <c r="I15805" i="36"/>
  <c r="H15805" i="36"/>
  <c r="I15804" i="36"/>
  <c r="H15804" i="36"/>
  <c r="I15803" i="36"/>
  <c r="H15803" i="36"/>
  <c r="I15802" i="36"/>
  <c r="H15802" i="36"/>
  <c r="I15801" i="36"/>
  <c r="H15801" i="36"/>
  <c r="I15800" i="36"/>
  <c r="H15800" i="36"/>
  <c r="I15799" i="36"/>
  <c r="H15799" i="36"/>
  <c r="I15798" i="36"/>
  <c r="H15798" i="36"/>
  <c r="I15797" i="36"/>
  <c r="H15797" i="36"/>
  <c r="I15796" i="36"/>
  <c r="H15796" i="36"/>
  <c r="I15795" i="36"/>
  <c r="H15795" i="36"/>
  <c r="I15794" i="36"/>
  <c r="H15794" i="36"/>
  <c r="I15793" i="36"/>
  <c r="H15793" i="36"/>
  <c r="I15792" i="36"/>
  <c r="H15792" i="36"/>
  <c r="I15791" i="36"/>
  <c r="H15791" i="36"/>
  <c r="I15790" i="36"/>
  <c r="H15790" i="36"/>
  <c r="I15789" i="36"/>
  <c r="H15789" i="36"/>
  <c r="I15788" i="36"/>
  <c r="H15788" i="36"/>
  <c r="I15787" i="36"/>
  <c r="H15787" i="36"/>
  <c r="I15786" i="36"/>
  <c r="H15786" i="36"/>
  <c r="I15785" i="36"/>
  <c r="H15785" i="36"/>
  <c r="I15784" i="36"/>
  <c r="H15784" i="36"/>
  <c r="I15783" i="36"/>
  <c r="H15783" i="36"/>
  <c r="I15782" i="36"/>
  <c r="H15782" i="36"/>
  <c r="I15781" i="36"/>
  <c r="H15781" i="36"/>
  <c r="I15780" i="36"/>
  <c r="H15780" i="36"/>
  <c r="I15779" i="36"/>
  <c r="H15779" i="36"/>
  <c r="I15778" i="36"/>
  <c r="H15778" i="36"/>
  <c r="I15777" i="36"/>
  <c r="H15777" i="36"/>
  <c r="I15776" i="36"/>
  <c r="H15776" i="36"/>
  <c r="I15775" i="36"/>
  <c r="H15775" i="36"/>
  <c r="I15774" i="36"/>
  <c r="H15774" i="36"/>
  <c r="I15773" i="36"/>
  <c r="H15773" i="36"/>
  <c r="I15772" i="36"/>
  <c r="H15772" i="36"/>
  <c r="I15771" i="36"/>
  <c r="H15771" i="36"/>
  <c r="I15770" i="36"/>
  <c r="H15770" i="36"/>
  <c r="I15769" i="36"/>
  <c r="H15769" i="36"/>
  <c r="I15768" i="36"/>
  <c r="H15768" i="36"/>
  <c r="I15767" i="36"/>
  <c r="H15767" i="36"/>
  <c r="I15766" i="36"/>
  <c r="H15766" i="36"/>
  <c r="I15765" i="36"/>
  <c r="H15765" i="36"/>
  <c r="I15764" i="36"/>
  <c r="H15764" i="36"/>
  <c r="I15763" i="36"/>
  <c r="H15763" i="36"/>
  <c r="I15762" i="36"/>
  <c r="H15762" i="36"/>
  <c r="I15761" i="36"/>
  <c r="H15761" i="36"/>
  <c r="I15760" i="36"/>
  <c r="H15760" i="36"/>
  <c r="I15759" i="36"/>
  <c r="H15759" i="36"/>
  <c r="I15758" i="36"/>
  <c r="H15758" i="36"/>
  <c r="I15757" i="36"/>
  <c r="H15757" i="36"/>
  <c r="I15756" i="36"/>
  <c r="H15756" i="36"/>
  <c r="I15755" i="36"/>
  <c r="H15755" i="36"/>
  <c r="I15754" i="36"/>
  <c r="H15754" i="36"/>
  <c r="I15753" i="36"/>
  <c r="H15753" i="36"/>
  <c r="I15752" i="36"/>
  <c r="H15752" i="36"/>
  <c r="I15751" i="36"/>
  <c r="H15751" i="36"/>
  <c r="I15750" i="36"/>
  <c r="H15750" i="36"/>
  <c r="I15749" i="36"/>
  <c r="H15749" i="36"/>
  <c r="I15748" i="36"/>
  <c r="H15748" i="36"/>
  <c r="I15747" i="36"/>
  <c r="H15747" i="36"/>
  <c r="I15746" i="36"/>
  <c r="H15746" i="36"/>
  <c r="I15745" i="36"/>
  <c r="H15745" i="36"/>
  <c r="I15744" i="36"/>
  <c r="H15744" i="36"/>
  <c r="I15743" i="36"/>
  <c r="H15743" i="36"/>
  <c r="I15742" i="36"/>
  <c r="H15742" i="36"/>
  <c r="I15741" i="36"/>
  <c r="H15741" i="36"/>
  <c r="I15740" i="36"/>
  <c r="H15740" i="36"/>
  <c r="I15739" i="36"/>
  <c r="H15739" i="36"/>
  <c r="I15738" i="36"/>
  <c r="H15738" i="36"/>
  <c r="I15737" i="36"/>
  <c r="H15737" i="36"/>
  <c r="I15736" i="36"/>
  <c r="H15736" i="36"/>
  <c r="I15735" i="36"/>
  <c r="H15735" i="36"/>
  <c r="I15734" i="36"/>
  <c r="H15734" i="36"/>
  <c r="I15733" i="36"/>
  <c r="H15733" i="36"/>
  <c r="I15732" i="36"/>
  <c r="H15732" i="36"/>
  <c r="I15731" i="36"/>
  <c r="H15731" i="36"/>
  <c r="I15730" i="36"/>
  <c r="H15730" i="36"/>
  <c r="I15729" i="36"/>
  <c r="H15729" i="36"/>
  <c r="I15728" i="36"/>
  <c r="H15728" i="36"/>
  <c r="I15727" i="36"/>
  <c r="H15727" i="36"/>
  <c r="I15726" i="36"/>
  <c r="H15726" i="36"/>
  <c r="I15725" i="36"/>
  <c r="H15725" i="36"/>
  <c r="I15724" i="36"/>
  <c r="H15724" i="36"/>
  <c r="I15723" i="36"/>
  <c r="H15723" i="36"/>
  <c r="I15722" i="36"/>
  <c r="H15722" i="36"/>
  <c r="I15721" i="36"/>
  <c r="H15721" i="36"/>
  <c r="I15720" i="36"/>
  <c r="H15720" i="36"/>
  <c r="I15719" i="36"/>
  <c r="H15719" i="36"/>
  <c r="I15718" i="36"/>
  <c r="H15718" i="36"/>
  <c r="I15717" i="36"/>
  <c r="H15717" i="36"/>
  <c r="I15716" i="36"/>
  <c r="H15716" i="36"/>
  <c r="I15715" i="36"/>
  <c r="H15715" i="36"/>
  <c r="I15714" i="36"/>
  <c r="H15714" i="36"/>
  <c r="I15713" i="36"/>
  <c r="H15713" i="36"/>
  <c r="I15712" i="36"/>
  <c r="H15712" i="36"/>
  <c r="I15711" i="36"/>
  <c r="H15711" i="36"/>
  <c r="I15710" i="36"/>
  <c r="H15710" i="36"/>
  <c r="I15709" i="36"/>
  <c r="H15709" i="36"/>
  <c r="I15708" i="36"/>
  <c r="H15708" i="36"/>
  <c r="I15707" i="36"/>
  <c r="H15707" i="36"/>
  <c r="I15706" i="36"/>
  <c r="H15706" i="36"/>
  <c r="I15705" i="36"/>
  <c r="H15705" i="36"/>
  <c r="I15704" i="36"/>
  <c r="H15704" i="36"/>
  <c r="I15703" i="36"/>
  <c r="H15703" i="36"/>
  <c r="I15702" i="36"/>
  <c r="H15702" i="36"/>
  <c r="I15701" i="36"/>
  <c r="H15701" i="36"/>
  <c r="I15700" i="36"/>
  <c r="H15700" i="36"/>
  <c r="I15699" i="36"/>
  <c r="H15699" i="36"/>
  <c r="I15698" i="36"/>
  <c r="H15698" i="36"/>
  <c r="I15697" i="36"/>
  <c r="H15697" i="36"/>
  <c r="I15696" i="36"/>
  <c r="H15696" i="36"/>
  <c r="I15695" i="36"/>
  <c r="H15695" i="36"/>
  <c r="I15694" i="36"/>
  <c r="H15694" i="36"/>
  <c r="I15693" i="36"/>
  <c r="H15693" i="36"/>
  <c r="I15692" i="36"/>
  <c r="H15692" i="36"/>
  <c r="I15691" i="36"/>
  <c r="H15691" i="36"/>
  <c r="I15690" i="36"/>
  <c r="H15690" i="36"/>
  <c r="I15689" i="36"/>
  <c r="H15689" i="36"/>
  <c r="I15688" i="36"/>
  <c r="H15688" i="36"/>
  <c r="I15687" i="36"/>
  <c r="H15687" i="36"/>
  <c r="I15686" i="36"/>
  <c r="H15686" i="36"/>
  <c r="I15685" i="36"/>
  <c r="H15685" i="36"/>
  <c r="I15684" i="36"/>
  <c r="H15684" i="36"/>
  <c r="I15683" i="36"/>
  <c r="H15683" i="36"/>
  <c r="I15682" i="36"/>
  <c r="H15682" i="36"/>
  <c r="I15681" i="36"/>
  <c r="H15681" i="36"/>
  <c r="I15680" i="36"/>
  <c r="H15680" i="36"/>
  <c r="I15679" i="36"/>
  <c r="H15679" i="36"/>
  <c r="I15678" i="36"/>
  <c r="H15678" i="36"/>
  <c r="I15677" i="36"/>
  <c r="H15677" i="36"/>
  <c r="I15676" i="36"/>
  <c r="H15676" i="36"/>
  <c r="I15675" i="36"/>
  <c r="H15675" i="36"/>
  <c r="I15674" i="36"/>
  <c r="H15674" i="36"/>
  <c r="I15673" i="36"/>
  <c r="H15673" i="36"/>
  <c r="I15672" i="36"/>
  <c r="H15672" i="36"/>
  <c r="I15671" i="36"/>
  <c r="H15671" i="36"/>
  <c r="I15670" i="36"/>
  <c r="H15670" i="36"/>
  <c r="I15669" i="36"/>
  <c r="H15669" i="36"/>
  <c r="I15668" i="36"/>
  <c r="H15668" i="36"/>
  <c r="I15667" i="36"/>
  <c r="H15667" i="36"/>
  <c r="I15666" i="36"/>
  <c r="H15666" i="36"/>
  <c r="I15665" i="36"/>
  <c r="H15665" i="36"/>
  <c r="I15664" i="36"/>
  <c r="H15664" i="36"/>
  <c r="I15663" i="36"/>
  <c r="H15663" i="36"/>
  <c r="I15662" i="36"/>
  <c r="H15662" i="36"/>
  <c r="I15661" i="36"/>
  <c r="H15661" i="36"/>
  <c r="I15660" i="36"/>
  <c r="H15660" i="36"/>
  <c r="I15659" i="36"/>
  <c r="H15659" i="36"/>
  <c r="I15658" i="36"/>
  <c r="H15658" i="36"/>
  <c r="I15657" i="36"/>
  <c r="H15657" i="36"/>
  <c r="I15656" i="36"/>
  <c r="H15656" i="36"/>
  <c r="I15655" i="36"/>
  <c r="H15655" i="36"/>
  <c r="I15654" i="36"/>
  <c r="H15654" i="36"/>
  <c r="I15653" i="36"/>
  <c r="H15653" i="36"/>
  <c r="I15652" i="36"/>
  <c r="H15652" i="36"/>
  <c r="I15651" i="36"/>
  <c r="H15651" i="36"/>
  <c r="I15650" i="36"/>
  <c r="H15650" i="36"/>
  <c r="I15649" i="36"/>
  <c r="H15649" i="36"/>
  <c r="I15648" i="36"/>
  <c r="H15648" i="36"/>
  <c r="I15647" i="36"/>
  <c r="H15647" i="36"/>
  <c r="I15646" i="36"/>
  <c r="H15646" i="36"/>
  <c r="I15645" i="36"/>
  <c r="H15645" i="36"/>
  <c r="I15644" i="36"/>
  <c r="H15644" i="36"/>
  <c r="I15643" i="36"/>
  <c r="H15643" i="36"/>
  <c r="I15642" i="36"/>
  <c r="H15642" i="36"/>
  <c r="I15641" i="36"/>
  <c r="H15641" i="36"/>
  <c r="I15640" i="36"/>
  <c r="H15640" i="36"/>
  <c r="I15639" i="36"/>
  <c r="H15639" i="36"/>
  <c r="I15638" i="36"/>
  <c r="H15638" i="36"/>
  <c r="I15637" i="36"/>
  <c r="H15637" i="36"/>
  <c r="I15636" i="36"/>
  <c r="H15636" i="36"/>
  <c r="I15635" i="36"/>
  <c r="H15635" i="36"/>
  <c r="I15634" i="36"/>
  <c r="H15634" i="36"/>
  <c r="I15633" i="36"/>
  <c r="H15633" i="36"/>
  <c r="I15632" i="36"/>
  <c r="H15632" i="36"/>
  <c r="I15631" i="36"/>
  <c r="H15631" i="36"/>
  <c r="I15630" i="36"/>
  <c r="H15630" i="36"/>
  <c r="I15629" i="36"/>
  <c r="H15629" i="36"/>
  <c r="I15628" i="36"/>
  <c r="H15628" i="36"/>
  <c r="I15627" i="36"/>
  <c r="H15627" i="36"/>
  <c r="I15626" i="36"/>
  <c r="H15626" i="36"/>
  <c r="I15625" i="36"/>
  <c r="H15625" i="36"/>
  <c r="I15624" i="36"/>
  <c r="H15624" i="36"/>
  <c r="I15623" i="36"/>
  <c r="H15623" i="36"/>
  <c r="I15622" i="36"/>
  <c r="H15622" i="36"/>
  <c r="I15621" i="36"/>
  <c r="H15621" i="36"/>
  <c r="I15620" i="36"/>
  <c r="H15620" i="36"/>
  <c r="I15619" i="36"/>
  <c r="H15619" i="36"/>
  <c r="I15618" i="36"/>
  <c r="H15618" i="36"/>
  <c r="I15617" i="36"/>
  <c r="H15617" i="36"/>
  <c r="I15616" i="36"/>
  <c r="H15616" i="36"/>
  <c r="I15615" i="36"/>
  <c r="H15615" i="36"/>
  <c r="I15614" i="36"/>
  <c r="H15614" i="36"/>
  <c r="I15613" i="36"/>
  <c r="H15613" i="36"/>
  <c r="I15612" i="36"/>
  <c r="H15612" i="36"/>
  <c r="I15611" i="36"/>
  <c r="H15611" i="36"/>
  <c r="I15610" i="36"/>
  <c r="H15610" i="36"/>
  <c r="I15609" i="36"/>
  <c r="H15609" i="36"/>
  <c r="I15608" i="36"/>
  <c r="H15608" i="36"/>
  <c r="I15607" i="36"/>
  <c r="H15607" i="36"/>
  <c r="I15606" i="36"/>
  <c r="H15606" i="36"/>
  <c r="I15605" i="36"/>
  <c r="H15605" i="36"/>
  <c r="I15604" i="36"/>
  <c r="H15604" i="36"/>
  <c r="I15603" i="36"/>
  <c r="H15603" i="36"/>
  <c r="I15602" i="36"/>
  <c r="H15602" i="36"/>
  <c r="I15601" i="36"/>
  <c r="H15601" i="36"/>
  <c r="I15600" i="36"/>
  <c r="H15600" i="36"/>
  <c r="I15599" i="36"/>
  <c r="H15599" i="36"/>
  <c r="I15598" i="36"/>
  <c r="H15598" i="36"/>
  <c r="I15597" i="36"/>
  <c r="H15597" i="36"/>
  <c r="I15596" i="36"/>
  <c r="H15596" i="36"/>
  <c r="I15595" i="36"/>
  <c r="H15595" i="36"/>
  <c r="I15594" i="36"/>
  <c r="H15594" i="36"/>
  <c r="I15593" i="36"/>
  <c r="H15593" i="36"/>
  <c r="I15592" i="36"/>
  <c r="H15592" i="36"/>
  <c r="I15591" i="36"/>
  <c r="H15591" i="36"/>
  <c r="I15590" i="36"/>
  <c r="H15590" i="36"/>
  <c r="I15589" i="36"/>
  <c r="H15589" i="36"/>
  <c r="I15588" i="36"/>
  <c r="H15588" i="36"/>
  <c r="I15587" i="36"/>
  <c r="H15587" i="36"/>
  <c r="I15586" i="36"/>
  <c r="H15586" i="36"/>
  <c r="I15585" i="36"/>
  <c r="H15585" i="36"/>
  <c r="I15584" i="36"/>
  <c r="H15584" i="36"/>
  <c r="I15583" i="36"/>
  <c r="H15583" i="36"/>
  <c r="I15582" i="36"/>
  <c r="H15582" i="36"/>
  <c r="I15581" i="36"/>
  <c r="H15581" i="36"/>
  <c r="I15580" i="36"/>
  <c r="H15580" i="36"/>
  <c r="I15579" i="36"/>
  <c r="H15579" i="36"/>
  <c r="I15578" i="36"/>
  <c r="H15578" i="36"/>
  <c r="I15577" i="36"/>
  <c r="H15577" i="36"/>
  <c r="I15576" i="36"/>
  <c r="H15576" i="36"/>
  <c r="I15575" i="36"/>
  <c r="H15575" i="36"/>
  <c r="I15574" i="36"/>
  <c r="H15574" i="36"/>
  <c r="I15573" i="36"/>
  <c r="H15573" i="36"/>
  <c r="I15572" i="36"/>
  <c r="H15572" i="36"/>
  <c r="I15571" i="36"/>
  <c r="H15571" i="36"/>
  <c r="I15570" i="36"/>
  <c r="H15570" i="36"/>
  <c r="I15569" i="36"/>
  <c r="H15569" i="36"/>
  <c r="I15568" i="36"/>
  <c r="H15568" i="36"/>
  <c r="I15567" i="36"/>
  <c r="H15567" i="36"/>
  <c r="I15566" i="36"/>
  <c r="H15566" i="36"/>
  <c r="I15565" i="36"/>
  <c r="H15565" i="36"/>
  <c r="I15564" i="36"/>
  <c r="H15564" i="36"/>
  <c r="I15563" i="36"/>
  <c r="H15563" i="36"/>
  <c r="I15562" i="36"/>
  <c r="H15562" i="36"/>
  <c r="I15561" i="36"/>
  <c r="H15561" i="36"/>
  <c r="I15560" i="36"/>
  <c r="H15560" i="36"/>
  <c r="I15559" i="36"/>
  <c r="H15559" i="36"/>
  <c r="I15558" i="36"/>
  <c r="H15558" i="36"/>
  <c r="I15557" i="36"/>
  <c r="H15557" i="36"/>
  <c r="I15556" i="36"/>
  <c r="H15556" i="36"/>
  <c r="I15555" i="36"/>
  <c r="H15555" i="36"/>
  <c r="I15554" i="36"/>
  <c r="H15554" i="36"/>
  <c r="I15553" i="36"/>
  <c r="H15553" i="36"/>
  <c r="I15552" i="36"/>
  <c r="H15552" i="36"/>
  <c r="I15551" i="36"/>
  <c r="H15551" i="36"/>
  <c r="I15550" i="36"/>
  <c r="H15550" i="36"/>
  <c r="I15549" i="36"/>
  <c r="H15549" i="36"/>
  <c r="I15548" i="36"/>
  <c r="H15548" i="36"/>
  <c r="I15547" i="36"/>
  <c r="H15547" i="36"/>
  <c r="I15546" i="36"/>
  <c r="H15546" i="36"/>
  <c r="I15545" i="36"/>
  <c r="H15545" i="36"/>
  <c r="I15544" i="36"/>
  <c r="H15544" i="36"/>
  <c r="I15543" i="36"/>
  <c r="H15543" i="36"/>
  <c r="I15542" i="36"/>
  <c r="H15542" i="36"/>
  <c r="I15541" i="36"/>
  <c r="H15541" i="36"/>
  <c r="I15540" i="36"/>
  <c r="H15540" i="36"/>
  <c r="I15539" i="36"/>
  <c r="H15539" i="36"/>
  <c r="I15538" i="36"/>
  <c r="H15538" i="36"/>
  <c r="I15537" i="36"/>
  <c r="H15537" i="36"/>
  <c r="I15536" i="36"/>
  <c r="H15536" i="36"/>
  <c r="I15535" i="36"/>
  <c r="H15535" i="36"/>
  <c r="I15534" i="36"/>
  <c r="H15534" i="36"/>
  <c r="I15533" i="36"/>
  <c r="H15533" i="36"/>
  <c r="I15532" i="36"/>
  <c r="H15532" i="36"/>
  <c r="I15531" i="36"/>
  <c r="H15531" i="36"/>
  <c r="I15530" i="36"/>
  <c r="H15530" i="36"/>
  <c r="I15529" i="36"/>
  <c r="H15529" i="36"/>
  <c r="I15528" i="36"/>
  <c r="H15528" i="36"/>
  <c r="I15527" i="36"/>
  <c r="H15527" i="36"/>
  <c r="I15526" i="36"/>
  <c r="H15526" i="36"/>
  <c r="I15525" i="36"/>
  <c r="H15525" i="36"/>
  <c r="I15524" i="36"/>
  <c r="H15524" i="36"/>
  <c r="I15523" i="36"/>
  <c r="H15523" i="36"/>
  <c r="I15522" i="36"/>
  <c r="H15522" i="36"/>
  <c r="I15521" i="36"/>
  <c r="H15521" i="36"/>
  <c r="I15520" i="36"/>
  <c r="H15520" i="36"/>
  <c r="I15519" i="36"/>
  <c r="H15519" i="36"/>
  <c r="I15518" i="36"/>
  <c r="H15518" i="36"/>
  <c r="I15517" i="36"/>
  <c r="H15517" i="36"/>
  <c r="I15516" i="36"/>
  <c r="H15516" i="36"/>
  <c r="I15515" i="36"/>
  <c r="H15515" i="36"/>
  <c r="I15514" i="36"/>
  <c r="H15514" i="36"/>
  <c r="I15513" i="36"/>
  <c r="H15513" i="36"/>
  <c r="I15512" i="36"/>
  <c r="H15512" i="36"/>
  <c r="I15511" i="36"/>
  <c r="H15511" i="36"/>
  <c r="I15510" i="36"/>
  <c r="H15510" i="36"/>
  <c r="I15509" i="36"/>
  <c r="H15509" i="36"/>
  <c r="I15508" i="36"/>
  <c r="H15508" i="36"/>
  <c r="I15507" i="36"/>
  <c r="H15507" i="36"/>
  <c r="I15506" i="36"/>
  <c r="H15506" i="36"/>
  <c r="I15505" i="36"/>
  <c r="H15505" i="36"/>
  <c r="I15504" i="36"/>
  <c r="H15504" i="36"/>
  <c r="I15503" i="36"/>
  <c r="H15503" i="36"/>
  <c r="I15502" i="36"/>
  <c r="H15502" i="36"/>
  <c r="I15501" i="36"/>
  <c r="H15501" i="36"/>
  <c r="I15500" i="36"/>
  <c r="H15500" i="36"/>
  <c r="I15499" i="36"/>
  <c r="H15499" i="36"/>
  <c r="I15498" i="36"/>
  <c r="H15498" i="36"/>
  <c r="I15497" i="36"/>
  <c r="H15497" i="36"/>
  <c r="I15496" i="36"/>
  <c r="H15496" i="36"/>
  <c r="I15495" i="36"/>
  <c r="H15495" i="36"/>
  <c r="I15494" i="36"/>
  <c r="H15494" i="36"/>
  <c r="I15493" i="36"/>
  <c r="H15493" i="36"/>
  <c r="I15492" i="36"/>
  <c r="H15492" i="36"/>
  <c r="I15491" i="36"/>
  <c r="H15491" i="36"/>
  <c r="I15490" i="36"/>
  <c r="H15490" i="36"/>
  <c r="I15489" i="36"/>
  <c r="H15489" i="36"/>
  <c r="I15488" i="36"/>
  <c r="H15488" i="36"/>
  <c r="I15487" i="36"/>
  <c r="H15487" i="36"/>
  <c r="I15486" i="36"/>
  <c r="H15486" i="36"/>
  <c r="I15485" i="36"/>
  <c r="H15485" i="36"/>
  <c r="I15484" i="36"/>
  <c r="H15484" i="36"/>
  <c r="I15483" i="36"/>
  <c r="H15483" i="36"/>
  <c r="I15482" i="36"/>
  <c r="H15482" i="36"/>
  <c r="I15481" i="36"/>
  <c r="H15481" i="36"/>
  <c r="I15480" i="36"/>
  <c r="H15480" i="36"/>
  <c r="I15479" i="36"/>
  <c r="H15479" i="36"/>
  <c r="I15478" i="36"/>
  <c r="H15478" i="36"/>
  <c r="I15477" i="36"/>
  <c r="H15477" i="36"/>
  <c r="I15476" i="36"/>
  <c r="H15476" i="36"/>
  <c r="I15475" i="36"/>
  <c r="H15475" i="36"/>
  <c r="I15474" i="36"/>
  <c r="H15474" i="36"/>
  <c r="I15473" i="36"/>
  <c r="H15473" i="36"/>
  <c r="I15472" i="36"/>
  <c r="H15472" i="36"/>
  <c r="I15471" i="36"/>
  <c r="H15471" i="36"/>
  <c r="I15470" i="36"/>
  <c r="H15470" i="36"/>
  <c r="I15469" i="36"/>
  <c r="H15469" i="36"/>
  <c r="I15468" i="36"/>
  <c r="H15468" i="36"/>
  <c r="I15467" i="36"/>
  <c r="H15467" i="36"/>
  <c r="I15466" i="36"/>
  <c r="H15466" i="36"/>
  <c r="I15465" i="36"/>
  <c r="H15465" i="36"/>
  <c r="I15464" i="36"/>
  <c r="H15464" i="36"/>
  <c r="I15463" i="36"/>
  <c r="H15463" i="36"/>
  <c r="I15462" i="36"/>
  <c r="H15462" i="36"/>
  <c r="I15461" i="36"/>
  <c r="H15461" i="36"/>
  <c r="I15460" i="36"/>
  <c r="H15460" i="36"/>
  <c r="I15459" i="36"/>
  <c r="H15459" i="36"/>
  <c r="I15458" i="36"/>
  <c r="H15458" i="36"/>
  <c r="I15457" i="36"/>
  <c r="H15457" i="36"/>
  <c r="I15456" i="36"/>
  <c r="H15456" i="36"/>
  <c r="I15455" i="36"/>
  <c r="H15455" i="36"/>
  <c r="I15454" i="36"/>
  <c r="H15454" i="36"/>
  <c r="I15453" i="36"/>
  <c r="H15453" i="36"/>
  <c r="I15452" i="36"/>
  <c r="H15452" i="36"/>
  <c r="I15451" i="36"/>
  <c r="H15451" i="36"/>
  <c r="I15450" i="36"/>
  <c r="H15450" i="36"/>
  <c r="I15449" i="36"/>
  <c r="H15449" i="36"/>
  <c r="I15448" i="36"/>
  <c r="H15448" i="36"/>
  <c r="I15447" i="36"/>
  <c r="H15447" i="36"/>
  <c r="I15446" i="36"/>
  <c r="H15446" i="36"/>
  <c r="I15445" i="36"/>
  <c r="H15445" i="36"/>
  <c r="I15444" i="36"/>
  <c r="H15444" i="36"/>
  <c r="I15443" i="36"/>
  <c r="H15443" i="36"/>
  <c r="I15442" i="36"/>
  <c r="H15442" i="36"/>
  <c r="I15441" i="36"/>
  <c r="H15441" i="36"/>
  <c r="I15440" i="36"/>
  <c r="H15440" i="36"/>
  <c r="I15439" i="36"/>
  <c r="H15439" i="36"/>
  <c r="I15438" i="36"/>
  <c r="H15438" i="36"/>
  <c r="I15437" i="36"/>
  <c r="H15437" i="36"/>
  <c r="I15436" i="36"/>
  <c r="H15436" i="36"/>
  <c r="I15435" i="36"/>
  <c r="H15435" i="36"/>
  <c r="I15434" i="36"/>
  <c r="H15434" i="36"/>
  <c r="I15433" i="36"/>
  <c r="H15433" i="36"/>
  <c r="I15432" i="36"/>
  <c r="H15432" i="36"/>
  <c r="I15431" i="36"/>
  <c r="H15431" i="36"/>
  <c r="I15430" i="36"/>
  <c r="H15430" i="36"/>
  <c r="I15429" i="36"/>
  <c r="H15429" i="36"/>
  <c r="I15428" i="36"/>
  <c r="H15428" i="36"/>
  <c r="I15427" i="36"/>
  <c r="H15427" i="36"/>
  <c r="I15426" i="36"/>
  <c r="H15426" i="36"/>
  <c r="I15425" i="36"/>
  <c r="H15425" i="36"/>
  <c r="I15424" i="36"/>
  <c r="H15424" i="36"/>
  <c r="I15423" i="36"/>
  <c r="H15423" i="36"/>
  <c r="I15422" i="36"/>
  <c r="H15422" i="36"/>
  <c r="I15421" i="36"/>
  <c r="H15421" i="36"/>
  <c r="I15420" i="36"/>
  <c r="H15420" i="36"/>
  <c r="I15419" i="36"/>
  <c r="H15419" i="36"/>
  <c r="I15418" i="36"/>
  <c r="H15418" i="36"/>
  <c r="I15417" i="36"/>
  <c r="H15417" i="36"/>
  <c r="I15416" i="36"/>
  <c r="H15416" i="36"/>
  <c r="I15415" i="36"/>
  <c r="H15415" i="36"/>
  <c r="I15414" i="36"/>
  <c r="H15414" i="36"/>
  <c r="I15413" i="36"/>
  <c r="H15413" i="36"/>
  <c r="I15412" i="36"/>
  <c r="H15412" i="36"/>
  <c r="I15411" i="36"/>
  <c r="H15411" i="36"/>
  <c r="I15410" i="36"/>
  <c r="H15410" i="36"/>
  <c r="I15409" i="36"/>
  <c r="H15409" i="36"/>
  <c r="I15408" i="36"/>
  <c r="H15408" i="36"/>
  <c r="I15407" i="36"/>
  <c r="H15407" i="36"/>
  <c r="I15406" i="36"/>
  <c r="H15406" i="36"/>
  <c r="I15405" i="36"/>
  <c r="H15405" i="36"/>
  <c r="I15404" i="36"/>
  <c r="H15404" i="36"/>
  <c r="I15403" i="36"/>
  <c r="H15403" i="36"/>
  <c r="I15402" i="36"/>
  <c r="H15402" i="36"/>
  <c r="I15401" i="36"/>
  <c r="H15401" i="36"/>
  <c r="I15400" i="36"/>
  <c r="H15400" i="36"/>
  <c r="I15399" i="36"/>
  <c r="H15399" i="36"/>
  <c r="I15398" i="36"/>
  <c r="H15398" i="36"/>
  <c r="I15397" i="36"/>
  <c r="H15397" i="36"/>
  <c r="I15396" i="36"/>
  <c r="H15396" i="36"/>
  <c r="I15395" i="36"/>
  <c r="H15395" i="36"/>
  <c r="I15394" i="36"/>
  <c r="H15394" i="36"/>
  <c r="I15393" i="36"/>
  <c r="H15393" i="36"/>
  <c r="I15392" i="36"/>
  <c r="H15392" i="36"/>
  <c r="I15391" i="36"/>
  <c r="H15391" i="36"/>
  <c r="I15390" i="36"/>
  <c r="H15390" i="36"/>
  <c r="I15389" i="36"/>
  <c r="H15389" i="36"/>
  <c r="I15388" i="36"/>
  <c r="H15388" i="36"/>
  <c r="I15387" i="36"/>
  <c r="H15387" i="36"/>
  <c r="I15386" i="36"/>
  <c r="H15386" i="36"/>
  <c r="I15385" i="36"/>
  <c r="H15385" i="36"/>
  <c r="I15384" i="36"/>
  <c r="H15384" i="36"/>
  <c r="I15383" i="36"/>
  <c r="H15383" i="36"/>
  <c r="I15382" i="36"/>
  <c r="H15382" i="36"/>
  <c r="I15381" i="36"/>
  <c r="H15381" i="36"/>
  <c r="I15380" i="36"/>
  <c r="H15380" i="36"/>
  <c r="I15379" i="36"/>
  <c r="H15379" i="36"/>
  <c r="I15378" i="36"/>
  <c r="H15378" i="36"/>
  <c r="I15377" i="36"/>
  <c r="H15377" i="36"/>
  <c r="I15376" i="36"/>
  <c r="H15376" i="36"/>
  <c r="I15375" i="36"/>
  <c r="H15375" i="36"/>
  <c r="I15374" i="36"/>
  <c r="H15374" i="36"/>
  <c r="I15373" i="36"/>
  <c r="H15373" i="36"/>
  <c r="I15372" i="36"/>
  <c r="H15372" i="36"/>
  <c r="I15371" i="36"/>
  <c r="H15371" i="36"/>
  <c r="I15370" i="36"/>
  <c r="H15370" i="36"/>
  <c r="I15369" i="36"/>
  <c r="H15369" i="36"/>
  <c r="I15368" i="36"/>
  <c r="H15368" i="36"/>
  <c r="I15367" i="36"/>
  <c r="H15367" i="36"/>
  <c r="I15366" i="36"/>
  <c r="H15366" i="36"/>
  <c r="I15365" i="36"/>
  <c r="H15365" i="36"/>
  <c r="I15364" i="36"/>
  <c r="H15364" i="36"/>
  <c r="I15363" i="36"/>
  <c r="H15363" i="36"/>
  <c r="I15362" i="36"/>
  <c r="H15362" i="36"/>
  <c r="I15361" i="36"/>
  <c r="H15361" i="36"/>
  <c r="I15360" i="36"/>
  <c r="H15360" i="36"/>
  <c r="I15359" i="36"/>
  <c r="H15359" i="36"/>
  <c r="I15358" i="36"/>
  <c r="H15358" i="36"/>
  <c r="I15357" i="36"/>
  <c r="H15357" i="36"/>
  <c r="I15356" i="36"/>
  <c r="H15356" i="36"/>
  <c r="I15355" i="36"/>
  <c r="H15355" i="36"/>
  <c r="I15354" i="36"/>
  <c r="H15354" i="36"/>
  <c r="I15353" i="36"/>
  <c r="H15353" i="36"/>
  <c r="I15352" i="36"/>
  <c r="H15352" i="36"/>
  <c r="I15351" i="36"/>
  <c r="H15351" i="36"/>
  <c r="I15350" i="36"/>
  <c r="H15350" i="36"/>
  <c r="I15349" i="36"/>
  <c r="H15349" i="36"/>
  <c r="I15348" i="36"/>
  <c r="H15348" i="36"/>
  <c r="I15347" i="36"/>
  <c r="H15347" i="36"/>
  <c r="I15346" i="36"/>
  <c r="H15346" i="36"/>
  <c r="I15345" i="36"/>
  <c r="H15345" i="36"/>
  <c r="I15344" i="36"/>
  <c r="H15344" i="36"/>
  <c r="I15343" i="36"/>
  <c r="H15343" i="36"/>
  <c r="I15342" i="36"/>
  <c r="H15342" i="36"/>
  <c r="I15341" i="36"/>
  <c r="H15341" i="36"/>
  <c r="I15340" i="36"/>
  <c r="H15340" i="36"/>
  <c r="I15339" i="36"/>
  <c r="H15339" i="36"/>
  <c r="I15338" i="36"/>
  <c r="H15338" i="36"/>
  <c r="I15337" i="36"/>
  <c r="H15337" i="36"/>
  <c r="I15336" i="36"/>
  <c r="H15336" i="36"/>
  <c r="I15335" i="36"/>
  <c r="H15335" i="36"/>
  <c r="I15334" i="36"/>
  <c r="H15334" i="36"/>
  <c r="I15333" i="36"/>
  <c r="H15333" i="36"/>
  <c r="I15332" i="36"/>
  <c r="H15332" i="36"/>
  <c r="I15331" i="36"/>
  <c r="H15331" i="36"/>
  <c r="I15330" i="36"/>
  <c r="H15330" i="36"/>
  <c r="I15329" i="36"/>
  <c r="H15329" i="36"/>
  <c r="I15328" i="36"/>
  <c r="H15328" i="36"/>
  <c r="I15327" i="36"/>
  <c r="H15327" i="36"/>
  <c r="I15326" i="36"/>
  <c r="H15326" i="36"/>
  <c r="I15325" i="36"/>
  <c r="H15325" i="36"/>
  <c r="I15324" i="36"/>
  <c r="H15324" i="36"/>
  <c r="I15323" i="36"/>
  <c r="H15323" i="36"/>
  <c r="I15322" i="36"/>
  <c r="H15322" i="36"/>
  <c r="I15321" i="36"/>
  <c r="H15321" i="36"/>
  <c r="I15320" i="36"/>
  <c r="H15320" i="36"/>
  <c r="I15319" i="36"/>
  <c r="H15319" i="36"/>
  <c r="I15318" i="36"/>
  <c r="H15318" i="36"/>
  <c r="I15317" i="36"/>
  <c r="H15317" i="36"/>
  <c r="I15316" i="36"/>
  <c r="H15316" i="36"/>
  <c r="I15315" i="36"/>
  <c r="H15315" i="36"/>
  <c r="I15314" i="36"/>
  <c r="H15314" i="36"/>
  <c r="I15313" i="36"/>
  <c r="H15313" i="36"/>
  <c r="I15312" i="36"/>
  <c r="H15312" i="36"/>
  <c r="I15311" i="36"/>
  <c r="H15311" i="36"/>
  <c r="I15310" i="36"/>
  <c r="H15310" i="36"/>
  <c r="I15309" i="36"/>
  <c r="H15309" i="36"/>
  <c r="I15308" i="36"/>
  <c r="H15308" i="36"/>
  <c r="I15307" i="36"/>
  <c r="H15307" i="36"/>
  <c r="I15306" i="36"/>
  <c r="H15306" i="36"/>
  <c r="I15305" i="36"/>
  <c r="H15305" i="36"/>
  <c r="I15304" i="36"/>
  <c r="H15304" i="36"/>
  <c r="I15303" i="36"/>
  <c r="H15303" i="36"/>
  <c r="I15302" i="36"/>
  <c r="H15302" i="36"/>
  <c r="I15301" i="36"/>
  <c r="H15301" i="36"/>
  <c r="I15300" i="36"/>
  <c r="H15300" i="36"/>
  <c r="I15299" i="36"/>
  <c r="H15299" i="36"/>
  <c r="I15298" i="36"/>
  <c r="H15298" i="36"/>
  <c r="I15297" i="36"/>
  <c r="H15297" i="36"/>
  <c r="I15296" i="36"/>
  <c r="H15296" i="36"/>
  <c r="I15295" i="36"/>
  <c r="H15295" i="36"/>
  <c r="I15294" i="36"/>
  <c r="H15294" i="36"/>
  <c r="I15293" i="36"/>
  <c r="H15293" i="36"/>
  <c r="I15292" i="36"/>
  <c r="H15292" i="36"/>
  <c r="I15291" i="36"/>
  <c r="H15291" i="36"/>
  <c r="I15290" i="36"/>
  <c r="H15290" i="36"/>
  <c r="I15289" i="36"/>
  <c r="H15289" i="36"/>
  <c r="I15288" i="36"/>
  <c r="H15288" i="36"/>
  <c r="I15287" i="36"/>
  <c r="H15287" i="36"/>
  <c r="I15286" i="36"/>
  <c r="H15286" i="36"/>
  <c r="I15285" i="36"/>
  <c r="H15285" i="36"/>
  <c r="I15284" i="36"/>
  <c r="H15284" i="36"/>
  <c r="I15283" i="36"/>
  <c r="H15283" i="36"/>
  <c r="I15282" i="36"/>
  <c r="H15282" i="36"/>
  <c r="I15281" i="36"/>
  <c r="H15281" i="36"/>
  <c r="I15280" i="36"/>
  <c r="H15280" i="36"/>
  <c r="I15279" i="36"/>
  <c r="H15279" i="36"/>
  <c r="I15278" i="36"/>
  <c r="H15278" i="36"/>
  <c r="I15277" i="36"/>
  <c r="H15277" i="36"/>
  <c r="I15276" i="36"/>
  <c r="H15276" i="36"/>
  <c r="I15275" i="36"/>
  <c r="H15275" i="36"/>
  <c r="I15274" i="36"/>
  <c r="H15274" i="36"/>
  <c r="I15273" i="36"/>
  <c r="H15273" i="36"/>
  <c r="I15272" i="36"/>
  <c r="H15272" i="36"/>
  <c r="I15271" i="36"/>
  <c r="H15271" i="36"/>
  <c r="I15270" i="36"/>
  <c r="H15270" i="36"/>
  <c r="I15269" i="36"/>
  <c r="H15269" i="36"/>
  <c r="I15268" i="36"/>
  <c r="H15268" i="36"/>
  <c r="I15267" i="36"/>
  <c r="H15267" i="36"/>
  <c r="I15266" i="36"/>
  <c r="H15266" i="36"/>
  <c r="I15265" i="36"/>
  <c r="H15265" i="36"/>
  <c r="I15264" i="36"/>
  <c r="H15264" i="36"/>
  <c r="I15263" i="36"/>
  <c r="H15263" i="36"/>
  <c r="I15262" i="36"/>
  <c r="H15262" i="36"/>
  <c r="I15261" i="36"/>
  <c r="H15261" i="36"/>
  <c r="I15260" i="36"/>
  <c r="H15260" i="36"/>
  <c r="I15259" i="36"/>
  <c r="H15259" i="36"/>
  <c r="I15258" i="36"/>
  <c r="H15258" i="36"/>
  <c r="I15257" i="36"/>
  <c r="H15257" i="36"/>
  <c r="I15256" i="36"/>
  <c r="H15256" i="36"/>
  <c r="I15255" i="36"/>
  <c r="H15255" i="36"/>
  <c r="I15254" i="36"/>
  <c r="H15254" i="36"/>
  <c r="I15253" i="36"/>
  <c r="H15253" i="36"/>
  <c r="I15252" i="36"/>
  <c r="H15252" i="36"/>
  <c r="I15251" i="36"/>
  <c r="H15251" i="36"/>
  <c r="I15250" i="36"/>
  <c r="H15250" i="36"/>
  <c r="I15249" i="36"/>
  <c r="H15249" i="36"/>
  <c r="I15248" i="36"/>
  <c r="H15248" i="36"/>
  <c r="I15247" i="36"/>
  <c r="H15247" i="36"/>
  <c r="I15246" i="36"/>
  <c r="H15246" i="36"/>
  <c r="I15245" i="36"/>
  <c r="H15245" i="36"/>
  <c r="I15244" i="36"/>
  <c r="H15244" i="36"/>
  <c r="I15243" i="36"/>
  <c r="H15243" i="36"/>
  <c r="I15242" i="36"/>
  <c r="H15242" i="36"/>
  <c r="I15241" i="36"/>
  <c r="H15241" i="36"/>
  <c r="I15240" i="36"/>
  <c r="H15240" i="36"/>
  <c r="I15239" i="36"/>
  <c r="H15239" i="36"/>
  <c r="I15238" i="36"/>
  <c r="H15238" i="36"/>
  <c r="I15237" i="36"/>
  <c r="H15237" i="36"/>
  <c r="I15236" i="36"/>
  <c r="H15236" i="36"/>
  <c r="I15235" i="36"/>
  <c r="H15235" i="36"/>
  <c r="I15234" i="36"/>
  <c r="H15234" i="36"/>
  <c r="I15233" i="36"/>
  <c r="H15233" i="36"/>
  <c r="I15232" i="36"/>
  <c r="H15232" i="36"/>
  <c r="I15231" i="36"/>
  <c r="H15231" i="36"/>
  <c r="I15230" i="36"/>
  <c r="H15230" i="36"/>
  <c r="I15229" i="36"/>
  <c r="H15229" i="36"/>
  <c r="I15228" i="36"/>
  <c r="H15228" i="36"/>
  <c r="I15227" i="36"/>
  <c r="H15227" i="36"/>
  <c r="I15226" i="36"/>
  <c r="H15226" i="36"/>
  <c r="I15225" i="36"/>
  <c r="H15225" i="36"/>
  <c r="I15224" i="36"/>
  <c r="H15224" i="36"/>
  <c r="I15223" i="36"/>
  <c r="H15223" i="36"/>
  <c r="I15222" i="36"/>
  <c r="H15222" i="36"/>
  <c r="I15221" i="36"/>
  <c r="H15221" i="36"/>
  <c r="I15220" i="36"/>
  <c r="H15220" i="36"/>
  <c r="I15219" i="36"/>
  <c r="H15219" i="36"/>
  <c r="I15218" i="36"/>
  <c r="H15218" i="36"/>
  <c r="I15217" i="36"/>
  <c r="H15217" i="36"/>
  <c r="I15216" i="36"/>
  <c r="H15216" i="36"/>
  <c r="I15215" i="36"/>
  <c r="H15215" i="36"/>
  <c r="I15214" i="36"/>
  <c r="H15214" i="36"/>
  <c r="I15213" i="36"/>
  <c r="H15213" i="36"/>
  <c r="I15212" i="36"/>
  <c r="H15212" i="36"/>
  <c r="I15211" i="36"/>
  <c r="H15211" i="36"/>
  <c r="I15210" i="36"/>
  <c r="H15210" i="36"/>
  <c r="I15209" i="36"/>
  <c r="H15209" i="36"/>
  <c r="I15208" i="36"/>
  <c r="H15208" i="36"/>
  <c r="I15207" i="36"/>
  <c r="H15207" i="36"/>
  <c r="I15206" i="36"/>
  <c r="H15206" i="36"/>
  <c r="I15205" i="36"/>
  <c r="H15205" i="36"/>
  <c r="I15204" i="36"/>
  <c r="H15204" i="36"/>
  <c r="I15203" i="36"/>
  <c r="H15203" i="36"/>
  <c r="I15202" i="36"/>
  <c r="H15202" i="36"/>
  <c r="I15201" i="36"/>
  <c r="H15201" i="36"/>
  <c r="I15200" i="36"/>
  <c r="H15200" i="36"/>
  <c r="I15199" i="36"/>
  <c r="H15199" i="36"/>
  <c r="I15198" i="36"/>
  <c r="H15198" i="36"/>
  <c r="I15197" i="36"/>
  <c r="H15197" i="36"/>
  <c r="I15196" i="36"/>
  <c r="H15196" i="36"/>
  <c r="I15195" i="36"/>
  <c r="H15195" i="36"/>
  <c r="I15194" i="36"/>
  <c r="H15194" i="36"/>
  <c r="I15193" i="36"/>
  <c r="H15193" i="36"/>
  <c r="I15192" i="36"/>
  <c r="H15192" i="36"/>
  <c r="I15191" i="36"/>
  <c r="H15191" i="36"/>
  <c r="I15190" i="36"/>
  <c r="H15190" i="36"/>
  <c r="I15189" i="36"/>
  <c r="H15189" i="36"/>
  <c r="I15188" i="36"/>
  <c r="H15188" i="36"/>
  <c r="I15187" i="36"/>
  <c r="H15187" i="36"/>
  <c r="I15186" i="36"/>
  <c r="H15186" i="36"/>
  <c r="I15185" i="36"/>
  <c r="H15185" i="36"/>
  <c r="I15184" i="36"/>
  <c r="H15184" i="36"/>
  <c r="I15183" i="36"/>
  <c r="H15183" i="36"/>
  <c r="I15182" i="36"/>
  <c r="H15182" i="36"/>
  <c r="I15181" i="36"/>
  <c r="H15181" i="36"/>
  <c r="I15180" i="36"/>
  <c r="H15180" i="36"/>
  <c r="I15179" i="36"/>
  <c r="H15179" i="36"/>
  <c r="I15178" i="36"/>
  <c r="H15178" i="36"/>
  <c r="I15177" i="36"/>
  <c r="H15177" i="36"/>
  <c r="I15176" i="36"/>
  <c r="H15176" i="36"/>
  <c r="I15175" i="36"/>
  <c r="H15175" i="36"/>
  <c r="I15174" i="36"/>
  <c r="H15174" i="36"/>
  <c r="I15173" i="36"/>
  <c r="H15173" i="36"/>
  <c r="I15172" i="36"/>
  <c r="H15172" i="36"/>
  <c r="I15171" i="36"/>
  <c r="H15171" i="36"/>
  <c r="I15170" i="36"/>
  <c r="H15170" i="36"/>
  <c r="I15169" i="36"/>
  <c r="H15169" i="36"/>
  <c r="I15168" i="36"/>
  <c r="H15168" i="36"/>
  <c r="I15167" i="36"/>
  <c r="H15167" i="36"/>
  <c r="I15166" i="36"/>
  <c r="H15166" i="36"/>
  <c r="I15165" i="36"/>
  <c r="H15165" i="36"/>
  <c r="I15164" i="36"/>
  <c r="H15164" i="36"/>
  <c r="I15163" i="36"/>
  <c r="H15163" i="36"/>
  <c r="I15162" i="36"/>
  <c r="H15162" i="36"/>
  <c r="I15161" i="36"/>
  <c r="H15161" i="36"/>
  <c r="I15160" i="36"/>
  <c r="H15160" i="36"/>
  <c r="I15159" i="36"/>
  <c r="H15159" i="36"/>
  <c r="I15158" i="36"/>
  <c r="H15158" i="36"/>
  <c r="I15157" i="36"/>
  <c r="H15157" i="36"/>
  <c r="I15156" i="36"/>
  <c r="H15156" i="36"/>
  <c r="I15155" i="36"/>
  <c r="H15155" i="36"/>
  <c r="I15154" i="36"/>
  <c r="H15154" i="36"/>
  <c r="I15153" i="36"/>
  <c r="H15153" i="36"/>
  <c r="I15152" i="36"/>
  <c r="H15152" i="36"/>
  <c r="I15151" i="36"/>
  <c r="H15151" i="36"/>
  <c r="I15150" i="36"/>
  <c r="H15150" i="36"/>
  <c r="I15149" i="36"/>
  <c r="H15149" i="36"/>
  <c r="I15148" i="36"/>
  <c r="H15148" i="36"/>
  <c r="I15147" i="36"/>
  <c r="H15147" i="36"/>
  <c r="I15146" i="36"/>
  <c r="H15146" i="36"/>
  <c r="I15145" i="36"/>
  <c r="H15145" i="36"/>
  <c r="I15144" i="36"/>
  <c r="H15144" i="36"/>
  <c r="I15143" i="36"/>
  <c r="H15143" i="36"/>
  <c r="I15142" i="36"/>
  <c r="H15142" i="36"/>
  <c r="I15141" i="36"/>
  <c r="H15141" i="36"/>
  <c r="I15140" i="36"/>
  <c r="H15140" i="36"/>
  <c r="I15139" i="36"/>
  <c r="H15139" i="36"/>
  <c r="I15138" i="36"/>
  <c r="H15138" i="36"/>
  <c r="I15137" i="36"/>
  <c r="H15137" i="36"/>
  <c r="I15136" i="36"/>
  <c r="H15136" i="36"/>
  <c r="I15135" i="36"/>
  <c r="H15135" i="36"/>
  <c r="I15134" i="36"/>
  <c r="H15134" i="36"/>
  <c r="I15133" i="36"/>
  <c r="H15133" i="36"/>
  <c r="I15132" i="36"/>
  <c r="H15132" i="36"/>
  <c r="I15131" i="36"/>
  <c r="H15131" i="36"/>
  <c r="I15130" i="36"/>
  <c r="H15130" i="36"/>
  <c r="I15129" i="36"/>
  <c r="H15129" i="36"/>
  <c r="I15128" i="36"/>
  <c r="H15128" i="36"/>
  <c r="I15127" i="36"/>
  <c r="H15127" i="36"/>
  <c r="I15126" i="36"/>
  <c r="H15126" i="36"/>
  <c r="I15125" i="36"/>
  <c r="H15125" i="36"/>
  <c r="I15124" i="36"/>
  <c r="H15124" i="36"/>
  <c r="I15123" i="36"/>
  <c r="H15123" i="36"/>
  <c r="I15122" i="36"/>
  <c r="H15122" i="36"/>
  <c r="I15121" i="36"/>
  <c r="H15121" i="36"/>
  <c r="I15120" i="36"/>
  <c r="H15120" i="36"/>
  <c r="I15119" i="36"/>
  <c r="H15119" i="36"/>
  <c r="I15118" i="36"/>
  <c r="H15118" i="36"/>
  <c r="I15117" i="36"/>
  <c r="H15117" i="36"/>
  <c r="I15116" i="36"/>
  <c r="H15116" i="36"/>
  <c r="I15115" i="36"/>
  <c r="H15115" i="36"/>
  <c r="I15114" i="36"/>
  <c r="H15114" i="36"/>
  <c r="I15113" i="36"/>
  <c r="H15113" i="36"/>
  <c r="I15112" i="36"/>
  <c r="H15112" i="36"/>
  <c r="I15111" i="36"/>
  <c r="H15111" i="36"/>
  <c r="I15110" i="36"/>
  <c r="H15110" i="36"/>
  <c r="I15109" i="36"/>
  <c r="H15109" i="36"/>
  <c r="I15108" i="36"/>
  <c r="H15108" i="36"/>
  <c r="I15107" i="36"/>
  <c r="H15107" i="36"/>
  <c r="I15106" i="36"/>
  <c r="H15106" i="36"/>
  <c r="I15105" i="36"/>
  <c r="H15105" i="36"/>
  <c r="I15104" i="36"/>
  <c r="H15104" i="36"/>
  <c r="I15103" i="36"/>
  <c r="H15103" i="36"/>
  <c r="I15102" i="36"/>
  <c r="H15102" i="36"/>
  <c r="I15101" i="36"/>
  <c r="H15101" i="36"/>
  <c r="I15100" i="36"/>
  <c r="H15100" i="36"/>
  <c r="I15099" i="36"/>
  <c r="H15099" i="36"/>
  <c r="I15098" i="36"/>
  <c r="H15098" i="36"/>
  <c r="I15097" i="36"/>
  <c r="H15097" i="36"/>
  <c r="I15096" i="36"/>
  <c r="H15096" i="36"/>
  <c r="I15095" i="36"/>
  <c r="H15095" i="36"/>
  <c r="I15094" i="36"/>
  <c r="H15094" i="36"/>
  <c r="I15093" i="36"/>
  <c r="H15093" i="36"/>
  <c r="I15092" i="36"/>
  <c r="H15092" i="36"/>
  <c r="I15091" i="36"/>
  <c r="H15091" i="36"/>
  <c r="I15090" i="36"/>
  <c r="H15090" i="36"/>
  <c r="I15089" i="36"/>
  <c r="H15089" i="36"/>
  <c r="I15088" i="36"/>
  <c r="H15088" i="36"/>
  <c r="I15087" i="36"/>
  <c r="H15087" i="36"/>
  <c r="I15086" i="36"/>
  <c r="H15086" i="36"/>
  <c r="I15085" i="36"/>
  <c r="H15085" i="36"/>
  <c r="I15084" i="36"/>
  <c r="H15084" i="36"/>
  <c r="I15083" i="36"/>
  <c r="H15083" i="36"/>
  <c r="I15082" i="36"/>
  <c r="H15082" i="36"/>
  <c r="I15081" i="36"/>
  <c r="H15081" i="36"/>
  <c r="I15080" i="36"/>
  <c r="H15080" i="36"/>
  <c r="I15079" i="36"/>
  <c r="H15079" i="36"/>
  <c r="I15078" i="36"/>
  <c r="H15078" i="36"/>
  <c r="I15077" i="36"/>
  <c r="H15077" i="36"/>
  <c r="I15076" i="36"/>
  <c r="H15076" i="36"/>
  <c r="I15075" i="36"/>
  <c r="H15075" i="36"/>
  <c r="I15074" i="36"/>
  <c r="H15074" i="36"/>
  <c r="I15073" i="36"/>
  <c r="H15073" i="36"/>
  <c r="I15072" i="36"/>
  <c r="H15072" i="36"/>
  <c r="I15071" i="36"/>
  <c r="H15071" i="36"/>
  <c r="I15070" i="36"/>
  <c r="H15070" i="36"/>
  <c r="I15069" i="36"/>
  <c r="H15069" i="36"/>
  <c r="I15068" i="36"/>
  <c r="H15068" i="36"/>
  <c r="I15067" i="36"/>
  <c r="H15067" i="36"/>
  <c r="I15066" i="36"/>
  <c r="H15066" i="36"/>
  <c r="I15065" i="36"/>
  <c r="H15065" i="36"/>
  <c r="I15064" i="36"/>
  <c r="H15064" i="36"/>
  <c r="I15063" i="36"/>
  <c r="H15063" i="36"/>
  <c r="I15062" i="36"/>
  <c r="H15062" i="36"/>
  <c r="I15061" i="36"/>
  <c r="H15061" i="36"/>
  <c r="I15060" i="36"/>
  <c r="H15060" i="36"/>
  <c r="I15059" i="36"/>
  <c r="H15059" i="36"/>
  <c r="I15058" i="36"/>
  <c r="H15058" i="36"/>
  <c r="I15057" i="36"/>
  <c r="H15057" i="36"/>
  <c r="I15056" i="36"/>
  <c r="H15056" i="36"/>
  <c r="I15055" i="36"/>
  <c r="H15055" i="36"/>
  <c r="I15054" i="36"/>
  <c r="H15054" i="36"/>
  <c r="I15053" i="36"/>
  <c r="H15053" i="36"/>
  <c r="I15052" i="36"/>
  <c r="H15052" i="36"/>
  <c r="I15051" i="36"/>
  <c r="H15051" i="36"/>
  <c r="I15050" i="36"/>
  <c r="H15050" i="36"/>
  <c r="I15049" i="36"/>
  <c r="H15049" i="36"/>
  <c r="I15048" i="36"/>
  <c r="H15048" i="36"/>
  <c r="I15047" i="36"/>
  <c r="H15047" i="36"/>
  <c r="I15046" i="36"/>
  <c r="H15046" i="36"/>
  <c r="I15045" i="36"/>
  <c r="H15045" i="36"/>
  <c r="I15044" i="36"/>
  <c r="H15044" i="36"/>
  <c r="I15043" i="36"/>
  <c r="H15043" i="36"/>
  <c r="I15042" i="36"/>
  <c r="H15042" i="36"/>
  <c r="I15041" i="36"/>
  <c r="H15041" i="36"/>
  <c r="I15040" i="36"/>
  <c r="H15040" i="36"/>
  <c r="I15039" i="36"/>
  <c r="H15039" i="36"/>
  <c r="I15038" i="36"/>
  <c r="H15038" i="36"/>
  <c r="I15037" i="36"/>
  <c r="H15037" i="36"/>
  <c r="I15036" i="36"/>
  <c r="H15036" i="36"/>
  <c r="I15035" i="36"/>
  <c r="H15035" i="36"/>
  <c r="I15034" i="36"/>
  <c r="H15034" i="36"/>
  <c r="I15033" i="36"/>
  <c r="H15033" i="36"/>
  <c r="I15032" i="36"/>
  <c r="H15032" i="36"/>
  <c r="I15031" i="36"/>
  <c r="H15031" i="36"/>
  <c r="I15030" i="36"/>
  <c r="H15030" i="36"/>
  <c r="I15029" i="36"/>
  <c r="H15029" i="36"/>
  <c r="I15028" i="36"/>
  <c r="H15028" i="36"/>
  <c r="I15027" i="36"/>
  <c r="H15027" i="36"/>
  <c r="I15026" i="36"/>
  <c r="H15026" i="36"/>
  <c r="I15025" i="36"/>
  <c r="H15025" i="36"/>
  <c r="I15024" i="36"/>
  <c r="H15024" i="36"/>
  <c r="I15023" i="36"/>
  <c r="H15023" i="36"/>
  <c r="I15022" i="36"/>
  <c r="H15022" i="36"/>
  <c r="I15021" i="36"/>
  <c r="H15021" i="36"/>
  <c r="I15020" i="36"/>
  <c r="H15020" i="36"/>
  <c r="I15019" i="36"/>
  <c r="H15019" i="36"/>
  <c r="I15018" i="36"/>
  <c r="H15018" i="36"/>
  <c r="I15017" i="36"/>
  <c r="H15017" i="36"/>
  <c r="I15016" i="36"/>
  <c r="H15016" i="36"/>
  <c r="I15015" i="36"/>
  <c r="H15015" i="36"/>
  <c r="I15014" i="36"/>
  <c r="H15014" i="36"/>
  <c r="I15013" i="36"/>
  <c r="H15013" i="36"/>
  <c r="I15012" i="36"/>
  <c r="H15012" i="36"/>
  <c r="I15011" i="36"/>
  <c r="H15011" i="36"/>
  <c r="I15010" i="36"/>
  <c r="H15010" i="36"/>
  <c r="I15009" i="36"/>
  <c r="H15009" i="36"/>
  <c r="I15008" i="36"/>
  <c r="H15008" i="36"/>
  <c r="I15007" i="36"/>
  <c r="H15007" i="36"/>
  <c r="I15006" i="36"/>
  <c r="H15006" i="36"/>
  <c r="I15005" i="36"/>
  <c r="H15005" i="36"/>
  <c r="I15004" i="36"/>
  <c r="H15004" i="36"/>
  <c r="I15003" i="36"/>
  <c r="H15003" i="36"/>
  <c r="I15002" i="36"/>
  <c r="H15002" i="36"/>
  <c r="I15001" i="36"/>
  <c r="H15001" i="36"/>
  <c r="I15000" i="36"/>
  <c r="H15000" i="36"/>
  <c r="I14999" i="36"/>
  <c r="H14999" i="36"/>
  <c r="I14998" i="36"/>
  <c r="H14998" i="36"/>
  <c r="I14997" i="36"/>
  <c r="H14997" i="36"/>
  <c r="I14996" i="36"/>
  <c r="H14996" i="36"/>
  <c r="I14995" i="36"/>
  <c r="H14995" i="36"/>
  <c r="I14994" i="36"/>
  <c r="H14994" i="36"/>
  <c r="I14993" i="36"/>
  <c r="H14993" i="36"/>
  <c r="I14992" i="36"/>
  <c r="H14992" i="36"/>
  <c r="I14991" i="36"/>
  <c r="H14991" i="36"/>
  <c r="I14990" i="36"/>
  <c r="H14990" i="36"/>
  <c r="I14989" i="36"/>
  <c r="H14989" i="36"/>
  <c r="I14988" i="36"/>
  <c r="H14988" i="36"/>
  <c r="I14987" i="36"/>
  <c r="H14987" i="36"/>
  <c r="I14986" i="36"/>
  <c r="H14986" i="36"/>
  <c r="I14985" i="36"/>
  <c r="H14985" i="36"/>
  <c r="I14984" i="36"/>
  <c r="H14984" i="36"/>
  <c r="I14983" i="36"/>
  <c r="H14983" i="36"/>
  <c r="I14982" i="36"/>
  <c r="H14982" i="36"/>
  <c r="I14981" i="36"/>
  <c r="H14981" i="36"/>
  <c r="I14980" i="36"/>
  <c r="H14980" i="36"/>
  <c r="I14979" i="36"/>
  <c r="H14979" i="36"/>
  <c r="I14978" i="36"/>
  <c r="H14978" i="36"/>
  <c r="I14977" i="36"/>
  <c r="H14977" i="36"/>
  <c r="I14976" i="36"/>
  <c r="H14976" i="36"/>
  <c r="I14975" i="36"/>
  <c r="H14975" i="36"/>
  <c r="I14974" i="36"/>
  <c r="H14974" i="36"/>
  <c r="I14973" i="36"/>
  <c r="H14973" i="36"/>
  <c r="I14972" i="36"/>
  <c r="H14972" i="36"/>
  <c r="I14971" i="36"/>
  <c r="H14971" i="36"/>
  <c r="I14970" i="36"/>
  <c r="H14970" i="36"/>
  <c r="I14969" i="36"/>
  <c r="H14969" i="36"/>
  <c r="I14968" i="36"/>
  <c r="H14968" i="36"/>
  <c r="I14967" i="36"/>
  <c r="H14967" i="36"/>
  <c r="I14966" i="36"/>
  <c r="H14966" i="36"/>
  <c r="I14965" i="36"/>
  <c r="H14965" i="36"/>
  <c r="I14964" i="36"/>
  <c r="H14964" i="36"/>
  <c r="I14963" i="36"/>
  <c r="H14963" i="36"/>
  <c r="I14962" i="36"/>
  <c r="H14962" i="36"/>
  <c r="I14961" i="36"/>
  <c r="H14961" i="36"/>
  <c r="I14960" i="36"/>
  <c r="H14960" i="36"/>
  <c r="I14959" i="36"/>
  <c r="H14959" i="36"/>
  <c r="I14958" i="36"/>
  <c r="H14958" i="36"/>
  <c r="I14957" i="36"/>
  <c r="H14957" i="36"/>
  <c r="I14956" i="36"/>
  <c r="H14956" i="36"/>
  <c r="I14955" i="36"/>
  <c r="H14955" i="36"/>
  <c r="I14954" i="36"/>
  <c r="H14954" i="36"/>
  <c r="I14953" i="36"/>
  <c r="H14953" i="36"/>
  <c r="I14952" i="36"/>
  <c r="H14952" i="36"/>
  <c r="I14951" i="36"/>
  <c r="H14951" i="36"/>
  <c r="I14950" i="36"/>
  <c r="H14950" i="36"/>
  <c r="I14949" i="36"/>
  <c r="H14949" i="36"/>
  <c r="I14948" i="36"/>
  <c r="H14948" i="36"/>
  <c r="I14947" i="36"/>
  <c r="H14947" i="36"/>
  <c r="I14946" i="36"/>
  <c r="H14946" i="36"/>
  <c r="I14945" i="36"/>
  <c r="H14945" i="36"/>
  <c r="I14944" i="36"/>
  <c r="H14944" i="36"/>
  <c r="I14943" i="36"/>
  <c r="H14943" i="36"/>
  <c r="I14942" i="36"/>
  <c r="H14942" i="36"/>
  <c r="I14941" i="36"/>
  <c r="H14941" i="36"/>
  <c r="I14940" i="36"/>
  <c r="H14940" i="36"/>
  <c r="I14939" i="36"/>
  <c r="H14939" i="36"/>
  <c r="I14938" i="36"/>
  <c r="H14938" i="36"/>
  <c r="I14937" i="36"/>
  <c r="H14937" i="36"/>
  <c r="I14936" i="36"/>
  <c r="H14936" i="36"/>
  <c r="I14935" i="36"/>
  <c r="H14935" i="36"/>
  <c r="I14934" i="36"/>
  <c r="H14934" i="36"/>
  <c r="I14933" i="36"/>
  <c r="H14933" i="36"/>
  <c r="I14932" i="36"/>
  <c r="H14932" i="36"/>
  <c r="I14931" i="36"/>
  <c r="H14931" i="36"/>
  <c r="I14930" i="36"/>
  <c r="H14930" i="36"/>
  <c r="I14929" i="36"/>
  <c r="H14929" i="36"/>
  <c r="I14928" i="36"/>
  <c r="H14928" i="36"/>
  <c r="I14927" i="36"/>
  <c r="H14927" i="36"/>
  <c r="I14926" i="36"/>
  <c r="H14926" i="36"/>
  <c r="I14925" i="36"/>
  <c r="H14925" i="36"/>
  <c r="I14924" i="36"/>
  <c r="H14924" i="36"/>
  <c r="I14923" i="36"/>
  <c r="H14923" i="36"/>
  <c r="I14922" i="36"/>
  <c r="H14922" i="36"/>
  <c r="I14921" i="36"/>
  <c r="H14921" i="36"/>
  <c r="I14920" i="36"/>
  <c r="H14920" i="36"/>
  <c r="I14919" i="36"/>
  <c r="H14919" i="36"/>
  <c r="I14918" i="36"/>
  <c r="H14918" i="36"/>
  <c r="I14917" i="36"/>
  <c r="H14917" i="36"/>
  <c r="I14916" i="36"/>
  <c r="H14916" i="36"/>
  <c r="I14915" i="36"/>
  <c r="H14915" i="36"/>
  <c r="I14914" i="36"/>
  <c r="H14914" i="36"/>
  <c r="I14913" i="36"/>
  <c r="H14913" i="36"/>
  <c r="I14912" i="36"/>
  <c r="H14912" i="36"/>
  <c r="I14911" i="36"/>
  <c r="H14911" i="36"/>
  <c r="I14910" i="36"/>
  <c r="H14910" i="36"/>
  <c r="I14909" i="36"/>
  <c r="H14909" i="36"/>
  <c r="I14908" i="36"/>
  <c r="H14908" i="36"/>
  <c r="I14907" i="36"/>
  <c r="H14907" i="36"/>
  <c r="I14906" i="36"/>
  <c r="H14906" i="36"/>
  <c r="I14905" i="36"/>
  <c r="H14905" i="36"/>
  <c r="I14904" i="36"/>
  <c r="H14904" i="36"/>
  <c r="I14903" i="36"/>
  <c r="H14903" i="36"/>
  <c r="I14902" i="36"/>
  <c r="H14902" i="36"/>
  <c r="I14901" i="36"/>
  <c r="H14901" i="36"/>
  <c r="I14900" i="36"/>
  <c r="H14900" i="36"/>
  <c r="I14899" i="36"/>
  <c r="H14899" i="36"/>
  <c r="I14898" i="36"/>
  <c r="H14898" i="36"/>
  <c r="I14897" i="36"/>
  <c r="H14897" i="36"/>
  <c r="I14896" i="36"/>
  <c r="H14896" i="36"/>
  <c r="I14895" i="36"/>
  <c r="H14895" i="36"/>
  <c r="I14894" i="36"/>
  <c r="H14894" i="36"/>
  <c r="I14893" i="36"/>
  <c r="H14893" i="36"/>
  <c r="I14892" i="36"/>
  <c r="H14892" i="36"/>
  <c r="I14891" i="36"/>
  <c r="H14891" i="36"/>
  <c r="I14890" i="36"/>
  <c r="H14890" i="36"/>
  <c r="I14889" i="36"/>
  <c r="H14889" i="36"/>
  <c r="I14888" i="36"/>
  <c r="H14888" i="36"/>
  <c r="I14887" i="36"/>
  <c r="H14887" i="36"/>
  <c r="I14886" i="36"/>
  <c r="H14886" i="36"/>
  <c r="I14885" i="36"/>
  <c r="H14885" i="36"/>
  <c r="I14884" i="36"/>
  <c r="H14884" i="36"/>
  <c r="I14883" i="36"/>
  <c r="H14883" i="36"/>
  <c r="I14882" i="36"/>
  <c r="H14882" i="36"/>
  <c r="I14881" i="36"/>
  <c r="H14881" i="36"/>
  <c r="I14880" i="36"/>
  <c r="H14880" i="36"/>
  <c r="I14879" i="36"/>
  <c r="H14879" i="36"/>
  <c r="I14878" i="36"/>
  <c r="H14878" i="36"/>
  <c r="I14877" i="36"/>
  <c r="H14877" i="36"/>
  <c r="I14876" i="36"/>
  <c r="H14876" i="36"/>
  <c r="I14875" i="36"/>
  <c r="H14875" i="36"/>
  <c r="I14874" i="36"/>
  <c r="H14874" i="36"/>
  <c r="I14873" i="36"/>
  <c r="H14873" i="36"/>
  <c r="I14872" i="36"/>
  <c r="H14872" i="36"/>
  <c r="I14871" i="36"/>
  <c r="H14871" i="36"/>
  <c r="I14870" i="36"/>
  <c r="H14870" i="36"/>
  <c r="I14869" i="36"/>
  <c r="H14869" i="36"/>
  <c r="I14868" i="36"/>
  <c r="H14868" i="36"/>
  <c r="I14867" i="36"/>
  <c r="H14867" i="36"/>
  <c r="I14866" i="36"/>
  <c r="H14866" i="36"/>
  <c r="I14865" i="36"/>
  <c r="H14865" i="36"/>
  <c r="I14864" i="36"/>
  <c r="H14864" i="36"/>
  <c r="I14863" i="36"/>
  <c r="H14863" i="36"/>
  <c r="I14862" i="36"/>
  <c r="H14862" i="36"/>
  <c r="I14861" i="36"/>
  <c r="H14861" i="36"/>
  <c r="I14860" i="36"/>
  <c r="H14860" i="36"/>
  <c r="I14859" i="36"/>
  <c r="H14859" i="36"/>
  <c r="I14858" i="36"/>
  <c r="H14858" i="36"/>
  <c r="I14857" i="36"/>
  <c r="H14857" i="36"/>
  <c r="I14856" i="36"/>
  <c r="H14856" i="36"/>
  <c r="I14855" i="36"/>
  <c r="H14855" i="36"/>
  <c r="I14854" i="36"/>
  <c r="H14854" i="36"/>
  <c r="I14853" i="36"/>
  <c r="H14853" i="36"/>
  <c r="I14852" i="36"/>
  <c r="H14852" i="36"/>
  <c r="I14851" i="36"/>
  <c r="H14851" i="36"/>
  <c r="I14850" i="36"/>
  <c r="H14850" i="36"/>
  <c r="I14849" i="36"/>
  <c r="H14849" i="36"/>
  <c r="I14848" i="36"/>
  <c r="H14848" i="36"/>
  <c r="I14847" i="36"/>
  <c r="H14847" i="36"/>
  <c r="I14846" i="36"/>
  <c r="H14846" i="36"/>
  <c r="I14845" i="36"/>
  <c r="H14845" i="36"/>
  <c r="I14844" i="36"/>
  <c r="H14844" i="36"/>
  <c r="I14843" i="36"/>
  <c r="H14843" i="36"/>
  <c r="I14842" i="36"/>
  <c r="H14842" i="36"/>
  <c r="I14841" i="36"/>
  <c r="H14841" i="36"/>
  <c r="I14840" i="36"/>
  <c r="H14840" i="36"/>
  <c r="I14839" i="36"/>
  <c r="H14839" i="36"/>
  <c r="I14838" i="36"/>
  <c r="H14838" i="36"/>
  <c r="I14837" i="36"/>
  <c r="H14837" i="36"/>
  <c r="I14836" i="36"/>
  <c r="H14836" i="36"/>
  <c r="I14835" i="36"/>
  <c r="H14835" i="36"/>
  <c r="I14834" i="36"/>
  <c r="H14834" i="36"/>
  <c r="I14833" i="36"/>
  <c r="H14833" i="36"/>
  <c r="I14832" i="36"/>
  <c r="H14832" i="36"/>
  <c r="I14831" i="36"/>
  <c r="H14831" i="36"/>
  <c r="I14830" i="36"/>
  <c r="H14830" i="36"/>
  <c r="I14829" i="36"/>
  <c r="H14829" i="36"/>
  <c r="I14828" i="36"/>
  <c r="H14828" i="36"/>
  <c r="I14827" i="36"/>
  <c r="H14827" i="36"/>
  <c r="I14826" i="36"/>
  <c r="H14826" i="36"/>
  <c r="I14825" i="36"/>
  <c r="H14825" i="36"/>
  <c r="I14824" i="36"/>
  <c r="H14824" i="36"/>
  <c r="I14823" i="36"/>
  <c r="H14823" i="36"/>
  <c r="I14822" i="36"/>
  <c r="H14822" i="36"/>
  <c r="I14821" i="36"/>
  <c r="H14821" i="36"/>
  <c r="I14820" i="36"/>
  <c r="H14820" i="36"/>
  <c r="I14819" i="36"/>
  <c r="H14819" i="36"/>
  <c r="I14818" i="36"/>
  <c r="H14818" i="36"/>
  <c r="I14817" i="36"/>
  <c r="H14817" i="36"/>
  <c r="I14816" i="36"/>
  <c r="H14816" i="36"/>
  <c r="I14815" i="36"/>
  <c r="H14815" i="36"/>
  <c r="I14814" i="36"/>
  <c r="H14814" i="36"/>
  <c r="I14813" i="36"/>
  <c r="H14813" i="36"/>
  <c r="I14812" i="36"/>
  <c r="H14812" i="36"/>
  <c r="I14811" i="36"/>
  <c r="H14811" i="36"/>
  <c r="I14810" i="36"/>
  <c r="H14810" i="36"/>
  <c r="I14809" i="36"/>
  <c r="H14809" i="36"/>
  <c r="I14808" i="36"/>
  <c r="H14808" i="36"/>
  <c r="I14807" i="36"/>
  <c r="H14807" i="36"/>
  <c r="I14806" i="36"/>
  <c r="H14806" i="36"/>
  <c r="I14805" i="36"/>
  <c r="H14805" i="36"/>
  <c r="I14804" i="36"/>
  <c r="H14804" i="36"/>
  <c r="I14803" i="36"/>
  <c r="H14803" i="36"/>
  <c r="I14802" i="36"/>
  <c r="H14802" i="36"/>
  <c r="I14801" i="36"/>
  <c r="H14801" i="36"/>
  <c r="I14800" i="36"/>
  <c r="H14800" i="36"/>
  <c r="I14799" i="36"/>
  <c r="H14799" i="36"/>
  <c r="I14798" i="36"/>
  <c r="H14798" i="36"/>
  <c r="I14797" i="36"/>
  <c r="H14797" i="36"/>
  <c r="I14796" i="36"/>
  <c r="H14796" i="36"/>
  <c r="I14795" i="36"/>
  <c r="H14795" i="36"/>
  <c r="I14794" i="36"/>
  <c r="H14794" i="36"/>
  <c r="I14793" i="36"/>
  <c r="H14793" i="36"/>
  <c r="I14792" i="36"/>
  <c r="H14792" i="36"/>
  <c r="I14791" i="36"/>
  <c r="H14791" i="36"/>
  <c r="I14790" i="36"/>
  <c r="H14790" i="36"/>
  <c r="I14789" i="36"/>
  <c r="H14789" i="36"/>
  <c r="I14788" i="36"/>
  <c r="H14788" i="36"/>
  <c r="I14787" i="36"/>
  <c r="H14787" i="36"/>
  <c r="I14786" i="36"/>
  <c r="H14786" i="36"/>
  <c r="I14785" i="36"/>
  <c r="H14785" i="36"/>
  <c r="I14784" i="36"/>
  <c r="H14784" i="36"/>
  <c r="I14783" i="36"/>
  <c r="H14783" i="36"/>
  <c r="I14782" i="36"/>
  <c r="H14782" i="36"/>
  <c r="I14781" i="36"/>
  <c r="H14781" i="36"/>
  <c r="I14780" i="36"/>
  <c r="H14780" i="36"/>
  <c r="I14779" i="36"/>
  <c r="H14779" i="36"/>
  <c r="I14778" i="36"/>
  <c r="H14778" i="36"/>
  <c r="I14777" i="36"/>
  <c r="H14777" i="36"/>
  <c r="I14776" i="36"/>
  <c r="H14776" i="36"/>
  <c r="I14775" i="36"/>
  <c r="H14775" i="36"/>
  <c r="I14774" i="36"/>
  <c r="H14774" i="36"/>
  <c r="I14773" i="36"/>
  <c r="H14773" i="36"/>
  <c r="I14772" i="36"/>
  <c r="H14772" i="36"/>
  <c r="I14771" i="36"/>
  <c r="H14771" i="36"/>
  <c r="I14770" i="36"/>
  <c r="H14770" i="36"/>
  <c r="I14769" i="36"/>
  <c r="H14769" i="36"/>
  <c r="I14768" i="36"/>
  <c r="H14768" i="36"/>
  <c r="I14767" i="36"/>
  <c r="H14767" i="36"/>
  <c r="I14766" i="36"/>
  <c r="H14766" i="36"/>
  <c r="I14765" i="36"/>
  <c r="H14765" i="36"/>
  <c r="I14764" i="36"/>
  <c r="H14764" i="36"/>
  <c r="I14763" i="36"/>
  <c r="H14763" i="36"/>
  <c r="I14762" i="36"/>
  <c r="H14762" i="36"/>
  <c r="I14761" i="36"/>
  <c r="H14761" i="36"/>
  <c r="I14760" i="36"/>
  <c r="H14760" i="36"/>
  <c r="I14759" i="36"/>
  <c r="H14759" i="36"/>
  <c r="I14758" i="36"/>
  <c r="H14758" i="36"/>
  <c r="I14757" i="36"/>
  <c r="H14757" i="36"/>
  <c r="I14756" i="36"/>
  <c r="H14756" i="36"/>
  <c r="I14755" i="36"/>
  <c r="H14755" i="36"/>
  <c r="I14754" i="36"/>
  <c r="H14754" i="36"/>
  <c r="I14753" i="36"/>
  <c r="H14753" i="36"/>
  <c r="I14752" i="36"/>
  <c r="H14752" i="36"/>
  <c r="I14751" i="36"/>
  <c r="H14751" i="36"/>
  <c r="I14750" i="36"/>
  <c r="H14750" i="36"/>
  <c r="I14749" i="36"/>
  <c r="H14749" i="36"/>
  <c r="I14748" i="36"/>
  <c r="H14748" i="36"/>
  <c r="I14747" i="36"/>
  <c r="H14747" i="36"/>
  <c r="I14746" i="36"/>
  <c r="H14746" i="36"/>
  <c r="I14745" i="36"/>
  <c r="H14745" i="36"/>
  <c r="I14744" i="36"/>
  <c r="H14744" i="36"/>
  <c r="I14743" i="36"/>
  <c r="H14743" i="36"/>
  <c r="I14742" i="36"/>
  <c r="H14742" i="36"/>
  <c r="I14741" i="36"/>
  <c r="H14741" i="36"/>
  <c r="I14740" i="36"/>
  <c r="H14740" i="36"/>
  <c r="I14739" i="36"/>
  <c r="H14739" i="36"/>
  <c r="I14738" i="36"/>
  <c r="H14738" i="36"/>
  <c r="I14737" i="36"/>
  <c r="H14737" i="36"/>
  <c r="I14736" i="36"/>
  <c r="H14736" i="36"/>
  <c r="I14735" i="36"/>
  <c r="H14735" i="36"/>
  <c r="I14734" i="36"/>
  <c r="H14734" i="36"/>
  <c r="I14733" i="36"/>
  <c r="H14733" i="36"/>
  <c r="I14732" i="36"/>
  <c r="H14732" i="36"/>
  <c r="I14731" i="36"/>
  <c r="H14731" i="36"/>
  <c r="I14730" i="36"/>
  <c r="H14730" i="36"/>
  <c r="I14729" i="36"/>
  <c r="H14729" i="36"/>
  <c r="I14728" i="36"/>
  <c r="H14728" i="36"/>
  <c r="I14727" i="36"/>
  <c r="H14727" i="36"/>
  <c r="I14726" i="36"/>
  <c r="H14726" i="36"/>
  <c r="I14725" i="36"/>
  <c r="H14725" i="36"/>
  <c r="I14724" i="36"/>
  <c r="H14724" i="36"/>
  <c r="I14723" i="36"/>
  <c r="H14723" i="36"/>
  <c r="I14722" i="36"/>
  <c r="H14722" i="36"/>
  <c r="I14721" i="36"/>
  <c r="H14721" i="36"/>
  <c r="I14720" i="36"/>
  <c r="H14720" i="36"/>
  <c r="I14719" i="36"/>
  <c r="H14719" i="36"/>
  <c r="I14718" i="36"/>
  <c r="H14718" i="36"/>
  <c r="I14717" i="36"/>
  <c r="H14717" i="36"/>
  <c r="I14716" i="36"/>
  <c r="H14716" i="36"/>
  <c r="I14715" i="36"/>
  <c r="H14715" i="36"/>
  <c r="I14714" i="36"/>
  <c r="H14714" i="36"/>
  <c r="I14713" i="36"/>
  <c r="H14713" i="36"/>
  <c r="I14712" i="36"/>
  <c r="H14712" i="36"/>
  <c r="I14711" i="36"/>
  <c r="H14711" i="36"/>
  <c r="I14710" i="36"/>
  <c r="H14710" i="36"/>
  <c r="I14709" i="36"/>
  <c r="H14709" i="36"/>
  <c r="I14708" i="36"/>
  <c r="H14708" i="36"/>
  <c r="I14707" i="36"/>
  <c r="H14707" i="36"/>
  <c r="I14706" i="36"/>
  <c r="H14706" i="36"/>
  <c r="I14705" i="36"/>
  <c r="H14705" i="36"/>
  <c r="I14704" i="36"/>
  <c r="H14704" i="36"/>
  <c r="I14703" i="36"/>
  <c r="H14703" i="36"/>
  <c r="I14702" i="36"/>
  <c r="H14702" i="36"/>
  <c r="I14701" i="36"/>
  <c r="H14701" i="36"/>
  <c r="I14700" i="36"/>
  <c r="H14700" i="36"/>
  <c r="I14699" i="36"/>
  <c r="H14699" i="36"/>
  <c r="I14698" i="36"/>
  <c r="H14698" i="36"/>
  <c r="I14697" i="36"/>
  <c r="H14697" i="36"/>
  <c r="I14696" i="36"/>
  <c r="H14696" i="36"/>
  <c r="I14695" i="36"/>
  <c r="H14695" i="36"/>
  <c r="I14694" i="36"/>
  <c r="H14694" i="36"/>
  <c r="I14693" i="36"/>
  <c r="H14693" i="36"/>
  <c r="I14692" i="36"/>
  <c r="H14692" i="36"/>
  <c r="I14691" i="36"/>
  <c r="H14691" i="36"/>
  <c r="I14690" i="36"/>
  <c r="H14690" i="36"/>
  <c r="I14689" i="36"/>
  <c r="H14689" i="36"/>
  <c r="I14688" i="36"/>
  <c r="H14688" i="36"/>
  <c r="I14687" i="36"/>
  <c r="H14687" i="36"/>
  <c r="I14686" i="36"/>
  <c r="H14686" i="36"/>
  <c r="I14685" i="36"/>
  <c r="H14685" i="36"/>
  <c r="I14684" i="36"/>
  <c r="H14684" i="36"/>
  <c r="I14683" i="36"/>
  <c r="H14683" i="36"/>
  <c r="I14682" i="36"/>
  <c r="H14682" i="36"/>
  <c r="I14681" i="36"/>
  <c r="H14681" i="36"/>
  <c r="I14680" i="36"/>
  <c r="H14680" i="36"/>
  <c r="I14679" i="36"/>
  <c r="H14679" i="36"/>
  <c r="I14678" i="36"/>
  <c r="H14678" i="36"/>
  <c r="I14677" i="36"/>
  <c r="H14677" i="36"/>
  <c r="I14676" i="36"/>
  <c r="H14676" i="36"/>
  <c r="I14675" i="36"/>
  <c r="H14675" i="36"/>
  <c r="I14674" i="36"/>
  <c r="H14674" i="36"/>
  <c r="I14673" i="36"/>
  <c r="H14673" i="36"/>
  <c r="I14672" i="36"/>
  <c r="H14672" i="36"/>
  <c r="I14671" i="36"/>
  <c r="H14671" i="36"/>
  <c r="I14670" i="36"/>
  <c r="H14670" i="36"/>
  <c r="I14669" i="36"/>
  <c r="H14669" i="36"/>
  <c r="I14668" i="36"/>
  <c r="H14668" i="36"/>
  <c r="I14667" i="36"/>
  <c r="H14667" i="36"/>
  <c r="I14666" i="36"/>
  <c r="H14666" i="36"/>
  <c r="I14665" i="36"/>
  <c r="H14665" i="36"/>
  <c r="I14664" i="36"/>
  <c r="H14664" i="36"/>
  <c r="I14663" i="36"/>
  <c r="H14663" i="36"/>
  <c r="I14662" i="36"/>
  <c r="H14662" i="36"/>
  <c r="I14661" i="36"/>
  <c r="H14661" i="36"/>
  <c r="I14660" i="36"/>
  <c r="H14660" i="36"/>
  <c r="I14659" i="36"/>
  <c r="H14659" i="36"/>
  <c r="I14658" i="36"/>
  <c r="H14658" i="36"/>
  <c r="I14657" i="36"/>
  <c r="H14657" i="36"/>
  <c r="I14656" i="36"/>
  <c r="H14656" i="36"/>
  <c r="I14655" i="36"/>
  <c r="H14655" i="36"/>
  <c r="I14654" i="36"/>
  <c r="H14654" i="36"/>
  <c r="I14653" i="36"/>
  <c r="H14653" i="36"/>
  <c r="I14652" i="36"/>
  <c r="H14652" i="36"/>
  <c r="I14651" i="36"/>
  <c r="H14651" i="36"/>
  <c r="I14650" i="36"/>
  <c r="H14650" i="36"/>
  <c r="I14649" i="36"/>
  <c r="H14649" i="36"/>
  <c r="I14648" i="36"/>
  <c r="H14648" i="36"/>
  <c r="I14647" i="36"/>
  <c r="H14647" i="36"/>
  <c r="I14646" i="36"/>
  <c r="H14646" i="36"/>
  <c r="I14645" i="36"/>
  <c r="H14645" i="36"/>
  <c r="I14644" i="36"/>
  <c r="H14644" i="36"/>
  <c r="I14643" i="36"/>
  <c r="H14643" i="36"/>
  <c r="I14642" i="36"/>
  <c r="H14642" i="36"/>
  <c r="I14641" i="36"/>
  <c r="H14641" i="36"/>
  <c r="I14640" i="36"/>
  <c r="H14640" i="36"/>
  <c r="I14639" i="36"/>
  <c r="H14639" i="36"/>
  <c r="I14638" i="36"/>
  <c r="H14638" i="36"/>
  <c r="I14637" i="36"/>
  <c r="H14637" i="36"/>
  <c r="I14636" i="36"/>
  <c r="H14636" i="36"/>
  <c r="I14635" i="36"/>
  <c r="H14635" i="36"/>
  <c r="I14634" i="36"/>
  <c r="H14634" i="36"/>
  <c r="I14633" i="36"/>
  <c r="H14633" i="36"/>
  <c r="I14632" i="36"/>
  <c r="H14632" i="36"/>
  <c r="I14631" i="36"/>
  <c r="H14631" i="36"/>
  <c r="I14630" i="36"/>
  <c r="H14630" i="36"/>
  <c r="I14629" i="36"/>
  <c r="H14629" i="36"/>
  <c r="I14628" i="36"/>
  <c r="H14628" i="36"/>
  <c r="I14627" i="36"/>
  <c r="H14627" i="36"/>
  <c r="I14626" i="36"/>
  <c r="H14626" i="36"/>
  <c r="I14625" i="36"/>
  <c r="H14625" i="36"/>
  <c r="I14624" i="36"/>
  <c r="H14624" i="36"/>
  <c r="I14623" i="36"/>
  <c r="H14623" i="36"/>
  <c r="I14622" i="36"/>
  <c r="H14622" i="36"/>
  <c r="I14621" i="36"/>
  <c r="H14621" i="36"/>
  <c r="I14620" i="36"/>
  <c r="H14620" i="36"/>
  <c r="I14619" i="36"/>
  <c r="H14619" i="36"/>
  <c r="I14618" i="36"/>
  <c r="H14618" i="36"/>
  <c r="I14617" i="36"/>
  <c r="H14617" i="36"/>
  <c r="I14616" i="36"/>
  <c r="H14616" i="36"/>
  <c r="I14615" i="36"/>
  <c r="H14615" i="36"/>
  <c r="I14614" i="36"/>
  <c r="H14614" i="36"/>
  <c r="I14613" i="36"/>
  <c r="H14613" i="36"/>
  <c r="I14612" i="36"/>
  <c r="H14612" i="36"/>
  <c r="I14611" i="36"/>
  <c r="H14611" i="36"/>
  <c r="I14610" i="36"/>
  <c r="H14610" i="36"/>
  <c r="I14609" i="36"/>
  <c r="H14609" i="36"/>
  <c r="I14608" i="36"/>
  <c r="H14608" i="36"/>
  <c r="I14607" i="36"/>
  <c r="H14607" i="36"/>
  <c r="I14606" i="36"/>
  <c r="H14606" i="36"/>
  <c r="I14605" i="36"/>
  <c r="H14605" i="36"/>
  <c r="I14604" i="36"/>
  <c r="H14604" i="36"/>
  <c r="I14603" i="36"/>
  <c r="H14603" i="36"/>
  <c r="I14602" i="36"/>
  <c r="H14602" i="36"/>
  <c r="I14601" i="36"/>
  <c r="H14601" i="36"/>
  <c r="I14600" i="36"/>
  <c r="H14600" i="36"/>
  <c r="I14599" i="36"/>
  <c r="H14599" i="36"/>
  <c r="I14598" i="36"/>
  <c r="H14598" i="36"/>
  <c r="I14597" i="36"/>
  <c r="H14597" i="36"/>
  <c r="I14596" i="36"/>
  <c r="H14596" i="36"/>
  <c r="I14595" i="36"/>
  <c r="H14595" i="36"/>
  <c r="I14594" i="36"/>
  <c r="H14594" i="36"/>
  <c r="I14593" i="36"/>
  <c r="H14593" i="36"/>
  <c r="I14592" i="36"/>
  <c r="H14592" i="36"/>
  <c r="I14591" i="36"/>
  <c r="H14591" i="36"/>
  <c r="I14590" i="36"/>
  <c r="H14590" i="36"/>
  <c r="I14589" i="36"/>
  <c r="H14589" i="36"/>
  <c r="I14588" i="36"/>
  <c r="H14588" i="36"/>
  <c r="I14587" i="36"/>
  <c r="H14587" i="36"/>
  <c r="I14586" i="36"/>
  <c r="H14586" i="36"/>
  <c r="I14585" i="36"/>
  <c r="H14585" i="36"/>
  <c r="I14584" i="36"/>
  <c r="H14584" i="36"/>
  <c r="I14583" i="36"/>
  <c r="H14583" i="36"/>
  <c r="I14582" i="36"/>
  <c r="H14582" i="36"/>
  <c r="I14581" i="36"/>
  <c r="H14581" i="36"/>
  <c r="I14580" i="36"/>
  <c r="H14580" i="36"/>
  <c r="I14579" i="36"/>
  <c r="H14579" i="36"/>
  <c r="I14578" i="36"/>
  <c r="H14578" i="36"/>
  <c r="I14577" i="36"/>
  <c r="H14577" i="36"/>
  <c r="I14576" i="36"/>
  <c r="H14576" i="36"/>
  <c r="I14575" i="36"/>
  <c r="H14575" i="36"/>
  <c r="I14574" i="36"/>
  <c r="H14574" i="36"/>
  <c r="I14573" i="36"/>
  <c r="H14573" i="36"/>
  <c r="I14572" i="36"/>
  <c r="H14572" i="36"/>
  <c r="I14571" i="36"/>
  <c r="H14571" i="36"/>
  <c r="I14570" i="36"/>
  <c r="H14570" i="36"/>
  <c r="I14569" i="36"/>
  <c r="H14569" i="36"/>
  <c r="I14568" i="36"/>
  <c r="H14568" i="36"/>
  <c r="I14567" i="36"/>
  <c r="H14567" i="36"/>
  <c r="I14566" i="36"/>
  <c r="H14566" i="36"/>
  <c r="I14565" i="36"/>
  <c r="H14565" i="36"/>
  <c r="I14564" i="36"/>
  <c r="H14564" i="36"/>
  <c r="I14563" i="36"/>
  <c r="H14563" i="36"/>
  <c r="I14562" i="36"/>
  <c r="H14562" i="36"/>
  <c r="I14561" i="36"/>
  <c r="H14561" i="36"/>
  <c r="I14560" i="36"/>
  <c r="H14560" i="36"/>
  <c r="I14559" i="36"/>
  <c r="H14559" i="36"/>
  <c r="I14558" i="36"/>
  <c r="H14558" i="36"/>
  <c r="I14557" i="36"/>
  <c r="H14557" i="36"/>
  <c r="I14556" i="36"/>
  <c r="H14556" i="36"/>
  <c r="I14555" i="36"/>
  <c r="H14555" i="36"/>
  <c r="I14554" i="36"/>
  <c r="H14554" i="36"/>
  <c r="I14553" i="36"/>
  <c r="H14553" i="36"/>
  <c r="I14552" i="36"/>
  <c r="H14552" i="36"/>
  <c r="I14551" i="36"/>
  <c r="H14551" i="36"/>
  <c r="I14550" i="36"/>
  <c r="H14550" i="36"/>
  <c r="I14549" i="36"/>
  <c r="H14549" i="36"/>
  <c r="I14548" i="36"/>
  <c r="H14548" i="36"/>
  <c r="I14547" i="36"/>
  <c r="H14547" i="36"/>
  <c r="I14546" i="36"/>
  <c r="H14546" i="36"/>
  <c r="I14545" i="36"/>
  <c r="H14545" i="36"/>
  <c r="I14544" i="36"/>
  <c r="H14544" i="36"/>
  <c r="I14543" i="36"/>
  <c r="H14543" i="36"/>
  <c r="I14542" i="36"/>
  <c r="H14542" i="36"/>
  <c r="I14541" i="36"/>
  <c r="H14541" i="36"/>
  <c r="I14540" i="36"/>
  <c r="H14540" i="36"/>
  <c r="I14539" i="36"/>
  <c r="H14539" i="36"/>
  <c r="I14538" i="36"/>
  <c r="H14538" i="36"/>
  <c r="I14537" i="36"/>
  <c r="H14537" i="36"/>
  <c r="I14536" i="36"/>
  <c r="H14536" i="36"/>
  <c r="I14535" i="36"/>
  <c r="H14535" i="36"/>
  <c r="I14534" i="36"/>
  <c r="H14534" i="36"/>
  <c r="I14533" i="36"/>
  <c r="H14533" i="36"/>
  <c r="I14532" i="36"/>
  <c r="H14532" i="36"/>
  <c r="I14531" i="36"/>
  <c r="H14531" i="36"/>
  <c r="I14530" i="36"/>
  <c r="H14530" i="36"/>
  <c r="I14529" i="36"/>
  <c r="H14529" i="36"/>
  <c r="I14528" i="36"/>
  <c r="H14528" i="36"/>
  <c r="I14527" i="36"/>
  <c r="H14527" i="36"/>
  <c r="I14526" i="36"/>
  <c r="H14526" i="36"/>
  <c r="I14525" i="36"/>
  <c r="H14525" i="36"/>
  <c r="I14524" i="36"/>
  <c r="H14524" i="36"/>
  <c r="I14523" i="36"/>
  <c r="H14523" i="36"/>
  <c r="I14522" i="36"/>
  <c r="H14522" i="36"/>
  <c r="I14521" i="36"/>
  <c r="H14521" i="36"/>
  <c r="I14520" i="36"/>
  <c r="H14520" i="36"/>
  <c r="I14519" i="36"/>
  <c r="H14519" i="36"/>
  <c r="I14518" i="36"/>
  <c r="H14518" i="36"/>
  <c r="I14517" i="36"/>
  <c r="H14517" i="36"/>
  <c r="I14516" i="36"/>
  <c r="H14516" i="36"/>
  <c r="I14515" i="36"/>
  <c r="H14515" i="36"/>
  <c r="I14514" i="36"/>
  <c r="H14514" i="36"/>
  <c r="I14513" i="36"/>
  <c r="H14513" i="36"/>
  <c r="I14512" i="36"/>
  <c r="H14512" i="36"/>
  <c r="I14511" i="36"/>
  <c r="H14511" i="36"/>
  <c r="I14510" i="36"/>
  <c r="H14510" i="36"/>
  <c r="I14509" i="36"/>
  <c r="H14509" i="36"/>
  <c r="I14508" i="36"/>
  <c r="H14508" i="36"/>
  <c r="I14507" i="36"/>
  <c r="H14507" i="36"/>
  <c r="I14506" i="36"/>
  <c r="H14506" i="36"/>
  <c r="I14505" i="36"/>
  <c r="H14505" i="36"/>
  <c r="I14504" i="36"/>
  <c r="H14504" i="36"/>
  <c r="I14503" i="36"/>
  <c r="H14503" i="36"/>
  <c r="I14502" i="36"/>
  <c r="H14502" i="36"/>
  <c r="I14501" i="36"/>
  <c r="H14501" i="36"/>
  <c r="I14500" i="36"/>
  <c r="H14500" i="36"/>
  <c r="I14499" i="36"/>
  <c r="H14499" i="36"/>
  <c r="I14498" i="36"/>
  <c r="H14498" i="36"/>
  <c r="I14497" i="36"/>
  <c r="H14497" i="36"/>
  <c r="I14496" i="36"/>
  <c r="H14496" i="36"/>
  <c r="I14495" i="36"/>
  <c r="H14495" i="36"/>
  <c r="I14494" i="36"/>
  <c r="H14494" i="36"/>
  <c r="I14493" i="36"/>
  <c r="H14493" i="36"/>
  <c r="I14492" i="36"/>
  <c r="H14492" i="36"/>
  <c r="I14491" i="36"/>
  <c r="H14491" i="36"/>
  <c r="I14490" i="36"/>
  <c r="H14490" i="36"/>
  <c r="I14489" i="36"/>
  <c r="H14489" i="36"/>
  <c r="I14488" i="36"/>
  <c r="H14488" i="36"/>
  <c r="I14487" i="36"/>
  <c r="H14487" i="36"/>
  <c r="I14486" i="36"/>
  <c r="H14486" i="36"/>
  <c r="I14485" i="36"/>
  <c r="H14485" i="36"/>
  <c r="I14484" i="36"/>
  <c r="H14484" i="36"/>
  <c r="I14483" i="36"/>
  <c r="H14483" i="36"/>
  <c r="I14482" i="36"/>
  <c r="H14482" i="36"/>
  <c r="I14481" i="36"/>
  <c r="H14481" i="36"/>
  <c r="I14480" i="36"/>
  <c r="H14480" i="36"/>
  <c r="I14479" i="36"/>
  <c r="H14479" i="36"/>
  <c r="I14478" i="36"/>
  <c r="H14478" i="36"/>
  <c r="I14477" i="36"/>
  <c r="H14477" i="36"/>
  <c r="I14476" i="36"/>
  <c r="H14476" i="36"/>
  <c r="I14475" i="36"/>
  <c r="H14475" i="36"/>
  <c r="I14474" i="36"/>
  <c r="H14474" i="36"/>
  <c r="I14473" i="36"/>
  <c r="H14473" i="36"/>
  <c r="I14472" i="36"/>
  <c r="H14472" i="36"/>
  <c r="I14471" i="36"/>
  <c r="H14471" i="36"/>
  <c r="I14470" i="36"/>
  <c r="H14470" i="36"/>
  <c r="I14469" i="36"/>
  <c r="H14469" i="36"/>
  <c r="I14468" i="36"/>
  <c r="H14468" i="36"/>
  <c r="I14467" i="36"/>
  <c r="H14467" i="36"/>
  <c r="I14466" i="36"/>
  <c r="H14466" i="36"/>
  <c r="I14465" i="36"/>
  <c r="H14465" i="36"/>
  <c r="I14464" i="36"/>
  <c r="H14464" i="36"/>
  <c r="I14463" i="36"/>
  <c r="H14463" i="36"/>
  <c r="I14462" i="36"/>
  <c r="H14462" i="36"/>
  <c r="I14461" i="36"/>
  <c r="H14461" i="36"/>
  <c r="I14460" i="36"/>
  <c r="H14460" i="36"/>
  <c r="I14459" i="36"/>
  <c r="H14459" i="36"/>
  <c r="I14458" i="36"/>
  <c r="H14458" i="36"/>
  <c r="I14457" i="36"/>
  <c r="H14457" i="36"/>
  <c r="I14456" i="36"/>
  <c r="H14456" i="36"/>
  <c r="I14455" i="36"/>
  <c r="H14455" i="36"/>
  <c r="I14454" i="36"/>
  <c r="H14454" i="36"/>
  <c r="I14453" i="36"/>
  <c r="H14453" i="36"/>
  <c r="I14452" i="36"/>
  <c r="H14452" i="36"/>
  <c r="I14451" i="36"/>
  <c r="H14451" i="36"/>
  <c r="I14450" i="36"/>
  <c r="H14450" i="36"/>
  <c r="I14449" i="36"/>
  <c r="H14449" i="36"/>
  <c r="I14448" i="36"/>
  <c r="H14448" i="36"/>
  <c r="I14447" i="36"/>
  <c r="H14447" i="36"/>
  <c r="I14446" i="36"/>
  <c r="H14446" i="36"/>
  <c r="I14445" i="36"/>
  <c r="H14445" i="36"/>
  <c r="I14444" i="36"/>
  <c r="H14444" i="36"/>
  <c r="I14443" i="36"/>
  <c r="H14443" i="36"/>
  <c r="I14442" i="36"/>
  <c r="H14442" i="36"/>
  <c r="I14441" i="36"/>
  <c r="H14441" i="36"/>
  <c r="I14440" i="36"/>
  <c r="H14440" i="36"/>
  <c r="I14439" i="36"/>
  <c r="H14439" i="36"/>
  <c r="I14438" i="36"/>
  <c r="H14438" i="36"/>
  <c r="I14437" i="36"/>
  <c r="H14437" i="36"/>
  <c r="I14436" i="36"/>
  <c r="H14436" i="36"/>
  <c r="I14435" i="36"/>
  <c r="H14435" i="36"/>
  <c r="I14434" i="36"/>
  <c r="H14434" i="36"/>
  <c r="I14433" i="36"/>
  <c r="H14433" i="36"/>
  <c r="I14432" i="36"/>
  <c r="H14432" i="36"/>
  <c r="I14431" i="36"/>
  <c r="H14431" i="36"/>
  <c r="I14430" i="36"/>
  <c r="H14430" i="36"/>
  <c r="I14429" i="36"/>
  <c r="H14429" i="36"/>
  <c r="I14428" i="36"/>
  <c r="H14428" i="36"/>
  <c r="I14427" i="36"/>
  <c r="H14427" i="36"/>
  <c r="I14426" i="36"/>
  <c r="H14426" i="36"/>
  <c r="I14425" i="36"/>
  <c r="H14425" i="36"/>
  <c r="I14424" i="36"/>
  <c r="H14424" i="36"/>
  <c r="I14423" i="36"/>
  <c r="H14423" i="36"/>
  <c r="I14422" i="36"/>
  <c r="H14422" i="36"/>
  <c r="I14421" i="36"/>
  <c r="H14421" i="36"/>
  <c r="I14420" i="36"/>
  <c r="H14420" i="36"/>
  <c r="I14419" i="36"/>
  <c r="H14419" i="36"/>
  <c r="I14418" i="36"/>
  <c r="H14418" i="36"/>
  <c r="I14417" i="36"/>
  <c r="H14417" i="36"/>
  <c r="I14416" i="36"/>
  <c r="H14416" i="36"/>
  <c r="I14415" i="36"/>
  <c r="H14415" i="36"/>
  <c r="I14414" i="36"/>
  <c r="H14414" i="36"/>
  <c r="I14413" i="36"/>
  <c r="H14413" i="36"/>
  <c r="I14412" i="36"/>
  <c r="H14412" i="36"/>
  <c r="I14411" i="36"/>
  <c r="H14411" i="36"/>
  <c r="I14410" i="36"/>
  <c r="H14410" i="36"/>
  <c r="I14409" i="36"/>
  <c r="H14409" i="36"/>
  <c r="I14408" i="36"/>
  <c r="H14408" i="36"/>
  <c r="I14407" i="36"/>
  <c r="H14407" i="36"/>
  <c r="I14406" i="36"/>
  <c r="H14406" i="36"/>
  <c r="I14405" i="36"/>
  <c r="H14405" i="36"/>
  <c r="I14404" i="36"/>
  <c r="H14404" i="36"/>
  <c r="I14403" i="36"/>
  <c r="H14403" i="36"/>
  <c r="I14402" i="36"/>
  <c r="H14402" i="36"/>
  <c r="I14401" i="36"/>
  <c r="H14401" i="36"/>
  <c r="I14400" i="36"/>
  <c r="H14400" i="36"/>
  <c r="I14399" i="36"/>
  <c r="H14399" i="36"/>
  <c r="I14398" i="36"/>
  <c r="H14398" i="36"/>
  <c r="I14397" i="36"/>
  <c r="H14397" i="36"/>
  <c r="I14396" i="36"/>
  <c r="H14396" i="36"/>
  <c r="I14395" i="36"/>
  <c r="H14395" i="36"/>
  <c r="I14394" i="36"/>
  <c r="H14394" i="36"/>
  <c r="I14393" i="36"/>
  <c r="H14393" i="36"/>
  <c r="I14392" i="36"/>
  <c r="H14392" i="36"/>
  <c r="I14391" i="36"/>
  <c r="H14391" i="36"/>
  <c r="I14390" i="36"/>
  <c r="H14390" i="36"/>
  <c r="I14389" i="36"/>
  <c r="H14389" i="36"/>
  <c r="I14388" i="36"/>
  <c r="H14388" i="36"/>
  <c r="I14387" i="36"/>
  <c r="H14387" i="36"/>
  <c r="I14386" i="36"/>
  <c r="H14386" i="36"/>
  <c r="I14385" i="36"/>
  <c r="H14385" i="36"/>
  <c r="I14384" i="36"/>
  <c r="H14384" i="36"/>
  <c r="I14383" i="36"/>
  <c r="H14383" i="36"/>
  <c r="I14382" i="36"/>
  <c r="H14382" i="36"/>
  <c r="I14381" i="36"/>
  <c r="H14381" i="36"/>
  <c r="I14380" i="36"/>
  <c r="H14380" i="36"/>
  <c r="I14379" i="36"/>
  <c r="H14379" i="36"/>
  <c r="I14378" i="36"/>
  <c r="H14378" i="36"/>
  <c r="I14377" i="36"/>
  <c r="H14377" i="36"/>
  <c r="I14376" i="36"/>
  <c r="H14376" i="36"/>
  <c r="I14375" i="36"/>
  <c r="H14375" i="36"/>
  <c r="I14374" i="36"/>
  <c r="H14374" i="36"/>
  <c r="I14373" i="36"/>
  <c r="H14373" i="36"/>
  <c r="I14372" i="36"/>
  <c r="H14372" i="36"/>
  <c r="I14371" i="36"/>
  <c r="H14371" i="36"/>
  <c r="I14370" i="36"/>
  <c r="H14370" i="36"/>
  <c r="I14369" i="36"/>
  <c r="H14369" i="36"/>
  <c r="I14368" i="36"/>
  <c r="H14368" i="36"/>
  <c r="I14367" i="36"/>
  <c r="H14367" i="36"/>
  <c r="I14366" i="36"/>
  <c r="H14366" i="36"/>
  <c r="I14365" i="36"/>
  <c r="H14365" i="36"/>
  <c r="I14364" i="36"/>
  <c r="H14364" i="36"/>
  <c r="I14363" i="36"/>
  <c r="H14363" i="36"/>
  <c r="I14362" i="36"/>
  <c r="H14362" i="36"/>
  <c r="I14361" i="36"/>
  <c r="H14361" i="36"/>
  <c r="I14360" i="36"/>
  <c r="H14360" i="36"/>
  <c r="I14359" i="36"/>
  <c r="H14359" i="36"/>
  <c r="I14358" i="36"/>
  <c r="H14358" i="36"/>
  <c r="I14357" i="36"/>
  <c r="H14357" i="36"/>
  <c r="I14356" i="36"/>
  <c r="H14356" i="36"/>
  <c r="I14355" i="36"/>
  <c r="H14355" i="36"/>
  <c r="I14354" i="36"/>
  <c r="H14354" i="36"/>
  <c r="I14353" i="36"/>
  <c r="H14353" i="36"/>
  <c r="I14352" i="36"/>
  <c r="H14352" i="36"/>
  <c r="I14351" i="36"/>
  <c r="H14351" i="36"/>
  <c r="I14350" i="36"/>
  <c r="H14350" i="36"/>
  <c r="I14349" i="36"/>
  <c r="H14349" i="36"/>
  <c r="I14348" i="36"/>
  <c r="H14348" i="36"/>
  <c r="I14347" i="36"/>
  <c r="H14347" i="36"/>
  <c r="I14346" i="36"/>
  <c r="H14346" i="36"/>
  <c r="I14345" i="36"/>
  <c r="H14345" i="36"/>
  <c r="I14344" i="36"/>
  <c r="H14344" i="36"/>
  <c r="I14343" i="36"/>
  <c r="H14343" i="36"/>
  <c r="I14342" i="36"/>
  <c r="H14342" i="36"/>
  <c r="I14341" i="36"/>
  <c r="H14341" i="36"/>
  <c r="I14340" i="36"/>
  <c r="H14340" i="36"/>
  <c r="I14339" i="36"/>
  <c r="H14339" i="36"/>
  <c r="I14338" i="36"/>
  <c r="H14338" i="36"/>
  <c r="I14337" i="36"/>
  <c r="H14337" i="36"/>
  <c r="I14336" i="36"/>
  <c r="H14336" i="36"/>
  <c r="I14335" i="36"/>
  <c r="H14335" i="36"/>
  <c r="I14334" i="36"/>
  <c r="H14334" i="36"/>
  <c r="I14333" i="36"/>
  <c r="H14333" i="36"/>
  <c r="I14332" i="36"/>
  <c r="H14332" i="36"/>
  <c r="I14331" i="36"/>
  <c r="H14331" i="36"/>
  <c r="I14330" i="36"/>
  <c r="H14330" i="36"/>
  <c r="I14329" i="36"/>
  <c r="H14329" i="36"/>
  <c r="I14328" i="36"/>
  <c r="H14328" i="36"/>
  <c r="I14327" i="36"/>
  <c r="H14327" i="36"/>
  <c r="I14326" i="36"/>
  <c r="H14326" i="36"/>
  <c r="I14325" i="36"/>
  <c r="H14325" i="36"/>
  <c r="I14324" i="36"/>
  <c r="H14324" i="36"/>
  <c r="I14323" i="36"/>
  <c r="H14323" i="36"/>
  <c r="I14322" i="36"/>
  <c r="H14322" i="36"/>
  <c r="I14321" i="36"/>
  <c r="H14321" i="36"/>
  <c r="I14320" i="36"/>
  <c r="H14320" i="36"/>
  <c r="I14319" i="36"/>
  <c r="H14319" i="36"/>
  <c r="I14318" i="36"/>
  <c r="H14318" i="36"/>
  <c r="I14317" i="36"/>
  <c r="H14317" i="36"/>
  <c r="I14316" i="36"/>
  <c r="H14316" i="36"/>
  <c r="I14315" i="36"/>
  <c r="H14315" i="36"/>
  <c r="I14314" i="36"/>
  <c r="H14314" i="36"/>
  <c r="I14313" i="36"/>
  <c r="H14313" i="36"/>
  <c r="I14312" i="36"/>
  <c r="H14312" i="36"/>
  <c r="I14311" i="36"/>
  <c r="H14311" i="36"/>
  <c r="I14310" i="36"/>
  <c r="H14310" i="36"/>
  <c r="I14309" i="36"/>
  <c r="H14309" i="36"/>
  <c r="I14308" i="36"/>
  <c r="H14308" i="36"/>
  <c r="I14307" i="36"/>
  <c r="H14307" i="36"/>
  <c r="I14306" i="36"/>
  <c r="H14306" i="36"/>
  <c r="I14305" i="36"/>
  <c r="H14305" i="36"/>
  <c r="I14304" i="36"/>
  <c r="H14304" i="36"/>
  <c r="I14303" i="36"/>
  <c r="H14303" i="36"/>
  <c r="I14302" i="36"/>
  <c r="H14302" i="36"/>
  <c r="I14301" i="36"/>
  <c r="H14301" i="36"/>
  <c r="I14300" i="36"/>
  <c r="H14300" i="36"/>
  <c r="I14299" i="36"/>
  <c r="H14299" i="36"/>
  <c r="I14298" i="36"/>
  <c r="H14298" i="36"/>
  <c r="I14297" i="36"/>
  <c r="H14297" i="36"/>
  <c r="I14296" i="36"/>
  <c r="H14296" i="36"/>
  <c r="I14295" i="36"/>
  <c r="H14295" i="36"/>
  <c r="I14294" i="36"/>
  <c r="H14294" i="36"/>
  <c r="I14293" i="36"/>
  <c r="H14293" i="36"/>
  <c r="I14292" i="36"/>
  <c r="H14292" i="36"/>
  <c r="I14291" i="36"/>
  <c r="H14291" i="36"/>
  <c r="I14290" i="36"/>
  <c r="H14290" i="36"/>
  <c r="I14289" i="36"/>
  <c r="H14289" i="36"/>
  <c r="I14288" i="36"/>
  <c r="H14288" i="36"/>
  <c r="I14287" i="36"/>
  <c r="H14287" i="36"/>
  <c r="I14286" i="36"/>
  <c r="H14286" i="36"/>
  <c r="I14285" i="36"/>
  <c r="H14285" i="36"/>
  <c r="I14284" i="36"/>
  <c r="H14284" i="36"/>
  <c r="I14283" i="36"/>
  <c r="H14283" i="36"/>
  <c r="I14282" i="36"/>
  <c r="H14282" i="36"/>
  <c r="I14281" i="36"/>
  <c r="H14281" i="36"/>
  <c r="I14280" i="36"/>
  <c r="H14280" i="36"/>
  <c r="I14279" i="36"/>
  <c r="H14279" i="36"/>
  <c r="I14278" i="36"/>
  <c r="H14278" i="36"/>
  <c r="I14277" i="36"/>
  <c r="H14277" i="36"/>
  <c r="I14276" i="36"/>
  <c r="H14276" i="36"/>
  <c r="I14275" i="36"/>
  <c r="H14275" i="36"/>
  <c r="I14274" i="36"/>
  <c r="H14274" i="36"/>
  <c r="I14273" i="36"/>
  <c r="H14273" i="36"/>
  <c r="I14272" i="36"/>
  <c r="H14272" i="36"/>
  <c r="I14271" i="36"/>
  <c r="H14271" i="36"/>
  <c r="I14270" i="36"/>
  <c r="H14270" i="36"/>
  <c r="I14269" i="36"/>
  <c r="H14269" i="36"/>
  <c r="I14268" i="36"/>
  <c r="H14268" i="36"/>
  <c r="I14267" i="36"/>
  <c r="H14267" i="36"/>
  <c r="I14266" i="36"/>
  <c r="H14266" i="36"/>
  <c r="I14265" i="36"/>
  <c r="H14265" i="36"/>
  <c r="I14264" i="36"/>
  <c r="H14264" i="36"/>
  <c r="I14263" i="36"/>
  <c r="H14263" i="36"/>
  <c r="I14262" i="36"/>
  <c r="H14262" i="36"/>
  <c r="I14261" i="36"/>
  <c r="H14261" i="36"/>
  <c r="I14260" i="36"/>
  <c r="H14260" i="36"/>
  <c r="I14259" i="36"/>
  <c r="H14259" i="36"/>
  <c r="I14258" i="36"/>
  <c r="H14258" i="36"/>
  <c r="I14257" i="36"/>
  <c r="H14257" i="36"/>
  <c r="I14256" i="36"/>
  <c r="H14256" i="36"/>
  <c r="I14255" i="36"/>
  <c r="H14255" i="36"/>
  <c r="I14254" i="36"/>
  <c r="H14254" i="36"/>
  <c r="I14253" i="36"/>
  <c r="H14253" i="36"/>
  <c r="I14252" i="36"/>
  <c r="H14252" i="36"/>
  <c r="I14251" i="36"/>
  <c r="H14251" i="36"/>
  <c r="I14250" i="36"/>
  <c r="H14250" i="36"/>
  <c r="I14249" i="36"/>
  <c r="H14249" i="36"/>
  <c r="I14248" i="36"/>
  <c r="H14248" i="36"/>
  <c r="I14247" i="36"/>
  <c r="H14247" i="36"/>
  <c r="I14246" i="36"/>
  <c r="H14246" i="36"/>
  <c r="I14245" i="36"/>
  <c r="H14245" i="36"/>
  <c r="I14244" i="36"/>
  <c r="H14244" i="36"/>
  <c r="I14243" i="36"/>
  <c r="H14243" i="36"/>
  <c r="I14242" i="36"/>
  <c r="H14242" i="36"/>
  <c r="I14241" i="36"/>
  <c r="H14241" i="36"/>
  <c r="I14240" i="36"/>
  <c r="H14240" i="36"/>
  <c r="I14239" i="36"/>
  <c r="H14239" i="36"/>
  <c r="I14238" i="36"/>
  <c r="H14238" i="36"/>
  <c r="I14237" i="36"/>
  <c r="H14237" i="36"/>
  <c r="I14236" i="36"/>
  <c r="H14236" i="36"/>
  <c r="I14235" i="36"/>
  <c r="H14235" i="36"/>
  <c r="I14234" i="36"/>
  <c r="H14234" i="36"/>
  <c r="I14233" i="36"/>
  <c r="H14233" i="36"/>
  <c r="I14232" i="36"/>
  <c r="H14232" i="36"/>
  <c r="I14231" i="36"/>
  <c r="H14231" i="36"/>
  <c r="I14230" i="36"/>
  <c r="H14230" i="36"/>
  <c r="I14229" i="36"/>
  <c r="H14229" i="36"/>
  <c r="I14228" i="36"/>
  <c r="H14228" i="36"/>
  <c r="I14227" i="36"/>
  <c r="H14227" i="36"/>
  <c r="I14226" i="36"/>
  <c r="H14226" i="36"/>
  <c r="I14225" i="36"/>
  <c r="H14225" i="36"/>
  <c r="I14224" i="36"/>
  <c r="H14224" i="36"/>
  <c r="I14223" i="36"/>
  <c r="H14223" i="36"/>
  <c r="I14222" i="36"/>
  <c r="H14222" i="36"/>
  <c r="I14221" i="36"/>
  <c r="H14221" i="36"/>
  <c r="I14220" i="36"/>
  <c r="H14220" i="36"/>
  <c r="I14219" i="36"/>
  <c r="H14219" i="36"/>
  <c r="I14218" i="36"/>
  <c r="H14218" i="36"/>
  <c r="I14217" i="36"/>
  <c r="H14217" i="36"/>
  <c r="I14216" i="36"/>
  <c r="H14216" i="36"/>
  <c r="I14215" i="36"/>
  <c r="H14215" i="36"/>
  <c r="I14214" i="36"/>
  <c r="H14214" i="36"/>
  <c r="I14213" i="36"/>
  <c r="H14213" i="36"/>
  <c r="I14212" i="36"/>
  <c r="H14212" i="36"/>
  <c r="I14211" i="36"/>
  <c r="H14211" i="36"/>
  <c r="I14210" i="36"/>
  <c r="H14210" i="36"/>
  <c r="I14209" i="36"/>
  <c r="H14209" i="36"/>
  <c r="I14208" i="36"/>
  <c r="H14208" i="36"/>
  <c r="I14207" i="36"/>
  <c r="H14207" i="36"/>
  <c r="I14206" i="36"/>
  <c r="H14206" i="36"/>
  <c r="I14205" i="36"/>
  <c r="H14205" i="36"/>
  <c r="I14204" i="36"/>
  <c r="H14204" i="36"/>
  <c r="I14203" i="36"/>
  <c r="H14203" i="36"/>
  <c r="I14202" i="36"/>
  <c r="H14202" i="36"/>
  <c r="I14201" i="36"/>
  <c r="H14201" i="36"/>
  <c r="I14200" i="36"/>
  <c r="H14200" i="36"/>
  <c r="I14199" i="36"/>
  <c r="H14199" i="36"/>
  <c r="I14198" i="36"/>
  <c r="H14198" i="36"/>
  <c r="I14197" i="36"/>
  <c r="H14197" i="36"/>
  <c r="I14196" i="36"/>
  <c r="H14196" i="36"/>
  <c r="I14195" i="36"/>
  <c r="H14195" i="36"/>
  <c r="I14194" i="36"/>
  <c r="H14194" i="36"/>
  <c r="I14193" i="36"/>
  <c r="H14193" i="36"/>
  <c r="I14192" i="36"/>
  <c r="H14192" i="36"/>
  <c r="I14191" i="36"/>
  <c r="H14191" i="36"/>
  <c r="I14190" i="36"/>
  <c r="H14190" i="36"/>
  <c r="I14189" i="36"/>
  <c r="H14189" i="36"/>
  <c r="I14188" i="36"/>
  <c r="H14188" i="36"/>
  <c r="I14187" i="36"/>
  <c r="H14187" i="36"/>
  <c r="I14186" i="36"/>
  <c r="H14186" i="36"/>
  <c r="I14185" i="36"/>
  <c r="H14185" i="36"/>
  <c r="I14184" i="36"/>
  <c r="H14184" i="36"/>
  <c r="I14183" i="36"/>
  <c r="H14183" i="36"/>
  <c r="I14182" i="36"/>
  <c r="H14182" i="36"/>
  <c r="I14181" i="36"/>
  <c r="H14181" i="36"/>
  <c r="I14180" i="36"/>
  <c r="H14180" i="36"/>
  <c r="I14179" i="36"/>
  <c r="H14179" i="36"/>
  <c r="I14178" i="36"/>
  <c r="H14178" i="36"/>
  <c r="I14177" i="36"/>
  <c r="H14177" i="36"/>
  <c r="I14176" i="36"/>
  <c r="H14176" i="36"/>
  <c r="I14175" i="36"/>
  <c r="H14175" i="36"/>
  <c r="I14174" i="36"/>
  <c r="H14174" i="36"/>
  <c r="I14173" i="36"/>
  <c r="H14173" i="36"/>
  <c r="I14172" i="36"/>
  <c r="H14172" i="36"/>
  <c r="I14171" i="36"/>
  <c r="H14171" i="36"/>
  <c r="I14170" i="36"/>
  <c r="H14170" i="36"/>
  <c r="I14169" i="36"/>
  <c r="H14169" i="36"/>
  <c r="I14168" i="36"/>
  <c r="H14168" i="36"/>
  <c r="I14167" i="36"/>
  <c r="H14167" i="36"/>
  <c r="I14166" i="36"/>
  <c r="H14166" i="36"/>
  <c r="I14165" i="36"/>
  <c r="H14165" i="36"/>
  <c r="I14164" i="36"/>
  <c r="H14164" i="36"/>
  <c r="I14163" i="36"/>
  <c r="H14163" i="36"/>
  <c r="I14162" i="36"/>
  <c r="H14162" i="36"/>
  <c r="I14161" i="36"/>
  <c r="H14161" i="36"/>
  <c r="I14160" i="36"/>
  <c r="H14160" i="36"/>
  <c r="I14159" i="36"/>
  <c r="H14159" i="36"/>
  <c r="I14158" i="36"/>
  <c r="H14158" i="36"/>
  <c r="I14157" i="36"/>
  <c r="H14157" i="36"/>
  <c r="I14156" i="36"/>
  <c r="H14156" i="36"/>
  <c r="I14155" i="36"/>
  <c r="H14155" i="36"/>
  <c r="I14154" i="36"/>
  <c r="H14154" i="36"/>
  <c r="I14153" i="36"/>
  <c r="H14153" i="36"/>
  <c r="I14152" i="36"/>
  <c r="H14152" i="36"/>
  <c r="I14151" i="36"/>
  <c r="H14151" i="36"/>
  <c r="I14150" i="36"/>
  <c r="H14150" i="36"/>
  <c r="I14149" i="36"/>
  <c r="H14149" i="36"/>
  <c r="I14148" i="36"/>
  <c r="H14148" i="36"/>
  <c r="I14147" i="36"/>
  <c r="H14147" i="36"/>
  <c r="I14146" i="36"/>
  <c r="H14146" i="36"/>
  <c r="I14145" i="36"/>
  <c r="H14145" i="36"/>
  <c r="I14144" i="36"/>
  <c r="H14144" i="36"/>
  <c r="I14143" i="36"/>
  <c r="H14143" i="36"/>
  <c r="I14142" i="36"/>
  <c r="H14142" i="36"/>
  <c r="I14141" i="36"/>
  <c r="H14141" i="36"/>
  <c r="I14140" i="36"/>
  <c r="H14140" i="36"/>
  <c r="I14139" i="36"/>
  <c r="H14139" i="36"/>
  <c r="I14138" i="36"/>
  <c r="H14138" i="36"/>
  <c r="I14137" i="36"/>
  <c r="H14137" i="36"/>
  <c r="I14136" i="36"/>
  <c r="H14136" i="36"/>
  <c r="I14135" i="36"/>
  <c r="H14135" i="36"/>
  <c r="I14134" i="36"/>
  <c r="H14134" i="36"/>
  <c r="I14133" i="36"/>
  <c r="H14133" i="36"/>
  <c r="I14132" i="36"/>
  <c r="H14132" i="36"/>
  <c r="I14131" i="36"/>
  <c r="H14131" i="36"/>
  <c r="I14130" i="36"/>
  <c r="H14130" i="36"/>
  <c r="I14129" i="36"/>
  <c r="H14129" i="36"/>
  <c r="I14128" i="36"/>
  <c r="H14128" i="36"/>
  <c r="I14127" i="36"/>
  <c r="H14127" i="36"/>
  <c r="I14126" i="36"/>
  <c r="H14126" i="36"/>
  <c r="I14125" i="36"/>
  <c r="H14125" i="36"/>
  <c r="I14124" i="36"/>
  <c r="H14124" i="36"/>
  <c r="I14123" i="36"/>
  <c r="H14123" i="36"/>
  <c r="I14122" i="36"/>
  <c r="H14122" i="36"/>
  <c r="I14121" i="36"/>
  <c r="H14121" i="36"/>
  <c r="I14120" i="36"/>
  <c r="H14120" i="36"/>
  <c r="I14119" i="36"/>
  <c r="H14119" i="36"/>
  <c r="I14118" i="36"/>
  <c r="H14118" i="36"/>
  <c r="I14117" i="36"/>
  <c r="H14117" i="36"/>
  <c r="I14116" i="36"/>
  <c r="H14116" i="36"/>
  <c r="I14115" i="36"/>
  <c r="H14115" i="36"/>
  <c r="I14114" i="36"/>
  <c r="H14114" i="36"/>
  <c r="I14113" i="36"/>
  <c r="H14113" i="36"/>
  <c r="I14112" i="36"/>
  <c r="H14112" i="36"/>
  <c r="I14111" i="36"/>
  <c r="H14111" i="36"/>
  <c r="I14110" i="36"/>
  <c r="H14110" i="36"/>
  <c r="I14109" i="36"/>
  <c r="H14109" i="36"/>
  <c r="I14108" i="36"/>
  <c r="H14108" i="36"/>
  <c r="I14107" i="36"/>
  <c r="H14107" i="36"/>
  <c r="I14106" i="36"/>
  <c r="H14106" i="36"/>
  <c r="I14105" i="36"/>
  <c r="H14105" i="36"/>
  <c r="I14104" i="36"/>
  <c r="H14104" i="36"/>
  <c r="I14103" i="36"/>
  <c r="H14103" i="36"/>
  <c r="I14102" i="36"/>
  <c r="H14102" i="36"/>
  <c r="I14101" i="36"/>
  <c r="H14101" i="36"/>
  <c r="I14100" i="36"/>
  <c r="H14100" i="36"/>
  <c r="I14099" i="36"/>
  <c r="H14099" i="36"/>
  <c r="I14098" i="36"/>
  <c r="H14098" i="36"/>
  <c r="I14097" i="36"/>
  <c r="H14097" i="36"/>
  <c r="I14096" i="36"/>
  <c r="H14096" i="36"/>
  <c r="I14095" i="36"/>
  <c r="H14095" i="36"/>
  <c r="I14094" i="36"/>
  <c r="H14094" i="36"/>
  <c r="I14093" i="36"/>
  <c r="H14093" i="36"/>
  <c r="I14092" i="36"/>
  <c r="H14092" i="36"/>
  <c r="I14091" i="36"/>
  <c r="H14091" i="36"/>
  <c r="I14090" i="36"/>
  <c r="H14090" i="36"/>
  <c r="I14089" i="36"/>
  <c r="H14089" i="36"/>
  <c r="I14088" i="36"/>
  <c r="H14088" i="36"/>
  <c r="I14087" i="36"/>
  <c r="H14087" i="36"/>
  <c r="I14086" i="36"/>
  <c r="H14086" i="36"/>
  <c r="I14085" i="36"/>
  <c r="H14085" i="36"/>
  <c r="I14084" i="36"/>
  <c r="H14084" i="36"/>
  <c r="I14083" i="36"/>
  <c r="H14083" i="36"/>
  <c r="I14082" i="36"/>
  <c r="H14082" i="36"/>
  <c r="I14081" i="36"/>
  <c r="H14081" i="36"/>
  <c r="I14080" i="36"/>
  <c r="H14080" i="36"/>
  <c r="I14079" i="36"/>
  <c r="H14079" i="36"/>
  <c r="I14078" i="36"/>
  <c r="H14078" i="36"/>
  <c r="I14077" i="36"/>
  <c r="H14077" i="36"/>
  <c r="I14076" i="36"/>
  <c r="H14076" i="36"/>
  <c r="I14075" i="36"/>
  <c r="H14075" i="36"/>
  <c r="I14074" i="36"/>
  <c r="H14074" i="36"/>
  <c r="I14073" i="36"/>
  <c r="H14073" i="36"/>
  <c r="I14072" i="36"/>
  <c r="H14072" i="36"/>
  <c r="I14071" i="36"/>
  <c r="H14071" i="36"/>
  <c r="I14070" i="36"/>
  <c r="H14070" i="36"/>
  <c r="I14069" i="36"/>
  <c r="H14069" i="36"/>
  <c r="I14068" i="36"/>
  <c r="H14068" i="36"/>
  <c r="I14067" i="36"/>
  <c r="H14067" i="36"/>
  <c r="I14066" i="36"/>
  <c r="H14066" i="36"/>
  <c r="I14065" i="36"/>
  <c r="H14065" i="36"/>
  <c r="I14064" i="36"/>
  <c r="H14064" i="36"/>
  <c r="I14063" i="36"/>
  <c r="H14063" i="36"/>
  <c r="I14062" i="36"/>
  <c r="H14062" i="36"/>
  <c r="I14061" i="36"/>
  <c r="H14061" i="36"/>
  <c r="I14060" i="36"/>
  <c r="H14060" i="36"/>
  <c r="I14059" i="36"/>
  <c r="H14059" i="36"/>
  <c r="I14058" i="36"/>
  <c r="H14058" i="36"/>
  <c r="I14057" i="36"/>
  <c r="H14057" i="36"/>
  <c r="I14056" i="36"/>
  <c r="H14056" i="36"/>
  <c r="I14055" i="36"/>
  <c r="H14055" i="36"/>
  <c r="I14054" i="36"/>
  <c r="H14054" i="36"/>
  <c r="I14053" i="36"/>
  <c r="H14053" i="36"/>
  <c r="I14052" i="36"/>
  <c r="H14052" i="36"/>
  <c r="I14051" i="36"/>
  <c r="H14051" i="36"/>
  <c r="I14050" i="36"/>
  <c r="H14050" i="36"/>
  <c r="I14049" i="36"/>
  <c r="H14049" i="36"/>
  <c r="I14048" i="36"/>
  <c r="H14048" i="36"/>
  <c r="I14047" i="36"/>
  <c r="H14047" i="36"/>
  <c r="I14046" i="36"/>
  <c r="H14046" i="36"/>
  <c r="I14045" i="36"/>
  <c r="H14045" i="36"/>
  <c r="I14044" i="36"/>
  <c r="H14044" i="36"/>
  <c r="I14043" i="36"/>
  <c r="H14043" i="36"/>
  <c r="I14042" i="36"/>
  <c r="H14042" i="36"/>
  <c r="I14041" i="36"/>
  <c r="H14041" i="36"/>
  <c r="I14040" i="36"/>
  <c r="H14040" i="36"/>
  <c r="I14039" i="36"/>
  <c r="H14039" i="36"/>
  <c r="I14038" i="36"/>
  <c r="H14038" i="36"/>
  <c r="I14037" i="36"/>
  <c r="H14037" i="36"/>
  <c r="I14036" i="36"/>
  <c r="H14036" i="36"/>
  <c r="I14035" i="36"/>
  <c r="H14035" i="36"/>
  <c r="I14034" i="36"/>
  <c r="H14034" i="36"/>
  <c r="I14033" i="36"/>
  <c r="H14033" i="36"/>
  <c r="I14032" i="36"/>
  <c r="H14032" i="36"/>
  <c r="I14031" i="36"/>
  <c r="H14031" i="36"/>
  <c r="I14030" i="36"/>
  <c r="H14030" i="36"/>
  <c r="I14029" i="36"/>
  <c r="H14029" i="36"/>
  <c r="I14028" i="36"/>
  <c r="H14028" i="36"/>
  <c r="I14027" i="36"/>
  <c r="H14027" i="36"/>
  <c r="I14026" i="36"/>
  <c r="H14026" i="36"/>
  <c r="I14025" i="36"/>
  <c r="H14025" i="36"/>
  <c r="I14024" i="36"/>
  <c r="H14024" i="36"/>
  <c r="I14023" i="36"/>
  <c r="H14023" i="36"/>
  <c r="I14022" i="36"/>
  <c r="H14022" i="36"/>
  <c r="I14021" i="36"/>
  <c r="H14021" i="36"/>
  <c r="I14020" i="36"/>
  <c r="H14020" i="36"/>
  <c r="I14019" i="36"/>
  <c r="H14019" i="36"/>
  <c r="I14018" i="36"/>
  <c r="H14018" i="36"/>
  <c r="I14017" i="36"/>
  <c r="H14017" i="36"/>
  <c r="I14016" i="36"/>
  <c r="H14016" i="36"/>
  <c r="I14015" i="36"/>
  <c r="H14015" i="36"/>
  <c r="I14014" i="36"/>
  <c r="H14014" i="36"/>
  <c r="I14013" i="36"/>
  <c r="H14013" i="36"/>
  <c r="I14012" i="36"/>
  <c r="H14012" i="36"/>
  <c r="I14011" i="36"/>
  <c r="H14011" i="36"/>
  <c r="I14010" i="36"/>
  <c r="H14010" i="36"/>
  <c r="I14009" i="36"/>
  <c r="H14009" i="36"/>
  <c r="I14008" i="36"/>
  <c r="H14008" i="36"/>
  <c r="I14007" i="36"/>
  <c r="H14007" i="36"/>
  <c r="I14006" i="36"/>
  <c r="H14006" i="36"/>
  <c r="I14005" i="36"/>
  <c r="H14005" i="36"/>
  <c r="I14004" i="36"/>
  <c r="H14004" i="36"/>
  <c r="I14003" i="36"/>
  <c r="H14003" i="36"/>
  <c r="I14002" i="36"/>
  <c r="H14002" i="36"/>
  <c r="I14001" i="36"/>
  <c r="H14001" i="36"/>
  <c r="I14000" i="36"/>
  <c r="H14000" i="36"/>
  <c r="I13999" i="36"/>
  <c r="H13999" i="36"/>
  <c r="I13998" i="36"/>
  <c r="H13998" i="36"/>
  <c r="I13997" i="36"/>
  <c r="H13997" i="36"/>
  <c r="I13996" i="36"/>
  <c r="H13996" i="36"/>
  <c r="I13995" i="36"/>
  <c r="H13995" i="36"/>
  <c r="I13994" i="36"/>
  <c r="H13994" i="36"/>
  <c r="I13993" i="36"/>
  <c r="H13993" i="36"/>
  <c r="I13992" i="36"/>
  <c r="H13992" i="36"/>
  <c r="I13991" i="36"/>
  <c r="H13991" i="36"/>
  <c r="I13990" i="36"/>
  <c r="H13990" i="36"/>
  <c r="I13989" i="36"/>
  <c r="H13989" i="36"/>
  <c r="I13988" i="36"/>
  <c r="H13988" i="36"/>
  <c r="I13987" i="36"/>
  <c r="H13987" i="36"/>
  <c r="I13986" i="36"/>
  <c r="H13986" i="36"/>
  <c r="I13985" i="36"/>
  <c r="H13985" i="36"/>
  <c r="I13984" i="36"/>
  <c r="H13984" i="36"/>
  <c r="I13983" i="36"/>
  <c r="H13983" i="36"/>
  <c r="I13982" i="36"/>
  <c r="H13982" i="36"/>
  <c r="I13981" i="36"/>
  <c r="H13981" i="36"/>
  <c r="I13980" i="36"/>
  <c r="H13980" i="36"/>
  <c r="I13979" i="36"/>
  <c r="H13979" i="36"/>
  <c r="I13978" i="36"/>
  <c r="H13978" i="36"/>
  <c r="I13977" i="36"/>
  <c r="H13977" i="36"/>
  <c r="I13976" i="36"/>
  <c r="H13976" i="36"/>
  <c r="I13975" i="36"/>
  <c r="H13975" i="36"/>
  <c r="I13974" i="36"/>
  <c r="H13974" i="36"/>
  <c r="I13973" i="36"/>
  <c r="H13973" i="36"/>
  <c r="I13972" i="36"/>
  <c r="H13972" i="36"/>
  <c r="I13971" i="36"/>
  <c r="H13971" i="36"/>
  <c r="I13970" i="36"/>
  <c r="H13970" i="36"/>
  <c r="I13969" i="36"/>
  <c r="H13969" i="36"/>
  <c r="I13968" i="36"/>
  <c r="H13968" i="36"/>
  <c r="I13967" i="36"/>
  <c r="H13967" i="36"/>
  <c r="I13966" i="36"/>
  <c r="H13966" i="36"/>
  <c r="I13965" i="36"/>
  <c r="H13965" i="36"/>
  <c r="I13964" i="36"/>
  <c r="H13964" i="36"/>
  <c r="I13963" i="36"/>
  <c r="H13963" i="36"/>
  <c r="I13962" i="36"/>
  <c r="H13962" i="36"/>
  <c r="I13961" i="36"/>
  <c r="H13961" i="36"/>
  <c r="I13960" i="36"/>
  <c r="H13960" i="36"/>
  <c r="I13959" i="36"/>
  <c r="H13959" i="36"/>
  <c r="I13958" i="36"/>
  <c r="H13958" i="36"/>
  <c r="I13957" i="36"/>
  <c r="H13957" i="36"/>
  <c r="I13956" i="36"/>
  <c r="H13956" i="36"/>
  <c r="I13955" i="36"/>
  <c r="H13955" i="36"/>
  <c r="I13954" i="36"/>
  <c r="H13954" i="36"/>
  <c r="I13953" i="36"/>
  <c r="H13953" i="36"/>
  <c r="I13952" i="36"/>
  <c r="H13952" i="36"/>
  <c r="I13951" i="36"/>
  <c r="H13951" i="36"/>
  <c r="I13950" i="36"/>
  <c r="H13950" i="36"/>
  <c r="I13949" i="36"/>
  <c r="H13949" i="36"/>
  <c r="I13948" i="36"/>
  <c r="H13948" i="36"/>
  <c r="I13947" i="36"/>
  <c r="H13947" i="36"/>
  <c r="I13946" i="36"/>
  <c r="H13946" i="36"/>
  <c r="I13945" i="36"/>
  <c r="H13945" i="36"/>
  <c r="I13944" i="36"/>
  <c r="H13944" i="36"/>
  <c r="I13943" i="36"/>
  <c r="H13943" i="36"/>
  <c r="I13942" i="36"/>
  <c r="H13942" i="36"/>
  <c r="I13941" i="36"/>
  <c r="H13941" i="36"/>
  <c r="I13940" i="36"/>
  <c r="H13940" i="36"/>
  <c r="I13939" i="36"/>
  <c r="H13939" i="36"/>
  <c r="I13938" i="36"/>
  <c r="H13938" i="36"/>
  <c r="I13937" i="36"/>
  <c r="H13937" i="36"/>
  <c r="I13936" i="36"/>
  <c r="H13936" i="36"/>
  <c r="I13935" i="36"/>
  <c r="H13935" i="36"/>
  <c r="I13934" i="36"/>
  <c r="H13934" i="36"/>
  <c r="I13933" i="36"/>
  <c r="H13933" i="36"/>
  <c r="I13932" i="36"/>
  <c r="H13932" i="36"/>
  <c r="I13931" i="36"/>
  <c r="H13931" i="36"/>
  <c r="I13930" i="36"/>
  <c r="H13930" i="36"/>
  <c r="I13929" i="36"/>
  <c r="H13929" i="36"/>
  <c r="I13928" i="36"/>
  <c r="H13928" i="36"/>
  <c r="I13927" i="36"/>
  <c r="H13927" i="36"/>
  <c r="I13926" i="36"/>
  <c r="H13926" i="36"/>
  <c r="I13925" i="36"/>
  <c r="H13925" i="36"/>
  <c r="I13924" i="36"/>
  <c r="H13924" i="36"/>
  <c r="I13923" i="36"/>
  <c r="H13923" i="36"/>
  <c r="I13922" i="36"/>
  <c r="H13922" i="36"/>
  <c r="I13921" i="36"/>
  <c r="H13921" i="36"/>
  <c r="I13920" i="36"/>
  <c r="H13920" i="36"/>
  <c r="I13919" i="36"/>
  <c r="H13919" i="36"/>
  <c r="I13918" i="36"/>
  <c r="H13918" i="36"/>
  <c r="I13917" i="36"/>
  <c r="H13917" i="36"/>
  <c r="I13916" i="36"/>
  <c r="H13916" i="36"/>
  <c r="I13915" i="36"/>
  <c r="H13915" i="36"/>
  <c r="I13914" i="36"/>
  <c r="H13914" i="36"/>
  <c r="I13913" i="36"/>
  <c r="H13913" i="36"/>
  <c r="I13912" i="36"/>
  <c r="H13912" i="36"/>
  <c r="I13911" i="36"/>
  <c r="H13911" i="36"/>
  <c r="I13910" i="36"/>
  <c r="H13910" i="36"/>
  <c r="I13909" i="36"/>
  <c r="H13909" i="36"/>
  <c r="I13908" i="36"/>
  <c r="H13908" i="36"/>
  <c r="I13907" i="36"/>
  <c r="H13907" i="36"/>
  <c r="I13906" i="36"/>
  <c r="H13906" i="36"/>
  <c r="I13905" i="36"/>
  <c r="H13905" i="36"/>
  <c r="I13904" i="36"/>
  <c r="H13904" i="36"/>
  <c r="I13903" i="36"/>
  <c r="H13903" i="36"/>
  <c r="I13902" i="36"/>
  <c r="H13902" i="36"/>
  <c r="I13901" i="36"/>
  <c r="H13901" i="36"/>
  <c r="I13900" i="36"/>
  <c r="H13900" i="36"/>
  <c r="I13899" i="36"/>
  <c r="H13899" i="36"/>
  <c r="I13898" i="36"/>
  <c r="H13898" i="36"/>
  <c r="I13897" i="36"/>
  <c r="H13897" i="36"/>
  <c r="I13896" i="36"/>
  <c r="H13896" i="36"/>
  <c r="I13895" i="36"/>
  <c r="H13895" i="36"/>
  <c r="I13894" i="36"/>
  <c r="H13894" i="36"/>
  <c r="I13893" i="36"/>
  <c r="H13893" i="36"/>
  <c r="I13892" i="36"/>
  <c r="H13892" i="36"/>
  <c r="I13891" i="36"/>
  <c r="H13891" i="36"/>
  <c r="I13890" i="36"/>
  <c r="H13890" i="36"/>
  <c r="I13889" i="36"/>
  <c r="H13889" i="36"/>
  <c r="I13888" i="36"/>
  <c r="H13888" i="36"/>
  <c r="I13887" i="36"/>
  <c r="H13887" i="36"/>
  <c r="I13886" i="36"/>
  <c r="H13886" i="36"/>
  <c r="I13885" i="36"/>
  <c r="H13885" i="36"/>
  <c r="I13884" i="36"/>
  <c r="H13884" i="36"/>
  <c r="I13883" i="36"/>
  <c r="H13883" i="36"/>
  <c r="I13882" i="36"/>
  <c r="H13882" i="36"/>
  <c r="I13881" i="36"/>
  <c r="H13881" i="36"/>
  <c r="I13880" i="36"/>
  <c r="H13880" i="36"/>
  <c r="I13879" i="36"/>
  <c r="H13879" i="36"/>
  <c r="I13878" i="36"/>
  <c r="H13878" i="36"/>
  <c r="I13877" i="36"/>
  <c r="H13877" i="36"/>
  <c r="I13876" i="36"/>
  <c r="H13876" i="36"/>
  <c r="I13875" i="36"/>
  <c r="H13875" i="36"/>
  <c r="I13874" i="36"/>
  <c r="H13874" i="36"/>
  <c r="I13873" i="36"/>
  <c r="H13873" i="36"/>
  <c r="I13872" i="36"/>
  <c r="H13872" i="36"/>
  <c r="I13871" i="36"/>
  <c r="H13871" i="36"/>
  <c r="I13870" i="36"/>
  <c r="H13870" i="36"/>
  <c r="I13869" i="36"/>
  <c r="H13869" i="36"/>
  <c r="I13868" i="36"/>
  <c r="H13868" i="36"/>
  <c r="I13867" i="36"/>
  <c r="H13867" i="36"/>
  <c r="I13866" i="36"/>
  <c r="H13866" i="36"/>
  <c r="I13865" i="36"/>
  <c r="H13865" i="36"/>
  <c r="I13864" i="36"/>
  <c r="H13864" i="36"/>
  <c r="I13863" i="36"/>
  <c r="H13863" i="36"/>
  <c r="I13862" i="36"/>
  <c r="H13862" i="36"/>
  <c r="I13861" i="36"/>
  <c r="H13861" i="36"/>
  <c r="I13860" i="36"/>
  <c r="H13860" i="36"/>
  <c r="I13859" i="36"/>
  <c r="H13859" i="36"/>
  <c r="I13858" i="36"/>
  <c r="H13858" i="36"/>
  <c r="I13857" i="36"/>
  <c r="H13857" i="36"/>
  <c r="I13856" i="36"/>
  <c r="H13856" i="36"/>
  <c r="I13855" i="36"/>
  <c r="H13855" i="36"/>
  <c r="I13854" i="36"/>
  <c r="H13854" i="36"/>
  <c r="I13853" i="36"/>
  <c r="H13853" i="36"/>
  <c r="I13852" i="36"/>
  <c r="H13852" i="36"/>
  <c r="I13851" i="36"/>
  <c r="H13851" i="36"/>
  <c r="I13850" i="36"/>
  <c r="H13850" i="36"/>
  <c r="I13849" i="36"/>
  <c r="H13849" i="36"/>
  <c r="I13848" i="36"/>
  <c r="H13848" i="36"/>
  <c r="I13847" i="36"/>
  <c r="H13847" i="36"/>
  <c r="I13846" i="36"/>
  <c r="H13846" i="36"/>
  <c r="I13845" i="36"/>
  <c r="H13845" i="36"/>
  <c r="I13844" i="36"/>
  <c r="H13844" i="36"/>
  <c r="I13843" i="36"/>
  <c r="H13843" i="36"/>
  <c r="I13842" i="36"/>
  <c r="H13842" i="36"/>
  <c r="I13841" i="36"/>
  <c r="H13841" i="36"/>
  <c r="I13840" i="36"/>
  <c r="H13840" i="36"/>
  <c r="I13839" i="36"/>
  <c r="H13839" i="36"/>
  <c r="I13838" i="36"/>
  <c r="H13838" i="36"/>
  <c r="I13837" i="36"/>
  <c r="H13837" i="36"/>
  <c r="I13836" i="36"/>
  <c r="H13836" i="36"/>
  <c r="I13835" i="36"/>
  <c r="H13835" i="36"/>
  <c r="I13834" i="36"/>
  <c r="H13834" i="36"/>
  <c r="I13833" i="36"/>
  <c r="H13833" i="36"/>
  <c r="I13832" i="36"/>
  <c r="H13832" i="36"/>
  <c r="I13831" i="36"/>
  <c r="H13831" i="36"/>
  <c r="I13830" i="36"/>
  <c r="H13830" i="36"/>
  <c r="I13829" i="36"/>
  <c r="H13829" i="36"/>
  <c r="I13828" i="36"/>
  <c r="H13828" i="36"/>
  <c r="I13827" i="36"/>
  <c r="H13827" i="36"/>
  <c r="I13826" i="36"/>
  <c r="H13826" i="36"/>
  <c r="I13825" i="36"/>
  <c r="H13825" i="36"/>
  <c r="I13824" i="36"/>
  <c r="H13824" i="36"/>
  <c r="I13823" i="36"/>
  <c r="H13823" i="36"/>
  <c r="I13822" i="36"/>
  <c r="H13822" i="36"/>
  <c r="I13821" i="36"/>
  <c r="H13821" i="36"/>
  <c r="I13820" i="36"/>
  <c r="H13820" i="36"/>
  <c r="I13819" i="36"/>
  <c r="H13819" i="36"/>
  <c r="I13818" i="36"/>
  <c r="H13818" i="36"/>
  <c r="I13817" i="36"/>
  <c r="H13817" i="36"/>
  <c r="I13816" i="36"/>
  <c r="H13816" i="36"/>
  <c r="I13815" i="36"/>
  <c r="H13815" i="36"/>
  <c r="I13814" i="36"/>
  <c r="H13814" i="36"/>
  <c r="I13813" i="36"/>
  <c r="H13813" i="36"/>
  <c r="I13812" i="36"/>
  <c r="H13812" i="36"/>
  <c r="I13811" i="36"/>
  <c r="H13811" i="36"/>
  <c r="I13810" i="36"/>
  <c r="H13810" i="36"/>
  <c r="I13809" i="36"/>
  <c r="H13809" i="36"/>
  <c r="I13808" i="36"/>
  <c r="H13808" i="36"/>
  <c r="I13807" i="36"/>
  <c r="H13807" i="36"/>
  <c r="I13806" i="36"/>
  <c r="H13806" i="36"/>
  <c r="I13805" i="36"/>
  <c r="H13805" i="36"/>
  <c r="I13804" i="36"/>
  <c r="H13804" i="36"/>
  <c r="I13803" i="36"/>
  <c r="H13803" i="36"/>
  <c r="I13802" i="36"/>
  <c r="H13802" i="36"/>
  <c r="I13801" i="36"/>
  <c r="H13801" i="36"/>
  <c r="I13800" i="36"/>
  <c r="H13800" i="36"/>
  <c r="I13799" i="36"/>
  <c r="H13799" i="36"/>
  <c r="I13798" i="36"/>
  <c r="H13798" i="36"/>
  <c r="I13797" i="36"/>
  <c r="H13797" i="36"/>
  <c r="I13796" i="36"/>
  <c r="H13796" i="36"/>
  <c r="I13795" i="36"/>
  <c r="H13795" i="36"/>
  <c r="I13794" i="36"/>
  <c r="H13794" i="36"/>
  <c r="I13793" i="36"/>
  <c r="H13793" i="36"/>
  <c r="I13792" i="36"/>
  <c r="H13792" i="36"/>
  <c r="I13791" i="36"/>
  <c r="H13791" i="36"/>
  <c r="I13790" i="36"/>
  <c r="H13790" i="36"/>
  <c r="I13789" i="36"/>
  <c r="H13789" i="36"/>
  <c r="I13788" i="36"/>
  <c r="H13788" i="36"/>
  <c r="I13787" i="36"/>
  <c r="H13787" i="36"/>
  <c r="I13786" i="36"/>
  <c r="H13786" i="36"/>
  <c r="I13785" i="36"/>
  <c r="H13785" i="36"/>
  <c r="I13784" i="36"/>
  <c r="H13784" i="36"/>
  <c r="I13783" i="36"/>
  <c r="H13783" i="36"/>
  <c r="I13782" i="36"/>
  <c r="H13782" i="36"/>
  <c r="I13781" i="36"/>
  <c r="H13781" i="36"/>
  <c r="I13780" i="36"/>
  <c r="H13780" i="36"/>
  <c r="I13779" i="36"/>
  <c r="H13779" i="36"/>
  <c r="I13778" i="36"/>
  <c r="H13778" i="36"/>
  <c r="I13777" i="36"/>
  <c r="H13777" i="36"/>
  <c r="I13776" i="36"/>
  <c r="H13776" i="36"/>
  <c r="I13775" i="36"/>
  <c r="H13775" i="36"/>
  <c r="I13774" i="36"/>
  <c r="H13774" i="36"/>
  <c r="I13773" i="36"/>
  <c r="H13773" i="36"/>
  <c r="I13772" i="36"/>
  <c r="H13772" i="36"/>
  <c r="I13771" i="36"/>
  <c r="H13771" i="36"/>
  <c r="I13770" i="36"/>
  <c r="H13770" i="36"/>
  <c r="I13769" i="36"/>
  <c r="H13769" i="36"/>
  <c r="I13768" i="36"/>
  <c r="H13768" i="36"/>
  <c r="I13767" i="36"/>
  <c r="H13767" i="36"/>
  <c r="I13766" i="36"/>
  <c r="H13766" i="36"/>
  <c r="I13765" i="36"/>
  <c r="H13765" i="36"/>
  <c r="I13764" i="36"/>
  <c r="H13764" i="36"/>
  <c r="I13763" i="36"/>
  <c r="H13763" i="36"/>
  <c r="I13762" i="36"/>
  <c r="H13762" i="36"/>
  <c r="I13761" i="36"/>
  <c r="H13761" i="36"/>
  <c r="I13760" i="36"/>
  <c r="H13760" i="36"/>
  <c r="I13759" i="36"/>
  <c r="H13759" i="36"/>
  <c r="I13758" i="36"/>
  <c r="H13758" i="36"/>
  <c r="I13757" i="36"/>
  <c r="H13757" i="36"/>
  <c r="I13756" i="36"/>
  <c r="H13756" i="36"/>
  <c r="I13755" i="36"/>
  <c r="H13755" i="36"/>
  <c r="I13754" i="36"/>
  <c r="H13754" i="36"/>
  <c r="I13753" i="36"/>
  <c r="H13753" i="36"/>
  <c r="I13752" i="36"/>
  <c r="H13752" i="36"/>
  <c r="I13751" i="36"/>
  <c r="H13751" i="36"/>
  <c r="I13750" i="36"/>
  <c r="H13750" i="36"/>
  <c r="I13749" i="36"/>
  <c r="H13749" i="36"/>
  <c r="I13748" i="36"/>
  <c r="H13748" i="36"/>
  <c r="I13747" i="36"/>
  <c r="H13747" i="36"/>
  <c r="I13746" i="36"/>
  <c r="H13746" i="36"/>
  <c r="I13745" i="36"/>
  <c r="H13745" i="36"/>
  <c r="I13744" i="36"/>
  <c r="H13744" i="36"/>
  <c r="I13743" i="36"/>
  <c r="H13743" i="36"/>
  <c r="I13742" i="36"/>
  <c r="H13742" i="36"/>
  <c r="I13741" i="36"/>
  <c r="H13741" i="36"/>
  <c r="I13740" i="36"/>
  <c r="H13740" i="36"/>
  <c r="I13739" i="36"/>
  <c r="H13739" i="36"/>
  <c r="I13738" i="36"/>
  <c r="H13738" i="36"/>
  <c r="I13737" i="36"/>
  <c r="H13737" i="36"/>
  <c r="I13736" i="36"/>
  <c r="H13736" i="36"/>
  <c r="I13735" i="36"/>
  <c r="H13735" i="36"/>
  <c r="I13734" i="36"/>
  <c r="H13734" i="36"/>
  <c r="I13733" i="36"/>
  <c r="H13733" i="36"/>
  <c r="I13732" i="36"/>
  <c r="H13732" i="36"/>
  <c r="I13731" i="36"/>
  <c r="H13731" i="36"/>
  <c r="I13730" i="36"/>
  <c r="H13730" i="36"/>
  <c r="I13729" i="36"/>
  <c r="H13729" i="36"/>
  <c r="I13728" i="36"/>
  <c r="H13728" i="36"/>
  <c r="I13727" i="36"/>
  <c r="H13727" i="36"/>
  <c r="I13726" i="36"/>
  <c r="H13726" i="36"/>
  <c r="I13725" i="36"/>
  <c r="H13725" i="36"/>
  <c r="I13724" i="36"/>
  <c r="H13724" i="36"/>
  <c r="I13723" i="36"/>
  <c r="H13723" i="36"/>
  <c r="I13722" i="36"/>
  <c r="H13722" i="36"/>
  <c r="I13721" i="36"/>
  <c r="H13721" i="36"/>
  <c r="I13720" i="36"/>
  <c r="H13720" i="36"/>
  <c r="I13719" i="36"/>
  <c r="H13719" i="36"/>
  <c r="I13718" i="36"/>
  <c r="H13718" i="36"/>
  <c r="I13717" i="36"/>
  <c r="H13717" i="36"/>
  <c r="I13716" i="36"/>
  <c r="H13716" i="36"/>
  <c r="I13715" i="36"/>
  <c r="H13715" i="36"/>
  <c r="I13714" i="36"/>
  <c r="H13714" i="36"/>
  <c r="I13713" i="36"/>
  <c r="H13713" i="36"/>
  <c r="I13712" i="36"/>
  <c r="H13712" i="36"/>
  <c r="I13711" i="36"/>
  <c r="H13711" i="36"/>
  <c r="I13710" i="36"/>
  <c r="H13710" i="36"/>
  <c r="I13709" i="36"/>
  <c r="H13709" i="36"/>
  <c r="I13708" i="36"/>
  <c r="H13708" i="36"/>
  <c r="I13707" i="36"/>
  <c r="H13707" i="36"/>
  <c r="I13706" i="36"/>
  <c r="H13706" i="36"/>
  <c r="I13705" i="36"/>
  <c r="H13705" i="36"/>
  <c r="I13704" i="36"/>
  <c r="H13704" i="36"/>
  <c r="I13703" i="36"/>
  <c r="H13703" i="36"/>
  <c r="I13702" i="36"/>
  <c r="H13702" i="36"/>
  <c r="I13701" i="36"/>
  <c r="H13701" i="36"/>
  <c r="I13700" i="36"/>
  <c r="H13700" i="36"/>
  <c r="I13699" i="36"/>
  <c r="H13699" i="36"/>
  <c r="I13698" i="36"/>
  <c r="H13698" i="36"/>
  <c r="I13697" i="36"/>
  <c r="H13697" i="36"/>
  <c r="I13696" i="36"/>
  <c r="H13696" i="36"/>
  <c r="I13695" i="36"/>
  <c r="H13695" i="36"/>
  <c r="I13694" i="36"/>
  <c r="H13694" i="36"/>
  <c r="I13693" i="36"/>
  <c r="H13693" i="36"/>
  <c r="I13692" i="36"/>
  <c r="H13692" i="36"/>
  <c r="I13691" i="36"/>
  <c r="H13691" i="36"/>
  <c r="I13690" i="36"/>
  <c r="H13690" i="36"/>
  <c r="I13689" i="36"/>
  <c r="H13689" i="36"/>
  <c r="I13688" i="36"/>
  <c r="H13688" i="36"/>
  <c r="I13687" i="36"/>
  <c r="H13687" i="36"/>
  <c r="I13686" i="36"/>
  <c r="H13686" i="36"/>
  <c r="I13685" i="36"/>
  <c r="H13685" i="36"/>
  <c r="I13684" i="36"/>
  <c r="H13684" i="36"/>
  <c r="I13683" i="36"/>
  <c r="H13683" i="36"/>
  <c r="I13682" i="36"/>
  <c r="H13682" i="36"/>
  <c r="I13681" i="36"/>
  <c r="H13681" i="36"/>
  <c r="I13680" i="36"/>
  <c r="H13680" i="36"/>
  <c r="I13679" i="36"/>
  <c r="H13679" i="36"/>
  <c r="I13678" i="36"/>
  <c r="H13678" i="36"/>
  <c r="I13677" i="36"/>
  <c r="H13677" i="36"/>
  <c r="I13676" i="36"/>
  <c r="H13676" i="36"/>
  <c r="I13675" i="36"/>
  <c r="H13675" i="36"/>
  <c r="I13674" i="36"/>
  <c r="H13674" i="36"/>
  <c r="I13673" i="36"/>
  <c r="H13673" i="36"/>
  <c r="I13672" i="36"/>
  <c r="H13672" i="36"/>
  <c r="I13671" i="36"/>
  <c r="H13671" i="36"/>
  <c r="I13670" i="36"/>
  <c r="H13670" i="36"/>
  <c r="I13669" i="36"/>
  <c r="H13669" i="36"/>
  <c r="I13668" i="36"/>
  <c r="H13668" i="36"/>
  <c r="I13667" i="36"/>
  <c r="H13667" i="36"/>
  <c r="I13666" i="36"/>
  <c r="H13666" i="36"/>
  <c r="I13665" i="36"/>
  <c r="H13665" i="36"/>
  <c r="I13664" i="36"/>
  <c r="H13664" i="36"/>
  <c r="I13663" i="36"/>
  <c r="H13663" i="36"/>
  <c r="I13662" i="36"/>
  <c r="H13662" i="36"/>
  <c r="I13661" i="36"/>
  <c r="H13661" i="36"/>
  <c r="I13660" i="36"/>
  <c r="H13660" i="36"/>
  <c r="I13659" i="36"/>
  <c r="H13659" i="36"/>
  <c r="I13658" i="36"/>
  <c r="H13658" i="36"/>
  <c r="I13657" i="36"/>
  <c r="H13657" i="36"/>
  <c r="I13656" i="36"/>
  <c r="H13656" i="36"/>
  <c r="I13655" i="36"/>
  <c r="H13655" i="36"/>
  <c r="I13654" i="36"/>
  <c r="H13654" i="36"/>
  <c r="I13653" i="36"/>
  <c r="H13653" i="36"/>
  <c r="I13652" i="36"/>
  <c r="H13652" i="36"/>
  <c r="I13651" i="36"/>
  <c r="H13651" i="36"/>
  <c r="I13650" i="36"/>
  <c r="H13650" i="36"/>
  <c r="I13649" i="36"/>
  <c r="H13649" i="36"/>
  <c r="I13648" i="36"/>
  <c r="H13648" i="36"/>
  <c r="I13647" i="36"/>
  <c r="H13647" i="36"/>
  <c r="I13646" i="36"/>
  <c r="H13646" i="36"/>
  <c r="I13645" i="36"/>
  <c r="H13645" i="36"/>
  <c r="I13644" i="36"/>
  <c r="H13644" i="36"/>
  <c r="I13643" i="36"/>
  <c r="H13643" i="36"/>
  <c r="I13642" i="36"/>
  <c r="H13642" i="36"/>
  <c r="I13641" i="36"/>
  <c r="H13641" i="36"/>
  <c r="I13640" i="36"/>
  <c r="H13640" i="36"/>
  <c r="I13639" i="36"/>
  <c r="H13639" i="36"/>
  <c r="I13638" i="36"/>
  <c r="H13638" i="36"/>
  <c r="I13637" i="36"/>
  <c r="H13637" i="36"/>
  <c r="I13636" i="36"/>
  <c r="H13636" i="36"/>
  <c r="I13635" i="36"/>
  <c r="H13635" i="36"/>
  <c r="I13634" i="36"/>
  <c r="H13634" i="36"/>
  <c r="I13633" i="36"/>
  <c r="H13633" i="36"/>
  <c r="I13632" i="36"/>
  <c r="H13632" i="36"/>
  <c r="I13631" i="36"/>
  <c r="H13631" i="36"/>
  <c r="I13630" i="36"/>
  <c r="H13630" i="36"/>
  <c r="I13629" i="36"/>
  <c r="H13629" i="36"/>
  <c r="I13628" i="36"/>
  <c r="H13628" i="36"/>
  <c r="I13627" i="36"/>
  <c r="H13627" i="36"/>
  <c r="I13626" i="36"/>
  <c r="H13626" i="36"/>
  <c r="I13625" i="36"/>
  <c r="H13625" i="36"/>
  <c r="I13624" i="36"/>
  <c r="H13624" i="36"/>
  <c r="I13623" i="36"/>
  <c r="H13623" i="36"/>
  <c r="I13622" i="36"/>
  <c r="H13622" i="36"/>
  <c r="I13621" i="36"/>
  <c r="H13621" i="36"/>
  <c r="I13620" i="36"/>
  <c r="H13620" i="36"/>
  <c r="I13619" i="36"/>
  <c r="H13619" i="36"/>
  <c r="I13618" i="36"/>
  <c r="H13618" i="36"/>
  <c r="I13617" i="36"/>
  <c r="H13617" i="36"/>
  <c r="I13616" i="36"/>
  <c r="H13616" i="36"/>
  <c r="I13615" i="36"/>
  <c r="H13615" i="36"/>
  <c r="I13614" i="36"/>
  <c r="H13614" i="36"/>
  <c r="I13613" i="36"/>
  <c r="H13613" i="36"/>
  <c r="I13612" i="36"/>
  <c r="H13612" i="36"/>
  <c r="I13611" i="36"/>
  <c r="H13611" i="36"/>
  <c r="I13610" i="36"/>
  <c r="H13610" i="36"/>
  <c r="I13609" i="36"/>
  <c r="H13609" i="36"/>
  <c r="I13608" i="36"/>
  <c r="H13608" i="36"/>
  <c r="I13607" i="36"/>
  <c r="H13607" i="36"/>
  <c r="I13606" i="36"/>
  <c r="H13606" i="36"/>
  <c r="I13605" i="36"/>
  <c r="H13605" i="36"/>
  <c r="I13604" i="36"/>
  <c r="H13604" i="36"/>
  <c r="I13603" i="36"/>
  <c r="H13603" i="36"/>
  <c r="I13602" i="36"/>
  <c r="H13602" i="36"/>
  <c r="I13601" i="36"/>
  <c r="H13601" i="36"/>
  <c r="I13600" i="36"/>
  <c r="H13600" i="36"/>
  <c r="I13599" i="36"/>
  <c r="H13599" i="36"/>
  <c r="I13598" i="36"/>
  <c r="H13598" i="36"/>
  <c r="I13597" i="36"/>
  <c r="H13597" i="36"/>
  <c r="I13596" i="36"/>
  <c r="H13596" i="36"/>
  <c r="I13595" i="36"/>
  <c r="H13595" i="36"/>
  <c r="I13594" i="36"/>
  <c r="H13594" i="36"/>
  <c r="I13593" i="36"/>
  <c r="H13593" i="36"/>
  <c r="I13592" i="36"/>
  <c r="H13592" i="36"/>
  <c r="I13591" i="36"/>
  <c r="H13591" i="36"/>
  <c r="I13590" i="36"/>
  <c r="H13590" i="36"/>
  <c r="I13589" i="36"/>
  <c r="H13589" i="36"/>
  <c r="I13588" i="36"/>
  <c r="H13588" i="36"/>
  <c r="I13587" i="36"/>
  <c r="H13587" i="36"/>
  <c r="I13586" i="36"/>
  <c r="H13586" i="36"/>
  <c r="I13585" i="36"/>
  <c r="H13585" i="36"/>
  <c r="I13584" i="36"/>
  <c r="H13584" i="36"/>
  <c r="I13583" i="36"/>
  <c r="H13583" i="36"/>
  <c r="I13582" i="36"/>
  <c r="H13582" i="36"/>
  <c r="I13581" i="36"/>
  <c r="H13581" i="36"/>
  <c r="I13580" i="36"/>
  <c r="H13580" i="36"/>
  <c r="I13579" i="36"/>
  <c r="H13579" i="36"/>
  <c r="I13578" i="36"/>
  <c r="H13578" i="36"/>
  <c r="I13577" i="36"/>
  <c r="H13577" i="36"/>
  <c r="I13576" i="36"/>
  <c r="H13576" i="36"/>
  <c r="I13575" i="36"/>
  <c r="H13575" i="36"/>
  <c r="I13574" i="36"/>
  <c r="H13574" i="36"/>
  <c r="I13573" i="36"/>
  <c r="H13573" i="36"/>
  <c r="I13572" i="36"/>
  <c r="H13572" i="36"/>
  <c r="I13571" i="36"/>
  <c r="H13571" i="36"/>
  <c r="I13570" i="36"/>
  <c r="H13570" i="36"/>
  <c r="I13569" i="36"/>
  <c r="H13569" i="36"/>
  <c r="I13568" i="36"/>
  <c r="H13568" i="36"/>
  <c r="I13567" i="36"/>
  <c r="H13567" i="36"/>
  <c r="I13566" i="36"/>
  <c r="H13566" i="36"/>
  <c r="I13565" i="36"/>
  <c r="H13565" i="36"/>
  <c r="I13564" i="36"/>
  <c r="H13564" i="36"/>
  <c r="I13563" i="36"/>
  <c r="H13563" i="36"/>
  <c r="I13562" i="36"/>
  <c r="H13562" i="36"/>
  <c r="I13561" i="36"/>
  <c r="H13561" i="36"/>
  <c r="I13560" i="36"/>
  <c r="H13560" i="36"/>
  <c r="I13559" i="36"/>
  <c r="H13559" i="36"/>
  <c r="I13558" i="36"/>
  <c r="H13558" i="36"/>
  <c r="I13557" i="36"/>
  <c r="H13557" i="36"/>
  <c r="I13556" i="36"/>
  <c r="H13556" i="36"/>
  <c r="I13555" i="36"/>
  <c r="H13555" i="36"/>
  <c r="I13554" i="36"/>
  <c r="H13554" i="36"/>
  <c r="I13553" i="36"/>
  <c r="H13553" i="36"/>
  <c r="I13552" i="36"/>
  <c r="H13552" i="36"/>
  <c r="I13551" i="36"/>
  <c r="H13551" i="36"/>
  <c r="I13550" i="36"/>
  <c r="H13550" i="36"/>
  <c r="I13549" i="36"/>
  <c r="H13549" i="36"/>
  <c r="I13548" i="36"/>
  <c r="H13548" i="36"/>
  <c r="I13547" i="36"/>
  <c r="H13547" i="36"/>
  <c r="I13546" i="36"/>
  <c r="H13546" i="36"/>
  <c r="I13545" i="36"/>
  <c r="H13545" i="36"/>
  <c r="I13544" i="36"/>
  <c r="H13544" i="36"/>
  <c r="I13543" i="36"/>
  <c r="H13543" i="36"/>
  <c r="I13542" i="36"/>
  <c r="H13542" i="36"/>
  <c r="I13541" i="36"/>
  <c r="H13541" i="36"/>
  <c r="I13540" i="36"/>
  <c r="H13540" i="36"/>
  <c r="I13539" i="36"/>
  <c r="H13539" i="36"/>
  <c r="I13538" i="36"/>
  <c r="H13538" i="36"/>
  <c r="I13537" i="36"/>
  <c r="H13537" i="36"/>
  <c r="I13536" i="36"/>
  <c r="H13536" i="36"/>
  <c r="I13535" i="36"/>
  <c r="H13535" i="36"/>
  <c r="I13534" i="36"/>
  <c r="H13534" i="36"/>
  <c r="I13533" i="36"/>
  <c r="H13533" i="36"/>
  <c r="I13532" i="36"/>
  <c r="H13532" i="36"/>
  <c r="I13531" i="36"/>
  <c r="H13531" i="36"/>
  <c r="I13530" i="36"/>
  <c r="H13530" i="36"/>
  <c r="I13529" i="36"/>
  <c r="H13529" i="36"/>
  <c r="I13528" i="36"/>
  <c r="H13528" i="36"/>
  <c r="I13527" i="36"/>
  <c r="H13527" i="36"/>
  <c r="I13526" i="36"/>
  <c r="H13526" i="36"/>
  <c r="I13525" i="36"/>
  <c r="H13525" i="36"/>
  <c r="I13524" i="36"/>
  <c r="H13524" i="36"/>
  <c r="I13523" i="36"/>
  <c r="H13523" i="36"/>
  <c r="I13522" i="36"/>
  <c r="H13522" i="36"/>
  <c r="I13521" i="36"/>
  <c r="H13521" i="36"/>
  <c r="I13520" i="36"/>
  <c r="H13520" i="36"/>
  <c r="I13519" i="36"/>
  <c r="H13519" i="36"/>
  <c r="I13518" i="36"/>
  <c r="H13518" i="36"/>
  <c r="I13517" i="36"/>
  <c r="H13517" i="36"/>
  <c r="I13516" i="36"/>
  <c r="H13516" i="36"/>
  <c r="I13515" i="36"/>
  <c r="H13515" i="36"/>
  <c r="I13514" i="36"/>
  <c r="H13514" i="36"/>
  <c r="I13513" i="36"/>
  <c r="H13513" i="36"/>
  <c r="I13512" i="36"/>
  <c r="H13512" i="36"/>
  <c r="I13511" i="36"/>
  <c r="H13511" i="36"/>
  <c r="I13510" i="36"/>
  <c r="H13510" i="36"/>
  <c r="I13509" i="36"/>
  <c r="H13509" i="36"/>
  <c r="I13508" i="36"/>
  <c r="H13508" i="36"/>
  <c r="I13507" i="36"/>
  <c r="H13507" i="36"/>
  <c r="I13506" i="36"/>
  <c r="H13506" i="36"/>
  <c r="I13505" i="36"/>
  <c r="H13505" i="36"/>
  <c r="I13504" i="36"/>
  <c r="H13504" i="36"/>
  <c r="I13503" i="36"/>
  <c r="H13503" i="36"/>
  <c r="I13502" i="36"/>
  <c r="H13502" i="36"/>
  <c r="I13501" i="36"/>
  <c r="H13501" i="36"/>
  <c r="I13500" i="36"/>
  <c r="H13500" i="36"/>
  <c r="I13499" i="36"/>
  <c r="H13499" i="36"/>
  <c r="I13498" i="36"/>
  <c r="H13498" i="36"/>
  <c r="I13497" i="36"/>
  <c r="H13497" i="36"/>
  <c r="I13496" i="36"/>
  <c r="H13496" i="36"/>
  <c r="I13495" i="36"/>
  <c r="H13495" i="36"/>
  <c r="I13494" i="36"/>
  <c r="H13494" i="36"/>
  <c r="I13493" i="36"/>
  <c r="H13493" i="36"/>
  <c r="I13492" i="36"/>
  <c r="H13492" i="36"/>
  <c r="I13491" i="36"/>
  <c r="H13491" i="36"/>
  <c r="I13490" i="36"/>
  <c r="H13490" i="36"/>
  <c r="I13489" i="36"/>
  <c r="H13489" i="36"/>
  <c r="I13488" i="36"/>
  <c r="H13488" i="36"/>
  <c r="I13487" i="36"/>
  <c r="H13487" i="36"/>
  <c r="I13486" i="36"/>
  <c r="H13486" i="36"/>
  <c r="I13485" i="36"/>
  <c r="H13485" i="36"/>
  <c r="I13484" i="36"/>
  <c r="H13484" i="36"/>
  <c r="I13483" i="36"/>
  <c r="H13483" i="36"/>
  <c r="I13482" i="36"/>
  <c r="H13482" i="36"/>
  <c r="I13481" i="36"/>
  <c r="H13481" i="36"/>
  <c r="I13480" i="36"/>
  <c r="H13480" i="36"/>
  <c r="I13479" i="36"/>
  <c r="H13479" i="36"/>
  <c r="I13478" i="36"/>
  <c r="H13478" i="36"/>
  <c r="I13477" i="36"/>
  <c r="H13477" i="36"/>
  <c r="I13476" i="36"/>
  <c r="H13476" i="36"/>
  <c r="I13475" i="36"/>
  <c r="H13475" i="36"/>
  <c r="I13474" i="36"/>
  <c r="H13474" i="36"/>
  <c r="I13473" i="36"/>
  <c r="H13473" i="36"/>
  <c r="I13472" i="36"/>
  <c r="H13472" i="36"/>
  <c r="I13471" i="36"/>
  <c r="H13471" i="36"/>
  <c r="I13470" i="36"/>
  <c r="H13470" i="36"/>
  <c r="I13469" i="36"/>
  <c r="H13469" i="36"/>
  <c r="I13468" i="36"/>
  <c r="H13468" i="36"/>
  <c r="I13467" i="36"/>
  <c r="H13467" i="36"/>
  <c r="I13466" i="36"/>
  <c r="H13466" i="36"/>
  <c r="I13465" i="36"/>
  <c r="H13465" i="36"/>
  <c r="I13464" i="36"/>
  <c r="H13464" i="36"/>
  <c r="I13463" i="36"/>
  <c r="H13463" i="36"/>
  <c r="I13462" i="36"/>
  <c r="H13462" i="36"/>
  <c r="I13461" i="36"/>
  <c r="H13461" i="36"/>
  <c r="I13460" i="36"/>
  <c r="H13460" i="36"/>
  <c r="I13459" i="36"/>
  <c r="H13459" i="36"/>
  <c r="I13458" i="36"/>
  <c r="H13458" i="36"/>
  <c r="I13457" i="36"/>
  <c r="H13457" i="36"/>
  <c r="I13456" i="36"/>
  <c r="H13456" i="36"/>
  <c r="I13455" i="36"/>
  <c r="H13455" i="36"/>
  <c r="I13454" i="36"/>
  <c r="H13454" i="36"/>
  <c r="I13453" i="36"/>
  <c r="H13453" i="36"/>
  <c r="I13452" i="36"/>
  <c r="H13452" i="36"/>
  <c r="I13451" i="36"/>
  <c r="H13451" i="36"/>
  <c r="I13450" i="36"/>
  <c r="H13450" i="36"/>
  <c r="I13449" i="36"/>
  <c r="H13449" i="36"/>
  <c r="I13448" i="36"/>
  <c r="H13448" i="36"/>
  <c r="I13447" i="36"/>
  <c r="H13447" i="36"/>
  <c r="I13446" i="36"/>
  <c r="H13446" i="36"/>
  <c r="I13445" i="36"/>
  <c r="H13445" i="36"/>
  <c r="I13444" i="36"/>
  <c r="H13444" i="36"/>
  <c r="I13443" i="36"/>
  <c r="H13443" i="36"/>
  <c r="I13442" i="36"/>
  <c r="H13442" i="36"/>
  <c r="I13441" i="36"/>
  <c r="H13441" i="36"/>
  <c r="I13440" i="36"/>
  <c r="H13440" i="36"/>
  <c r="I13439" i="36"/>
  <c r="H13439" i="36"/>
  <c r="I13438" i="36"/>
  <c r="H13438" i="36"/>
  <c r="I13437" i="36"/>
  <c r="H13437" i="36"/>
  <c r="I13436" i="36"/>
  <c r="H13436" i="36"/>
  <c r="I13435" i="36"/>
  <c r="H13435" i="36"/>
  <c r="I13434" i="36"/>
  <c r="H13434" i="36"/>
  <c r="I13433" i="36"/>
  <c r="H13433" i="36"/>
  <c r="I13432" i="36"/>
  <c r="H13432" i="36"/>
  <c r="I13431" i="36"/>
  <c r="H13431" i="36"/>
  <c r="I13430" i="36"/>
  <c r="H13430" i="36"/>
  <c r="I13429" i="36"/>
  <c r="H13429" i="36"/>
  <c r="I13428" i="36"/>
  <c r="H13428" i="36"/>
  <c r="I13427" i="36"/>
  <c r="H13427" i="36"/>
  <c r="I13426" i="36"/>
  <c r="H13426" i="36"/>
  <c r="I13425" i="36"/>
  <c r="H13425" i="36"/>
  <c r="I13424" i="36"/>
  <c r="H13424" i="36"/>
  <c r="I13423" i="36"/>
  <c r="H13423" i="36"/>
  <c r="I13422" i="36"/>
  <c r="H13422" i="36"/>
  <c r="I13421" i="36"/>
  <c r="H13421" i="36"/>
  <c r="I13420" i="36"/>
  <c r="H13420" i="36"/>
  <c r="I13419" i="36"/>
  <c r="H13419" i="36"/>
  <c r="I13418" i="36"/>
  <c r="H13418" i="36"/>
  <c r="I13417" i="36"/>
  <c r="H13417" i="36"/>
  <c r="I13416" i="36"/>
  <c r="H13416" i="36"/>
  <c r="I13415" i="36"/>
  <c r="H13415" i="36"/>
  <c r="I13414" i="36"/>
  <c r="H13414" i="36"/>
  <c r="I13413" i="36"/>
  <c r="H13413" i="36"/>
  <c r="I13412" i="36"/>
  <c r="H13412" i="36"/>
  <c r="I13411" i="36"/>
  <c r="H13411" i="36"/>
  <c r="I13410" i="36"/>
  <c r="H13410" i="36"/>
  <c r="I13409" i="36"/>
  <c r="H13409" i="36"/>
  <c r="I13408" i="36"/>
  <c r="H13408" i="36"/>
  <c r="I13407" i="36"/>
  <c r="H13407" i="36"/>
  <c r="I13406" i="36"/>
  <c r="H13406" i="36"/>
  <c r="I13405" i="36"/>
  <c r="H13405" i="36"/>
  <c r="I13404" i="36"/>
  <c r="H13404" i="36"/>
  <c r="I13403" i="36"/>
  <c r="H13403" i="36"/>
  <c r="I13402" i="36"/>
  <c r="H13402" i="36"/>
  <c r="I13401" i="36"/>
  <c r="H13401" i="36"/>
  <c r="I13400" i="36"/>
  <c r="H13400" i="36"/>
  <c r="I13399" i="36"/>
  <c r="H13399" i="36"/>
  <c r="I13398" i="36"/>
  <c r="H13398" i="36"/>
  <c r="I13397" i="36"/>
  <c r="H13397" i="36"/>
  <c r="I13396" i="36"/>
  <c r="H13396" i="36"/>
  <c r="I13395" i="36"/>
  <c r="H13395" i="36"/>
  <c r="I13394" i="36"/>
  <c r="H13394" i="36"/>
  <c r="I13393" i="36"/>
  <c r="H13393" i="36"/>
  <c r="I13392" i="36"/>
  <c r="H13392" i="36"/>
  <c r="I13391" i="36"/>
  <c r="H13391" i="36"/>
  <c r="I13390" i="36"/>
  <c r="H13390" i="36"/>
  <c r="I13389" i="36"/>
  <c r="H13389" i="36"/>
  <c r="I13388" i="36"/>
  <c r="H13388" i="36"/>
  <c r="I13387" i="36"/>
  <c r="H13387" i="36"/>
  <c r="I13386" i="36"/>
  <c r="H13386" i="36"/>
  <c r="I13385" i="36"/>
  <c r="H13385" i="36"/>
  <c r="I13384" i="36"/>
  <c r="H13384" i="36"/>
  <c r="I13383" i="36"/>
  <c r="H13383" i="36"/>
  <c r="I13382" i="36"/>
  <c r="H13382" i="36"/>
  <c r="I13381" i="36"/>
  <c r="H13381" i="36"/>
  <c r="I13380" i="36"/>
  <c r="H13380" i="36"/>
  <c r="I13379" i="36"/>
  <c r="H13379" i="36"/>
  <c r="I13378" i="36"/>
  <c r="H13378" i="36"/>
  <c r="I13377" i="36"/>
  <c r="H13377" i="36"/>
  <c r="I13376" i="36"/>
  <c r="H13376" i="36"/>
  <c r="I13375" i="36"/>
  <c r="H13375" i="36"/>
  <c r="I13374" i="36"/>
  <c r="H13374" i="36"/>
  <c r="I13373" i="36"/>
  <c r="H13373" i="36"/>
  <c r="I13372" i="36"/>
  <c r="H13372" i="36"/>
  <c r="I13371" i="36"/>
  <c r="H13371" i="36"/>
  <c r="I13370" i="36"/>
  <c r="H13370" i="36"/>
  <c r="I13369" i="36"/>
  <c r="H13369" i="36"/>
  <c r="I13368" i="36"/>
  <c r="H13368" i="36"/>
  <c r="I13367" i="36"/>
  <c r="H13367" i="36"/>
  <c r="I13366" i="36"/>
  <c r="H13366" i="36"/>
  <c r="I13365" i="36"/>
  <c r="H13365" i="36"/>
  <c r="I13364" i="36"/>
  <c r="H13364" i="36"/>
  <c r="I13363" i="36"/>
  <c r="H13363" i="36"/>
  <c r="I13362" i="36"/>
  <c r="H13362" i="36"/>
  <c r="I13361" i="36"/>
  <c r="H13361" i="36"/>
  <c r="I13360" i="36"/>
  <c r="H13360" i="36"/>
  <c r="I13359" i="36"/>
  <c r="H13359" i="36"/>
  <c r="I13358" i="36"/>
  <c r="H13358" i="36"/>
  <c r="I13357" i="36"/>
  <c r="H13357" i="36"/>
  <c r="I13356" i="36"/>
  <c r="H13356" i="36"/>
  <c r="I13355" i="36"/>
  <c r="H13355" i="36"/>
  <c r="I13354" i="36"/>
  <c r="H13354" i="36"/>
  <c r="I13353" i="36"/>
  <c r="H13353" i="36"/>
  <c r="I13352" i="36"/>
  <c r="H13352" i="36"/>
  <c r="I13351" i="36"/>
  <c r="H13351" i="36"/>
  <c r="I13350" i="36"/>
  <c r="H13350" i="36"/>
  <c r="I13349" i="36"/>
  <c r="H13349" i="36"/>
  <c r="I13348" i="36"/>
  <c r="H13348" i="36"/>
  <c r="I13347" i="36"/>
  <c r="H13347" i="36"/>
  <c r="I13346" i="36"/>
  <c r="H13346" i="36"/>
  <c r="I13345" i="36"/>
  <c r="H13345" i="36"/>
  <c r="I13344" i="36"/>
  <c r="H13344" i="36"/>
  <c r="I13343" i="36"/>
  <c r="H13343" i="36"/>
  <c r="I13342" i="36"/>
  <c r="H13342" i="36"/>
  <c r="I13341" i="36"/>
  <c r="H13341" i="36"/>
  <c r="I13340" i="36"/>
  <c r="H13340" i="36"/>
  <c r="I13339" i="36"/>
  <c r="H13339" i="36"/>
  <c r="I13338" i="36"/>
  <c r="H13338" i="36"/>
  <c r="I13337" i="36"/>
  <c r="H13337" i="36"/>
  <c r="I13336" i="36"/>
  <c r="H13336" i="36"/>
  <c r="I13335" i="36"/>
  <c r="H13335" i="36"/>
  <c r="I13334" i="36"/>
  <c r="H13334" i="36"/>
  <c r="I13333" i="36"/>
  <c r="H13333" i="36"/>
  <c r="I13332" i="36"/>
  <c r="H13332" i="36"/>
  <c r="I13331" i="36"/>
  <c r="H13331" i="36"/>
  <c r="I13330" i="36"/>
  <c r="H13330" i="36"/>
  <c r="I13329" i="36"/>
  <c r="H13329" i="36"/>
  <c r="I13328" i="36"/>
  <c r="H13328" i="36"/>
  <c r="I13327" i="36"/>
  <c r="H13327" i="36"/>
  <c r="I13326" i="36"/>
  <c r="H13326" i="36"/>
  <c r="I13325" i="36"/>
  <c r="H13325" i="36"/>
  <c r="I13324" i="36"/>
  <c r="H13324" i="36"/>
  <c r="I13323" i="36"/>
  <c r="H13323" i="36"/>
  <c r="I13322" i="36"/>
  <c r="H13322" i="36"/>
  <c r="I13321" i="36"/>
  <c r="H13321" i="36"/>
  <c r="I13320" i="36"/>
  <c r="H13320" i="36"/>
  <c r="I13319" i="36"/>
  <c r="H13319" i="36"/>
  <c r="I13318" i="36"/>
  <c r="H13318" i="36"/>
  <c r="I13317" i="36"/>
  <c r="H13317" i="36"/>
  <c r="I13316" i="36"/>
  <c r="H13316" i="36"/>
  <c r="I13315" i="36"/>
  <c r="H13315" i="36"/>
  <c r="I13314" i="36"/>
  <c r="H13314" i="36"/>
  <c r="I13313" i="36"/>
  <c r="H13313" i="36"/>
  <c r="I13312" i="36"/>
  <c r="H13312" i="36"/>
  <c r="I13311" i="36"/>
  <c r="H13311" i="36"/>
  <c r="I13310" i="36"/>
  <c r="H13310" i="36"/>
  <c r="I13309" i="36"/>
  <c r="H13309" i="36"/>
  <c r="I13308" i="36"/>
  <c r="H13308" i="36"/>
  <c r="I13307" i="36"/>
  <c r="H13307" i="36"/>
  <c r="I13306" i="36"/>
  <c r="H13306" i="36"/>
  <c r="I13305" i="36"/>
  <c r="H13305" i="36"/>
  <c r="I13304" i="36"/>
  <c r="H13304" i="36"/>
  <c r="I13303" i="36"/>
  <c r="H13303" i="36"/>
  <c r="I13302" i="36"/>
  <c r="H13302" i="36"/>
  <c r="I13301" i="36"/>
  <c r="H13301" i="36"/>
  <c r="I13300" i="36"/>
  <c r="H13300" i="36"/>
  <c r="I13299" i="36"/>
  <c r="H13299" i="36"/>
  <c r="I13298" i="36"/>
  <c r="H13298" i="36"/>
  <c r="I13297" i="36"/>
  <c r="H13297" i="36"/>
  <c r="I13296" i="36"/>
  <c r="H13296" i="36"/>
  <c r="I13295" i="36"/>
  <c r="H13295" i="36"/>
  <c r="I13294" i="36"/>
  <c r="H13294" i="36"/>
  <c r="I13293" i="36"/>
  <c r="H13293" i="36"/>
  <c r="I13292" i="36"/>
  <c r="H13292" i="36"/>
  <c r="I13291" i="36"/>
  <c r="H13291" i="36"/>
  <c r="I13290" i="36"/>
  <c r="H13290" i="36"/>
  <c r="I13289" i="36"/>
  <c r="H13289" i="36"/>
  <c r="I13288" i="36"/>
  <c r="H13288" i="36"/>
  <c r="I13287" i="36"/>
  <c r="H13287" i="36"/>
  <c r="I13286" i="36"/>
  <c r="H13286" i="36"/>
  <c r="I13285" i="36"/>
  <c r="H13285" i="36"/>
  <c r="I13284" i="36"/>
  <c r="H13284" i="36"/>
  <c r="I13283" i="36"/>
  <c r="H13283" i="36"/>
  <c r="I13282" i="36"/>
  <c r="H13282" i="36"/>
  <c r="I13281" i="36"/>
  <c r="H13281" i="36"/>
  <c r="I13280" i="36"/>
  <c r="H13280" i="36"/>
  <c r="I13279" i="36"/>
  <c r="H13279" i="36"/>
  <c r="I13278" i="36"/>
  <c r="H13278" i="36"/>
  <c r="I13277" i="36"/>
  <c r="H13277" i="36"/>
  <c r="I13276" i="36"/>
  <c r="H13276" i="36"/>
  <c r="I13275" i="36"/>
  <c r="H13275" i="36"/>
  <c r="I13274" i="36"/>
  <c r="H13274" i="36"/>
  <c r="I13273" i="36"/>
  <c r="H13273" i="36"/>
  <c r="I13272" i="36"/>
  <c r="H13272" i="36"/>
  <c r="I13271" i="36"/>
  <c r="H13271" i="36"/>
  <c r="I13270" i="36"/>
  <c r="H13270" i="36"/>
  <c r="I13269" i="36"/>
  <c r="H13269" i="36"/>
  <c r="I13268" i="36"/>
  <c r="H13268" i="36"/>
  <c r="I13267" i="36"/>
  <c r="H13267" i="36"/>
  <c r="I13266" i="36"/>
  <c r="H13266" i="36"/>
  <c r="I13265" i="36"/>
  <c r="H13265" i="36"/>
  <c r="I13264" i="36"/>
  <c r="H13264" i="36"/>
  <c r="I13263" i="36"/>
  <c r="H13263" i="36"/>
  <c r="I13262" i="36"/>
  <c r="H13262" i="36"/>
  <c r="I13261" i="36"/>
  <c r="H13261" i="36"/>
  <c r="I13260" i="36"/>
  <c r="H13260" i="36"/>
  <c r="I13259" i="36"/>
  <c r="H13259" i="36"/>
  <c r="I13258" i="36"/>
  <c r="H13258" i="36"/>
  <c r="I13257" i="36"/>
  <c r="H13257" i="36"/>
  <c r="I13256" i="36"/>
  <c r="H13256" i="36"/>
  <c r="I13255" i="36"/>
  <c r="H13255" i="36"/>
  <c r="I13254" i="36"/>
  <c r="H13254" i="36"/>
  <c r="I13253" i="36"/>
  <c r="H13253" i="36"/>
  <c r="I13252" i="36"/>
  <c r="H13252" i="36"/>
  <c r="I13251" i="36"/>
  <c r="H13251" i="36"/>
  <c r="I13250" i="36"/>
  <c r="H13250" i="36"/>
  <c r="I13249" i="36"/>
  <c r="H13249" i="36"/>
  <c r="I13248" i="36"/>
  <c r="H13248" i="36"/>
  <c r="I13247" i="36"/>
  <c r="H13247" i="36"/>
  <c r="I13246" i="36"/>
  <c r="H13246" i="36"/>
  <c r="I13245" i="36"/>
  <c r="H13245" i="36"/>
  <c r="I13244" i="36"/>
  <c r="H13244" i="36"/>
  <c r="I13243" i="36"/>
  <c r="H13243" i="36"/>
  <c r="I13242" i="36"/>
  <c r="H13242" i="36"/>
  <c r="I13241" i="36"/>
  <c r="H13241" i="36"/>
  <c r="I13240" i="36"/>
  <c r="H13240" i="36"/>
  <c r="I13239" i="36"/>
  <c r="H13239" i="36"/>
  <c r="I13238" i="36"/>
  <c r="H13238" i="36"/>
  <c r="I13237" i="36"/>
  <c r="H13237" i="36"/>
  <c r="I13236" i="36"/>
  <c r="H13236" i="36"/>
  <c r="I13235" i="36"/>
  <c r="H13235" i="36"/>
  <c r="I13234" i="36"/>
  <c r="H13234" i="36"/>
  <c r="I13233" i="36"/>
  <c r="H13233" i="36"/>
  <c r="I13232" i="36"/>
  <c r="H13232" i="36"/>
  <c r="I13231" i="36"/>
  <c r="H13231" i="36"/>
  <c r="I13230" i="36"/>
  <c r="H13230" i="36"/>
  <c r="I13229" i="36"/>
  <c r="H13229" i="36"/>
  <c r="I13228" i="36"/>
  <c r="H13228" i="36"/>
  <c r="I13227" i="36"/>
  <c r="H13227" i="36"/>
  <c r="I13226" i="36"/>
  <c r="H13226" i="36"/>
  <c r="I13225" i="36"/>
  <c r="H13225" i="36"/>
  <c r="I13224" i="36"/>
  <c r="H13224" i="36"/>
  <c r="I13223" i="36"/>
  <c r="H13223" i="36"/>
  <c r="I13222" i="36"/>
  <c r="H13222" i="36"/>
  <c r="I13221" i="36"/>
  <c r="H13221" i="36"/>
  <c r="I13220" i="36"/>
  <c r="H13220" i="36"/>
  <c r="I13219" i="36"/>
  <c r="H13219" i="36"/>
  <c r="I13218" i="36"/>
  <c r="H13218" i="36"/>
  <c r="I13217" i="36"/>
  <c r="H13217" i="36"/>
  <c r="I13216" i="36"/>
  <c r="H13216" i="36"/>
  <c r="I13215" i="36"/>
  <c r="H13215" i="36"/>
  <c r="I13214" i="36"/>
  <c r="H13214" i="36"/>
  <c r="I13213" i="36"/>
  <c r="H13213" i="36"/>
  <c r="I13212" i="36"/>
  <c r="H13212" i="36"/>
  <c r="I13211" i="36"/>
  <c r="H13211" i="36"/>
  <c r="I13210" i="36"/>
  <c r="H13210" i="36"/>
  <c r="I13209" i="36"/>
  <c r="H13209" i="36"/>
  <c r="I13208" i="36"/>
  <c r="H13208" i="36"/>
  <c r="I13207" i="36"/>
  <c r="H13207" i="36"/>
  <c r="I13206" i="36"/>
  <c r="H13206" i="36"/>
  <c r="I13205" i="36"/>
  <c r="H13205" i="36"/>
  <c r="I13204" i="36"/>
  <c r="H13204" i="36"/>
  <c r="I13203" i="36"/>
  <c r="H13203" i="36"/>
  <c r="I13202" i="36"/>
  <c r="H13202" i="36"/>
  <c r="I13201" i="36"/>
  <c r="H13201" i="36"/>
  <c r="I13200" i="36"/>
  <c r="H13200" i="36"/>
  <c r="I13199" i="36"/>
  <c r="H13199" i="36"/>
  <c r="I13198" i="36"/>
  <c r="H13198" i="36"/>
  <c r="I13197" i="36"/>
  <c r="H13197" i="36"/>
  <c r="I13196" i="36"/>
  <c r="H13196" i="36"/>
  <c r="I13195" i="36"/>
  <c r="H13195" i="36"/>
  <c r="I13194" i="36"/>
  <c r="H13194" i="36"/>
  <c r="I13193" i="36"/>
  <c r="H13193" i="36"/>
  <c r="I13192" i="36"/>
  <c r="H13192" i="36"/>
  <c r="I13191" i="36"/>
  <c r="H13191" i="36"/>
  <c r="I13190" i="36"/>
  <c r="H13190" i="36"/>
  <c r="I13189" i="36"/>
  <c r="H13189" i="36"/>
  <c r="I13188" i="36"/>
  <c r="H13188" i="36"/>
  <c r="I13187" i="36"/>
  <c r="H13187" i="36"/>
  <c r="I13186" i="36"/>
  <c r="H13186" i="36"/>
  <c r="I13185" i="36"/>
  <c r="H13185" i="36"/>
  <c r="I13184" i="36"/>
  <c r="H13184" i="36"/>
  <c r="I13183" i="36"/>
  <c r="H13183" i="36"/>
  <c r="I13182" i="36"/>
  <c r="H13182" i="36"/>
  <c r="I13181" i="36"/>
  <c r="H13181" i="36"/>
  <c r="I13180" i="36"/>
  <c r="H13180" i="36"/>
  <c r="I13179" i="36"/>
  <c r="H13179" i="36"/>
  <c r="I13178" i="36"/>
  <c r="H13178" i="36"/>
  <c r="I13177" i="36"/>
  <c r="H13177" i="36"/>
  <c r="I13176" i="36"/>
  <c r="H13176" i="36"/>
  <c r="I13175" i="36"/>
  <c r="H13175" i="36"/>
  <c r="I13174" i="36"/>
  <c r="H13174" i="36"/>
  <c r="I13173" i="36"/>
  <c r="H13173" i="36"/>
  <c r="I13172" i="36"/>
  <c r="H13172" i="36"/>
  <c r="I13171" i="36"/>
  <c r="H13171" i="36"/>
  <c r="I13170" i="36"/>
  <c r="H13170" i="36"/>
  <c r="I13169" i="36"/>
  <c r="H13169" i="36"/>
  <c r="I13168" i="36"/>
  <c r="H13168" i="36"/>
  <c r="I13167" i="36"/>
  <c r="H13167" i="36"/>
  <c r="I13166" i="36"/>
  <c r="H13166" i="36"/>
  <c r="I13165" i="36"/>
  <c r="H13165" i="36"/>
  <c r="I13164" i="36"/>
  <c r="H13164" i="36"/>
  <c r="I13163" i="36"/>
  <c r="H13163" i="36"/>
  <c r="I13162" i="36"/>
  <c r="H13162" i="36"/>
  <c r="I13161" i="36"/>
  <c r="H13161" i="36"/>
  <c r="I13160" i="36"/>
  <c r="H13160" i="36"/>
  <c r="I13159" i="36"/>
  <c r="H13159" i="36"/>
  <c r="I13158" i="36"/>
  <c r="H13158" i="36"/>
  <c r="I13157" i="36"/>
  <c r="H13157" i="36"/>
  <c r="I13156" i="36"/>
  <c r="H13156" i="36"/>
  <c r="I13155" i="36"/>
  <c r="H13155" i="36"/>
  <c r="I13154" i="36"/>
  <c r="H13154" i="36"/>
  <c r="I13153" i="36"/>
  <c r="H13153" i="36"/>
  <c r="I13152" i="36"/>
  <c r="H13152" i="36"/>
  <c r="I13151" i="36"/>
  <c r="H13151" i="36"/>
  <c r="I13150" i="36"/>
  <c r="H13150" i="36"/>
  <c r="I13149" i="36"/>
  <c r="H13149" i="36"/>
  <c r="I13148" i="36"/>
  <c r="H13148" i="36"/>
  <c r="I13147" i="36"/>
  <c r="H13147" i="36"/>
  <c r="I13146" i="36"/>
  <c r="H13146" i="36"/>
  <c r="I13145" i="36"/>
  <c r="H13145" i="36"/>
  <c r="I13144" i="36"/>
  <c r="H13144" i="36"/>
  <c r="I13143" i="36"/>
  <c r="H13143" i="36"/>
  <c r="I13142" i="36"/>
  <c r="H13142" i="36"/>
  <c r="I13141" i="36"/>
  <c r="H13141" i="36"/>
  <c r="I13140" i="36"/>
  <c r="H13140" i="36"/>
  <c r="I13139" i="36"/>
  <c r="H13139" i="36"/>
  <c r="I13138" i="36"/>
  <c r="H13138" i="36"/>
  <c r="I13137" i="36"/>
  <c r="H13137" i="36"/>
  <c r="I13136" i="36"/>
  <c r="H13136" i="36"/>
  <c r="I13135" i="36"/>
  <c r="H13135" i="36"/>
  <c r="I13134" i="36"/>
  <c r="H13134" i="36"/>
  <c r="I13133" i="36"/>
  <c r="H13133" i="36"/>
  <c r="I13132" i="36"/>
  <c r="H13132" i="36"/>
  <c r="I13131" i="36"/>
  <c r="H13131" i="36"/>
  <c r="I13130" i="36"/>
  <c r="H13130" i="36"/>
  <c r="I13129" i="36"/>
  <c r="H13129" i="36"/>
  <c r="I13128" i="36"/>
  <c r="H13128" i="36"/>
  <c r="I13127" i="36"/>
  <c r="H13127" i="36"/>
  <c r="I13126" i="36"/>
  <c r="H13126" i="36"/>
  <c r="I13125" i="36"/>
  <c r="H13125" i="36"/>
  <c r="I13124" i="36"/>
  <c r="H13124" i="36"/>
  <c r="I13123" i="36"/>
  <c r="H13123" i="36"/>
  <c r="I13122" i="36"/>
  <c r="H13122" i="36"/>
  <c r="I13121" i="36"/>
  <c r="H13121" i="36"/>
  <c r="I13120" i="36"/>
  <c r="H13120" i="36"/>
  <c r="I13119" i="36"/>
  <c r="H13119" i="36"/>
  <c r="I13118" i="36"/>
  <c r="H13118" i="36"/>
  <c r="I13117" i="36"/>
  <c r="H13117" i="36"/>
  <c r="I13116" i="36"/>
  <c r="H13116" i="36"/>
  <c r="I13115" i="36"/>
  <c r="H13115" i="36"/>
  <c r="I13114" i="36"/>
  <c r="H13114" i="36"/>
  <c r="I13113" i="36"/>
  <c r="H13113" i="36"/>
  <c r="I13112" i="36"/>
  <c r="H13112" i="36"/>
  <c r="I13111" i="36"/>
  <c r="H13111" i="36"/>
  <c r="I13110" i="36"/>
  <c r="H13110" i="36"/>
  <c r="I13109" i="36"/>
  <c r="H13109" i="36"/>
  <c r="I13108" i="36"/>
  <c r="H13108" i="36"/>
  <c r="I13107" i="36"/>
  <c r="H13107" i="36"/>
  <c r="I13106" i="36"/>
  <c r="H13106" i="36"/>
  <c r="I13105" i="36"/>
  <c r="H13105" i="36"/>
  <c r="I13104" i="36"/>
  <c r="H13104" i="36"/>
  <c r="I13103" i="36"/>
  <c r="H13103" i="36"/>
  <c r="I13102" i="36"/>
  <c r="H13102" i="36"/>
  <c r="I13101" i="36"/>
  <c r="H13101" i="36"/>
  <c r="I13100" i="36"/>
  <c r="H13100" i="36"/>
  <c r="I13099" i="36"/>
  <c r="H13099" i="36"/>
  <c r="I13098" i="36"/>
  <c r="H13098" i="36"/>
  <c r="I13097" i="36"/>
  <c r="H13097" i="36"/>
  <c r="I13096" i="36"/>
  <c r="H13096" i="36"/>
  <c r="I13095" i="36"/>
  <c r="H13095" i="36"/>
  <c r="I13094" i="36"/>
  <c r="H13094" i="36"/>
  <c r="I13093" i="36"/>
  <c r="H13093" i="36"/>
  <c r="I13092" i="36"/>
  <c r="H13092" i="36"/>
  <c r="I13091" i="36"/>
  <c r="H13091" i="36"/>
  <c r="I13090" i="36"/>
  <c r="H13090" i="36"/>
  <c r="I13089" i="36"/>
  <c r="H13089" i="36"/>
  <c r="I13088" i="36"/>
  <c r="H13088" i="36"/>
  <c r="I13087" i="36"/>
  <c r="H13087" i="36"/>
  <c r="I13086" i="36"/>
  <c r="H13086" i="36"/>
  <c r="I13085" i="36"/>
  <c r="H13085" i="36"/>
  <c r="I13084" i="36"/>
  <c r="H13084" i="36"/>
  <c r="I13083" i="36"/>
  <c r="H13083" i="36"/>
  <c r="I13082" i="36"/>
  <c r="H13082" i="36"/>
  <c r="I13081" i="36"/>
  <c r="H13081" i="36"/>
  <c r="I13080" i="36"/>
  <c r="H13080" i="36"/>
  <c r="I13079" i="36"/>
  <c r="H13079" i="36"/>
  <c r="I13078" i="36"/>
  <c r="H13078" i="36"/>
  <c r="I13077" i="36"/>
  <c r="H13077" i="36"/>
  <c r="I13076" i="36"/>
  <c r="H13076" i="36"/>
  <c r="I13075" i="36"/>
  <c r="H13075" i="36"/>
  <c r="I13074" i="36"/>
  <c r="H13074" i="36"/>
  <c r="I13073" i="36"/>
  <c r="H13073" i="36"/>
  <c r="I13072" i="36"/>
  <c r="H13072" i="36"/>
  <c r="I13071" i="36"/>
  <c r="H13071" i="36"/>
  <c r="I13070" i="36"/>
  <c r="H13070" i="36"/>
  <c r="I13069" i="36"/>
  <c r="H13069" i="36"/>
  <c r="I13068" i="36"/>
  <c r="H13068" i="36"/>
  <c r="I13067" i="36"/>
  <c r="H13067" i="36"/>
  <c r="I13066" i="36"/>
  <c r="H13066" i="36"/>
  <c r="I13065" i="36"/>
  <c r="H13065" i="36"/>
  <c r="I13064" i="36"/>
  <c r="H13064" i="36"/>
  <c r="I13063" i="36"/>
  <c r="H13063" i="36"/>
  <c r="I13062" i="36"/>
  <c r="H13062" i="36"/>
  <c r="I13061" i="36"/>
  <c r="H13061" i="36"/>
  <c r="I13060" i="36"/>
  <c r="H13060" i="36"/>
  <c r="I13059" i="36"/>
  <c r="H13059" i="36"/>
  <c r="I13058" i="36"/>
  <c r="H13058" i="36"/>
  <c r="I13057" i="36"/>
  <c r="H13057" i="36"/>
  <c r="I13056" i="36"/>
  <c r="H13056" i="36"/>
  <c r="I13055" i="36"/>
  <c r="H13055" i="36"/>
  <c r="I13054" i="36"/>
  <c r="H13054" i="36"/>
  <c r="I13053" i="36"/>
  <c r="H13053" i="36"/>
  <c r="I13052" i="36"/>
  <c r="H13052" i="36"/>
  <c r="I13051" i="36"/>
  <c r="H13051" i="36"/>
  <c r="I13050" i="36"/>
  <c r="H13050" i="36"/>
  <c r="I13049" i="36"/>
  <c r="H13049" i="36"/>
  <c r="I13048" i="36"/>
  <c r="H13048" i="36"/>
  <c r="I13047" i="36"/>
  <c r="H13047" i="36"/>
  <c r="I13046" i="36"/>
  <c r="H13046" i="36"/>
  <c r="I13045" i="36"/>
  <c r="H13045" i="36"/>
  <c r="I13044" i="36"/>
  <c r="H13044" i="36"/>
  <c r="I13043" i="36"/>
  <c r="H13043" i="36"/>
  <c r="I13042" i="36"/>
  <c r="H13042" i="36"/>
  <c r="I13041" i="36"/>
  <c r="H13041" i="36"/>
  <c r="I13040" i="36"/>
  <c r="H13040" i="36"/>
  <c r="I13039" i="36"/>
  <c r="H13039" i="36"/>
  <c r="I13038" i="36"/>
  <c r="H13038" i="36"/>
  <c r="I13037" i="36"/>
  <c r="H13037" i="36"/>
  <c r="I13036" i="36"/>
  <c r="H13036" i="36"/>
  <c r="I13035" i="36"/>
  <c r="H13035" i="36"/>
  <c r="I13034" i="36"/>
  <c r="H13034" i="36"/>
  <c r="I13033" i="36"/>
  <c r="H13033" i="36"/>
  <c r="I13032" i="36"/>
  <c r="H13032" i="36"/>
  <c r="I13031" i="36"/>
  <c r="H13031" i="36"/>
  <c r="I13030" i="36"/>
  <c r="H13030" i="36"/>
  <c r="I13029" i="36"/>
  <c r="H13029" i="36"/>
  <c r="I13028" i="36"/>
  <c r="H13028" i="36"/>
  <c r="I13027" i="36"/>
  <c r="H13027" i="36"/>
  <c r="I13026" i="36"/>
  <c r="H13026" i="36"/>
  <c r="I13025" i="36"/>
  <c r="H13025" i="36"/>
  <c r="I13024" i="36"/>
  <c r="H13024" i="36"/>
  <c r="I13023" i="36"/>
  <c r="H13023" i="36"/>
  <c r="I13022" i="36"/>
  <c r="H13022" i="36"/>
  <c r="I13021" i="36"/>
  <c r="H13021" i="36"/>
  <c r="I13020" i="36"/>
  <c r="H13020" i="36"/>
  <c r="I13019" i="36"/>
  <c r="H13019" i="36"/>
  <c r="I13018" i="36"/>
  <c r="H13018" i="36"/>
  <c r="I13017" i="36"/>
  <c r="H13017" i="36"/>
  <c r="I13016" i="36"/>
  <c r="H13016" i="36"/>
  <c r="I13015" i="36"/>
  <c r="H13015" i="36"/>
  <c r="I13014" i="36"/>
  <c r="H13014" i="36"/>
  <c r="I13013" i="36"/>
  <c r="H13013" i="36"/>
  <c r="I13012" i="36"/>
  <c r="H13012" i="36"/>
  <c r="I13011" i="36"/>
  <c r="H13011" i="36"/>
  <c r="I13010" i="36"/>
  <c r="H13010" i="36"/>
  <c r="I13009" i="36"/>
  <c r="H13009" i="36"/>
  <c r="I13008" i="36"/>
  <c r="H13008" i="36"/>
  <c r="I13007" i="36"/>
  <c r="H13007" i="36"/>
  <c r="I13006" i="36"/>
  <c r="H13006" i="36"/>
  <c r="I13005" i="36"/>
  <c r="H13005" i="36"/>
  <c r="I13004" i="36"/>
  <c r="H13004" i="36"/>
  <c r="I13003" i="36"/>
  <c r="H13003" i="36"/>
  <c r="I13002" i="36"/>
  <c r="H13002" i="36"/>
  <c r="I13001" i="36"/>
  <c r="H13001" i="36"/>
  <c r="I13000" i="36"/>
  <c r="H13000" i="36"/>
  <c r="I12999" i="36"/>
  <c r="H12999" i="36"/>
  <c r="I12998" i="36"/>
  <c r="H12998" i="36"/>
  <c r="I12997" i="36"/>
  <c r="H12997" i="36"/>
  <c r="I12996" i="36"/>
  <c r="H12996" i="36"/>
  <c r="I12995" i="36"/>
  <c r="H12995" i="36"/>
  <c r="I12994" i="36"/>
  <c r="H12994" i="36"/>
  <c r="I12993" i="36"/>
  <c r="H12993" i="36"/>
  <c r="I12992" i="36"/>
  <c r="H12992" i="36"/>
  <c r="I12991" i="36"/>
  <c r="H12991" i="36"/>
  <c r="I12990" i="36"/>
  <c r="H12990" i="36"/>
  <c r="I12989" i="36"/>
  <c r="H12989" i="36"/>
  <c r="I12988" i="36"/>
  <c r="H12988" i="36"/>
  <c r="I12987" i="36"/>
  <c r="H12987" i="36"/>
  <c r="I12986" i="36"/>
  <c r="H12986" i="36"/>
  <c r="I12985" i="36"/>
  <c r="H12985" i="36"/>
  <c r="I12984" i="36"/>
  <c r="H12984" i="36"/>
  <c r="I12983" i="36"/>
  <c r="H12983" i="36"/>
  <c r="I12982" i="36"/>
  <c r="H12982" i="36"/>
  <c r="I12981" i="36"/>
  <c r="H12981" i="36"/>
  <c r="I12980" i="36"/>
  <c r="H12980" i="36"/>
  <c r="I12979" i="36"/>
  <c r="H12979" i="36"/>
  <c r="I12978" i="36"/>
  <c r="H12978" i="36"/>
  <c r="I12977" i="36"/>
  <c r="H12977" i="36"/>
  <c r="I12976" i="36"/>
  <c r="H12976" i="36"/>
  <c r="I12975" i="36"/>
  <c r="H12975" i="36"/>
  <c r="I12974" i="36"/>
  <c r="H12974" i="36"/>
  <c r="I12973" i="36"/>
  <c r="H12973" i="36"/>
  <c r="I12972" i="36"/>
  <c r="H12972" i="36"/>
  <c r="I12971" i="36"/>
  <c r="H12971" i="36"/>
  <c r="I12970" i="36"/>
  <c r="H12970" i="36"/>
  <c r="I12969" i="36"/>
  <c r="H12969" i="36"/>
  <c r="I12968" i="36"/>
  <c r="H12968" i="36"/>
  <c r="I12967" i="36"/>
  <c r="H12967" i="36"/>
  <c r="I12966" i="36"/>
  <c r="H12966" i="36"/>
  <c r="I12965" i="36"/>
  <c r="H12965" i="36"/>
  <c r="I12964" i="36"/>
  <c r="H12964" i="36"/>
  <c r="I12963" i="36"/>
  <c r="H12963" i="36"/>
  <c r="I12962" i="36"/>
  <c r="H12962" i="36"/>
  <c r="I12961" i="36"/>
  <c r="H12961" i="36"/>
  <c r="I12960" i="36"/>
  <c r="H12960" i="36"/>
  <c r="I12959" i="36"/>
  <c r="H12959" i="36"/>
  <c r="I12958" i="36"/>
  <c r="H12958" i="36"/>
  <c r="I12957" i="36"/>
  <c r="H12957" i="36"/>
  <c r="I12956" i="36"/>
  <c r="H12956" i="36"/>
  <c r="I12955" i="36"/>
  <c r="H12955" i="36"/>
  <c r="I12954" i="36"/>
  <c r="H12954" i="36"/>
  <c r="I12953" i="36"/>
  <c r="H12953" i="36"/>
  <c r="I12952" i="36"/>
  <c r="H12952" i="36"/>
  <c r="I12951" i="36"/>
  <c r="H12951" i="36"/>
  <c r="I12950" i="36"/>
  <c r="H12950" i="36"/>
  <c r="I12949" i="36"/>
  <c r="H12949" i="36"/>
  <c r="I12948" i="36"/>
  <c r="H12948" i="36"/>
  <c r="I12947" i="36"/>
  <c r="H12947" i="36"/>
  <c r="I12946" i="36"/>
  <c r="H12946" i="36"/>
  <c r="I12945" i="36"/>
  <c r="H12945" i="36"/>
  <c r="I12944" i="36"/>
  <c r="H12944" i="36"/>
  <c r="I12943" i="36"/>
  <c r="H12943" i="36"/>
  <c r="I12942" i="36"/>
  <c r="H12942" i="36"/>
  <c r="I12941" i="36"/>
  <c r="H12941" i="36"/>
  <c r="I12940" i="36"/>
  <c r="H12940" i="36"/>
  <c r="I12939" i="36"/>
  <c r="H12939" i="36"/>
  <c r="I12938" i="36"/>
  <c r="H12938" i="36"/>
  <c r="I12937" i="36"/>
  <c r="H12937" i="36"/>
  <c r="I12936" i="36"/>
  <c r="H12936" i="36"/>
  <c r="I12935" i="36"/>
  <c r="H12935" i="36"/>
  <c r="I12934" i="36"/>
  <c r="H12934" i="36"/>
  <c r="I12933" i="36"/>
  <c r="H12933" i="36"/>
  <c r="I12932" i="36"/>
  <c r="H12932" i="36"/>
  <c r="I12931" i="36"/>
  <c r="H12931" i="36"/>
  <c r="I12930" i="36"/>
  <c r="H12930" i="36"/>
  <c r="I12929" i="36"/>
  <c r="H12929" i="36"/>
  <c r="I12928" i="36"/>
  <c r="H12928" i="36"/>
  <c r="I12927" i="36"/>
  <c r="H12927" i="36"/>
  <c r="I12926" i="36"/>
  <c r="H12926" i="36"/>
  <c r="I12925" i="36"/>
  <c r="H12925" i="36"/>
  <c r="I12924" i="36"/>
  <c r="H12924" i="36"/>
  <c r="I12923" i="36"/>
  <c r="H12923" i="36"/>
  <c r="I12922" i="36"/>
  <c r="H12922" i="36"/>
  <c r="I12921" i="36"/>
  <c r="H12921" i="36"/>
  <c r="I12920" i="36"/>
  <c r="H12920" i="36"/>
  <c r="I12919" i="36"/>
  <c r="H12919" i="36"/>
  <c r="I12918" i="36"/>
  <c r="H12918" i="36"/>
  <c r="I12917" i="36"/>
  <c r="H12917" i="36"/>
  <c r="I12916" i="36"/>
  <c r="H12916" i="36"/>
  <c r="I12915" i="36"/>
  <c r="H12915" i="36"/>
  <c r="I12914" i="36"/>
  <c r="H12914" i="36"/>
  <c r="I12913" i="36"/>
  <c r="H12913" i="36"/>
  <c r="I12912" i="36"/>
  <c r="H12912" i="36"/>
  <c r="I12911" i="36"/>
  <c r="H12911" i="36"/>
  <c r="I12910" i="36"/>
  <c r="H12910" i="36"/>
  <c r="I12909" i="36"/>
  <c r="H12909" i="36"/>
  <c r="I12908" i="36"/>
  <c r="H12908" i="36"/>
  <c r="I12907" i="36"/>
  <c r="H12907" i="36"/>
  <c r="I12906" i="36"/>
  <c r="H12906" i="36"/>
  <c r="I12905" i="36"/>
  <c r="H12905" i="36"/>
  <c r="I12904" i="36"/>
  <c r="H12904" i="36"/>
  <c r="I12903" i="36"/>
  <c r="H12903" i="36"/>
  <c r="I12902" i="36"/>
  <c r="H12902" i="36"/>
  <c r="I12901" i="36"/>
  <c r="H12901" i="36"/>
  <c r="I12900" i="36"/>
  <c r="H12900" i="36"/>
  <c r="I12899" i="36"/>
  <c r="H12899" i="36"/>
  <c r="I12898" i="36"/>
  <c r="H12898" i="36"/>
  <c r="I12897" i="36"/>
  <c r="H12897" i="36"/>
  <c r="I12896" i="36"/>
  <c r="H12896" i="36"/>
  <c r="I12895" i="36"/>
  <c r="H12895" i="36"/>
  <c r="I12894" i="36"/>
  <c r="H12894" i="36"/>
  <c r="I12893" i="36"/>
  <c r="H12893" i="36"/>
  <c r="I12892" i="36"/>
  <c r="H12892" i="36"/>
  <c r="I12891" i="36"/>
  <c r="H12891" i="36"/>
  <c r="I12890" i="36"/>
  <c r="H12890" i="36"/>
  <c r="I12889" i="36"/>
  <c r="H12889" i="36"/>
  <c r="I12888" i="36"/>
  <c r="H12888" i="36"/>
  <c r="I12887" i="36"/>
  <c r="H12887" i="36"/>
  <c r="I12886" i="36"/>
  <c r="H12886" i="36"/>
  <c r="I12885" i="36"/>
  <c r="H12885" i="36"/>
  <c r="I12884" i="36"/>
  <c r="H12884" i="36"/>
  <c r="I12883" i="36"/>
  <c r="H12883" i="36"/>
  <c r="I12882" i="36"/>
  <c r="H12882" i="36"/>
  <c r="I12881" i="36"/>
  <c r="H12881" i="36"/>
  <c r="I12880" i="36"/>
  <c r="H12880" i="36"/>
  <c r="I12879" i="36"/>
  <c r="H12879" i="36"/>
  <c r="I12878" i="36"/>
  <c r="H12878" i="36"/>
  <c r="I12877" i="36"/>
  <c r="H12877" i="36"/>
  <c r="I12876" i="36"/>
  <c r="H12876" i="36"/>
  <c r="I12875" i="36"/>
  <c r="H12875" i="36"/>
  <c r="I12874" i="36"/>
  <c r="H12874" i="36"/>
  <c r="I12873" i="36"/>
  <c r="H12873" i="36"/>
  <c r="I12872" i="36"/>
  <c r="H12872" i="36"/>
  <c r="I12871" i="36"/>
  <c r="H12871" i="36"/>
  <c r="I12870" i="36"/>
  <c r="H12870" i="36"/>
  <c r="I12869" i="36"/>
  <c r="H12869" i="36"/>
  <c r="I12868" i="36"/>
  <c r="H12868" i="36"/>
  <c r="I12867" i="36"/>
  <c r="H12867" i="36"/>
  <c r="I12866" i="36"/>
  <c r="H12866" i="36"/>
  <c r="I12865" i="36"/>
  <c r="H12865" i="36"/>
  <c r="I12864" i="36"/>
  <c r="H12864" i="36"/>
  <c r="I12863" i="36"/>
  <c r="H12863" i="36"/>
  <c r="I12862" i="36"/>
  <c r="H12862" i="36"/>
  <c r="I12861" i="36"/>
  <c r="H12861" i="36"/>
  <c r="I12860" i="36"/>
  <c r="H12860" i="36"/>
  <c r="I12859" i="36"/>
  <c r="H12859" i="36"/>
  <c r="I12858" i="36"/>
  <c r="H12858" i="36"/>
  <c r="I12857" i="36"/>
  <c r="H12857" i="36"/>
  <c r="I12856" i="36"/>
  <c r="H12856" i="36"/>
  <c r="I12855" i="36"/>
  <c r="H12855" i="36"/>
  <c r="I12854" i="36"/>
  <c r="H12854" i="36"/>
  <c r="I12853" i="36"/>
  <c r="H12853" i="36"/>
  <c r="I12852" i="36"/>
  <c r="H12852" i="36"/>
  <c r="I12851" i="36"/>
  <c r="H12851" i="36"/>
  <c r="I12850" i="36"/>
  <c r="H12850" i="36"/>
  <c r="I12849" i="36"/>
  <c r="H12849" i="36"/>
  <c r="I12848" i="36"/>
  <c r="H12848" i="36"/>
  <c r="I12847" i="36"/>
  <c r="H12847" i="36"/>
  <c r="I12846" i="36"/>
  <c r="H12846" i="36"/>
  <c r="I12845" i="36"/>
  <c r="H12845" i="36"/>
  <c r="I12844" i="36"/>
  <c r="H12844" i="36"/>
  <c r="I12843" i="36"/>
  <c r="H12843" i="36"/>
  <c r="I12842" i="36"/>
  <c r="H12842" i="36"/>
  <c r="I12841" i="36"/>
  <c r="H12841" i="36"/>
  <c r="I12840" i="36"/>
  <c r="H12840" i="36"/>
  <c r="I12839" i="36"/>
  <c r="H12839" i="36"/>
  <c r="I12838" i="36"/>
  <c r="H12838" i="36"/>
  <c r="I12837" i="36"/>
  <c r="H12837" i="36"/>
  <c r="I12836" i="36"/>
  <c r="H12836" i="36"/>
  <c r="I12835" i="36"/>
  <c r="H12835" i="36"/>
  <c r="I12834" i="36"/>
  <c r="H12834" i="36"/>
  <c r="I12833" i="36"/>
  <c r="H12833" i="36"/>
  <c r="I12832" i="36"/>
  <c r="H12832" i="36"/>
  <c r="I12831" i="36"/>
  <c r="H12831" i="36"/>
  <c r="I12830" i="36"/>
  <c r="H12830" i="36"/>
  <c r="I12829" i="36"/>
  <c r="H12829" i="36"/>
  <c r="I12828" i="36"/>
  <c r="H12828" i="36"/>
  <c r="I12827" i="36"/>
  <c r="H12827" i="36"/>
  <c r="I12826" i="36"/>
  <c r="H12826" i="36"/>
  <c r="I12825" i="36"/>
  <c r="H12825" i="36"/>
  <c r="I12824" i="36"/>
  <c r="H12824" i="36"/>
  <c r="I12823" i="36"/>
  <c r="H12823" i="36"/>
  <c r="I12822" i="36"/>
  <c r="H12822" i="36"/>
  <c r="I12821" i="36"/>
  <c r="H12821" i="36"/>
  <c r="I12820" i="36"/>
  <c r="H12820" i="36"/>
  <c r="I12819" i="36"/>
  <c r="H12819" i="36"/>
  <c r="I12818" i="36"/>
  <c r="H12818" i="36"/>
  <c r="I12817" i="36"/>
  <c r="H12817" i="36"/>
  <c r="I12816" i="36"/>
  <c r="H12816" i="36"/>
  <c r="I12815" i="36"/>
  <c r="H12815" i="36"/>
  <c r="I12814" i="36"/>
  <c r="H12814" i="36"/>
  <c r="I12813" i="36"/>
  <c r="H12813" i="36"/>
  <c r="I12812" i="36"/>
  <c r="H12812" i="36"/>
  <c r="I12811" i="36"/>
  <c r="H12811" i="36"/>
  <c r="I12810" i="36"/>
  <c r="H12810" i="36"/>
  <c r="I12809" i="36"/>
  <c r="H12809" i="36"/>
  <c r="I12808" i="36"/>
  <c r="H12808" i="36"/>
  <c r="I12807" i="36"/>
  <c r="H12807" i="36"/>
  <c r="I12806" i="36"/>
  <c r="H12806" i="36"/>
  <c r="I12805" i="36"/>
  <c r="H12805" i="36"/>
  <c r="I12804" i="36"/>
  <c r="H12804" i="36"/>
  <c r="I12803" i="36"/>
  <c r="H12803" i="36"/>
  <c r="I12802" i="36"/>
  <c r="H12802" i="36"/>
  <c r="I12801" i="36"/>
  <c r="H12801" i="36"/>
  <c r="I12800" i="36"/>
  <c r="H12800" i="36"/>
  <c r="I12799" i="36"/>
  <c r="H12799" i="36"/>
  <c r="I12798" i="36"/>
  <c r="H12798" i="36"/>
  <c r="I12797" i="36"/>
  <c r="H12797" i="36"/>
  <c r="I12796" i="36"/>
  <c r="H12796" i="36"/>
  <c r="I12795" i="36"/>
  <c r="H12795" i="36"/>
  <c r="I12794" i="36"/>
  <c r="H12794" i="36"/>
  <c r="I12793" i="36"/>
  <c r="H12793" i="36"/>
  <c r="I12792" i="36"/>
  <c r="H12792" i="36"/>
  <c r="I12791" i="36"/>
  <c r="H12791" i="36"/>
  <c r="I12790" i="36"/>
  <c r="H12790" i="36"/>
  <c r="I12789" i="36"/>
  <c r="H12789" i="36"/>
  <c r="I12788" i="36"/>
  <c r="H12788" i="36"/>
  <c r="I12787" i="36"/>
  <c r="H12787" i="36"/>
  <c r="I12786" i="36"/>
  <c r="H12786" i="36"/>
  <c r="I12785" i="36"/>
  <c r="H12785" i="36"/>
  <c r="I12784" i="36"/>
  <c r="H12784" i="36"/>
  <c r="I12783" i="36"/>
  <c r="H12783" i="36"/>
  <c r="I12782" i="36"/>
  <c r="H12782" i="36"/>
  <c r="I12781" i="36"/>
  <c r="H12781" i="36"/>
  <c r="I12780" i="36"/>
  <c r="H12780" i="36"/>
  <c r="I12779" i="36"/>
  <c r="H12779" i="36"/>
  <c r="I12778" i="36"/>
  <c r="H12778" i="36"/>
  <c r="I12777" i="36"/>
  <c r="H12777" i="36"/>
  <c r="I12776" i="36"/>
  <c r="H12776" i="36"/>
  <c r="I12775" i="36"/>
  <c r="H12775" i="36"/>
  <c r="I12774" i="36"/>
  <c r="H12774" i="36"/>
  <c r="I12773" i="36"/>
  <c r="H12773" i="36"/>
  <c r="I12772" i="36"/>
  <c r="H12772" i="36"/>
  <c r="I12771" i="36"/>
  <c r="H12771" i="36"/>
  <c r="I12770" i="36"/>
  <c r="H12770" i="36"/>
  <c r="I12769" i="36"/>
  <c r="H12769" i="36"/>
  <c r="I12768" i="36"/>
  <c r="H12768" i="36"/>
  <c r="I12767" i="36"/>
  <c r="H12767" i="36"/>
  <c r="I12766" i="36"/>
  <c r="H12766" i="36"/>
  <c r="I12765" i="36"/>
  <c r="H12765" i="36"/>
  <c r="I12764" i="36"/>
  <c r="H12764" i="36"/>
  <c r="I12763" i="36"/>
  <c r="H12763" i="36"/>
  <c r="I12762" i="36"/>
  <c r="H12762" i="36"/>
  <c r="I12761" i="36"/>
  <c r="H12761" i="36"/>
  <c r="I12760" i="36"/>
  <c r="H12760" i="36"/>
  <c r="I12759" i="36"/>
  <c r="H12759" i="36"/>
  <c r="I12758" i="36"/>
  <c r="H12758" i="36"/>
  <c r="I12757" i="36"/>
  <c r="H12757" i="36"/>
  <c r="I12756" i="36"/>
  <c r="H12756" i="36"/>
  <c r="I12755" i="36"/>
  <c r="H12755" i="36"/>
  <c r="I12754" i="36"/>
  <c r="H12754" i="36"/>
  <c r="I12753" i="36"/>
  <c r="H12753" i="36"/>
  <c r="I12752" i="36"/>
  <c r="H12752" i="36"/>
  <c r="I12751" i="36"/>
  <c r="H12751" i="36"/>
  <c r="I12750" i="36"/>
  <c r="H12750" i="36"/>
  <c r="I12749" i="36"/>
  <c r="H12749" i="36"/>
  <c r="I12748" i="36"/>
  <c r="H12748" i="36"/>
  <c r="I12747" i="36"/>
  <c r="H12747" i="36"/>
  <c r="I12746" i="36"/>
  <c r="H12746" i="36"/>
  <c r="I12745" i="36"/>
  <c r="H12745" i="36"/>
  <c r="I12744" i="36"/>
  <c r="H12744" i="36"/>
  <c r="I12743" i="36"/>
  <c r="H12743" i="36"/>
  <c r="I12742" i="36"/>
  <c r="H12742" i="36"/>
  <c r="I12741" i="36"/>
  <c r="H12741" i="36"/>
  <c r="I12740" i="36"/>
  <c r="H12740" i="36"/>
  <c r="I12739" i="36"/>
  <c r="H12739" i="36"/>
  <c r="I12738" i="36"/>
  <c r="H12738" i="36"/>
  <c r="I12737" i="36"/>
  <c r="H12737" i="36"/>
  <c r="I12736" i="36"/>
  <c r="H12736" i="36"/>
  <c r="I12735" i="36"/>
  <c r="H12735" i="36"/>
  <c r="I12734" i="36"/>
  <c r="H12734" i="36"/>
  <c r="I12733" i="36"/>
  <c r="H12733" i="36"/>
  <c r="I12732" i="36"/>
  <c r="H12732" i="36"/>
  <c r="I12731" i="36"/>
  <c r="H12731" i="36"/>
  <c r="I12730" i="36"/>
  <c r="H12730" i="36"/>
  <c r="I12729" i="36"/>
  <c r="H12729" i="36"/>
  <c r="I12728" i="36"/>
  <c r="H12728" i="36"/>
  <c r="I12727" i="36"/>
  <c r="H12727" i="36"/>
  <c r="I12726" i="36"/>
  <c r="H12726" i="36"/>
  <c r="I12725" i="36"/>
  <c r="H12725" i="36"/>
  <c r="I12724" i="36"/>
  <c r="H12724" i="36"/>
  <c r="I12723" i="36"/>
  <c r="H12723" i="36"/>
  <c r="I12722" i="36"/>
  <c r="H12722" i="36"/>
  <c r="I12721" i="36"/>
  <c r="H12721" i="36"/>
  <c r="I12720" i="36"/>
  <c r="H12720" i="36"/>
  <c r="I12719" i="36"/>
  <c r="H12719" i="36"/>
  <c r="I12718" i="36"/>
  <c r="H12718" i="36"/>
  <c r="I12717" i="36"/>
  <c r="H12717" i="36"/>
  <c r="I12716" i="36"/>
  <c r="H12716" i="36"/>
  <c r="I12715" i="36"/>
  <c r="H12715" i="36"/>
  <c r="I12714" i="36"/>
  <c r="H12714" i="36"/>
  <c r="I12713" i="36"/>
  <c r="H12713" i="36"/>
  <c r="I12712" i="36"/>
  <c r="H12712" i="36"/>
  <c r="I12711" i="36"/>
  <c r="H12711" i="36"/>
  <c r="I12710" i="36"/>
  <c r="H12710" i="36"/>
  <c r="I12709" i="36"/>
  <c r="H12709" i="36"/>
  <c r="I12708" i="36"/>
  <c r="H12708" i="36"/>
  <c r="I12707" i="36"/>
  <c r="H12707" i="36"/>
  <c r="I12706" i="36"/>
  <c r="H12706" i="36"/>
  <c r="I12705" i="36"/>
  <c r="H12705" i="36"/>
  <c r="I12704" i="36"/>
  <c r="H12704" i="36"/>
  <c r="I12703" i="36"/>
  <c r="H12703" i="36"/>
  <c r="I12702" i="36"/>
  <c r="H12702" i="36"/>
  <c r="I12701" i="36"/>
  <c r="H12701" i="36"/>
  <c r="I12700" i="36"/>
  <c r="H12700" i="36"/>
  <c r="I12699" i="36"/>
  <c r="H12699" i="36"/>
  <c r="I12698" i="36"/>
  <c r="H12698" i="36"/>
  <c r="I12697" i="36"/>
  <c r="H12697" i="36"/>
  <c r="I12696" i="36"/>
  <c r="H12696" i="36"/>
  <c r="I12695" i="36"/>
  <c r="H12695" i="36"/>
  <c r="I12694" i="36"/>
  <c r="H12694" i="36"/>
  <c r="I12693" i="36"/>
  <c r="H12693" i="36"/>
  <c r="I12692" i="36"/>
  <c r="H12692" i="36"/>
  <c r="I12691" i="36"/>
  <c r="H12691" i="36"/>
  <c r="I12690" i="36"/>
  <c r="H12690" i="36"/>
  <c r="I12689" i="36"/>
  <c r="H12689" i="36"/>
  <c r="I12688" i="36"/>
  <c r="H12688" i="36"/>
  <c r="I12687" i="36"/>
  <c r="H12687" i="36"/>
  <c r="I12686" i="36"/>
  <c r="H12686" i="36"/>
  <c r="I12685" i="36"/>
  <c r="H12685" i="36"/>
  <c r="I12684" i="36"/>
  <c r="H12684" i="36"/>
  <c r="I12683" i="36"/>
  <c r="H12683" i="36"/>
  <c r="I12682" i="36"/>
  <c r="H12682" i="36"/>
  <c r="I12681" i="36"/>
  <c r="H12681" i="36"/>
  <c r="I12680" i="36"/>
  <c r="H12680" i="36"/>
  <c r="I12679" i="36"/>
  <c r="H12679" i="36"/>
  <c r="I12678" i="36"/>
  <c r="H12678" i="36"/>
  <c r="I12677" i="36"/>
  <c r="H12677" i="36"/>
  <c r="I12676" i="36"/>
  <c r="H12676" i="36"/>
  <c r="I12675" i="36"/>
  <c r="H12675" i="36"/>
  <c r="I12674" i="36"/>
  <c r="H12674" i="36"/>
  <c r="I12673" i="36"/>
  <c r="H12673" i="36"/>
  <c r="I12672" i="36"/>
  <c r="H12672" i="36"/>
  <c r="I12671" i="36"/>
  <c r="H12671" i="36"/>
  <c r="I12670" i="36"/>
  <c r="H12670" i="36"/>
  <c r="I12669" i="36"/>
  <c r="H12669" i="36"/>
  <c r="I12668" i="36"/>
  <c r="H12668" i="36"/>
  <c r="I12667" i="36"/>
  <c r="H12667" i="36"/>
  <c r="I12666" i="36"/>
  <c r="H12666" i="36"/>
  <c r="I12665" i="36"/>
  <c r="H12665" i="36"/>
  <c r="I12664" i="36"/>
  <c r="H12664" i="36"/>
  <c r="I12663" i="36"/>
  <c r="H12663" i="36"/>
  <c r="I12662" i="36"/>
  <c r="H12662" i="36"/>
  <c r="I12661" i="36"/>
  <c r="H12661" i="36"/>
  <c r="I12660" i="36"/>
  <c r="H12660" i="36"/>
  <c r="I12659" i="36"/>
  <c r="H12659" i="36"/>
  <c r="I12658" i="36"/>
  <c r="H12658" i="36"/>
  <c r="I12657" i="36"/>
  <c r="H12657" i="36"/>
  <c r="I12656" i="36"/>
  <c r="H12656" i="36"/>
  <c r="I12655" i="36"/>
  <c r="H12655" i="36"/>
  <c r="I12654" i="36"/>
  <c r="H12654" i="36"/>
  <c r="I12653" i="36"/>
  <c r="H12653" i="36"/>
  <c r="I12652" i="36"/>
  <c r="H12652" i="36"/>
  <c r="I12651" i="36"/>
  <c r="H12651" i="36"/>
  <c r="I12650" i="36"/>
  <c r="H12650" i="36"/>
  <c r="I12649" i="36"/>
  <c r="H12649" i="36"/>
  <c r="I12648" i="36"/>
  <c r="H12648" i="36"/>
  <c r="I12647" i="36"/>
  <c r="H12647" i="36"/>
  <c r="I12646" i="36"/>
  <c r="H12646" i="36"/>
  <c r="I12645" i="36"/>
  <c r="H12645" i="36"/>
  <c r="I12644" i="36"/>
  <c r="H12644" i="36"/>
  <c r="I12643" i="36"/>
  <c r="H12643" i="36"/>
  <c r="I12642" i="36"/>
  <c r="H12642" i="36"/>
  <c r="I12641" i="36"/>
  <c r="H12641" i="36"/>
  <c r="I12640" i="36"/>
  <c r="H12640" i="36"/>
  <c r="I12639" i="36"/>
  <c r="H12639" i="36"/>
  <c r="I12638" i="36"/>
  <c r="H12638" i="36"/>
  <c r="I12637" i="36"/>
  <c r="H12637" i="36"/>
  <c r="I12636" i="36"/>
  <c r="H12636" i="36"/>
  <c r="I12635" i="36"/>
  <c r="H12635" i="36"/>
  <c r="I12634" i="36"/>
  <c r="H12634" i="36"/>
  <c r="I12633" i="36"/>
  <c r="H12633" i="36"/>
  <c r="I12632" i="36"/>
  <c r="H12632" i="36"/>
  <c r="I12631" i="36"/>
  <c r="H12631" i="36"/>
  <c r="I12630" i="36"/>
  <c r="H12630" i="36"/>
  <c r="I12629" i="36"/>
  <c r="H12629" i="36"/>
  <c r="I12628" i="36"/>
  <c r="H12628" i="36"/>
  <c r="I12627" i="36"/>
  <c r="H12627" i="36"/>
  <c r="I12626" i="36"/>
  <c r="H12626" i="36"/>
  <c r="I12625" i="36"/>
  <c r="H12625" i="36"/>
  <c r="I12624" i="36"/>
  <c r="H12624" i="36"/>
  <c r="I12623" i="36"/>
  <c r="H12623" i="36"/>
  <c r="I12622" i="36"/>
  <c r="H12622" i="36"/>
  <c r="I12621" i="36"/>
  <c r="H12621" i="36"/>
  <c r="I12620" i="36"/>
  <c r="H12620" i="36"/>
  <c r="I12619" i="36"/>
  <c r="H12619" i="36"/>
  <c r="I12618" i="36"/>
  <c r="H12618" i="36"/>
  <c r="I12617" i="36"/>
  <c r="H12617" i="36"/>
  <c r="I12616" i="36"/>
  <c r="H12616" i="36"/>
  <c r="I12615" i="36"/>
  <c r="H12615" i="36"/>
  <c r="I12614" i="36"/>
  <c r="H12614" i="36"/>
  <c r="I12613" i="36"/>
  <c r="H12613" i="36"/>
  <c r="I12612" i="36"/>
  <c r="H12612" i="36"/>
  <c r="I12611" i="36"/>
  <c r="H12611" i="36"/>
  <c r="I12610" i="36"/>
  <c r="H12610" i="36"/>
  <c r="I12609" i="36"/>
  <c r="H12609" i="36"/>
  <c r="I12608" i="36"/>
  <c r="H12608" i="36"/>
  <c r="I12607" i="36"/>
  <c r="H12607" i="36"/>
  <c r="I12606" i="36"/>
  <c r="H12606" i="36"/>
  <c r="I12605" i="36"/>
  <c r="H12605" i="36"/>
  <c r="I12604" i="36"/>
  <c r="H12604" i="36"/>
  <c r="I12603" i="36"/>
  <c r="H12603" i="36"/>
  <c r="I12602" i="36"/>
  <c r="H12602" i="36"/>
  <c r="I12601" i="36"/>
  <c r="H12601" i="36"/>
  <c r="I12600" i="36"/>
  <c r="H12600" i="36"/>
  <c r="I12599" i="36"/>
  <c r="H12599" i="36"/>
  <c r="I12598" i="36"/>
  <c r="H12598" i="36"/>
  <c r="I12597" i="36"/>
  <c r="H12597" i="36"/>
  <c r="I12596" i="36"/>
  <c r="H12596" i="36"/>
  <c r="I12595" i="36"/>
  <c r="H12595" i="36"/>
  <c r="I12594" i="36"/>
  <c r="H12594" i="36"/>
  <c r="I12593" i="36"/>
  <c r="H12593" i="36"/>
  <c r="I12592" i="36"/>
  <c r="H12592" i="36"/>
  <c r="I12591" i="36"/>
  <c r="H12591" i="36"/>
  <c r="I12590" i="36"/>
  <c r="H12590" i="36"/>
  <c r="I12589" i="36"/>
  <c r="H12589" i="36"/>
  <c r="I12588" i="36"/>
  <c r="H12588" i="36"/>
  <c r="I12587" i="36"/>
  <c r="H12587" i="36"/>
  <c r="I12586" i="36"/>
  <c r="H12586" i="36"/>
  <c r="I12585" i="36"/>
  <c r="H12585" i="36"/>
  <c r="I12584" i="36"/>
  <c r="H12584" i="36"/>
  <c r="I12583" i="36"/>
  <c r="H12583" i="36"/>
  <c r="I12582" i="36"/>
  <c r="H12582" i="36"/>
  <c r="I12581" i="36"/>
  <c r="H12581" i="36"/>
  <c r="I12580" i="36"/>
  <c r="H12580" i="36"/>
  <c r="I12579" i="36"/>
  <c r="H12579" i="36"/>
  <c r="I12578" i="36"/>
  <c r="H12578" i="36"/>
  <c r="I12577" i="36"/>
  <c r="H12577" i="36"/>
  <c r="I12576" i="36"/>
  <c r="H12576" i="36"/>
  <c r="I12575" i="36"/>
  <c r="H12575" i="36"/>
  <c r="I12574" i="36"/>
  <c r="H12574" i="36"/>
  <c r="I12573" i="36"/>
  <c r="H12573" i="36"/>
  <c r="I12572" i="36"/>
  <c r="H12572" i="36"/>
  <c r="I12571" i="36"/>
  <c r="H12571" i="36"/>
  <c r="I12570" i="36"/>
  <c r="H12570" i="36"/>
  <c r="I12569" i="36"/>
  <c r="H12569" i="36"/>
  <c r="I12568" i="36"/>
  <c r="H12568" i="36"/>
  <c r="I12567" i="36"/>
  <c r="H12567" i="36"/>
  <c r="I12566" i="36"/>
  <c r="H12566" i="36"/>
  <c r="I12565" i="36"/>
  <c r="H12565" i="36"/>
  <c r="I12564" i="36"/>
  <c r="H12564" i="36"/>
  <c r="I12563" i="36"/>
  <c r="H12563" i="36"/>
  <c r="I12562" i="36"/>
  <c r="H12562" i="36"/>
  <c r="I12561" i="36"/>
  <c r="H12561" i="36"/>
  <c r="I12560" i="36"/>
  <c r="H12560" i="36"/>
  <c r="I12559" i="36"/>
  <c r="H12559" i="36"/>
  <c r="I12558" i="36"/>
  <c r="H12558" i="36"/>
  <c r="I12557" i="36"/>
  <c r="H12557" i="36"/>
  <c r="I12556" i="36"/>
  <c r="H12556" i="36"/>
  <c r="I12555" i="36"/>
  <c r="H12555" i="36"/>
  <c r="I12554" i="36"/>
  <c r="H12554" i="36"/>
  <c r="I12553" i="36"/>
  <c r="H12553" i="36"/>
  <c r="I12552" i="36"/>
  <c r="H12552" i="36"/>
  <c r="I12551" i="36"/>
  <c r="H12551" i="36"/>
  <c r="I12550" i="36"/>
  <c r="H12550" i="36"/>
  <c r="I12549" i="36"/>
  <c r="H12549" i="36"/>
  <c r="I12548" i="36"/>
  <c r="H12548" i="36"/>
  <c r="I12547" i="36"/>
  <c r="H12547" i="36"/>
  <c r="I12546" i="36"/>
  <c r="H12546" i="36"/>
  <c r="I12545" i="36"/>
  <c r="H12545" i="36"/>
  <c r="I12544" i="36"/>
  <c r="H12544" i="36"/>
  <c r="I12543" i="36"/>
  <c r="H12543" i="36"/>
  <c r="I12542" i="36"/>
  <c r="H12542" i="36"/>
  <c r="I12541" i="36"/>
  <c r="H12541" i="36"/>
  <c r="I12540" i="36"/>
  <c r="H12540" i="36"/>
  <c r="I12539" i="36"/>
  <c r="H12539" i="36"/>
  <c r="I12538" i="36"/>
  <c r="H12538" i="36"/>
  <c r="I12537" i="36"/>
  <c r="H12537" i="36"/>
  <c r="I12536" i="36"/>
  <c r="H12536" i="36"/>
  <c r="I12535" i="36"/>
  <c r="H12535" i="36"/>
  <c r="I12534" i="36"/>
  <c r="H12534" i="36"/>
  <c r="I12533" i="36"/>
  <c r="H12533" i="36"/>
  <c r="I12532" i="36"/>
  <c r="H12532" i="36"/>
  <c r="I12531" i="36"/>
  <c r="H12531" i="36"/>
  <c r="I12530" i="36"/>
  <c r="H12530" i="36"/>
  <c r="I12529" i="36"/>
  <c r="H12529" i="36"/>
  <c r="I12528" i="36"/>
  <c r="H12528" i="36"/>
  <c r="I12527" i="36"/>
  <c r="H12527" i="36"/>
  <c r="I12526" i="36"/>
  <c r="H12526" i="36"/>
  <c r="I12525" i="36"/>
  <c r="H12525" i="36"/>
  <c r="I12524" i="36"/>
  <c r="H12524" i="36"/>
  <c r="I12523" i="36"/>
  <c r="H12523" i="36"/>
  <c r="I12522" i="36"/>
  <c r="H12522" i="36"/>
  <c r="I12521" i="36"/>
  <c r="H12521" i="36"/>
  <c r="I12520" i="36"/>
  <c r="H12520" i="36"/>
  <c r="I12519" i="36"/>
  <c r="H12519" i="36"/>
  <c r="I12518" i="36"/>
  <c r="H12518" i="36"/>
  <c r="I12517" i="36"/>
  <c r="H12517" i="36"/>
  <c r="I12516" i="36"/>
  <c r="H12516" i="36"/>
  <c r="I12515" i="36"/>
  <c r="H12515" i="36"/>
  <c r="I12514" i="36"/>
  <c r="H12514" i="36"/>
  <c r="I12513" i="36"/>
  <c r="H12513" i="36"/>
  <c r="I12512" i="36"/>
  <c r="H12512" i="36"/>
  <c r="I12511" i="36"/>
  <c r="H12511" i="36"/>
  <c r="I12510" i="36"/>
  <c r="H12510" i="36"/>
  <c r="I12509" i="36"/>
  <c r="H12509" i="36"/>
  <c r="I12508" i="36"/>
  <c r="H12508" i="36"/>
  <c r="I12507" i="36"/>
  <c r="H12507" i="36"/>
  <c r="I12506" i="36"/>
  <c r="H12506" i="36"/>
  <c r="I12505" i="36"/>
  <c r="H12505" i="36"/>
  <c r="I12504" i="36"/>
  <c r="H12504" i="36"/>
  <c r="I12503" i="36"/>
  <c r="H12503" i="36"/>
  <c r="I12502" i="36"/>
  <c r="H12502" i="36"/>
  <c r="I12501" i="36"/>
  <c r="H12501" i="36"/>
  <c r="I12500" i="36"/>
  <c r="H12500" i="36"/>
  <c r="I12499" i="36"/>
  <c r="H12499" i="36"/>
  <c r="I12498" i="36"/>
  <c r="H12498" i="36"/>
  <c r="I12497" i="36"/>
  <c r="H12497" i="36"/>
  <c r="I12496" i="36"/>
  <c r="H12496" i="36"/>
  <c r="I12495" i="36"/>
  <c r="H12495" i="36"/>
  <c r="I12494" i="36"/>
  <c r="H12494" i="36"/>
  <c r="I12493" i="36"/>
  <c r="H12493" i="36"/>
  <c r="I12492" i="36"/>
  <c r="H12492" i="36"/>
  <c r="I12491" i="36"/>
  <c r="H12491" i="36"/>
  <c r="I12490" i="36"/>
  <c r="H12490" i="36"/>
  <c r="I12489" i="36"/>
  <c r="H12489" i="36"/>
  <c r="I12488" i="36"/>
  <c r="H12488" i="36"/>
  <c r="I12487" i="36"/>
  <c r="H12487" i="36"/>
  <c r="I12486" i="36"/>
  <c r="H12486" i="36"/>
  <c r="I12485" i="36"/>
  <c r="H12485" i="36"/>
  <c r="I12484" i="36"/>
  <c r="H12484" i="36"/>
  <c r="I12483" i="36"/>
  <c r="H12483" i="36"/>
  <c r="I12482" i="36"/>
  <c r="H12482" i="36"/>
  <c r="I12481" i="36"/>
  <c r="H12481" i="36"/>
  <c r="I12480" i="36"/>
  <c r="H12480" i="36"/>
  <c r="I12479" i="36"/>
  <c r="H12479" i="36"/>
  <c r="I12478" i="36"/>
  <c r="H12478" i="36"/>
  <c r="I12477" i="36"/>
  <c r="H12477" i="36"/>
  <c r="I12476" i="36"/>
  <c r="H12476" i="36"/>
  <c r="I12475" i="36"/>
  <c r="H12475" i="36"/>
  <c r="I12474" i="36"/>
  <c r="H12474" i="36"/>
  <c r="I12473" i="36"/>
  <c r="H12473" i="36"/>
  <c r="I12472" i="36"/>
  <c r="H12472" i="36"/>
  <c r="I12471" i="36"/>
  <c r="H12471" i="36"/>
  <c r="I12470" i="36"/>
  <c r="H12470" i="36"/>
  <c r="I12469" i="36"/>
  <c r="H12469" i="36"/>
  <c r="I12468" i="36"/>
  <c r="H12468" i="36"/>
  <c r="I12467" i="36"/>
  <c r="H12467" i="36"/>
  <c r="I12466" i="36"/>
  <c r="H12466" i="36"/>
  <c r="I12465" i="36"/>
  <c r="H12465" i="36"/>
  <c r="I12464" i="36"/>
  <c r="H12464" i="36"/>
  <c r="I12463" i="36"/>
  <c r="H12463" i="36"/>
  <c r="I12462" i="36"/>
  <c r="H12462" i="36"/>
  <c r="I12461" i="36"/>
  <c r="H12461" i="36"/>
  <c r="I12460" i="36"/>
  <c r="H12460" i="36"/>
  <c r="I12459" i="36"/>
  <c r="H12459" i="36"/>
  <c r="I12458" i="36"/>
  <c r="H12458" i="36"/>
  <c r="I12457" i="36"/>
  <c r="H12457" i="36"/>
  <c r="I12456" i="36"/>
  <c r="H12456" i="36"/>
  <c r="I12455" i="36"/>
  <c r="H12455" i="36"/>
  <c r="I12454" i="36"/>
  <c r="H12454" i="36"/>
  <c r="I12453" i="36"/>
  <c r="H12453" i="36"/>
  <c r="I12452" i="36"/>
  <c r="H12452" i="36"/>
  <c r="I12451" i="36"/>
  <c r="H12451" i="36"/>
  <c r="I12450" i="36"/>
  <c r="H12450" i="36"/>
  <c r="I12449" i="36"/>
  <c r="H12449" i="36"/>
  <c r="I12448" i="36"/>
  <c r="H12448" i="36"/>
  <c r="I12447" i="36"/>
  <c r="H12447" i="36"/>
  <c r="I12446" i="36"/>
  <c r="H12446" i="36"/>
  <c r="I12445" i="36"/>
  <c r="H12445" i="36"/>
  <c r="I12444" i="36"/>
  <c r="H12444" i="36"/>
  <c r="I12443" i="36"/>
  <c r="H12443" i="36"/>
  <c r="I12442" i="36"/>
  <c r="H12442" i="36"/>
  <c r="I12441" i="36"/>
  <c r="H12441" i="36"/>
  <c r="I12440" i="36"/>
  <c r="H12440" i="36"/>
  <c r="I12439" i="36"/>
  <c r="H12439" i="36"/>
  <c r="I12438" i="36"/>
  <c r="H12438" i="36"/>
  <c r="I12437" i="36"/>
  <c r="H12437" i="36"/>
  <c r="I12436" i="36"/>
  <c r="H12436" i="36"/>
  <c r="I12435" i="36"/>
  <c r="H12435" i="36"/>
  <c r="I12434" i="36"/>
  <c r="H12434" i="36"/>
  <c r="I12433" i="36"/>
  <c r="H12433" i="36"/>
  <c r="I12432" i="36"/>
  <c r="H12432" i="36"/>
  <c r="I12431" i="36"/>
  <c r="H12431" i="36"/>
  <c r="I12430" i="36"/>
  <c r="H12430" i="36"/>
  <c r="I12429" i="36"/>
  <c r="H12429" i="36"/>
  <c r="I12428" i="36"/>
  <c r="H12428" i="36"/>
  <c r="I12427" i="36"/>
  <c r="H12427" i="36"/>
  <c r="I12426" i="36"/>
  <c r="H12426" i="36"/>
  <c r="I12425" i="36"/>
  <c r="H12425" i="36"/>
  <c r="I12424" i="36"/>
  <c r="H12424" i="36"/>
  <c r="I12423" i="36"/>
  <c r="H12423" i="36"/>
  <c r="I12422" i="36"/>
  <c r="H12422" i="36"/>
  <c r="I12421" i="36"/>
  <c r="H12421" i="36"/>
  <c r="I12420" i="36"/>
  <c r="H12420" i="36"/>
  <c r="I12419" i="36"/>
  <c r="H12419" i="36"/>
  <c r="I12418" i="36"/>
  <c r="H12418" i="36"/>
  <c r="I12417" i="36"/>
  <c r="H12417" i="36"/>
  <c r="I12416" i="36"/>
  <c r="H12416" i="36"/>
  <c r="I12415" i="36"/>
  <c r="H12415" i="36"/>
  <c r="I12414" i="36"/>
  <c r="H12414" i="36"/>
  <c r="I12413" i="36"/>
  <c r="H12413" i="36"/>
  <c r="I12412" i="36"/>
  <c r="H12412" i="36"/>
  <c r="I12411" i="36"/>
  <c r="H12411" i="36"/>
  <c r="I12410" i="36"/>
  <c r="H12410" i="36"/>
  <c r="I12409" i="36"/>
  <c r="H12409" i="36"/>
  <c r="I12408" i="36"/>
  <c r="H12408" i="36"/>
  <c r="I12407" i="36"/>
  <c r="H12407" i="36"/>
  <c r="I12406" i="36"/>
  <c r="H12406" i="36"/>
  <c r="I12405" i="36"/>
  <c r="H12405" i="36"/>
  <c r="I12404" i="36"/>
  <c r="H12404" i="36"/>
  <c r="I12403" i="36"/>
  <c r="H12403" i="36"/>
  <c r="I12402" i="36"/>
  <c r="H12402" i="36"/>
  <c r="I12401" i="36"/>
  <c r="H12401" i="36"/>
  <c r="I12400" i="36"/>
  <c r="H12400" i="36"/>
  <c r="I12399" i="36"/>
  <c r="H12399" i="36"/>
  <c r="I12398" i="36"/>
  <c r="H12398" i="36"/>
  <c r="I12397" i="36"/>
  <c r="H12397" i="36"/>
  <c r="I12396" i="36"/>
  <c r="H12396" i="36"/>
  <c r="I12395" i="36"/>
  <c r="H12395" i="36"/>
  <c r="I12394" i="36"/>
  <c r="H12394" i="36"/>
  <c r="I12393" i="36"/>
  <c r="H12393" i="36"/>
  <c r="I12392" i="36"/>
  <c r="H12392" i="36"/>
  <c r="I12391" i="36"/>
  <c r="H12391" i="36"/>
  <c r="I12390" i="36"/>
  <c r="H12390" i="36"/>
  <c r="I12389" i="36"/>
  <c r="H12389" i="36"/>
  <c r="I12388" i="36"/>
  <c r="H12388" i="36"/>
  <c r="I12387" i="36"/>
  <c r="H12387" i="36"/>
  <c r="I12386" i="36"/>
  <c r="H12386" i="36"/>
  <c r="I12385" i="36"/>
  <c r="H12385" i="36"/>
  <c r="I12384" i="36"/>
  <c r="H12384" i="36"/>
  <c r="I12383" i="36"/>
  <c r="H12383" i="36"/>
  <c r="I12382" i="36"/>
  <c r="H12382" i="36"/>
  <c r="I12381" i="36"/>
  <c r="H12381" i="36"/>
  <c r="I12380" i="36"/>
  <c r="H12380" i="36"/>
  <c r="I12379" i="36"/>
  <c r="H12379" i="36"/>
  <c r="I12378" i="36"/>
  <c r="H12378" i="36"/>
  <c r="I12377" i="36"/>
  <c r="H12377" i="36"/>
  <c r="I12376" i="36"/>
  <c r="H12376" i="36"/>
  <c r="I12375" i="36"/>
  <c r="H12375" i="36"/>
  <c r="I12374" i="36"/>
  <c r="H12374" i="36"/>
  <c r="I12373" i="36"/>
  <c r="H12373" i="36"/>
  <c r="I12372" i="36"/>
  <c r="H12372" i="36"/>
  <c r="I12371" i="36"/>
  <c r="H12371" i="36"/>
  <c r="I12370" i="36"/>
  <c r="H12370" i="36"/>
  <c r="I12369" i="36"/>
  <c r="H12369" i="36"/>
  <c r="I12368" i="36"/>
  <c r="H12368" i="36"/>
  <c r="I12367" i="36"/>
  <c r="H12367" i="36"/>
  <c r="I12366" i="36"/>
  <c r="H12366" i="36"/>
  <c r="I12365" i="36"/>
  <c r="H12365" i="36"/>
  <c r="I12364" i="36"/>
  <c r="H12364" i="36"/>
  <c r="I12363" i="36"/>
  <c r="H12363" i="36"/>
  <c r="I12362" i="36"/>
  <c r="H12362" i="36"/>
  <c r="I12361" i="36"/>
  <c r="H12361" i="36"/>
  <c r="I12360" i="36"/>
  <c r="H12360" i="36"/>
  <c r="I12359" i="36"/>
  <c r="H12359" i="36"/>
  <c r="I12358" i="36"/>
  <c r="H12358" i="36"/>
  <c r="I12357" i="36"/>
  <c r="H12357" i="36"/>
  <c r="I12356" i="36"/>
  <c r="H12356" i="36"/>
  <c r="I12355" i="36"/>
  <c r="H12355" i="36"/>
  <c r="I12354" i="36"/>
  <c r="H12354" i="36"/>
  <c r="I12353" i="36"/>
  <c r="H12353" i="36"/>
  <c r="I12352" i="36"/>
  <c r="H12352" i="36"/>
  <c r="I12351" i="36"/>
  <c r="H12351" i="36"/>
  <c r="I12350" i="36"/>
  <c r="H12350" i="36"/>
  <c r="I12349" i="36"/>
  <c r="H12349" i="36"/>
  <c r="I12348" i="36"/>
  <c r="H12348" i="36"/>
  <c r="I12347" i="36"/>
  <c r="H12347" i="36"/>
  <c r="I12346" i="36"/>
  <c r="H12346" i="36"/>
  <c r="I12345" i="36"/>
  <c r="H12345" i="36"/>
  <c r="I12344" i="36"/>
  <c r="H12344" i="36"/>
  <c r="I12343" i="36"/>
  <c r="H12343" i="36"/>
  <c r="I12342" i="36"/>
  <c r="H12342" i="36"/>
  <c r="I12341" i="36"/>
  <c r="H12341" i="36"/>
  <c r="I12340" i="36"/>
  <c r="H12340" i="36"/>
  <c r="I12339" i="36"/>
  <c r="H12339" i="36"/>
  <c r="I12338" i="36"/>
  <c r="H12338" i="36"/>
  <c r="I12337" i="36"/>
  <c r="H12337" i="36"/>
  <c r="I12336" i="36"/>
  <c r="H12336" i="36"/>
  <c r="I12335" i="36"/>
  <c r="H12335" i="36"/>
  <c r="I12334" i="36"/>
  <c r="H12334" i="36"/>
  <c r="I12333" i="36"/>
  <c r="H12333" i="36"/>
  <c r="I12332" i="36"/>
  <c r="H12332" i="36"/>
  <c r="I12331" i="36"/>
  <c r="H12331" i="36"/>
  <c r="I12330" i="36"/>
  <c r="H12330" i="36"/>
  <c r="I12329" i="36"/>
  <c r="H12329" i="36"/>
  <c r="I12328" i="36"/>
  <c r="H12328" i="36"/>
  <c r="I12327" i="36"/>
  <c r="H12327" i="36"/>
  <c r="I12326" i="36"/>
  <c r="H12326" i="36"/>
  <c r="I12325" i="36"/>
  <c r="H12325" i="36"/>
  <c r="I12324" i="36"/>
  <c r="H12324" i="36"/>
  <c r="I12323" i="36"/>
  <c r="H12323" i="36"/>
  <c r="I12322" i="36"/>
  <c r="H12322" i="36"/>
  <c r="I12321" i="36"/>
  <c r="H12321" i="36"/>
  <c r="I12320" i="36"/>
  <c r="H12320" i="36"/>
  <c r="I12319" i="36"/>
  <c r="H12319" i="36"/>
  <c r="I12318" i="36"/>
  <c r="H12318" i="36"/>
  <c r="I12317" i="36"/>
  <c r="H12317" i="36"/>
  <c r="I12316" i="36"/>
  <c r="H12316" i="36"/>
  <c r="I12315" i="36"/>
  <c r="H12315" i="36"/>
  <c r="I12314" i="36"/>
  <c r="H12314" i="36"/>
  <c r="I12313" i="36"/>
  <c r="H12313" i="36"/>
  <c r="I12312" i="36"/>
  <c r="H12312" i="36"/>
  <c r="I12311" i="36"/>
  <c r="H12311" i="36"/>
  <c r="I12310" i="36"/>
  <c r="H12310" i="36"/>
  <c r="I12309" i="36"/>
  <c r="H12309" i="36"/>
  <c r="I12308" i="36"/>
  <c r="H12308" i="36"/>
  <c r="I12307" i="36"/>
  <c r="H12307" i="36"/>
  <c r="I12306" i="36"/>
  <c r="H12306" i="36"/>
  <c r="I12305" i="36"/>
  <c r="H12305" i="36"/>
  <c r="I12304" i="36"/>
  <c r="H12304" i="36"/>
  <c r="I12303" i="36"/>
  <c r="H12303" i="36"/>
  <c r="I12302" i="36"/>
  <c r="H12302" i="36"/>
  <c r="I12301" i="36"/>
  <c r="H12301" i="36"/>
  <c r="I12300" i="36"/>
  <c r="H12300" i="36"/>
  <c r="I12299" i="36"/>
  <c r="H12299" i="36"/>
  <c r="I12298" i="36"/>
  <c r="H12298" i="36"/>
  <c r="I12297" i="36"/>
  <c r="H12297" i="36"/>
  <c r="I12296" i="36"/>
  <c r="H12296" i="36"/>
  <c r="I12295" i="36"/>
  <c r="H12295" i="36"/>
  <c r="I12294" i="36"/>
  <c r="H12294" i="36"/>
  <c r="I12293" i="36"/>
  <c r="H12293" i="36"/>
  <c r="I12292" i="36"/>
  <c r="H12292" i="36"/>
  <c r="I12291" i="36"/>
  <c r="H12291" i="36"/>
  <c r="I12290" i="36"/>
  <c r="H12290" i="36"/>
  <c r="I12289" i="36"/>
  <c r="H12289" i="36"/>
  <c r="I12288" i="36"/>
  <c r="H12288" i="36"/>
  <c r="I12287" i="36"/>
  <c r="H12287" i="36"/>
  <c r="I12286" i="36"/>
  <c r="H12286" i="36"/>
  <c r="I12285" i="36"/>
  <c r="H12285" i="36"/>
  <c r="I12284" i="36"/>
  <c r="H12284" i="36"/>
  <c r="I12283" i="36"/>
  <c r="H12283" i="36"/>
  <c r="I12282" i="36"/>
  <c r="H12282" i="36"/>
  <c r="I12281" i="36"/>
  <c r="H12281" i="36"/>
  <c r="I12280" i="36"/>
  <c r="H12280" i="36"/>
  <c r="I12279" i="36"/>
  <c r="H12279" i="36"/>
  <c r="I12278" i="36"/>
  <c r="H12278" i="36"/>
  <c r="I12277" i="36"/>
  <c r="H12277" i="36"/>
  <c r="I12276" i="36"/>
  <c r="H12276" i="36"/>
  <c r="I12275" i="36"/>
  <c r="H12275" i="36"/>
  <c r="I12274" i="36"/>
  <c r="H12274" i="36"/>
  <c r="I12273" i="36"/>
  <c r="H12273" i="36"/>
  <c r="I12272" i="36"/>
  <c r="H12272" i="36"/>
  <c r="I12271" i="36"/>
  <c r="H12271" i="36"/>
  <c r="I12270" i="36"/>
  <c r="H12270" i="36"/>
  <c r="I12269" i="36"/>
  <c r="H12269" i="36"/>
  <c r="I12268" i="36"/>
  <c r="H12268" i="36"/>
  <c r="I12267" i="36"/>
  <c r="H12267" i="36"/>
  <c r="I12266" i="36"/>
  <c r="H12266" i="36"/>
  <c r="I12265" i="36"/>
  <c r="H12265" i="36"/>
  <c r="I12264" i="36"/>
  <c r="H12264" i="36"/>
  <c r="I12263" i="36"/>
  <c r="H12263" i="36"/>
  <c r="I12262" i="36"/>
  <c r="H12262" i="36"/>
  <c r="I12261" i="36"/>
  <c r="H12261" i="36"/>
  <c r="I12260" i="36"/>
  <c r="H12260" i="36"/>
  <c r="I12259" i="36"/>
  <c r="H12259" i="36"/>
  <c r="I12258" i="36"/>
  <c r="H12258" i="36"/>
  <c r="I12257" i="36"/>
  <c r="H12257" i="36"/>
  <c r="I12256" i="36"/>
  <c r="H12256" i="36"/>
  <c r="I12255" i="36"/>
  <c r="H12255" i="36"/>
  <c r="I12254" i="36"/>
  <c r="H12254" i="36"/>
  <c r="I12253" i="36"/>
  <c r="H12253" i="36"/>
  <c r="I12252" i="36"/>
  <c r="H12252" i="36"/>
  <c r="I12251" i="36"/>
  <c r="H12251" i="36"/>
  <c r="I12250" i="36"/>
  <c r="H12250" i="36"/>
  <c r="I12249" i="36"/>
  <c r="H12249" i="36"/>
  <c r="I12248" i="36"/>
  <c r="H12248" i="36"/>
  <c r="I12247" i="36"/>
  <c r="H12247" i="36"/>
  <c r="I12246" i="36"/>
  <c r="H12246" i="36"/>
  <c r="I12245" i="36"/>
  <c r="H12245" i="36"/>
  <c r="I12244" i="36"/>
  <c r="H12244" i="36"/>
  <c r="I12243" i="36"/>
  <c r="H12243" i="36"/>
  <c r="I12242" i="36"/>
  <c r="H12242" i="36"/>
  <c r="I12241" i="36"/>
  <c r="H12241" i="36"/>
  <c r="I12240" i="36"/>
  <c r="H12240" i="36"/>
  <c r="I12239" i="36"/>
  <c r="H12239" i="36"/>
  <c r="I12238" i="36"/>
  <c r="H12238" i="36"/>
  <c r="I12237" i="36"/>
  <c r="H12237" i="36"/>
  <c r="I12236" i="36"/>
  <c r="H12236" i="36"/>
  <c r="I12235" i="36"/>
  <c r="H12235" i="36"/>
  <c r="I12234" i="36"/>
  <c r="H12234" i="36"/>
  <c r="I12233" i="36"/>
  <c r="H12233" i="36"/>
  <c r="I12232" i="36"/>
  <c r="H12232" i="36"/>
  <c r="I12231" i="36"/>
  <c r="H12231" i="36"/>
  <c r="I12230" i="36"/>
  <c r="H12230" i="36"/>
  <c r="I12229" i="36"/>
  <c r="H12229" i="36"/>
  <c r="I12228" i="36"/>
  <c r="H12228" i="36"/>
  <c r="I12227" i="36"/>
  <c r="H12227" i="36"/>
  <c r="I12226" i="36"/>
  <c r="H12226" i="36"/>
  <c r="I12225" i="36"/>
  <c r="H12225" i="36"/>
  <c r="I12224" i="36"/>
  <c r="H12224" i="36"/>
  <c r="I12223" i="36"/>
  <c r="H12223" i="36"/>
  <c r="I12222" i="36"/>
  <c r="H12222" i="36"/>
  <c r="I12221" i="36"/>
  <c r="H12221" i="36"/>
  <c r="I12220" i="36"/>
  <c r="H12220" i="36"/>
  <c r="I12219" i="36"/>
  <c r="H12219" i="36"/>
  <c r="I12218" i="36"/>
  <c r="H12218" i="36"/>
  <c r="I12217" i="36"/>
  <c r="H12217" i="36"/>
  <c r="I12216" i="36"/>
  <c r="H12216" i="36"/>
  <c r="I12215" i="36"/>
  <c r="H12215" i="36"/>
  <c r="I12214" i="36"/>
  <c r="H12214" i="36"/>
  <c r="I12213" i="36"/>
  <c r="H12213" i="36"/>
  <c r="I12212" i="36"/>
  <c r="H12212" i="36"/>
  <c r="I12211" i="36"/>
  <c r="H12211" i="36"/>
  <c r="I12210" i="36"/>
  <c r="H12210" i="36"/>
  <c r="I12209" i="36"/>
  <c r="H12209" i="36"/>
  <c r="I12208" i="36"/>
  <c r="H12208" i="36"/>
  <c r="I12207" i="36"/>
  <c r="H12207" i="36"/>
  <c r="I12206" i="36"/>
  <c r="H12206" i="36"/>
  <c r="I12205" i="36"/>
  <c r="H12205" i="36"/>
  <c r="I12204" i="36"/>
  <c r="H12204" i="36"/>
  <c r="I12203" i="36"/>
  <c r="H12203" i="36"/>
  <c r="I12202" i="36"/>
  <c r="H12202" i="36"/>
  <c r="I12201" i="36"/>
  <c r="H12201" i="36"/>
  <c r="I12200" i="36"/>
  <c r="H12200" i="36"/>
  <c r="I12199" i="36"/>
  <c r="H12199" i="36"/>
  <c r="I12198" i="36"/>
  <c r="H12198" i="36"/>
  <c r="I12197" i="36"/>
  <c r="H12197" i="36"/>
  <c r="I12196" i="36"/>
  <c r="H12196" i="36"/>
  <c r="I12195" i="36"/>
  <c r="H12195" i="36"/>
  <c r="I12194" i="36"/>
  <c r="H12194" i="36"/>
  <c r="I12193" i="36"/>
  <c r="H12193" i="36"/>
  <c r="I12192" i="36"/>
  <c r="H12192" i="36"/>
  <c r="I12191" i="36"/>
  <c r="H12191" i="36"/>
  <c r="I12190" i="36"/>
  <c r="H12190" i="36"/>
  <c r="I12189" i="36"/>
  <c r="H12189" i="36"/>
  <c r="I12188" i="36"/>
  <c r="H12188" i="36"/>
  <c r="I12187" i="36"/>
  <c r="H12187" i="36"/>
  <c r="I12186" i="36"/>
  <c r="H12186" i="36"/>
  <c r="I12185" i="36"/>
  <c r="H12185" i="36"/>
  <c r="I12184" i="36"/>
  <c r="H12184" i="36"/>
  <c r="I12183" i="36"/>
  <c r="H12183" i="36"/>
  <c r="I12182" i="36"/>
  <c r="H12182" i="36"/>
  <c r="I12181" i="36"/>
  <c r="H12181" i="36"/>
  <c r="I12180" i="36"/>
  <c r="H12180" i="36"/>
  <c r="I12179" i="36"/>
  <c r="H12179" i="36"/>
  <c r="I12178" i="36"/>
  <c r="H12178" i="36"/>
  <c r="I12177" i="36"/>
  <c r="H12177" i="36"/>
  <c r="I12176" i="36"/>
  <c r="H12176" i="36"/>
  <c r="I12175" i="36"/>
  <c r="H12175" i="36"/>
  <c r="I12174" i="36"/>
  <c r="H12174" i="36"/>
  <c r="I12173" i="36"/>
  <c r="H12173" i="36"/>
  <c r="I12172" i="36"/>
  <c r="H12172" i="36"/>
  <c r="I12171" i="36"/>
  <c r="H12171" i="36"/>
  <c r="I12170" i="36"/>
  <c r="H12170" i="36"/>
  <c r="I12169" i="36"/>
  <c r="H12169" i="36"/>
  <c r="I12168" i="36"/>
  <c r="H12168" i="36"/>
  <c r="I12167" i="36"/>
  <c r="H12167" i="36"/>
  <c r="I12166" i="36"/>
  <c r="H12166" i="36"/>
  <c r="I12165" i="36"/>
  <c r="H12165" i="36"/>
  <c r="I12164" i="36"/>
  <c r="H12164" i="36"/>
  <c r="I12163" i="36"/>
  <c r="H12163" i="36"/>
  <c r="I12162" i="36"/>
  <c r="H12162" i="36"/>
  <c r="I12161" i="36"/>
  <c r="H12161" i="36"/>
  <c r="I12160" i="36"/>
  <c r="H12160" i="36"/>
  <c r="I12159" i="36"/>
  <c r="H12159" i="36"/>
  <c r="I12158" i="36"/>
  <c r="H12158" i="36"/>
  <c r="I12157" i="36"/>
  <c r="H12157" i="36"/>
  <c r="I12156" i="36"/>
  <c r="H12156" i="36"/>
  <c r="I12155" i="36"/>
  <c r="H12155" i="36"/>
  <c r="I12154" i="36"/>
  <c r="H12154" i="36"/>
  <c r="I12153" i="36"/>
  <c r="H12153" i="36"/>
  <c r="I12152" i="36"/>
  <c r="H12152" i="36"/>
  <c r="I12151" i="36"/>
  <c r="H12151" i="36"/>
  <c r="I12150" i="36"/>
  <c r="H12150" i="36"/>
  <c r="I12149" i="36"/>
  <c r="H12149" i="36"/>
  <c r="I12148" i="36"/>
  <c r="H12148" i="36"/>
  <c r="I12147" i="36"/>
  <c r="H12147" i="36"/>
  <c r="I12146" i="36"/>
  <c r="H12146" i="36"/>
  <c r="I12145" i="36"/>
  <c r="H12145" i="36"/>
  <c r="I12144" i="36"/>
  <c r="H12144" i="36"/>
  <c r="I12143" i="36"/>
  <c r="H12143" i="36"/>
  <c r="I12142" i="36"/>
  <c r="H12142" i="36"/>
  <c r="I12141" i="36"/>
  <c r="H12141" i="36"/>
  <c r="I12140" i="36"/>
  <c r="H12140" i="36"/>
  <c r="I12139" i="36"/>
  <c r="H12139" i="36"/>
  <c r="I12138" i="36"/>
  <c r="H12138" i="36"/>
  <c r="I12137" i="36"/>
  <c r="H12137" i="36"/>
  <c r="I12136" i="36"/>
  <c r="H12136" i="36"/>
  <c r="I12135" i="36"/>
  <c r="H12135" i="36"/>
  <c r="I12134" i="36"/>
  <c r="H12134" i="36"/>
  <c r="I12133" i="36"/>
  <c r="H12133" i="36"/>
  <c r="I12132" i="36"/>
  <c r="H12132" i="36"/>
  <c r="I12131" i="36"/>
  <c r="H12131" i="36"/>
  <c r="I12130" i="36"/>
  <c r="H12130" i="36"/>
  <c r="I12129" i="36"/>
  <c r="H12129" i="36"/>
  <c r="I12128" i="36"/>
  <c r="H12128" i="36"/>
  <c r="I12127" i="36"/>
  <c r="H12127" i="36"/>
  <c r="I12126" i="36"/>
  <c r="H12126" i="36"/>
  <c r="I12125" i="36"/>
  <c r="H12125" i="36"/>
  <c r="I12124" i="36"/>
  <c r="H12124" i="36"/>
  <c r="I12123" i="36"/>
  <c r="H12123" i="36"/>
  <c r="I12122" i="36"/>
  <c r="H12122" i="36"/>
  <c r="I12121" i="36"/>
  <c r="H12121" i="36"/>
  <c r="I12120" i="36"/>
  <c r="H12120" i="36"/>
  <c r="I12119" i="36"/>
  <c r="H12119" i="36"/>
  <c r="I12118" i="36"/>
  <c r="H12118" i="36"/>
  <c r="I12117" i="36"/>
  <c r="H12117" i="36"/>
  <c r="I12116" i="36"/>
  <c r="H12116" i="36"/>
  <c r="I12115" i="36"/>
  <c r="H12115" i="36"/>
  <c r="I12114" i="36"/>
  <c r="H12114" i="36"/>
  <c r="I12113" i="36"/>
  <c r="H12113" i="36"/>
  <c r="I12112" i="36"/>
  <c r="H12112" i="36"/>
  <c r="I12111" i="36"/>
  <c r="H12111" i="36"/>
  <c r="I12110" i="36"/>
  <c r="H12110" i="36"/>
  <c r="I12109" i="36"/>
  <c r="H12109" i="36"/>
  <c r="I12108" i="36"/>
  <c r="H12108" i="36"/>
  <c r="I12107" i="36"/>
  <c r="H12107" i="36"/>
  <c r="I12106" i="36"/>
  <c r="H12106" i="36"/>
  <c r="I12105" i="36"/>
  <c r="H12105" i="36"/>
  <c r="I12104" i="36"/>
  <c r="H12104" i="36"/>
  <c r="I12103" i="36"/>
  <c r="H12103" i="36"/>
  <c r="I12102" i="36"/>
  <c r="H12102" i="36"/>
  <c r="I12101" i="36"/>
  <c r="H12101" i="36"/>
  <c r="I12100" i="36"/>
  <c r="H12100" i="36"/>
  <c r="I12099" i="36"/>
  <c r="H12099" i="36"/>
  <c r="I12098" i="36"/>
  <c r="H12098" i="36"/>
  <c r="I12097" i="36"/>
  <c r="H12097" i="36"/>
  <c r="I12096" i="36"/>
  <c r="H12096" i="36"/>
  <c r="I12095" i="36"/>
  <c r="H12095" i="36"/>
  <c r="I12094" i="36"/>
  <c r="H12094" i="36"/>
  <c r="I12093" i="36"/>
  <c r="H12093" i="36"/>
  <c r="I12092" i="36"/>
  <c r="H12092" i="36"/>
  <c r="I12091" i="36"/>
  <c r="H12091" i="36"/>
  <c r="I12090" i="36"/>
  <c r="H12090" i="36"/>
  <c r="I12089" i="36"/>
  <c r="H12089" i="36"/>
  <c r="I12088" i="36"/>
  <c r="H12088" i="36"/>
  <c r="I12087" i="36"/>
  <c r="H12087" i="36"/>
  <c r="I12086" i="36"/>
  <c r="H12086" i="36"/>
  <c r="I12085" i="36"/>
  <c r="H12085" i="36"/>
  <c r="I12084" i="36"/>
  <c r="H12084" i="36"/>
  <c r="I12083" i="36"/>
  <c r="H12083" i="36"/>
  <c r="I12082" i="36"/>
  <c r="H12082" i="36"/>
  <c r="I12081" i="36"/>
  <c r="H12081" i="36"/>
  <c r="I12080" i="36"/>
  <c r="H12080" i="36"/>
  <c r="I12079" i="36"/>
  <c r="H12079" i="36"/>
  <c r="I12078" i="36"/>
  <c r="H12078" i="36"/>
  <c r="I12077" i="36"/>
  <c r="H12077" i="36"/>
  <c r="I12076" i="36"/>
  <c r="H12076" i="36"/>
  <c r="I12075" i="36"/>
  <c r="H12075" i="36"/>
  <c r="I12074" i="36"/>
  <c r="H12074" i="36"/>
  <c r="I12073" i="36"/>
  <c r="H12073" i="36"/>
  <c r="I12072" i="36"/>
  <c r="H12072" i="36"/>
  <c r="I12071" i="36"/>
  <c r="H12071" i="36"/>
  <c r="I12070" i="36"/>
  <c r="H12070" i="36"/>
  <c r="I12069" i="36"/>
  <c r="H12069" i="36"/>
  <c r="I12068" i="36"/>
  <c r="H12068" i="36"/>
  <c r="I12067" i="36"/>
  <c r="H12067" i="36"/>
  <c r="I12066" i="36"/>
  <c r="H12066" i="36"/>
  <c r="I12065" i="36"/>
  <c r="H12065" i="36"/>
  <c r="I12064" i="36"/>
  <c r="H12064" i="36"/>
  <c r="I12063" i="36"/>
  <c r="H12063" i="36"/>
  <c r="I12062" i="36"/>
  <c r="H12062" i="36"/>
  <c r="I12061" i="36"/>
  <c r="H12061" i="36"/>
  <c r="I12060" i="36"/>
  <c r="H12060" i="36"/>
  <c r="I12059" i="36"/>
  <c r="H12059" i="36"/>
  <c r="I12058" i="36"/>
  <c r="H12058" i="36"/>
  <c r="I12057" i="36"/>
  <c r="H12057" i="36"/>
  <c r="I12056" i="36"/>
  <c r="H12056" i="36"/>
  <c r="I12055" i="36"/>
  <c r="H12055" i="36"/>
  <c r="I12054" i="36"/>
  <c r="H12054" i="36"/>
  <c r="I12053" i="36"/>
  <c r="H12053" i="36"/>
  <c r="I12052" i="36"/>
  <c r="H12052" i="36"/>
  <c r="I12051" i="36"/>
  <c r="H12051" i="36"/>
  <c r="I12050" i="36"/>
  <c r="H12050" i="36"/>
  <c r="I12049" i="36"/>
  <c r="H12049" i="36"/>
  <c r="I12048" i="36"/>
  <c r="H12048" i="36"/>
  <c r="I12047" i="36"/>
  <c r="H12047" i="36"/>
  <c r="I12046" i="36"/>
  <c r="H12046" i="36"/>
  <c r="I12045" i="36"/>
  <c r="H12045" i="36"/>
  <c r="I12044" i="36"/>
  <c r="H12044" i="36"/>
  <c r="I12043" i="36"/>
  <c r="H12043" i="36"/>
  <c r="I12042" i="36"/>
  <c r="H12042" i="36"/>
  <c r="I12041" i="36"/>
  <c r="H12041" i="36"/>
  <c r="I12040" i="36"/>
  <c r="H12040" i="36"/>
  <c r="I12039" i="36"/>
  <c r="H12039" i="36"/>
  <c r="I12038" i="36"/>
  <c r="H12038" i="36"/>
  <c r="I12037" i="36"/>
  <c r="H12037" i="36"/>
  <c r="I12036" i="36"/>
  <c r="H12036" i="36"/>
  <c r="I12035" i="36"/>
  <c r="H12035" i="36"/>
  <c r="I12034" i="36"/>
  <c r="H12034" i="36"/>
  <c r="I12033" i="36"/>
  <c r="H12033" i="36"/>
  <c r="I12032" i="36"/>
  <c r="H12032" i="36"/>
  <c r="I12031" i="36"/>
  <c r="H12031" i="36"/>
  <c r="I12030" i="36"/>
  <c r="H12030" i="36"/>
  <c r="I12029" i="36"/>
  <c r="H12029" i="36"/>
  <c r="I12028" i="36"/>
  <c r="H12028" i="36"/>
  <c r="I12027" i="36"/>
  <c r="H12027" i="36"/>
  <c r="I12026" i="36"/>
  <c r="H12026" i="36"/>
  <c r="I12025" i="36"/>
  <c r="H12025" i="36"/>
  <c r="I12024" i="36"/>
  <c r="H12024" i="36"/>
  <c r="I12023" i="36"/>
  <c r="H12023" i="36"/>
  <c r="I12022" i="36"/>
  <c r="H12022" i="36"/>
  <c r="I12021" i="36"/>
  <c r="H12021" i="36"/>
  <c r="I12020" i="36"/>
  <c r="H12020" i="36"/>
  <c r="I12019" i="36"/>
  <c r="H12019" i="36"/>
  <c r="I12018" i="36"/>
  <c r="H12018" i="36"/>
  <c r="I12017" i="36"/>
  <c r="H12017" i="36"/>
  <c r="I12016" i="36"/>
  <c r="H12016" i="36"/>
  <c r="I12015" i="36"/>
  <c r="H12015" i="36"/>
  <c r="I12014" i="36"/>
  <c r="H12014" i="36"/>
  <c r="I12013" i="36"/>
  <c r="H12013" i="36"/>
  <c r="I12012" i="36"/>
  <c r="H12012" i="36"/>
  <c r="I12011" i="36"/>
  <c r="H12011" i="36"/>
  <c r="I12010" i="36"/>
  <c r="H12010" i="36"/>
  <c r="I12009" i="36"/>
  <c r="H12009" i="36"/>
  <c r="I12008" i="36"/>
  <c r="H12008" i="36"/>
  <c r="I12007" i="36"/>
  <c r="H12007" i="36"/>
  <c r="I12006" i="36"/>
  <c r="H12006" i="36"/>
  <c r="I12005" i="36"/>
  <c r="H12005" i="36"/>
  <c r="I12004" i="36"/>
  <c r="H12004" i="36"/>
  <c r="I12003" i="36"/>
  <c r="H12003" i="36"/>
  <c r="I12002" i="36"/>
  <c r="H12002" i="36"/>
  <c r="I12001" i="36"/>
  <c r="H12001" i="36"/>
  <c r="I12000" i="36"/>
  <c r="H12000" i="36"/>
  <c r="I11999" i="36"/>
  <c r="H11999" i="36"/>
  <c r="I11998" i="36"/>
  <c r="H11998" i="36"/>
  <c r="I11997" i="36"/>
  <c r="H11997" i="36"/>
  <c r="I11996" i="36"/>
  <c r="H11996" i="36"/>
  <c r="I11995" i="36"/>
  <c r="H11995" i="36"/>
  <c r="I11994" i="36"/>
  <c r="H11994" i="36"/>
  <c r="I11993" i="36"/>
  <c r="H11993" i="36"/>
  <c r="I11992" i="36"/>
  <c r="H11992" i="36"/>
  <c r="I11991" i="36"/>
  <c r="H11991" i="36"/>
  <c r="I11990" i="36"/>
  <c r="H11990" i="36"/>
  <c r="I11989" i="36"/>
  <c r="H11989" i="36"/>
  <c r="I11988" i="36"/>
  <c r="H11988" i="36"/>
  <c r="I11987" i="36"/>
  <c r="H11987" i="36"/>
  <c r="I11986" i="36"/>
  <c r="H11986" i="36"/>
  <c r="I11985" i="36"/>
  <c r="H11985" i="36"/>
  <c r="I11984" i="36"/>
  <c r="H11984" i="36"/>
  <c r="I11983" i="36"/>
  <c r="H11983" i="36"/>
  <c r="I11982" i="36"/>
  <c r="H11982" i="36"/>
  <c r="I11981" i="36"/>
  <c r="H11981" i="36"/>
  <c r="I11980" i="36"/>
  <c r="H11980" i="36"/>
  <c r="I11979" i="36"/>
  <c r="H11979" i="36"/>
  <c r="I11978" i="36"/>
  <c r="H11978" i="36"/>
  <c r="I11977" i="36"/>
  <c r="H11977" i="36"/>
  <c r="I11976" i="36"/>
  <c r="H11976" i="36"/>
  <c r="I11975" i="36"/>
  <c r="H11975" i="36"/>
  <c r="I11974" i="36"/>
  <c r="H11974" i="36"/>
  <c r="I11973" i="36"/>
  <c r="H11973" i="36"/>
  <c r="I11972" i="36"/>
  <c r="H11972" i="36"/>
  <c r="I11971" i="36"/>
  <c r="H11971" i="36"/>
  <c r="I11970" i="36"/>
  <c r="H11970" i="36"/>
  <c r="I11969" i="36"/>
  <c r="H11969" i="36"/>
  <c r="I11968" i="36"/>
  <c r="H11968" i="36"/>
  <c r="I11967" i="36"/>
  <c r="H11967" i="36"/>
  <c r="I11966" i="36"/>
  <c r="H11966" i="36"/>
  <c r="I11965" i="36"/>
  <c r="H11965" i="36"/>
  <c r="I11964" i="36"/>
  <c r="H11964" i="36"/>
  <c r="I11963" i="36"/>
  <c r="H11963" i="36"/>
  <c r="I11962" i="36"/>
  <c r="H11962" i="36"/>
  <c r="I11961" i="36"/>
  <c r="H11961" i="36"/>
  <c r="I11960" i="36"/>
  <c r="H11960" i="36"/>
  <c r="I11959" i="36"/>
  <c r="H11959" i="36"/>
  <c r="I11958" i="36"/>
  <c r="H11958" i="36"/>
  <c r="I11957" i="36"/>
  <c r="H11957" i="36"/>
  <c r="I11956" i="36"/>
  <c r="H11956" i="36"/>
  <c r="I11955" i="36"/>
  <c r="H11955" i="36"/>
  <c r="I11954" i="36"/>
  <c r="H11954" i="36"/>
  <c r="I11953" i="36"/>
  <c r="H11953" i="36"/>
  <c r="I11952" i="36"/>
  <c r="H11952" i="36"/>
  <c r="I11951" i="36"/>
  <c r="H11951" i="36"/>
  <c r="I11950" i="36"/>
  <c r="H11950" i="36"/>
  <c r="I11949" i="36"/>
  <c r="H11949" i="36"/>
  <c r="I11948" i="36"/>
  <c r="H11948" i="36"/>
  <c r="I11947" i="36"/>
  <c r="H11947" i="36"/>
  <c r="I11946" i="36"/>
  <c r="H11946" i="36"/>
  <c r="I11945" i="36"/>
  <c r="H11945" i="36"/>
  <c r="I11944" i="36"/>
  <c r="H11944" i="36"/>
  <c r="I11943" i="36"/>
  <c r="H11943" i="36"/>
  <c r="I11942" i="36"/>
  <c r="H11942" i="36"/>
  <c r="I11941" i="36"/>
  <c r="H11941" i="36"/>
  <c r="I11940" i="36"/>
  <c r="H11940" i="36"/>
  <c r="I11939" i="36"/>
  <c r="H11939" i="36"/>
  <c r="I11938" i="36"/>
  <c r="H11938" i="36"/>
  <c r="I11937" i="36"/>
  <c r="H11937" i="36"/>
  <c r="I11936" i="36"/>
  <c r="H11936" i="36"/>
  <c r="I11935" i="36"/>
  <c r="H11935" i="36"/>
  <c r="I11934" i="36"/>
  <c r="H11934" i="36"/>
  <c r="I11933" i="36"/>
  <c r="H11933" i="36"/>
  <c r="I11932" i="36"/>
  <c r="H11932" i="36"/>
  <c r="I11931" i="36"/>
  <c r="H11931" i="36"/>
  <c r="I11930" i="36"/>
  <c r="H11930" i="36"/>
  <c r="I11929" i="36"/>
  <c r="H11929" i="36"/>
  <c r="I11928" i="36"/>
  <c r="H11928" i="36"/>
  <c r="I11927" i="36"/>
  <c r="H11927" i="36"/>
  <c r="I11926" i="36"/>
  <c r="H11926" i="36"/>
  <c r="I11925" i="36"/>
  <c r="H11925" i="36"/>
  <c r="I11924" i="36"/>
  <c r="H11924" i="36"/>
  <c r="I11923" i="36"/>
  <c r="H11923" i="36"/>
  <c r="I11922" i="36"/>
  <c r="H11922" i="36"/>
  <c r="I11921" i="36"/>
  <c r="H11921" i="36"/>
  <c r="I11920" i="36"/>
  <c r="H11920" i="36"/>
  <c r="I11919" i="36"/>
  <c r="H11919" i="36"/>
  <c r="I11918" i="36"/>
  <c r="H11918" i="36"/>
  <c r="I11917" i="36"/>
  <c r="H11917" i="36"/>
  <c r="I11916" i="36"/>
  <c r="H11916" i="36"/>
  <c r="I11915" i="36"/>
  <c r="H11915" i="36"/>
  <c r="I11914" i="36"/>
  <c r="H11914" i="36"/>
  <c r="I11913" i="36"/>
  <c r="H11913" i="36"/>
  <c r="I11912" i="36"/>
  <c r="H11912" i="36"/>
  <c r="I11911" i="36"/>
  <c r="H11911" i="36"/>
  <c r="I11910" i="36"/>
  <c r="H11910" i="36"/>
  <c r="I11909" i="36"/>
  <c r="H11909" i="36"/>
  <c r="I11908" i="36"/>
  <c r="H11908" i="36"/>
  <c r="I11907" i="36"/>
  <c r="H11907" i="36"/>
  <c r="I11906" i="36"/>
  <c r="H11906" i="36"/>
  <c r="I11905" i="36"/>
  <c r="H11905" i="36"/>
  <c r="I11904" i="36"/>
  <c r="H11904" i="36"/>
  <c r="I11903" i="36"/>
  <c r="H11903" i="36"/>
  <c r="I11902" i="36"/>
  <c r="H11902" i="36"/>
  <c r="I11901" i="36"/>
  <c r="H11901" i="36"/>
  <c r="I11900" i="36"/>
  <c r="H11900" i="36"/>
  <c r="I11899" i="36"/>
  <c r="H11899" i="36"/>
  <c r="I11898" i="36"/>
  <c r="H11898" i="36"/>
  <c r="I11897" i="36"/>
  <c r="H11897" i="36"/>
  <c r="I11896" i="36"/>
  <c r="H11896" i="36"/>
  <c r="I11895" i="36"/>
  <c r="H11895" i="36"/>
  <c r="I11894" i="36"/>
  <c r="H11894" i="36"/>
  <c r="I11893" i="36"/>
  <c r="H11893" i="36"/>
  <c r="I11892" i="36"/>
  <c r="H11892" i="36"/>
  <c r="I11891" i="36"/>
  <c r="H11891" i="36"/>
  <c r="I11890" i="36"/>
  <c r="H11890" i="36"/>
  <c r="I11889" i="36"/>
  <c r="H11889" i="36"/>
  <c r="I11888" i="36"/>
  <c r="H11888" i="36"/>
  <c r="I11887" i="36"/>
  <c r="H11887" i="36"/>
  <c r="I11886" i="36"/>
  <c r="H11886" i="36"/>
  <c r="I11885" i="36"/>
  <c r="H11885" i="36"/>
  <c r="I11884" i="36"/>
  <c r="H11884" i="36"/>
  <c r="I11883" i="36"/>
  <c r="H11883" i="36"/>
  <c r="I11882" i="36"/>
  <c r="H11882" i="36"/>
  <c r="I11881" i="36"/>
  <c r="H11881" i="36"/>
  <c r="I11880" i="36"/>
  <c r="H11880" i="36"/>
  <c r="I11879" i="36"/>
  <c r="H11879" i="36"/>
  <c r="I11878" i="36"/>
  <c r="H11878" i="36"/>
  <c r="I11877" i="36"/>
  <c r="H11877" i="36"/>
  <c r="I11876" i="36"/>
  <c r="H11876" i="36"/>
  <c r="I11875" i="36"/>
  <c r="H11875" i="36"/>
  <c r="I11874" i="36"/>
  <c r="H11874" i="36"/>
  <c r="I11873" i="36"/>
  <c r="H11873" i="36"/>
  <c r="I11872" i="36"/>
  <c r="H11872" i="36"/>
  <c r="I11871" i="36"/>
  <c r="H11871" i="36"/>
  <c r="I11870" i="36"/>
  <c r="H11870" i="36"/>
  <c r="I11869" i="36"/>
  <c r="H11869" i="36"/>
  <c r="I11868" i="36"/>
  <c r="H11868" i="36"/>
  <c r="I11867" i="36"/>
  <c r="H11867" i="36"/>
  <c r="I11866" i="36"/>
  <c r="H11866" i="36"/>
  <c r="I11865" i="36"/>
  <c r="H11865" i="36"/>
  <c r="I11864" i="36"/>
  <c r="H11864" i="36"/>
  <c r="I11863" i="36"/>
  <c r="H11863" i="36"/>
  <c r="I11862" i="36"/>
  <c r="H11862" i="36"/>
  <c r="I11861" i="36"/>
  <c r="H11861" i="36"/>
  <c r="I11860" i="36"/>
  <c r="H11860" i="36"/>
  <c r="I11859" i="36"/>
  <c r="H11859" i="36"/>
  <c r="I11858" i="36"/>
  <c r="H11858" i="36"/>
  <c r="I11857" i="36"/>
  <c r="H11857" i="36"/>
  <c r="I11856" i="36"/>
  <c r="H11856" i="36"/>
  <c r="I11855" i="36"/>
  <c r="H11855" i="36"/>
  <c r="I11854" i="36"/>
  <c r="H11854" i="36"/>
  <c r="I11853" i="36"/>
  <c r="H11853" i="36"/>
  <c r="I11852" i="36"/>
  <c r="H11852" i="36"/>
  <c r="I11851" i="36"/>
  <c r="H11851" i="36"/>
  <c r="I11850" i="36"/>
  <c r="H11850" i="36"/>
  <c r="I11849" i="36"/>
  <c r="H11849" i="36"/>
  <c r="I11848" i="36"/>
  <c r="H11848" i="36"/>
  <c r="I11847" i="36"/>
  <c r="H11847" i="36"/>
  <c r="I11846" i="36"/>
  <c r="H11846" i="36"/>
  <c r="I11845" i="36"/>
  <c r="H11845" i="36"/>
  <c r="I11844" i="36"/>
  <c r="H11844" i="36"/>
  <c r="I11843" i="36"/>
  <c r="H11843" i="36"/>
  <c r="I11842" i="36"/>
  <c r="H11842" i="36"/>
  <c r="I11841" i="36"/>
  <c r="H11841" i="36"/>
  <c r="I11840" i="36"/>
  <c r="H11840" i="36"/>
  <c r="I11839" i="36"/>
  <c r="H11839" i="36"/>
  <c r="I11838" i="36"/>
  <c r="H11838" i="36"/>
  <c r="I11837" i="36"/>
  <c r="H11837" i="36"/>
  <c r="I11836" i="36"/>
  <c r="H11836" i="36"/>
  <c r="I11835" i="36"/>
  <c r="H11835" i="36"/>
  <c r="I11834" i="36"/>
  <c r="H11834" i="36"/>
  <c r="I11833" i="36"/>
  <c r="H11833" i="36"/>
  <c r="I11832" i="36"/>
  <c r="H11832" i="36"/>
  <c r="I11831" i="36"/>
  <c r="H11831" i="36"/>
  <c r="I11830" i="36"/>
  <c r="H11830" i="36"/>
  <c r="I11829" i="36"/>
  <c r="H11829" i="36"/>
  <c r="I11828" i="36"/>
  <c r="H11828" i="36"/>
  <c r="I11827" i="36"/>
  <c r="H11827" i="36"/>
  <c r="I11826" i="36"/>
  <c r="H11826" i="36"/>
  <c r="I11825" i="36"/>
  <c r="H11825" i="36"/>
  <c r="I11824" i="36"/>
  <c r="H11824" i="36"/>
  <c r="I11823" i="36"/>
  <c r="H11823" i="36"/>
  <c r="I11822" i="36"/>
  <c r="H11822" i="36"/>
  <c r="I11821" i="36"/>
  <c r="H11821" i="36"/>
  <c r="I11820" i="36"/>
  <c r="H11820" i="36"/>
  <c r="I11819" i="36"/>
  <c r="H11819" i="36"/>
  <c r="I11818" i="36"/>
  <c r="H11818" i="36"/>
  <c r="I11817" i="36"/>
  <c r="H11817" i="36"/>
  <c r="I11816" i="36"/>
  <c r="H11816" i="36"/>
  <c r="I11815" i="36"/>
  <c r="H11815" i="36"/>
  <c r="I11814" i="36"/>
  <c r="H11814" i="36"/>
  <c r="I11813" i="36"/>
  <c r="H11813" i="36"/>
  <c r="I11812" i="36"/>
  <c r="H11812" i="36"/>
  <c r="I11811" i="36"/>
  <c r="H11811" i="36"/>
  <c r="I11810" i="36"/>
  <c r="H11810" i="36"/>
  <c r="I11809" i="36"/>
  <c r="H11809" i="36"/>
  <c r="I11808" i="36"/>
  <c r="H11808" i="36"/>
  <c r="I11807" i="36"/>
  <c r="H11807" i="36"/>
  <c r="I11806" i="36"/>
  <c r="H11806" i="36"/>
  <c r="I11805" i="36"/>
  <c r="H11805" i="36"/>
  <c r="I11804" i="36"/>
  <c r="H11804" i="36"/>
  <c r="I11803" i="36"/>
  <c r="H11803" i="36"/>
  <c r="I11802" i="36"/>
  <c r="H11802" i="36"/>
  <c r="I11801" i="36"/>
  <c r="H11801" i="36"/>
  <c r="I11800" i="36"/>
  <c r="H11800" i="36"/>
  <c r="I11799" i="36"/>
  <c r="H11799" i="36"/>
  <c r="I11798" i="36"/>
  <c r="H11798" i="36"/>
  <c r="I11797" i="36"/>
  <c r="H11797" i="36"/>
  <c r="I11796" i="36"/>
  <c r="H11796" i="36"/>
  <c r="I11795" i="36"/>
  <c r="H11795" i="36"/>
  <c r="I11794" i="36"/>
  <c r="H11794" i="36"/>
  <c r="I11793" i="36"/>
  <c r="H11793" i="36"/>
  <c r="I11792" i="36"/>
  <c r="H11792" i="36"/>
  <c r="I11791" i="36"/>
  <c r="H11791" i="36"/>
  <c r="I11790" i="36"/>
  <c r="H11790" i="36"/>
  <c r="I11789" i="36"/>
  <c r="H11789" i="36"/>
  <c r="I11788" i="36"/>
  <c r="H11788" i="36"/>
  <c r="I11787" i="36"/>
  <c r="H11787" i="36"/>
  <c r="I11786" i="36"/>
  <c r="H11786" i="36"/>
  <c r="I11785" i="36"/>
  <c r="H11785" i="36"/>
  <c r="I11784" i="36"/>
  <c r="H11784" i="36"/>
  <c r="I11783" i="36"/>
  <c r="H11783" i="36"/>
  <c r="I11782" i="36"/>
  <c r="H11782" i="36"/>
  <c r="I11781" i="36"/>
  <c r="H11781" i="36"/>
  <c r="I11780" i="36"/>
  <c r="H11780" i="36"/>
  <c r="I11779" i="36"/>
  <c r="H11779" i="36"/>
  <c r="I11778" i="36"/>
  <c r="H11778" i="36"/>
  <c r="I11777" i="36"/>
  <c r="H11777" i="36"/>
  <c r="I11776" i="36"/>
  <c r="H11776" i="36"/>
  <c r="I11775" i="36"/>
  <c r="H11775" i="36"/>
  <c r="I11774" i="36"/>
  <c r="H11774" i="36"/>
  <c r="I11773" i="36"/>
  <c r="H11773" i="36"/>
  <c r="I11772" i="36"/>
  <c r="H11772" i="36"/>
  <c r="I11771" i="36"/>
  <c r="H11771" i="36"/>
  <c r="I11770" i="36"/>
  <c r="H11770" i="36"/>
  <c r="I11769" i="36"/>
  <c r="H11769" i="36"/>
  <c r="I11768" i="36"/>
  <c r="H11768" i="36"/>
  <c r="I11767" i="36"/>
  <c r="H11767" i="36"/>
  <c r="I11766" i="36"/>
  <c r="H11766" i="36"/>
  <c r="I11765" i="36"/>
  <c r="H11765" i="36"/>
  <c r="I11764" i="36"/>
  <c r="H11764" i="36"/>
  <c r="I11763" i="36"/>
  <c r="H11763" i="36"/>
  <c r="I11762" i="36"/>
  <c r="H11762" i="36"/>
  <c r="I11761" i="36"/>
  <c r="H11761" i="36"/>
  <c r="I11760" i="36"/>
  <c r="H11760" i="36"/>
  <c r="I11759" i="36"/>
  <c r="H11759" i="36"/>
  <c r="I11758" i="36"/>
  <c r="H11758" i="36"/>
  <c r="I11757" i="36"/>
  <c r="H11757" i="36"/>
  <c r="I11756" i="36"/>
  <c r="H11756" i="36"/>
  <c r="I11755" i="36"/>
  <c r="H11755" i="36"/>
  <c r="I11754" i="36"/>
  <c r="H11754" i="36"/>
  <c r="I11753" i="36"/>
  <c r="H11753" i="36"/>
  <c r="I11752" i="36"/>
  <c r="H11752" i="36"/>
  <c r="I11751" i="36"/>
  <c r="H11751" i="36"/>
  <c r="I11750" i="36"/>
  <c r="H11750" i="36"/>
  <c r="I11749" i="36"/>
  <c r="H11749" i="36"/>
  <c r="I11748" i="36"/>
  <c r="H11748" i="36"/>
  <c r="I11747" i="36"/>
  <c r="H11747" i="36"/>
  <c r="I11746" i="36"/>
  <c r="H11746" i="36"/>
  <c r="I11745" i="36"/>
  <c r="H11745" i="36"/>
  <c r="I11744" i="36"/>
  <c r="H11744" i="36"/>
  <c r="I11743" i="36"/>
  <c r="H11743" i="36"/>
  <c r="I11742" i="36"/>
  <c r="H11742" i="36"/>
  <c r="I11741" i="36"/>
  <c r="H11741" i="36"/>
  <c r="I11740" i="36"/>
  <c r="H11740" i="36"/>
  <c r="I11739" i="36"/>
  <c r="H11739" i="36"/>
  <c r="I11738" i="36"/>
  <c r="H11738" i="36"/>
  <c r="I11737" i="36"/>
  <c r="H11737" i="36"/>
  <c r="I11736" i="36"/>
  <c r="H11736" i="36"/>
  <c r="I11735" i="36"/>
  <c r="H11735" i="36"/>
  <c r="I11734" i="36"/>
  <c r="H11734" i="36"/>
  <c r="I11733" i="36"/>
  <c r="H11733" i="36"/>
  <c r="I11732" i="36"/>
  <c r="H11732" i="36"/>
  <c r="I11731" i="36"/>
  <c r="H11731" i="36"/>
  <c r="I11730" i="36"/>
  <c r="H11730" i="36"/>
  <c r="I11729" i="36"/>
  <c r="H11729" i="36"/>
  <c r="I11728" i="36"/>
  <c r="H11728" i="36"/>
  <c r="I11727" i="36"/>
  <c r="H11727" i="36"/>
  <c r="I11726" i="36"/>
  <c r="H11726" i="36"/>
  <c r="I11725" i="36"/>
  <c r="H11725" i="36"/>
  <c r="I11724" i="36"/>
  <c r="H11724" i="36"/>
  <c r="I11723" i="36"/>
  <c r="H11723" i="36"/>
  <c r="I11722" i="36"/>
  <c r="H11722" i="36"/>
  <c r="I11721" i="36"/>
  <c r="H11721" i="36"/>
  <c r="I11720" i="36"/>
  <c r="H11720" i="36"/>
  <c r="I11719" i="36"/>
  <c r="H11719" i="36"/>
  <c r="I11718" i="36"/>
  <c r="H11718" i="36"/>
  <c r="I11717" i="36"/>
  <c r="H11717" i="36"/>
  <c r="I11716" i="36"/>
  <c r="H11716" i="36"/>
  <c r="I11715" i="36"/>
  <c r="H11715" i="36"/>
  <c r="I11714" i="36"/>
  <c r="H11714" i="36"/>
  <c r="I11713" i="36"/>
  <c r="H11713" i="36"/>
  <c r="I11712" i="36"/>
  <c r="H11712" i="36"/>
  <c r="I11711" i="36"/>
  <c r="H11711" i="36"/>
  <c r="I11710" i="36"/>
  <c r="H11710" i="36"/>
  <c r="I11709" i="36"/>
  <c r="H11709" i="36"/>
  <c r="I11708" i="36"/>
  <c r="H11708" i="36"/>
  <c r="I11707" i="36"/>
  <c r="H11707" i="36"/>
  <c r="I11706" i="36"/>
  <c r="H11706" i="36"/>
  <c r="I11705" i="36"/>
  <c r="H11705" i="36"/>
  <c r="I11704" i="36"/>
  <c r="H11704" i="36"/>
  <c r="I11703" i="36"/>
  <c r="H11703" i="36"/>
  <c r="I11702" i="36"/>
  <c r="H11702" i="36"/>
  <c r="I11701" i="36"/>
  <c r="H11701" i="36"/>
  <c r="I11700" i="36"/>
  <c r="H11700" i="36"/>
  <c r="I11699" i="36"/>
  <c r="H11699" i="36"/>
  <c r="I11698" i="36"/>
  <c r="H11698" i="36"/>
  <c r="I11697" i="36"/>
  <c r="H11697" i="36"/>
  <c r="I11696" i="36"/>
  <c r="H11696" i="36"/>
  <c r="I11695" i="36"/>
  <c r="H11695" i="36"/>
  <c r="I11694" i="36"/>
  <c r="H11694" i="36"/>
  <c r="I11693" i="36"/>
  <c r="H11693" i="36"/>
  <c r="I11692" i="36"/>
  <c r="H11692" i="36"/>
  <c r="I11691" i="36"/>
  <c r="H11691" i="36"/>
  <c r="I11690" i="36"/>
  <c r="H11690" i="36"/>
  <c r="I11689" i="36"/>
  <c r="H11689" i="36"/>
  <c r="I11688" i="36"/>
  <c r="H11688" i="36"/>
  <c r="I11687" i="36"/>
  <c r="H11687" i="36"/>
  <c r="I11686" i="36"/>
  <c r="H11686" i="36"/>
  <c r="I11685" i="36"/>
  <c r="H11685" i="36"/>
  <c r="I11684" i="36"/>
  <c r="H11684" i="36"/>
  <c r="I11683" i="36"/>
  <c r="H11683" i="36"/>
  <c r="I11682" i="36"/>
  <c r="H11682" i="36"/>
  <c r="I11681" i="36"/>
  <c r="H11681" i="36"/>
  <c r="I11680" i="36"/>
  <c r="H11680" i="36"/>
  <c r="I11679" i="36"/>
  <c r="H11679" i="36"/>
  <c r="I11678" i="36"/>
  <c r="H11678" i="36"/>
  <c r="I11677" i="36"/>
  <c r="H11677" i="36"/>
  <c r="I11676" i="36"/>
  <c r="H11676" i="36"/>
  <c r="I11675" i="36"/>
  <c r="H11675" i="36"/>
  <c r="I11674" i="36"/>
  <c r="H11674" i="36"/>
  <c r="I11673" i="36"/>
  <c r="H11673" i="36"/>
  <c r="I11672" i="36"/>
  <c r="H11672" i="36"/>
  <c r="I11671" i="36"/>
  <c r="H11671" i="36"/>
  <c r="I11670" i="36"/>
  <c r="H11670" i="36"/>
  <c r="I11669" i="36"/>
  <c r="H11669" i="36"/>
  <c r="I11668" i="36"/>
  <c r="H11668" i="36"/>
  <c r="I11667" i="36"/>
  <c r="H11667" i="36"/>
  <c r="I11666" i="36"/>
  <c r="H11666" i="36"/>
  <c r="I11665" i="36"/>
  <c r="H11665" i="36"/>
  <c r="I11664" i="36"/>
  <c r="H11664" i="36"/>
  <c r="I11663" i="36"/>
  <c r="H11663" i="36"/>
  <c r="I11662" i="36"/>
  <c r="H11662" i="36"/>
  <c r="I11661" i="36"/>
  <c r="H11661" i="36"/>
  <c r="I11660" i="36"/>
  <c r="H11660" i="36"/>
  <c r="I11659" i="36"/>
  <c r="H11659" i="36"/>
  <c r="I11658" i="36"/>
  <c r="H11658" i="36"/>
  <c r="I11657" i="36"/>
  <c r="H11657" i="36"/>
  <c r="I11656" i="36"/>
  <c r="H11656" i="36"/>
  <c r="I11655" i="36"/>
  <c r="H11655" i="36"/>
  <c r="I11654" i="36"/>
  <c r="H11654" i="36"/>
  <c r="I11653" i="36"/>
  <c r="H11653" i="36"/>
  <c r="I11652" i="36"/>
  <c r="H11652" i="36"/>
  <c r="I11651" i="36"/>
  <c r="H11651" i="36"/>
  <c r="I11650" i="36"/>
  <c r="H11650" i="36"/>
  <c r="I11649" i="36"/>
  <c r="H11649" i="36"/>
  <c r="I11648" i="36"/>
  <c r="H11648" i="36"/>
  <c r="I11647" i="36"/>
  <c r="H11647" i="36"/>
  <c r="I11646" i="36"/>
  <c r="H11646" i="36"/>
  <c r="I11645" i="36"/>
  <c r="H11645" i="36"/>
  <c r="I11644" i="36"/>
  <c r="H11644" i="36"/>
  <c r="I11643" i="36"/>
  <c r="H11643" i="36"/>
  <c r="I11642" i="36"/>
  <c r="H11642" i="36"/>
  <c r="I11641" i="36"/>
  <c r="H11641" i="36"/>
  <c r="I11640" i="36"/>
  <c r="H11640" i="36"/>
  <c r="I11639" i="36"/>
  <c r="H11639" i="36"/>
  <c r="I11638" i="36"/>
  <c r="H11638" i="36"/>
  <c r="I11637" i="36"/>
  <c r="H11637" i="36"/>
  <c r="I11636" i="36"/>
  <c r="H11636" i="36"/>
  <c r="I11635" i="36"/>
  <c r="H11635" i="36"/>
  <c r="I11634" i="36"/>
  <c r="H11634" i="36"/>
  <c r="I11633" i="36"/>
  <c r="H11633" i="36"/>
  <c r="I11632" i="36"/>
  <c r="H11632" i="36"/>
  <c r="I11631" i="36"/>
  <c r="H11631" i="36"/>
  <c r="I11630" i="36"/>
  <c r="H11630" i="36"/>
  <c r="I11629" i="36"/>
  <c r="H11629" i="36"/>
  <c r="I11628" i="36"/>
  <c r="H11628" i="36"/>
  <c r="I11627" i="36"/>
  <c r="H11627" i="36"/>
  <c r="I11626" i="36"/>
  <c r="H11626" i="36"/>
  <c r="I11625" i="36"/>
  <c r="H11625" i="36"/>
  <c r="I11624" i="36"/>
  <c r="H11624" i="36"/>
  <c r="I11623" i="36"/>
  <c r="H11623" i="36"/>
  <c r="I11622" i="36"/>
  <c r="H11622" i="36"/>
  <c r="I11621" i="36"/>
  <c r="H11621" i="36"/>
  <c r="I11620" i="36"/>
  <c r="H11620" i="36"/>
  <c r="I11619" i="36"/>
  <c r="H11619" i="36"/>
  <c r="I11618" i="36"/>
  <c r="H11618" i="36"/>
  <c r="I11617" i="36"/>
  <c r="H11617" i="36"/>
  <c r="I11616" i="36"/>
  <c r="H11616" i="36"/>
  <c r="I11615" i="36"/>
  <c r="H11615" i="36"/>
  <c r="I11614" i="36"/>
  <c r="H11614" i="36"/>
  <c r="I11613" i="36"/>
  <c r="H11613" i="36"/>
  <c r="I11612" i="36"/>
  <c r="H11612" i="36"/>
  <c r="I11611" i="36"/>
  <c r="H11611" i="36"/>
  <c r="I11610" i="36"/>
  <c r="H11610" i="36"/>
  <c r="I11609" i="36"/>
  <c r="H11609" i="36"/>
  <c r="I11608" i="36"/>
  <c r="H11608" i="36"/>
  <c r="I11607" i="36"/>
  <c r="H11607" i="36"/>
  <c r="I11606" i="36"/>
  <c r="H11606" i="36"/>
  <c r="I11605" i="36"/>
  <c r="H11605" i="36"/>
  <c r="I11604" i="36"/>
  <c r="H11604" i="36"/>
  <c r="I11603" i="36"/>
  <c r="H11603" i="36"/>
  <c r="I11602" i="36"/>
  <c r="H11602" i="36"/>
  <c r="I11601" i="36"/>
  <c r="H11601" i="36"/>
  <c r="I11600" i="36"/>
  <c r="H11600" i="36"/>
  <c r="I11599" i="36"/>
  <c r="H11599" i="36"/>
  <c r="I11598" i="36"/>
  <c r="H11598" i="36"/>
  <c r="I11597" i="36"/>
  <c r="H11597" i="36"/>
  <c r="I11596" i="36"/>
  <c r="H11596" i="36"/>
  <c r="I11595" i="36"/>
  <c r="H11595" i="36"/>
  <c r="I11594" i="36"/>
  <c r="H11594" i="36"/>
  <c r="I11593" i="36"/>
  <c r="H11593" i="36"/>
  <c r="I11592" i="36"/>
  <c r="H11592" i="36"/>
  <c r="I11591" i="36"/>
  <c r="H11591" i="36"/>
  <c r="I11590" i="36"/>
  <c r="H11590" i="36"/>
  <c r="I11589" i="36"/>
  <c r="H11589" i="36"/>
  <c r="I11588" i="36"/>
  <c r="H11588" i="36"/>
  <c r="I11587" i="36"/>
  <c r="H11587" i="36"/>
  <c r="I11586" i="36"/>
  <c r="H11586" i="36"/>
  <c r="I11585" i="36"/>
  <c r="H11585" i="36"/>
  <c r="I11584" i="36"/>
  <c r="H11584" i="36"/>
  <c r="I11583" i="36"/>
  <c r="H11583" i="36"/>
  <c r="I11582" i="36"/>
  <c r="H11582" i="36"/>
  <c r="I11581" i="36"/>
  <c r="H11581" i="36"/>
  <c r="I11580" i="36"/>
  <c r="H11580" i="36"/>
  <c r="I11579" i="36"/>
  <c r="H11579" i="36"/>
  <c r="I11578" i="36"/>
  <c r="H11578" i="36"/>
  <c r="I11577" i="36"/>
  <c r="H11577" i="36"/>
  <c r="I11576" i="36"/>
  <c r="H11576" i="36"/>
  <c r="I11575" i="36"/>
  <c r="H11575" i="36"/>
  <c r="I11574" i="36"/>
  <c r="H11574" i="36"/>
  <c r="I11573" i="36"/>
  <c r="H11573" i="36"/>
  <c r="I11572" i="36"/>
  <c r="H11572" i="36"/>
  <c r="I11571" i="36"/>
  <c r="H11571" i="36"/>
  <c r="I11570" i="36"/>
  <c r="H11570" i="36"/>
  <c r="I11569" i="36"/>
  <c r="H11569" i="36"/>
  <c r="I11568" i="36"/>
  <c r="H11568" i="36"/>
  <c r="I11567" i="36"/>
  <c r="H11567" i="36"/>
  <c r="I11566" i="36"/>
  <c r="H11566" i="36"/>
  <c r="I11565" i="36"/>
  <c r="H11565" i="36"/>
  <c r="I11564" i="36"/>
  <c r="H11564" i="36"/>
  <c r="I11563" i="36"/>
  <c r="H11563" i="36"/>
  <c r="I11562" i="36"/>
  <c r="H11562" i="36"/>
  <c r="I11561" i="36"/>
  <c r="H11561" i="36"/>
  <c r="I11560" i="36"/>
  <c r="H11560" i="36"/>
  <c r="I11559" i="36"/>
  <c r="H11559" i="36"/>
  <c r="I11558" i="36"/>
  <c r="H11558" i="36"/>
  <c r="I11557" i="36"/>
  <c r="H11557" i="36"/>
  <c r="I11556" i="36"/>
  <c r="H11556" i="36"/>
  <c r="I11555" i="36"/>
  <c r="H11555" i="36"/>
  <c r="I11554" i="36"/>
  <c r="H11554" i="36"/>
  <c r="I11553" i="36"/>
  <c r="H11553" i="36"/>
  <c r="I11552" i="36"/>
  <c r="H11552" i="36"/>
  <c r="I11551" i="36"/>
  <c r="H11551" i="36"/>
  <c r="I11550" i="36"/>
  <c r="H11550" i="36"/>
  <c r="I11549" i="36"/>
  <c r="H11549" i="36"/>
  <c r="I11548" i="36"/>
  <c r="H11548" i="36"/>
  <c r="I11547" i="36"/>
  <c r="H11547" i="36"/>
  <c r="I11546" i="36"/>
  <c r="H11546" i="36"/>
  <c r="I11545" i="36"/>
  <c r="H11545" i="36"/>
  <c r="I11544" i="36"/>
  <c r="H11544" i="36"/>
  <c r="I11543" i="36"/>
  <c r="H11543" i="36"/>
  <c r="I11542" i="36"/>
  <c r="H11542" i="36"/>
  <c r="I11541" i="36"/>
  <c r="H11541" i="36"/>
  <c r="I11540" i="36"/>
  <c r="H11540" i="36"/>
  <c r="I11539" i="36"/>
  <c r="H11539" i="36"/>
  <c r="I11538" i="36"/>
  <c r="H11538" i="36"/>
  <c r="I11537" i="36"/>
  <c r="H11537" i="36"/>
  <c r="I11536" i="36"/>
  <c r="H11536" i="36"/>
  <c r="I11535" i="36"/>
  <c r="H11535" i="36"/>
  <c r="I11534" i="36"/>
  <c r="H11534" i="36"/>
  <c r="I11533" i="36"/>
  <c r="H11533" i="36"/>
  <c r="I11532" i="36"/>
  <c r="H11532" i="36"/>
  <c r="I11531" i="36"/>
  <c r="H11531" i="36"/>
  <c r="I11530" i="36"/>
  <c r="H11530" i="36"/>
  <c r="I11529" i="36"/>
  <c r="H11529" i="36"/>
  <c r="I11528" i="36"/>
  <c r="H11528" i="36"/>
  <c r="I11527" i="36"/>
  <c r="H11527" i="36"/>
  <c r="I11526" i="36"/>
  <c r="H11526" i="36"/>
  <c r="I11525" i="36"/>
  <c r="H11525" i="36"/>
  <c r="I11524" i="36"/>
  <c r="H11524" i="36"/>
  <c r="I11523" i="36"/>
  <c r="H11523" i="36"/>
  <c r="I11522" i="36"/>
  <c r="H11522" i="36"/>
  <c r="I11521" i="36"/>
  <c r="H11521" i="36"/>
  <c r="I11520" i="36"/>
  <c r="H11520" i="36"/>
  <c r="I11519" i="36"/>
  <c r="H11519" i="36"/>
  <c r="I11518" i="36"/>
  <c r="H11518" i="36"/>
  <c r="I11517" i="36"/>
  <c r="H11517" i="36"/>
  <c r="I11516" i="36"/>
  <c r="H11516" i="36"/>
  <c r="I11515" i="36"/>
  <c r="H11515" i="36"/>
  <c r="I11514" i="36"/>
  <c r="H11514" i="36"/>
  <c r="I11513" i="36"/>
  <c r="H11513" i="36"/>
  <c r="I11512" i="36"/>
  <c r="H11512" i="36"/>
  <c r="I11511" i="36"/>
  <c r="H11511" i="36"/>
  <c r="I11510" i="36"/>
  <c r="H11510" i="36"/>
  <c r="I11509" i="36"/>
  <c r="H11509" i="36"/>
  <c r="I11508" i="36"/>
  <c r="H11508" i="36"/>
  <c r="I11507" i="36"/>
  <c r="H11507" i="36"/>
  <c r="I11506" i="36"/>
  <c r="H11506" i="36"/>
  <c r="I11505" i="36"/>
  <c r="H11505" i="36"/>
  <c r="I11504" i="36"/>
  <c r="H11504" i="36"/>
  <c r="I11503" i="36"/>
  <c r="H11503" i="36"/>
  <c r="I11502" i="36"/>
  <c r="H11502" i="36"/>
  <c r="I11501" i="36"/>
  <c r="H11501" i="36"/>
  <c r="I11500" i="36"/>
  <c r="H11500" i="36"/>
  <c r="I11499" i="36"/>
  <c r="H11499" i="36"/>
  <c r="I11498" i="36"/>
  <c r="H11498" i="36"/>
  <c r="I11497" i="36"/>
  <c r="H11497" i="36"/>
  <c r="I11496" i="36"/>
  <c r="H11496" i="36"/>
  <c r="I11495" i="36"/>
  <c r="H11495" i="36"/>
  <c r="I11494" i="36"/>
  <c r="H11494" i="36"/>
  <c r="I11493" i="36"/>
  <c r="H11493" i="36"/>
  <c r="I11492" i="36"/>
  <c r="H11492" i="36"/>
  <c r="I11491" i="36"/>
  <c r="H11491" i="36"/>
  <c r="I11490" i="36"/>
  <c r="H11490" i="36"/>
  <c r="I11489" i="36"/>
  <c r="H11489" i="36"/>
  <c r="I11488" i="36"/>
  <c r="H11488" i="36"/>
  <c r="I11487" i="36"/>
  <c r="H11487" i="36"/>
  <c r="I11486" i="36"/>
  <c r="H11486" i="36"/>
  <c r="I11485" i="36"/>
  <c r="H11485" i="36"/>
  <c r="I11484" i="36"/>
  <c r="H11484" i="36"/>
  <c r="I11483" i="36"/>
  <c r="H11483" i="36"/>
  <c r="I11482" i="36"/>
  <c r="H11482" i="36"/>
  <c r="I11481" i="36"/>
  <c r="H11481" i="36"/>
  <c r="I11480" i="36"/>
  <c r="H11480" i="36"/>
  <c r="I11479" i="36"/>
  <c r="H11479" i="36"/>
  <c r="I11478" i="36"/>
  <c r="H11478" i="36"/>
  <c r="I11477" i="36"/>
  <c r="H11477" i="36"/>
  <c r="I11476" i="36"/>
  <c r="H11476" i="36"/>
  <c r="I11475" i="36"/>
  <c r="H11475" i="36"/>
  <c r="I11474" i="36"/>
  <c r="H11474" i="36"/>
  <c r="I11473" i="36"/>
  <c r="H11473" i="36"/>
  <c r="I11472" i="36"/>
  <c r="H11472" i="36"/>
  <c r="I11471" i="36"/>
  <c r="H11471" i="36"/>
  <c r="I11470" i="36"/>
  <c r="H11470" i="36"/>
  <c r="I11469" i="36"/>
  <c r="H11469" i="36"/>
  <c r="I11468" i="36"/>
  <c r="H11468" i="36"/>
  <c r="I11467" i="36"/>
  <c r="H11467" i="36"/>
  <c r="I11466" i="36"/>
  <c r="H11466" i="36"/>
  <c r="I11465" i="36"/>
  <c r="H11465" i="36"/>
  <c r="I11464" i="36"/>
  <c r="H11464" i="36"/>
  <c r="I11463" i="36"/>
  <c r="H11463" i="36"/>
  <c r="I11462" i="36"/>
  <c r="H11462" i="36"/>
  <c r="I11461" i="36"/>
  <c r="H11461" i="36"/>
  <c r="I11460" i="36"/>
  <c r="H11460" i="36"/>
  <c r="I11459" i="36"/>
  <c r="H11459" i="36"/>
  <c r="I11458" i="36"/>
  <c r="H11458" i="36"/>
  <c r="I11457" i="36"/>
  <c r="H11457" i="36"/>
  <c r="I11456" i="36"/>
  <c r="H11456" i="36"/>
  <c r="I11455" i="36"/>
  <c r="H11455" i="36"/>
  <c r="I11454" i="36"/>
  <c r="H11454" i="36"/>
  <c r="I11453" i="36"/>
  <c r="H11453" i="36"/>
  <c r="I11452" i="36"/>
  <c r="H11452" i="36"/>
  <c r="I11451" i="36"/>
  <c r="H11451" i="36"/>
  <c r="I11450" i="36"/>
  <c r="H11450" i="36"/>
  <c r="I11449" i="36"/>
  <c r="H11449" i="36"/>
  <c r="I11448" i="36"/>
  <c r="H11448" i="36"/>
  <c r="I11447" i="36"/>
  <c r="H11447" i="36"/>
  <c r="I11446" i="36"/>
  <c r="H11446" i="36"/>
  <c r="I11445" i="36"/>
  <c r="H11445" i="36"/>
  <c r="I11444" i="36"/>
  <c r="H11444" i="36"/>
  <c r="I11443" i="36"/>
  <c r="H11443" i="36"/>
  <c r="I11442" i="36"/>
  <c r="H11442" i="36"/>
  <c r="I11441" i="36"/>
  <c r="H11441" i="36"/>
  <c r="I11440" i="36"/>
  <c r="H11440" i="36"/>
  <c r="I11439" i="36"/>
  <c r="H11439" i="36"/>
  <c r="I11438" i="36"/>
  <c r="H11438" i="36"/>
  <c r="I11437" i="36"/>
  <c r="H11437" i="36"/>
  <c r="I11436" i="36"/>
  <c r="H11436" i="36"/>
  <c r="I11435" i="36"/>
  <c r="H11435" i="36"/>
  <c r="I11434" i="36"/>
  <c r="H11434" i="36"/>
  <c r="I11433" i="36"/>
  <c r="H11433" i="36"/>
  <c r="I11432" i="36"/>
  <c r="H11432" i="36"/>
  <c r="I11431" i="36"/>
  <c r="H11431" i="36"/>
  <c r="I11430" i="36"/>
  <c r="H11430" i="36"/>
  <c r="I11429" i="36"/>
  <c r="H11429" i="36"/>
  <c r="I11428" i="36"/>
  <c r="H11428" i="36"/>
  <c r="I11427" i="36"/>
  <c r="H11427" i="36"/>
  <c r="I11426" i="36"/>
  <c r="H11426" i="36"/>
  <c r="I11425" i="36"/>
  <c r="H11425" i="36"/>
  <c r="I11424" i="36"/>
  <c r="H11424" i="36"/>
  <c r="I11423" i="36"/>
  <c r="H11423" i="36"/>
  <c r="I11422" i="36"/>
  <c r="H11422" i="36"/>
  <c r="I11421" i="36"/>
  <c r="H11421" i="36"/>
  <c r="I11420" i="36"/>
  <c r="H11420" i="36"/>
  <c r="I11419" i="36"/>
  <c r="H11419" i="36"/>
  <c r="I11418" i="36"/>
  <c r="H11418" i="36"/>
  <c r="I11417" i="36"/>
  <c r="H11417" i="36"/>
  <c r="I11416" i="36"/>
  <c r="H11416" i="36"/>
  <c r="I11415" i="36"/>
  <c r="H11415" i="36"/>
  <c r="I11414" i="36"/>
  <c r="H11414" i="36"/>
  <c r="I11413" i="36"/>
  <c r="H11413" i="36"/>
  <c r="I11412" i="36"/>
  <c r="H11412" i="36"/>
  <c r="I11411" i="36"/>
  <c r="H11411" i="36"/>
  <c r="I11410" i="36"/>
  <c r="H11410" i="36"/>
  <c r="I11409" i="36"/>
  <c r="H11409" i="36"/>
  <c r="I11408" i="36"/>
  <c r="H11408" i="36"/>
  <c r="I11407" i="36"/>
  <c r="H11407" i="36"/>
  <c r="I11406" i="36"/>
  <c r="H11406" i="36"/>
  <c r="I11405" i="36"/>
  <c r="H11405" i="36"/>
  <c r="I11404" i="36"/>
  <c r="H11404" i="36"/>
  <c r="I11403" i="36"/>
  <c r="H11403" i="36"/>
  <c r="I11402" i="36"/>
  <c r="H11402" i="36"/>
  <c r="I11401" i="36"/>
  <c r="H11401" i="36"/>
  <c r="I11400" i="36"/>
  <c r="H11400" i="36"/>
  <c r="I11399" i="36"/>
  <c r="H11399" i="36"/>
  <c r="I11398" i="36"/>
  <c r="H11398" i="36"/>
  <c r="I11397" i="36"/>
  <c r="H11397" i="36"/>
  <c r="I11396" i="36"/>
  <c r="H11396" i="36"/>
  <c r="I11395" i="36"/>
  <c r="H11395" i="36"/>
  <c r="I11394" i="36"/>
  <c r="H11394" i="36"/>
  <c r="I11393" i="36"/>
  <c r="H11393" i="36"/>
  <c r="I11392" i="36"/>
  <c r="H11392" i="36"/>
  <c r="I11391" i="36"/>
  <c r="H11391" i="36"/>
  <c r="I11390" i="36"/>
  <c r="H11390" i="36"/>
  <c r="I11389" i="36"/>
  <c r="H11389" i="36"/>
  <c r="I11388" i="36"/>
  <c r="H11388" i="36"/>
  <c r="I11387" i="36"/>
  <c r="H11387" i="36"/>
  <c r="I11386" i="36"/>
  <c r="H11386" i="36"/>
  <c r="I11385" i="36"/>
  <c r="H11385" i="36"/>
  <c r="I11384" i="36"/>
  <c r="H11384" i="36"/>
  <c r="I11383" i="36"/>
  <c r="H11383" i="36"/>
  <c r="I11382" i="36"/>
  <c r="H11382" i="36"/>
  <c r="I11381" i="36"/>
  <c r="H11381" i="36"/>
  <c r="I11380" i="36"/>
  <c r="H11380" i="36"/>
  <c r="I11379" i="36"/>
  <c r="H11379" i="36"/>
  <c r="I11378" i="36"/>
  <c r="H11378" i="36"/>
  <c r="I11377" i="36"/>
  <c r="H11377" i="36"/>
  <c r="I11376" i="36"/>
  <c r="H11376" i="36"/>
  <c r="I11375" i="36"/>
  <c r="H11375" i="36"/>
  <c r="I11374" i="36"/>
  <c r="H11374" i="36"/>
  <c r="I11373" i="36"/>
  <c r="H11373" i="36"/>
  <c r="I11372" i="36"/>
  <c r="H11372" i="36"/>
  <c r="I11371" i="36"/>
  <c r="H11371" i="36"/>
  <c r="I11370" i="36"/>
  <c r="H11370" i="36"/>
  <c r="I11369" i="36"/>
  <c r="H11369" i="36"/>
  <c r="I11368" i="36"/>
  <c r="H11368" i="36"/>
  <c r="I11367" i="36"/>
  <c r="H11367" i="36"/>
  <c r="I11366" i="36"/>
  <c r="H11366" i="36"/>
  <c r="I11365" i="36"/>
  <c r="H11365" i="36"/>
  <c r="I11364" i="36"/>
  <c r="H11364" i="36"/>
  <c r="I11363" i="36"/>
  <c r="H11363" i="36"/>
  <c r="I11362" i="36"/>
  <c r="H11362" i="36"/>
  <c r="I11361" i="36"/>
  <c r="H11361" i="36"/>
  <c r="I11360" i="36"/>
  <c r="H11360" i="36"/>
  <c r="I11359" i="36"/>
  <c r="H11359" i="36"/>
  <c r="I11358" i="36"/>
  <c r="H11358" i="36"/>
  <c r="I11357" i="36"/>
  <c r="H11357" i="36"/>
  <c r="I11356" i="36"/>
  <c r="H11356" i="36"/>
  <c r="I11355" i="36"/>
  <c r="H11355" i="36"/>
  <c r="I11354" i="36"/>
  <c r="H11354" i="36"/>
  <c r="I11353" i="36"/>
  <c r="H11353" i="36"/>
  <c r="I11352" i="36"/>
  <c r="H11352" i="36"/>
  <c r="I11351" i="36"/>
  <c r="H11351" i="36"/>
  <c r="I11350" i="36"/>
  <c r="H11350" i="36"/>
  <c r="I11349" i="36"/>
  <c r="H11349" i="36"/>
  <c r="I11348" i="36"/>
  <c r="H11348" i="36"/>
  <c r="I11347" i="36"/>
  <c r="H11347" i="36"/>
  <c r="I11346" i="36"/>
  <c r="H11346" i="36"/>
  <c r="I11345" i="36"/>
  <c r="H11345" i="36"/>
  <c r="I11344" i="36"/>
  <c r="H11344" i="36"/>
  <c r="I11343" i="36"/>
  <c r="H11343" i="36"/>
  <c r="I11342" i="36"/>
  <c r="H11342" i="36"/>
  <c r="I11341" i="36"/>
  <c r="H11341" i="36"/>
  <c r="I11340" i="36"/>
  <c r="H11340" i="36"/>
  <c r="I11339" i="36"/>
  <c r="H11339" i="36"/>
  <c r="I11338" i="36"/>
  <c r="H11338" i="36"/>
  <c r="I11337" i="36"/>
  <c r="H11337" i="36"/>
  <c r="I11336" i="36"/>
  <c r="H11336" i="36"/>
  <c r="I11335" i="36"/>
  <c r="H11335" i="36"/>
  <c r="I11334" i="36"/>
  <c r="H11334" i="36"/>
  <c r="I11333" i="36"/>
  <c r="H11333" i="36"/>
  <c r="I11332" i="36"/>
  <c r="H11332" i="36"/>
  <c r="I11331" i="36"/>
  <c r="H11331" i="36"/>
  <c r="I11330" i="36"/>
  <c r="H11330" i="36"/>
  <c r="I11329" i="36"/>
  <c r="H11329" i="36"/>
  <c r="I11328" i="36"/>
  <c r="H11328" i="36"/>
  <c r="I11327" i="36"/>
  <c r="H11327" i="36"/>
  <c r="I11326" i="36"/>
  <c r="H11326" i="36"/>
  <c r="I11325" i="36"/>
  <c r="H11325" i="36"/>
  <c r="I11324" i="36"/>
  <c r="H11324" i="36"/>
  <c r="I11323" i="36"/>
  <c r="H11323" i="36"/>
  <c r="I11322" i="36"/>
  <c r="H11322" i="36"/>
  <c r="I11321" i="36"/>
  <c r="H11321" i="36"/>
  <c r="I11320" i="36"/>
  <c r="H11320" i="36"/>
  <c r="I11319" i="36"/>
  <c r="H11319" i="36"/>
  <c r="I11318" i="36"/>
  <c r="H11318" i="36"/>
  <c r="I11317" i="36"/>
  <c r="H11317" i="36"/>
  <c r="I11316" i="36"/>
  <c r="H11316" i="36"/>
  <c r="I11315" i="36"/>
  <c r="H11315" i="36"/>
  <c r="I11314" i="36"/>
  <c r="H11314" i="36"/>
  <c r="I11313" i="36"/>
  <c r="H11313" i="36"/>
  <c r="I11312" i="36"/>
  <c r="H11312" i="36"/>
  <c r="I11311" i="36"/>
  <c r="H11311" i="36"/>
  <c r="I11310" i="36"/>
  <c r="H11310" i="36"/>
  <c r="I11309" i="36"/>
  <c r="H11309" i="36"/>
  <c r="I11308" i="36"/>
  <c r="H11308" i="36"/>
  <c r="I11307" i="36"/>
  <c r="H11307" i="36"/>
  <c r="I11306" i="36"/>
  <c r="H11306" i="36"/>
  <c r="I11305" i="36"/>
  <c r="H11305" i="36"/>
  <c r="I11304" i="36"/>
  <c r="H11304" i="36"/>
  <c r="I11303" i="36"/>
  <c r="H11303" i="36"/>
  <c r="I11302" i="36"/>
  <c r="H11302" i="36"/>
  <c r="I11301" i="36"/>
  <c r="H11301" i="36"/>
  <c r="I11300" i="36"/>
  <c r="H11300" i="36"/>
  <c r="I11299" i="36"/>
  <c r="H11299" i="36"/>
  <c r="I11298" i="36"/>
  <c r="H11298" i="36"/>
  <c r="I11297" i="36"/>
  <c r="H11297" i="36"/>
  <c r="I11296" i="36"/>
  <c r="H11296" i="36"/>
  <c r="I11295" i="36"/>
  <c r="H11295" i="36"/>
  <c r="I11294" i="36"/>
  <c r="H11294" i="36"/>
  <c r="I11293" i="36"/>
  <c r="H11293" i="36"/>
  <c r="I11292" i="36"/>
  <c r="H11292" i="36"/>
  <c r="I11291" i="36"/>
  <c r="H11291" i="36"/>
  <c r="I11290" i="36"/>
  <c r="H11290" i="36"/>
  <c r="I11289" i="36"/>
  <c r="H11289" i="36"/>
  <c r="I11288" i="36"/>
  <c r="H11288" i="36"/>
  <c r="I11287" i="36"/>
  <c r="H11287" i="36"/>
  <c r="I11286" i="36"/>
  <c r="H11286" i="36"/>
  <c r="I11285" i="36"/>
  <c r="H11285" i="36"/>
  <c r="I11284" i="36"/>
  <c r="H11284" i="36"/>
  <c r="I11283" i="36"/>
  <c r="H11283" i="36"/>
  <c r="I11282" i="36"/>
  <c r="H11282" i="36"/>
  <c r="I11281" i="36"/>
  <c r="H11281" i="36"/>
  <c r="I11280" i="36"/>
  <c r="H11280" i="36"/>
  <c r="I11279" i="36"/>
  <c r="H11279" i="36"/>
  <c r="I11278" i="36"/>
  <c r="H11278" i="36"/>
  <c r="I11277" i="36"/>
  <c r="H11277" i="36"/>
  <c r="I11276" i="36"/>
  <c r="H11276" i="36"/>
  <c r="I11275" i="36"/>
  <c r="H11275" i="36"/>
  <c r="I11274" i="36"/>
  <c r="H11274" i="36"/>
  <c r="I11273" i="36"/>
  <c r="H11273" i="36"/>
  <c r="I11272" i="36"/>
  <c r="H11272" i="36"/>
  <c r="I11271" i="36"/>
  <c r="H11271" i="36"/>
  <c r="I11270" i="36"/>
  <c r="H11270" i="36"/>
  <c r="I11269" i="36"/>
  <c r="H11269" i="36"/>
  <c r="I11268" i="36"/>
  <c r="H11268" i="36"/>
  <c r="I11267" i="36"/>
  <c r="H11267" i="36"/>
  <c r="I11266" i="36"/>
  <c r="H11266" i="36"/>
  <c r="I11265" i="36"/>
  <c r="H11265" i="36"/>
  <c r="I11264" i="36"/>
  <c r="H11264" i="36"/>
  <c r="I11263" i="36"/>
  <c r="H11263" i="36"/>
  <c r="I11262" i="36"/>
  <c r="H11262" i="36"/>
  <c r="I11261" i="36"/>
  <c r="H11261" i="36"/>
  <c r="I11260" i="36"/>
  <c r="H11260" i="36"/>
  <c r="I11259" i="36"/>
  <c r="H11259" i="36"/>
  <c r="I11258" i="36"/>
  <c r="H11258" i="36"/>
  <c r="I11257" i="36"/>
  <c r="H11257" i="36"/>
  <c r="I11256" i="36"/>
  <c r="H11256" i="36"/>
  <c r="I11255" i="36"/>
  <c r="H11255" i="36"/>
  <c r="I11254" i="36"/>
  <c r="H11254" i="36"/>
  <c r="I11253" i="36"/>
  <c r="H11253" i="36"/>
  <c r="I11252" i="36"/>
  <c r="H11252" i="36"/>
  <c r="I11251" i="36"/>
  <c r="H11251" i="36"/>
  <c r="I11250" i="36"/>
  <c r="H11250" i="36"/>
  <c r="I11249" i="36"/>
  <c r="H11249" i="36"/>
  <c r="I11248" i="36"/>
  <c r="H11248" i="36"/>
  <c r="I11247" i="36"/>
  <c r="H11247" i="36"/>
  <c r="I11246" i="36"/>
  <c r="H11246" i="36"/>
  <c r="I11245" i="36"/>
  <c r="H11245" i="36"/>
  <c r="I11244" i="36"/>
  <c r="H11244" i="36"/>
  <c r="I11243" i="36"/>
  <c r="H11243" i="36"/>
  <c r="I11242" i="36"/>
  <c r="H11242" i="36"/>
  <c r="I11241" i="36"/>
  <c r="H11241" i="36"/>
  <c r="I11240" i="36"/>
  <c r="H11240" i="36"/>
  <c r="I11239" i="36"/>
  <c r="H11239" i="36"/>
  <c r="I11238" i="36"/>
  <c r="H11238" i="36"/>
  <c r="I11237" i="36"/>
  <c r="H11237" i="36"/>
  <c r="I11236" i="36"/>
  <c r="H11236" i="36"/>
  <c r="I11235" i="36"/>
  <c r="H11235" i="36"/>
  <c r="I11234" i="36"/>
  <c r="H11234" i="36"/>
  <c r="I11233" i="36"/>
  <c r="H11233" i="36"/>
  <c r="I11232" i="36"/>
  <c r="H11232" i="36"/>
  <c r="I11231" i="36"/>
  <c r="H11231" i="36"/>
  <c r="I11230" i="36"/>
  <c r="H11230" i="36"/>
  <c r="I11229" i="36"/>
  <c r="H11229" i="36"/>
  <c r="I11228" i="36"/>
  <c r="H11228" i="36"/>
  <c r="I11227" i="36"/>
  <c r="H11227" i="36"/>
  <c r="I11226" i="36"/>
  <c r="H11226" i="36"/>
  <c r="I11225" i="36"/>
  <c r="H11225" i="36"/>
  <c r="I11224" i="36"/>
  <c r="H11224" i="36"/>
  <c r="I11223" i="36"/>
  <c r="H11223" i="36"/>
  <c r="I11222" i="36"/>
  <c r="H11222" i="36"/>
  <c r="I11221" i="36"/>
  <c r="H11221" i="36"/>
  <c r="I11220" i="36"/>
  <c r="H11220" i="36"/>
  <c r="I11219" i="36"/>
  <c r="H11219" i="36"/>
  <c r="I11218" i="36"/>
  <c r="H11218" i="36"/>
  <c r="I11217" i="36"/>
  <c r="H11217" i="36"/>
  <c r="I11216" i="36"/>
  <c r="H11216" i="36"/>
  <c r="I11215" i="36"/>
  <c r="H11215" i="36"/>
  <c r="I11214" i="36"/>
  <c r="H11214" i="36"/>
  <c r="I11213" i="36"/>
  <c r="H11213" i="36"/>
  <c r="I11212" i="36"/>
  <c r="H11212" i="36"/>
  <c r="I11211" i="36"/>
  <c r="H11211" i="36"/>
  <c r="I11210" i="36"/>
  <c r="H11210" i="36"/>
  <c r="I11209" i="36"/>
  <c r="H11209" i="36"/>
  <c r="I11208" i="36"/>
  <c r="H11208" i="36"/>
  <c r="I11207" i="36"/>
  <c r="H11207" i="36"/>
  <c r="I11206" i="36"/>
  <c r="H11206" i="36"/>
  <c r="I11205" i="36"/>
  <c r="H11205" i="36"/>
  <c r="I11204" i="36"/>
  <c r="H11204" i="36"/>
  <c r="I11203" i="36"/>
  <c r="H11203" i="36"/>
  <c r="I11202" i="36"/>
  <c r="H11202" i="36"/>
  <c r="I11201" i="36"/>
  <c r="H11201" i="36"/>
  <c r="I11200" i="36"/>
  <c r="H11200" i="36"/>
  <c r="I11199" i="36"/>
  <c r="H11199" i="36"/>
  <c r="I11198" i="36"/>
  <c r="H11198" i="36"/>
  <c r="I11197" i="36"/>
  <c r="H11197" i="36"/>
  <c r="I11196" i="36"/>
  <c r="H11196" i="36"/>
  <c r="I11195" i="36"/>
  <c r="H11195" i="36"/>
  <c r="I11194" i="36"/>
  <c r="H11194" i="36"/>
  <c r="I11193" i="36"/>
  <c r="H11193" i="36"/>
  <c r="I11192" i="36"/>
  <c r="H11192" i="36"/>
  <c r="I11191" i="36"/>
  <c r="H11191" i="36"/>
  <c r="I11190" i="36"/>
  <c r="H11190" i="36"/>
  <c r="I11189" i="36"/>
  <c r="H11189" i="36"/>
  <c r="I11188" i="36"/>
  <c r="H11188" i="36"/>
  <c r="I11187" i="36"/>
  <c r="H11187" i="36"/>
  <c r="I11186" i="36"/>
  <c r="H11186" i="36"/>
  <c r="I11185" i="36"/>
  <c r="H11185" i="36"/>
  <c r="I11184" i="36"/>
  <c r="H11184" i="36"/>
  <c r="I11183" i="36"/>
  <c r="H11183" i="36"/>
  <c r="I11182" i="36"/>
  <c r="H11182" i="36"/>
  <c r="I11181" i="36"/>
  <c r="H11181" i="36"/>
  <c r="I11180" i="36"/>
  <c r="H11180" i="36"/>
  <c r="I11179" i="36"/>
  <c r="H11179" i="36"/>
  <c r="I11178" i="36"/>
  <c r="H11178" i="36"/>
  <c r="I11177" i="36"/>
  <c r="H11177" i="36"/>
  <c r="I11176" i="36"/>
  <c r="H11176" i="36"/>
  <c r="I11175" i="36"/>
  <c r="H11175" i="36"/>
  <c r="I11174" i="36"/>
  <c r="H11174" i="36"/>
  <c r="I11173" i="36"/>
  <c r="H11173" i="36"/>
  <c r="I11172" i="36"/>
  <c r="H11172" i="36"/>
  <c r="I11171" i="36"/>
  <c r="H11171" i="36"/>
  <c r="I11170" i="36"/>
  <c r="H11170" i="36"/>
  <c r="I11169" i="36"/>
  <c r="H11169" i="36"/>
  <c r="I11168" i="36"/>
  <c r="H11168" i="36"/>
  <c r="I11167" i="36"/>
  <c r="H11167" i="36"/>
  <c r="I11166" i="36"/>
  <c r="H11166" i="36"/>
  <c r="I11165" i="36"/>
  <c r="H11165" i="36"/>
  <c r="I11164" i="36"/>
  <c r="H11164" i="36"/>
  <c r="I11163" i="36"/>
  <c r="H11163" i="36"/>
  <c r="I11162" i="36"/>
  <c r="H11162" i="36"/>
  <c r="I11161" i="36"/>
  <c r="H11161" i="36"/>
  <c r="I11160" i="36"/>
  <c r="H11160" i="36"/>
  <c r="I11159" i="36"/>
  <c r="H11159" i="36"/>
  <c r="I11158" i="36"/>
  <c r="H11158" i="36"/>
  <c r="I11157" i="36"/>
  <c r="H11157" i="36"/>
  <c r="I11156" i="36"/>
  <c r="H11156" i="36"/>
  <c r="I11155" i="36"/>
  <c r="H11155" i="36"/>
  <c r="I11154" i="36"/>
  <c r="H11154" i="36"/>
  <c r="I11153" i="36"/>
  <c r="H11153" i="36"/>
  <c r="I11152" i="36"/>
  <c r="H11152" i="36"/>
  <c r="I11151" i="36"/>
  <c r="H11151" i="36"/>
  <c r="I11150" i="36"/>
  <c r="H11150" i="36"/>
  <c r="I11149" i="36"/>
  <c r="H11149" i="36"/>
  <c r="I11148" i="36"/>
  <c r="H11148" i="36"/>
  <c r="I11147" i="36"/>
  <c r="H11147" i="36"/>
  <c r="I11146" i="36"/>
  <c r="H11146" i="36"/>
  <c r="I11145" i="36"/>
  <c r="H11145" i="36"/>
  <c r="I11144" i="36"/>
  <c r="H11144" i="36"/>
  <c r="I11143" i="36"/>
  <c r="H11143" i="36"/>
  <c r="I11142" i="36"/>
  <c r="H11142" i="36"/>
  <c r="I11141" i="36"/>
  <c r="H11141" i="36"/>
  <c r="I11140" i="36"/>
  <c r="H11140" i="36"/>
  <c r="I11139" i="36"/>
  <c r="H11139" i="36"/>
  <c r="I11138" i="36"/>
  <c r="H11138" i="36"/>
  <c r="I11137" i="36"/>
  <c r="H11137" i="36"/>
  <c r="I11136" i="36"/>
  <c r="H11136" i="36"/>
  <c r="I11135" i="36"/>
  <c r="H11135" i="36"/>
  <c r="I11134" i="36"/>
  <c r="H11134" i="36"/>
  <c r="I11133" i="36"/>
  <c r="H11133" i="36"/>
  <c r="I11132" i="36"/>
  <c r="H11132" i="36"/>
  <c r="I11131" i="36"/>
  <c r="H11131" i="36"/>
  <c r="I11130" i="36"/>
  <c r="H11130" i="36"/>
  <c r="I11129" i="36"/>
  <c r="H11129" i="36"/>
  <c r="I11128" i="36"/>
  <c r="H11128" i="36"/>
  <c r="I11127" i="36"/>
  <c r="H11127" i="36"/>
  <c r="I11126" i="36"/>
  <c r="H11126" i="36"/>
  <c r="I11125" i="36"/>
  <c r="H11125" i="36"/>
  <c r="I11124" i="36"/>
  <c r="H11124" i="36"/>
  <c r="I11123" i="36"/>
  <c r="H11123" i="36"/>
  <c r="I11122" i="36"/>
  <c r="H11122" i="36"/>
  <c r="I11121" i="36"/>
  <c r="H11121" i="36"/>
  <c r="I11120" i="36"/>
  <c r="H11120" i="36"/>
  <c r="I11119" i="36"/>
  <c r="H11119" i="36"/>
  <c r="I11118" i="36"/>
  <c r="H11118" i="36"/>
  <c r="I11117" i="36"/>
  <c r="H11117" i="36"/>
  <c r="I11116" i="36"/>
  <c r="H11116" i="36"/>
  <c r="I11115" i="36"/>
  <c r="H11115" i="36"/>
  <c r="I11114" i="36"/>
  <c r="H11114" i="36"/>
  <c r="I11113" i="36"/>
  <c r="H11113" i="36"/>
  <c r="I11112" i="36"/>
  <c r="H11112" i="36"/>
  <c r="I11111" i="36"/>
  <c r="H11111" i="36"/>
  <c r="I11110" i="36"/>
  <c r="H11110" i="36"/>
  <c r="I11109" i="36"/>
  <c r="H11109" i="36"/>
  <c r="I11108" i="36"/>
  <c r="H11108" i="36"/>
  <c r="I11107" i="36"/>
  <c r="H11107" i="36"/>
  <c r="I11106" i="36"/>
  <c r="H11106" i="36"/>
  <c r="I11105" i="36"/>
  <c r="H11105" i="36"/>
  <c r="I11104" i="36"/>
  <c r="H11104" i="36"/>
  <c r="I11103" i="36"/>
  <c r="H11103" i="36"/>
  <c r="I11102" i="36"/>
  <c r="H11102" i="36"/>
  <c r="I11101" i="36"/>
  <c r="H11101" i="36"/>
  <c r="I11100" i="36"/>
  <c r="H11100" i="36"/>
  <c r="I11099" i="36"/>
  <c r="H11099" i="36"/>
  <c r="I11098" i="36"/>
  <c r="H11098" i="36"/>
  <c r="I11097" i="36"/>
  <c r="H11097" i="36"/>
  <c r="I11096" i="36"/>
  <c r="H11096" i="36"/>
  <c r="I11095" i="36"/>
  <c r="H11095" i="36"/>
  <c r="I11094" i="36"/>
  <c r="H11094" i="36"/>
  <c r="I11093" i="36"/>
  <c r="H11093" i="36"/>
  <c r="I11092" i="36"/>
  <c r="H11092" i="36"/>
  <c r="I11091" i="36"/>
  <c r="H11091" i="36"/>
  <c r="I11090" i="36"/>
  <c r="H11090" i="36"/>
  <c r="I11089" i="36"/>
  <c r="H11089" i="36"/>
  <c r="I11088" i="36"/>
  <c r="H11088" i="36"/>
  <c r="I11087" i="36"/>
  <c r="H11087" i="36"/>
  <c r="I11086" i="36"/>
  <c r="H11086" i="36"/>
  <c r="I11085" i="36"/>
  <c r="H11085" i="36"/>
  <c r="I11084" i="36"/>
  <c r="H11084" i="36"/>
  <c r="I11083" i="36"/>
  <c r="H11083" i="36"/>
  <c r="I11082" i="36"/>
  <c r="H11082" i="36"/>
  <c r="I11081" i="36"/>
  <c r="H11081" i="36"/>
  <c r="I11080" i="36"/>
  <c r="H11080" i="36"/>
  <c r="I11079" i="36"/>
  <c r="H11079" i="36"/>
  <c r="I11078" i="36"/>
  <c r="H11078" i="36"/>
  <c r="I11077" i="36"/>
  <c r="H11077" i="36"/>
  <c r="I11076" i="36"/>
  <c r="H11076" i="36"/>
  <c r="I11075" i="36"/>
  <c r="H11075" i="36"/>
  <c r="I11074" i="36"/>
  <c r="H11074" i="36"/>
  <c r="I11073" i="36"/>
  <c r="H11073" i="36"/>
  <c r="I11072" i="36"/>
  <c r="H11072" i="36"/>
  <c r="I11071" i="36"/>
  <c r="H11071" i="36"/>
  <c r="I11070" i="36"/>
  <c r="H11070" i="36"/>
  <c r="I11069" i="36"/>
  <c r="H11069" i="36"/>
  <c r="I11068" i="36"/>
  <c r="H11068" i="36"/>
  <c r="I11067" i="36"/>
  <c r="H11067" i="36"/>
  <c r="I11066" i="36"/>
  <c r="H11066" i="36"/>
  <c r="I11065" i="36"/>
  <c r="H11065" i="36"/>
  <c r="I11064" i="36"/>
  <c r="H11064" i="36"/>
  <c r="I11063" i="36"/>
  <c r="H11063" i="36"/>
  <c r="I11062" i="36"/>
  <c r="H11062" i="36"/>
  <c r="I11061" i="36"/>
  <c r="H11061" i="36"/>
  <c r="I11060" i="36"/>
  <c r="H11060" i="36"/>
  <c r="I11059" i="36"/>
  <c r="H11059" i="36"/>
  <c r="I11058" i="36"/>
  <c r="H11058" i="36"/>
  <c r="I11057" i="36"/>
  <c r="H11057" i="36"/>
  <c r="I11056" i="36"/>
  <c r="H11056" i="36"/>
  <c r="I11055" i="36"/>
  <c r="H11055" i="36"/>
  <c r="I11054" i="36"/>
  <c r="H11054" i="36"/>
  <c r="I11053" i="36"/>
  <c r="H11053" i="36"/>
  <c r="I11052" i="36"/>
  <c r="H11052" i="36"/>
  <c r="I11051" i="36"/>
  <c r="H11051" i="36"/>
  <c r="I11050" i="36"/>
  <c r="H11050" i="36"/>
  <c r="I11049" i="36"/>
  <c r="H11049" i="36"/>
  <c r="I11048" i="36"/>
  <c r="H11048" i="36"/>
  <c r="I11047" i="36"/>
  <c r="H11047" i="36"/>
  <c r="I11046" i="36"/>
  <c r="H11046" i="36"/>
  <c r="I11045" i="36"/>
  <c r="H11045" i="36"/>
  <c r="I11044" i="36"/>
  <c r="H11044" i="36"/>
  <c r="I11043" i="36"/>
  <c r="H11043" i="36"/>
  <c r="I11042" i="36"/>
  <c r="H11042" i="36"/>
  <c r="I11041" i="36"/>
  <c r="H11041" i="36"/>
  <c r="I11040" i="36"/>
  <c r="H11040" i="36"/>
  <c r="I11039" i="36"/>
  <c r="H11039" i="36"/>
  <c r="I11038" i="36"/>
  <c r="H11038" i="36"/>
  <c r="I11037" i="36"/>
  <c r="H11037" i="36"/>
  <c r="I11036" i="36"/>
  <c r="H11036" i="36"/>
  <c r="I11035" i="36"/>
  <c r="H11035" i="36"/>
  <c r="I11034" i="36"/>
  <c r="H11034" i="36"/>
  <c r="I11033" i="36"/>
  <c r="H11033" i="36"/>
  <c r="I11032" i="36"/>
  <c r="H11032" i="36"/>
  <c r="I11031" i="36"/>
  <c r="H11031" i="36"/>
  <c r="I11030" i="36"/>
  <c r="H11030" i="36"/>
  <c r="I11029" i="36"/>
  <c r="H11029" i="36"/>
  <c r="I11028" i="36"/>
  <c r="H11028" i="36"/>
  <c r="I11027" i="36"/>
  <c r="H11027" i="36"/>
  <c r="I11026" i="36"/>
  <c r="H11026" i="36"/>
  <c r="I11025" i="36"/>
  <c r="H11025" i="36"/>
  <c r="I11024" i="36"/>
  <c r="H11024" i="36"/>
  <c r="I11023" i="36"/>
  <c r="H11023" i="36"/>
  <c r="I11022" i="36"/>
  <c r="H11022" i="36"/>
  <c r="I11021" i="36"/>
  <c r="H11021" i="36"/>
  <c r="I11020" i="36"/>
  <c r="H11020" i="36"/>
  <c r="I11019" i="36"/>
  <c r="H11019" i="36"/>
  <c r="I11018" i="36"/>
  <c r="H11018" i="36"/>
  <c r="I11017" i="36"/>
  <c r="H11017" i="36"/>
  <c r="I11016" i="36"/>
  <c r="H11016" i="36"/>
  <c r="I11015" i="36"/>
  <c r="H11015" i="36"/>
  <c r="I11014" i="36"/>
  <c r="H11014" i="36"/>
  <c r="I11013" i="36"/>
  <c r="H11013" i="36"/>
  <c r="I11012" i="36"/>
  <c r="H11012" i="36"/>
  <c r="I11011" i="36"/>
  <c r="H11011" i="36"/>
  <c r="I11010" i="36"/>
  <c r="H11010" i="36"/>
  <c r="I11009" i="36"/>
  <c r="H11009" i="36"/>
  <c r="I11008" i="36"/>
  <c r="H11008" i="36"/>
  <c r="I11007" i="36"/>
  <c r="H11007" i="36"/>
  <c r="I11006" i="36"/>
  <c r="H11006" i="36"/>
  <c r="I11005" i="36"/>
  <c r="H11005" i="36"/>
  <c r="I11004" i="36"/>
  <c r="H11004" i="36"/>
  <c r="I11003" i="36"/>
  <c r="H11003" i="36"/>
  <c r="I11002" i="36"/>
  <c r="H11002" i="36"/>
  <c r="I11001" i="36"/>
  <c r="H11001" i="36"/>
  <c r="I11000" i="36"/>
  <c r="H11000" i="36"/>
  <c r="I10999" i="36"/>
  <c r="H10999" i="36"/>
  <c r="I10998" i="36"/>
  <c r="H10998" i="36"/>
  <c r="I10997" i="36"/>
  <c r="H10997" i="36"/>
  <c r="I10996" i="36"/>
  <c r="H10996" i="36"/>
  <c r="I10995" i="36"/>
  <c r="H10995" i="36"/>
  <c r="I10994" i="36"/>
  <c r="H10994" i="36"/>
  <c r="I10993" i="36"/>
  <c r="H10993" i="36"/>
  <c r="I10992" i="36"/>
  <c r="H10992" i="36"/>
  <c r="I10991" i="36"/>
  <c r="H10991" i="36"/>
  <c r="I10990" i="36"/>
  <c r="H10990" i="36"/>
  <c r="I10989" i="36"/>
  <c r="H10989" i="36"/>
  <c r="I10988" i="36"/>
  <c r="H10988" i="36"/>
  <c r="I10987" i="36"/>
  <c r="H10987" i="36"/>
  <c r="I10986" i="36"/>
  <c r="H10986" i="36"/>
  <c r="I10985" i="36"/>
  <c r="H10985" i="36"/>
  <c r="I10984" i="36"/>
  <c r="H10984" i="36"/>
  <c r="I10983" i="36"/>
  <c r="H10983" i="36"/>
  <c r="I10982" i="36"/>
  <c r="H10982" i="36"/>
  <c r="I10981" i="36"/>
  <c r="H10981" i="36"/>
  <c r="I10980" i="36"/>
  <c r="H10980" i="36"/>
  <c r="I10979" i="36"/>
  <c r="H10979" i="36"/>
  <c r="I10978" i="36"/>
  <c r="H10978" i="36"/>
  <c r="I10977" i="36"/>
  <c r="H10977" i="36"/>
  <c r="I10976" i="36"/>
  <c r="H10976" i="36"/>
  <c r="I10975" i="36"/>
  <c r="H10975" i="36"/>
  <c r="I10974" i="36"/>
  <c r="H10974" i="36"/>
  <c r="I10973" i="36"/>
  <c r="H10973" i="36"/>
  <c r="I10972" i="36"/>
  <c r="H10972" i="36"/>
  <c r="I10971" i="36"/>
  <c r="H10971" i="36"/>
  <c r="I10970" i="36"/>
  <c r="H10970" i="36"/>
  <c r="I10969" i="36"/>
  <c r="H10969" i="36"/>
  <c r="I10968" i="36"/>
  <c r="H10968" i="36"/>
  <c r="I10967" i="36"/>
  <c r="H10967" i="36"/>
  <c r="I10966" i="36"/>
  <c r="H10966" i="36"/>
  <c r="I10965" i="36"/>
  <c r="H10965" i="36"/>
  <c r="I10964" i="36"/>
  <c r="H10964" i="36"/>
  <c r="I10963" i="36"/>
  <c r="H10963" i="36"/>
  <c r="I10962" i="36"/>
  <c r="H10962" i="36"/>
  <c r="I10961" i="36"/>
  <c r="H10961" i="36"/>
  <c r="I10960" i="36"/>
  <c r="H10960" i="36"/>
  <c r="I10959" i="36"/>
  <c r="H10959" i="36"/>
  <c r="I10958" i="36"/>
  <c r="H10958" i="36"/>
  <c r="I10957" i="36"/>
  <c r="H10957" i="36"/>
  <c r="I10956" i="36"/>
  <c r="H10956" i="36"/>
  <c r="I10955" i="36"/>
  <c r="H10955" i="36"/>
  <c r="I10954" i="36"/>
  <c r="H10954" i="36"/>
  <c r="I10953" i="36"/>
  <c r="H10953" i="36"/>
  <c r="I10952" i="36"/>
  <c r="H10952" i="36"/>
  <c r="I10951" i="36"/>
  <c r="H10951" i="36"/>
  <c r="I10950" i="36"/>
  <c r="H10950" i="36"/>
  <c r="I10949" i="36"/>
  <c r="H10949" i="36"/>
  <c r="I10948" i="36"/>
  <c r="H10948" i="36"/>
  <c r="I10947" i="36"/>
  <c r="H10947" i="36"/>
  <c r="I10946" i="36"/>
  <c r="H10946" i="36"/>
  <c r="I10945" i="36"/>
  <c r="H10945" i="36"/>
  <c r="I10944" i="36"/>
  <c r="H10944" i="36"/>
  <c r="I10943" i="36"/>
  <c r="H10943" i="36"/>
  <c r="I10942" i="36"/>
  <c r="H10942" i="36"/>
  <c r="I10941" i="36"/>
  <c r="H10941" i="36"/>
  <c r="I10940" i="36"/>
  <c r="H10940" i="36"/>
  <c r="I10939" i="36"/>
  <c r="H10939" i="36"/>
  <c r="I10938" i="36"/>
  <c r="H10938" i="36"/>
  <c r="I10937" i="36"/>
  <c r="H10937" i="36"/>
  <c r="I10936" i="36"/>
  <c r="H10936" i="36"/>
  <c r="I10935" i="36"/>
  <c r="H10935" i="36"/>
  <c r="I10934" i="36"/>
  <c r="H10934" i="36"/>
  <c r="I10933" i="36"/>
  <c r="H10933" i="36"/>
  <c r="I10932" i="36"/>
  <c r="H10932" i="36"/>
  <c r="I10931" i="36"/>
  <c r="H10931" i="36"/>
  <c r="I10930" i="36"/>
  <c r="H10930" i="36"/>
  <c r="I10929" i="36"/>
  <c r="H10929" i="36"/>
  <c r="I10928" i="36"/>
  <c r="H10928" i="36"/>
  <c r="I10927" i="36"/>
  <c r="H10927" i="36"/>
  <c r="I10926" i="36"/>
  <c r="H10926" i="36"/>
  <c r="I10925" i="36"/>
  <c r="H10925" i="36"/>
  <c r="I10924" i="36"/>
  <c r="H10924" i="36"/>
  <c r="I10923" i="36"/>
  <c r="H10923" i="36"/>
  <c r="I10922" i="36"/>
  <c r="H10922" i="36"/>
  <c r="I10921" i="36"/>
  <c r="H10921" i="36"/>
  <c r="I10920" i="36"/>
  <c r="H10920" i="36"/>
  <c r="I10919" i="36"/>
  <c r="H10919" i="36"/>
  <c r="I10918" i="36"/>
  <c r="H10918" i="36"/>
  <c r="I10917" i="36"/>
  <c r="H10917" i="36"/>
  <c r="I10916" i="36"/>
  <c r="H10916" i="36"/>
  <c r="I10915" i="36"/>
  <c r="H10915" i="36"/>
  <c r="I10914" i="36"/>
  <c r="H10914" i="36"/>
  <c r="I10913" i="36"/>
  <c r="H10913" i="36"/>
  <c r="I10912" i="36"/>
  <c r="H10912" i="36"/>
  <c r="I10911" i="36"/>
  <c r="H10911" i="36"/>
  <c r="I10910" i="36"/>
  <c r="H10910" i="36"/>
  <c r="I10909" i="36"/>
  <c r="H10909" i="36"/>
  <c r="I10908" i="36"/>
  <c r="H10908" i="36"/>
  <c r="I10907" i="36"/>
  <c r="H10907" i="36"/>
  <c r="I10906" i="36"/>
  <c r="H10906" i="36"/>
  <c r="I10905" i="36"/>
  <c r="H10905" i="36"/>
  <c r="I10904" i="36"/>
  <c r="H10904" i="36"/>
  <c r="I10903" i="36"/>
  <c r="H10903" i="36"/>
  <c r="I10902" i="36"/>
  <c r="H10902" i="36"/>
  <c r="I10901" i="36"/>
  <c r="H10901" i="36"/>
  <c r="I10900" i="36"/>
  <c r="H10900" i="36"/>
  <c r="I10899" i="36"/>
  <c r="H10899" i="36"/>
  <c r="I10898" i="36"/>
  <c r="H10898" i="36"/>
  <c r="I10897" i="36"/>
  <c r="H10897" i="36"/>
  <c r="I10896" i="36"/>
  <c r="H10896" i="36"/>
  <c r="I10895" i="36"/>
  <c r="H10895" i="36"/>
  <c r="I10894" i="36"/>
  <c r="H10894" i="36"/>
  <c r="I10893" i="36"/>
  <c r="H10893" i="36"/>
  <c r="I10892" i="36"/>
  <c r="H10892" i="36"/>
  <c r="I10891" i="36"/>
  <c r="H10891" i="36"/>
  <c r="I10890" i="36"/>
  <c r="H10890" i="36"/>
  <c r="I10889" i="36"/>
  <c r="H10889" i="36"/>
  <c r="I10888" i="36"/>
  <c r="H10888" i="36"/>
  <c r="I10887" i="36"/>
  <c r="H10887" i="36"/>
  <c r="I10886" i="36"/>
  <c r="H10886" i="36"/>
  <c r="I10885" i="36"/>
  <c r="H10885" i="36"/>
  <c r="I10884" i="36"/>
  <c r="H10884" i="36"/>
  <c r="I10883" i="36"/>
  <c r="H10883" i="36"/>
  <c r="I10882" i="36"/>
  <c r="H10882" i="36"/>
  <c r="I10881" i="36"/>
  <c r="H10881" i="36"/>
  <c r="I10880" i="36"/>
  <c r="H10880" i="36"/>
  <c r="I10879" i="36"/>
  <c r="H10879" i="36"/>
  <c r="I10878" i="36"/>
  <c r="H10878" i="36"/>
  <c r="I10877" i="36"/>
  <c r="H10877" i="36"/>
  <c r="I10876" i="36"/>
  <c r="H10876" i="36"/>
  <c r="I10875" i="36"/>
  <c r="H10875" i="36"/>
  <c r="I10874" i="36"/>
  <c r="H10874" i="36"/>
  <c r="I10873" i="36"/>
  <c r="H10873" i="36"/>
  <c r="I10872" i="36"/>
  <c r="H10872" i="36"/>
  <c r="I10871" i="36"/>
  <c r="H10871" i="36"/>
  <c r="I10870" i="36"/>
  <c r="H10870" i="36"/>
  <c r="I10869" i="36"/>
  <c r="H10869" i="36"/>
  <c r="I10868" i="36"/>
  <c r="H10868" i="36"/>
  <c r="I10867" i="36"/>
  <c r="H10867" i="36"/>
  <c r="I10866" i="36"/>
  <c r="H10866" i="36"/>
  <c r="I10865" i="36"/>
  <c r="H10865" i="36"/>
  <c r="I10864" i="36"/>
  <c r="H10864" i="36"/>
  <c r="I10863" i="36"/>
  <c r="H10863" i="36"/>
  <c r="I10862" i="36"/>
  <c r="H10862" i="36"/>
  <c r="I10861" i="36"/>
  <c r="H10861" i="36"/>
  <c r="I10860" i="36"/>
  <c r="H10860" i="36"/>
  <c r="I10859" i="36"/>
  <c r="H10859" i="36"/>
  <c r="I10858" i="36"/>
  <c r="H10858" i="36"/>
  <c r="I10857" i="36"/>
  <c r="H10857" i="36"/>
  <c r="I10856" i="36"/>
  <c r="H10856" i="36"/>
  <c r="I10855" i="36"/>
  <c r="H10855" i="36"/>
  <c r="I10854" i="36"/>
  <c r="H10854" i="36"/>
  <c r="I10853" i="36"/>
  <c r="H10853" i="36"/>
  <c r="I10852" i="36"/>
  <c r="H10852" i="36"/>
  <c r="I10851" i="36"/>
  <c r="H10851" i="36"/>
  <c r="I10850" i="36"/>
  <c r="H10850" i="36"/>
  <c r="I10849" i="36"/>
  <c r="H10849" i="36"/>
  <c r="I10848" i="36"/>
  <c r="H10848" i="36"/>
  <c r="I10847" i="36"/>
  <c r="H10847" i="36"/>
  <c r="I10846" i="36"/>
  <c r="H10846" i="36"/>
  <c r="I10845" i="36"/>
  <c r="H10845" i="36"/>
  <c r="I10844" i="36"/>
  <c r="H10844" i="36"/>
  <c r="I10843" i="36"/>
  <c r="H10843" i="36"/>
  <c r="I10842" i="36"/>
  <c r="H10842" i="36"/>
  <c r="I10841" i="36"/>
  <c r="H10841" i="36"/>
  <c r="I10840" i="36"/>
  <c r="H10840" i="36"/>
  <c r="I10839" i="36"/>
  <c r="H10839" i="36"/>
  <c r="I10838" i="36"/>
  <c r="H10838" i="36"/>
  <c r="I10837" i="36"/>
  <c r="H10837" i="36"/>
  <c r="I10836" i="36"/>
  <c r="H10836" i="36"/>
  <c r="I10835" i="36"/>
  <c r="H10835" i="36"/>
  <c r="I10834" i="36"/>
  <c r="H10834" i="36"/>
  <c r="I10833" i="36"/>
  <c r="H10833" i="36"/>
  <c r="I10832" i="36"/>
  <c r="H10832" i="36"/>
  <c r="I10831" i="36"/>
  <c r="H10831" i="36"/>
  <c r="I10830" i="36"/>
  <c r="H10830" i="36"/>
  <c r="I10829" i="36"/>
  <c r="H10829" i="36"/>
  <c r="I10828" i="36"/>
  <c r="H10828" i="36"/>
  <c r="I10827" i="36"/>
  <c r="H10827" i="36"/>
  <c r="I10826" i="36"/>
  <c r="H10826" i="36"/>
  <c r="I10825" i="36"/>
  <c r="H10825" i="36"/>
  <c r="I10824" i="36"/>
  <c r="H10824" i="36"/>
  <c r="I10823" i="36"/>
  <c r="H10823" i="36"/>
  <c r="I10822" i="36"/>
  <c r="H10822" i="36"/>
  <c r="I10821" i="36"/>
  <c r="H10821" i="36"/>
  <c r="I10820" i="36"/>
  <c r="H10820" i="36"/>
  <c r="I10819" i="36"/>
  <c r="H10819" i="36"/>
  <c r="I10818" i="36"/>
  <c r="H10818" i="36"/>
  <c r="I10817" i="36"/>
  <c r="H10817" i="36"/>
  <c r="I10816" i="36"/>
  <c r="H10816" i="36"/>
  <c r="I10815" i="36"/>
  <c r="H10815" i="36"/>
  <c r="I10814" i="36"/>
  <c r="H10814" i="36"/>
  <c r="I10813" i="36"/>
  <c r="H10813" i="36"/>
  <c r="I10812" i="36"/>
  <c r="H10812" i="36"/>
  <c r="I10811" i="36"/>
  <c r="H10811" i="36"/>
  <c r="I10810" i="36"/>
  <c r="H10810" i="36"/>
  <c r="I10809" i="36"/>
  <c r="H10809" i="36"/>
  <c r="I10808" i="36"/>
  <c r="H10808" i="36"/>
  <c r="I10807" i="36"/>
  <c r="H10807" i="36"/>
  <c r="I10806" i="36"/>
  <c r="H10806" i="36"/>
  <c r="I10805" i="36"/>
  <c r="H10805" i="36"/>
  <c r="I10804" i="36"/>
  <c r="H10804" i="36"/>
  <c r="I10803" i="36"/>
  <c r="H10803" i="36"/>
  <c r="I10802" i="36"/>
  <c r="H10802" i="36"/>
  <c r="I10801" i="36"/>
  <c r="H10801" i="36"/>
  <c r="I10800" i="36"/>
  <c r="H10800" i="36"/>
  <c r="I10799" i="36"/>
  <c r="H10799" i="36"/>
  <c r="I10798" i="36"/>
  <c r="H10798" i="36"/>
  <c r="I10797" i="36"/>
  <c r="H10797" i="36"/>
  <c r="I10796" i="36"/>
  <c r="H10796" i="36"/>
  <c r="I10795" i="36"/>
  <c r="H10795" i="36"/>
  <c r="I10794" i="36"/>
  <c r="H10794" i="36"/>
  <c r="I10793" i="36"/>
  <c r="H10793" i="36"/>
  <c r="I10792" i="36"/>
  <c r="H10792" i="36"/>
  <c r="I10791" i="36"/>
  <c r="H10791" i="36"/>
  <c r="I10790" i="36"/>
  <c r="H10790" i="36"/>
  <c r="I10789" i="36"/>
  <c r="H10789" i="36"/>
  <c r="I10788" i="36"/>
  <c r="H10788" i="36"/>
  <c r="I10787" i="36"/>
  <c r="H10787" i="36"/>
  <c r="I10786" i="36"/>
  <c r="H10786" i="36"/>
  <c r="I10785" i="36"/>
  <c r="H10785" i="36"/>
  <c r="I10784" i="36"/>
  <c r="H10784" i="36"/>
  <c r="I10783" i="36"/>
  <c r="H10783" i="36"/>
  <c r="I10782" i="36"/>
  <c r="H10782" i="36"/>
  <c r="I10781" i="36"/>
  <c r="H10781" i="36"/>
  <c r="I10780" i="36"/>
  <c r="H10780" i="36"/>
  <c r="I10779" i="36"/>
  <c r="H10779" i="36"/>
  <c r="I10778" i="36"/>
  <c r="H10778" i="36"/>
  <c r="I10777" i="36"/>
  <c r="H10777" i="36"/>
  <c r="I10776" i="36"/>
  <c r="H10776" i="36"/>
  <c r="I10775" i="36"/>
  <c r="H10775" i="36"/>
  <c r="I10774" i="36"/>
  <c r="H10774" i="36"/>
  <c r="I10773" i="36"/>
  <c r="H10773" i="36"/>
  <c r="I10772" i="36"/>
  <c r="H10772" i="36"/>
  <c r="I10771" i="36"/>
  <c r="H10771" i="36"/>
  <c r="I10770" i="36"/>
  <c r="H10770" i="36"/>
  <c r="I10769" i="36"/>
  <c r="H10769" i="36"/>
  <c r="I10768" i="36"/>
  <c r="H10768" i="36"/>
  <c r="I10767" i="36"/>
  <c r="H10767" i="36"/>
  <c r="I10766" i="36"/>
  <c r="H10766" i="36"/>
  <c r="I10765" i="36"/>
  <c r="H10765" i="36"/>
  <c r="I10764" i="36"/>
  <c r="H10764" i="36"/>
  <c r="I10763" i="36"/>
  <c r="H10763" i="36"/>
  <c r="I10762" i="36"/>
  <c r="H10762" i="36"/>
  <c r="I10761" i="36"/>
  <c r="H10761" i="36"/>
  <c r="I10760" i="36"/>
  <c r="H10760" i="36"/>
  <c r="I10759" i="36"/>
  <c r="H10759" i="36"/>
  <c r="I10758" i="36"/>
  <c r="H10758" i="36"/>
  <c r="I10757" i="36"/>
  <c r="H10757" i="36"/>
  <c r="I10756" i="36"/>
  <c r="H10756" i="36"/>
  <c r="I10755" i="36"/>
  <c r="H10755" i="36"/>
  <c r="I10754" i="36"/>
  <c r="H10754" i="36"/>
  <c r="I10753" i="36"/>
  <c r="H10753" i="36"/>
  <c r="I10752" i="36"/>
  <c r="H10752" i="36"/>
  <c r="I10751" i="36"/>
  <c r="H10751" i="36"/>
  <c r="I10750" i="36"/>
  <c r="H10750" i="36"/>
  <c r="I10749" i="36"/>
  <c r="H10749" i="36"/>
  <c r="I10748" i="36"/>
  <c r="H10748" i="36"/>
  <c r="I10747" i="36"/>
  <c r="H10747" i="36"/>
  <c r="I10746" i="36"/>
  <c r="H10746" i="36"/>
  <c r="I10745" i="36"/>
  <c r="H10745" i="36"/>
  <c r="I10744" i="36"/>
  <c r="H10744" i="36"/>
  <c r="I10743" i="36"/>
  <c r="H10743" i="36"/>
  <c r="I10742" i="36"/>
  <c r="H10742" i="36"/>
  <c r="I10741" i="36"/>
  <c r="H10741" i="36"/>
  <c r="I10740" i="36"/>
  <c r="H10740" i="36"/>
  <c r="I10739" i="36"/>
  <c r="H10739" i="36"/>
  <c r="I10738" i="36"/>
  <c r="H10738" i="36"/>
  <c r="I10737" i="36"/>
  <c r="H10737" i="36"/>
  <c r="I10736" i="36"/>
  <c r="H10736" i="36"/>
  <c r="I10735" i="36"/>
  <c r="H10735" i="36"/>
  <c r="I10734" i="36"/>
  <c r="H10734" i="36"/>
  <c r="I10733" i="36"/>
  <c r="H10733" i="36"/>
  <c r="I10732" i="36"/>
  <c r="H10732" i="36"/>
  <c r="I10731" i="36"/>
  <c r="H10731" i="36"/>
  <c r="I10730" i="36"/>
  <c r="H10730" i="36"/>
  <c r="I10729" i="36"/>
  <c r="H10729" i="36"/>
  <c r="I10728" i="36"/>
  <c r="H10728" i="36"/>
  <c r="I10727" i="36"/>
  <c r="H10727" i="36"/>
  <c r="I10726" i="36"/>
  <c r="H10726" i="36"/>
  <c r="I10725" i="36"/>
  <c r="H10725" i="36"/>
  <c r="I10724" i="36"/>
  <c r="H10724" i="36"/>
  <c r="I10723" i="36"/>
  <c r="H10723" i="36"/>
  <c r="I10722" i="36"/>
  <c r="H10722" i="36"/>
  <c r="I10721" i="36"/>
  <c r="H10721" i="36"/>
  <c r="I10720" i="36"/>
  <c r="H10720" i="36"/>
  <c r="I10719" i="36"/>
  <c r="H10719" i="36"/>
  <c r="I10718" i="36"/>
  <c r="H10718" i="36"/>
  <c r="I10717" i="36"/>
  <c r="H10717" i="36"/>
  <c r="I10716" i="36"/>
  <c r="H10716" i="36"/>
  <c r="I10715" i="36"/>
  <c r="H10715" i="36"/>
  <c r="I10714" i="36"/>
  <c r="H10714" i="36"/>
  <c r="I10713" i="36"/>
  <c r="H10713" i="36"/>
  <c r="I10712" i="36"/>
  <c r="H10712" i="36"/>
  <c r="I10711" i="36"/>
  <c r="H10711" i="36"/>
  <c r="I10710" i="36"/>
  <c r="H10710" i="36"/>
  <c r="I10709" i="36"/>
  <c r="H10709" i="36"/>
  <c r="I10708" i="36"/>
  <c r="H10708" i="36"/>
  <c r="I10707" i="36"/>
  <c r="H10707" i="36"/>
  <c r="I10706" i="36"/>
  <c r="H10706" i="36"/>
  <c r="I10705" i="36"/>
  <c r="H10705" i="36"/>
  <c r="I10704" i="36"/>
  <c r="H10704" i="36"/>
  <c r="I10703" i="36"/>
  <c r="H10703" i="36"/>
  <c r="I10702" i="36"/>
  <c r="H10702" i="36"/>
  <c r="I10701" i="36"/>
  <c r="H10701" i="36"/>
  <c r="I10700" i="36"/>
  <c r="H10700" i="36"/>
  <c r="I10699" i="36"/>
  <c r="H10699" i="36"/>
  <c r="I10698" i="36"/>
  <c r="H10698" i="36"/>
  <c r="I10697" i="36"/>
  <c r="H10697" i="36"/>
  <c r="I10696" i="36"/>
  <c r="H10696" i="36"/>
  <c r="I10695" i="36"/>
  <c r="H10695" i="36"/>
  <c r="I10694" i="36"/>
  <c r="H10694" i="36"/>
  <c r="I10693" i="36"/>
  <c r="H10693" i="36"/>
  <c r="I10692" i="36"/>
  <c r="H10692" i="36"/>
  <c r="I10691" i="36"/>
  <c r="H10691" i="36"/>
  <c r="I10690" i="36"/>
  <c r="H10690" i="36"/>
  <c r="I10689" i="36"/>
  <c r="H10689" i="36"/>
  <c r="I10688" i="36"/>
  <c r="H10688" i="36"/>
  <c r="I10687" i="36"/>
  <c r="H10687" i="36"/>
  <c r="I10686" i="36"/>
  <c r="H10686" i="36"/>
  <c r="I10685" i="36"/>
  <c r="H10685" i="36"/>
  <c r="I10684" i="36"/>
  <c r="H10684" i="36"/>
  <c r="I10683" i="36"/>
  <c r="H10683" i="36"/>
  <c r="I10682" i="36"/>
  <c r="H10682" i="36"/>
  <c r="I10681" i="36"/>
  <c r="H10681" i="36"/>
  <c r="I10680" i="36"/>
  <c r="H10680" i="36"/>
  <c r="I10679" i="36"/>
  <c r="H10679" i="36"/>
  <c r="I10678" i="36"/>
  <c r="H10678" i="36"/>
  <c r="I10677" i="36"/>
  <c r="H10677" i="36"/>
  <c r="I10676" i="36"/>
  <c r="H10676" i="36"/>
  <c r="I10675" i="36"/>
  <c r="H10675" i="36"/>
  <c r="I10674" i="36"/>
  <c r="H10674" i="36"/>
  <c r="I10673" i="36"/>
  <c r="H10673" i="36"/>
  <c r="I10672" i="36"/>
  <c r="H10672" i="36"/>
  <c r="I10671" i="36"/>
  <c r="H10671" i="36"/>
  <c r="I10670" i="36"/>
  <c r="H10670" i="36"/>
  <c r="I10669" i="36"/>
  <c r="H10669" i="36"/>
  <c r="I10668" i="36"/>
  <c r="H10668" i="36"/>
  <c r="I10667" i="36"/>
  <c r="H10667" i="36"/>
  <c r="I10666" i="36"/>
  <c r="H10666" i="36"/>
  <c r="I10665" i="36"/>
  <c r="H10665" i="36"/>
  <c r="I10664" i="36"/>
  <c r="H10664" i="36"/>
  <c r="I10663" i="36"/>
  <c r="H10663" i="36"/>
  <c r="I10662" i="36"/>
  <c r="H10662" i="36"/>
  <c r="I10661" i="36"/>
  <c r="H10661" i="36"/>
  <c r="I10660" i="36"/>
  <c r="H10660" i="36"/>
  <c r="I10659" i="36"/>
  <c r="H10659" i="36"/>
  <c r="I10658" i="36"/>
  <c r="H10658" i="36"/>
  <c r="I10657" i="36"/>
  <c r="H10657" i="36"/>
  <c r="I10656" i="36"/>
  <c r="H10656" i="36"/>
  <c r="I10655" i="36"/>
  <c r="H10655" i="36"/>
  <c r="I10654" i="36"/>
  <c r="H10654" i="36"/>
  <c r="I10653" i="36"/>
  <c r="H10653" i="36"/>
  <c r="I10652" i="36"/>
  <c r="H10652" i="36"/>
  <c r="I10651" i="36"/>
  <c r="H10651" i="36"/>
  <c r="I10650" i="36"/>
  <c r="H10650" i="36"/>
  <c r="I10649" i="36"/>
  <c r="H10649" i="36"/>
  <c r="I10648" i="36"/>
  <c r="H10648" i="36"/>
  <c r="I10647" i="36"/>
  <c r="H10647" i="36"/>
  <c r="I10646" i="36"/>
  <c r="H10646" i="36"/>
  <c r="I10645" i="36"/>
  <c r="H10645" i="36"/>
  <c r="I10644" i="36"/>
  <c r="H10644" i="36"/>
  <c r="I10643" i="36"/>
  <c r="H10643" i="36"/>
  <c r="I10642" i="36"/>
  <c r="H10642" i="36"/>
  <c r="I10641" i="36"/>
  <c r="H10641" i="36"/>
  <c r="I10640" i="36"/>
  <c r="H10640" i="36"/>
  <c r="I10639" i="36"/>
  <c r="H10639" i="36"/>
  <c r="I10638" i="36"/>
  <c r="H10638" i="36"/>
  <c r="I10637" i="36"/>
  <c r="H10637" i="36"/>
  <c r="I10636" i="36"/>
  <c r="H10636" i="36"/>
  <c r="I10635" i="36"/>
  <c r="H10635" i="36"/>
  <c r="I10634" i="36"/>
  <c r="H10634" i="36"/>
  <c r="I10633" i="36"/>
  <c r="H10633" i="36"/>
  <c r="I10632" i="36"/>
  <c r="H10632" i="36"/>
  <c r="I10631" i="36"/>
  <c r="H10631" i="36"/>
  <c r="I10630" i="36"/>
  <c r="H10630" i="36"/>
  <c r="I10629" i="36"/>
  <c r="H10629" i="36"/>
  <c r="I10628" i="36"/>
  <c r="H10628" i="36"/>
  <c r="I10627" i="36"/>
  <c r="H10627" i="36"/>
  <c r="I10626" i="36"/>
  <c r="H10626" i="36"/>
  <c r="I10625" i="36"/>
  <c r="H10625" i="36"/>
  <c r="I10624" i="36"/>
  <c r="H10624" i="36"/>
  <c r="I10623" i="36"/>
  <c r="H10623" i="36"/>
  <c r="I10622" i="36"/>
  <c r="H10622" i="36"/>
  <c r="I10621" i="36"/>
  <c r="H10621" i="36"/>
  <c r="I10620" i="36"/>
  <c r="H10620" i="36"/>
  <c r="I10619" i="36"/>
  <c r="H10619" i="36"/>
  <c r="I10618" i="36"/>
  <c r="H10618" i="36"/>
  <c r="I10617" i="36"/>
  <c r="H10617" i="36"/>
  <c r="I10616" i="36"/>
  <c r="H10616" i="36"/>
  <c r="I10615" i="36"/>
  <c r="H10615" i="36"/>
  <c r="I10614" i="36"/>
  <c r="H10614" i="36"/>
  <c r="I10613" i="36"/>
  <c r="H10613" i="36"/>
  <c r="I10612" i="36"/>
  <c r="H10612" i="36"/>
  <c r="I10611" i="36"/>
  <c r="H10611" i="36"/>
  <c r="I10610" i="36"/>
  <c r="H10610" i="36"/>
  <c r="I10609" i="36"/>
  <c r="H10609" i="36"/>
  <c r="I10608" i="36"/>
  <c r="H10608" i="36"/>
  <c r="I10607" i="36"/>
  <c r="H10607" i="36"/>
  <c r="I10606" i="36"/>
  <c r="H10606" i="36"/>
  <c r="I10605" i="36"/>
  <c r="H10605" i="36"/>
  <c r="I10604" i="36"/>
  <c r="H10604" i="36"/>
  <c r="I10603" i="36"/>
  <c r="H10603" i="36"/>
  <c r="I10602" i="36"/>
  <c r="H10602" i="36"/>
  <c r="I10601" i="36"/>
  <c r="H10601" i="36"/>
  <c r="I10600" i="36"/>
  <c r="H10600" i="36"/>
  <c r="I10599" i="36"/>
  <c r="H10599" i="36"/>
  <c r="I10598" i="36"/>
  <c r="H10598" i="36"/>
  <c r="I10597" i="36"/>
  <c r="H10597" i="36"/>
  <c r="I10596" i="36"/>
  <c r="H10596" i="36"/>
  <c r="I10595" i="36"/>
  <c r="H10595" i="36"/>
  <c r="I10594" i="36"/>
  <c r="H10594" i="36"/>
  <c r="I10593" i="36"/>
  <c r="H10593" i="36"/>
  <c r="I10592" i="36"/>
  <c r="H10592" i="36"/>
  <c r="I10591" i="36"/>
  <c r="H10591" i="36"/>
  <c r="I10590" i="36"/>
  <c r="H10590" i="36"/>
  <c r="I10589" i="36"/>
  <c r="H10589" i="36"/>
  <c r="I10588" i="36"/>
  <c r="H10588" i="36"/>
  <c r="I10587" i="36"/>
  <c r="H10587" i="36"/>
  <c r="I10586" i="36"/>
  <c r="H10586" i="36"/>
  <c r="I10585" i="36"/>
  <c r="H10585" i="36"/>
  <c r="I10584" i="36"/>
  <c r="H10584" i="36"/>
  <c r="I10583" i="36"/>
  <c r="H10583" i="36"/>
  <c r="I10582" i="36"/>
  <c r="H10582" i="36"/>
  <c r="I10581" i="36"/>
  <c r="H10581" i="36"/>
  <c r="I10580" i="36"/>
  <c r="H10580" i="36"/>
  <c r="I10579" i="36"/>
  <c r="H10579" i="36"/>
  <c r="I10578" i="36"/>
  <c r="H10578" i="36"/>
  <c r="I10577" i="36"/>
  <c r="H10577" i="36"/>
  <c r="I10576" i="36"/>
  <c r="H10576" i="36"/>
  <c r="I10575" i="36"/>
  <c r="H10575" i="36"/>
  <c r="I10574" i="36"/>
  <c r="H10574" i="36"/>
  <c r="I10573" i="36"/>
  <c r="H10573" i="36"/>
  <c r="I10572" i="36"/>
  <c r="H10572" i="36"/>
  <c r="I10571" i="36"/>
  <c r="H10571" i="36"/>
  <c r="I10570" i="36"/>
  <c r="H10570" i="36"/>
  <c r="I10569" i="36"/>
  <c r="H10569" i="36"/>
  <c r="I10568" i="36"/>
  <c r="H10568" i="36"/>
  <c r="I10567" i="36"/>
  <c r="H10567" i="36"/>
  <c r="I10566" i="36"/>
  <c r="H10566" i="36"/>
  <c r="I10565" i="36"/>
  <c r="H10565" i="36"/>
  <c r="I10564" i="36"/>
  <c r="H10564" i="36"/>
  <c r="I10563" i="36"/>
  <c r="H10563" i="36"/>
  <c r="I10562" i="36"/>
  <c r="H10562" i="36"/>
  <c r="I10561" i="36"/>
  <c r="H10561" i="36"/>
  <c r="I10560" i="36"/>
  <c r="H10560" i="36"/>
  <c r="I10559" i="36"/>
  <c r="H10559" i="36"/>
  <c r="I10558" i="36"/>
  <c r="H10558" i="36"/>
  <c r="I10557" i="36"/>
  <c r="H10557" i="36"/>
  <c r="I10556" i="36"/>
  <c r="H10556" i="36"/>
  <c r="I10555" i="36"/>
  <c r="H10555" i="36"/>
  <c r="I10554" i="36"/>
  <c r="H10554" i="36"/>
  <c r="I10553" i="36"/>
  <c r="H10553" i="36"/>
  <c r="I10552" i="36"/>
  <c r="H10552" i="36"/>
  <c r="I10551" i="36"/>
  <c r="H10551" i="36"/>
  <c r="I10550" i="36"/>
  <c r="H10550" i="36"/>
  <c r="I10549" i="36"/>
  <c r="H10549" i="36"/>
  <c r="I10548" i="36"/>
  <c r="H10548" i="36"/>
  <c r="I10547" i="36"/>
  <c r="H10547" i="36"/>
  <c r="I10546" i="36"/>
  <c r="H10546" i="36"/>
  <c r="I10545" i="36"/>
  <c r="H10545" i="36"/>
  <c r="I10544" i="36"/>
  <c r="H10544" i="36"/>
  <c r="I10543" i="36"/>
  <c r="H10543" i="36"/>
  <c r="I10542" i="36"/>
  <c r="H10542" i="36"/>
  <c r="I10541" i="36"/>
  <c r="H10541" i="36"/>
  <c r="I10540" i="36"/>
  <c r="H10540" i="36"/>
  <c r="I10539" i="36"/>
  <c r="H10539" i="36"/>
  <c r="I10538" i="36"/>
  <c r="H10538" i="36"/>
  <c r="I10537" i="36"/>
  <c r="H10537" i="36"/>
  <c r="I10536" i="36"/>
  <c r="H10536" i="36"/>
  <c r="I10535" i="36"/>
  <c r="H10535" i="36"/>
  <c r="I10534" i="36"/>
  <c r="H10534" i="36"/>
  <c r="I10533" i="36"/>
  <c r="H10533" i="36"/>
  <c r="I10532" i="36"/>
  <c r="H10532" i="36"/>
  <c r="I10531" i="36"/>
  <c r="H10531" i="36"/>
  <c r="I10530" i="36"/>
  <c r="H10530" i="36"/>
  <c r="I10529" i="36"/>
  <c r="H10529" i="36"/>
  <c r="I10528" i="36"/>
  <c r="H10528" i="36"/>
  <c r="I10527" i="36"/>
  <c r="H10527" i="36"/>
  <c r="I10526" i="36"/>
  <c r="H10526" i="36"/>
  <c r="I10525" i="36"/>
  <c r="H10525" i="36"/>
  <c r="I10524" i="36"/>
  <c r="H10524" i="36"/>
  <c r="I10523" i="36"/>
  <c r="H10523" i="36"/>
  <c r="I10522" i="36"/>
  <c r="H10522" i="36"/>
  <c r="I10521" i="36"/>
  <c r="H10521" i="36"/>
  <c r="I10520" i="36"/>
  <c r="H10520" i="36"/>
  <c r="I10519" i="36"/>
  <c r="H10519" i="36"/>
  <c r="I10518" i="36"/>
  <c r="H10518" i="36"/>
  <c r="I10517" i="36"/>
  <c r="H10517" i="36"/>
  <c r="I10516" i="36"/>
  <c r="H10516" i="36"/>
  <c r="I10515" i="36"/>
  <c r="H10515" i="36"/>
  <c r="I10514" i="36"/>
  <c r="H10514" i="36"/>
  <c r="I10513" i="36"/>
  <c r="H10513" i="36"/>
  <c r="I10512" i="36"/>
  <c r="H10512" i="36"/>
  <c r="I10511" i="36"/>
  <c r="H10511" i="36"/>
  <c r="I10510" i="36"/>
  <c r="H10510" i="36"/>
  <c r="I10509" i="36"/>
  <c r="H10509" i="36"/>
  <c r="I10508" i="36"/>
  <c r="H10508" i="36"/>
  <c r="I10507" i="36"/>
  <c r="H10507" i="36"/>
  <c r="I10506" i="36"/>
  <c r="H10506" i="36"/>
  <c r="I10505" i="36"/>
  <c r="H10505" i="36"/>
  <c r="I10504" i="36"/>
  <c r="H10504" i="36"/>
  <c r="I10503" i="36"/>
  <c r="H10503" i="36"/>
  <c r="I10502" i="36"/>
  <c r="H10502" i="36"/>
  <c r="I10501" i="36"/>
  <c r="H10501" i="36"/>
  <c r="I10500" i="36"/>
  <c r="H10500" i="36"/>
  <c r="I10499" i="36"/>
  <c r="H10499" i="36"/>
  <c r="I10498" i="36"/>
  <c r="H10498" i="36"/>
  <c r="I10497" i="36"/>
  <c r="H10497" i="36"/>
  <c r="I10496" i="36"/>
  <c r="H10496" i="36"/>
  <c r="I10495" i="36"/>
  <c r="H10495" i="36"/>
  <c r="I10494" i="36"/>
  <c r="H10494" i="36"/>
  <c r="I10493" i="36"/>
  <c r="H10493" i="36"/>
  <c r="I10492" i="36"/>
  <c r="H10492" i="36"/>
  <c r="I10491" i="36"/>
  <c r="H10491" i="36"/>
  <c r="I10490" i="36"/>
  <c r="H10490" i="36"/>
  <c r="I10489" i="36"/>
  <c r="H10489" i="36"/>
  <c r="I10488" i="36"/>
  <c r="H10488" i="36"/>
  <c r="I10487" i="36"/>
  <c r="H10487" i="36"/>
  <c r="I10486" i="36"/>
  <c r="H10486" i="36"/>
  <c r="I10485" i="36"/>
  <c r="H10485" i="36"/>
  <c r="I10484" i="36"/>
  <c r="H10484" i="36"/>
  <c r="I10483" i="36"/>
  <c r="H10483" i="36"/>
  <c r="I10482" i="36"/>
  <c r="H10482" i="36"/>
  <c r="I10481" i="36"/>
  <c r="H10481" i="36"/>
  <c r="I10480" i="36"/>
  <c r="H10480" i="36"/>
  <c r="I10479" i="36"/>
  <c r="H10479" i="36"/>
  <c r="I10478" i="36"/>
  <c r="H10478" i="36"/>
  <c r="I10477" i="36"/>
  <c r="H10477" i="36"/>
  <c r="I10476" i="36"/>
  <c r="H10476" i="36"/>
  <c r="I10475" i="36"/>
  <c r="H10475" i="36"/>
  <c r="I10474" i="36"/>
  <c r="H10474" i="36"/>
  <c r="I10473" i="36"/>
  <c r="H10473" i="36"/>
  <c r="I10472" i="36"/>
  <c r="H10472" i="36"/>
  <c r="I10471" i="36"/>
  <c r="H10471" i="36"/>
  <c r="I10470" i="36"/>
  <c r="H10470" i="36"/>
  <c r="I10469" i="36"/>
  <c r="H10469" i="36"/>
  <c r="I10468" i="36"/>
  <c r="H10468" i="36"/>
  <c r="I10467" i="36"/>
  <c r="H10467" i="36"/>
  <c r="I10466" i="36"/>
  <c r="H10466" i="36"/>
  <c r="I10465" i="36"/>
  <c r="H10465" i="36"/>
  <c r="I10464" i="36"/>
  <c r="H10464" i="36"/>
  <c r="I10463" i="36"/>
  <c r="H10463" i="36"/>
  <c r="I10462" i="36"/>
  <c r="H10462" i="36"/>
  <c r="I10461" i="36"/>
  <c r="H10461" i="36"/>
  <c r="I10460" i="36"/>
  <c r="H10460" i="36"/>
  <c r="I10459" i="36"/>
  <c r="H10459" i="36"/>
  <c r="I10458" i="36"/>
  <c r="H10458" i="36"/>
  <c r="I10457" i="36"/>
  <c r="H10457" i="36"/>
  <c r="I10456" i="36"/>
  <c r="H10456" i="36"/>
  <c r="I10455" i="36"/>
  <c r="H10455" i="36"/>
  <c r="I10454" i="36"/>
  <c r="H10454" i="36"/>
  <c r="I10453" i="36"/>
  <c r="H10453" i="36"/>
  <c r="I10452" i="36"/>
  <c r="H10452" i="36"/>
  <c r="I10451" i="36"/>
  <c r="H10451" i="36"/>
  <c r="I10450" i="36"/>
  <c r="H10450" i="36"/>
  <c r="I10449" i="36"/>
  <c r="H10449" i="36"/>
  <c r="I10448" i="36"/>
  <c r="H10448" i="36"/>
  <c r="I10447" i="36"/>
  <c r="H10447" i="36"/>
  <c r="I10446" i="36"/>
  <c r="H10446" i="36"/>
  <c r="I10445" i="36"/>
  <c r="H10445" i="36"/>
  <c r="I10444" i="36"/>
  <c r="H10444" i="36"/>
  <c r="I10443" i="36"/>
  <c r="H10443" i="36"/>
  <c r="I10442" i="36"/>
  <c r="H10442" i="36"/>
  <c r="I10441" i="36"/>
  <c r="H10441" i="36"/>
  <c r="I10440" i="36"/>
  <c r="H10440" i="36"/>
  <c r="I10439" i="36"/>
  <c r="H10439" i="36"/>
  <c r="I10438" i="36"/>
  <c r="H10438" i="36"/>
  <c r="I10437" i="36"/>
  <c r="H10437" i="36"/>
  <c r="I10436" i="36"/>
  <c r="H10436" i="36"/>
  <c r="I10435" i="36"/>
  <c r="H10435" i="36"/>
  <c r="I10434" i="36"/>
  <c r="H10434" i="36"/>
  <c r="I10433" i="36"/>
  <c r="H10433" i="36"/>
  <c r="I10432" i="36"/>
  <c r="H10432" i="36"/>
  <c r="I10431" i="36"/>
  <c r="H10431" i="36"/>
  <c r="I10430" i="36"/>
  <c r="H10430" i="36"/>
  <c r="I10429" i="36"/>
  <c r="H10429" i="36"/>
  <c r="I10428" i="36"/>
  <c r="H10428" i="36"/>
  <c r="I10427" i="36"/>
  <c r="H10427" i="36"/>
  <c r="I10426" i="36"/>
  <c r="H10426" i="36"/>
  <c r="I10425" i="36"/>
  <c r="H10425" i="36"/>
  <c r="I10424" i="36"/>
  <c r="H10424" i="36"/>
  <c r="I10423" i="36"/>
  <c r="H10423" i="36"/>
  <c r="I10422" i="36"/>
  <c r="H10422" i="36"/>
  <c r="I10421" i="36"/>
  <c r="H10421" i="36"/>
  <c r="I10420" i="36"/>
  <c r="H10420" i="36"/>
  <c r="I10419" i="36"/>
  <c r="H10419" i="36"/>
  <c r="I10418" i="36"/>
  <c r="H10418" i="36"/>
  <c r="I10417" i="36"/>
  <c r="H10417" i="36"/>
  <c r="I10416" i="36"/>
  <c r="H10416" i="36"/>
  <c r="I10415" i="36"/>
  <c r="H10415" i="36"/>
  <c r="I10414" i="36"/>
  <c r="H10414" i="36"/>
  <c r="I10413" i="36"/>
  <c r="H10413" i="36"/>
  <c r="I10412" i="36"/>
  <c r="H10412" i="36"/>
  <c r="I10411" i="36"/>
  <c r="H10411" i="36"/>
  <c r="I10410" i="36"/>
  <c r="H10410" i="36"/>
  <c r="I10409" i="36"/>
  <c r="H10409" i="36"/>
  <c r="I10408" i="36"/>
  <c r="H10408" i="36"/>
  <c r="I10407" i="36"/>
  <c r="H10407" i="36"/>
  <c r="I10406" i="36"/>
  <c r="H10406" i="36"/>
  <c r="I10405" i="36"/>
  <c r="H10405" i="36"/>
  <c r="I10404" i="36"/>
  <c r="H10404" i="36"/>
  <c r="I10403" i="36"/>
  <c r="H10403" i="36"/>
  <c r="I10402" i="36"/>
  <c r="H10402" i="36"/>
  <c r="I10401" i="36"/>
  <c r="H10401" i="36"/>
  <c r="I10400" i="36"/>
  <c r="H10400" i="36"/>
  <c r="I10399" i="36"/>
  <c r="H10399" i="36"/>
  <c r="I10398" i="36"/>
  <c r="H10398" i="36"/>
  <c r="I10397" i="36"/>
  <c r="H10397" i="36"/>
  <c r="I10396" i="36"/>
  <c r="H10396" i="36"/>
  <c r="I10395" i="36"/>
  <c r="H10395" i="36"/>
  <c r="I10394" i="36"/>
  <c r="H10394" i="36"/>
  <c r="I10393" i="36"/>
  <c r="H10393" i="36"/>
  <c r="I10392" i="36"/>
  <c r="H10392" i="36"/>
  <c r="I10391" i="36"/>
  <c r="H10391" i="36"/>
  <c r="I10390" i="36"/>
  <c r="H10390" i="36"/>
  <c r="I10389" i="36"/>
  <c r="H10389" i="36"/>
  <c r="I10388" i="36"/>
  <c r="H10388" i="36"/>
  <c r="I10387" i="36"/>
  <c r="H10387" i="36"/>
  <c r="I10386" i="36"/>
  <c r="H10386" i="36"/>
  <c r="I10385" i="36"/>
  <c r="H10385" i="36"/>
  <c r="I10384" i="36"/>
  <c r="H10384" i="36"/>
  <c r="I10383" i="36"/>
  <c r="H10383" i="36"/>
  <c r="I10382" i="36"/>
  <c r="H10382" i="36"/>
  <c r="I10381" i="36"/>
  <c r="H10381" i="36"/>
  <c r="I10380" i="36"/>
  <c r="H10380" i="36"/>
  <c r="I10379" i="36"/>
  <c r="H10379" i="36"/>
  <c r="I10378" i="36"/>
  <c r="H10378" i="36"/>
  <c r="I10377" i="36"/>
  <c r="H10377" i="36"/>
  <c r="I10376" i="36"/>
  <c r="H10376" i="36"/>
  <c r="I10375" i="36"/>
  <c r="H10375" i="36"/>
  <c r="I10374" i="36"/>
  <c r="H10374" i="36"/>
  <c r="I10373" i="36"/>
  <c r="H10373" i="36"/>
  <c r="I10372" i="36"/>
  <c r="H10372" i="36"/>
  <c r="I10371" i="36"/>
  <c r="H10371" i="36"/>
  <c r="I10370" i="36"/>
  <c r="H10370" i="36"/>
  <c r="I10369" i="36"/>
  <c r="H10369" i="36"/>
  <c r="I10368" i="36"/>
  <c r="H10368" i="36"/>
  <c r="I10367" i="36"/>
  <c r="H10367" i="36"/>
  <c r="I10366" i="36"/>
  <c r="H10366" i="36"/>
  <c r="I10365" i="36"/>
  <c r="H10365" i="36"/>
  <c r="I10364" i="36"/>
  <c r="H10364" i="36"/>
  <c r="I10363" i="36"/>
  <c r="H10363" i="36"/>
  <c r="I10362" i="36"/>
  <c r="H10362" i="36"/>
  <c r="I10361" i="36"/>
  <c r="H10361" i="36"/>
  <c r="I10360" i="36"/>
  <c r="H10360" i="36"/>
  <c r="I10359" i="36"/>
  <c r="H10359" i="36"/>
  <c r="I10358" i="36"/>
  <c r="H10358" i="36"/>
  <c r="I10357" i="36"/>
  <c r="H10357" i="36"/>
  <c r="I10356" i="36"/>
  <c r="H10356" i="36"/>
  <c r="I10355" i="36"/>
  <c r="H10355" i="36"/>
  <c r="I10354" i="36"/>
  <c r="H10354" i="36"/>
  <c r="I10353" i="36"/>
  <c r="H10353" i="36"/>
  <c r="I10352" i="36"/>
  <c r="H10352" i="36"/>
  <c r="I10351" i="36"/>
  <c r="H10351" i="36"/>
  <c r="I10350" i="36"/>
  <c r="H10350" i="36"/>
  <c r="I10349" i="36"/>
  <c r="H10349" i="36"/>
  <c r="I10348" i="36"/>
  <c r="H10348" i="36"/>
  <c r="I10347" i="36"/>
  <c r="H10347" i="36"/>
  <c r="I10346" i="36"/>
  <c r="H10346" i="36"/>
  <c r="I10345" i="36"/>
  <c r="H10345" i="36"/>
  <c r="I10344" i="36"/>
  <c r="H10344" i="36"/>
  <c r="I10343" i="36"/>
  <c r="H10343" i="36"/>
  <c r="I10342" i="36"/>
  <c r="H10342" i="36"/>
  <c r="I10341" i="36"/>
  <c r="H10341" i="36"/>
  <c r="I10340" i="36"/>
  <c r="H10340" i="36"/>
  <c r="I10339" i="36"/>
  <c r="H10339" i="36"/>
  <c r="I10338" i="36"/>
  <c r="H10338" i="36"/>
  <c r="I10337" i="36"/>
  <c r="H10337" i="36"/>
  <c r="I10336" i="36"/>
  <c r="H10336" i="36"/>
  <c r="I10335" i="36"/>
  <c r="H10335" i="36"/>
  <c r="I10334" i="36"/>
  <c r="H10334" i="36"/>
  <c r="I10333" i="36"/>
  <c r="H10333" i="36"/>
  <c r="I10332" i="36"/>
  <c r="H10332" i="36"/>
  <c r="I10331" i="36"/>
  <c r="H10331" i="36"/>
  <c r="I10330" i="36"/>
  <c r="H10330" i="36"/>
  <c r="I10329" i="36"/>
  <c r="H10329" i="36"/>
  <c r="I10328" i="36"/>
  <c r="H10328" i="36"/>
  <c r="I10327" i="36"/>
  <c r="H10327" i="36"/>
  <c r="I10326" i="36"/>
  <c r="H10326" i="36"/>
  <c r="I10325" i="36"/>
  <c r="H10325" i="36"/>
  <c r="I10324" i="36"/>
  <c r="H10324" i="36"/>
  <c r="I10323" i="36"/>
  <c r="H10323" i="36"/>
  <c r="I10322" i="36"/>
  <c r="H10322" i="36"/>
  <c r="I10321" i="36"/>
  <c r="H10321" i="36"/>
  <c r="I10320" i="36"/>
  <c r="H10320" i="36"/>
  <c r="I10319" i="36"/>
  <c r="H10319" i="36"/>
  <c r="I10318" i="36"/>
  <c r="H10318" i="36"/>
  <c r="I10317" i="36"/>
  <c r="H10317" i="36"/>
  <c r="I10316" i="36"/>
  <c r="H10316" i="36"/>
  <c r="I10315" i="36"/>
  <c r="H10315" i="36"/>
  <c r="I10314" i="36"/>
  <c r="H10314" i="36"/>
  <c r="I10313" i="36"/>
  <c r="H10313" i="36"/>
  <c r="I10312" i="36"/>
  <c r="H10312" i="36"/>
  <c r="I10311" i="36"/>
  <c r="H10311" i="36"/>
  <c r="I10310" i="36"/>
  <c r="H10310" i="36"/>
  <c r="I10309" i="36"/>
  <c r="H10309" i="36"/>
  <c r="I10308" i="36"/>
  <c r="H10308" i="36"/>
  <c r="I10307" i="36"/>
  <c r="H10307" i="36"/>
  <c r="I10306" i="36"/>
  <c r="H10306" i="36"/>
  <c r="I10305" i="36"/>
  <c r="H10305" i="36"/>
  <c r="I10304" i="36"/>
  <c r="H10304" i="36"/>
  <c r="I10303" i="36"/>
  <c r="H10303" i="36"/>
  <c r="I10302" i="36"/>
  <c r="H10302" i="36"/>
  <c r="I10301" i="36"/>
  <c r="H10301" i="36"/>
  <c r="I10300" i="36"/>
  <c r="H10300" i="36"/>
  <c r="I10299" i="36"/>
  <c r="H10299" i="36"/>
  <c r="I10298" i="36"/>
  <c r="H10298" i="36"/>
  <c r="I10297" i="36"/>
  <c r="H10297" i="36"/>
  <c r="I10296" i="36"/>
  <c r="H10296" i="36"/>
  <c r="I10295" i="36"/>
  <c r="H10295" i="36"/>
  <c r="I10294" i="36"/>
  <c r="H10294" i="36"/>
  <c r="I10293" i="36"/>
  <c r="H10293" i="36"/>
  <c r="I10292" i="36"/>
  <c r="H10292" i="36"/>
  <c r="I10291" i="36"/>
  <c r="H10291" i="36"/>
  <c r="I10290" i="36"/>
  <c r="H10290" i="36"/>
  <c r="I10289" i="36"/>
  <c r="H10289" i="36"/>
  <c r="I10288" i="36"/>
  <c r="H10288" i="36"/>
  <c r="I10287" i="36"/>
  <c r="H10287" i="36"/>
  <c r="I10286" i="36"/>
  <c r="H10286" i="36"/>
  <c r="I10285" i="36"/>
  <c r="H10285" i="36"/>
  <c r="I10284" i="36"/>
  <c r="H10284" i="36"/>
  <c r="I10283" i="36"/>
  <c r="H10283" i="36"/>
  <c r="I10282" i="36"/>
  <c r="H10282" i="36"/>
  <c r="I10281" i="36"/>
  <c r="H10281" i="36"/>
  <c r="I10280" i="36"/>
  <c r="H10280" i="36"/>
  <c r="I10279" i="36"/>
  <c r="H10279" i="36"/>
  <c r="I10278" i="36"/>
  <c r="H10278" i="36"/>
  <c r="I10277" i="36"/>
  <c r="H10277" i="36"/>
  <c r="I10276" i="36"/>
  <c r="H10276" i="36"/>
  <c r="I10275" i="36"/>
  <c r="H10275" i="36"/>
  <c r="I10274" i="36"/>
  <c r="H10274" i="36"/>
  <c r="I10273" i="36"/>
  <c r="H10273" i="36"/>
  <c r="I10272" i="36"/>
  <c r="H10272" i="36"/>
  <c r="I10271" i="36"/>
  <c r="H10271" i="36"/>
  <c r="I10270" i="36"/>
  <c r="H10270" i="36"/>
  <c r="I10269" i="36"/>
  <c r="H10269" i="36"/>
  <c r="I10268" i="36"/>
  <c r="H10268" i="36"/>
  <c r="I10267" i="36"/>
  <c r="H10267" i="36"/>
  <c r="I10266" i="36"/>
  <c r="H10266" i="36"/>
  <c r="I10265" i="36"/>
  <c r="H10265" i="36"/>
  <c r="I10264" i="36"/>
  <c r="H10264" i="36"/>
  <c r="I10263" i="36"/>
  <c r="H10263" i="36"/>
  <c r="I10262" i="36"/>
  <c r="H10262" i="36"/>
  <c r="I10261" i="36"/>
  <c r="H10261" i="36"/>
  <c r="I10260" i="36"/>
  <c r="H10260" i="36"/>
  <c r="I10259" i="36"/>
  <c r="H10259" i="36"/>
  <c r="I10258" i="36"/>
  <c r="H10258" i="36"/>
  <c r="I10257" i="36"/>
  <c r="H10257" i="36"/>
  <c r="I10256" i="36"/>
  <c r="H10256" i="36"/>
  <c r="I10255" i="36"/>
  <c r="H10255" i="36"/>
  <c r="I10254" i="36"/>
  <c r="H10254" i="36"/>
  <c r="I10253" i="36"/>
  <c r="H10253" i="36"/>
  <c r="I10252" i="36"/>
  <c r="H10252" i="36"/>
  <c r="I10251" i="36"/>
  <c r="H10251" i="36"/>
  <c r="I10250" i="36"/>
  <c r="H10250" i="36"/>
  <c r="I10249" i="36"/>
  <c r="H10249" i="36"/>
  <c r="I10248" i="36"/>
  <c r="H10248" i="36"/>
  <c r="I10247" i="36"/>
  <c r="H10247" i="36"/>
  <c r="I10246" i="36"/>
  <c r="H10246" i="36"/>
  <c r="I10245" i="36"/>
  <c r="H10245" i="36"/>
  <c r="I10244" i="36"/>
  <c r="H10244" i="36"/>
  <c r="I10243" i="36"/>
  <c r="H10243" i="36"/>
  <c r="I10242" i="36"/>
  <c r="H10242" i="36"/>
  <c r="I10241" i="36"/>
  <c r="H10241" i="36"/>
  <c r="I10240" i="36"/>
  <c r="H10240" i="36"/>
  <c r="I10239" i="36"/>
  <c r="H10239" i="36"/>
  <c r="I10238" i="36"/>
  <c r="H10238" i="36"/>
  <c r="I10237" i="36"/>
  <c r="H10237" i="36"/>
  <c r="I10236" i="36"/>
  <c r="H10236" i="36"/>
  <c r="I10235" i="36"/>
  <c r="H10235" i="36"/>
  <c r="I10234" i="36"/>
  <c r="H10234" i="36"/>
  <c r="I10233" i="36"/>
  <c r="H10233" i="36"/>
  <c r="I10232" i="36"/>
  <c r="H10232" i="36"/>
  <c r="I10231" i="36"/>
  <c r="H10231" i="36"/>
  <c r="I10230" i="36"/>
  <c r="H10230" i="36"/>
  <c r="I10229" i="36"/>
  <c r="H10229" i="36"/>
  <c r="I10228" i="36"/>
  <c r="H10228" i="36"/>
  <c r="I10227" i="36"/>
  <c r="H10227" i="36"/>
  <c r="I10226" i="36"/>
  <c r="H10226" i="36"/>
  <c r="I10225" i="36"/>
  <c r="H10225" i="36"/>
  <c r="I10224" i="36"/>
  <c r="H10224" i="36"/>
  <c r="I10223" i="36"/>
  <c r="H10223" i="36"/>
  <c r="I10222" i="36"/>
  <c r="H10222" i="36"/>
  <c r="I10221" i="36"/>
  <c r="H10221" i="36"/>
  <c r="I10220" i="36"/>
  <c r="H10220" i="36"/>
  <c r="I10219" i="36"/>
  <c r="H10219" i="36"/>
  <c r="I10218" i="36"/>
  <c r="H10218" i="36"/>
  <c r="I10217" i="36"/>
  <c r="H10217" i="36"/>
  <c r="I10216" i="36"/>
  <c r="H10216" i="36"/>
  <c r="I10215" i="36"/>
  <c r="H10215" i="36"/>
  <c r="I10214" i="36"/>
  <c r="H10214" i="36"/>
  <c r="I10213" i="36"/>
  <c r="H10213" i="36"/>
  <c r="I10212" i="36"/>
  <c r="H10212" i="36"/>
  <c r="I10211" i="36"/>
  <c r="H10211" i="36"/>
  <c r="I10210" i="36"/>
  <c r="H10210" i="36"/>
  <c r="I10209" i="36"/>
  <c r="H10209" i="36"/>
  <c r="I10208" i="36"/>
  <c r="H10208" i="36"/>
  <c r="I10207" i="36"/>
  <c r="H10207" i="36"/>
  <c r="I10206" i="36"/>
  <c r="H10206" i="36"/>
  <c r="I10205" i="36"/>
  <c r="H10205" i="36"/>
  <c r="I10204" i="36"/>
  <c r="H10204" i="36"/>
  <c r="I10203" i="36"/>
  <c r="H10203" i="36"/>
  <c r="I10202" i="36"/>
  <c r="H10202" i="36"/>
  <c r="I10201" i="36"/>
  <c r="H10201" i="36"/>
  <c r="I10200" i="36"/>
  <c r="H10200" i="36"/>
  <c r="I10199" i="36"/>
  <c r="H10199" i="36"/>
  <c r="I10198" i="36"/>
  <c r="H10198" i="36"/>
  <c r="I10197" i="36"/>
  <c r="H10197" i="36"/>
  <c r="I10196" i="36"/>
  <c r="H10196" i="36"/>
  <c r="I10195" i="36"/>
  <c r="H10195" i="36"/>
  <c r="I10194" i="36"/>
  <c r="H10194" i="36"/>
  <c r="I10193" i="36"/>
  <c r="H10193" i="36"/>
  <c r="I10192" i="36"/>
  <c r="H10192" i="36"/>
  <c r="I10191" i="36"/>
  <c r="H10191" i="36"/>
  <c r="I10190" i="36"/>
  <c r="H10190" i="36"/>
  <c r="I10189" i="36"/>
  <c r="H10189" i="36"/>
  <c r="I10188" i="36"/>
  <c r="H10188" i="36"/>
  <c r="I10187" i="36"/>
  <c r="H10187" i="36"/>
  <c r="I10186" i="36"/>
  <c r="H10186" i="36"/>
  <c r="I10185" i="36"/>
  <c r="H10185" i="36"/>
  <c r="I10184" i="36"/>
  <c r="H10184" i="36"/>
  <c r="I10183" i="36"/>
  <c r="H10183" i="36"/>
  <c r="I10182" i="36"/>
  <c r="H10182" i="36"/>
  <c r="I10181" i="36"/>
  <c r="H10181" i="36"/>
  <c r="I10180" i="36"/>
  <c r="H10180" i="36"/>
  <c r="I10179" i="36"/>
  <c r="H10179" i="36"/>
  <c r="I10178" i="36"/>
  <c r="H10178" i="36"/>
  <c r="I10177" i="36"/>
  <c r="H10177" i="36"/>
  <c r="I10176" i="36"/>
  <c r="H10176" i="36"/>
  <c r="I10175" i="36"/>
  <c r="H10175" i="36"/>
  <c r="I10174" i="36"/>
  <c r="H10174" i="36"/>
  <c r="I10173" i="36"/>
  <c r="H10173" i="36"/>
  <c r="I10172" i="36"/>
  <c r="H10172" i="36"/>
  <c r="I10171" i="36"/>
  <c r="H10171" i="36"/>
  <c r="I10170" i="36"/>
  <c r="H10170" i="36"/>
  <c r="I10169" i="36"/>
  <c r="H10169" i="36"/>
  <c r="I10168" i="36"/>
  <c r="H10168" i="36"/>
  <c r="I10167" i="36"/>
  <c r="H10167" i="36"/>
  <c r="I10166" i="36"/>
  <c r="H10166" i="36"/>
  <c r="I10165" i="36"/>
  <c r="H10165" i="36"/>
  <c r="I10164" i="36"/>
  <c r="H10164" i="36"/>
  <c r="I10163" i="36"/>
  <c r="H10163" i="36"/>
  <c r="I10162" i="36"/>
  <c r="H10162" i="36"/>
  <c r="I10161" i="36"/>
  <c r="H10161" i="36"/>
  <c r="I10160" i="36"/>
  <c r="H10160" i="36"/>
  <c r="I10159" i="36"/>
  <c r="H10159" i="36"/>
  <c r="I10158" i="36"/>
  <c r="H10158" i="36"/>
  <c r="I10157" i="36"/>
  <c r="H10157" i="36"/>
  <c r="I10156" i="36"/>
  <c r="H10156" i="36"/>
  <c r="I10155" i="36"/>
  <c r="H10155" i="36"/>
  <c r="I10154" i="36"/>
  <c r="H10154" i="36"/>
  <c r="I10153" i="36"/>
  <c r="H10153" i="36"/>
  <c r="I10152" i="36"/>
  <c r="H10152" i="36"/>
  <c r="I10151" i="36"/>
  <c r="H10151" i="36"/>
  <c r="I10150" i="36"/>
  <c r="H10150" i="36"/>
  <c r="I10149" i="36"/>
  <c r="H10149" i="36"/>
  <c r="I10148" i="36"/>
  <c r="H10148" i="36"/>
  <c r="I10147" i="36"/>
  <c r="H10147" i="36"/>
  <c r="I10146" i="36"/>
  <c r="H10146" i="36"/>
  <c r="I10145" i="36"/>
  <c r="H10145" i="36"/>
  <c r="I10144" i="36"/>
  <c r="H10144" i="36"/>
  <c r="I10143" i="36"/>
  <c r="H10143" i="36"/>
  <c r="I10142" i="36"/>
  <c r="H10142" i="36"/>
  <c r="I10141" i="36"/>
  <c r="H10141" i="36"/>
  <c r="I10140" i="36"/>
  <c r="H10140" i="36"/>
  <c r="I10139" i="36"/>
  <c r="H10139" i="36"/>
  <c r="I10138" i="36"/>
  <c r="H10138" i="36"/>
  <c r="I10137" i="36"/>
  <c r="H10137" i="36"/>
  <c r="I10136" i="36"/>
  <c r="H10136" i="36"/>
  <c r="I10135" i="36"/>
  <c r="H10135" i="36"/>
  <c r="I10134" i="36"/>
  <c r="H10134" i="36"/>
  <c r="I10133" i="36"/>
  <c r="H10133" i="36"/>
  <c r="I10132" i="36"/>
  <c r="H10132" i="36"/>
  <c r="I10131" i="36"/>
  <c r="H10131" i="36"/>
  <c r="I10130" i="36"/>
  <c r="H10130" i="36"/>
  <c r="I10129" i="36"/>
  <c r="H10129" i="36"/>
  <c r="I10128" i="36"/>
  <c r="H10128" i="36"/>
  <c r="I10127" i="36"/>
  <c r="H10127" i="36"/>
  <c r="I10126" i="36"/>
  <c r="H10126" i="36"/>
  <c r="I10125" i="36"/>
  <c r="H10125" i="36"/>
  <c r="I10124" i="36"/>
  <c r="H10124" i="36"/>
  <c r="I10123" i="36"/>
  <c r="H10123" i="36"/>
  <c r="I10122" i="36"/>
  <c r="H10122" i="36"/>
  <c r="I10121" i="36"/>
  <c r="H10121" i="36"/>
  <c r="I10120" i="36"/>
  <c r="H10120" i="36"/>
  <c r="I10119" i="36"/>
  <c r="H10119" i="36"/>
  <c r="I10118" i="36"/>
  <c r="H10118" i="36"/>
  <c r="I10117" i="36"/>
  <c r="H10117" i="36"/>
  <c r="I10116" i="36"/>
  <c r="H10116" i="36"/>
  <c r="I10115" i="36"/>
  <c r="H10115" i="36"/>
  <c r="I10114" i="36"/>
  <c r="H10114" i="36"/>
  <c r="I10113" i="36"/>
  <c r="H10113" i="36"/>
  <c r="I10112" i="36"/>
  <c r="H10112" i="36"/>
  <c r="I10111" i="36"/>
  <c r="H10111" i="36"/>
  <c r="I10110" i="36"/>
  <c r="H10110" i="36"/>
  <c r="I10109" i="36"/>
  <c r="H10109" i="36"/>
  <c r="I10108" i="36"/>
  <c r="H10108" i="36"/>
  <c r="I10107" i="36"/>
  <c r="H10107" i="36"/>
  <c r="I10106" i="36"/>
  <c r="H10106" i="36"/>
  <c r="I10105" i="36"/>
  <c r="H10105" i="36"/>
  <c r="I10104" i="36"/>
  <c r="H10104" i="36"/>
  <c r="I10103" i="36"/>
  <c r="H10103" i="36"/>
  <c r="I10102" i="36"/>
  <c r="H10102" i="36"/>
  <c r="I10101" i="36"/>
  <c r="H10101" i="36"/>
  <c r="I10100" i="36"/>
  <c r="H10100" i="36"/>
  <c r="I10099" i="36"/>
  <c r="H10099" i="36"/>
  <c r="I10098" i="36"/>
  <c r="H10098" i="36"/>
  <c r="I10097" i="36"/>
  <c r="H10097" i="36"/>
  <c r="I10096" i="36"/>
  <c r="H10096" i="36"/>
  <c r="I10095" i="36"/>
  <c r="H10095" i="36"/>
  <c r="I10094" i="36"/>
  <c r="H10094" i="36"/>
  <c r="I10093" i="36"/>
  <c r="H10093" i="36"/>
  <c r="I10092" i="36"/>
  <c r="H10092" i="36"/>
  <c r="I10091" i="36"/>
  <c r="H10091" i="36"/>
  <c r="I10090" i="36"/>
  <c r="H10090" i="36"/>
  <c r="I10089" i="36"/>
  <c r="H10089" i="36"/>
  <c r="I10088" i="36"/>
  <c r="H10088" i="36"/>
  <c r="I10087" i="36"/>
  <c r="H10087" i="36"/>
  <c r="I10086" i="36"/>
  <c r="H10086" i="36"/>
  <c r="I10085" i="36"/>
  <c r="H10085" i="36"/>
  <c r="I10084" i="36"/>
  <c r="H10084" i="36"/>
  <c r="I10083" i="36"/>
  <c r="H10083" i="36"/>
  <c r="I10082" i="36"/>
  <c r="H10082" i="36"/>
  <c r="I10081" i="36"/>
  <c r="H10081" i="36"/>
  <c r="I10080" i="36"/>
  <c r="H10080" i="36"/>
  <c r="I10079" i="36"/>
  <c r="H10079" i="36"/>
  <c r="I10078" i="36"/>
  <c r="H10078" i="36"/>
  <c r="I10077" i="36"/>
  <c r="H10077" i="36"/>
  <c r="I10076" i="36"/>
  <c r="H10076" i="36"/>
  <c r="I10075" i="36"/>
  <c r="H10075" i="36"/>
  <c r="I10074" i="36"/>
  <c r="H10074" i="36"/>
  <c r="I10073" i="36"/>
  <c r="H10073" i="36"/>
  <c r="I10072" i="36"/>
  <c r="H10072" i="36"/>
  <c r="I10071" i="36"/>
  <c r="H10071" i="36"/>
  <c r="I10070" i="36"/>
  <c r="H10070" i="36"/>
  <c r="I10069" i="36"/>
  <c r="H10069" i="36"/>
  <c r="I10068" i="36"/>
  <c r="H10068" i="36"/>
  <c r="I10067" i="36"/>
  <c r="H10067" i="36"/>
  <c r="I10066" i="36"/>
  <c r="H10066" i="36"/>
  <c r="I10065" i="36"/>
  <c r="H10065" i="36"/>
  <c r="I10064" i="36"/>
  <c r="H10064" i="36"/>
  <c r="I10063" i="36"/>
  <c r="H10063" i="36"/>
  <c r="I10062" i="36"/>
  <c r="H10062" i="36"/>
  <c r="I10061" i="36"/>
  <c r="H10061" i="36"/>
  <c r="I10060" i="36"/>
  <c r="H10060" i="36"/>
  <c r="I10059" i="36"/>
  <c r="H10059" i="36"/>
  <c r="I10058" i="36"/>
  <c r="H10058" i="36"/>
  <c r="I10057" i="36"/>
  <c r="H10057" i="36"/>
  <c r="I10056" i="36"/>
  <c r="H10056" i="36"/>
  <c r="I10055" i="36"/>
  <c r="H10055" i="36"/>
  <c r="I10054" i="36"/>
  <c r="H10054" i="36"/>
  <c r="I10053" i="36"/>
  <c r="H10053" i="36"/>
  <c r="I10052" i="36"/>
  <c r="H10052" i="36"/>
  <c r="I10051" i="36"/>
  <c r="H10051" i="36"/>
  <c r="I10050" i="36"/>
  <c r="H10050" i="36"/>
  <c r="I10049" i="36"/>
  <c r="H10049" i="36"/>
  <c r="I10048" i="36"/>
  <c r="H10048" i="36"/>
  <c r="I10047" i="36"/>
  <c r="H10047" i="36"/>
  <c r="I10046" i="36"/>
  <c r="H10046" i="36"/>
  <c r="I10045" i="36"/>
  <c r="H10045" i="36"/>
  <c r="I10044" i="36"/>
  <c r="H10044" i="36"/>
  <c r="I10043" i="36"/>
  <c r="H10043" i="36"/>
  <c r="I10042" i="36"/>
  <c r="H10042" i="36"/>
  <c r="I10041" i="36"/>
  <c r="H10041" i="36"/>
  <c r="I10040" i="36"/>
  <c r="H10040" i="36"/>
  <c r="I10039" i="36"/>
  <c r="H10039" i="36"/>
  <c r="I10038" i="36"/>
  <c r="H10038" i="36"/>
  <c r="I10037" i="36"/>
  <c r="H10037" i="36"/>
  <c r="I10036" i="36"/>
  <c r="H10036" i="36"/>
  <c r="I10035" i="36"/>
  <c r="H10035" i="36"/>
  <c r="I10034" i="36"/>
  <c r="H10034" i="36"/>
  <c r="I10033" i="36"/>
  <c r="H10033" i="36"/>
  <c r="I10032" i="36"/>
  <c r="H10032" i="36"/>
  <c r="I10031" i="36"/>
  <c r="H10031" i="36"/>
  <c r="I10030" i="36"/>
  <c r="H10030" i="36"/>
  <c r="I10029" i="36"/>
  <c r="H10029" i="36"/>
  <c r="I10028" i="36"/>
  <c r="H10028" i="36"/>
  <c r="I10027" i="36"/>
  <c r="H10027" i="36"/>
  <c r="I10026" i="36"/>
  <c r="H10026" i="36"/>
  <c r="I10025" i="36"/>
  <c r="H10025" i="36"/>
  <c r="I10024" i="36"/>
  <c r="H10024" i="36"/>
  <c r="I10023" i="36"/>
  <c r="H10023" i="36"/>
  <c r="I10022" i="36"/>
  <c r="H10022" i="36"/>
  <c r="I10021" i="36"/>
  <c r="H10021" i="36"/>
  <c r="I10020" i="36"/>
  <c r="H10020" i="36"/>
  <c r="I10019" i="36"/>
  <c r="H10019" i="36"/>
  <c r="I10018" i="36"/>
  <c r="H10018" i="36"/>
  <c r="I10017" i="36"/>
  <c r="H10017" i="36"/>
  <c r="I10016" i="36"/>
  <c r="H10016" i="36"/>
  <c r="I10015" i="36"/>
  <c r="H10015" i="36"/>
  <c r="I10014" i="36"/>
  <c r="H10014" i="36"/>
  <c r="I10013" i="36"/>
  <c r="H10013" i="36"/>
  <c r="I10012" i="36"/>
  <c r="H10012" i="36"/>
  <c r="I10011" i="36"/>
  <c r="H10011" i="36"/>
  <c r="I10010" i="36"/>
  <c r="H10010" i="36"/>
  <c r="I10009" i="36"/>
  <c r="H10009" i="36"/>
  <c r="I10008" i="36"/>
  <c r="H10008" i="36"/>
  <c r="I10007" i="36"/>
  <c r="H10007" i="36"/>
  <c r="I10006" i="36"/>
  <c r="H10006" i="36"/>
  <c r="I10005" i="36"/>
  <c r="H10005" i="36"/>
  <c r="I10004" i="36"/>
  <c r="H10004" i="36"/>
  <c r="I10003" i="36"/>
  <c r="H10003" i="36"/>
  <c r="I10002" i="36"/>
  <c r="H10002" i="36"/>
  <c r="I10001" i="36"/>
  <c r="H10001" i="36"/>
  <c r="I10000" i="36"/>
  <c r="H10000" i="36"/>
  <c r="I9999" i="36"/>
  <c r="H9999" i="36"/>
  <c r="I9998" i="36"/>
  <c r="H9998" i="36"/>
  <c r="I9997" i="36"/>
  <c r="H9997" i="36"/>
  <c r="I9996" i="36"/>
  <c r="H9996" i="36"/>
  <c r="I9995" i="36"/>
  <c r="H9995" i="36"/>
  <c r="I9994" i="36"/>
  <c r="H9994" i="36"/>
  <c r="I9993" i="36"/>
  <c r="H9993" i="36"/>
  <c r="I9992" i="36"/>
  <c r="H9992" i="36"/>
  <c r="I9991" i="36"/>
  <c r="H9991" i="36"/>
  <c r="I9990" i="36"/>
  <c r="H9990" i="36"/>
  <c r="I9989" i="36"/>
  <c r="H9989" i="36"/>
  <c r="I9988" i="36"/>
  <c r="H9988" i="36"/>
  <c r="I9987" i="36"/>
  <c r="H9987" i="36"/>
  <c r="I9986" i="36"/>
  <c r="H9986" i="36"/>
  <c r="I9985" i="36"/>
  <c r="H9985" i="36"/>
  <c r="I9984" i="36"/>
  <c r="H9984" i="36"/>
  <c r="I9983" i="36"/>
  <c r="H9983" i="36"/>
  <c r="I9982" i="36"/>
  <c r="H9982" i="36"/>
  <c r="I9981" i="36"/>
  <c r="H9981" i="36"/>
  <c r="I9980" i="36"/>
  <c r="H9980" i="36"/>
  <c r="I9979" i="36"/>
  <c r="H9979" i="36"/>
  <c r="I9978" i="36"/>
  <c r="H9978" i="36"/>
  <c r="I9977" i="36"/>
  <c r="H9977" i="36"/>
  <c r="I9976" i="36"/>
  <c r="H9976" i="36"/>
  <c r="I9975" i="36"/>
  <c r="H9975" i="36"/>
  <c r="I9974" i="36"/>
  <c r="H9974" i="36"/>
  <c r="I9973" i="36"/>
  <c r="H9973" i="36"/>
  <c r="I9972" i="36"/>
  <c r="H9972" i="36"/>
  <c r="I9971" i="36"/>
  <c r="H9971" i="36"/>
  <c r="I9970" i="36"/>
  <c r="H9970" i="36"/>
  <c r="I9969" i="36"/>
  <c r="H9969" i="36"/>
  <c r="I9968" i="36"/>
  <c r="H9968" i="36"/>
  <c r="I9967" i="36"/>
  <c r="H9967" i="36"/>
  <c r="I9966" i="36"/>
  <c r="H9966" i="36"/>
  <c r="I9965" i="36"/>
  <c r="H9965" i="36"/>
  <c r="I9964" i="36"/>
  <c r="H9964" i="36"/>
  <c r="I9963" i="36"/>
  <c r="H9963" i="36"/>
  <c r="I9962" i="36"/>
  <c r="H9962" i="36"/>
  <c r="I9961" i="36"/>
  <c r="H9961" i="36"/>
  <c r="I9960" i="36"/>
  <c r="H9960" i="36"/>
  <c r="I9959" i="36"/>
  <c r="H9959" i="36"/>
  <c r="I9958" i="36"/>
  <c r="H9958" i="36"/>
  <c r="I9957" i="36"/>
  <c r="H9957" i="36"/>
  <c r="I9956" i="36"/>
  <c r="H9956" i="36"/>
  <c r="I9955" i="36"/>
  <c r="H9955" i="36"/>
  <c r="I9954" i="36"/>
  <c r="H9954" i="36"/>
  <c r="I9953" i="36"/>
  <c r="H9953" i="36"/>
  <c r="I9952" i="36"/>
  <c r="H9952" i="36"/>
  <c r="I9951" i="36"/>
  <c r="H9951" i="36"/>
  <c r="I9950" i="36"/>
  <c r="H9950" i="36"/>
  <c r="I9949" i="36"/>
  <c r="H9949" i="36"/>
  <c r="I9948" i="36"/>
  <c r="H9948" i="36"/>
  <c r="I9947" i="36"/>
  <c r="H9947" i="36"/>
  <c r="I9946" i="36"/>
  <c r="H9946" i="36"/>
  <c r="I9945" i="36"/>
  <c r="H9945" i="36"/>
  <c r="I9944" i="36"/>
  <c r="H9944" i="36"/>
  <c r="I9943" i="36"/>
  <c r="H9943" i="36"/>
  <c r="I9942" i="36"/>
  <c r="H9942" i="36"/>
  <c r="I9941" i="36"/>
  <c r="H9941" i="36"/>
  <c r="I9940" i="36"/>
  <c r="H9940" i="36"/>
  <c r="I9939" i="36"/>
  <c r="H9939" i="36"/>
  <c r="I9938" i="36"/>
  <c r="H9938" i="36"/>
  <c r="I9937" i="36"/>
  <c r="H9937" i="36"/>
  <c r="I9936" i="36"/>
  <c r="H9936" i="36"/>
  <c r="I9935" i="36"/>
  <c r="H9935" i="36"/>
  <c r="I9934" i="36"/>
  <c r="H9934" i="36"/>
  <c r="I9933" i="36"/>
  <c r="H9933" i="36"/>
  <c r="I9932" i="36"/>
  <c r="H9932" i="36"/>
  <c r="I9931" i="36"/>
  <c r="H9931" i="36"/>
  <c r="I9930" i="36"/>
  <c r="H9930" i="36"/>
  <c r="I9929" i="36"/>
  <c r="H9929" i="36"/>
  <c r="I9928" i="36"/>
  <c r="H9928" i="36"/>
  <c r="I9927" i="36"/>
  <c r="H9927" i="36"/>
  <c r="I9926" i="36"/>
  <c r="H9926" i="36"/>
  <c r="I9925" i="36"/>
  <c r="H9925" i="36"/>
  <c r="I9924" i="36"/>
  <c r="H9924" i="36"/>
  <c r="I9923" i="36"/>
  <c r="H9923" i="36"/>
  <c r="I9922" i="36"/>
  <c r="H9922" i="36"/>
  <c r="I9921" i="36"/>
  <c r="H9921" i="36"/>
  <c r="I9920" i="36"/>
  <c r="H9920" i="36"/>
  <c r="I9919" i="36"/>
  <c r="H9919" i="36"/>
  <c r="I9918" i="36"/>
  <c r="H9918" i="36"/>
  <c r="I9917" i="36"/>
  <c r="H9917" i="36"/>
  <c r="I9916" i="36"/>
  <c r="H9916" i="36"/>
  <c r="I9915" i="36"/>
  <c r="H9915" i="36"/>
  <c r="I9914" i="36"/>
  <c r="H9914" i="36"/>
  <c r="I9913" i="36"/>
  <c r="H9913" i="36"/>
  <c r="I9912" i="36"/>
  <c r="H9912" i="36"/>
  <c r="I9911" i="36"/>
  <c r="H9911" i="36"/>
  <c r="I9910" i="36"/>
  <c r="H9910" i="36"/>
  <c r="I9909" i="36"/>
  <c r="H9909" i="36"/>
  <c r="I9908" i="36"/>
  <c r="H9908" i="36"/>
  <c r="I9907" i="36"/>
  <c r="H9907" i="36"/>
  <c r="I9906" i="36"/>
  <c r="H9906" i="36"/>
  <c r="I9905" i="36"/>
  <c r="H9905" i="36"/>
  <c r="I9904" i="36"/>
  <c r="H9904" i="36"/>
  <c r="I9903" i="36"/>
  <c r="H9903" i="36"/>
  <c r="I9902" i="36"/>
  <c r="H9902" i="36"/>
  <c r="I9901" i="36"/>
  <c r="H9901" i="36"/>
  <c r="I9900" i="36"/>
  <c r="H9900" i="36"/>
  <c r="I9899" i="36"/>
  <c r="H9899" i="36"/>
  <c r="I9898" i="36"/>
  <c r="H9898" i="36"/>
  <c r="I9897" i="36"/>
  <c r="H9897" i="36"/>
  <c r="I9896" i="36"/>
  <c r="H9896" i="36"/>
  <c r="I9895" i="36"/>
  <c r="H9895" i="36"/>
  <c r="I9894" i="36"/>
  <c r="H9894" i="36"/>
  <c r="I9893" i="36"/>
  <c r="H9893" i="36"/>
  <c r="I9892" i="36"/>
  <c r="H9892" i="36"/>
  <c r="I9891" i="36"/>
  <c r="H9891" i="36"/>
  <c r="I9890" i="36"/>
  <c r="H9890" i="36"/>
  <c r="I9889" i="36"/>
  <c r="H9889" i="36"/>
  <c r="I9888" i="36"/>
  <c r="H9888" i="36"/>
  <c r="I9887" i="36"/>
  <c r="H9887" i="36"/>
  <c r="I9886" i="36"/>
  <c r="H9886" i="36"/>
  <c r="I9885" i="36"/>
  <c r="H9885" i="36"/>
  <c r="I9884" i="36"/>
  <c r="H9884" i="36"/>
  <c r="I9883" i="36"/>
  <c r="H9883" i="36"/>
  <c r="I9882" i="36"/>
  <c r="H9882" i="36"/>
  <c r="I9881" i="36"/>
  <c r="H9881" i="36"/>
  <c r="I9880" i="36"/>
  <c r="H9880" i="36"/>
  <c r="I9879" i="36"/>
  <c r="H9879" i="36"/>
  <c r="I9878" i="36"/>
  <c r="H9878" i="36"/>
  <c r="I9877" i="36"/>
  <c r="H9877" i="36"/>
  <c r="I9876" i="36"/>
  <c r="H9876" i="36"/>
  <c r="I9875" i="36"/>
  <c r="H9875" i="36"/>
  <c r="I9874" i="36"/>
  <c r="H9874" i="36"/>
  <c r="I9873" i="36"/>
  <c r="H9873" i="36"/>
  <c r="I9872" i="36"/>
  <c r="H9872" i="36"/>
  <c r="I9871" i="36"/>
  <c r="H9871" i="36"/>
  <c r="I9870" i="36"/>
  <c r="H9870" i="36"/>
  <c r="I9869" i="36"/>
  <c r="H9869" i="36"/>
  <c r="I9868" i="36"/>
  <c r="H9868" i="36"/>
  <c r="I9867" i="36"/>
  <c r="H9867" i="36"/>
  <c r="I9866" i="36"/>
  <c r="H9866" i="36"/>
  <c r="I9865" i="36"/>
  <c r="H9865" i="36"/>
  <c r="I9864" i="36"/>
  <c r="H9864" i="36"/>
  <c r="I9863" i="36"/>
  <c r="H9863" i="36"/>
  <c r="I9862" i="36"/>
  <c r="H9862" i="36"/>
  <c r="I9861" i="36"/>
  <c r="H9861" i="36"/>
  <c r="I9860" i="36"/>
  <c r="H9860" i="36"/>
  <c r="I9859" i="36"/>
  <c r="H9859" i="36"/>
  <c r="I9858" i="36"/>
  <c r="H9858" i="36"/>
  <c r="I9857" i="36"/>
  <c r="H9857" i="36"/>
  <c r="I9856" i="36"/>
  <c r="H9856" i="36"/>
  <c r="I9855" i="36"/>
  <c r="H9855" i="36"/>
  <c r="I9854" i="36"/>
  <c r="H9854" i="36"/>
  <c r="I9853" i="36"/>
  <c r="H9853" i="36"/>
  <c r="I9852" i="36"/>
  <c r="H9852" i="36"/>
  <c r="I9851" i="36"/>
  <c r="H9851" i="36"/>
  <c r="I9850" i="36"/>
  <c r="H9850" i="36"/>
  <c r="I9849" i="36"/>
  <c r="H9849" i="36"/>
  <c r="I9848" i="36"/>
  <c r="H9848" i="36"/>
  <c r="I9847" i="36"/>
  <c r="H9847" i="36"/>
  <c r="I9846" i="36"/>
  <c r="H9846" i="36"/>
  <c r="I9845" i="36"/>
  <c r="H9845" i="36"/>
  <c r="I9844" i="36"/>
  <c r="H9844" i="36"/>
  <c r="I9843" i="36"/>
  <c r="H9843" i="36"/>
  <c r="I9842" i="36"/>
  <c r="H9842" i="36"/>
  <c r="I9841" i="36"/>
  <c r="H9841" i="36"/>
  <c r="I9840" i="36"/>
  <c r="H9840" i="36"/>
  <c r="I9839" i="36"/>
  <c r="H9839" i="36"/>
  <c r="I9838" i="36"/>
  <c r="H9838" i="36"/>
  <c r="I9837" i="36"/>
  <c r="H9837" i="36"/>
  <c r="I9836" i="36"/>
  <c r="H9836" i="36"/>
  <c r="I9835" i="36"/>
  <c r="H9835" i="36"/>
  <c r="I9834" i="36"/>
  <c r="H9834" i="36"/>
  <c r="I9833" i="36"/>
  <c r="H9833" i="36"/>
  <c r="I9832" i="36"/>
  <c r="H9832" i="36"/>
  <c r="I9831" i="36"/>
  <c r="H9831" i="36"/>
  <c r="I9830" i="36"/>
  <c r="H9830" i="36"/>
  <c r="I9829" i="36"/>
  <c r="H9829" i="36"/>
  <c r="I9828" i="36"/>
  <c r="H9828" i="36"/>
  <c r="I9827" i="36"/>
  <c r="H9827" i="36"/>
  <c r="I9826" i="36"/>
  <c r="H9826" i="36"/>
  <c r="I9825" i="36"/>
  <c r="H9825" i="36"/>
  <c r="I9824" i="36"/>
  <c r="H9824" i="36"/>
  <c r="I9823" i="36"/>
  <c r="H9823" i="36"/>
  <c r="I9822" i="36"/>
  <c r="H9822" i="36"/>
  <c r="I9821" i="36"/>
  <c r="H9821" i="36"/>
  <c r="I9820" i="36"/>
  <c r="H9820" i="36"/>
  <c r="I9819" i="36"/>
  <c r="H9819" i="36"/>
  <c r="I9818" i="36"/>
  <c r="H9818" i="36"/>
  <c r="I9817" i="36"/>
  <c r="H9817" i="36"/>
  <c r="I9816" i="36"/>
  <c r="H9816" i="36"/>
  <c r="I9815" i="36"/>
  <c r="H9815" i="36"/>
  <c r="I9814" i="36"/>
  <c r="H9814" i="36"/>
  <c r="I9813" i="36"/>
  <c r="H9813" i="36"/>
  <c r="I9812" i="36"/>
  <c r="H9812" i="36"/>
  <c r="I9811" i="36"/>
  <c r="H9811" i="36"/>
  <c r="I9810" i="36"/>
  <c r="H9810" i="36"/>
  <c r="I9809" i="36"/>
  <c r="H9809" i="36"/>
  <c r="I9808" i="36"/>
  <c r="H9808" i="36"/>
  <c r="I9807" i="36"/>
  <c r="H9807" i="36"/>
  <c r="I9806" i="36"/>
  <c r="H9806" i="36"/>
  <c r="I9805" i="36"/>
  <c r="H9805" i="36"/>
  <c r="I9804" i="36"/>
  <c r="H9804" i="36"/>
  <c r="I9803" i="36"/>
  <c r="H9803" i="36"/>
  <c r="I9802" i="36"/>
  <c r="H9802" i="36"/>
  <c r="I9801" i="36"/>
  <c r="H9801" i="36"/>
  <c r="I9800" i="36"/>
  <c r="H9800" i="36"/>
  <c r="I9799" i="36"/>
  <c r="H9799" i="36"/>
  <c r="I9798" i="36"/>
  <c r="H9798" i="36"/>
  <c r="I9797" i="36"/>
  <c r="H9797" i="36"/>
  <c r="I9796" i="36"/>
  <c r="H9796" i="36"/>
  <c r="I9795" i="36"/>
  <c r="H9795" i="36"/>
  <c r="I9794" i="36"/>
  <c r="H9794" i="36"/>
  <c r="I9793" i="36"/>
  <c r="H9793" i="36"/>
  <c r="I9792" i="36"/>
  <c r="H9792" i="36"/>
  <c r="I9791" i="36"/>
  <c r="H9791" i="36"/>
  <c r="I9790" i="36"/>
  <c r="H9790" i="36"/>
  <c r="I9789" i="36"/>
  <c r="H9789" i="36"/>
  <c r="I9788" i="36"/>
  <c r="H9788" i="36"/>
  <c r="I9787" i="36"/>
  <c r="H9787" i="36"/>
  <c r="I9786" i="36"/>
  <c r="H9786" i="36"/>
  <c r="I9785" i="36"/>
  <c r="H9785" i="36"/>
  <c r="I9784" i="36"/>
  <c r="H9784" i="36"/>
  <c r="I9783" i="36"/>
  <c r="H9783" i="36"/>
  <c r="I9782" i="36"/>
  <c r="H9782" i="36"/>
  <c r="I9781" i="36"/>
  <c r="H9781" i="36"/>
  <c r="I9780" i="36"/>
  <c r="H9780" i="36"/>
  <c r="I9779" i="36"/>
  <c r="H9779" i="36"/>
  <c r="I9778" i="36"/>
  <c r="H9778" i="36"/>
  <c r="I9777" i="36"/>
  <c r="H9777" i="36"/>
  <c r="I9776" i="36"/>
  <c r="H9776" i="36"/>
  <c r="I9775" i="36"/>
  <c r="H9775" i="36"/>
  <c r="I9774" i="36"/>
  <c r="H9774" i="36"/>
  <c r="I9773" i="36"/>
  <c r="H9773" i="36"/>
  <c r="I9772" i="36"/>
  <c r="H9772" i="36"/>
  <c r="I9771" i="36"/>
  <c r="H9771" i="36"/>
  <c r="I9770" i="36"/>
  <c r="H9770" i="36"/>
  <c r="I9769" i="36"/>
  <c r="H9769" i="36"/>
  <c r="I9768" i="36"/>
  <c r="H9768" i="36"/>
  <c r="I9767" i="36"/>
  <c r="H9767" i="36"/>
  <c r="I9766" i="36"/>
  <c r="H9766" i="36"/>
  <c r="I9765" i="36"/>
  <c r="H9765" i="36"/>
  <c r="I9764" i="36"/>
  <c r="H9764" i="36"/>
  <c r="I9763" i="36"/>
  <c r="H9763" i="36"/>
  <c r="I9762" i="36"/>
  <c r="H9762" i="36"/>
  <c r="I9761" i="36"/>
  <c r="H9761" i="36"/>
  <c r="I9760" i="36"/>
  <c r="H9760" i="36"/>
  <c r="I9759" i="36"/>
  <c r="H9759" i="36"/>
  <c r="I9758" i="36"/>
  <c r="H9758" i="36"/>
  <c r="I9757" i="36"/>
  <c r="H9757" i="36"/>
  <c r="I9756" i="36"/>
  <c r="H9756" i="36"/>
  <c r="I9755" i="36"/>
  <c r="H9755" i="36"/>
  <c r="I9754" i="36"/>
  <c r="H9754" i="36"/>
  <c r="I9753" i="36"/>
  <c r="H9753" i="36"/>
  <c r="I9752" i="36"/>
  <c r="H9752" i="36"/>
  <c r="I9751" i="36"/>
  <c r="H9751" i="36"/>
  <c r="I9750" i="36"/>
  <c r="H9750" i="36"/>
  <c r="I9749" i="36"/>
  <c r="H9749" i="36"/>
  <c r="I9748" i="36"/>
  <c r="H9748" i="36"/>
  <c r="I9747" i="36"/>
  <c r="H9747" i="36"/>
  <c r="I9746" i="36"/>
  <c r="H9746" i="36"/>
  <c r="I9745" i="36"/>
  <c r="H9745" i="36"/>
  <c r="I9744" i="36"/>
  <c r="H9744" i="36"/>
  <c r="I9743" i="36"/>
  <c r="H9743" i="36"/>
  <c r="I9742" i="36"/>
  <c r="H9742" i="36"/>
  <c r="I9741" i="36"/>
  <c r="H9741" i="36"/>
  <c r="I9740" i="36"/>
  <c r="H9740" i="36"/>
  <c r="I9739" i="36"/>
  <c r="H9739" i="36"/>
  <c r="I9738" i="36"/>
  <c r="H9738" i="36"/>
  <c r="I9737" i="36"/>
  <c r="H9737" i="36"/>
  <c r="I9736" i="36"/>
  <c r="H9736" i="36"/>
  <c r="I9735" i="36"/>
  <c r="H9735" i="36"/>
  <c r="I9734" i="36"/>
  <c r="H9734" i="36"/>
  <c r="I9733" i="36"/>
  <c r="H9733" i="36"/>
  <c r="I9732" i="36"/>
  <c r="H9732" i="36"/>
  <c r="I9731" i="36"/>
  <c r="H9731" i="36"/>
  <c r="I9730" i="36"/>
  <c r="H9730" i="36"/>
  <c r="I9729" i="36"/>
  <c r="H9729" i="36"/>
  <c r="I9728" i="36"/>
  <c r="H9728" i="36"/>
  <c r="I9727" i="36"/>
  <c r="H9727" i="36"/>
  <c r="I9726" i="36"/>
  <c r="H9726" i="36"/>
  <c r="I9725" i="36"/>
  <c r="H9725" i="36"/>
  <c r="I9724" i="36"/>
  <c r="H9724" i="36"/>
  <c r="I9723" i="36"/>
  <c r="H9723" i="36"/>
  <c r="I9722" i="36"/>
  <c r="H9722" i="36"/>
  <c r="I9721" i="36"/>
  <c r="H9721" i="36"/>
  <c r="I9720" i="36"/>
  <c r="H9720" i="36"/>
  <c r="I9719" i="36"/>
  <c r="H9719" i="36"/>
  <c r="I9718" i="36"/>
  <c r="H9718" i="36"/>
  <c r="I9717" i="36"/>
  <c r="H9717" i="36"/>
  <c r="I9716" i="36"/>
  <c r="H9716" i="36"/>
  <c r="I9715" i="36"/>
  <c r="H9715" i="36"/>
  <c r="I9714" i="36"/>
  <c r="H9714" i="36"/>
  <c r="I9713" i="36"/>
  <c r="H9713" i="36"/>
  <c r="I9712" i="36"/>
  <c r="H9712" i="36"/>
  <c r="I9711" i="36"/>
  <c r="H9711" i="36"/>
  <c r="I9710" i="36"/>
  <c r="H9710" i="36"/>
  <c r="I9709" i="36"/>
  <c r="H9709" i="36"/>
  <c r="I9708" i="36"/>
  <c r="H9708" i="36"/>
  <c r="I9707" i="36"/>
  <c r="H9707" i="36"/>
  <c r="I9706" i="36"/>
  <c r="H9706" i="36"/>
  <c r="I9705" i="36"/>
  <c r="H9705" i="36"/>
  <c r="I9704" i="36"/>
  <c r="H9704" i="36"/>
  <c r="I9703" i="36"/>
  <c r="H9703" i="36"/>
  <c r="I9702" i="36"/>
  <c r="H9702" i="36"/>
  <c r="I9701" i="36"/>
  <c r="H9701" i="36"/>
  <c r="I9700" i="36"/>
  <c r="H9700" i="36"/>
  <c r="I9699" i="36"/>
  <c r="H9699" i="36"/>
  <c r="I9698" i="36"/>
  <c r="H9698" i="36"/>
  <c r="I9697" i="36"/>
  <c r="H9697" i="36"/>
  <c r="I9696" i="36"/>
  <c r="H9696" i="36"/>
  <c r="I9695" i="36"/>
  <c r="H9695" i="36"/>
  <c r="I9694" i="36"/>
  <c r="H9694" i="36"/>
  <c r="I9693" i="36"/>
  <c r="H9693" i="36"/>
  <c r="I9692" i="36"/>
  <c r="H9692" i="36"/>
  <c r="I9691" i="36"/>
  <c r="H9691" i="36"/>
  <c r="I9690" i="36"/>
  <c r="H9690" i="36"/>
  <c r="I9689" i="36"/>
  <c r="H9689" i="36"/>
  <c r="I9688" i="36"/>
  <c r="H9688" i="36"/>
  <c r="I9687" i="36"/>
  <c r="H9687" i="36"/>
  <c r="I9686" i="36"/>
  <c r="H9686" i="36"/>
  <c r="I9685" i="36"/>
  <c r="H9685" i="36"/>
  <c r="I9684" i="36"/>
  <c r="H9684" i="36"/>
  <c r="I9683" i="36"/>
  <c r="H9683" i="36"/>
  <c r="I9682" i="36"/>
  <c r="H9682" i="36"/>
  <c r="I9681" i="36"/>
  <c r="H9681" i="36"/>
  <c r="I9680" i="36"/>
  <c r="H9680" i="36"/>
  <c r="I9679" i="36"/>
  <c r="H9679" i="36"/>
  <c r="I9678" i="36"/>
  <c r="H9678" i="36"/>
  <c r="I9677" i="36"/>
  <c r="H9677" i="36"/>
  <c r="I9676" i="36"/>
  <c r="H9676" i="36"/>
  <c r="I9675" i="36"/>
  <c r="H9675" i="36"/>
  <c r="I9674" i="36"/>
  <c r="H9674" i="36"/>
  <c r="I9673" i="36"/>
  <c r="H9673" i="36"/>
  <c r="I9672" i="36"/>
  <c r="H9672" i="36"/>
  <c r="I9671" i="36"/>
  <c r="H9671" i="36"/>
  <c r="I9670" i="36"/>
  <c r="H9670" i="36"/>
  <c r="I9669" i="36"/>
  <c r="H9669" i="36"/>
  <c r="I9668" i="36"/>
  <c r="H9668" i="36"/>
  <c r="I9667" i="36"/>
  <c r="H9667" i="36"/>
  <c r="I9666" i="36"/>
  <c r="H9666" i="36"/>
  <c r="I9665" i="36"/>
  <c r="H9665" i="36"/>
  <c r="I9664" i="36"/>
  <c r="H9664" i="36"/>
  <c r="I9663" i="36"/>
  <c r="H9663" i="36"/>
  <c r="I9662" i="36"/>
  <c r="H9662" i="36"/>
  <c r="I9661" i="36"/>
  <c r="H9661" i="36"/>
  <c r="I9660" i="36"/>
  <c r="H9660" i="36"/>
  <c r="I9659" i="36"/>
  <c r="H9659" i="36"/>
  <c r="I9658" i="36"/>
  <c r="H9658" i="36"/>
  <c r="I9657" i="36"/>
  <c r="H9657" i="36"/>
  <c r="I9656" i="36"/>
  <c r="H9656" i="36"/>
  <c r="I9655" i="36"/>
  <c r="H9655" i="36"/>
  <c r="I9654" i="36"/>
  <c r="H9654" i="36"/>
  <c r="I9653" i="36"/>
  <c r="H9653" i="36"/>
  <c r="I9652" i="36"/>
  <c r="H9652" i="36"/>
  <c r="I9651" i="36"/>
  <c r="H9651" i="36"/>
  <c r="I9650" i="36"/>
  <c r="H9650" i="36"/>
  <c r="I9649" i="36"/>
  <c r="H9649" i="36"/>
  <c r="I9648" i="36"/>
  <c r="H9648" i="36"/>
  <c r="I9647" i="36"/>
  <c r="H9647" i="36"/>
  <c r="I9646" i="36"/>
  <c r="H9646" i="36"/>
  <c r="I9645" i="36"/>
  <c r="H9645" i="36"/>
  <c r="I9644" i="36"/>
  <c r="H9644" i="36"/>
  <c r="I9643" i="36"/>
  <c r="H9643" i="36"/>
  <c r="I9642" i="36"/>
  <c r="H9642" i="36"/>
  <c r="I9641" i="36"/>
  <c r="H9641" i="36"/>
  <c r="I9640" i="36"/>
  <c r="H9640" i="36"/>
  <c r="I9639" i="36"/>
  <c r="H9639" i="36"/>
  <c r="I9638" i="36"/>
  <c r="H9638" i="36"/>
  <c r="I9637" i="36"/>
  <c r="H9637" i="36"/>
  <c r="I9636" i="36"/>
  <c r="H9636" i="36"/>
  <c r="I9635" i="36"/>
  <c r="H9635" i="36"/>
  <c r="I9634" i="36"/>
  <c r="H9634" i="36"/>
  <c r="I9633" i="36"/>
  <c r="H9633" i="36"/>
  <c r="I9632" i="36"/>
  <c r="H9632" i="36"/>
  <c r="I9631" i="36"/>
  <c r="H9631" i="36"/>
  <c r="I9630" i="36"/>
  <c r="H9630" i="36"/>
  <c r="I9629" i="36"/>
  <c r="H9629" i="36"/>
  <c r="I9628" i="36"/>
  <c r="H9628" i="36"/>
  <c r="I9627" i="36"/>
  <c r="H9627" i="36"/>
  <c r="I9626" i="36"/>
  <c r="H9626" i="36"/>
  <c r="I9625" i="36"/>
  <c r="H9625" i="36"/>
  <c r="I9624" i="36"/>
  <c r="H9624" i="36"/>
  <c r="I9623" i="36"/>
  <c r="H9623" i="36"/>
  <c r="I9622" i="36"/>
  <c r="H9622" i="36"/>
  <c r="I9621" i="36"/>
  <c r="H9621" i="36"/>
  <c r="I9620" i="36"/>
  <c r="H9620" i="36"/>
  <c r="I9619" i="36"/>
  <c r="H9619" i="36"/>
  <c r="I9618" i="36"/>
  <c r="H9618" i="36"/>
  <c r="I9617" i="36"/>
  <c r="H9617" i="36"/>
  <c r="I9616" i="36"/>
  <c r="H9616" i="36"/>
  <c r="I9615" i="36"/>
  <c r="H9615" i="36"/>
  <c r="I9614" i="36"/>
  <c r="H9614" i="36"/>
  <c r="I9613" i="36"/>
  <c r="H9613" i="36"/>
  <c r="I9612" i="36"/>
  <c r="H9612" i="36"/>
  <c r="I9611" i="36"/>
  <c r="H9611" i="36"/>
  <c r="I9610" i="36"/>
  <c r="H9610" i="36"/>
  <c r="I9609" i="36"/>
  <c r="H9609" i="36"/>
  <c r="I9608" i="36"/>
  <c r="H9608" i="36"/>
  <c r="I9607" i="36"/>
  <c r="H9607" i="36"/>
  <c r="I9606" i="36"/>
  <c r="H9606" i="36"/>
  <c r="I9605" i="36"/>
  <c r="H9605" i="36"/>
  <c r="I9604" i="36"/>
  <c r="H9604" i="36"/>
  <c r="I9603" i="36"/>
  <c r="H9603" i="36"/>
  <c r="I9602" i="36"/>
  <c r="H9602" i="36"/>
  <c r="I9601" i="36"/>
  <c r="H9601" i="36"/>
  <c r="I9600" i="36"/>
  <c r="H9600" i="36"/>
  <c r="I9599" i="36"/>
  <c r="H9599" i="36"/>
  <c r="I9598" i="36"/>
  <c r="H9598" i="36"/>
  <c r="I9597" i="36"/>
  <c r="H9597" i="36"/>
  <c r="I9596" i="36"/>
  <c r="H9596" i="36"/>
  <c r="I9595" i="36"/>
  <c r="H9595" i="36"/>
  <c r="I9594" i="36"/>
  <c r="H9594" i="36"/>
  <c r="I9593" i="36"/>
  <c r="H9593" i="36"/>
  <c r="I9592" i="36"/>
  <c r="H9592" i="36"/>
  <c r="I9591" i="36"/>
  <c r="H9591" i="36"/>
  <c r="I9590" i="36"/>
  <c r="H9590" i="36"/>
  <c r="I9589" i="36"/>
  <c r="H9589" i="36"/>
  <c r="I9588" i="36"/>
  <c r="H9588" i="36"/>
  <c r="I9587" i="36"/>
  <c r="H9587" i="36"/>
  <c r="I9586" i="36"/>
  <c r="H9586" i="36"/>
  <c r="I9585" i="36"/>
  <c r="H9585" i="36"/>
  <c r="I9584" i="36"/>
  <c r="H9584" i="36"/>
  <c r="I9583" i="36"/>
  <c r="H9583" i="36"/>
  <c r="I9582" i="36"/>
  <c r="H9582" i="36"/>
  <c r="I9581" i="36"/>
  <c r="H9581" i="36"/>
  <c r="I9580" i="36"/>
  <c r="H9580" i="36"/>
  <c r="I9579" i="36"/>
  <c r="H9579" i="36"/>
  <c r="I9578" i="36"/>
  <c r="H9578" i="36"/>
  <c r="I9577" i="36"/>
  <c r="H9577" i="36"/>
  <c r="I9576" i="36"/>
  <c r="H9576" i="36"/>
  <c r="I9575" i="36"/>
  <c r="H9575" i="36"/>
  <c r="I9574" i="36"/>
  <c r="H9574" i="36"/>
  <c r="I9573" i="36"/>
  <c r="H9573" i="36"/>
  <c r="I9572" i="36"/>
  <c r="H9572" i="36"/>
  <c r="I9571" i="36"/>
  <c r="H9571" i="36"/>
  <c r="I9570" i="36"/>
  <c r="H9570" i="36"/>
  <c r="I9569" i="36"/>
  <c r="H9569" i="36"/>
  <c r="I9568" i="36"/>
  <c r="H9568" i="36"/>
  <c r="I9567" i="36"/>
  <c r="H9567" i="36"/>
  <c r="I9566" i="36"/>
  <c r="H9566" i="36"/>
  <c r="I9565" i="36"/>
  <c r="H9565" i="36"/>
  <c r="I9564" i="36"/>
  <c r="H9564" i="36"/>
  <c r="I9563" i="36"/>
  <c r="H9563" i="36"/>
  <c r="I9562" i="36"/>
  <c r="H9562" i="36"/>
  <c r="I9561" i="36"/>
  <c r="H9561" i="36"/>
  <c r="I9560" i="36"/>
  <c r="H9560" i="36"/>
  <c r="I9559" i="36"/>
  <c r="H9559" i="36"/>
  <c r="I9558" i="36"/>
  <c r="H9558" i="36"/>
  <c r="I9557" i="36"/>
  <c r="H9557" i="36"/>
  <c r="I9556" i="36"/>
  <c r="H9556" i="36"/>
  <c r="I9555" i="36"/>
  <c r="H9555" i="36"/>
  <c r="I9554" i="36"/>
  <c r="H9554" i="36"/>
  <c r="I9553" i="36"/>
  <c r="H9553" i="36"/>
  <c r="I9552" i="36"/>
  <c r="H9552" i="36"/>
  <c r="I9551" i="36"/>
  <c r="H9551" i="36"/>
  <c r="I9550" i="36"/>
  <c r="H9550" i="36"/>
  <c r="I9549" i="36"/>
  <c r="H9549" i="36"/>
  <c r="I9548" i="36"/>
  <c r="H9548" i="36"/>
  <c r="I9547" i="36"/>
  <c r="H9547" i="36"/>
  <c r="I9546" i="36"/>
  <c r="H9546" i="36"/>
  <c r="I9545" i="36"/>
  <c r="H9545" i="36"/>
  <c r="I9544" i="36"/>
  <c r="H9544" i="36"/>
  <c r="I9543" i="36"/>
  <c r="H9543" i="36"/>
  <c r="I9542" i="36"/>
  <c r="H9542" i="36"/>
  <c r="I9541" i="36"/>
  <c r="H9541" i="36"/>
  <c r="I9540" i="36"/>
  <c r="H9540" i="36"/>
  <c r="I9539" i="36"/>
  <c r="H9539" i="36"/>
  <c r="I9538" i="36"/>
  <c r="H9538" i="36"/>
  <c r="I9537" i="36"/>
  <c r="H9537" i="36"/>
  <c r="I9536" i="36"/>
  <c r="H9536" i="36"/>
  <c r="I9535" i="36"/>
  <c r="H9535" i="36"/>
  <c r="I9534" i="36"/>
  <c r="H9534" i="36"/>
  <c r="I9533" i="36"/>
  <c r="H9533" i="36"/>
  <c r="I9532" i="36"/>
  <c r="H9532" i="36"/>
  <c r="I9531" i="36"/>
  <c r="H9531" i="36"/>
  <c r="I9530" i="36"/>
  <c r="H9530" i="36"/>
  <c r="I9529" i="36"/>
  <c r="H9529" i="36"/>
  <c r="I9528" i="36"/>
  <c r="H9528" i="36"/>
  <c r="I9527" i="36"/>
  <c r="H9527" i="36"/>
  <c r="I9526" i="36"/>
  <c r="H9526" i="36"/>
  <c r="I9525" i="36"/>
  <c r="H9525" i="36"/>
  <c r="I9524" i="36"/>
  <c r="H9524" i="36"/>
  <c r="I9523" i="36"/>
  <c r="H9523" i="36"/>
  <c r="I9522" i="36"/>
  <c r="H9522" i="36"/>
  <c r="I9521" i="36"/>
  <c r="H9521" i="36"/>
  <c r="I9520" i="36"/>
  <c r="H9520" i="36"/>
  <c r="I9519" i="36"/>
  <c r="H9519" i="36"/>
  <c r="I9518" i="36"/>
  <c r="H9518" i="36"/>
  <c r="I9517" i="36"/>
  <c r="H9517" i="36"/>
  <c r="I9516" i="36"/>
  <c r="H9516" i="36"/>
  <c r="I9515" i="36"/>
  <c r="H9515" i="36"/>
  <c r="I9514" i="36"/>
  <c r="H9514" i="36"/>
  <c r="I9513" i="36"/>
  <c r="H9513" i="36"/>
  <c r="I9512" i="36"/>
  <c r="H9512" i="36"/>
  <c r="I9511" i="36"/>
  <c r="H9511" i="36"/>
  <c r="I9510" i="36"/>
  <c r="H9510" i="36"/>
  <c r="I9509" i="36"/>
  <c r="H9509" i="36"/>
  <c r="I9508" i="36"/>
  <c r="H9508" i="36"/>
  <c r="I9507" i="36"/>
  <c r="H9507" i="36"/>
  <c r="I9506" i="36"/>
  <c r="H9506" i="36"/>
  <c r="I9505" i="36"/>
  <c r="H9505" i="36"/>
  <c r="I9504" i="36"/>
  <c r="H9504" i="36"/>
  <c r="I9503" i="36"/>
  <c r="H9503" i="36"/>
  <c r="I9502" i="36"/>
  <c r="H9502" i="36"/>
  <c r="I9501" i="36"/>
  <c r="H9501" i="36"/>
  <c r="I9500" i="36"/>
  <c r="H9500" i="36"/>
  <c r="I9499" i="36"/>
  <c r="H9499" i="36"/>
  <c r="I9498" i="36"/>
  <c r="H9498" i="36"/>
  <c r="I9497" i="36"/>
  <c r="H9497" i="36"/>
  <c r="I9496" i="36"/>
  <c r="H9496" i="36"/>
  <c r="I9495" i="36"/>
  <c r="H9495" i="36"/>
  <c r="I9494" i="36"/>
  <c r="H9494" i="36"/>
  <c r="I9493" i="36"/>
  <c r="H9493" i="36"/>
  <c r="I9492" i="36"/>
  <c r="H9492" i="36"/>
  <c r="I9491" i="36"/>
  <c r="H9491" i="36"/>
  <c r="I9490" i="36"/>
  <c r="H9490" i="36"/>
  <c r="I9489" i="36"/>
  <c r="H9489" i="36"/>
  <c r="I9488" i="36"/>
  <c r="H9488" i="36"/>
  <c r="I9487" i="36"/>
  <c r="H9487" i="36"/>
  <c r="I9486" i="36"/>
  <c r="H9486" i="36"/>
  <c r="I9485" i="36"/>
  <c r="H9485" i="36"/>
  <c r="I9484" i="36"/>
  <c r="H9484" i="36"/>
  <c r="I9483" i="36"/>
  <c r="H9483" i="36"/>
  <c r="I9482" i="36"/>
  <c r="H9482" i="36"/>
  <c r="I9481" i="36"/>
  <c r="H9481" i="36"/>
  <c r="I9480" i="36"/>
  <c r="H9480" i="36"/>
  <c r="I9479" i="36"/>
  <c r="H9479" i="36"/>
  <c r="I9478" i="36"/>
  <c r="H9478" i="36"/>
  <c r="I9477" i="36"/>
  <c r="H9477" i="36"/>
  <c r="I9476" i="36"/>
  <c r="H9476" i="36"/>
  <c r="I9475" i="36"/>
  <c r="H9475" i="36"/>
  <c r="I9474" i="36"/>
  <c r="H9474" i="36"/>
  <c r="I9473" i="36"/>
  <c r="H9473" i="36"/>
  <c r="I9472" i="36"/>
  <c r="H9472" i="36"/>
  <c r="I9471" i="36"/>
  <c r="H9471" i="36"/>
  <c r="I9470" i="36"/>
  <c r="H9470" i="36"/>
  <c r="I9469" i="36"/>
  <c r="H9469" i="36"/>
  <c r="I9468" i="36"/>
  <c r="H9468" i="36"/>
  <c r="I9467" i="36"/>
  <c r="H9467" i="36"/>
  <c r="I9466" i="36"/>
  <c r="H9466" i="36"/>
  <c r="I9465" i="36"/>
  <c r="H9465" i="36"/>
  <c r="I9464" i="36"/>
  <c r="H9464" i="36"/>
  <c r="I9463" i="36"/>
  <c r="H9463" i="36"/>
  <c r="I9462" i="36"/>
  <c r="H9462" i="36"/>
  <c r="I9461" i="36"/>
  <c r="H9461" i="36"/>
  <c r="I9460" i="36"/>
  <c r="H9460" i="36"/>
  <c r="I9459" i="36"/>
  <c r="H9459" i="36"/>
  <c r="I9458" i="36"/>
  <c r="H9458" i="36"/>
  <c r="I9457" i="36"/>
  <c r="H9457" i="36"/>
  <c r="I9456" i="36"/>
  <c r="H9456" i="36"/>
  <c r="I9455" i="36"/>
  <c r="H9455" i="36"/>
  <c r="I9454" i="36"/>
  <c r="H9454" i="36"/>
  <c r="I9453" i="36"/>
  <c r="H9453" i="36"/>
  <c r="I9452" i="36"/>
  <c r="H9452" i="36"/>
  <c r="I9451" i="36"/>
  <c r="H9451" i="36"/>
  <c r="I9450" i="36"/>
  <c r="H9450" i="36"/>
  <c r="I9449" i="36"/>
  <c r="H9449" i="36"/>
  <c r="I9448" i="36"/>
  <c r="H9448" i="36"/>
  <c r="I9447" i="36"/>
  <c r="H9447" i="36"/>
  <c r="I9446" i="36"/>
  <c r="H9446" i="36"/>
  <c r="I9445" i="36"/>
  <c r="H9445" i="36"/>
  <c r="I9444" i="36"/>
  <c r="H9444" i="36"/>
  <c r="I9443" i="36"/>
  <c r="H9443" i="36"/>
  <c r="I9442" i="36"/>
  <c r="H9442" i="36"/>
  <c r="I9441" i="36"/>
  <c r="H9441" i="36"/>
  <c r="I9440" i="36"/>
  <c r="H9440" i="36"/>
  <c r="I9439" i="36"/>
  <c r="H9439" i="36"/>
  <c r="I9438" i="36"/>
  <c r="H9438" i="36"/>
  <c r="I9437" i="36"/>
  <c r="H9437" i="36"/>
  <c r="I9436" i="36"/>
  <c r="H9436" i="36"/>
  <c r="I9435" i="36"/>
  <c r="H9435" i="36"/>
  <c r="I9434" i="36"/>
  <c r="H9434" i="36"/>
  <c r="I9433" i="36"/>
  <c r="H9433" i="36"/>
  <c r="I9432" i="36"/>
  <c r="H9432" i="36"/>
  <c r="I9431" i="36"/>
  <c r="H9431" i="36"/>
  <c r="I9430" i="36"/>
  <c r="H9430" i="36"/>
  <c r="I9429" i="36"/>
  <c r="H9429" i="36"/>
  <c r="I9428" i="36"/>
  <c r="H9428" i="36"/>
  <c r="I9427" i="36"/>
  <c r="H9427" i="36"/>
  <c r="I9426" i="36"/>
  <c r="H9426" i="36"/>
  <c r="I9425" i="36"/>
  <c r="H9425" i="36"/>
  <c r="I9424" i="36"/>
  <c r="H9424" i="36"/>
  <c r="I9423" i="36"/>
  <c r="H9423" i="36"/>
  <c r="I9422" i="36"/>
  <c r="H9422" i="36"/>
  <c r="I9421" i="36"/>
  <c r="H9421" i="36"/>
  <c r="I9420" i="36"/>
  <c r="H9420" i="36"/>
  <c r="I9419" i="36"/>
  <c r="H9419" i="36"/>
  <c r="I9418" i="36"/>
  <c r="H9418" i="36"/>
  <c r="I9417" i="36"/>
  <c r="H9417" i="36"/>
  <c r="I9416" i="36"/>
  <c r="H9416" i="36"/>
  <c r="I9415" i="36"/>
  <c r="H9415" i="36"/>
  <c r="I9414" i="36"/>
  <c r="H9414" i="36"/>
  <c r="I9413" i="36"/>
  <c r="H9413" i="36"/>
  <c r="I9412" i="36"/>
  <c r="H9412" i="36"/>
  <c r="I9411" i="36"/>
  <c r="H9411" i="36"/>
  <c r="I9410" i="36"/>
  <c r="H9410" i="36"/>
  <c r="I9409" i="36"/>
  <c r="H9409" i="36"/>
  <c r="I9408" i="36"/>
  <c r="H9408" i="36"/>
  <c r="I9407" i="36"/>
  <c r="H9407" i="36"/>
  <c r="I9406" i="36"/>
  <c r="H9406" i="36"/>
  <c r="I9405" i="36"/>
  <c r="H9405" i="36"/>
  <c r="I9404" i="36"/>
  <c r="H9404" i="36"/>
  <c r="I9403" i="36"/>
  <c r="H9403" i="36"/>
  <c r="I9402" i="36"/>
  <c r="H9402" i="36"/>
  <c r="I9401" i="36"/>
  <c r="H9401" i="36"/>
  <c r="I9400" i="36"/>
  <c r="H9400" i="36"/>
  <c r="I9399" i="36"/>
  <c r="H9399" i="36"/>
  <c r="I9398" i="36"/>
  <c r="H9398" i="36"/>
  <c r="I9397" i="36"/>
  <c r="H9397" i="36"/>
  <c r="I9396" i="36"/>
  <c r="H9396" i="36"/>
  <c r="I9395" i="36"/>
  <c r="H9395" i="36"/>
  <c r="I9394" i="36"/>
  <c r="H9394" i="36"/>
  <c r="I9393" i="36"/>
  <c r="H9393" i="36"/>
  <c r="I9392" i="36"/>
  <c r="H9392" i="36"/>
  <c r="I9391" i="36"/>
  <c r="H9391" i="36"/>
  <c r="I9390" i="36"/>
  <c r="H9390" i="36"/>
  <c r="I9389" i="36"/>
  <c r="H9389" i="36"/>
  <c r="I9388" i="36"/>
  <c r="H9388" i="36"/>
  <c r="I9387" i="36"/>
  <c r="H9387" i="36"/>
  <c r="I9386" i="36"/>
  <c r="H9386" i="36"/>
  <c r="I9385" i="36"/>
  <c r="H9385" i="36"/>
  <c r="I9384" i="36"/>
  <c r="H9384" i="36"/>
  <c r="I9383" i="36"/>
  <c r="H9383" i="36"/>
  <c r="I9382" i="36"/>
  <c r="H9382" i="36"/>
  <c r="I9381" i="36"/>
  <c r="H9381" i="36"/>
  <c r="I9380" i="36"/>
  <c r="H9380" i="36"/>
  <c r="I9379" i="36"/>
  <c r="H9379" i="36"/>
  <c r="I9378" i="36"/>
  <c r="H9378" i="36"/>
  <c r="I9377" i="36"/>
  <c r="H9377" i="36"/>
  <c r="I9376" i="36"/>
  <c r="H9376" i="36"/>
  <c r="I9375" i="36"/>
  <c r="H9375" i="36"/>
  <c r="I9374" i="36"/>
  <c r="H9374" i="36"/>
  <c r="I9373" i="36"/>
  <c r="H9373" i="36"/>
  <c r="I9372" i="36"/>
  <c r="H9372" i="36"/>
  <c r="I9371" i="36"/>
  <c r="H9371" i="36"/>
  <c r="I9370" i="36"/>
  <c r="H9370" i="36"/>
  <c r="I9369" i="36"/>
  <c r="H9369" i="36"/>
  <c r="I9368" i="36"/>
  <c r="H9368" i="36"/>
  <c r="I9367" i="36"/>
  <c r="H9367" i="36"/>
  <c r="I9366" i="36"/>
  <c r="H9366" i="36"/>
  <c r="I9365" i="36"/>
  <c r="H9365" i="36"/>
  <c r="I9364" i="36"/>
  <c r="H9364" i="36"/>
  <c r="I9363" i="36"/>
  <c r="H9363" i="36"/>
  <c r="I9362" i="36"/>
  <c r="H9362" i="36"/>
  <c r="I9361" i="36"/>
  <c r="H9361" i="36"/>
  <c r="I9360" i="36"/>
  <c r="H9360" i="36"/>
  <c r="I9359" i="36"/>
  <c r="H9359" i="36"/>
  <c r="I9358" i="36"/>
  <c r="H9358" i="36"/>
  <c r="I9357" i="36"/>
  <c r="H9357" i="36"/>
  <c r="I9356" i="36"/>
  <c r="H9356" i="36"/>
  <c r="I9355" i="36"/>
  <c r="H9355" i="36"/>
  <c r="I9354" i="36"/>
  <c r="H9354" i="36"/>
  <c r="I9353" i="36"/>
  <c r="H9353" i="36"/>
  <c r="I9352" i="36"/>
  <c r="H9352" i="36"/>
  <c r="I9351" i="36"/>
  <c r="H9351" i="36"/>
  <c r="I9350" i="36"/>
  <c r="H9350" i="36"/>
  <c r="I9349" i="36"/>
  <c r="H9349" i="36"/>
  <c r="I9348" i="36"/>
  <c r="H9348" i="36"/>
  <c r="I9347" i="36"/>
  <c r="H9347" i="36"/>
  <c r="I9346" i="36"/>
  <c r="H9346" i="36"/>
  <c r="I9345" i="36"/>
  <c r="H9345" i="36"/>
  <c r="I9344" i="36"/>
  <c r="H9344" i="36"/>
  <c r="I9343" i="36"/>
  <c r="H9343" i="36"/>
  <c r="I9342" i="36"/>
  <c r="H9342" i="36"/>
  <c r="I9341" i="36"/>
  <c r="H9341" i="36"/>
  <c r="I9340" i="36"/>
  <c r="H9340" i="36"/>
  <c r="I9339" i="36"/>
  <c r="H9339" i="36"/>
  <c r="I9338" i="36"/>
  <c r="H9338" i="36"/>
  <c r="I9337" i="36"/>
  <c r="H9337" i="36"/>
  <c r="I9336" i="36"/>
  <c r="H9336" i="36"/>
  <c r="I9335" i="36"/>
  <c r="H9335" i="36"/>
  <c r="I9334" i="36"/>
  <c r="H9334" i="36"/>
  <c r="I9333" i="36"/>
  <c r="H9333" i="36"/>
  <c r="I9332" i="36"/>
  <c r="H9332" i="36"/>
  <c r="I9331" i="36"/>
  <c r="H9331" i="36"/>
  <c r="I9330" i="36"/>
  <c r="H9330" i="36"/>
  <c r="I9329" i="36"/>
  <c r="H9329" i="36"/>
  <c r="I9328" i="36"/>
  <c r="H9328" i="36"/>
  <c r="I9327" i="36"/>
  <c r="H9327" i="36"/>
  <c r="I9326" i="36"/>
  <c r="H9326" i="36"/>
  <c r="I9325" i="36"/>
  <c r="H9325" i="36"/>
  <c r="I9324" i="36"/>
  <c r="H9324" i="36"/>
  <c r="I9323" i="36"/>
  <c r="H9323" i="36"/>
  <c r="I9322" i="36"/>
  <c r="H9322" i="36"/>
  <c r="I9321" i="36"/>
  <c r="H9321" i="36"/>
  <c r="I9320" i="36"/>
  <c r="H9320" i="36"/>
  <c r="I9319" i="36"/>
  <c r="H9319" i="36"/>
  <c r="I9318" i="36"/>
  <c r="H9318" i="36"/>
  <c r="I9317" i="36"/>
  <c r="H9317" i="36"/>
  <c r="I9316" i="36"/>
  <c r="H9316" i="36"/>
  <c r="I9315" i="36"/>
  <c r="H9315" i="36"/>
  <c r="I9314" i="36"/>
  <c r="H9314" i="36"/>
  <c r="I9313" i="36"/>
  <c r="H9313" i="36"/>
  <c r="I9312" i="36"/>
  <c r="H9312" i="36"/>
  <c r="I9311" i="36"/>
  <c r="H9311" i="36"/>
  <c r="I9310" i="36"/>
  <c r="H9310" i="36"/>
  <c r="I9309" i="36"/>
  <c r="H9309" i="36"/>
  <c r="I9308" i="36"/>
  <c r="H9308" i="36"/>
  <c r="I9307" i="36"/>
  <c r="H9307" i="36"/>
  <c r="I9306" i="36"/>
  <c r="H9306" i="36"/>
  <c r="I9305" i="36"/>
  <c r="H9305" i="36"/>
  <c r="I9304" i="36"/>
  <c r="H9304" i="36"/>
  <c r="I9303" i="36"/>
  <c r="H9303" i="36"/>
  <c r="I9302" i="36"/>
  <c r="H9302" i="36"/>
  <c r="I9301" i="36"/>
  <c r="H9301" i="36"/>
  <c r="I9300" i="36"/>
  <c r="H9300" i="36"/>
  <c r="I9299" i="36"/>
  <c r="H9299" i="36"/>
  <c r="I9298" i="36"/>
  <c r="H9298" i="36"/>
  <c r="I9297" i="36"/>
  <c r="H9297" i="36"/>
  <c r="I9296" i="36"/>
  <c r="H9296" i="36"/>
  <c r="I9295" i="36"/>
  <c r="H9295" i="36"/>
  <c r="I9294" i="36"/>
  <c r="H9294" i="36"/>
  <c r="I9293" i="36"/>
  <c r="H9293" i="36"/>
  <c r="I9292" i="36"/>
  <c r="H9292" i="36"/>
  <c r="I9291" i="36"/>
  <c r="H9291" i="36"/>
  <c r="I9290" i="36"/>
  <c r="H9290" i="36"/>
  <c r="I9289" i="36"/>
  <c r="H9289" i="36"/>
  <c r="I9288" i="36"/>
  <c r="H9288" i="36"/>
  <c r="I9287" i="36"/>
  <c r="H9287" i="36"/>
  <c r="I9286" i="36"/>
  <c r="H9286" i="36"/>
  <c r="I9285" i="36"/>
  <c r="H9285" i="36"/>
  <c r="I9284" i="36"/>
  <c r="H9284" i="36"/>
  <c r="I9283" i="36"/>
  <c r="H9283" i="36"/>
  <c r="I9282" i="36"/>
  <c r="H9282" i="36"/>
  <c r="I9281" i="36"/>
  <c r="H9281" i="36"/>
  <c r="I9280" i="36"/>
  <c r="H9280" i="36"/>
  <c r="I9279" i="36"/>
  <c r="H9279" i="36"/>
  <c r="I9278" i="36"/>
  <c r="H9278" i="36"/>
  <c r="I9277" i="36"/>
  <c r="H9277" i="36"/>
  <c r="I9276" i="36"/>
  <c r="H9276" i="36"/>
  <c r="I9275" i="36"/>
  <c r="H9275" i="36"/>
  <c r="I9274" i="36"/>
  <c r="H9274" i="36"/>
  <c r="I9273" i="36"/>
  <c r="H9273" i="36"/>
  <c r="I9272" i="36"/>
  <c r="H9272" i="36"/>
  <c r="I9271" i="36"/>
  <c r="H9271" i="36"/>
  <c r="I9270" i="36"/>
  <c r="H9270" i="36"/>
  <c r="I9269" i="36"/>
  <c r="H9269" i="36"/>
  <c r="I9268" i="36"/>
  <c r="H9268" i="36"/>
  <c r="I9267" i="36"/>
  <c r="H9267" i="36"/>
  <c r="I9266" i="36"/>
  <c r="H9266" i="36"/>
  <c r="I9265" i="36"/>
  <c r="H9265" i="36"/>
  <c r="I9264" i="36"/>
  <c r="H9264" i="36"/>
  <c r="I9263" i="36"/>
  <c r="H9263" i="36"/>
  <c r="I9262" i="36"/>
  <c r="H9262" i="36"/>
  <c r="I9261" i="36"/>
  <c r="H9261" i="36"/>
  <c r="I9260" i="36"/>
  <c r="H9260" i="36"/>
  <c r="I9259" i="36"/>
  <c r="H9259" i="36"/>
  <c r="I9258" i="36"/>
  <c r="H9258" i="36"/>
  <c r="I9257" i="36"/>
  <c r="H9257" i="36"/>
  <c r="I9256" i="36"/>
  <c r="H9256" i="36"/>
  <c r="I9255" i="36"/>
  <c r="H9255" i="36"/>
  <c r="I9254" i="36"/>
  <c r="H9254" i="36"/>
  <c r="I9253" i="36"/>
  <c r="H9253" i="36"/>
  <c r="I9252" i="36"/>
  <c r="H9252" i="36"/>
  <c r="I9251" i="36"/>
  <c r="H9251" i="36"/>
  <c r="I9250" i="36"/>
  <c r="H9250" i="36"/>
  <c r="I9249" i="36"/>
  <c r="H9249" i="36"/>
  <c r="I9248" i="36"/>
  <c r="H9248" i="36"/>
  <c r="I9247" i="36"/>
  <c r="H9247" i="36"/>
  <c r="I9246" i="36"/>
  <c r="H9246" i="36"/>
  <c r="I9245" i="36"/>
  <c r="H9245" i="36"/>
  <c r="I9244" i="36"/>
  <c r="H9244" i="36"/>
  <c r="I9243" i="36"/>
  <c r="H9243" i="36"/>
  <c r="I9242" i="36"/>
  <c r="H9242" i="36"/>
  <c r="I9241" i="36"/>
  <c r="H9241" i="36"/>
  <c r="I9240" i="36"/>
  <c r="H9240" i="36"/>
  <c r="I9239" i="36"/>
  <c r="H9239" i="36"/>
  <c r="I9238" i="36"/>
  <c r="H9238" i="36"/>
  <c r="I9237" i="36"/>
  <c r="H9237" i="36"/>
  <c r="I9236" i="36"/>
  <c r="H9236" i="36"/>
  <c r="I9235" i="36"/>
  <c r="H9235" i="36"/>
  <c r="I9234" i="36"/>
  <c r="H9234" i="36"/>
  <c r="I9233" i="36"/>
  <c r="H9233" i="36"/>
  <c r="I9232" i="36"/>
  <c r="H9232" i="36"/>
  <c r="I9231" i="36"/>
  <c r="H9231" i="36"/>
  <c r="I9230" i="36"/>
  <c r="H9230" i="36"/>
  <c r="I9229" i="36"/>
  <c r="H9229" i="36"/>
  <c r="I9228" i="36"/>
  <c r="H9228" i="36"/>
  <c r="I9227" i="36"/>
  <c r="H9227" i="36"/>
  <c r="I9226" i="36"/>
  <c r="H9226" i="36"/>
  <c r="I9225" i="36"/>
  <c r="H9225" i="36"/>
  <c r="I9224" i="36"/>
  <c r="H9224" i="36"/>
  <c r="I9223" i="36"/>
  <c r="H9223" i="36"/>
  <c r="I9222" i="36"/>
  <c r="H9222" i="36"/>
  <c r="I9221" i="36"/>
  <c r="H9221" i="36"/>
  <c r="I9220" i="36"/>
  <c r="H9220" i="36"/>
  <c r="I9219" i="36"/>
  <c r="H9219" i="36"/>
  <c r="I9218" i="36"/>
  <c r="H9218" i="36"/>
  <c r="I9217" i="36"/>
  <c r="H9217" i="36"/>
  <c r="I9216" i="36"/>
  <c r="H9216" i="36"/>
  <c r="I9215" i="36"/>
  <c r="H9215" i="36"/>
  <c r="I9214" i="36"/>
  <c r="H9214" i="36"/>
  <c r="I9213" i="36"/>
  <c r="H9213" i="36"/>
  <c r="I9212" i="36"/>
  <c r="H9212" i="36"/>
  <c r="I9211" i="36"/>
  <c r="H9211" i="36"/>
  <c r="I9210" i="36"/>
  <c r="H9210" i="36"/>
  <c r="I9209" i="36"/>
  <c r="H9209" i="36"/>
  <c r="I9208" i="36"/>
  <c r="H9208" i="36"/>
  <c r="I9207" i="36"/>
  <c r="H9207" i="36"/>
  <c r="I9206" i="36"/>
  <c r="H9206" i="36"/>
  <c r="I9205" i="36"/>
  <c r="H9205" i="36"/>
  <c r="I9204" i="36"/>
  <c r="H9204" i="36"/>
  <c r="I9203" i="36"/>
  <c r="H9203" i="36"/>
  <c r="I9202" i="36"/>
  <c r="H9202" i="36"/>
  <c r="I9201" i="36"/>
  <c r="H9201" i="36"/>
  <c r="I9200" i="36"/>
  <c r="H9200" i="36"/>
  <c r="I9199" i="36"/>
  <c r="H9199" i="36"/>
  <c r="I9198" i="36"/>
  <c r="H9198" i="36"/>
  <c r="I9197" i="36"/>
  <c r="H9197" i="36"/>
  <c r="I9196" i="36"/>
  <c r="H9196" i="36"/>
  <c r="I9195" i="36"/>
  <c r="H9195" i="36"/>
  <c r="I9194" i="36"/>
  <c r="H9194" i="36"/>
  <c r="I9193" i="36"/>
  <c r="H9193" i="36"/>
  <c r="I9192" i="36"/>
  <c r="H9192" i="36"/>
  <c r="I9191" i="36"/>
  <c r="H9191" i="36"/>
  <c r="I9190" i="36"/>
  <c r="H9190" i="36"/>
  <c r="I9189" i="36"/>
  <c r="H9189" i="36"/>
  <c r="I9188" i="36"/>
  <c r="H9188" i="36"/>
  <c r="I9187" i="36"/>
  <c r="H9187" i="36"/>
  <c r="I9186" i="36"/>
  <c r="H9186" i="36"/>
  <c r="I9185" i="36"/>
  <c r="H9185" i="36"/>
  <c r="I9184" i="36"/>
  <c r="H9184" i="36"/>
  <c r="I9183" i="36"/>
  <c r="H9183" i="36"/>
  <c r="I9182" i="36"/>
  <c r="H9182" i="36"/>
  <c r="I9181" i="36"/>
  <c r="H9181" i="36"/>
  <c r="I9180" i="36"/>
  <c r="H9180" i="36"/>
  <c r="I9179" i="36"/>
  <c r="H9179" i="36"/>
  <c r="I9178" i="36"/>
  <c r="H9178" i="36"/>
  <c r="I9177" i="36"/>
  <c r="H9177" i="36"/>
  <c r="I9176" i="36"/>
  <c r="H9176" i="36"/>
  <c r="I9175" i="36"/>
  <c r="H9175" i="36"/>
  <c r="I9174" i="36"/>
  <c r="H9174" i="36"/>
  <c r="I9173" i="36"/>
  <c r="H9173" i="36"/>
  <c r="I9172" i="36"/>
  <c r="H9172" i="36"/>
  <c r="I9171" i="36"/>
  <c r="H9171" i="36"/>
  <c r="I9170" i="36"/>
  <c r="H9170" i="36"/>
  <c r="I9169" i="36"/>
  <c r="H9169" i="36"/>
  <c r="I9168" i="36"/>
  <c r="H9168" i="36"/>
  <c r="I9167" i="36"/>
  <c r="H9167" i="36"/>
  <c r="I9166" i="36"/>
  <c r="H9166" i="36"/>
  <c r="I9165" i="36"/>
  <c r="H9165" i="36"/>
  <c r="I9164" i="36"/>
  <c r="H9164" i="36"/>
  <c r="I9163" i="36"/>
  <c r="H9163" i="36"/>
  <c r="I9162" i="36"/>
  <c r="H9162" i="36"/>
  <c r="I9161" i="36"/>
  <c r="H9161" i="36"/>
  <c r="I9160" i="36"/>
  <c r="H9160" i="36"/>
  <c r="I9159" i="36"/>
  <c r="H9159" i="36"/>
  <c r="I9158" i="36"/>
  <c r="H9158" i="36"/>
  <c r="I9157" i="36"/>
  <c r="H9157" i="36"/>
  <c r="I9156" i="36"/>
  <c r="H9156" i="36"/>
  <c r="I9155" i="36"/>
  <c r="H9155" i="36"/>
  <c r="I9154" i="36"/>
  <c r="H9154" i="36"/>
  <c r="I9153" i="36"/>
  <c r="H9153" i="36"/>
  <c r="I9152" i="36"/>
  <c r="H9152" i="36"/>
  <c r="I9151" i="36"/>
  <c r="H9151" i="36"/>
  <c r="I9150" i="36"/>
  <c r="H9150" i="36"/>
  <c r="I9149" i="36"/>
  <c r="H9149" i="36"/>
  <c r="I9148" i="36"/>
  <c r="H9148" i="36"/>
  <c r="I9147" i="36"/>
  <c r="H9147" i="36"/>
  <c r="I9146" i="36"/>
  <c r="H9146" i="36"/>
  <c r="I9145" i="36"/>
  <c r="H9145" i="36"/>
  <c r="I9144" i="36"/>
  <c r="H9144" i="36"/>
  <c r="I9143" i="36"/>
  <c r="H9143" i="36"/>
  <c r="I9142" i="36"/>
  <c r="H9142" i="36"/>
  <c r="I9141" i="36"/>
  <c r="H9141" i="36"/>
  <c r="I9140" i="36"/>
  <c r="H9140" i="36"/>
  <c r="I9139" i="36"/>
  <c r="H9139" i="36"/>
  <c r="I9138" i="36"/>
  <c r="H9138" i="36"/>
  <c r="I9137" i="36"/>
  <c r="H9137" i="36"/>
  <c r="I9136" i="36"/>
  <c r="H9136" i="36"/>
  <c r="I9135" i="36"/>
  <c r="H9135" i="36"/>
  <c r="I9134" i="36"/>
  <c r="H9134" i="36"/>
  <c r="I9133" i="36"/>
  <c r="H9133" i="36"/>
  <c r="I9132" i="36"/>
  <c r="H9132" i="36"/>
  <c r="I9131" i="36"/>
  <c r="H9131" i="36"/>
  <c r="I9130" i="36"/>
  <c r="H9130" i="36"/>
  <c r="I9129" i="36"/>
  <c r="H9129" i="36"/>
  <c r="I9128" i="36"/>
  <c r="H9128" i="36"/>
  <c r="I9127" i="36"/>
  <c r="H9127" i="36"/>
  <c r="I9126" i="36"/>
  <c r="H9126" i="36"/>
  <c r="I9125" i="36"/>
  <c r="H9125" i="36"/>
  <c r="I9124" i="36"/>
  <c r="H9124" i="36"/>
  <c r="I9123" i="36"/>
  <c r="H9123" i="36"/>
  <c r="I9122" i="36"/>
  <c r="H9122" i="36"/>
  <c r="I9121" i="36"/>
  <c r="H9121" i="36"/>
  <c r="I9120" i="36"/>
  <c r="H9120" i="36"/>
  <c r="I9119" i="36"/>
  <c r="H9119" i="36"/>
  <c r="I9118" i="36"/>
  <c r="H9118" i="36"/>
  <c r="I9117" i="36"/>
  <c r="H9117" i="36"/>
  <c r="I9116" i="36"/>
  <c r="H9116" i="36"/>
  <c r="I9115" i="36"/>
  <c r="H9115" i="36"/>
  <c r="I9114" i="36"/>
  <c r="H9114" i="36"/>
  <c r="I9113" i="36"/>
  <c r="H9113" i="36"/>
  <c r="I9112" i="36"/>
  <c r="H9112" i="36"/>
  <c r="I9111" i="36"/>
  <c r="H9111" i="36"/>
  <c r="I9110" i="36"/>
  <c r="H9110" i="36"/>
  <c r="I9109" i="36"/>
  <c r="H9109" i="36"/>
  <c r="I9108" i="36"/>
  <c r="H9108" i="36"/>
  <c r="I9107" i="36"/>
  <c r="H9107" i="36"/>
  <c r="I9106" i="36"/>
  <c r="H9106" i="36"/>
  <c r="I9105" i="36"/>
  <c r="H9105" i="36"/>
  <c r="I9104" i="36"/>
  <c r="H9104" i="36"/>
  <c r="I9103" i="36"/>
  <c r="H9103" i="36"/>
  <c r="I9102" i="36"/>
  <c r="H9102" i="36"/>
  <c r="I9101" i="36"/>
  <c r="H9101" i="36"/>
  <c r="I9100" i="36"/>
  <c r="H9100" i="36"/>
  <c r="I9099" i="36"/>
  <c r="H9099" i="36"/>
  <c r="I9098" i="36"/>
  <c r="H9098" i="36"/>
  <c r="I9097" i="36"/>
  <c r="H9097" i="36"/>
  <c r="I9096" i="36"/>
  <c r="H9096" i="36"/>
  <c r="I9095" i="36"/>
  <c r="H9095" i="36"/>
  <c r="I9094" i="36"/>
  <c r="H9094" i="36"/>
  <c r="I9093" i="36"/>
  <c r="H9093" i="36"/>
  <c r="I9092" i="36"/>
  <c r="H9092" i="36"/>
  <c r="I9091" i="36"/>
  <c r="H9091" i="36"/>
  <c r="I9090" i="36"/>
  <c r="H9090" i="36"/>
  <c r="I9089" i="36"/>
  <c r="H9089" i="36"/>
  <c r="I9088" i="36"/>
  <c r="H9088" i="36"/>
  <c r="I9087" i="36"/>
  <c r="H9087" i="36"/>
  <c r="I9086" i="36"/>
  <c r="H9086" i="36"/>
  <c r="I9085" i="36"/>
  <c r="H9085" i="36"/>
  <c r="I9084" i="36"/>
  <c r="H9084" i="36"/>
  <c r="I9083" i="36"/>
  <c r="H9083" i="36"/>
  <c r="I9082" i="36"/>
  <c r="H9082" i="36"/>
  <c r="I9081" i="36"/>
  <c r="H9081" i="36"/>
  <c r="I9080" i="36"/>
  <c r="H9080" i="36"/>
  <c r="I9079" i="36"/>
  <c r="H9079" i="36"/>
  <c r="I9078" i="36"/>
  <c r="H9078" i="36"/>
  <c r="I9077" i="36"/>
  <c r="H9077" i="36"/>
  <c r="I9076" i="36"/>
  <c r="H9076" i="36"/>
  <c r="I9075" i="36"/>
  <c r="H9075" i="36"/>
  <c r="I9074" i="36"/>
  <c r="H9074" i="36"/>
  <c r="I9073" i="36"/>
  <c r="H9073" i="36"/>
  <c r="I9072" i="36"/>
  <c r="H9072" i="36"/>
  <c r="I9071" i="36"/>
  <c r="H9071" i="36"/>
  <c r="I9070" i="36"/>
  <c r="H9070" i="36"/>
  <c r="I9069" i="36"/>
  <c r="H9069" i="36"/>
  <c r="I9068" i="36"/>
  <c r="H9068" i="36"/>
  <c r="I9067" i="36"/>
  <c r="H9067" i="36"/>
  <c r="I9066" i="36"/>
  <c r="H9066" i="36"/>
  <c r="I9065" i="36"/>
  <c r="H9065" i="36"/>
  <c r="I9064" i="36"/>
  <c r="H9064" i="36"/>
  <c r="I9063" i="36"/>
  <c r="H9063" i="36"/>
  <c r="I9062" i="36"/>
  <c r="H9062" i="36"/>
  <c r="I9061" i="36"/>
  <c r="H9061" i="36"/>
  <c r="I9060" i="36"/>
  <c r="H9060" i="36"/>
  <c r="I9059" i="36"/>
  <c r="H9059" i="36"/>
  <c r="I9058" i="36"/>
  <c r="H9058" i="36"/>
  <c r="I9057" i="36"/>
  <c r="H9057" i="36"/>
  <c r="I9056" i="36"/>
  <c r="H9056" i="36"/>
  <c r="I9055" i="36"/>
  <c r="H9055" i="36"/>
  <c r="I9054" i="36"/>
  <c r="H9054" i="36"/>
  <c r="I9053" i="36"/>
  <c r="H9053" i="36"/>
  <c r="I9052" i="36"/>
  <c r="H9052" i="36"/>
  <c r="I9051" i="36"/>
  <c r="H9051" i="36"/>
  <c r="I9050" i="36"/>
  <c r="H9050" i="36"/>
  <c r="I9049" i="36"/>
  <c r="H9049" i="36"/>
  <c r="I9048" i="36"/>
  <c r="H9048" i="36"/>
  <c r="I9047" i="36"/>
  <c r="H9047" i="36"/>
  <c r="I9046" i="36"/>
  <c r="H9046" i="36"/>
  <c r="I9045" i="36"/>
  <c r="H9045" i="36"/>
  <c r="I9044" i="36"/>
  <c r="H9044" i="36"/>
  <c r="I9043" i="36"/>
  <c r="H9043" i="36"/>
  <c r="I9042" i="36"/>
  <c r="H9042" i="36"/>
  <c r="I9041" i="36"/>
  <c r="H9041" i="36"/>
  <c r="I9040" i="36"/>
  <c r="H9040" i="36"/>
  <c r="I9039" i="36"/>
  <c r="H9039" i="36"/>
  <c r="I9038" i="36"/>
  <c r="H9038" i="36"/>
  <c r="I9037" i="36"/>
  <c r="H9037" i="36"/>
  <c r="I9036" i="36"/>
  <c r="H9036" i="36"/>
  <c r="I9035" i="36"/>
  <c r="H9035" i="36"/>
  <c r="I9034" i="36"/>
  <c r="H9034" i="36"/>
  <c r="I9033" i="36"/>
  <c r="H9033" i="36"/>
  <c r="I9032" i="36"/>
  <c r="H9032" i="36"/>
  <c r="I9031" i="36"/>
  <c r="H9031" i="36"/>
  <c r="I9030" i="36"/>
  <c r="H9030" i="36"/>
  <c r="I9029" i="36"/>
  <c r="H9029" i="36"/>
  <c r="I9028" i="36"/>
  <c r="H9028" i="36"/>
  <c r="I9027" i="36"/>
  <c r="H9027" i="36"/>
  <c r="I9026" i="36"/>
  <c r="H9026" i="36"/>
  <c r="I9025" i="36"/>
  <c r="H9025" i="36"/>
  <c r="I9024" i="36"/>
  <c r="H9024" i="36"/>
  <c r="I9023" i="36"/>
  <c r="H9023" i="36"/>
  <c r="I9022" i="36"/>
  <c r="H9022" i="36"/>
  <c r="I9021" i="36"/>
  <c r="H9021" i="36"/>
  <c r="I9020" i="36"/>
  <c r="H9020" i="36"/>
  <c r="I9019" i="36"/>
  <c r="H9019" i="36"/>
  <c r="I9018" i="36"/>
  <c r="H9018" i="36"/>
  <c r="I9017" i="36"/>
  <c r="H9017" i="36"/>
  <c r="I9016" i="36"/>
  <c r="H9016" i="36"/>
  <c r="I9015" i="36"/>
  <c r="H9015" i="36"/>
  <c r="I9014" i="36"/>
  <c r="H9014" i="36"/>
  <c r="I9013" i="36"/>
  <c r="H9013" i="36"/>
  <c r="I9012" i="36"/>
  <c r="H9012" i="36"/>
  <c r="I9011" i="36"/>
  <c r="H9011" i="36"/>
  <c r="I9010" i="36"/>
  <c r="H9010" i="36"/>
  <c r="I9009" i="36"/>
  <c r="H9009" i="36"/>
  <c r="I9008" i="36"/>
  <c r="H9008" i="36"/>
  <c r="I9007" i="36"/>
  <c r="H9007" i="36"/>
  <c r="I9006" i="36"/>
  <c r="H9006" i="36"/>
  <c r="I9005" i="36"/>
  <c r="H9005" i="36"/>
  <c r="I9004" i="36"/>
  <c r="H9004" i="36"/>
  <c r="I9003" i="36"/>
  <c r="H9003" i="36"/>
  <c r="I9002" i="36"/>
  <c r="H9002" i="36"/>
  <c r="I9001" i="36"/>
  <c r="H9001" i="36"/>
  <c r="I9000" i="36"/>
  <c r="H9000" i="36"/>
  <c r="I8999" i="36"/>
  <c r="H8999" i="36"/>
  <c r="I8998" i="36"/>
  <c r="H8998" i="36"/>
  <c r="I8997" i="36"/>
  <c r="H8997" i="36"/>
  <c r="I8996" i="36"/>
  <c r="H8996" i="36"/>
  <c r="I8995" i="36"/>
  <c r="H8995" i="36"/>
  <c r="I8994" i="36"/>
  <c r="H8994" i="36"/>
  <c r="I8993" i="36"/>
  <c r="H8993" i="36"/>
  <c r="I8992" i="36"/>
  <c r="H8992" i="36"/>
  <c r="I8991" i="36"/>
  <c r="H8991" i="36"/>
  <c r="I8990" i="36"/>
  <c r="H8990" i="36"/>
  <c r="I8989" i="36"/>
  <c r="H8989" i="36"/>
  <c r="I8988" i="36"/>
  <c r="H8988" i="36"/>
  <c r="I8987" i="36"/>
  <c r="H8987" i="36"/>
  <c r="I8986" i="36"/>
  <c r="H8986" i="36"/>
  <c r="I8985" i="36"/>
  <c r="H8985" i="36"/>
  <c r="I8984" i="36"/>
  <c r="H8984" i="36"/>
  <c r="I8983" i="36"/>
  <c r="H8983" i="36"/>
  <c r="I8982" i="36"/>
  <c r="H8982" i="36"/>
  <c r="I8981" i="36"/>
  <c r="H8981" i="36"/>
  <c r="I8980" i="36"/>
  <c r="H8980" i="36"/>
  <c r="I8979" i="36"/>
  <c r="H8979" i="36"/>
  <c r="I8978" i="36"/>
  <c r="H8978" i="36"/>
  <c r="I8977" i="36"/>
  <c r="H8977" i="36"/>
  <c r="I8976" i="36"/>
  <c r="H8976" i="36"/>
  <c r="I8975" i="36"/>
  <c r="H8975" i="36"/>
  <c r="I8974" i="36"/>
  <c r="H8974" i="36"/>
  <c r="I8973" i="36"/>
  <c r="H8973" i="36"/>
  <c r="I8972" i="36"/>
  <c r="H8972" i="36"/>
  <c r="I8971" i="36"/>
  <c r="H8971" i="36"/>
  <c r="I8970" i="36"/>
  <c r="H8970" i="36"/>
  <c r="I8969" i="36"/>
  <c r="H8969" i="36"/>
  <c r="I8968" i="36"/>
  <c r="H8968" i="36"/>
  <c r="I8967" i="36"/>
  <c r="H8967" i="36"/>
  <c r="I8966" i="36"/>
  <c r="H8966" i="36"/>
  <c r="I8965" i="36"/>
  <c r="H8965" i="36"/>
  <c r="I8964" i="36"/>
  <c r="H8964" i="36"/>
  <c r="I8963" i="36"/>
  <c r="H8963" i="36"/>
  <c r="I8962" i="36"/>
  <c r="H8962" i="36"/>
  <c r="I8961" i="36"/>
  <c r="H8961" i="36"/>
  <c r="I8960" i="36"/>
  <c r="H8960" i="36"/>
  <c r="I8959" i="36"/>
  <c r="H8959" i="36"/>
  <c r="I8958" i="36"/>
  <c r="H8958" i="36"/>
  <c r="I8957" i="36"/>
  <c r="H8957" i="36"/>
  <c r="I8956" i="36"/>
  <c r="H8956" i="36"/>
  <c r="I8955" i="36"/>
  <c r="H8955" i="36"/>
  <c r="I8954" i="36"/>
  <c r="H8954" i="36"/>
  <c r="I8953" i="36"/>
  <c r="H8953" i="36"/>
  <c r="I8952" i="36"/>
  <c r="H8952" i="36"/>
  <c r="I8951" i="36"/>
  <c r="H8951" i="36"/>
  <c r="I8950" i="36"/>
  <c r="H8950" i="36"/>
  <c r="I8949" i="36"/>
  <c r="H8949" i="36"/>
  <c r="I8948" i="36"/>
  <c r="H8948" i="36"/>
  <c r="I8947" i="36"/>
  <c r="H8947" i="36"/>
  <c r="I8946" i="36"/>
  <c r="H8946" i="36"/>
  <c r="I8945" i="36"/>
  <c r="H8945" i="36"/>
  <c r="I8944" i="36"/>
  <c r="H8944" i="36"/>
  <c r="I8943" i="36"/>
  <c r="H8943" i="36"/>
  <c r="I8942" i="36"/>
  <c r="H8942" i="36"/>
  <c r="I8941" i="36"/>
  <c r="H8941" i="36"/>
  <c r="I8940" i="36"/>
  <c r="H8940" i="36"/>
  <c r="I8939" i="36"/>
  <c r="H8939" i="36"/>
  <c r="I8938" i="36"/>
  <c r="H8938" i="36"/>
  <c r="I8937" i="36"/>
  <c r="H8937" i="36"/>
  <c r="I8936" i="36"/>
  <c r="H8936" i="36"/>
  <c r="I8935" i="36"/>
  <c r="H8935" i="36"/>
  <c r="I8934" i="36"/>
  <c r="H8934" i="36"/>
  <c r="I8933" i="36"/>
  <c r="H8933" i="36"/>
  <c r="I8932" i="36"/>
  <c r="H8932" i="36"/>
  <c r="I8931" i="36"/>
  <c r="H8931" i="36"/>
  <c r="I8930" i="36"/>
  <c r="H8930" i="36"/>
  <c r="I8929" i="36"/>
  <c r="H8929" i="36"/>
  <c r="I8928" i="36"/>
  <c r="H8928" i="36"/>
  <c r="I8927" i="36"/>
  <c r="H8927" i="36"/>
  <c r="I8926" i="36"/>
  <c r="H8926" i="36"/>
  <c r="I8925" i="36"/>
  <c r="H8925" i="36"/>
  <c r="I8924" i="36"/>
  <c r="H8924" i="36"/>
  <c r="I8923" i="36"/>
  <c r="H8923" i="36"/>
  <c r="I8922" i="36"/>
  <c r="H8922" i="36"/>
  <c r="I8921" i="36"/>
  <c r="H8921" i="36"/>
  <c r="I8920" i="36"/>
  <c r="H8920" i="36"/>
  <c r="I8919" i="36"/>
  <c r="H8919" i="36"/>
  <c r="I8918" i="36"/>
  <c r="H8918" i="36"/>
  <c r="I8917" i="36"/>
  <c r="H8917" i="36"/>
  <c r="I8916" i="36"/>
  <c r="H8916" i="36"/>
  <c r="I8915" i="36"/>
  <c r="H8915" i="36"/>
  <c r="I8914" i="36"/>
  <c r="H8914" i="36"/>
  <c r="I8913" i="36"/>
  <c r="H8913" i="36"/>
  <c r="I8912" i="36"/>
  <c r="H8912" i="36"/>
  <c r="I8911" i="36"/>
  <c r="H8911" i="36"/>
  <c r="I8910" i="36"/>
  <c r="H8910" i="36"/>
  <c r="I8909" i="36"/>
  <c r="H8909" i="36"/>
  <c r="I8908" i="36"/>
  <c r="H8908" i="36"/>
  <c r="I8907" i="36"/>
  <c r="H8907" i="36"/>
  <c r="I8906" i="36"/>
  <c r="H8906" i="36"/>
  <c r="I8905" i="36"/>
  <c r="H8905" i="36"/>
  <c r="I8904" i="36"/>
  <c r="H8904" i="36"/>
  <c r="I8903" i="36"/>
  <c r="H8903" i="36"/>
  <c r="I8902" i="36"/>
  <c r="H8902" i="36"/>
  <c r="I8901" i="36"/>
  <c r="H8901" i="36"/>
  <c r="I8900" i="36"/>
  <c r="H8900" i="36"/>
  <c r="I8899" i="36"/>
  <c r="H8899" i="36"/>
  <c r="I8898" i="36"/>
  <c r="H8898" i="36"/>
  <c r="I8897" i="36"/>
  <c r="H8897" i="36"/>
  <c r="I8896" i="36"/>
  <c r="H8896" i="36"/>
  <c r="I8895" i="36"/>
  <c r="H8895" i="36"/>
  <c r="I8894" i="36"/>
  <c r="H8894" i="36"/>
  <c r="I8893" i="36"/>
  <c r="H8893" i="36"/>
  <c r="I8892" i="36"/>
  <c r="H8892" i="36"/>
  <c r="I8891" i="36"/>
  <c r="H8891" i="36"/>
  <c r="I8890" i="36"/>
  <c r="H8890" i="36"/>
  <c r="I8889" i="36"/>
  <c r="H8889" i="36"/>
  <c r="I8888" i="36"/>
  <c r="H8888" i="36"/>
  <c r="I8887" i="36"/>
  <c r="H8887" i="36"/>
  <c r="I8886" i="36"/>
  <c r="H8886" i="36"/>
  <c r="I8885" i="36"/>
  <c r="H8885" i="36"/>
  <c r="I8884" i="36"/>
  <c r="H8884" i="36"/>
  <c r="I8883" i="36"/>
  <c r="H8883" i="36"/>
  <c r="I8882" i="36"/>
  <c r="H8882" i="36"/>
  <c r="I8881" i="36"/>
  <c r="H8881" i="36"/>
  <c r="I8880" i="36"/>
  <c r="H8880" i="36"/>
  <c r="I8879" i="36"/>
  <c r="H8879" i="36"/>
  <c r="I8878" i="36"/>
  <c r="H8878" i="36"/>
  <c r="I8877" i="36"/>
  <c r="H8877" i="36"/>
  <c r="I8876" i="36"/>
  <c r="H8876" i="36"/>
  <c r="I8875" i="36"/>
  <c r="H8875" i="36"/>
  <c r="I8874" i="36"/>
  <c r="H8874" i="36"/>
  <c r="I8873" i="36"/>
  <c r="H8873" i="36"/>
  <c r="I8872" i="36"/>
  <c r="H8872" i="36"/>
  <c r="I8871" i="36"/>
  <c r="H8871" i="36"/>
  <c r="I8870" i="36"/>
  <c r="H8870" i="36"/>
  <c r="I8869" i="36"/>
  <c r="H8869" i="36"/>
  <c r="I8868" i="36"/>
  <c r="H8868" i="36"/>
  <c r="I8867" i="36"/>
  <c r="H8867" i="36"/>
  <c r="I8866" i="36"/>
  <c r="H8866" i="36"/>
  <c r="I8865" i="36"/>
  <c r="H8865" i="36"/>
  <c r="I8864" i="36"/>
  <c r="H8864" i="36"/>
  <c r="I8863" i="36"/>
  <c r="H8863" i="36"/>
  <c r="I8862" i="36"/>
  <c r="H8862" i="36"/>
  <c r="I8861" i="36"/>
  <c r="H8861" i="36"/>
  <c r="I8860" i="36"/>
  <c r="H8860" i="36"/>
  <c r="I8859" i="36"/>
  <c r="H8859" i="36"/>
  <c r="I8858" i="36"/>
  <c r="H8858" i="36"/>
  <c r="I8857" i="36"/>
  <c r="H8857" i="36"/>
  <c r="I8856" i="36"/>
  <c r="H8856" i="36"/>
  <c r="I8855" i="36"/>
  <c r="H8855" i="36"/>
  <c r="I8854" i="36"/>
  <c r="H8854" i="36"/>
  <c r="I8853" i="36"/>
  <c r="H8853" i="36"/>
  <c r="I8852" i="36"/>
  <c r="H8852" i="36"/>
  <c r="I8851" i="36"/>
  <c r="H8851" i="36"/>
  <c r="I8850" i="36"/>
  <c r="H8850" i="36"/>
  <c r="I8849" i="36"/>
  <c r="H8849" i="36"/>
  <c r="I8848" i="36"/>
  <c r="H8848" i="36"/>
  <c r="I8847" i="36"/>
  <c r="H8847" i="36"/>
  <c r="I8846" i="36"/>
  <c r="H8846" i="36"/>
  <c r="I8845" i="36"/>
  <c r="H8845" i="36"/>
  <c r="I8844" i="36"/>
  <c r="H8844" i="36"/>
  <c r="I8843" i="36"/>
  <c r="H8843" i="36"/>
  <c r="I8842" i="36"/>
  <c r="H8842" i="36"/>
  <c r="I8841" i="36"/>
  <c r="H8841" i="36"/>
  <c r="I8840" i="36"/>
  <c r="H8840" i="36"/>
  <c r="I8839" i="36"/>
  <c r="H8839" i="36"/>
  <c r="I8838" i="36"/>
  <c r="H8838" i="36"/>
  <c r="I8837" i="36"/>
  <c r="H8837" i="36"/>
  <c r="I8836" i="36"/>
  <c r="H8836" i="36"/>
  <c r="I8835" i="36"/>
  <c r="H8835" i="36"/>
  <c r="I8834" i="36"/>
  <c r="H8834" i="36"/>
  <c r="I8833" i="36"/>
  <c r="H8833" i="36"/>
  <c r="I8832" i="36"/>
  <c r="H8832" i="36"/>
  <c r="I8831" i="36"/>
  <c r="H8831" i="36"/>
  <c r="I8830" i="36"/>
  <c r="H8830" i="36"/>
  <c r="I8829" i="36"/>
  <c r="H8829" i="36"/>
  <c r="I8828" i="36"/>
  <c r="H8828" i="36"/>
  <c r="I8827" i="36"/>
  <c r="H8827" i="36"/>
  <c r="I8826" i="36"/>
  <c r="H8826" i="36"/>
  <c r="I8825" i="36"/>
  <c r="H8825" i="36"/>
  <c r="I8824" i="36"/>
  <c r="H8824" i="36"/>
  <c r="I8823" i="36"/>
  <c r="H8823" i="36"/>
  <c r="I8822" i="36"/>
  <c r="H8822" i="36"/>
  <c r="I8821" i="36"/>
  <c r="H8821" i="36"/>
  <c r="I8820" i="36"/>
  <c r="H8820" i="36"/>
  <c r="I8819" i="36"/>
  <c r="H8819" i="36"/>
  <c r="I8818" i="36"/>
  <c r="H8818" i="36"/>
  <c r="I8817" i="36"/>
  <c r="H8817" i="36"/>
  <c r="I8816" i="36"/>
  <c r="H8816" i="36"/>
  <c r="I8815" i="36"/>
  <c r="H8815" i="36"/>
  <c r="I8814" i="36"/>
  <c r="H8814" i="36"/>
  <c r="I8813" i="36"/>
  <c r="H8813" i="36"/>
  <c r="I8812" i="36"/>
  <c r="H8812" i="36"/>
  <c r="I8811" i="36"/>
  <c r="H8811" i="36"/>
  <c r="I8810" i="36"/>
  <c r="H8810" i="36"/>
  <c r="I8809" i="36"/>
  <c r="H8809" i="36"/>
  <c r="I8808" i="36"/>
  <c r="H8808" i="36"/>
  <c r="I8807" i="36"/>
  <c r="H8807" i="36"/>
  <c r="I8806" i="36"/>
  <c r="H8806" i="36"/>
  <c r="I8805" i="36"/>
  <c r="H8805" i="36"/>
  <c r="I8804" i="36"/>
  <c r="H8804" i="36"/>
  <c r="I8803" i="36"/>
  <c r="H8803" i="36"/>
  <c r="I8802" i="36"/>
  <c r="H8802" i="36"/>
  <c r="I8801" i="36"/>
  <c r="H8801" i="36"/>
  <c r="I8800" i="36"/>
  <c r="H8800" i="36"/>
  <c r="I8799" i="36"/>
  <c r="H8799" i="36"/>
  <c r="I8798" i="36"/>
  <c r="H8798" i="36"/>
  <c r="I8797" i="36"/>
  <c r="H8797" i="36"/>
  <c r="I8796" i="36"/>
  <c r="H8796" i="36"/>
  <c r="I8795" i="36"/>
  <c r="H8795" i="36"/>
  <c r="I8794" i="36"/>
  <c r="H8794" i="36"/>
  <c r="I8793" i="36"/>
  <c r="H8793" i="36"/>
  <c r="I8792" i="36"/>
  <c r="H8792" i="36"/>
  <c r="I8791" i="36"/>
  <c r="H8791" i="36"/>
  <c r="I8790" i="36"/>
  <c r="H8790" i="36"/>
  <c r="I8789" i="36"/>
  <c r="H8789" i="36"/>
  <c r="I8788" i="36"/>
  <c r="H8788" i="36"/>
  <c r="I8787" i="36"/>
  <c r="H8787" i="36"/>
  <c r="I8786" i="36"/>
  <c r="H8786" i="36"/>
  <c r="I8785" i="36"/>
  <c r="H8785" i="36"/>
  <c r="I8784" i="36"/>
  <c r="H8784" i="36"/>
  <c r="I8783" i="36"/>
  <c r="H8783" i="36"/>
  <c r="I8782" i="36"/>
  <c r="H8782" i="36"/>
  <c r="I8781" i="36"/>
  <c r="H8781" i="36"/>
  <c r="I8780" i="36"/>
  <c r="H8780" i="36"/>
  <c r="I8779" i="36"/>
  <c r="H8779" i="36"/>
  <c r="I8778" i="36"/>
  <c r="H8778" i="36"/>
  <c r="I8777" i="36"/>
  <c r="H8777" i="36"/>
  <c r="I8776" i="36"/>
  <c r="H8776" i="36"/>
  <c r="I8775" i="36"/>
  <c r="H8775" i="36"/>
  <c r="I8774" i="36"/>
  <c r="H8774" i="36"/>
  <c r="I8773" i="36"/>
  <c r="H8773" i="36"/>
  <c r="I8772" i="36"/>
  <c r="H8772" i="36"/>
  <c r="I8771" i="36"/>
  <c r="H8771" i="36"/>
  <c r="I8770" i="36"/>
  <c r="H8770" i="36"/>
  <c r="I8769" i="36"/>
  <c r="H8769" i="36"/>
  <c r="I8768" i="36"/>
  <c r="H8768" i="36"/>
  <c r="I8767" i="36"/>
  <c r="H8767" i="36"/>
  <c r="I8766" i="36"/>
  <c r="H8766" i="36"/>
  <c r="I8765" i="36"/>
  <c r="H8765" i="36"/>
  <c r="I8764" i="36"/>
  <c r="H8764" i="36"/>
  <c r="I8763" i="36"/>
  <c r="H8763" i="36"/>
  <c r="I8762" i="36"/>
  <c r="H8762" i="36"/>
  <c r="I8761" i="36"/>
  <c r="H8761" i="36"/>
  <c r="I8760" i="36"/>
  <c r="H8760" i="36"/>
  <c r="I8759" i="36"/>
  <c r="H8759" i="36"/>
  <c r="I8758" i="36"/>
  <c r="H8758" i="36"/>
  <c r="I8757" i="36"/>
  <c r="H8757" i="36"/>
  <c r="I8756" i="36"/>
  <c r="H8756" i="36"/>
  <c r="I8755" i="36"/>
  <c r="H8755" i="36"/>
  <c r="I8754" i="36"/>
  <c r="H8754" i="36"/>
  <c r="I8753" i="36"/>
  <c r="H8753" i="36"/>
  <c r="I8752" i="36"/>
  <c r="H8752" i="36"/>
  <c r="I8751" i="36"/>
  <c r="H8751" i="36"/>
  <c r="I8750" i="36"/>
  <c r="H8750" i="36"/>
  <c r="I8749" i="36"/>
  <c r="H8749" i="36"/>
  <c r="I8748" i="36"/>
  <c r="H8748" i="36"/>
  <c r="I8747" i="36"/>
  <c r="H8747" i="36"/>
  <c r="I8746" i="36"/>
  <c r="H8746" i="36"/>
  <c r="I8745" i="36"/>
  <c r="H8745" i="36"/>
  <c r="I8744" i="36"/>
  <c r="H8744" i="36"/>
  <c r="I8743" i="36"/>
  <c r="H8743" i="36"/>
  <c r="I8742" i="36"/>
  <c r="H8742" i="36"/>
  <c r="I8741" i="36"/>
  <c r="H8741" i="36"/>
  <c r="I8740" i="36"/>
  <c r="H8740" i="36"/>
  <c r="I8739" i="36"/>
  <c r="H8739" i="36"/>
  <c r="I8738" i="36"/>
  <c r="H8738" i="36"/>
  <c r="I8737" i="36"/>
  <c r="H8737" i="36"/>
  <c r="I8736" i="36"/>
  <c r="H8736" i="36"/>
  <c r="I8735" i="36"/>
  <c r="H8735" i="36"/>
  <c r="I8734" i="36"/>
  <c r="H8734" i="36"/>
  <c r="I8733" i="36"/>
  <c r="H8733" i="36"/>
  <c r="I8732" i="36"/>
  <c r="H8732" i="36"/>
  <c r="I8731" i="36"/>
  <c r="H8731" i="36"/>
  <c r="I8730" i="36"/>
  <c r="H8730" i="36"/>
  <c r="I8729" i="36"/>
  <c r="H8729" i="36"/>
  <c r="I8728" i="36"/>
  <c r="H8728" i="36"/>
  <c r="I8727" i="36"/>
  <c r="H8727" i="36"/>
  <c r="I8726" i="36"/>
  <c r="H8726" i="36"/>
  <c r="I8725" i="36"/>
  <c r="H8725" i="36"/>
  <c r="I8724" i="36"/>
  <c r="H8724" i="36"/>
  <c r="I8723" i="36"/>
  <c r="H8723" i="36"/>
  <c r="I8722" i="36"/>
  <c r="H8722" i="36"/>
  <c r="I8721" i="36"/>
  <c r="H8721" i="36"/>
  <c r="I8720" i="36"/>
  <c r="H8720" i="36"/>
  <c r="I8719" i="36"/>
  <c r="H8719" i="36"/>
  <c r="I8718" i="36"/>
  <c r="H8718" i="36"/>
  <c r="I8717" i="36"/>
  <c r="H8717" i="36"/>
  <c r="I8716" i="36"/>
  <c r="H8716" i="36"/>
  <c r="I8715" i="36"/>
  <c r="H8715" i="36"/>
  <c r="I8714" i="36"/>
  <c r="H8714" i="36"/>
  <c r="I8713" i="36"/>
  <c r="H8713" i="36"/>
  <c r="I8712" i="36"/>
  <c r="H8712" i="36"/>
  <c r="I8711" i="36"/>
  <c r="H8711" i="36"/>
  <c r="I8710" i="36"/>
  <c r="H8710" i="36"/>
  <c r="I8709" i="36"/>
  <c r="H8709" i="36"/>
  <c r="I8708" i="36"/>
  <c r="H8708" i="36"/>
  <c r="I8707" i="36"/>
  <c r="H8707" i="36"/>
  <c r="I8706" i="36"/>
  <c r="H8706" i="36"/>
  <c r="I8705" i="36"/>
  <c r="H8705" i="36"/>
  <c r="I8704" i="36"/>
  <c r="H8704" i="36"/>
  <c r="I8703" i="36"/>
  <c r="H8703" i="36"/>
  <c r="I8702" i="36"/>
  <c r="H8702" i="36"/>
  <c r="I8701" i="36"/>
  <c r="H8701" i="36"/>
  <c r="I8700" i="36"/>
  <c r="H8700" i="36"/>
  <c r="I8699" i="36"/>
  <c r="H8699" i="36"/>
  <c r="I8698" i="36"/>
  <c r="H8698" i="36"/>
  <c r="I8697" i="36"/>
  <c r="H8697" i="36"/>
  <c r="I8696" i="36"/>
  <c r="H8696" i="36"/>
  <c r="I8695" i="36"/>
  <c r="H8695" i="36"/>
  <c r="I8694" i="36"/>
  <c r="H8694" i="36"/>
  <c r="I8693" i="36"/>
  <c r="H8693" i="36"/>
  <c r="I8692" i="36"/>
  <c r="H8692" i="36"/>
  <c r="I8691" i="36"/>
  <c r="H8691" i="36"/>
  <c r="I8690" i="36"/>
  <c r="H8690" i="36"/>
  <c r="I8689" i="36"/>
  <c r="H8689" i="36"/>
  <c r="I8688" i="36"/>
  <c r="H8688" i="36"/>
  <c r="I8687" i="36"/>
  <c r="H8687" i="36"/>
  <c r="I8686" i="36"/>
  <c r="H8686" i="36"/>
  <c r="I8685" i="36"/>
  <c r="H8685" i="36"/>
  <c r="I8684" i="36"/>
  <c r="H8684" i="36"/>
  <c r="I8683" i="36"/>
  <c r="H8683" i="36"/>
  <c r="I8682" i="36"/>
  <c r="H8682" i="36"/>
  <c r="I8681" i="36"/>
  <c r="H8681" i="36"/>
  <c r="I8680" i="36"/>
  <c r="H8680" i="36"/>
  <c r="I8679" i="36"/>
  <c r="H8679" i="36"/>
  <c r="I8678" i="36"/>
  <c r="H8678" i="36"/>
  <c r="I8677" i="36"/>
  <c r="H8677" i="36"/>
  <c r="I8676" i="36"/>
  <c r="H8676" i="36"/>
  <c r="I8675" i="36"/>
  <c r="H8675" i="36"/>
  <c r="I8674" i="36"/>
  <c r="H8674" i="36"/>
  <c r="I8673" i="36"/>
  <c r="H8673" i="36"/>
  <c r="I8672" i="36"/>
  <c r="H8672" i="36"/>
  <c r="I8671" i="36"/>
  <c r="H8671" i="36"/>
  <c r="I8670" i="36"/>
  <c r="H8670" i="36"/>
  <c r="I8669" i="36"/>
  <c r="H8669" i="36"/>
  <c r="I8668" i="36"/>
  <c r="H8668" i="36"/>
  <c r="I8667" i="36"/>
  <c r="H8667" i="36"/>
  <c r="I8666" i="36"/>
  <c r="H8666" i="36"/>
  <c r="I8665" i="36"/>
  <c r="H8665" i="36"/>
  <c r="I8664" i="36"/>
  <c r="H8664" i="36"/>
  <c r="I8663" i="36"/>
  <c r="H8663" i="36"/>
  <c r="I8662" i="36"/>
  <c r="H8662" i="36"/>
  <c r="I8661" i="36"/>
  <c r="H8661" i="36"/>
  <c r="I8660" i="36"/>
  <c r="H8660" i="36"/>
  <c r="I8659" i="36"/>
  <c r="H8659" i="36"/>
  <c r="I8658" i="36"/>
  <c r="H8658" i="36"/>
  <c r="I8657" i="36"/>
  <c r="H8657" i="36"/>
  <c r="I8656" i="36"/>
  <c r="H8656" i="36"/>
  <c r="I8655" i="36"/>
  <c r="H8655" i="36"/>
  <c r="I8654" i="36"/>
  <c r="H8654" i="36"/>
  <c r="I8653" i="36"/>
  <c r="H8653" i="36"/>
  <c r="I8652" i="36"/>
  <c r="H8652" i="36"/>
  <c r="I8651" i="36"/>
  <c r="H8651" i="36"/>
  <c r="I8650" i="36"/>
  <c r="H8650" i="36"/>
  <c r="I8649" i="36"/>
  <c r="H8649" i="36"/>
  <c r="I8648" i="36"/>
  <c r="H8648" i="36"/>
  <c r="I8647" i="36"/>
  <c r="H8647" i="36"/>
  <c r="I8646" i="36"/>
  <c r="H8646" i="36"/>
  <c r="I8645" i="36"/>
  <c r="H8645" i="36"/>
  <c r="I8644" i="36"/>
  <c r="H8644" i="36"/>
  <c r="I8643" i="36"/>
  <c r="H8643" i="36"/>
  <c r="I8642" i="36"/>
  <c r="H8642" i="36"/>
  <c r="I8641" i="36"/>
  <c r="H8641" i="36"/>
  <c r="I8640" i="36"/>
  <c r="H8640" i="36"/>
  <c r="I8639" i="36"/>
  <c r="H8639" i="36"/>
  <c r="I8638" i="36"/>
  <c r="H8638" i="36"/>
  <c r="I8637" i="36"/>
  <c r="H8637" i="36"/>
  <c r="I8636" i="36"/>
  <c r="H8636" i="36"/>
  <c r="I8635" i="36"/>
  <c r="H8635" i="36"/>
  <c r="I8634" i="36"/>
  <c r="H8634" i="36"/>
  <c r="I8633" i="36"/>
  <c r="H8633" i="36"/>
  <c r="I8632" i="36"/>
  <c r="H8632" i="36"/>
  <c r="I8631" i="36"/>
  <c r="H8631" i="36"/>
  <c r="I8630" i="36"/>
  <c r="H8630" i="36"/>
  <c r="I8629" i="36"/>
  <c r="H8629" i="36"/>
  <c r="I8628" i="36"/>
  <c r="H8628" i="36"/>
  <c r="I8627" i="36"/>
  <c r="H8627" i="36"/>
  <c r="I8626" i="36"/>
  <c r="H8626" i="36"/>
  <c r="I8625" i="36"/>
  <c r="H8625" i="36"/>
  <c r="I8624" i="36"/>
  <c r="H8624" i="36"/>
  <c r="I8623" i="36"/>
  <c r="H8623" i="36"/>
  <c r="I8622" i="36"/>
  <c r="H8622" i="36"/>
  <c r="I8621" i="36"/>
  <c r="H8621" i="36"/>
  <c r="I8620" i="36"/>
  <c r="H8620" i="36"/>
  <c r="I8619" i="36"/>
  <c r="H8619" i="36"/>
  <c r="I8618" i="36"/>
  <c r="H8618" i="36"/>
  <c r="I8617" i="36"/>
  <c r="H8617" i="36"/>
  <c r="I8616" i="36"/>
  <c r="H8616" i="36"/>
  <c r="I8615" i="36"/>
  <c r="H8615" i="36"/>
  <c r="I8614" i="36"/>
  <c r="H8614" i="36"/>
  <c r="I8613" i="36"/>
  <c r="H8613" i="36"/>
  <c r="I8612" i="36"/>
  <c r="H8612" i="36"/>
  <c r="I8611" i="36"/>
  <c r="H8611" i="36"/>
  <c r="I8610" i="36"/>
  <c r="H8610" i="36"/>
  <c r="I8609" i="36"/>
  <c r="H8609" i="36"/>
  <c r="I8608" i="36"/>
  <c r="H8608" i="36"/>
  <c r="I8607" i="36"/>
  <c r="H8607" i="36"/>
  <c r="I8606" i="36"/>
  <c r="H8606" i="36"/>
  <c r="I8605" i="36"/>
  <c r="H8605" i="36"/>
  <c r="I8604" i="36"/>
  <c r="H8604" i="36"/>
  <c r="I8603" i="36"/>
  <c r="H8603" i="36"/>
  <c r="I8602" i="36"/>
  <c r="H8602" i="36"/>
  <c r="I8601" i="36"/>
  <c r="H8601" i="36"/>
  <c r="I8600" i="36"/>
  <c r="H8600" i="36"/>
  <c r="I8599" i="36"/>
  <c r="H8599" i="36"/>
  <c r="I8598" i="36"/>
  <c r="H8598" i="36"/>
  <c r="I8597" i="36"/>
  <c r="H8597" i="36"/>
  <c r="I8596" i="36"/>
  <c r="H8596" i="36"/>
  <c r="I8595" i="36"/>
  <c r="H8595" i="36"/>
  <c r="I8594" i="36"/>
  <c r="H8594" i="36"/>
  <c r="I8593" i="36"/>
  <c r="H8593" i="36"/>
  <c r="I8592" i="36"/>
  <c r="H8592" i="36"/>
  <c r="I8591" i="36"/>
  <c r="H8591" i="36"/>
  <c r="I8590" i="36"/>
  <c r="H8590" i="36"/>
  <c r="I8589" i="36"/>
  <c r="H8589" i="36"/>
  <c r="I8588" i="36"/>
  <c r="H8588" i="36"/>
  <c r="I8587" i="36"/>
  <c r="H8587" i="36"/>
  <c r="I8586" i="36"/>
  <c r="H8586" i="36"/>
  <c r="I8585" i="36"/>
  <c r="H8585" i="36"/>
  <c r="I8584" i="36"/>
  <c r="H8584" i="36"/>
  <c r="I8583" i="36"/>
  <c r="H8583" i="36"/>
  <c r="I8582" i="36"/>
  <c r="H8582" i="36"/>
  <c r="I8581" i="36"/>
  <c r="H8581" i="36"/>
  <c r="I8580" i="36"/>
  <c r="H8580" i="36"/>
  <c r="I8579" i="36"/>
  <c r="H8579" i="36"/>
  <c r="I8578" i="36"/>
  <c r="H8578" i="36"/>
  <c r="I8577" i="36"/>
  <c r="H8577" i="36"/>
  <c r="I8576" i="36"/>
  <c r="H8576" i="36"/>
  <c r="I8575" i="36"/>
  <c r="H8575" i="36"/>
  <c r="I8574" i="36"/>
  <c r="H8574" i="36"/>
  <c r="I8573" i="36"/>
  <c r="H8573" i="36"/>
  <c r="I8572" i="36"/>
  <c r="H8572" i="36"/>
  <c r="I8571" i="36"/>
  <c r="H8571" i="36"/>
  <c r="I8570" i="36"/>
  <c r="H8570" i="36"/>
  <c r="I8569" i="36"/>
  <c r="H8569" i="36"/>
  <c r="I8568" i="36"/>
  <c r="H8568" i="36"/>
  <c r="I8567" i="36"/>
  <c r="H8567" i="36"/>
  <c r="I8566" i="36"/>
  <c r="H8566" i="36"/>
  <c r="I8565" i="36"/>
  <c r="H8565" i="36"/>
  <c r="I8564" i="36"/>
  <c r="H8564" i="36"/>
  <c r="I8563" i="36"/>
  <c r="H8563" i="36"/>
  <c r="I8562" i="36"/>
  <c r="H8562" i="36"/>
  <c r="I8561" i="36"/>
  <c r="H8561" i="36"/>
  <c r="I8560" i="36"/>
  <c r="H8560" i="36"/>
  <c r="I8559" i="36"/>
  <c r="H8559" i="36"/>
  <c r="I8558" i="36"/>
  <c r="H8558" i="36"/>
  <c r="I8557" i="36"/>
  <c r="H8557" i="36"/>
  <c r="I8556" i="36"/>
  <c r="H8556" i="36"/>
  <c r="I8555" i="36"/>
  <c r="H8555" i="36"/>
  <c r="I8554" i="36"/>
  <c r="H8554" i="36"/>
  <c r="I8553" i="36"/>
  <c r="H8553" i="36"/>
  <c r="I8552" i="36"/>
  <c r="H8552" i="36"/>
  <c r="I8551" i="36"/>
  <c r="H8551" i="36"/>
  <c r="I8550" i="36"/>
  <c r="H8550" i="36"/>
  <c r="I8549" i="36"/>
  <c r="H8549" i="36"/>
  <c r="I8548" i="36"/>
  <c r="H8548" i="36"/>
  <c r="I8547" i="36"/>
  <c r="H8547" i="36"/>
  <c r="I8546" i="36"/>
  <c r="H8546" i="36"/>
  <c r="I8545" i="36"/>
  <c r="H8545" i="36"/>
  <c r="I8544" i="36"/>
  <c r="H8544" i="36"/>
  <c r="I8543" i="36"/>
  <c r="H8543" i="36"/>
  <c r="I8542" i="36"/>
  <c r="H8542" i="36"/>
  <c r="I8541" i="36"/>
  <c r="H8541" i="36"/>
  <c r="I8540" i="36"/>
  <c r="H8540" i="36"/>
  <c r="I8539" i="36"/>
  <c r="H8539" i="36"/>
  <c r="I8538" i="36"/>
  <c r="H8538" i="36"/>
  <c r="I8537" i="36"/>
  <c r="H8537" i="36"/>
  <c r="I8536" i="36"/>
  <c r="H8536" i="36"/>
  <c r="I8535" i="36"/>
  <c r="H8535" i="36"/>
  <c r="I8534" i="36"/>
  <c r="H8534" i="36"/>
  <c r="I8533" i="36"/>
  <c r="H8533" i="36"/>
  <c r="I8532" i="36"/>
  <c r="H8532" i="36"/>
  <c r="I8531" i="36"/>
  <c r="H8531" i="36"/>
  <c r="I8530" i="36"/>
  <c r="H8530" i="36"/>
  <c r="I8529" i="36"/>
  <c r="H8529" i="36"/>
  <c r="I8528" i="36"/>
  <c r="H8528" i="36"/>
  <c r="I8527" i="36"/>
  <c r="H8527" i="36"/>
  <c r="I8526" i="36"/>
  <c r="H8526" i="36"/>
  <c r="I8525" i="36"/>
  <c r="H8525" i="36"/>
  <c r="I8524" i="36"/>
  <c r="H8524" i="36"/>
  <c r="I8523" i="36"/>
  <c r="H8523" i="36"/>
  <c r="I8522" i="36"/>
  <c r="H8522" i="36"/>
  <c r="I8521" i="36"/>
  <c r="H8521" i="36"/>
  <c r="I8520" i="36"/>
  <c r="H8520" i="36"/>
  <c r="I8519" i="36"/>
  <c r="H8519" i="36"/>
  <c r="I8518" i="36"/>
  <c r="H8518" i="36"/>
  <c r="I8517" i="36"/>
  <c r="H8517" i="36"/>
  <c r="I8516" i="36"/>
  <c r="H8516" i="36"/>
  <c r="I8515" i="36"/>
  <c r="H8515" i="36"/>
  <c r="I8514" i="36"/>
  <c r="H8514" i="36"/>
  <c r="I8513" i="36"/>
  <c r="H8513" i="36"/>
  <c r="I8512" i="36"/>
  <c r="H8512" i="36"/>
  <c r="I8511" i="36"/>
  <c r="H8511" i="36"/>
  <c r="I8510" i="36"/>
  <c r="H8510" i="36"/>
  <c r="I8509" i="36"/>
  <c r="H8509" i="36"/>
  <c r="I8508" i="36"/>
  <c r="H8508" i="36"/>
  <c r="I8507" i="36"/>
  <c r="H8507" i="36"/>
  <c r="I8506" i="36"/>
  <c r="H8506" i="36"/>
  <c r="I8505" i="36"/>
  <c r="H8505" i="36"/>
  <c r="I8504" i="36"/>
  <c r="H8504" i="36"/>
  <c r="I8503" i="36"/>
  <c r="H8503" i="36"/>
  <c r="I8502" i="36"/>
  <c r="H8502" i="36"/>
  <c r="I8501" i="36"/>
  <c r="H8501" i="36"/>
  <c r="I8500" i="36"/>
  <c r="H8500" i="36"/>
  <c r="I8499" i="36"/>
  <c r="H8499" i="36"/>
  <c r="I8498" i="36"/>
  <c r="H8498" i="36"/>
  <c r="I8497" i="36"/>
  <c r="H8497" i="36"/>
  <c r="I8496" i="36"/>
  <c r="H8496" i="36"/>
  <c r="I8495" i="36"/>
  <c r="H8495" i="36"/>
  <c r="I8494" i="36"/>
  <c r="H8494" i="36"/>
  <c r="I8493" i="36"/>
  <c r="H8493" i="36"/>
  <c r="I8492" i="36"/>
  <c r="H8492" i="36"/>
  <c r="I8491" i="36"/>
  <c r="H8491" i="36"/>
  <c r="I8490" i="36"/>
  <c r="H8490" i="36"/>
  <c r="I8489" i="36"/>
  <c r="H8489" i="36"/>
  <c r="I8488" i="36"/>
  <c r="H8488" i="36"/>
  <c r="I8487" i="36"/>
  <c r="H8487" i="36"/>
  <c r="I8486" i="36"/>
  <c r="H8486" i="36"/>
  <c r="I8485" i="36"/>
  <c r="H8485" i="36"/>
  <c r="I8484" i="36"/>
  <c r="H8484" i="36"/>
  <c r="I8483" i="36"/>
  <c r="H8483" i="36"/>
  <c r="I8482" i="36"/>
  <c r="H8482" i="36"/>
  <c r="I8481" i="36"/>
  <c r="H8481" i="36"/>
  <c r="I8480" i="36"/>
  <c r="H8480" i="36"/>
  <c r="I8479" i="36"/>
  <c r="H8479" i="36"/>
  <c r="I8478" i="36"/>
  <c r="H8478" i="36"/>
  <c r="I8477" i="36"/>
  <c r="H8477" i="36"/>
  <c r="I8476" i="36"/>
  <c r="H8476" i="36"/>
  <c r="I8475" i="36"/>
  <c r="H8475" i="36"/>
  <c r="I8474" i="36"/>
  <c r="H8474" i="36"/>
  <c r="I8473" i="36"/>
  <c r="H8473" i="36"/>
  <c r="I8472" i="36"/>
  <c r="H8472" i="36"/>
  <c r="I8471" i="36"/>
  <c r="H8471" i="36"/>
  <c r="I8470" i="36"/>
  <c r="H8470" i="36"/>
  <c r="I8469" i="36"/>
  <c r="H8469" i="36"/>
  <c r="I8468" i="36"/>
  <c r="H8468" i="36"/>
  <c r="I8467" i="36"/>
  <c r="H8467" i="36"/>
  <c r="I8466" i="36"/>
  <c r="H8466" i="36"/>
  <c r="I8465" i="36"/>
  <c r="H8465" i="36"/>
  <c r="I8464" i="36"/>
  <c r="H8464" i="36"/>
  <c r="I8463" i="36"/>
  <c r="H8463" i="36"/>
  <c r="I8462" i="36"/>
  <c r="H8462" i="36"/>
  <c r="I8461" i="36"/>
  <c r="H8461" i="36"/>
  <c r="I8460" i="36"/>
  <c r="H8460" i="36"/>
  <c r="I8459" i="36"/>
  <c r="H8459" i="36"/>
  <c r="I8458" i="36"/>
  <c r="H8458" i="36"/>
  <c r="I8457" i="36"/>
  <c r="H8457" i="36"/>
  <c r="I8456" i="36"/>
  <c r="H8456" i="36"/>
  <c r="I8455" i="36"/>
  <c r="H8455" i="36"/>
  <c r="I8454" i="36"/>
  <c r="H8454" i="36"/>
  <c r="I8453" i="36"/>
  <c r="H8453" i="36"/>
  <c r="I8452" i="36"/>
  <c r="H8452" i="36"/>
  <c r="I8451" i="36"/>
  <c r="H8451" i="36"/>
  <c r="I8450" i="36"/>
  <c r="H8450" i="36"/>
  <c r="I8449" i="36"/>
  <c r="H8449" i="36"/>
  <c r="I8448" i="36"/>
  <c r="H8448" i="36"/>
  <c r="I8447" i="36"/>
  <c r="H8447" i="36"/>
  <c r="I8446" i="36"/>
  <c r="H8446" i="36"/>
  <c r="I8445" i="36"/>
  <c r="H8445" i="36"/>
  <c r="I8444" i="36"/>
  <c r="H8444" i="36"/>
  <c r="I8443" i="36"/>
  <c r="H8443" i="36"/>
  <c r="I8442" i="36"/>
  <c r="H8442" i="36"/>
  <c r="I8441" i="36"/>
  <c r="H8441" i="36"/>
  <c r="I8440" i="36"/>
  <c r="H8440" i="36"/>
  <c r="I8439" i="36"/>
  <c r="H8439" i="36"/>
  <c r="I8438" i="36"/>
  <c r="H8438" i="36"/>
  <c r="I8437" i="36"/>
  <c r="H8437" i="36"/>
  <c r="I8436" i="36"/>
  <c r="H8436" i="36"/>
  <c r="I8435" i="36"/>
  <c r="H8435" i="36"/>
  <c r="I8434" i="36"/>
  <c r="H8434" i="36"/>
  <c r="I8433" i="36"/>
  <c r="H8433" i="36"/>
  <c r="I8432" i="36"/>
  <c r="H8432" i="36"/>
  <c r="I8431" i="36"/>
  <c r="H8431" i="36"/>
  <c r="I8430" i="36"/>
  <c r="H8430" i="36"/>
  <c r="I8429" i="36"/>
  <c r="H8429" i="36"/>
  <c r="I8428" i="36"/>
  <c r="H8428" i="36"/>
  <c r="I8427" i="36"/>
  <c r="H8427" i="36"/>
  <c r="I8426" i="36"/>
  <c r="H8426" i="36"/>
  <c r="I8425" i="36"/>
  <c r="H8425" i="36"/>
  <c r="I8424" i="36"/>
  <c r="H8424" i="36"/>
  <c r="I8423" i="36"/>
  <c r="H8423" i="36"/>
  <c r="I8422" i="36"/>
  <c r="H8422" i="36"/>
  <c r="I8421" i="36"/>
  <c r="H8421" i="36"/>
  <c r="I8420" i="36"/>
  <c r="H8420" i="36"/>
  <c r="I8419" i="36"/>
  <c r="H8419" i="36"/>
  <c r="I8418" i="36"/>
  <c r="H8418" i="36"/>
  <c r="I8417" i="36"/>
  <c r="H8417" i="36"/>
  <c r="I8416" i="36"/>
  <c r="H8416" i="36"/>
  <c r="I8415" i="36"/>
  <c r="H8415" i="36"/>
  <c r="I8414" i="36"/>
  <c r="H8414" i="36"/>
  <c r="I8413" i="36"/>
  <c r="H8413" i="36"/>
  <c r="I8412" i="36"/>
  <c r="H8412" i="36"/>
  <c r="I8411" i="36"/>
  <c r="H8411" i="36"/>
  <c r="I8410" i="36"/>
  <c r="H8410" i="36"/>
  <c r="I8409" i="36"/>
  <c r="H8409" i="36"/>
  <c r="I8408" i="36"/>
  <c r="H8408" i="36"/>
  <c r="I8407" i="36"/>
  <c r="H8407" i="36"/>
  <c r="I8406" i="36"/>
  <c r="H8406" i="36"/>
  <c r="I8405" i="36"/>
  <c r="H8405" i="36"/>
  <c r="I8404" i="36"/>
  <c r="H8404" i="36"/>
  <c r="I8403" i="36"/>
  <c r="H8403" i="36"/>
  <c r="I8402" i="36"/>
  <c r="H8402" i="36"/>
  <c r="I8401" i="36"/>
  <c r="H8401" i="36"/>
  <c r="I8400" i="36"/>
  <c r="H8400" i="36"/>
  <c r="I8399" i="36"/>
  <c r="H8399" i="36"/>
  <c r="I8398" i="36"/>
  <c r="H8398" i="36"/>
  <c r="I8397" i="36"/>
  <c r="H8397" i="36"/>
  <c r="I8396" i="36"/>
  <c r="H8396" i="36"/>
  <c r="I8395" i="36"/>
  <c r="H8395" i="36"/>
  <c r="I8394" i="36"/>
  <c r="H8394" i="36"/>
  <c r="I8393" i="36"/>
  <c r="H8393" i="36"/>
  <c r="I8392" i="36"/>
  <c r="H8392" i="36"/>
  <c r="I8391" i="36"/>
  <c r="H8391" i="36"/>
  <c r="I8390" i="36"/>
  <c r="H8390" i="36"/>
  <c r="I8389" i="36"/>
  <c r="H8389" i="36"/>
  <c r="I8388" i="36"/>
  <c r="H8388" i="36"/>
  <c r="I8387" i="36"/>
  <c r="H8387" i="36"/>
  <c r="I8386" i="36"/>
  <c r="H8386" i="36"/>
  <c r="I8385" i="36"/>
  <c r="H8385" i="36"/>
  <c r="I8384" i="36"/>
  <c r="H8384" i="36"/>
  <c r="I8383" i="36"/>
  <c r="H8383" i="36"/>
  <c r="I8382" i="36"/>
  <c r="H8382" i="36"/>
  <c r="I8381" i="36"/>
  <c r="H8381" i="36"/>
  <c r="I8380" i="36"/>
  <c r="H8380" i="36"/>
  <c r="I8379" i="36"/>
  <c r="H8379" i="36"/>
  <c r="I8378" i="36"/>
  <c r="H8378" i="36"/>
  <c r="I8377" i="36"/>
  <c r="H8377" i="36"/>
  <c r="I8376" i="36"/>
  <c r="H8376" i="36"/>
  <c r="I8375" i="36"/>
  <c r="H8375" i="36"/>
  <c r="I8374" i="36"/>
  <c r="H8374" i="36"/>
  <c r="I8373" i="36"/>
  <c r="H8373" i="36"/>
  <c r="I8372" i="36"/>
  <c r="H8372" i="36"/>
  <c r="I8371" i="36"/>
  <c r="H8371" i="36"/>
  <c r="I8370" i="36"/>
  <c r="H8370" i="36"/>
  <c r="I8369" i="36"/>
  <c r="H8369" i="36"/>
  <c r="I8368" i="36"/>
  <c r="H8368" i="36"/>
  <c r="I8367" i="36"/>
  <c r="H8367" i="36"/>
  <c r="I8366" i="36"/>
  <c r="H8366" i="36"/>
  <c r="I8365" i="36"/>
  <c r="H8365" i="36"/>
  <c r="I8364" i="36"/>
  <c r="H8364" i="36"/>
  <c r="I8363" i="36"/>
  <c r="H8363" i="36"/>
  <c r="I8362" i="36"/>
  <c r="H8362" i="36"/>
  <c r="I8361" i="36"/>
  <c r="H8361" i="36"/>
  <c r="I8360" i="36"/>
  <c r="H8360" i="36"/>
  <c r="I8359" i="36"/>
  <c r="H8359" i="36"/>
  <c r="I8358" i="36"/>
  <c r="H8358" i="36"/>
  <c r="I8357" i="36"/>
  <c r="H8357" i="36"/>
  <c r="I8356" i="36"/>
  <c r="H8356" i="36"/>
  <c r="I8355" i="36"/>
  <c r="H8355" i="36"/>
  <c r="I8354" i="36"/>
  <c r="H8354" i="36"/>
  <c r="I8353" i="36"/>
  <c r="H8353" i="36"/>
  <c r="I8352" i="36"/>
  <c r="H8352" i="36"/>
  <c r="I8351" i="36"/>
  <c r="H8351" i="36"/>
  <c r="I8350" i="36"/>
  <c r="H8350" i="36"/>
  <c r="I8349" i="36"/>
  <c r="H8349" i="36"/>
  <c r="I8348" i="36"/>
  <c r="H8348" i="36"/>
  <c r="I8347" i="36"/>
  <c r="H8347" i="36"/>
  <c r="I8346" i="36"/>
  <c r="H8346" i="36"/>
  <c r="I8345" i="36"/>
  <c r="H8345" i="36"/>
  <c r="I8344" i="36"/>
  <c r="H8344" i="36"/>
  <c r="I8343" i="36"/>
  <c r="H8343" i="36"/>
  <c r="I8342" i="36"/>
  <c r="H8342" i="36"/>
  <c r="I8341" i="36"/>
  <c r="H8341" i="36"/>
  <c r="I8340" i="36"/>
  <c r="H8340" i="36"/>
  <c r="I8339" i="36"/>
  <c r="H8339" i="36"/>
  <c r="I8338" i="36"/>
  <c r="H8338" i="36"/>
  <c r="I8337" i="36"/>
  <c r="H8337" i="36"/>
  <c r="I8336" i="36"/>
  <c r="H8336" i="36"/>
  <c r="I8335" i="36"/>
  <c r="H8335" i="36"/>
  <c r="I8334" i="36"/>
  <c r="H8334" i="36"/>
  <c r="I8333" i="36"/>
  <c r="H8333" i="36"/>
  <c r="I8332" i="36"/>
  <c r="H8332" i="36"/>
  <c r="I8331" i="36"/>
  <c r="H8331" i="36"/>
  <c r="I8330" i="36"/>
  <c r="H8330" i="36"/>
  <c r="I8329" i="36"/>
  <c r="H8329" i="36"/>
  <c r="I8328" i="36"/>
  <c r="H8328" i="36"/>
  <c r="I8327" i="36"/>
  <c r="H8327" i="36"/>
  <c r="I8326" i="36"/>
  <c r="H8326" i="36"/>
  <c r="I8325" i="36"/>
  <c r="H8325" i="36"/>
  <c r="I8324" i="36"/>
  <c r="H8324" i="36"/>
  <c r="I8323" i="36"/>
  <c r="H8323" i="36"/>
  <c r="I8322" i="36"/>
  <c r="H8322" i="36"/>
  <c r="I8321" i="36"/>
  <c r="H8321" i="36"/>
  <c r="I8320" i="36"/>
  <c r="H8320" i="36"/>
  <c r="I8319" i="36"/>
  <c r="H8319" i="36"/>
  <c r="I8318" i="36"/>
  <c r="H8318" i="36"/>
  <c r="I8317" i="36"/>
  <c r="H8317" i="36"/>
  <c r="I8316" i="36"/>
  <c r="H8316" i="36"/>
  <c r="I8315" i="36"/>
  <c r="H8315" i="36"/>
  <c r="I8314" i="36"/>
  <c r="H8314" i="36"/>
  <c r="I8313" i="36"/>
  <c r="H8313" i="36"/>
  <c r="I8312" i="36"/>
  <c r="H8312" i="36"/>
  <c r="I8311" i="36"/>
  <c r="H8311" i="36"/>
  <c r="I8310" i="36"/>
  <c r="H8310" i="36"/>
  <c r="I8309" i="36"/>
  <c r="H8309" i="36"/>
  <c r="I8308" i="36"/>
  <c r="H8308" i="36"/>
  <c r="I8307" i="36"/>
  <c r="H8307" i="36"/>
  <c r="I8306" i="36"/>
  <c r="H8306" i="36"/>
  <c r="I8305" i="36"/>
  <c r="H8305" i="36"/>
  <c r="I8304" i="36"/>
  <c r="H8304" i="36"/>
  <c r="I8303" i="36"/>
  <c r="H8303" i="36"/>
  <c r="I8302" i="36"/>
  <c r="H8302" i="36"/>
  <c r="I8301" i="36"/>
  <c r="H8301" i="36"/>
  <c r="I8300" i="36"/>
  <c r="H8300" i="36"/>
  <c r="I8299" i="36"/>
  <c r="H8299" i="36"/>
  <c r="I8298" i="36"/>
  <c r="H8298" i="36"/>
  <c r="I8297" i="36"/>
  <c r="H8297" i="36"/>
  <c r="I8296" i="36"/>
  <c r="H8296" i="36"/>
  <c r="I8295" i="36"/>
  <c r="H8295" i="36"/>
  <c r="I8294" i="36"/>
  <c r="H8294" i="36"/>
  <c r="I8293" i="36"/>
  <c r="H8293" i="36"/>
  <c r="I8292" i="36"/>
  <c r="H8292" i="36"/>
  <c r="I8291" i="36"/>
  <c r="H8291" i="36"/>
  <c r="I8290" i="36"/>
  <c r="H8290" i="36"/>
  <c r="I8289" i="36"/>
  <c r="H8289" i="36"/>
  <c r="I8288" i="36"/>
  <c r="H8288" i="36"/>
  <c r="I8287" i="36"/>
  <c r="H8287" i="36"/>
  <c r="I8286" i="36"/>
  <c r="H8286" i="36"/>
  <c r="I8285" i="36"/>
  <c r="H8285" i="36"/>
  <c r="I8284" i="36"/>
  <c r="H8284" i="36"/>
  <c r="I8283" i="36"/>
  <c r="H8283" i="36"/>
  <c r="I8282" i="36"/>
  <c r="H8282" i="36"/>
  <c r="I8281" i="36"/>
  <c r="H8281" i="36"/>
  <c r="I8280" i="36"/>
  <c r="H8280" i="36"/>
  <c r="I8279" i="36"/>
  <c r="H8279" i="36"/>
  <c r="I8278" i="36"/>
  <c r="H8278" i="36"/>
  <c r="I8277" i="36"/>
  <c r="H8277" i="36"/>
  <c r="I8276" i="36"/>
  <c r="H8276" i="36"/>
  <c r="I8275" i="36"/>
  <c r="H8275" i="36"/>
  <c r="I8274" i="36"/>
  <c r="H8274" i="36"/>
  <c r="I8273" i="36"/>
  <c r="H8273" i="36"/>
  <c r="I8272" i="36"/>
  <c r="H8272" i="36"/>
  <c r="I8271" i="36"/>
  <c r="H8271" i="36"/>
  <c r="I8270" i="36"/>
  <c r="H8270" i="36"/>
  <c r="I8269" i="36"/>
  <c r="H8269" i="36"/>
  <c r="I8268" i="36"/>
  <c r="H8268" i="36"/>
  <c r="I8267" i="36"/>
  <c r="H8267" i="36"/>
  <c r="I8266" i="36"/>
  <c r="H8266" i="36"/>
  <c r="I8265" i="36"/>
  <c r="H8265" i="36"/>
  <c r="I8264" i="36"/>
  <c r="H8264" i="36"/>
  <c r="I8263" i="36"/>
  <c r="H8263" i="36"/>
  <c r="I8262" i="36"/>
  <c r="H8262" i="36"/>
  <c r="I8261" i="36"/>
  <c r="H8261" i="36"/>
  <c r="I8260" i="36"/>
  <c r="H8260" i="36"/>
  <c r="I8259" i="36"/>
  <c r="H8259" i="36"/>
  <c r="I8258" i="36"/>
  <c r="H8258" i="36"/>
  <c r="I8257" i="36"/>
  <c r="H8257" i="36"/>
  <c r="I8256" i="36"/>
  <c r="H8256" i="36"/>
  <c r="I8255" i="36"/>
  <c r="H8255" i="36"/>
  <c r="I8254" i="36"/>
  <c r="H8254" i="36"/>
  <c r="I8253" i="36"/>
  <c r="H8253" i="36"/>
  <c r="I8252" i="36"/>
  <c r="H8252" i="36"/>
  <c r="I8251" i="36"/>
  <c r="H8251" i="36"/>
  <c r="I8250" i="36"/>
  <c r="H8250" i="36"/>
  <c r="I8249" i="36"/>
  <c r="H8249" i="36"/>
  <c r="I8248" i="36"/>
  <c r="H8248" i="36"/>
  <c r="I8247" i="36"/>
  <c r="H8247" i="36"/>
  <c r="I8246" i="36"/>
  <c r="H8246" i="36"/>
  <c r="I8245" i="36"/>
  <c r="H8245" i="36"/>
  <c r="I8244" i="36"/>
  <c r="H8244" i="36"/>
  <c r="I8243" i="36"/>
  <c r="H8243" i="36"/>
  <c r="I8242" i="36"/>
  <c r="H8242" i="36"/>
  <c r="I8241" i="36"/>
  <c r="H8241" i="36"/>
  <c r="I8240" i="36"/>
  <c r="H8240" i="36"/>
  <c r="I8239" i="36"/>
  <c r="H8239" i="36"/>
  <c r="I8238" i="36"/>
  <c r="H8238" i="36"/>
  <c r="I8237" i="36"/>
  <c r="H8237" i="36"/>
  <c r="I8236" i="36"/>
  <c r="H8236" i="36"/>
  <c r="I8235" i="36"/>
  <c r="H8235" i="36"/>
  <c r="I8234" i="36"/>
  <c r="H8234" i="36"/>
  <c r="I8233" i="36"/>
  <c r="H8233" i="36"/>
  <c r="I8232" i="36"/>
  <c r="H8232" i="36"/>
  <c r="I8231" i="36"/>
  <c r="H8231" i="36"/>
  <c r="I8230" i="36"/>
  <c r="H8230" i="36"/>
  <c r="I8229" i="36"/>
  <c r="H8229" i="36"/>
  <c r="I8228" i="36"/>
  <c r="H8228" i="36"/>
  <c r="I8227" i="36"/>
  <c r="H8227" i="36"/>
  <c r="I8226" i="36"/>
  <c r="H8226" i="36"/>
  <c r="I8225" i="36"/>
  <c r="H8225" i="36"/>
  <c r="I8224" i="36"/>
  <c r="H8224" i="36"/>
  <c r="I8223" i="36"/>
  <c r="H8223" i="36"/>
  <c r="I8222" i="36"/>
  <c r="H8222" i="36"/>
  <c r="I8221" i="36"/>
  <c r="H8221" i="36"/>
  <c r="I8220" i="36"/>
  <c r="H8220" i="36"/>
  <c r="I8219" i="36"/>
  <c r="H8219" i="36"/>
  <c r="I8218" i="36"/>
  <c r="H8218" i="36"/>
  <c r="I8217" i="36"/>
  <c r="H8217" i="36"/>
  <c r="I8216" i="36"/>
  <c r="H8216" i="36"/>
  <c r="I8215" i="36"/>
  <c r="H8215" i="36"/>
  <c r="I8214" i="36"/>
  <c r="H8214" i="36"/>
  <c r="I8213" i="36"/>
  <c r="H8213" i="36"/>
  <c r="I8212" i="36"/>
  <c r="H8212" i="36"/>
  <c r="I8211" i="36"/>
  <c r="H8211" i="36"/>
  <c r="I8210" i="36"/>
  <c r="H8210" i="36"/>
  <c r="I8209" i="36"/>
  <c r="H8209" i="36"/>
  <c r="I8208" i="36"/>
  <c r="H8208" i="36"/>
  <c r="I8207" i="36"/>
  <c r="H8207" i="36"/>
  <c r="I8206" i="36"/>
  <c r="H8206" i="36"/>
  <c r="I8205" i="36"/>
  <c r="H8205" i="36"/>
  <c r="I8204" i="36"/>
  <c r="H8204" i="36"/>
  <c r="I8203" i="36"/>
  <c r="H8203" i="36"/>
  <c r="I8202" i="36"/>
  <c r="H8202" i="36"/>
  <c r="I8201" i="36"/>
  <c r="H8201" i="36"/>
  <c r="I8200" i="36"/>
  <c r="H8200" i="36"/>
  <c r="I8199" i="36"/>
  <c r="H8199" i="36"/>
  <c r="I8198" i="36"/>
  <c r="H8198" i="36"/>
  <c r="I8197" i="36"/>
  <c r="H8197" i="36"/>
  <c r="I8196" i="36"/>
  <c r="H8196" i="36"/>
  <c r="I8195" i="36"/>
  <c r="H8195" i="36"/>
  <c r="I8194" i="36"/>
  <c r="H8194" i="36"/>
  <c r="I8193" i="36"/>
  <c r="H8193" i="36"/>
  <c r="I8192" i="36"/>
  <c r="H8192" i="36"/>
  <c r="I8191" i="36"/>
  <c r="H8191" i="36"/>
  <c r="I8190" i="36"/>
  <c r="H8190" i="36"/>
  <c r="I8189" i="36"/>
  <c r="H8189" i="36"/>
  <c r="I8188" i="36"/>
  <c r="H8188" i="36"/>
  <c r="I8187" i="36"/>
  <c r="H8187" i="36"/>
  <c r="I8186" i="36"/>
  <c r="H8186" i="36"/>
  <c r="I8185" i="36"/>
  <c r="H8185" i="36"/>
  <c r="I8184" i="36"/>
  <c r="H8184" i="36"/>
  <c r="I8183" i="36"/>
  <c r="H8183" i="36"/>
  <c r="I8182" i="36"/>
  <c r="H8182" i="36"/>
  <c r="I8181" i="36"/>
  <c r="H8181" i="36"/>
  <c r="I8180" i="36"/>
  <c r="H8180" i="36"/>
  <c r="I8179" i="36"/>
  <c r="H8179" i="36"/>
  <c r="I8178" i="36"/>
  <c r="H8178" i="36"/>
  <c r="I8177" i="36"/>
  <c r="H8177" i="36"/>
  <c r="I8176" i="36"/>
  <c r="H8176" i="36"/>
  <c r="I8175" i="36"/>
  <c r="H8175" i="36"/>
  <c r="I8174" i="36"/>
  <c r="H8174" i="36"/>
  <c r="I8173" i="36"/>
  <c r="H8173" i="36"/>
  <c r="I8172" i="36"/>
  <c r="H8172" i="36"/>
  <c r="I8171" i="36"/>
  <c r="H8171" i="36"/>
  <c r="I8170" i="36"/>
  <c r="H8170" i="36"/>
  <c r="I8169" i="36"/>
  <c r="H8169" i="36"/>
  <c r="I8168" i="36"/>
  <c r="H8168" i="36"/>
  <c r="I8167" i="36"/>
  <c r="H8167" i="36"/>
  <c r="I8166" i="36"/>
  <c r="H8166" i="36"/>
  <c r="I8165" i="36"/>
  <c r="H8165" i="36"/>
  <c r="I8164" i="36"/>
  <c r="H8164" i="36"/>
  <c r="I8163" i="36"/>
  <c r="H8163" i="36"/>
  <c r="I8162" i="36"/>
  <c r="H8162" i="36"/>
  <c r="I8161" i="36"/>
  <c r="H8161" i="36"/>
  <c r="I8160" i="36"/>
  <c r="H8160" i="36"/>
  <c r="I8159" i="36"/>
  <c r="H8159" i="36"/>
  <c r="I8158" i="36"/>
  <c r="H8158" i="36"/>
  <c r="I8157" i="36"/>
  <c r="H8157" i="36"/>
  <c r="I8156" i="36"/>
  <c r="H8156" i="36"/>
  <c r="I8155" i="36"/>
  <c r="H8155" i="36"/>
  <c r="I8154" i="36"/>
  <c r="H8154" i="36"/>
  <c r="I8153" i="36"/>
  <c r="H8153" i="36"/>
  <c r="I8152" i="36"/>
  <c r="H8152" i="36"/>
  <c r="I8151" i="36"/>
  <c r="H8151" i="36"/>
  <c r="I8150" i="36"/>
  <c r="H8150" i="36"/>
  <c r="I8149" i="36"/>
  <c r="H8149" i="36"/>
  <c r="I8148" i="36"/>
  <c r="H8148" i="36"/>
  <c r="I8147" i="36"/>
  <c r="H8147" i="36"/>
  <c r="I8146" i="36"/>
  <c r="H8146" i="36"/>
  <c r="I8145" i="36"/>
  <c r="H8145" i="36"/>
  <c r="I8144" i="36"/>
  <c r="H8144" i="36"/>
  <c r="I8143" i="36"/>
  <c r="H8143" i="36"/>
  <c r="I8142" i="36"/>
  <c r="H8142" i="36"/>
  <c r="I8141" i="36"/>
  <c r="H8141" i="36"/>
  <c r="I8140" i="36"/>
  <c r="H8140" i="36"/>
  <c r="I8139" i="36"/>
  <c r="H8139" i="36"/>
  <c r="I8138" i="36"/>
  <c r="H8138" i="36"/>
  <c r="I8137" i="36"/>
  <c r="H8137" i="36"/>
  <c r="I8136" i="36"/>
  <c r="H8136" i="36"/>
  <c r="I8135" i="36"/>
  <c r="H8135" i="36"/>
  <c r="I8134" i="36"/>
  <c r="H8134" i="36"/>
  <c r="I8133" i="36"/>
  <c r="H8133" i="36"/>
  <c r="I8132" i="36"/>
  <c r="H8132" i="36"/>
  <c r="I8131" i="36"/>
  <c r="H8131" i="36"/>
  <c r="I8130" i="36"/>
  <c r="H8130" i="36"/>
  <c r="I8129" i="36"/>
  <c r="H8129" i="36"/>
  <c r="I8128" i="36"/>
  <c r="H8128" i="36"/>
  <c r="I8127" i="36"/>
  <c r="H8127" i="36"/>
  <c r="I8126" i="36"/>
  <c r="H8126" i="36"/>
  <c r="I8125" i="36"/>
  <c r="H8125" i="36"/>
  <c r="I8124" i="36"/>
  <c r="H8124" i="36"/>
  <c r="I8123" i="36"/>
  <c r="H8123" i="36"/>
  <c r="I8122" i="36"/>
  <c r="H8122" i="36"/>
  <c r="I8121" i="36"/>
  <c r="H8121" i="36"/>
  <c r="I8120" i="36"/>
  <c r="H8120" i="36"/>
  <c r="I8119" i="36"/>
  <c r="H8119" i="36"/>
  <c r="I8118" i="36"/>
  <c r="H8118" i="36"/>
  <c r="I8117" i="36"/>
  <c r="H8117" i="36"/>
  <c r="I8116" i="36"/>
  <c r="H8116" i="36"/>
  <c r="I8115" i="36"/>
  <c r="H8115" i="36"/>
  <c r="I8114" i="36"/>
  <c r="H8114" i="36"/>
  <c r="I8113" i="36"/>
  <c r="H8113" i="36"/>
  <c r="I8112" i="36"/>
  <c r="H8112" i="36"/>
  <c r="I8111" i="36"/>
  <c r="H8111" i="36"/>
  <c r="I8110" i="36"/>
  <c r="H8110" i="36"/>
  <c r="I8109" i="36"/>
  <c r="H8109" i="36"/>
  <c r="I8108" i="36"/>
  <c r="H8108" i="36"/>
  <c r="I8107" i="36"/>
  <c r="H8107" i="36"/>
  <c r="I8106" i="36"/>
  <c r="H8106" i="36"/>
  <c r="I8105" i="36"/>
  <c r="H8105" i="36"/>
  <c r="I8104" i="36"/>
  <c r="H8104" i="36"/>
  <c r="I8103" i="36"/>
  <c r="H8103" i="36"/>
  <c r="I8102" i="36"/>
  <c r="H8102" i="36"/>
  <c r="I8101" i="36"/>
  <c r="H8101" i="36"/>
  <c r="I8100" i="36"/>
  <c r="H8100" i="36"/>
  <c r="I8099" i="36"/>
  <c r="H8099" i="36"/>
  <c r="I8098" i="36"/>
  <c r="H8098" i="36"/>
  <c r="I8097" i="36"/>
  <c r="H8097" i="36"/>
  <c r="I8096" i="36"/>
  <c r="H8096" i="36"/>
  <c r="I8095" i="36"/>
  <c r="H8095" i="36"/>
  <c r="I8094" i="36"/>
  <c r="H8094" i="36"/>
  <c r="I8093" i="36"/>
  <c r="H8093" i="36"/>
  <c r="I8092" i="36"/>
  <c r="H8092" i="36"/>
  <c r="I8091" i="36"/>
  <c r="H8091" i="36"/>
  <c r="I8090" i="36"/>
  <c r="H8090" i="36"/>
  <c r="I8089" i="36"/>
  <c r="H8089" i="36"/>
  <c r="I8088" i="36"/>
  <c r="H8088" i="36"/>
  <c r="I8087" i="36"/>
  <c r="H8087" i="36"/>
  <c r="I8086" i="36"/>
  <c r="H8086" i="36"/>
  <c r="I8085" i="36"/>
  <c r="H8085" i="36"/>
  <c r="I8084" i="36"/>
  <c r="H8084" i="36"/>
  <c r="I8083" i="36"/>
  <c r="H8083" i="36"/>
  <c r="I8082" i="36"/>
  <c r="H8082" i="36"/>
  <c r="I8081" i="36"/>
  <c r="H8081" i="36"/>
  <c r="I8080" i="36"/>
  <c r="H8080" i="36"/>
  <c r="I8079" i="36"/>
  <c r="H8079" i="36"/>
  <c r="I8078" i="36"/>
  <c r="H8078" i="36"/>
  <c r="I8077" i="36"/>
  <c r="H8077" i="36"/>
  <c r="I8076" i="36"/>
  <c r="H8076" i="36"/>
  <c r="I8075" i="36"/>
  <c r="H8075" i="36"/>
  <c r="I8074" i="36"/>
  <c r="H8074" i="36"/>
  <c r="I8073" i="36"/>
  <c r="H8073" i="36"/>
  <c r="I8072" i="36"/>
  <c r="H8072" i="36"/>
  <c r="I8071" i="36"/>
  <c r="H8071" i="36"/>
  <c r="I8070" i="36"/>
  <c r="H8070" i="36"/>
  <c r="I8069" i="36"/>
  <c r="H8069" i="36"/>
  <c r="I8068" i="36"/>
  <c r="H8068" i="36"/>
  <c r="I8067" i="36"/>
  <c r="H8067" i="36"/>
  <c r="I8066" i="36"/>
  <c r="H8066" i="36"/>
  <c r="I8065" i="36"/>
  <c r="H8065" i="36"/>
  <c r="I8064" i="36"/>
  <c r="H8064" i="36"/>
  <c r="I8063" i="36"/>
  <c r="H8063" i="36"/>
  <c r="I8062" i="36"/>
  <c r="H8062" i="36"/>
  <c r="I8061" i="36"/>
  <c r="H8061" i="36"/>
  <c r="I8060" i="36"/>
  <c r="H8060" i="36"/>
  <c r="I8059" i="36"/>
  <c r="H8059" i="36"/>
  <c r="I8058" i="36"/>
  <c r="H8058" i="36"/>
  <c r="I8057" i="36"/>
  <c r="H8057" i="36"/>
  <c r="I8056" i="36"/>
  <c r="H8056" i="36"/>
  <c r="I8055" i="36"/>
  <c r="H8055" i="36"/>
  <c r="I8054" i="36"/>
  <c r="H8054" i="36"/>
  <c r="I8053" i="36"/>
  <c r="H8053" i="36"/>
  <c r="I8052" i="36"/>
  <c r="H8052" i="36"/>
  <c r="I8051" i="36"/>
  <c r="H8051" i="36"/>
  <c r="I8050" i="36"/>
  <c r="H8050" i="36"/>
  <c r="I8049" i="36"/>
  <c r="H8049" i="36"/>
  <c r="I8048" i="36"/>
  <c r="H8048" i="36"/>
  <c r="I8047" i="36"/>
  <c r="H8047" i="36"/>
  <c r="I8046" i="36"/>
  <c r="H8046" i="36"/>
  <c r="I8045" i="36"/>
  <c r="H8045" i="36"/>
  <c r="I8044" i="36"/>
  <c r="H8044" i="36"/>
  <c r="I8043" i="36"/>
  <c r="H8043" i="36"/>
  <c r="I8042" i="36"/>
  <c r="H8042" i="36"/>
  <c r="I8041" i="36"/>
  <c r="H8041" i="36"/>
  <c r="I8040" i="36"/>
  <c r="H8040" i="36"/>
  <c r="I8039" i="36"/>
  <c r="H8039" i="36"/>
  <c r="I8038" i="36"/>
  <c r="H8038" i="36"/>
  <c r="I8037" i="36"/>
  <c r="H8037" i="36"/>
  <c r="I8036" i="36"/>
  <c r="H8036" i="36"/>
  <c r="I8035" i="36"/>
  <c r="H8035" i="36"/>
  <c r="I8034" i="36"/>
  <c r="H8034" i="36"/>
  <c r="I8033" i="36"/>
  <c r="H8033" i="36"/>
  <c r="I8032" i="36"/>
  <c r="H8032" i="36"/>
  <c r="I8031" i="36"/>
  <c r="H8031" i="36"/>
  <c r="I8030" i="36"/>
  <c r="H8030" i="36"/>
  <c r="I8029" i="36"/>
  <c r="H8029" i="36"/>
  <c r="I8028" i="36"/>
  <c r="H8028" i="36"/>
  <c r="I8027" i="36"/>
  <c r="H8027" i="36"/>
  <c r="I8026" i="36"/>
  <c r="H8026" i="36"/>
  <c r="I8025" i="36"/>
  <c r="H8025" i="36"/>
  <c r="I8024" i="36"/>
  <c r="H8024" i="36"/>
  <c r="I8023" i="36"/>
  <c r="H8023" i="36"/>
  <c r="I8022" i="36"/>
  <c r="H8022" i="36"/>
  <c r="I8021" i="36"/>
  <c r="H8021" i="36"/>
  <c r="I8020" i="36"/>
  <c r="H8020" i="36"/>
  <c r="I8019" i="36"/>
  <c r="H8019" i="36"/>
  <c r="I8018" i="36"/>
  <c r="H8018" i="36"/>
  <c r="I8017" i="36"/>
  <c r="H8017" i="36"/>
  <c r="I8016" i="36"/>
  <c r="H8016" i="36"/>
  <c r="I8015" i="36"/>
  <c r="H8015" i="36"/>
  <c r="I8014" i="36"/>
  <c r="H8014" i="36"/>
  <c r="I8013" i="36"/>
  <c r="H8013" i="36"/>
  <c r="I8012" i="36"/>
  <c r="H8012" i="36"/>
  <c r="I8011" i="36"/>
  <c r="H8011" i="36"/>
  <c r="I8010" i="36"/>
  <c r="H8010" i="36"/>
  <c r="I8009" i="36"/>
  <c r="H8009" i="36"/>
  <c r="I8008" i="36"/>
  <c r="H8008" i="36"/>
  <c r="I8007" i="36"/>
  <c r="H8007" i="36"/>
  <c r="I8006" i="36"/>
  <c r="H8006" i="36"/>
  <c r="I8005" i="36"/>
  <c r="H8005" i="36"/>
  <c r="I8004" i="36"/>
  <c r="H8004" i="36"/>
  <c r="I8003" i="36"/>
  <c r="H8003" i="36"/>
  <c r="I8002" i="36"/>
  <c r="H8002" i="36"/>
  <c r="I8001" i="36"/>
  <c r="H8001" i="36"/>
  <c r="I8000" i="36"/>
  <c r="H8000" i="36"/>
  <c r="I7999" i="36"/>
  <c r="H7999" i="36"/>
  <c r="I7998" i="36"/>
  <c r="H7998" i="36"/>
  <c r="I7997" i="36"/>
  <c r="H7997" i="36"/>
  <c r="I7996" i="36"/>
  <c r="H7996" i="36"/>
  <c r="I7995" i="36"/>
  <c r="H7995" i="36"/>
  <c r="I7994" i="36"/>
  <c r="H7994" i="36"/>
  <c r="I7993" i="36"/>
  <c r="H7993" i="36"/>
  <c r="I7992" i="36"/>
  <c r="H7992" i="36"/>
  <c r="I7991" i="36"/>
  <c r="H7991" i="36"/>
  <c r="I7990" i="36"/>
  <c r="H7990" i="36"/>
  <c r="I7989" i="36"/>
  <c r="H7989" i="36"/>
  <c r="I7988" i="36"/>
  <c r="H7988" i="36"/>
  <c r="I7987" i="36"/>
  <c r="H7987" i="36"/>
  <c r="I7986" i="36"/>
  <c r="H7986" i="36"/>
  <c r="I7985" i="36"/>
  <c r="H7985" i="36"/>
  <c r="I7984" i="36"/>
  <c r="H7984" i="36"/>
  <c r="I7983" i="36"/>
  <c r="H7983" i="36"/>
  <c r="I7982" i="36"/>
  <c r="H7982" i="36"/>
  <c r="I7981" i="36"/>
  <c r="H7981" i="36"/>
  <c r="I7980" i="36"/>
  <c r="H7980" i="36"/>
  <c r="I7979" i="36"/>
  <c r="H7979" i="36"/>
  <c r="I7978" i="36"/>
  <c r="H7978" i="36"/>
  <c r="I7977" i="36"/>
  <c r="H7977" i="36"/>
  <c r="I7976" i="36"/>
  <c r="H7976" i="36"/>
  <c r="I7975" i="36"/>
  <c r="H7975" i="36"/>
  <c r="I7974" i="36"/>
  <c r="H7974" i="36"/>
  <c r="I7973" i="36"/>
  <c r="H7973" i="36"/>
  <c r="I7972" i="36"/>
  <c r="H7972" i="36"/>
  <c r="I7971" i="36"/>
  <c r="H7971" i="36"/>
  <c r="I7970" i="36"/>
  <c r="H7970" i="36"/>
  <c r="I7969" i="36"/>
  <c r="H7969" i="36"/>
  <c r="I7968" i="36"/>
  <c r="H7968" i="36"/>
  <c r="I7967" i="36"/>
  <c r="H7967" i="36"/>
  <c r="I7966" i="36"/>
  <c r="H7966" i="36"/>
  <c r="I7965" i="36"/>
  <c r="H7965" i="36"/>
  <c r="I7964" i="36"/>
  <c r="H7964" i="36"/>
  <c r="I7963" i="36"/>
  <c r="H7963" i="36"/>
  <c r="I7962" i="36"/>
  <c r="H7962" i="36"/>
  <c r="I7961" i="36"/>
  <c r="H7961" i="36"/>
  <c r="I7960" i="36"/>
  <c r="H7960" i="36"/>
  <c r="I7959" i="36"/>
  <c r="H7959" i="36"/>
  <c r="I7958" i="36"/>
  <c r="H7958" i="36"/>
  <c r="I7957" i="36"/>
  <c r="H7957" i="36"/>
  <c r="I7956" i="36"/>
  <c r="H7956" i="36"/>
  <c r="I7955" i="36"/>
  <c r="H7955" i="36"/>
  <c r="I7954" i="36"/>
  <c r="H7954" i="36"/>
  <c r="I7953" i="36"/>
  <c r="H7953" i="36"/>
  <c r="I7952" i="36"/>
  <c r="H7952" i="36"/>
  <c r="I7951" i="36"/>
  <c r="H7951" i="36"/>
  <c r="I7950" i="36"/>
  <c r="H7950" i="36"/>
  <c r="I7949" i="36"/>
  <c r="H7949" i="36"/>
  <c r="I7948" i="36"/>
  <c r="H7948" i="36"/>
  <c r="I7947" i="36"/>
  <c r="H7947" i="36"/>
  <c r="I7946" i="36"/>
  <c r="H7946" i="36"/>
  <c r="I7945" i="36"/>
  <c r="H7945" i="36"/>
  <c r="I7944" i="36"/>
  <c r="H7944" i="36"/>
  <c r="I7943" i="36"/>
  <c r="H7943" i="36"/>
  <c r="I7942" i="36"/>
  <c r="H7942" i="36"/>
  <c r="I7941" i="36"/>
  <c r="H7941" i="36"/>
  <c r="I7940" i="36"/>
  <c r="H7940" i="36"/>
  <c r="I7939" i="36"/>
  <c r="H7939" i="36"/>
  <c r="I7938" i="36"/>
  <c r="H7938" i="36"/>
  <c r="I7937" i="36"/>
  <c r="H7937" i="36"/>
  <c r="I7936" i="36"/>
  <c r="H7936" i="36"/>
  <c r="I7935" i="36"/>
  <c r="H7935" i="36"/>
  <c r="I7934" i="36"/>
  <c r="H7934" i="36"/>
  <c r="I7933" i="36"/>
  <c r="H7933" i="36"/>
  <c r="I7932" i="36"/>
  <c r="H7932" i="36"/>
  <c r="I7931" i="36"/>
  <c r="H7931" i="36"/>
  <c r="I7930" i="36"/>
  <c r="H7930" i="36"/>
  <c r="I7929" i="36"/>
  <c r="H7929" i="36"/>
  <c r="I7928" i="36"/>
  <c r="H7928" i="36"/>
  <c r="I7927" i="36"/>
  <c r="H7927" i="36"/>
  <c r="I7926" i="36"/>
  <c r="H7926" i="36"/>
  <c r="I7925" i="36"/>
  <c r="H7925" i="36"/>
  <c r="I7924" i="36"/>
  <c r="H7924" i="36"/>
  <c r="I7923" i="36"/>
  <c r="H7923" i="36"/>
  <c r="I7922" i="36"/>
  <c r="H7922" i="36"/>
  <c r="I7921" i="36"/>
  <c r="H7921" i="36"/>
  <c r="I7920" i="36"/>
  <c r="H7920" i="36"/>
  <c r="I7919" i="36"/>
  <c r="H7919" i="36"/>
  <c r="I7918" i="36"/>
  <c r="H7918" i="36"/>
  <c r="I7917" i="36"/>
  <c r="H7917" i="36"/>
  <c r="I7916" i="36"/>
  <c r="H7916" i="36"/>
  <c r="I7915" i="36"/>
  <c r="H7915" i="36"/>
  <c r="I7914" i="36"/>
  <c r="H7914" i="36"/>
  <c r="I7913" i="36"/>
  <c r="H7913" i="36"/>
  <c r="I7912" i="36"/>
  <c r="H7912" i="36"/>
  <c r="I7911" i="36"/>
  <c r="H7911" i="36"/>
  <c r="I7910" i="36"/>
  <c r="H7910" i="36"/>
  <c r="I7909" i="36"/>
  <c r="H7909" i="36"/>
  <c r="I7908" i="36"/>
  <c r="H7908" i="36"/>
  <c r="I7907" i="36"/>
  <c r="H7907" i="36"/>
  <c r="I7906" i="36"/>
  <c r="H7906" i="36"/>
  <c r="I7905" i="36"/>
  <c r="H7905" i="36"/>
  <c r="I7904" i="36"/>
  <c r="H7904" i="36"/>
  <c r="I7903" i="36"/>
  <c r="H7903" i="36"/>
  <c r="I7902" i="36"/>
  <c r="H7902" i="36"/>
  <c r="I7901" i="36"/>
  <c r="H7901" i="36"/>
  <c r="I7900" i="36"/>
  <c r="H7900" i="36"/>
  <c r="I7899" i="36"/>
  <c r="H7899" i="36"/>
  <c r="I7898" i="36"/>
  <c r="H7898" i="36"/>
  <c r="I7897" i="36"/>
  <c r="H7897" i="36"/>
  <c r="I7896" i="36"/>
  <c r="H7896" i="36"/>
  <c r="I7895" i="36"/>
  <c r="H7895" i="36"/>
  <c r="I7894" i="36"/>
  <c r="H7894" i="36"/>
  <c r="I7893" i="36"/>
  <c r="H7893" i="36"/>
  <c r="I7892" i="36"/>
  <c r="H7892" i="36"/>
  <c r="I7891" i="36"/>
  <c r="H7891" i="36"/>
  <c r="I7890" i="36"/>
  <c r="H7890" i="36"/>
  <c r="I7889" i="36"/>
  <c r="H7889" i="36"/>
  <c r="I7888" i="36"/>
  <c r="H7888" i="36"/>
  <c r="I7887" i="36"/>
  <c r="H7887" i="36"/>
  <c r="I7886" i="36"/>
  <c r="H7886" i="36"/>
  <c r="I7885" i="36"/>
  <c r="H7885" i="36"/>
  <c r="I7884" i="36"/>
  <c r="H7884" i="36"/>
  <c r="I7883" i="36"/>
  <c r="H7883" i="36"/>
  <c r="I7882" i="36"/>
  <c r="H7882" i="36"/>
  <c r="I7881" i="36"/>
  <c r="H7881" i="36"/>
  <c r="I7880" i="36"/>
  <c r="H7880" i="36"/>
  <c r="I7879" i="36"/>
  <c r="H7879" i="36"/>
  <c r="I7878" i="36"/>
  <c r="H7878" i="36"/>
  <c r="I7877" i="36"/>
  <c r="H7877" i="36"/>
  <c r="I7876" i="36"/>
  <c r="H7876" i="36"/>
  <c r="I7875" i="36"/>
  <c r="H7875" i="36"/>
  <c r="I7874" i="36"/>
  <c r="H7874" i="36"/>
  <c r="I7873" i="36"/>
  <c r="H7873" i="36"/>
  <c r="I7872" i="36"/>
  <c r="H7872" i="36"/>
  <c r="I7871" i="36"/>
  <c r="H7871" i="36"/>
  <c r="I7870" i="36"/>
  <c r="H7870" i="36"/>
  <c r="I7869" i="36"/>
  <c r="H7869" i="36"/>
  <c r="I7868" i="36"/>
  <c r="H7868" i="36"/>
  <c r="I7867" i="36"/>
  <c r="H7867" i="36"/>
  <c r="I7866" i="36"/>
  <c r="H7866" i="36"/>
  <c r="I7865" i="36"/>
  <c r="H7865" i="36"/>
  <c r="I7864" i="36"/>
  <c r="H7864" i="36"/>
  <c r="I7863" i="36"/>
  <c r="H7863" i="36"/>
  <c r="I7862" i="36"/>
  <c r="H7862" i="36"/>
  <c r="I7861" i="36"/>
  <c r="H7861" i="36"/>
  <c r="I7860" i="36"/>
  <c r="H7860" i="36"/>
  <c r="I7859" i="36"/>
  <c r="H7859" i="36"/>
  <c r="I7858" i="36"/>
  <c r="H7858" i="36"/>
  <c r="I7857" i="36"/>
  <c r="H7857" i="36"/>
  <c r="I7856" i="36"/>
  <c r="H7856" i="36"/>
  <c r="I7855" i="36"/>
  <c r="H7855" i="36"/>
  <c r="I7854" i="36"/>
  <c r="H7854" i="36"/>
  <c r="I7853" i="36"/>
  <c r="H7853" i="36"/>
  <c r="I7852" i="36"/>
  <c r="H7852" i="36"/>
  <c r="I7851" i="36"/>
  <c r="H7851" i="36"/>
  <c r="I7850" i="36"/>
  <c r="H7850" i="36"/>
  <c r="I7849" i="36"/>
  <c r="H7849" i="36"/>
  <c r="I7848" i="36"/>
  <c r="H7848" i="36"/>
  <c r="I7847" i="36"/>
  <c r="H7847" i="36"/>
  <c r="I7846" i="36"/>
  <c r="H7846" i="36"/>
  <c r="I7845" i="36"/>
  <c r="H7845" i="36"/>
  <c r="I7844" i="36"/>
  <c r="H7844" i="36"/>
  <c r="I7843" i="36"/>
  <c r="H7843" i="36"/>
  <c r="I7842" i="36"/>
  <c r="H7842" i="36"/>
  <c r="I7841" i="36"/>
  <c r="H7841" i="36"/>
  <c r="I7840" i="36"/>
  <c r="H7840" i="36"/>
  <c r="I7839" i="36"/>
  <c r="H7839" i="36"/>
  <c r="I7838" i="36"/>
  <c r="H7838" i="36"/>
  <c r="I7837" i="36"/>
  <c r="H7837" i="36"/>
  <c r="I7836" i="36"/>
  <c r="H7836" i="36"/>
  <c r="I7835" i="36"/>
  <c r="H7835" i="36"/>
  <c r="I7834" i="36"/>
  <c r="H7834" i="36"/>
  <c r="I7833" i="36"/>
  <c r="H7833" i="36"/>
  <c r="I7832" i="36"/>
  <c r="H7832" i="36"/>
  <c r="I7831" i="36"/>
  <c r="H7831" i="36"/>
  <c r="I7830" i="36"/>
  <c r="H7830" i="36"/>
  <c r="I7829" i="36"/>
  <c r="H7829" i="36"/>
  <c r="I7828" i="36"/>
  <c r="H7828" i="36"/>
  <c r="I7827" i="36"/>
  <c r="H7827" i="36"/>
  <c r="I7826" i="36"/>
  <c r="H7826" i="36"/>
  <c r="I7825" i="36"/>
  <c r="H7825" i="36"/>
  <c r="I7824" i="36"/>
  <c r="H7824" i="36"/>
  <c r="I7823" i="36"/>
  <c r="H7823" i="36"/>
  <c r="I7822" i="36"/>
  <c r="H7822" i="36"/>
  <c r="I7821" i="36"/>
  <c r="H7821" i="36"/>
  <c r="I7820" i="36"/>
  <c r="H7820" i="36"/>
  <c r="I7819" i="36"/>
  <c r="H7819" i="36"/>
  <c r="I7818" i="36"/>
  <c r="H7818" i="36"/>
  <c r="I7817" i="36"/>
  <c r="H7817" i="36"/>
  <c r="I7816" i="36"/>
  <c r="H7816" i="36"/>
  <c r="I7815" i="36"/>
  <c r="H7815" i="36"/>
  <c r="I7814" i="36"/>
  <c r="H7814" i="36"/>
  <c r="I7813" i="36"/>
  <c r="H7813" i="36"/>
  <c r="I7812" i="36"/>
  <c r="H7812" i="36"/>
  <c r="I7811" i="36"/>
  <c r="H7811" i="36"/>
  <c r="I7810" i="36"/>
  <c r="H7810" i="36"/>
  <c r="I7809" i="36"/>
  <c r="H7809" i="36"/>
  <c r="I7808" i="36"/>
  <c r="H7808" i="36"/>
  <c r="I7807" i="36"/>
  <c r="H7807" i="36"/>
  <c r="I7806" i="36"/>
  <c r="H7806" i="36"/>
  <c r="I7805" i="36"/>
  <c r="H7805" i="36"/>
  <c r="I7804" i="36"/>
  <c r="H7804" i="36"/>
  <c r="I7803" i="36"/>
  <c r="H7803" i="36"/>
  <c r="I7802" i="36"/>
  <c r="H7802" i="36"/>
  <c r="I7801" i="36"/>
  <c r="H7801" i="36"/>
  <c r="I7800" i="36"/>
  <c r="H7800" i="36"/>
  <c r="I7799" i="36"/>
  <c r="H7799" i="36"/>
  <c r="I7798" i="36"/>
  <c r="H7798" i="36"/>
  <c r="I7797" i="36"/>
  <c r="H7797" i="36"/>
  <c r="I7796" i="36"/>
  <c r="H7796" i="36"/>
  <c r="I7795" i="36"/>
  <c r="H7795" i="36"/>
  <c r="I7794" i="36"/>
  <c r="H7794" i="36"/>
  <c r="I7793" i="36"/>
  <c r="H7793" i="36"/>
  <c r="I7792" i="36"/>
  <c r="H7792" i="36"/>
  <c r="I7791" i="36"/>
  <c r="H7791" i="36"/>
  <c r="I7790" i="36"/>
  <c r="H7790" i="36"/>
  <c r="I7789" i="36"/>
  <c r="H7789" i="36"/>
  <c r="I7788" i="36"/>
  <c r="H7788" i="36"/>
  <c r="I7787" i="36"/>
  <c r="H7787" i="36"/>
  <c r="I7786" i="36"/>
  <c r="H7786" i="36"/>
  <c r="I7785" i="36"/>
  <c r="H7785" i="36"/>
  <c r="I7784" i="36"/>
  <c r="H7784" i="36"/>
  <c r="I7783" i="36"/>
  <c r="H7783" i="36"/>
  <c r="I7782" i="36"/>
  <c r="H7782" i="36"/>
  <c r="I7781" i="36"/>
  <c r="H7781" i="36"/>
  <c r="I7780" i="36"/>
  <c r="H7780" i="36"/>
  <c r="I7779" i="36"/>
  <c r="H7779" i="36"/>
  <c r="I7778" i="36"/>
  <c r="H7778" i="36"/>
  <c r="I7777" i="36"/>
  <c r="H7777" i="36"/>
  <c r="I7776" i="36"/>
  <c r="H7776" i="36"/>
  <c r="I7775" i="36"/>
  <c r="H7775" i="36"/>
  <c r="I7774" i="36"/>
  <c r="H7774" i="36"/>
  <c r="I7773" i="36"/>
  <c r="H7773" i="36"/>
  <c r="I7772" i="36"/>
  <c r="H7772" i="36"/>
  <c r="I7771" i="36"/>
  <c r="H7771" i="36"/>
  <c r="I7770" i="36"/>
  <c r="H7770" i="36"/>
  <c r="I7769" i="36"/>
  <c r="H7769" i="36"/>
  <c r="I7768" i="36"/>
  <c r="H7768" i="36"/>
  <c r="I7767" i="36"/>
  <c r="H7767" i="36"/>
  <c r="I7766" i="36"/>
  <c r="H7766" i="36"/>
  <c r="I7765" i="36"/>
  <c r="H7765" i="36"/>
  <c r="I7764" i="36"/>
  <c r="H7764" i="36"/>
  <c r="I7763" i="36"/>
  <c r="H7763" i="36"/>
  <c r="I7762" i="36"/>
  <c r="H7762" i="36"/>
  <c r="I7761" i="36"/>
  <c r="H7761" i="36"/>
  <c r="I7760" i="36"/>
  <c r="H7760" i="36"/>
  <c r="I7759" i="36"/>
  <c r="H7759" i="36"/>
  <c r="I7758" i="36"/>
  <c r="H7758" i="36"/>
  <c r="I7757" i="36"/>
  <c r="H7757" i="36"/>
  <c r="I7756" i="36"/>
  <c r="H7756" i="36"/>
  <c r="I7755" i="36"/>
  <c r="H7755" i="36"/>
  <c r="I7754" i="36"/>
  <c r="H7754" i="36"/>
  <c r="I7753" i="36"/>
  <c r="H7753" i="36"/>
  <c r="I7752" i="36"/>
  <c r="H7752" i="36"/>
  <c r="I7751" i="36"/>
  <c r="H7751" i="36"/>
  <c r="I7750" i="36"/>
  <c r="H7750" i="36"/>
  <c r="I7749" i="36"/>
  <c r="H7749" i="36"/>
  <c r="I7748" i="36"/>
  <c r="H7748" i="36"/>
  <c r="I7747" i="36"/>
  <c r="H7747" i="36"/>
  <c r="I7746" i="36"/>
  <c r="H7746" i="36"/>
  <c r="I7745" i="36"/>
  <c r="H7745" i="36"/>
  <c r="I7744" i="36"/>
  <c r="H7744" i="36"/>
  <c r="I7743" i="36"/>
  <c r="H7743" i="36"/>
  <c r="I7742" i="36"/>
  <c r="H7742" i="36"/>
  <c r="I7741" i="36"/>
  <c r="H7741" i="36"/>
  <c r="I7740" i="36"/>
  <c r="H7740" i="36"/>
  <c r="I7739" i="36"/>
  <c r="H7739" i="36"/>
  <c r="I7738" i="36"/>
  <c r="H7738" i="36"/>
  <c r="I7737" i="36"/>
  <c r="H7737" i="36"/>
  <c r="I7736" i="36"/>
  <c r="H7736" i="36"/>
  <c r="I7735" i="36"/>
  <c r="H7735" i="36"/>
  <c r="I7734" i="36"/>
  <c r="H7734" i="36"/>
  <c r="I7733" i="36"/>
  <c r="H7733" i="36"/>
  <c r="I7732" i="36"/>
  <c r="H7732" i="36"/>
  <c r="I7731" i="36"/>
  <c r="H7731" i="36"/>
  <c r="I7730" i="36"/>
  <c r="H7730" i="36"/>
  <c r="I7729" i="36"/>
  <c r="H7729" i="36"/>
  <c r="I7728" i="36"/>
  <c r="H7728" i="36"/>
  <c r="I7727" i="36"/>
  <c r="H7727" i="36"/>
  <c r="I7726" i="36"/>
  <c r="H7726" i="36"/>
  <c r="I7725" i="36"/>
  <c r="H7725" i="36"/>
  <c r="I7724" i="36"/>
  <c r="H7724" i="36"/>
  <c r="I7723" i="36"/>
  <c r="H7723" i="36"/>
  <c r="I7722" i="36"/>
  <c r="H7722" i="36"/>
  <c r="I7721" i="36"/>
  <c r="H7721" i="36"/>
  <c r="I7720" i="36"/>
  <c r="H7720" i="36"/>
  <c r="I7719" i="36"/>
  <c r="H7719" i="36"/>
  <c r="I7718" i="36"/>
  <c r="H7718" i="36"/>
  <c r="I7717" i="36"/>
  <c r="H7717" i="36"/>
  <c r="I7716" i="36"/>
  <c r="H7716" i="36"/>
  <c r="I7715" i="36"/>
  <c r="H7715" i="36"/>
  <c r="I7714" i="36"/>
  <c r="H7714" i="36"/>
  <c r="I7713" i="36"/>
  <c r="H7713" i="36"/>
  <c r="I7712" i="36"/>
  <c r="H7712" i="36"/>
  <c r="I7711" i="36"/>
  <c r="H7711" i="36"/>
  <c r="I7710" i="36"/>
  <c r="H7710" i="36"/>
  <c r="I7709" i="36"/>
  <c r="H7709" i="36"/>
  <c r="I7708" i="36"/>
  <c r="H7708" i="36"/>
  <c r="I7707" i="36"/>
  <c r="H7707" i="36"/>
  <c r="I7706" i="36"/>
  <c r="H7706" i="36"/>
  <c r="I7705" i="36"/>
  <c r="H7705" i="36"/>
  <c r="I7704" i="36"/>
  <c r="H7704" i="36"/>
  <c r="I7703" i="36"/>
  <c r="H7703" i="36"/>
  <c r="I7702" i="36"/>
  <c r="H7702" i="36"/>
  <c r="I7701" i="36"/>
  <c r="H7701" i="36"/>
  <c r="I7700" i="36"/>
  <c r="H7700" i="36"/>
  <c r="I7699" i="36"/>
  <c r="H7699" i="36"/>
  <c r="I7698" i="36"/>
  <c r="H7698" i="36"/>
  <c r="I7697" i="36"/>
  <c r="H7697" i="36"/>
  <c r="I7696" i="36"/>
  <c r="H7696" i="36"/>
  <c r="I7695" i="36"/>
  <c r="H7695" i="36"/>
  <c r="I7694" i="36"/>
  <c r="H7694" i="36"/>
  <c r="I7693" i="36"/>
  <c r="H7693" i="36"/>
  <c r="I7692" i="36"/>
  <c r="H7692" i="36"/>
  <c r="I7691" i="36"/>
  <c r="H7691" i="36"/>
  <c r="I7690" i="36"/>
  <c r="H7690" i="36"/>
  <c r="I7689" i="36"/>
  <c r="H7689" i="36"/>
  <c r="I7688" i="36"/>
  <c r="H7688" i="36"/>
  <c r="I7687" i="36"/>
  <c r="H7687" i="36"/>
  <c r="I7686" i="36"/>
  <c r="H7686" i="36"/>
  <c r="I7685" i="36"/>
  <c r="H7685" i="36"/>
  <c r="I7684" i="36"/>
  <c r="H7684" i="36"/>
  <c r="I7683" i="36"/>
  <c r="H7683" i="36"/>
  <c r="I7682" i="36"/>
  <c r="H7682" i="36"/>
  <c r="I7681" i="36"/>
  <c r="H7681" i="36"/>
  <c r="I7680" i="36"/>
  <c r="H7680" i="36"/>
  <c r="I7679" i="36"/>
  <c r="H7679" i="36"/>
  <c r="I7678" i="36"/>
  <c r="H7678" i="36"/>
  <c r="I7677" i="36"/>
  <c r="H7677" i="36"/>
  <c r="I7676" i="36"/>
  <c r="H7676" i="36"/>
  <c r="I7675" i="36"/>
  <c r="H7675" i="36"/>
  <c r="I7674" i="36"/>
  <c r="H7674" i="36"/>
  <c r="I7673" i="36"/>
  <c r="H7673" i="36"/>
  <c r="I7672" i="36"/>
  <c r="H7672" i="36"/>
  <c r="I7671" i="36"/>
  <c r="H7671" i="36"/>
  <c r="I7670" i="36"/>
  <c r="H7670" i="36"/>
  <c r="I7669" i="36"/>
  <c r="H7669" i="36"/>
  <c r="I7668" i="36"/>
  <c r="H7668" i="36"/>
  <c r="I7667" i="36"/>
  <c r="H7667" i="36"/>
  <c r="I7666" i="36"/>
  <c r="H7666" i="36"/>
  <c r="I7665" i="36"/>
  <c r="H7665" i="36"/>
  <c r="I7664" i="36"/>
  <c r="H7664" i="36"/>
  <c r="I7663" i="36"/>
  <c r="H7663" i="36"/>
  <c r="I7662" i="36"/>
  <c r="H7662" i="36"/>
  <c r="I7661" i="36"/>
  <c r="H7661" i="36"/>
  <c r="I7660" i="36"/>
  <c r="H7660" i="36"/>
  <c r="I7659" i="36"/>
  <c r="H7659" i="36"/>
  <c r="I7658" i="36"/>
  <c r="H7658" i="36"/>
  <c r="I7657" i="36"/>
  <c r="H7657" i="36"/>
  <c r="I7656" i="36"/>
  <c r="H7656" i="36"/>
  <c r="I7655" i="36"/>
  <c r="H7655" i="36"/>
  <c r="I7654" i="36"/>
  <c r="H7654" i="36"/>
  <c r="I7653" i="36"/>
  <c r="H7653" i="36"/>
  <c r="I7652" i="36"/>
  <c r="H7652" i="36"/>
  <c r="I7651" i="36"/>
  <c r="H7651" i="36"/>
  <c r="I7650" i="36"/>
  <c r="H7650" i="36"/>
  <c r="I7649" i="36"/>
  <c r="H7649" i="36"/>
  <c r="I7648" i="36"/>
  <c r="H7648" i="36"/>
  <c r="I7647" i="36"/>
  <c r="H7647" i="36"/>
  <c r="I7646" i="36"/>
  <c r="H7646" i="36"/>
  <c r="I7645" i="36"/>
  <c r="H7645" i="36"/>
  <c r="I7644" i="36"/>
  <c r="H7644" i="36"/>
  <c r="I7643" i="36"/>
  <c r="H7643" i="36"/>
  <c r="I7642" i="36"/>
  <c r="H7642" i="36"/>
  <c r="I7641" i="36"/>
  <c r="H7641" i="36"/>
  <c r="I7640" i="36"/>
  <c r="H7640" i="36"/>
  <c r="I7639" i="36"/>
  <c r="H7639" i="36"/>
  <c r="I7638" i="36"/>
  <c r="H7638" i="36"/>
  <c r="I7637" i="36"/>
  <c r="H7637" i="36"/>
  <c r="I7636" i="36"/>
  <c r="H7636" i="36"/>
  <c r="I7635" i="36"/>
  <c r="H7635" i="36"/>
  <c r="I7634" i="36"/>
  <c r="H7634" i="36"/>
  <c r="I7633" i="36"/>
  <c r="H7633" i="36"/>
  <c r="I7632" i="36"/>
  <c r="H7632" i="36"/>
  <c r="I7631" i="36"/>
  <c r="H7631" i="36"/>
  <c r="I7630" i="36"/>
  <c r="H7630" i="36"/>
  <c r="I7629" i="36"/>
  <c r="H7629" i="36"/>
  <c r="I7628" i="36"/>
  <c r="H7628" i="36"/>
  <c r="I7627" i="36"/>
  <c r="H7627" i="36"/>
  <c r="I7626" i="36"/>
  <c r="H7626" i="36"/>
  <c r="I7625" i="36"/>
  <c r="H7625" i="36"/>
  <c r="I7624" i="36"/>
  <c r="H7624" i="36"/>
  <c r="I7623" i="36"/>
  <c r="H7623" i="36"/>
  <c r="I7622" i="36"/>
  <c r="H7622" i="36"/>
  <c r="I7621" i="36"/>
  <c r="H7621" i="36"/>
  <c r="I7620" i="36"/>
  <c r="H7620" i="36"/>
  <c r="I7619" i="36"/>
  <c r="H7619" i="36"/>
  <c r="I7618" i="36"/>
  <c r="H7618" i="36"/>
  <c r="I7617" i="36"/>
  <c r="H7617" i="36"/>
  <c r="I7616" i="36"/>
  <c r="H7616" i="36"/>
  <c r="I7615" i="36"/>
  <c r="H7615" i="36"/>
  <c r="I7614" i="36"/>
  <c r="H7614" i="36"/>
  <c r="I7613" i="36"/>
  <c r="H7613" i="36"/>
  <c r="I7612" i="36"/>
  <c r="H7612" i="36"/>
  <c r="I7611" i="36"/>
  <c r="H7611" i="36"/>
  <c r="I7610" i="36"/>
  <c r="H7610" i="36"/>
  <c r="I7609" i="36"/>
  <c r="H7609" i="36"/>
  <c r="I7608" i="36"/>
  <c r="H7608" i="36"/>
  <c r="I7607" i="36"/>
  <c r="H7607" i="36"/>
  <c r="I7606" i="36"/>
  <c r="H7606" i="36"/>
  <c r="I7605" i="36"/>
  <c r="H7605" i="36"/>
  <c r="I7604" i="36"/>
  <c r="H7604" i="36"/>
  <c r="I7603" i="36"/>
  <c r="H7603" i="36"/>
  <c r="I7602" i="36"/>
  <c r="H7602" i="36"/>
  <c r="I7601" i="36"/>
  <c r="H7601" i="36"/>
  <c r="I7600" i="36"/>
  <c r="H7600" i="36"/>
  <c r="I7599" i="36"/>
  <c r="H7599" i="36"/>
  <c r="I7598" i="36"/>
  <c r="H7598" i="36"/>
  <c r="I7597" i="36"/>
  <c r="H7597" i="36"/>
  <c r="I7596" i="36"/>
  <c r="H7596" i="36"/>
  <c r="I7595" i="36"/>
  <c r="H7595" i="36"/>
  <c r="I7594" i="36"/>
  <c r="H7594" i="36"/>
  <c r="I7593" i="36"/>
  <c r="H7593" i="36"/>
  <c r="I7592" i="36"/>
  <c r="H7592" i="36"/>
  <c r="I7591" i="36"/>
  <c r="H7591" i="36"/>
  <c r="I7590" i="36"/>
  <c r="H7590" i="36"/>
  <c r="I7589" i="36"/>
  <c r="H7589" i="36"/>
  <c r="I7588" i="36"/>
  <c r="H7588" i="36"/>
  <c r="I7587" i="36"/>
  <c r="H7587" i="36"/>
  <c r="I7586" i="36"/>
  <c r="H7586" i="36"/>
  <c r="I7585" i="36"/>
  <c r="H7585" i="36"/>
  <c r="I7584" i="36"/>
  <c r="H7584" i="36"/>
  <c r="I7583" i="36"/>
  <c r="H7583" i="36"/>
  <c r="I7582" i="36"/>
  <c r="H7582" i="36"/>
  <c r="I7581" i="36"/>
  <c r="H7581" i="36"/>
  <c r="I7580" i="36"/>
  <c r="H7580" i="36"/>
  <c r="I7579" i="36"/>
  <c r="H7579" i="36"/>
  <c r="I7578" i="36"/>
  <c r="H7578" i="36"/>
  <c r="I7577" i="36"/>
  <c r="H7577" i="36"/>
  <c r="I7576" i="36"/>
  <c r="H7576" i="36"/>
  <c r="I7575" i="36"/>
  <c r="H7575" i="36"/>
  <c r="I7574" i="36"/>
  <c r="H7574" i="36"/>
  <c r="I7573" i="36"/>
  <c r="H7573" i="36"/>
  <c r="I7572" i="36"/>
  <c r="H7572" i="36"/>
  <c r="I7571" i="36"/>
  <c r="H7571" i="36"/>
  <c r="I7570" i="36"/>
  <c r="H7570" i="36"/>
  <c r="I7569" i="36"/>
  <c r="H7569" i="36"/>
  <c r="I7568" i="36"/>
  <c r="H7568" i="36"/>
  <c r="I7567" i="36"/>
  <c r="H7567" i="36"/>
  <c r="I7566" i="36"/>
  <c r="H7566" i="36"/>
  <c r="I7565" i="36"/>
  <c r="H7565" i="36"/>
  <c r="I7564" i="36"/>
  <c r="H7564" i="36"/>
  <c r="I7563" i="36"/>
  <c r="H7563" i="36"/>
  <c r="I7562" i="36"/>
  <c r="H7562" i="36"/>
  <c r="I7561" i="36"/>
  <c r="H7561" i="36"/>
  <c r="I7560" i="36"/>
  <c r="H7560" i="36"/>
  <c r="I7559" i="36"/>
  <c r="H7559" i="36"/>
  <c r="I7558" i="36"/>
  <c r="H7558" i="36"/>
  <c r="I7557" i="36"/>
  <c r="H7557" i="36"/>
  <c r="I7556" i="36"/>
  <c r="H7556" i="36"/>
  <c r="I7555" i="36"/>
  <c r="H7555" i="36"/>
  <c r="I7554" i="36"/>
  <c r="H7554" i="36"/>
  <c r="I7553" i="36"/>
  <c r="H7553" i="36"/>
  <c r="I7552" i="36"/>
  <c r="H7552" i="36"/>
  <c r="I7551" i="36"/>
  <c r="H7551" i="36"/>
  <c r="I7550" i="36"/>
  <c r="H7550" i="36"/>
  <c r="I7549" i="36"/>
  <c r="H7549" i="36"/>
  <c r="I7548" i="36"/>
  <c r="H7548" i="36"/>
  <c r="I7547" i="36"/>
  <c r="H7547" i="36"/>
  <c r="I7546" i="36"/>
  <c r="H7546" i="36"/>
  <c r="I7545" i="36"/>
  <c r="H7545" i="36"/>
  <c r="I7544" i="36"/>
  <c r="H7544" i="36"/>
  <c r="I7543" i="36"/>
  <c r="H7543" i="36"/>
  <c r="I7542" i="36"/>
  <c r="H7542" i="36"/>
  <c r="I7541" i="36"/>
  <c r="H7541" i="36"/>
  <c r="I7540" i="36"/>
  <c r="H7540" i="36"/>
  <c r="I7539" i="36"/>
  <c r="H7539" i="36"/>
  <c r="I7538" i="36"/>
  <c r="H7538" i="36"/>
  <c r="I7537" i="36"/>
  <c r="H7537" i="36"/>
  <c r="I7536" i="36"/>
  <c r="H7536" i="36"/>
  <c r="I7535" i="36"/>
  <c r="H7535" i="36"/>
  <c r="I7534" i="36"/>
  <c r="H7534" i="36"/>
  <c r="I7533" i="36"/>
  <c r="H7533" i="36"/>
  <c r="I7532" i="36"/>
  <c r="H7532" i="36"/>
  <c r="I7531" i="36"/>
  <c r="H7531" i="36"/>
  <c r="I7530" i="36"/>
  <c r="H7530" i="36"/>
  <c r="I7529" i="36"/>
  <c r="H7529" i="36"/>
  <c r="I7528" i="36"/>
  <c r="H7528" i="36"/>
  <c r="I7527" i="36"/>
  <c r="H7527" i="36"/>
  <c r="I7526" i="36"/>
  <c r="H7526" i="36"/>
  <c r="I7525" i="36"/>
  <c r="H7525" i="36"/>
  <c r="I7524" i="36"/>
  <c r="H7524" i="36"/>
  <c r="I7523" i="36"/>
  <c r="H7523" i="36"/>
  <c r="I7522" i="36"/>
  <c r="H7522" i="36"/>
  <c r="I7521" i="36"/>
  <c r="H7521" i="36"/>
  <c r="I7520" i="36"/>
  <c r="H7520" i="36"/>
  <c r="I7519" i="36"/>
  <c r="H7519" i="36"/>
  <c r="I7518" i="36"/>
  <c r="H7518" i="36"/>
  <c r="I7517" i="36"/>
  <c r="H7517" i="36"/>
  <c r="I7516" i="36"/>
  <c r="H7516" i="36"/>
  <c r="I7515" i="36"/>
  <c r="H7515" i="36"/>
  <c r="I7514" i="36"/>
  <c r="H7514" i="36"/>
  <c r="I7513" i="36"/>
  <c r="H7513" i="36"/>
  <c r="I7512" i="36"/>
  <c r="H7512" i="36"/>
  <c r="I7511" i="36"/>
  <c r="H7511" i="36"/>
  <c r="I7510" i="36"/>
  <c r="H7510" i="36"/>
  <c r="I7509" i="36"/>
  <c r="H7509" i="36"/>
  <c r="I7508" i="36"/>
  <c r="H7508" i="36"/>
  <c r="I7507" i="36"/>
  <c r="H7507" i="36"/>
  <c r="I7506" i="36"/>
  <c r="H7506" i="36"/>
  <c r="I7505" i="36"/>
  <c r="H7505" i="36"/>
  <c r="I7504" i="36"/>
  <c r="H7504" i="36"/>
  <c r="I7503" i="36"/>
  <c r="H7503" i="36"/>
  <c r="I7502" i="36"/>
  <c r="H7502" i="36"/>
  <c r="I7501" i="36"/>
  <c r="H7501" i="36"/>
  <c r="I7500" i="36"/>
  <c r="H7500" i="36"/>
  <c r="I7499" i="36"/>
  <c r="H7499" i="36"/>
  <c r="I7498" i="36"/>
  <c r="H7498" i="36"/>
  <c r="I7497" i="36"/>
  <c r="H7497" i="36"/>
  <c r="I7496" i="36"/>
  <c r="H7496" i="36"/>
  <c r="I7495" i="36"/>
  <c r="H7495" i="36"/>
  <c r="I7494" i="36"/>
  <c r="H7494" i="36"/>
  <c r="I7493" i="36"/>
  <c r="H7493" i="36"/>
  <c r="I7492" i="36"/>
  <c r="H7492" i="36"/>
  <c r="I7491" i="36"/>
  <c r="H7491" i="36"/>
  <c r="I7490" i="36"/>
  <c r="H7490" i="36"/>
  <c r="I7489" i="36"/>
  <c r="H7489" i="36"/>
  <c r="I7488" i="36"/>
  <c r="H7488" i="36"/>
  <c r="I7487" i="36"/>
  <c r="H7487" i="36"/>
  <c r="I7486" i="36"/>
  <c r="H7486" i="36"/>
  <c r="I7485" i="36"/>
  <c r="H7485" i="36"/>
  <c r="I7484" i="36"/>
  <c r="H7484" i="36"/>
  <c r="I7483" i="36"/>
  <c r="H7483" i="36"/>
  <c r="I7482" i="36"/>
  <c r="H7482" i="36"/>
  <c r="I7481" i="36"/>
  <c r="H7481" i="36"/>
  <c r="I7480" i="36"/>
  <c r="H7480" i="36"/>
  <c r="I7479" i="36"/>
  <c r="H7479" i="36"/>
  <c r="I7478" i="36"/>
  <c r="H7478" i="36"/>
  <c r="I7477" i="36"/>
  <c r="H7477" i="36"/>
  <c r="I7476" i="36"/>
  <c r="H7476" i="36"/>
  <c r="I7475" i="36"/>
  <c r="H7475" i="36"/>
  <c r="I7474" i="36"/>
  <c r="H7474" i="36"/>
  <c r="I7473" i="36"/>
  <c r="H7473" i="36"/>
  <c r="I7472" i="36"/>
  <c r="H7472" i="36"/>
  <c r="I7471" i="36"/>
  <c r="H7471" i="36"/>
  <c r="I7470" i="36"/>
  <c r="H7470" i="36"/>
  <c r="I7469" i="36"/>
  <c r="H7469" i="36"/>
  <c r="I7468" i="36"/>
  <c r="H7468" i="36"/>
  <c r="I7467" i="36"/>
  <c r="H7467" i="36"/>
  <c r="I7466" i="36"/>
  <c r="H7466" i="36"/>
  <c r="I7465" i="36"/>
  <c r="H7465" i="36"/>
  <c r="I7464" i="36"/>
  <c r="H7464" i="36"/>
  <c r="I7463" i="36"/>
  <c r="H7463" i="36"/>
  <c r="I7462" i="36"/>
  <c r="H7462" i="36"/>
  <c r="I7461" i="36"/>
  <c r="H7461" i="36"/>
  <c r="I7460" i="36"/>
  <c r="H7460" i="36"/>
  <c r="I7459" i="36"/>
  <c r="H7459" i="36"/>
  <c r="I7458" i="36"/>
  <c r="H7458" i="36"/>
  <c r="I7457" i="36"/>
  <c r="H7457" i="36"/>
  <c r="I7456" i="36"/>
  <c r="H7456" i="36"/>
  <c r="I7455" i="36"/>
  <c r="H7455" i="36"/>
  <c r="I7454" i="36"/>
  <c r="H7454" i="36"/>
  <c r="I7453" i="36"/>
  <c r="H7453" i="36"/>
  <c r="I7452" i="36"/>
  <c r="H7452" i="36"/>
  <c r="I7451" i="36"/>
  <c r="H7451" i="36"/>
  <c r="I7450" i="36"/>
  <c r="H7450" i="36"/>
  <c r="I7449" i="36"/>
  <c r="H7449" i="36"/>
  <c r="I7448" i="36"/>
  <c r="H7448" i="36"/>
  <c r="I7447" i="36"/>
  <c r="H7447" i="36"/>
  <c r="I7446" i="36"/>
  <c r="H7446" i="36"/>
  <c r="I7445" i="36"/>
  <c r="H7445" i="36"/>
  <c r="I7444" i="36"/>
  <c r="H7444" i="36"/>
  <c r="I7443" i="36"/>
  <c r="H7443" i="36"/>
  <c r="I7442" i="36"/>
  <c r="H7442" i="36"/>
  <c r="I7441" i="36"/>
  <c r="H7441" i="36"/>
  <c r="I7440" i="36"/>
  <c r="H7440" i="36"/>
  <c r="I7439" i="36"/>
  <c r="H7439" i="36"/>
  <c r="I7438" i="36"/>
  <c r="H7438" i="36"/>
  <c r="I7437" i="36"/>
  <c r="H7437" i="36"/>
  <c r="I7436" i="36"/>
  <c r="H7436" i="36"/>
  <c r="I7435" i="36"/>
  <c r="H7435" i="36"/>
  <c r="I7434" i="36"/>
  <c r="H7434" i="36"/>
  <c r="I7433" i="36"/>
  <c r="H7433" i="36"/>
  <c r="I7432" i="36"/>
  <c r="H7432" i="36"/>
  <c r="I7431" i="36"/>
  <c r="H7431" i="36"/>
  <c r="I7430" i="36"/>
  <c r="H7430" i="36"/>
  <c r="I7429" i="36"/>
  <c r="H7429" i="36"/>
  <c r="I7428" i="36"/>
  <c r="H7428" i="36"/>
  <c r="I7427" i="36"/>
  <c r="H7427" i="36"/>
  <c r="I7426" i="36"/>
  <c r="H7426" i="36"/>
  <c r="I7425" i="36"/>
  <c r="H7425" i="36"/>
  <c r="I7424" i="36"/>
  <c r="H7424" i="36"/>
  <c r="I7423" i="36"/>
  <c r="H7423" i="36"/>
  <c r="I7422" i="36"/>
  <c r="H7422" i="36"/>
  <c r="I7421" i="36"/>
  <c r="H7421" i="36"/>
  <c r="I7420" i="36"/>
  <c r="H7420" i="36"/>
  <c r="I7419" i="36"/>
  <c r="H7419" i="36"/>
  <c r="I7418" i="36"/>
  <c r="H7418" i="36"/>
  <c r="I7417" i="36"/>
  <c r="H7417" i="36"/>
  <c r="I7416" i="36"/>
  <c r="H7416" i="36"/>
  <c r="I7415" i="36"/>
  <c r="H7415" i="36"/>
  <c r="I7414" i="36"/>
  <c r="H7414" i="36"/>
  <c r="I7413" i="36"/>
  <c r="H7413" i="36"/>
  <c r="I7412" i="36"/>
  <c r="H7412" i="36"/>
  <c r="I7411" i="36"/>
  <c r="H7411" i="36"/>
  <c r="I7410" i="36"/>
  <c r="H7410" i="36"/>
  <c r="I7409" i="36"/>
  <c r="H7409" i="36"/>
  <c r="I7408" i="36"/>
  <c r="H7408" i="36"/>
  <c r="I7407" i="36"/>
  <c r="H7407" i="36"/>
  <c r="I7406" i="36"/>
  <c r="H7406" i="36"/>
  <c r="I7405" i="36"/>
  <c r="H7405" i="36"/>
  <c r="I7404" i="36"/>
  <c r="H7404" i="36"/>
  <c r="I7403" i="36"/>
  <c r="H7403" i="36"/>
  <c r="I7402" i="36"/>
  <c r="H7402" i="36"/>
  <c r="I7401" i="36"/>
  <c r="H7401" i="36"/>
  <c r="I7400" i="36"/>
  <c r="H7400" i="36"/>
  <c r="I7399" i="36"/>
  <c r="H7399" i="36"/>
  <c r="I7398" i="36"/>
  <c r="H7398" i="36"/>
  <c r="I7397" i="36"/>
  <c r="H7397" i="36"/>
  <c r="I7396" i="36"/>
  <c r="H7396" i="36"/>
  <c r="I7395" i="36"/>
  <c r="H7395" i="36"/>
  <c r="I7394" i="36"/>
  <c r="H7394" i="36"/>
  <c r="I7393" i="36"/>
  <c r="H7393" i="36"/>
  <c r="I7392" i="36"/>
  <c r="H7392" i="36"/>
  <c r="I7391" i="36"/>
  <c r="H7391" i="36"/>
  <c r="I7390" i="36"/>
  <c r="H7390" i="36"/>
  <c r="I7389" i="36"/>
  <c r="H7389" i="36"/>
  <c r="I7388" i="36"/>
  <c r="H7388" i="36"/>
  <c r="I7387" i="36"/>
  <c r="H7387" i="36"/>
  <c r="I7386" i="36"/>
  <c r="H7386" i="36"/>
  <c r="I7385" i="36"/>
  <c r="H7385" i="36"/>
  <c r="I7384" i="36"/>
  <c r="H7384" i="36"/>
  <c r="I7383" i="36"/>
  <c r="H7383" i="36"/>
  <c r="I7382" i="36"/>
  <c r="H7382" i="36"/>
  <c r="I7381" i="36"/>
  <c r="H7381" i="36"/>
  <c r="I7380" i="36"/>
  <c r="H7380" i="36"/>
  <c r="I7379" i="36"/>
  <c r="H7379" i="36"/>
  <c r="I7378" i="36"/>
  <c r="H7378" i="36"/>
  <c r="I7377" i="36"/>
  <c r="H7377" i="36"/>
  <c r="I7376" i="36"/>
  <c r="H7376" i="36"/>
  <c r="I7375" i="36"/>
  <c r="H7375" i="36"/>
  <c r="I7374" i="36"/>
  <c r="H7374" i="36"/>
  <c r="I7373" i="36"/>
  <c r="H7373" i="36"/>
  <c r="I7372" i="36"/>
  <c r="H7372" i="36"/>
  <c r="I7371" i="36"/>
  <c r="H7371" i="36"/>
  <c r="I7370" i="36"/>
  <c r="H7370" i="36"/>
  <c r="I7369" i="36"/>
  <c r="H7369" i="36"/>
  <c r="I7368" i="36"/>
  <c r="H7368" i="36"/>
  <c r="I7367" i="36"/>
  <c r="H7367" i="36"/>
  <c r="I7366" i="36"/>
  <c r="H7366" i="36"/>
  <c r="I7365" i="36"/>
  <c r="H7365" i="36"/>
  <c r="I7364" i="36"/>
  <c r="H7364" i="36"/>
  <c r="I7363" i="36"/>
  <c r="H7363" i="36"/>
  <c r="I7362" i="36"/>
  <c r="H7362" i="36"/>
  <c r="I7361" i="36"/>
  <c r="H7361" i="36"/>
  <c r="I7360" i="36"/>
  <c r="H7360" i="36"/>
  <c r="I7359" i="36"/>
  <c r="H7359" i="36"/>
  <c r="I7358" i="36"/>
  <c r="H7358" i="36"/>
  <c r="I7357" i="36"/>
  <c r="H7357" i="36"/>
  <c r="I7356" i="36"/>
  <c r="H7356" i="36"/>
  <c r="I7355" i="36"/>
  <c r="H7355" i="36"/>
  <c r="I7354" i="36"/>
  <c r="H7354" i="36"/>
  <c r="I7353" i="36"/>
  <c r="H7353" i="36"/>
  <c r="I7352" i="36"/>
  <c r="H7352" i="36"/>
  <c r="I7351" i="36"/>
  <c r="H7351" i="36"/>
  <c r="I7350" i="36"/>
  <c r="H7350" i="36"/>
  <c r="I7349" i="36"/>
  <c r="H7349" i="36"/>
  <c r="I7348" i="36"/>
  <c r="H7348" i="36"/>
  <c r="I7347" i="36"/>
  <c r="H7347" i="36"/>
  <c r="I7346" i="36"/>
  <c r="H7346" i="36"/>
  <c r="I7345" i="36"/>
  <c r="H7345" i="36"/>
  <c r="I7344" i="36"/>
  <c r="H7344" i="36"/>
  <c r="I7343" i="36"/>
  <c r="H7343" i="36"/>
  <c r="I7342" i="36"/>
  <c r="H7342" i="36"/>
  <c r="I7341" i="36"/>
  <c r="H7341" i="36"/>
  <c r="I7340" i="36"/>
  <c r="H7340" i="36"/>
  <c r="I7339" i="36"/>
  <c r="H7339" i="36"/>
  <c r="I7338" i="36"/>
  <c r="H7338" i="36"/>
  <c r="I7337" i="36"/>
  <c r="H7337" i="36"/>
  <c r="I7336" i="36"/>
  <c r="H7336" i="36"/>
  <c r="I7335" i="36"/>
  <c r="H7335" i="36"/>
  <c r="I7334" i="36"/>
  <c r="H7334" i="36"/>
  <c r="I7333" i="36"/>
  <c r="H7333" i="36"/>
  <c r="I7332" i="36"/>
  <c r="H7332" i="36"/>
  <c r="I7331" i="36"/>
  <c r="H7331" i="36"/>
  <c r="I7330" i="36"/>
  <c r="H7330" i="36"/>
  <c r="I7329" i="36"/>
  <c r="H7329" i="36"/>
  <c r="I7328" i="36"/>
  <c r="H7328" i="36"/>
  <c r="I7327" i="36"/>
  <c r="H7327" i="36"/>
  <c r="I7326" i="36"/>
  <c r="H7326" i="36"/>
  <c r="I7325" i="36"/>
  <c r="H7325" i="36"/>
  <c r="I7324" i="36"/>
  <c r="H7324" i="36"/>
  <c r="I7323" i="36"/>
  <c r="H7323" i="36"/>
  <c r="I7322" i="36"/>
  <c r="H7322" i="36"/>
  <c r="I7321" i="36"/>
  <c r="H7321" i="36"/>
  <c r="I7320" i="36"/>
  <c r="H7320" i="36"/>
  <c r="I7319" i="36"/>
  <c r="H7319" i="36"/>
  <c r="I7318" i="36"/>
  <c r="H7318" i="36"/>
  <c r="I7317" i="36"/>
  <c r="H7317" i="36"/>
  <c r="I7316" i="36"/>
  <c r="H7316" i="36"/>
  <c r="I7315" i="36"/>
  <c r="H7315" i="36"/>
  <c r="I7314" i="36"/>
  <c r="H7314" i="36"/>
  <c r="I7313" i="36"/>
  <c r="H7313" i="36"/>
  <c r="I7312" i="36"/>
  <c r="H7312" i="36"/>
  <c r="I7311" i="36"/>
  <c r="H7311" i="36"/>
  <c r="I7310" i="36"/>
  <c r="H7310" i="36"/>
  <c r="I7309" i="36"/>
  <c r="H7309" i="36"/>
  <c r="I7308" i="36"/>
  <c r="H7308" i="36"/>
  <c r="I7307" i="36"/>
  <c r="H7307" i="36"/>
  <c r="I7306" i="36"/>
  <c r="H7306" i="36"/>
  <c r="I7305" i="36"/>
  <c r="H7305" i="36"/>
  <c r="I7304" i="36"/>
  <c r="H7304" i="36"/>
  <c r="I7303" i="36"/>
  <c r="H7303" i="36"/>
  <c r="I7302" i="36"/>
  <c r="H7302" i="36"/>
  <c r="I7301" i="36"/>
  <c r="H7301" i="36"/>
  <c r="I7300" i="36"/>
  <c r="H7300" i="36"/>
  <c r="I7299" i="36"/>
  <c r="H7299" i="36"/>
  <c r="I7298" i="36"/>
  <c r="H7298" i="36"/>
  <c r="I7297" i="36"/>
  <c r="H7297" i="36"/>
  <c r="I7296" i="36"/>
  <c r="H7296" i="36"/>
  <c r="I7295" i="36"/>
  <c r="H7295" i="36"/>
  <c r="I7294" i="36"/>
  <c r="H7294" i="36"/>
  <c r="I7293" i="36"/>
  <c r="H7293" i="36"/>
  <c r="I7292" i="36"/>
  <c r="H7292" i="36"/>
  <c r="I7291" i="36"/>
  <c r="H7291" i="36"/>
  <c r="I7290" i="36"/>
  <c r="H7290" i="36"/>
  <c r="I7289" i="36"/>
  <c r="H7289" i="36"/>
  <c r="I7288" i="36"/>
  <c r="H7288" i="36"/>
  <c r="I7287" i="36"/>
  <c r="H7287" i="36"/>
  <c r="I7286" i="36"/>
  <c r="H7286" i="36"/>
  <c r="I7285" i="36"/>
  <c r="H7285" i="36"/>
  <c r="I7284" i="36"/>
  <c r="H7284" i="36"/>
  <c r="I7283" i="36"/>
  <c r="H7283" i="36"/>
  <c r="I7282" i="36"/>
  <c r="H7282" i="36"/>
  <c r="I7281" i="36"/>
  <c r="H7281" i="36"/>
  <c r="I7280" i="36"/>
  <c r="H7280" i="36"/>
  <c r="I7279" i="36"/>
  <c r="H7279" i="36"/>
  <c r="I7278" i="36"/>
  <c r="H7278" i="36"/>
  <c r="I7277" i="36"/>
  <c r="H7277" i="36"/>
  <c r="I7276" i="36"/>
  <c r="H7276" i="36"/>
  <c r="I7275" i="36"/>
  <c r="H7275" i="36"/>
  <c r="I7274" i="36"/>
  <c r="H7274" i="36"/>
  <c r="I7273" i="36"/>
  <c r="H7273" i="36"/>
  <c r="I7272" i="36"/>
  <c r="H7272" i="36"/>
  <c r="I7271" i="36"/>
  <c r="H7271" i="36"/>
  <c r="I7270" i="36"/>
  <c r="H7270" i="36"/>
  <c r="I7269" i="36"/>
  <c r="H7269" i="36"/>
  <c r="I7268" i="36"/>
  <c r="H7268" i="36"/>
  <c r="I7267" i="36"/>
  <c r="H7267" i="36"/>
  <c r="I7266" i="36"/>
  <c r="H7266" i="36"/>
  <c r="I7265" i="36"/>
  <c r="H7265" i="36"/>
  <c r="I7264" i="36"/>
  <c r="H7264" i="36"/>
  <c r="I7263" i="36"/>
  <c r="H7263" i="36"/>
  <c r="I7262" i="36"/>
  <c r="H7262" i="36"/>
  <c r="I7261" i="36"/>
  <c r="H7261" i="36"/>
  <c r="I7260" i="36"/>
  <c r="H7260" i="36"/>
  <c r="I7259" i="36"/>
  <c r="H7259" i="36"/>
  <c r="I7258" i="36"/>
  <c r="H7258" i="36"/>
  <c r="I7257" i="36"/>
  <c r="H7257" i="36"/>
  <c r="I7256" i="36"/>
  <c r="H7256" i="36"/>
  <c r="I7255" i="36"/>
  <c r="H7255" i="36"/>
  <c r="I7254" i="36"/>
  <c r="H7254" i="36"/>
  <c r="I7253" i="36"/>
  <c r="H7253" i="36"/>
  <c r="I7252" i="36"/>
  <c r="H7252" i="36"/>
  <c r="I7251" i="36"/>
  <c r="H7251" i="36"/>
  <c r="I7250" i="36"/>
  <c r="H7250" i="36"/>
  <c r="I7249" i="36"/>
  <c r="H7249" i="36"/>
  <c r="I7248" i="36"/>
  <c r="H7248" i="36"/>
  <c r="I7247" i="36"/>
  <c r="H7247" i="36"/>
  <c r="I7246" i="36"/>
  <c r="H7246" i="36"/>
  <c r="I7245" i="36"/>
  <c r="H7245" i="36"/>
  <c r="I7244" i="36"/>
  <c r="H7244" i="36"/>
  <c r="I7243" i="36"/>
  <c r="H7243" i="36"/>
  <c r="I7242" i="36"/>
  <c r="H7242" i="36"/>
  <c r="I7241" i="36"/>
  <c r="H7241" i="36"/>
  <c r="I7240" i="36"/>
  <c r="H7240" i="36"/>
  <c r="I7239" i="36"/>
  <c r="H7239" i="36"/>
  <c r="I7238" i="36"/>
  <c r="H7238" i="36"/>
  <c r="I7237" i="36"/>
  <c r="H7237" i="36"/>
  <c r="I7236" i="36"/>
  <c r="H7236" i="36"/>
  <c r="I7235" i="36"/>
  <c r="H7235" i="36"/>
  <c r="I7234" i="36"/>
  <c r="H7234" i="36"/>
  <c r="I7233" i="36"/>
  <c r="H7233" i="36"/>
  <c r="I7232" i="36"/>
  <c r="H7232" i="36"/>
  <c r="I7231" i="36"/>
  <c r="H7231" i="36"/>
  <c r="I7230" i="36"/>
  <c r="H7230" i="36"/>
  <c r="I7229" i="36"/>
  <c r="H7229" i="36"/>
  <c r="I7228" i="36"/>
  <c r="H7228" i="36"/>
  <c r="I7227" i="36"/>
  <c r="H7227" i="36"/>
  <c r="I7226" i="36"/>
  <c r="H7226" i="36"/>
  <c r="I7225" i="36"/>
  <c r="H7225" i="36"/>
  <c r="I7224" i="36"/>
  <c r="H7224" i="36"/>
  <c r="I7223" i="36"/>
  <c r="H7223" i="36"/>
  <c r="I7222" i="36"/>
  <c r="H7222" i="36"/>
  <c r="I7221" i="36"/>
  <c r="H7221" i="36"/>
  <c r="I7220" i="36"/>
  <c r="H7220" i="36"/>
  <c r="I7219" i="36"/>
  <c r="H7219" i="36"/>
  <c r="I7218" i="36"/>
  <c r="H7218" i="36"/>
  <c r="I7217" i="36"/>
  <c r="H7217" i="36"/>
  <c r="I7216" i="36"/>
  <c r="H7216" i="36"/>
  <c r="I7215" i="36"/>
  <c r="H7215" i="36"/>
  <c r="I7214" i="36"/>
  <c r="H7214" i="36"/>
  <c r="I7213" i="36"/>
  <c r="H7213" i="36"/>
  <c r="I7212" i="36"/>
  <c r="H7212" i="36"/>
  <c r="I7211" i="36"/>
  <c r="H7211" i="36"/>
  <c r="I7210" i="36"/>
  <c r="H7210" i="36"/>
  <c r="I7209" i="36"/>
  <c r="H7209" i="36"/>
  <c r="I7208" i="36"/>
  <c r="H7208" i="36"/>
  <c r="I7207" i="36"/>
  <c r="H7207" i="36"/>
  <c r="I7206" i="36"/>
  <c r="H7206" i="36"/>
  <c r="I7205" i="36"/>
  <c r="H7205" i="36"/>
  <c r="I7204" i="36"/>
  <c r="H7204" i="36"/>
  <c r="I7203" i="36"/>
  <c r="H7203" i="36"/>
  <c r="I7202" i="36"/>
  <c r="H7202" i="36"/>
  <c r="I7201" i="36"/>
  <c r="H7201" i="36"/>
  <c r="I7200" i="36"/>
  <c r="H7200" i="36"/>
  <c r="I7199" i="36"/>
  <c r="H7199" i="36"/>
  <c r="I7198" i="36"/>
  <c r="H7198" i="36"/>
  <c r="I7197" i="36"/>
  <c r="H7197" i="36"/>
  <c r="I7196" i="36"/>
  <c r="H7196" i="36"/>
  <c r="I7195" i="36"/>
  <c r="H7195" i="36"/>
  <c r="I7194" i="36"/>
  <c r="H7194" i="36"/>
  <c r="I7193" i="36"/>
  <c r="H7193" i="36"/>
  <c r="I7192" i="36"/>
  <c r="H7192" i="36"/>
  <c r="I7191" i="36"/>
  <c r="H7191" i="36"/>
  <c r="I7190" i="36"/>
  <c r="H7190" i="36"/>
  <c r="I7189" i="36"/>
  <c r="H7189" i="36"/>
  <c r="I7188" i="36"/>
  <c r="H7188" i="36"/>
  <c r="I7187" i="36"/>
  <c r="H7187" i="36"/>
  <c r="I7186" i="36"/>
  <c r="H7186" i="36"/>
  <c r="I7185" i="36"/>
  <c r="H7185" i="36"/>
  <c r="I7184" i="36"/>
  <c r="H7184" i="36"/>
  <c r="I7183" i="36"/>
  <c r="H7183" i="36"/>
  <c r="I7182" i="36"/>
  <c r="H7182" i="36"/>
  <c r="I7181" i="36"/>
  <c r="H7181" i="36"/>
  <c r="I7180" i="36"/>
  <c r="H7180" i="36"/>
  <c r="I7179" i="36"/>
  <c r="H7179" i="36"/>
  <c r="I7178" i="36"/>
  <c r="H7178" i="36"/>
  <c r="I7177" i="36"/>
  <c r="H7177" i="36"/>
  <c r="I7176" i="36"/>
  <c r="H7176" i="36"/>
  <c r="I7175" i="36"/>
  <c r="H7175" i="36"/>
  <c r="I7174" i="36"/>
  <c r="H7174" i="36"/>
  <c r="I7173" i="36"/>
  <c r="H7173" i="36"/>
  <c r="I7172" i="36"/>
  <c r="H7172" i="36"/>
  <c r="I7171" i="36"/>
  <c r="H7171" i="36"/>
  <c r="I7170" i="36"/>
  <c r="H7170" i="36"/>
  <c r="I7169" i="36"/>
  <c r="H7169" i="36"/>
  <c r="I7168" i="36"/>
  <c r="H7168" i="36"/>
  <c r="I7167" i="36"/>
  <c r="H7167" i="36"/>
  <c r="I7166" i="36"/>
  <c r="H7166" i="36"/>
  <c r="I7165" i="36"/>
  <c r="H7165" i="36"/>
  <c r="I7164" i="36"/>
  <c r="H7164" i="36"/>
  <c r="I7163" i="36"/>
  <c r="H7163" i="36"/>
  <c r="I7162" i="36"/>
  <c r="H7162" i="36"/>
  <c r="I7161" i="36"/>
  <c r="H7161" i="36"/>
  <c r="I7160" i="36"/>
  <c r="H7160" i="36"/>
  <c r="I7159" i="36"/>
  <c r="H7159" i="36"/>
  <c r="I7158" i="36"/>
  <c r="H7158" i="36"/>
  <c r="I7157" i="36"/>
  <c r="H7157" i="36"/>
  <c r="I7156" i="36"/>
  <c r="H7156" i="36"/>
  <c r="I7155" i="36"/>
  <c r="H7155" i="36"/>
  <c r="I7154" i="36"/>
  <c r="H7154" i="36"/>
  <c r="I7153" i="36"/>
  <c r="H7153" i="36"/>
  <c r="I7152" i="36"/>
  <c r="H7152" i="36"/>
  <c r="I7151" i="36"/>
  <c r="H7151" i="36"/>
  <c r="I7150" i="36"/>
  <c r="H7150" i="36"/>
  <c r="I7149" i="36"/>
  <c r="H7149" i="36"/>
  <c r="I7148" i="36"/>
  <c r="H7148" i="36"/>
  <c r="I7147" i="36"/>
  <c r="H7147" i="36"/>
  <c r="I7146" i="36"/>
  <c r="H7146" i="36"/>
  <c r="I7145" i="36"/>
  <c r="H7145" i="36"/>
  <c r="I7144" i="36"/>
  <c r="H7144" i="36"/>
  <c r="I7143" i="36"/>
  <c r="H7143" i="36"/>
  <c r="I7142" i="36"/>
  <c r="H7142" i="36"/>
  <c r="I7141" i="36"/>
  <c r="H7141" i="36"/>
  <c r="I7140" i="36"/>
  <c r="H7140" i="36"/>
  <c r="I7139" i="36"/>
  <c r="H7139" i="36"/>
  <c r="I7138" i="36"/>
  <c r="H7138" i="36"/>
  <c r="I7137" i="36"/>
  <c r="H7137" i="36"/>
  <c r="I7136" i="36"/>
  <c r="H7136" i="36"/>
  <c r="I7135" i="36"/>
  <c r="H7135" i="36"/>
  <c r="I7134" i="36"/>
  <c r="H7134" i="36"/>
  <c r="I7133" i="36"/>
  <c r="H7133" i="36"/>
  <c r="I7132" i="36"/>
  <c r="H7132" i="36"/>
  <c r="I7131" i="36"/>
  <c r="H7131" i="36"/>
  <c r="I7130" i="36"/>
  <c r="H7130" i="36"/>
  <c r="I7129" i="36"/>
  <c r="H7129" i="36"/>
  <c r="I7128" i="36"/>
  <c r="H7128" i="36"/>
  <c r="I7127" i="36"/>
  <c r="H7127" i="36"/>
  <c r="I7126" i="36"/>
  <c r="H7126" i="36"/>
  <c r="I7125" i="36"/>
  <c r="H7125" i="36"/>
  <c r="I7124" i="36"/>
  <c r="H7124" i="36"/>
  <c r="I7123" i="36"/>
  <c r="H7123" i="36"/>
  <c r="I7122" i="36"/>
  <c r="H7122" i="36"/>
  <c r="I7121" i="36"/>
  <c r="H7121" i="36"/>
  <c r="I7120" i="36"/>
  <c r="H7120" i="36"/>
  <c r="I7119" i="36"/>
  <c r="H7119" i="36"/>
  <c r="I7118" i="36"/>
  <c r="H7118" i="36"/>
  <c r="I7117" i="36"/>
  <c r="H7117" i="36"/>
  <c r="I7116" i="36"/>
  <c r="H7116" i="36"/>
  <c r="I7115" i="36"/>
  <c r="H7115" i="36"/>
  <c r="I7114" i="36"/>
  <c r="H7114" i="36"/>
  <c r="I7113" i="36"/>
  <c r="H7113" i="36"/>
  <c r="I7112" i="36"/>
  <c r="H7112" i="36"/>
  <c r="I7111" i="36"/>
  <c r="H7111" i="36"/>
  <c r="I7110" i="36"/>
  <c r="H7110" i="36"/>
  <c r="I7109" i="36"/>
  <c r="H7109" i="36"/>
  <c r="I7108" i="36"/>
  <c r="H7108" i="36"/>
  <c r="I7107" i="36"/>
  <c r="H7107" i="36"/>
  <c r="I7106" i="36"/>
  <c r="H7106" i="36"/>
  <c r="I7105" i="36"/>
  <c r="H7105" i="36"/>
  <c r="I7104" i="36"/>
  <c r="H7104" i="36"/>
  <c r="I7103" i="36"/>
  <c r="H7103" i="36"/>
  <c r="I7102" i="36"/>
  <c r="H7102" i="36"/>
  <c r="I7101" i="36"/>
  <c r="H7101" i="36"/>
  <c r="I7100" i="36"/>
  <c r="H7100" i="36"/>
  <c r="I7099" i="36"/>
  <c r="H7099" i="36"/>
  <c r="I7098" i="36"/>
  <c r="H7098" i="36"/>
  <c r="I7097" i="36"/>
  <c r="H7097" i="36"/>
  <c r="I7096" i="36"/>
  <c r="H7096" i="36"/>
  <c r="I7095" i="36"/>
  <c r="H7095" i="36"/>
  <c r="I7094" i="36"/>
  <c r="H7094" i="36"/>
  <c r="I7093" i="36"/>
  <c r="H7093" i="36"/>
  <c r="I7092" i="36"/>
  <c r="H7092" i="36"/>
  <c r="I7091" i="36"/>
  <c r="H7091" i="36"/>
  <c r="I7090" i="36"/>
  <c r="H7090" i="36"/>
  <c r="I7089" i="36"/>
  <c r="H7089" i="36"/>
  <c r="I7088" i="36"/>
  <c r="H7088" i="36"/>
  <c r="I7087" i="36"/>
  <c r="H7087" i="36"/>
  <c r="I7086" i="36"/>
  <c r="H7086" i="36"/>
  <c r="I7085" i="36"/>
  <c r="H7085" i="36"/>
  <c r="I7084" i="36"/>
  <c r="H7084" i="36"/>
  <c r="I7083" i="36"/>
  <c r="H7083" i="36"/>
  <c r="I7082" i="36"/>
  <c r="H7082" i="36"/>
  <c r="I7081" i="36"/>
  <c r="H7081" i="36"/>
  <c r="I7080" i="36"/>
  <c r="H7080" i="36"/>
  <c r="I7079" i="36"/>
  <c r="H7079" i="36"/>
  <c r="I7078" i="36"/>
  <c r="H7078" i="36"/>
  <c r="I7077" i="36"/>
  <c r="H7077" i="36"/>
  <c r="I7076" i="36"/>
  <c r="H7076" i="36"/>
  <c r="I7075" i="36"/>
  <c r="H7075" i="36"/>
  <c r="I7074" i="36"/>
  <c r="H7074" i="36"/>
  <c r="I7073" i="36"/>
  <c r="H7073" i="36"/>
  <c r="I7072" i="36"/>
  <c r="H7072" i="36"/>
  <c r="I7071" i="36"/>
  <c r="H7071" i="36"/>
  <c r="I7070" i="36"/>
  <c r="H7070" i="36"/>
  <c r="I7069" i="36"/>
  <c r="H7069" i="36"/>
  <c r="I7068" i="36"/>
  <c r="H7068" i="36"/>
  <c r="I7067" i="36"/>
  <c r="H7067" i="36"/>
  <c r="I7066" i="36"/>
  <c r="H7066" i="36"/>
  <c r="I7065" i="36"/>
  <c r="H7065" i="36"/>
  <c r="I7064" i="36"/>
  <c r="H7064" i="36"/>
  <c r="I7063" i="36"/>
  <c r="H7063" i="36"/>
  <c r="I7062" i="36"/>
  <c r="H7062" i="36"/>
  <c r="I7061" i="36"/>
  <c r="H7061" i="36"/>
  <c r="I7060" i="36"/>
  <c r="H7060" i="36"/>
  <c r="I7059" i="36"/>
  <c r="H7059" i="36"/>
  <c r="I7058" i="36"/>
  <c r="H7058" i="36"/>
  <c r="I7057" i="36"/>
  <c r="H7057" i="36"/>
  <c r="I7056" i="36"/>
  <c r="H7056" i="36"/>
  <c r="I7055" i="36"/>
  <c r="H7055" i="36"/>
  <c r="I7054" i="36"/>
  <c r="H7054" i="36"/>
  <c r="I7053" i="36"/>
  <c r="H7053" i="36"/>
  <c r="I7052" i="36"/>
  <c r="H7052" i="36"/>
  <c r="I7051" i="36"/>
  <c r="H7051" i="36"/>
  <c r="I7050" i="36"/>
  <c r="H7050" i="36"/>
  <c r="I7049" i="36"/>
  <c r="H7049" i="36"/>
  <c r="I7048" i="36"/>
  <c r="H7048" i="36"/>
  <c r="I7047" i="36"/>
  <c r="H7047" i="36"/>
  <c r="I7046" i="36"/>
  <c r="H7046" i="36"/>
  <c r="I7045" i="36"/>
  <c r="H7045" i="36"/>
  <c r="I7044" i="36"/>
  <c r="H7044" i="36"/>
  <c r="I7043" i="36"/>
  <c r="H7043" i="36"/>
  <c r="I7042" i="36"/>
  <c r="H7042" i="36"/>
  <c r="I7041" i="36"/>
  <c r="H7041" i="36"/>
  <c r="I7040" i="36"/>
  <c r="H7040" i="36"/>
  <c r="I7039" i="36"/>
  <c r="H7039" i="36"/>
  <c r="I7038" i="36"/>
  <c r="H7038" i="36"/>
  <c r="I7037" i="36"/>
  <c r="H7037" i="36"/>
  <c r="I7036" i="36"/>
  <c r="H7036" i="36"/>
  <c r="I7035" i="36"/>
  <c r="H7035" i="36"/>
  <c r="I7034" i="36"/>
  <c r="H7034" i="36"/>
  <c r="I7033" i="36"/>
  <c r="H7033" i="36"/>
  <c r="I7032" i="36"/>
  <c r="H7032" i="36"/>
  <c r="I7031" i="36"/>
  <c r="H7031" i="36"/>
  <c r="I7030" i="36"/>
  <c r="H7030" i="36"/>
  <c r="I7029" i="36"/>
  <c r="H7029" i="36"/>
  <c r="I7028" i="36"/>
  <c r="H7028" i="36"/>
  <c r="I7027" i="36"/>
  <c r="H7027" i="36"/>
  <c r="I7026" i="36"/>
  <c r="H7026" i="36"/>
  <c r="I7025" i="36"/>
  <c r="H7025" i="36"/>
  <c r="I7024" i="36"/>
  <c r="H7024" i="36"/>
  <c r="I7023" i="36"/>
  <c r="H7023" i="36"/>
  <c r="I7022" i="36"/>
  <c r="H7022" i="36"/>
  <c r="I7021" i="36"/>
  <c r="H7021" i="36"/>
  <c r="I7020" i="36"/>
  <c r="H7020" i="36"/>
  <c r="I7019" i="36"/>
  <c r="H7019" i="36"/>
  <c r="I7018" i="36"/>
  <c r="H7018" i="36"/>
  <c r="I7017" i="36"/>
  <c r="H7017" i="36"/>
  <c r="I7016" i="36"/>
  <c r="H7016" i="36"/>
  <c r="I7015" i="36"/>
  <c r="H7015" i="36"/>
  <c r="I7014" i="36"/>
  <c r="H7014" i="36"/>
  <c r="I7013" i="36"/>
  <c r="H7013" i="36"/>
  <c r="I7012" i="36"/>
  <c r="H7012" i="36"/>
  <c r="I7011" i="36"/>
  <c r="H7011" i="36"/>
  <c r="I7010" i="36"/>
  <c r="H7010" i="36"/>
  <c r="I7009" i="36"/>
  <c r="H7009" i="36"/>
  <c r="I7008" i="36"/>
  <c r="H7008" i="36"/>
  <c r="I7007" i="36"/>
  <c r="H7007" i="36"/>
  <c r="I7006" i="36"/>
  <c r="H7006" i="36"/>
  <c r="I7005" i="36"/>
  <c r="H7005" i="36"/>
  <c r="I7004" i="36"/>
  <c r="H7004" i="36"/>
  <c r="I7003" i="36"/>
  <c r="H7003" i="36"/>
  <c r="I7002" i="36"/>
  <c r="H7002" i="36"/>
  <c r="I7001" i="36"/>
  <c r="H7001" i="36"/>
  <c r="I7000" i="36"/>
  <c r="H7000" i="36"/>
  <c r="I6999" i="36"/>
  <c r="H6999" i="36"/>
  <c r="I6998" i="36"/>
  <c r="H6998" i="36"/>
  <c r="I6997" i="36"/>
  <c r="H6997" i="36"/>
  <c r="I6996" i="36"/>
  <c r="H6996" i="36"/>
  <c r="I6995" i="36"/>
  <c r="H6995" i="36"/>
  <c r="I6994" i="36"/>
  <c r="H6994" i="36"/>
  <c r="I6993" i="36"/>
  <c r="H6993" i="36"/>
  <c r="I6992" i="36"/>
  <c r="H6992" i="36"/>
  <c r="I6991" i="36"/>
  <c r="H6991" i="36"/>
  <c r="I6990" i="36"/>
  <c r="H6990" i="36"/>
  <c r="I6989" i="36"/>
  <c r="H6989" i="36"/>
  <c r="I6988" i="36"/>
  <c r="H6988" i="36"/>
  <c r="I6987" i="36"/>
  <c r="H6987" i="36"/>
  <c r="I6986" i="36"/>
  <c r="H6986" i="36"/>
  <c r="I6985" i="36"/>
  <c r="H6985" i="36"/>
  <c r="I6984" i="36"/>
  <c r="H6984" i="36"/>
  <c r="I6983" i="36"/>
  <c r="H6983" i="36"/>
  <c r="I6982" i="36"/>
  <c r="H6982" i="36"/>
  <c r="I6981" i="36"/>
  <c r="H6981" i="36"/>
  <c r="I6980" i="36"/>
  <c r="H6980" i="36"/>
  <c r="I6979" i="36"/>
  <c r="H6979" i="36"/>
  <c r="I6978" i="36"/>
  <c r="H6978" i="36"/>
  <c r="I6977" i="36"/>
  <c r="H6977" i="36"/>
  <c r="I6976" i="36"/>
  <c r="H6976" i="36"/>
  <c r="I6975" i="36"/>
  <c r="H6975" i="36"/>
  <c r="I6974" i="36"/>
  <c r="H6974" i="36"/>
  <c r="I6973" i="36"/>
  <c r="H6973" i="36"/>
  <c r="I6972" i="36"/>
  <c r="H6972" i="36"/>
  <c r="I6971" i="36"/>
  <c r="H6971" i="36"/>
  <c r="I6970" i="36"/>
  <c r="H6970" i="36"/>
  <c r="I6969" i="36"/>
  <c r="H6969" i="36"/>
  <c r="I6968" i="36"/>
  <c r="H6968" i="36"/>
  <c r="I6967" i="36"/>
  <c r="H6967" i="36"/>
  <c r="I6966" i="36"/>
  <c r="H6966" i="36"/>
  <c r="I6965" i="36"/>
  <c r="H6965" i="36"/>
  <c r="I6964" i="36"/>
  <c r="H6964" i="36"/>
  <c r="I6963" i="36"/>
  <c r="H6963" i="36"/>
  <c r="I6962" i="36"/>
  <c r="H6962" i="36"/>
  <c r="I6961" i="36"/>
  <c r="H6961" i="36"/>
  <c r="I6960" i="36"/>
  <c r="H6960" i="36"/>
  <c r="I6959" i="36"/>
  <c r="H6959" i="36"/>
  <c r="I6958" i="36"/>
  <c r="H6958" i="36"/>
  <c r="I6957" i="36"/>
  <c r="H6957" i="36"/>
  <c r="I6956" i="36"/>
  <c r="H6956" i="36"/>
  <c r="I6955" i="36"/>
  <c r="H6955" i="36"/>
  <c r="I6954" i="36"/>
  <c r="H6954" i="36"/>
  <c r="I6953" i="36"/>
  <c r="H6953" i="36"/>
  <c r="I6952" i="36"/>
  <c r="H6952" i="36"/>
  <c r="I6951" i="36"/>
  <c r="H6951" i="36"/>
  <c r="I6950" i="36"/>
  <c r="H6950" i="36"/>
  <c r="I6949" i="36"/>
  <c r="H6949" i="36"/>
  <c r="I6948" i="36"/>
  <c r="H6948" i="36"/>
  <c r="I6947" i="36"/>
  <c r="H6947" i="36"/>
  <c r="I6946" i="36"/>
  <c r="H6946" i="36"/>
  <c r="I6945" i="36"/>
  <c r="H6945" i="36"/>
  <c r="I6944" i="36"/>
  <c r="H6944" i="36"/>
  <c r="I6943" i="36"/>
  <c r="H6943" i="36"/>
  <c r="I6942" i="36"/>
  <c r="H6942" i="36"/>
  <c r="I6941" i="36"/>
  <c r="H6941" i="36"/>
  <c r="I6940" i="36"/>
  <c r="H6940" i="36"/>
  <c r="I6939" i="36"/>
  <c r="H6939" i="36"/>
  <c r="I6938" i="36"/>
  <c r="H6938" i="36"/>
  <c r="I6937" i="36"/>
  <c r="H6937" i="36"/>
  <c r="I6936" i="36"/>
  <c r="H6936" i="36"/>
  <c r="I6935" i="36"/>
  <c r="H6935" i="36"/>
  <c r="I6934" i="36"/>
  <c r="H6934" i="36"/>
  <c r="I6933" i="36"/>
  <c r="H6933" i="36"/>
  <c r="I6932" i="36"/>
  <c r="H6932" i="36"/>
  <c r="I6931" i="36"/>
  <c r="H6931" i="36"/>
  <c r="I6930" i="36"/>
  <c r="H6930" i="36"/>
  <c r="I6929" i="36"/>
  <c r="H6929" i="36"/>
  <c r="I6928" i="36"/>
  <c r="H6928" i="36"/>
  <c r="I6927" i="36"/>
  <c r="H6927" i="36"/>
  <c r="I6926" i="36"/>
  <c r="H6926" i="36"/>
  <c r="I6925" i="36"/>
  <c r="H6925" i="36"/>
  <c r="I6924" i="36"/>
  <c r="H6924" i="36"/>
  <c r="I6923" i="36"/>
  <c r="H6923" i="36"/>
  <c r="I6922" i="36"/>
  <c r="H6922" i="36"/>
  <c r="I6921" i="36"/>
  <c r="H6921" i="36"/>
  <c r="I6920" i="36"/>
  <c r="H6920" i="36"/>
  <c r="I6919" i="36"/>
  <c r="H6919" i="36"/>
  <c r="I6918" i="36"/>
  <c r="H6918" i="36"/>
  <c r="I6917" i="36"/>
  <c r="H6917" i="36"/>
  <c r="I6916" i="36"/>
  <c r="H6916" i="36"/>
  <c r="I6915" i="36"/>
  <c r="H6915" i="36"/>
  <c r="I6914" i="36"/>
  <c r="H6914" i="36"/>
  <c r="I6913" i="36"/>
  <c r="H6913" i="36"/>
  <c r="I6912" i="36"/>
  <c r="H6912" i="36"/>
  <c r="I6911" i="36"/>
  <c r="H6911" i="36"/>
  <c r="I6910" i="36"/>
  <c r="H6910" i="36"/>
  <c r="I6909" i="36"/>
  <c r="H6909" i="36"/>
  <c r="I6908" i="36"/>
  <c r="H6908" i="36"/>
  <c r="I6907" i="36"/>
  <c r="H6907" i="36"/>
  <c r="I6906" i="36"/>
  <c r="H6906" i="36"/>
  <c r="I6905" i="36"/>
  <c r="H6905" i="36"/>
  <c r="I6904" i="36"/>
  <c r="H6904" i="36"/>
  <c r="I6903" i="36"/>
  <c r="H6903" i="36"/>
  <c r="I6902" i="36"/>
  <c r="H6902" i="36"/>
  <c r="I6901" i="36"/>
  <c r="H6901" i="36"/>
  <c r="I6900" i="36"/>
  <c r="H6900" i="36"/>
  <c r="I6899" i="36"/>
  <c r="H6899" i="36"/>
  <c r="I6898" i="36"/>
  <c r="H6898" i="36"/>
  <c r="I6897" i="36"/>
  <c r="H6897" i="36"/>
  <c r="I6896" i="36"/>
  <c r="H6896" i="36"/>
  <c r="I6895" i="36"/>
  <c r="H6895" i="36"/>
  <c r="I6894" i="36"/>
  <c r="H6894" i="36"/>
  <c r="I6893" i="36"/>
  <c r="H6893" i="36"/>
  <c r="I6892" i="36"/>
  <c r="H6892" i="36"/>
  <c r="I6891" i="36"/>
  <c r="H6891" i="36"/>
  <c r="I6890" i="36"/>
  <c r="H6890" i="36"/>
  <c r="I6889" i="36"/>
  <c r="H6889" i="36"/>
  <c r="I6888" i="36"/>
  <c r="H6888" i="36"/>
  <c r="I6887" i="36"/>
  <c r="H6887" i="36"/>
  <c r="I6886" i="36"/>
  <c r="H6886" i="36"/>
  <c r="I6885" i="36"/>
  <c r="H6885" i="36"/>
  <c r="I6884" i="36"/>
  <c r="H6884" i="36"/>
  <c r="I6883" i="36"/>
  <c r="H6883" i="36"/>
  <c r="I6882" i="36"/>
  <c r="H6882" i="36"/>
  <c r="I6881" i="36"/>
  <c r="H6881" i="36"/>
  <c r="I6880" i="36"/>
  <c r="H6880" i="36"/>
  <c r="I6879" i="36"/>
  <c r="H6879" i="36"/>
  <c r="I6878" i="36"/>
  <c r="H6878" i="36"/>
  <c r="I6877" i="36"/>
  <c r="H6877" i="36"/>
  <c r="I6876" i="36"/>
  <c r="H6876" i="36"/>
  <c r="I6875" i="36"/>
  <c r="H6875" i="36"/>
  <c r="I6874" i="36"/>
  <c r="H6874" i="36"/>
  <c r="I6873" i="36"/>
  <c r="H6873" i="36"/>
  <c r="I6872" i="36"/>
  <c r="H6872" i="36"/>
  <c r="I6871" i="36"/>
  <c r="H6871" i="36"/>
  <c r="I6870" i="36"/>
  <c r="H6870" i="36"/>
  <c r="I6869" i="36"/>
  <c r="H6869" i="36"/>
  <c r="I6868" i="36"/>
  <c r="H6868" i="36"/>
  <c r="I6867" i="36"/>
  <c r="H6867" i="36"/>
  <c r="I6866" i="36"/>
  <c r="H6866" i="36"/>
  <c r="I6865" i="36"/>
  <c r="H6865" i="36"/>
  <c r="I6864" i="36"/>
  <c r="H6864" i="36"/>
  <c r="I6863" i="36"/>
  <c r="H6863" i="36"/>
  <c r="I6862" i="36"/>
  <c r="H6862" i="36"/>
  <c r="I6861" i="36"/>
  <c r="H6861" i="36"/>
  <c r="I6860" i="36"/>
  <c r="H6860" i="36"/>
  <c r="I6859" i="36"/>
  <c r="H6859" i="36"/>
  <c r="I6858" i="36"/>
  <c r="H6858" i="36"/>
  <c r="I6857" i="36"/>
  <c r="H6857" i="36"/>
  <c r="I6856" i="36"/>
  <c r="H6856" i="36"/>
  <c r="I6855" i="36"/>
  <c r="H6855" i="36"/>
  <c r="I6854" i="36"/>
  <c r="H6854" i="36"/>
  <c r="I6853" i="36"/>
  <c r="H6853" i="36"/>
  <c r="I6852" i="36"/>
  <c r="H6852" i="36"/>
  <c r="I6851" i="36"/>
  <c r="H6851" i="36"/>
  <c r="I6850" i="36"/>
  <c r="H6850" i="36"/>
  <c r="I6849" i="36"/>
  <c r="H6849" i="36"/>
  <c r="I6848" i="36"/>
  <c r="H6848" i="36"/>
  <c r="I6847" i="36"/>
  <c r="H6847" i="36"/>
  <c r="I6846" i="36"/>
  <c r="H6846" i="36"/>
  <c r="I6845" i="36"/>
  <c r="H6845" i="36"/>
  <c r="I6844" i="36"/>
  <c r="H6844" i="36"/>
  <c r="I6843" i="36"/>
  <c r="H6843" i="36"/>
  <c r="I6842" i="36"/>
  <c r="H6842" i="36"/>
  <c r="I6841" i="36"/>
  <c r="H6841" i="36"/>
  <c r="I6840" i="36"/>
  <c r="H6840" i="36"/>
  <c r="I6839" i="36"/>
  <c r="H6839" i="36"/>
  <c r="I6838" i="36"/>
  <c r="H6838" i="36"/>
  <c r="I6837" i="36"/>
  <c r="H6837" i="36"/>
  <c r="I6836" i="36"/>
  <c r="H6836" i="36"/>
  <c r="I6835" i="36"/>
  <c r="H6835" i="36"/>
  <c r="I6834" i="36"/>
  <c r="H6834" i="36"/>
  <c r="I6833" i="36"/>
  <c r="H6833" i="36"/>
  <c r="I6832" i="36"/>
  <c r="H6832" i="36"/>
  <c r="I6831" i="36"/>
  <c r="H6831" i="36"/>
  <c r="I6830" i="36"/>
  <c r="H6830" i="36"/>
  <c r="I6829" i="36"/>
  <c r="H6829" i="36"/>
  <c r="I6828" i="36"/>
  <c r="H6828" i="36"/>
  <c r="I6827" i="36"/>
  <c r="H6827" i="36"/>
  <c r="I6826" i="36"/>
  <c r="H6826" i="36"/>
  <c r="I6825" i="36"/>
  <c r="H6825" i="36"/>
  <c r="I6824" i="36"/>
  <c r="H6824" i="36"/>
  <c r="I6823" i="36"/>
  <c r="H6823" i="36"/>
  <c r="I6822" i="36"/>
  <c r="H6822" i="36"/>
  <c r="I6821" i="36"/>
  <c r="H6821" i="36"/>
  <c r="I6820" i="36"/>
  <c r="H6820" i="36"/>
  <c r="I6819" i="36"/>
  <c r="H6819" i="36"/>
  <c r="I6818" i="36"/>
  <c r="H6818" i="36"/>
  <c r="I6817" i="36"/>
  <c r="H6817" i="36"/>
  <c r="I6816" i="36"/>
  <c r="H6816" i="36"/>
  <c r="I6815" i="36"/>
  <c r="H6815" i="36"/>
  <c r="I6814" i="36"/>
  <c r="H6814" i="36"/>
  <c r="I6813" i="36"/>
  <c r="H6813" i="36"/>
  <c r="I6812" i="36"/>
  <c r="H6812" i="36"/>
  <c r="I6811" i="36"/>
  <c r="H6811" i="36"/>
  <c r="I6810" i="36"/>
  <c r="H6810" i="36"/>
  <c r="I6809" i="36"/>
  <c r="H6809" i="36"/>
  <c r="I6808" i="36"/>
  <c r="H6808" i="36"/>
  <c r="I6807" i="36"/>
  <c r="H6807" i="36"/>
  <c r="I6806" i="36"/>
  <c r="H6806" i="36"/>
  <c r="I6805" i="36"/>
  <c r="H6805" i="36"/>
  <c r="I6804" i="36"/>
  <c r="H6804" i="36"/>
  <c r="I6803" i="36"/>
  <c r="H6803" i="36"/>
  <c r="I6802" i="36"/>
  <c r="H6802" i="36"/>
  <c r="I6801" i="36"/>
  <c r="H6801" i="36"/>
  <c r="I6800" i="36"/>
  <c r="H6800" i="36"/>
  <c r="I6799" i="36"/>
  <c r="H6799" i="36"/>
  <c r="I6798" i="36"/>
  <c r="H6798" i="36"/>
  <c r="I6797" i="36"/>
  <c r="H6797" i="36"/>
  <c r="I6796" i="36"/>
  <c r="H6796" i="36"/>
  <c r="I6795" i="36"/>
  <c r="H6795" i="36"/>
  <c r="I6794" i="36"/>
  <c r="H6794" i="36"/>
  <c r="I6793" i="36"/>
  <c r="H6793" i="36"/>
  <c r="I6792" i="36"/>
  <c r="H6792" i="36"/>
  <c r="I6791" i="36"/>
  <c r="H6791" i="36"/>
  <c r="I6790" i="36"/>
  <c r="H6790" i="36"/>
  <c r="I6789" i="36"/>
  <c r="H6789" i="36"/>
  <c r="I6788" i="36"/>
  <c r="H6788" i="36"/>
  <c r="I6787" i="36"/>
  <c r="H6787" i="36"/>
  <c r="I6786" i="36"/>
  <c r="H6786" i="36"/>
  <c r="I6785" i="36"/>
  <c r="H6785" i="36"/>
  <c r="I6784" i="36"/>
  <c r="H6784" i="36"/>
  <c r="I6783" i="36"/>
  <c r="H6783" i="36"/>
  <c r="I6782" i="36"/>
  <c r="H6782" i="36"/>
  <c r="I6781" i="36"/>
  <c r="H6781" i="36"/>
  <c r="I6780" i="36"/>
  <c r="H6780" i="36"/>
  <c r="I6779" i="36"/>
  <c r="H6779" i="36"/>
  <c r="I6778" i="36"/>
  <c r="H6778" i="36"/>
  <c r="I6777" i="36"/>
  <c r="H6777" i="36"/>
  <c r="I6776" i="36"/>
  <c r="H6776" i="36"/>
  <c r="I6775" i="36"/>
  <c r="H6775" i="36"/>
  <c r="I6774" i="36"/>
  <c r="H6774" i="36"/>
  <c r="I6773" i="36"/>
  <c r="H6773" i="36"/>
  <c r="I6772" i="36"/>
  <c r="H6772" i="36"/>
  <c r="I6771" i="36"/>
  <c r="H6771" i="36"/>
  <c r="I6770" i="36"/>
  <c r="H6770" i="36"/>
  <c r="I6769" i="36"/>
  <c r="H6769" i="36"/>
  <c r="I6768" i="36"/>
  <c r="H6768" i="36"/>
  <c r="I6767" i="36"/>
  <c r="H6767" i="36"/>
  <c r="I6766" i="36"/>
  <c r="H6766" i="36"/>
  <c r="I6765" i="36"/>
  <c r="H6765" i="36"/>
  <c r="I6764" i="36"/>
  <c r="H6764" i="36"/>
  <c r="I6763" i="36"/>
  <c r="H6763" i="36"/>
  <c r="I6762" i="36"/>
  <c r="H6762" i="36"/>
  <c r="I6761" i="36"/>
  <c r="H6761" i="36"/>
  <c r="I6760" i="36"/>
  <c r="H6760" i="36"/>
  <c r="I6759" i="36"/>
  <c r="H6759" i="36"/>
  <c r="I6758" i="36"/>
  <c r="H6758" i="36"/>
  <c r="I6757" i="36"/>
  <c r="H6757" i="36"/>
  <c r="I6756" i="36"/>
  <c r="H6756" i="36"/>
  <c r="I6755" i="36"/>
  <c r="H6755" i="36"/>
  <c r="I6754" i="36"/>
  <c r="H6754" i="36"/>
  <c r="I6753" i="36"/>
  <c r="H6753" i="36"/>
  <c r="I6752" i="36"/>
  <c r="H6752" i="36"/>
  <c r="I6751" i="36"/>
  <c r="H6751" i="36"/>
  <c r="I6750" i="36"/>
  <c r="H6750" i="36"/>
  <c r="I6749" i="36"/>
  <c r="H6749" i="36"/>
  <c r="I6748" i="36"/>
  <c r="H6748" i="36"/>
  <c r="I6747" i="36"/>
  <c r="H6747" i="36"/>
  <c r="I6746" i="36"/>
  <c r="H6746" i="36"/>
  <c r="I6745" i="36"/>
  <c r="H6745" i="36"/>
  <c r="I6744" i="36"/>
  <c r="H6744" i="36"/>
  <c r="I6743" i="36"/>
  <c r="H6743" i="36"/>
  <c r="I6742" i="36"/>
  <c r="H6742" i="36"/>
  <c r="I6741" i="36"/>
  <c r="H6741" i="36"/>
  <c r="I6740" i="36"/>
  <c r="H6740" i="36"/>
  <c r="I6739" i="36"/>
  <c r="H6739" i="36"/>
  <c r="I6738" i="36"/>
  <c r="H6738" i="36"/>
  <c r="I6737" i="36"/>
  <c r="H6737" i="36"/>
  <c r="I6736" i="36"/>
  <c r="H6736" i="36"/>
  <c r="I6735" i="36"/>
  <c r="H6735" i="36"/>
  <c r="I6734" i="36"/>
  <c r="H6734" i="36"/>
  <c r="I6733" i="36"/>
  <c r="H6733" i="36"/>
  <c r="I6732" i="36"/>
  <c r="H6732" i="36"/>
  <c r="I6731" i="36"/>
  <c r="H6731" i="36"/>
  <c r="I6730" i="36"/>
  <c r="H6730" i="36"/>
  <c r="I6729" i="36"/>
  <c r="H6729" i="36"/>
  <c r="I6728" i="36"/>
  <c r="H6728" i="36"/>
  <c r="I6727" i="36"/>
  <c r="H6727" i="36"/>
  <c r="I6726" i="36"/>
  <c r="H6726" i="36"/>
  <c r="I6725" i="36"/>
  <c r="H6725" i="36"/>
  <c r="I6724" i="36"/>
  <c r="H6724" i="36"/>
  <c r="I6723" i="36"/>
  <c r="H6723" i="36"/>
  <c r="I6722" i="36"/>
  <c r="H6722" i="36"/>
  <c r="I6721" i="36"/>
  <c r="H6721" i="36"/>
  <c r="I6720" i="36"/>
  <c r="H6720" i="36"/>
  <c r="I6719" i="36"/>
  <c r="H6719" i="36"/>
  <c r="I6718" i="36"/>
  <c r="H6718" i="36"/>
  <c r="I6717" i="36"/>
  <c r="H6717" i="36"/>
  <c r="I6716" i="36"/>
  <c r="H6716" i="36"/>
  <c r="I6715" i="36"/>
  <c r="H6715" i="36"/>
  <c r="I6714" i="36"/>
  <c r="H6714" i="36"/>
  <c r="I6713" i="36"/>
  <c r="H6713" i="36"/>
  <c r="I6712" i="36"/>
  <c r="H6712" i="36"/>
  <c r="I6711" i="36"/>
  <c r="H6711" i="36"/>
  <c r="I6710" i="36"/>
  <c r="H6710" i="36"/>
  <c r="I6709" i="36"/>
  <c r="H6709" i="36"/>
  <c r="I6708" i="36"/>
  <c r="H6708" i="36"/>
  <c r="I6707" i="36"/>
  <c r="H6707" i="36"/>
  <c r="I6706" i="36"/>
  <c r="H6706" i="36"/>
  <c r="I6705" i="36"/>
  <c r="H6705" i="36"/>
  <c r="I6704" i="36"/>
  <c r="H6704" i="36"/>
  <c r="I6703" i="36"/>
  <c r="H6703" i="36"/>
  <c r="I6702" i="36"/>
  <c r="H6702" i="36"/>
  <c r="I6701" i="36"/>
  <c r="H6701" i="36"/>
  <c r="I6700" i="36"/>
  <c r="H6700" i="36"/>
  <c r="I6699" i="36"/>
  <c r="H6699" i="36"/>
  <c r="I6698" i="36"/>
  <c r="H6698" i="36"/>
  <c r="I6697" i="36"/>
  <c r="H6697" i="36"/>
  <c r="I6696" i="36"/>
  <c r="H6696" i="36"/>
  <c r="I6695" i="36"/>
  <c r="H6695" i="36"/>
  <c r="I6694" i="36"/>
  <c r="H6694" i="36"/>
  <c r="I6693" i="36"/>
  <c r="H6693" i="36"/>
  <c r="I6692" i="36"/>
  <c r="H6692" i="36"/>
  <c r="I6691" i="36"/>
  <c r="H6691" i="36"/>
  <c r="I6690" i="36"/>
  <c r="H6690" i="36"/>
  <c r="I6689" i="36"/>
  <c r="H6689" i="36"/>
  <c r="I6688" i="36"/>
  <c r="H6688" i="36"/>
  <c r="I6687" i="36"/>
  <c r="H6687" i="36"/>
  <c r="I6686" i="36"/>
  <c r="H6686" i="36"/>
  <c r="I6685" i="36"/>
  <c r="H6685" i="36"/>
  <c r="I6684" i="36"/>
  <c r="H6684" i="36"/>
  <c r="I6683" i="36"/>
  <c r="H6683" i="36"/>
  <c r="I6682" i="36"/>
  <c r="H6682" i="36"/>
  <c r="I6681" i="36"/>
  <c r="H6681" i="36"/>
  <c r="I6680" i="36"/>
  <c r="H6680" i="36"/>
  <c r="I6679" i="36"/>
  <c r="H6679" i="36"/>
  <c r="I6678" i="36"/>
  <c r="H6678" i="36"/>
  <c r="I6677" i="36"/>
  <c r="H6677" i="36"/>
  <c r="I6676" i="36"/>
  <c r="H6676" i="36"/>
  <c r="I6675" i="36"/>
  <c r="H6675" i="36"/>
  <c r="I6674" i="36"/>
  <c r="H6674" i="36"/>
  <c r="I6673" i="36"/>
  <c r="H6673" i="36"/>
  <c r="I6672" i="36"/>
  <c r="H6672" i="36"/>
  <c r="I6671" i="36"/>
  <c r="H6671" i="36"/>
  <c r="I6670" i="36"/>
  <c r="H6670" i="36"/>
  <c r="I6669" i="36"/>
  <c r="H6669" i="36"/>
  <c r="I6668" i="36"/>
  <c r="H6668" i="36"/>
  <c r="I6667" i="36"/>
  <c r="H6667" i="36"/>
  <c r="I6666" i="36"/>
  <c r="H6666" i="36"/>
  <c r="I6665" i="36"/>
  <c r="H6665" i="36"/>
  <c r="I6664" i="36"/>
  <c r="H6664" i="36"/>
  <c r="I6663" i="36"/>
  <c r="H6663" i="36"/>
  <c r="I6662" i="36"/>
  <c r="H6662" i="36"/>
  <c r="I6661" i="36"/>
  <c r="H6661" i="36"/>
  <c r="I6660" i="36"/>
  <c r="H6660" i="36"/>
  <c r="I6659" i="36"/>
  <c r="H6659" i="36"/>
  <c r="I6658" i="36"/>
  <c r="H6658" i="36"/>
  <c r="I6657" i="36"/>
  <c r="H6657" i="36"/>
  <c r="I6656" i="36"/>
  <c r="H6656" i="36"/>
  <c r="I6655" i="36"/>
  <c r="H6655" i="36"/>
  <c r="I6654" i="36"/>
  <c r="H6654" i="36"/>
  <c r="I6653" i="36"/>
  <c r="H6653" i="36"/>
  <c r="I6652" i="36"/>
  <c r="H6652" i="36"/>
  <c r="I6651" i="36"/>
  <c r="H6651" i="36"/>
  <c r="I6650" i="36"/>
  <c r="H6650" i="36"/>
  <c r="I6649" i="36"/>
  <c r="H6649" i="36"/>
  <c r="I6648" i="36"/>
  <c r="H6648" i="36"/>
  <c r="I6647" i="36"/>
  <c r="H6647" i="36"/>
  <c r="I6646" i="36"/>
  <c r="H6646" i="36"/>
  <c r="I6645" i="36"/>
  <c r="H6645" i="36"/>
  <c r="I6644" i="36"/>
  <c r="H6644" i="36"/>
  <c r="I6643" i="36"/>
  <c r="H6643" i="36"/>
  <c r="I6642" i="36"/>
  <c r="H6642" i="36"/>
  <c r="I6641" i="36"/>
  <c r="H6641" i="36"/>
  <c r="I6640" i="36"/>
  <c r="H6640" i="36"/>
  <c r="I6639" i="36"/>
  <c r="H6639" i="36"/>
  <c r="I6638" i="36"/>
  <c r="H6638" i="36"/>
  <c r="I6637" i="36"/>
  <c r="H6637" i="36"/>
  <c r="I6636" i="36"/>
  <c r="H6636" i="36"/>
  <c r="I6635" i="36"/>
  <c r="H6635" i="36"/>
  <c r="I6634" i="36"/>
  <c r="H6634" i="36"/>
  <c r="I6633" i="36"/>
  <c r="H6633" i="36"/>
  <c r="I6632" i="36"/>
  <c r="H6632" i="36"/>
  <c r="I6631" i="36"/>
  <c r="H6631" i="36"/>
  <c r="I6630" i="36"/>
  <c r="H6630" i="36"/>
  <c r="I6629" i="36"/>
  <c r="H6629" i="36"/>
  <c r="I6628" i="36"/>
  <c r="H6628" i="36"/>
  <c r="I6627" i="36"/>
  <c r="H6627" i="36"/>
  <c r="I6626" i="36"/>
  <c r="H6626" i="36"/>
  <c r="I6625" i="36"/>
  <c r="H6625" i="36"/>
  <c r="I6624" i="36"/>
  <c r="H6624" i="36"/>
  <c r="I6623" i="36"/>
  <c r="H6623" i="36"/>
  <c r="I6622" i="36"/>
  <c r="H6622" i="36"/>
  <c r="I6621" i="36"/>
  <c r="H6621" i="36"/>
  <c r="I6620" i="36"/>
  <c r="H6620" i="36"/>
  <c r="I6619" i="36"/>
  <c r="H6619" i="36"/>
  <c r="I6618" i="36"/>
  <c r="H6618" i="36"/>
  <c r="I6617" i="36"/>
  <c r="H6617" i="36"/>
  <c r="I6616" i="36"/>
  <c r="H6616" i="36"/>
  <c r="I6615" i="36"/>
  <c r="H6615" i="36"/>
  <c r="I6614" i="36"/>
  <c r="H6614" i="36"/>
  <c r="I6613" i="36"/>
  <c r="H6613" i="36"/>
  <c r="I6612" i="36"/>
  <c r="H6612" i="36"/>
  <c r="I6611" i="36"/>
  <c r="H6611" i="36"/>
  <c r="I6610" i="36"/>
  <c r="H6610" i="36"/>
  <c r="I6609" i="36"/>
  <c r="H6609" i="36"/>
  <c r="I6608" i="36"/>
  <c r="H6608" i="36"/>
  <c r="I6607" i="36"/>
  <c r="H6607" i="36"/>
  <c r="I6606" i="36"/>
  <c r="H6606" i="36"/>
  <c r="I6605" i="36"/>
  <c r="H6605" i="36"/>
  <c r="I6604" i="36"/>
  <c r="H6604" i="36"/>
  <c r="I6603" i="36"/>
  <c r="H6603" i="36"/>
  <c r="I6602" i="36"/>
  <c r="H6602" i="36"/>
  <c r="I6601" i="36"/>
  <c r="H6601" i="36"/>
  <c r="I6600" i="36"/>
  <c r="H6600" i="36"/>
  <c r="I6599" i="36"/>
  <c r="H6599" i="36"/>
  <c r="I6598" i="36"/>
  <c r="H6598" i="36"/>
  <c r="I6597" i="36"/>
  <c r="H6597" i="36"/>
  <c r="I6596" i="36"/>
  <c r="H6596" i="36"/>
  <c r="I6595" i="36"/>
  <c r="H6595" i="36"/>
  <c r="I6594" i="36"/>
  <c r="H6594" i="36"/>
  <c r="I6593" i="36"/>
  <c r="H6593" i="36"/>
  <c r="I6592" i="36"/>
  <c r="H6592" i="36"/>
  <c r="I6591" i="36"/>
  <c r="H6591" i="36"/>
  <c r="I6590" i="36"/>
  <c r="H6590" i="36"/>
  <c r="I6589" i="36"/>
  <c r="H6589" i="36"/>
  <c r="I6588" i="36"/>
  <c r="H6588" i="36"/>
  <c r="I6587" i="36"/>
  <c r="H6587" i="36"/>
  <c r="I6586" i="36"/>
  <c r="H6586" i="36"/>
  <c r="I6585" i="36"/>
  <c r="H6585" i="36"/>
  <c r="I6584" i="36"/>
  <c r="H6584" i="36"/>
  <c r="I6583" i="36"/>
  <c r="H6583" i="36"/>
  <c r="I6582" i="36"/>
  <c r="H6582" i="36"/>
  <c r="I6581" i="36"/>
  <c r="H6581" i="36"/>
  <c r="I6580" i="36"/>
  <c r="H6580" i="36"/>
  <c r="I6579" i="36"/>
  <c r="H6579" i="36"/>
  <c r="I6578" i="36"/>
  <c r="H6578" i="36"/>
  <c r="I6577" i="36"/>
  <c r="H6577" i="36"/>
  <c r="I6576" i="36"/>
  <c r="H6576" i="36"/>
  <c r="I6575" i="36"/>
  <c r="H6575" i="36"/>
  <c r="I6574" i="36"/>
  <c r="H6574" i="36"/>
  <c r="I6573" i="36"/>
  <c r="H6573" i="36"/>
  <c r="I6572" i="36"/>
  <c r="H6572" i="36"/>
  <c r="I6571" i="36"/>
  <c r="H6571" i="36"/>
  <c r="I6570" i="36"/>
  <c r="H6570" i="36"/>
  <c r="I6569" i="36"/>
  <c r="H6569" i="36"/>
  <c r="I6568" i="36"/>
  <c r="H6568" i="36"/>
  <c r="I6567" i="36"/>
  <c r="H6567" i="36"/>
  <c r="I6566" i="36"/>
  <c r="H6566" i="36"/>
  <c r="I6565" i="36"/>
  <c r="H6565" i="36"/>
  <c r="I6564" i="36"/>
  <c r="H6564" i="36"/>
  <c r="I6563" i="36"/>
  <c r="H6563" i="36"/>
  <c r="I6562" i="36"/>
  <c r="H6562" i="36"/>
  <c r="I6561" i="36"/>
  <c r="H6561" i="36"/>
  <c r="I6560" i="36"/>
  <c r="H6560" i="36"/>
  <c r="I6559" i="36"/>
  <c r="H6559" i="36"/>
  <c r="I6558" i="36"/>
  <c r="H6558" i="36"/>
  <c r="I6557" i="36"/>
  <c r="H6557" i="36"/>
  <c r="I6556" i="36"/>
  <c r="H6556" i="36"/>
  <c r="I6555" i="36"/>
  <c r="H6555" i="36"/>
  <c r="I6554" i="36"/>
  <c r="H6554" i="36"/>
  <c r="I6553" i="36"/>
  <c r="H6553" i="36"/>
  <c r="I6552" i="36"/>
  <c r="H6552" i="36"/>
  <c r="I6551" i="36"/>
  <c r="H6551" i="36"/>
  <c r="I6550" i="36"/>
  <c r="H6550" i="36"/>
  <c r="I6549" i="36"/>
  <c r="H6549" i="36"/>
  <c r="I6548" i="36"/>
  <c r="H6548" i="36"/>
  <c r="I6547" i="36"/>
  <c r="H6547" i="36"/>
  <c r="I6546" i="36"/>
  <c r="H6546" i="36"/>
  <c r="I6545" i="36"/>
  <c r="H6545" i="36"/>
  <c r="I6544" i="36"/>
  <c r="H6544" i="36"/>
  <c r="I6543" i="36"/>
  <c r="H6543" i="36"/>
  <c r="I6542" i="36"/>
  <c r="H6542" i="36"/>
  <c r="I6541" i="36"/>
  <c r="H6541" i="36"/>
  <c r="I6540" i="36"/>
  <c r="H6540" i="36"/>
  <c r="I6539" i="36"/>
  <c r="H6539" i="36"/>
  <c r="I6538" i="36"/>
  <c r="H6538" i="36"/>
  <c r="I6537" i="36"/>
  <c r="H6537" i="36"/>
  <c r="I6536" i="36"/>
  <c r="H6536" i="36"/>
  <c r="I6535" i="36"/>
  <c r="H6535" i="36"/>
  <c r="I6534" i="36"/>
  <c r="H6534" i="36"/>
  <c r="I6533" i="36"/>
  <c r="H6533" i="36"/>
  <c r="I6532" i="36"/>
  <c r="H6532" i="36"/>
  <c r="I6531" i="36"/>
  <c r="H6531" i="36"/>
  <c r="I6530" i="36"/>
  <c r="H6530" i="36"/>
  <c r="I6529" i="36"/>
  <c r="H6529" i="36"/>
  <c r="I6528" i="36"/>
  <c r="H6528" i="36"/>
  <c r="I6527" i="36"/>
  <c r="H6527" i="36"/>
  <c r="I6526" i="36"/>
  <c r="H6526" i="36"/>
  <c r="I6525" i="36"/>
  <c r="H6525" i="36"/>
  <c r="I6524" i="36"/>
  <c r="H6524" i="36"/>
  <c r="I6523" i="36"/>
  <c r="H6523" i="36"/>
  <c r="I6522" i="36"/>
  <c r="H6522" i="36"/>
  <c r="I6521" i="36"/>
  <c r="H6521" i="36"/>
  <c r="I6520" i="36"/>
  <c r="H6520" i="36"/>
  <c r="I6519" i="36"/>
  <c r="H6519" i="36"/>
  <c r="I6518" i="36"/>
  <c r="H6518" i="36"/>
  <c r="I6517" i="36"/>
  <c r="H6517" i="36"/>
  <c r="I6516" i="36"/>
  <c r="H6516" i="36"/>
  <c r="I6515" i="36"/>
  <c r="H6515" i="36"/>
  <c r="I6514" i="36"/>
  <c r="H6514" i="36"/>
  <c r="I6513" i="36"/>
  <c r="H6513" i="36"/>
  <c r="I6512" i="36"/>
  <c r="H6512" i="36"/>
  <c r="I6511" i="36"/>
  <c r="H6511" i="36"/>
  <c r="I6510" i="36"/>
  <c r="H6510" i="36"/>
  <c r="I6509" i="36"/>
  <c r="H6509" i="36"/>
  <c r="I6508" i="36"/>
  <c r="H6508" i="36"/>
  <c r="I6507" i="36"/>
  <c r="H6507" i="36"/>
  <c r="I6506" i="36"/>
  <c r="H6506" i="36"/>
  <c r="I6505" i="36"/>
  <c r="H6505" i="36"/>
  <c r="I6504" i="36"/>
  <c r="H6504" i="36"/>
  <c r="I6503" i="36"/>
  <c r="H6503" i="36"/>
  <c r="I6502" i="36"/>
  <c r="H6502" i="36"/>
  <c r="I6501" i="36"/>
  <c r="H6501" i="36"/>
  <c r="I6500" i="36"/>
  <c r="H6500" i="36"/>
  <c r="I6499" i="36"/>
  <c r="H6499" i="36"/>
  <c r="I6498" i="36"/>
  <c r="H6498" i="36"/>
  <c r="I6497" i="36"/>
  <c r="H6497" i="36"/>
  <c r="I6496" i="36"/>
  <c r="H6496" i="36"/>
  <c r="I6495" i="36"/>
  <c r="H6495" i="36"/>
  <c r="I6494" i="36"/>
  <c r="H6494" i="36"/>
  <c r="I6493" i="36"/>
  <c r="H6493" i="36"/>
  <c r="I6492" i="36"/>
  <c r="H6492" i="36"/>
  <c r="I6491" i="36"/>
  <c r="H6491" i="36"/>
  <c r="I6490" i="36"/>
  <c r="H6490" i="36"/>
  <c r="I6489" i="36"/>
  <c r="H6489" i="36"/>
  <c r="I6488" i="36"/>
  <c r="H6488" i="36"/>
  <c r="I6487" i="36"/>
  <c r="H6487" i="36"/>
  <c r="I6486" i="36"/>
  <c r="H6486" i="36"/>
  <c r="I6485" i="36"/>
  <c r="H6485" i="36"/>
  <c r="I6484" i="36"/>
  <c r="H6484" i="36"/>
  <c r="I6483" i="36"/>
  <c r="H6483" i="36"/>
  <c r="I6482" i="36"/>
  <c r="H6482" i="36"/>
  <c r="I6481" i="36"/>
  <c r="H6481" i="36"/>
  <c r="I6480" i="36"/>
  <c r="H6480" i="36"/>
  <c r="I6479" i="36"/>
  <c r="H6479" i="36"/>
  <c r="I6478" i="36"/>
  <c r="H6478" i="36"/>
  <c r="I6477" i="36"/>
  <c r="H6477" i="36"/>
  <c r="I6476" i="36"/>
  <c r="H6476" i="36"/>
  <c r="I6475" i="36"/>
  <c r="H6475" i="36"/>
  <c r="I6474" i="36"/>
  <c r="H6474" i="36"/>
  <c r="I6473" i="36"/>
  <c r="H6473" i="36"/>
  <c r="I6472" i="36"/>
  <c r="H6472" i="36"/>
  <c r="I6471" i="36"/>
  <c r="H6471" i="36"/>
  <c r="I6470" i="36"/>
  <c r="H6470" i="36"/>
  <c r="I6469" i="36"/>
  <c r="H6469" i="36"/>
  <c r="I6468" i="36"/>
  <c r="H6468" i="36"/>
  <c r="I6467" i="36"/>
  <c r="H6467" i="36"/>
  <c r="I6466" i="36"/>
  <c r="H6466" i="36"/>
  <c r="I6465" i="36"/>
  <c r="H6465" i="36"/>
  <c r="I6464" i="36"/>
  <c r="H6464" i="36"/>
  <c r="I6463" i="36"/>
  <c r="H6463" i="36"/>
  <c r="I6462" i="36"/>
  <c r="H6462" i="36"/>
  <c r="I6461" i="36"/>
  <c r="H6461" i="36"/>
  <c r="I6460" i="36"/>
  <c r="H6460" i="36"/>
  <c r="I6459" i="36"/>
  <c r="H6459" i="36"/>
  <c r="I6458" i="36"/>
  <c r="H6458" i="36"/>
  <c r="I6457" i="36"/>
  <c r="H6457" i="36"/>
  <c r="I6456" i="36"/>
  <c r="H6456" i="36"/>
  <c r="I6455" i="36"/>
  <c r="H6455" i="36"/>
  <c r="I6454" i="36"/>
  <c r="H6454" i="36"/>
  <c r="I6453" i="36"/>
  <c r="H6453" i="36"/>
  <c r="I6452" i="36"/>
  <c r="H6452" i="36"/>
  <c r="I6451" i="36"/>
  <c r="H6451" i="36"/>
  <c r="I6450" i="36"/>
  <c r="H6450" i="36"/>
  <c r="I6449" i="36"/>
  <c r="H6449" i="36"/>
  <c r="I6448" i="36"/>
  <c r="H6448" i="36"/>
  <c r="I6447" i="36"/>
  <c r="H6447" i="36"/>
  <c r="I6446" i="36"/>
  <c r="H6446" i="36"/>
  <c r="I6445" i="36"/>
  <c r="H6445" i="36"/>
  <c r="I6444" i="36"/>
  <c r="H6444" i="36"/>
  <c r="I6443" i="36"/>
  <c r="H6443" i="36"/>
  <c r="I6442" i="36"/>
  <c r="H6442" i="36"/>
  <c r="I6441" i="36"/>
  <c r="H6441" i="36"/>
  <c r="I6440" i="36"/>
  <c r="H6440" i="36"/>
  <c r="I6439" i="36"/>
  <c r="H6439" i="36"/>
  <c r="I6438" i="36"/>
  <c r="H6438" i="36"/>
  <c r="I6437" i="36"/>
  <c r="H6437" i="36"/>
  <c r="I6436" i="36"/>
  <c r="H6436" i="36"/>
  <c r="I6435" i="36"/>
  <c r="H6435" i="36"/>
  <c r="I6434" i="36"/>
  <c r="H6434" i="36"/>
  <c r="I6433" i="36"/>
  <c r="H6433" i="36"/>
  <c r="I6432" i="36"/>
  <c r="H6432" i="36"/>
  <c r="I6431" i="36"/>
  <c r="H6431" i="36"/>
  <c r="I6430" i="36"/>
  <c r="H6430" i="36"/>
  <c r="I6429" i="36"/>
  <c r="H6429" i="36"/>
  <c r="I6428" i="36"/>
  <c r="H6428" i="36"/>
  <c r="I6427" i="36"/>
  <c r="H6427" i="36"/>
  <c r="I6426" i="36"/>
  <c r="H6426" i="36"/>
  <c r="I6425" i="36"/>
  <c r="H6425" i="36"/>
  <c r="I6424" i="36"/>
  <c r="H6424" i="36"/>
  <c r="I6423" i="36"/>
  <c r="H6423" i="36"/>
  <c r="I6422" i="36"/>
  <c r="H6422" i="36"/>
  <c r="I6421" i="36"/>
  <c r="H6421" i="36"/>
  <c r="I6420" i="36"/>
  <c r="H6420" i="36"/>
  <c r="I6419" i="36"/>
  <c r="H6419" i="36"/>
  <c r="I6418" i="36"/>
  <c r="H6418" i="36"/>
  <c r="I6417" i="36"/>
  <c r="H6417" i="36"/>
  <c r="I6416" i="36"/>
  <c r="H6416" i="36"/>
  <c r="I6415" i="36"/>
  <c r="H6415" i="36"/>
  <c r="I6414" i="36"/>
  <c r="H6414" i="36"/>
  <c r="I6413" i="36"/>
  <c r="H6413" i="36"/>
  <c r="I6412" i="36"/>
  <c r="H6412" i="36"/>
  <c r="I6411" i="36"/>
  <c r="H6411" i="36"/>
  <c r="I6410" i="36"/>
  <c r="H6410" i="36"/>
  <c r="I6409" i="36"/>
  <c r="H6409" i="36"/>
  <c r="I6408" i="36"/>
  <c r="H6408" i="36"/>
  <c r="I6407" i="36"/>
  <c r="H6407" i="36"/>
  <c r="I6406" i="36"/>
  <c r="H6406" i="36"/>
  <c r="I6405" i="36"/>
  <c r="H6405" i="36"/>
  <c r="I6404" i="36"/>
  <c r="H6404" i="36"/>
  <c r="I6403" i="36"/>
  <c r="H6403" i="36"/>
  <c r="I6402" i="36"/>
  <c r="H6402" i="36"/>
  <c r="I6401" i="36"/>
  <c r="H6401" i="36"/>
  <c r="I6400" i="36"/>
  <c r="H6400" i="36"/>
  <c r="I6399" i="36"/>
  <c r="H6399" i="36"/>
  <c r="I6398" i="36"/>
  <c r="H6398" i="36"/>
  <c r="I6397" i="36"/>
  <c r="H6397" i="36"/>
  <c r="I6396" i="36"/>
  <c r="H6396" i="36"/>
  <c r="I6395" i="36"/>
  <c r="H6395" i="36"/>
  <c r="I6394" i="36"/>
  <c r="H6394" i="36"/>
  <c r="I6393" i="36"/>
  <c r="H6393" i="36"/>
  <c r="I6392" i="36"/>
  <c r="H6392" i="36"/>
  <c r="I6391" i="36"/>
  <c r="H6391" i="36"/>
  <c r="I6390" i="36"/>
  <c r="H6390" i="36"/>
  <c r="I6389" i="36"/>
  <c r="H6389" i="36"/>
  <c r="I6388" i="36"/>
  <c r="H6388" i="36"/>
  <c r="I6387" i="36"/>
  <c r="H6387" i="36"/>
  <c r="I6386" i="36"/>
  <c r="H6386" i="36"/>
  <c r="I6385" i="36"/>
  <c r="H6385" i="36"/>
  <c r="I6384" i="36"/>
  <c r="H6384" i="36"/>
  <c r="I6383" i="36"/>
  <c r="H6383" i="36"/>
  <c r="I6382" i="36"/>
  <c r="H6382" i="36"/>
  <c r="I6381" i="36"/>
  <c r="H6381" i="36"/>
  <c r="I6380" i="36"/>
  <c r="H6380" i="36"/>
  <c r="I6379" i="36"/>
  <c r="H6379" i="36"/>
  <c r="I6378" i="36"/>
  <c r="H6378" i="36"/>
  <c r="I6377" i="36"/>
  <c r="H6377" i="36"/>
  <c r="I6376" i="36"/>
  <c r="H6376" i="36"/>
  <c r="I6375" i="36"/>
  <c r="H6375" i="36"/>
  <c r="I6374" i="36"/>
  <c r="H6374" i="36"/>
  <c r="I6373" i="36"/>
  <c r="H6373" i="36"/>
  <c r="I6372" i="36"/>
  <c r="H6372" i="36"/>
  <c r="I6371" i="36"/>
  <c r="H6371" i="36"/>
  <c r="I6370" i="36"/>
  <c r="H6370" i="36"/>
  <c r="I6369" i="36"/>
  <c r="H6369" i="36"/>
  <c r="I6368" i="36"/>
  <c r="H6368" i="36"/>
  <c r="I6367" i="36"/>
  <c r="H6367" i="36"/>
  <c r="I6366" i="36"/>
  <c r="H6366" i="36"/>
  <c r="I6365" i="36"/>
  <c r="H6365" i="36"/>
  <c r="I6364" i="36"/>
  <c r="H6364" i="36"/>
  <c r="I6363" i="36"/>
  <c r="H6363" i="36"/>
  <c r="I6362" i="36"/>
  <c r="H6362" i="36"/>
  <c r="I6361" i="36"/>
  <c r="H6361" i="36"/>
  <c r="I6360" i="36"/>
  <c r="H6360" i="36"/>
  <c r="I6359" i="36"/>
  <c r="H6359" i="36"/>
  <c r="I6358" i="36"/>
  <c r="H6358" i="36"/>
  <c r="I6357" i="36"/>
  <c r="H6357" i="36"/>
  <c r="I6356" i="36"/>
  <c r="H6356" i="36"/>
  <c r="I6355" i="36"/>
  <c r="H6355" i="36"/>
  <c r="I6354" i="36"/>
  <c r="H6354" i="36"/>
  <c r="I6353" i="36"/>
  <c r="H6353" i="36"/>
  <c r="I6352" i="36"/>
  <c r="H6352" i="36"/>
  <c r="I6351" i="36"/>
  <c r="H6351" i="36"/>
  <c r="I6350" i="36"/>
  <c r="H6350" i="36"/>
  <c r="I6349" i="36"/>
  <c r="H6349" i="36"/>
  <c r="I6348" i="36"/>
  <c r="H6348" i="36"/>
  <c r="I6347" i="36"/>
  <c r="H6347" i="36"/>
  <c r="I6346" i="36"/>
  <c r="H6346" i="36"/>
  <c r="I6345" i="36"/>
  <c r="H6345" i="36"/>
  <c r="I6344" i="36"/>
  <c r="H6344" i="36"/>
  <c r="I6343" i="36"/>
  <c r="H6343" i="36"/>
  <c r="I6342" i="36"/>
  <c r="H6342" i="36"/>
  <c r="I6341" i="36"/>
  <c r="H6341" i="36"/>
  <c r="I6340" i="36"/>
  <c r="H6340" i="36"/>
  <c r="I6339" i="36"/>
  <c r="H6339" i="36"/>
  <c r="I6338" i="36"/>
  <c r="H6338" i="36"/>
  <c r="I6337" i="36"/>
  <c r="H6337" i="36"/>
  <c r="I6336" i="36"/>
  <c r="H6336" i="36"/>
  <c r="I6335" i="36"/>
  <c r="H6335" i="36"/>
  <c r="I6334" i="36"/>
  <c r="H6334" i="36"/>
  <c r="I6333" i="36"/>
  <c r="H6333" i="36"/>
  <c r="I6332" i="36"/>
  <c r="H6332" i="36"/>
  <c r="I6331" i="36"/>
  <c r="H6331" i="36"/>
  <c r="I6330" i="36"/>
  <c r="H6330" i="36"/>
  <c r="I6329" i="36"/>
  <c r="H6329" i="36"/>
  <c r="I6328" i="36"/>
  <c r="H6328" i="36"/>
  <c r="I6327" i="36"/>
  <c r="H6327" i="36"/>
  <c r="I6326" i="36"/>
  <c r="H6326" i="36"/>
  <c r="I6325" i="36"/>
  <c r="H6325" i="36"/>
  <c r="I6324" i="36"/>
  <c r="H6324" i="36"/>
  <c r="I6323" i="36"/>
  <c r="H6323" i="36"/>
  <c r="I6322" i="36"/>
  <c r="H6322" i="36"/>
  <c r="I6321" i="36"/>
  <c r="H6321" i="36"/>
  <c r="I6320" i="36"/>
  <c r="H6320" i="36"/>
  <c r="I6319" i="36"/>
  <c r="H6319" i="36"/>
  <c r="I6318" i="36"/>
  <c r="H6318" i="36"/>
  <c r="I6317" i="36"/>
  <c r="H6317" i="36"/>
  <c r="I6316" i="36"/>
  <c r="H6316" i="36"/>
  <c r="I6315" i="36"/>
  <c r="H6315" i="36"/>
  <c r="I6314" i="36"/>
  <c r="H6314" i="36"/>
  <c r="I6313" i="36"/>
  <c r="H6313" i="36"/>
  <c r="I6312" i="36"/>
  <c r="H6312" i="36"/>
  <c r="I6311" i="36"/>
  <c r="H6311" i="36"/>
  <c r="I6310" i="36"/>
  <c r="H6310" i="36"/>
  <c r="I6309" i="36"/>
  <c r="H6309" i="36"/>
  <c r="I6308" i="36"/>
  <c r="H6308" i="36"/>
  <c r="I6307" i="36"/>
  <c r="H6307" i="36"/>
  <c r="I6306" i="36"/>
  <c r="H6306" i="36"/>
  <c r="I6305" i="36"/>
  <c r="H6305" i="36"/>
  <c r="I6304" i="36"/>
  <c r="H6304" i="36"/>
  <c r="I6303" i="36"/>
  <c r="H6303" i="36"/>
  <c r="I6302" i="36"/>
  <c r="H6302" i="36"/>
  <c r="I6301" i="36"/>
  <c r="H6301" i="36"/>
  <c r="I6300" i="36"/>
  <c r="H6300" i="36"/>
  <c r="I6299" i="36"/>
  <c r="H6299" i="36"/>
  <c r="I6298" i="36"/>
  <c r="H6298" i="36"/>
  <c r="I6297" i="36"/>
  <c r="H6297" i="36"/>
  <c r="I6296" i="36"/>
  <c r="H6296" i="36"/>
  <c r="I6295" i="36"/>
  <c r="H6295" i="36"/>
  <c r="I6294" i="36"/>
  <c r="H6294" i="36"/>
  <c r="I6293" i="36"/>
  <c r="H6293" i="36"/>
  <c r="I6292" i="36"/>
  <c r="H6292" i="36"/>
  <c r="I6291" i="36"/>
  <c r="H6291" i="36"/>
  <c r="I6290" i="36"/>
  <c r="H6290" i="36"/>
  <c r="I6289" i="36"/>
  <c r="H6289" i="36"/>
  <c r="I6288" i="36"/>
  <c r="H6288" i="36"/>
  <c r="I6287" i="36"/>
  <c r="H6287" i="36"/>
  <c r="I6286" i="36"/>
  <c r="H6286" i="36"/>
  <c r="I6285" i="36"/>
  <c r="H6285" i="36"/>
  <c r="I6284" i="36"/>
  <c r="H6284" i="36"/>
  <c r="I6283" i="36"/>
  <c r="H6283" i="36"/>
  <c r="I6282" i="36"/>
  <c r="H6282" i="36"/>
  <c r="I6281" i="36"/>
  <c r="H6281" i="36"/>
  <c r="I6280" i="36"/>
  <c r="H6280" i="36"/>
  <c r="I6279" i="36"/>
  <c r="H6279" i="36"/>
  <c r="I6278" i="36"/>
  <c r="H6278" i="36"/>
  <c r="I6277" i="36"/>
  <c r="H6277" i="36"/>
  <c r="I6276" i="36"/>
  <c r="H6276" i="36"/>
  <c r="I6275" i="36"/>
  <c r="H6275" i="36"/>
  <c r="I6274" i="36"/>
  <c r="H6274" i="36"/>
  <c r="I6273" i="36"/>
  <c r="H6273" i="36"/>
  <c r="I6272" i="36"/>
  <c r="H6272" i="36"/>
  <c r="I6271" i="36"/>
  <c r="H6271" i="36"/>
  <c r="I6270" i="36"/>
  <c r="H6270" i="36"/>
  <c r="I6269" i="36"/>
  <c r="H6269" i="36"/>
  <c r="I6268" i="36"/>
  <c r="H6268" i="36"/>
  <c r="I6267" i="36"/>
  <c r="H6267" i="36"/>
  <c r="I6266" i="36"/>
  <c r="H6266" i="36"/>
  <c r="I6265" i="36"/>
  <c r="H6265" i="36"/>
  <c r="I6264" i="36"/>
  <c r="H6264" i="36"/>
  <c r="I6263" i="36"/>
  <c r="H6263" i="36"/>
  <c r="I6262" i="36"/>
  <c r="H6262" i="36"/>
  <c r="I6261" i="36"/>
  <c r="H6261" i="36"/>
  <c r="I6260" i="36"/>
  <c r="H6260" i="36"/>
  <c r="I6259" i="36"/>
  <c r="H6259" i="36"/>
  <c r="I6258" i="36"/>
  <c r="H6258" i="36"/>
  <c r="I6257" i="36"/>
  <c r="H6257" i="36"/>
  <c r="I6256" i="36"/>
  <c r="H6256" i="36"/>
  <c r="I6255" i="36"/>
  <c r="H6255" i="36"/>
  <c r="I6254" i="36"/>
  <c r="H6254" i="36"/>
  <c r="I6253" i="36"/>
  <c r="H6253" i="36"/>
  <c r="I6252" i="36"/>
  <c r="H6252" i="36"/>
  <c r="I6251" i="36"/>
  <c r="H6251" i="36"/>
  <c r="I6250" i="36"/>
  <c r="H6250" i="36"/>
  <c r="I6249" i="36"/>
  <c r="H6249" i="36"/>
  <c r="I6248" i="36"/>
  <c r="H6248" i="36"/>
  <c r="I6247" i="36"/>
  <c r="H6247" i="36"/>
  <c r="I6246" i="36"/>
  <c r="H6246" i="36"/>
  <c r="I6245" i="36"/>
  <c r="H6245" i="36"/>
  <c r="I6244" i="36"/>
  <c r="H6244" i="36"/>
  <c r="I6243" i="36"/>
  <c r="H6243" i="36"/>
  <c r="I6242" i="36"/>
  <c r="H6242" i="36"/>
  <c r="I6241" i="36"/>
  <c r="H6241" i="36"/>
  <c r="I6240" i="36"/>
  <c r="H6240" i="36"/>
  <c r="I6239" i="36"/>
  <c r="H6239" i="36"/>
  <c r="I6238" i="36"/>
  <c r="H6238" i="36"/>
  <c r="I6237" i="36"/>
  <c r="H6237" i="36"/>
  <c r="I6236" i="36"/>
  <c r="H6236" i="36"/>
  <c r="I6235" i="36"/>
  <c r="H6235" i="36"/>
  <c r="I6234" i="36"/>
  <c r="H6234" i="36"/>
  <c r="I6233" i="36"/>
  <c r="H6233" i="36"/>
  <c r="I6232" i="36"/>
  <c r="H6232" i="36"/>
  <c r="I6231" i="36"/>
  <c r="H6231" i="36"/>
  <c r="I6230" i="36"/>
  <c r="H6230" i="36"/>
  <c r="I6229" i="36"/>
  <c r="H6229" i="36"/>
  <c r="I6228" i="36"/>
  <c r="H6228" i="36"/>
  <c r="I6227" i="36"/>
  <c r="H6227" i="36"/>
  <c r="I6226" i="36"/>
  <c r="H6226" i="36"/>
  <c r="I6225" i="36"/>
  <c r="H6225" i="36"/>
  <c r="I6224" i="36"/>
  <c r="H6224" i="36"/>
  <c r="I6223" i="36"/>
  <c r="H6223" i="36"/>
  <c r="I6222" i="36"/>
  <c r="H6222" i="36"/>
  <c r="I6221" i="36"/>
  <c r="H6221" i="36"/>
  <c r="I6220" i="36"/>
  <c r="H6220" i="36"/>
  <c r="I6219" i="36"/>
  <c r="H6219" i="36"/>
  <c r="I6218" i="36"/>
  <c r="H6218" i="36"/>
  <c r="I6217" i="36"/>
  <c r="H6217" i="36"/>
  <c r="I6216" i="36"/>
  <c r="H6216" i="36"/>
  <c r="I6215" i="36"/>
  <c r="H6215" i="36"/>
  <c r="I6214" i="36"/>
  <c r="H6214" i="36"/>
  <c r="I6213" i="36"/>
  <c r="H6213" i="36"/>
  <c r="I6212" i="36"/>
  <c r="H6212" i="36"/>
  <c r="I6211" i="36"/>
  <c r="H6211" i="36"/>
  <c r="I6210" i="36"/>
  <c r="H6210" i="36"/>
  <c r="I6209" i="36"/>
  <c r="H6209" i="36"/>
  <c r="I6208" i="36"/>
  <c r="H6208" i="36"/>
  <c r="I6207" i="36"/>
  <c r="H6207" i="36"/>
  <c r="I6206" i="36"/>
  <c r="H6206" i="36"/>
  <c r="I6205" i="36"/>
  <c r="H6205" i="36"/>
  <c r="I6204" i="36"/>
  <c r="H6204" i="36"/>
  <c r="I6203" i="36"/>
  <c r="H6203" i="36"/>
  <c r="I6202" i="36"/>
  <c r="H6202" i="36"/>
  <c r="I6201" i="36"/>
  <c r="H6201" i="36"/>
  <c r="I6200" i="36"/>
  <c r="H6200" i="36"/>
  <c r="I6199" i="36"/>
  <c r="H6199" i="36"/>
  <c r="I6198" i="36"/>
  <c r="H6198" i="36"/>
  <c r="I6197" i="36"/>
  <c r="H6197" i="36"/>
  <c r="I6196" i="36"/>
  <c r="H6196" i="36"/>
  <c r="I6195" i="36"/>
  <c r="H6195" i="36"/>
  <c r="I6194" i="36"/>
  <c r="H6194" i="36"/>
  <c r="I6193" i="36"/>
  <c r="H6193" i="36"/>
  <c r="I6192" i="36"/>
  <c r="H6192" i="36"/>
  <c r="I6191" i="36"/>
  <c r="H6191" i="36"/>
  <c r="I6190" i="36"/>
  <c r="H6190" i="36"/>
  <c r="I6189" i="36"/>
  <c r="H6189" i="36"/>
  <c r="I6188" i="36"/>
  <c r="H6188" i="36"/>
  <c r="I6187" i="36"/>
  <c r="H6187" i="36"/>
  <c r="I6186" i="36"/>
  <c r="H6186" i="36"/>
  <c r="I6185" i="36"/>
  <c r="H6185" i="36"/>
  <c r="I6184" i="36"/>
  <c r="H6184" i="36"/>
  <c r="I6183" i="36"/>
  <c r="H6183" i="36"/>
  <c r="I6182" i="36"/>
  <c r="H6182" i="36"/>
  <c r="I6181" i="36"/>
  <c r="H6181" i="36"/>
  <c r="I6180" i="36"/>
  <c r="H6180" i="36"/>
  <c r="I6179" i="36"/>
  <c r="H6179" i="36"/>
  <c r="I6178" i="36"/>
  <c r="H6178" i="36"/>
  <c r="I6177" i="36"/>
  <c r="H6177" i="36"/>
  <c r="I6176" i="36"/>
  <c r="H6176" i="36"/>
  <c r="I6175" i="36"/>
  <c r="H6175" i="36"/>
  <c r="I6174" i="36"/>
  <c r="H6174" i="36"/>
  <c r="I6173" i="36"/>
  <c r="H6173" i="36"/>
  <c r="I6172" i="36"/>
  <c r="H6172" i="36"/>
  <c r="I6171" i="36"/>
  <c r="H6171" i="36"/>
  <c r="I6170" i="36"/>
  <c r="H6170" i="36"/>
  <c r="I6169" i="36"/>
  <c r="H6169" i="36"/>
  <c r="I6168" i="36"/>
  <c r="H6168" i="36"/>
  <c r="I6167" i="36"/>
  <c r="H6167" i="36"/>
  <c r="I6166" i="36"/>
  <c r="H6166" i="36"/>
  <c r="I6165" i="36"/>
  <c r="H6165" i="36"/>
  <c r="I6164" i="36"/>
  <c r="H6164" i="36"/>
  <c r="I6163" i="36"/>
  <c r="H6163" i="36"/>
  <c r="I6162" i="36"/>
  <c r="H6162" i="36"/>
  <c r="I6161" i="36"/>
  <c r="H6161" i="36"/>
  <c r="I6160" i="36"/>
  <c r="H6160" i="36"/>
  <c r="I6159" i="36"/>
  <c r="H6159" i="36"/>
  <c r="I6158" i="36"/>
  <c r="H6158" i="36"/>
  <c r="I6157" i="36"/>
  <c r="H6157" i="36"/>
  <c r="I6156" i="36"/>
  <c r="H6156" i="36"/>
  <c r="I6155" i="36"/>
  <c r="H6155" i="36"/>
  <c r="I6154" i="36"/>
  <c r="H6154" i="36"/>
  <c r="I6153" i="36"/>
  <c r="H6153" i="36"/>
  <c r="I6152" i="36"/>
  <c r="H6152" i="36"/>
  <c r="I6151" i="36"/>
  <c r="H6151" i="36"/>
  <c r="I6150" i="36"/>
  <c r="H6150" i="36"/>
  <c r="I6149" i="36"/>
  <c r="H6149" i="36"/>
  <c r="I6148" i="36"/>
  <c r="H6148" i="36"/>
  <c r="I6147" i="36"/>
  <c r="H6147" i="36"/>
  <c r="I6146" i="36"/>
  <c r="H6146" i="36"/>
  <c r="I6145" i="36"/>
  <c r="H6145" i="36"/>
  <c r="I6144" i="36"/>
  <c r="H6144" i="36"/>
  <c r="I6143" i="36"/>
  <c r="H6143" i="36"/>
  <c r="I6142" i="36"/>
  <c r="H6142" i="36"/>
  <c r="I6141" i="36"/>
  <c r="H6141" i="36"/>
  <c r="I6140" i="36"/>
  <c r="H6140" i="36"/>
  <c r="I6139" i="36"/>
  <c r="H6139" i="36"/>
  <c r="I6138" i="36"/>
  <c r="H6138" i="36"/>
  <c r="I6137" i="36"/>
  <c r="H6137" i="36"/>
  <c r="I6136" i="36"/>
  <c r="H6136" i="36"/>
  <c r="I6135" i="36"/>
  <c r="H6135" i="36"/>
  <c r="I6134" i="36"/>
  <c r="H6134" i="36"/>
  <c r="I6133" i="36"/>
  <c r="H6133" i="36"/>
  <c r="I6132" i="36"/>
  <c r="H6132" i="36"/>
  <c r="I6131" i="36"/>
  <c r="H6131" i="36"/>
  <c r="I6130" i="36"/>
  <c r="H6130" i="36"/>
  <c r="I6129" i="36"/>
  <c r="H6129" i="36"/>
  <c r="I6128" i="36"/>
  <c r="H6128" i="36"/>
  <c r="I6127" i="36"/>
  <c r="H6127" i="36"/>
  <c r="I6126" i="36"/>
  <c r="H6126" i="36"/>
  <c r="I6125" i="36"/>
  <c r="H6125" i="36"/>
  <c r="I6124" i="36"/>
  <c r="H6124" i="36"/>
  <c r="I6123" i="36"/>
  <c r="H6123" i="36"/>
  <c r="I6122" i="36"/>
  <c r="H6122" i="36"/>
  <c r="I6121" i="36"/>
  <c r="H6121" i="36"/>
  <c r="I6120" i="36"/>
  <c r="H6120" i="36"/>
  <c r="I6119" i="36"/>
  <c r="H6119" i="36"/>
  <c r="I6118" i="36"/>
  <c r="H6118" i="36"/>
  <c r="I6117" i="36"/>
  <c r="H6117" i="36"/>
  <c r="I6116" i="36"/>
  <c r="H6116" i="36"/>
  <c r="I6115" i="36"/>
  <c r="H6115" i="36"/>
  <c r="I6114" i="36"/>
  <c r="H6114" i="36"/>
  <c r="I6113" i="36"/>
  <c r="H6113" i="36"/>
  <c r="I6112" i="36"/>
  <c r="H6112" i="36"/>
  <c r="I6111" i="36"/>
  <c r="H6111" i="36"/>
  <c r="I6110" i="36"/>
  <c r="H6110" i="36"/>
  <c r="I6109" i="36"/>
  <c r="H6109" i="36"/>
  <c r="I6108" i="36"/>
  <c r="H6108" i="36"/>
  <c r="I6107" i="36"/>
  <c r="H6107" i="36"/>
  <c r="I6106" i="36"/>
  <c r="H6106" i="36"/>
  <c r="I6105" i="36"/>
  <c r="H6105" i="36"/>
  <c r="I6104" i="36"/>
  <c r="H6104" i="36"/>
  <c r="I6103" i="36"/>
  <c r="H6103" i="36"/>
  <c r="I6102" i="36"/>
  <c r="H6102" i="36"/>
  <c r="I6101" i="36"/>
  <c r="H6101" i="36"/>
  <c r="I6100" i="36"/>
  <c r="H6100" i="36"/>
  <c r="I6099" i="36"/>
  <c r="H6099" i="36"/>
  <c r="I6098" i="36"/>
  <c r="H6098" i="36"/>
  <c r="I6097" i="36"/>
  <c r="H6097" i="36"/>
  <c r="I6096" i="36"/>
  <c r="H6096" i="36"/>
  <c r="I6095" i="36"/>
  <c r="H6095" i="36"/>
  <c r="I6094" i="36"/>
  <c r="H6094" i="36"/>
  <c r="I6093" i="36"/>
  <c r="H6093" i="36"/>
  <c r="I6092" i="36"/>
  <c r="H6092" i="36"/>
  <c r="I6091" i="36"/>
  <c r="H6091" i="36"/>
  <c r="I6090" i="36"/>
  <c r="H6090" i="36"/>
  <c r="I6089" i="36"/>
  <c r="H6089" i="36"/>
  <c r="I6088" i="36"/>
  <c r="H6088" i="36"/>
  <c r="I6087" i="36"/>
  <c r="H6087" i="36"/>
  <c r="I6086" i="36"/>
  <c r="H6086" i="36"/>
  <c r="I6085" i="36"/>
  <c r="H6085" i="36"/>
  <c r="I6084" i="36"/>
  <c r="H6084" i="36"/>
  <c r="I6083" i="36"/>
  <c r="H6083" i="36"/>
  <c r="I6082" i="36"/>
  <c r="H6082" i="36"/>
  <c r="I6081" i="36"/>
  <c r="H6081" i="36"/>
  <c r="I6080" i="36"/>
  <c r="H6080" i="36"/>
  <c r="I6079" i="36"/>
  <c r="H6079" i="36"/>
  <c r="I6078" i="36"/>
  <c r="H6078" i="36"/>
  <c r="I6077" i="36"/>
  <c r="H6077" i="36"/>
  <c r="I6076" i="36"/>
  <c r="H6076" i="36"/>
  <c r="I6075" i="36"/>
  <c r="H6075" i="36"/>
  <c r="I6074" i="36"/>
  <c r="H6074" i="36"/>
  <c r="I6073" i="36"/>
  <c r="H6073" i="36"/>
  <c r="I6072" i="36"/>
  <c r="H6072" i="36"/>
  <c r="I6071" i="36"/>
  <c r="H6071" i="36"/>
  <c r="I6070" i="36"/>
  <c r="H6070" i="36"/>
  <c r="I6069" i="36"/>
  <c r="H6069" i="36"/>
  <c r="I6068" i="36"/>
  <c r="H6068" i="36"/>
  <c r="I6067" i="36"/>
  <c r="H6067" i="36"/>
  <c r="I6066" i="36"/>
  <c r="H6066" i="36"/>
  <c r="I6065" i="36"/>
  <c r="H6065" i="36"/>
  <c r="I6064" i="36"/>
  <c r="H6064" i="36"/>
  <c r="I6063" i="36"/>
  <c r="H6063" i="36"/>
  <c r="I6062" i="36"/>
  <c r="H6062" i="36"/>
  <c r="I6061" i="36"/>
  <c r="H6061" i="36"/>
  <c r="I6060" i="36"/>
  <c r="H6060" i="36"/>
  <c r="I6059" i="36"/>
  <c r="H6059" i="36"/>
  <c r="I6058" i="36"/>
  <c r="H6058" i="36"/>
  <c r="I6057" i="36"/>
  <c r="H6057" i="36"/>
  <c r="I6056" i="36"/>
  <c r="H6056" i="36"/>
  <c r="I6055" i="36"/>
  <c r="H6055" i="36"/>
  <c r="I6054" i="36"/>
  <c r="H6054" i="36"/>
  <c r="I6053" i="36"/>
  <c r="H6053" i="36"/>
  <c r="I6052" i="36"/>
  <c r="H6052" i="36"/>
  <c r="I6051" i="36"/>
  <c r="H6051" i="36"/>
  <c r="I6050" i="36"/>
  <c r="H6050" i="36"/>
  <c r="I6049" i="36"/>
  <c r="H6049" i="36"/>
  <c r="I6048" i="36"/>
  <c r="H6048" i="36"/>
  <c r="I6047" i="36"/>
  <c r="H6047" i="36"/>
  <c r="I6046" i="36"/>
  <c r="H6046" i="36"/>
  <c r="I6045" i="36"/>
  <c r="H6045" i="36"/>
  <c r="I6044" i="36"/>
  <c r="H6044" i="36"/>
  <c r="I6043" i="36"/>
  <c r="H6043" i="36"/>
  <c r="I6042" i="36"/>
  <c r="H6042" i="36"/>
  <c r="I6041" i="36"/>
  <c r="H6041" i="36"/>
  <c r="I6040" i="36"/>
  <c r="H6040" i="36"/>
  <c r="I6039" i="36"/>
  <c r="H6039" i="36"/>
  <c r="I6038" i="36"/>
  <c r="H6038" i="36"/>
  <c r="I6037" i="36"/>
  <c r="H6037" i="36"/>
  <c r="I6036" i="36"/>
  <c r="H6036" i="36"/>
  <c r="I6035" i="36"/>
  <c r="H6035" i="36"/>
  <c r="I6034" i="36"/>
  <c r="H6034" i="36"/>
  <c r="I6033" i="36"/>
  <c r="H6033" i="36"/>
  <c r="I6032" i="36"/>
  <c r="H6032" i="36"/>
  <c r="I6031" i="36"/>
  <c r="H6031" i="36"/>
  <c r="I6030" i="36"/>
  <c r="H6030" i="36"/>
  <c r="I6029" i="36"/>
  <c r="H6029" i="36"/>
  <c r="I6028" i="36"/>
  <c r="H6028" i="36"/>
  <c r="I6027" i="36"/>
  <c r="H6027" i="36"/>
  <c r="I6026" i="36"/>
  <c r="H6026" i="36"/>
  <c r="I6025" i="36"/>
  <c r="H6025" i="36"/>
  <c r="I6024" i="36"/>
  <c r="H6024" i="36"/>
  <c r="I6023" i="36"/>
  <c r="H6023" i="36"/>
  <c r="I6022" i="36"/>
  <c r="H6022" i="36"/>
  <c r="I6021" i="36"/>
  <c r="H6021" i="36"/>
  <c r="I6020" i="36"/>
  <c r="H6020" i="36"/>
  <c r="I6019" i="36"/>
  <c r="H6019" i="36"/>
  <c r="I6018" i="36"/>
  <c r="H6018" i="36"/>
  <c r="I6017" i="36"/>
  <c r="H6017" i="36"/>
  <c r="I6016" i="36"/>
  <c r="H6016" i="36"/>
  <c r="I6015" i="36"/>
  <c r="H6015" i="36"/>
  <c r="I6014" i="36"/>
  <c r="H6014" i="36"/>
  <c r="I6013" i="36"/>
  <c r="H6013" i="36"/>
  <c r="I6012" i="36"/>
  <c r="H6012" i="36"/>
  <c r="I6011" i="36"/>
  <c r="H6011" i="36"/>
  <c r="I6010" i="36"/>
  <c r="H6010" i="36"/>
  <c r="I6009" i="36"/>
  <c r="H6009" i="36"/>
  <c r="I6008" i="36"/>
  <c r="H6008" i="36"/>
  <c r="I6007" i="36"/>
  <c r="H6007" i="36"/>
  <c r="I6006" i="36"/>
  <c r="H6006" i="36"/>
  <c r="I6005" i="36"/>
  <c r="H6005" i="36"/>
  <c r="I6004" i="36"/>
  <c r="H6004" i="36"/>
  <c r="I6003" i="36"/>
  <c r="H6003" i="36"/>
  <c r="I6002" i="36"/>
  <c r="H6002" i="36"/>
  <c r="I6001" i="36"/>
  <c r="H6001" i="36"/>
  <c r="I6000" i="36"/>
  <c r="H6000" i="36"/>
  <c r="I5999" i="36"/>
  <c r="H5999" i="36"/>
  <c r="I5998" i="36"/>
  <c r="H5998" i="36"/>
  <c r="I5997" i="36"/>
  <c r="H5997" i="36"/>
  <c r="I5996" i="36"/>
  <c r="H5996" i="36"/>
  <c r="I5995" i="36"/>
  <c r="H5995" i="36"/>
  <c r="I5994" i="36"/>
  <c r="H5994" i="36"/>
  <c r="I5993" i="36"/>
  <c r="H5993" i="36"/>
  <c r="I5992" i="36"/>
  <c r="H5992" i="36"/>
  <c r="I5991" i="36"/>
  <c r="H5991" i="36"/>
  <c r="I5990" i="36"/>
  <c r="H5990" i="36"/>
  <c r="I5989" i="36"/>
  <c r="H5989" i="36"/>
  <c r="I5988" i="36"/>
  <c r="H5988" i="36"/>
  <c r="I5987" i="36"/>
  <c r="H5987" i="36"/>
  <c r="I5986" i="36"/>
  <c r="H5986" i="36"/>
  <c r="I5985" i="36"/>
  <c r="H5985" i="36"/>
  <c r="I5984" i="36"/>
  <c r="H5984" i="36"/>
  <c r="I5983" i="36"/>
  <c r="H5983" i="36"/>
  <c r="I5982" i="36"/>
  <c r="H5982" i="36"/>
  <c r="I5981" i="36"/>
  <c r="H5981" i="36"/>
  <c r="I5980" i="36"/>
  <c r="H5980" i="36"/>
  <c r="I5979" i="36"/>
  <c r="H5979" i="36"/>
  <c r="I5978" i="36"/>
  <c r="H5978" i="36"/>
  <c r="I5977" i="36"/>
  <c r="H5977" i="36"/>
  <c r="I5976" i="36"/>
  <c r="H5976" i="36"/>
  <c r="I5975" i="36"/>
  <c r="H5975" i="36"/>
  <c r="I5974" i="36"/>
  <c r="H5974" i="36"/>
  <c r="I5973" i="36"/>
  <c r="H5973" i="36"/>
  <c r="I5972" i="36"/>
  <c r="H5972" i="36"/>
  <c r="I5971" i="36"/>
  <c r="H5971" i="36"/>
  <c r="I5970" i="36"/>
  <c r="H5970" i="36"/>
  <c r="I5969" i="36"/>
  <c r="H5969" i="36"/>
  <c r="I5968" i="36"/>
  <c r="H5968" i="36"/>
  <c r="I5967" i="36"/>
  <c r="H5967" i="36"/>
  <c r="I5966" i="36"/>
  <c r="H5966" i="36"/>
  <c r="I5965" i="36"/>
  <c r="H5965" i="36"/>
  <c r="I5964" i="36"/>
  <c r="H5964" i="36"/>
  <c r="I5963" i="36"/>
  <c r="H5963" i="36"/>
  <c r="I5962" i="36"/>
  <c r="H5962" i="36"/>
  <c r="I5961" i="36"/>
  <c r="H5961" i="36"/>
  <c r="I5960" i="36"/>
  <c r="H5960" i="36"/>
  <c r="I5959" i="36"/>
  <c r="H5959" i="36"/>
  <c r="I5958" i="36"/>
  <c r="H5958" i="36"/>
  <c r="I5957" i="36"/>
  <c r="H5957" i="36"/>
  <c r="I5956" i="36"/>
  <c r="H5956" i="36"/>
  <c r="I5955" i="36"/>
  <c r="H5955" i="36"/>
  <c r="I5954" i="36"/>
  <c r="H5954" i="36"/>
  <c r="I5953" i="36"/>
  <c r="H5953" i="36"/>
  <c r="I5952" i="36"/>
  <c r="H5952" i="36"/>
  <c r="I5951" i="36"/>
  <c r="H5951" i="36"/>
  <c r="I5950" i="36"/>
  <c r="H5950" i="36"/>
  <c r="I5949" i="36"/>
  <c r="H5949" i="36"/>
  <c r="I5948" i="36"/>
  <c r="H5948" i="36"/>
  <c r="I5947" i="36"/>
  <c r="H5947" i="36"/>
  <c r="I5946" i="36"/>
  <c r="H5946" i="36"/>
  <c r="I5945" i="36"/>
  <c r="H5945" i="36"/>
  <c r="I5944" i="36"/>
  <c r="H5944" i="36"/>
  <c r="I5943" i="36"/>
  <c r="H5943" i="36"/>
  <c r="I5942" i="36"/>
  <c r="H5942" i="36"/>
  <c r="I5941" i="36"/>
  <c r="H5941" i="36"/>
  <c r="I5940" i="36"/>
  <c r="H5940" i="36"/>
  <c r="I5939" i="36"/>
  <c r="H5939" i="36"/>
  <c r="I5938" i="36"/>
  <c r="H5938" i="36"/>
  <c r="I5937" i="36"/>
  <c r="H5937" i="36"/>
  <c r="I5936" i="36"/>
  <c r="H5936" i="36"/>
  <c r="I5935" i="36"/>
  <c r="H5935" i="36"/>
  <c r="I5934" i="36"/>
  <c r="H5934" i="36"/>
  <c r="I5933" i="36"/>
  <c r="H5933" i="36"/>
  <c r="I5932" i="36"/>
  <c r="H5932" i="36"/>
  <c r="I5931" i="36"/>
  <c r="H5931" i="36"/>
  <c r="I5930" i="36"/>
  <c r="H5930" i="36"/>
  <c r="I5929" i="36"/>
  <c r="H5929" i="36"/>
  <c r="I5928" i="36"/>
  <c r="H5928" i="36"/>
  <c r="I5927" i="36"/>
  <c r="H5927" i="36"/>
  <c r="I5926" i="36"/>
  <c r="H5926" i="36"/>
  <c r="I5925" i="36"/>
  <c r="H5925" i="36"/>
  <c r="I5924" i="36"/>
  <c r="H5924" i="36"/>
  <c r="I5923" i="36"/>
  <c r="H5923" i="36"/>
  <c r="I5922" i="36"/>
  <c r="H5922" i="36"/>
  <c r="I5921" i="36"/>
  <c r="H5921" i="36"/>
  <c r="I5920" i="36"/>
  <c r="H5920" i="36"/>
  <c r="I5919" i="36"/>
  <c r="H5919" i="36"/>
  <c r="I5918" i="36"/>
  <c r="H5918" i="36"/>
  <c r="I5917" i="36"/>
  <c r="H5917" i="36"/>
  <c r="I5916" i="36"/>
  <c r="H5916" i="36"/>
  <c r="I5915" i="36"/>
  <c r="H5915" i="36"/>
  <c r="I5914" i="36"/>
  <c r="H5914" i="36"/>
  <c r="I5913" i="36"/>
  <c r="H5913" i="36"/>
  <c r="I5912" i="36"/>
  <c r="H5912" i="36"/>
  <c r="I5911" i="36"/>
  <c r="H5911" i="36"/>
  <c r="I5910" i="36"/>
  <c r="H5910" i="36"/>
  <c r="I5909" i="36"/>
  <c r="H5909" i="36"/>
  <c r="I5908" i="36"/>
  <c r="H5908" i="36"/>
  <c r="I5907" i="36"/>
  <c r="H5907" i="36"/>
  <c r="I5906" i="36"/>
  <c r="H5906" i="36"/>
  <c r="I5905" i="36"/>
  <c r="H5905" i="36"/>
  <c r="I5904" i="36"/>
  <c r="H5904" i="36"/>
  <c r="I5903" i="36"/>
  <c r="H5903" i="36"/>
  <c r="I5902" i="36"/>
  <c r="H5902" i="36"/>
  <c r="I5901" i="36"/>
  <c r="H5901" i="36"/>
  <c r="I5900" i="36"/>
  <c r="H5900" i="36"/>
  <c r="I5899" i="36"/>
  <c r="H5899" i="36"/>
  <c r="I5898" i="36"/>
  <c r="H5898" i="36"/>
  <c r="I5897" i="36"/>
  <c r="H5897" i="36"/>
  <c r="I5896" i="36"/>
  <c r="H5896" i="36"/>
  <c r="I5895" i="36"/>
  <c r="H5895" i="36"/>
  <c r="I5894" i="36"/>
  <c r="H5894" i="36"/>
  <c r="I5893" i="36"/>
  <c r="H5893" i="36"/>
  <c r="I5892" i="36"/>
  <c r="H5892" i="36"/>
  <c r="I5891" i="36"/>
  <c r="H5891" i="36"/>
  <c r="I5890" i="36"/>
  <c r="H5890" i="36"/>
  <c r="I5889" i="36"/>
  <c r="H5889" i="36"/>
  <c r="I5888" i="36"/>
  <c r="H5888" i="36"/>
  <c r="I5887" i="36"/>
  <c r="H5887" i="36"/>
  <c r="I5886" i="36"/>
  <c r="H5886" i="36"/>
  <c r="I5885" i="36"/>
  <c r="H5885" i="36"/>
  <c r="I5884" i="36"/>
  <c r="H5884" i="36"/>
  <c r="I5883" i="36"/>
  <c r="H5883" i="36"/>
  <c r="I5882" i="36"/>
  <c r="H5882" i="36"/>
  <c r="I5881" i="36"/>
  <c r="H5881" i="36"/>
  <c r="I5880" i="36"/>
  <c r="H5880" i="36"/>
  <c r="I5879" i="36"/>
  <c r="H5879" i="36"/>
  <c r="I5878" i="36"/>
  <c r="H5878" i="36"/>
  <c r="I5877" i="36"/>
  <c r="H5877" i="36"/>
  <c r="I5876" i="36"/>
  <c r="H5876" i="36"/>
  <c r="I5875" i="36"/>
  <c r="H5875" i="36"/>
  <c r="I5874" i="36"/>
  <c r="H5874" i="36"/>
  <c r="I5873" i="36"/>
  <c r="H5873" i="36"/>
  <c r="I5872" i="36"/>
  <c r="H5872" i="36"/>
  <c r="I5871" i="36"/>
  <c r="H5871" i="36"/>
  <c r="I5870" i="36"/>
  <c r="H5870" i="36"/>
  <c r="I5869" i="36"/>
  <c r="H5869" i="36"/>
  <c r="I5868" i="36"/>
  <c r="H5868" i="36"/>
  <c r="I5867" i="36"/>
  <c r="H5867" i="36"/>
  <c r="I5866" i="36"/>
  <c r="H5866" i="36"/>
  <c r="I5865" i="36"/>
  <c r="H5865" i="36"/>
  <c r="I5864" i="36"/>
  <c r="H5864" i="36"/>
  <c r="I5863" i="36"/>
  <c r="H5863" i="36"/>
  <c r="I5862" i="36"/>
  <c r="H5862" i="36"/>
  <c r="I5861" i="36"/>
  <c r="H5861" i="36"/>
  <c r="I5860" i="36"/>
  <c r="H5860" i="36"/>
  <c r="I5859" i="36"/>
  <c r="H5859" i="36"/>
  <c r="I5858" i="36"/>
  <c r="H5858" i="36"/>
  <c r="I5857" i="36"/>
  <c r="H5857" i="36"/>
  <c r="I5856" i="36"/>
  <c r="H5856" i="36"/>
  <c r="I5855" i="36"/>
  <c r="H5855" i="36"/>
  <c r="I5854" i="36"/>
  <c r="H5854" i="36"/>
  <c r="I5853" i="36"/>
  <c r="H5853" i="36"/>
  <c r="I5852" i="36"/>
  <c r="H5852" i="36"/>
  <c r="I5851" i="36"/>
  <c r="H5851" i="36"/>
  <c r="I5850" i="36"/>
  <c r="H5850" i="36"/>
  <c r="I5849" i="36"/>
  <c r="H5849" i="36"/>
  <c r="I5848" i="36"/>
  <c r="H5848" i="36"/>
  <c r="I5847" i="36"/>
  <c r="H5847" i="36"/>
  <c r="I5846" i="36"/>
  <c r="H5846" i="36"/>
  <c r="I5845" i="36"/>
  <c r="H5845" i="36"/>
  <c r="I5844" i="36"/>
  <c r="H5844" i="36"/>
  <c r="I5843" i="36"/>
  <c r="H5843" i="36"/>
  <c r="I5842" i="36"/>
  <c r="H5842" i="36"/>
  <c r="I5841" i="36"/>
  <c r="H5841" i="36"/>
  <c r="I5840" i="36"/>
  <c r="H5840" i="36"/>
  <c r="I5839" i="36"/>
  <c r="H5839" i="36"/>
  <c r="I5838" i="36"/>
  <c r="H5838" i="36"/>
  <c r="I5837" i="36"/>
  <c r="H5837" i="36"/>
  <c r="I5836" i="36"/>
  <c r="H5836" i="36"/>
  <c r="I5835" i="36"/>
  <c r="H5835" i="36"/>
  <c r="I5834" i="36"/>
  <c r="H5834" i="36"/>
  <c r="I5833" i="36"/>
  <c r="H5833" i="36"/>
  <c r="I5832" i="36"/>
  <c r="H5832" i="36"/>
  <c r="I5831" i="36"/>
  <c r="H5831" i="36"/>
  <c r="I5830" i="36"/>
  <c r="H5830" i="36"/>
  <c r="I5829" i="36"/>
  <c r="H5829" i="36"/>
  <c r="I5828" i="36"/>
  <c r="H5828" i="36"/>
  <c r="I5827" i="36"/>
  <c r="H5827" i="36"/>
  <c r="I5826" i="36"/>
  <c r="H5826" i="36"/>
  <c r="I5825" i="36"/>
  <c r="H5825" i="36"/>
  <c r="I5824" i="36"/>
  <c r="H5824" i="36"/>
  <c r="I5823" i="36"/>
  <c r="H5823" i="36"/>
  <c r="I5822" i="36"/>
  <c r="H5822" i="36"/>
  <c r="I5821" i="36"/>
  <c r="H5821" i="36"/>
  <c r="I5820" i="36"/>
  <c r="H5820" i="36"/>
  <c r="I5819" i="36"/>
  <c r="H5819" i="36"/>
  <c r="I5818" i="36"/>
  <c r="H5818" i="36"/>
  <c r="I5817" i="36"/>
  <c r="H5817" i="36"/>
  <c r="I5816" i="36"/>
  <c r="H5816" i="36"/>
  <c r="I5815" i="36"/>
  <c r="H5815" i="36"/>
  <c r="I5814" i="36"/>
  <c r="H5814" i="36"/>
  <c r="I5813" i="36"/>
  <c r="H5813" i="36"/>
  <c r="I5812" i="36"/>
  <c r="H5812" i="36"/>
  <c r="I5811" i="36"/>
  <c r="H5811" i="36"/>
  <c r="I5810" i="36"/>
  <c r="H5810" i="36"/>
  <c r="I5809" i="36"/>
  <c r="H5809" i="36"/>
  <c r="I5808" i="36"/>
  <c r="H5808" i="36"/>
  <c r="I5807" i="36"/>
  <c r="H5807" i="36"/>
  <c r="I5806" i="36"/>
  <c r="H5806" i="36"/>
  <c r="I5805" i="36"/>
  <c r="H5805" i="36"/>
  <c r="I5804" i="36"/>
  <c r="H5804" i="36"/>
  <c r="I5803" i="36"/>
  <c r="H5803" i="36"/>
  <c r="I5802" i="36"/>
  <c r="H5802" i="36"/>
  <c r="I5801" i="36"/>
  <c r="H5801" i="36"/>
  <c r="I5800" i="36"/>
  <c r="H5800" i="36"/>
  <c r="I5799" i="36"/>
  <c r="H5799" i="36"/>
  <c r="I5798" i="36"/>
  <c r="H5798" i="36"/>
  <c r="I5797" i="36"/>
  <c r="H5797" i="36"/>
  <c r="I5796" i="36"/>
  <c r="H5796" i="36"/>
  <c r="I5795" i="36"/>
  <c r="H5795" i="36"/>
  <c r="I5794" i="36"/>
  <c r="H5794" i="36"/>
  <c r="I5793" i="36"/>
  <c r="H5793" i="36"/>
  <c r="I5792" i="36"/>
  <c r="H5792" i="36"/>
  <c r="I5791" i="36"/>
  <c r="H5791" i="36"/>
  <c r="I5790" i="36"/>
  <c r="H5790" i="36"/>
  <c r="I5789" i="36"/>
  <c r="H5789" i="36"/>
  <c r="I5788" i="36"/>
  <c r="H5788" i="36"/>
  <c r="I5787" i="36"/>
  <c r="H5787" i="36"/>
  <c r="I5786" i="36"/>
  <c r="H5786" i="36"/>
  <c r="I5785" i="36"/>
  <c r="H5785" i="36"/>
  <c r="I5784" i="36"/>
  <c r="H5784" i="36"/>
  <c r="I5783" i="36"/>
  <c r="H5783" i="36"/>
  <c r="I5782" i="36"/>
  <c r="H5782" i="36"/>
  <c r="I5781" i="36"/>
  <c r="H5781" i="36"/>
  <c r="I5780" i="36"/>
  <c r="H5780" i="36"/>
  <c r="I5779" i="36"/>
  <c r="H5779" i="36"/>
  <c r="I5778" i="36"/>
  <c r="H5778" i="36"/>
  <c r="I5777" i="36"/>
  <c r="H5777" i="36"/>
  <c r="I5776" i="36"/>
  <c r="H5776" i="36"/>
  <c r="I5775" i="36"/>
  <c r="H5775" i="36"/>
  <c r="I5774" i="36"/>
  <c r="H5774" i="36"/>
  <c r="I5773" i="36"/>
  <c r="H5773" i="36"/>
  <c r="I5772" i="36"/>
  <c r="H5772" i="36"/>
  <c r="I5771" i="36"/>
  <c r="H5771" i="36"/>
  <c r="I5770" i="36"/>
  <c r="H5770" i="36"/>
  <c r="I5769" i="36"/>
  <c r="H5769" i="36"/>
  <c r="I5768" i="36"/>
  <c r="H5768" i="36"/>
  <c r="I5767" i="36"/>
  <c r="H5767" i="36"/>
  <c r="I5766" i="36"/>
  <c r="H5766" i="36"/>
  <c r="I5765" i="36"/>
  <c r="H5765" i="36"/>
  <c r="I5764" i="36"/>
  <c r="H5764" i="36"/>
  <c r="I5763" i="36"/>
  <c r="H5763" i="36"/>
  <c r="I5762" i="36"/>
  <c r="H5762" i="36"/>
  <c r="I5761" i="36"/>
  <c r="H5761" i="36"/>
  <c r="I5760" i="36"/>
  <c r="H5760" i="36"/>
  <c r="I5759" i="36"/>
  <c r="H5759" i="36"/>
  <c r="I5758" i="36"/>
  <c r="H5758" i="36"/>
  <c r="I5757" i="36"/>
  <c r="H5757" i="36"/>
  <c r="I5756" i="36"/>
  <c r="H5756" i="36"/>
  <c r="I5755" i="36"/>
  <c r="H5755" i="36"/>
  <c r="I5754" i="36"/>
  <c r="H5754" i="36"/>
  <c r="I5753" i="36"/>
  <c r="H5753" i="36"/>
  <c r="I5752" i="36"/>
  <c r="H5752" i="36"/>
  <c r="I5751" i="36"/>
  <c r="H5751" i="36"/>
  <c r="I5750" i="36"/>
  <c r="H5750" i="36"/>
  <c r="I5749" i="36"/>
  <c r="H5749" i="36"/>
  <c r="I5748" i="36"/>
  <c r="H5748" i="36"/>
  <c r="I5747" i="36"/>
  <c r="H5747" i="36"/>
  <c r="I5746" i="36"/>
  <c r="H5746" i="36"/>
  <c r="I5745" i="36"/>
  <c r="H5745" i="36"/>
  <c r="I5744" i="36"/>
  <c r="H5744" i="36"/>
  <c r="I5743" i="36"/>
  <c r="H5743" i="36"/>
  <c r="I5742" i="36"/>
  <c r="H5742" i="36"/>
  <c r="I5741" i="36"/>
  <c r="H5741" i="36"/>
  <c r="I5740" i="36"/>
  <c r="H5740" i="36"/>
  <c r="I5739" i="36"/>
  <c r="H5739" i="36"/>
  <c r="I5738" i="36"/>
  <c r="H5738" i="36"/>
  <c r="I5737" i="36"/>
  <c r="H5737" i="36"/>
  <c r="I5736" i="36"/>
  <c r="H5736" i="36"/>
  <c r="I5735" i="36"/>
  <c r="H5735" i="36"/>
  <c r="I5734" i="36"/>
  <c r="H5734" i="36"/>
  <c r="I5733" i="36"/>
  <c r="H5733" i="36"/>
  <c r="I5732" i="36"/>
  <c r="H5732" i="36"/>
  <c r="I5731" i="36"/>
  <c r="H5731" i="36"/>
  <c r="I5730" i="36"/>
  <c r="H5730" i="36"/>
  <c r="I5729" i="36"/>
  <c r="H5729" i="36"/>
  <c r="I5728" i="36"/>
  <c r="H5728" i="36"/>
  <c r="I5727" i="36"/>
  <c r="H5727" i="36"/>
  <c r="I5726" i="36"/>
  <c r="H5726" i="36"/>
  <c r="I5725" i="36"/>
  <c r="H5725" i="36"/>
  <c r="I5724" i="36"/>
  <c r="H5724" i="36"/>
  <c r="I5723" i="36"/>
  <c r="H5723" i="36"/>
  <c r="I5722" i="36"/>
  <c r="H5722" i="36"/>
  <c r="I5721" i="36"/>
  <c r="H5721" i="36"/>
  <c r="I5720" i="36"/>
  <c r="H5720" i="36"/>
  <c r="I5719" i="36"/>
  <c r="H5719" i="36"/>
  <c r="I5718" i="36"/>
  <c r="H5718" i="36"/>
  <c r="I5717" i="36"/>
  <c r="H5717" i="36"/>
  <c r="I5716" i="36"/>
  <c r="H5716" i="36"/>
  <c r="I5715" i="36"/>
  <c r="H5715" i="36"/>
  <c r="I5714" i="36"/>
  <c r="H5714" i="36"/>
  <c r="I5713" i="36"/>
  <c r="H5713" i="36"/>
  <c r="I5712" i="36"/>
  <c r="H5712" i="36"/>
  <c r="I5711" i="36"/>
  <c r="H5711" i="36"/>
  <c r="I5710" i="36"/>
  <c r="H5710" i="36"/>
  <c r="I5709" i="36"/>
  <c r="H5709" i="36"/>
  <c r="I5708" i="36"/>
  <c r="H5708" i="36"/>
  <c r="I5707" i="36"/>
  <c r="H5707" i="36"/>
  <c r="I5706" i="36"/>
  <c r="H5706" i="36"/>
  <c r="I5705" i="36"/>
  <c r="H5705" i="36"/>
  <c r="I5704" i="36"/>
  <c r="H5704" i="36"/>
  <c r="I5703" i="36"/>
  <c r="H5703" i="36"/>
  <c r="I5702" i="36"/>
  <c r="H5702" i="36"/>
  <c r="I5701" i="36"/>
  <c r="H5701" i="36"/>
  <c r="I5700" i="36"/>
  <c r="H5700" i="36"/>
  <c r="I5699" i="36"/>
  <c r="H5699" i="36"/>
  <c r="I5698" i="36"/>
  <c r="H5698" i="36"/>
  <c r="I5697" i="36"/>
  <c r="H5697" i="36"/>
  <c r="I5696" i="36"/>
  <c r="H5696" i="36"/>
  <c r="I5695" i="36"/>
  <c r="H5695" i="36"/>
  <c r="I5694" i="36"/>
  <c r="H5694" i="36"/>
  <c r="I5693" i="36"/>
  <c r="H5693" i="36"/>
  <c r="I5692" i="36"/>
  <c r="H5692" i="36"/>
  <c r="I5691" i="36"/>
  <c r="H5691" i="36"/>
  <c r="I5690" i="36"/>
  <c r="H5690" i="36"/>
  <c r="I5689" i="36"/>
  <c r="H5689" i="36"/>
  <c r="I5688" i="36"/>
  <c r="H5688" i="36"/>
  <c r="I5687" i="36"/>
  <c r="H5687" i="36"/>
  <c r="I5686" i="36"/>
  <c r="H5686" i="36"/>
  <c r="I5685" i="36"/>
  <c r="H5685" i="36"/>
  <c r="I5684" i="36"/>
  <c r="H5684" i="36"/>
  <c r="I5683" i="36"/>
  <c r="H5683" i="36"/>
  <c r="I5682" i="36"/>
  <c r="H5682" i="36"/>
  <c r="I5681" i="36"/>
  <c r="H5681" i="36"/>
  <c r="I5680" i="36"/>
  <c r="H5680" i="36"/>
  <c r="I5679" i="36"/>
  <c r="H5679" i="36"/>
  <c r="I5678" i="36"/>
  <c r="H5678" i="36"/>
  <c r="I5677" i="36"/>
  <c r="H5677" i="36"/>
  <c r="I5676" i="36"/>
  <c r="H5676" i="36"/>
  <c r="I5675" i="36"/>
  <c r="H5675" i="36"/>
  <c r="I5674" i="36"/>
  <c r="H5674" i="36"/>
  <c r="I5673" i="36"/>
  <c r="H5673" i="36"/>
  <c r="I5672" i="36"/>
  <c r="H5672" i="36"/>
  <c r="I5671" i="36"/>
  <c r="H5671" i="36"/>
  <c r="I5670" i="36"/>
  <c r="H5670" i="36"/>
  <c r="I5669" i="36"/>
  <c r="H5669" i="36"/>
  <c r="I5668" i="36"/>
  <c r="H5668" i="36"/>
  <c r="I5667" i="36"/>
  <c r="H5667" i="36"/>
  <c r="I5666" i="36"/>
  <c r="H5666" i="36"/>
  <c r="I5665" i="36"/>
  <c r="H5665" i="36"/>
  <c r="I5664" i="36"/>
  <c r="H5664" i="36"/>
  <c r="I5663" i="36"/>
  <c r="H5663" i="36"/>
  <c r="I5662" i="36"/>
  <c r="H5662" i="36"/>
  <c r="I5661" i="36"/>
  <c r="H5661" i="36"/>
  <c r="I5660" i="36"/>
  <c r="H5660" i="36"/>
  <c r="I5659" i="36"/>
  <c r="H5659" i="36"/>
  <c r="I5658" i="36"/>
  <c r="H5658" i="36"/>
  <c r="I5657" i="36"/>
  <c r="H5657" i="36"/>
  <c r="I5656" i="36"/>
  <c r="H5656" i="36"/>
  <c r="I5655" i="36"/>
  <c r="H5655" i="36"/>
  <c r="I5654" i="36"/>
  <c r="H5654" i="36"/>
  <c r="I5653" i="36"/>
  <c r="H5653" i="36"/>
  <c r="I5652" i="36"/>
  <c r="H5652" i="36"/>
  <c r="I5651" i="36"/>
  <c r="H5651" i="36"/>
  <c r="I5650" i="36"/>
  <c r="H5650" i="36"/>
  <c r="I5649" i="36"/>
  <c r="H5649" i="36"/>
  <c r="I5648" i="36"/>
  <c r="H5648" i="36"/>
  <c r="I5647" i="36"/>
  <c r="H5647" i="36"/>
  <c r="I5646" i="36"/>
  <c r="H5646" i="36"/>
  <c r="I5645" i="36"/>
  <c r="H5645" i="36"/>
  <c r="I5644" i="36"/>
  <c r="H5644" i="36"/>
  <c r="I5643" i="36"/>
  <c r="H5643" i="36"/>
  <c r="I5642" i="36"/>
  <c r="H5642" i="36"/>
  <c r="I5641" i="36"/>
  <c r="H5641" i="36"/>
  <c r="I5640" i="36"/>
  <c r="H5640" i="36"/>
  <c r="I5639" i="36"/>
  <c r="H5639" i="36"/>
  <c r="I5638" i="36"/>
  <c r="H5638" i="36"/>
  <c r="I5637" i="36"/>
  <c r="H5637" i="36"/>
  <c r="I5636" i="36"/>
  <c r="H5636" i="36"/>
  <c r="I5635" i="36"/>
  <c r="H5635" i="36"/>
  <c r="I5634" i="36"/>
  <c r="H5634" i="36"/>
  <c r="I5633" i="36"/>
  <c r="H5633" i="36"/>
  <c r="I5632" i="36"/>
  <c r="H5632" i="36"/>
  <c r="I5631" i="36"/>
  <c r="H5631" i="36"/>
  <c r="I5630" i="36"/>
  <c r="H5630" i="36"/>
  <c r="I5629" i="36"/>
  <c r="H5629" i="36"/>
  <c r="I5628" i="36"/>
  <c r="H5628" i="36"/>
  <c r="I5627" i="36"/>
  <c r="H5627" i="36"/>
  <c r="I5626" i="36"/>
  <c r="H5626" i="36"/>
  <c r="I5625" i="36"/>
  <c r="H5625" i="36"/>
  <c r="I5624" i="36"/>
  <c r="H5624" i="36"/>
  <c r="I5623" i="36"/>
  <c r="H5623" i="36"/>
  <c r="I5622" i="36"/>
  <c r="H5622" i="36"/>
  <c r="I5621" i="36"/>
  <c r="H5621" i="36"/>
  <c r="I5620" i="36"/>
  <c r="H5620" i="36"/>
  <c r="I5619" i="36"/>
  <c r="H5619" i="36"/>
  <c r="I5618" i="36"/>
  <c r="H5618" i="36"/>
  <c r="I5617" i="36"/>
  <c r="H5617" i="36"/>
  <c r="I5616" i="36"/>
  <c r="H5616" i="36"/>
  <c r="I5615" i="36"/>
  <c r="H5615" i="36"/>
  <c r="I5614" i="36"/>
  <c r="H5614" i="36"/>
  <c r="I5613" i="36"/>
  <c r="H5613" i="36"/>
  <c r="I5612" i="36"/>
  <c r="H5612" i="36"/>
  <c r="I5611" i="36"/>
  <c r="H5611" i="36"/>
  <c r="I5610" i="36"/>
  <c r="H5610" i="36"/>
  <c r="I5609" i="36"/>
  <c r="H5609" i="36"/>
  <c r="I5608" i="36"/>
  <c r="H5608" i="36"/>
  <c r="I5607" i="36"/>
  <c r="H5607" i="36"/>
  <c r="I5606" i="36"/>
  <c r="H5606" i="36"/>
  <c r="I5605" i="36"/>
  <c r="H5605" i="36"/>
  <c r="I5604" i="36"/>
  <c r="H5604" i="36"/>
  <c r="I5603" i="36"/>
  <c r="H5603" i="36"/>
  <c r="I5602" i="36"/>
  <c r="H5602" i="36"/>
  <c r="I5601" i="36"/>
  <c r="H5601" i="36"/>
  <c r="I5600" i="36"/>
  <c r="H5600" i="36"/>
  <c r="I5599" i="36"/>
  <c r="H5599" i="36"/>
  <c r="I5598" i="36"/>
  <c r="H5598" i="36"/>
  <c r="I5597" i="36"/>
  <c r="H5597" i="36"/>
  <c r="I5596" i="36"/>
  <c r="H5596" i="36"/>
  <c r="I5595" i="36"/>
  <c r="H5595" i="36"/>
  <c r="I5594" i="36"/>
  <c r="H5594" i="36"/>
  <c r="I5593" i="36"/>
  <c r="H5593" i="36"/>
  <c r="I5592" i="36"/>
  <c r="H5592" i="36"/>
  <c r="I5591" i="36"/>
  <c r="H5591" i="36"/>
  <c r="I5590" i="36"/>
  <c r="H5590" i="36"/>
  <c r="I5589" i="36"/>
  <c r="H5589" i="36"/>
  <c r="I5588" i="36"/>
  <c r="H5588" i="36"/>
  <c r="I5587" i="36"/>
  <c r="H5587" i="36"/>
  <c r="I5586" i="36"/>
  <c r="H5586" i="36"/>
  <c r="I5585" i="36"/>
  <c r="H5585" i="36"/>
  <c r="I5584" i="36"/>
  <c r="H5584" i="36"/>
  <c r="I5583" i="36"/>
  <c r="H5583" i="36"/>
  <c r="I5582" i="36"/>
  <c r="H5582" i="36"/>
  <c r="I5581" i="36"/>
  <c r="H5581" i="36"/>
  <c r="I5580" i="36"/>
  <c r="H5580" i="36"/>
  <c r="I5579" i="36"/>
  <c r="H5579" i="36"/>
  <c r="I5578" i="36"/>
  <c r="H5578" i="36"/>
  <c r="I5577" i="36"/>
  <c r="H5577" i="36"/>
  <c r="I5576" i="36"/>
  <c r="H5576" i="36"/>
  <c r="I5575" i="36"/>
  <c r="H5575" i="36"/>
  <c r="I5574" i="36"/>
  <c r="H5574" i="36"/>
  <c r="I5573" i="36"/>
  <c r="H5573" i="36"/>
  <c r="I5572" i="36"/>
  <c r="H5572" i="36"/>
  <c r="I5571" i="36"/>
  <c r="H5571" i="36"/>
  <c r="I5570" i="36"/>
  <c r="H5570" i="36"/>
  <c r="I5569" i="36"/>
  <c r="H5569" i="36"/>
  <c r="I5568" i="36"/>
  <c r="H5568" i="36"/>
  <c r="I5567" i="36"/>
  <c r="H5567" i="36"/>
  <c r="I5566" i="36"/>
  <c r="H5566" i="36"/>
  <c r="I5565" i="36"/>
  <c r="H5565" i="36"/>
  <c r="I5564" i="36"/>
  <c r="H5564" i="36"/>
  <c r="I5563" i="36"/>
  <c r="H5563" i="36"/>
  <c r="I5562" i="36"/>
  <c r="H5562" i="36"/>
  <c r="I5561" i="36"/>
  <c r="H5561" i="36"/>
  <c r="I5560" i="36"/>
  <c r="H5560" i="36"/>
  <c r="I5559" i="36"/>
  <c r="H5559" i="36"/>
  <c r="I5558" i="36"/>
  <c r="H5558" i="36"/>
  <c r="I5557" i="36"/>
  <c r="H5557" i="36"/>
  <c r="I5556" i="36"/>
  <c r="H5556" i="36"/>
  <c r="I5555" i="36"/>
  <c r="H5555" i="36"/>
  <c r="I5554" i="36"/>
  <c r="H5554" i="36"/>
  <c r="I5553" i="36"/>
  <c r="H5553" i="36"/>
  <c r="I5552" i="36"/>
  <c r="H5552" i="36"/>
  <c r="I5551" i="36"/>
  <c r="H5551" i="36"/>
  <c r="I5550" i="36"/>
  <c r="H5550" i="36"/>
  <c r="I5549" i="36"/>
  <c r="H5549" i="36"/>
  <c r="I5548" i="36"/>
  <c r="H5548" i="36"/>
  <c r="I5547" i="36"/>
  <c r="H5547" i="36"/>
  <c r="I5546" i="36"/>
  <c r="H5546" i="36"/>
  <c r="I5545" i="36"/>
  <c r="H5545" i="36"/>
  <c r="I5544" i="36"/>
  <c r="H5544" i="36"/>
  <c r="I5543" i="36"/>
  <c r="H5543" i="36"/>
  <c r="I5542" i="36"/>
  <c r="H5542" i="36"/>
  <c r="I5541" i="36"/>
  <c r="H5541" i="36"/>
  <c r="I5540" i="36"/>
  <c r="H5540" i="36"/>
  <c r="I5539" i="36"/>
  <c r="H5539" i="36"/>
  <c r="I5538" i="36"/>
  <c r="H5538" i="36"/>
  <c r="I5537" i="36"/>
  <c r="H5537" i="36"/>
  <c r="I5536" i="36"/>
  <c r="H5536" i="36"/>
  <c r="I5535" i="36"/>
  <c r="H5535" i="36"/>
  <c r="I5534" i="36"/>
  <c r="H5534" i="36"/>
  <c r="I5533" i="36"/>
  <c r="H5533" i="36"/>
  <c r="I5532" i="36"/>
  <c r="H5532" i="36"/>
  <c r="I5531" i="36"/>
  <c r="H5531" i="36"/>
  <c r="I5530" i="36"/>
  <c r="H5530" i="36"/>
  <c r="I5529" i="36"/>
  <c r="H5529" i="36"/>
  <c r="I5528" i="36"/>
  <c r="H5528" i="36"/>
  <c r="I5527" i="36"/>
  <c r="H5527" i="36"/>
  <c r="I5526" i="36"/>
  <c r="H5526" i="36"/>
  <c r="I5525" i="36"/>
  <c r="H5525" i="36"/>
  <c r="I5524" i="36"/>
  <c r="H5524" i="36"/>
  <c r="I5523" i="36"/>
  <c r="H5523" i="36"/>
  <c r="I5522" i="36"/>
  <c r="H5522" i="36"/>
  <c r="I5521" i="36"/>
  <c r="H5521" i="36"/>
  <c r="I5520" i="36"/>
  <c r="H5520" i="36"/>
  <c r="I5519" i="36"/>
  <c r="H5519" i="36"/>
  <c r="I5518" i="36"/>
  <c r="H5518" i="36"/>
  <c r="I5517" i="36"/>
  <c r="H5517" i="36"/>
  <c r="I5516" i="36"/>
  <c r="H5516" i="36"/>
  <c r="I5515" i="36"/>
  <c r="H5515" i="36"/>
  <c r="I5514" i="36"/>
  <c r="H5514" i="36"/>
  <c r="I5513" i="36"/>
  <c r="H5513" i="36"/>
  <c r="I5512" i="36"/>
  <c r="H5512" i="36"/>
  <c r="I5511" i="36"/>
  <c r="H5511" i="36"/>
  <c r="I5510" i="36"/>
  <c r="H5510" i="36"/>
  <c r="I5509" i="36"/>
  <c r="H5509" i="36"/>
  <c r="I5508" i="36"/>
  <c r="H5508" i="36"/>
  <c r="I5507" i="36"/>
  <c r="H5507" i="36"/>
  <c r="I5506" i="36"/>
  <c r="H5506" i="36"/>
  <c r="I5505" i="36"/>
  <c r="H5505" i="36"/>
  <c r="I5504" i="36"/>
  <c r="H5504" i="36"/>
  <c r="I5503" i="36"/>
  <c r="H5503" i="36"/>
  <c r="I5502" i="36"/>
  <c r="H5502" i="36"/>
  <c r="I5501" i="36"/>
  <c r="H5501" i="36"/>
  <c r="I5500" i="36"/>
  <c r="H5500" i="36"/>
  <c r="I5499" i="36"/>
  <c r="H5499" i="36"/>
  <c r="I5498" i="36"/>
  <c r="H5498" i="36"/>
  <c r="I5497" i="36"/>
  <c r="H5497" i="36"/>
  <c r="I5496" i="36"/>
  <c r="H5496" i="36"/>
  <c r="I5495" i="36"/>
  <c r="H5495" i="36"/>
  <c r="I5494" i="36"/>
  <c r="H5494" i="36"/>
  <c r="I5493" i="36"/>
  <c r="H5493" i="36"/>
  <c r="I5492" i="36"/>
  <c r="H5492" i="36"/>
  <c r="I5491" i="36"/>
  <c r="H5491" i="36"/>
  <c r="I5490" i="36"/>
  <c r="H5490" i="36"/>
  <c r="I5489" i="36"/>
  <c r="H5489" i="36"/>
  <c r="I5488" i="36"/>
  <c r="H5488" i="36"/>
  <c r="I5487" i="36"/>
  <c r="H5487" i="36"/>
  <c r="I5486" i="36"/>
  <c r="H5486" i="36"/>
  <c r="I5485" i="36"/>
  <c r="H5485" i="36"/>
  <c r="I5484" i="36"/>
  <c r="H5484" i="36"/>
  <c r="I5483" i="36"/>
  <c r="H5483" i="36"/>
  <c r="I5482" i="36"/>
  <c r="H5482" i="36"/>
  <c r="I5481" i="36"/>
  <c r="H5481" i="36"/>
  <c r="I5480" i="36"/>
  <c r="H5480" i="36"/>
  <c r="I5479" i="36"/>
  <c r="H5479" i="36"/>
  <c r="I5478" i="36"/>
  <c r="H5478" i="36"/>
  <c r="I5477" i="36"/>
  <c r="H5477" i="36"/>
  <c r="I5476" i="36"/>
  <c r="H5476" i="36"/>
  <c r="I5475" i="36"/>
  <c r="H5475" i="36"/>
  <c r="I5474" i="36"/>
  <c r="H5474" i="36"/>
  <c r="I5473" i="36"/>
  <c r="H5473" i="36"/>
  <c r="I5472" i="36"/>
  <c r="H5472" i="36"/>
  <c r="I5471" i="36"/>
  <c r="H5471" i="36"/>
  <c r="I5470" i="36"/>
  <c r="H5470" i="36"/>
  <c r="I5469" i="36"/>
  <c r="H5469" i="36"/>
  <c r="I5468" i="36"/>
  <c r="H5468" i="36"/>
  <c r="I5467" i="36"/>
  <c r="H5467" i="36"/>
  <c r="I5466" i="36"/>
  <c r="H5466" i="36"/>
  <c r="I5465" i="36"/>
  <c r="H5465" i="36"/>
  <c r="I5464" i="36"/>
  <c r="H5464" i="36"/>
  <c r="I5463" i="36"/>
  <c r="H5463" i="36"/>
  <c r="I5462" i="36"/>
  <c r="H5462" i="36"/>
  <c r="I5461" i="36"/>
  <c r="H5461" i="36"/>
  <c r="I5460" i="36"/>
  <c r="H5460" i="36"/>
  <c r="I5459" i="36"/>
  <c r="H5459" i="36"/>
  <c r="I5458" i="36"/>
  <c r="H5458" i="36"/>
  <c r="I5457" i="36"/>
  <c r="H5457" i="36"/>
  <c r="I5456" i="36"/>
  <c r="H5456" i="36"/>
  <c r="I5455" i="36"/>
  <c r="H5455" i="36"/>
  <c r="I5454" i="36"/>
  <c r="H5454" i="36"/>
  <c r="I5453" i="36"/>
  <c r="H5453" i="36"/>
  <c r="I5452" i="36"/>
  <c r="H5452" i="36"/>
  <c r="I5451" i="36"/>
  <c r="H5451" i="36"/>
  <c r="I5450" i="36"/>
  <c r="H5450" i="36"/>
  <c r="I5449" i="36"/>
  <c r="H5449" i="36"/>
  <c r="I5448" i="36"/>
  <c r="H5448" i="36"/>
  <c r="I5447" i="36"/>
  <c r="H5447" i="36"/>
  <c r="I5446" i="36"/>
  <c r="H5446" i="36"/>
  <c r="I5445" i="36"/>
  <c r="H5445" i="36"/>
  <c r="I5444" i="36"/>
  <c r="H5444" i="36"/>
  <c r="I5443" i="36"/>
  <c r="H5443" i="36"/>
  <c r="I5442" i="36"/>
  <c r="H5442" i="36"/>
  <c r="I5441" i="36"/>
  <c r="H5441" i="36"/>
  <c r="I5440" i="36"/>
  <c r="H5440" i="36"/>
  <c r="I5439" i="36"/>
  <c r="H5439" i="36"/>
  <c r="I5438" i="36"/>
  <c r="H5438" i="36"/>
  <c r="I5437" i="36"/>
  <c r="H5437" i="36"/>
  <c r="I5436" i="36"/>
  <c r="H5436" i="36"/>
  <c r="I5435" i="36"/>
  <c r="H5435" i="36"/>
  <c r="I5434" i="36"/>
  <c r="H5434" i="36"/>
  <c r="I5433" i="36"/>
  <c r="H5433" i="36"/>
  <c r="I5432" i="36"/>
  <c r="H5432" i="36"/>
  <c r="I5431" i="36"/>
  <c r="H5431" i="36"/>
  <c r="I5430" i="36"/>
  <c r="H5430" i="36"/>
  <c r="I5429" i="36"/>
  <c r="H5429" i="36"/>
  <c r="I5428" i="36"/>
  <c r="H5428" i="36"/>
  <c r="I5427" i="36"/>
  <c r="H5427" i="36"/>
  <c r="I5426" i="36"/>
  <c r="H5426" i="36"/>
  <c r="I5425" i="36"/>
  <c r="H5425" i="36"/>
  <c r="I5424" i="36"/>
  <c r="H5424" i="36"/>
  <c r="I5423" i="36"/>
  <c r="H5423" i="36"/>
  <c r="I5422" i="36"/>
  <c r="H5422" i="36"/>
  <c r="I5421" i="36"/>
  <c r="H5421" i="36"/>
  <c r="I5420" i="36"/>
  <c r="H5420" i="36"/>
  <c r="I5419" i="36"/>
  <c r="H5419" i="36"/>
  <c r="I5418" i="36"/>
  <c r="H5418" i="36"/>
  <c r="I5417" i="36"/>
  <c r="H5417" i="36"/>
  <c r="I5416" i="36"/>
  <c r="H5416" i="36"/>
  <c r="I5415" i="36"/>
  <c r="H5415" i="36"/>
  <c r="I5414" i="36"/>
  <c r="H5414" i="36"/>
  <c r="I5413" i="36"/>
  <c r="H5413" i="36"/>
  <c r="I5412" i="36"/>
  <c r="H5412" i="36"/>
  <c r="I5411" i="36"/>
  <c r="H5411" i="36"/>
  <c r="I5410" i="36"/>
  <c r="H5410" i="36"/>
  <c r="I5409" i="36"/>
  <c r="H5409" i="36"/>
  <c r="I5408" i="36"/>
  <c r="H5408" i="36"/>
  <c r="I5407" i="36"/>
  <c r="H5407" i="36"/>
  <c r="I5406" i="36"/>
  <c r="H5406" i="36"/>
  <c r="I5405" i="36"/>
  <c r="H5405" i="36"/>
  <c r="I5404" i="36"/>
  <c r="H5404" i="36"/>
  <c r="I5403" i="36"/>
  <c r="H5403" i="36"/>
  <c r="I5402" i="36"/>
  <c r="H5402" i="36"/>
  <c r="I5401" i="36"/>
  <c r="H5401" i="36"/>
  <c r="I5400" i="36"/>
  <c r="H5400" i="36"/>
  <c r="I5399" i="36"/>
  <c r="H5399" i="36"/>
  <c r="I5398" i="36"/>
  <c r="H5398" i="36"/>
  <c r="I5397" i="36"/>
  <c r="H5397" i="36"/>
  <c r="I5396" i="36"/>
  <c r="H5396" i="36"/>
  <c r="I5395" i="36"/>
  <c r="H5395" i="36"/>
  <c r="I5394" i="36"/>
  <c r="H5394" i="36"/>
  <c r="I5393" i="36"/>
  <c r="H5393" i="36"/>
  <c r="I5392" i="36"/>
  <c r="H5392" i="36"/>
  <c r="I5391" i="36"/>
  <c r="H5391" i="36"/>
  <c r="I5390" i="36"/>
  <c r="H5390" i="36"/>
  <c r="I5389" i="36"/>
  <c r="H5389" i="36"/>
  <c r="I5388" i="36"/>
  <c r="H5388" i="36"/>
  <c r="I5387" i="36"/>
  <c r="H5387" i="36"/>
  <c r="I5386" i="36"/>
  <c r="H5386" i="36"/>
  <c r="I5385" i="36"/>
  <c r="H5385" i="36"/>
  <c r="I5384" i="36"/>
  <c r="H5384" i="36"/>
  <c r="I5383" i="36"/>
  <c r="H5383" i="36"/>
  <c r="I5382" i="36"/>
  <c r="H5382" i="36"/>
  <c r="I5381" i="36"/>
  <c r="H5381" i="36"/>
  <c r="I5380" i="36"/>
  <c r="H5380" i="36"/>
  <c r="I5379" i="36"/>
  <c r="H5379" i="36"/>
  <c r="I5378" i="36"/>
  <c r="H5378" i="36"/>
  <c r="I5377" i="36"/>
  <c r="H5377" i="36"/>
  <c r="I5376" i="36"/>
  <c r="H5376" i="36"/>
  <c r="I5375" i="36"/>
  <c r="H5375" i="36"/>
  <c r="I5374" i="36"/>
  <c r="H5374" i="36"/>
  <c r="I5373" i="36"/>
  <c r="H5373" i="36"/>
  <c r="I5372" i="36"/>
  <c r="H5372" i="36"/>
  <c r="I5371" i="36"/>
  <c r="H5371" i="36"/>
  <c r="I5370" i="36"/>
  <c r="H5370" i="36"/>
  <c r="I5369" i="36"/>
  <c r="H5369" i="36"/>
  <c r="I5368" i="36"/>
  <c r="H5368" i="36"/>
  <c r="I5367" i="36"/>
  <c r="H5367" i="36"/>
  <c r="I5366" i="36"/>
  <c r="H5366" i="36"/>
  <c r="I5365" i="36"/>
  <c r="H5365" i="36"/>
  <c r="I5364" i="36"/>
  <c r="H5364" i="36"/>
  <c r="I5363" i="36"/>
  <c r="H5363" i="36"/>
  <c r="I5362" i="36"/>
  <c r="H5362" i="36"/>
  <c r="I5361" i="36"/>
  <c r="H5361" i="36"/>
  <c r="I5360" i="36"/>
  <c r="H5360" i="36"/>
  <c r="I5359" i="36"/>
  <c r="H5359" i="36"/>
  <c r="I5358" i="36"/>
  <c r="H5358" i="36"/>
  <c r="I5357" i="36"/>
  <c r="H5357" i="36"/>
  <c r="I5356" i="36"/>
  <c r="H5356" i="36"/>
  <c r="I5355" i="36"/>
  <c r="H5355" i="36"/>
  <c r="I5354" i="36"/>
  <c r="H5354" i="36"/>
  <c r="I5353" i="36"/>
  <c r="H5353" i="36"/>
  <c r="I5352" i="36"/>
  <c r="H5352" i="36"/>
  <c r="I5351" i="36"/>
  <c r="H5351" i="36"/>
  <c r="I5350" i="36"/>
  <c r="H5350" i="36"/>
  <c r="I5349" i="36"/>
  <c r="H5349" i="36"/>
  <c r="I5348" i="36"/>
  <c r="H5348" i="36"/>
  <c r="I5347" i="36"/>
  <c r="H5347" i="36"/>
  <c r="I5346" i="36"/>
  <c r="H5346" i="36"/>
  <c r="I5345" i="36"/>
  <c r="H5345" i="36"/>
  <c r="I5344" i="36"/>
  <c r="H5344" i="36"/>
  <c r="I5343" i="36"/>
  <c r="H5343" i="36"/>
  <c r="I5342" i="36"/>
  <c r="H5342" i="36"/>
  <c r="I5341" i="36"/>
  <c r="H5341" i="36"/>
  <c r="I5340" i="36"/>
  <c r="H5340" i="36"/>
  <c r="I5339" i="36"/>
  <c r="H5339" i="36"/>
  <c r="I5338" i="36"/>
  <c r="H5338" i="36"/>
  <c r="I5337" i="36"/>
  <c r="H5337" i="36"/>
  <c r="I5336" i="36"/>
  <c r="H5336" i="36"/>
  <c r="I5335" i="36"/>
  <c r="H5335" i="36"/>
  <c r="I5334" i="36"/>
  <c r="H5334" i="36"/>
  <c r="I5333" i="36"/>
  <c r="H5333" i="36"/>
  <c r="I5332" i="36"/>
  <c r="H5332" i="36"/>
  <c r="I5331" i="36"/>
  <c r="H5331" i="36"/>
  <c r="I5330" i="36"/>
  <c r="H5330" i="36"/>
  <c r="I5329" i="36"/>
  <c r="H5329" i="36"/>
  <c r="I5328" i="36"/>
  <c r="H5328" i="36"/>
  <c r="I5327" i="36"/>
  <c r="H5327" i="36"/>
  <c r="I5326" i="36"/>
  <c r="H5326" i="36"/>
  <c r="I5325" i="36"/>
  <c r="H5325" i="36"/>
  <c r="I5324" i="36"/>
  <c r="H5324" i="36"/>
  <c r="I5323" i="36"/>
  <c r="H5323" i="36"/>
  <c r="I5322" i="36"/>
  <c r="H5322" i="36"/>
  <c r="I5321" i="36"/>
  <c r="H5321" i="36"/>
  <c r="I5320" i="36"/>
  <c r="H5320" i="36"/>
  <c r="I5319" i="36"/>
  <c r="H5319" i="36"/>
  <c r="I5318" i="36"/>
  <c r="H5318" i="36"/>
  <c r="I5317" i="36"/>
  <c r="H5317" i="36"/>
  <c r="I5316" i="36"/>
  <c r="H5316" i="36"/>
  <c r="I5315" i="36"/>
  <c r="H5315" i="36"/>
  <c r="I5314" i="36"/>
  <c r="H5314" i="36"/>
  <c r="I5313" i="36"/>
  <c r="H5313" i="36"/>
  <c r="I5312" i="36"/>
  <c r="H5312" i="36"/>
  <c r="I5311" i="36"/>
  <c r="H5311" i="36"/>
  <c r="I5310" i="36"/>
  <c r="H5310" i="36"/>
  <c r="I5309" i="36"/>
  <c r="H5309" i="36"/>
  <c r="I5308" i="36"/>
  <c r="H5308" i="36"/>
  <c r="I5307" i="36"/>
  <c r="H5307" i="36"/>
  <c r="I5306" i="36"/>
  <c r="H5306" i="36"/>
  <c r="I5305" i="36"/>
  <c r="H5305" i="36"/>
  <c r="I5304" i="36"/>
  <c r="H5304" i="36"/>
  <c r="I5303" i="36"/>
  <c r="H5303" i="36"/>
  <c r="I5302" i="36"/>
  <c r="H5302" i="36"/>
  <c r="I5301" i="36"/>
  <c r="H5301" i="36"/>
  <c r="I5300" i="36"/>
  <c r="H5300" i="36"/>
  <c r="I5299" i="36"/>
  <c r="H5299" i="36"/>
  <c r="I5298" i="36"/>
  <c r="H5298" i="36"/>
  <c r="I5297" i="36"/>
  <c r="H5297" i="36"/>
  <c r="I5296" i="36"/>
  <c r="H5296" i="36"/>
  <c r="I5295" i="36"/>
  <c r="H5295" i="36"/>
  <c r="I5294" i="36"/>
  <c r="H5294" i="36"/>
  <c r="I5293" i="36"/>
  <c r="H5293" i="36"/>
  <c r="I5292" i="36"/>
  <c r="H5292" i="36"/>
  <c r="I5291" i="36"/>
  <c r="H5291" i="36"/>
  <c r="I5290" i="36"/>
  <c r="H5290" i="36"/>
  <c r="I5289" i="36"/>
  <c r="H5289" i="36"/>
  <c r="I5288" i="36"/>
  <c r="H5288" i="36"/>
  <c r="I5287" i="36"/>
  <c r="H5287" i="36"/>
  <c r="I5286" i="36"/>
  <c r="H5286" i="36"/>
  <c r="I5285" i="36"/>
  <c r="H5285" i="36"/>
  <c r="I5284" i="36"/>
  <c r="H5284" i="36"/>
  <c r="I5283" i="36"/>
  <c r="H5283" i="36"/>
  <c r="I5282" i="36"/>
  <c r="H5282" i="36"/>
  <c r="I5281" i="36"/>
  <c r="H5281" i="36"/>
  <c r="I5280" i="36"/>
  <c r="H5280" i="36"/>
  <c r="I5279" i="36"/>
  <c r="H5279" i="36"/>
  <c r="I5278" i="36"/>
  <c r="H5278" i="36"/>
  <c r="I5277" i="36"/>
  <c r="H5277" i="36"/>
  <c r="I5276" i="36"/>
  <c r="H5276" i="36"/>
  <c r="I5275" i="36"/>
  <c r="H5275" i="36"/>
  <c r="I5274" i="36"/>
  <c r="H5274" i="36"/>
  <c r="I5273" i="36"/>
  <c r="H5273" i="36"/>
  <c r="I5272" i="36"/>
  <c r="H5272" i="36"/>
  <c r="I5271" i="36"/>
  <c r="H5271" i="36"/>
  <c r="I5270" i="36"/>
  <c r="H5270" i="36"/>
  <c r="I5269" i="36"/>
  <c r="H5269" i="36"/>
  <c r="I5268" i="36"/>
  <c r="H5268" i="36"/>
  <c r="I5267" i="36"/>
  <c r="H5267" i="36"/>
  <c r="I5266" i="36"/>
  <c r="H5266" i="36"/>
  <c r="I5265" i="36"/>
  <c r="H5265" i="36"/>
  <c r="I5264" i="36"/>
  <c r="H5264" i="36"/>
  <c r="I5263" i="36"/>
  <c r="H5263" i="36"/>
  <c r="I5262" i="36"/>
  <c r="H5262" i="36"/>
  <c r="I5261" i="36"/>
  <c r="H5261" i="36"/>
  <c r="I5260" i="36"/>
  <c r="H5260" i="36"/>
  <c r="I5259" i="36"/>
  <c r="H5259" i="36"/>
  <c r="I5258" i="36"/>
  <c r="H5258" i="36"/>
  <c r="I5257" i="36"/>
  <c r="H5257" i="36"/>
  <c r="I5256" i="36"/>
  <c r="H5256" i="36"/>
  <c r="I5255" i="36"/>
  <c r="H5255" i="36"/>
  <c r="I5254" i="36"/>
  <c r="H5254" i="36"/>
  <c r="I5253" i="36"/>
  <c r="H5253" i="36"/>
  <c r="I5252" i="36"/>
  <c r="H5252" i="36"/>
  <c r="I5251" i="36"/>
  <c r="H5251" i="36"/>
  <c r="I5250" i="36"/>
  <c r="H5250" i="36"/>
  <c r="I5249" i="36"/>
  <c r="H5249" i="36"/>
  <c r="I5248" i="36"/>
  <c r="H5248" i="36"/>
  <c r="I5247" i="36"/>
  <c r="H5247" i="36"/>
  <c r="I5246" i="36"/>
  <c r="H5246" i="36"/>
  <c r="I5245" i="36"/>
  <c r="H5245" i="36"/>
  <c r="I5244" i="36"/>
  <c r="H5244" i="36"/>
  <c r="I5243" i="36"/>
  <c r="H5243" i="36"/>
  <c r="I5242" i="36"/>
  <c r="H5242" i="36"/>
  <c r="I5241" i="36"/>
  <c r="H5241" i="36"/>
  <c r="I5240" i="36"/>
  <c r="H5240" i="36"/>
  <c r="I5239" i="36"/>
  <c r="H5239" i="36"/>
  <c r="I5238" i="36"/>
  <c r="H5238" i="36"/>
  <c r="I5237" i="36"/>
  <c r="H5237" i="36"/>
  <c r="I5236" i="36"/>
  <c r="H5236" i="36"/>
  <c r="I5235" i="36"/>
  <c r="H5235" i="36"/>
  <c r="I5234" i="36"/>
  <c r="H5234" i="36"/>
  <c r="I5233" i="36"/>
  <c r="H5233" i="36"/>
  <c r="I5232" i="36"/>
  <c r="H5232" i="36"/>
  <c r="I5231" i="36"/>
  <c r="H5231" i="36"/>
  <c r="I5230" i="36"/>
  <c r="H5230" i="36"/>
  <c r="I5229" i="36"/>
  <c r="H5229" i="36"/>
  <c r="I5228" i="36"/>
  <c r="H5228" i="36"/>
  <c r="I5227" i="36"/>
  <c r="H5227" i="36"/>
  <c r="I5226" i="36"/>
  <c r="H5226" i="36"/>
  <c r="I5225" i="36"/>
  <c r="H5225" i="36"/>
  <c r="I5224" i="36"/>
  <c r="H5224" i="36"/>
  <c r="I5223" i="36"/>
  <c r="H5223" i="36"/>
  <c r="I5222" i="36"/>
  <c r="H5222" i="36"/>
  <c r="I5221" i="36"/>
  <c r="H5221" i="36"/>
  <c r="I5220" i="36"/>
  <c r="H5220" i="36"/>
  <c r="I5219" i="36"/>
  <c r="H5219" i="36"/>
  <c r="I5218" i="36"/>
  <c r="H5218" i="36"/>
  <c r="I5217" i="36"/>
  <c r="H5217" i="36"/>
  <c r="I5216" i="36"/>
  <c r="H5216" i="36"/>
  <c r="I5215" i="36"/>
  <c r="H5215" i="36"/>
  <c r="I5214" i="36"/>
  <c r="H5214" i="36"/>
  <c r="I5213" i="36"/>
  <c r="H5213" i="36"/>
  <c r="I5212" i="36"/>
  <c r="H5212" i="36"/>
  <c r="I5211" i="36"/>
  <c r="H5211" i="36"/>
  <c r="I5210" i="36"/>
  <c r="H5210" i="36"/>
  <c r="I5209" i="36"/>
  <c r="H5209" i="36"/>
  <c r="I5208" i="36"/>
  <c r="H5208" i="36"/>
  <c r="I5207" i="36"/>
  <c r="H5207" i="36"/>
  <c r="I5206" i="36"/>
  <c r="H5206" i="36"/>
  <c r="I5205" i="36"/>
  <c r="H5205" i="36"/>
  <c r="I5204" i="36"/>
  <c r="H5204" i="36"/>
  <c r="I5203" i="36"/>
  <c r="H5203" i="36"/>
  <c r="I5202" i="36"/>
  <c r="H5202" i="36"/>
  <c r="I5201" i="36"/>
  <c r="H5201" i="36"/>
  <c r="I5200" i="36"/>
  <c r="H5200" i="36"/>
  <c r="I5199" i="36"/>
  <c r="H5199" i="36"/>
  <c r="I5198" i="36"/>
  <c r="H5198" i="36"/>
  <c r="I5197" i="36"/>
  <c r="H5197" i="36"/>
  <c r="I5196" i="36"/>
  <c r="H5196" i="36"/>
  <c r="I5195" i="36"/>
  <c r="H5195" i="36"/>
  <c r="I5194" i="36"/>
  <c r="H5194" i="36"/>
  <c r="I5193" i="36"/>
  <c r="H5193" i="36"/>
  <c r="I5192" i="36"/>
  <c r="H5192" i="36"/>
  <c r="I5191" i="36"/>
  <c r="H5191" i="36"/>
  <c r="I5190" i="36"/>
  <c r="H5190" i="36"/>
  <c r="I5189" i="36"/>
  <c r="H5189" i="36"/>
  <c r="I5188" i="36"/>
  <c r="H5188" i="36"/>
  <c r="I5187" i="36"/>
  <c r="H5187" i="36"/>
  <c r="I5186" i="36"/>
  <c r="H5186" i="36"/>
  <c r="I5185" i="36"/>
  <c r="H5185" i="36"/>
  <c r="I5184" i="36"/>
  <c r="H5184" i="36"/>
  <c r="I5183" i="36"/>
  <c r="H5183" i="36"/>
  <c r="I5182" i="36"/>
  <c r="H5182" i="36"/>
  <c r="I5181" i="36"/>
  <c r="H5181" i="36"/>
  <c r="I5180" i="36"/>
  <c r="H5180" i="36"/>
  <c r="I5179" i="36"/>
  <c r="H5179" i="36"/>
  <c r="I5178" i="36"/>
  <c r="H5178" i="36"/>
  <c r="I5177" i="36"/>
  <c r="H5177" i="36"/>
  <c r="I5176" i="36"/>
  <c r="H5176" i="36"/>
  <c r="I5175" i="36"/>
  <c r="H5175" i="36"/>
  <c r="I5174" i="36"/>
  <c r="H5174" i="36"/>
  <c r="I5173" i="36"/>
  <c r="H5173" i="36"/>
  <c r="I5172" i="36"/>
  <c r="H5172" i="36"/>
  <c r="I5171" i="36"/>
  <c r="H5171" i="36"/>
  <c r="I5170" i="36"/>
  <c r="H5170" i="36"/>
  <c r="I5169" i="36"/>
  <c r="H5169" i="36"/>
  <c r="I5168" i="36"/>
  <c r="H5168" i="36"/>
  <c r="I5167" i="36"/>
  <c r="H5167" i="36"/>
  <c r="I5166" i="36"/>
  <c r="H5166" i="36"/>
  <c r="I5165" i="36"/>
  <c r="H5165" i="36"/>
  <c r="I5164" i="36"/>
  <c r="H5164" i="36"/>
  <c r="I5163" i="36"/>
  <c r="H5163" i="36"/>
  <c r="I5162" i="36"/>
  <c r="H5162" i="36"/>
  <c r="I5161" i="36"/>
  <c r="H5161" i="36"/>
  <c r="I5160" i="36"/>
  <c r="H5160" i="36"/>
  <c r="I5159" i="36"/>
  <c r="H5159" i="36"/>
  <c r="I5158" i="36"/>
  <c r="H5158" i="36"/>
  <c r="I5157" i="36"/>
  <c r="H5157" i="36"/>
  <c r="I5156" i="36"/>
  <c r="H5156" i="36"/>
  <c r="I5155" i="36"/>
  <c r="H5155" i="36"/>
  <c r="I5154" i="36"/>
  <c r="H5154" i="36"/>
  <c r="I5153" i="36"/>
  <c r="H5153" i="36"/>
  <c r="I5152" i="36"/>
  <c r="H5152" i="36"/>
  <c r="I5151" i="36"/>
  <c r="H5151" i="36"/>
  <c r="I5150" i="36"/>
  <c r="H5150" i="36"/>
  <c r="I5149" i="36"/>
  <c r="H5149" i="36"/>
  <c r="I5148" i="36"/>
  <c r="H5148" i="36"/>
  <c r="I5147" i="36"/>
  <c r="H5147" i="36"/>
  <c r="I5146" i="36"/>
  <c r="H5146" i="36"/>
  <c r="I5145" i="36"/>
  <c r="H5145" i="36"/>
  <c r="I5144" i="36"/>
  <c r="H5144" i="36"/>
  <c r="I5143" i="36"/>
  <c r="H5143" i="36"/>
  <c r="I5142" i="36"/>
  <c r="H5142" i="36"/>
  <c r="I5141" i="36"/>
  <c r="H5141" i="36"/>
  <c r="I5140" i="36"/>
  <c r="H5140" i="36"/>
  <c r="I5139" i="36"/>
  <c r="H5139" i="36"/>
  <c r="I5138" i="36"/>
  <c r="H5138" i="36"/>
  <c r="I5137" i="36"/>
  <c r="H5137" i="36"/>
  <c r="I5136" i="36"/>
  <c r="H5136" i="36"/>
  <c r="I5135" i="36"/>
  <c r="H5135" i="36"/>
  <c r="I5134" i="36"/>
  <c r="H5134" i="36"/>
  <c r="I5133" i="36"/>
  <c r="H5133" i="36"/>
  <c r="I5132" i="36"/>
  <c r="H5132" i="36"/>
  <c r="I5131" i="36"/>
  <c r="H5131" i="36"/>
  <c r="I5130" i="36"/>
  <c r="H5130" i="36"/>
  <c r="I5129" i="36"/>
  <c r="H5129" i="36"/>
  <c r="I5128" i="36"/>
  <c r="H5128" i="36"/>
  <c r="I5127" i="36"/>
  <c r="H5127" i="36"/>
  <c r="I5126" i="36"/>
  <c r="H5126" i="36"/>
  <c r="I5125" i="36"/>
  <c r="H5125" i="36"/>
  <c r="I5124" i="36"/>
  <c r="H5124" i="36"/>
  <c r="I5123" i="36"/>
  <c r="H5123" i="36"/>
  <c r="I5122" i="36"/>
  <c r="H5122" i="36"/>
  <c r="I5121" i="36"/>
  <c r="H5121" i="36"/>
  <c r="I5120" i="36"/>
  <c r="H5120" i="36"/>
  <c r="I5119" i="36"/>
  <c r="H5119" i="36"/>
  <c r="I5118" i="36"/>
  <c r="H5118" i="36"/>
  <c r="I5117" i="36"/>
  <c r="H5117" i="36"/>
  <c r="I5116" i="36"/>
  <c r="H5116" i="36"/>
  <c r="I5115" i="36"/>
  <c r="H5115" i="36"/>
  <c r="I5114" i="36"/>
  <c r="H5114" i="36"/>
  <c r="I5113" i="36"/>
  <c r="H5113" i="36"/>
  <c r="I5112" i="36"/>
  <c r="H5112" i="36"/>
  <c r="I5111" i="36"/>
  <c r="H5111" i="36"/>
  <c r="I5110" i="36"/>
  <c r="H5110" i="36"/>
  <c r="I5109" i="36"/>
  <c r="H5109" i="36"/>
  <c r="I5108" i="36"/>
  <c r="H5108" i="36"/>
  <c r="I5107" i="36"/>
  <c r="H5107" i="36"/>
  <c r="I5106" i="36"/>
  <c r="H5106" i="36"/>
  <c r="I5105" i="36"/>
  <c r="H5105" i="36"/>
  <c r="I5104" i="36"/>
  <c r="H5104" i="36"/>
  <c r="I5103" i="36"/>
  <c r="H5103" i="36"/>
  <c r="I5102" i="36"/>
  <c r="H5102" i="36"/>
  <c r="I5101" i="36"/>
  <c r="H5101" i="36"/>
  <c r="I5100" i="36"/>
  <c r="H5100" i="36"/>
  <c r="I5099" i="36"/>
  <c r="H5099" i="36"/>
  <c r="I5098" i="36"/>
  <c r="H5098" i="36"/>
  <c r="I5097" i="36"/>
  <c r="H5097" i="36"/>
  <c r="I5096" i="36"/>
  <c r="H5096" i="36"/>
  <c r="I5095" i="36"/>
  <c r="H5095" i="36"/>
  <c r="I5094" i="36"/>
  <c r="H5094" i="36"/>
  <c r="I5093" i="36"/>
  <c r="H5093" i="36"/>
  <c r="I5092" i="36"/>
  <c r="H5092" i="36"/>
  <c r="I5091" i="36"/>
  <c r="H5091" i="36"/>
  <c r="I5090" i="36"/>
  <c r="H5090" i="36"/>
  <c r="I5089" i="36"/>
  <c r="H5089" i="36"/>
  <c r="I5088" i="36"/>
  <c r="H5088" i="36"/>
  <c r="I5087" i="36"/>
  <c r="H5087" i="36"/>
  <c r="I5086" i="36"/>
  <c r="H5086" i="36"/>
  <c r="I5085" i="36"/>
  <c r="H5085" i="36"/>
  <c r="I5084" i="36"/>
  <c r="H5084" i="36"/>
  <c r="I5083" i="36"/>
  <c r="H5083" i="36"/>
  <c r="I5082" i="36"/>
  <c r="H5082" i="36"/>
  <c r="I5081" i="36"/>
  <c r="H5081" i="36"/>
  <c r="I5080" i="36"/>
  <c r="H5080" i="36"/>
  <c r="I5079" i="36"/>
  <c r="H5079" i="36"/>
  <c r="I5078" i="36"/>
  <c r="H5078" i="36"/>
  <c r="I5077" i="36"/>
  <c r="H5077" i="36"/>
  <c r="I5076" i="36"/>
  <c r="H5076" i="36"/>
  <c r="I5075" i="36"/>
  <c r="H5075" i="36"/>
  <c r="I5074" i="36"/>
  <c r="H5074" i="36"/>
  <c r="I5073" i="36"/>
  <c r="H5073" i="36"/>
  <c r="I5072" i="36"/>
  <c r="H5072" i="36"/>
  <c r="I5071" i="36"/>
  <c r="H5071" i="36"/>
  <c r="I5070" i="36"/>
  <c r="H5070" i="36"/>
  <c r="I5069" i="36"/>
  <c r="H5069" i="36"/>
  <c r="I5068" i="36"/>
  <c r="H5068" i="36"/>
  <c r="I5067" i="36"/>
  <c r="H5067" i="36"/>
  <c r="I5066" i="36"/>
  <c r="H5066" i="36"/>
  <c r="I5065" i="36"/>
  <c r="H5065" i="36"/>
  <c r="I5064" i="36"/>
  <c r="H5064" i="36"/>
  <c r="I5063" i="36"/>
  <c r="H5063" i="36"/>
  <c r="I5062" i="36"/>
  <c r="H5062" i="36"/>
  <c r="I5061" i="36"/>
  <c r="H5061" i="36"/>
  <c r="I5060" i="36"/>
  <c r="H5060" i="36"/>
  <c r="I5059" i="36"/>
  <c r="H5059" i="36"/>
  <c r="I5058" i="36"/>
  <c r="H5058" i="36"/>
  <c r="I5057" i="36"/>
  <c r="H5057" i="36"/>
  <c r="I5056" i="36"/>
  <c r="H5056" i="36"/>
  <c r="I5055" i="36"/>
  <c r="H5055" i="36"/>
  <c r="I5054" i="36"/>
  <c r="H5054" i="36"/>
  <c r="I5053" i="36"/>
  <c r="H5053" i="36"/>
  <c r="I5052" i="36"/>
  <c r="H5052" i="36"/>
  <c r="I5051" i="36"/>
  <c r="H5051" i="36"/>
  <c r="I5050" i="36"/>
  <c r="H5050" i="36"/>
  <c r="I5049" i="36"/>
  <c r="H5049" i="36"/>
  <c r="I5048" i="36"/>
  <c r="H5048" i="36"/>
  <c r="I5047" i="36"/>
  <c r="H5047" i="36"/>
  <c r="I5046" i="36"/>
  <c r="H5046" i="36"/>
  <c r="I5045" i="36"/>
  <c r="H5045" i="36"/>
  <c r="I5044" i="36"/>
  <c r="H5044" i="36"/>
  <c r="I5043" i="36"/>
  <c r="H5043" i="36"/>
  <c r="I5042" i="36"/>
  <c r="H5042" i="36"/>
  <c r="I5041" i="36"/>
  <c r="H5041" i="36"/>
  <c r="I5040" i="36"/>
  <c r="H5040" i="36"/>
  <c r="I5039" i="36"/>
  <c r="H5039" i="36"/>
  <c r="I5038" i="36"/>
  <c r="H5038" i="36"/>
  <c r="I5037" i="36"/>
  <c r="H5037" i="36"/>
  <c r="I5036" i="36"/>
  <c r="H5036" i="36"/>
  <c r="I5035" i="36"/>
  <c r="H5035" i="36"/>
  <c r="I5034" i="36"/>
  <c r="H5034" i="36"/>
  <c r="I5033" i="36"/>
  <c r="H5033" i="36"/>
  <c r="I5032" i="36"/>
  <c r="H5032" i="36"/>
  <c r="I5031" i="36"/>
  <c r="H5031" i="36"/>
  <c r="I5030" i="36"/>
  <c r="H5030" i="36"/>
  <c r="I5029" i="36"/>
  <c r="H5029" i="36"/>
  <c r="I5028" i="36"/>
  <c r="H5028" i="36"/>
  <c r="I5027" i="36"/>
  <c r="H5027" i="36"/>
  <c r="I5026" i="36"/>
  <c r="H5026" i="36"/>
  <c r="I5025" i="36"/>
  <c r="H5025" i="36"/>
  <c r="I5024" i="36"/>
  <c r="H5024" i="36"/>
  <c r="I5023" i="36"/>
  <c r="H5023" i="36"/>
  <c r="I5022" i="36"/>
  <c r="H5022" i="36"/>
  <c r="I5021" i="36"/>
  <c r="H5021" i="36"/>
  <c r="I5020" i="36"/>
  <c r="H5020" i="36"/>
  <c r="I5019" i="36"/>
  <c r="H5019" i="36"/>
  <c r="I5018" i="36"/>
  <c r="H5018" i="36"/>
  <c r="I5017" i="36"/>
  <c r="H5017" i="36"/>
  <c r="I5016" i="36"/>
  <c r="H5016" i="36"/>
  <c r="I5015" i="36"/>
  <c r="H5015" i="36"/>
  <c r="I5014" i="36"/>
  <c r="H5014" i="36"/>
  <c r="I5013" i="36"/>
  <c r="H5013" i="36"/>
  <c r="I5012" i="36"/>
  <c r="H5012" i="36"/>
  <c r="I5011" i="36"/>
  <c r="H5011" i="36"/>
  <c r="I5010" i="36"/>
  <c r="H5010" i="36"/>
  <c r="I5009" i="36"/>
  <c r="H5009" i="36"/>
  <c r="I5008" i="36"/>
  <c r="H5008" i="36"/>
  <c r="I5007" i="36"/>
  <c r="H5007" i="36"/>
  <c r="I5006" i="36"/>
  <c r="H5006" i="36"/>
  <c r="I5005" i="36"/>
  <c r="H5005" i="36"/>
  <c r="I5004" i="36"/>
  <c r="H5004" i="36"/>
  <c r="I5003" i="36"/>
  <c r="H5003" i="36"/>
  <c r="I5002" i="36"/>
  <c r="H5002" i="36"/>
  <c r="I5001" i="36"/>
  <c r="H5001" i="36"/>
  <c r="I5000" i="36"/>
  <c r="H5000" i="36"/>
  <c r="I4999" i="36"/>
  <c r="H4999" i="36"/>
  <c r="I4998" i="36"/>
  <c r="H4998" i="36"/>
  <c r="I4997" i="36"/>
  <c r="H4997" i="36"/>
  <c r="I4996" i="36"/>
  <c r="H4996" i="36"/>
  <c r="I4995" i="36"/>
  <c r="H4995" i="36"/>
  <c r="I4994" i="36"/>
  <c r="H4994" i="36"/>
  <c r="I4993" i="36"/>
  <c r="H4993" i="36"/>
  <c r="I4992" i="36"/>
  <c r="H4992" i="36"/>
  <c r="I4991" i="36"/>
  <c r="H4991" i="36"/>
  <c r="I4990" i="36"/>
  <c r="H4990" i="36"/>
  <c r="I4989" i="36"/>
  <c r="H4989" i="36"/>
  <c r="I4988" i="36"/>
  <c r="H4988" i="36"/>
  <c r="I4987" i="36"/>
  <c r="H4987" i="36"/>
  <c r="I4986" i="36"/>
  <c r="H4986" i="36"/>
  <c r="I4985" i="36"/>
  <c r="H4985" i="36"/>
  <c r="I4984" i="36"/>
  <c r="H4984" i="36"/>
  <c r="I4983" i="36"/>
  <c r="H4983" i="36"/>
  <c r="I4982" i="36"/>
  <c r="H4982" i="36"/>
  <c r="I4981" i="36"/>
  <c r="H4981" i="36"/>
  <c r="I4980" i="36"/>
  <c r="H4980" i="36"/>
  <c r="I4979" i="36"/>
  <c r="H4979" i="36"/>
  <c r="I4978" i="36"/>
  <c r="H4978" i="36"/>
  <c r="I4977" i="36"/>
  <c r="H4977" i="36"/>
  <c r="I4976" i="36"/>
  <c r="H4976" i="36"/>
  <c r="I4975" i="36"/>
  <c r="H4975" i="36"/>
  <c r="I4974" i="36"/>
  <c r="H4974" i="36"/>
  <c r="I4973" i="36"/>
  <c r="H4973" i="36"/>
  <c r="I4972" i="36"/>
  <c r="H4972" i="36"/>
  <c r="I4971" i="36"/>
  <c r="H4971" i="36"/>
  <c r="I4970" i="36"/>
  <c r="H4970" i="36"/>
  <c r="I4969" i="36"/>
  <c r="H4969" i="36"/>
  <c r="I4968" i="36"/>
  <c r="H4968" i="36"/>
  <c r="I4967" i="36"/>
  <c r="H4967" i="36"/>
  <c r="I4966" i="36"/>
  <c r="H4966" i="36"/>
  <c r="I4965" i="36"/>
  <c r="H4965" i="36"/>
  <c r="I4964" i="36"/>
  <c r="H4964" i="36"/>
  <c r="I4963" i="36"/>
  <c r="H4963" i="36"/>
  <c r="I4962" i="36"/>
  <c r="H4962" i="36"/>
  <c r="I4961" i="36"/>
  <c r="H4961" i="36"/>
  <c r="I4960" i="36"/>
  <c r="H4960" i="36"/>
  <c r="I4959" i="36"/>
  <c r="H4959" i="36"/>
  <c r="I4958" i="36"/>
  <c r="H4958" i="36"/>
  <c r="I4957" i="36"/>
  <c r="H4957" i="36"/>
  <c r="I4956" i="36"/>
  <c r="H4956" i="36"/>
  <c r="I4955" i="36"/>
  <c r="H4955" i="36"/>
  <c r="I4954" i="36"/>
  <c r="H4954" i="36"/>
  <c r="I4953" i="36"/>
  <c r="H4953" i="36"/>
  <c r="I4952" i="36"/>
  <c r="H4952" i="36"/>
  <c r="I4951" i="36"/>
  <c r="H4951" i="36"/>
  <c r="I4950" i="36"/>
  <c r="H4950" i="36"/>
  <c r="I4949" i="36"/>
  <c r="H4949" i="36"/>
  <c r="I4948" i="36"/>
  <c r="H4948" i="36"/>
  <c r="I4947" i="36"/>
  <c r="H4947" i="36"/>
  <c r="I4946" i="36"/>
  <c r="H4946" i="36"/>
  <c r="I4945" i="36"/>
  <c r="H4945" i="36"/>
  <c r="I4944" i="36"/>
  <c r="H4944" i="36"/>
  <c r="I4943" i="36"/>
  <c r="H4943" i="36"/>
  <c r="I4942" i="36"/>
  <c r="H4942" i="36"/>
  <c r="I4941" i="36"/>
  <c r="H4941" i="36"/>
  <c r="I4940" i="36"/>
  <c r="H4940" i="36"/>
  <c r="I4939" i="36"/>
  <c r="H4939" i="36"/>
  <c r="I4938" i="36"/>
  <c r="H4938" i="36"/>
  <c r="I4937" i="36"/>
  <c r="H4937" i="36"/>
  <c r="I4936" i="36"/>
  <c r="H4936" i="36"/>
  <c r="I4935" i="36"/>
  <c r="H4935" i="36"/>
  <c r="I4934" i="36"/>
  <c r="H4934" i="36"/>
  <c r="I4933" i="36"/>
  <c r="H4933" i="36"/>
  <c r="I4932" i="36"/>
  <c r="H4932" i="36"/>
  <c r="I4931" i="36"/>
  <c r="H4931" i="36"/>
  <c r="I4930" i="36"/>
  <c r="H4930" i="36"/>
  <c r="I4929" i="36"/>
  <c r="H4929" i="36"/>
  <c r="I4928" i="36"/>
  <c r="H4928" i="36"/>
  <c r="I4927" i="36"/>
  <c r="H4927" i="36"/>
  <c r="I4926" i="36"/>
  <c r="H4926" i="36"/>
  <c r="I4925" i="36"/>
  <c r="H4925" i="36"/>
  <c r="I4924" i="36"/>
  <c r="H4924" i="36"/>
  <c r="I4923" i="36"/>
  <c r="H4923" i="36"/>
  <c r="I4922" i="36"/>
  <c r="H4922" i="36"/>
  <c r="I4921" i="36"/>
  <c r="H4921" i="36"/>
  <c r="I4920" i="36"/>
  <c r="H4920" i="36"/>
  <c r="I4919" i="36"/>
  <c r="H4919" i="36"/>
  <c r="I4918" i="36"/>
  <c r="H4918" i="36"/>
  <c r="I4917" i="36"/>
  <c r="H4917" i="36"/>
  <c r="I4916" i="36"/>
  <c r="H4916" i="36"/>
  <c r="I4915" i="36"/>
  <c r="H4915" i="36"/>
  <c r="I4914" i="36"/>
  <c r="H4914" i="36"/>
  <c r="I4913" i="36"/>
  <c r="H4913" i="36"/>
  <c r="I4912" i="36"/>
  <c r="H4912" i="36"/>
  <c r="I4911" i="36"/>
  <c r="H4911" i="36"/>
  <c r="I4910" i="36"/>
  <c r="H4910" i="36"/>
  <c r="I4909" i="36"/>
  <c r="H4909" i="36"/>
  <c r="I4908" i="36"/>
  <c r="H4908" i="36"/>
  <c r="I4907" i="36"/>
  <c r="H4907" i="36"/>
  <c r="I4906" i="36"/>
  <c r="H4906" i="36"/>
  <c r="I4905" i="36"/>
  <c r="H4905" i="36"/>
  <c r="I4904" i="36"/>
  <c r="H4904" i="36"/>
  <c r="I4903" i="36"/>
  <c r="H4903" i="36"/>
  <c r="I4902" i="36"/>
  <c r="H4902" i="36"/>
  <c r="I4901" i="36"/>
  <c r="H4901" i="36"/>
  <c r="I4900" i="36"/>
  <c r="H4900" i="36"/>
  <c r="I4899" i="36"/>
  <c r="H4899" i="36"/>
  <c r="I4898" i="36"/>
  <c r="H4898" i="36"/>
  <c r="I4897" i="36"/>
  <c r="H4897" i="36"/>
  <c r="I4896" i="36"/>
  <c r="H4896" i="36"/>
  <c r="I4895" i="36"/>
  <c r="H4895" i="36"/>
  <c r="I4894" i="36"/>
  <c r="H4894" i="36"/>
  <c r="I4893" i="36"/>
  <c r="H4893" i="36"/>
  <c r="I4892" i="36"/>
  <c r="H4892" i="36"/>
  <c r="I4891" i="36"/>
  <c r="H4891" i="36"/>
  <c r="I4890" i="36"/>
  <c r="H4890" i="36"/>
  <c r="I4889" i="36"/>
  <c r="H4889" i="36"/>
  <c r="I4888" i="36"/>
  <c r="H4888" i="36"/>
  <c r="I4887" i="36"/>
  <c r="H4887" i="36"/>
  <c r="I4886" i="36"/>
  <c r="H4886" i="36"/>
  <c r="I4885" i="36"/>
  <c r="H4885" i="36"/>
  <c r="I4884" i="36"/>
  <c r="H4884" i="36"/>
  <c r="I4883" i="36"/>
  <c r="H4883" i="36"/>
  <c r="I4882" i="36"/>
  <c r="H4882" i="36"/>
  <c r="I4881" i="36"/>
  <c r="H4881" i="36"/>
  <c r="I4880" i="36"/>
  <c r="H4880" i="36"/>
  <c r="I4879" i="36"/>
  <c r="H4879" i="36"/>
  <c r="I4878" i="36"/>
  <c r="H4878" i="36"/>
  <c r="I4877" i="36"/>
  <c r="H4877" i="36"/>
  <c r="I4876" i="36"/>
  <c r="H4876" i="36"/>
  <c r="I4875" i="36"/>
  <c r="H4875" i="36"/>
  <c r="I4874" i="36"/>
  <c r="H4874" i="36"/>
  <c r="I4873" i="36"/>
  <c r="H4873" i="36"/>
  <c r="I4872" i="36"/>
  <c r="H4872" i="36"/>
  <c r="I4871" i="36"/>
  <c r="H4871" i="36"/>
  <c r="I4870" i="36"/>
  <c r="H4870" i="36"/>
  <c r="I4869" i="36"/>
  <c r="H4869" i="36"/>
  <c r="I4868" i="36"/>
  <c r="H4868" i="36"/>
  <c r="I4867" i="36"/>
  <c r="H4867" i="36"/>
  <c r="I4866" i="36"/>
  <c r="H4866" i="36"/>
  <c r="I4865" i="36"/>
  <c r="H4865" i="36"/>
  <c r="I4864" i="36"/>
  <c r="H4864" i="36"/>
  <c r="I4863" i="36"/>
  <c r="H4863" i="36"/>
  <c r="I4862" i="36"/>
  <c r="H4862" i="36"/>
  <c r="I4861" i="36"/>
  <c r="H4861" i="36"/>
  <c r="I4860" i="36"/>
  <c r="H4860" i="36"/>
  <c r="I4859" i="36"/>
  <c r="H4859" i="36"/>
  <c r="I4858" i="36"/>
  <c r="H4858" i="36"/>
  <c r="I4857" i="36"/>
  <c r="H4857" i="36"/>
  <c r="I4856" i="36"/>
  <c r="H4856" i="36"/>
  <c r="I4855" i="36"/>
  <c r="H4855" i="36"/>
  <c r="I4854" i="36"/>
  <c r="H4854" i="36"/>
  <c r="I4853" i="36"/>
  <c r="H4853" i="36"/>
  <c r="I4852" i="36"/>
  <c r="H4852" i="36"/>
  <c r="I4851" i="36"/>
  <c r="H4851" i="36"/>
  <c r="I4850" i="36"/>
  <c r="H4850" i="36"/>
  <c r="I4849" i="36"/>
  <c r="H4849" i="36"/>
  <c r="I4848" i="36"/>
  <c r="H4848" i="36"/>
  <c r="I4847" i="36"/>
  <c r="H4847" i="36"/>
  <c r="I4846" i="36"/>
  <c r="H4846" i="36"/>
  <c r="I4845" i="36"/>
  <c r="H4845" i="36"/>
  <c r="I4844" i="36"/>
  <c r="H4844" i="36"/>
  <c r="I4843" i="36"/>
  <c r="H4843" i="36"/>
  <c r="I4842" i="36"/>
  <c r="H4842" i="36"/>
  <c r="I4841" i="36"/>
  <c r="H4841" i="36"/>
  <c r="I4840" i="36"/>
  <c r="H4840" i="36"/>
  <c r="I4839" i="36"/>
  <c r="H4839" i="36"/>
  <c r="I4838" i="36"/>
  <c r="H4838" i="36"/>
  <c r="I4837" i="36"/>
  <c r="H4837" i="36"/>
  <c r="I4836" i="36"/>
  <c r="H4836" i="36"/>
  <c r="I4835" i="36"/>
  <c r="H4835" i="36"/>
  <c r="I4834" i="36"/>
  <c r="H4834" i="36"/>
  <c r="I4833" i="36"/>
  <c r="H4833" i="36"/>
  <c r="I4832" i="36"/>
  <c r="H4832" i="36"/>
  <c r="I4831" i="36"/>
  <c r="H4831" i="36"/>
  <c r="I4830" i="36"/>
  <c r="H4830" i="36"/>
  <c r="I4829" i="36"/>
  <c r="H4829" i="36"/>
  <c r="I4828" i="36"/>
  <c r="H4828" i="36"/>
  <c r="I4827" i="36"/>
  <c r="H4827" i="36"/>
  <c r="I4826" i="36"/>
  <c r="H4826" i="36"/>
  <c r="I4825" i="36"/>
  <c r="H4825" i="36"/>
  <c r="I4824" i="36"/>
  <c r="H4824" i="36"/>
  <c r="I4823" i="36"/>
  <c r="H4823" i="36"/>
  <c r="I4822" i="36"/>
  <c r="H4822" i="36"/>
  <c r="I4821" i="36"/>
  <c r="H4821" i="36"/>
  <c r="I4820" i="36"/>
  <c r="H4820" i="36"/>
  <c r="I4819" i="36"/>
  <c r="H4819" i="36"/>
  <c r="I4818" i="36"/>
  <c r="H4818" i="36"/>
  <c r="I4817" i="36"/>
  <c r="H4817" i="36"/>
  <c r="I4816" i="36"/>
  <c r="H4816" i="36"/>
  <c r="I4815" i="36"/>
  <c r="H4815" i="36"/>
  <c r="I4814" i="36"/>
  <c r="H4814" i="36"/>
  <c r="I4813" i="36"/>
  <c r="H4813" i="36"/>
  <c r="I4812" i="36"/>
  <c r="H4812" i="36"/>
  <c r="I4811" i="36"/>
  <c r="H4811" i="36"/>
  <c r="I4810" i="36"/>
  <c r="H4810" i="36"/>
  <c r="I4809" i="36"/>
  <c r="H4809" i="36"/>
  <c r="I4808" i="36"/>
  <c r="H4808" i="36"/>
  <c r="I4807" i="36"/>
  <c r="H4807" i="36"/>
  <c r="I4806" i="36"/>
  <c r="H4806" i="36"/>
  <c r="I4805" i="36"/>
  <c r="H4805" i="36"/>
  <c r="I4804" i="36"/>
  <c r="H4804" i="36"/>
  <c r="I4803" i="36"/>
  <c r="H4803" i="36"/>
  <c r="I4802" i="36"/>
  <c r="H4802" i="36"/>
  <c r="I4801" i="36"/>
  <c r="H4801" i="36"/>
  <c r="I4800" i="36"/>
  <c r="H4800" i="36"/>
  <c r="I4799" i="36"/>
  <c r="H4799" i="36"/>
  <c r="I4798" i="36"/>
  <c r="H4798" i="36"/>
  <c r="I4797" i="36"/>
  <c r="H4797" i="36"/>
  <c r="I4796" i="36"/>
  <c r="H4796" i="36"/>
  <c r="I4795" i="36"/>
  <c r="H4795" i="36"/>
  <c r="I4794" i="36"/>
  <c r="H4794" i="36"/>
  <c r="I4793" i="36"/>
  <c r="H4793" i="36"/>
  <c r="I4792" i="36"/>
  <c r="H4792" i="36"/>
  <c r="I4791" i="36"/>
  <c r="H4791" i="36"/>
  <c r="I4790" i="36"/>
  <c r="H4790" i="36"/>
  <c r="I4789" i="36"/>
  <c r="H4789" i="36"/>
  <c r="I4788" i="36"/>
  <c r="H4788" i="36"/>
  <c r="I4787" i="36"/>
  <c r="H4787" i="36"/>
  <c r="I4786" i="36"/>
  <c r="H4786" i="36"/>
  <c r="I4785" i="36"/>
  <c r="H4785" i="36"/>
  <c r="I4784" i="36"/>
  <c r="H4784" i="36"/>
  <c r="I4783" i="36"/>
  <c r="H4783" i="36"/>
  <c r="I4782" i="36"/>
  <c r="H4782" i="36"/>
  <c r="I4781" i="36"/>
  <c r="H4781" i="36"/>
  <c r="I4780" i="36"/>
  <c r="H4780" i="36"/>
  <c r="I4779" i="36"/>
  <c r="H4779" i="36"/>
  <c r="I4778" i="36"/>
  <c r="H4778" i="36"/>
  <c r="I4777" i="36"/>
  <c r="H4777" i="36"/>
  <c r="I4776" i="36"/>
  <c r="H4776" i="36"/>
  <c r="I4775" i="36"/>
  <c r="H4775" i="36"/>
  <c r="I4774" i="36"/>
  <c r="H4774" i="36"/>
  <c r="I4773" i="36"/>
  <c r="H4773" i="36"/>
  <c r="I4772" i="36"/>
  <c r="H4772" i="36"/>
  <c r="I4771" i="36"/>
  <c r="H4771" i="36"/>
  <c r="I4770" i="36"/>
  <c r="H4770" i="36"/>
  <c r="I4769" i="36"/>
  <c r="H4769" i="36"/>
  <c r="I4768" i="36"/>
  <c r="H4768" i="36"/>
  <c r="I4767" i="36"/>
  <c r="H4767" i="36"/>
  <c r="I4766" i="36"/>
  <c r="H4766" i="36"/>
  <c r="I4765" i="36"/>
  <c r="H4765" i="36"/>
  <c r="I4764" i="36"/>
  <c r="H4764" i="36"/>
  <c r="I4763" i="36"/>
  <c r="H4763" i="36"/>
  <c r="I4762" i="36"/>
  <c r="H4762" i="36"/>
  <c r="I4761" i="36"/>
  <c r="H4761" i="36"/>
  <c r="I4760" i="36"/>
  <c r="H4760" i="36"/>
  <c r="I4759" i="36"/>
  <c r="H4759" i="36"/>
  <c r="I4758" i="36"/>
  <c r="H4758" i="36"/>
  <c r="I4757" i="36"/>
  <c r="H4757" i="36"/>
  <c r="I4756" i="36"/>
  <c r="H4756" i="36"/>
  <c r="I4755" i="36"/>
  <c r="H4755" i="36"/>
  <c r="I4754" i="36"/>
  <c r="H4754" i="36"/>
  <c r="I4753" i="36"/>
  <c r="H4753" i="36"/>
  <c r="I4752" i="36"/>
  <c r="H4752" i="36"/>
  <c r="I4751" i="36"/>
  <c r="H4751" i="36"/>
  <c r="I4750" i="36"/>
  <c r="H4750" i="36"/>
  <c r="I4749" i="36"/>
  <c r="H4749" i="36"/>
  <c r="I4748" i="36"/>
  <c r="H4748" i="36"/>
  <c r="I4747" i="36"/>
  <c r="H4747" i="36"/>
  <c r="I4746" i="36"/>
  <c r="H4746" i="36"/>
  <c r="I4745" i="36"/>
  <c r="H4745" i="36"/>
  <c r="I4744" i="36"/>
  <c r="H4744" i="36"/>
  <c r="I4743" i="36"/>
  <c r="H4743" i="36"/>
  <c r="I4742" i="36"/>
  <c r="H4742" i="36"/>
  <c r="I4741" i="36"/>
  <c r="H4741" i="36"/>
  <c r="I4740" i="36"/>
  <c r="H4740" i="36"/>
  <c r="I4739" i="36"/>
  <c r="H4739" i="36"/>
  <c r="I4738" i="36"/>
  <c r="H4738" i="36"/>
  <c r="I4737" i="36"/>
  <c r="H4737" i="36"/>
  <c r="I4736" i="36"/>
  <c r="H4736" i="36"/>
  <c r="I4735" i="36"/>
  <c r="H4735" i="36"/>
  <c r="I4734" i="36"/>
  <c r="H4734" i="36"/>
  <c r="I4733" i="36"/>
  <c r="H4733" i="36"/>
  <c r="I4732" i="36"/>
  <c r="H4732" i="36"/>
  <c r="I4731" i="36"/>
  <c r="H4731" i="36"/>
  <c r="I4730" i="36"/>
  <c r="H4730" i="36"/>
  <c r="I4729" i="36"/>
  <c r="H4729" i="36"/>
  <c r="I4728" i="36"/>
  <c r="H4728" i="36"/>
  <c r="I4727" i="36"/>
  <c r="H4727" i="36"/>
  <c r="I4726" i="36"/>
  <c r="H4726" i="36"/>
  <c r="I4725" i="36"/>
  <c r="H4725" i="36"/>
  <c r="I4724" i="36"/>
  <c r="H4724" i="36"/>
  <c r="I4723" i="36"/>
  <c r="H4723" i="36"/>
  <c r="I4722" i="36"/>
  <c r="H4722" i="36"/>
  <c r="I4721" i="36"/>
  <c r="H4721" i="36"/>
  <c r="I4720" i="36"/>
  <c r="H4720" i="36"/>
  <c r="I4719" i="36"/>
  <c r="H4719" i="36"/>
  <c r="I4718" i="36"/>
  <c r="H4718" i="36"/>
  <c r="I4717" i="36"/>
  <c r="H4717" i="36"/>
  <c r="I4716" i="36"/>
  <c r="H4716" i="36"/>
  <c r="I4715" i="36"/>
  <c r="H4715" i="36"/>
  <c r="I4714" i="36"/>
  <c r="H4714" i="36"/>
  <c r="I4713" i="36"/>
  <c r="H4713" i="36"/>
  <c r="I4712" i="36"/>
  <c r="H4712" i="36"/>
  <c r="I4711" i="36"/>
  <c r="H4711" i="36"/>
  <c r="I4710" i="36"/>
  <c r="H4710" i="36"/>
  <c r="I4709" i="36"/>
  <c r="H4709" i="36"/>
  <c r="I4708" i="36"/>
  <c r="H4708" i="36"/>
  <c r="I4707" i="36"/>
  <c r="H4707" i="36"/>
  <c r="I4706" i="36"/>
  <c r="H4706" i="36"/>
  <c r="I4705" i="36"/>
  <c r="H4705" i="36"/>
  <c r="I4704" i="36"/>
  <c r="H4704" i="36"/>
  <c r="I4703" i="36"/>
  <c r="H4703" i="36"/>
  <c r="I4702" i="36"/>
  <c r="H4702" i="36"/>
  <c r="I4701" i="36"/>
  <c r="H4701" i="36"/>
  <c r="I4700" i="36"/>
  <c r="H4700" i="36"/>
  <c r="I4699" i="36"/>
  <c r="H4699" i="36"/>
  <c r="I4698" i="36"/>
  <c r="H4698" i="36"/>
  <c r="I4697" i="36"/>
  <c r="H4697" i="36"/>
  <c r="I4696" i="36"/>
  <c r="H4696" i="36"/>
  <c r="I4695" i="36"/>
  <c r="H4695" i="36"/>
  <c r="I4694" i="36"/>
  <c r="H4694" i="36"/>
  <c r="I4693" i="36"/>
  <c r="H4693" i="36"/>
  <c r="I4692" i="36"/>
  <c r="H4692" i="36"/>
  <c r="I4691" i="36"/>
  <c r="H4691" i="36"/>
  <c r="I4690" i="36"/>
  <c r="H4690" i="36"/>
  <c r="I4689" i="36"/>
  <c r="H4689" i="36"/>
  <c r="I4688" i="36"/>
  <c r="H4688" i="36"/>
  <c r="I4687" i="36"/>
  <c r="H4687" i="36"/>
  <c r="I4686" i="36"/>
  <c r="H4686" i="36"/>
  <c r="I4685" i="36"/>
  <c r="H4685" i="36"/>
  <c r="I4684" i="36"/>
  <c r="H4684" i="36"/>
  <c r="I4683" i="36"/>
  <c r="H4683" i="36"/>
  <c r="I4682" i="36"/>
  <c r="H4682" i="36"/>
  <c r="I4681" i="36"/>
  <c r="H4681" i="36"/>
  <c r="I4680" i="36"/>
  <c r="H4680" i="36"/>
  <c r="I4679" i="36"/>
  <c r="H4679" i="36"/>
  <c r="I4678" i="36"/>
  <c r="H4678" i="36"/>
  <c r="I4677" i="36"/>
  <c r="H4677" i="36"/>
  <c r="I4676" i="36"/>
  <c r="H4676" i="36"/>
  <c r="I4675" i="36"/>
  <c r="H4675" i="36"/>
  <c r="I4674" i="36"/>
  <c r="H4674" i="36"/>
  <c r="I4673" i="36"/>
  <c r="H4673" i="36"/>
  <c r="I4672" i="36"/>
  <c r="H4672" i="36"/>
  <c r="I4671" i="36"/>
  <c r="H4671" i="36"/>
  <c r="I4670" i="36"/>
  <c r="H4670" i="36"/>
  <c r="I4669" i="36"/>
  <c r="H4669" i="36"/>
  <c r="I4668" i="36"/>
  <c r="H4668" i="36"/>
  <c r="I4667" i="36"/>
  <c r="H4667" i="36"/>
  <c r="I4666" i="36"/>
  <c r="H4666" i="36"/>
  <c r="I4665" i="36"/>
  <c r="H4665" i="36"/>
  <c r="I4664" i="36"/>
  <c r="H4664" i="36"/>
  <c r="I4663" i="36"/>
  <c r="H4663" i="36"/>
  <c r="I4662" i="36"/>
  <c r="H4662" i="36"/>
  <c r="I4661" i="36"/>
  <c r="H4661" i="36"/>
  <c r="I4660" i="36"/>
  <c r="H4660" i="36"/>
  <c r="I4659" i="36"/>
  <c r="H4659" i="36"/>
  <c r="I4658" i="36"/>
  <c r="H4658" i="36"/>
  <c r="I4657" i="36"/>
  <c r="H4657" i="36"/>
  <c r="I4656" i="36"/>
  <c r="H4656" i="36"/>
  <c r="I4655" i="36"/>
  <c r="H4655" i="36"/>
  <c r="I4654" i="36"/>
  <c r="H4654" i="36"/>
  <c r="I4653" i="36"/>
  <c r="H4653" i="36"/>
  <c r="I4652" i="36"/>
  <c r="H4652" i="36"/>
  <c r="I4651" i="36"/>
  <c r="H4651" i="36"/>
  <c r="I4650" i="36"/>
  <c r="H4650" i="36"/>
  <c r="I4649" i="36"/>
  <c r="H4649" i="36"/>
  <c r="I4648" i="36"/>
  <c r="H4648" i="36"/>
  <c r="I4647" i="36"/>
  <c r="H4647" i="36"/>
  <c r="I4646" i="36"/>
  <c r="H4646" i="36"/>
  <c r="I4645" i="36"/>
  <c r="H4645" i="36"/>
  <c r="I4644" i="36"/>
  <c r="H4644" i="36"/>
  <c r="I4643" i="36"/>
  <c r="H4643" i="36"/>
  <c r="I4642" i="36"/>
  <c r="H4642" i="36"/>
  <c r="I4641" i="36"/>
  <c r="H4641" i="36"/>
  <c r="I4640" i="36"/>
  <c r="H4640" i="36"/>
  <c r="I4639" i="36"/>
  <c r="H4639" i="36"/>
  <c r="I4638" i="36"/>
  <c r="H4638" i="36"/>
  <c r="I4637" i="36"/>
  <c r="H4637" i="36"/>
  <c r="I4636" i="36"/>
  <c r="H4636" i="36"/>
  <c r="I4635" i="36"/>
  <c r="H4635" i="36"/>
  <c r="I4634" i="36"/>
  <c r="H4634" i="36"/>
  <c r="I4633" i="36"/>
  <c r="H4633" i="36"/>
  <c r="I4632" i="36"/>
  <c r="H4632" i="36"/>
  <c r="I4631" i="36"/>
  <c r="H4631" i="36"/>
  <c r="I4630" i="36"/>
  <c r="H4630" i="36"/>
  <c r="I4629" i="36"/>
  <c r="H4629" i="36"/>
  <c r="I4628" i="36"/>
  <c r="H4628" i="36"/>
  <c r="I4627" i="36"/>
  <c r="H4627" i="36"/>
  <c r="I4626" i="36"/>
  <c r="H4626" i="36"/>
  <c r="I4625" i="36"/>
  <c r="H4625" i="36"/>
  <c r="I4624" i="36"/>
  <c r="H4624" i="36"/>
  <c r="I4623" i="36"/>
  <c r="H4623" i="36"/>
  <c r="I4622" i="36"/>
  <c r="H4622" i="36"/>
  <c r="I4621" i="36"/>
  <c r="H4621" i="36"/>
  <c r="I4620" i="36"/>
  <c r="H4620" i="36"/>
  <c r="I4619" i="36"/>
  <c r="H4619" i="36"/>
  <c r="I4618" i="36"/>
  <c r="H4618" i="36"/>
  <c r="I4617" i="36"/>
  <c r="H4617" i="36"/>
  <c r="I4616" i="36"/>
  <c r="H4616" i="36"/>
  <c r="I4615" i="36"/>
  <c r="H4615" i="36"/>
  <c r="I4614" i="36"/>
  <c r="H4614" i="36"/>
  <c r="I4613" i="36"/>
  <c r="H4613" i="36"/>
  <c r="I4612" i="36"/>
  <c r="H4612" i="36"/>
  <c r="I4611" i="36"/>
  <c r="H4611" i="36"/>
  <c r="I4610" i="36"/>
  <c r="H4610" i="36"/>
  <c r="I4609" i="36"/>
  <c r="H4609" i="36"/>
  <c r="I4608" i="36"/>
  <c r="H4608" i="36"/>
  <c r="I4607" i="36"/>
  <c r="H4607" i="36"/>
  <c r="I4606" i="36"/>
  <c r="H4606" i="36"/>
  <c r="I4605" i="36"/>
  <c r="H4605" i="36"/>
  <c r="I4604" i="36"/>
  <c r="H4604" i="36"/>
  <c r="I4603" i="36"/>
  <c r="H4603" i="36"/>
  <c r="I4602" i="36"/>
  <c r="H4602" i="36"/>
  <c r="I4601" i="36"/>
  <c r="H4601" i="36"/>
  <c r="I4600" i="36"/>
  <c r="H4600" i="36"/>
  <c r="I4599" i="36"/>
  <c r="H4599" i="36"/>
  <c r="I4598" i="36"/>
  <c r="H4598" i="36"/>
  <c r="I4597" i="36"/>
  <c r="H4597" i="36"/>
  <c r="I4596" i="36"/>
  <c r="H4596" i="36"/>
  <c r="I4595" i="36"/>
  <c r="H4595" i="36"/>
  <c r="I4594" i="36"/>
  <c r="H4594" i="36"/>
  <c r="I4593" i="36"/>
  <c r="H4593" i="36"/>
  <c r="I4592" i="36"/>
  <c r="H4592" i="36"/>
  <c r="I4591" i="36"/>
  <c r="H4591" i="36"/>
  <c r="I4590" i="36"/>
  <c r="H4590" i="36"/>
  <c r="I4589" i="36"/>
  <c r="H4589" i="36"/>
  <c r="I4588" i="36"/>
  <c r="H4588" i="36"/>
  <c r="I4587" i="36"/>
  <c r="H4587" i="36"/>
  <c r="I4586" i="36"/>
  <c r="H4586" i="36"/>
  <c r="I4585" i="36"/>
  <c r="H4585" i="36"/>
  <c r="I4584" i="36"/>
  <c r="H4584" i="36"/>
  <c r="I4583" i="36"/>
  <c r="H4583" i="36"/>
  <c r="I4582" i="36"/>
  <c r="H4582" i="36"/>
  <c r="I4581" i="36"/>
  <c r="H4581" i="36"/>
  <c r="I4580" i="36"/>
  <c r="H4580" i="36"/>
  <c r="I4579" i="36"/>
  <c r="H4579" i="36"/>
  <c r="I4578" i="36"/>
  <c r="H4578" i="36"/>
  <c r="I4577" i="36"/>
  <c r="H4577" i="36"/>
  <c r="I4576" i="36"/>
  <c r="H4576" i="36"/>
  <c r="I4575" i="36"/>
  <c r="H4575" i="36"/>
  <c r="I4574" i="36"/>
  <c r="H4574" i="36"/>
  <c r="I4573" i="36"/>
  <c r="H4573" i="36"/>
  <c r="I4572" i="36"/>
  <c r="H4572" i="36"/>
  <c r="I4571" i="36"/>
  <c r="H4571" i="36"/>
  <c r="I4570" i="36"/>
  <c r="H4570" i="36"/>
  <c r="I4569" i="36"/>
  <c r="H4569" i="36"/>
  <c r="I4568" i="36"/>
  <c r="H4568" i="36"/>
  <c r="I4567" i="36"/>
  <c r="H4567" i="36"/>
  <c r="I4566" i="36"/>
  <c r="H4566" i="36"/>
  <c r="I4565" i="36"/>
  <c r="H4565" i="36"/>
  <c r="I4564" i="36"/>
  <c r="H4564" i="36"/>
  <c r="I4563" i="36"/>
  <c r="H4563" i="36"/>
  <c r="I4562" i="36"/>
  <c r="H4562" i="36"/>
  <c r="I4561" i="36"/>
  <c r="H4561" i="36"/>
  <c r="I4560" i="36"/>
  <c r="H4560" i="36"/>
  <c r="I4559" i="36"/>
  <c r="H4559" i="36"/>
  <c r="I4558" i="36"/>
  <c r="H4558" i="36"/>
  <c r="I4557" i="36"/>
  <c r="H4557" i="36"/>
  <c r="I4556" i="36"/>
  <c r="H4556" i="36"/>
  <c r="I4555" i="36"/>
  <c r="H4555" i="36"/>
  <c r="I4554" i="36"/>
  <c r="H4554" i="36"/>
  <c r="I4553" i="36"/>
  <c r="H4553" i="36"/>
  <c r="I4552" i="36"/>
  <c r="H4552" i="36"/>
  <c r="I4551" i="36"/>
  <c r="H4551" i="36"/>
  <c r="I4550" i="36"/>
  <c r="H4550" i="36"/>
  <c r="I4549" i="36"/>
  <c r="H4549" i="36"/>
  <c r="I4548" i="36"/>
  <c r="H4548" i="36"/>
  <c r="I4547" i="36"/>
  <c r="H4547" i="36"/>
  <c r="I4546" i="36"/>
  <c r="H4546" i="36"/>
  <c r="I4545" i="36"/>
  <c r="H4545" i="36"/>
  <c r="I4544" i="36"/>
  <c r="H4544" i="36"/>
  <c r="I4543" i="36"/>
  <c r="H4543" i="36"/>
  <c r="I4542" i="36"/>
  <c r="H4542" i="36"/>
  <c r="I4541" i="36"/>
  <c r="H4541" i="36"/>
  <c r="I4540" i="36"/>
  <c r="H4540" i="36"/>
  <c r="I4539" i="36"/>
  <c r="H4539" i="36"/>
  <c r="I4538" i="36"/>
  <c r="H4538" i="36"/>
  <c r="I4537" i="36"/>
  <c r="H4537" i="36"/>
  <c r="I4536" i="36"/>
  <c r="H4536" i="36"/>
  <c r="I4535" i="36"/>
  <c r="H4535" i="36"/>
  <c r="I4534" i="36"/>
  <c r="H4534" i="36"/>
  <c r="I4533" i="36"/>
  <c r="H4533" i="36"/>
  <c r="I4532" i="36"/>
  <c r="H4532" i="36"/>
  <c r="I4531" i="36"/>
  <c r="H4531" i="36"/>
  <c r="I4530" i="36"/>
  <c r="H4530" i="36"/>
  <c r="I4529" i="36"/>
  <c r="H4529" i="36"/>
  <c r="I4528" i="36"/>
  <c r="H4528" i="36"/>
  <c r="I4527" i="36"/>
  <c r="H4527" i="36"/>
  <c r="I4526" i="36"/>
  <c r="H4526" i="36"/>
  <c r="I4525" i="36"/>
  <c r="H4525" i="36"/>
  <c r="I4524" i="36"/>
  <c r="H4524" i="36"/>
  <c r="I4523" i="36"/>
  <c r="H4523" i="36"/>
  <c r="I4522" i="36"/>
  <c r="H4522" i="36"/>
  <c r="I4521" i="36"/>
  <c r="H4521" i="36"/>
  <c r="I4520" i="36"/>
  <c r="H4520" i="36"/>
  <c r="I4519" i="36"/>
  <c r="H4519" i="36"/>
  <c r="I4518" i="36"/>
  <c r="H4518" i="36"/>
  <c r="I4517" i="36"/>
  <c r="H4517" i="36"/>
  <c r="I4516" i="36"/>
  <c r="H4516" i="36"/>
  <c r="I4515" i="36"/>
  <c r="H4515" i="36"/>
  <c r="I4514" i="36"/>
  <c r="H4514" i="36"/>
  <c r="I4513" i="36"/>
  <c r="H4513" i="36"/>
  <c r="I4512" i="36"/>
  <c r="H4512" i="36"/>
  <c r="I4511" i="36"/>
  <c r="H4511" i="36"/>
  <c r="I4510" i="36"/>
  <c r="H4510" i="36"/>
  <c r="I4509" i="36"/>
  <c r="H4509" i="36"/>
  <c r="I4508" i="36"/>
  <c r="H4508" i="36"/>
  <c r="I4507" i="36"/>
  <c r="H4507" i="36"/>
  <c r="I4506" i="36"/>
  <c r="H4506" i="36"/>
  <c r="I4505" i="36"/>
  <c r="H4505" i="36"/>
  <c r="I4504" i="36"/>
  <c r="H4504" i="36"/>
  <c r="I4503" i="36"/>
  <c r="H4503" i="36"/>
  <c r="I4502" i="36"/>
  <c r="H4502" i="36"/>
  <c r="I4501" i="36"/>
  <c r="H4501" i="36"/>
  <c r="I4500" i="36"/>
  <c r="H4500" i="36"/>
  <c r="I4499" i="36"/>
  <c r="H4499" i="36"/>
  <c r="I4498" i="36"/>
  <c r="H4498" i="36"/>
  <c r="I4497" i="36"/>
  <c r="H4497" i="36"/>
  <c r="I4496" i="36"/>
  <c r="H4496" i="36"/>
  <c r="I4495" i="36"/>
  <c r="H4495" i="36"/>
  <c r="I4494" i="36"/>
  <c r="H4494" i="36"/>
  <c r="I4493" i="36"/>
  <c r="H4493" i="36"/>
  <c r="I4492" i="36"/>
  <c r="H4492" i="36"/>
  <c r="I4491" i="36"/>
  <c r="H4491" i="36"/>
  <c r="I4490" i="36"/>
  <c r="H4490" i="36"/>
  <c r="I4489" i="36"/>
  <c r="H4489" i="36"/>
  <c r="I4488" i="36"/>
  <c r="H4488" i="36"/>
  <c r="I4487" i="36"/>
  <c r="H4487" i="36"/>
  <c r="I4486" i="36"/>
  <c r="H4486" i="36"/>
  <c r="I4485" i="36"/>
  <c r="H4485" i="36"/>
  <c r="I4484" i="36"/>
  <c r="H4484" i="36"/>
  <c r="I4483" i="36"/>
  <c r="H4483" i="36"/>
  <c r="I4482" i="36"/>
  <c r="H4482" i="36"/>
  <c r="I4481" i="36"/>
  <c r="H4481" i="36"/>
  <c r="I4480" i="36"/>
  <c r="H4480" i="36"/>
  <c r="I4479" i="36"/>
  <c r="H4479" i="36"/>
  <c r="I4478" i="36"/>
  <c r="H4478" i="36"/>
  <c r="I4477" i="36"/>
  <c r="H4477" i="36"/>
  <c r="I4476" i="36"/>
  <c r="H4476" i="36"/>
  <c r="I4475" i="36"/>
  <c r="H4475" i="36"/>
  <c r="I4474" i="36"/>
  <c r="H4474" i="36"/>
  <c r="I4473" i="36"/>
  <c r="H4473" i="36"/>
  <c r="I4472" i="36"/>
  <c r="H4472" i="36"/>
  <c r="I4471" i="36"/>
  <c r="H4471" i="36"/>
  <c r="I4470" i="36"/>
  <c r="H4470" i="36"/>
  <c r="I4469" i="36"/>
  <c r="H4469" i="36"/>
  <c r="I4468" i="36"/>
  <c r="H4468" i="36"/>
  <c r="I4467" i="36"/>
  <c r="H4467" i="36"/>
  <c r="I4466" i="36"/>
  <c r="H4466" i="36"/>
  <c r="I4465" i="36"/>
  <c r="H4465" i="36"/>
  <c r="I4464" i="36"/>
  <c r="H4464" i="36"/>
  <c r="I4463" i="36"/>
  <c r="H4463" i="36"/>
  <c r="I4462" i="36"/>
  <c r="H4462" i="36"/>
  <c r="I4461" i="36"/>
  <c r="H4461" i="36"/>
  <c r="I4460" i="36"/>
  <c r="H4460" i="36"/>
  <c r="I4459" i="36"/>
  <c r="H4459" i="36"/>
  <c r="I4458" i="36"/>
  <c r="H4458" i="36"/>
  <c r="I4457" i="36"/>
  <c r="H4457" i="36"/>
  <c r="I4456" i="36"/>
  <c r="H4456" i="36"/>
  <c r="I4455" i="36"/>
  <c r="H4455" i="36"/>
  <c r="I4454" i="36"/>
  <c r="H4454" i="36"/>
  <c r="I4453" i="36"/>
  <c r="H4453" i="36"/>
  <c r="I4452" i="36"/>
  <c r="H4452" i="36"/>
  <c r="I4451" i="36"/>
  <c r="H4451" i="36"/>
  <c r="I4450" i="36"/>
  <c r="H4450" i="36"/>
  <c r="I4449" i="36"/>
  <c r="H4449" i="36"/>
  <c r="I4448" i="36"/>
  <c r="H4448" i="36"/>
  <c r="I4447" i="36"/>
  <c r="H4447" i="36"/>
  <c r="I4446" i="36"/>
  <c r="H4446" i="36"/>
  <c r="I4445" i="36"/>
  <c r="H4445" i="36"/>
  <c r="I4444" i="36"/>
  <c r="H4444" i="36"/>
  <c r="I4443" i="36"/>
  <c r="H4443" i="36"/>
  <c r="I4442" i="36"/>
  <c r="H4442" i="36"/>
  <c r="I4441" i="36"/>
  <c r="H4441" i="36"/>
  <c r="I4440" i="36"/>
  <c r="H4440" i="36"/>
  <c r="I4439" i="36"/>
  <c r="H4439" i="36"/>
  <c r="I4438" i="36"/>
  <c r="H4438" i="36"/>
  <c r="I4437" i="36"/>
  <c r="H4437" i="36"/>
  <c r="I4436" i="36"/>
  <c r="H4436" i="36"/>
  <c r="I4435" i="36"/>
  <c r="H4435" i="36"/>
  <c r="I4434" i="36"/>
  <c r="H4434" i="36"/>
  <c r="I4433" i="36"/>
  <c r="H4433" i="36"/>
  <c r="I4432" i="36"/>
  <c r="H4432" i="36"/>
  <c r="I4431" i="36"/>
  <c r="H4431" i="36"/>
  <c r="I4430" i="36"/>
  <c r="H4430" i="36"/>
  <c r="I4429" i="36"/>
  <c r="H4429" i="36"/>
  <c r="I4428" i="36"/>
  <c r="H4428" i="36"/>
  <c r="I4427" i="36"/>
  <c r="H4427" i="36"/>
  <c r="I4426" i="36"/>
  <c r="H4426" i="36"/>
  <c r="I4425" i="36"/>
  <c r="H4425" i="36"/>
  <c r="I4424" i="36"/>
  <c r="H4424" i="36"/>
  <c r="I4423" i="36"/>
  <c r="H4423" i="36"/>
  <c r="I4422" i="36"/>
  <c r="H4422" i="36"/>
  <c r="I4421" i="36"/>
  <c r="H4421" i="36"/>
  <c r="I4420" i="36"/>
  <c r="H4420" i="36"/>
  <c r="I4419" i="36"/>
  <c r="H4419" i="36"/>
  <c r="I4418" i="36"/>
  <c r="H4418" i="36"/>
  <c r="I4417" i="36"/>
  <c r="H4417" i="36"/>
  <c r="I4416" i="36"/>
  <c r="H4416" i="36"/>
  <c r="I4415" i="36"/>
  <c r="H4415" i="36"/>
  <c r="I4414" i="36"/>
  <c r="H4414" i="36"/>
  <c r="I4413" i="36"/>
  <c r="H4413" i="36"/>
  <c r="I4412" i="36"/>
  <c r="H4412" i="36"/>
  <c r="I4411" i="36"/>
  <c r="H4411" i="36"/>
  <c r="I4410" i="36"/>
  <c r="H4410" i="36"/>
  <c r="I4409" i="36"/>
  <c r="H4409" i="36"/>
  <c r="I4408" i="36"/>
  <c r="H4408" i="36"/>
  <c r="I4407" i="36"/>
  <c r="H4407" i="36"/>
  <c r="I4406" i="36"/>
  <c r="H4406" i="36"/>
  <c r="I4405" i="36"/>
  <c r="H4405" i="36"/>
  <c r="I4404" i="36"/>
  <c r="H4404" i="36"/>
  <c r="I4403" i="36"/>
  <c r="H4403" i="36"/>
  <c r="I4402" i="36"/>
  <c r="H4402" i="36"/>
  <c r="I4401" i="36"/>
  <c r="H4401" i="36"/>
  <c r="I4400" i="36"/>
  <c r="H4400" i="36"/>
  <c r="I4399" i="36"/>
  <c r="H4399" i="36"/>
  <c r="I4398" i="36"/>
  <c r="H4398" i="36"/>
  <c r="I4397" i="36"/>
  <c r="H4397" i="36"/>
  <c r="I4396" i="36"/>
  <c r="H4396" i="36"/>
  <c r="I4395" i="36"/>
  <c r="H4395" i="36"/>
  <c r="I4394" i="36"/>
  <c r="H4394" i="36"/>
  <c r="I4393" i="36"/>
  <c r="H4393" i="36"/>
  <c r="I4392" i="36"/>
  <c r="H4392" i="36"/>
  <c r="I4391" i="36"/>
  <c r="H4391" i="36"/>
  <c r="I4390" i="36"/>
  <c r="H4390" i="36"/>
  <c r="I4389" i="36"/>
  <c r="H4389" i="36"/>
  <c r="I4388" i="36"/>
  <c r="H4388" i="36"/>
  <c r="I4387" i="36"/>
  <c r="H4387" i="36"/>
  <c r="I4386" i="36"/>
  <c r="H4386" i="36"/>
  <c r="I4385" i="36"/>
  <c r="H4385" i="36"/>
  <c r="I4384" i="36"/>
  <c r="H4384" i="36"/>
  <c r="I4383" i="36"/>
  <c r="H4383" i="36"/>
  <c r="I4382" i="36"/>
  <c r="H4382" i="36"/>
  <c r="I4381" i="36"/>
  <c r="H4381" i="36"/>
  <c r="I4380" i="36"/>
  <c r="H4380" i="36"/>
  <c r="I4379" i="36"/>
  <c r="H4379" i="36"/>
  <c r="I4378" i="36"/>
  <c r="H4378" i="36"/>
  <c r="I4377" i="36"/>
  <c r="H4377" i="36"/>
  <c r="I4376" i="36"/>
  <c r="H4376" i="36"/>
  <c r="I4375" i="36"/>
  <c r="H4375" i="36"/>
  <c r="I4374" i="36"/>
  <c r="H4374" i="36"/>
  <c r="I4373" i="36"/>
  <c r="H4373" i="36"/>
  <c r="I4372" i="36"/>
  <c r="H4372" i="36"/>
  <c r="I4371" i="36"/>
  <c r="H4371" i="36"/>
  <c r="I4370" i="36"/>
  <c r="H4370" i="36"/>
  <c r="I4369" i="36"/>
  <c r="H4369" i="36"/>
  <c r="I4368" i="36"/>
  <c r="H4368" i="36"/>
  <c r="I4367" i="36"/>
  <c r="H4367" i="36"/>
  <c r="I4366" i="36"/>
  <c r="H4366" i="36"/>
  <c r="I4365" i="36"/>
  <c r="H4365" i="36"/>
  <c r="I4364" i="36"/>
  <c r="H4364" i="36"/>
  <c r="I4363" i="36"/>
  <c r="H4363" i="36"/>
  <c r="I4362" i="36"/>
  <c r="H4362" i="36"/>
  <c r="I4361" i="36"/>
  <c r="H4361" i="36"/>
  <c r="I4360" i="36"/>
  <c r="H4360" i="36"/>
  <c r="I4359" i="36"/>
  <c r="H4359" i="36"/>
  <c r="I4358" i="36"/>
  <c r="H4358" i="36"/>
  <c r="I4357" i="36"/>
  <c r="H4357" i="36"/>
  <c r="I4356" i="36"/>
  <c r="H4356" i="36"/>
  <c r="I4355" i="36"/>
  <c r="H4355" i="36"/>
  <c r="I4354" i="36"/>
  <c r="H4354" i="36"/>
  <c r="I4353" i="36"/>
  <c r="H4353" i="36"/>
  <c r="I4352" i="36"/>
  <c r="H4352" i="36"/>
  <c r="I4351" i="36"/>
  <c r="H4351" i="36"/>
  <c r="I4350" i="36"/>
  <c r="H4350" i="36"/>
  <c r="I4349" i="36"/>
  <c r="H4349" i="36"/>
  <c r="I4348" i="36"/>
  <c r="H4348" i="36"/>
  <c r="I4347" i="36"/>
  <c r="H4347" i="36"/>
  <c r="I4346" i="36"/>
  <c r="H4346" i="36"/>
  <c r="I4345" i="36"/>
  <c r="H4345" i="36"/>
  <c r="I4344" i="36"/>
  <c r="H4344" i="36"/>
  <c r="I4343" i="36"/>
  <c r="H4343" i="36"/>
  <c r="I4342" i="36"/>
  <c r="H4342" i="36"/>
  <c r="I4341" i="36"/>
  <c r="H4341" i="36"/>
  <c r="I4340" i="36"/>
  <c r="H4340" i="36"/>
  <c r="I4339" i="36"/>
  <c r="H4339" i="36"/>
  <c r="I4338" i="36"/>
  <c r="H4338" i="36"/>
  <c r="I4337" i="36"/>
  <c r="H4337" i="36"/>
  <c r="I4336" i="36"/>
  <c r="H4336" i="36"/>
  <c r="I4335" i="36"/>
  <c r="H4335" i="36"/>
  <c r="I4334" i="36"/>
  <c r="H4334" i="36"/>
  <c r="I4333" i="36"/>
  <c r="H4333" i="36"/>
  <c r="I4332" i="36"/>
  <c r="H4332" i="36"/>
  <c r="I4331" i="36"/>
  <c r="H4331" i="36"/>
  <c r="I4330" i="36"/>
  <c r="H4330" i="36"/>
  <c r="I4329" i="36"/>
  <c r="H4329" i="36"/>
  <c r="I4328" i="36"/>
  <c r="H4328" i="36"/>
  <c r="I4327" i="36"/>
  <c r="H4327" i="36"/>
  <c r="I4326" i="36"/>
  <c r="H4326" i="36"/>
  <c r="I4325" i="36"/>
  <c r="H4325" i="36"/>
  <c r="I4324" i="36"/>
  <c r="H4324" i="36"/>
  <c r="I4323" i="36"/>
  <c r="H4323" i="36"/>
  <c r="I4322" i="36"/>
  <c r="H4322" i="36"/>
  <c r="I4321" i="36"/>
  <c r="H4321" i="36"/>
  <c r="I4320" i="36"/>
  <c r="H4320" i="36"/>
  <c r="I4319" i="36"/>
  <c r="H4319" i="36"/>
  <c r="I4318" i="36"/>
  <c r="H4318" i="36"/>
  <c r="I4317" i="36"/>
  <c r="H4317" i="36"/>
  <c r="I4316" i="36"/>
  <c r="H4316" i="36"/>
  <c r="I4315" i="36"/>
  <c r="H4315" i="36"/>
  <c r="I4314" i="36"/>
  <c r="H4314" i="36"/>
  <c r="I4313" i="36"/>
  <c r="H4313" i="36"/>
  <c r="I4312" i="36"/>
  <c r="H4312" i="36"/>
  <c r="I4311" i="36"/>
  <c r="H4311" i="36"/>
  <c r="I4310" i="36"/>
  <c r="H4310" i="36"/>
  <c r="I4309" i="36"/>
  <c r="H4309" i="36"/>
  <c r="I4308" i="36"/>
  <c r="H4308" i="36"/>
  <c r="I4307" i="36"/>
  <c r="H4307" i="36"/>
  <c r="I4306" i="36"/>
  <c r="H4306" i="36"/>
  <c r="I4305" i="36"/>
  <c r="H4305" i="36"/>
  <c r="I4304" i="36"/>
  <c r="H4304" i="36"/>
  <c r="I4303" i="36"/>
  <c r="H4303" i="36"/>
  <c r="I4302" i="36"/>
  <c r="H4302" i="36"/>
  <c r="I4301" i="36"/>
  <c r="H4301" i="36"/>
  <c r="I4300" i="36"/>
  <c r="H4300" i="36"/>
  <c r="I4299" i="36"/>
  <c r="H4299" i="36"/>
  <c r="I4298" i="36"/>
  <c r="H4298" i="36"/>
  <c r="I4297" i="36"/>
  <c r="H4297" i="36"/>
  <c r="I4296" i="36"/>
  <c r="H4296" i="36"/>
  <c r="I4295" i="36"/>
  <c r="H4295" i="36"/>
  <c r="I4294" i="36"/>
  <c r="H4294" i="36"/>
  <c r="I4293" i="36"/>
  <c r="H4293" i="36"/>
  <c r="I4292" i="36"/>
  <c r="H4292" i="36"/>
  <c r="I4291" i="36"/>
  <c r="H4291" i="36"/>
  <c r="I4290" i="36"/>
  <c r="H4290" i="36"/>
  <c r="I4289" i="36"/>
  <c r="H4289" i="36"/>
  <c r="I4288" i="36"/>
  <c r="H4288" i="36"/>
  <c r="I4287" i="36"/>
  <c r="H4287" i="36"/>
  <c r="I4286" i="36"/>
  <c r="H4286" i="36"/>
  <c r="I4285" i="36"/>
  <c r="H4285" i="36"/>
  <c r="I4284" i="36"/>
  <c r="H4284" i="36"/>
  <c r="I4283" i="36"/>
  <c r="H4283" i="36"/>
  <c r="I4282" i="36"/>
  <c r="H4282" i="36"/>
  <c r="I4281" i="36"/>
  <c r="H4281" i="36"/>
  <c r="I4280" i="36"/>
  <c r="H4280" i="36"/>
  <c r="I4279" i="36"/>
  <c r="H4279" i="36"/>
  <c r="I4278" i="36"/>
  <c r="H4278" i="36"/>
  <c r="I4277" i="36"/>
  <c r="H4277" i="36"/>
  <c r="I4276" i="36"/>
  <c r="H4276" i="36"/>
  <c r="I4275" i="36"/>
  <c r="H4275" i="36"/>
  <c r="I4274" i="36"/>
  <c r="H4274" i="36"/>
  <c r="I4273" i="36"/>
  <c r="H4273" i="36"/>
  <c r="I4272" i="36"/>
  <c r="H4272" i="36"/>
  <c r="I4271" i="36"/>
  <c r="H4271" i="36"/>
  <c r="I4270" i="36"/>
  <c r="H4270" i="36"/>
  <c r="I4269" i="36"/>
  <c r="H4269" i="36"/>
  <c r="I4268" i="36"/>
  <c r="H4268" i="36"/>
  <c r="I4267" i="36"/>
  <c r="H4267" i="36"/>
  <c r="I4266" i="36"/>
  <c r="H4266" i="36"/>
  <c r="I4265" i="36"/>
  <c r="H4265" i="36"/>
  <c r="I4264" i="36"/>
  <c r="H4264" i="36"/>
  <c r="I4263" i="36"/>
  <c r="H4263" i="36"/>
  <c r="I4262" i="36"/>
  <c r="H4262" i="36"/>
  <c r="I4261" i="36"/>
  <c r="H4261" i="36"/>
  <c r="I4260" i="36"/>
  <c r="H4260" i="36"/>
  <c r="I4259" i="36"/>
  <c r="H4259" i="36"/>
  <c r="I4258" i="36"/>
  <c r="H4258" i="36"/>
  <c r="I4257" i="36"/>
  <c r="H4257" i="36"/>
  <c r="I4256" i="36"/>
  <c r="H4256" i="36"/>
  <c r="I4255" i="36"/>
  <c r="H4255" i="36"/>
  <c r="I4254" i="36"/>
  <c r="H4254" i="36"/>
  <c r="I4253" i="36"/>
  <c r="H4253" i="36"/>
  <c r="I4252" i="36"/>
  <c r="H4252" i="36"/>
  <c r="I4251" i="36"/>
  <c r="H4251" i="36"/>
  <c r="I4250" i="36"/>
  <c r="H4250" i="36"/>
  <c r="I4249" i="36"/>
  <c r="H4249" i="36"/>
  <c r="I4248" i="36"/>
  <c r="H4248" i="36"/>
  <c r="I4247" i="36"/>
  <c r="H4247" i="36"/>
  <c r="I4246" i="36"/>
  <c r="H4246" i="36"/>
  <c r="I4245" i="36"/>
  <c r="H4245" i="36"/>
  <c r="I4244" i="36"/>
  <c r="H4244" i="36"/>
  <c r="I4243" i="36"/>
  <c r="H4243" i="36"/>
  <c r="I4242" i="36"/>
  <c r="H4242" i="36"/>
  <c r="I4241" i="36"/>
  <c r="H4241" i="36"/>
  <c r="I4240" i="36"/>
  <c r="H4240" i="36"/>
  <c r="I4239" i="36"/>
  <c r="H4239" i="36"/>
  <c r="I4238" i="36"/>
  <c r="H4238" i="36"/>
  <c r="I4237" i="36"/>
  <c r="H4237" i="36"/>
  <c r="I4236" i="36"/>
  <c r="H4236" i="36"/>
  <c r="I4235" i="36"/>
  <c r="H4235" i="36"/>
  <c r="I4234" i="36"/>
  <c r="H4234" i="36"/>
  <c r="I4233" i="36"/>
  <c r="H4233" i="36"/>
  <c r="I4232" i="36"/>
  <c r="H4232" i="36"/>
  <c r="I4231" i="36"/>
  <c r="H4231" i="36"/>
  <c r="I4230" i="36"/>
  <c r="H4230" i="36"/>
  <c r="I4229" i="36"/>
  <c r="H4229" i="36"/>
  <c r="I4228" i="36"/>
  <c r="H4228" i="36"/>
  <c r="I4227" i="36"/>
  <c r="H4227" i="36"/>
  <c r="I4226" i="36"/>
  <c r="H4226" i="36"/>
  <c r="I4225" i="36"/>
  <c r="H4225" i="36"/>
  <c r="I4224" i="36"/>
  <c r="H4224" i="36"/>
  <c r="I4223" i="36"/>
  <c r="H4223" i="36"/>
  <c r="I4222" i="36"/>
  <c r="H4222" i="36"/>
  <c r="I4221" i="36"/>
  <c r="H4221" i="36"/>
  <c r="I4220" i="36"/>
  <c r="H4220" i="36"/>
  <c r="I4219" i="36"/>
  <c r="H4219" i="36"/>
  <c r="I4218" i="36"/>
  <c r="H4218" i="36"/>
  <c r="I4217" i="36"/>
  <c r="H4217" i="36"/>
  <c r="I4216" i="36"/>
  <c r="H4216" i="36"/>
  <c r="I4215" i="36"/>
  <c r="H4215" i="36"/>
  <c r="I4214" i="36"/>
  <c r="H4214" i="36"/>
  <c r="I4213" i="36"/>
  <c r="H4213" i="36"/>
  <c r="I4212" i="36"/>
  <c r="H4212" i="36"/>
  <c r="I4211" i="36"/>
  <c r="H4211" i="36"/>
  <c r="I4210" i="36"/>
  <c r="H4210" i="36"/>
  <c r="I4209" i="36"/>
  <c r="H4209" i="36"/>
  <c r="I4208" i="36"/>
  <c r="H4208" i="36"/>
  <c r="I4207" i="36"/>
  <c r="H4207" i="36"/>
  <c r="I4206" i="36"/>
  <c r="H4206" i="36"/>
  <c r="I4205" i="36"/>
  <c r="H4205" i="36"/>
  <c r="I4204" i="36"/>
  <c r="H4204" i="36"/>
  <c r="I4203" i="36"/>
  <c r="H4203" i="36"/>
  <c r="I4202" i="36"/>
  <c r="H4202" i="36"/>
  <c r="I4201" i="36"/>
  <c r="H4201" i="36"/>
  <c r="I4200" i="36"/>
  <c r="H4200" i="36"/>
  <c r="I4199" i="36"/>
  <c r="H4199" i="36"/>
  <c r="I4198" i="36"/>
  <c r="H4198" i="36"/>
  <c r="I4197" i="36"/>
  <c r="H4197" i="36"/>
  <c r="I4196" i="36"/>
  <c r="H4196" i="36"/>
  <c r="I4195" i="36"/>
  <c r="H4195" i="36"/>
  <c r="I4194" i="36"/>
  <c r="H4194" i="36"/>
  <c r="I4193" i="36"/>
  <c r="H4193" i="36"/>
  <c r="I4192" i="36"/>
  <c r="H4192" i="36"/>
  <c r="I4191" i="36"/>
  <c r="H4191" i="36"/>
  <c r="I4190" i="36"/>
  <c r="H4190" i="36"/>
  <c r="I4189" i="36"/>
  <c r="H4189" i="36"/>
  <c r="I4188" i="36"/>
  <c r="H4188" i="36"/>
  <c r="I4187" i="36"/>
  <c r="H4187" i="36"/>
  <c r="I4186" i="36"/>
  <c r="H4186" i="36"/>
  <c r="I4185" i="36"/>
  <c r="H4185" i="36"/>
  <c r="I4184" i="36"/>
  <c r="H4184" i="36"/>
  <c r="I4183" i="36"/>
  <c r="H4183" i="36"/>
  <c r="I4182" i="36"/>
  <c r="H4182" i="36"/>
  <c r="I4181" i="36"/>
  <c r="H4181" i="36"/>
  <c r="I4180" i="36"/>
  <c r="H4180" i="36"/>
  <c r="I4179" i="36"/>
  <c r="H4179" i="36"/>
  <c r="I4178" i="36"/>
  <c r="H4178" i="36"/>
  <c r="I4177" i="36"/>
  <c r="H4177" i="36"/>
  <c r="I4176" i="36"/>
  <c r="H4176" i="36"/>
  <c r="I4175" i="36"/>
  <c r="H4175" i="36"/>
  <c r="I4174" i="36"/>
  <c r="H4174" i="36"/>
  <c r="I4173" i="36"/>
  <c r="H4173" i="36"/>
  <c r="I4172" i="36"/>
  <c r="H4172" i="36"/>
  <c r="I4171" i="36"/>
  <c r="H4171" i="36"/>
  <c r="I4170" i="36"/>
  <c r="H4170" i="36"/>
  <c r="I4169" i="36"/>
  <c r="H4169" i="36"/>
  <c r="I4168" i="36"/>
  <c r="H4168" i="36"/>
  <c r="I4167" i="36"/>
  <c r="H4167" i="36"/>
  <c r="I4166" i="36"/>
  <c r="H4166" i="36"/>
  <c r="I4165" i="36"/>
  <c r="H4165" i="36"/>
  <c r="I4164" i="36"/>
  <c r="H4164" i="36"/>
  <c r="I4163" i="36"/>
  <c r="H4163" i="36"/>
  <c r="I4162" i="36"/>
  <c r="H4162" i="36"/>
  <c r="I4161" i="36"/>
  <c r="H4161" i="36"/>
  <c r="I4160" i="36"/>
  <c r="H4160" i="36"/>
  <c r="I4159" i="36"/>
  <c r="H4159" i="36"/>
  <c r="I4158" i="36"/>
  <c r="H4158" i="36"/>
  <c r="I4157" i="36"/>
  <c r="H4157" i="36"/>
  <c r="I4156" i="36"/>
  <c r="H4156" i="36"/>
  <c r="I4155" i="36"/>
  <c r="H4155" i="36"/>
  <c r="I4154" i="36"/>
  <c r="H4154" i="36"/>
  <c r="I4153" i="36"/>
  <c r="H4153" i="36"/>
  <c r="I4152" i="36"/>
  <c r="H4152" i="36"/>
  <c r="I4151" i="36"/>
  <c r="H4151" i="36"/>
  <c r="I4150" i="36"/>
  <c r="H4150" i="36"/>
  <c r="I4149" i="36"/>
  <c r="H4149" i="36"/>
  <c r="I4148" i="36"/>
  <c r="H4148" i="36"/>
  <c r="I4147" i="36"/>
  <c r="H4147" i="36"/>
  <c r="I4146" i="36"/>
  <c r="H4146" i="36"/>
  <c r="I4145" i="36"/>
  <c r="H4145" i="36"/>
  <c r="I4144" i="36"/>
  <c r="H4144" i="36"/>
  <c r="I4143" i="36"/>
  <c r="H4143" i="36"/>
  <c r="I4142" i="36"/>
  <c r="H4142" i="36"/>
  <c r="I4141" i="36"/>
  <c r="H4141" i="36"/>
  <c r="I4140" i="36"/>
  <c r="H4140" i="36"/>
  <c r="I4139" i="36"/>
  <c r="H4139" i="36"/>
  <c r="I4138" i="36"/>
  <c r="H4138" i="36"/>
  <c r="I4137" i="36"/>
  <c r="H4137" i="36"/>
  <c r="I4136" i="36"/>
  <c r="H4136" i="36"/>
  <c r="I4135" i="36"/>
  <c r="H4135" i="36"/>
  <c r="I4134" i="36"/>
  <c r="H4134" i="36"/>
  <c r="I4133" i="36"/>
  <c r="H4133" i="36"/>
  <c r="I4132" i="36"/>
  <c r="H4132" i="36"/>
  <c r="I4131" i="36"/>
  <c r="H4131" i="36"/>
  <c r="I4130" i="36"/>
  <c r="H4130" i="36"/>
  <c r="I4129" i="36"/>
  <c r="H4129" i="36"/>
  <c r="I4128" i="36"/>
  <c r="H4128" i="36"/>
  <c r="I4127" i="36"/>
  <c r="H4127" i="36"/>
  <c r="I4126" i="36"/>
  <c r="H4126" i="36"/>
  <c r="I4125" i="36"/>
  <c r="H4125" i="36"/>
  <c r="I4124" i="36"/>
  <c r="H4124" i="36"/>
  <c r="I4123" i="36"/>
  <c r="H4123" i="36"/>
  <c r="I4122" i="36"/>
  <c r="H4122" i="36"/>
  <c r="I4121" i="36"/>
  <c r="H4121" i="36"/>
  <c r="I4120" i="36"/>
  <c r="H4120" i="36"/>
  <c r="I4119" i="36"/>
  <c r="H4119" i="36"/>
  <c r="I4118" i="36"/>
  <c r="H4118" i="36"/>
  <c r="I4117" i="36"/>
  <c r="H4117" i="36"/>
  <c r="I4116" i="36"/>
  <c r="H4116" i="36"/>
  <c r="I4115" i="36"/>
  <c r="H4115" i="36"/>
  <c r="I4114" i="36"/>
  <c r="H4114" i="36"/>
  <c r="I4113" i="36"/>
  <c r="H4113" i="36"/>
  <c r="I4112" i="36"/>
  <c r="H4112" i="36"/>
  <c r="I4111" i="36"/>
  <c r="H4111" i="36"/>
  <c r="I4110" i="36"/>
  <c r="H4110" i="36"/>
  <c r="I4109" i="36"/>
  <c r="H4109" i="36"/>
  <c r="I4108" i="36"/>
  <c r="H4108" i="36"/>
  <c r="I4107" i="36"/>
  <c r="H4107" i="36"/>
  <c r="I4106" i="36"/>
  <c r="H4106" i="36"/>
  <c r="I4105" i="36"/>
  <c r="H4105" i="36"/>
  <c r="I4104" i="36"/>
  <c r="H4104" i="36"/>
  <c r="I4103" i="36"/>
  <c r="H4103" i="36"/>
  <c r="I4102" i="36"/>
  <c r="H4102" i="36"/>
  <c r="I4101" i="36"/>
  <c r="H4101" i="36"/>
  <c r="I4100" i="36"/>
  <c r="H4100" i="36"/>
  <c r="I4099" i="36"/>
  <c r="H4099" i="36"/>
  <c r="I4098" i="36"/>
  <c r="H4098" i="36"/>
  <c r="I4097" i="36"/>
  <c r="H4097" i="36"/>
  <c r="I4096" i="36"/>
  <c r="H4096" i="36"/>
  <c r="I4095" i="36"/>
  <c r="H4095" i="36"/>
  <c r="I4094" i="36"/>
  <c r="H4094" i="36"/>
  <c r="I4093" i="36"/>
  <c r="H4093" i="36"/>
  <c r="I4092" i="36"/>
  <c r="H4092" i="36"/>
  <c r="I4091" i="36"/>
  <c r="H4091" i="36"/>
  <c r="I4090" i="36"/>
  <c r="H4090" i="36"/>
  <c r="I4089" i="36"/>
  <c r="H4089" i="36"/>
  <c r="I4088" i="36"/>
  <c r="H4088" i="36"/>
  <c r="I4087" i="36"/>
  <c r="H4087" i="36"/>
  <c r="I4086" i="36"/>
  <c r="H4086" i="36"/>
  <c r="I4085" i="36"/>
  <c r="H4085" i="36"/>
  <c r="I4084" i="36"/>
  <c r="H4084" i="36"/>
  <c r="I4083" i="36"/>
  <c r="H4083" i="36"/>
  <c r="I4082" i="36"/>
  <c r="H4082" i="36"/>
  <c r="I4081" i="36"/>
  <c r="H4081" i="36"/>
  <c r="I4080" i="36"/>
  <c r="H4080" i="36"/>
  <c r="I4079" i="36"/>
  <c r="H4079" i="36"/>
  <c r="I4078" i="36"/>
  <c r="H4078" i="36"/>
  <c r="I4077" i="36"/>
  <c r="H4077" i="36"/>
  <c r="I4076" i="36"/>
  <c r="H4076" i="36"/>
  <c r="I4075" i="36"/>
  <c r="H4075" i="36"/>
  <c r="I4074" i="36"/>
  <c r="H4074" i="36"/>
  <c r="I4073" i="36"/>
  <c r="H4073" i="36"/>
  <c r="I4072" i="36"/>
  <c r="H4072" i="36"/>
  <c r="I4071" i="36"/>
  <c r="H4071" i="36"/>
  <c r="I4070" i="36"/>
  <c r="H4070" i="36"/>
  <c r="I4069" i="36"/>
  <c r="H4069" i="36"/>
  <c r="I4068" i="36"/>
  <c r="H4068" i="36"/>
  <c r="I4067" i="36"/>
  <c r="H4067" i="36"/>
  <c r="I4066" i="36"/>
  <c r="H4066" i="36"/>
  <c r="I4065" i="36"/>
  <c r="H4065" i="36"/>
  <c r="I4064" i="36"/>
  <c r="H4064" i="36"/>
  <c r="I4063" i="36"/>
  <c r="H4063" i="36"/>
  <c r="I4062" i="36"/>
  <c r="H4062" i="36"/>
  <c r="I4061" i="36"/>
  <c r="H4061" i="36"/>
  <c r="I4060" i="36"/>
  <c r="H4060" i="36"/>
  <c r="I4059" i="36"/>
  <c r="H4059" i="36"/>
  <c r="I4058" i="36"/>
  <c r="H4058" i="36"/>
  <c r="I4057" i="36"/>
  <c r="H4057" i="36"/>
  <c r="I4056" i="36"/>
  <c r="H4056" i="36"/>
  <c r="I4055" i="36"/>
  <c r="H4055" i="36"/>
  <c r="I4054" i="36"/>
  <c r="H4054" i="36"/>
  <c r="I4053" i="36"/>
  <c r="H4053" i="36"/>
  <c r="I4052" i="36"/>
  <c r="H4052" i="36"/>
  <c r="I4051" i="36"/>
  <c r="H4051" i="36"/>
  <c r="I4050" i="36"/>
  <c r="H4050" i="36"/>
  <c r="I4049" i="36"/>
  <c r="H4049" i="36"/>
  <c r="I4048" i="36"/>
  <c r="H4048" i="36"/>
  <c r="I4047" i="36"/>
  <c r="H4047" i="36"/>
  <c r="I4046" i="36"/>
  <c r="H4046" i="36"/>
  <c r="I4045" i="36"/>
  <c r="H4045" i="36"/>
  <c r="I4044" i="36"/>
  <c r="H4044" i="36"/>
  <c r="I4043" i="36"/>
  <c r="H4043" i="36"/>
  <c r="I4042" i="36"/>
  <c r="H4042" i="36"/>
  <c r="I4041" i="36"/>
  <c r="H4041" i="36"/>
  <c r="I4040" i="36"/>
  <c r="H4040" i="36"/>
  <c r="I4039" i="36"/>
  <c r="H4039" i="36"/>
  <c r="I4038" i="36"/>
  <c r="H4038" i="36"/>
  <c r="I4037" i="36"/>
  <c r="H4037" i="36"/>
  <c r="I4036" i="36"/>
  <c r="H4036" i="36"/>
  <c r="I4035" i="36"/>
  <c r="H4035" i="36"/>
  <c r="I4034" i="36"/>
  <c r="H4034" i="36"/>
  <c r="I4033" i="36"/>
  <c r="H4033" i="36"/>
  <c r="I4032" i="36"/>
  <c r="H4032" i="36"/>
  <c r="I4031" i="36"/>
  <c r="H4031" i="36"/>
  <c r="I4030" i="36"/>
  <c r="H4030" i="36"/>
  <c r="I4029" i="36"/>
  <c r="H4029" i="36"/>
  <c r="I4028" i="36"/>
  <c r="H4028" i="36"/>
  <c r="I4027" i="36"/>
  <c r="H4027" i="36"/>
  <c r="I4026" i="36"/>
  <c r="H4026" i="36"/>
  <c r="I4025" i="36"/>
  <c r="H4025" i="36"/>
  <c r="I4024" i="36"/>
  <c r="H4024" i="36"/>
  <c r="I4023" i="36"/>
  <c r="H4023" i="36"/>
  <c r="I4022" i="36"/>
  <c r="H4022" i="36"/>
  <c r="I4021" i="36"/>
  <c r="H4021" i="36"/>
  <c r="I4020" i="36"/>
  <c r="H4020" i="36"/>
  <c r="I4019" i="36"/>
  <c r="H4019" i="36"/>
  <c r="I4018" i="36"/>
  <c r="H4018" i="36"/>
  <c r="I4017" i="36"/>
  <c r="H4017" i="36"/>
  <c r="I4016" i="36"/>
  <c r="H4016" i="36"/>
  <c r="I4015" i="36"/>
  <c r="H4015" i="36"/>
  <c r="I4014" i="36"/>
  <c r="H4014" i="36"/>
  <c r="I4013" i="36"/>
  <c r="H4013" i="36"/>
  <c r="I4012" i="36"/>
  <c r="H4012" i="36"/>
  <c r="I4011" i="36"/>
  <c r="H4011" i="36"/>
  <c r="I4010" i="36"/>
  <c r="H4010" i="36"/>
  <c r="I4009" i="36"/>
  <c r="H4009" i="36"/>
  <c r="I4008" i="36"/>
  <c r="H4008" i="36"/>
  <c r="I4007" i="36"/>
  <c r="H4007" i="36"/>
  <c r="I4006" i="36"/>
  <c r="H4006" i="36"/>
  <c r="I4005" i="36"/>
  <c r="H4005" i="36"/>
  <c r="I4004" i="36"/>
  <c r="H4004" i="36"/>
  <c r="I4003" i="36"/>
  <c r="H4003" i="36"/>
  <c r="I4002" i="36"/>
  <c r="H4002" i="36"/>
  <c r="I4001" i="36"/>
  <c r="H4001" i="36"/>
  <c r="I4000" i="36"/>
  <c r="H4000" i="36"/>
  <c r="I3999" i="36"/>
  <c r="H3999" i="36"/>
  <c r="I3998" i="36"/>
  <c r="H3998" i="36"/>
  <c r="I3997" i="36"/>
  <c r="H3997" i="36"/>
  <c r="I3996" i="36"/>
  <c r="H3996" i="36"/>
  <c r="I3995" i="36"/>
  <c r="H3995" i="36"/>
  <c r="I3994" i="36"/>
  <c r="H3994" i="36"/>
  <c r="I3993" i="36"/>
  <c r="H3993" i="36"/>
  <c r="I3992" i="36"/>
  <c r="H3992" i="36"/>
  <c r="I3991" i="36"/>
  <c r="H3991" i="36"/>
  <c r="I3990" i="36"/>
  <c r="H3990" i="36"/>
  <c r="I3989" i="36"/>
  <c r="H3989" i="36"/>
  <c r="I3988" i="36"/>
  <c r="H3988" i="36"/>
  <c r="I3987" i="36"/>
  <c r="H3987" i="36"/>
  <c r="I3986" i="36"/>
  <c r="H3986" i="36"/>
  <c r="I3985" i="36"/>
  <c r="H3985" i="36"/>
  <c r="I3984" i="36"/>
  <c r="H3984" i="36"/>
  <c r="I3983" i="36"/>
  <c r="H3983" i="36"/>
  <c r="I3982" i="36"/>
  <c r="H3982" i="36"/>
  <c r="I3981" i="36"/>
  <c r="H3981" i="36"/>
  <c r="I3980" i="36"/>
  <c r="H3980" i="36"/>
  <c r="I3979" i="36"/>
  <c r="H3979" i="36"/>
  <c r="I3978" i="36"/>
  <c r="H3978" i="36"/>
  <c r="I3977" i="36"/>
  <c r="H3977" i="36"/>
  <c r="I3976" i="36"/>
  <c r="H3976" i="36"/>
  <c r="I3975" i="36"/>
  <c r="H3975" i="36"/>
  <c r="I3974" i="36"/>
  <c r="H3974" i="36"/>
  <c r="I3973" i="36"/>
  <c r="H3973" i="36"/>
  <c r="I3972" i="36"/>
  <c r="H3972" i="36"/>
  <c r="I3971" i="36"/>
  <c r="H3971" i="36"/>
  <c r="I3970" i="36"/>
  <c r="H3970" i="36"/>
  <c r="I3969" i="36"/>
  <c r="H3969" i="36"/>
  <c r="I3968" i="36"/>
  <c r="H3968" i="36"/>
  <c r="I3967" i="36"/>
  <c r="H3967" i="36"/>
  <c r="I3966" i="36"/>
  <c r="H3966" i="36"/>
  <c r="I3965" i="36"/>
  <c r="H3965" i="36"/>
  <c r="I3964" i="36"/>
  <c r="H3964" i="36"/>
  <c r="I3963" i="36"/>
  <c r="H3963" i="36"/>
  <c r="I3962" i="36"/>
  <c r="H3962" i="36"/>
  <c r="I3961" i="36"/>
  <c r="H3961" i="36"/>
  <c r="I3960" i="36"/>
  <c r="H3960" i="36"/>
  <c r="I3959" i="36"/>
  <c r="H3959" i="36"/>
  <c r="I3958" i="36"/>
  <c r="H3958" i="36"/>
  <c r="I3957" i="36"/>
  <c r="H3957" i="36"/>
  <c r="I3956" i="36"/>
  <c r="H3956" i="36"/>
  <c r="I3955" i="36"/>
  <c r="H3955" i="36"/>
  <c r="I3954" i="36"/>
  <c r="H3954" i="36"/>
  <c r="I3953" i="36"/>
  <c r="H3953" i="36"/>
  <c r="I3952" i="36"/>
  <c r="H3952" i="36"/>
  <c r="I3951" i="36"/>
  <c r="H3951" i="36"/>
  <c r="I3950" i="36"/>
  <c r="H3950" i="36"/>
  <c r="I3949" i="36"/>
  <c r="H3949" i="36"/>
  <c r="I3948" i="36"/>
  <c r="H3948" i="36"/>
  <c r="I3947" i="36"/>
  <c r="H3947" i="36"/>
  <c r="I3946" i="36"/>
  <c r="H3946" i="36"/>
  <c r="I3945" i="36"/>
  <c r="H3945" i="36"/>
  <c r="I3944" i="36"/>
  <c r="H3944" i="36"/>
  <c r="I3943" i="36"/>
  <c r="H3943" i="36"/>
  <c r="I3942" i="36"/>
  <c r="H3942" i="36"/>
  <c r="I3941" i="36"/>
  <c r="H3941" i="36"/>
  <c r="I3940" i="36"/>
  <c r="H3940" i="36"/>
  <c r="I3939" i="36"/>
  <c r="H3939" i="36"/>
  <c r="I3938" i="36"/>
  <c r="H3938" i="36"/>
  <c r="I3937" i="36"/>
  <c r="H3937" i="36"/>
  <c r="I3936" i="36"/>
  <c r="H3936" i="36"/>
  <c r="I3935" i="36"/>
  <c r="H3935" i="36"/>
  <c r="I3934" i="36"/>
  <c r="H3934" i="36"/>
  <c r="I3933" i="36"/>
  <c r="H3933" i="36"/>
  <c r="I3932" i="36"/>
  <c r="H3932" i="36"/>
  <c r="I3931" i="36"/>
  <c r="H3931" i="36"/>
  <c r="I3930" i="36"/>
  <c r="H3930" i="36"/>
  <c r="I3929" i="36"/>
  <c r="H3929" i="36"/>
  <c r="I3928" i="36"/>
  <c r="H3928" i="36"/>
  <c r="I3927" i="36"/>
  <c r="H3927" i="36"/>
  <c r="I3926" i="36"/>
  <c r="H3926" i="36"/>
  <c r="I3925" i="36"/>
  <c r="H3925" i="36"/>
  <c r="I3924" i="36"/>
  <c r="H3924" i="36"/>
  <c r="I3923" i="36"/>
  <c r="H3923" i="36"/>
  <c r="I3922" i="36"/>
  <c r="H3922" i="36"/>
  <c r="I3921" i="36"/>
  <c r="H3921" i="36"/>
  <c r="I3920" i="36"/>
  <c r="H3920" i="36"/>
  <c r="I3919" i="36"/>
  <c r="H3919" i="36"/>
  <c r="I3918" i="36"/>
  <c r="H3918" i="36"/>
  <c r="I3917" i="36"/>
  <c r="H3917" i="36"/>
  <c r="I3916" i="36"/>
  <c r="H3916" i="36"/>
  <c r="I3915" i="36"/>
  <c r="H3915" i="36"/>
  <c r="I3914" i="36"/>
  <c r="H3914" i="36"/>
  <c r="I3913" i="36"/>
  <c r="H3913" i="36"/>
  <c r="I3912" i="36"/>
  <c r="H3912" i="36"/>
  <c r="I3911" i="36"/>
  <c r="H3911" i="36"/>
  <c r="I3910" i="36"/>
  <c r="H3910" i="36"/>
  <c r="I3909" i="36"/>
  <c r="H3909" i="36"/>
  <c r="I3908" i="36"/>
  <c r="H3908" i="36"/>
  <c r="I3907" i="36"/>
  <c r="H3907" i="36"/>
  <c r="I3906" i="36"/>
  <c r="H3906" i="36"/>
  <c r="I3905" i="36"/>
  <c r="H3905" i="36"/>
  <c r="I3904" i="36"/>
  <c r="H3904" i="36"/>
  <c r="I3903" i="36"/>
  <c r="H3903" i="36"/>
  <c r="I3902" i="36"/>
  <c r="H3902" i="36"/>
  <c r="I3901" i="36"/>
  <c r="H3901" i="36"/>
  <c r="I3900" i="36"/>
  <c r="H3900" i="36"/>
  <c r="I3899" i="36"/>
  <c r="H3899" i="36"/>
  <c r="I3898" i="36"/>
  <c r="H3898" i="36"/>
  <c r="I3897" i="36"/>
  <c r="H3897" i="36"/>
  <c r="I3896" i="36"/>
  <c r="H3896" i="36"/>
  <c r="I3895" i="36"/>
  <c r="H3895" i="36"/>
  <c r="I3894" i="36"/>
  <c r="H3894" i="36"/>
  <c r="I3893" i="36"/>
  <c r="H3893" i="36"/>
  <c r="I3892" i="36"/>
  <c r="H3892" i="36"/>
  <c r="I3891" i="36"/>
  <c r="H3891" i="36"/>
  <c r="I3890" i="36"/>
  <c r="H3890" i="36"/>
  <c r="I3889" i="36"/>
  <c r="H3889" i="36"/>
  <c r="I3888" i="36"/>
  <c r="H3888" i="36"/>
  <c r="I3887" i="36"/>
  <c r="H3887" i="36"/>
  <c r="I3886" i="36"/>
  <c r="H3886" i="36"/>
  <c r="I3885" i="36"/>
  <c r="H3885" i="36"/>
  <c r="I3884" i="36"/>
  <c r="H3884" i="36"/>
  <c r="I3883" i="36"/>
  <c r="H3883" i="36"/>
  <c r="I3882" i="36"/>
  <c r="H3882" i="36"/>
  <c r="I3881" i="36"/>
  <c r="H3881" i="36"/>
  <c r="I3880" i="36"/>
  <c r="H3880" i="36"/>
  <c r="I3879" i="36"/>
  <c r="H3879" i="36"/>
  <c r="I3878" i="36"/>
  <c r="H3878" i="36"/>
  <c r="I3877" i="36"/>
  <c r="H3877" i="36"/>
  <c r="I3876" i="36"/>
  <c r="H3876" i="36"/>
  <c r="I3875" i="36"/>
  <c r="H3875" i="36"/>
  <c r="I3874" i="36"/>
  <c r="H3874" i="36"/>
  <c r="I3873" i="36"/>
  <c r="H3873" i="36"/>
  <c r="I3872" i="36"/>
  <c r="H3872" i="36"/>
  <c r="I3871" i="36"/>
  <c r="H3871" i="36"/>
  <c r="I3870" i="36"/>
  <c r="H3870" i="36"/>
  <c r="I3869" i="36"/>
  <c r="H3869" i="36"/>
  <c r="I3868" i="36"/>
  <c r="H3868" i="36"/>
  <c r="I3867" i="36"/>
  <c r="H3867" i="36"/>
  <c r="I3866" i="36"/>
  <c r="H3866" i="36"/>
  <c r="I3865" i="36"/>
  <c r="H3865" i="36"/>
  <c r="I3864" i="36"/>
  <c r="H3864" i="36"/>
  <c r="I3863" i="36"/>
  <c r="H3863" i="36"/>
  <c r="I3862" i="36"/>
  <c r="H3862" i="36"/>
  <c r="I3861" i="36"/>
  <c r="H3861" i="36"/>
  <c r="I3860" i="36"/>
  <c r="H3860" i="36"/>
  <c r="I3859" i="36"/>
  <c r="H3859" i="36"/>
  <c r="I3858" i="36"/>
  <c r="H3858" i="36"/>
  <c r="I3857" i="36"/>
  <c r="H3857" i="36"/>
  <c r="I3856" i="36"/>
  <c r="H3856" i="36"/>
  <c r="I3855" i="36"/>
  <c r="H3855" i="36"/>
  <c r="I3854" i="36"/>
  <c r="H3854" i="36"/>
  <c r="I3853" i="36"/>
  <c r="H3853" i="36"/>
  <c r="I3852" i="36"/>
  <c r="H3852" i="36"/>
  <c r="I3851" i="36"/>
  <c r="H3851" i="36"/>
  <c r="I3850" i="36"/>
  <c r="H3850" i="36"/>
  <c r="I3849" i="36"/>
  <c r="H3849" i="36"/>
  <c r="I3848" i="36"/>
  <c r="H3848" i="36"/>
  <c r="I3847" i="36"/>
  <c r="H3847" i="36"/>
  <c r="I3846" i="36"/>
  <c r="H3846" i="36"/>
  <c r="I3845" i="36"/>
  <c r="H3845" i="36"/>
  <c r="I3844" i="36"/>
  <c r="H3844" i="36"/>
  <c r="I3843" i="36"/>
  <c r="H3843" i="36"/>
  <c r="I3842" i="36"/>
  <c r="H3842" i="36"/>
  <c r="I3841" i="36"/>
  <c r="H3841" i="36"/>
  <c r="I3840" i="36"/>
  <c r="H3840" i="36"/>
  <c r="I3839" i="36"/>
  <c r="H3839" i="36"/>
  <c r="I3838" i="36"/>
  <c r="H3838" i="36"/>
  <c r="I3837" i="36"/>
  <c r="H3837" i="36"/>
  <c r="I3836" i="36"/>
  <c r="H3836" i="36"/>
  <c r="I3835" i="36"/>
  <c r="H3835" i="36"/>
  <c r="I3834" i="36"/>
  <c r="H3834" i="36"/>
  <c r="I3833" i="36"/>
  <c r="H3833" i="36"/>
  <c r="I3832" i="36"/>
  <c r="H3832" i="36"/>
  <c r="I3831" i="36"/>
  <c r="H3831" i="36"/>
  <c r="I3830" i="36"/>
  <c r="H3830" i="36"/>
  <c r="I3829" i="36"/>
  <c r="H3829" i="36"/>
  <c r="I3828" i="36"/>
  <c r="H3828" i="36"/>
  <c r="I3827" i="36"/>
  <c r="H3827" i="36"/>
  <c r="I3826" i="36"/>
  <c r="H3826" i="36"/>
  <c r="I3825" i="36"/>
  <c r="H3825" i="36"/>
  <c r="I3824" i="36"/>
  <c r="H3824" i="36"/>
  <c r="I3823" i="36"/>
  <c r="H3823" i="36"/>
  <c r="I3822" i="36"/>
  <c r="H3822" i="36"/>
  <c r="I3821" i="36"/>
  <c r="H3821" i="36"/>
  <c r="I3820" i="36"/>
  <c r="H3820" i="36"/>
  <c r="I3819" i="36"/>
  <c r="H3819" i="36"/>
  <c r="I3818" i="36"/>
  <c r="H3818" i="36"/>
  <c r="I3817" i="36"/>
  <c r="H3817" i="36"/>
  <c r="I3816" i="36"/>
  <c r="H3816" i="36"/>
  <c r="I3815" i="36"/>
  <c r="H3815" i="36"/>
  <c r="I3814" i="36"/>
  <c r="H3814" i="36"/>
  <c r="I3813" i="36"/>
  <c r="H3813" i="36"/>
  <c r="I3812" i="36"/>
  <c r="H3812" i="36"/>
  <c r="I3811" i="36"/>
  <c r="H3811" i="36"/>
  <c r="I3810" i="36"/>
  <c r="H3810" i="36"/>
  <c r="I3809" i="36"/>
  <c r="H3809" i="36"/>
  <c r="I3808" i="36"/>
  <c r="H3808" i="36"/>
  <c r="I3807" i="36"/>
  <c r="H3807" i="36"/>
  <c r="I3806" i="36"/>
  <c r="H3806" i="36"/>
  <c r="I3805" i="36"/>
  <c r="H3805" i="36"/>
  <c r="I3804" i="36"/>
  <c r="H3804" i="36"/>
  <c r="I3803" i="36"/>
  <c r="H3803" i="36"/>
  <c r="I3802" i="36"/>
  <c r="H3802" i="36"/>
  <c r="I3801" i="36"/>
  <c r="H3801" i="36"/>
  <c r="I3800" i="36"/>
  <c r="H3800" i="36"/>
  <c r="I3799" i="36"/>
  <c r="H3799" i="36"/>
  <c r="I3798" i="36"/>
  <c r="H3798" i="36"/>
  <c r="I3797" i="36"/>
  <c r="H3797" i="36"/>
  <c r="I3796" i="36"/>
  <c r="H3796" i="36"/>
  <c r="I3795" i="36"/>
  <c r="H3795" i="36"/>
  <c r="I3794" i="36"/>
  <c r="H3794" i="36"/>
  <c r="I3793" i="36"/>
  <c r="H3793" i="36"/>
  <c r="I3792" i="36"/>
  <c r="H3792" i="36"/>
  <c r="I3791" i="36"/>
  <c r="H3791" i="36"/>
  <c r="I3790" i="36"/>
  <c r="H3790" i="36"/>
  <c r="I3789" i="36"/>
  <c r="H3789" i="36"/>
  <c r="I3788" i="36"/>
  <c r="H3788" i="36"/>
  <c r="I3787" i="36"/>
  <c r="H3787" i="36"/>
  <c r="I3786" i="36"/>
  <c r="H3786" i="36"/>
  <c r="I3785" i="36"/>
  <c r="H3785" i="36"/>
  <c r="I3784" i="36"/>
  <c r="H3784" i="36"/>
  <c r="I3783" i="36"/>
  <c r="H3783" i="36"/>
  <c r="I3782" i="36"/>
  <c r="H3782" i="36"/>
  <c r="I3781" i="36"/>
  <c r="H3781" i="36"/>
  <c r="I3780" i="36"/>
  <c r="H3780" i="36"/>
  <c r="I3779" i="36"/>
  <c r="H3779" i="36"/>
  <c r="I3778" i="36"/>
  <c r="H3778" i="36"/>
  <c r="I3777" i="36"/>
  <c r="H3777" i="36"/>
  <c r="I3776" i="36"/>
  <c r="H3776" i="36"/>
  <c r="I3775" i="36"/>
  <c r="H3775" i="36"/>
  <c r="I3774" i="36"/>
  <c r="H3774" i="36"/>
  <c r="I3773" i="36"/>
  <c r="H3773" i="36"/>
  <c r="I3772" i="36"/>
  <c r="H3772" i="36"/>
  <c r="I3771" i="36"/>
  <c r="H3771" i="36"/>
  <c r="I3770" i="36"/>
  <c r="H3770" i="36"/>
  <c r="I3769" i="36"/>
  <c r="H3769" i="36"/>
  <c r="I3768" i="36"/>
  <c r="H3768" i="36"/>
  <c r="I3767" i="36"/>
  <c r="H3767" i="36"/>
  <c r="I3766" i="36"/>
  <c r="H3766" i="36"/>
  <c r="I3765" i="36"/>
  <c r="H3765" i="36"/>
  <c r="I3764" i="36"/>
  <c r="H3764" i="36"/>
  <c r="I3763" i="36"/>
  <c r="H3763" i="36"/>
  <c r="I3762" i="36"/>
  <c r="H3762" i="36"/>
  <c r="I3761" i="36"/>
  <c r="H3761" i="36"/>
  <c r="I3760" i="36"/>
  <c r="H3760" i="36"/>
  <c r="I3759" i="36"/>
  <c r="H3759" i="36"/>
  <c r="I3758" i="36"/>
  <c r="H3758" i="36"/>
  <c r="I3757" i="36"/>
  <c r="H3757" i="36"/>
  <c r="I3756" i="36"/>
  <c r="H3756" i="36"/>
  <c r="I3755" i="36"/>
  <c r="H3755" i="36"/>
  <c r="I3754" i="36"/>
  <c r="H3754" i="36"/>
  <c r="I3753" i="36"/>
  <c r="H3753" i="36"/>
  <c r="I3752" i="36"/>
  <c r="H3752" i="36"/>
  <c r="I3751" i="36"/>
  <c r="H3751" i="36"/>
  <c r="I3750" i="36"/>
  <c r="H3750" i="36"/>
  <c r="I3749" i="36"/>
  <c r="H3749" i="36"/>
  <c r="I3748" i="36"/>
  <c r="H3748" i="36"/>
  <c r="I3747" i="36"/>
  <c r="H3747" i="36"/>
  <c r="I3746" i="36"/>
  <c r="H3746" i="36"/>
  <c r="I3745" i="36"/>
  <c r="H3745" i="36"/>
  <c r="I3744" i="36"/>
  <c r="H3744" i="36"/>
  <c r="I3743" i="36"/>
  <c r="H3743" i="36"/>
  <c r="I3742" i="36"/>
  <c r="H3742" i="36"/>
  <c r="I3741" i="36"/>
  <c r="H3741" i="36"/>
  <c r="I3740" i="36"/>
  <c r="H3740" i="36"/>
  <c r="I3739" i="36"/>
  <c r="H3739" i="36"/>
  <c r="I3738" i="36"/>
  <c r="H3738" i="36"/>
  <c r="I3737" i="36"/>
  <c r="H3737" i="36"/>
  <c r="I3736" i="36"/>
  <c r="H3736" i="36"/>
  <c r="I3735" i="36"/>
  <c r="H3735" i="36"/>
  <c r="I3734" i="36"/>
  <c r="H3734" i="36"/>
  <c r="I3733" i="36"/>
  <c r="H3733" i="36"/>
  <c r="I3732" i="36"/>
  <c r="H3732" i="36"/>
  <c r="I3731" i="36"/>
  <c r="H3731" i="36"/>
  <c r="I3730" i="36"/>
  <c r="H3730" i="36"/>
  <c r="I3729" i="36"/>
  <c r="H3729" i="36"/>
  <c r="I3728" i="36"/>
  <c r="H3728" i="36"/>
  <c r="I3727" i="36"/>
  <c r="H3727" i="36"/>
  <c r="I3726" i="36"/>
  <c r="H3726" i="36"/>
  <c r="I3725" i="36"/>
  <c r="H3725" i="36"/>
  <c r="I3724" i="36"/>
  <c r="H3724" i="36"/>
  <c r="I3723" i="36"/>
  <c r="H3723" i="36"/>
  <c r="I3722" i="36"/>
  <c r="H3722" i="36"/>
  <c r="I3721" i="36"/>
  <c r="H3721" i="36"/>
  <c r="I3720" i="36"/>
  <c r="H3720" i="36"/>
  <c r="I3719" i="36"/>
  <c r="H3719" i="36"/>
  <c r="I3718" i="36"/>
  <c r="H3718" i="36"/>
  <c r="I3717" i="36"/>
  <c r="H3717" i="36"/>
  <c r="I3716" i="36"/>
  <c r="H3716" i="36"/>
  <c r="I3715" i="36"/>
  <c r="H3715" i="36"/>
  <c r="I3714" i="36"/>
  <c r="H3714" i="36"/>
  <c r="I3713" i="36"/>
  <c r="H3713" i="36"/>
  <c r="I3712" i="36"/>
  <c r="H3712" i="36"/>
  <c r="I3711" i="36"/>
  <c r="H3711" i="36"/>
  <c r="I3710" i="36"/>
  <c r="H3710" i="36"/>
  <c r="I3709" i="36"/>
  <c r="H3709" i="36"/>
  <c r="I3708" i="36"/>
  <c r="H3708" i="36"/>
  <c r="I3707" i="36"/>
  <c r="H3707" i="36"/>
  <c r="I3706" i="36"/>
  <c r="H3706" i="36"/>
  <c r="I3705" i="36"/>
  <c r="H3705" i="36"/>
  <c r="I3704" i="36"/>
  <c r="H3704" i="36"/>
  <c r="I3703" i="36"/>
  <c r="H3703" i="36"/>
  <c r="I3702" i="36"/>
  <c r="H3702" i="36"/>
  <c r="I3701" i="36"/>
  <c r="H3701" i="36"/>
  <c r="I3700" i="36"/>
  <c r="H3700" i="36"/>
  <c r="I3699" i="36"/>
  <c r="H3699" i="36"/>
  <c r="I3698" i="36"/>
  <c r="H3698" i="36"/>
  <c r="I3697" i="36"/>
  <c r="H3697" i="36"/>
  <c r="I3696" i="36"/>
  <c r="H3696" i="36"/>
  <c r="I3695" i="36"/>
  <c r="H3695" i="36"/>
  <c r="I3694" i="36"/>
  <c r="H3694" i="36"/>
  <c r="I3693" i="36"/>
  <c r="H3693" i="36"/>
  <c r="I3692" i="36"/>
  <c r="H3692" i="36"/>
  <c r="I3691" i="36"/>
  <c r="H3691" i="36"/>
  <c r="I3690" i="36"/>
  <c r="H3690" i="36"/>
  <c r="I3689" i="36"/>
  <c r="H3689" i="36"/>
  <c r="I3688" i="36"/>
  <c r="H3688" i="36"/>
  <c r="I3687" i="36"/>
  <c r="H3687" i="36"/>
  <c r="I3686" i="36"/>
  <c r="H3686" i="36"/>
  <c r="I3685" i="36"/>
  <c r="H3685" i="36"/>
  <c r="I3684" i="36"/>
  <c r="H3684" i="36"/>
  <c r="I3683" i="36"/>
  <c r="H3683" i="36"/>
  <c r="I3682" i="36"/>
  <c r="H3682" i="36"/>
  <c r="I3681" i="36"/>
  <c r="H3681" i="36"/>
  <c r="I3680" i="36"/>
  <c r="H3680" i="36"/>
  <c r="I3679" i="36"/>
  <c r="H3679" i="36"/>
  <c r="I3678" i="36"/>
  <c r="H3678" i="36"/>
  <c r="I3677" i="36"/>
  <c r="H3677" i="36"/>
  <c r="I3676" i="36"/>
  <c r="H3676" i="36"/>
  <c r="I3675" i="36"/>
  <c r="H3675" i="36"/>
  <c r="I3674" i="36"/>
  <c r="H3674" i="36"/>
  <c r="I3673" i="36"/>
  <c r="H3673" i="36"/>
  <c r="I3672" i="36"/>
  <c r="H3672" i="36"/>
  <c r="I3671" i="36"/>
  <c r="H3671" i="36"/>
  <c r="I3670" i="36"/>
  <c r="H3670" i="36"/>
  <c r="I3669" i="36"/>
  <c r="H3669" i="36"/>
  <c r="I3668" i="36"/>
  <c r="H3668" i="36"/>
  <c r="I3667" i="36"/>
  <c r="H3667" i="36"/>
  <c r="I3666" i="36"/>
  <c r="H3666" i="36"/>
  <c r="I3665" i="36"/>
  <c r="H3665" i="36"/>
  <c r="I3664" i="36"/>
  <c r="H3664" i="36"/>
  <c r="I3663" i="36"/>
  <c r="H3663" i="36"/>
  <c r="I3662" i="36"/>
  <c r="H3662" i="36"/>
  <c r="I3661" i="36"/>
  <c r="H3661" i="36"/>
  <c r="I3660" i="36"/>
  <c r="H3660" i="36"/>
  <c r="I3659" i="36"/>
  <c r="H3659" i="36"/>
  <c r="I3658" i="36"/>
  <c r="H3658" i="36"/>
  <c r="I3657" i="36"/>
  <c r="H3657" i="36"/>
  <c r="I3656" i="36"/>
  <c r="H3656" i="36"/>
  <c r="I3655" i="36"/>
  <c r="H3655" i="36"/>
  <c r="I3654" i="36"/>
  <c r="H3654" i="36"/>
  <c r="I3653" i="36"/>
  <c r="H3653" i="36"/>
  <c r="I3652" i="36"/>
  <c r="H3652" i="36"/>
  <c r="I3651" i="36"/>
  <c r="H3651" i="36"/>
  <c r="I3650" i="36"/>
  <c r="H3650" i="36"/>
  <c r="I3649" i="36"/>
  <c r="H3649" i="36"/>
  <c r="I3648" i="36"/>
  <c r="H3648" i="36"/>
  <c r="I3647" i="36"/>
  <c r="H3647" i="36"/>
  <c r="I3646" i="36"/>
  <c r="H3646" i="36"/>
  <c r="I3645" i="36"/>
  <c r="H3645" i="36"/>
  <c r="I3644" i="36"/>
  <c r="H3644" i="36"/>
  <c r="I3643" i="36"/>
  <c r="H3643" i="36"/>
  <c r="I3642" i="36"/>
  <c r="H3642" i="36"/>
  <c r="I3641" i="36"/>
  <c r="H3641" i="36"/>
  <c r="I3640" i="36"/>
  <c r="H3640" i="36"/>
  <c r="I3639" i="36"/>
  <c r="H3639" i="36"/>
  <c r="I3638" i="36"/>
  <c r="H3638" i="36"/>
  <c r="I3637" i="36"/>
  <c r="H3637" i="36"/>
  <c r="I3636" i="36"/>
  <c r="H3636" i="36"/>
  <c r="I3635" i="36"/>
  <c r="H3635" i="36"/>
  <c r="I3634" i="36"/>
  <c r="H3634" i="36"/>
  <c r="I3633" i="36"/>
  <c r="H3633" i="36"/>
  <c r="I3632" i="36"/>
  <c r="H3632" i="36"/>
  <c r="I3631" i="36"/>
  <c r="H3631" i="36"/>
  <c r="I3630" i="36"/>
  <c r="H3630" i="36"/>
  <c r="I3629" i="36"/>
  <c r="H3629" i="36"/>
  <c r="I3628" i="36"/>
  <c r="H3628" i="36"/>
  <c r="I3627" i="36"/>
  <c r="H3627" i="36"/>
  <c r="I3626" i="36"/>
  <c r="H3626" i="36"/>
  <c r="I3625" i="36"/>
  <c r="H3625" i="36"/>
  <c r="I3624" i="36"/>
  <c r="H3624" i="36"/>
  <c r="I3623" i="36"/>
  <c r="H3623" i="36"/>
  <c r="I3622" i="36"/>
  <c r="H3622" i="36"/>
  <c r="I3621" i="36"/>
  <c r="H3621" i="36"/>
  <c r="I3620" i="36"/>
  <c r="H3620" i="36"/>
  <c r="I3619" i="36"/>
  <c r="H3619" i="36"/>
  <c r="I3618" i="36"/>
  <c r="H3618" i="36"/>
  <c r="I3617" i="36"/>
  <c r="H3617" i="36"/>
  <c r="I3616" i="36"/>
  <c r="H3616" i="36"/>
  <c r="I3615" i="36"/>
  <c r="H3615" i="36"/>
  <c r="I3614" i="36"/>
  <c r="H3614" i="36"/>
  <c r="I3613" i="36"/>
  <c r="H3613" i="36"/>
  <c r="I3612" i="36"/>
  <c r="H3612" i="36"/>
  <c r="I3611" i="36"/>
  <c r="H3611" i="36"/>
  <c r="I3610" i="36"/>
  <c r="H3610" i="36"/>
  <c r="I3609" i="36"/>
  <c r="H3609" i="36"/>
  <c r="I3608" i="36"/>
  <c r="H3608" i="36"/>
  <c r="I3607" i="36"/>
  <c r="H3607" i="36"/>
  <c r="I3606" i="36"/>
  <c r="H3606" i="36"/>
  <c r="I3605" i="36"/>
  <c r="H3605" i="36"/>
  <c r="I3604" i="36"/>
  <c r="H3604" i="36"/>
  <c r="I3603" i="36"/>
  <c r="H3603" i="36"/>
  <c r="I3602" i="36"/>
  <c r="H3602" i="36"/>
  <c r="I3601" i="36"/>
  <c r="H3601" i="36"/>
  <c r="I3600" i="36"/>
  <c r="H3600" i="36"/>
  <c r="I3599" i="36"/>
  <c r="H3599" i="36"/>
  <c r="I3598" i="36"/>
  <c r="H3598" i="36"/>
  <c r="I3597" i="36"/>
  <c r="H3597" i="36"/>
  <c r="I3596" i="36"/>
  <c r="H3596" i="36"/>
  <c r="I3595" i="36"/>
  <c r="H3595" i="36"/>
  <c r="I3594" i="36"/>
  <c r="H3594" i="36"/>
  <c r="I3593" i="36"/>
  <c r="H3593" i="36"/>
  <c r="I3592" i="36"/>
  <c r="H3592" i="36"/>
  <c r="I3591" i="36"/>
  <c r="H3591" i="36"/>
  <c r="I3590" i="36"/>
  <c r="H3590" i="36"/>
  <c r="I3589" i="36"/>
  <c r="H3589" i="36"/>
  <c r="I3588" i="36"/>
  <c r="H3588" i="36"/>
  <c r="I3587" i="36"/>
  <c r="H3587" i="36"/>
  <c r="I3586" i="36"/>
  <c r="H3586" i="36"/>
  <c r="I3585" i="36"/>
  <c r="H3585" i="36"/>
  <c r="I3584" i="36"/>
  <c r="H3584" i="36"/>
  <c r="I3583" i="36"/>
  <c r="H3583" i="36"/>
  <c r="I3582" i="36"/>
  <c r="H3582" i="36"/>
  <c r="I3581" i="36"/>
  <c r="H3581" i="36"/>
  <c r="I3580" i="36"/>
  <c r="H3580" i="36"/>
  <c r="I3579" i="36"/>
  <c r="H3579" i="36"/>
  <c r="I3578" i="36"/>
  <c r="H3578" i="36"/>
  <c r="I3577" i="36"/>
  <c r="H3577" i="36"/>
  <c r="I3576" i="36"/>
  <c r="H3576" i="36"/>
  <c r="I3575" i="36"/>
  <c r="H3575" i="36"/>
  <c r="I3574" i="36"/>
  <c r="H3574" i="36"/>
  <c r="I3573" i="36"/>
  <c r="H3573" i="36"/>
  <c r="I3572" i="36"/>
  <c r="H3572" i="36"/>
  <c r="I3571" i="36"/>
  <c r="H3571" i="36"/>
  <c r="I3570" i="36"/>
  <c r="H3570" i="36"/>
  <c r="I3569" i="36"/>
  <c r="H3569" i="36"/>
  <c r="I3568" i="36"/>
  <c r="H3568" i="36"/>
  <c r="I3567" i="36"/>
  <c r="H3567" i="36"/>
  <c r="I3566" i="36"/>
  <c r="H3566" i="36"/>
  <c r="I3565" i="36"/>
  <c r="H3565" i="36"/>
  <c r="I3564" i="36"/>
  <c r="H3564" i="36"/>
  <c r="I3563" i="36"/>
  <c r="H3563" i="36"/>
  <c r="I3562" i="36"/>
  <c r="H3562" i="36"/>
  <c r="I3561" i="36"/>
  <c r="H3561" i="36"/>
  <c r="I3560" i="36"/>
  <c r="H3560" i="36"/>
  <c r="I3559" i="36"/>
  <c r="H3559" i="36"/>
  <c r="I3558" i="36"/>
  <c r="H3558" i="36"/>
  <c r="I3557" i="36"/>
  <c r="H3557" i="36"/>
  <c r="I3556" i="36"/>
  <c r="H3556" i="36"/>
  <c r="I3555" i="36"/>
  <c r="H3555" i="36"/>
  <c r="I3554" i="36"/>
  <c r="H3554" i="36"/>
  <c r="I3553" i="36"/>
  <c r="H3553" i="36"/>
  <c r="I3552" i="36"/>
  <c r="H3552" i="36"/>
  <c r="I3551" i="36"/>
  <c r="H3551" i="36"/>
  <c r="I3550" i="36"/>
  <c r="H3550" i="36"/>
  <c r="I3549" i="36"/>
  <c r="H3549" i="36"/>
  <c r="I3548" i="36"/>
  <c r="H3548" i="36"/>
  <c r="I3547" i="36"/>
  <c r="H3547" i="36"/>
  <c r="I3546" i="36"/>
  <c r="H3546" i="36"/>
  <c r="I3545" i="36"/>
  <c r="H3545" i="36"/>
  <c r="I3544" i="36"/>
  <c r="H3544" i="36"/>
  <c r="I3543" i="36"/>
  <c r="H3543" i="36"/>
  <c r="I3542" i="36"/>
  <c r="H3542" i="36"/>
  <c r="I3541" i="36"/>
  <c r="H3541" i="36"/>
  <c r="I3540" i="36"/>
  <c r="H3540" i="36"/>
  <c r="I3539" i="36"/>
  <c r="H3539" i="36"/>
  <c r="I3538" i="36"/>
  <c r="H3538" i="36"/>
  <c r="I3537" i="36"/>
  <c r="H3537" i="36"/>
  <c r="I3536" i="36"/>
  <c r="H3536" i="36"/>
  <c r="I3535" i="36"/>
  <c r="H3535" i="36"/>
  <c r="I3534" i="36"/>
  <c r="H3534" i="36"/>
  <c r="I3533" i="36"/>
  <c r="H3533" i="36"/>
  <c r="I3532" i="36"/>
  <c r="H3532" i="36"/>
  <c r="I3531" i="36"/>
  <c r="H3531" i="36"/>
  <c r="I3530" i="36"/>
  <c r="H3530" i="36"/>
  <c r="I3529" i="36"/>
  <c r="H3529" i="36"/>
  <c r="I3528" i="36"/>
  <c r="H3528" i="36"/>
  <c r="I3527" i="36"/>
  <c r="H3527" i="36"/>
  <c r="I3526" i="36"/>
  <c r="H3526" i="36"/>
  <c r="I3525" i="36"/>
  <c r="H3525" i="36"/>
  <c r="I3524" i="36"/>
  <c r="H3524" i="36"/>
  <c r="I3523" i="36"/>
  <c r="H3523" i="36"/>
  <c r="I3522" i="36"/>
  <c r="H3522" i="36"/>
  <c r="I3521" i="36"/>
  <c r="H3521" i="36"/>
  <c r="I3520" i="36"/>
  <c r="H3520" i="36"/>
  <c r="I3519" i="36"/>
  <c r="H3519" i="36"/>
  <c r="I3518" i="36"/>
  <c r="H3518" i="36"/>
  <c r="I3517" i="36"/>
  <c r="H3517" i="36"/>
  <c r="I3516" i="36"/>
  <c r="H3516" i="36"/>
  <c r="I3515" i="36"/>
  <c r="H3515" i="36"/>
  <c r="I3514" i="36"/>
  <c r="H3514" i="36"/>
  <c r="I3513" i="36"/>
  <c r="H3513" i="36"/>
  <c r="I3512" i="36"/>
  <c r="H3512" i="36"/>
  <c r="I3511" i="36"/>
  <c r="H3511" i="36"/>
  <c r="I3510" i="36"/>
  <c r="H3510" i="36"/>
  <c r="I3509" i="36"/>
  <c r="H3509" i="36"/>
  <c r="I3508" i="36"/>
  <c r="H3508" i="36"/>
  <c r="I3507" i="36"/>
  <c r="H3507" i="36"/>
  <c r="I3506" i="36"/>
  <c r="H3506" i="36"/>
  <c r="I3505" i="36"/>
  <c r="H3505" i="36"/>
  <c r="I3504" i="36"/>
  <c r="H3504" i="36"/>
  <c r="I3503" i="36"/>
  <c r="H3503" i="36"/>
  <c r="I3502" i="36"/>
  <c r="H3502" i="36"/>
  <c r="I3501" i="36"/>
  <c r="H3501" i="36"/>
  <c r="I3500" i="36"/>
  <c r="H3500" i="36"/>
  <c r="I3499" i="36"/>
  <c r="H3499" i="36"/>
  <c r="I3498" i="36"/>
  <c r="H3498" i="36"/>
  <c r="I3497" i="36"/>
  <c r="H3497" i="36"/>
  <c r="I3496" i="36"/>
  <c r="H3496" i="36"/>
  <c r="I3495" i="36"/>
  <c r="H3495" i="36"/>
  <c r="I3494" i="36"/>
  <c r="H3494" i="36"/>
  <c r="I3493" i="36"/>
  <c r="H3493" i="36"/>
  <c r="I3492" i="36"/>
  <c r="H3492" i="36"/>
  <c r="I3491" i="36"/>
  <c r="H3491" i="36"/>
  <c r="I3490" i="36"/>
  <c r="H3490" i="36"/>
  <c r="I3489" i="36"/>
  <c r="H3489" i="36"/>
  <c r="I3488" i="36"/>
  <c r="H3488" i="36"/>
  <c r="I3487" i="36"/>
  <c r="H3487" i="36"/>
  <c r="I3486" i="36"/>
  <c r="H3486" i="36"/>
  <c r="I3485" i="36"/>
  <c r="H3485" i="36"/>
  <c r="I3484" i="36"/>
  <c r="H3484" i="36"/>
  <c r="I3483" i="36"/>
  <c r="H3483" i="36"/>
  <c r="I3482" i="36"/>
  <c r="H3482" i="36"/>
  <c r="I3481" i="36"/>
  <c r="H3481" i="36"/>
  <c r="I3480" i="36"/>
  <c r="H3480" i="36"/>
  <c r="I3479" i="36"/>
  <c r="H3479" i="36"/>
  <c r="I3478" i="36"/>
  <c r="H3478" i="36"/>
  <c r="I3477" i="36"/>
  <c r="H3477" i="36"/>
  <c r="I3476" i="36"/>
  <c r="H3476" i="36"/>
  <c r="I3475" i="36"/>
  <c r="H3475" i="36"/>
  <c r="I3474" i="36"/>
  <c r="H3474" i="36"/>
  <c r="I3473" i="36"/>
  <c r="H3473" i="36"/>
  <c r="I3472" i="36"/>
  <c r="H3472" i="36"/>
  <c r="I3471" i="36"/>
  <c r="H3471" i="36"/>
  <c r="I3470" i="36"/>
  <c r="H3470" i="36"/>
  <c r="I3469" i="36"/>
  <c r="H3469" i="36"/>
  <c r="I3468" i="36"/>
  <c r="H3468" i="36"/>
  <c r="I3467" i="36"/>
  <c r="H3467" i="36"/>
  <c r="I3466" i="36"/>
  <c r="H3466" i="36"/>
  <c r="I3465" i="36"/>
  <c r="H3465" i="36"/>
  <c r="I3464" i="36"/>
  <c r="H3464" i="36"/>
  <c r="I3463" i="36"/>
  <c r="H3463" i="36"/>
  <c r="I3462" i="36"/>
  <c r="H3462" i="36"/>
  <c r="I3461" i="36"/>
  <c r="H3461" i="36"/>
  <c r="I3460" i="36"/>
  <c r="H3460" i="36"/>
  <c r="I3459" i="36"/>
  <c r="H3459" i="36"/>
  <c r="I3458" i="36"/>
  <c r="H3458" i="36"/>
  <c r="I3457" i="36"/>
  <c r="H3457" i="36"/>
  <c r="I3456" i="36"/>
  <c r="H3456" i="36"/>
  <c r="I3455" i="36"/>
  <c r="H3455" i="36"/>
  <c r="I3454" i="36"/>
  <c r="H3454" i="36"/>
  <c r="I3453" i="36"/>
  <c r="H3453" i="36"/>
  <c r="I3452" i="36"/>
  <c r="H3452" i="36"/>
  <c r="I3451" i="36"/>
  <c r="H3451" i="36"/>
  <c r="I3450" i="36"/>
  <c r="H3450" i="36"/>
  <c r="I3449" i="36"/>
  <c r="H3449" i="36"/>
  <c r="I3448" i="36"/>
  <c r="H3448" i="36"/>
  <c r="I3447" i="36"/>
  <c r="H3447" i="36"/>
  <c r="I3446" i="36"/>
  <c r="H3446" i="36"/>
  <c r="I3445" i="36"/>
  <c r="H3445" i="36"/>
  <c r="I3444" i="36"/>
  <c r="H3444" i="36"/>
  <c r="I3443" i="36"/>
  <c r="H3443" i="36"/>
  <c r="I3442" i="36"/>
  <c r="H3442" i="36"/>
  <c r="I3441" i="36"/>
  <c r="H3441" i="36"/>
  <c r="I3440" i="36"/>
  <c r="H3440" i="36"/>
  <c r="I3439" i="36"/>
  <c r="H3439" i="36"/>
  <c r="I3438" i="36"/>
  <c r="H3438" i="36"/>
  <c r="I3437" i="36"/>
  <c r="H3437" i="36"/>
  <c r="I3436" i="36"/>
  <c r="H3436" i="36"/>
  <c r="I3435" i="36"/>
  <c r="H3435" i="36"/>
  <c r="I3434" i="36"/>
  <c r="H3434" i="36"/>
  <c r="I3433" i="36"/>
  <c r="H3433" i="36"/>
  <c r="I3432" i="36"/>
  <c r="H3432" i="36"/>
  <c r="I3431" i="36"/>
  <c r="H3431" i="36"/>
  <c r="I3430" i="36"/>
  <c r="H3430" i="36"/>
  <c r="I3429" i="36"/>
  <c r="H3429" i="36"/>
  <c r="I3428" i="36"/>
  <c r="H3428" i="36"/>
  <c r="I3427" i="36"/>
  <c r="H3427" i="36"/>
  <c r="I3426" i="36"/>
  <c r="H3426" i="36"/>
  <c r="I3425" i="36"/>
  <c r="H3425" i="36"/>
  <c r="I3424" i="36"/>
  <c r="H3424" i="36"/>
  <c r="I3423" i="36"/>
  <c r="H3423" i="36"/>
  <c r="I3422" i="36"/>
  <c r="H3422" i="36"/>
  <c r="I3421" i="36"/>
  <c r="H3421" i="36"/>
  <c r="I3420" i="36"/>
  <c r="H3420" i="36"/>
  <c r="I3419" i="36"/>
  <c r="H3419" i="36"/>
  <c r="I3418" i="36"/>
  <c r="H3418" i="36"/>
  <c r="I3417" i="36"/>
  <c r="H3417" i="36"/>
  <c r="I3416" i="36"/>
  <c r="H3416" i="36"/>
  <c r="I3415" i="36"/>
  <c r="H3415" i="36"/>
  <c r="I3414" i="36"/>
  <c r="H3414" i="36"/>
  <c r="I3413" i="36"/>
  <c r="H3413" i="36"/>
  <c r="I3412" i="36"/>
  <c r="H3412" i="36"/>
  <c r="I3411" i="36"/>
  <c r="H3411" i="36"/>
  <c r="I3410" i="36"/>
  <c r="H3410" i="36"/>
  <c r="I3409" i="36"/>
  <c r="H3409" i="36"/>
  <c r="I3408" i="36"/>
  <c r="H3408" i="36"/>
  <c r="I3407" i="36"/>
  <c r="H3407" i="36"/>
  <c r="I3406" i="36"/>
  <c r="H3406" i="36"/>
  <c r="I3405" i="36"/>
  <c r="H3405" i="36"/>
  <c r="I3404" i="36"/>
  <c r="H3404" i="36"/>
  <c r="I3403" i="36"/>
  <c r="H3403" i="36"/>
  <c r="I3402" i="36"/>
  <c r="H3402" i="36"/>
  <c r="I3401" i="36"/>
  <c r="H3401" i="36"/>
  <c r="I3400" i="36"/>
  <c r="H3400" i="36"/>
  <c r="I3399" i="36"/>
  <c r="H3399" i="36"/>
  <c r="I3398" i="36"/>
  <c r="H3398" i="36"/>
  <c r="I3397" i="36"/>
  <c r="H3397" i="36"/>
  <c r="I3396" i="36"/>
  <c r="H3396" i="36"/>
  <c r="I3395" i="36"/>
  <c r="H3395" i="36"/>
  <c r="I3394" i="36"/>
  <c r="H3394" i="36"/>
  <c r="I3393" i="36"/>
  <c r="H3393" i="36"/>
  <c r="I3392" i="36"/>
  <c r="H3392" i="36"/>
  <c r="I3391" i="36"/>
  <c r="H3391" i="36"/>
  <c r="I3390" i="36"/>
  <c r="H3390" i="36"/>
  <c r="I3389" i="36"/>
  <c r="H3389" i="36"/>
  <c r="I3388" i="36"/>
  <c r="H3388" i="36"/>
  <c r="I3387" i="36"/>
  <c r="H3387" i="36"/>
  <c r="I3386" i="36"/>
  <c r="H3386" i="36"/>
  <c r="I3385" i="36"/>
  <c r="H3385" i="36"/>
  <c r="I3384" i="36"/>
  <c r="H3384" i="36"/>
  <c r="I3383" i="36"/>
  <c r="H3383" i="36"/>
  <c r="I3382" i="36"/>
  <c r="H3382" i="36"/>
  <c r="I3381" i="36"/>
  <c r="H3381" i="36"/>
  <c r="I3380" i="36"/>
  <c r="H3380" i="36"/>
  <c r="I3379" i="36"/>
  <c r="H3379" i="36"/>
  <c r="I3378" i="36"/>
  <c r="H3378" i="36"/>
  <c r="I3377" i="36"/>
  <c r="H3377" i="36"/>
  <c r="I3376" i="36"/>
  <c r="H3376" i="36"/>
  <c r="I3375" i="36"/>
  <c r="H3375" i="36"/>
  <c r="I3374" i="36"/>
  <c r="H3374" i="36"/>
  <c r="I3373" i="36"/>
  <c r="H3373" i="36"/>
  <c r="I3372" i="36"/>
  <c r="H3372" i="36"/>
  <c r="I3371" i="36"/>
  <c r="H3371" i="36"/>
  <c r="I3370" i="36"/>
  <c r="H3370" i="36"/>
  <c r="I3369" i="36"/>
  <c r="H3369" i="36"/>
  <c r="I3368" i="36"/>
  <c r="H3368" i="36"/>
  <c r="I3367" i="36"/>
  <c r="H3367" i="36"/>
  <c r="I3366" i="36"/>
  <c r="H3366" i="36"/>
  <c r="I3365" i="36"/>
  <c r="H3365" i="36"/>
  <c r="I3364" i="36"/>
  <c r="H3364" i="36"/>
  <c r="I3363" i="36"/>
  <c r="H3363" i="36"/>
  <c r="I3362" i="36"/>
  <c r="H3362" i="36"/>
  <c r="I3361" i="36"/>
  <c r="H3361" i="36"/>
  <c r="I3360" i="36"/>
  <c r="H3360" i="36"/>
  <c r="I3359" i="36"/>
  <c r="H3359" i="36"/>
  <c r="I3358" i="36"/>
  <c r="H3358" i="36"/>
  <c r="I3357" i="36"/>
  <c r="H3357" i="36"/>
  <c r="I3356" i="36"/>
  <c r="H3356" i="36"/>
  <c r="I3355" i="36"/>
  <c r="H3355" i="36"/>
  <c r="I3354" i="36"/>
  <c r="H3354" i="36"/>
  <c r="I3353" i="36"/>
  <c r="H3353" i="36"/>
  <c r="I3352" i="36"/>
  <c r="H3352" i="36"/>
  <c r="I3351" i="36"/>
  <c r="H3351" i="36"/>
  <c r="I3350" i="36"/>
  <c r="H3350" i="36"/>
  <c r="I3349" i="36"/>
  <c r="H3349" i="36"/>
  <c r="I3348" i="36"/>
  <c r="H3348" i="36"/>
  <c r="I3347" i="36"/>
  <c r="H3347" i="36"/>
  <c r="I3346" i="36"/>
  <c r="H3346" i="36"/>
  <c r="I3345" i="36"/>
  <c r="H3345" i="36"/>
  <c r="I3344" i="36"/>
  <c r="H3344" i="36"/>
  <c r="I3343" i="36"/>
  <c r="H3343" i="36"/>
  <c r="I3342" i="36"/>
  <c r="H3342" i="36"/>
  <c r="I3341" i="36"/>
  <c r="H3341" i="36"/>
  <c r="I3340" i="36"/>
  <c r="H3340" i="36"/>
  <c r="I3339" i="36"/>
  <c r="H3339" i="36"/>
  <c r="I3338" i="36"/>
  <c r="H3338" i="36"/>
  <c r="I3337" i="36"/>
  <c r="H3337" i="36"/>
  <c r="I3336" i="36"/>
  <c r="H3336" i="36"/>
  <c r="I3335" i="36"/>
  <c r="H3335" i="36"/>
  <c r="I3334" i="36"/>
  <c r="H3334" i="36"/>
  <c r="I3333" i="36"/>
  <c r="H3333" i="36"/>
  <c r="I3332" i="36"/>
  <c r="H3332" i="36"/>
  <c r="I3331" i="36"/>
  <c r="H3331" i="36"/>
  <c r="I3330" i="36"/>
  <c r="H3330" i="36"/>
  <c r="I3329" i="36"/>
  <c r="H3329" i="36"/>
  <c r="I3328" i="36"/>
  <c r="H3328" i="36"/>
  <c r="I3327" i="36"/>
  <c r="H3327" i="36"/>
  <c r="I3326" i="36"/>
  <c r="H3326" i="36"/>
  <c r="I3325" i="36"/>
  <c r="H3325" i="36"/>
  <c r="I3324" i="36"/>
  <c r="H3324" i="36"/>
  <c r="I3323" i="36"/>
  <c r="H3323" i="36"/>
  <c r="I3322" i="36"/>
  <c r="H3322" i="36"/>
  <c r="I3321" i="36"/>
  <c r="H3321" i="36"/>
  <c r="I3320" i="36"/>
  <c r="H3320" i="36"/>
  <c r="I3319" i="36"/>
  <c r="H3319" i="36"/>
  <c r="I3318" i="36"/>
  <c r="H3318" i="36"/>
  <c r="I3317" i="36"/>
  <c r="H3317" i="36"/>
  <c r="I3316" i="36"/>
  <c r="H3316" i="36"/>
  <c r="I3315" i="36"/>
  <c r="H3315" i="36"/>
  <c r="I3314" i="36"/>
  <c r="H3314" i="36"/>
  <c r="I3313" i="36"/>
  <c r="H3313" i="36"/>
  <c r="I3312" i="36"/>
  <c r="H3312" i="36"/>
  <c r="I3311" i="36"/>
  <c r="H3311" i="36"/>
  <c r="I3310" i="36"/>
  <c r="H3310" i="36"/>
  <c r="I3309" i="36"/>
  <c r="H3309" i="36"/>
  <c r="I3308" i="36"/>
  <c r="H3308" i="36"/>
  <c r="I3307" i="36"/>
  <c r="H3307" i="36"/>
  <c r="I3306" i="36"/>
  <c r="H3306" i="36"/>
  <c r="I3305" i="36"/>
  <c r="H3305" i="36"/>
  <c r="I3304" i="36"/>
  <c r="H3304" i="36"/>
  <c r="I3303" i="36"/>
  <c r="H3303" i="36"/>
  <c r="I3302" i="36"/>
  <c r="H3302" i="36"/>
  <c r="I3301" i="36"/>
  <c r="H3301" i="36"/>
  <c r="I3300" i="36"/>
  <c r="H3300" i="36"/>
  <c r="I3299" i="36"/>
  <c r="H3299" i="36"/>
  <c r="I3298" i="36"/>
  <c r="H3298" i="36"/>
  <c r="I3297" i="36"/>
  <c r="H3297" i="36"/>
  <c r="I3296" i="36"/>
  <c r="H3296" i="36"/>
  <c r="I3295" i="36"/>
  <c r="H3295" i="36"/>
  <c r="I3294" i="36"/>
  <c r="H3294" i="36"/>
  <c r="I3293" i="36"/>
  <c r="H3293" i="36"/>
  <c r="I3292" i="36"/>
  <c r="H3292" i="36"/>
  <c r="I3291" i="36"/>
  <c r="H3291" i="36"/>
  <c r="I3290" i="36"/>
  <c r="H3290" i="36"/>
  <c r="I3289" i="36"/>
  <c r="H3289" i="36"/>
  <c r="I3288" i="36"/>
  <c r="H3288" i="36"/>
  <c r="I3287" i="36"/>
  <c r="H3287" i="36"/>
  <c r="I3286" i="36"/>
  <c r="H3286" i="36"/>
  <c r="I3285" i="36"/>
  <c r="H3285" i="36"/>
  <c r="I3284" i="36"/>
  <c r="H3284" i="36"/>
  <c r="I3283" i="36"/>
  <c r="H3283" i="36"/>
  <c r="I3282" i="36"/>
  <c r="H3282" i="36"/>
  <c r="I3281" i="36"/>
  <c r="H3281" i="36"/>
  <c r="I3280" i="36"/>
  <c r="H3280" i="36"/>
  <c r="I3279" i="36"/>
  <c r="H3279" i="36"/>
  <c r="I3278" i="36"/>
  <c r="H3278" i="36"/>
  <c r="I3277" i="36"/>
  <c r="H3277" i="36"/>
  <c r="I3276" i="36"/>
  <c r="H3276" i="36"/>
  <c r="I3275" i="36"/>
  <c r="H3275" i="36"/>
  <c r="I3274" i="36"/>
  <c r="H3274" i="36"/>
  <c r="I3273" i="36"/>
  <c r="H3273" i="36"/>
  <c r="I3272" i="36"/>
  <c r="H3272" i="36"/>
  <c r="I3271" i="36"/>
  <c r="H3271" i="36"/>
  <c r="I3270" i="36"/>
  <c r="H3270" i="36"/>
  <c r="I3269" i="36"/>
  <c r="H3269" i="36"/>
  <c r="I3268" i="36"/>
  <c r="H3268" i="36"/>
  <c r="I3267" i="36"/>
  <c r="H3267" i="36"/>
  <c r="I3266" i="36"/>
  <c r="H3266" i="36"/>
  <c r="I3265" i="36"/>
  <c r="H3265" i="36"/>
  <c r="I3264" i="36"/>
  <c r="H3264" i="36"/>
  <c r="I3263" i="36"/>
  <c r="H3263" i="36"/>
  <c r="I3262" i="36"/>
  <c r="H3262" i="36"/>
  <c r="I3261" i="36"/>
  <c r="H3261" i="36"/>
  <c r="I3260" i="36"/>
  <c r="H3260" i="36"/>
  <c r="I3259" i="36"/>
  <c r="H3259" i="36"/>
  <c r="I3258" i="36"/>
  <c r="H3258" i="36"/>
  <c r="I3257" i="36"/>
  <c r="H3257" i="36"/>
  <c r="I3256" i="36"/>
  <c r="H3256" i="36"/>
  <c r="I3255" i="36"/>
  <c r="H3255" i="36"/>
  <c r="I3254" i="36"/>
  <c r="H3254" i="36"/>
  <c r="I3253" i="36"/>
  <c r="H3253" i="36"/>
  <c r="I3252" i="36"/>
  <c r="H3252" i="36"/>
  <c r="I3251" i="36"/>
  <c r="H3251" i="36"/>
  <c r="I3250" i="36"/>
  <c r="H3250" i="36"/>
  <c r="I3249" i="36"/>
  <c r="H3249" i="36"/>
  <c r="I3248" i="36"/>
  <c r="H3248" i="36"/>
  <c r="I3247" i="36"/>
  <c r="H3247" i="36"/>
  <c r="I3246" i="36"/>
  <c r="H3246" i="36"/>
  <c r="I3245" i="36"/>
  <c r="H3245" i="36"/>
  <c r="I3244" i="36"/>
  <c r="H3244" i="36"/>
  <c r="I3243" i="36"/>
  <c r="H3243" i="36"/>
  <c r="I3242" i="36"/>
  <c r="H3242" i="36"/>
  <c r="I3241" i="36"/>
  <c r="H3241" i="36"/>
  <c r="I3240" i="36"/>
  <c r="H3240" i="36"/>
  <c r="I3239" i="36"/>
  <c r="H3239" i="36"/>
  <c r="I3238" i="36"/>
  <c r="H3238" i="36"/>
  <c r="I3237" i="36"/>
  <c r="H3237" i="36"/>
  <c r="I3236" i="36"/>
  <c r="H3236" i="36"/>
  <c r="I3235" i="36"/>
  <c r="H3235" i="36"/>
  <c r="I3234" i="36"/>
  <c r="H3234" i="36"/>
  <c r="I3233" i="36"/>
  <c r="H3233" i="36"/>
  <c r="I3232" i="36"/>
  <c r="H3232" i="36"/>
  <c r="I3231" i="36"/>
  <c r="H3231" i="36"/>
  <c r="I3230" i="36"/>
  <c r="H3230" i="36"/>
  <c r="I3229" i="36"/>
  <c r="H3229" i="36"/>
  <c r="I3228" i="36"/>
  <c r="H3228" i="36"/>
  <c r="I3227" i="36"/>
  <c r="H3227" i="36"/>
  <c r="I3226" i="36"/>
  <c r="H3226" i="36"/>
  <c r="I3225" i="36"/>
  <c r="H3225" i="36"/>
  <c r="I3224" i="36"/>
  <c r="H3224" i="36"/>
  <c r="I3223" i="36"/>
  <c r="H3223" i="36"/>
  <c r="I3222" i="36"/>
  <c r="H3222" i="36"/>
  <c r="I3221" i="36"/>
  <c r="H3221" i="36"/>
  <c r="I3220" i="36"/>
  <c r="H3220" i="36"/>
  <c r="I3219" i="36"/>
  <c r="H3219" i="36"/>
  <c r="I3218" i="36"/>
  <c r="H3218" i="36"/>
  <c r="I3217" i="36"/>
  <c r="H3217" i="36"/>
  <c r="I3216" i="36"/>
  <c r="H3216" i="36"/>
  <c r="I3215" i="36"/>
  <c r="H3215" i="36"/>
  <c r="I3214" i="36"/>
  <c r="H3214" i="36"/>
  <c r="I3213" i="36"/>
  <c r="H3213" i="36"/>
  <c r="I3212" i="36"/>
  <c r="H3212" i="36"/>
  <c r="I3211" i="36"/>
  <c r="H3211" i="36"/>
  <c r="I3210" i="36"/>
  <c r="H3210" i="36"/>
  <c r="I3209" i="36"/>
  <c r="H3209" i="36"/>
  <c r="I3208" i="36"/>
  <c r="H3208" i="36"/>
  <c r="I3207" i="36"/>
  <c r="H3207" i="36"/>
  <c r="I3206" i="36"/>
  <c r="H3206" i="36"/>
  <c r="I3205" i="36"/>
  <c r="H3205" i="36"/>
  <c r="I3204" i="36"/>
  <c r="H3204" i="36"/>
  <c r="I3203" i="36"/>
  <c r="H3203" i="36"/>
  <c r="I3202" i="36"/>
  <c r="H3202" i="36"/>
  <c r="I3201" i="36"/>
  <c r="H3201" i="36"/>
  <c r="I3200" i="36"/>
  <c r="H3200" i="36"/>
  <c r="I3199" i="36"/>
  <c r="H3199" i="36"/>
  <c r="I3198" i="36"/>
  <c r="H3198" i="36"/>
  <c r="I3197" i="36"/>
  <c r="H3197" i="36"/>
  <c r="I3196" i="36"/>
  <c r="H3196" i="36"/>
  <c r="I3195" i="36"/>
  <c r="H3195" i="36"/>
  <c r="I3194" i="36"/>
  <c r="H3194" i="36"/>
  <c r="I3193" i="36"/>
  <c r="H3193" i="36"/>
  <c r="I3192" i="36"/>
  <c r="H3192" i="36"/>
  <c r="I3191" i="36"/>
  <c r="H3191" i="36"/>
  <c r="I3190" i="36"/>
  <c r="H3190" i="36"/>
  <c r="I3189" i="36"/>
  <c r="H3189" i="36"/>
  <c r="I3188" i="36"/>
  <c r="H3188" i="36"/>
  <c r="I3187" i="36"/>
  <c r="H3187" i="36"/>
  <c r="I3186" i="36"/>
  <c r="H3186" i="36"/>
  <c r="I3185" i="36"/>
  <c r="H3185" i="36"/>
  <c r="I3184" i="36"/>
  <c r="H3184" i="36"/>
  <c r="I3183" i="36"/>
  <c r="H3183" i="36"/>
  <c r="I3182" i="36"/>
  <c r="H3182" i="36"/>
  <c r="I3181" i="36"/>
  <c r="H3181" i="36"/>
  <c r="I3180" i="36"/>
  <c r="H3180" i="36"/>
  <c r="I3179" i="36"/>
  <c r="H3179" i="36"/>
  <c r="I3178" i="36"/>
  <c r="H3178" i="36"/>
  <c r="I3177" i="36"/>
  <c r="H3177" i="36"/>
  <c r="I3176" i="36"/>
  <c r="H3176" i="36"/>
  <c r="I3175" i="36"/>
  <c r="H3175" i="36"/>
  <c r="I3174" i="36"/>
  <c r="H3174" i="36"/>
  <c r="I3173" i="36"/>
  <c r="H3173" i="36"/>
  <c r="I3172" i="36"/>
  <c r="H3172" i="36"/>
  <c r="I3171" i="36"/>
  <c r="H3171" i="36"/>
  <c r="I3170" i="36"/>
  <c r="H3170" i="36"/>
  <c r="I3169" i="36"/>
  <c r="H3169" i="36"/>
  <c r="I3168" i="36"/>
  <c r="H3168" i="36"/>
  <c r="I3167" i="36"/>
  <c r="H3167" i="36"/>
  <c r="I3166" i="36"/>
  <c r="H3166" i="36"/>
  <c r="I3165" i="36"/>
  <c r="H3165" i="36"/>
  <c r="I3164" i="36"/>
  <c r="H3164" i="36"/>
  <c r="I3163" i="36"/>
  <c r="H3163" i="36"/>
  <c r="I3162" i="36"/>
  <c r="H3162" i="36"/>
  <c r="I3161" i="36"/>
  <c r="H3161" i="36"/>
  <c r="I3160" i="36"/>
  <c r="H3160" i="36"/>
  <c r="I3159" i="36"/>
  <c r="H3159" i="36"/>
  <c r="I3158" i="36"/>
  <c r="H3158" i="36"/>
  <c r="I3157" i="36"/>
  <c r="H3157" i="36"/>
  <c r="I3156" i="36"/>
  <c r="H3156" i="36"/>
  <c r="I3155" i="36"/>
  <c r="H3155" i="36"/>
  <c r="I3154" i="36"/>
  <c r="H3154" i="36"/>
  <c r="I3153" i="36"/>
  <c r="H3153" i="36"/>
  <c r="I3152" i="36"/>
  <c r="H3152" i="36"/>
  <c r="I3151" i="36"/>
  <c r="H3151" i="36"/>
  <c r="I3150" i="36"/>
  <c r="H3150" i="36"/>
  <c r="I3149" i="36"/>
  <c r="H3149" i="36"/>
  <c r="I3148" i="36"/>
  <c r="H3148" i="36"/>
  <c r="I3147" i="36"/>
  <c r="H3147" i="36"/>
  <c r="I3146" i="36"/>
  <c r="H3146" i="36"/>
  <c r="I3145" i="36"/>
  <c r="H3145" i="36"/>
  <c r="I3144" i="36"/>
  <c r="H3144" i="36"/>
  <c r="I3143" i="36"/>
  <c r="H3143" i="36"/>
  <c r="I3142" i="36"/>
  <c r="H3142" i="36"/>
  <c r="I3141" i="36"/>
  <c r="H3141" i="36"/>
  <c r="I3140" i="36"/>
  <c r="H3140" i="36"/>
  <c r="I3139" i="36"/>
  <c r="H3139" i="36"/>
  <c r="I3138" i="36"/>
  <c r="H3138" i="36"/>
  <c r="I3137" i="36"/>
  <c r="H3137" i="36"/>
  <c r="I3136" i="36"/>
  <c r="H3136" i="36"/>
  <c r="I3135" i="36"/>
  <c r="H3135" i="36"/>
  <c r="I3134" i="36"/>
  <c r="H3134" i="36"/>
  <c r="I3133" i="36"/>
  <c r="H3133" i="36"/>
  <c r="I3132" i="36"/>
  <c r="H3132" i="36"/>
  <c r="I3131" i="36"/>
  <c r="H3131" i="36"/>
  <c r="I3130" i="36"/>
  <c r="H3130" i="36"/>
  <c r="I3129" i="36"/>
  <c r="H3129" i="36"/>
  <c r="I3128" i="36"/>
  <c r="H3128" i="36"/>
  <c r="I3127" i="36"/>
  <c r="H3127" i="36"/>
  <c r="I3126" i="36"/>
  <c r="H3126" i="36"/>
  <c r="I3125" i="36"/>
  <c r="H3125" i="36"/>
  <c r="I3124" i="36"/>
  <c r="H3124" i="36"/>
  <c r="I3123" i="36"/>
  <c r="H3123" i="36"/>
  <c r="I3122" i="36"/>
  <c r="H3122" i="36"/>
  <c r="I3121" i="36"/>
  <c r="H3121" i="36"/>
  <c r="I3120" i="36"/>
  <c r="H3120" i="36"/>
  <c r="I3119" i="36"/>
  <c r="H3119" i="36"/>
  <c r="I3118" i="36"/>
  <c r="H3118" i="36"/>
  <c r="I3117" i="36"/>
  <c r="H3117" i="36"/>
  <c r="I3116" i="36"/>
  <c r="H3116" i="36"/>
  <c r="I3115" i="36"/>
  <c r="H3115" i="36"/>
  <c r="I3114" i="36"/>
  <c r="H3114" i="36"/>
  <c r="I3113" i="36"/>
  <c r="H3113" i="36"/>
  <c r="I3112" i="36"/>
  <c r="H3112" i="36"/>
  <c r="I3111" i="36"/>
  <c r="H3111" i="36"/>
  <c r="I3110" i="36"/>
  <c r="H3110" i="36"/>
  <c r="I3109" i="36"/>
  <c r="H3109" i="36"/>
  <c r="I3108" i="36"/>
  <c r="H3108" i="36"/>
  <c r="I3107" i="36"/>
  <c r="H3107" i="36"/>
  <c r="I3106" i="36"/>
  <c r="H3106" i="36"/>
  <c r="I3105" i="36"/>
  <c r="H3105" i="36"/>
  <c r="I3104" i="36"/>
  <c r="H3104" i="36"/>
  <c r="I3103" i="36"/>
  <c r="H3103" i="36"/>
  <c r="I3102" i="36"/>
  <c r="H3102" i="36"/>
  <c r="I3101" i="36"/>
  <c r="H3101" i="36"/>
  <c r="I3100" i="36"/>
  <c r="H3100" i="36"/>
  <c r="I3099" i="36"/>
  <c r="H3099" i="36"/>
  <c r="I3098" i="36"/>
  <c r="H3098" i="36"/>
  <c r="I3097" i="36"/>
  <c r="H3097" i="36"/>
  <c r="I3096" i="36"/>
  <c r="H3096" i="36"/>
  <c r="I3095" i="36"/>
  <c r="H3095" i="36"/>
  <c r="I3094" i="36"/>
  <c r="H3094" i="36"/>
  <c r="I3093" i="36"/>
  <c r="H3093" i="36"/>
  <c r="I3092" i="36"/>
  <c r="H3092" i="36"/>
  <c r="I3091" i="36"/>
  <c r="H3091" i="36"/>
  <c r="I3090" i="36"/>
  <c r="H3090" i="36"/>
  <c r="I3089" i="36"/>
  <c r="H3089" i="36"/>
  <c r="I3088" i="36"/>
  <c r="H3088" i="36"/>
  <c r="I3087" i="36"/>
  <c r="H3087" i="36"/>
  <c r="I3086" i="36"/>
  <c r="H3086" i="36"/>
  <c r="I3085" i="36"/>
  <c r="H3085" i="36"/>
  <c r="I3084" i="36"/>
  <c r="H3084" i="36"/>
  <c r="I3083" i="36"/>
  <c r="H3083" i="36"/>
  <c r="I3082" i="36"/>
  <c r="H3082" i="36"/>
  <c r="I3081" i="36"/>
  <c r="H3081" i="36"/>
  <c r="I3080" i="36"/>
  <c r="H3080" i="36"/>
  <c r="I3079" i="36"/>
  <c r="H3079" i="36"/>
  <c r="I3078" i="36"/>
  <c r="H3078" i="36"/>
  <c r="I3077" i="36"/>
  <c r="H3077" i="36"/>
  <c r="I3076" i="36"/>
  <c r="H3076" i="36"/>
  <c r="I3075" i="36"/>
  <c r="H3075" i="36"/>
  <c r="I3074" i="36"/>
  <c r="H3074" i="36"/>
  <c r="I3073" i="36"/>
  <c r="H3073" i="36"/>
  <c r="I3072" i="36"/>
  <c r="H3072" i="36"/>
  <c r="I3071" i="36"/>
  <c r="H3071" i="36"/>
  <c r="I3070" i="36"/>
  <c r="H3070" i="36"/>
  <c r="I3069" i="36"/>
  <c r="H3069" i="36"/>
  <c r="I3068" i="36"/>
  <c r="H3068" i="36"/>
  <c r="I3067" i="36"/>
  <c r="H3067" i="36"/>
  <c r="I3066" i="36"/>
  <c r="H3066" i="36"/>
  <c r="I3065" i="36"/>
  <c r="H3065" i="36"/>
  <c r="I3064" i="36"/>
  <c r="H3064" i="36"/>
  <c r="I3063" i="36"/>
  <c r="H3063" i="36"/>
  <c r="I3062" i="36"/>
  <c r="H3062" i="36"/>
  <c r="I3061" i="36"/>
  <c r="H3061" i="36"/>
  <c r="I3060" i="36"/>
  <c r="H3060" i="36"/>
  <c r="I3059" i="36"/>
  <c r="H3059" i="36"/>
  <c r="I3058" i="36"/>
  <c r="H3058" i="36"/>
  <c r="I3057" i="36"/>
  <c r="H3057" i="36"/>
  <c r="I3056" i="36"/>
  <c r="H3056" i="36"/>
  <c r="I3055" i="36"/>
  <c r="H3055" i="36"/>
  <c r="I3054" i="36"/>
  <c r="H3054" i="36"/>
  <c r="I3053" i="36"/>
  <c r="H3053" i="36"/>
  <c r="I3052" i="36"/>
  <c r="H3052" i="36"/>
  <c r="I3051" i="36"/>
  <c r="H3051" i="36"/>
  <c r="I3050" i="36"/>
  <c r="H3050" i="36"/>
  <c r="I3049" i="36"/>
  <c r="H3049" i="36"/>
  <c r="I3048" i="36"/>
  <c r="H3048" i="36"/>
  <c r="I3047" i="36"/>
  <c r="H3047" i="36"/>
  <c r="I3046" i="36"/>
  <c r="H3046" i="36"/>
  <c r="I3045" i="36"/>
  <c r="H3045" i="36"/>
  <c r="I3044" i="36"/>
  <c r="H3044" i="36"/>
  <c r="I3043" i="36"/>
  <c r="H3043" i="36"/>
  <c r="I3042" i="36"/>
  <c r="H3042" i="36"/>
  <c r="I3041" i="36"/>
  <c r="H3041" i="36"/>
  <c r="I3040" i="36"/>
  <c r="H3040" i="36"/>
  <c r="I3039" i="36"/>
  <c r="H3039" i="36"/>
  <c r="I3038" i="36"/>
  <c r="H3038" i="36"/>
  <c r="I3037" i="36"/>
  <c r="H3037" i="36"/>
  <c r="I3036" i="36"/>
  <c r="H3036" i="36"/>
  <c r="I3035" i="36"/>
  <c r="H3035" i="36"/>
  <c r="I3034" i="36"/>
  <c r="H3034" i="36"/>
  <c r="I3033" i="36"/>
  <c r="H3033" i="36"/>
  <c r="I3032" i="36"/>
  <c r="H3032" i="36"/>
  <c r="I3031" i="36"/>
  <c r="H3031" i="36"/>
  <c r="I3030" i="36"/>
  <c r="H3030" i="36"/>
  <c r="I3029" i="36"/>
  <c r="H3029" i="36"/>
  <c r="I3028" i="36"/>
  <c r="H3028" i="36"/>
  <c r="I3027" i="36"/>
  <c r="H3027" i="36"/>
  <c r="I3026" i="36"/>
  <c r="H3026" i="36"/>
  <c r="I3025" i="36"/>
  <c r="H3025" i="36"/>
  <c r="I3024" i="36"/>
  <c r="H3024" i="36"/>
  <c r="I3023" i="36"/>
  <c r="H3023" i="36"/>
  <c r="I3022" i="36"/>
  <c r="H3022" i="36"/>
  <c r="I3021" i="36"/>
  <c r="H3021" i="36"/>
  <c r="I3020" i="36"/>
  <c r="H3020" i="36"/>
  <c r="I3019" i="36"/>
  <c r="H3019" i="36"/>
  <c r="I3018" i="36"/>
  <c r="H3018" i="36"/>
  <c r="I3017" i="36"/>
  <c r="H3017" i="36"/>
  <c r="I3016" i="36"/>
  <c r="H3016" i="36"/>
  <c r="I3015" i="36"/>
  <c r="H3015" i="36"/>
  <c r="I3014" i="36"/>
  <c r="H3014" i="36"/>
  <c r="I3013" i="36"/>
  <c r="H3013" i="36"/>
  <c r="I3012" i="36"/>
  <c r="H3012" i="36"/>
  <c r="I3011" i="36"/>
  <c r="H3011" i="36"/>
  <c r="I3010" i="36"/>
  <c r="H3010" i="36"/>
  <c r="I3009" i="36"/>
  <c r="H3009" i="36"/>
  <c r="I3008" i="36"/>
  <c r="H3008" i="36"/>
  <c r="I3007" i="36"/>
  <c r="H3007" i="36"/>
  <c r="I3006" i="36"/>
  <c r="H3006" i="36"/>
  <c r="I3005" i="36"/>
  <c r="H3005" i="36"/>
  <c r="I3004" i="36"/>
  <c r="H3004" i="36"/>
  <c r="I3003" i="36"/>
  <c r="H3003" i="36"/>
  <c r="I3002" i="36"/>
  <c r="H3002" i="36"/>
  <c r="I3001" i="36"/>
  <c r="H3001" i="36"/>
  <c r="I3000" i="36"/>
  <c r="H3000" i="36"/>
  <c r="I2999" i="36"/>
  <c r="H2999" i="36"/>
  <c r="I2998" i="36"/>
  <c r="H2998" i="36"/>
  <c r="I2997" i="36"/>
  <c r="H2997" i="36"/>
  <c r="I2996" i="36"/>
  <c r="H2996" i="36"/>
  <c r="I2995" i="36"/>
  <c r="H2995" i="36"/>
  <c r="I2994" i="36"/>
  <c r="H2994" i="36"/>
  <c r="I2993" i="36"/>
  <c r="H2993" i="36"/>
  <c r="I2992" i="36"/>
  <c r="H2992" i="36"/>
  <c r="I2991" i="36"/>
  <c r="H2991" i="36"/>
  <c r="I2990" i="36"/>
  <c r="H2990" i="36"/>
  <c r="I2989" i="36"/>
  <c r="H2989" i="36"/>
  <c r="I2988" i="36"/>
  <c r="H2988" i="36"/>
  <c r="I2987" i="36"/>
  <c r="H2987" i="36"/>
  <c r="I2986" i="36"/>
  <c r="H2986" i="36"/>
  <c r="I2985" i="36"/>
  <c r="H2985" i="36"/>
  <c r="I2984" i="36"/>
  <c r="H2984" i="36"/>
  <c r="I2983" i="36"/>
  <c r="H2983" i="36"/>
  <c r="I2982" i="36"/>
  <c r="H2982" i="36"/>
  <c r="I2981" i="36"/>
  <c r="H2981" i="36"/>
  <c r="I2980" i="36"/>
  <c r="H2980" i="36"/>
  <c r="I2979" i="36"/>
  <c r="H2979" i="36"/>
  <c r="I2978" i="36"/>
  <c r="H2978" i="36"/>
  <c r="I2977" i="36"/>
  <c r="H2977" i="36"/>
  <c r="I2976" i="36"/>
  <c r="H2976" i="36"/>
  <c r="I2975" i="36"/>
  <c r="H2975" i="36"/>
  <c r="I2974" i="36"/>
  <c r="H2974" i="36"/>
  <c r="I2973" i="36"/>
  <c r="H2973" i="36"/>
  <c r="I2972" i="36"/>
  <c r="H2972" i="36"/>
  <c r="I2971" i="36"/>
  <c r="H2971" i="36"/>
  <c r="I2970" i="36"/>
  <c r="H2970" i="36"/>
  <c r="I2969" i="36"/>
  <c r="H2969" i="36"/>
  <c r="I2968" i="36"/>
  <c r="H2968" i="36"/>
  <c r="I2967" i="36"/>
  <c r="H2967" i="36"/>
  <c r="I2966" i="36"/>
  <c r="H2966" i="36"/>
  <c r="I2965" i="36"/>
  <c r="H2965" i="36"/>
  <c r="I2964" i="36"/>
  <c r="H2964" i="36"/>
  <c r="I2963" i="36"/>
  <c r="H2963" i="36"/>
  <c r="I2962" i="36"/>
  <c r="H2962" i="36"/>
  <c r="I2961" i="36"/>
  <c r="H2961" i="36"/>
  <c r="I2960" i="36"/>
  <c r="H2960" i="36"/>
  <c r="I2959" i="36"/>
  <c r="H2959" i="36"/>
  <c r="I2958" i="36"/>
  <c r="H2958" i="36"/>
  <c r="I2957" i="36"/>
  <c r="H2957" i="36"/>
  <c r="I2956" i="36"/>
  <c r="H2956" i="36"/>
  <c r="I2955" i="36"/>
  <c r="H2955" i="36"/>
  <c r="I2954" i="36"/>
  <c r="H2954" i="36"/>
  <c r="I2953" i="36"/>
  <c r="H2953" i="36"/>
  <c r="I2952" i="36"/>
  <c r="H2952" i="36"/>
  <c r="I2951" i="36"/>
  <c r="H2951" i="36"/>
  <c r="I2950" i="36"/>
  <c r="H2950" i="36"/>
  <c r="I2949" i="36"/>
  <c r="H2949" i="36"/>
  <c r="I2948" i="36"/>
  <c r="H2948" i="36"/>
  <c r="I2947" i="36"/>
  <c r="H2947" i="36"/>
  <c r="I2946" i="36"/>
  <c r="H2946" i="36"/>
  <c r="I2945" i="36"/>
  <c r="H2945" i="36"/>
  <c r="I2944" i="36"/>
  <c r="H2944" i="36"/>
  <c r="I2943" i="36"/>
  <c r="H2943" i="36"/>
  <c r="I2942" i="36"/>
  <c r="H2942" i="36"/>
  <c r="I2941" i="36"/>
  <c r="H2941" i="36"/>
  <c r="I2940" i="36"/>
  <c r="H2940" i="36"/>
  <c r="I2939" i="36"/>
  <c r="H2939" i="36"/>
  <c r="I2938" i="36"/>
  <c r="H2938" i="36"/>
  <c r="I2937" i="36"/>
  <c r="H2937" i="36"/>
  <c r="I2936" i="36"/>
  <c r="H2936" i="36"/>
  <c r="I2935" i="36"/>
  <c r="H2935" i="36"/>
  <c r="I2934" i="36"/>
  <c r="H2934" i="36"/>
  <c r="I2933" i="36"/>
  <c r="H2933" i="36"/>
  <c r="I2932" i="36"/>
  <c r="H2932" i="36"/>
  <c r="I2931" i="36"/>
  <c r="H2931" i="36"/>
  <c r="I2930" i="36"/>
  <c r="H2930" i="36"/>
  <c r="I2929" i="36"/>
  <c r="H2929" i="36"/>
  <c r="I2928" i="36"/>
  <c r="H2928" i="36"/>
  <c r="I2927" i="36"/>
  <c r="H2927" i="36"/>
  <c r="I2926" i="36"/>
  <c r="H2926" i="36"/>
  <c r="I2925" i="36"/>
  <c r="H2925" i="36"/>
  <c r="I2924" i="36"/>
  <c r="H2924" i="36"/>
  <c r="I2923" i="36"/>
  <c r="H2923" i="36"/>
  <c r="I2922" i="36"/>
  <c r="H2922" i="36"/>
  <c r="I2921" i="36"/>
  <c r="H2921" i="36"/>
  <c r="I2920" i="36"/>
  <c r="H2920" i="36"/>
  <c r="I2919" i="36"/>
  <c r="H2919" i="36"/>
  <c r="I2918" i="36"/>
  <c r="H2918" i="36"/>
  <c r="I2917" i="36"/>
  <c r="H2917" i="36"/>
  <c r="I2916" i="36"/>
  <c r="H2916" i="36"/>
  <c r="I2915" i="36"/>
  <c r="H2915" i="36"/>
  <c r="I2914" i="36"/>
  <c r="H2914" i="36"/>
  <c r="I2913" i="36"/>
  <c r="H2913" i="36"/>
  <c r="I2912" i="36"/>
  <c r="H2912" i="36"/>
  <c r="I2911" i="36"/>
  <c r="H2911" i="36"/>
  <c r="I2910" i="36"/>
  <c r="H2910" i="36"/>
  <c r="I2909" i="36"/>
  <c r="H2909" i="36"/>
  <c r="I2908" i="36"/>
  <c r="H2908" i="36"/>
  <c r="I2907" i="36"/>
  <c r="H2907" i="36"/>
  <c r="I2906" i="36"/>
  <c r="H2906" i="36"/>
  <c r="I2905" i="36"/>
  <c r="H2905" i="36"/>
  <c r="I2904" i="36"/>
  <c r="H2904" i="36"/>
  <c r="I2903" i="36"/>
  <c r="H2903" i="36"/>
  <c r="I2902" i="36"/>
  <c r="H2902" i="36"/>
  <c r="I2901" i="36"/>
  <c r="H2901" i="36"/>
  <c r="I2900" i="36"/>
  <c r="H2900" i="36"/>
  <c r="I2899" i="36"/>
  <c r="H2899" i="36"/>
  <c r="I2898" i="36"/>
  <c r="H2898" i="36"/>
  <c r="I2897" i="36"/>
  <c r="H2897" i="36"/>
  <c r="I2896" i="36"/>
  <c r="H2896" i="36"/>
  <c r="I2895" i="36"/>
  <c r="H2895" i="36"/>
  <c r="I2894" i="36"/>
  <c r="H2894" i="36"/>
  <c r="I2893" i="36"/>
  <c r="H2893" i="36"/>
  <c r="I2892" i="36"/>
  <c r="H2892" i="36"/>
  <c r="I2891" i="36"/>
  <c r="H2891" i="36"/>
  <c r="I2890" i="36"/>
  <c r="H2890" i="36"/>
  <c r="I2889" i="36"/>
  <c r="H2889" i="36"/>
  <c r="I2888" i="36"/>
  <c r="H2888" i="36"/>
  <c r="I2887" i="36"/>
  <c r="H2887" i="36"/>
  <c r="I2886" i="36"/>
  <c r="H2886" i="36"/>
  <c r="I2885" i="36"/>
  <c r="H2885" i="36"/>
  <c r="I2884" i="36"/>
  <c r="H2884" i="36"/>
  <c r="I2883" i="36"/>
  <c r="H2883" i="36"/>
  <c r="I2882" i="36"/>
  <c r="H2882" i="36"/>
  <c r="I2881" i="36"/>
  <c r="H2881" i="36"/>
  <c r="I2880" i="36"/>
  <c r="H2880" i="36"/>
  <c r="I2879" i="36"/>
  <c r="H2879" i="36"/>
  <c r="I2878" i="36"/>
  <c r="H2878" i="36"/>
  <c r="I2877" i="36"/>
  <c r="H2877" i="36"/>
  <c r="I2876" i="36"/>
  <c r="H2876" i="36"/>
  <c r="I2875" i="36"/>
  <c r="H2875" i="36"/>
  <c r="I2874" i="36"/>
  <c r="H2874" i="36"/>
  <c r="I2873" i="36"/>
  <c r="H2873" i="36"/>
  <c r="I2872" i="36"/>
  <c r="H2872" i="36"/>
  <c r="I2871" i="36"/>
  <c r="H2871" i="36"/>
  <c r="I2870" i="36"/>
  <c r="H2870" i="36"/>
  <c r="I2869" i="36"/>
  <c r="H2869" i="36"/>
  <c r="I2868" i="36"/>
  <c r="H2868" i="36"/>
  <c r="I2867" i="36"/>
  <c r="H2867" i="36"/>
  <c r="I2866" i="36"/>
  <c r="H2866" i="36"/>
  <c r="I2865" i="36"/>
  <c r="H2865" i="36"/>
  <c r="I2864" i="36"/>
  <c r="H2864" i="36"/>
  <c r="I2863" i="36"/>
  <c r="H2863" i="36"/>
  <c r="I2862" i="36"/>
  <c r="H2862" i="36"/>
  <c r="I2861" i="36"/>
  <c r="H2861" i="36"/>
  <c r="I2860" i="36"/>
  <c r="H2860" i="36"/>
  <c r="I2859" i="36"/>
  <c r="H2859" i="36"/>
  <c r="I2858" i="36"/>
  <c r="H2858" i="36"/>
  <c r="I2857" i="36"/>
  <c r="H2857" i="36"/>
  <c r="I2856" i="36"/>
  <c r="H2856" i="36"/>
  <c r="I2855" i="36"/>
  <c r="H2855" i="36"/>
  <c r="I2854" i="36"/>
  <c r="H2854" i="36"/>
  <c r="I2853" i="36"/>
  <c r="H2853" i="36"/>
  <c r="I2852" i="36"/>
  <c r="H2852" i="36"/>
  <c r="I2851" i="36"/>
  <c r="H2851" i="36"/>
  <c r="I2850" i="36"/>
  <c r="H2850" i="36"/>
  <c r="I2849" i="36"/>
  <c r="H2849" i="36"/>
  <c r="I2848" i="36"/>
  <c r="H2848" i="36"/>
  <c r="I2847" i="36"/>
  <c r="H2847" i="36"/>
  <c r="I2846" i="36"/>
  <c r="H2846" i="36"/>
  <c r="I2845" i="36"/>
  <c r="H2845" i="36"/>
  <c r="I2844" i="36"/>
  <c r="H2844" i="36"/>
  <c r="I2843" i="36"/>
  <c r="H2843" i="36"/>
  <c r="I2842" i="36"/>
  <c r="H2842" i="36"/>
  <c r="I2841" i="36"/>
  <c r="H2841" i="36"/>
  <c r="I2840" i="36"/>
  <c r="H2840" i="36"/>
  <c r="I2839" i="36"/>
  <c r="H2839" i="36"/>
  <c r="I2838" i="36"/>
  <c r="H2838" i="36"/>
  <c r="I2837" i="36"/>
  <c r="H2837" i="36"/>
  <c r="I2836" i="36"/>
  <c r="H2836" i="36"/>
  <c r="I2835" i="36"/>
  <c r="H2835" i="36"/>
  <c r="I2834" i="36"/>
  <c r="H2834" i="36"/>
  <c r="I2833" i="36"/>
  <c r="H2833" i="36"/>
  <c r="I2832" i="36"/>
  <c r="H2832" i="36"/>
  <c r="I2831" i="36"/>
  <c r="H2831" i="36"/>
  <c r="I2830" i="36"/>
  <c r="H2830" i="36"/>
  <c r="I2829" i="36"/>
  <c r="H2829" i="36"/>
  <c r="I2828" i="36"/>
  <c r="H2828" i="36"/>
  <c r="I2827" i="36"/>
  <c r="H2827" i="36"/>
  <c r="I2826" i="36"/>
  <c r="H2826" i="36"/>
  <c r="I2825" i="36"/>
  <c r="H2825" i="36"/>
  <c r="I2824" i="36"/>
  <c r="H2824" i="36"/>
  <c r="I2823" i="36"/>
  <c r="H2823" i="36"/>
  <c r="I2822" i="36"/>
  <c r="H2822" i="36"/>
  <c r="I2821" i="36"/>
  <c r="H2821" i="36"/>
  <c r="I2820" i="36"/>
  <c r="H2820" i="36"/>
  <c r="I2819" i="36"/>
  <c r="H2819" i="36"/>
  <c r="I2818" i="36"/>
  <c r="H2818" i="36"/>
  <c r="I2817" i="36"/>
  <c r="H2817" i="36"/>
  <c r="I2816" i="36"/>
  <c r="H2816" i="36"/>
  <c r="I2815" i="36"/>
  <c r="H2815" i="36"/>
  <c r="I2814" i="36"/>
  <c r="H2814" i="36"/>
  <c r="I2813" i="36"/>
  <c r="H2813" i="36"/>
  <c r="I2812" i="36"/>
  <c r="H2812" i="36"/>
  <c r="I2811" i="36"/>
  <c r="H2811" i="36"/>
  <c r="I2810" i="36"/>
  <c r="H2810" i="36"/>
  <c r="I2809" i="36"/>
  <c r="H2809" i="36"/>
  <c r="I2808" i="36"/>
  <c r="H2808" i="36"/>
  <c r="I2807" i="36"/>
  <c r="H2807" i="36"/>
  <c r="I2806" i="36"/>
  <c r="H2806" i="36"/>
  <c r="I2805" i="36"/>
  <c r="H2805" i="36"/>
  <c r="I2804" i="36"/>
  <c r="H2804" i="36"/>
  <c r="I2803" i="36"/>
  <c r="H2803" i="36"/>
  <c r="I2802" i="36"/>
  <c r="H2802" i="36"/>
  <c r="I2801" i="36"/>
  <c r="H2801" i="36"/>
  <c r="I2800" i="36"/>
  <c r="H2800" i="36"/>
  <c r="I2799" i="36"/>
  <c r="H2799" i="36"/>
  <c r="I2798" i="36"/>
  <c r="H2798" i="36"/>
  <c r="I2797" i="36"/>
  <c r="H2797" i="36"/>
  <c r="I2796" i="36"/>
  <c r="H2796" i="36"/>
  <c r="I2795" i="36"/>
  <c r="H2795" i="36"/>
  <c r="I2794" i="36"/>
  <c r="H2794" i="36"/>
  <c r="I2793" i="36"/>
  <c r="H2793" i="36"/>
  <c r="I2792" i="36"/>
  <c r="H2792" i="36"/>
  <c r="I2791" i="36"/>
  <c r="H2791" i="36"/>
  <c r="I2790" i="36"/>
  <c r="H2790" i="36"/>
  <c r="I2789" i="36"/>
  <c r="H2789" i="36"/>
  <c r="I2788" i="36"/>
  <c r="H2788" i="36"/>
  <c r="I2787" i="36"/>
  <c r="H2787" i="36"/>
  <c r="I2786" i="36"/>
  <c r="H2786" i="36"/>
  <c r="I2785" i="36"/>
  <c r="H2785" i="36"/>
  <c r="I2784" i="36"/>
  <c r="H2784" i="36"/>
  <c r="I2783" i="36"/>
  <c r="H2783" i="36"/>
  <c r="I2782" i="36"/>
  <c r="H2782" i="36"/>
  <c r="I2781" i="36"/>
  <c r="H2781" i="36"/>
  <c r="I2780" i="36"/>
  <c r="H2780" i="36"/>
  <c r="I2779" i="36"/>
  <c r="H2779" i="36"/>
  <c r="I2778" i="36"/>
  <c r="H2778" i="36"/>
  <c r="I2777" i="36"/>
  <c r="H2777" i="36"/>
  <c r="I2776" i="36"/>
  <c r="H2776" i="36"/>
  <c r="I2775" i="36"/>
  <c r="H2775" i="36"/>
  <c r="I2774" i="36"/>
  <c r="H2774" i="36"/>
  <c r="I2773" i="36"/>
  <c r="H2773" i="36"/>
  <c r="I2772" i="36"/>
  <c r="H2772" i="36"/>
  <c r="I2771" i="36"/>
  <c r="H2771" i="36"/>
  <c r="I2770" i="36"/>
  <c r="H2770" i="36"/>
  <c r="I2769" i="36"/>
  <c r="H2769" i="36"/>
  <c r="I2768" i="36"/>
  <c r="H2768" i="36"/>
  <c r="I2767" i="36"/>
  <c r="H2767" i="36"/>
  <c r="I2766" i="36"/>
  <c r="H2766" i="36"/>
  <c r="I2765" i="36"/>
  <c r="H2765" i="36"/>
  <c r="I2764" i="36"/>
  <c r="H2764" i="36"/>
  <c r="I2763" i="36"/>
  <c r="H2763" i="36"/>
  <c r="I2762" i="36"/>
  <c r="H2762" i="36"/>
  <c r="I2761" i="36"/>
  <c r="H2761" i="36"/>
  <c r="I2760" i="36"/>
  <c r="H2760" i="36"/>
  <c r="I2759" i="36"/>
  <c r="H2759" i="36"/>
  <c r="I2758" i="36"/>
  <c r="H2758" i="36"/>
  <c r="I2757" i="36"/>
  <c r="H2757" i="36"/>
  <c r="I2756" i="36"/>
  <c r="H2756" i="36"/>
  <c r="I2755" i="36"/>
  <c r="H2755" i="36"/>
  <c r="I2754" i="36"/>
  <c r="H2754" i="36"/>
  <c r="I2753" i="36"/>
  <c r="H2753" i="36"/>
  <c r="I2752" i="36"/>
  <c r="H2752" i="36"/>
  <c r="I2751" i="36"/>
  <c r="H2751" i="36"/>
  <c r="I2750" i="36"/>
  <c r="H2750" i="36"/>
  <c r="I2749" i="36"/>
  <c r="H2749" i="36"/>
  <c r="I2748" i="36"/>
  <c r="H2748" i="36"/>
  <c r="I2747" i="36"/>
  <c r="H2747" i="36"/>
  <c r="I2746" i="36"/>
  <c r="H2746" i="36"/>
  <c r="I2745" i="36"/>
  <c r="H2745" i="36"/>
  <c r="I2744" i="36"/>
  <c r="H2744" i="36"/>
  <c r="I2743" i="36"/>
  <c r="H2743" i="36"/>
  <c r="I2742" i="36"/>
  <c r="H2742" i="36"/>
  <c r="I2741" i="36"/>
  <c r="H2741" i="36"/>
  <c r="I2740" i="36"/>
  <c r="H2740" i="36"/>
  <c r="I2739" i="36"/>
  <c r="H2739" i="36"/>
  <c r="I2738" i="36"/>
  <c r="H2738" i="36"/>
  <c r="I2737" i="36"/>
  <c r="H2737" i="36"/>
  <c r="I2736" i="36"/>
  <c r="H2736" i="36"/>
  <c r="I2735" i="36"/>
  <c r="H2735" i="36"/>
  <c r="I2734" i="36"/>
  <c r="H2734" i="36"/>
  <c r="I2733" i="36"/>
  <c r="H2733" i="36"/>
  <c r="I2732" i="36"/>
  <c r="H2732" i="36"/>
  <c r="I2731" i="36"/>
  <c r="H2731" i="36"/>
  <c r="I2730" i="36"/>
  <c r="H2730" i="36"/>
  <c r="I2729" i="36"/>
  <c r="H2729" i="36"/>
  <c r="I2728" i="36"/>
  <c r="H2728" i="36"/>
  <c r="I2727" i="36"/>
  <c r="H2727" i="36"/>
  <c r="I2726" i="36"/>
  <c r="H2726" i="36"/>
  <c r="I2725" i="36"/>
  <c r="H2725" i="36"/>
  <c r="I2724" i="36"/>
  <c r="H2724" i="36"/>
  <c r="I2723" i="36"/>
  <c r="H2723" i="36"/>
  <c r="I2722" i="36"/>
  <c r="H2722" i="36"/>
  <c r="I2721" i="36"/>
  <c r="H2721" i="36"/>
  <c r="I2720" i="36"/>
  <c r="H2720" i="36"/>
  <c r="I2719" i="36"/>
  <c r="H2719" i="36"/>
  <c r="I2718" i="36"/>
  <c r="H2718" i="36"/>
  <c r="I2717" i="36"/>
  <c r="H2717" i="36"/>
  <c r="I2716" i="36"/>
  <c r="H2716" i="36"/>
  <c r="I2715" i="36"/>
  <c r="H2715" i="36"/>
  <c r="I2714" i="36"/>
  <c r="H2714" i="36"/>
  <c r="I2713" i="36"/>
  <c r="H2713" i="36"/>
  <c r="I2712" i="36"/>
  <c r="H2712" i="36"/>
  <c r="I2711" i="36"/>
  <c r="H2711" i="36"/>
  <c r="I2710" i="36"/>
  <c r="H2710" i="36"/>
  <c r="I2709" i="36"/>
  <c r="H2709" i="36"/>
  <c r="I2708" i="36"/>
  <c r="H2708" i="36"/>
  <c r="I2707" i="36"/>
  <c r="H2707" i="36"/>
  <c r="I2706" i="36"/>
  <c r="H2706" i="36"/>
  <c r="I2705" i="36"/>
  <c r="H2705" i="36"/>
  <c r="I2704" i="36"/>
  <c r="H2704" i="36"/>
  <c r="I2703" i="36"/>
  <c r="H2703" i="36"/>
  <c r="I2702" i="36"/>
  <c r="H2702" i="36"/>
  <c r="I2701" i="36"/>
  <c r="H2701" i="36"/>
  <c r="I2700" i="36"/>
  <c r="H2700" i="36"/>
  <c r="I2699" i="36"/>
  <c r="H2699" i="36"/>
  <c r="I2698" i="36"/>
  <c r="H2698" i="36"/>
  <c r="I2697" i="36"/>
  <c r="H2697" i="36"/>
  <c r="I2696" i="36"/>
  <c r="H2696" i="36"/>
  <c r="I2695" i="36"/>
  <c r="H2695" i="36"/>
  <c r="I2694" i="36"/>
  <c r="H2694" i="36"/>
  <c r="I2693" i="36"/>
  <c r="H2693" i="36"/>
  <c r="I2692" i="36"/>
  <c r="H2692" i="36"/>
  <c r="I2691" i="36"/>
  <c r="H2691" i="36"/>
  <c r="I2690" i="36"/>
  <c r="H2690" i="36"/>
  <c r="I2689" i="36"/>
  <c r="H2689" i="36"/>
  <c r="I2688" i="36"/>
  <c r="H2688" i="36"/>
  <c r="I2687" i="36"/>
  <c r="H2687" i="36"/>
  <c r="I2686" i="36"/>
  <c r="H2686" i="36"/>
  <c r="I2685" i="36"/>
  <c r="H2685" i="36"/>
  <c r="I2684" i="36"/>
  <c r="H2684" i="36"/>
  <c r="I2683" i="36"/>
  <c r="H2683" i="36"/>
  <c r="I2682" i="36"/>
  <c r="H2682" i="36"/>
  <c r="I2681" i="36"/>
  <c r="H2681" i="36"/>
  <c r="I2680" i="36"/>
  <c r="H2680" i="36"/>
  <c r="I2679" i="36"/>
  <c r="H2679" i="36"/>
  <c r="I2678" i="36"/>
  <c r="H2678" i="36"/>
  <c r="I2677" i="36"/>
  <c r="H2677" i="36"/>
  <c r="I2676" i="36"/>
  <c r="H2676" i="36"/>
  <c r="I2675" i="36"/>
  <c r="H2675" i="36"/>
  <c r="I2674" i="36"/>
  <c r="H2674" i="36"/>
  <c r="I2673" i="36"/>
  <c r="H2673" i="36"/>
  <c r="I2672" i="36"/>
  <c r="H2672" i="36"/>
  <c r="I2671" i="36"/>
  <c r="H2671" i="36"/>
  <c r="I2670" i="36"/>
  <c r="H2670" i="36"/>
  <c r="I2669" i="36"/>
  <c r="H2669" i="36"/>
  <c r="I2668" i="36"/>
  <c r="H2668" i="36"/>
  <c r="I2667" i="36"/>
  <c r="H2667" i="36"/>
  <c r="I2666" i="36"/>
  <c r="H2666" i="36"/>
  <c r="I2665" i="36"/>
  <c r="H2665" i="36"/>
  <c r="I2664" i="36"/>
  <c r="H2664" i="36"/>
  <c r="I2663" i="36"/>
  <c r="H2663" i="36"/>
  <c r="I2662" i="36"/>
  <c r="H2662" i="36"/>
  <c r="I2661" i="36"/>
  <c r="H2661" i="36"/>
  <c r="I2660" i="36"/>
  <c r="H2660" i="36"/>
  <c r="I2659" i="36"/>
  <c r="H2659" i="36"/>
  <c r="I2658" i="36"/>
  <c r="H2658" i="36"/>
  <c r="I2657" i="36"/>
  <c r="H2657" i="36"/>
  <c r="I2656" i="36"/>
  <c r="H2656" i="36"/>
  <c r="I2655" i="36"/>
  <c r="H2655" i="36"/>
  <c r="I2654" i="36"/>
  <c r="H2654" i="36"/>
  <c r="I2653" i="36"/>
  <c r="H2653" i="36"/>
  <c r="I2652" i="36"/>
  <c r="H2652" i="36"/>
  <c r="I2651" i="36"/>
  <c r="H2651" i="36"/>
  <c r="I2650" i="36"/>
  <c r="H2650" i="36"/>
  <c r="I2649" i="36"/>
  <c r="H2649" i="36"/>
  <c r="I2648" i="36"/>
  <c r="H2648" i="36"/>
  <c r="I2647" i="36"/>
  <c r="H2647" i="36"/>
  <c r="I2646" i="36"/>
  <c r="H2646" i="36"/>
  <c r="I2645" i="36"/>
  <c r="H2645" i="36"/>
  <c r="I2644" i="36"/>
  <c r="H2644" i="36"/>
  <c r="I2643" i="36"/>
  <c r="H2643" i="36"/>
  <c r="I2642" i="36"/>
  <c r="H2642" i="36"/>
  <c r="I2641" i="36"/>
  <c r="H2641" i="36"/>
  <c r="I2640" i="36"/>
  <c r="H2640" i="36"/>
  <c r="I2639" i="36"/>
  <c r="H2639" i="36"/>
  <c r="I2638" i="36"/>
  <c r="H2638" i="36"/>
  <c r="I2637" i="36"/>
  <c r="H2637" i="36"/>
  <c r="I2636" i="36"/>
  <c r="H2636" i="36"/>
  <c r="I2635" i="36"/>
  <c r="H2635" i="36"/>
  <c r="I2634" i="36"/>
  <c r="H2634" i="36"/>
  <c r="I2633" i="36"/>
  <c r="H2633" i="36"/>
  <c r="I2632" i="36"/>
  <c r="H2632" i="36"/>
  <c r="I2631" i="36"/>
  <c r="H2631" i="36"/>
  <c r="I2630" i="36"/>
  <c r="H2630" i="36"/>
  <c r="I2629" i="36"/>
  <c r="H2629" i="36"/>
  <c r="I2628" i="36"/>
  <c r="H2628" i="36"/>
  <c r="I2627" i="36"/>
  <c r="H2627" i="36"/>
  <c r="I2626" i="36"/>
  <c r="H2626" i="36"/>
  <c r="I2625" i="36"/>
  <c r="H2625" i="36"/>
  <c r="I2624" i="36"/>
  <c r="H2624" i="36"/>
  <c r="I2623" i="36"/>
  <c r="H2623" i="36"/>
  <c r="I2622" i="36"/>
  <c r="H2622" i="36"/>
  <c r="I2621" i="36"/>
  <c r="H2621" i="36"/>
  <c r="I2620" i="36"/>
  <c r="H2620" i="36"/>
  <c r="I2619" i="36"/>
  <c r="H2619" i="36"/>
  <c r="I2618" i="36"/>
  <c r="H2618" i="36"/>
  <c r="I2617" i="36"/>
  <c r="H2617" i="36"/>
  <c r="I2616" i="36"/>
  <c r="H2616" i="36"/>
  <c r="I2615" i="36"/>
  <c r="H2615" i="36"/>
  <c r="I2614" i="36"/>
  <c r="H2614" i="36"/>
  <c r="I2613" i="36"/>
  <c r="H2613" i="36"/>
  <c r="I2612" i="36"/>
  <c r="H2612" i="36"/>
  <c r="I2611" i="36"/>
  <c r="H2611" i="36"/>
  <c r="I2610" i="36"/>
  <c r="H2610" i="36"/>
  <c r="I2609" i="36"/>
  <c r="H2609" i="36"/>
  <c r="I2608" i="36"/>
  <c r="H2608" i="36"/>
  <c r="I2607" i="36"/>
  <c r="H2607" i="36"/>
  <c r="I2606" i="36"/>
  <c r="H2606" i="36"/>
  <c r="I2605" i="36"/>
  <c r="H2605" i="36"/>
  <c r="I2604" i="36"/>
  <c r="H2604" i="36"/>
  <c r="I2603" i="36"/>
  <c r="H2603" i="36"/>
  <c r="I2602" i="36"/>
  <c r="H2602" i="36"/>
  <c r="I2601" i="36"/>
  <c r="H2601" i="36"/>
  <c r="I2600" i="36"/>
  <c r="H2600" i="36"/>
  <c r="I2599" i="36"/>
  <c r="H2599" i="36"/>
  <c r="I2598" i="36"/>
  <c r="H2598" i="36"/>
  <c r="I2597" i="36"/>
  <c r="H2597" i="36"/>
  <c r="I2596" i="36"/>
  <c r="H2596" i="36"/>
  <c r="I2595" i="36"/>
  <c r="H2595" i="36"/>
  <c r="I2594" i="36"/>
  <c r="H2594" i="36"/>
  <c r="I2593" i="36"/>
  <c r="H2593" i="36"/>
  <c r="I2592" i="36"/>
  <c r="H2592" i="36"/>
  <c r="I2591" i="36"/>
  <c r="H2591" i="36"/>
  <c r="I2590" i="36"/>
  <c r="H2590" i="36"/>
  <c r="I2589" i="36"/>
  <c r="H2589" i="36"/>
  <c r="I2588" i="36"/>
  <c r="H2588" i="36"/>
  <c r="I2587" i="36"/>
  <c r="H2587" i="36"/>
  <c r="I2586" i="36"/>
  <c r="H2586" i="36"/>
  <c r="I2585" i="36"/>
  <c r="H2585" i="36"/>
  <c r="I2584" i="36"/>
  <c r="H2584" i="36"/>
  <c r="I2583" i="36"/>
  <c r="H2583" i="36"/>
  <c r="I2582" i="36"/>
  <c r="H2582" i="36"/>
  <c r="I2581" i="36"/>
  <c r="H2581" i="36"/>
  <c r="I2580" i="36"/>
  <c r="H2580" i="36"/>
  <c r="I2579" i="36"/>
  <c r="H2579" i="36"/>
  <c r="I2578" i="36"/>
  <c r="H2578" i="36"/>
  <c r="I2577" i="36"/>
  <c r="H2577" i="36"/>
  <c r="I2576" i="36"/>
  <c r="H2576" i="36"/>
  <c r="I2575" i="36"/>
  <c r="H2575" i="36"/>
  <c r="I2574" i="36"/>
  <c r="H2574" i="36"/>
  <c r="I2573" i="36"/>
  <c r="H2573" i="36"/>
  <c r="I2572" i="36"/>
  <c r="H2572" i="36"/>
  <c r="I2571" i="36"/>
  <c r="H2571" i="36"/>
  <c r="I2570" i="36"/>
  <c r="H2570" i="36"/>
  <c r="I2569" i="36"/>
  <c r="H2569" i="36"/>
  <c r="I2568" i="36"/>
  <c r="H2568" i="36"/>
  <c r="I2567" i="36"/>
  <c r="H2567" i="36"/>
  <c r="I2566" i="36"/>
  <c r="H2566" i="36"/>
  <c r="I2565" i="36"/>
  <c r="H2565" i="36"/>
  <c r="I2564" i="36"/>
  <c r="H2564" i="36"/>
  <c r="I2563" i="36"/>
  <c r="H2563" i="36"/>
  <c r="I2562" i="36"/>
  <c r="H2562" i="36"/>
  <c r="I2561" i="36"/>
  <c r="H2561" i="36"/>
  <c r="I2560" i="36"/>
  <c r="H2560" i="36"/>
  <c r="I2559" i="36"/>
  <c r="H2559" i="36"/>
  <c r="I2558" i="36"/>
  <c r="H2558" i="36"/>
  <c r="I2557" i="36"/>
  <c r="H2557" i="36"/>
  <c r="I2556" i="36"/>
  <c r="H2556" i="36"/>
  <c r="I2555" i="36"/>
  <c r="H2555" i="36"/>
  <c r="I2554" i="36"/>
  <c r="H2554" i="36"/>
  <c r="I2553" i="36"/>
  <c r="H2553" i="36"/>
  <c r="I2552" i="36"/>
  <c r="H2552" i="36"/>
  <c r="I2551" i="36"/>
  <c r="H2551" i="36"/>
  <c r="I2550" i="36"/>
  <c r="H2550" i="36"/>
  <c r="I2549" i="36"/>
  <c r="H2549" i="36"/>
  <c r="I2548" i="36"/>
  <c r="H2548" i="36"/>
  <c r="I2547" i="36"/>
  <c r="H2547" i="36"/>
  <c r="I2546" i="36"/>
  <c r="H2546" i="36"/>
  <c r="I2545" i="36"/>
  <c r="H2545" i="36"/>
  <c r="I2544" i="36"/>
  <c r="H2544" i="36"/>
  <c r="I2543" i="36"/>
  <c r="H2543" i="36"/>
  <c r="I2542" i="36"/>
  <c r="H2542" i="36"/>
  <c r="I2541" i="36"/>
  <c r="H2541" i="36"/>
  <c r="I2540" i="36"/>
  <c r="H2540" i="36"/>
  <c r="I2539" i="36"/>
  <c r="H2539" i="36"/>
  <c r="I2538" i="36"/>
  <c r="H2538" i="36"/>
  <c r="I2537" i="36"/>
  <c r="H2537" i="36"/>
  <c r="I2536" i="36"/>
  <c r="H2536" i="36"/>
  <c r="I2535" i="36"/>
  <c r="H2535" i="36"/>
  <c r="I2534" i="36"/>
  <c r="H2534" i="36"/>
  <c r="I2533" i="36"/>
  <c r="H2533" i="36"/>
  <c r="I2532" i="36"/>
  <c r="H2532" i="36"/>
  <c r="I2531" i="36"/>
  <c r="H2531" i="36"/>
  <c r="I2530" i="36"/>
  <c r="H2530" i="36"/>
  <c r="I2529" i="36"/>
  <c r="H2529" i="36"/>
  <c r="I2528" i="36"/>
  <c r="H2528" i="36"/>
  <c r="I2527" i="36"/>
  <c r="H2527" i="36"/>
  <c r="I2526" i="36"/>
  <c r="H2526" i="36"/>
  <c r="I2525" i="36"/>
  <c r="H2525" i="36"/>
  <c r="I2524" i="36"/>
  <c r="H2524" i="36"/>
  <c r="I2523" i="36"/>
  <c r="H2523" i="36"/>
  <c r="I2522" i="36"/>
  <c r="H2522" i="36"/>
  <c r="I2521" i="36"/>
  <c r="H2521" i="36"/>
  <c r="I2520" i="36"/>
  <c r="H2520" i="36"/>
  <c r="I2519" i="36"/>
  <c r="H2519" i="36"/>
  <c r="I2518" i="36"/>
  <c r="H2518" i="36"/>
  <c r="I2517" i="36"/>
  <c r="H2517" i="36"/>
  <c r="I2516" i="36"/>
  <c r="H2516" i="36"/>
  <c r="I2515" i="36"/>
  <c r="H2515" i="36"/>
  <c r="I2514" i="36"/>
  <c r="H2514" i="36"/>
  <c r="I2513" i="36"/>
  <c r="H2513" i="36"/>
  <c r="I2512" i="36"/>
  <c r="H2512" i="36"/>
  <c r="I2511" i="36"/>
  <c r="H2511" i="36"/>
  <c r="I2510" i="36"/>
  <c r="H2510" i="36"/>
  <c r="I2509" i="36"/>
  <c r="H2509" i="36"/>
  <c r="I2508" i="36"/>
  <c r="H2508" i="36"/>
  <c r="I2507" i="36"/>
  <c r="H2507" i="36"/>
  <c r="I2506" i="36"/>
  <c r="H2506" i="36"/>
  <c r="I2505" i="36"/>
  <c r="H2505" i="36"/>
  <c r="I2504" i="36"/>
  <c r="H2504" i="36"/>
  <c r="I2503" i="36"/>
  <c r="H2503" i="36"/>
  <c r="I2502" i="36"/>
  <c r="H2502" i="36"/>
  <c r="I2501" i="36"/>
  <c r="H2501" i="36"/>
  <c r="I2500" i="36"/>
  <c r="H2500" i="36"/>
  <c r="I2499" i="36"/>
  <c r="H2499" i="36"/>
  <c r="I2498" i="36"/>
  <c r="H2498" i="36"/>
  <c r="I2497" i="36"/>
  <c r="H2497" i="36"/>
  <c r="I2496" i="36"/>
  <c r="H2496" i="36"/>
  <c r="I2495" i="36"/>
  <c r="H2495" i="36"/>
  <c r="I2494" i="36"/>
  <c r="H2494" i="36"/>
  <c r="I2493" i="36"/>
  <c r="H2493" i="36"/>
  <c r="I2492" i="36"/>
  <c r="H2492" i="36"/>
  <c r="I2491" i="36"/>
  <c r="H2491" i="36"/>
  <c r="I2490" i="36"/>
  <c r="H2490" i="36"/>
  <c r="I2489" i="36"/>
  <c r="H2489" i="36"/>
  <c r="I2488" i="36"/>
  <c r="H2488" i="36"/>
  <c r="I2487" i="36"/>
  <c r="H2487" i="36"/>
  <c r="I2486" i="36"/>
  <c r="H2486" i="36"/>
  <c r="I2485" i="36"/>
  <c r="H2485" i="36"/>
  <c r="I2484" i="36"/>
  <c r="H2484" i="36"/>
  <c r="I2483" i="36"/>
  <c r="H2483" i="36"/>
  <c r="I2482" i="36"/>
  <c r="H2482" i="36"/>
  <c r="I2481" i="36"/>
  <c r="H2481" i="36"/>
  <c r="I2480" i="36"/>
  <c r="H2480" i="36"/>
  <c r="I2479" i="36"/>
  <c r="H2479" i="36"/>
  <c r="I2478" i="36"/>
  <c r="H2478" i="36"/>
  <c r="I2477" i="36"/>
  <c r="H2477" i="36"/>
  <c r="I2476" i="36"/>
  <c r="H2476" i="36"/>
  <c r="I2475" i="36"/>
  <c r="H2475" i="36"/>
  <c r="I2474" i="36"/>
  <c r="H2474" i="36"/>
  <c r="I2473" i="36"/>
  <c r="H2473" i="36"/>
  <c r="I2472" i="36"/>
  <c r="H2472" i="36"/>
  <c r="I2471" i="36"/>
  <c r="H2471" i="36"/>
  <c r="I2470" i="36"/>
  <c r="H2470" i="36"/>
  <c r="I2469" i="36"/>
  <c r="H2469" i="36"/>
  <c r="I2468" i="36"/>
  <c r="H2468" i="36"/>
  <c r="I2467" i="36"/>
  <c r="H2467" i="36"/>
  <c r="I2466" i="36"/>
  <c r="H2466" i="36"/>
  <c r="I2465" i="36"/>
  <c r="H2465" i="36"/>
  <c r="I2464" i="36"/>
  <c r="H2464" i="36"/>
  <c r="I2463" i="36"/>
  <c r="H2463" i="36"/>
  <c r="I2462" i="36"/>
  <c r="H2462" i="36"/>
  <c r="I2461" i="36"/>
  <c r="H2461" i="36"/>
  <c r="I2460" i="36"/>
  <c r="H2460" i="36"/>
  <c r="I2459" i="36"/>
  <c r="H2459" i="36"/>
  <c r="I2458" i="36"/>
  <c r="H2458" i="36"/>
  <c r="I2457" i="36"/>
  <c r="H2457" i="36"/>
  <c r="I2456" i="36"/>
  <c r="H2456" i="36"/>
  <c r="I2455" i="36"/>
  <c r="H2455" i="36"/>
  <c r="I2454" i="36"/>
  <c r="H2454" i="36"/>
  <c r="I2453" i="36"/>
  <c r="H2453" i="36"/>
  <c r="I2452" i="36"/>
  <c r="H2452" i="36"/>
  <c r="I2451" i="36"/>
  <c r="H2451" i="36"/>
  <c r="I2450" i="36"/>
  <c r="H2450" i="36"/>
  <c r="I2449" i="36"/>
  <c r="H2449" i="36"/>
  <c r="I2448" i="36"/>
  <c r="H2448" i="36"/>
  <c r="I2447" i="36"/>
  <c r="H2447" i="36"/>
  <c r="I2446" i="36"/>
  <c r="H2446" i="36"/>
  <c r="I2445" i="36"/>
  <c r="H2445" i="36"/>
  <c r="I2444" i="36"/>
  <c r="H2444" i="36"/>
  <c r="I2443" i="36"/>
  <c r="H2443" i="36"/>
  <c r="I2442" i="36"/>
  <c r="H2442" i="36"/>
  <c r="I2441" i="36"/>
  <c r="H2441" i="36"/>
  <c r="I2440" i="36"/>
  <c r="H2440" i="36"/>
  <c r="I2439" i="36"/>
  <c r="H2439" i="36"/>
  <c r="I2438" i="36"/>
  <c r="H2438" i="36"/>
  <c r="I2437" i="36"/>
  <c r="H2437" i="36"/>
  <c r="I2436" i="36"/>
  <c r="H2436" i="36"/>
  <c r="I2435" i="36"/>
  <c r="H2435" i="36"/>
  <c r="I2434" i="36"/>
  <c r="H2434" i="36"/>
  <c r="I2433" i="36"/>
  <c r="H2433" i="36"/>
  <c r="I2432" i="36"/>
  <c r="H2432" i="36"/>
  <c r="I2431" i="36"/>
  <c r="H2431" i="36"/>
  <c r="I2430" i="36"/>
  <c r="H2430" i="36"/>
  <c r="I2429" i="36"/>
  <c r="H2429" i="36"/>
  <c r="I2428" i="36"/>
  <c r="H2428" i="36"/>
  <c r="I2427" i="36"/>
  <c r="H2427" i="36"/>
  <c r="I2426" i="36"/>
  <c r="H2426" i="36"/>
  <c r="I2425" i="36"/>
  <c r="H2425" i="36"/>
  <c r="I2424" i="36"/>
  <c r="H2424" i="36"/>
  <c r="I2423" i="36"/>
  <c r="H2423" i="36"/>
  <c r="I2422" i="36"/>
  <c r="H2422" i="36"/>
  <c r="I2421" i="36"/>
  <c r="H2421" i="36"/>
  <c r="I2420" i="36"/>
  <c r="H2420" i="36"/>
  <c r="I2419" i="36"/>
  <c r="H2419" i="36"/>
  <c r="I2418" i="36"/>
  <c r="H2418" i="36"/>
  <c r="I2417" i="36"/>
  <c r="H2417" i="36"/>
  <c r="I2416" i="36"/>
  <c r="H2416" i="36"/>
  <c r="I2415" i="36"/>
  <c r="H2415" i="36"/>
  <c r="I2414" i="36"/>
  <c r="H2414" i="36"/>
  <c r="I2413" i="36"/>
  <c r="H2413" i="36"/>
  <c r="I2412" i="36"/>
  <c r="H2412" i="36"/>
  <c r="I2411" i="36"/>
  <c r="H2411" i="36"/>
  <c r="I2410" i="36"/>
  <c r="H2410" i="36"/>
  <c r="I2409" i="36"/>
  <c r="H2409" i="36"/>
  <c r="I2408" i="36"/>
  <c r="H2408" i="36"/>
  <c r="I2407" i="36"/>
  <c r="H2407" i="36"/>
  <c r="I2406" i="36"/>
  <c r="H2406" i="36"/>
  <c r="I2405" i="36"/>
  <c r="H2405" i="36"/>
  <c r="I2404" i="36"/>
  <c r="H2404" i="36"/>
  <c r="I2403" i="36"/>
  <c r="H2403" i="36"/>
  <c r="I2402" i="36"/>
  <c r="H2402" i="36"/>
  <c r="I2401" i="36"/>
  <c r="H2401" i="36"/>
  <c r="I2400" i="36"/>
  <c r="H2400" i="36"/>
  <c r="I2399" i="36"/>
  <c r="H2399" i="36"/>
  <c r="I2398" i="36"/>
  <c r="H2398" i="36"/>
  <c r="I2397" i="36"/>
  <c r="H2397" i="36"/>
  <c r="I2396" i="36"/>
  <c r="H2396" i="36"/>
  <c r="I2395" i="36"/>
  <c r="H2395" i="36"/>
  <c r="I2394" i="36"/>
  <c r="H2394" i="36"/>
  <c r="I2393" i="36"/>
  <c r="H2393" i="36"/>
  <c r="I2392" i="36"/>
  <c r="H2392" i="36"/>
  <c r="I2391" i="36"/>
  <c r="H2391" i="36"/>
  <c r="I2390" i="36"/>
  <c r="H2390" i="36"/>
  <c r="I2389" i="36"/>
  <c r="H2389" i="36"/>
  <c r="I2388" i="36"/>
  <c r="H2388" i="36"/>
  <c r="I2387" i="36"/>
  <c r="H2387" i="36"/>
  <c r="I2386" i="36"/>
  <c r="H2386" i="36"/>
  <c r="I2385" i="36"/>
  <c r="H2385" i="36"/>
  <c r="I2384" i="36"/>
  <c r="H2384" i="36"/>
  <c r="I2383" i="36"/>
  <c r="H2383" i="36"/>
  <c r="I2382" i="36"/>
  <c r="H2382" i="36"/>
  <c r="I2381" i="36"/>
  <c r="H2381" i="36"/>
  <c r="I2380" i="36"/>
  <c r="H2380" i="36"/>
  <c r="I2379" i="36"/>
  <c r="H2379" i="36"/>
  <c r="I2378" i="36"/>
  <c r="H2378" i="36"/>
  <c r="I2377" i="36"/>
  <c r="H2377" i="36"/>
  <c r="I2376" i="36"/>
  <c r="H2376" i="36"/>
  <c r="I2375" i="36"/>
  <c r="H2375" i="36"/>
  <c r="I2374" i="36"/>
  <c r="H2374" i="36"/>
  <c r="I2373" i="36"/>
  <c r="H2373" i="36"/>
  <c r="I2372" i="36"/>
  <c r="H2372" i="36"/>
  <c r="I2371" i="36"/>
  <c r="H2371" i="36"/>
  <c r="I2370" i="36"/>
  <c r="H2370" i="36"/>
  <c r="I2369" i="36"/>
  <c r="H2369" i="36"/>
  <c r="I2368" i="36"/>
  <c r="H2368" i="36"/>
  <c r="I2367" i="36"/>
  <c r="H2367" i="36"/>
  <c r="I2366" i="36"/>
  <c r="H2366" i="36"/>
  <c r="I2365" i="36"/>
  <c r="H2365" i="36"/>
  <c r="I2364" i="36"/>
  <c r="H2364" i="36"/>
  <c r="I2363" i="36"/>
  <c r="H2363" i="36"/>
  <c r="I2362" i="36"/>
  <c r="H2362" i="36"/>
  <c r="I2361" i="36"/>
  <c r="H2361" i="36"/>
  <c r="I2360" i="36"/>
  <c r="H2360" i="36"/>
  <c r="I2359" i="36"/>
  <c r="H2359" i="36"/>
  <c r="I2358" i="36"/>
  <c r="H2358" i="36"/>
  <c r="I2357" i="36"/>
  <c r="H2357" i="36"/>
  <c r="I2356" i="36"/>
  <c r="H2356" i="36"/>
  <c r="I2355" i="36"/>
  <c r="H2355" i="36"/>
  <c r="I2354" i="36"/>
  <c r="H2354" i="36"/>
  <c r="I2353" i="36"/>
  <c r="H2353" i="36"/>
  <c r="I2352" i="36"/>
  <c r="H2352" i="36"/>
  <c r="I2351" i="36"/>
  <c r="H2351" i="36"/>
  <c r="I2350" i="36"/>
  <c r="H2350" i="36"/>
  <c r="I2349" i="36"/>
  <c r="H2349" i="36"/>
  <c r="I2348" i="36"/>
  <c r="H2348" i="36"/>
  <c r="I2347" i="36"/>
  <c r="H2347" i="36"/>
  <c r="I2346" i="36"/>
  <c r="H2346" i="36"/>
  <c r="I2345" i="36"/>
  <c r="H2345" i="36"/>
  <c r="I2344" i="36"/>
  <c r="H2344" i="36"/>
  <c r="I2343" i="36"/>
  <c r="H2343" i="36"/>
  <c r="I2342" i="36"/>
  <c r="H2342" i="36"/>
  <c r="I2341" i="36"/>
  <c r="H2341" i="36"/>
  <c r="I2340" i="36"/>
  <c r="H2340" i="36"/>
  <c r="I2339" i="36"/>
  <c r="H2339" i="36"/>
  <c r="I2338" i="36"/>
  <c r="H2338" i="36"/>
  <c r="I2337" i="36"/>
  <c r="H2337" i="36"/>
  <c r="I2336" i="36"/>
  <c r="H2336" i="36"/>
  <c r="I2335" i="36"/>
  <c r="H2335" i="36"/>
  <c r="I2334" i="36"/>
  <c r="H2334" i="36"/>
  <c r="I2333" i="36"/>
  <c r="H2333" i="36"/>
  <c r="I2332" i="36"/>
  <c r="H2332" i="36"/>
  <c r="I2331" i="36"/>
  <c r="H2331" i="36"/>
  <c r="I2330" i="36"/>
  <c r="H2330" i="36"/>
  <c r="I2329" i="36"/>
  <c r="H2329" i="36"/>
  <c r="I2328" i="36"/>
  <c r="H2328" i="36"/>
  <c r="I2327" i="36"/>
  <c r="H2327" i="36"/>
  <c r="I2326" i="36"/>
  <c r="H2326" i="36"/>
  <c r="I2325" i="36"/>
  <c r="H2325" i="36"/>
  <c r="I2324" i="36"/>
  <c r="H2324" i="36"/>
  <c r="I2323" i="36"/>
  <c r="H2323" i="36"/>
  <c r="I2322" i="36"/>
  <c r="H2322" i="36"/>
  <c r="I2321" i="36"/>
  <c r="H2321" i="36"/>
  <c r="I2320" i="36"/>
  <c r="H2320" i="36"/>
  <c r="I2319" i="36"/>
  <c r="H2319" i="36"/>
  <c r="I2318" i="36"/>
  <c r="H2318" i="36"/>
  <c r="I2317" i="36"/>
  <c r="H2317" i="36"/>
  <c r="I2316" i="36"/>
  <c r="H2316" i="36"/>
  <c r="I2315" i="36"/>
  <c r="H2315" i="36"/>
  <c r="I2314" i="36"/>
  <c r="H2314" i="36"/>
  <c r="I2313" i="36"/>
  <c r="H2313" i="36"/>
  <c r="I2312" i="36"/>
  <c r="H2312" i="36"/>
  <c r="I2311" i="36"/>
  <c r="H2311" i="36"/>
  <c r="I2310" i="36"/>
  <c r="H2310" i="36"/>
  <c r="I2309" i="36"/>
  <c r="H2309" i="36"/>
  <c r="I2308" i="36"/>
  <c r="H2308" i="36"/>
  <c r="I2307" i="36"/>
  <c r="H2307" i="36"/>
  <c r="I2306" i="36"/>
  <c r="H2306" i="36"/>
  <c r="I2305" i="36"/>
  <c r="H2305" i="36"/>
  <c r="I2304" i="36"/>
  <c r="H2304" i="36"/>
  <c r="I2303" i="36"/>
  <c r="H2303" i="36"/>
  <c r="I2302" i="36"/>
  <c r="H2302" i="36"/>
  <c r="I2301" i="36"/>
  <c r="H2301" i="36"/>
  <c r="I2300" i="36"/>
  <c r="H2300" i="36"/>
  <c r="I2299" i="36"/>
  <c r="H2299" i="36"/>
  <c r="I2298" i="36"/>
  <c r="H2298" i="36"/>
  <c r="I2297" i="36"/>
  <c r="H2297" i="36"/>
  <c r="I2296" i="36"/>
  <c r="H2296" i="36"/>
  <c r="I2295" i="36"/>
  <c r="H2295" i="36"/>
  <c r="I2294" i="36"/>
  <c r="H2294" i="36"/>
  <c r="I2293" i="36"/>
  <c r="H2293" i="36"/>
  <c r="I2292" i="36"/>
  <c r="H2292" i="36"/>
  <c r="I2291" i="36"/>
  <c r="H2291" i="36"/>
  <c r="I2290" i="36"/>
  <c r="H2290" i="36"/>
  <c r="I2289" i="36"/>
  <c r="H2289" i="36"/>
  <c r="I2288" i="36"/>
  <c r="H2288" i="36"/>
  <c r="I2287" i="36"/>
  <c r="H2287" i="36"/>
  <c r="I2286" i="36"/>
  <c r="H2286" i="36"/>
  <c r="I2285" i="36"/>
  <c r="H2285" i="36"/>
  <c r="I2284" i="36"/>
  <c r="H2284" i="36"/>
  <c r="I2283" i="36"/>
  <c r="H2283" i="36"/>
  <c r="I2282" i="36"/>
  <c r="H2282" i="36"/>
  <c r="I2281" i="36"/>
  <c r="H2281" i="36"/>
  <c r="I2280" i="36"/>
  <c r="H2280" i="36"/>
  <c r="I2279" i="36"/>
  <c r="H2279" i="36"/>
  <c r="I2278" i="36"/>
  <c r="H2278" i="36"/>
  <c r="I2277" i="36"/>
  <c r="H2277" i="36"/>
  <c r="I2276" i="36"/>
  <c r="H2276" i="36"/>
  <c r="I2275" i="36"/>
  <c r="H2275" i="36"/>
  <c r="I2274" i="36"/>
  <c r="H2274" i="36"/>
  <c r="I2273" i="36"/>
  <c r="H2273" i="36"/>
  <c r="I2272" i="36"/>
  <c r="H2272" i="36"/>
  <c r="I2271" i="36"/>
  <c r="H2271" i="36"/>
  <c r="I2270" i="36"/>
  <c r="H2270" i="36"/>
  <c r="I2269" i="36"/>
  <c r="H2269" i="36"/>
  <c r="I2268" i="36"/>
  <c r="H2268" i="36"/>
  <c r="I2267" i="36"/>
  <c r="H2267" i="36"/>
  <c r="I2266" i="36"/>
  <c r="H2266" i="36"/>
  <c r="I2265" i="36"/>
  <c r="H2265" i="36"/>
  <c r="I2264" i="36"/>
  <c r="H2264" i="36"/>
  <c r="I2263" i="36"/>
  <c r="H2263" i="36"/>
  <c r="I2262" i="36"/>
  <c r="H2262" i="36"/>
  <c r="I2261" i="36"/>
  <c r="H2261" i="36"/>
  <c r="I2260" i="36"/>
  <c r="H2260" i="36"/>
  <c r="I2259" i="36"/>
  <c r="H2259" i="36"/>
  <c r="I2258" i="36"/>
  <c r="H2258" i="36"/>
  <c r="I2257" i="36"/>
  <c r="H2257" i="36"/>
  <c r="I2256" i="36"/>
  <c r="H2256" i="36"/>
  <c r="I2255" i="36"/>
  <c r="H2255" i="36"/>
  <c r="I2254" i="36"/>
  <c r="H2254" i="36"/>
  <c r="I2253" i="36"/>
  <c r="H2253" i="36"/>
  <c r="I2252" i="36"/>
  <c r="H2252" i="36"/>
  <c r="I2251" i="36"/>
  <c r="H2251" i="36"/>
  <c r="I2250" i="36"/>
  <c r="H2250" i="36"/>
  <c r="I2249" i="36"/>
  <c r="H2249" i="36"/>
  <c r="I2248" i="36"/>
  <c r="H2248" i="36"/>
  <c r="I2247" i="36"/>
  <c r="H2247" i="36"/>
  <c r="I2246" i="36"/>
  <c r="H2246" i="36"/>
  <c r="I2245" i="36"/>
  <c r="H2245" i="36"/>
  <c r="I2244" i="36"/>
  <c r="H2244" i="36"/>
  <c r="I2243" i="36"/>
  <c r="H2243" i="36"/>
  <c r="I2242" i="36"/>
  <c r="H2242" i="36"/>
  <c r="I2241" i="36"/>
  <c r="H2241" i="36"/>
  <c r="I2240" i="36"/>
  <c r="H2240" i="36"/>
  <c r="I2239" i="36"/>
  <c r="H2239" i="36"/>
  <c r="I2238" i="36"/>
  <c r="H2238" i="36"/>
  <c r="I2237" i="36"/>
  <c r="H2237" i="36"/>
  <c r="I2236" i="36"/>
  <c r="H2236" i="36"/>
  <c r="I2235" i="36"/>
  <c r="H2235" i="36"/>
  <c r="I2234" i="36"/>
  <c r="H2234" i="36"/>
  <c r="I2233" i="36"/>
  <c r="H2233" i="36"/>
  <c r="I2232" i="36"/>
  <c r="H2232" i="36"/>
  <c r="I2231" i="36"/>
  <c r="H2231" i="36"/>
  <c r="I2230" i="36"/>
  <c r="H2230" i="36"/>
  <c r="I2229" i="36"/>
  <c r="H2229" i="36"/>
  <c r="I2228" i="36"/>
  <c r="H2228" i="36"/>
  <c r="I2227" i="36"/>
  <c r="H2227" i="36"/>
  <c r="I2226" i="36"/>
  <c r="H2226" i="36"/>
  <c r="I2225" i="36"/>
  <c r="H2225" i="36"/>
  <c r="I2224" i="36"/>
  <c r="H2224" i="36"/>
  <c r="I2223" i="36"/>
  <c r="H2223" i="36"/>
  <c r="I2222" i="36"/>
  <c r="H2222" i="36"/>
  <c r="I2221" i="36"/>
  <c r="H2221" i="36"/>
  <c r="I2220" i="36"/>
  <c r="H2220" i="36"/>
  <c r="I2219" i="36"/>
  <c r="H2219" i="36"/>
  <c r="I2218" i="36"/>
  <c r="H2218" i="36"/>
  <c r="I2217" i="36"/>
  <c r="H2217" i="36"/>
  <c r="I2216" i="36"/>
  <c r="H2216" i="36"/>
  <c r="I2215" i="36"/>
  <c r="H2215" i="36"/>
  <c r="I2214" i="36"/>
  <c r="H2214" i="36"/>
  <c r="I2213" i="36"/>
  <c r="H2213" i="36"/>
  <c r="I2212" i="36"/>
  <c r="H2212" i="36"/>
  <c r="I2211" i="36"/>
  <c r="H2211" i="36"/>
  <c r="I2210" i="36"/>
  <c r="H2210" i="36"/>
  <c r="I2209" i="36"/>
  <c r="H2209" i="36"/>
  <c r="I2208" i="36"/>
  <c r="H2208" i="36"/>
  <c r="I2207" i="36"/>
  <c r="H2207" i="36"/>
  <c r="I2206" i="36"/>
  <c r="H2206" i="36"/>
  <c r="I2205" i="36"/>
  <c r="H2205" i="36"/>
  <c r="I2204" i="36"/>
  <c r="H2204" i="36"/>
  <c r="I2203" i="36"/>
  <c r="H2203" i="36"/>
  <c r="I2202" i="36"/>
  <c r="H2202" i="36"/>
  <c r="I2201" i="36"/>
  <c r="H2201" i="36"/>
  <c r="I2200" i="36"/>
  <c r="H2200" i="36"/>
  <c r="I2199" i="36"/>
  <c r="H2199" i="36"/>
  <c r="I2198" i="36"/>
  <c r="H2198" i="36"/>
  <c r="I2197" i="36"/>
  <c r="H2197" i="36"/>
  <c r="I2196" i="36"/>
  <c r="H2196" i="36"/>
  <c r="I2195" i="36"/>
  <c r="H2195" i="36"/>
  <c r="I2194" i="36"/>
  <c r="H2194" i="36"/>
  <c r="I2193" i="36"/>
  <c r="H2193" i="36"/>
  <c r="I2192" i="36"/>
  <c r="H2192" i="36"/>
  <c r="I2191" i="36"/>
  <c r="H2191" i="36"/>
  <c r="I2190" i="36"/>
  <c r="H2190" i="36"/>
  <c r="I2189" i="36"/>
  <c r="H2189" i="36"/>
  <c r="I2188" i="36"/>
  <c r="H2188" i="36"/>
  <c r="I2187" i="36"/>
  <c r="H2187" i="36"/>
  <c r="I2186" i="36"/>
  <c r="H2186" i="36"/>
  <c r="I2185" i="36"/>
  <c r="H2185" i="36"/>
  <c r="I2184" i="36"/>
  <c r="H2184" i="36"/>
  <c r="I2183" i="36"/>
  <c r="H2183" i="36"/>
  <c r="I2182" i="36"/>
  <c r="H2182" i="36"/>
  <c r="I2181" i="36"/>
  <c r="H2181" i="36"/>
  <c r="I2180" i="36"/>
  <c r="H2180" i="36"/>
  <c r="I2179" i="36"/>
  <c r="H2179" i="36"/>
  <c r="I2178" i="36"/>
  <c r="H2178" i="36"/>
  <c r="I2177" i="36"/>
  <c r="H2177" i="36"/>
  <c r="I2176" i="36"/>
  <c r="H2176" i="36"/>
  <c r="I2175" i="36"/>
  <c r="H2175" i="36"/>
  <c r="I2174" i="36"/>
  <c r="H2174" i="36"/>
  <c r="I2173" i="36"/>
  <c r="H2173" i="36"/>
  <c r="I2172" i="36"/>
  <c r="H2172" i="36"/>
  <c r="I2171" i="36"/>
  <c r="H2171" i="36"/>
  <c r="I2170" i="36"/>
  <c r="H2170" i="36"/>
  <c r="I2169" i="36"/>
  <c r="H2169" i="36"/>
  <c r="I2168" i="36"/>
  <c r="H2168" i="36"/>
  <c r="I2167" i="36"/>
  <c r="H2167" i="36"/>
  <c r="I2166" i="36"/>
  <c r="H2166" i="36"/>
  <c r="I2165" i="36"/>
  <c r="H2165" i="36"/>
  <c r="I2164" i="36"/>
  <c r="H2164" i="36"/>
  <c r="I2163" i="36"/>
  <c r="H2163" i="36"/>
  <c r="I2162" i="36"/>
  <c r="H2162" i="36"/>
  <c r="I2161" i="36"/>
  <c r="H2161" i="36"/>
  <c r="I2160" i="36"/>
  <c r="H2160" i="36"/>
  <c r="I2159" i="36"/>
  <c r="H2159" i="36"/>
  <c r="I2158" i="36"/>
  <c r="H2158" i="36"/>
  <c r="I2157" i="36"/>
  <c r="H2157" i="36"/>
  <c r="I2156" i="36"/>
  <c r="H2156" i="36"/>
  <c r="I2155" i="36"/>
  <c r="H2155" i="36"/>
  <c r="I2154" i="36"/>
  <c r="H2154" i="36"/>
  <c r="I2153" i="36"/>
  <c r="H2153" i="36"/>
  <c r="I2152" i="36"/>
  <c r="H2152" i="36"/>
  <c r="I2151" i="36"/>
  <c r="H2151" i="36"/>
  <c r="I2150" i="36"/>
  <c r="H2150" i="36"/>
  <c r="I2149" i="36"/>
  <c r="H2149" i="36"/>
  <c r="I2148" i="36"/>
  <c r="H2148" i="36"/>
  <c r="I2147" i="36"/>
  <c r="H2147" i="36"/>
  <c r="I2146" i="36"/>
  <c r="H2146" i="36"/>
  <c r="I2145" i="36"/>
  <c r="H2145" i="36"/>
  <c r="I2144" i="36"/>
  <c r="H2144" i="36"/>
  <c r="I2143" i="36"/>
  <c r="H2143" i="36"/>
  <c r="I2142" i="36"/>
  <c r="H2142" i="36"/>
  <c r="I2141" i="36"/>
  <c r="H2141" i="36"/>
  <c r="I2140" i="36"/>
  <c r="H2140" i="36"/>
  <c r="I2139" i="36"/>
  <c r="H2139" i="36"/>
  <c r="I2138" i="36"/>
  <c r="H2138" i="36"/>
  <c r="I2137" i="36"/>
  <c r="H2137" i="36"/>
  <c r="I2136" i="36"/>
  <c r="H2136" i="36"/>
  <c r="I2135" i="36"/>
  <c r="H2135" i="36"/>
  <c r="I2134" i="36"/>
  <c r="H2134" i="36"/>
  <c r="I2133" i="36"/>
  <c r="H2133" i="36"/>
  <c r="I2132" i="36"/>
  <c r="H2132" i="36"/>
  <c r="I2131" i="36"/>
  <c r="H2131" i="36"/>
  <c r="I2130" i="36"/>
  <c r="H2130" i="36"/>
  <c r="I2129" i="36"/>
  <c r="H2129" i="36"/>
  <c r="I2128" i="36"/>
  <c r="H2128" i="36"/>
  <c r="I2127" i="36"/>
  <c r="H2127" i="36"/>
  <c r="I2126" i="36"/>
  <c r="H2126" i="36"/>
  <c r="I2125" i="36"/>
  <c r="H2125" i="36"/>
  <c r="I2124" i="36"/>
  <c r="H2124" i="36"/>
  <c r="I2123" i="36"/>
  <c r="H2123" i="36"/>
  <c r="I2122" i="36"/>
  <c r="H2122" i="36"/>
  <c r="I2121" i="36"/>
  <c r="H2121" i="36"/>
  <c r="I2120" i="36"/>
  <c r="H2120" i="36"/>
  <c r="I2119" i="36"/>
  <c r="H2119" i="36"/>
  <c r="I2118" i="36"/>
  <c r="H2118" i="36"/>
  <c r="I2117" i="36"/>
  <c r="H2117" i="36"/>
  <c r="I2116" i="36"/>
  <c r="H2116" i="36"/>
  <c r="I2115" i="36"/>
  <c r="H2115" i="36"/>
  <c r="I2114" i="36"/>
  <c r="H2114" i="36"/>
  <c r="I2113" i="36"/>
  <c r="H2113" i="36"/>
  <c r="I2112" i="36"/>
  <c r="H2112" i="36"/>
  <c r="I2111" i="36"/>
  <c r="H2111" i="36"/>
  <c r="I2110" i="36"/>
  <c r="H2110" i="36"/>
  <c r="I2109" i="36"/>
  <c r="H2109" i="36"/>
  <c r="I2108" i="36"/>
  <c r="H2108" i="36"/>
  <c r="I2107" i="36"/>
  <c r="H2107" i="36"/>
  <c r="I2106" i="36"/>
  <c r="H2106" i="36"/>
  <c r="I2105" i="36"/>
  <c r="H2105" i="36"/>
  <c r="I2104" i="36"/>
  <c r="H2104" i="36"/>
  <c r="I2103" i="36"/>
  <c r="H2103" i="36"/>
  <c r="I2102" i="36"/>
  <c r="H2102" i="36"/>
  <c r="I2101" i="36"/>
  <c r="H2101" i="36"/>
  <c r="I2100" i="36"/>
  <c r="H2100" i="36"/>
  <c r="I2099" i="36"/>
  <c r="H2099" i="36"/>
  <c r="I2098" i="36"/>
  <c r="H2098" i="36"/>
  <c r="I2097" i="36"/>
  <c r="H2097" i="36"/>
  <c r="I2096" i="36"/>
  <c r="H2096" i="36"/>
  <c r="I2095" i="36"/>
  <c r="H2095" i="36"/>
  <c r="I2094" i="36"/>
  <c r="H2094" i="36"/>
  <c r="I2093" i="36"/>
  <c r="H2093" i="36"/>
  <c r="I2092" i="36"/>
  <c r="H2092" i="36"/>
  <c r="I2091" i="36"/>
  <c r="H2091" i="36"/>
  <c r="I2090" i="36"/>
  <c r="H2090" i="36"/>
  <c r="I2089" i="36"/>
  <c r="H2089" i="36"/>
  <c r="I2088" i="36"/>
  <c r="H2088" i="36"/>
  <c r="I2087" i="36"/>
  <c r="H2087" i="36"/>
  <c r="I2086" i="36"/>
  <c r="H2086" i="36"/>
  <c r="I2085" i="36"/>
  <c r="H2085" i="36"/>
  <c r="I2084" i="36"/>
  <c r="H2084" i="36"/>
  <c r="I2083" i="36"/>
  <c r="H2083" i="36"/>
  <c r="I2082" i="36"/>
  <c r="H2082" i="36"/>
  <c r="I2081" i="36"/>
  <c r="H2081" i="36"/>
  <c r="I2080" i="36"/>
  <c r="H2080" i="36"/>
  <c r="I2079" i="36"/>
  <c r="H2079" i="36"/>
  <c r="I2078" i="36"/>
  <c r="H2078" i="36"/>
  <c r="I2077" i="36"/>
  <c r="H2077" i="36"/>
  <c r="I2076" i="36"/>
  <c r="H2076" i="36"/>
  <c r="I2075" i="36"/>
  <c r="H2075" i="36"/>
  <c r="I2074" i="36"/>
  <c r="H2074" i="36"/>
  <c r="I2073" i="36"/>
  <c r="H2073" i="36"/>
  <c r="I2072" i="36"/>
  <c r="H2072" i="36"/>
  <c r="I2071" i="36"/>
  <c r="H2071" i="36"/>
  <c r="I2070" i="36"/>
  <c r="H2070" i="36"/>
  <c r="I2069" i="36"/>
  <c r="H2069" i="36"/>
  <c r="I2068" i="36"/>
  <c r="H2068" i="36"/>
  <c r="I2067" i="36"/>
  <c r="H2067" i="36"/>
  <c r="I2066" i="36"/>
  <c r="H2066" i="36"/>
  <c r="I2065" i="36"/>
  <c r="H2065" i="36"/>
  <c r="I2064" i="36"/>
  <c r="H2064" i="36"/>
  <c r="I2063" i="36"/>
  <c r="H2063" i="36"/>
  <c r="I2062" i="36"/>
  <c r="H2062" i="36"/>
  <c r="I2061" i="36"/>
  <c r="H2061" i="36"/>
  <c r="I2060" i="36"/>
  <c r="H2060" i="36"/>
  <c r="I2059" i="36"/>
  <c r="H2059" i="36"/>
  <c r="I2058" i="36"/>
  <c r="H2058" i="36"/>
  <c r="I2057" i="36"/>
  <c r="H2057" i="36"/>
  <c r="I2056" i="36"/>
  <c r="H2056" i="36"/>
  <c r="I2055" i="36"/>
  <c r="H2055" i="36"/>
  <c r="I2054" i="36"/>
  <c r="H2054" i="36"/>
  <c r="I2053" i="36"/>
  <c r="H2053" i="36"/>
  <c r="I2052" i="36"/>
  <c r="H2052" i="36"/>
  <c r="I2051" i="36"/>
  <c r="H2051" i="36"/>
  <c r="I2050" i="36"/>
  <c r="H2050" i="36"/>
  <c r="I2049" i="36"/>
  <c r="H2049" i="36"/>
  <c r="I2048" i="36"/>
  <c r="H2048" i="36"/>
  <c r="I2047" i="36"/>
  <c r="H2047" i="36"/>
  <c r="I2046" i="36"/>
  <c r="H2046" i="36"/>
  <c r="I2045" i="36"/>
  <c r="H2045" i="36"/>
  <c r="I2044" i="36"/>
  <c r="H2044" i="36"/>
  <c r="I2043" i="36"/>
  <c r="H2043" i="36"/>
  <c r="I2042" i="36"/>
  <c r="H2042" i="36"/>
  <c r="I2041" i="36"/>
  <c r="H2041" i="36"/>
  <c r="I2040" i="36"/>
  <c r="H2040" i="36"/>
  <c r="I2039" i="36"/>
  <c r="H2039" i="36"/>
  <c r="I2038" i="36"/>
  <c r="H2038" i="36"/>
  <c r="I2037" i="36"/>
  <c r="H2037" i="36"/>
  <c r="I2036" i="36"/>
  <c r="H2036" i="36"/>
  <c r="I2035" i="36"/>
  <c r="H2035" i="36"/>
  <c r="I2034" i="36"/>
  <c r="H2034" i="36"/>
  <c r="I2033" i="36"/>
  <c r="H2033" i="36"/>
  <c r="I2032" i="36"/>
  <c r="H2032" i="36"/>
  <c r="I2031" i="36"/>
  <c r="H2031" i="36"/>
  <c r="I2030" i="36"/>
  <c r="H2030" i="36"/>
  <c r="I2029" i="36"/>
  <c r="H2029" i="36"/>
  <c r="I2028" i="36"/>
  <c r="H2028" i="36"/>
  <c r="I2027" i="36"/>
  <c r="H2027" i="36"/>
  <c r="I2026" i="36"/>
  <c r="H2026" i="36"/>
  <c r="I2025" i="36"/>
  <c r="H2025" i="36"/>
  <c r="I2024" i="36"/>
  <c r="H2024" i="36"/>
  <c r="I2023" i="36"/>
  <c r="H2023" i="36"/>
  <c r="I2022" i="36"/>
  <c r="H2022" i="36"/>
  <c r="I2021" i="36"/>
  <c r="H2021" i="36"/>
  <c r="I2020" i="36"/>
  <c r="H2020" i="36"/>
  <c r="I2019" i="36"/>
  <c r="H2019" i="36"/>
  <c r="I2018" i="36"/>
  <c r="H2018" i="36"/>
  <c r="I2017" i="36"/>
  <c r="H2017" i="36"/>
  <c r="I2016" i="36"/>
  <c r="H2016" i="36"/>
  <c r="I2015" i="36"/>
  <c r="H2015" i="36"/>
  <c r="I2014" i="36"/>
  <c r="H2014" i="36"/>
  <c r="I2013" i="36"/>
  <c r="H2013" i="36"/>
  <c r="I2012" i="36"/>
  <c r="H2012" i="36"/>
  <c r="I2011" i="36"/>
  <c r="H2011" i="36"/>
  <c r="I2010" i="36"/>
  <c r="H2010" i="36"/>
  <c r="I2009" i="36"/>
  <c r="H2009" i="36"/>
  <c r="I2008" i="36"/>
  <c r="H2008" i="36"/>
  <c r="I2007" i="36"/>
  <c r="H2007" i="36"/>
  <c r="I2006" i="36"/>
  <c r="H2006" i="36"/>
  <c r="I2005" i="36"/>
  <c r="H2005" i="36"/>
  <c r="I2004" i="36"/>
  <c r="H2004" i="36"/>
  <c r="I2003" i="36"/>
  <c r="H2003" i="36"/>
  <c r="I2002" i="36"/>
  <c r="H2002" i="36"/>
  <c r="I2001" i="36"/>
  <c r="H2001" i="36"/>
  <c r="I2000" i="36"/>
  <c r="H2000" i="36"/>
  <c r="I1999" i="36"/>
  <c r="H1999" i="36"/>
  <c r="I1998" i="36"/>
  <c r="H1998" i="36"/>
  <c r="I1997" i="36"/>
  <c r="H1997" i="36"/>
  <c r="I1996" i="36"/>
  <c r="H1996" i="36"/>
  <c r="I1995" i="36"/>
  <c r="H1995" i="36"/>
  <c r="I1994" i="36"/>
  <c r="H1994" i="36"/>
  <c r="I1993" i="36"/>
  <c r="H1993" i="36"/>
  <c r="I1992" i="36"/>
  <c r="H1992" i="36"/>
  <c r="I1991" i="36"/>
  <c r="H1991" i="36"/>
  <c r="I1990" i="36"/>
  <c r="H1990" i="36"/>
  <c r="I1989" i="36"/>
  <c r="H1989" i="36"/>
  <c r="I1988" i="36"/>
  <c r="H1988" i="36"/>
  <c r="I1987" i="36"/>
  <c r="H1987" i="36"/>
  <c r="I1986" i="36"/>
  <c r="H1986" i="36"/>
  <c r="I1985" i="36"/>
  <c r="H1985" i="36"/>
  <c r="I1984" i="36"/>
  <c r="H1984" i="36"/>
  <c r="I1983" i="36"/>
  <c r="H1983" i="36"/>
  <c r="I1982" i="36"/>
  <c r="H1982" i="36"/>
  <c r="I1981" i="36"/>
  <c r="H1981" i="36"/>
  <c r="I1980" i="36"/>
  <c r="H1980" i="36"/>
  <c r="I1979" i="36"/>
  <c r="H1979" i="36"/>
  <c r="I1978" i="36"/>
  <c r="H1978" i="36"/>
  <c r="I1977" i="36"/>
  <c r="H1977" i="36"/>
  <c r="I1976" i="36"/>
  <c r="H1976" i="36"/>
  <c r="I1975" i="36"/>
  <c r="H1975" i="36"/>
  <c r="I1974" i="36"/>
  <c r="H1974" i="36"/>
  <c r="I1973" i="36"/>
  <c r="H1973" i="36"/>
  <c r="I1972" i="36"/>
  <c r="H1972" i="36"/>
  <c r="I1971" i="36"/>
  <c r="H1971" i="36"/>
  <c r="I1970" i="36"/>
  <c r="H1970" i="36"/>
  <c r="I1969" i="36"/>
  <c r="H1969" i="36"/>
  <c r="I1968" i="36"/>
  <c r="H1968" i="36"/>
  <c r="I1967" i="36"/>
  <c r="H1967" i="36"/>
  <c r="I1966" i="36"/>
  <c r="H1966" i="36"/>
  <c r="I1965" i="36"/>
  <c r="H1965" i="36"/>
  <c r="I1964" i="36"/>
  <c r="H1964" i="36"/>
  <c r="I1963" i="36"/>
  <c r="H1963" i="36"/>
  <c r="I1962" i="36"/>
  <c r="H1962" i="36"/>
  <c r="I1961" i="36"/>
  <c r="H1961" i="36"/>
  <c r="I1960" i="36"/>
  <c r="H1960" i="36"/>
  <c r="I1959" i="36"/>
  <c r="H1959" i="36"/>
  <c r="I1958" i="36"/>
  <c r="H1958" i="36"/>
  <c r="I1957" i="36"/>
  <c r="H1957" i="36"/>
  <c r="I1956" i="36"/>
  <c r="H1956" i="36"/>
  <c r="I1955" i="36"/>
  <c r="H1955" i="36"/>
  <c r="I1954" i="36"/>
  <c r="H1954" i="36"/>
  <c r="I1953" i="36"/>
  <c r="H1953" i="36"/>
  <c r="I1952" i="36"/>
  <c r="H1952" i="36"/>
  <c r="I1951" i="36"/>
  <c r="H1951" i="36"/>
  <c r="I1950" i="36"/>
  <c r="H1950" i="36"/>
  <c r="I1949" i="36"/>
  <c r="H1949" i="36"/>
  <c r="I1948" i="36"/>
  <c r="H1948" i="36"/>
  <c r="I1947" i="36"/>
  <c r="H1947" i="36"/>
  <c r="I1946" i="36"/>
  <c r="H1946" i="36"/>
  <c r="I1945" i="36"/>
  <c r="H1945" i="36"/>
  <c r="I1944" i="36"/>
  <c r="H1944" i="36"/>
  <c r="I1943" i="36"/>
  <c r="H1943" i="36"/>
  <c r="I1942" i="36"/>
  <c r="H1942" i="36"/>
  <c r="I1941" i="36"/>
  <c r="H1941" i="36"/>
  <c r="I1940" i="36"/>
  <c r="H1940" i="36"/>
  <c r="I1939" i="36"/>
  <c r="H1939" i="36"/>
  <c r="I1938" i="36"/>
  <c r="H1938" i="36"/>
  <c r="I1937" i="36"/>
  <c r="H1937" i="36"/>
  <c r="I1936" i="36"/>
  <c r="H1936" i="36"/>
  <c r="I1935" i="36"/>
  <c r="H1935" i="36"/>
  <c r="I1934" i="36"/>
  <c r="H1934" i="36"/>
  <c r="I1933" i="36"/>
  <c r="H1933" i="36"/>
  <c r="I1932" i="36"/>
  <c r="H1932" i="36"/>
  <c r="I1931" i="36"/>
  <c r="H1931" i="36"/>
  <c r="I1930" i="36"/>
  <c r="H1930" i="36"/>
  <c r="I1929" i="36"/>
  <c r="H1929" i="36"/>
  <c r="I1928" i="36"/>
  <c r="H1928" i="36"/>
  <c r="I1927" i="36"/>
  <c r="H1927" i="36"/>
  <c r="I1926" i="36"/>
  <c r="H1926" i="36"/>
  <c r="I1925" i="36"/>
  <c r="H1925" i="36"/>
  <c r="I1924" i="36"/>
  <c r="H1924" i="36"/>
  <c r="I1923" i="36"/>
  <c r="H1923" i="36"/>
  <c r="I1922" i="36"/>
  <c r="H1922" i="36"/>
  <c r="I1921" i="36"/>
  <c r="H1921" i="36"/>
  <c r="I1920" i="36"/>
  <c r="H1920" i="36"/>
  <c r="I1919" i="36"/>
  <c r="H1919" i="36"/>
  <c r="I1918" i="36"/>
  <c r="H1918" i="36"/>
  <c r="I1917" i="36"/>
  <c r="H1917" i="36"/>
  <c r="I1916" i="36"/>
  <c r="H1916" i="36"/>
  <c r="I1915" i="36"/>
  <c r="H1915" i="36"/>
  <c r="I1914" i="36"/>
  <c r="H1914" i="36"/>
  <c r="I1913" i="36"/>
  <c r="H1913" i="36"/>
  <c r="I1912" i="36"/>
  <c r="H1912" i="36"/>
  <c r="I1911" i="36"/>
  <c r="H1911" i="36"/>
  <c r="I1910" i="36"/>
  <c r="H1910" i="36"/>
  <c r="I1909" i="36"/>
  <c r="H1909" i="36"/>
  <c r="I1908" i="36"/>
  <c r="H1908" i="36"/>
  <c r="I1907" i="36"/>
  <c r="H1907" i="36"/>
  <c r="I1906" i="36"/>
  <c r="H1906" i="36"/>
  <c r="I1905" i="36"/>
  <c r="H1905" i="36"/>
  <c r="I1904" i="36"/>
  <c r="H1904" i="36"/>
  <c r="I1903" i="36"/>
  <c r="H1903" i="36"/>
  <c r="I1902" i="36"/>
  <c r="H1902" i="36"/>
  <c r="I1901" i="36"/>
  <c r="H1901" i="36"/>
  <c r="I1900" i="36"/>
  <c r="H1900" i="36"/>
  <c r="I1899" i="36"/>
  <c r="H1899" i="36"/>
  <c r="I1898" i="36"/>
  <c r="H1898" i="36"/>
  <c r="I1897" i="36"/>
  <c r="H1897" i="36"/>
  <c r="I1896" i="36"/>
  <c r="H1896" i="36"/>
  <c r="I1895" i="36"/>
  <c r="H1895" i="36"/>
  <c r="I1894" i="36"/>
  <c r="H1894" i="36"/>
  <c r="I1893" i="36"/>
  <c r="H1893" i="36"/>
  <c r="I1892" i="36"/>
  <c r="H1892" i="36"/>
  <c r="I1891" i="36"/>
  <c r="H1891" i="36"/>
  <c r="I1890" i="36"/>
  <c r="H1890" i="36"/>
  <c r="I1889" i="36"/>
  <c r="H1889" i="36"/>
  <c r="I1888" i="36"/>
  <c r="H1888" i="36"/>
  <c r="I1887" i="36"/>
  <c r="H1887" i="36"/>
  <c r="I1886" i="36"/>
  <c r="H1886" i="36"/>
  <c r="I1885" i="36"/>
  <c r="H1885" i="36"/>
  <c r="I1884" i="36"/>
  <c r="H1884" i="36"/>
  <c r="I1883" i="36"/>
  <c r="H1883" i="36"/>
  <c r="I1882" i="36"/>
  <c r="H1882" i="36"/>
  <c r="I1881" i="36"/>
  <c r="H1881" i="36"/>
  <c r="I1880" i="36"/>
  <c r="H1880" i="36"/>
  <c r="I1879" i="36"/>
  <c r="H1879" i="36"/>
  <c r="I1878" i="36"/>
  <c r="H1878" i="36"/>
  <c r="I1877" i="36"/>
  <c r="H1877" i="36"/>
  <c r="I1876" i="36"/>
  <c r="H1876" i="36"/>
  <c r="I1875" i="36"/>
  <c r="H1875" i="36"/>
  <c r="I1874" i="36"/>
  <c r="H1874" i="36"/>
  <c r="I1873" i="36"/>
  <c r="H1873" i="36"/>
  <c r="I1872" i="36"/>
  <c r="H1872" i="36"/>
  <c r="I1871" i="36"/>
  <c r="H1871" i="36"/>
  <c r="I1870" i="36"/>
  <c r="H1870" i="36"/>
  <c r="I1869" i="36"/>
  <c r="H1869" i="36"/>
  <c r="I1868" i="36"/>
  <c r="H1868" i="36"/>
  <c r="I1867" i="36"/>
  <c r="H1867" i="36"/>
  <c r="I1866" i="36"/>
  <c r="H1866" i="36"/>
  <c r="I1865" i="36"/>
  <c r="H1865" i="36"/>
  <c r="I1864" i="36"/>
  <c r="H1864" i="36"/>
  <c r="I1863" i="36"/>
  <c r="H1863" i="36"/>
  <c r="I1862" i="36"/>
  <c r="H1862" i="36"/>
  <c r="I1861" i="36"/>
  <c r="H1861" i="36"/>
  <c r="I1860" i="36"/>
  <c r="H1860" i="36"/>
  <c r="I1859" i="36"/>
  <c r="H1859" i="36"/>
  <c r="I1858" i="36"/>
  <c r="H1858" i="36"/>
  <c r="I1857" i="36"/>
  <c r="H1857" i="36"/>
  <c r="I1856" i="36"/>
  <c r="H1856" i="36"/>
  <c r="I1855" i="36"/>
  <c r="H1855" i="36"/>
  <c r="I1854" i="36"/>
  <c r="H1854" i="36"/>
  <c r="I1853" i="36"/>
  <c r="H1853" i="36"/>
  <c r="I1852" i="36"/>
  <c r="H1852" i="36"/>
  <c r="I1851" i="36"/>
  <c r="H1851" i="36"/>
  <c r="I1850" i="36"/>
  <c r="H1850" i="36"/>
  <c r="I1849" i="36"/>
  <c r="H1849" i="36"/>
  <c r="I1848" i="36"/>
  <c r="H1848" i="36"/>
  <c r="I1847" i="36"/>
  <c r="H1847" i="36"/>
  <c r="I1846" i="36"/>
  <c r="H1846" i="36"/>
  <c r="I1845" i="36"/>
  <c r="H1845" i="36"/>
  <c r="I1844" i="36"/>
  <c r="H1844" i="36"/>
  <c r="I1843" i="36"/>
  <c r="H1843" i="36"/>
  <c r="I1842" i="36"/>
  <c r="H1842" i="36"/>
  <c r="I1841" i="36"/>
  <c r="H1841" i="36"/>
  <c r="I1840" i="36"/>
  <c r="H1840" i="36"/>
  <c r="I1839" i="36"/>
  <c r="H1839" i="36"/>
  <c r="I1838" i="36"/>
  <c r="H1838" i="36"/>
  <c r="I1837" i="36"/>
  <c r="H1837" i="36"/>
  <c r="I1836" i="36"/>
  <c r="H1836" i="36"/>
  <c r="I1835" i="36"/>
  <c r="H1835" i="36"/>
  <c r="I1834" i="36"/>
  <c r="H1834" i="36"/>
  <c r="I1833" i="36"/>
  <c r="H1833" i="36"/>
  <c r="I1832" i="36"/>
  <c r="H1832" i="36"/>
  <c r="I1831" i="36"/>
  <c r="H1831" i="36"/>
  <c r="I1830" i="36"/>
  <c r="H1830" i="36"/>
  <c r="I1829" i="36"/>
  <c r="H1829" i="36"/>
  <c r="I1828" i="36"/>
  <c r="H1828" i="36"/>
  <c r="I1827" i="36"/>
  <c r="H1827" i="36"/>
  <c r="I1826" i="36"/>
  <c r="H1826" i="36"/>
  <c r="I1825" i="36"/>
  <c r="H1825" i="36"/>
  <c r="I1824" i="36"/>
  <c r="H1824" i="36"/>
  <c r="I1823" i="36"/>
  <c r="H1823" i="36"/>
  <c r="I1822" i="36"/>
  <c r="H1822" i="36"/>
  <c r="I1821" i="36"/>
  <c r="H1821" i="36"/>
  <c r="I1820" i="36"/>
  <c r="H1820" i="36"/>
  <c r="I1819" i="36"/>
  <c r="H1819" i="36"/>
  <c r="I1818" i="36"/>
  <c r="H1818" i="36"/>
  <c r="I1817" i="36"/>
  <c r="H1817" i="36"/>
  <c r="I1816" i="36"/>
  <c r="H1816" i="36"/>
  <c r="I1815" i="36"/>
  <c r="H1815" i="36"/>
  <c r="I1814" i="36"/>
  <c r="H1814" i="36"/>
  <c r="I1813" i="36"/>
  <c r="H1813" i="36"/>
  <c r="I1812" i="36"/>
  <c r="H1812" i="36"/>
  <c r="I1811" i="36"/>
  <c r="H1811" i="36"/>
  <c r="I1810" i="36"/>
  <c r="H1810" i="36"/>
  <c r="I1809" i="36"/>
  <c r="H1809" i="36"/>
  <c r="I1808" i="36"/>
  <c r="H1808" i="36"/>
  <c r="I1807" i="36"/>
  <c r="H1807" i="36"/>
  <c r="I1806" i="36"/>
  <c r="H1806" i="36"/>
  <c r="I1805" i="36"/>
  <c r="H1805" i="36"/>
  <c r="I1804" i="36"/>
  <c r="H1804" i="36"/>
  <c r="I1803" i="36"/>
  <c r="H1803" i="36"/>
  <c r="I1802" i="36"/>
  <c r="H1802" i="36"/>
  <c r="I1801" i="36"/>
  <c r="H1801" i="36"/>
  <c r="I1800" i="36"/>
  <c r="H1800" i="36"/>
  <c r="I1799" i="36"/>
  <c r="H1799" i="36"/>
  <c r="I1798" i="36"/>
  <c r="H1798" i="36"/>
  <c r="I1797" i="36"/>
  <c r="H1797" i="36"/>
  <c r="I1796" i="36"/>
  <c r="H1796" i="36"/>
  <c r="I1795" i="36"/>
  <c r="H1795" i="36"/>
  <c r="I1794" i="36"/>
  <c r="H1794" i="36"/>
  <c r="I1793" i="36"/>
  <c r="H1793" i="36"/>
  <c r="I1792" i="36"/>
  <c r="H1792" i="36"/>
  <c r="I1791" i="36"/>
  <c r="H1791" i="36"/>
  <c r="I1790" i="36"/>
  <c r="H1790" i="36"/>
  <c r="I1789" i="36"/>
  <c r="H1789" i="36"/>
  <c r="I1788" i="36"/>
  <c r="H1788" i="36"/>
  <c r="I1787" i="36"/>
  <c r="H1787" i="36"/>
  <c r="I1786" i="36"/>
  <c r="H1786" i="36"/>
  <c r="I1785" i="36"/>
  <c r="H1785" i="36"/>
  <c r="I1784" i="36"/>
  <c r="H1784" i="36"/>
  <c r="I1783" i="36"/>
  <c r="H1783" i="36"/>
  <c r="I1782" i="36"/>
  <c r="H1782" i="36"/>
  <c r="I1781" i="36"/>
  <c r="H1781" i="36"/>
  <c r="I1780" i="36"/>
  <c r="H1780" i="36"/>
  <c r="I1779" i="36"/>
  <c r="H1779" i="36"/>
  <c r="I1778" i="36"/>
  <c r="H1778" i="36"/>
  <c r="I1777" i="36"/>
  <c r="H1777" i="36"/>
  <c r="I1776" i="36"/>
  <c r="H1776" i="36"/>
  <c r="I1775" i="36"/>
  <c r="H1775" i="36"/>
  <c r="I1774" i="36"/>
  <c r="H1774" i="36"/>
  <c r="I1773" i="36"/>
  <c r="H1773" i="36"/>
  <c r="I1772" i="36"/>
  <c r="H1772" i="36"/>
  <c r="I1771" i="36"/>
  <c r="H1771" i="36"/>
  <c r="I1770" i="36"/>
  <c r="H1770" i="36"/>
  <c r="I1769" i="36"/>
  <c r="H1769" i="36"/>
  <c r="I1768" i="36"/>
  <c r="H1768" i="36"/>
  <c r="I1767" i="36"/>
  <c r="H1767" i="36"/>
  <c r="I1766" i="36"/>
  <c r="H1766" i="36"/>
  <c r="I1765" i="36"/>
  <c r="H1765" i="36"/>
  <c r="I1764" i="36"/>
  <c r="H1764" i="36"/>
  <c r="I1763" i="36"/>
  <c r="H1763" i="36"/>
  <c r="I1762" i="36"/>
  <c r="H1762" i="36"/>
  <c r="I1761" i="36"/>
  <c r="H1761" i="36"/>
  <c r="I1760" i="36"/>
  <c r="H1760" i="36"/>
  <c r="I1759" i="36"/>
  <c r="H1759" i="36"/>
  <c r="I1758" i="36"/>
  <c r="H1758" i="36"/>
  <c r="I1757" i="36"/>
  <c r="H1757" i="36"/>
  <c r="I1756" i="36"/>
  <c r="H1756" i="36"/>
  <c r="I1755" i="36"/>
  <c r="H1755" i="36"/>
  <c r="I1754" i="36"/>
  <c r="H1754" i="36"/>
  <c r="I1753" i="36"/>
  <c r="H1753" i="36"/>
  <c r="I1752" i="36"/>
  <c r="H1752" i="36"/>
  <c r="I1751" i="36"/>
  <c r="H1751" i="36"/>
  <c r="I1750" i="36"/>
  <c r="H1750" i="36"/>
  <c r="I1749" i="36"/>
  <c r="H1749" i="36"/>
  <c r="I1748" i="36"/>
  <c r="H1748" i="36"/>
  <c r="I1747" i="36"/>
  <c r="H1747" i="36"/>
  <c r="I1746" i="36"/>
  <c r="H1746" i="36"/>
  <c r="I1745" i="36"/>
  <c r="H1745" i="36"/>
  <c r="I1744" i="36"/>
  <c r="H1744" i="36"/>
  <c r="I1743" i="36"/>
  <c r="H1743" i="36"/>
  <c r="I1742" i="36"/>
  <c r="H1742" i="36"/>
  <c r="I1741" i="36"/>
  <c r="H1741" i="36"/>
  <c r="I1740" i="36"/>
  <c r="H1740" i="36"/>
  <c r="I1739" i="36"/>
  <c r="H1739" i="36"/>
  <c r="I1738" i="36"/>
  <c r="H1738" i="36"/>
  <c r="I1737" i="36"/>
  <c r="H1737" i="36"/>
  <c r="I1736" i="36"/>
  <c r="H1736" i="36"/>
  <c r="I1735" i="36"/>
  <c r="H1735" i="36"/>
  <c r="I1734" i="36"/>
  <c r="H1734" i="36"/>
  <c r="I1733" i="36"/>
  <c r="H1733" i="36"/>
  <c r="I1732" i="36"/>
  <c r="H1732" i="36"/>
  <c r="I1731" i="36"/>
  <c r="H1731" i="36"/>
  <c r="I1730" i="36"/>
  <c r="H1730" i="36"/>
  <c r="I1729" i="36"/>
  <c r="H1729" i="36"/>
  <c r="I1728" i="36"/>
  <c r="H1728" i="36"/>
  <c r="I1727" i="36"/>
  <c r="H1727" i="36"/>
  <c r="I1726" i="36"/>
  <c r="H1726" i="36"/>
  <c r="I1725" i="36"/>
  <c r="H1725" i="36"/>
  <c r="I1724" i="36"/>
  <c r="H1724" i="36"/>
  <c r="I1723" i="36"/>
  <c r="H1723" i="36"/>
  <c r="I1722" i="36"/>
  <c r="H1722" i="36"/>
  <c r="I1721" i="36"/>
  <c r="H1721" i="36"/>
  <c r="I1720" i="36"/>
  <c r="H1720" i="36"/>
  <c r="I1719" i="36"/>
  <c r="H1719" i="36"/>
  <c r="I1718" i="36"/>
  <c r="H1718" i="36"/>
  <c r="I1717" i="36"/>
  <c r="H1717" i="36"/>
  <c r="I1716" i="36"/>
  <c r="H1716" i="36"/>
  <c r="I1715" i="36"/>
  <c r="H1715" i="36"/>
  <c r="I1714" i="36"/>
  <c r="H1714" i="36"/>
  <c r="I1713" i="36"/>
  <c r="H1713" i="36"/>
  <c r="I1712" i="36"/>
  <c r="H1712" i="36"/>
  <c r="I1711" i="36"/>
  <c r="H1711" i="36"/>
  <c r="I1710" i="36"/>
  <c r="H1710" i="36"/>
  <c r="I1709" i="36"/>
  <c r="H1709" i="36"/>
  <c r="I1708" i="36"/>
  <c r="H1708" i="36"/>
  <c r="I1707" i="36"/>
  <c r="H1707" i="36"/>
  <c r="I1706" i="36"/>
  <c r="H1706" i="36"/>
  <c r="I1705" i="36"/>
  <c r="H1705" i="36"/>
  <c r="I1704" i="36"/>
  <c r="H1704" i="36"/>
  <c r="I1703" i="36"/>
  <c r="H1703" i="36"/>
  <c r="I1702" i="36"/>
  <c r="H1702" i="36"/>
  <c r="I1701" i="36"/>
  <c r="H1701" i="36"/>
  <c r="I1700" i="36"/>
  <c r="H1700" i="36"/>
  <c r="I1699" i="36"/>
  <c r="H1699" i="36"/>
  <c r="I1698" i="36"/>
  <c r="H1698" i="36"/>
  <c r="I1697" i="36"/>
  <c r="H1697" i="36"/>
  <c r="I1696" i="36"/>
  <c r="H1696" i="36"/>
  <c r="I1695" i="36"/>
  <c r="H1695" i="36"/>
  <c r="I1694" i="36"/>
  <c r="H1694" i="36"/>
  <c r="I1693" i="36"/>
  <c r="H1693" i="36"/>
  <c r="I1692" i="36"/>
  <c r="H1692" i="36"/>
  <c r="I1691" i="36"/>
  <c r="H1691" i="36"/>
  <c r="I1690" i="36"/>
  <c r="H1690" i="36"/>
  <c r="I1689" i="36"/>
  <c r="H1689" i="36"/>
  <c r="I1688" i="36"/>
  <c r="H1688" i="36"/>
  <c r="I1687" i="36"/>
  <c r="H1687" i="36"/>
  <c r="I1686" i="36"/>
  <c r="H1686" i="36"/>
  <c r="I1685" i="36"/>
  <c r="H1685" i="36"/>
  <c r="I1684" i="36"/>
  <c r="H1684" i="36"/>
  <c r="I1683" i="36"/>
  <c r="H1683" i="36"/>
  <c r="I1682" i="36"/>
  <c r="H1682" i="36"/>
  <c r="I1681" i="36"/>
  <c r="H1681" i="36"/>
  <c r="I1680" i="36"/>
  <c r="H1680" i="36"/>
  <c r="I1679" i="36"/>
  <c r="H1679" i="36"/>
  <c r="I1678" i="36"/>
  <c r="H1678" i="36"/>
  <c r="I1677" i="36"/>
  <c r="H1677" i="36"/>
  <c r="I1676" i="36"/>
  <c r="H1676" i="36"/>
  <c r="I1675" i="36"/>
  <c r="H1675" i="36"/>
  <c r="I1674" i="36"/>
  <c r="H1674" i="36"/>
  <c r="I1673" i="36"/>
  <c r="H1673" i="36"/>
  <c r="I1672" i="36"/>
  <c r="H1672" i="36"/>
  <c r="I1671" i="36"/>
  <c r="H1671" i="36"/>
  <c r="I1670" i="36"/>
  <c r="H1670" i="36"/>
  <c r="I1669" i="36"/>
  <c r="H1669" i="36"/>
  <c r="I1668" i="36"/>
  <c r="H1668" i="36"/>
  <c r="I1667" i="36"/>
  <c r="H1667" i="36"/>
  <c r="I1666" i="36"/>
  <c r="H1666" i="36"/>
  <c r="I1665" i="36"/>
  <c r="H1665" i="36"/>
  <c r="I1664" i="36"/>
  <c r="H1664" i="36"/>
  <c r="I1663" i="36"/>
  <c r="H1663" i="36"/>
  <c r="I1662" i="36"/>
  <c r="H1662" i="36"/>
  <c r="I1661" i="36"/>
  <c r="H1661" i="36"/>
  <c r="I1660" i="36"/>
  <c r="H1660" i="36"/>
  <c r="I1659" i="36"/>
  <c r="H1659" i="36"/>
  <c r="I1658" i="36"/>
  <c r="H1658" i="36"/>
  <c r="I1657" i="36"/>
  <c r="H1657" i="36"/>
  <c r="I1656" i="36"/>
  <c r="H1656" i="36"/>
  <c r="I1655" i="36"/>
  <c r="H1655" i="36"/>
  <c r="I1654" i="36"/>
  <c r="H1654" i="36"/>
  <c r="I1653" i="36"/>
  <c r="H1653" i="36"/>
  <c r="I1652" i="36"/>
  <c r="H1652" i="36"/>
  <c r="I1651" i="36"/>
  <c r="H1651" i="36"/>
  <c r="I1650" i="36"/>
  <c r="H1650" i="36"/>
  <c r="I1649" i="36"/>
  <c r="H1649" i="36"/>
  <c r="I1648" i="36"/>
  <c r="H1648" i="36"/>
  <c r="I1647" i="36"/>
  <c r="H1647" i="36"/>
  <c r="I1646" i="36"/>
  <c r="H1646" i="36"/>
  <c r="I1645" i="36"/>
  <c r="H1645" i="36"/>
  <c r="I1644" i="36"/>
  <c r="H1644" i="36"/>
  <c r="I1643" i="36"/>
  <c r="H1643" i="36"/>
  <c r="I1642" i="36"/>
  <c r="H1642" i="36"/>
  <c r="I1641" i="36"/>
  <c r="H1641" i="36"/>
  <c r="I1640" i="36"/>
  <c r="H1640" i="36"/>
  <c r="I1639" i="36"/>
  <c r="H1639" i="36"/>
  <c r="I1638" i="36"/>
  <c r="H1638" i="36"/>
  <c r="I1637" i="36"/>
  <c r="H1637" i="36"/>
  <c r="I1636" i="36"/>
  <c r="H1636" i="36"/>
  <c r="I1635" i="36"/>
  <c r="H1635" i="36"/>
  <c r="I1634" i="36"/>
  <c r="H1634" i="36"/>
  <c r="I1633" i="36"/>
  <c r="H1633" i="36"/>
  <c r="I1632" i="36"/>
  <c r="H1632" i="36"/>
  <c r="I1631" i="36"/>
  <c r="H1631" i="36"/>
  <c r="I1630" i="36"/>
  <c r="H1630" i="36"/>
  <c r="I1629" i="36"/>
  <c r="H1629" i="36"/>
  <c r="I1628" i="36"/>
  <c r="H1628" i="36"/>
  <c r="I1627" i="36"/>
  <c r="H1627" i="36"/>
  <c r="I1626" i="36"/>
  <c r="H1626" i="36"/>
  <c r="I1625" i="36"/>
  <c r="H1625" i="36"/>
  <c r="I1624" i="36"/>
  <c r="H1624" i="36"/>
  <c r="I1623" i="36"/>
  <c r="H1623" i="36"/>
  <c r="I1622" i="36"/>
  <c r="H1622" i="36"/>
  <c r="I1621" i="36"/>
  <c r="H1621" i="36"/>
  <c r="I1620" i="36"/>
  <c r="H1620" i="36"/>
  <c r="I1619" i="36"/>
  <c r="H1619" i="36"/>
  <c r="I1618" i="36"/>
  <c r="H1618" i="36"/>
  <c r="I1617" i="36"/>
  <c r="H1617" i="36"/>
  <c r="I1616" i="36"/>
  <c r="H1616" i="36"/>
  <c r="I1615" i="36"/>
  <c r="H1615" i="36"/>
  <c r="I1614" i="36"/>
  <c r="H1614" i="36"/>
  <c r="I1613" i="36"/>
  <c r="H1613" i="36"/>
  <c r="I1612" i="36"/>
  <c r="H1612" i="36"/>
  <c r="I1611" i="36"/>
  <c r="H1611" i="36"/>
  <c r="I1610" i="36"/>
  <c r="H1610" i="36"/>
  <c r="I1609" i="36"/>
  <c r="H1609" i="36"/>
  <c r="I1608" i="36"/>
  <c r="H1608" i="36"/>
  <c r="I1607" i="36"/>
  <c r="H1607" i="36"/>
  <c r="I1606" i="36"/>
  <c r="H1606" i="36"/>
  <c r="I1605" i="36"/>
  <c r="H1605" i="36"/>
  <c r="I1604" i="36"/>
  <c r="H1604" i="36"/>
  <c r="I1603" i="36"/>
  <c r="H1603" i="36"/>
  <c r="I1602" i="36"/>
  <c r="H1602" i="36"/>
  <c r="I1601" i="36"/>
  <c r="H1601" i="36"/>
  <c r="I1600" i="36"/>
  <c r="H1600" i="36"/>
  <c r="I1599" i="36"/>
  <c r="H1599" i="36"/>
  <c r="I1598" i="36"/>
  <c r="H1598" i="36"/>
  <c r="I1597" i="36"/>
  <c r="H1597" i="36"/>
  <c r="I1596" i="36"/>
  <c r="H1596" i="36"/>
  <c r="I1595" i="36"/>
  <c r="H1595" i="36"/>
  <c r="I1594" i="36"/>
  <c r="H1594" i="36"/>
  <c r="I1593" i="36"/>
  <c r="H1593" i="36"/>
  <c r="I1592" i="36"/>
  <c r="H1592" i="36"/>
  <c r="I1591" i="36"/>
  <c r="H1591" i="36"/>
  <c r="I1590" i="36"/>
  <c r="H1590" i="36"/>
  <c r="I1589" i="36"/>
  <c r="H1589" i="36"/>
  <c r="I1588" i="36"/>
  <c r="H1588" i="36"/>
  <c r="I1587" i="36"/>
  <c r="H1587" i="36"/>
  <c r="I1586" i="36"/>
  <c r="H1586" i="36"/>
  <c r="I1585" i="36"/>
  <c r="H1585" i="36"/>
  <c r="I1584" i="36"/>
  <c r="H1584" i="36"/>
  <c r="I1583" i="36"/>
  <c r="H1583" i="36"/>
  <c r="I1582" i="36"/>
  <c r="H1582" i="36"/>
  <c r="I1581" i="36"/>
  <c r="H1581" i="36"/>
  <c r="I1580" i="36"/>
  <c r="H1580" i="36"/>
  <c r="I1579" i="36"/>
  <c r="H1579" i="36"/>
  <c r="I1578" i="36"/>
  <c r="H1578" i="36"/>
  <c r="I1577" i="36"/>
  <c r="H1577" i="36"/>
  <c r="I1576" i="36"/>
  <c r="H1576" i="36"/>
  <c r="I1575" i="36"/>
  <c r="H1575" i="36"/>
  <c r="I1574" i="36"/>
  <c r="H1574" i="36"/>
  <c r="I1573" i="36"/>
  <c r="H1573" i="36"/>
  <c r="I1572" i="36"/>
  <c r="H1572" i="36"/>
  <c r="I1571" i="36"/>
  <c r="H1571" i="36"/>
  <c r="I1570" i="36"/>
  <c r="H1570" i="36"/>
  <c r="I1569" i="36"/>
  <c r="H1569" i="36"/>
  <c r="I1568" i="36"/>
  <c r="H1568" i="36"/>
  <c r="I1567" i="36"/>
  <c r="H1567" i="36"/>
  <c r="I1566" i="36"/>
  <c r="H1566" i="36"/>
  <c r="I1565" i="36"/>
  <c r="H1565" i="36"/>
  <c r="I1564" i="36"/>
  <c r="H1564" i="36"/>
  <c r="I1563" i="36"/>
  <c r="H1563" i="36"/>
  <c r="I1562" i="36"/>
  <c r="H1562" i="36"/>
  <c r="I1561" i="36"/>
  <c r="H1561" i="36"/>
  <c r="I1560" i="36"/>
  <c r="H1560" i="36"/>
  <c r="I1559" i="36"/>
  <c r="H1559" i="36"/>
  <c r="I1558" i="36"/>
  <c r="H1558" i="36"/>
  <c r="I1557" i="36"/>
  <c r="H1557" i="36"/>
  <c r="I1556" i="36"/>
  <c r="H1556" i="36"/>
  <c r="I1555" i="36"/>
  <c r="H1555" i="36"/>
  <c r="I1554" i="36"/>
  <c r="H1554" i="36"/>
  <c r="I1553" i="36"/>
  <c r="H1553" i="36"/>
  <c r="I1552" i="36"/>
  <c r="H1552" i="36"/>
  <c r="I1551" i="36"/>
  <c r="H1551" i="36"/>
  <c r="I1550" i="36"/>
  <c r="H1550" i="36"/>
  <c r="I1549" i="36"/>
  <c r="H1549" i="36"/>
  <c r="I1548" i="36"/>
  <c r="H1548" i="36"/>
  <c r="I1547" i="36"/>
  <c r="H1547" i="36"/>
  <c r="I1546" i="36"/>
  <c r="H1546" i="36"/>
  <c r="I1545" i="36"/>
  <c r="H1545" i="36"/>
  <c r="I1544" i="36"/>
  <c r="H1544" i="36"/>
  <c r="I1543" i="36"/>
  <c r="H1543" i="36"/>
  <c r="I1542" i="36"/>
  <c r="H1542" i="36"/>
  <c r="I1541" i="36"/>
  <c r="H1541" i="36"/>
  <c r="I1540" i="36"/>
  <c r="H1540" i="36"/>
  <c r="I1539" i="36"/>
  <c r="H1539" i="36"/>
  <c r="I1538" i="36"/>
  <c r="H1538" i="36"/>
  <c r="I1537" i="36"/>
  <c r="H1537" i="36"/>
  <c r="I1536" i="36"/>
  <c r="H1536" i="36"/>
  <c r="I1535" i="36"/>
  <c r="H1535" i="36"/>
  <c r="I1534" i="36"/>
  <c r="H1534" i="36"/>
  <c r="I1533" i="36"/>
  <c r="H1533" i="36"/>
  <c r="I1532" i="36"/>
  <c r="H1532" i="36"/>
  <c r="I1531" i="36"/>
  <c r="H1531" i="36"/>
  <c r="I1530" i="36"/>
  <c r="H1530" i="36"/>
  <c r="I1529" i="36"/>
  <c r="H1529" i="36"/>
  <c r="I1528" i="36"/>
  <c r="H1528" i="36"/>
  <c r="I1527" i="36"/>
  <c r="H1527" i="36"/>
  <c r="I1526" i="36"/>
  <c r="H1526" i="36"/>
  <c r="I1525" i="36"/>
  <c r="H1525" i="36"/>
  <c r="I1524" i="36"/>
  <c r="H1524" i="36"/>
  <c r="I1523" i="36"/>
  <c r="H1523" i="36"/>
  <c r="I1522" i="36"/>
  <c r="H1522" i="36"/>
  <c r="I1521" i="36"/>
  <c r="H1521" i="36"/>
  <c r="I1520" i="36"/>
  <c r="H1520" i="36"/>
  <c r="I1519" i="36"/>
  <c r="H1519" i="36"/>
  <c r="I1518" i="36"/>
  <c r="H1518" i="36"/>
  <c r="I1517" i="36"/>
  <c r="H1517" i="36"/>
  <c r="I1516" i="36"/>
  <c r="H1516" i="36"/>
  <c r="I1515" i="36"/>
  <c r="H1515" i="36"/>
  <c r="I1514" i="36"/>
  <c r="H1514" i="36"/>
  <c r="I1513" i="36"/>
  <c r="H1513" i="36"/>
  <c r="I1512" i="36"/>
  <c r="H1512" i="36"/>
  <c r="I1511" i="36"/>
  <c r="H1511" i="36"/>
  <c r="I1510" i="36"/>
  <c r="H1510" i="36"/>
  <c r="I1509" i="36"/>
  <c r="H1509" i="36"/>
  <c r="I1508" i="36"/>
  <c r="H1508" i="36"/>
  <c r="I1507" i="36"/>
  <c r="H1507" i="36"/>
  <c r="I1506" i="36"/>
  <c r="H1506" i="36"/>
  <c r="I1505" i="36"/>
  <c r="H1505" i="36"/>
  <c r="I1504" i="36"/>
  <c r="H1504" i="36"/>
  <c r="I1503" i="36"/>
  <c r="H1503" i="36"/>
  <c r="I1502" i="36"/>
  <c r="H1502" i="36"/>
  <c r="I1501" i="36"/>
  <c r="H1501" i="36"/>
  <c r="I1500" i="36"/>
  <c r="H1500" i="36"/>
  <c r="I1499" i="36"/>
  <c r="H1499" i="36"/>
  <c r="I1498" i="36"/>
  <c r="H1498" i="36"/>
  <c r="I1497" i="36"/>
  <c r="H1497" i="36"/>
  <c r="I1496" i="36"/>
  <c r="H1496" i="36"/>
  <c r="I1495" i="36"/>
  <c r="H1495" i="36"/>
  <c r="I1494" i="36"/>
  <c r="H1494" i="36"/>
  <c r="I1493" i="36"/>
  <c r="H1493" i="36"/>
  <c r="I1492" i="36"/>
  <c r="H1492" i="36"/>
  <c r="I1491" i="36"/>
  <c r="H1491" i="36"/>
  <c r="I1490" i="36"/>
  <c r="H1490" i="36"/>
  <c r="I1489" i="36"/>
  <c r="H1489" i="36"/>
  <c r="I1488" i="36"/>
  <c r="H1488" i="36"/>
  <c r="I1487" i="36"/>
  <c r="H1487" i="36"/>
  <c r="I1486" i="36"/>
  <c r="H1486" i="36"/>
  <c r="I1485" i="36"/>
  <c r="H1485" i="36"/>
  <c r="I1484" i="36"/>
  <c r="H1484" i="36"/>
  <c r="I1483" i="36"/>
  <c r="H1483" i="36"/>
  <c r="I1482" i="36"/>
  <c r="H1482" i="36"/>
  <c r="I1481" i="36"/>
  <c r="H1481" i="36"/>
  <c r="I1480" i="36"/>
  <c r="H1480" i="36"/>
  <c r="I1479" i="36"/>
  <c r="H1479" i="36"/>
  <c r="I1478" i="36"/>
  <c r="H1478" i="36"/>
  <c r="I1477" i="36"/>
  <c r="H1477" i="36"/>
  <c r="I1476" i="36"/>
  <c r="H1476" i="36"/>
  <c r="I1475" i="36"/>
  <c r="H1475" i="36"/>
  <c r="I1474" i="36"/>
  <c r="H1474" i="36"/>
  <c r="I1473" i="36"/>
  <c r="H1473" i="36"/>
  <c r="I1472" i="36"/>
  <c r="H1472" i="36"/>
  <c r="I1471" i="36"/>
  <c r="H1471" i="36"/>
  <c r="I1470" i="36"/>
  <c r="H1470" i="36"/>
  <c r="I1469" i="36"/>
  <c r="H1469" i="36"/>
  <c r="I1468" i="36"/>
  <c r="H1468" i="36"/>
  <c r="I1467" i="36"/>
  <c r="H1467" i="36"/>
  <c r="I1466" i="36"/>
  <c r="H1466" i="36"/>
  <c r="I1465" i="36"/>
  <c r="H1465" i="36"/>
  <c r="I1464" i="36"/>
  <c r="H1464" i="36"/>
  <c r="I1463" i="36"/>
  <c r="H1463" i="36"/>
  <c r="I1462" i="36"/>
  <c r="H1462" i="36"/>
  <c r="I1461" i="36"/>
  <c r="H1461" i="36"/>
  <c r="I1460" i="36"/>
  <c r="H1460" i="36"/>
  <c r="I1459" i="36"/>
  <c r="H1459" i="36"/>
  <c r="I1458" i="36"/>
  <c r="H1458" i="36"/>
  <c r="I1457" i="36"/>
  <c r="H1457" i="36"/>
  <c r="I1456" i="36"/>
  <c r="H1456" i="36"/>
  <c r="I1455" i="36"/>
  <c r="H1455" i="36"/>
  <c r="I1454" i="36"/>
  <c r="H1454" i="36"/>
  <c r="I1453" i="36"/>
  <c r="H1453" i="36"/>
  <c r="I1452" i="36"/>
  <c r="H1452" i="36"/>
  <c r="I1451" i="36"/>
  <c r="H1451" i="36"/>
  <c r="I1450" i="36"/>
  <c r="H1450" i="36"/>
  <c r="I1449" i="36"/>
  <c r="H1449" i="36"/>
  <c r="I1448" i="36"/>
  <c r="H1448" i="36"/>
  <c r="I1447" i="36"/>
  <c r="H1447" i="36"/>
  <c r="I1446" i="36"/>
  <c r="H1446" i="36"/>
  <c r="I1445" i="36"/>
  <c r="H1445" i="36"/>
  <c r="I1444" i="36"/>
  <c r="H1444" i="36"/>
  <c r="I1443" i="36"/>
  <c r="H1443" i="36"/>
  <c r="I1442" i="36"/>
  <c r="H1442" i="36"/>
  <c r="I1441" i="36"/>
  <c r="H1441" i="36"/>
  <c r="I1440" i="36"/>
  <c r="H1440" i="36"/>
  <c r="I1439" i="36"/>
  <c r="H1439" i="36"/>
  <c r="I1438" i="36"/>
  <c r="H1438" i="36"/>
  <c r="I1437" i="36"/>
  <c r="H1437" i="36"/>
  <c r="I1436" i="36"/>
  <c r="H1436" i="36"/>
  <c r="I1435" i="36"/>
  <c r="H1435" i="36"/>
  <c r="I1434" i="36"/>
  <c r="H1434" i="36"/>
  <c r="I1433" i="36"/>
  <c r="H1433" i="36"/>
  <c r="I1432" i="36"/>
  <c r="H1432" i="36"/>
  <c r="I1431" i="36"/>
  <c r="H1431" i="36"/>
  <c r="I1430" i="36"/>
  <c r="H1430" i="36"/>
  <c r="I1429" i="36"/>
  <c r="H1429" i="36"/>
  <c r="I1428" i="36"/>
  <c r="H1428" i="36"/>
  <c r="I1427" i="36"/>
  <c r="H1427" i="36"/>
  <c r="I1426" i="36"/>
  <c r="H1426" i="36"/>
  <c r="I1425" i="36"/>
  <c r="H1425" i="36"/>
  <c r="I1424" i="36"/>
  <c r="H1424" i="36"/>
  <c r="I1423" i="36"/>
  <c r="H1423" i="36"/>
  <c r="I1422" i="36"/>
  <c r="H1422" i="36"/>
  <c r="I1421" i="36"/>
  <c r="H1421" i="36"/>
  <c r="I1420" i="36"/>
  <c r="H1420" i="36"/>
  <c r="I1419" i="36"/>
  <c r="H1419" i="36"/>
  <c r="I1418" i="36"/>
  <c r="H1418" i="36"/>
  <c r="I1417" i="36"/>
  <c r="H1417" i="36"/>
  <c r="I1416" i="36"/>
  <c r="H1416" i="36"/>
  <c r="I1415" i="36"/>
  <c r="H1415" i="36"/>
  <c r="I1414" i="36"/>
  <c r="H1414" i="36"/>
  <c r="I1413" i="36"/>
  <c r="H1413" i="36"/>
  <c r="I1412" i="36"/>
  <c r="H1412" i="36"/>
  <c r="I1411" i="36"/>
  <c r="H1411" i="36"/>
  <c r="I1410" i="36"/>
  <c r="H1410" i="36"/>
  <c r="I1409" i="36"/>
  <c r="H1409" i="36"/>
  <c r="I1408" i="36"/>
  <c r="H1408" i="36"/>
  <c r="I1407" i="36"/>
  <c r="H1407" i="36"/>
  <c r="I1406" i="36"/>
  <c r="H1406" i="36"/>
  <c r="I1405" i="36"/>
  <c r="H1405" i="36"/>
  <c r="I1404" i="36"/>
  <c r="H1404" i="36"/>
  <c r="I1403" i="36"/>
  <c r="H1403" i="36"/>
  <c r="I1402" i="36"/>
  <c r="H1402" i="36"/>
  <c r="I1401" i="36"/>
  <c r="H1401" i="36"/>
  <c r="I1400" i="36"/>
  <c r="H1400" i="36"/>
  <c r="I1399" i="36"/>
  <c r="H1399" i="36"/>
  <c r="I1398" i="36"/>
  <c r="H1398" i="36"/>
  <c r="I1397" i="36"/>
  <c r="H1397" i="36"/>
  <c r="I1396" i="36"/>
  <c r="H1396" i="36"/>
  <c r="I1395" i="36"/>
  <c r="H1395" i="36"/>
  <c r="I1394" i="36"/>
  <c r="H1394" i="36"/>
  <c r="I1393" i="36"/>
  <c r="H1393" i="36"/>
  <c r="I1392" i="36"/>
  <c r="H1392" i="36"/>
  <c r="I1391" i="36"/>
  <c r="H1391" i="36"/>
  <c r="I1390" i="36"/>
  <c r="H1390" i="36"/>
  <c r="I1389" i="36"/>
  <c r="H1389" i="36"/>
  <c r="I1388" i="36"/>
  <c r="H1388" i="36"/>
  <c r="I1387" i="36"/>
  <c r="H1387" i="36"/>
  <c r="I1386" i="36"/>
  <c r="H1386" i="36"/>
  <c r="I1385" i="36"/>
  <c r="H1385" i="36"/>
  <c r="I1384" i="36"/>
  <c r="H1384" i="36"/>
  <c r="I1383" i="36"/>
  <c r="H1383" i="36"/>
  <c r="I1382" i="36"/>
  <c r="H1382" i="36"/>
  <c r="I1381" i="36"/>
  <c r="H1381" i="36"/>
  <c r="I1380" i="36"/>
  <c r="H1380" i="36"/>
  <c r="I1379" i="36"/>
  <c r="H1379" i="36"/>
  <c r="I1378" i="36"/>
  <c r="H1378" i="36"/>
  <c r="I1377" i="36"/>
  <c r="H1377" i="36"/>
  <c r="I1376" i="36"/>
  <c r="H1376" i="36"/>
  <c r="I1375" i="36"/>
  <c r="H1375" i="36"/>
  <c r="I1374" i="36"/>
  <c r="H1374" i="36"/>
  <c r="I1373" i="36"/>
  <c r="H1373" i="36"/>
  <c r="I1372" i="36"/>
  <c r="H1372" i="36"/>
  <c r="I1371" i="36"/>
  <c r="H1371" i="36"/>
  <c r="I1370" i="36"/>
  <c r="H1370" i="36"/>
  <c r="I1369" i="36"/>
  <c r="H1369" i="36"/>
  <c r="I1368" i="36"/>
  <c r="H1368" i="36"/>
  <c r="I1367" i="36"/>
  <c r="H1367" i="36"/>
  <c r="I1366" i="36"/>
  <c r="H1366" i="36"/>
  <c r="I1365" i="36"/>
  <c r="H1365" i="36"/>
  <c r="I1364" i="36"/>
  <c r="H1364" i="36"/>
  <c r="I1363" i="36"/>
  <c r="H1363" i="36"/>
  <c r="I1362" i="36"/>
  <c r="H1362" i="36"/>
  <c r="I1361" i="36"/>
  <c r="H1361" i="36"/>
  <c r="I1360" i="36"/>
  <c r="H1360" i="36"/>
  <c r="I1359" i="36"/>
  <c r="H1359" i="36"/>
  <c r="I1358" i="36"/>
  <c r="H1358" i="36"/>
  <c r="I1357" i="36"/>
  <c r="H1357" i="36"/>
  <c r="I1356" i="36"/>
  <c r="H1356" i="36"/>
  <c r="I1355" i="36"/>
  <c r="H1355" i="36"/>
  <c r="I1354" i="36"/>
  <c r="H1354" i="36"/>
  <c r="I1353" i="36"/>
  <c r="H1353" i="36"/>
  <c r="I1352" i="36"/>
  <c r="H1352" i="36"/>
  <c r="I1351" i="36"/>
  <c r="H1351" i="36"/>
  <c r="I1350" i="36"/>
  <c r="H1350" i="36"/>
  <c r="I1349" i="36"/>
  <c r="H1349" i="36"/>
  <c r="I1348" i="36"/>
  <c r="H1348" i="36"/>
  <c r="I1347" i="36"/>
  <c r="H1347" i="36"/>
  <c r="I1346" i="36"/>
  <c r="H1346" i="36"/>
  <c r="I1345" i="36"/>
  <c r="H1345" i="36"/>
  <c r="I1344" i="36"/>
  <c r="H1344" i="36"/>
  <c r="I1343" i="36"/>
  <c r="H1343" i="36"/>
  <c r="I1342" i="36"/>
  <c r="H1342" i="36"/>
  <c r="I1341" i="36"/>
  <c r="H1341" i="36"/>
  <c r="I1340" i="36"/>
  <c r="H1340" i="36"/>
  <c r="I1339" i="36"/>
  <c r="H1339" i="36"/>
  <c r="I1338" i="36"/>
  <c r="H1338" i="36"/>
  <c r="I1337" i="36"/>
  <c r="H1337" i="36"/>
  <c r="I1336" i="36"/>
  <c r="H1336" i="36"/>
  <c r="I1335" i="36"/>
  <c r="H1335" i="36"/>
  <c r="I1334" i="36"/>
  <c r="H1334" i="36"/>
  <c r="I1333" i="36"/>
  <c r="H1333" i="36"/>
  <c r="I1332" i="36"/>
  <c r="H1332" i="36"/>
  <c r="I1331" i="36"/>
  <c r="H1331" i="36"/>
  <c r="I1330" i="36"/>
  <c r="H1330" i="36"/>
  <c r="I1329" i="36"/>
  <c r="H1329" i="36"/>
  <c r="I1328" i="36"/>
  <c r="H1328" i="36"/>
  <c r="I1327" i="36"/>
  <c r="H1327" i="36"/>
  <c r="I1326" i="36"/>
  <c r="H1326" i="36"/>
  <c r="I1325" i="36"/>
  <c r="H1325" i="36"/>
  <c r="I1324" i="36"/>
  <c r="H1324" i="36"/>
  <c r="I1323" i="36"/>
  <c r="H1323" i="36"/>
  <c r="I1322" i="36"/>
  <c r="H1322" i="36"/>
  <c r="I1321" i="36"/>
  <c r="H1321" i="36"/>
  <c r="I1320" i="36"/>
  <c r="H1320" i="36"/>
  <c r="I1319" i="36"/>
  <c r="H1319" i="36"/>
  <c r="I1318" i="36"/>
  <c r="H1318" i="36"/>
  <c r="I1317" i="36"/>
  <c r="H1317" i="36"/>
  <c r="I1316" i="36"/>
  <c r="H1316" i="36"/>
  <c r="I1315" i="36"/>
  <c r="H1315" i="36"/>
  <c r="I1314" i="36"/>
  <c r="H1314" i="36"/>
  <c r="I1313" i="36"/>
  <c r="H1313" i="36"/>
  <c r="I1312" i="36"/>
  <c r="H1312" i="36"/>
  <c r="I1311" i="36"/>
  <c r="H1311" i="36"/>
  <c r="I1310" i="36"/>
  <c r="H1310" i="36"/>
  <c r="I1309" i="36"/>
  <c r="H1309" i="36"/>
  <c r="I1308" i="36"/>
  <c r="H1308" i="36"/>
  <c r="I1307" i="36"/>
  <c r="H1307" i="36"/>
  <c r="I1306" i="36"/>
  <c r="H1306" i="36"/>
  <c r="I1305" i="36"/>
  <c r="H1305" i="36"/>
  <c r="I1304" i="36"/>
  <c r="H1304" i="36"/>
  <c r="I1303" i="36"/>
  <c r="H1303" i="36"/>
  <c r="I1302" i="36"/>
  <c r="H1302" i="36"/>
  <c r="I1301" i="36"/>
  <c r="H1301" i="36"/>
  <c r="I1300" i="36"/>
  <c r="H1300" i="36"/>
  <c r="I1299" i="36"/>
  <c r="H1299" i="36"/>
  <c r="I1298" i="36"/>
  <c r="H1298" i="36"/>
  <c r="I1297" i="36"/>
  <c r="H1297" i="36"/>
  <c r="I1296" i="36"/>
  <c r="H1296" i="36"/>
  <c r="I1295" i="36"/>
  <c r="H1295" i="36"/>
  <c r="I1294" i="36"/>
  <c r="H1294" i="36"/>
  <c r="I1293" i="36"/>
  <c r="H1293" i="36"/>
  <c r="I1292" i="36"/>
  <c r="H1292" i="36"/>
  <c r="I1291" i="36"/>
  <c r="H1291" i="36"/>
  <c r="I1290" i="36"/>
  <c r="H1290" i="36"/>
  <c r="I1289" i="36"/>
  <c r="H1289" i="36"/>
  <c r="I1288" i="36"/>
  <c r="H1288" i="36"/>
  <c r="I1287" i="36"/>
  <c r="H1287" i="36"/>
  <c r="I1286" i="36"/>
  <c r="H1286" i="36"/>
  <c r="I1285" i="36"/>
  <c r="H1285" i="36"/>
  <c r="I1284" i="36"/>
  <c r="H1284" i="36"/>
  <c r="I1283" i="36"/>
  <c r="H1283" i="36"/>
  <c r="I1282" i="36"/>
  <c r="H1282" i="36"/>
  <c r="I1281" i="36"/>
  <c r="H1281" i="36"/>
  <c r="I1280" i="36"/>
  <c r="H1280" i="36"/>
  <c r="I1279" i="36"/>
  <c r="H1279" i="36"/>
  <c r="I1278" i="36"/>
  <c r="H1278" i="36"/>
  <c r="I1277" i="36"/>
  <c r="H1277" i="36"/>
  <c r="I1276" i="36"/>
  <c r="H1276" i="36"/>
  <c r="I1275" i="36"/>
  <c r="H1275" i="36"/>
  <c r="I1274" i="36"/>
  <c r="H1274" i="36"/>
  <c r="I1273" i="36"/>
  <c r="H1273" i="36"/>
  <c r="I1272" i="36"/>
  <c r="H1272" i="36"/>
  <c r="I1271" i="36"/>
  <c r="H1271" i="36"/>
  <c r="I1270" i="36"/>
  <c r="H1270" i="36"/>
  <c r="I1269" i="36"/>
  <c r="H1269" i="36"/>
  <c r="I1268" i="36"/>
  <c r="H1268" i="36"/>
  <c r="I1267" i="36"/>
  <c r="H1267" i="36"/>
  <c r="I1266" i="36"/>
  <c r="H1266" i="36"/>
  <c r="I1265" i="36"/>
  <c r="H1265" i="36"/>
  <c r="I1264" i="36"/>
  <c r="H1264" i="36"/>
  <c r="I1263" i="36"/>
  <c r="H1263" i="36"/>
  <c r="I1262" i="36"/>
  <c r="H1262" i="36"/>
  <c r="I1261" i="36"/>
  <c r="H1261" i="36"/>
  <c r="I1260" i="36"/>
  <c r="H1260" i="36"/>
  <c r="I1259" i="36"/>
  <c r="H1259" i="36"/>
  <c r="I1258" i="36"/>
  <c r="H1258" i="36"/>
  <c r="I1257" i="36"/>
  <c r="H1257" i="36"/>
  <c r="I1256" i="36"/>
  <c r="H1256" i="36"/>
  <c r="I1255" i="36"/>
  <c r="H1255" i="36"/>
  <c r="I1254" i="36"/>
  <c r="H1254" i="36"/>
  <c r="I1253" i="36"/>
  <c r="H1253" i="36"/>
  <c r="I1252" i="36"/>
  <c r="H1252" i="36"/>
  <c r="I1251" i="36"/>
  <c r="H1251" i="36"/>
  <c r="I1250" i="36"/>
  <c r="H1250" i="36"/>
  <c r="I1249" i="36"/>
  <c r="H1249" i="36"/>
  <c r="I1248" i="36"/>
  <c r="H1248" i="36"/>
  <c r="I1247" i="36"/>
  <c r="H1247" i="36"/>
  <c r="I1246" i="36"/>
  <c r="H1246" i="36"/>
  <c r="I1245" i="36"/>
  <c r="H1245" i="36"/>
  <c r="I1244" i="36"/>
  <c r="H1244" i="36"/>
  <c r="I1243" i="36"/>
  <c r="H1243" i="36"/>
  <c r="I1242" i="36"/>
  <c r="H1242" i="36"/>
  <c r="I1241" i="36"/>
  <c r="H1241" i="36"/>
  <c r="I1240" i="36"/>
  <c r="H1240" i="36"/>
  <c r="I1239" i="36"/>
  <c r="H1239" i="36"/>
  <c r="I1238" i="36"/>
  <c r="H1238" i="36"/>
  <c r="I1237" i="36"/>
  <c r="H1237" i="36"/>
  <c r="I1236" i="36"/>
  <c r="H1236" i="36"/>
  <c r="I1235" i="36"/>
  <c r="H1235" i="36"/>
  <c r="I1234" i="36"/>
  <c r="H1234" i="36"/>
  <c r="I1233" i="36"/>
  <c r="H1233" i="36"/>
  <c r="I1232" i="36"/>
  <c r="H1232" i="36"/>
  <c r="I1231" i="36"/>
  <c r="H1231" i="36"/>
  <c r="I1230" i="36"/>
  <c r="H1230" i="36"/>
  <c r="I1229" i="36"/>
  <c r="H1229" i="36"/>
  <c r="I1228" i="36"/>
  <c r="H1228" i="36"/>
  <c r="I1227" i="36"/>
  <c r="H1227" i="36"/>
  <c r="I1226" i="36"/>
  <c r="H1226" i="36"/>
  <c r="I1225" i="36"/>
  <c r="H1225" i="36"/>
  <c r="I1224" i="36"/>
  <c r="H1224" i="36"/>
  <c r="I1223" i="36"/>
  <c r="H1223" i="36"/>
  <c r="I1222" i="36"/>
  <c r="H1222" i="36"/>
  <c r="I1221" i="36"/>
  <c r="H1221" i="36"/>
  <c r="I1220" i="36"/>
  <c r="H1220" i="36"/>
  <c r="I1219" i="36"/>
  <c r="H1219" i="36"/>
  <c r="I1218" i="36"/>
  <c r="H1218" i="36"/>
  <c r="I1217" i="36"/>
  <c r="H1217" i="36"/>
  <c r="I1216" i="36"/>
  <c r="H1216" i="36"/>
  <c r="I1215" i="36"/>
  <c r="H1215" i="36"/>
  <c r="I1214" i="36"/>
  <c r="H1214" i="36"/>
  <c r="I1213" i="36"/>
  <c r="H1213" i="36"/>
  <c r="I1212" i="36"/>
  <c r="H1212" i="36"/>
  <c r="I1211" i="36"/>
  <c r="H1211" i="36"/>
  <c r="I1210" i="36"/>
  <c r="H1210" i="36"/>
  <c r="I1209" i="36"/>
  <c r="H1209" i="36"/>
  <c r="I1208" i="36"/>
  <c r="H1208" i="36"/>
  <c r="I1207" i="36"/>
  <c r="H1207" i="36"/>
  <c r="I1206" i="36"/>
  <c r="H1206" i="36"/>
  <c r="I1205" i="36"/>
  <c r="H1205" i="36"/>
  <c r="I1204" i="36"/>
  <c r="H1204" i="36"/>
  <c r="I1203" i="36"/>
  <c r="H1203" i="36"/>
  <c r="I1202" i="36"/>
  <c r="H1202" i="36"/>
  <c r="I1201" i="36"/>
  <c r="H1201" i="36"/>
  <c r="I1200" i="36"/>
  <c r="H1200" i="36"/>
  <c r="I1199" i="36"/>
  <c r="H1199" i="36"/>
  <c r="I1198" i="36"/>
  <c r="H1198" i="36"/>
  <c r="I1197" i="36"/>
  <c r="H1197" i="36"/>
  <c r="I1196" i="36"/>
  <c r="H1196" i="36"/>
  <c r="I1195" i="36"/>
  <c r="H1195" i="36"/>
  <c r="I1194" i="36"/>
  <c r="H1194" i="36"/>
  <c r="I1193" i="36"/>
  <c r="H1193" i="36"/>
  <c r="I1192" i="36"/>
  <c r="H1192" i="36"/>
  <c r="I1191" i="36"/>
  <c r="H1191" i="36"/>
  <c r="I1190" i="36"/>
  <c r="H1190" i="36"/>
  <c r="I1189" i="36"/>
  <c r="H1189" i="36"/>
  <c r="I1188" i="36"/>
  <c r="H1188" i="36"/>
  <c r="I1187" i="36"/>
  <c r="H1187" i="36"/>
  <c r="I1186" i="36"/>
  <c r="H1186" i="36"/>
  <c r="I1185" i="36"/>
  <c r="H1185" i="36"/>
  <c r="I1184" i="36"/>
  <c r="H1184" i="36"/>
  <c r="I1183" i="36"/>
  <c r="H1183" i="36"/>
  <c r="I1182" i="36"/>
  <c r="H1182" i="36"/>
  <c r="I1181" i="36"/>
  <c r="H1181" i="36"/>
  <c r="I1180" i="36"/>
  <c r="H1180" i="36"/>
  <c r="I1179" i="36"/>
  <c r="H1179" i="36"/>
  <c r="I1178" i="36"/>
  <c r="H1178" i="36"/>
  <c r="I1177" i="36"/>
  <c r="H1177" i="36"/>
  <c r="I1176" i="36"/>
  <c r="H1176" i="36"/>
  <c r="I1175" i="36"/>
  <c r="H1175" i="36"/>
  <c r="I1174" i="36"/>
  <c r="H1174" i="36"/>
  <c r="I1173" i="36"/>
  <c r="H1173" i="36"/>
  <c r="I1172" i="36"/>
  <c r="H1172" i="36"/>
  <c r="I1171" i="36"/>
  <c r="H1171" i="36"/>
  <c r="I1170" i="36"/>
  <c r="H1170" i="36"/>
  <c r="I1169" i="36"/>
  <c r="H1169" i="36"/>
  <c r="I1168" i="36"/>
  <c r="H1168" i="36"/>
  <c r="I1167" i="36"/>
  <c r="H1167" i="36"/>
  <c r="I1166" i="36"/>
  <c r="H1166" i="36"/>
  <c r="I1165" i="36"/>
  <c r="H1165" i="36"/>
  <c r="I1164" i="36"/>
  <c r="H1164" i="36"/>
  <c r="I1163" i="36"/>
  <c r="H1163" i="36"/>
  <c r="I1162" i="36"/>
  <c r="H1162" i="36"/>
  <c r="I1161" i="36"/>
  <c r="H1161" i="36"/>
  <c r="I1160" i="36"/>
  <c r="H1160" i="36"/>
  <c r="I1159" i="36"/>
  <c r="H1159" i="36"/>
  <c r="I1158" i="36"/>
  <c r="H1158" i="36"/>
  <c r="I1157" i="36"/>
  <c r="H1157" i="36"/>
  <c r="I1156" i="36"/>
  <c r="H1156" i="36"/>
  <c r="I1155" i="36"/>
  <c r="H1155" i="36"/>
  <c r="I1154" i="36"/>
  <c r="H1154" i="36"/>
  <c r="I1153" i="36"/>
  <c r="H1153" i="36"/>
  <c r="I1152" i="36"/>
  <c r="H1152" i="36"/>
  <c r="I1151" i="36"/>
  <c r="H1151" i="36"/>
  <c r="I1150" i="36"/>
  <c r="H1150" i="36"/>
  <c r="I1149" i="36"/>
  <c r="H1149" i="36"/>
  <c r="I1148" i="36"/>
  <c r="H1148" i="36"/>
  <c r="I1147" i="36"/>
  <c r="H1147" i="36"/>
  <c r="I1146" i="36"/>
  <c r="H1146" i="36"/>
  <c r="I1145" i="36"/>
  <c r="H1145" i="36"/>
  <c r="I1144" i="36"/>
  <c r="H1144" i="36"/>
  <c r="I1143" i="36"/>
  <c r="H1143" i="36"/>
  <c r="I1142" i="36"/>
  <c r="H1142" i="36"/>
  <c r="I1141" i="36"/>
  <c r="H1141" i="36"/>
  <c r="I1140" i="36"/>
  <c r="H1140" i="36"/>
  <c r="I1139" i="36"/>
  <c r="H1139" i="36"/>
  <c r="I1138" i="36"/>
  <c r="H1138" i="36"/>
  <c r="I1137" i="36"/>
  <c r="H1137" i="36"/>
  <c r="I1136" i="36"/>
  <c r="H1136" i="36"/>
  <c r="I1135" i="36"/>
  <c r="H1135" i="36"/>
  <c r="I1134" i="36"/>
  <c r="H1134" i="36"/>
  <c r="I1133" i="36"/>
  <c r="H1133" i="36"/>
  <c r="I1132" i="36"/>
  <c r="H1132" i="36"/>
  <c r="I1131" i="36"/>
  <c r="H1131" i="36"/>
  <c r="I1130" i="36"/>
  <c r="H1130" i="36"/>
  <c r="I1129" i="36"/>
  <c r="H1129" i="36"/>
  <c r="I1128" i="36"/>
  <c r="H1128" i="36"/>
  <c r="I1127" i="36"/>
  <c r="H1127" i="36"/>
  <c r="I1126" i="36"/>
  <c r="H1126" i="36"/>
  <c r="I1125" i="36"/>
  <c r="H1125" i="36"/>
  <c r="I1124" i="36"/>
  <c r="H1124" i="36"/>
  <c r="I1123" i="36"/>
  <c r="H1123" i="36"/>
  <c r="I1122" i="36"/>
  <c r="H1122" i="36"/>
  <c r="I1121" i="36"/>
  <c r="H1121" i="36"/>
  <c r="I1120" i="36"/>
  <c r="H1120" i="36"/>
  <c r="I1119" i="36"/>
  <c r="H1119" i="36"/>
  <c r="I1118" i="36"/>
  <c r="H1118" i="36"/>
  <c r="I1117" i="36"/>
  <c r="H1117" i="36"/>
  <c r="I1116" i="36"/>
  <c r="H1116" i="36"/>
  <c r="I1115" i="36"/>
  <c r="H1115" i="36"/>
  <c r="I1114" i="36"/>
  <c r="H1114" i="36"/>
  <c r="I1113" i="36"/>
  <c r="H1113" i="36"/>
  <c r="I1112" i="36"/>
  <c r="H1112" i="36"/>
  <c r="I1111" i="36"/>
  <c r="H1111" i="36"/>
  <c r="I1110" i="36"/>
  <c r="H1110" i="36"/>
  <c r="I1109" i="36"/>
  <c r="H1109" i="36"/>
  <c r="I1108" i="36"/>
  <c r="H1108" i="36"/>
  <c r="I1107" i="36"/>
  <c r="H1107" i="36"/>
  <c r="I1106" i="36"/>
  <c r="H1106" i="36"/>
  <c r="I1105" i="36"/>
  <c r="H1105" i="36"/>
  <c r="I1104" i="36"/>
  <c r="H1104" i="36"/>
  <c r="I1103" i="36"/>
  <c r="H1103" i="36"/>
  <c r="I1102" i="36"/>
  <c r="H1102" i="36"/>
  <c r="I1101" i="36"/>
  <c r="H1101" i="36"/>
  <c r="I1100" i="36"/>
  <c r="H1100" i="36"/>
  <c r="I1099" i="36"/>
  <c r="H1099" i="36"/>
  <c r="I1098" i="36"/>
  <c r="H1098" i="36"/>
  <c r="I1097" i="36"/>
  <c r="H1097" i="36"/>
  <c r="I1096" i="36"/>
  <c r="H1096" i="36"/>
  <c r="I1095" i="36"/>
  <c r="H1095" i="36"/>
  <c r="I1094" i="36"/>
  <c r="H1094" i="36"/>
  <c r="I1093" i="36"/>
  <c r="H1093" i="36"/>
  <c r="I1092" i="36"/>
  <c r="H1092" i="36"/>
  <c r="I1091" i="36"/>
  <c r="H1091" i="36"/>
  <c r="I1090" i="36"/>
  <c r="H1090" i="36"/>
  <c r="I1089" i="36"/>
  <c r="H1089" i="36"/>
  <c r="I1088" i="36"/>
  <c r="H1088" i="36"/>
  <c r="I1087" i="36"/>
  <c r="H1087" i="36"/>
  <c r="I1086" i="36"/>
  <c r="H1086" i="36"/>
  <c r="I1085" i="36"/>
  <c r="H1085" i="36"/>
  <c r="I1084" i="36"/>
  <c r="H1084" i="36"/>
  <c r="I1083" i="36"/>
  <c r="H1083" i="36"/>
  <c r="I1082" i="36"/>
  <c r="H1082" i="36"/>
  <c r="I1081" i="36"/>
  <c r="H1081" i="36"/>
  <c r="I1080" i="36"/>
  <c r="H1080" i="36"/>
  <c r="I1079" i="36"/>
  <c r="H1079" i="36"/>
  <c r="I1078" i="36"/>
  <c r="H1078" i="36"/>
  <c r="I1077" i="36"/>
  <c r="H1077" i="36"/>
  <c r="I1076" i="36"/>
  <c r="H1076" i="36"/>
  <c r="I1075" i="36"/>
  <c r="H1075" i="36"/>
  <c r="I1074" i="36"/>
  <c r="H1074" i="36"/>
  <c r="I1073" i="36"/>
  <c r="H1073" i="36"/>
  <c r="I1072" i="36"/>
  <c r="H1072" i="36"/>
  <c r="I1071" i="36"/>
  <c r="H1071" i="36"/>
  <c r="I1070" i="36"/>
  <c r="H1070" i="36"/>
  <c r="I1069" i="36"/>
  <c r="H1069" i="36"/>
  <c r="I1068" i="36"/>
  <c r="H1068" i="36"/>
  <c r="I1067" i="36"/>
  <c r="H1067" i="36"/>
  <c r="I1066" i="36"/>
  <c r="H1066" i="36"/>
  <c r="I1065" i="36"/>
  <c r="H1065" i="36"/>
  <c r="I1064" i="36"/>
  <c r="H1064" i="36"/>
  <c r="I1063" i="36"/>
  <c r="H1063" i="36"/>
  <c r="I1062" i="36"/>
  <c r="H1062" i="36"/>
  <c r="I1061" i="36"/>
  <c r="H1061" i="36"/>
  <c r="I1060" i="36"/>
  <c r="H1060" i="36"/>
  <c r="I1059" i="36"/>
  <c r="H1059" i="36"/>
  <c r="I1058" i="36"/>
  <c r="H1058" i="36"/>
  <c r="I1057" i="36"/>
  <c r="H1057" i="36"/>
  <c r="I1056" i="36"/>
  <c r="H1056" i="36"/>
  <c r="I1055" i="36"/>
  <c r="H1055" i="36"/>
  <c r="I1054" i="36"/>
  <c r="H1054" i="36"/>
  <c r="I1053" i="36"/>
  <c r="H1053" i="36"/>
  <c r="I1052" i="36"/>
  <c r="H1052" i="36"/>
  <c r="I1051" i="36"/>
  <c r="H1051" i="36"/>
  <c r="I1050" i="36"/>
  <c r="H1050" i="36"/>
  <c r="I1049" i="36"/>
  <c r="H1049" i="36"/>
  <c r="I1048" i="36"/>
  <c r="H1048" i="36"/>
  <c r="I1047" i="36"/>
  <c r="H1047" i="36"/>
  <c r="I1046" i="36"/>
  <c r="H1046" i="36"/>
  <c r="I1045" i="36"/>
  <c r="H1045" i="36"/>
  <c r="I1044" i="36"/>
  <c r="H1044" i="36"/>
  <c r="I1043" i="36"/>
  <c r="H1043" i="36"/>
  <c r="I1042" i="36"/>
  <c r="H1042" i="36"/>
  <c r="I1041" i="36"/>
  <c r="H1041" i="36"/>
  <c r="I1040" i="36"/>
  <c r="H1040" i="36"/>
  <c r="I1039" i="36"/>
  <c r="H1039" i="36"/>
  <c r="I1038" i="36"/>
  <c r="H1038" i="36"/>
  <c r="I1037" i="36"/>
  <c r="H1037" i="36"/>
  <c r="I1036" i="36"/>
  <c r="H1036" i="36"/>
  <c r="I1035" i="36"/>
  <c r="H1035" i="36"/>
  <c r="I1034" i="36"/>
  <c r="H1034" i="36"/>
  <c r="I1033" i="36"/>
  <c r="H1033" i="36"/>
  <c r="I1032" i="36"/>
  <c r="H1032" i="36"/>
  <c r="I1031" i="36"/>
  <c r="H1031" i="36"/>
  <c r="I1030" i="36"/>
  <c r="H1030" i="36"/>
  <c r="I1029" i="36"/>
  <c r="H1029" i="36"/>
  <c r="I1028" i="36"/>
  <c r="H1028" i="36"/>
  <c r="I1027" i="36"/>
  <c r="H1027" i="36"/>
  <c r="I1026" i="36"/>
  <c r="H1026" i="36"/>
  <c r="I1025" i="36"/>
  <c r="H1025" i="36"/>
  <c r="I1024" i="36"/>
  <c r="H1024" i="36"/>
  <c r="I1023" i="36"/>
  <c r="H1023" i="36"/>
  <c r="I1022" i="36"/>
  <c r="H1022" i="36"/>
  <c r="I1021" i="36"/>
  <c r="H1021" i="36"/>
  <c r="I1020" i="36"/>
  <c r="H1020" i="36"/>
  <c r="I1019" i="36"/>
  <c r="H1019" i="36"/>
  <c r="I1018" i="36"/>
  <c r="H1018" i="36"/>
  <c r="I1017" i="36"/>
  <c r="H1017" i="36"/>
  <c r="I1016" i="36"/>
  <c r="H1016" i="36"/>
  <c r="I1015" i="36"/>
  <c r="H1015" i="36"/>
  <c r="I1014" i="36"/>
  <c r="H1014" i="36"/>
  <c r="I1013" i="36"/>
  <c r="H1013" i="36"/>
  <c r="I1012" i="36"/>
  <c r="H1012" i="36"/>
  <c r="I1011" i="36"/>
  <c r="H1011" i="36"/>
  <c r="I1010" i="36"/>
  <c r="H1010" i="36"/>
  <c r="I1009" i="36"/>
  <c r="H1009" i="36"/>
  <c r="I1008" i="36"/>
  <c r="H1008" i="36"/>
  <c r="I1007" i="36"/>
  <c r="H1007" i="36"/>
  <c r="I1006" i="36"/>
  <c r="H1006" i="36"/>
  <c r="I1005" i="36"/>
  <c r="H1005" i="36"/>
  <c r="I1004" i="36"/>
  <c r="H1004" i="36"/>
  <c r="I1003" i="36"/>
  <c r="H1003" i="36"/>
  <c r="I1002" i="36"/>
  <c r="H1002" i="36"/>
  <c r="I1001" i="36"/>
  <c r="H1001" i="36"/>
  <c r="I1000" i="36"/>
  <c r="H1000" i="36"/>
  <c r="I999" i="36"/>
  <c r="H999" i="36"/>
  <c r="I998" i="36"/>
  <c r="H998" i="36"/>
  <c r="I997" i="36"/>
  <c r="H997" i="36"/>
  <c r="I996" i="36"/>
  <c r="H996" i="36"/>
  <c r="I995" i="36"/>
  <c r="H995" i="36"/>
  <c r="I994" i="36"/>
  <c r="H994" i="36"/>
  <c r="I993" i="36"/>
  <c r="H993" i="36"/>
  <c r="I992" i="36"/>
  <c r="H992" i="36"/>
  <c r="I991" i="36"/>
  <c r="H991" i="36"/>
  <c r="I990" i="36"/>
  <c r="H990" i="36"/>
  <c r="I989" i="36"/>
  <c r="H989" i="36"/>
  <c r="I988" i="36"/>
  <c r="H988" i="36"/>
  <c r="I987" i="36"/>
  <c r="H987" i="36"/>
  <c r="I986" i="36"/>
  <c r="H986" i="36"/>
  <c r="I985" i="36"/>
  <c r="H985" i="36"/>
  <c r="I984" i="36"/>
  <c r="H984" i="36"/>
  <c r="I983" i="36"/>
  <c r="H983" i="36"/>
  <c r="I982" i="36"/>
  <c r="H982" i="36"/>
  <c r="I981" i="36"/>
  <c r="H981" i="36"/>
  <c r="I980" i="36"/>
  <c r="H980" i="36"/>
  <c r="I979" i="36"/>
  <c r="H979" i="36"/>
  <c r="I978" i="36"/>
  <c r="H978" i="36"/>
  <c r="I977" i="36"/>
  <c r="H977" i="36"/>
  <c r="I976" i="36"/>
  <c r="H976" i="36"/>
  <c r="I975" i="36"/>
  <c r="H975" i="36"/>
  <c r="I974" i="36"/>
  <c r="H974" i="36"/>
  <c r="I973" i="36"/>
  <c r="H973" i="36"/>
  <c r="I972" i="36"/>
  <c r="H972" i="36"/>
  <c r="I971" i="36"/>
  <c r="H971" i="36"/>
  <c r="I970" i="36"/>
  <c r="H970" i="36"/>
  <c r="I969" i="36"/>
  <c r="H969" i="36"/>
  <c r="I968" i="36"/>
  <c r="H968" i="36"/>
  <c r="I967" i="36"/>
  <c r="H967" i="36"/>
  <c r="I966" i="36"/>
  <c r="H966" i="36"/>
  <c r="I965" i="36"/>
  <c r="H965" i="36"/>
  <c r="I964" i="36"/>
  <c r="H964" i="36"/>
  <c r="I963" i="36"/>
  <c r="H963" i="36"/>
  <c r="I962" i="36"/>
  <c r="H962" i="36"/>
  <c r="I961" i="36"/>
  <c r="H961" i="36"/>
  <c r="I960" i="36"/>
  <c r="H960" i="36"/>
  <c r="I959" i="36"/>
  <c r="H959" i="36"/>
  <c r="I958" i="36"/>
  <c r="H958" i="36"/>
  <c r="I957" i="36"/>
  <c r="H957" i="36"/>
  <c r="I956" i="36"/>
  <c r="H956" i="36"/>
  <c r="I955" i="36"/>
  <c r="H955" i="36"/>
  <c r="I954" i="36"/>
  <c r="H954" i="36"/>
  <c r="I953" i="36"/>
  <c r="H953" i="36"/>
  <c r="I952" i="36"/>
  <c r="H952" i="36"/>
  <c r="I951" i="36"/>
  <c r="H951" i="36"/>
  <c r="I950" i="36"/>
  <c r="H950" i="36"/>
  <c r="I949" i="36"/>
  <c r="H949" i="36"/>
  <c r="I948" i="36"/>
  <c r="H948" i="36"/>
  <c r="I947" i="36"/>
  <c r="H947" i="36"/>
  <c r="I946" i="36"/>
  <c r="H946" i="36"/>
  <c r="I945" i="36"/>
  <c r="H945" i="36"/>
  <c r="I944" i="36"/>
  <c r="H944" i="36"/>
  <c r="I943" i="36"/>
  <c r="H943" i="36"/>
  <c r="I942" i="36"/>
  <c r="H942" i="36"/>
  <c r="I941" i="36"/>
  <c r="H941" i="36"/>
  <c r="I940" i="36"/>
  <c r="H940" i="36"/>
  <c r="I939" i="36"/>
  <c r="H939" i="36"/>
  <c r="I938" i="36"/>
  <c r="H938" i="36"/>
  <c r="I937" i="36"/>
  <c r="H937" i="36"/>
  <c r="I936" i="36"/>
  <c r="H936" i="36"/>
  <c r="I935" i="36"/>
  <c r="H935" i="36"/>
  <c r="I934" i="36"/>
  <c r="H934" i="36"/>
  <c r="I933" i="36"/>
  <c r="H933" i="36"/>
  <c r="I932" i="36"/>
  <c r="H932" i="36"/>
  <c r="I931" i="36"/>
  <c r="H931" i="36"/>
  <c r="I930" i="36"/>
  <c r="H930" i="36"/>
  <c r="I929" i="36"/>
  <c r="H929" i="36"/>
  <c r="I928" i="36"/>
  <c r="H928" i="36"/>
  <c r="I927" i="36"/>
  <c r="H927" i="36"/>
  <c r="I926" i="36"/>
  <c r="H926" i="36"/>
  <c r="I925" i="36"/>
  <c r="H925" i="36"/>
  <c r="I924" i="36"/>
  <c r="H924" i="36"/>
  <c r="I923" i="36"/>
  <c r="H923" i="36"/>
  <c r="I922" i="36"/>
  <c r="H922" i="36"/>
  <c r="I921" i="36"/>
  <c r="H921" i="36"/>
  <c r="I920" i="36"/>
  <c r="H920" i="36"/>
  <c r="I919" i="36"/>
  <c r="H919" i="36"/>
  <c r="I918" i="36"/>
  <c r="H918" i="36"/>
  <c r="I917" i="36"/>
  <c r="H917" i="36"/>
  <c r="I916" i="36"/>
  <c r="H916" i="36"/>
  <c r="I915" i="36"/>
  <c r="H915" i="36"/>
  <c r="I914" i="36"/>
  <c r="H914" i="36"/>
  <c r="I913" i="36"/>
  <c r="H913" i="36"/>
  <c r="I912" i="36"/>
  <c r="H912" i="36"/>
  <c r="I911" i="36"/>
  <c r="H911" i="36"/>
  <c r="I910" i="36"/>
  <c r="H910" i="36"/>
  <c r="I909" i="36"/>
  <c r="H909" i="36"/>
  <c r="I908" i="36"/>
  <c r="H908" i="36"/>
  <c r="I907" i="36"/>
  <c r="H907" i="36"/>
  <c r="I906" i="36"/>
  <c r="H906" i="36"/>
  <c r="I905" i="36"/>
  <c r="H905" i="36"/>
  <c r="I904" i="36"/>
  <c r="H904" i="36"/>
  <c r="I903" i="36"/>
  <c r="H903" i="36"/>
  <c r="I902" i="36"/>
  <c r="H902" i="36"/>
  <c r="I901" i="36"/>
  <c r="H901" i="36"/>
  <c r="I900" i="36"/>
  <c r="H900" i="36"/>
  <c r="I899" i="36"/>
  <c r="H899" i="36"/>
  <c r="I898" i="36"/>
  <c r="H898" i="36"/>
  <c r="I897" i="36"/>
  <c r="H897" i="36"/>
  <c r="I896" i="36"/>
  <c r="H896" i="36"/>
  <c r="I895" i="36"/>
  <c r="H895" i="36"/>
  <c r="I894" i="36"/>
  <c r="H894" i="36"/>
  <c r="I893" i="36"/>
  <c r="H893" i="36"/>
  <c r="I892" i="36"/>
  <c r="H892" i="36"/>
  <c r="I891" i="36"/>
  <c r="H891" i="36"/>
  <c r="I890" i="36"/>
  <c r="H890" i="36"/>
  <c r="I889" i="36"/>
  <c r="H889" i="36"/>
  <c r="I888" i="36"/>
  <c r="H888" i="36"/>
  <c r="I887" i="36"/>
  <c r="H887" i="36"/>
  <c r="I886" i="36"/>
  <c r="H886" i="36"/>
  <c r="I885" i="36"/>
  <c r="H885" i="36"/>
  <c r="I884" i="36"/>
  <c r="H884" i="36"/>
  <c r="I883" i="36"/>
  <c r="H883" i="36"/>
  <c r="I882" i="36"/>
  <c r="H882" i="36"/>
  <c r="I881" i="36"/>
  <c r="H881" i="36"/>
  <c r="I880" i="36"/>
  <c r="H880" i="36"/>
  <c r="I879" i="36"/>
  <c r="H879" i="36"/>
  <c r="I878" i="36"/>
  <c r="H878" i="36"/>
  <c r="I877" i="36"/>
  <c r="H877" i="36"/>
  <c r="I876" i="36"/>
  <c r="H876" i="36"/>
  <c r="I875" i="36"/>
  <c r="H875" i="36"/>
  <c r="I874" i="36"/>
  <c r="H874" i="36"/>
  <c r="I873" i="36"/>
  <c r="H873" i="36"/>
  <c r="I872" i="36"/>
  <c r="H872" i="36"/>
  <c r="I871" i="36"/>
  <c r="H871" i="36"/>
  <c r="I870" i="36"/>
  <c r="H870" i="36"/>
  <c r="I869" i="36"/>
  <c r="H869" i="36"/>
  <c r="I868" i="36"/>
  <c r="H868" i="36"/>
  <c r="I867" i="36"/>
  <c r="H867" i="36"/>
  <c r="I866" i="36"/>
  <c r="H866" i="36"/>
  <c r="I865" i="36"/>
  <c r="H865" i="36"/>
  <c r="I864" i="36"/>
  <c r="H864" i="36"/>
  <c r="I863" i="36"/>
  <c r="H863" i="36"/>
  <c r="I862" i="36"/>
  <c r="H862" i="36"/>
  <c r="I861" i="36"/>
  <c r="H861" i="36"/>
  <c r="I860" i="36"/>
  <c r="H860" i="36"/>
  <c r="I859" i="36"/>
  <c r="H859" i="36"/>
  <c r="I858" i="36"/>
  <c r="H858" i="36"/>
  <c r="I857" i="36"/>
  <c r="H857" i="36"/>
  <c r="I856" i="36"/>
  <c r="H856" i="36"/>
  <c r="I855" i="36"/>
  <c r="H855" i="36"/>
  <c r="I854" i="36"/>
  <c r="H854" i="36"/>
  <c r="I853" i="36"/>
  <c r="H853" i="36"/>
  <c r="I852" i="36"/>
  <c r="H852" i="36"/>
  <c r="I851" i="36"/>
  <c r="H851" i="36"/>
  <c r="I850" i="36"/>
  <c r="H850" i="36"/>
  <c r="I849" i="36"/>
  <c r="H849" i="36"/>
  <c r="I848" i="36"/>
  <c r="H848" i="36"/>
  <c r="I847" i="36"/>
  <c r="H847" i="36"/>
  <c r="I846" i="36"/>
  <c r="H846" i="36"/>
  <c r="I845" i="36"/>
  <c r="H845" i="36"/>
  <c r="I844" i="36"/>
  <c r="H844" i="36"/>
  <c r="I843" i="36"/>
  <c r="H843" i="36"/>
  <c r="I842" i="36"/>
  <c r="H842" i="36"/>
  <c r="I841" i="36"/>
  <c r="H841" i="36"/>
  <c r="I840" i="36"/>
  <c r="H840" i="36"/>
  <c r="I839" i="36"/>
  <c r="H839" i="36"/>
  <c r="I838" i="36"/>
  <c r="H838" i="36"/>
  <c r="I837" i="36"/>
  <c r="H837" i="36"/>
  <c r="I836" i="36"/>
  <c r="H836" i="36"/>
  <c r="I835" i="36"/>
  <c r="H835" i="36"/>
  <c r="I834" i="36"/>
  <c r="H834" i="36"/>
  <c r="I833" i="36"/>
  <c r="H833" i="36"/>
  <c r="I832" i="36"/>
  <c r="H832" i="36"/>
  <c r="I831" i="36"/>
  <c r="H831" i="36"/>
  <c r="I830" i="36"/>
  <c r="H830" i="36"/>
  <c r="I829" i="36"/>
  <c r="H829" i="36"/>
  <c r="I828" i="36"/>
  <c r="H828" i="36"/>
  <c r="I827" i="36"/>
  <c r="H827" i="36"/>
  <c r="I826" i="36"/>
  <c r="H826" i="36"/>
  <c r="I825" i="36"/>
  <c r="H825" i="36"/>
  <c r="I824" i="36"/>
  <c r="H824" i="36"/>
  <c r="I823" i="36"/>
  <c r="H823" i="36"/>
  <c r="I822" i="36"/>
  <c r="H822" i="36"/>
  <c r="I821" i="36"/>
  <c r="H821" i="36"/>
  <c r="I820" i="36"/>
  <c r="H820" i="36"/>
  <c r="I819" i="36"/>
  <c r="H819" i="36"/>
  <c r="I818" i="36"/>
  <c r="H818" i="36"/>
  <c r="I817" i="36"/>
  <c r="H817" i="36"/>
  <c r="I816" i="36"/>
  <c r="H816" i="36"/>
  <c r="I815" i="36"/>
  <c r="H815" i="36"/>
  <c r="I814" i="36"/>
  <c r="H814" i="36"/>
  <c r="I813" i="36"/>
  <c r="H813" i="36"/>
  <c r="I812" i="36"/>
  <c r="H812" i="36"/>
  <c r="I811" i="36"/>
  <c r="H811" i="36"/>
  <c r="I810" i="36"/>
  <c r="H810" i="36"/>
  <c r="I809" i="36"/>
  <c r="H809" i="36"/>
  <c r="I808" i="36"/>
  <c r="H808" i="36"/>
  <c r="I807" i="36"/>
  <c r="H807" i="36"/>
  <c r="I806" i="36"/>
  <c r="H806" i="36"/>
  <c r="I805" i="36"/>
  <c r="H805" i="36"/>
  <c r="I804" i="36"/>
  <c r="H804" i="36"/>
  <c r="I803" i="36"/>
  <c r="H803" i="36"/>
  <c r="I802" i="36"/>
  <c r="H802" i="36"/>
  <c r="I801" i="36"/>
  <c r="H801" i="36"/>
  <c r="I800" i="36"/>
  <c r="H800" i="36"/>
  <c r="I799" i="36"/>
  <c r="H799" i="36"/>
  <c r="I798" i="36"/>
  <c r="H798" i="36"/>
  <c r="I797" i="36"/>
  <c r="H797" i="36"/>
  <c r="I796" i="36"/>
  <c r="H796" i="36"/>
  <c r="I795" i="36"/>
  <c r="H795" i="36"/>
  <c r="I794" i="36"/>
  <c r="H794" i="36"/>
  <c r="I793" i="36"/>
  <c r="H793" i="36"/>
  <c r="I792" i="36"/>
  <c r="H792" i="36"/>
  <c r="I791" i="36"/>
  <c r="H791" i="36"/>
  <c r="I790" i="36"/>
  <c r="H790" i="36"/>
  <c r="I789" i="36"/>
  <c r="H789" i="36"/>
  <c r="I788" i="36"/>
  <c r="H788" i="36"/>
  <c r="I787" i="36"/>
  <c r="H787" i="36"/>
  <c r="I786" i="36"/>
  <c r="H786" i="36"/>
  <c r="I785" i="36"/>
  <c r="H785" i="36"/>
  <c r="I784" i="36"/>
  <c r="H784" i="36"/>
  <c r="I783" i="36"/>
  <c r="H783" i="36"/>
  <c r="I782" i="36"/>
  <c r="H782" i="36"/>
  <c r="I781" i="36"/>
  <c r="H781" i="36"/>
  <c r="I780" i="36"/>
  <c r="H780" i="36"/>
  <c r="I779" i="36"/>
  <c r="H779" i="36"/>
  <c r="I778" i="36"/>
  <c r="H778" i="36"/>
  <c r="I777" i="36"/>
  <c r="H777" i="36"/>
  <c r="I776" i="36"/>
  <c r="H776" i="36"/>
  <c r="I775" i="36"/>
  <c r="H775" i="36"/>
  <c r="I774" i="36"/>
  <c r="H774" i="36"/>
  <c r="I773" i="36"/>
  <c r="H773" i="36"/>
  <c r="I772" i="36"/>
  <c r="H772" i="36"/>
  <c r="I771" i="36"/>
  <c r="H771" i="36"/>
  <c r="I770" i="36"/>
  <c r="H770" i="36"/>
  <c r="I769" i="36"/>
  <c r="H769" i="36"/>
  <c r="I768" i="36"/>
  <c r="H768" i="36"/>
  <c r="I767" i="36"/>
  <c r="H767" i="36"/>
  <c r="I766" i="36"/>
  <c r="H766" i="36"/>
  <c r="I765" i="36"/>
  <c r="H765" i="36"/>
  <c r="I764" i="36"/>
  <c r="H764" i="36"/>
  <c r="I763" i="36"/>
  <c r="H763" i="36"/>
  <c r="I762" i="36"/>
  <c r="H762" i="36"/>
  <c r="I761" i="36"/>
  <c r="H761" i="36"/>
  <c r="I760" i="36"/>
  <c r="H760" i="36"/>
  <c r="I759" i="36"/>
  <c r="H759" i="36"/>
  <c r="I758" i="36"/>
  <c r="H758" i="36"/>
  <c r="I757" i="36"/>
  <c r="H757" i="36"/>
  <c r="I756" i="36"/>
  <c r="H756" i="36"/>
  <c r="I755" i="36"/>
  <c r="H755" i="36"/>
  <c r="I754" i="36"/>
  <c r="H754" i="36"/>
  <c r="I753" i="36"/>
  <c r="H753" i="36"/>
  <c r="I752" i="36"/>
  <c r="H752" i="36"/>
  <c r="I751" i="36"/>
  <c r="H751" i="36"/>
  <c r="I750" i="36"/>
  <c r="H750" i="36"/>
  <c r="I749" i="36"/>
  <c r="H749" i="36"/>
  <c r="I748" i="36"/>
  <c r="H748" i="36"/>
  <c r="I747" i="36"/>
  <c r="H747" i="36"/>
  <c r="I746" i="36"/>
  <c r="H746" i="36"/>
  <c r="I745" i="36"/>
  <c r="H745" i="36"/>
  <c r="I744" i="36"/>
  <c r="H744" i="36"/>
  <c r="I743" i="36"/>
  <c r="H743" i="36"/>
  <c r="I742" i="36"/>
  <c r="H742" i="36"/>
  <c r="I741" i="36"/>
  <c r="H741" i="36"/>
  <c r="I740" i="36"/>
  <c r="H740" i="36"/>
  <c r="I739" i="36"/>
  <c r="H739" i="36"/>
  <c r="I738" i="36"/>
  <c r="H738" i="36"/>
  <c r="I737" i="36"/>
  <c r="H737" i="36"/>
  <c r="I736" i="36"/>
  <c r="H736" i="36"/>
  <c r="I735" i="36"/>
  <c r="H735" i="36"/>
  <c r="I734" i="36"/>
  <c r="H734" i="36"/>
  <c r="I733" i="36"/>
  <c r="H733" i="36"/>
  <c r="I732" i="36"/>
  <c r="H732" i="36"/>
  <c r="I731" i="36"/>
  <c r="H731" i="36"/>
  <c r="I730" i="36"/>
  <c r="H730" i="36"/>
  <c r="I729" i="36"/>
  <c r="H729" i="36"/>
  <c r="I728" i="36"/>
  <c r="H728" i="36"/>
  <c r="I727" i="36"/>
  <c r="H727" i="36"/>
  <c r="I726" i="36"/>
  <c r="H726" i="36"/>
  <c r="I725" i="36"/>
  <c r="H725" i="36"/>
  <c r="I724" i="36"/>
  <c r="H724" i="36"/>
  <c r="I723" i="36"/>
  <c r="H723" i="36"/>
  <c r="I722" i="36"/>
  <c r="H722" i="36"/>
  <c r="I721" i="36"/>
  <c r="H721" i="36"/>
  <c r="I720" i="36"/>
  <c r="H720" i="36"/>
  <c r="I719" i="36"/>
  <c r="H719" i="36"/>
  <c r="I718" i="36"/>
  <c r="H718" i="36"/>
  <c r="I717" i="36"/>
  <c r="H717" i="36"/>
  <c r="I716" i="36"/>
  <c r="H716" i="36"/>
  <c r="I715" i="36"/>
  <c r="H715" i="36"/>
  <c r="I714" i="36"/>
  <c r="H714" i="36"/>
  <c r="I713" i="36"/>
  <c r="H713" i="36"/>
  <c r="I712" i="36"/>
  <c r="H712" i="36"/>
  <c r="I711" i="36"/>
  <c r="H711" i="36"/>
  <c r="I710" i="36"/>
  <c r="H710" i="36"/>
  <c r="I709" i="36"/>
  <c r="H709" i="36"/>
  <c r="I708" i="36"/>
  <c r="H708" i="36"/>
  <c r="I707" i="36"/>
  <c r="H707" i="36"/>
  <c r="I706" i="36"/>
  <c r="H706" i="36"/>
  <c r="I705" i="36"/>
  <c r="H705" i="36"/>
  <c r="I704" i="36"/>
  <c r="H704" i="36"/>
  <c r="I703" i="36"/>
  <c r="H703" i="36"/>
  <c r="I702" i="36"/>
  <c r="H702" i="36"/>
  <c r="I701" i="36"/>
  <c r="H701" i="36"/>
  <c r="I700" i="36"/>
  <c r="H700" i="36"/>
  <c r="I699" i="36"/>
  <c r="H699" i="36"/>
  <c r="I698" i="36"/>
  <c r="H698" i="36"/>
  <c r="I697" i="36"/>
  <c r="H697" i="36"/>
  <c r="I696" i="36"/>
  <c r="H696" i="36"/>
  <c r="I695" i="36"/>
  <c r="H695" i="36"/>
  <c r="I694" i="36"/>
  <c r="H694" i="36"/>
  <c r="I693" i="36"/>
  <c r="H693" i="36"/>
  <c r="I692" i="36"/>
  <c r="H692" i="36"/>
  <c r="I691" i="36"/>
  <c r="H691" i="36"/>
  <c r="I690" i="36"/>
  <c r="H690" i="36"/>
  <c r="I689" i="36"/>
  <c r="H689" i="36"/>
  <c r="I688" i="36"/>
  <c r="H688" i="36"/>
  <c r="I687" i="36"/>
  <c r="H687" i="36"/>
  <c r="I686" i="36"/>
  <c r="H686" i="36"/>
  <c r="I685" i="36"/>
  <c r="H685" i="36"/>
  <c r="I684" i="36"/>
  <c r="H684" i="36"/>
  <c r="I683" i="36"/>
  <c r="H683" i="36"/>
  <c r="I682" i="36"/>
  <c r="H682" i="36"/>
  <c r="I681" i="36"/>
  <c r="H681" i="36"/>
  <c r="I680" i="36"/>
  <c r="H680" i="36"/>
  <c r="I679" i="36"/>
  <c r="H679" i="36"/>
  <c r="I678" i="36"/>
  <c r="H678" i="36"/>
  <c r="I677" i="36"/>
  <c r="H677" i="36"/>
  <c r="I676" i="36"/>
  <c r="H676" i="36"/>
  <c r="I675" i="36"/>
  <c r="H675" i="36"/>
  <c r="I674" i="36"/>
  <c r="H674" i="36"/>
  <c r="I673" i="36"/>
  <c r="H673" i="36"/>
  <c r="I672" i="36"/>
  <c r="H672" i="36"/>
  <c r="I671" i="36"/>
  <c r="H671" i="36"/>
  <c r="I670" i="36"/>
  <c r="H670" i="36"/>
  <c r="I669" i="36"/>
  <c r="H669" i="36"/>
  <c r="I668" i="36"/>
  <c r="H668" i="36"/>
  <c r="I667" i="36"/>
  <c r="H667" i="36"/>
  <c r="I666" i="36"/>
  <c r="H666" i="36"/>
  <c r="I665" i="36"/>
  <c r="H665" i="36"/>
  <c r="I664" i="36"/>
  <c r="H664" i="36"/>
  <c r="I663" i="36"/>
  <c r="H663" i="36"/>
  <c r="I662" i="36"/>
  <c r="H662" i="36"/>
  <c r="I661" i="36"/>
  <c r="H661" i="36"/>
  <c r="I660" i="36"/>
  <c r="H660" i="36"/>
  <c r="I659" i="36"/>
  <c r="H659" i="36"/>
  <c r="I658" i="36"/>
  <c r="H658" i="36"/>
  <c r="I657" i="36"/>
  <c r="H657" i="36"/>
  <c r="I656" i="36"/>
  <c r="H656" i="36"/>
  <c r="I655" i="36"/>
  <c r="H655" i="36"/>
  <c r="I654" i="36"/>
  <c r="H654" i="36"/>
  <c r="I653" i="36"/>
  <c r="H653" i="36"/>
  <c r="I652" i="36"/>
  <c r="H652" i="36"/>
  <c r="I651" i="36"/>
  <c r="H651" i="36"/>
  <c r="I650" i="36"/>
  <c r="H650" i="36"/>
  <c r="I649" i="36"/>
  <c r="H649" i="36"/>
  <c r="I648" i="36"/>
  <c r="H648" i="36"/>
  <c r="I647" i="36"/>
  <c r="H647" i="36"/>
  <c r="I646" i="36"/>
  <c r="H646" i="36"/>
  <c r="I645" i="36"/>
  <c r="H645" i="36"/>
  <c r="I644" i="36"/>
  <c r="H644" i="36"/>
  <c r="I643" i="36"/>
  <c r="H643" i="36"/>
  <c r="I642" i="36"/>
  <c r="H642" i="36"/>
  <c r="I641" i="36"/>
  <c r="H641" i="36"/>
  <c r="I640" i="36"/>
  <c r="H640" i="36"/>
  <c r="I639" i="36"/>
  <c r="H639" i="36"/>
  <c r="I638" i="36"/>
  <c r="H638" i="36"/>
  <c r="I637" i="36"/>
  <c r="H637" i="36"/>
  <c r="I636" i="36"/>
  <c r="H636" i="36"/>
  <c r="I635" i="36"/>
  <c r="H635" i="36"/>
  <c r="I634" i="36"/>
  <c r="H634" i="36"/>
  <c r="I633" i="36"/>
  <c r="H633" i="36"/>
  <c r="I632" i="36"/>
  <c r="H632" i="36"/>
  <c r="I631" i="36"/>
  <c r="H631" i="36"/>
  <c r="I630" i="36"/>
  <c r="H630" i="36"/>
  <c r="I629" i="36"/>
  <c r="H629" i="36"/>
  <c r="I628" i="36"/>
  <c r="H628" i="36"/>
  <c r="I627" i="36"/>
  <c r="H627" i="36"/>
  <c r="I626" i="36"/>
  <c r="H626" i="36"/>
  <c r="I625" i="36"/>
  <c r="H625" i="36"/>
  <c r="I624" i="36"/>
  <c r="H624" i="36"/>
  <c r="I623" i="36"/>
  <c r="H623" i="36"/>
  <c r="I622" i="36"/>
  <c r="H622" i="36"/>
  <c r="I621" i="36"/>
  <c r="H621" i="36"/>
  <c r="I620" i="36"/>
  <c r="H620" i="36"/>
  <c r="I619" i="36"/>
  <c r="H619" i="36"/>
  <c r="I618" i="36"/>
  <c r="H618" i="36"/>
  <c r="I617" i="36"/>
  <c r="H617" i="36"/>
  <c r="I616" i="36"/>
  <c r="H616" i="36"/>
  <c r="I615" i="36"/>
  <c r="H615" i="36"/>
  <c r="I614" i="36"/>
  <c r="H614" i="36"/>
  <c r="I613" i="36"/>
  <c r="H613" i="36"/>
  <c r="I612" i="36"/>
  <c r="H612" i="36"/>
  <c r="I611" i="36"/>
  <c r="H611" i="36"/>
  <c r="I610" i="36"/>
  <c r="H610" i="36"/>
  <c r="I609" i="36"/>
  <c r="H609" i="36"/>
  <c r="I608" i="36"/>
  <c r="H608" i="36"/>
  <c r="I607" i="36"/>
  <c r="H607" i="36"/>
  <c r="I606" i="36"/>
  <c r="H606" i="36"/>
  <c r="I605" i="36"/>
  <c r="H605" i="36"/>
  <c r="I604" i="36"/>
  <c r="H604" i="36"/>
  <c r="I603" i="36"/>
  <c r="H603" i="36"/>
  <c r="I602" i="36"/>
  <c r="H602" i="36"/>
  <c r="I601" i="36"/>
  <c r="H601" i="36"/>
  <c r="I600" i="36"/>
  <c r="H600" i="36"/>
  <c r="I599" i="36"/>
  <c r="H599" i="36"/>
  <c r="I598" i="36"/>
  <c r="H598" i="36"/>
  <c r="I597" i="36"/>
  <c r="H597" i="36"/>
  <c r="I596" i="36"/>
  <c r="H596" i="36"/>
  <c r="I595" i="36"/>
  <c r="H595" i="36"/>
  <c r="I594" i="36"/>
  <c r="H594" i="36"/>
  <c r="I593" i="36"/>
  <c r="H593" i="36"/>
  <c r="I592" i="36"/>
  <c r="H592" i="36"/>
  <c r="I591" i="36"/>
  <c r="H591" i="36"/>
  <c r="I590" i="36"/>
  <c r="H590" i="36"/>
  <c r="I589" i="36"/>
  <c r="H589" i="36"/>
  <c r="I588" i="36"/>
  <c r="H588" i="36"/>
  <c r="I587" i="36"/>
  <c r="H587" i="36"/>
  <c r="I586" i="36"/>
  <c r="H586" i="36"/>
  <c r="I585" i="36"/>
  <c r="H585" i="36"/>
  <c r="I584" i="36"/>
  <c r="H584" i="36"/>
  <c r="I583" i="36"/>
  <c r="H583" i="36"/>
  <c r="I582" i="36"/>
  <c r="H582" i="36"/>
  <c r="I581" i="36"/>
  <c r="H581" i="36"/>
  <c r="I580" i="36"/>
  <c r="H580" i="36"/>
  <c r="I579" i="36"/>
  <c r="H579" i="36"/>
  <c r="I578" i="36"/>
  <c r="H578" i="36"/>
  <c r="I577" i="36"/>
  <c r="H577" i="36"/>
  <c r="I576" i="36"/>
  <c r="H576" i="36"/>
  <c r="I575" i="36"/>
  <c r="H575" i="36"/>
  <c r="I574" i="36"/>
  <c r="H574" i="36"/>
  <c r="I573" i="36"/>
  <c r="H573" i="36"/>
  <c r="I572" i="36"/>
  <c r="H572" i="36"/>
  <c r="I571" i="36"/>
  <c r="H571" i="36"/>
  <c r="I570" i="36"/>
  <c r="H570" i="36"/>
  <c r="I569" i="36"/>
  <c r="H569" i="36"/>
  <c r="I568" i="36"/>
  <c r="H568" i="36"/>
  <c r="I567" i="36"/>
  <c r="H567" i="36"/>
  <c r="I566" i="36"/>
  <c r="H566" i="36"/>
  <c r="I565" i="36"/>
  <c r="H565" i="36"/>
  <c r="I564" i="36"/>
  <c r="H564" i="36"/>
  <c r="I563" i="36"/>
  <c r="H563" i="36"/>
  <c r="I562" i="36"/>
  <c r="H562" i="36"/>
  <c r="I561" i="36"/>
  <c r="H561" i="36"/>
  <c r="I560" i="36"/>
  <c r="H560" i="36"/>
  <c r="I559" i="36"/>
  <c r="H559" i="36"/>
  <c r="I558" i="36"/>
  <c r="H558" i="36"/>
  <c r="I557" i="36"/>
  <c r="H557" i="36"/>
  <c r="I556" i="36"/>
  <c r="H556" i="36"/>
  <c r="I555" i="36"/>
  <c r="H555" i="36"/>
  <c r="I554" i="36"/>
  <c r="H554" i="36"/>
  <c r="I553" i="36"/>
  <c r="H553" i="36"/>
  <c r="I552" i="36"/>
  <c r="H552" i="36"/>
  <c r="I551" i="36"/>
  <c r="H551" i="36"/>
  <c r="I550" i="36"/>
  <c r="H550" i="36"/>
  <c r="I549" i="36"/>
  <c r="H549" i="36"/>
  <c r="I548" i="36"/>
  <c r="H548" i="36"/>
  <c r="I547" i="36"/>
  <c r="H547" i="36"/>
  <c r="I546" i="36"/>
  <c r="H546" i="36"/>
  <c r="I545" i="36"/>
  <c r="H545" i="36"/>
  <c r="I544" i="36"/>
  <c r="H544" i="36"/>
  <c r="I543" i="36"/>
  <c r="H543" i="36"/>
  <c r="I542" i="36"/>
  <c r="H542" i="36"/>
  <c r="I541" i="36"/>
  <c r="H541" i="36"/>
  <c r="I540" i="36"/>
  <c r="H540" i="36"/>
  <c r="I539" i="36"/>
  <c r="H539" i="36"/>
  <c r="I538" i="36"/>
  <c r="H538" i="36"/>
  <c r="I537" i="36"/>
  <c r="H537" i="36"/>
  <c r="I536" i="36"/>
  <c r="H536" i="36"/>
  <c r="I535" i="36"/>
  <c r="H535" i="36"/>
  <c r="I534" i="36"/>
  <c r="H534" i="36"/>
  <c r="I533" i="36"/>
  <c r="H533" i="36"/>
  <c r="I532" i="36"/>
  <c r="H532" i="36"/>
  <c r="I531" i="36"/>
  <c r="H531" i="36"/>
  <c r="I530" i="36"/>
  <c r="H530" i="36"/>
  <c r="I529" i="36"/>
  <c r="H529" i="36"/>
  <c r="I528" i="36"/>
  <c r="H528" i="36"/>
  <c r="I527" i="36"/>
  <c r="H527" i="36"/>
  <c r="I526" i="36"/>
  <c r="H526" i="36"/>
  <c r="I525" i="36"/>
  <c r="H525" i="36"/>
  <c r="I524" i="36"/>
  <c r="H524" i="36"/>
  <c r="I523" i="36"/>
  <c r="H523" i="36"/>
  <c r="I522" i="36"/>
  <c r="H522" i="36"/>
  <c r="I521" i="36"/>
  <c r="H521" i="36"/>
  <c r="I520" i="36"/>
  <c r="H520" i="36"/>
  <c r="I519" i="36"/>
  <c r="H519" i="36"/>
  <c r="I518" i="36"/>
  <c r="H518" i="36"/>
  <c r="I517" i="36"/>
  <c r="H517" i="36"/>
  <c r="I516" i="36"/>
  <c r="H516" i="36"/>
  <c r="I515" i="36"/>
  <c r="H515" i="36"/>
  <c r="I514" i="36"/>
  <c r="H514" i="36"/>
  <c r="I513" i="36"/>
  <c r="H513" i="36"/>
  <c r="I512" i="36"/>
  <c r="H512" i="36"/>
  <c r="I511" i="36"/>
  <c r="H511" i="36"/>
  <c r="I510" i="36"/>
  <c r="H510" i="36"/>
  <c r="I509" i="36"/>
  <c r="H509" i="36"/>
  <c r="I508" i="36"/>
  <c r="H508" i="36"/>
  <c r="I507" i="36"/>
  <c r="H507" i="36"/>
  <c r="I506" i="36"/>
  <c r="H506" i="36"/>
  <c r="I505" i="36"/>
  <c r="H505" i="36"/>
  <c r="I504" i="36"/>
  <c r="H504" i="36"/>
  <c r="I503" i="36"/>
  <c r="H503" i="36"/>
  <c r="I502" i="36"/>
  <c r="H502" i="36"/>
  <c r="I501" i="36"/>
  <c r="H501" i="36"/>
  <c r="I500" i="36"/>
  <c r="H500" i="36"/>
  <c r="I499" i="36"/>
  <c r="H499" i="36"/>
  <c r="I498" i="36"/>
  <c r="H498" i="36"/>
  <c r="I497" i="36"/>
  <c r="H497" i="36"/>
  <c r="I496" i="36"/>
  <c r="H496" i="36"/>
  <c r="I495" i="36"/>
  <c r="H495" i="36"/>
  <c r="I494" i="36"/>
  <c r="H494" i="36"/>
  <c r="I493" i="36"/>
  <c r="H493" i="36"/>
  <c r="I492" i="36"/>
  <c r="H492" i="36"/>
  <c r="I491" i="36"/>
  <c r="H491" i="36"/>
  <c r="I490" i="36"/>
  <c r="H490" i="36"/>
  <c r="I489" i="36"/>
  <c r="H489" i="36"/>
  <c r="I488" i="36"/>
  <c r="H488" i="36"/>
  <c r="I487" i="36"/>
  <c r="H487" i="36"/>
  <c r="I486" i="36"/>
  <c r="H486" i="36"/>
  <c r="I485" i="36"/>
  <c r="H485" i="36"/>
  <c r="I484" i="36"/>
  <c r="H484" i="36"/>
  <c r="I483" i="36"/>
  <c r="H483" i="36"/>
  <c r="I482" i="36"/>
  <c r="H482" i="36"/>
  <c r="I481" i="36"/>
  <c r="H481" i="36"/>
  <c r="I480" i="36"/>
  <c r="H480" i="36"/>
  <c r="I479" i="36"/>
  <c r="H479" i="36"/>
  <c r="I478" i="36"/>
  <c r="H478" i="36"/>
  <c r="I477" i="36"/>
  <c r="H477" i="36"/>
  <c r="I476" i="36"/>
  <c r="H476" i="36"/>
  <c r="I475" i="36"/>
  <c r="H475" i="36"/>
  <c r="I474" i="36"/>
  <c r="H474" i="36"/>
  <c r="I473" i="36"/>
  <c r="H473" i="36"/>
  <c r="I472" i="36"/>
  <c r="H472" i="36"/>
  <c r="I471" i="36"/>
  <c r="H471" i="36"/>
  <c r="I470" i="36"/>
  <c r="H470" i="36"/>
  <c r="I469" i="36"/>
  <c r="H469" i="36"/>
  <c r="I468" i="36"/>
  <c r="H468" i="36"/>
  <c r="I467" i="36"/>
  <c r="H467" i="36"/>
  <c r="I466" i="36"/>
  <c r="H466" i="36"/>
  <c r="I465" i="36"/>
  <c r="H465" i="36"/>
  <c r="I464" i="36"/>
  <c r="H464" i="36"/>
  <c r="I463" i="36"/>
  <c r="H463" i="36"/>
  <c r="I462" i="36"/>
  <c r="H462" i="36"/>
  <c r="I461" i="36"/>
  <c r="H461" i="36"/>
  <c r="I460" i="36"/>
  <c r="H460" i="36"/>
  <c r="I459" i="36"/>
  <c r="H459" i="36"/>
  <c r="I458" i="36"/>
  <c r="H458" i="36"/>
  <c r="I457" i="36"/>
  <c r="H457" i="36"/>
  <c r="I456" i="36"/>
  <c r="H456" i="36"/>
  <c r="I455" i="36"/>
  <c r="H455" i="36"/>
  <c r="I454" i="36"/>
  <c r="H454" i="36"/>
  <c r="I453" i="36"/>
  <c r="H453" i="36"/>
  <c r="I452" i="36"/>
  <c r="H452" i="36"/>
  <c r="I451" i="36"/>
  <c r="H451" i="36"/>
  <c r="I450" i="36"/>
  <c r="H450" i="36"/>
  <c r="I449" i="36"/>
  <c r="H449" i="36"/>
  <c r="I448" i="36"/>
  <c r="H448" i="36"/>
  <c r="I447" i="36"/>
  <c r="H447" i="36"/>
  <c r="I446" i="36"/>
  <c r="H446" i="36"/>
  <c r="I445" i="36"/>
  <c r="H445" i="36"/>
  <c r="I444" i="36"/>
  <c r="H444" i="36"/>
  <c r="I443" i="36"/>
  <c r="H443" i="36"/>
  <c r="I442" i="36"/>
  <c r="H442" i="36"/>
  <c r="I441" i="36"/>
  <c r="H441" i="36"/>
  <c r="I440" i="36"/>
  <c r="H440" i="36"/>
  <c r="I439" i="36"/>
  <c r="H439" i="36"/>
  <c r="I438" i="36"/>
  <c r="H438" i="36"/>
  <c r="I437" i="36"/>
  <c r="H437" i="36"/>
  <c r="I436" i="36"/>
  <c r="H436" i="36"/>
  <c r="I435" i="36"/>
  <c r="H435" i="36"/>
  <c r="I434" i="36"/>
  <c r="H434" i="36"/>
  <c r="I433" i="36"/>
  <c r="H433" i="36"/>
  <c r="I432" i="36"/>
  <c r="H432" i="36"/>
  <c r="I431" i="36"/>
  <c r="H431" i="36"/>
  <c r="I430" i="36"/>
  <c r="H430" i="36"/>
  <c r="I429" i="36"/>
  <c r="H429" i="36"/>
  <c r="I428" i="36"/>
  <c r="H428" i="36"/>
  <c r="I427" i="36"/>
  <c r="H427" i="36"/>
  <c r="I426" i="36"/>
  <c r="H426" i="36"/>
  <c r="I425" i="36"/>
  <c r="H425" i="36"/>
  <c r="I424" i="36"/>
  <c r="H424" i="36"/>
  <c r="I423" i="36"/>
  <c r="H423" i="36"/>
  <c r="I422" i="36"/>
  <c r="H422" i="36"/>
  <c r="I421" i="36"/>
  <c r="H421" i="36"/>
  <c r="I420" i="36"/>
  <c r="H420" i="36"/>
  <c r="I419" i="36"/>
  <c r="H419" i="36"/>
  <c r="I418" i="36"/>
  <c r="H418" i="36"/>
  <c r="I417" i="36"/>
  <c r="H417" i="36"/>
  <c r="I416" i="36"/>
  <c r="H416" i="36"/>
  <c r="I415" i="36"/>
  <c r="H415" i="36"/>
  <c r="I414" i="36"/>
  <c r="H414" i="36"/>
  <c r="I413" i="36"/>
  <c r="H413" i="36"/>
  <c r="I412" i="36"/>
  <c r="H412" i="36"/>
  <c r="I411" i="36"/>
  <c r="H411" i="36"/>
  <c r="I410" i="36"/>
  <c r="H410" i="36"/>
  <c r="I409" i="36"/>
  <c r="H409" i="36"/>
  <c r="I408" i="36"/>
  <c r="H408" i="36"/>
  <c r="I407" i="36"/>
  <c r="H407" i="36"/>
  <c r="I406" i="36"/>
  <c r="H406" i="36"/>
  <c r="I405" i="36"/>
  <c r="H405" i="36"/>
  <c r="I404" i="36"/>
  <c r="H404" i="36"/>
  <c r="I403" i="36"/>
  <c r="H403" i="36"/>
  <c r="I402" i="36"/>
  <c r="H402" i="36"/>
  <c r="I401" i="36"/>
  <c r="H401" i="36"/>
  <c r="I400" i="36"/>
  <c r="H400" i="36"/>
  <c r="I399" i="36"/>
  <c r="H399" i="36"/>
  <c r="I398" i="36"/>
  <c r="H398" i="36"/>
  <c r="I397" i="36"/>
  <c r="H397" i="36"/>
  <c r="I396" i="36"/>
  <c r="H396" i="36"/>
  <c r="I395" i="36"/>
  <c r="H395" i="36"/>
  <c r="I394" i="36"/>
  <c r="H394" i="36"/>
  <c r="I393" i="36"/>
  <c r="H393" i="36"/>
  <c r="I392" i="36"/>
  <c r="H392" i="36"/>
  <c r="I391" i="36"/>
  <c r="H391" i="36"/>
  <c r="I390" i="36"/>
  <c r="H390" i="36"/>
  <c r="I389" i="36"/>
  <c r="H389" i="36"/>
  <c r="I388" i="36"/>
  <c r="H388" i="36"/>
  <c r="I387" i="36"/>
  <c r="H387" i="36"/>
  <c r="I386" i="36"/>
  <c r="H386" i="36"/>
  <c r="I385" i="36"/>
  <c r="H385" i="36"/>
  <c r="I384" i="36"/>
  <c r="H384" i="36"/>
  <c r="I383" i="36"/>
  <c r="H383" i="36"/>
  <c r="I382" i="36"/>
  <c r="H382" i="36"/>
  <c r="I381" i="36"/>
  <c r="H381" i="36"/>
  <c r="I380" i="36"/>
  <c r="H380" i="36"/>
  <c r="I379" i="36"/>
  <c r="H379" i="36"/>
  <c r="I378" i="36"/>
  <c r="H378" i="36"/>
  <c r="I377" i="36"/>
  <c r="H377" i="36"/>
  <c r="I376" i="36"/>
  <c r="H376" i="36"/>
  <c r="I375" i="36"/>
  <c r="H375" i="36"/>
  <c r="I374" i="36"/>
  <c r="H374" i="36"/>
  <c r="I373" i="36"/>
  <c r="H373" i="36"/>
  <c r="I372" i="36"/>
  <c r="H372" i="36"/>
  <c r="I371" i="36"/>
  <c r="H371" i="36"/>
  <c r="I370" i="36"/>
  <c r="H370" i="36"/>
  <c r="I369" i="36"/>
  <c r="H369" i="36"/>
  <c r="I368" i="36"/>
  <c r="H368" i="36"/>
  <c r="I367" i="36"/>
  <c r="H367" i="36"/>
  <c r="I366" i="36"/>
  <c r="H366" i="36"/>
  <c r="I365" i="36"/>
  <c r="H365" i="36"/>
  <c r="I364" i="36"/>
  <c r="H364" i="36"/>
  <c r="I363" i="36"/>
  <c r="H363" i="36"/>
  <c r="I362" i="36"/>
  <c r="H362" i="36"/>
  <c r="I361" i="36"/>
  <c r="H361" i="36"/>
  <c r="I360" i="36"/>
  <c r="H360" i="36"/>
  <c r="I359" i="36"/>
  <c r="H359" i="36"/>
  <c r="I358" i="36"/>
  <c r="H358" i="36"/>
  <c r="I357" i="36"/>
  <c r="H357" i="36"/>
  <c r="I356" i="36"/>
  <c r="H356" i="36"/>
  <c r="I355" i="36"/>
  <c r="H355" i="36"/>
  <c r="I354" i="36"/>
  <c r="H354" i="36"/>
  <c r="I353" i="36"/>
  <c r="H353" i="36"/>
  <c r="I352" i="36"/>
  <c r="H352" i="36"/>
  <c r="I351" i="36"/>
  <c r="H351" i="36"/>
  <c r="I350" i="36"/>
  <c r="H350" i="36"/>
  <c r="I349" i="36"/>
  <c r="H349" i="36"/>
  <c r="I348" i="36"/>
  <c r="H348" i="36"/>
  <c r="I347" i="36"/>
  <c r="H347" i="36"/>
  <c r="I346" i="36"/>
  <c r="H346" i="36"/>
  <c r="I345" i="36"/>
  <c r="H345" i="36"/>
  <c r="I344" i="36"/>
  <c r="H344" i="36"/>
  <c r="I343" i="36"/>
  <c r="H343" i="36"/>
  <c r="I342" i="36"/>
  <c r="H342" i="36"/>
  <c r="I341" i="36"/>
  <c r="H341" i="36"/>
  <c r="I340" i="36"/>
  <c r="H340" i="36"/>
  <c r="I339" i="36"/>
  <c r="H339" i="36"/>
  <c r="I338" i="36"/>
  <c r="H338" i="36"/>
  <c r="I337" i="36"/>
  <c r="H337" i="36"/>
  <c r="I336" i="36"/>
  <c r="H336" i="36"/>
  <c r="I335" i="36"/>
  <c r="H335" i="36"/>
  <c r="I334" i="36"/>
  <c r="H334" i="36"/>
  <c r="I333" i="36"/>
  <c r="H333" i="36"/>
  <c r="I332" i="36"/>
  <c r="H332" i="36"/>
  <c r="I331" i="36"/>
  <c r="H331" i="36"/>
  <c r="I330" i="36"/>
  <c r="H330" i="36"/>
  <c r="I329" i="36"/>
  <c r="H329" i="36"/>
  <c r="I328" i="36"/>
  <c r="H328" i="36"/>
  <c r="I327" i="36"/>
  <c r="H327" i="36"/>
  <c r="I326" i="36"/>
  <c r="H326" i="36"/>
  <c r="I325" i="36"/>
  <c r="H325" i="36"/>
  <c r="I324" i="36"/>
  <c r="H324" i="36"/>
  <c r="I323" i="36"/>
  <c r="H323" i="36"/>
  <c r="I322" i="36"/>
  <c r="H322" i="36"/>
  <c r="I321" i="36"/>
  <c r="H321" i="36"/>
  <c r="I320" i="36"/>
  <c r="H320" i="36"/>
  <c r="I319" i="36"/>
  <c r="H319" i="36"/>
  <c r="I318" i="36"/>
  <c r="H318" i="36"/>
  <c r="I317" i="36"/>
  <c r="H317" i="36"/>
  <c r="I316" i="36"/>
  <c r="H316" i="36"/>
  <c r="I315" i="36"/>
  <c r="H315" i="36"/>
  <c r="I314" i="36"/>
  <c r="H314" i="36"/>
  <c r="I313" i="36"/>
  <c r="H313" i="36"/>
  <c r="I312" i="36"/>
  <c r="H312" i="36"/>
  <c r="I311" i="36"/>
  <c r="H311" i="36"/>
  <c r="I310" i="36"/>
  <c r="H310" i="36"/>
  <c r="I309" i="36"/>
  <c r="H309" i="36"/>
  <c r="I308" i="36"/>
  <c r="H308" i="36"/>
  <c r="I307" i="36"/>
  <c r="H307" i="36"/>
  <c r="I306" i="36"/>
  <c r="H306" i="36"/>
  <c r="I305" i="36"/>
  <c r="H305" i="36"/>
  <c r="I304" i="36"/>
  <c r="H304" i="36"/>
  <c r="I303" i="36"/>
  <c r="H303" i="36"/>
  <c r="I302" i="36"/>
  <c r="H302" i="36"/>
  <c r="I301" i="36"/>
  <c r="H301" i="36"/>
  <c r="I300" i="36"/>
  <c r="H300" i="36"/>
  <c r="I299" i="36"/>
  <c r="H299" i="36"/>
  <c r="I298" i="36"/>
  <c r="H298" i="36"/>
  <c r="I297" i="36"/>
  <c r="H297" i="36"/>
  <c r="I296" i="36"/>
  <c r="H296" i="36"/>
  <c r="I295" i="36"/>
  <c r="H295" i="36"/>
  <c r="I294" i="36"/>
  <c r="H294" i="36"/>
  <c r="I293" i="36"/>
  <c r="H293" i="36"/>
  <c r="I292" i="36"/>
  <c r="H292" i="36"/>
  <c r="I291" i="36"/>
  <c r="H291" i="36"/>
  <c r="I290" i="36"/>
  <c r="H290" i="36"/>
  <c r="I289" i="36"/>
  <c r="H289" i="36"/>
  <c r="I288" i="36"/>
  <c r="H288" i="36"/>
  <c r="I287" i="36"/>
  <c r="H287" i="36"/>
  <c r="I286" i="36"/>
  <c r="H286" i="36"/>
  <c r="I285" i="36"/>
  <c r="H285" i="36"/>
  <c r="I284" i="36"/>
  <c r="H284" i="36"/>
  <c r="I283" i="36"/>
  <c r="H283" i="36"/>
  <c r="I282" i="36"/>
  <c r="H282" i="36"/>
  <c r="I281" i="36"/>
  <c r="H281" i="36"/>
  <c r="I280" i="36"/>
  <c r="H280" i="36"/>
  <c r="I279" i="36"/>
  <c r="H279" i="36"/>
  <c r="I278" i="36"/>
  <c r="H278" i="36"/>
  <c r="I277" i="36"/>
  <c r="H277" i="36"/>
  <c r="I276" i="36"/>
  <c r="H276" i="36"/>
  <c r="I275" i="36"/>
  <c r="H275" i="36"/>
  <c r="I274" i="36"/>
  <c r="H274" i="36"/>
  <c r="I273" i="36"/>
  <c r="H273" i="36"/>
  <c r="I272" i="36"/>
  <c r="H272" i="36"/>
  <c r="I271" i="36"/>
  <c r="H271" i="36"/>
  <c r="I270" i="36"/>
  <c r="H270" i="36"/>
  <c r="I269" i="36"/>
  <c r="H269" i="36"/>
  <c r="I268" i="36"/>
  <c r="H268" i="36"/>
  <c r="I267" i="36"/>
  <c r="H267" i="36"/>
  <c r="I266" i="36"/>
  <c r="H266" i="36"/>
  <c r="I265" i="36"/>
  <c r="H265" i="36"/>
  <c r="I264" i="36"/>
  <c r="H264" i="36"/>
  <c r="I263" i="36"/>
  <c r="H263" i="36"/>
  <c r="I262" i="36"/>
  <c r="H262" i="36"/>
  <c r="I261" i="36"/>
  <c r="H261" i="36"/>
  <c r="I260" i="36"/>
  <c r="H260" i="36"/>
  <c r="I259" i="36"/>
  <c r="H259" i="36"/>
  <c r="I258" i="36"/>
  <c r="H258" i="36"/>
  <c r="I257" i="36"/>
  <c r="H257" i="36"/>
  <c r="I256" i="36"/>
  <c r="H256" i="36"/>
  <c r="I255" i="36"/>
  <c r="H255" i="36"/>
  <c r="I254" i="36"/>
  <c r="H254" i="36"/>
  <c r="I253" i="36"/>
  <c r="H253" i="36"/>
  <c r="I252" i="36"/>
  <c r="H252" i="36"/>
  <c r="I251" i="36"/>
  <c r="H251" i="36"/>
  <c r="I250" i="36"/>
  <c r="H250" i="36"/>
  <c r="I249" i="36"/>
  <c r="H249" i="36"/>
  <c r="I248" i="36"/>
  <c r="H248" i="36"/>
  <c r="I247" i="36"/>
  <c r="H247" i="36"/>
  <c r="I246" i="36"/>
  <c r="H246" i="36"/>
  <c r="I245" i="36"/>
  <c r="H245" i="36"/>
  <c r="I244" i="36"/>
  <c r="H244" i="36"/>
  <c r="I243" i="36"/>
  <c r="H243" i="36"/>
  <c r="I242" i="36"/>
  <c r="H242" i="36"/>
  <c r="I241" i="36"/>
  <c r="H241" i="36"/>
  <c r="I240" i="36"/>
  <c r="H240" i="36"/>
  <c r="I239" i="36"/>
  <c r="H239" i="36"/>
  <c r="I238" i="36"/>
  <c r="H238" i="36"/>
  <c r="I237" i="36"/>
  <c r="H237" i="36"/>
  <c r="I236" i="36"/>
  <c r="H236" i="36"/>
  <c r="I235" i="36"/>
  <c r="H235" i="36"/>
  <c r="I234" i="36"/>
  <c r="H234" i="36"/>
  <c r="I233" i="36"/>
  <c r="H233" i="36"/>
  <c r="I232" i="36"/>
  <c r="H232" i="36"/>
  <c r="I231" i="36"/>
  <c r="H231" i="36"/>
  <c r="I230" i="36"/>
  <c r="H230" i="36"/>
  <c r="I229" i="36"/>
  <c r="H229" i="36"/>
  <c r="I228" i="36"/>
  <c r="H228" i="36"/>
  <c r="I227" i="36"/>
  <c r="H227" i="36"/>
  <c r="I226" i="36"/>
  <c r="H226" i="36"/>
  <c r="I225" i="36"/>
  <c r="H225" i="36"/>
  <c r="I224" i="36"/>
  <c r="H224" i="36"/>
  <c r="I223" i="36"/>
  <c r="H223" i="36"/>
  <c r="I222" i="36"/>
  <c r="H222" i="36"/>
  <c r="I221" i="36"/>
  <c r="H221" i="36"/>
  <c r="I220" i="36"/>
  <c r="H220" i="36"/>
  <c r="I219" i="36"/>
  <c r="H219" i="36"/>
  <c r="I218" i="36"/>
  <c r="H218" i="36"/>
  <c r="I217" i="36"/>
  <c r="H217" i="36"/>
  <c r="I216" i="36"/>
  <c r="H216" i="36"/>
  <c r="I215" i="36"/>
  <c r="H215" i="36"/>
  <c r="I214" i="36"/>
  <c r="H214" i="36"/>
  <c r="I213" i="36"/>
  <c r="H213" i="36"/>
  <c r="I212" i="36"/>
  <c r="H212" i="36"/>
  <c r="I211" i="36"/>
  <c r="H211" i="36"/>
  <c r="I210" i="36"/>
  <c r="H210" i="36"/>
  <c r="I209" i="36"/>
  <c r="H209" i="36"/>
  <c r="I208" i="36"/>
  <c r="H208" i="36"/>
  <c r="I207" i="36"/>
  <c r="H207" i="36"/>
  <c r="I206" i="36"/>
  <c r="H206" i="36"/>
  <c r="I205" i="36"/>
  <c r="H205" i="36"/>
  <c r="I204" i="36"/>
  <c r="H204" i="36"/>
  <c r="I203" i="36"/>
  <c r="H203" i="36"/>
  <c r="I202" i="36"/>
  <c r="H202" i="36"/>
  <c r="I201" i="36"/>
  <c r="H201" i="36"/>
  <c r="I200" i="36"/>
  <c r="H200" i="36"/>
  <c r="I199" i="36"/>
  <c r="H199" i="36"/>
  <c r="I198" i="36"/>
  <c r="H198" i="36"/>
  <c r="I197" i="36"/>
  <c r="H197" i="36"/>
  <c r="I196" i="36"/>
  <c r="H196" i="36"/>
  <c r="I195" i="36"/>
  <c r="H195" i="36"/>
  <c r="I194" i="36"/>
  <c r="H194" i="36"/>
  <c r="I193" i="36"/>
  <c r="H193" i="36"/>
  <c r="I192" i="36"/>
  <c r="H192" i="36"/>
  <c r="I191" i="36"/>
  <c r="H191" i="36"/>
  <c r="I190" i="36"/>
  <c r="H190" i="36"/>
  <c r="I189" i="36"/>
  <c r="H189" i="36"/>
  <c r="I188" i="36"/>
  <c r="H188" i="36"/>
  <c r="I187" i="36"/>
  <c r="H187" i="36"/>
  <c r="I186" i="36"/>
  <c r="H186" i="36"/>
  <c r="I185" i="36"/>
  <c r="H185" i="36"/>
  <c r="I184" i="36"/>
  <c r="H184" i="36"/>
  <c r="I183" i="36"/>
  <c r="H183" i="36"/>
  <c r="I182" i="36"/>
  <c r="H182" i="36"/>
  <c r="I181" i="36"/>
  <c r="H181" i="36"/>
  <c r="I180" i="36"/>
  <c r="H180" i="36"/>
  <c r="I179" i="36"/>
  <c r="H179" i="36"/>
  <c r="I178" i="36"/>
  <c r="H178" i="36"/>
  <c r="I177" i="36"/>
  <c r="H177" i="36"/>
  <c r="I176" i="36"/>
  <c r="H176" i="36"/>
  <c r="I175" i="36"/>
  <c r="H175" i="36"/>
  <c r="I174" i="36"/>
  <c r="H174" i="36"/>
  <c r="I173" i="36"/>
  <c r="H173" i="36"/>
  <c r="I172" i="36"/>
  <c r="H172" i="36"/>
  <c r="I171" i="36"/>
  <c r="H171" i="36"/>
  <c r="I170" i="36"/>
  <c r="H170" i="36"/>
  <c r="I169" i="36"/>
  <c r="H169" i="36"/>
  <c r="I168" i="36"/>
  <c r="H168" i="36"/>
  <c r="I167" i="36"/>
  <c r="H167" i="36"/>
  <c r="I166" i="36"/>
  <c r="H166" i="36"/>
  <c r="I165" i="36"/>
  <c r="H165" i="36"/>
  <c r="I164" i="36"/>
  <c r="H164" i="36"/>
  <c r="I163" i="36"/>
  <c r="H163" i="36"/>
  <c r="I162" i="36"/>
  <c r="H162" i="36"/>
  <c r="I161" i="36"/>
  <c r="H161" i="36"/>
  <c r="I160" i="36"/>
  <c r="H160" i="36"/>
  <c r="I159" i="36"/>
  <c r="H159" i="36"/>
  <c r="I158" i="36"/>
  <c r="H158" i="36"/>
  <c r="I157" i="36"/>
  <c r="H157" i="36"/>
  <c r="I156" i="36"/>
  <c r="H156" i="36"/>
  <c r="I155" i="36"/>
  <c r="H155" i="36"/>
  <c r="I154" i="36"/>
  <c r="H154" i="36"/>
  <c r="I153" i="36"/>
  <c r="H153" i="36"/>
  <c r="I152" i="36"/>
  <c r="H152" i="36"/>
  <c r="I151" i="36"/>
  <c r="H151" i="36"/>
  <c r="I150" i="36"/>
  <c r="H150" i="36"/>
  <c r="I149" i="36"/>
  <c r="H149" i="36"/>
  <c r="I148" i="36"/>
  <c r="H148" i="36"/>
  <c r="I147" i="36"/>
  <c r="H147" i="36"/>
  <c r="I146" i="36"/>
  <c r="H146" i="36"/>
  <c r="I145" i="36"/>
  <c r="H145" i="36"/>
  <c r="I144" i="36"/>
  <c r="H144" i="36"/>
  <c r="I143" i="36"/>
  <c r="H143" i="36"/>
  <c r="I142" i="36"/>
  <c r="H142" i="36"/>
  <c r="I141" i="36"/>
  <c r="H141" i="36"/>
  <c r="I140" i="36"/>
  <c r="H140" i="36"/>
  <c r="I139" i="36"/>
  <c r="H139" i="36"/>
  <c r="I138" i="36"/>
  <c r="H138" i="36"/>
  <c r="I137" i="36"/>
  <c r="H137" i="36"/>
  <c r="I136" i="36"/>
  <c r="H136" i="36"/>
  <c r="I135" i="36"/>
  <c r="H135" i="36"/>
  <c r="I134" i="36"/>
  <c r="H134" i="36"/>
  <c r="I133" i="36"/>
  <c r="H133" i="36"/>
  <c r="I132" i="36"/>
  <c r="H132" i="36"/>
  <c r="I131" i="36"/>
  <c r="H131" i="36"/>
  <c r="I130" i="36"/>
  <c r="H130" i="36"/>
  <c r="I129" i="36"/>
  <c r="H129" i="36"/>
  <c r="I128" i="36"/>
  <c r="H128" i="36"/>
  <c r="I127" i="36"/>
  <c r="H127" i="36"/>
  <c r="I126" i="36"/>
  <c r="H126" i="36"/>
  <c r="I125" i="36"/>
  <c r="H125" i="36"/>
  <c r="I124" i="36"/>
  <c r="H124" i="36"/>
  <c r="I123" i="36"/>
  <c r="H123" i="36"/>
  <c r="I122" i="36"/>
  <c r="H122" i="36"/>
  <c r="I121" i="36"/>
  <c r="H121" i="36"/>
  <c r="I120" i="36"/>
  <c r="H120" i="36"/>
  <c r="I119" i="36"/>
  <c r="H119" i="36"/>
  <c r="I118" i="36"/>
  <c r="H118" i="36"/>
  <c r="I117" i="36"/>
  <c r="H117" i="36"/>
  <c r="I116" i="36"/>
  <c r="H116" i="36"/>
  <c r="I115" i="36"/>
  <c r="H115" i="36"/>
  <c r="I114" i="36"/>
  <c r="H114" i="36"/>
  <c r="I113" i="36"/>
  <c r="H113" i="36"/>
  <c r="I112" i="36"/>
  <c r="H112" i="36"/>
  <c r="I111" i="36"/>
  <c r="H111" i="36"/>
  <c r="I110" i="36"/>
  <c r="H110" i="36"/>
  <c r="I109" i="36"/>
  <c r="H109" i="36"/>
  <c r="I108" i="36"/>
  <c r="H108" i="36"/>
  <c r="I107" i="36"/>
  <c r="H107" i="36"/>
  <c r="I106" i="36"/>
  <c r="H106" i="36"/>
  <c r="I105" i="36"/>
  <c r="H105" i="36"/>
  <c r="I104" i="36"/>
  <c r="H104" i="36"/>
  <c r="I103" i="36"/>
  <c r="H103" i="36"/>
  <c r="I102" i="36"/>
  <c r="H102" i="36"/>
  <c r="I101" i="36"/>
  <c r="H101" i="36"/>
  <c r="I100" i="36"/>
  <c r="H100" i="36"/>
  <c r="I99" i="36"/>
  <c r="H99" i="36"/>
  <c r="I98" i="36"/>
  <c r="H98" i="36"/>
  <c r="I97" i="36"/>
  <c r="H97" i="36"/>
  <c r="I96" i="36"/>
  <c r="H96" i="36"/>
  <c r="I95" i="36"/>
  <c r="H95" i="36"/>
  <c r="I94" i="36"/>
  <c r="H94" i="36"/>
  <c r="I93" i="36"/>
  <c r="H93" i="36"/>
  <c r="I92" i="36"/>
  <c r="H92" i="36"/>
  <c r="I91" i="36"/>
  <c r="H91" i="36"/>
  <c r="I90" i="36"/>
  <c r="H90" i="36"/>
  <c r="I89" i="36"/>
  <c r="H89" i="36"/>
  <c r="I88" i="36"/>
  <c r="H88" i="36"/>
  <c r="I87" i="36"/>
  <c r="H87" i="36"/>
  <c r="I86" i="36"/>
  <c r="H86" i="36"/>
  <c r="I85" i="36"/>
  <c r="H85" i="36"/>
  <c r="I84" i="36"/>
  <c r="H84" i="36"/>
  <c r="I83" i="36"/>
  <c r="H83" i="36"/>
  <c r="I82" i="36"/>
  <c r="H82" i="36"/>
  <c r="I81" i="36"/>
  <c r="H81" i="36"/>
  <c r="I80" i="36"/>
  <c r="H80" i="36"/>
  <c r="I79" i="36"/>
  <c r="H79" i="36"/>
  <c r="I78" i="36"/>
  <c r="H78" i="36"/>
  <c r="I77" i="36"/>
  <c r="H77" i="36"/>
  <c r="I76" i="36"/>
  <c r="H76" i="36"/>
  <c r="I75" i="36"/>
  <c r="H75" i="36"/>
  <c r="I74" i="36"/>
  <c r="H74" i="36"/>
  <c r="I73" i="36"/>
  <c r="H73" i="36"/>
  <c r="I72" i="36"/>
  <c r="H72" i="36"/>
  <c r="I71" i="36"/>
  <c r="H71" i="36"/>
  <c r="I70" i="36"/>
  <c r="H70" i="36"/>
  <c r="I69" i="36"/>
  <c r="H69" i="36"/>
  <c r="I68" i="36"/>
  <c r="H68" i="36"/>
  <c r="I67" i="36"/>
  <c r="H67" i="36"/>
  <c r="I66" i="36"/>
  <c r="H66" i="36"/>
  <c r="I65" i="36"/>
  <c r="H65" i="36"/>
  <c r="I64" i="36"/>
  <c r="H64" i="36"/>
  <c r="I63" i="36"/>
  <c r="H63" i="36"/>
  <c r="I62" i="36"/>
  <c r="H62" i="36"/>
  <c r="I61" i="36"/>
  <c r="H61" i="36"/>
  <c r="I60" i="36"/>
  <c r="H60" i="36"/>
  <c r="I59" i="36"/>
  <c r="H59" i="36"/>
  <c r="I58" i="36"/>
  <c r="H58" i="36"/>
  <c r="I57" i="36"/>
  <c r="H57" i="36"/>
  <c r="I56" i="36"/>
  <c r="H56" i="36"/>
  <c r="I55" i="36"/>
  <c r="H55" i="36"/>
  <c r="I54" i="36"/>
  <c r="H54" i="36"/>
  <c r="I53" i="36"/>
  <c r="H53" i="36"/>
  <c r="I52" i="36"/>
  <c r="H52" i="36"/>
  <c r="I51" i="36"/>
  <c r="H51" i="36"/>
  <c r="I50" i="36"/>
  <c r="H50" i="36"/>
  <c r="I49" i="36"/>
  <c r="H49" i="36"/>
  <c r="I48" i="36"/>
  <c r="H48" i="36"/>
  <c r="I47" i="36"/>
  <c r="H47" i="36"/>
  <c r="I46" i="36"/>
  <c r="H46" i="36"/>
  <c r="I45" i="36"/>
  <c r="H45" i="36"/>
  <c r="I44" i="36"/>
  <c r="H44" i="36"/>
  <c r="I43" i="36"/>
  <c r="H43" i="36"/>
  <c r="I42" i="36"/>
  <c r="H42" i="36"/>
  <c r="I41" i="36"/>
  <c r="H41" i="36"/>
  <c r="I40" i="36"/>
  <c r="H40" i="36"/>
  <c r="I39" i="36"/>
  <c r="H39" i="36"/>
  <c r="I38" i="36"/>
  <c r="H38" i="36"/>
  <c r="I37" i="36"/>
  <c r="H37" i="36"/>
  <c r="I36" i="36"/>
  <c r="H36" i="36"/>
  <c r="I35" i="36"/>
  <c r="H35" i="36"/>
  <c r="I34" i="36"/>
  <c r="H34" i="36"/>
  <c r="I33" i="36"/>
  <c r="H33" i="36"/>
  <c r="I32" i="36"/>
  <c r="H32" i="36"/>
  <c r="I31" i="36"/>
  <c r="H31" i="36"/>
  <c r="I30" i="36"/>
  <c r="H30" i="36"/>
  <c r="I29" i="36"/>
  <c r="H29" i="36"/>
  <c r="I28" i="36"/>
  <c r="H28" i="36"/>
  <c r="I27" i="36"/>
  <c r="H27" i="36"/>
  <c r="I26" i="36"/>
  <c r="H26" i="36"/>
  <c r="I25" i="36"/>
  <c r="H25" i="36"/>
  <c r="I24" i="36"/>
  <c r="H24" i="36"/>
  <c r="I23" i="36"/>
  <c r="H23" i="36"/>
  <c r="I22" i="36"/>
  <c r="H22" i="36"/>
  <c r="I21" i="36"/>
  <c r="H21" i="36"/>
  <c r="I20" i="36"/>
  <c r="H20" i="36"/>
  <c r="I19" i="36"/>
  <c r="H19" i="36"/>
  <c r="I18" i="36"/>
  <c r="H18" i="36"/>
  <c r="I17" i="36"/>
  <c r="H17" i="36"/>
  <c r="I16" i="36"/>
  <c r="H16" i="36"/>
  <c r="I15" i="36"/>
  <c r="H15" i="36"/>
  <c r="I14" i="36"/>
  <c r="H14" i="36"/>
  <c r="I13" i="36"/>
  <c r="H13" i="36"/>
  <c r="I12" i="36"/>
  <c r="H12" i="36"/>
  <c r="I11" i="36"/>
  <c r="H11" i="36"/>
  <c r="I10" i="36"/>
  <c r="H10" i="36"/>
  <c r="I9" i="36"/>
  <c r="H9" i="36"/>
  <c r="I8" i="36"/>
  <c r="H8" i="36"/>
  <c r="I7" i="36"/>
  <c r="H7" i="36"/>
  <c r="I6" i="36"/>
  <c r="H6" i="36"/>
  <c r="I5" i="36"/>
  <c r="H5" i="36"/>
  <c r="I4" i="36"/>
  <c r="H4" i="36"/>
  <c r="I3" i="36"/>
  <c r="H3" i="36"/>
  <c r="I2" i="36"/>
  <c r="H2" i="36"/>
  <c r="I1" i="36"/>
  <c r="H1" i="36"/>
  <c r="I121" i="44" l="1"/>
  <c r="J121" i="44" s="1"/>
  <c r="K121" i="44" s="1"/>
  <c r="I120" i="44"/>
  <c r="J120" i="44" s="1"/>
  <c r="K120" i="44" s="1"/>
  <c r="I118" i="44"/>
  <c r="J118" i="44" s="1"/>
  <c r="K118" i="44" s="1"/>
  <c r="I117" i="44"/>
  <c r="J117" i="44" s="1"/>
  <c r="K117" i="44" s="1"/>
  <c r="I116" i="44"/>
  <c r="J116" i="44" s="1"/>
  <c r="K116" i="44" s="1"/>
  <c r="I115" i="44"/>
  <c r="J115" i="44" s="1"/>
  <c r="K115" i="44" s="1"/>
  <c r="I114" i="44"/>
  <c r="J114" i="44" s="1"/>
  <c r="K114" i="44" s="1"/>
  <c r="I113" i="44"/>
  <c r="J113" i="44" s="1"/>
  <c r="K113" i="44" s="1"/>
  <c r="I112" i="44"/>
  <c r="J112" i="44" s="1"/>
  <c r="K112" i="44" s="1"/>
  <c r="I111" i="44"/>
  <c r="J111" i="44" s="1"/>
  <c r="K111" i="44" s="1"/>
  <c r="I110" i="44"/>
  <c r="J110" i="44" s="1"/>
  <c r="K110" i="44" s="1"/>
  <c r="I109" i="44"/>
  <c r="J109" i="44" s="1"/>
  <c r="K109" i="44" s="1"/>
  <c r="I106" i="44"/>
  <c r="J106" i="44" s="1"/>
  <c r="K106" i="44" s="1"/>
  <c r="I105" i="44"/>
  <c r="J105" i="44" s="1"/>
  <c r="K105" i="44" s="1"/>
  <c r="I104" i="44"/>
  <c r="J104" i="44" s="1"/>
  <c r="K104" i="44" s="1"/>
  <c r="I103" i="44"/>
  <c r="J103" i="44" s="1"/>
  <c r="K103" i="44" s="1"/>
  <c r="I102" i="44"/>
  <c r="J102" i="44" s="1"/>
  <c r="K102" i="44" s="1"/>
  <c r="G102" i="44"/>
  <c r="H102" i="44" s="1"/>
  <c r="I101" i="44"/>
  <c r="J101" i="44" s="1"/>
  <c r="K101" i="44" s="1"/>
  <c r="G101" i="44"/>
  <c r="H101" i="44" s="1"/>
  <c r="I100" i="44"/>
  <c r="J100" i="44" s="1"/>
  <c r="K100" i="44" s="1"/>
  <c r="G100" i="44"/>
  <c r="H100" i="44" s="1"/>
  <c r="I99" i="44"/>
  <c r="J99" i="44" s="1"/>
  <c r="K99" i="44" s="1"/>
  <c r="G99" i="44"/>
  <c r="H99" i="44" s="1"/>
  <c r="I98" i="44"/>
  <c r="J98" i="44" s="1"/>
  <c r="K98" i="44" s="1"/>
  <c r="G98" i="44"/>
  <c r="H98" i="44" s="1"/>
  <c r="I97" i="44"/>
  <c r="J97" i="44" s="1"/>
  <c r="K97" i="44" s="1"/>
  <c r="G97" i="44"/>
  <c r="H97" i="44" s="1"/>
  <c r="I96" i="44"/>
  <c r="J96" i="44" s="1"/>
  <c r="K96" i="44" s="1"/>
  <c r="G96" i="44"/>
  <c r="H96" i="44" s="1"/>
  <c r="I95" i="44"/>
  <c r="J95" i="44" s="1"/>
  <c r="K95" i="44" s="1"/>
  <c r="G95" i="44"/>
  <c r="H95" i="44" s="1"/>
  <c r="I94" i="44"/>
  <c r="J94" i="44" s="1"/>
  <c r="K94" i="44" s="1"/>
  <c r="G94" i="44"/>
  <c r="H94" i="44" s="1"/>
  <c r="I93" i="44"/>
  <c r="J93" i="44" s="1"/>
  <c r="K93" i="44" s="1"/>
  <c r="G93" i="44"/>
  <c r="H93" i="44" s="1"/>
  <c r="I91" i="44"/>
  <c r="J91" i="44" s="1"/>
  <c r="K91" i="44" s="1"/>
  <c r="I90" i="44"/>
  <c r="J90" i="44" s="1"/>
  <c r="K90" i="44" s="1"/>
  <c r="I88" i="44"/>
  <c r="J88" i="44" s="1"/>
  <c r="K88" i="44" s="1"/>
  <c r="I87" i="44"/>
  <c r="J87" i="44" s="1"/>
  <c r="K87" i="44" s="1"/>
  <c r="I86" i="44"/>
  <c r="J86" i="44" s="1"/>
  <c r="K86" i="44" s="1"/>
  <c r="I85" i="44"/>
  <c r="J85" i="44" s="1"/>
  <c r="K85" i="44" s="1"/>
  <c r="I84" i="44"/>
  <c r="J84" i="44" s="1"/>
  <c r="K84" i="44" s="1"/>
  <c r="I83" i="44"/>
  <c r="J83" i="44" s="1"/>
  <c r="K83" i="44" s="1"/>
  <c r="I82" i="44"/>
  <c r="J82" i="44" s="1"/>
  <c r="K82" i="44" s="1"/>
  <c r="I81" i="44"/>
  <c r="J81" i="44" s="1"/>
  <c r="K81" i="44" s="1"/>
  <c r="I80" i="44"/>
  <c r="J80" i="44" s="1"/>
  <c r="K80" i="44" s="1"/>
  <c r="I79" i="44"/>
  <c r="J79" i="44" s="1"/>
  <c r="K79" i="44" s="1"/>
  <c r="I76" i="44"/>
  <c r="J76" i="44" s="1"/>
  <c r="K76" i="44" s="1"/>
  <c r="I75" i="44"/>
  <c r="J75" i="44" s="1"/>
  <c r="K75" i="44" s="1"/>
  <c r="I74" i="44"/>
  <c r="J74" i="44" s="1"/>
  <c r="K74" i="44" s="1"/>
  <c r="I73" i="44"/>
  <c r="J73" i="44" s="1"/>
  <c r="K73" i="44" s="1"/>
  <c r="I72" i="44"/>
  <c r="J72" i="44" s="1"/>
  <c r="K72" i="44" s="1"/>
  <c r="G72" i="44"/>
  <c r="H72" i="44" s="1"/>
  <c r="I71" i="44"/>
  <c r="J71" i="44" s="1"/>
  <c r="K71" i="44" s="1"/>
  <c r="G71" i="44"/>
  <c r="H71" i="44" s="1"/>
  <c r="I70" i="44"/>
  <c r="J70" i="44" s="1"/>
  <c r="K70" i="44" s="1"/>
  <c r="G70" i="44"/>
  <c r="H70" i="44" s="1"/>
  <c r="I69" i="44"/>
  <c r="J69" i="44" s="1"/>
  <c r="K69" i="44" s="1"/>
  <c r="G69" i="44"/>
  <c r="H69" i="44" s="1"/>
  <c r="I68" i="44"/>
  <c r="J68" i="44" s="1"/>
  <c r="K68" i="44" s="1"/>
  <c r="G68" i="44"/>
  <c r="H68" i="44" s="1"/>
  <c r="I67" i="44"/>
  <c r="J67" i="44" s="1"/>
  <c r="K67" i="44" s="1"/>
  <c r="G67" i="44"/>
  <c r="H67" i="44" s="1"/>
  <c r="I66" i="44"/>
  <c r="J66" i="44" s="1"/>
  <c r="K66" i="44" s="1"/>
  <c r="G66" i="44"/>
  <c r="H66" i="44" s="1"/>
  <c r="I65" i="44"/>
  <c r="J65" i="44" s="1"/>
  <c r="K65" i="44" s="1"/>
  <c r="G65" i="44"/>
  <c r="H65" i="44" s="1"/>
  <c r="I64" i="44"/>
  <c r="J64" i="44" s="1"/>
  <c r="K64" i="44" s="1"/>
  <c r="G64" i="44"/>
  <c r="H64" i="44" s="1"/>
  <c r="I63" i="44"/>
  <c r="J63" i="44" s="1"/>
  <c r="K63" i="44" s="1"/>
  <c r="G63" i="44"/>
  <c r="H63" i="44" s="1"/>
  <c r="I61" i="44"/>
  <c r="J61" i="44" s="1"/>
  <c r="K61" i="44" s="1"/>
  <c r="I60" i="44"/>
  <c r="J60" i="44" s="1"/>
  <c r="K60" i="44" s="1"/>
  <c r="I58" i="44"/>
  <c r="J58" i="44" s="1"/>
  <c r="K58" i="44" s="1"/>
  <c r="I57" i="44"/>
  <c r="J57" i="44" s="1"/>
  <c r="K57" i="44" s="1"/>
  <c r="I56" i="44"/>
  <c r="J56" i="44" s="1"/>
  <c r="K56" i="44" s="1"/>
  <c r="I55" i="44"/>
  <c r="J55" i="44" s="1"/>
  <c r="K55" i="44" s="1"/>
  <c r="I54" i="44"/>
  <c r="J54" i="44" s="1"/>
  <c r="K54" i="44" s="1"/>
  <c r="I53" i="44"/>
  <c r="J53" i="44" s="1"/>
  <c r="K53" i="44" s="1"/>
  <c r="I52" i="44"/>
  <c r="J52" i="44" s="1"/>
  <c r="K52" i="44" s="1"/>
  <c r="I51" i="44"/>
  <c r="J51" i="44" s="1"/>
  <c r="K51" i="44" s="1"/>
  <c r="I50" i="44"/>
  <c r="K50" i="44" s="1"/>
  <c r="I49" i="44"/>
  <c r="J49" i="44" s="1"/>
  <c r="K49" i="44" s="1"/>
  <c r="I44" i="44"/>
  <c r="J44" i="44" s="1"/>
  <c r="K44" i="44" s="1"/>
  <c r="I43" i="44"/>
  <c r="J43" i="44" s="1"/>
  <c r="K43" i="44" s="1"/>
  <c r="I42" i="44"/>
  <c r="J42" i="44" s="1"/>
  <c r="K42" i="44" s="1"/>
  <c r="G42" i="44"/>
  <c r="H42" i="44" s="1"/>
  <c r="I41" i="44"/>
  <c r="J41" i="44" s="1"/>
  <c r="K41" i="44" s="1"/>
  <c r="G41" i="44"/>
  <c r="H41" i="44" s="1"/>
  <c r="I40" i="44"/>
  <c r="J40" i="44" s="1"/>
  <c r="K40" i="44" s="1"/>
  <c r="G40" i="44"/>
  <c r="H40" i="44" s="1"/>
  <c r="I39" i="44"/>
  <c r="J39" i="44" s="1"/>
  <c r="K39" i="44" s="1"/>
  <c r="G39" i="44"/>
  <c r="H39" i="44" s="1"/>
  <c r="I38" i="44"/>
  <c r="J38" i="44" s="1"/>
  <c r="K38" i="44" s="1"/>
  <c r="G38" i="44"/>
  <c r="H38" i="44" s="1"/>
  <c r="I37" i="44"/>
  <c r="J37" i="44" s="1"/>
  <c r="K37" i="44" s="1"/>
  <c r="G37" i="44"/>
  <c r="H37" i="44" s="1"/>
  <c r="I36" i="44"/>
  <c r="J36" i="44" s="1"/>
  <c r="K36" i="44" s="1"/>
  <c r="G36" i="44"/>
  <c r="H36" i="44" s="1"/>
  <c r="I35" i="44"/>
  <c r="J35" i="44" s="1"/>
  <c r="K35" i="44" s="1"/>
  <c r="G35" i="44"/>
  <c r="H35" i="44" s="1"/>
  <c r="I34" i="44"/>
  <c r="J34" i="44" s="1"/>
  <c r="K34" i="44" s="1"/>
  <c r="G34" i="44"/>
  <c r="H34" i="44" s="1"/>
  <c r="I33" i="44"/>
  <c r="J33" i="44" s="1"/>
  <c r="K33" i="44" s="1"/>
  <c r="G33" i="44"/>
  <c r="H33" i="44" s="1"/>
  <c r="I31" i="44"/>
  <c r="J31" i="44" s="1"/>
  <c r="K31" i="44" s="1"/>
  <c r="G12" i="44" l="1"/>
  <c r="H12" i="44" s="1"/>
  <c r="G11" i="44" l="1"/>
  <c r="H11" i="44" s="1"/>
  <c r="G10" i="44"/>
  <c r="H10" i="44" s="1"/>
  <c r="F20" i="45" l="1"/>
  <c r="F21" i="45"/>
  <c r="F22" i="45"/>
  <c r="F23" i="45"/>
  <c r="F24" i="45"/>
  <c r="F25" i="45"/>
  <c r="F19" i="45"/>
  <c r="F18" i="45"/>
  <c r="M186" i="34" l="1"/>
  <c r="K186" i="34"/>
  <c r="L186" i="34" s="1"/>
  <c r="I186" i="34"/>
  <c r="J186" i="34" s="1"/>
  <c r="F186" i="34"/>
  <c r="G186" i="34" s="1"/>
  <c r="M185" i="34"/>
  <c r="K185" i="34"/>
  <c r="L185" i="34" s="1"/>
  <c r="I185" i="34"/>
  <c r="J185" i="34" s="1"/>
  <c r="F185" i="34"/>
  <c r="G185" i="34" s="1"/>
  <c r="M184" i="34"/>
  <c r="K184" i="34"/>
  <c r="L184" i="34" s="1"/>
  <c r="I184" i="34"/>
  <c r="J184" i="34" s="1"/>
  <c r="F184" i="34"/>
  <c r="G184" i="34" s="1"/>
  <c r="M183" i="34"/>
  <c r="K183" i="34"/>
  <c r="L183" i="34" s="1"/>
  <c r="I183" i="34"/>
  <c r="J183" i="34" s="1"/>
  <c r="F183" i="34"/>
  <c r="G183" i="34" s="1"/>
  <c r="M182" i="34"/>
  <c r="K182" i="34"/>
  <c r="L182" i="34" s="1"/>
  <c r="I182" i="34"/>
  <c r="J182" i="34" s="1"/>
  <c r="F182" i="34"/>
  <c r="G182" i="34" s="1"/>
  <c r="M181" i="34"/>
  <c r="K181" i="34"/>
  <c r="L181" i="34" s="1"/>
  <c r="I181" i="34"/>
  <c r="J181" i="34" s="1"/>
  <c r="F181" i="34"/>
  <c r="G181" i="34" s="1"/>
  <c r="M180" i="34"/>
  <c r="K180" i="34"/>
  <c r="L180" i="34" s="1"/>
  <c r="I180" i="34"/>
  <c r="J180" i="34" s="1"/>
  <c r="F180" i="34"/>
  <c r="G180" i="34" s="1"/>
  <c r="M179" i="34"/>
  <c r="K179" i="34"/>
  <c r="L179" i="34" s="1"/>
  <c r="I179" i="34"/>
  <c r="J179" i="34" s="1"/>
  <c r="F179" i="34"/>
  <c r="G179" i="34" s="1"/>
  <c r="M172" i="34"/>
  <c r="K172" i="34"/>
  <c r="L172" i="34" s="1"/>
  <c r="I172" i="34"/>
  <c r="J172" i="34" s="1"/>
  <c r="F172" i="34"/>
  <c r="G172" i="34" s="1"/>
  <c r="M171" i="34"/>
  <c r="K171" i="34"/>
  <c r="L171" i="34" s="1"/>
  <c r="I171" i="34"/>
  <c r="J171" i="34" s="1"/>
  <c r="F171" i="34"/>
  <c r="G171" i="34" s="1"/>
  <c r="M170" i="34"/>
  <c r="K170" i="34"/>
  <c r="L170" i="34" s="1"/>
  <c r="I170" i="34"/>
  <c r="J170" i="34" s="1"/>
  <c r="F170" i="34"/>
  <c r="G170" i="34" s="1"/>
  <c r="M169" i="34"/>
  <c r="K169" i="34"/>
  <c r="L169" i="34" s="1"/>
  <c r="I169" i="34"/>
  <c r="J169" i="34" s="1"/>
  <c r="F169" i="34"/>
  <c r="G169" i="34" s="1"/>
  <c r="M168" i="34"/>
  <c r="K168" i="34"/>
  <c r="L168" i="34" s="1"/>
  <c r="I168" i="34"/>
  <c r="J168" i="34" s="1"/>
  <c r="F168" i="34"/>
  <c r="G168" i="34" s="1"/>
  <c r="M167" i="34"/>
  <c r="K167" i="34"/>
  <c r="L167" i="34" s="1"/>
  <c r="I167" i="34"/>
  <c r="J167" i="34" s="1"/>
  <c r="F167" i="34"/>
  <c r="G167" i="34" s="1"/>
  <c r="M166" i="34"/>
  <c r="K166" i="34"/>
  <c r="L166" i="34" s="1"/>
  <c r="I166" i="34"/>
  <c r="J166" i="34" s="1"/>
  <c r="F166" i="34"/>
  <c r="G166" i="34" s="1"/>
  <c r="M165" i="34"/>
  <c r="K165" i="34"/>
  <c r="L165" i="34" s="1"/>
  <c r="I165" i="34"/>
  <c r="J165" i="34" s="1"/>
  <c r="F165" i="34"/>
  <c r="G165" i="34" s="1"/>
  <c r="M158" i="34"/>
  <c r="K158" i="34"/>
  <c r="L158" i="34" s="1"/>
  <c r="I158" i="34"/>
  <c r="J158" i="34" s="1"/>
  <c r="F158" i="34"/>
  <c r="G158" i="34" s="1"/>
  <c r="M157" i="34"/>
  <c r="K157" i="34"/>
  <c r="L157" i="34" s="1"/>
  <c r="I157" i="34"/>
  <c r="J157" i="34" s="1"/>
  <c r="F157" i="34"/>
  <c r="G157" i="34" s="1"/>
  <c r="M156" i="34"/>
  <c r="K156" i="34"/>
  <c r="L156" i="34" s="1"/>
  <c r="I156" i="34"/>
  <c r="J156" i="34" s="1"/>
  <c r="F156" i="34"/>
  <c r="G156" i="34" s="1"/>
  <c r="M155" i="34"/>
  <c r="K155" i="34"/>
  <c r="L155" i="34" s="1"/>
  <c r="I155" i="34"/>
  <c r="J155" i="34" s="1"/>
  <c r="F155" i="34"/>
  <c r="G155" i="34" s="1"/>
  <c r="M154" i="34"/>
  <c r="K154" i="34"/>
  <c r="L154" i="34" s="1"/>
  <c r="I154" i="34"/>
  <c r="J154" i="34" s="1"/>
  <c r="F154" i="34"/>
  <c r="G154" i="34" s="1"/>
  <c r="M153" i="34"/>
  <c r="K153" i="34"/>
  <c r="L153" i="34" s="1"/>
  <c r="I153" i="34"/>
  <c r="J153" i="34" s="1"/>
  <c r="F153" i="34"/>
  <c r="G153" i="34" s="1"/>
  <c r="M152" i="34"/>
  <c r="K152" i="34"/>
  <c r="L152" i="34" s="1"/>
  <c r="I152" i="34"/>
  <c r="J152" i="34" s="1"/>
  <c r="F152" i="34"/>
  <c r="G152" i="34" s="1"/>
  <c r="M151" i="34"/>
  <c r="K151" i="34"/>
  <c r="L151" i="34" s="1"/>
  <c r="I151" i="34"/>
  <c r="J151" i="34" s="1"/>
  <c r="F151" i="34"/>
  <c r="G151" i="34" s="1"/>
  <c r="M144" i="34"/>
  <c r="K144" i="34"/>
  <c r="L144" i="34" s="1"/>
  <c r="I144" i="34"/>
  <c r="J144" i="34" s="1"/>
  <c r="F144" i="34"/>
  <c r="G144" i="34" s="1"/>
  <c r="M143" i="34"/>
  <c r="K143" i="34"/>
  <c r="L143" i="34" s="1"/>
  <c r="I143" i="34"/>
  <c r="J143" i="34" s="1"/>
  <c r="F143" i="34"/>
  <c r="G143" i="34" s="1"/>
  <c r="M142" i="34"/>
  <c r="K142" i="34"/>
  <c r="L142" i="34" s="1"/>
  <c r="I142" i="34"/>
  <c r="J142" i="34" s="1"/>
  <c r="F142" i="34"/>
  <c r="G142" i="34" s="1"/>
  <c r="M141" i="34"/>
  <c r="K141" i="34"/>
  <c r="L141" i="34" s="1"/>
  <c r="I141" i="34"/>
  <c r="J141" i="34" s="1"/>
  <c r="F141" i="34"/>
  <c r="G141" i="34" s="1"/>
  <c r="M140" i="34"/>
  <c r="K140" i="34"/>
  <c r="L140" i="34" s="1"/>
  <c r="I140" i="34"/>
  <c r="J140" i="34" s="1"/>
  <c r="F140" i="34"/>
  <c r="G140" i="34" s="1"/>
  <c r="M139" i="34"/>
  <c r="K139" i="34"/>
  <c r="L139" i="34" s="1"/>
  <c r="I139" i="34"/>
  <c r="J139" i="34" s="1"/>
  <c r="F139" i="34"/>
  <c r="G139" i="34" s="1"/>
  <c r="M138" i="34"/>
  <c r="K138" i="34"/>
  <c r="L138" i="34" s="1"/>
  <c r="I138" i="34"/>
  <c r="J138" i="34" s="1"/>
  <c r="F138" i="34"/>
  <c r="G138" i="34" s="1"/>
  <c r="M137" i="34"/>
  <c r="K137" i="34"/>
  <c r="L137" i="34" s="1"/>
  <c r="I137" i="34"/>
  <c r="J137" i="34" s="1"/>
  <c r="F137" i="34"/>
  <c r="G137" i="34" s="1"/>
  <c r="M119" i="34"/>
  <c r="M118" i="34"/>
  <c r="M117" i="34"/>
  <c r="M116" i="34"/>
  <c r="M115" i="34"/>
  <c r="M114" i="34"/>
  <c r="M113" i="34"/>
  <c r="M112" i="34"/>
  <c r="M105" i="34"/>
  <c r="M104" i="34"/>
  <c r="M103" i="34"/>
  <c r="M102" i="34"/>
  <c r="M101" i="34"/>
  <c r="M100" i="34"/>
  <c r="M99" i="34"/>
  <c r="M98" i="34"/>
  <c r="M91" i="34"/>
  <c r="M90" i="34"/>
  <c r="M89" i="34"/>
  <c r="M88" i="34"/>
  <c r="M87" i="34"/>
  <c r="M86" i="34"/>
  <c r="M85" i="34"/>
  <c r="M84" i="34"/>
  <c r="M72" i="34"/>
  <c r="M73" i="34"/>
  <c r="M74" i="34"/>
  <c r="M75" i="34"/>
  <c r="M76" i="34"/>
  <c r="M77" i="34"/>
  <c r="M71" i="34"/>
  <c r="M70" i="34"/>
  <c r="M52" i="34"/>
  <c r="N52" i="34" s="1"/>
  <c r="M51" i="34"/>
  <c r="N51" i="34" s="1"/>
  <c r="M50" i="34"/>
  <c r="N50" i="34" s="1"/>
  <c r="M49" i="34"/>
  <c r="N49" i="34" s="1"/>
  <c r="M48" i="34"/>
  <c r="N48" i="34" s="1"/>
  <c r="M47" i="34"/>
  <c r="N47" i="34" s="1"/>
  <c r="M46" i="34"/>
  <c r="N46" i="34" s="1"/>
  <c r="M45" i="34"/>
  <c r="N45" i="34" s="1"/>
  <c r="M38" i="34"/>
  <c r="N38" i="34" s="1"/>
  <c r="M37" i="34"/>
  <c r="N37" i="34" s="1"/>
  <c r="M36" i="34"/>
  <c r="N36" i="34" s="1"/>
  <c r="M35" i="34"/>
  <c r="N35" i="34" s="1"/>
  <c r="M34" i="34"/>
  <c r="N34" i="34" s="1"/>
  <c r="M33" i="34"/>
  <c r="N33" i="34" s="1"/>
  <c r="M32" i="34"/>
  <c r="N32" i="34" s="1"/>
  <c r="M31" i="34"/>
  <c r="N31" i="34" s="1"/>
  <c r="M24" i="34"/>
  <c r="N24" i="34" s="1"/>
  <c r="M23" i="34"/>
  <c r="N23" i="34" s="1"/>
  <c r="M22" i="34"/>
  <c r="N22" i="34" s="1"/>
  <c r="M21" i="34"/>
  <c r="N21" i="34" s="1"/>
  <c r="M20" i="34"/>
  <c r="N20" i="34" s="1"/>
  <c r="M19" i="34"/>
  <c r="N19" i="34" s="1"/>
  <c r="M18" i="34"/>
  <c r="N18" i="34" s="1"/>
  <c r="M17" i="34"/>
  <c r="N17" i="34" s="1"/>
  <c r="M5" i="34"/>
  <c r="M6" i="34"/>
  <c r="M7" i="34"/>
  <c r="M8" i="34"/>
  <c r="M9" i="34"/>
  <c r="M10" i="34"/>
  <c r="M4" i="34"/>
  <c r="M3" i="34"/>
  <c r="K80" i="41"/>
  <c r="L80" i="41" s="1"/>
  <c r="I80" i="41"/>
  <c r="J80" i="41" s="1"/>
  <c r="F80" i="41"/>
  <c r="G80" i="41" s="1"/>
  <c r="K79" i="41"/>
  <c r="L79" i="41" s="1"/>
  <c r="I79" i="41"/>
  <c r="J79" i="41" s="1"/>
  <c r="F79" i="41"/>
  <c r="G79" i="41" s="1"/>
  <c r="K78" i="41"/>
  <c r="L78" i="41" s="1"/>
  <c r="I78" i="41"/>
  <c r="J78" i="41" s="1"/>
  <c r="F78" i="41"/>
  <c r="G78" i="41" s="1"/>
  <c r="K77" i="41"/>
  <c r="L77" i="41" s="1"/>
  <c r="I77" i="41"/>
  <c r="J77" i="41" s="1"/>
  <c r="F77" i="41"/>
  <c r="G77" i="41" s="1"/>
  <c r="K70" i="41"/>
  <c r="L70" i="41" s="1"/>
  <c r="I70" i="41"/>
  <c r="J70" i="41" s="1"/>
  <c r="F70" i="41"/>
  <c r="G70" i="41" s="1"/>
  <c r="K69" i="41"/>
  <c r="L69" i="41" s="1"/>
  <c r="I69" i="41"/>
  <c r="J69" i="41" s="1"/>
  <c r="F69" i="41"/>
  <c r="G69" i="41" s="1"/>
  <c r="K68" i="41"/>
  <c r="L68" i="41" s="1"/>
  <c r="I68" i="41"/>
  <c r="J68" i="41" s="1"/>
  <c r="F68" i="41"/>
  <c r="G68" i="41" s="1"/>
  <c r="K67" i="41"/>
  <c r="L67" i="41" s="1"/>
  <c r="I67" i="41"/>
  <c r="J67" i="41" s="1"/>
  <c r="F67" i="41"/>
  <c r="G67" i="41" s="1"/>
  <c r="K60" i="41"/>
  <c r="L60" i="41" s="1"/>
  <c r="I60" i="41"/>
  <c r="J60" i="41" s="1"/>
  <c r="F60" i="41"/>
  <c r="G60" i="41" s="1"/>
  <c r="K59" i="41"/>
  <c r="L59" i="41" s="1"/>
  <c r="I59" i="41"/>
  <c r="J59" i="41" s="1"/>
  <c r="F59" i="41"/>
  <c r="G59" i="41" s="1"/>
  <c r="K58" i="41"/>
  <c r="L58" i="41" s="1"/>
  <c r="I58" i="41"/>
  <c r="J58" i="41" s="1"/>
  <c r="F58" i="41"/>
  <c r="G58" i="41" s="1"/>
  <c r="K57" i="41"/>
  <c r="L57" i="41" s="1"/>
  <c r="I57" i="41"/>
  <c r="J57" i="41" s="1"/>
  <c r="F57" i="41"/>
  <c r="G57" i="41" s="1"/>
  <c r="K50" i="41"/>
  <c r="L50" i="41" s="1"/>
  <c r="I50" i="41"/>
  <c r="J50" i="41" s="1"/>
  <c r="F50" i="41"/>
  <c r="G50" i="41" s="1"/>
  <c r="K49" i="41"/>
  <c r="L49" i="41" s="1"/>
  <c r="I49" i="41"/>
  <c r="J49" i="41" s="1"/>
  <c r="F49" i="41"/>
  <c r="G49" i="41" s="1"/>
  <c r="K48" i="41"/>
  <c r="L48" i="41" s="1"/>
  <c r="I48" i="41"/>
  <c r="J48" i="41" s="1"/>
  <c r="F48" i="41"/>
  <c r="G48" i="41" s="1"/>
  <c r="K47" i="41"/>
  <c r="L47" i="41" s="1"/>
  <c r="I47" i="41"/>
  <c r="J47" i="41" s="1"/>
  <c r="F47" i="41"/>
  <c r="G47" i="41" s="1"/>
  <c r="K124" i="41"/>
  <c r="L124" i="41" s="1"/>
  <c r="K123" i="41"/>
  <c r="L123" i="41" s="1"/>
  <c r="K122" i="41"/>
  <c r="L122" i="41" s="1"/>
  <c r="K121" i="41"/>
  <c r="L121" i="41" s="1"/>
  <c r="K114" i="41"/>
  <c r="L114" i="41" s="1"/>
  <c r="K113" i="41"/>
  <c r="L113" i="41" s="1"/>
  <c r="K112" i="41"/>
  <c r="L112" i="41" s="1"/>
  <c r="K111" i="41"/>
  <c r="L111" i="41" s="1"/>
  <c r="K104" i="41"/>
  <c r="L104" i="41" s="1"/>
  <c r="K103" i="41"/>
  <c r="L103" i="41" s="1"/>
  <c r="K102" i="41"/>
  <c r="L102" i="41" s="1"/>
  <c r="K101" i="41"/>
  <c r="L101" i="41" s="1"/>
  <c r="K94" i="41"/>
  <c r="L94" i="41" s="1"/>
  <c r="K93" i="41"/>
  <c r="L93" i="41" s="1"/>
  <c r="K92" i="41"/>
  <c r="L92" i="41" s="1"/>
  <c r="K91" i="41"/>
  <c r="L91" i="41" s="1"/>
  <c r="K102" i="57" l="1"/>
  <c r="L102" i="57" s="1"/>
  <c r="I102" i="57"/>
  <c r="J102" i="57" s="1"/>
  <c r="F102" i="57"/>
  <c r="G102" i="57" s="1"/>
  <c r="K101" i="57"/>
  <c r="L101" i="57" s="1"/>
  <c r="I101" i="57"/>
  <c r="J101" i="57" s="1"/>
  <c r="F101" i="57"/>
  <c r="G101" i="57" s="1"/>
  <c r="K100" i="57"/>
  <c r="L100" i="57" s="1"/>
  <c r="I100" i="57"/>
  <c r="J100" i="57" s="1"/>
  <c r="F100" i="57"/>
  <c r="G100" i="57" s="1"/>
  <c r="K99" i="57"/>
  <c r="L99" i="57" s="1"/>
  <c r="I99" i="57"/>
  <c r="J99" i="57" s="1"/>
  <c r="F99" i="57"/>
  <c r="G99" i="57" s="1"/>
  <c r="K98" i="57"/>
  <c r="L98" i="57" s="1"/>
  <c r="I98" i="57"/>
  <c r="J98" i="57" s="1"/>
  <c r="F98" i="57"/>
  <c r="G98" i="57" s="1"/>
  <c r="K97" i="57"/>
  <c r="L97" i="57" s="1"/>
  <c r="I97" i="57"/>
  <c r="J97" i="57" s="1"/>
  <c r="F97" i="57"/>
  <c r="G97" i="57" s="1"/>
  <c r="K96" i="57"/>
  <c r="L96" i="57" s="1"/>
  <c r="I96" i="57"/>
  <c r="J96" i="57" s="1"/>
  <c r="F96" i="57"/>
  <c r="G96" i="57" s="1"/>
  <c r="K95" i="57"/>
  <c r="L95" i="57" s="1"/>
  <c r="I95" i="57"/>
  <c r="J95" i="57" s="1"/>
  <c r="F95" i="57"/>
  <c r="G95" i="57" s="1"/>
  <c r="K88" i="57"/>
  <c r="L88" i="57" s="1"/>
  <c r="I88" i="57"/>
  <c r="J88" i="57" s="1"/>
  <c r="F88" i="57"/>
  <c r="G88" i="57" s="1"/>
  <c r="K87" i="57"/>
  <c r="L87" i="57" s="1"/>
  <c r="I87" i="57"/>
  <c r="J87" i="57" s="1"/>
  <c r="F87" i="57"/>
  <c r="G87" i="57" s="1"/>
  <c r="K86" i="57"/>
  <c r="L86" i="57" s="1"/>
  <c r="I86" i="57"/>
  <c r="J86" i="57" s="1"/>
  <c r="F86" i="57"/>
  <c r="G86" i="57" s="1"/>
  <c r="K85" i="57"/>
  <c r="L85" i="57" s="1"/>
  <c r="I85" i="57"/>
  <c r="J85" i="57" s="1"/>
  <c r="F85" i="57"/>
  <c r="G85" i="57" s="1"/>
  <c r="K84" i="57"/>
  <c r="L84" i="57" s="1"/>
  <c r="I84" i="57"/>
  <c r="J84" i="57" s="1"/>
  <c r="F84" i="57"/>
  <c r="G84" i="57" s="1"/>
  <c r="K83" i="57"/>
  <c r="L83" i="57" s="1"/>
  <c r="I83" i="57"/>
  <c r="J83" i="57" s="1"/>
  <c r="F83" i="57"/>
  <c r="G83" i="57" s="1"/>
  <c r="K82" i="57"/>
  <c r="L82" i="57" s="1"/>
  <c r="I82" i="57"/>
  <c r="J82" i="57" s="1"/>
  <c r="F82" i="57"/>
  <c r="G82" i="57" s="1"/>
  <c r="K81" i="57"/>
  <c r="L81" i="57" s="1"/>
  <c r="I81" i="57"/>
  <c r="J81" i="57" s="1"/>
  <c r="F81" i="57"/>
  <c r="G81" i="57" s="1"/>
  <c r="AD141" i="57"/>
  <c r="AD140" i="57"/>
  <c r="AD139" i="57"/>
  <c r="AD138" i="57"/>
  <c r="AD137" i="57"/>
  <c r="AD136" i="57"/>
  <c r="AD135" i="57"/>
  <c r="AD134" i="57"/>
  <c r="AD127" i="57"/>
  <c r="AD126" i="57"/>
  <c r="AD125" i="57"/>
  <c r="AD124" i="57"/>
  <c r="AD123" i="57"/>
  <c r="AD122" i="57"/>
  <c r="AD121" i="57"/>
  <c r="AD120" i="57"/>
  <c r="AD102" i="57"/>
  <c r="AD101" i="57"/>
  <c r="AD100" i="57"/>
  <c r="AD99" i="57"/>
  <c r="AD98" i="57"/>
  <c r="AD97" i="57"/>
  <c r="AD96" i="57"/>
  <c r="AD95" i="57"/>
  <c r="AD88" i="57"/>
  <c r="AD87" i="57"/>
  <c r="AD86" i="57"/>
  <c r="AD85" i="57"/>
  <c r="AD84" i="57"/>
  <c r="AD83" i="57"/>
  <c r="AD82" i="57"/>
  <c r="AD81" i="57"/>
  <c r="AD63" i="57"/>
  <c r="K63" i="57"/>
  <c r="L63" i="57" s="1"/>
  <c r="I63" i="57"/>
  <c r="J63" i="57" s="1"/>
  <c r="F63" i="57"/>
  <c r="G63" i="57" s="1"/>
  <c r="AD62" i="57"/>
  <c r="K62" i="57"/>
  <c r="L62" i="57" s="1"/>
  <c r="I62" i="57"/>
  <c r="J62" i="57" s="1"/>
  <c r="F62" i="57"/>
  <c r="G62" i="57" s="1"/>
  <c r="AD61" i="57"/>
  <c r="K61" i="57"/>
  <c r="L61" i="57" s="1"/>
  <c r="I61" i="57"/>
  <c r="J61" i="57" s="1"/>
  <c r="F61" i="57"/>
  <c r="G61" i="57" s="1"/>
  <c r="AD60" i="57"/>
  <c r="K60" i="57"/>
  <c r="L60" i="57" s="1"/>
  <c r="I60" i="57"/>
  <c r="J60" i="57" s="1"/>
  <c r="F60" i="57"/>
  <c r="G60" i="57" s="1"/>
  <c r="AD59" i="57"/>
  <c r="K59" i="57"/>
  <c r="L59" i="57" s="1"/>
  <c r="I59" i="57"/>
  <c r="J59" i="57" s="1"/>
  <c r="F59" i="57"/>
  <c r="G59" i="57" s="1"/>
  <c r="AD58" i="57"/>
  <c r="K58" i="57"/>
  <c r="L58" i="57" s="1"/>
  <c r="I58" i="57"/>
  <c r="J58" i="57" s="1"/>
  <c r="F58" i="57"/>
  <c r="G58" i="57" s="1"/>
  <c r="AD57" i="57"/>
  <c r="K57" i="57"/>
  <c r="L57" i="57" s="1"/>
  <c r="I57" i="57"/>
  <c r="J57" i="57" s="1"/>
  <c r="F57" i="57"/>
  <c r="G57" i="57" s="1"/>
  <c r="AD56" i="57"/>
  <c r="K56" i="57"/>
  <c r="L56" i="57" s="1"/>
  <c r="I56" i="57"/>
  <c r="J56" i="57" s="1"/>
  <c r="F56" i="57"/>
  <c r="G56" i="57" s="1"/>
  <c r="AD49" i="57"/>
  <c r="K49" i="57"/>
  <c r="L49" i="57" s="1"/>
  <c r="I49" i="57"/>
  <c r="J49" i="57" s="1"/>
  <c r="F49" i="57"/>
  <c r="G49" i="57" s="1"/>
  <c r="AD48" i="57"/>
  <c r="K48" i="57"/>
  <c r="L48" i="57" s="1"/>
  <c r="I48" i="57"/>
  <c r="J48" i="57" s="1"/>
  <c r="F48" i="57"/>
  <c r="G48" i="57" s="1"/>
  <c r="AD47" i="57"/>
  <c r="K47" i="57"/>
  <c r="L47" i="57" s="1"/>
  <c r="I47" i="57"/>
  <c r="J47" i="57" s="1"/>
  <c r="F47" i="57"/>
  <c r="G47" i="57" s="1"/>
  <c r="AD46" i="57"/>
  <c r="K46" i="57"/>
  <c r="L46" i="57" s="1"/>
  <c r="I46" i="57"/>
  <c r="J46" i="57" s="1"/>
  <c r="F46" i="57"/>
  <c r="G46" i="57" s="1"/>
  <c r="AD45" i="57"/>
  <c r="K45" i="57"/>
  <c r="L45" i="57" s="1"/>
  <c r="I45" i="57"/>
  <c r="J45" i="57" s="1"/>
  <c r="F45" i="57"/>
  <c r="G45" i="57" s="1"/>
  <c r="AD44" i="57"/>
  <c r="K44" i="57"/>
  <c r="L44" i="57" s="1"/>
  <c r="I44" i="57"/>
  <c r="J44" i="57" s="1"/>
  <c r="F44" i="57"/>
  <c r="G44" i="57" s="1"/>
  <c r="AD43" i="57"/>
  <c r="K43" i="57"/>
  <c r="L43" i="57" s="1"/>
  <c r="I43" i="57"/>
  <c r="J43" i="57" s="1"/>
  <c r="F43" i="57"/>
  <c r="G43" i="57" s="1"/>
  <c r="AD42" i="57"/>
  <c r="K42" i="57"/>
  <c r="L42" i="57" s="1"/>
  <c r="I42" i="57"/>
  <c r="J42" i="57" s="1"/>
  <c r="F42" i="57"/>
  <c r="G42" i="57" s="1"/>
  <c r="AD24" i="57"/>
  <c r="M24" i="57"/>
  <c r="N24" i="57" s="1"/>
  <c r="I24" i="57"/>
  <c r="J24" i="57" s="1"/>
  <c r="F24" i="57"/>
  <c r="G24" i="57" s="1"/>
  <c r="AD23" i="57"/>
  <c r="M23" i="57"/>
  <c r="N23" i="57" s="1"/>
  <c r="I23" i="57"/>
  <c r="J23" i="57" s="1"/>
  <c r="F23" i="57"/>
  <c r="G23" i="57" s="1"/>
  <c r="AD22" i="57"/>
  <c r="M22" i="57"/>
  <c r="N22" i="57" s="1"/>
  <c r="I22" i="57"/>
  <c r="J22" i="57" s="1"/>
  <c r="F22" i="57"/>
  <c r="G22" i="57" s="1"/>
  <c r="AD21" i="57"/>
  <c r="M21" i="57"/>
  <c r="N21" i="57" s="1"/>
  <c r="I21" i="57"/>
  <c r="J21" i="57" s="1"/>
  <c r="F21" i="57"/>
  <c r="G21" i="57" s="1"/>
  <c r="AD20" i="57"/>
  <c r="M20" i="57"/>
  <c r="N20" i="57" s="1"/>
  <c r="I20" i="57"/>
  <c r="J20" i="57" s="1"/>
  <c r="F20" i="57"/>
  <c r="G20" i="57" s="1"/>
  <c r="AD19" i="57"/>
  <c r="M19" i="57"/>
  <c r="N19" i="57" s="1"/>
  <c r="I19" i="57"/>
  <c r="J19" i="57" s="1"/>
  <c r="F19" i="57"/>
  <c r="G19" i="57" s="1"/>
  <c r="AD18" i="57"/>
  <c r="M18" i="57"/>
  <c r="N18" i="57" s="1"/>
  <c r="I18" i="57"/>
  <c r="J18" i="57" s="1"/>
  <c r="F18" i="57"/>
  <c r="G18" i="57" s="1"/>
  <c r="AD17" i="57"/>
  <c r="M17" i="57"/>
  <c r="N17" i="57" s="1"/>
  <c r="I17" i="57"/>
  <c r="J17" i="57" s="1"/>
  <c r="F17" i="57"/>
  <c r="G17" i="57" s="1"/>
  <c r="AD10" i="57"/>
  <c r="M10" i="57"/>
  <c r="N10" i="57" s="1"/>
  <c r="I10" i="57"/>
  <c r="J10" i="57" s="1"/>
  <c r="F10" i="57"/>
  <c r="G10" i="57" s="1"/>
  <c r="AD9" i="57"/>
  <c r="M9" i="57"/>
  <c r="N9" i="57" s="1"/>
  <c r="I9" i="57"/>
  <c r="J9" i="57" s="1"/>
  <c r="F9" i="57"/>
  <c r="G9" i="57" s="1"/>
  <c r="AD8" i="57"/>
  <c r="M8" i="57"/>
  <c r="N8" i="57" s="1"/>
  <c r="I8" i="57"/>
  <c r="J8" i="57" s="1"/>
  <c r="F8" i="57"/>
  <c r="G8" i="57" s="1"/>
  <c r="AD7" i="57"/>
  <c r="M7" i="57"/>
  <c r="N7" i="57" s="1"/>
  <c r="I7" i="57"/>
  <c r="J7" i="57" s="1"/>
  <c r="F7" i="57"/>
  <c r="G7" i="57" s="1"/>
  <c r="AD6" i="57"/>
  <c r="M6" i="57"/>
  <c r="N6" i="57" s="1"/>
  <c r="I6" i="57"/>
  <c r="J6" i="57" s="1"/>
  <c r="F6" i="57"/>
  <c r="G6" i="57" s="1"/>
  <c r="AD5" i="57"/>
  <c r="M5" i="57"/>
  <c r="N5" i="57" s="1"/>
  <c r="I5" i="57"/>
  <c r="J5" i="57" s="1"/>
  <c r="F5" i="57"/>
  <c r="G5" i="57" s="1"/>
  <c r="AD4" i="57"/>
  <c r="M4" i="57"/>
  <c r="N4" i="57" s="1"/>
  <c r="I4" i="57"/>
  <c r="J4" i="57" s="1"/>
  <c r="F4" i="57"/>
  <c r="G4" i="57" s="1"/>
  <c r="AD3" i="57"/>
  <c r="M3" i="57"/>
  <c r="N3" i="57" s="1"/>
  <c r="I3" i="57"/>
  <c r="J3" i="57" s="1"/>
  <c r="F3" i="57"/>
  <c r="G3" i="57" s="1"/>
  <c r="I139" i="44" l="1"/>
  <c r="J139" i="44" s="1"/>
  <c r="K139" i="44" s="1"/>
  <c r="I138" i="44"/>
  <c r="J138" i="44" s="1"/>
  <c r="K138" i="44" s="1"/>
  <c r="I137" i="44"/>
  <c r="J137" i="44" s="1"/>
  <c r="K137" i="44" s="1"/>
  <c r="I136" i="44"/>
  <c r="J136" i="44" s="1"/>
  <c r="K136" i="44" s="1"/>
  <c r="G136" i="44"/>
  <c r="H136" i="44" s="1"/>
  <c r="I144" i="44"/>
  <c r="J144" i="44" s="1"/>
  <c r="K144" i="44" s="1"/>
  <c r="I143" i="44"/>
  <c r="J143" i="44" s="1"/>
  <c r="K143" i="44" s="1"/>
  <c r="I142" i="44"/>
  <c r="J142" i="44" s="1"/>
  <c r="K142" i="44" s="1"/>
  <c r="I141" i="44"/>
  <c r="J141" i="44" s="1"/>
  <c r="K141" i="44" s="1"/>
  <c r="G141" i="44"/>
  <c r="H141" i="44" s="1"/>
  <c r="I22" i="44"/>
  <c r="J22" i="44" s="1"/>
  <c r="K22" i="44" s="1"/>
  <c r="I21" i="44"/>
  <c r="J21" i="44" s="1"/>
  <c r="K21" i="44" s="1"/>
  <c r="I23" i="44" l="1"/>
  <c r="J23" i="44" s="1"/>
  <c r="K23" i="44" s="1"/>
  <c r="G23" i="45"/>
  <c r="H23" i="45" s="1"/>
  <c r="G22" i="45"/>
  <c r="H22" i="45" s="1"/>
  <c r="G21" i="45"/>
  <c r="H21" i="45" s="1"/>
  <c r="G20" i="45"/>
  <c r="H20" i="45" s="1"/>
  <c r="I124" i="41" l="1"/>
  <c r="J124" i="41" s="1"/>
  <c r="F124" i="41"/>
  <c r="G124" i="41" s="1"/>
  <c r="I123" i="41"/>
  <c r="J123" i="41" s="1"/>
  <c r="F123" i="41"/>
  <c r="G123" i="41" s="1"/>
  <c r="I122" i="41"/>
  <c r="J122" i="41" s="1"/>
  <c r="F122" i="41"/>
  <c r="G122" i="41" s="1"/>
  <c r="I121" i="41"/>
  <c r="J121" i="41" s="1"/>
  <c r="F121" i="41"/>
  <c r="G121" i="41" s="1"/>
  <c r="I114" i="41"/>
  <c r="J114" i="41" s="1"/>
  <c r="F114" i="41"/>
  <c r="G114" i="41" s="1"/>
  <c r="I113" i="41"/>
  <c r="J113" i="41" s="1"/>
  <c r="F113" i="41"/>
  <c r="G113" i="41" s="1"/>
  <c r="I112" i="41"/>
  <c r="J112" i="41" s="1"/>
  <c r="F112" i="41"/>
  <c r="G112" i="41" s="1"/>
  <c r="I111" i="41"/>
  <c r="J111" i="41" s="1"/>
  <c r="F111" i="41"/>
  <c r="G111" i="41" s="1"/>
  <c r="I104" i="41"/>
  <c r="J104" i="41" s="1"/>
  <c r="F104" i="41"/>
  <c r="G104" i="41" s="1"/>
  <c r="I103" i="41"/>
  <c r="J103" i="41" s="1"/>
  <c r="F103" i="41"/>
  <c r="G103" i="41" s="1"/>
  <c r="I102" i="41"/>
  <c r="J102" i="41" s="1"/>
  <c r="F102" i="41"/>
  <c r="G102" i="41" s="1"/>
  <c r="I101" i="41"/>
  <c r="J101" i="41" s="1"/>
  <c r="F101" i="41"/>
  <c r="G101" i="41" s="1"/>
  <c r="I94" i="41"/>
  <c r="J94" i="41" s="1"/>
  <c r="F94" i="41"/>
  <c r="G94" i="41" s="1"/>
  <c r="I93" i="41"/>
  <c r="J93" i="41" s="1"/>
  <c r="F93" i="41"/>
  <c r="G93" i="41" s="1"/>
  <c r="I92" i="41"/>
  <c r="J92" i="41" s="1"/>
  <c r="F92" i="41"/>
  <c r="G92" i="41" s="1"/>
  <c r="I91" i="41"/>
  <c r="J91" i="41" s="1"/>
  <c r="F91" i="41"/>
  <c r="G91" i="41" s="1"/>
  <c r="O168" i="41"/>
  <c r="P168" i="41" s="1"/>
  <c r="M168" i="41"/>
  <c r="N168" i="41" s="1"/>
  <c r="O167" i="41"/>
  <c r="P167" i="41" s="1"/>
  <c r="M167" i="41"/>
  <c r="N167" i="41" s="1"/>
  <c r="O166" i="41"/>
  <c r="P166" i="41" s="1"/>
  <c r="M166" i="41"/>
  <c r="N166" i="41" s="1"/>
  <c r="O165" i="41"/>
  <c r="P165" i="41" s="1"/>
  <c r="M165" i="41"/>
  <c r="N165" i="41" s="1"/>
  <c r="O158" i="41"/>
  <c r="P158" i="41" s="1"/>
  <c r="M158" i="41"/>
  <c r="N158" i="41" s="1"/>
  <c r="O157" i="41"/>
  <c r="P157" i="41" s="1"/>
  <c r="M157" i="41"/>
  <c r="N157" i="41" s="1"/>
  <c r="O156" i="41"/>
  <c r="P156" i="41" s="1"/>
  <c r="M156" i="41"/>
  <c r="N156" i="41" s="1"/>
  <c r="O155" i="41"/>
  <c r="P155" i="41" s="1"/>
  <c r="M155" i="41"/>
  <c r="N155" i="41" s="1"/>
  <c r="O148" i="41"/>
  <c r="P148" i="41" s="1"/>
  <c r="M148" i="41"/>
  <c r="N148" i="41" s="1"/>
  <c r="O147" i="41"/>
  <c r="P147" i="41" s="1"/>
  <c r="M147" i="41"/>
  <c r="N147" i="41" s="1"/>
  <c r="O146" i="41"/>
  <c r="P146" i="41" s="1"/>
  <c r="M146" i="41"/>
  <c r="N146" i="41" s="1"/>
  <c r="O145" i="41"/>
  <c r="P145" i="41" s="1"/>
  <c r="M145" i="41"/>
  <c r="N145" i="41" s="1"/>
  <c r="O138" i="41"/>
  <c r="P138" i="41" s="1"/>
  <c r="M138" i="41"/>
  <c r="N138" i="41" s="1"/>
  <c r="O137" i="41"/>
  <c r="P137" i="41" s="1"/>
  <c r="M137" i="41"/>
  <c r="N137" i="41" s="1"/>
  <c r="O136" i="41"/>
  <c r="P136" i="41" s="1"/>
  <c r="M136" i="41"/>
  <c r="N136" i="41" s="1"/>
  <c r="O135" i="41"/>
  <c r="P135" i="41" s="1"/>
  <c r="M135" i="41"/>
  <c r="N135" i="41" s="1"/>
  <c r="O80" i="41"/>
  <c r="P80" i="41" s="1"/>
  <c r="M80" i="41"/>
  <c r="N80" i="41" s="1"/>
  <c r="O79" i="41"/>
  <c r="P79" i="41" s="1"/>
  <c r="M79" i="41"/>
  <c r="N79" i="41" s="1"/>
  <c r="O78" i="41"/>
  <c r="P78" i="41" s="1"/>
  <c r="M78" i="41"/>
  <c r="N78" i="41" s="1"/>
  <c r="O77" i="41"/>
  <c r="P77" i="41" s="1"/>
  <c r="M77" i="41"/>
  <c r="N77" i="41" s="1"/>
  <c r="O70" i="41"/>
  <c r="P70" i="41" s="1"/>
  <c r="M70" i="41"/>
  <c r="N70" i="41" s="1"/>
  <c r="O69" i="41"/>
  <c r="P69" i="41" s="1"/>
  <c r="M69" i="41"/>
  <c r="N69" i="41" s="1"/>
  <c r="O68" i="41"/>
  <c r="P68" i="41" s="1"/>
  <c r="M68" i="41"/>
  <c r="N68" i="41" s="1"/>
  <c r="O67" i="41"/>
  <c r="P67" i="41" s="1"/>
  <c r="M67" i="41"/>
  <c r="N67" i="41" s="1"/>
  <c r="K36" i="41"/>
  <c r="L36" i="41" s="1"/>
  <c r="K35" i="41"/>
  <c r="L35" i="41" s="1"/>
  <c r="K34" i="41"/>
  <c r="L34" i="41" s="1"/>
  <c r="K33" i="41"/>
  <c r="L33" i="41" s="1"/>
  <c r="K26" i="41"/>
  <c r="L26" i="41" s="1"/>
  <c r="K25" i="41"/>
  <c r="L25" i="41" s="1"/>
  <c r="K24" i="41"/>
  <c r="L24" i="41" s="1"/>
  <c r="K23" i="41"/>
  <c r="L23" i="41" s="1"/>
  <c r="K16" i="41"/>
  <c r="K15" i="41"/>
  <c r="K14" i="41"/>
  <c r="K13" i="41"/>
  <c r="K6" i="41"/>
  <c r="K5" i="41"/>
  <c r="K4" i="41"/>
  <c r="K3" i="41"/>
  <c r="O36" i="41"/>
  <c r="P36" i="41" s="1"/>
  <c r="I36" i="41"/>
  <c r="J36" i="41" s="1"/>
  <c r="F36" i="41"/>
  <c r="G36" i="41" s="1"/>
  <c r="O35" i="41"/>
  <c r="P35" i="41" s="1"/>
  <c r="I35" i="41"/>
  <c r="J35" i="41" s="1"/>
  <c r="F35" i="41"/>
  <c r="G35" i="41" s="1"/>
  <c r="O34" i="41"/>
  <c r="P34" i="41" s="1"/>
  <c r="I34" i="41"/>
  <c r="J34" i="41" s="1"/>
  <c r="F34" i="41"/>
  <c r="G34" i="41" s="1"/>
  <c r="O33" i="41"/>
  <c r="P33" i="41" s="1"/>
  <c r="I33" i="41"/>
  <c r="J33" i="41" s="1"/>
  <c r="F33" i="41"/>
  <c r="G33" i="41" s="1"/>
  <c r="O26" i="41"/>
  <c r="P26" i="41" s="1"/>
  <c r="I26" i="41"/>
  <c r="J26" i="41" s="1"/>
  <c r="F26" i="41"/>
  <c r="G26" i="41" s="1"/>
  <c r="O25" i="41"/>
  <c r="P25" i="41" s="1"/>
  <c r="I25" i="41"/>
  <c r="J25" i="41" s="1"/>
  <c r="F25" i="41"/>
  <c r="G25" i="41" s="1"/>
  <c r="O24" i="41"/>
  <c r="P24" i="41" s="1"/>
  <c r="I24" i="41"/>
  <c r="J24" i="41" s="1"/>
  <c r="F24" i="41"/>
  <c r="G24" i="41" s="1"/>
  <c r="O23" i="41"/>
  <c r="P23" i="41" s="1"/>
  <c r="I23" i="41"/>
  <c r="J23" i="41" s="1"/>
  <c r="F23" i="41"/>
  <c r="G23" i="41" s="1"/>
  <c r="AB253" i="34" l="1"/>
  <c r="AB252" i="34"/>
  <c r="AB251" i="34"/>
  <c r="AB250" i="34"/>
  <c r="AB249" i="34"/>
  <c r="AB248" i="34"/>
  <c r="AB247" i="34"/>
  <c r="AB246" i="34"/>
  <c r="AB239" i="34"/>
  <c r="AB238" i="34"/>
  <c r="AB237" i="34"/>
  <c r="AB236" i="34"/>
  <c r="AB235" i="34"/>
  <c r="AB234" i="34"/>
  <c r="AB233" i="34"/>
  <c r="AB232" i="34"/>
  <c r="AB225" i="34"/>
  <c r="AB224" i="34"/>
  <c r="AB223" i="34"/>
  <c r="AB222" i="34"/>
  <c r="AB221" i="34"/>
  <c r="AB220" i="34"/>
  <c r="AB219" i="34"/>
  <c r="AB218" i="34"/>
  <c r="AB211" i="34"/>
  <c r="AB210" i="34"/>
  <c r="AB209" i="34"/>
  <c r="AB208" i="34"/>
  <c r="AB207" i="34"/>
  <c r="AB206" i="34"/>
  <c r="AB205" i="34"/>
  <c r="AB204" i="34"/>
  <c r="AB186" i="34" l="1"/>
  <c r="N186" i="34"/>
  <c r="AB185" i="34"/>
  <c r="N185" i="34"/>
  <c r="AB184" i="34"/>
  <c r="N184" i="34"/>
  <c r="AB183" i="34"/>
  <c r="N183" i="34"/>
  <c r="AB182" i="34"/>
  <c r="N182" i="34"/>
  <c r="AB181" i="34"/>
  <c r="N181" i="34"/>
  <c r="AB180" i="34"/>
  <c r="N180" i="34"/>
  <c r="AB179" i="34"/>
  <c r="N179" i="34"/>
  <c r="AB172" i="34"/>
  <c r="N172" i="34"/>
  <c r="AB171" i="34"/>
  <c r="N171" i="34"/>
  <c r="AB170" i="34"/>
  <c r="N170" i="34"/>
  <c r="AB169" i="34"/>
  <c r="N169" i="34"/>
  <c r="AB168" i="34"/>
  <c r="N168" i="34"/>
  <c r="AB167" i="34"/>
  <c r="N167" i="34"/>
  <c r="AB166" i="34"/>
  <c r="N166" i="34"/>
  <c r="AB165" i="34"/>
  <c r="N165" i="34"/>
  <c r="AB158" i="34"/>
  <c r="N158" i="34"/>
  <c r="AB157" i="34"/>
  <c r="N157" i="34"/>
  <c r="AB156" i="34"/>
  <c r="N156" i="34"/>
  <c r="AB155" i="34"/>
  <c r="N155" i="34"/>
  <c r="AB154" i="34"/>
  <c r="N154" i="34"/>
  <c r="AB153" i="34"/>
  <c r="N153" i="34"/>
  <c r="AB152" i="34"/>
  <c r="N152" i="34"/>
  <c r="AB151" i="34"/>
  <c r="N151" i="34"/>
  <c r="AB144" i="34"/>
  <c r="N144" i="34"/>
  <c r="AB143" i="34"/>
  <c r="N143" i="34"/>
  <c r="AB142" i="34"/>
  <c r="N142" i="34"/>
  <c r="AB141" i="34"/>
  <c r="N141" i="34"/>
  <c r="AB140" i="34"/>
  <c r="N140" i="34"/>
  <c r="AB139" i="34"/>
  <c r="N139" i="34"/>
  <c r="AB138" i="34"/>
  <c r="N138" i="34"/>
  <c r="AB137" i="34"/>
  <c r="N137" i="34"/>
  <c r="AB119" i="34"/>
  <c r="AB118" i="34"/>
  <c r="AB117" i="34"/>
  <c r="AB116" i="34"/>
  <c r="AB115" i="34"/>
  <c r="AB114" i="34"/>
  <c r="AB113" i="34"/>
  <c r="AB112" i="34"/>
  <c r="AB105" i="34"/>
  <c r="AB104" i="34"/>
  <c r="AB103" i="34"/>
  <c r="AB102" i="34"/>
  <c r="AB101" i="34"/>
  <c r="AB100" i="34"/>
  <c r="AB99" i="34"/>
  <c r="AB98" i="34"/>
  <c r="AB91" i="34"/>
  <c r="AB90" i="34"/>
  <c r="AB89" i="34"/>
  <c r="AB88" i="34"/>
  <c r="AB87" i="34"/>
  <c r="AB86" i="34"/>
  <c r="AB85" i="34"/>
  <c r="AB84" i="34"/>
  <c r="AB77" i="34"/>
  <c r="AB76" i="34"/>
  <c r="AB75" i="34"/>
  <c r="AB74" i="34"/>
  <c r="AB73" i="34"/>
  <c r="AB72" i="34"/>
  <c r="AB71" i="34"/>
  <c r="AB70" i="34"/>
  <c r="N117" i="34"/>
  <c r="K117" i="34"/>
  <c r="L117" i="34" s="1"/>
  <c r="I117" i="34"/>
  <c r="J117" i="34" s="1"/>
  <c r="F117" i="34"/>
  <c r="G117" i="34" s="1"/>
  <c r="N116" i="34"/>
  <c r="K116" i="34"/>
  <c r="L116" i="34" s="1"/>
  <c r="I116" i="34"/>
  <c r="J116" i="34" s="1"/>
  <c r="F116" i="34"/>
  <c r="G116" i="34" s="1"/>
  <c r="N115" i="34"/>
  <c r="K115" i="34"/>
  <c r="L115" i="34" s="1"/>
  <c r="I115" i="34"/>
  <c r="J115" i="34" s="1"/>
  <c r="F115" i="34"/>
  <c r="G115" i="34" s="1"/>
  <c r="N114" i="34"/>
  <c r="K114" i="34"/>
  <c r="L114" i="34" s="1"/>
  <c r="I114" i="34"/>
  <c r="J114" i="34" s="1"/>
  <c r="F114" i="34"/>
  <c r="G114" i="34" s="1"/>
  <c r="N103" i="34"/>
  <c r="K103" i="34"/>
  <c r="L103" i="34" s="1"/>
  <c r="I103" i="34"/>
  <c r="J103" i="34" s="1"/>
  <c r="F103" i="34"/>
  <c r="G103" i="34" s="1"/>
  <c r="N102" i="34"/>
  <c r="K102" i="34"/>
  <c r="L102" i="34" s="1"/>
  <c r="I102" i="34"/>
  <c r="J102" i="34" s="1"/>
  <c r="F102" i="34"/>
  <c r="G102" i="34" s="1"/>
  <c r="N101" i="34"/>
  <c r="K101" i="34"/>
  <c r="L101" i="34" s="1"/>
  <c r="I101" i="34"/>
  <c r="J101" i="34" s="1"/>
  <c r="F101" i="34"/>
  <c r="G101" i="34" s="1"/>
  <c r="N100" i="34"/>
  <c r="K100" i="34"/>
  <c r="L100" i="34" s="1"/>
  <c r="I100" i="34"/>
  <c r="J100" i="34" s="1"/>
  <c r="F100" i="34"/>
  <c r="G100" i="34" s="1"/>
  <c r="N89" i="34"/>
  <c r="K89" i="34"/>
  <c r="L89" i="34" s="1"/>
  <c r="I89" i="34"/>
  <c r="J89" i="34" s="1"/>
  <c r="F89" i="34"/>
  <c r="G89" i="34" s="1"/>
  <c r="N88" i="34"/>
  <c r="K88" i="34"/>
  <c r="L88" i="34" s="1"/>
  <c r="I88" i="34"/>
  <c r="J88" i="34" s="1"/>
  <c r="F88" i="34"/>
  <c r="G88" i="34" s="1"/>
  <c r="N87" i="34"/>
  <c r="K87" i="34"/>
  <c r="L87" i="34" s="1"/>
  <c r="I87" i="34"/>
  <c r="J87" i="34" s="1"/>
  <c r="F87" i="34"/>
  <c r="G87" i="34" s="1"/>
  <c r="N86" i="34"/>
  <c r="K86" i="34"/>
  <c r="L86" i="34" s="1"/>
  <c r="I86" i="34"/>
  <c r="J86" i="34" s="1"/>
  <c r="F86" i="34"/>
  <c r="G86" i="34" s="1"/>
  <c r="N75" i="34"/>
  <c r="K75" i="34"/>
  <c r="L75" i="34" s="1"/>
  <c r="I75" i="34"/>
  <c r="J75" i="34" s="1"/>
  <c r="F75" i="34"/>
  <c r="G75" i="34" s="1"/>
  <c r="N74" i="34"/>
  <c r="K74" i="34"/>
  <c r="L74" i="34" s="1"/>
  <c r="I74" i="34"/>
  <c r="J74" i="34" s="1"/>
  <c r="F74" i="34"/>
  <c r="G74" i="34" s="1"/>
  <c r="N73" i="34"/>
  <c r="K73" i="34"/>
  <c r="L73" i="34" s="1"/>
  <c r="I73" i="34"/>
  <c r="J73" i="34" s="1"/>
  <c r="F73" i="34"/>
  <c r="G73" i="34" s="1"/>
  <c r="N72" i="34"/>
  <c r="K72" i="34"/>
  <c r="L72" i="34" s="1"/>
  <c r="I72" i="34"/>
  <c r="J72" i="34" s="1"/>
  <c r="F72" i="34"/>
  <c r="G72" i="34" s="1"/>
  <c r="AB52" i="34"/>
  <c r="AB51" i="34"/>
  <c r="AB50" i="34"/>
  <c r="AB49" i="34"/>
  <c r="AB48" i="34"/>
  <c r="AB47" i="34"/>
  <c r="AB46" i="34"/>
  <c r="AB45" i="34"/>
  <c r="AB38" i="34"/>
  <c r="AB37" i="34"/>
  <c r="AB36" i="34"/>
  <c r="AB35" i="34"/>
  <c r="AB34" i="34"/>
  <c r="AB33" i="34"/>
  <c r="AB32" i="34"/>
  <c r="AB31" i="34"/>
  <c r="AB24" i="34"/>
  <c r="AB23" i="34"/>
  <c r="AB22" i="34"/>
  <c r="AB21" i="34"/>
  <c r="AB20" i="34"/>
  <c r="AB19" i="34"/>
  <c r="AB18" i="34"/>
  <c r="AB17" i="34"/>
  <c r="K50" i="34"/>
  <c r="L50" i="34" s="1"/>
  <c r="I50" i="34"/>
  <c r="J50" i="34" s="1"/>
  <c r="F50" i="34"/>
  <c r="G50" i="34" s="1"/>
  <c r="K49" i="34"/>
  <c r="L49" i="34" s="1"/>
  <c r="I49" i="34"/>
  <c r="J49" i="34" s="1"/>
  <c r="F49" i="34"/>
  <c r="G49" i="34" s="1"/>
  <c r="K48" i="34"/>
  <c r="L48" i="34" s="1"/>
  <c r="I48" i="34"/>
  <c r="J48" i="34" s="1"/>
  <c r="F48" i="34"/>
  <c r="G48" i="34" s="1"/>
  <c r="K47" i="34"/>
  <c r="L47" i="34" s="1"/>
  <c r="I47" i="34"/>
  <c r="J47" i="34" s="1"/>
  <c r="F47" i="34"/>
  <c r="G47" i="34" s="1"/>
  <c r="K36" i="34"/>
  <c r="L36" i="34" s="1"/>
  <c r="I36" i="34"/>
  <c r="J36" i="34" s="1"/>
  <c r="F36" i="34"/>
  <c r="G36" i="34" s="1"/>
  <c r="K35" i="34"/>
  <c r="L35" i="34" s="1"/>
  <c r="I35" i="34"/>
  <c r="J35" i="34" s="1"/>
  <c r="F35" i="34"/>
  <c r="G35" i="34" s="1"/>
  <c r="K34" i="34"/>
  <c r="L34" i="34" s="1"/>
  <c r="I34" i="34"/>
  <c r="J34" i="34" s="1"/>
  <c r="F34" i="34"/>
  <c r="G34" i="34" s="1"/>
  <c r="K33" i="34"/>
  <c r="L33" i="34" s="1"/>
  <c r="I33" i="34"/>
  <c r="J33" i="34" s="1"/>
  <c r="F33" i="34"/>
  <c r="G33" i="34" s="1"/>
  <c r="K22" i="34"/>
  <c r="L22" i="34" s="1"/>
  <c r="I22" i="34"/>
  <c r="J22" i="34" s="1"/>
  <c r="F22" i="34"/>
  <c r="G22" i="34" s="1"/>
  <c r="K21" i="34"/>
  <c r="L21" i="34" s="1"/>
  <c r="I21" i="34"/>
  <c r="J21" i="34" s="1"/>
  <c r="F21" i="34"/>
  <c r="G21" i="34" s="1"/>
  <c r="K20" i="34"/>
  <c r="L20" i="34" s="1"/>
  <c r="I20" i="34"/>
  <c r="J20" i="34" s="1"/>
  <c r="F20" i="34"/>
  <c r="G20" i="34" s="1"/>
  <c r="K19" i="34"/>
  <c r="L19" i="34" s="1"/>
  <c r="I19" i="34"/>
  <c r="J19" i="34" s="1"/>
  <c r="F19" i="34"/>
  <c r="G19" i="34" s="1"/>
  <c r="F23" i="34"/>
  <c r="G23" i="34" s="1"/>
  <c r="I23" i="34"/>
  <c r="J23" i="34" s="1"/>
  <c r="K23" i="34"/>
  <c r="L23" i="34" s="1"/>
  <c r="AB8" i="34"/>
  <c r="N8" i="34"/>
  <c r="K8" i="34"/>
  <c r="L8" i="34" s="1"/>
  <c r="I8" i="34"/>
  <c r="J8" i="34" s="1"/>
  <c r="F8" i="34"/>
  <c r="G8" i="34" s="1"/>
  <c r="AB7" i="34"/>
  <c r="N7" i="34"/>
  <c r="K7" i="34"/>
  <c r="L7" i="34" s="1"/>
  <c r="I7" i="34"/>
  <c r="J7" i="34" s="1"/>
  <c r="F7" i="34"/>
  <c r="G7" i="34" s="1"/>
  <c r="AB6" i="34"/>
  <c r="N6" i="34"/>
  <c r="K6" i="34"/>
  <c r="L6" i="34" s="1"/>
  <c r="I6" i="34"/>
  <c r="J6" i="34" s="1"/>
  <c r="F6" i="34"/>
  <c r="G6" i="34" s="1"/>
  <c r="AB5" i="34"/>
  <c r="N5" i="34"/>
  <c r="K5" i="34"/>
  <c r="L5" i="34" s="1"/>
  <c r="I5" i="34"/>
  <c r="J5" i="34" s="1"/>
  <c r="F5" i="34"/>
  <c r="G5" i="34" s="1"/>
  <c r="AB10" i="34"/>
  <c r="AB9" i="34"/>
  <c r="AB4" i="34"/>
  <c r="AB3" i="34"/>
  <c r="C281" i="35" l="1"/>
  <c r="C280" i="35"/>
  <c r="C279" i="35"/>
  <c r="C278" i="35"/>
  <c r="C277" i="35"/>
  <c r="C276" i="35"/>
  <c r="C275" i="35"/>
  <c r="C274" i="35"/>
  <c r="C273" i="35"/>
  <c r="C272" i="35"/>
  <c r="C271" i="35"/>
  <c r="C270" i="35"/>
  <c r="C269" i="35"/>
  <c r="C268" i="35"/>
  <c r="C267" i="35"/>
  <c r="C266" i="35"/>
  <c r="C265" i="35"/>
  <c r="C264" i="35"/>
  <c r="C263" i="35"/>
  <c r="C262" i="35"/>
  <c r="C261" i="35"/>
  <c r="C260" i="35"/>
  <c r="C259" i="35"/>
  <c r="C258" i="35"/>
  <c r="C257" i="35"/>
  <c r="C256" i="35"/>
  <c r="C255" i="35"/>
  <c r="C254" i="35"/>
  <c r="C253" i="35"/>
  <c r="C252" i="35"/>
  <c r="C251" i="35"/>
  <c r="C250" i="35"/>
  <c r="C249" i="35"/>
  <c r="C248" i="35"/>
  <c r="C247" i="35"/>
  <c r="C246" i="35"/>
  <c r="C245" i="35"/>
  <c r="C244" i="35"/>
  <c r="C243" i="35"/>
  <c r="C242" i="35"/>
  <c r="C241" i="35"/>
  <c r="C240" i="35"/>
  <c r="C239" i="35"/>
  <c r="C238" i="35"/>
  <c r="C237" i="35"/>
  <c r="C236" i="35"/>
  <c r="C235" i="35"/>
  <c r="C234" i="35"/>
  <c r="C233" i="35"/>
  <c r="C232" i="35"/>
  <c r="C231" i="35"/>
  <c r="C230" i="35"/>
  <c r="C229" i="35"/>
  <c r="C228" i="35"/>
  <c r="C227" i="35"/>
  <c r="C226" i="35"/>
  <c r="C225" i="35"/>
  <c r="C224" i="35"/>
  <c r="C223" i="35"/>
  <c r="C222" i="35"/>
  <c r="C221" i="35"/>
  <c r="C220" i="35"/>
  <c r="C219" i="35"/>
  <c r="C218" i="35"/>
  <c r="C217" i="35"/>
  <c r="C216" i="35"/>
  <c r="C215" i="35"/>
  <c r="C214" i="35"/>
  <c r="C213" i="35"/>
  <c r="C212" i="35"/>
  <c r="C211" i="35"/>
  <c r="C210" i="35"/>
  <c r="C209" i="35"/>
  <c r="C208" i="35"/>
  <c r="C207" i="35"/>
  <c r="C206" i="35"/>
  <c r="C205" i="35"/>
  <c r="C204" i="35"/>
  <c r="C203" i="35"/>
  <c r="C202" i="35"/>
  <c r="C201" i="35"/>
  <c r="C200" i="35"/>
  <c r="C199" i="35"/>
  <c r="C198" i="35"/>
  <c r="C197" i="35"/>
  <c r="C196" i="35"/>
  <c r="C195" i="35"/>
  <c r="C194" i="35"/>
  <c r="C193" i="35"/>
  <c r="C192" i="35"/>
  <c r="C191" i="35"/>
  <c r="C190" i="35"/>
  <c r="C189" i="35"/>
  <c r="C188" i="35"/>
  <c r="C187" i="35"/>
  <c r="C186" i="35"/>
  <c r="C185" i="35"/>
  <c r="C184" i="35"/>
  <c r="C183" i="35"/>
  <c r="C182" i="35"/>
  <c r="C181" i="35"/>
  <c r="C180" i="35"/>
  <c r="C179" i="35"/>
  <c r="C178" i="35"/>
  <c r="C177" i="35"/>
  <c r="C176" i="35"/>
  <c r="C175" i="35"/>
  <c r="C174" i="35"/>
  <c r="C173" i="35"/>
  <c r="C172" i="35"/>
  <c r="C171" i="35"/>
  <c r="C170" i="35"/>
  <c r="C169" i="35"/>
  <c r="C168" i="35"/>
  <c r="C167" i="35"/>
  <c r="C166" i="35"/>
  <c r="C165" i="35"/>
  <c r="C164" i="35"/>
  <c r="C163" i="35"/>
  <c r="C162" i="35"/>
  <c r="C161" i="35"/>
  <c r="C160" i="35"/>
  <c r="C159" i="35"/>
  <c r="C158" i="35"/>
  <c r="C157" i="35"/>
  <c r="C156" i="35"/>
  <c r="C155" i="35"/>
  <c r="C154" i="35"/>
  <c r="C153" i="35"/>
  <c r="C152" i="35"/>
  <c r="C151" i="35"/>
  <c r="C150" i="35"/>
  <c r="C149" i="35"/>
  <c r="C148" i="35"/>
  <c r="C147" i="35"/>
  <c r="C146" i="35"/>
  <c r="C145" i="35"/>
  <c r="C144" i="35"/>
  <c r="C143" i="35"/>
  <c r="C142" i="35"/>
  <c r="C141" i="35"/>
  <c r="C140" i="35"/>
  <c r="C139" i="35"/>
  <c r="C138" i="35"/>
  <c r="C137" i="35"/>
  <c r="C136" i="35"/>
  <c r="C135" i="35"/>
  <c r="C134" i="35"/>
  <c r="C133" i="35"/>
  <c r="C132" i="35"/>
  <c r="C131" i="35"/>
  <c r="C130" i="35"/>
  <c r="C129" i="35"/>
  <c r="C128" i="35"/>
  <c r="C127" i="35"/>
  <c r="C126" i="35"/>
  <c r="C125" i="35"/>
  <c r="C124" i="35"/>
  <c r="C123" i="35"/>
  <c r="C122" i="35"/>
  <c r="C121" i="35"/>
  <c r="C120" i="35"/>
  <c r="C119" i="35"/>
  <c r="C118" i="35"/>
  <c r="C117" i="35"/>
  <c r="C116" i="35"/>
  <c r="C115" i="35"/>
  <c r="C114" i="35"/>
  <c r="C113" i="35"/>
  <c r="C112" i="35"/>
  <c r="C111" i="35"/>
  <c r="C110" i="35"/>
  <c r="C109" i="35"/>
  <c r="C108" i="35"/>
  <c r="C107" i="35"/>
  <c r="C106" i="35"/>
  <c r="C105" i="35"/>
  <c r="C104" i="35"/>
  <c r="C103" i="35"/>
  <c r="C102" i="35"/>
  <c r="C101" i="35"/>
  <c r="C100" i="35"/>
  <c r="C99" i="35"/>
  <c r="C98" i="35"/>
  <c r="C97" i="35"/>
  <c r="C96" i="35"/>
  <c r="C95" i="35"/>
  <c r="C94" i="35"/>
  <c r="C93" i="35"/>
  <c r="C92" i="35"/>
  <c r="C91" i="35"/>
  <c r="C90" i="35"/>
  <c r="C89" i="35"/>
  <c r="C88" i="35"/>
  <c r="C87" i="35"/>
  <c r="C86" i="35"/>
  <c r="C85" i="35"/>
  <c r="C84" i="35"/>
  <c r="C83" i="35"/>
  <c r="C82" i="35"/>
  <c r="C81" i="35"/>
  <c r="C80" i="35"/>
  <c r="C79" i="35"/>
  <c r="C78" i="35"/>
  <c r="C77" i="35"/>
  <c r="C76" i="35"/>
  <c r="C75" i="35"/>
  <c r="C74" i="35"/>
  <c r="C73" i="35"/>
  <c r="C72" i="35"/>
  <c r="C71" i="35"/>
  <c r="C70" i="35"/>
  <c r="C69" i="35"/>
  <c r="C68" i="35"/>
  <c r="C67" i="35"/>
  <c r="C66" i="35"/>
  <c r="C65" i="35"/>
  <c r="C64" i="35"/>
  <c r="C63" i="35"/>
  <c r="C62" i="35"/>
  <c r="C61" i="35"/>
  <c r="C60" i="35"/>
  <c r="C59" i="35"/>
  <c r="C58" i="35"/>
  <c r="C57" i="35"/>
  <c r="C56" i="35"/>
  <c r="C55" i="35"/>
  <c r="C54" i="35"/>
  <c r="C53" i="35"/>
  <c r="C52" i="35"/>
  <c r="C51" i="35"/>
  <c r="C50" i="35"/>
  <c r="C49" i="35"/>
  <c r="C48" i="35"/>
  <c r="C47" i="35"/>
  <c r="C46" i="35"/>
  <c r="C45" i="35"/>
  <c r="C44" i="35"/>
  <c r="C43" i="35"/>
  <c r="C42" i="35"/>
  <c r="C41" i="35"/>
  <c r="C40" i="35"/>
  <c r="C39" i="35"/>
  <c r="C38" i="35"/>
  <c r="C37" i="35"/>
  <c r="C36" i="35"/>
  <c r="C35" i="35"/>
  <c r="C34" i="35"/>
  <c r="C33" i="35"/>
  <c r="C32" i="35"/>
  <c r="C31" i="35"/>
  <c r="C30" i="35"/>
  <c r="C29" i="35"/>
  <c r="C28" i="35"/>
  <c r="C27" i="35"/>
  <c r="C26" i="35"/>
  <c r="C25" i="35"/>
  <c r="C24" i="35"/>
  <c r="C23" i="35"/>
  <c r="C22" i="35"/>
  <c r="C21" i="35"/>
  <c r="C20" i="35"/>
  <c r="C19" i="35"/>
  <c r="C18" i="35"/>
  <c r="C17" i="35"/>
  <c r="C16" i="35"/>
  <c r="C15" i="35"/>
  <c r="C14" i="35"/>
  <c r="C13" i="35"/>
  <c r="C12" i="35"/>
  <c r="C11" i="35"/>
  <c r="C10" i="35"/>
  <c r="C9" i="35"/>
  <c r="C8" i="35"/>
  <c r="C7" i="35"/>
  <c r="C6" i="35"/>
  <c r="C5" i="35"/>
  <c r="C4" i="35"/>
  <c r="C3" i="35"/>
  <c r="C2" i="35"/>
  <c r="C1" i="35"/>
  <c r="P366" i="50" l="1"/>
  <c r="H366" i="50" s="1"/>
  <c r="P330" i="50"/>
  <c r="H330" i="50" s="1"/>
  <c r="B308" i="50"/>
  <c r="D308" i="50" s="1"/>
  <c r="E308" i="50" s="1"/>
  <c r="P312" i="50"/>
  <c r="H312" i="50" s="1"/>
  <c r="B362" i="50"/>
  <c r="D362" i="50" s="1"/>
  <c r="E362" i="50" s="1"/>
  <c r="P348" i="50"/>
  <c r="H348" i="50" s="1"/>
  <c r="B344" i="50"/>
  <c r="D344" i="50" s="1"/>
  <c r="E344" i="50" s="1"/>
  <c r="B326" i="50"/>
  <c r="D326" i="50" s="1"/>
  <c r="E326" i="50" s="1"/>
  <c r="B268" i="50"/>
  <c r="D268" i="50" s="1"/>
  <c r="E268" i="50" s="1"/>
  <c r="B286" i="50"/>
  <c r="D286" i="50" s="1"/>
  <c r="E286" i="50" s="1"/>
  <c r="P272" i="50"/>
  <c r="H272" i="50" s="1"/>
  <c r="P254" i="50"/>
  <c r="H254" i="50" s="1"/>
  <c r="P290" i="50"/>
  <c r="H290" i="50" s="1"/>
  <c r="B250" i="50"/>
  <c r="D250" i="50" s="1"/>
  <c r="E250" i="50" s="1"/>
  <c r="B232" i="50"/>
  <c r="D232" i="50" s="1"/>
  <c r="E232" i="50" s="1"/>
  <c r="P236" i="50"/>
  <c r="H236" i="50" s="1"/>
  <c r="B56" i="44"/>
  <c r="E56" i="44" s="1"/>
  <c r="F56" i="44" s="1"/>
  <c r="L56" i="44" s="1"/>
  <c r="M56" i="44" s="1"/>
  <c r="B116" i="44"/>
  <c r="E116" i="44" s="1"/>
  <c r="F116" i="44" s="1"/>
  <c r="L116" i="44" s="1"/>
  <c r="M116" i="44" s="1"/>
  <c r="B86" i="44"/>
  <c r="E86" i="44" s="1"/>
  <c r="F86" i="44" s="1"/>
  <c r="L86" i="44" s="1"/>
  <c r="M86" i="44" s="1"/>
  <c r="O132" i="42"/>
  <c r="J132" i="42" s="1"/>
  <c r="B34" i="42"/>
  <c r="D34" i="42" s="1"/>
  <c r="E34" i="42" s="1"/>
  <c r="B161" i="42"/>
  <c r="D161" i="42" s="1"/>
  <c r="O137" i="42"/>
  <c r="J137" i="42" s="1"/>
  <c r="B156" i="42"/>
  <c r="D156" i="42" s="1"/>
  <c r="B39" i="42"/>
  <c r="D39" i="42" s="1"/>
  <c r="E39" i="42" s="1"/>
  <c r="O133" i="42"/>
  <c r="J133" i="42" s="1"/>
  <c r="B162" i="42"/>
  <c r="D162" i="42" s="1"/>
  <c r="B40" i="42"/>
  <c r="D40" i="42" s="1"/>
  <c r="E40" i="42" s="1"/>
  <c r="B157" i="42"/>
  <c r="D157" i="42" s="1"/>
  <c r="B35" i="42"/>
  <c r="D35" i="42" s="1"/>
  <c r="E35" i="42" s="1"/>
  <c r="O138" i="42"/>
  <c r="J138" i="42" s="1"/>
  <c r="B119" i="44"/>
  <c r="E119" i="44" s="1"/>
  <c r="F119" i="44" s="1"/>
  <c r="L119" i="44" s="1"/>
  <c r="M119" i="44" s="1"/>
  <c r="B89" i="44"/>
  <c r="E89" i="44" s="1"/>
  <c r="F89" i="44" s="1"/>
  <c r="L89" i="44" s="1"/>
  <c r="M89" i="44" s="1"/>
  <c r="B59" i="44"/>
  <c r="E59" i="44" s="1"/>
  <c r="F59" i="44" s="1"/>
  <c r="L59" i="44" s="1"/>
  <c r="M59" i="44" s="1"/>
  <c r="B29" i="44"/>
  <c r="E29" i="44" s="1"/>
  <c r="F29" i="44" s="1"/>
  <c r="L29" i="44" s="1"/>
  <c r="M29" i="44" s="1"/>
  <c r="P369" i="50"/>
  <c r="H369" i="50" s="1"/>
  <c r="I369" i="50" s="1"/>
  <c r="P351" i="50"/>
  <c r="H351" i="50" s="1"/>
  <c r="I351" i="50" s="1"/>
  <c r="P315" i="50"/>
  <c r="H315" i="50" s="1"/>
  <c r="I315" i="50" s="1"/>
  <c r="B367" i="50"/>
  <c r="D367" i="50" s="1"/>
  <c r="E367" i="50" s="1"/>
  <c r="P333" i="50"/>
  <c r="H333" i="50" s="1"/>
  <c r="I333" i="50" s="1"/>
  <c r="B313" i="50"/>
  <c r="D313" i="50" s="1"/>
  <c r="E313" i="50" s="1"/>
  <c r="B331" i="50"/>
  <c r="D331" i="50" s="1"/>
  <c r="E331" i="50" s="1"/>
  <c r="B349" i="50"/>
  <c r="D349" i="50" s="1"/>
  <c r="E349" i="50" s="1"/>
  <c r="P293" i="50"/>
  <c r="H293" i="50" s="1"/>
  <c r="I293" i="50" s="1"/>
  <c r="B255" i="50"/>
  <c r="D255" i="50" s="1"/>
  <c r="E255" i="50" s="1"/>
  <c r="P275" i="50"/>
  <c r="H275" i="50" s="1"/>
  <c r="I275" i="50" s="1"/>
  <c r="P257" i="50"/>
  <c r="H257" i="50" s="1"/>
  <c r="I257" i="50" s="1"/>
  <c r="B291" i="50"/>
  <c r="D291" i="50" s="1"/>
  <c r="E291" i="50" s="1"/>
  <c r="B273" i="50"/>
  <c r="D273" i="50" s="1"/>
  <c r="E273" i="50" s="1"/>
  <c r="B237" i="50"/>
  <c r="D237" i="50" s="1"/>
  <c r="E237" i="50" s="1"/>
  <c r="P239" i="50"/>
  <c r="H239" i="50" s="1"/>
  <c r="I239" i="50" s="1"/>
  <c r="B109" i="44"/>
  <c r="E109" i="44" s="1"/>
  <c r="F109" i="44" s="1"/>
  <c r="L109" i="44" s="1"/>
  <c r="M109" i="44" s="1"/>
  <c r="B79" i="44"/>
  <c r="E79" i="44" s="1"/>
  <c r="F79" i="44" s="1"/>
  <c r="L79" i="44" s="1"/>
  <c r="M79" i="44" s="1"/>
  <c r="B49" i="44"/>
  <c r="E49" i="44" s="1"/>
  <c r="F49" i="44" s="1"/>
  <c r="L49" i="44" s="1"/>
  <c r="M49" i="44" s="1"/>
  <c r="B91" i="44"/>
  <c r="E91" i="44" s="1"/>
  <c r="F91" i="44" s="1"/>
  <c r="L91" i="44" s="1"/>
  <c r="M91" i="44" s="1"/>
  <c r="B31" i="44"/>
  <c r="E31" i="44" s="1"/>
  <c r="F31" i="44" s="1"/>
  <c r="L31" i="44" s="1"/>
  <c r="M31" i="44" s="1"/>
  <c r="B61" i="44"/>
  <c r="E61" i="44" s="1"/>
  <c r="F61" i="44" s="1"/>
  <c r="L61" i="44" s="1"/>
  <c r="M61" i="44" s="1"/>
  <c r="B121" i="44"/>
  <c r="E121" i="44" s="1"/>
  <c r="F121" i="44" s="1"/>
  <c r="L121" i="44" s="1"/>
  <c r="M121" i="44" s="1"/>
  <c r="B10" i="57"/>
  <c r="D10" i="57" s="1"/>
  <c r="E10" i="57" s="1"/>
  <c r="B6" i="57"/>
  <c r="D6" i="57" s="1"/>
  <c r="E6" i="57" s="1"/>
  <c r="B8" i="57"/>
  <c r="D8" i="57" s="1"/>
  <c r="E8" i="57" s="1"/>
  <c r="B121" i="57"/>
  <c r="B127" i="57"/>
  <c r="B84" i="57"/>
  <c r="D84" i="57" s="1"/>
  <c r="B88" i="57"/>
  <c r="D88" i="57" s="1"/>
  <c r="B86" i="57"/>
  <c r="D86" i="57" s="1"/>
  <c r="B125" i="57"/>
  <c r="B43" i="57"/>
  <c r="D43" i="57" s="1"/>
  <c r="B4" i="57"/>
  <c r="D4" i="57" s="1"/>
  <c r="E4" i="57" s="1"/>
  <c r="B47" i="57"/>
  <c r="D47" i="57" s="1"/>
  <c r="B123" i="57"/>
  <c r="B82" i="57"/>
  <c r="D82" i="57" s="1"/>
  <c r="B49" i="57"/>
  <c r="D49" i="57" s="1"/>
  <c r="B45" i="57"/>
  <c r="D45" i="57" s="1"/>
  <c r="AC84" i="57"/>
  <c r="AC45" i="57"/>
  <c r="X45" i="57" s="1"/>
  <c r="AC125" i="57"/>
  <c r="X125" i="57" s="1"/>
  <c r="AC47" i="57"/>
  <c r="X47" i="57" s="1"/>
  <c r="AC123" i="57"/>
  <c r="X123" i="57" s="1"/>
  <c r="AC6" i="57"/>
  <c r="X6" i="57" s="1"/>
  <c r="AC4" i="57"/>
  <c r="X4" i="57" s="1"/>
  <c r="AC49" i="57"/>
  <c r="X49" i="57" s="1"/>
  <c r="AC88" i="57"/>
  <c r="AC86" i="57"/>
  <c r="AC127" i="57"/>
  <c r="X127" i="57" s="1"/>
  <c r="AC10" i="57"/>
  <c r="X10" i="57" s="1"/>
  <c r="AC121" i="57"/>
  <c r="X121" i="57" s="1"/>
  <c r="AC82" i="57"/>
  <c r="AC43" i="57"/>
  <c r="X43" i="57" s="1"/>
  <c r="AC8" i="57"/>
  <c r="X8" i="57" s="1"/>
  <c r="B44" i="44"/>
  <c r="E44" i="44" s="1"/>
  <c r="F44" i="44" s="1"/>
  <c r="L44" i="44" s="1"/>
  <c r="M44" i="44" s="1"/>
  <c r="B104" i="44"/>
  <c r="E104" i="44" s="1"/>
  <c r="F104" i="44" s="1"/>
  <c r="L104" i="44" s="1"/>
  <c r="M104" i="44" s="1"/>
  <c r="B74" i="44"/>
  <c r="E74" i="44" s="1"/>
  <c r="F74" i="44" s="1"/>
  <c r="L74" i="44" s="1"/>
  <c r="M74" i="44" s="1"/>
  <c r="P354" i="50"/>
  <c r="H354" i="50" s="1"/>
  <c r="B311" i="50"/>
  <c r="D311" i="50" s="1"/>
  <c r="E311" i="50" s="1"/>
  <c r="B347" i="50"/>
  <c r="D347" i="50" s="1"/>
  <c r="E347" i="50" s="1"/>
  <c r="B329" i="50"/>
  <c r="D329" i="50" s="1"/>
  <c r="E329" i="50" s="1"/>
  <c r="P318" i="50"/>
  <c r="H318" i="50" s="1"/>
  <c r="P372" i="50"/>
  <c r="H372" i="50" s="1"/>
  <c r="P336" i="50"/>
  <c r="H336" i="50" s="1"/>
  <c r="B365" i="50"/>
  <c r="D365" i="50" s="1"/>
  <c r="E365" i="50" s="1"/>
  <c r="P278" i="50"/>
  <c r="H278" i="50" s="1"/>
  <c r="P296" i="50"/>
  <c r="H296" i="50" s="1"/>
  <c r="P260" i="50"/>
  <c r="H260" i="50" s="1"/>
  <c r="B271" i="50"/>
  <c r="D271" i="50" s="1"/>
  <c r="E271" i="50" s="1"/>
  <c r="B253" i="50"/>
  <c r="D253" i="50" s="1"/>
  <c r="E253" i="50" s="1"/>
  <c r="B289" i="50"/>
  <c r="D289" i="50" s="1"/>
  <c r="E289" i="50" s="1"/>
  <c r="B235" i="50"/>
  <c r="D235" i="50" s="1"/>
  <c r="E235" i="50" s="1"/>
  <c r="P242" i="50"/>
  <c r="H242" i="50" s="1"/>
  <c r="B173" i="50"/>
  <c r="D173" i="50" s="1"/>
  <c r="E173" i="50" s="1"/>
  <c r="B209" i="50"/>
  <c r="D209" i="50" s="1"/>
  <c r="E209" i="50" s="1"/>
  <c r="B191" i="50"/>
  <c r="D191" i="50" s="1"/>
  <c r="E191" i="50" s="1"/>
  <c r="B155" i="50"/>
  <c r="D155" i="50" s="1"/>
  <c r="E155" i="50" s="1"/>
  <c r="P164" i="50"/>
  <c r="H164" i="50" s="1"/>
  <c r="I164" i="50" s="1"/>
  <c r="P182" i="50"/>
  <c r="H182" i="50" s="1"/>
  <c r="I182" i="50" s="1"/>
  <c r="P200" i="50"/>
  <c r="H200" i="50" s="1"/>
  <c r="I200" i="50" s="1"/>
  <c r="P218" i="50"/>
  <c r="H218" i="50" s="1"/>
  <c r="I218" i="50" s="1"/>
  <c r="P106" i="50"/>
  <c r="H106" i="50" s="1"/>
  <c r="I106" i="50" s="1"/>
  <c r="B115" i="50"/>
  <c r="D115" i="50" s="1"/>
  <c r="E115" i="50" s="1"/>
  <c r="P124" i="50"/>
  <c r="H124" i="50" s="1"/>
  <c r="I124" i="50" s="1"/>
  <c r="P142" i="50"/>
  <c r="H142" i="50" s="1"/>
  <c r="I142" i="50" s="1"/>
  <c r="B97" i="50"/>
  <c r="D97" i="50" s="1"/>
  <c r="E97" i="50" s="1"/>
  <c r="B133" i="50"/>
  <c r="D133" i="50" s="1"/>
  <c r="E133" i="50" s="1"/>
  <c r="B79" i="50"/>
  <c r="D79" i="50" s="1"/>
  <c r="E79" i="50" s="1"/>
  <c r="P88" i="50"/>
  <c r="H88" i="50" s="1"/>
  <c r="I88" i="50" s="1"/>
  <c r="B307" i="50"/>
  <c r="D307" i="50" s="1"/>
  <c r="E307" i="50" s="1"/>
  <c r="P370" i="50"/>
  <c r="H370" i="50" s="1"/>
  <c r="I370" i="50" s="1"/>
  <c r="B361" i="50"/>
  <c r="D361" i="50" s="1"/>
  <c r="E361" i="50" s="1"/>
  <c r="P334" i="50"/>
  <c r="H334" i="50" s="1"/>
  <c r="I334" i="50" s="1"/>
  <c r="P352" i="50"/>
  <c r="H352" i="50" s="1"/>
  <c r="I352" i="50" s="1"/>
  <c r="P316" i="50"/>
  <c r="H316" i="50" s="1"/>
  <c r="I316" i="50" s="1"/>
  <c r="B325" i="50"/>
  <c r="D325" i="50" s="1"/>
  <c r="E325" i="50" s="1"/>
  <c r="B343" i="50"/>
  <c r="D343" i="50" s="1"/>
  <c r="E343" i="50" s="1"/>
  <c r="P294" i="50"/>
  <c r="H294" i="50" s="1"/>
  <c r="I294" i="50" s="1"/>
  <c r="B267" i="50"/>
  <c r="D267" i="50" s="1"/>
  <c r="E267" i="50" s="1"/>
  <c r="P276" i="50"/>
  <c r="H276" i="50" s="1"/>
  <c r="I276" i="50" s="1"/>
  <c r="P258" i="50"/>
  <c r="H258" i="50" s="1"/>
  <c r="I258" i="50" s="1"/>
  <c r="B249" i="50"/>
  <c r="D249" i="50" s="1"/>
  <c r="E249" i="50" s="1"/>
  <c r="B285" i="50"/>
  <c r="D285" i="50" s="1"/>
  <c r="E285" i="50" s="1"/>
  <c r="B231" i="50"/>
  <c r="D231" i="50" s="1"/>
  <c r="E231" i="50" s="1"/>
  <c r="P240" i="50"/>
  <c r="H240" i="50" s="1"/>
  <c r="I240" i="50" s="1"/>
  <c r="B130" i="42"/>
  <c r="D130" i="42" s="1"/>
  <c r="B13" i="42"/>
  <c r="D13" i="42" s="1"/>
  <c r="E13" i="42" s="1"/>
  <c r="B8" i="42"/>
  <c r="D8" i="42" s="1"/>
  <c r="E8" i="42" s="1"/>
  <c r="O158" i="42"/>
  <c r="J158" i="42" s="1"/>
  <c r="O163" i="42"/>
  <c r="J163" i="42" s="1"/>
  <c r="B135" i="42"/>
  <c r="D135" i="42" s="1"/>
  <c r="B102" i="44"/>
  <c r="E102" i="44" s="1"/>
  <c r="F102" i="44" s="1"/>
  <c r="L102" i="44" s="1"/>
  <c r="M102" i="44" s="1"/>
  <c r="B72" i="44"/>
  <c r="E72" i="44" s="1"/>
  <c r="F72" i="44" s="1"/>
  <c r="L72" i="44" s="1"/>
  <c r="M72" i="44" s="1"/>
  <c r="B42" i="44"/>
  <c r="E42" i="44" s="1"/>
  <c r="F42" i="44" s="1"/>
  <c r="L42" i="44" s="1"/>
  <c r="M42" i="44" s="1"/>
  <c r="B68" i="50"/>
  <c r="D68" i="50" s="1"/>
  <c r="P25" i="50"/>
  <c r="H25" i="50" s="1"/>
  <c r="I25" i="50" s="1"/>
  <c r="B50" i="50"/>
  <c r="D50" i="50" s="1"/>
  <c r="P43" i="50"/>
  <c r="H43" i="50" s="1"/>
  <c r="I43" i="50" s="1"/>
  <c r="B32" i="50"/>
  <c r="D32" i="50" s="1"/>
  <c r="P61" i="50"/>
  <c r="H61" i="50" s="1"/>
  <c r="I61" i="50" s="1"/>
  <c r="P7" i="50"/>
  <c r="H7" i="50" s="1"/>
  <c r="I7" i="50" s="1"/>
  <c r="B14" i="50"/>
  <c r="D14" i="50" s="1"/>
  <c r="O162" i="42"/>
  <c r="J162" i="42" s="1"/>
  <c r="B138" i="42"/>
  <c r="D138" i="42" s="1"/>
  <c r="B133" i="42"/>
  <c r="D133" i="42" s="1"/>
  <c r="B16" i="42"/>
  <c r="D16" i="42" s="1"/>
  <c r="E16" i="42" s="1"/>
  <c r="B11" i="42"/>
  <c r="D11" i="42" s="1"/>
  <c r="E11" i="42" s="1"/>
  <c r="O157" i="42"/>
  <c r="J157" i="42" s="1"/>
  <c r="B184" i="34"/>
  <c r="D184" i="34" s="1"/>
  <c r="E184" i="34" s="1"/>
  <c r="B180" i="34"/>
  <c r="D180" i="34" s="1"/>
  <c r="E180" i="34" s="1"/>
  <c r="B186" i="34"/>
  <c r="D186" i="34" s="1"/>
  <c r="E186" i="34" s="1"/>
  <c r="B182" i="34"/>
  <c r="D182" i="34" s="1"/>
  <c r="E182" i="34" s="1"/>
  <c r="B249" i="34"/>
  <c r="B251" i="34"/>
  <c r="B247" i="34"/>
  <c r="B253" i="34"/>
  <c r="AA249" i="34"/>
  <c r="V249" i="34" s="1"/>
  <c r="AA251" i="34"/>
  <c r="V251" i="34" s="1"/>
  <c r="AA253" i="34"/>
  <c r="V253" i="34" s="1"/>
  <c r="AA247" i="34"/>
  <c r="V247" i="34" s="1"/>
  <c r="B48" i="34"/>
  <c r="D48" i="34" s="1"/>
  <c r="E48" i="34" s="1"/>
  <c r="B117" i="34"/>
  <c r="D117" i="34" s="1"/>
  <c r="E117" i="34" s="1"/>
  <c r="B115" i="34"/>
  <c r="D115" i="34" s="1"/>
  <c r="E115" i="34" s="1"/>
  <c r="B50" i="34"/>
  <c r="D50" i="34" s="1"/>
  <c r="E50" i="34" s="1"/>
  <c r="AA186" i="34"/>
  <c r="AA184" i="34"/>
  <c r="AA182" i="34"/>
  <c r="AA48" i="34"/>
  <c r="V48" i="34" s="1"/>
  <c r="AA117" i="34"/>
  <c r="V117" i="34" s="1"/>
  <c r="AA50" i="34"/>
  <c r="V50" i="34" s="1"/>
  <c r="AA180" i="34"/>
  <c r="AA115" i="34"/>
  <c r="V115" i="34" s="1"/>
  <c r="B185" i="34"/>
  <c r="D185" i="34" s="1"/>
  <c r="E185" i="34" s="1"/>
  <c r="B181" i="34"/>
  <c r="D181" i="34" s="1"/>
  <c r="E181" i="34" s="1"/>
  <c r="B183" i="34"/>
  <c r="D183" i="34" s="1"/>
  <c r="E183" i="34" s="1"/>
  <c r="B179" i="34"/>
  <c r="D179" i="34" s="1"/>
  <c r="E179" i="34" s="1"/>
  <c r="B246" i="34"/>
  <c r="B250" i="34"/>
  <c r="B248" i="34"/>
  <c r="B252" i="34"/>
  <c r="AA250" i="34"/>
  <c r="V250" i="34" s="1"/>
  <c r="AA252" i="34"/>
  <c r="V252" i="34" s="1"/>
  <c r="AA246" i="34"/>
  <c r="V246" i="34" s="1"/>
  <c r="AA248" i="34"/>
  <c r="V248" i="34" s="1"/>
  <c r="B114" i="34"/>
  <c r="D114" i="34" s="1"/>
  <c r="E114" i="34" s="1"/>
  <c r="B47" i="34"/>
  <c r="D47" i="34" s="1"/>
  <c r="E47" i="34" s="1"/>
  <c r="B49" i="34"/>
  <c r="D49" i="34" s="1"/>
  <c r="E49" i="34" s="1"/>
  <c r="B116" i="34"/>
  <c r="D116" i="34" s="1"/>
  <c r="E116" i="34" s="1"/>
  <c r="AA47" i="34"/>
  <c r="V47" i="34" s="1"/>
  <c r="AA116" i="34"/>
  <c r="V116" i="34" s="1"/>
  <c r="AA181" i="34"/>
  <c r="AA185" i="34"/>
  <c r="AA114" i="34"/>
  <c r="V114" i="34" s="1"/>
  <c r="AA183" i="34"/>
  <c r="AA49" i="34"/>
  <c r="V49" i="34" s="1"/>
  <c r="AA179" i="34"/>
  <c r="B68" i="41"/>
  <c r="D68" i="41" s="1"/>
  <c r="E68" i="41" s="1"/>
  <c r="B78" i="41"/>
  <c r="D78" i="41" s="1"/>
  <c r="E78" i="41" s="1"/>
  <c r="B48" i="41"/>
  <c r="D48" i="41" s="1"/>
  <c r="E48" i="41" s="1"/>
  <c r="H48" i="41" s="1"/>
  <c r="B58" i="41"/>
  <c r="D58" i="41" s="1"/>
  <c r="E58" i="41" s="1"/>
  <c r="H58" i="41" s="1"/>
  <c r="B92" i="41"/>
  <c r="D92" i="41" s="1"/>
  <c r="E92" i="41" s="1"/>
  <c r="W158" i="41"/>
  <c r="R158" i="41" s="1"/>
  <c r="S158" i="41" s="1"/>
  <c r="T158" i="41" s="1"/>
  <c r="W70" i="41"/>
  <c r="R70" i="41" s="1"/>
  <c r="S70" i="41" s="1"/>
  <c r="B122" i="41"/>
  <c r="D122" i="41" s="1"/>
  <c r="E122" i="41" s="1"/>
  <c r="B102" i="41"/>
  <c r="D102" i="41" s="1"/>
  <c r="E102" i="41" s="1"/>
  <c r="W36" i="41"/>
  <c r="R36" i="41" s="1"/>
  <c r="S36" i="41" s="1"/>
  <c r="B112" i="41"/>
  <c r="D112" i="41" s="1"/>
  <c r="E112" i="41" s="1"/>
  <c r="B136" i="41"/>
  <c r="B34" i="41"/>
  <c r="D34" i="41" s="1"/>
  <c r="E34" i="41" s="1"/>
  <c r="W168" i="41"/>
  <c r="R168" i="41" s="1"/>
  <c r="S168" i="41" s="1"/>
  <c r="T168" i="41" s="1"/>
  <c r="W80" i="41"/>
  <c r="R80" i="41" s="1"/>
  <c r="S80" i="41" s="1"/>
  <c r="B24" i="41"/>
  <c r="D24" i="41" s="1"/>
  <c r="E24" i="41" s="1"/>
  <c r="W148" i="41"/>
  <c r="R148" i="41" s="1"/>
  <c r="S148" i="41" s="1"/>
  <c r="T148" i="41" s="1"/>
  <c r="B146" i="41"/>
  <c r="W26" i="41"/>
  <c r="R26" i="41" s="1"/>
  <c r="S26" i="41" s="1"/>
  <c r="W138" i="41"/>
  <c r="R138" i="41" s="1"/>
  <c r="S138" i="41" s="1"/>
  <c r="T138" i="41" s="1"/>
  <c r="B156" i="41"/>
  <c r="B166" i="41"/>
  <c r="B60" i="42"/>
  <c r="D60" i="42" s="1"/>
  <c r="E60" i="42" s="1"/>
  <c r="B65" i="42"/>
  <c r="D65" i="42" s="1"/>
  <c r="E65" i="42" s="1"/>
  <c r="B50" i="41"/>
  <c r="D50" i="41" s="1"/>
  <c r="E50" i="41" s="1"/>
  <c r="H50" i="41" s="1"/>
  <c r="B70" i="41"/>
  <c r="D70" i="41" s="1"/>
  <c r="E70" i="41" s="1"/>
  <c r="B60" i="41"/>
  <c r="D60" i="41" s="1"/>
  <c r="E60" i="41" s="1"/>
  <c r="H60" i="41" s="1"/>
  <c r="B80" i="41"/>
  <c r="D80" i="41" s="1"/>
  <c r="E80" i="41" s="1"/>
  <c r="W136" i="41"/>
  <c r="R136" i="41" s="1"/>
  <c r="S136" i="41" s="1"/>
  <c r="T136" i="41" s="1"/>
  <c r="W146" i="41"/>
  <c r="R146" i="41" s="1"/>
  <c r="S146" i="41" s="1"/>
  <c r="T146" i="41" s="1"/>
  <c r="B26" i="41"/>
  <c r="D26" i="41" s="1"/>
  <c r="E26" i="41" s="1"/>
  <c r="W78" i="41"/>
  <c r="R78" i="41" s="1"/>
  <c r="S78" i="41" s="1"/>
  <c r="B94" i="41"/>
  <c r="D94" i="41" s="1"/>
  <c r="E94" i="41" s="1"/>
  <c r="B138" i="41"/>
  <c r="W34" i="41"/>
  <c r="R34" i="41" s="1"/>
  <c r="S34" i="41" s="1"/>
  <c r="B104" i="41"/>
  <c r="D104" i="41" s="1"/>
  <c r="E104" i="41" s="1"/>
  <c r="B158" i="41"/>
  <c r="W68" i="41"/>
  <c r="R68" i="41" s="1"/>
  <c r="S68" i="41" s="1"/>
  <c r="W156" i="41"/>
  <c r="R156" i="41" s="1"/>
  <c r="S156" i="41" s="1"/>
  <c r="T156" i="41" s="1"/>
  <c r="B124" i="41"/>
  <c r="D124" i="41" s="1"/>
  <c r="E124" i="41" s="1"/>
  <c r="B148" i="41"/>
  <c r="B168" i="41"/>
  <c r="W166" i="41"/>
  <c r="R166" i="41" s="1"/>
  <c r="S166" i="41" s="1"/>
  <c r="T166" i="41" s="1"/>
  <c r="B36" i="41"/>
  <c r="D36" i="41" s="1"/>
  <c r="E36" i="41" s="1"/>
  <c r="B114" i="41"/>
  <c r="D114" i="41" s="1"/>
  <c r="E114" i="41" s="1"/>
  <c r="W24" i="41"/>
  <c r="R24" i="41" s="1"/>
  <c r="S24" i="41" s="1"/>
  <c r="P364" i="50"/>
  <c r="H364" i="50" s="1"/>
  <c r="I364" i="50" s="1"/>
  <c r="B335" i="50"/>
  <c r="D335" i="50" s="1"/>
  <c r="E335" i="50" s="1"/>
  <c r="P346" i="50"/>
  <c r="H346" i="50" s="1"/>
  <c r="I346" i="50" s="1"/>
  <c r="B317" i="50"/>
  <c r="D317" i="50" s="1"/>
  <c r="E317" i="50" s="1"/>
  <c r="P328" i="50"/>
  <c r="H328" i="50" s="1"/>
  <c r="I328" i="50" s="1"/>
  <c r="B353" i="50"/>
  <c r="D353" i="50" s="1"/>
  <c r="E353" i="50" s="1"/>
  <c r="P310" i="50"/>
  <c r="H310" i="50" s="1"/>
  <c r="I310" i="50" s="1"/>
  <c r="B371" i="50"/>
  <c r="D371" i="50" s="1"/>
  <c r="E371" i="50" s="1"/>
  <c r="P252" i="50"/>
  <c r="H252" i="50" s="1"/>
  <c r="I252" i="50" s="1"/>
  <c r="P270" i="50"/>
  <c r="H270" i="50" s="1"/>
  <c r="I270" i="50" s="1"/>
  <c r="B277" i="50"/>
  <c r="D277" i="50" s="1"/>
  <c r="E277" i="50" s="1"/>
  <c r="P288" i="50"/>
  <c r="H288" i="50" s="1"/>
  <c r="I288" i="50" s="1"/>
  <c r="B259" i="50"/>
  <c r="D259" i="50" s="1"/>
  <c r="E259" i="50" s="1"/>
  <c r="B295" i="50"/>
  <c r="D295" i="50" s="1"/>
  <c r="E295" i="50" s="1"/>
  <c r="B241" i="50"/>
  <c r="D241" i="50" s="1"/>
  <c r="E241" i="50" s="1"/>
  <c r="P234" i="50"/>
  <c r="H234" i="50" s="1"/>
  <c r="I234" i="50" s="1"/>
  <c r="B45" i="44"/>
  <c r="E45" i="44" s="1"/>
  <c r="F45" i="44" s="1"/>
  <c r="L45" i="44" s="1"/>
  <c r="M45" i="44" s="1"/>
  <c r="B105" i="44"/>
  <c r="E105" i="44" s="1"/>
  <c r="F105" i="44" s="1"/>
  <c r="L105" i="44" s="1"/>
  <c r="M105" i="44" s="1"/>
  <c r="B75" i="44"/>
  <c r="E75" i="44" s="1"/>
  <c r="F75" i="44" s="1"/>
  <c r="L75" i="44" s="1"/>
  <c r="M75" i="44" s="1"/>
  <c r="B171" i="34"/>
  <c r="D171" i="34" s="1"/>
  <c r="E171" i="34" s="1"/>
  <c r="B167" i="34"/>
  <c r="D167" i="34" s="1"/>
  <c r="E167" i="34" s="1"/>
  <c r="B169" i="34"/>
  <c r="D169" i="34" s="1"/>
  <c r="E169" i="34" s="1"/>
  <c r="B165" i="34"/>
  <c r="D165" i="34" s="1"/>
  <c r="E165" i="34" s="1"/>
  <c r="B234" i="34"/>
  <c r="B232" i="34"/>
  <c r="B238" i="34"/>
  <c r="B236" i="34"/>
  <c r="AA234" i="34"/>
  <c r="V234" i="34" s="1"/>
  <c r="AA238" i="34"/>
  <c r="V238" i="34" s="1"/>
  <c r="AA236" i="34"/>
  <c r="V236" i="34" s="1"/>
  <c r="AA232" i="34"/>
  <c r="V232" i="34" s="1"/>
  <c r="B100" i="34"/>
  <c r="D100" i="34" s="1"/>
  <c r="E100" i="34" s="1"/>
  <c r="B102" i="34"/>
  <c r="D102" i="34" s="1"/>
  <c r="E102" i="34" s="1"/>
  <c r="B35" i="34"/>
  <c r="D35" i="34" s="1"/>
  <c r="E35" i="34" s="1"/>
  <c r="B33" i="34"/>
  <c r="D33" i="34" s="1"/>
  <c r="E33" i="34" s="1"/>
  <c r="AA33" i="34"/>
  <c r="V33" i="34" s="1"/>
  <c r="AA171" i="34"/>
  <c r="AA169" i="34"/>
  <c r="AA165" i="34"/>
  <c r="AA100" i="34"/>
  <c r="V100" i="34" s="1"/>
  <c r="AA167" i="34"/>
  <c r="AA102" i="34"/>
  <c r="V102" i="34" s="1"/>
  <c r="AA35" i="34"/>
  <c r="V35" i="34" s="1"/>
  <c r="B81" i="44"/>
  <c r="E81" i="44" s="1"/>
  <c r="F81" i="44" s="1"/>
  <c r="L81" i="44" s="1"/>
  <c r="M81" i="44" s="1"/>
  <c r="B51" i="44"/>
  <c r="E51" i="44" s="1"/>
  <c r="F51" i="44" s="1"/>
  <c r="L51" i="44" s="1"/>
  <c r="M51" i="44" s="1"/>
  <c r="B111" i="44"/>
  <c r="E111" i="44" s="1"/>
  <c r="F111" i="44" s="1"/>
  <c r="L111" i="44" s="1"/>
  <c r="M111" i="44" s="1"/>
  <c r="B21" i="44"/>
  <c r="E21" i="44" s="1"/>
  <c r="F21" i="44" s="1"/>
  <c r="L21" i="44" s="1"/>
  <c r="M21" i="44" s="1"/>
  <c r="B20" i="45"/>
  <c r="D20" i="45" s="1"/>
  <c r="E20" i="45" s="1"/>
  <c r="I20" i="45" s="1"/>
  <c r="B37" i="45"/>
  <c r="D37" i="45" s="1"/>
  <c r="E37" i="45" s="1"/>
  <c r="I37" i="45" s="1"/>
  <c r="B22" i="45"/>
  <c r="D22" i="45" s="1"/>
  <c r="E22" i="45" s="1"/>
  <c r="I22" i="45" s="1"/>
  <c r="B35" i="45"/>
  <c r="D35" i="45" s="1"/>
  <c r="E35" i="45" s="1"/>
  <c r="I35" i="45" s="1"/>
  <c r="B7" i="45"/>
  <c r="D7" i="45" s="1"/>
  <c r="B5" i="45"/>
  <c r="D5" i="45" s="1"/>
  <c r="O11" i="55"/>
  <c r="J11" i="55" s="1"/>
  <c r="B32" i="55"/>
  <c r="D32" i="55" s="1"/>
  <c r="E32" i="55" s="1"/>
  <c r="O6" i="55"/>
  <c r="J6" i="55" s="1"/>
  <c r="B42" i="55"/>
  <c r="D42" i="55" s="1"/>
  <c r="E42" i="55" s="1"/>
  <c r="B37" i="55"/>
  <c r="D37" i="55" s="1"/>
  <c r="E37" i="55" s="1"/>
  <c r="O16" i="55"/>
  <c r="J16" i="55" s="1"/>
  <c r="B47" i="55"/>
  <c r="D47" i="55" s="1"/>
  <c r="E47" i="55" s="1"/>
  <c r="O21" i="55"/>
  <c r="J21" i="55" s="1"/>
  <c r="B14" i="42"/>
  <c r="D14" i="42" s="1"/>
  <c r="E14" i="42" s="1"/>
  <c r="O159" i="42"/>
  <c r="J159" i="42" s="1"/>
  <c r="B136" i="42"/>
  <c r="D136" i="42" s="1"/>
  <c r="B131" i="42"/>
  <c r="D131" i="42" s="1"/>
  <c r="O164" i="42"/>
  <c r="J164" i="42" s="1"/>
  <c r="B9" i="42"/>
  <c r="D9" i="42" s="1"/>
  <c r="E9" i="42" s="1"/>
  <c r="B309" i="50"/>
  <c r="D309" i="50" s="1"/>
  <c r="E309" i="50" s="1"/>
  <c r="B327" i="50"/>
  <c r="D327" i="50" s="1"/>
  <c r="E327" i="50" s="1"/>
  <c r="P368" i="50"/>
  <c r="H368" i="50" s="1"/>
  <c r="P314" i="50"/>
  <c r="H314" i="50" s="1"/>
  <c r="B345" i="50"/>
  <c r="D345" i="50" s="1"/>
  <c r="E345" i="50" s="1"/>
  <c r="B363" i="50"/>
  <c r="D363" i="50" s="1"/>
  <c r="E363" i="50" s="1"/>
  <c r="P350" i="50"/>
  <c r="H350" i="50" s="1"/>
  <c r="P332" i="50"/>
  <c r="H332" i="50" s="1"/>
  <c r="P256" i="50"/>
  <c r="H256" i="50" s="1"/>
  <c r="B251" i="50"/>
  <c r="D251" i="50" s="1"/>
  <c r="E251" i="50" s="1"/>
  <c r="P274" i="50"/>
  <c r="H274" i="50" s="1"/>
  <c r="P292" i="50"/>
  <c r="H292" i="50" s="1"/>
  <c r="B287" i="50"/>
  <c r="D287" i="50" s="1"/>
  <c r="E287" i="50" s="1"/>
  <c r="M287" i="50" s="1"/>
  <c r="N287" i="50" s="1"/>
  <c r="B269" i="50"/>
  <c r="D269" i="50" s="1"/>
  <c r="E269" i="50" s="1"/>
  <c r="M269" i="50" s="1"/>
  <c r="N269" i="50" s="1"/>
  <c r="B233" i="50"/>
  <c r="D233" i="50" s="1"/>
  <c r="E233" i="50" s="1"/>
  <c r="P238" i="50"/>
  <c r="H238" i="50" s="1"/>
  <c r="P42" i="50"/>
  <c r="H42" i="50" s="1"/>
  <c r="I42" i="50" s="1"/>
  <c r="B31" i="50"/>
  <c r="D31" i="50" s="1"/>
  <c r="B49" i="50"/>
  <c r="D49" i="50" s="1"/>
  <c r="B67" i="50"/>
  <c r="D67" i="50" s="1"/>
  <c r="P24" i="50"/>
  <c r="H24" i="50" s="1"/>
  <c r="I24" i="50" s="1"/>
  <c r="P60" i="50"/>
  <c r="H60" i="50" s="1"/>
  <c r="I60" i="50" s="1"/>
  <c r="P6" i="50"/>
  <c r="H6" i="50" s="1"/>
  <c r="I6" i="50" s="1"/>
  <c r="B13" i="50"/>
  <c r="D13" i="50" s="1"/>
  <c r="O161" i="42"/>
  <c r="J161" i="42" s="1"/>
  <c r="B132" i="42"/>
  <c r="D132" i="42" s="1"/>
  <c r="B15" i="42"/>
  <c r="D15" i="42" s="1"/>
  <c r="E15" i="42" s="1"/>
  <c r="B137" i="42"/>
  <c r="D137" i="42" s="1"/>
  <c r="B10" i="42"/>
  <c r="D10" i="42" s="1"/>
  <c r="E10" i="42" s="1"/>
  <c r="O156" i="42"/>
  <c r="J156" i="42" s="1"/>
  <c r="B80" i="44"/>
  <c r="E80" i="44" s="1"/>
  <c r="F80" i="44" s="1"/>
  <c r="L80" i="44" s="1"/>
  <c r="M80" i="44" s="1"/>
  <c r="B50" i="44"/>
  <c r="E50" i="44" s="1"/>
  <c r="F50" i="44" s="1"/>
  <c r="L50" i="44" s="1"/>
  <c r="M50" i="44" s="1"/>
  <c r="B110" i="44"/>
  <c r="E110" i="44" s="1"/>
  <c r="F110" i="44" s="1"/>
  <c r="L110" i="44" s="1"/>
  <c r="M110" i="44" s="1"/>
  <c r="B52" i="44"/>
  <c r="E52" i="44" s="1"/>
  <c r="F52" i="44" s="1"/>
  <c r="L52" i="44" s="1"/>
  <c r="M52" i="44" s="1"/>
  <c r="B112" i="44"/>
  <c r="E112" i="44" s="1"/>
  <c r="F112" i="44" s="1"/>
  <c r="L112" i="44" s="1"/>
  <c r="M112" i="44" s="1"/>
  <c r="B82" i="44"/>
  <c r="E82" i="44" s="1"/>
  <c r="F82" i="44" s="1"/>
  <c r="L82" i="44" s="1"/>
  <c r="M82" i="44" s="1"/>
  <c r="B22" i="44"/>
  <c r="E22" i="44" s="1"/>
  <c r="F22" i="44" s="1"/>
  <c r="L22" i="44" s="1"/>
  <c r="M22" i="44" s="1"/>
  <c r="B94" i="42"/>
  <c r="D94" i="42" s="1"/>
  <c r="E94" i="42" s="1"/>
  <c r="B103" i="42"/>
  <c r="D103" i="42" s="1"/>
  <c r="E103" i="42" s="1"/>
  <c r="B162" i="50"/>
  <c r="D162" i="50" s="1"/>
  <c r="E162" i="50" s="1"/>
  <c r="P157" i="50"/>
  <c r="H157" i="50" s="1"/>
  <c r="I157" i="50" s="1"/>
  <c r="P211" i="50"/>
  <c r="H211" i="50" s="1"/>
  <c r="I211" i="50" s="1"/>
  <c r="B216" i="50"/>
  <c r="D216" i="50" s="1"/>
  <c r="E216" i="50" s="1"/>
  <c r="B198" i="50"/>
  <c r="D198" i="50" s="1"/>
  <c r="E198" i="50" s="1"/>
  <c r="P175" i="50"/>
  <c r="H175" i="50" s="1"/>
  <c r="I175" i="50" s="1"/>
  <c r="P193" i="50"/>
  <c r="H193" i="50" s="1"/>
  <c r="I193" i="50" s="1"/>
  <c r="B180" i="50"/>
  <c r="D180" i="50" s="1"/>
  <c r="E180" i="50" s="1"/>
  <c r="B122" i="50"/>
  <c r="D122" i="50" s="1"/>
  <c r="E122" i="50" s="1"/>
  <c r="B104" i="50"/>
  <c r="D104" i="50" s="1"/>
  <c r="E104" i="50" s="1"/>
  <c r="P117" i="50"/>
  <c r="H117" i="50" s="1"/>
  <c r="I117" i="50" s="1"/>
  <c r="P135" i="50"/>
  <c r="H135" i="50" s="1"/>
  <c r="I135" i="50" s="1"/>
  <c r="B140" i="50"/>
  <c r="D140" i="50" s="1"/>
  <c r="E140" i="50" s="1"/>
  <c r="P99" i="50"/>
  <c r="H99" i="50" s="1"/>
  <c r="I99" i="50" s="1"/>
  <c r="B86" i="50"/>
  <c r="D86" i="50" s="1"/>
  <c r="E86" i="50" s="1"/>
  <c r="P81" i="50"/>
  <c r="H81" i="50" s="1"/>
  <c r="I81" i="50" s="1"/>
  <c r="B23" i="45"/>
  <c r="D23" i="45" s="1"/>
  <c r="E23" i="45" s="1"/>
  <c r="I23" i="45" s="1"/>
  <c r="B21" i="45"/>
  <c r="D21" i="45" s="1"/>
  <c r="E21" i="45" s="1"/>
  <c r="I21" i="45" s="1"/>
  <c r="B38" i="45"/>
  <c r="D38" i="45" s="1"/>
  <c r="E38" i="45" s="1"/>
  <c r="I38" i="45" s="1"/>
  <c r="B36" i="45"/>
  <c r="D36" i="45" s="1"/>
  <c r="E36" i="45" s="1"/>
  <c r="I36" i="45" s="1"/>
  <c r="B6" i="45"/>
  <c r="D6" i="45" s="1"/>
  <c r="B8" i="45"/>
  <c r="D8" i="45" s="1"/>
  <c r="B70" i="44"/>
  <c r="E70" i="44" s="1"/>
  <c r="F70" i="44" s="1"/>
  <c r="L70" i="44" s="1"/>
  <c r="M70" i="44" s="1"/>
  <c r="B40" i="44"/>
  <c r="E40" i="44" s="1"/>
  <c r="F40" i="44" s="1"/>
  <c r="L40" i="44" s="1"/>
  <c r="M40" i="44" s="1"/>
  <c r="B100" i="44"/>
  <c r="E100" i="44" s="1"/>
  <c r="F100" i="44" s="1"/>
  <c r="L100" i="44" s="1"/>
  <c r="M100" i="44" s="1"/>
  <c r="P23" i="50"/>
  <c r="H23" i="50" s="1"/>
  <c r="I23" i="50" s="1"/>
  <c r="P41" i="50"/>
  <c r="H41" i="50" s="1"/>
  <c r="I41" i="50" s="1"/>
  <c r="B28" i="50"/>
  <c r="D28" i="50" s="1"/>
  <c r="B64" i="50"/>
  <c r="D64" i="50" s="1"/>
  <c r="P59" i="50"/>
  <c r="H59" i="50" s="1"/>
  <c r="I59" i="50" s="1"/>
  <c r="B46" i="50"/>
  <c r="D46" i="50" s="1"/>
  <c r="P5" i="50"/>
  <c r="H5" i="50" s="1"/>
  <c r="I5" i="50" s="1"/>
  <c r="B10" i="50"/>
  <c r="D10" i="50" s="1"/>
  <c r="B83" i="57"/>
  <c r="D83" i="57" s="1"/>
  <c r="B44" i="57"/>
  <c r="D44" i="57" s="1"/>
  <c r="B5" i="57"/>
  <c r="D5" i="57" s="1"/>
  <c r="E5" i="57" s="1"/>
  <c r="B85" i="57"/>
  <c r="D85" i="57" s="1"/>
  <c r="B81" i="57"/>
  <c r="D81" i="57" s="1"/>
  <c r="B48" i="57"/>
  <c r="D48" i="57" s="1"/>
  <c r="AC87" i="57"/>
  <c r="B124" i="57"/>
  <c r="B42" i="57"/>
  <c r="D42" i="57" s="1"/>
  <c r="B7" i="57"/>
  <c r="D7" i="57" s="1"/>
  <c r="E7" i="57" s="1"/>
  <c r="B126" i="57"/>
  <c r="B9" i="57"/>
  <c r="D9" i="57" s="1"/>
  <c r="E9" i="57" s="1"/>
  <c r="B122" i="57"/>
  <c r="B120" i="57"/>
  <c r="B46" i="57"/>
  <c r="D46" i="57" s="1"/>
  <c r="B3" i="57"/>
  <c r="D3" i="57" s="1"/>
  <c r="E3" i="57" s="1"/>
  <c r="B87" i="57"/>
  <c r="D87" i="57" s="1"/>
  <c r="AC124" i="57"/>
  <c r="X124" i="57" s="1"/>
  <c r="AC48" i="57"/>
  <c r="X48" i="57" s="1"/>
  <c r="AC85" i="57"/>
  <c r="AC7" i="57"/>
  <c r="X7" i="57" s="1"/>
  <c r="AC126" i="57"/>
  <c r="X126" i="57" s="1"/>
  <c r="AC3" i="57"/>
  <c r="X3" i="57" s="1"/>
  <c r="AC42" i="57"/>
  <c r="X42" i="57" s="1"/>
  <c r="AC81" i="57"/>
  <c r="AC5" i="57"/>
  <c r="X5" i="57" s="1"/>
  <c r="AC120" i="57"/>
  <c r="X120" i="57" s="1"/>
  <c r="AC44" i="57"/>
  <c r="X44" i="57" s="1"/>
  <c r="AC122" i="57"/>
  <c r="X122" i="57" s="1"/>
  <c r="AC83" i="57"/>
  <c r="AC46" i="57"/>
  <c r="X46" i="57" s="1"/>
  <c r="AC9" i="57"/>
  <c r="X9" i="57" s="1"/>
  <c r="B117" i="44"/>
  <c r="E117" i="44" s="1"/>
  <c r="F117" i="44" s="1"/>
  <c r="L117" i="44" s="1"/>
  <c r="M117" i="44" s="1"/>
  <c r="B87" i="44"/>
  <c r="E87" i="44" s="1"/>
  <c r="F87" i="44" s="1"/>
  <c r="L87" i="44" s="1"/>
  <c r="M87" i="44" s="1"/>
  <c r="B57" i="44"/>
  <c r="E57" i="44" s="1"/>
  <c r="F57" i="44" s="1"/>
  <c r="L57" i="44" s="1"/>
  <c r="M57" i="44" s="1"/>
  <c r="B118" i="44"/>
  <c r="E118" i="44" s="1"/>
  <c r="F118" i="44" s="1"/>
  <c r="L118" i="44" s="1"/>
  <c r="M118" i="44" s="1"/>
  <c r="B58" i="44"/>
  <c r="E58" i="44" s="1"/>
  <c r="F58" i="44" s="1"/>
  <c r="L58" i="44" s="1"/>
  <c r="M58" i="44" s="1"/>
  <c r="B88" i="44"/>
  <c r="E88" i="44" s="1"/>
  <c r="F88" i="44" s="1"/>
  <c r="L88" i="44" s="1"/>
  <c r="M88" i="44" s="1"/>
  <c r="B73" i="44"/>
  <c r="E73" i="44" s="1"/>
  <c r="F73" i="44" s="1"/>
  <c r="L73" i="44" s="1"/>
  <c r="M73" i="44" s="1"/>
  <c r="B103" i="44"/>
  <c r="E103" i="44" s="1"/>
  <c r="F103" i="44" s="1"/>
  <c r="L103" i="44" s="1"/>
  <c r="M103" i="44" s="1"/>
  <c r="B43" i="44"/>
  <c r="E43" i="44" s="1"/>
  <c r="F43" i="44" s="1"/>
  <c r="L43" i="44" s="1"/>
  <c r="M43" i="44" s="1"/>
  <c r="B107" i="44"/>
  <c r="E107" i="44" s="1"/>
  <c r="B46" i="44"/>
  <c r="E46" i="44" s="1"/>
  <c r="F46" i="44" s="1"/>
  <c r="L46" i="44" s="1"/>
  <c r="M46" i="44" s="1"/>
  <c r="B106" i="44"/>
  <c r="E106" i="44" s="1"/>
  <c r="F106" i="44" s="1"/>
  <c r="L106" i="44" s="1"/>
  <c r="M106" i="44" s="1"/>
  <c r="B77" i="44"/>
  <c r="E77" i="44" s="1"/>
  <c r="B47" i="44"/>
  <c r="E47" i="44" s="1"/>
  <c r="B76" i="44"/>
  <c r="E76" i="44" s="1"/>
  <c r="F76" i="44" s="1"/>
  <c r="L76" i="44" s="1"/>
  <c r="M76" i="44" s="1"/>
  <c r="B78" i="44"/>
  <c r="E78" i="44" s="1"/>
  <c r="F78" i="44" s="1"/>
  <c r="L78" i="44" s="1"/>
  <c r="M78" i="44" s="1"/>
  <c r="B108" i="44"/>
  <c r="E108" i="44" s="1"/>
  <c r="F108" i="44" s="1"/>
  <c r="L108" i="44" s="1"/>
  <c r="M108" i="44" s="1"/>
  <c r="B48" i="44"/>
  <c r="E48" i="44" s="1"/>
  <c r="F48" i="44" s="1"/>
  <c r="L48" i="44" s="1"/>
  <c r="M48" i="44" s="1"/>
  <c r="B18" i="44"/>
  <c r="E18" i="44" s="1"/>
  <c r="F18" i="44" s="1"/>
  <c r="L18" i="44" s="1"/>
  <c r="M18" i="44" s="1"/>
  <c r="B41" i="42"/>
  <c r="D41" i="42" s="1"/>
  <c r="E41" i="42" s="1"/>
  <c r="B36" i="42"/>
  <c r="D36" i="42" s="1"/>
  <c r="E36" i="42" s="1"/>
  <c r="O135" i="42"/>
  <c r="J135" i="42" s="1"/>
  <c r="O130" i="42"/>
  <c r="J130" i="42" s="1"/>
  <c r="B158" i="42"/>
  <c r="D158" i="42" s="1"/>
  <c r="B163" i="42"/>
  <c r="D163" i="42" s="1"/>
  <c r="P162" i="50"/>
  <c r="H162" i="50" s="1"/>
  <c r="B211" i="50"/>
  <c r="D211" i="50" s="1"/>
  <c r="E211" i="50" s="1"/>
  <c r="B157" i="50"/>
  <c r="D157" i="50" s="1"/>
  <c r="E157" i="50" s="1"/>
  <c r="M157" i="50" s="1"/>
  <c r="P216" i="50"/>
  <c r="H216" i="50" s="1"/>
  <c r="B175" i="50"/>
  <c r="D175" i="50" s="1"/>
  <c r="E175" i="50" s="1"/>
  <c r="M175" i="50" s="1"/>
  <c r="B193" i="50"/>
  <c r="D193" i="50" s="1"/>
  <c r="E193" i="50" s="1"/>
  <c r="P198" i="50"/>
  <c r="H198" i="50" s="1"/>
  <c r="P180" i="50"/>
  <c r="H180" i="50" s="1"/>
  <c r="P122" i="50"/>
  <c r="H122" i="50" s="1"/>
  <c r="P140" i="50"/>
  <c r="H140" i="50" s="1"/>
  <c r="P104" i="50"/>
  <c r="H104" i="50" s="1"/>
  <c r="B99" i="50"/>
  <c r="D99" i="50" s="1"/>
  <c r="E99" i="50" s="1"/>
  <c r="B135" i="50"/>
  <c r="D135" i="50" s="1"/>
  <c r="E135" i="50" s="1"/>
  <c r="B117" i="50"/>
  <c r="D117" i="50" s="1"/>
  <c r="E117" i="50" s="1"/>
  <c r="B81" i="50"/>
  <c r="D81" i="50" s="1"/>
  <c r="E81" i="50" s="1"/>
  <c r="P86" i="50"/>
  <c r="H86" i="50" s="1"/>
  <c r="B138" i="44"/>
  <c r="E138" i="44" s="1"/>
  <c r="F138" i="44" s="1"/>
  <c r="L138" i="44" s="1"/>
  <c r="B143" i="44"/>
  <c r="E143" i="44" s="1"/>
  <c r="F143" i="44" s="1"/>
  <c r="L143" i="44" s="1"/>
  <c r="P367" i="50"/>
  <c r="H367" i="50" s="1"/>
  <c r="I367" i="50" s="1"/>
  <c r="B369" i="50"/>
  <c r="D369" i="50" s="1"/>
  <c r="E369" i="50" s="1"/>
  <c r="B315" i="50"/>
  <c r="D315" i="50" s="1"/>
  <c r="E315" i="50" s="1"/>
  <c r="P313" i="50"/>
  <c r="H313" i="50" s="1"/>
  <c r="I313" i="50" s="1"/>
  <c r="B351" i="50"/>
  <c r="D351" i="50" s="1"/>
  <c r="E351" i="50" s="1"/>
  <c r="M351" i="50" s="1"/>
  <c r="P349" i="50"/>
  <c r="H349" i="50" s="1"/>
  <c r="I349" i="50" s="1"/>
  <c r="B333" i="50"/>
  <c r="D333" i="50" s="1"/>
  <c r="E333" i="50" s="1"/>
  <c r="P331" i="50"/>
  <c r="H331" i="50" s="1"/>
  <c r="I331" i="50" s="1"/>
  <c r="P255" i="50"/>
  <c r="H255" i="50" s="1"/>
  <c r="I255" i="50" s="1"/>
  <c r="B293" i="50"/>
  <c r="D293" i="50" s="1"/>
  <c r="E293" i="50" s="1"/>
  <c r="P273" i="50"/>
  <c r="H273" i="50" s="1"/>
  <c r="I273" i="50" s="1"/>
  <c r="P291" i="50"/>
  <c r="H291" i="50" s="1"/>
  <c r="I291" i="50" s="1"/>
  <c r="B275" i="50"/>
  <c r="D275" i="50" s="1"/>
  <c r="E275" i="50" s="1"/>
  <c r="B257" i="50"/>
  <c r="D257" i="50" s="1"/>
  <c r="E257" i="50" s="1"/>
  <c r="B239" i="50"/>
  <c r="D239" i="50" s="1"/>
  <c r="E239" i="50" s="1"/>
  <c r="P237" i="50"/>
  <c r="H237" i="50" s="1"/>
  <c r="I237" i="50" s="1"/>
  <c r="B61" i="42"/>
  <c r="D61" i="42" s="1"/>
  <c r="E61" i="42" s="1"/>
  <c r="B66" i="42"/>
  <c r="D66" i="42" s="1"/>
  <c r="E66" i="42" s="1"/>
  <c r="B79" i="41"/>
  <c r="D79" i="41" s="1"/>
  <c r="E79" i="41" s="1"/>
  <c r="B59" i="41"/>
  <c r="D59" i="41" s="1"/>
  <c r="E59" i="41" s="1"/>
  <c r="H59" i="41" s="1"/>
  <c r="B49" i="41"/>
  <c r="D49" i="41" s="1"/>
  <c r="E49" i="41" s="1"/>
  <c r="H49" i="41" s="1"/>
  <c r="B69" i="41"/>
  <c r="D69" i="41" s="1"/>
  <c r="E69" i="41" s="1"/>
  <c r="B147" i="41"/>
  <c r="W145" i="41"/>
  <c r="R145" i="41" s="1"/>
  <c r="S145" i="41" s="1"/>
  <c r="T145" i="41" s="1"/>
  <c r="B113" i="41"/>
  <c r="D113" i="41" s="1"/>
  <c r="E113" i="41" s="1"/>
  <c r="B123" i="41"/>
  <c r="D123" i="41" s="1"/>
  <c r="E123" i="41" s="1"/>
  <c r="W135" i="41"/>
  <c r="R135" i="41" s="1"/>
  <c r="S135" i="41" s="1"/>
  <c r="T135" i="41" s="1"/>
  <c r="W23" i="41"/>
  <c r="R23" i="41" s="1"/>
  <c r="S23" i="41" s="1"/>
  <c r="B103" i="41"/>
  <c r="D103" i="41" s="1"/>
  <c r="E103" i="41" s="1"/>
  <c r="W33" i="41"/>
  <c r="R33" i="41" s="1"/>
  <c r="S33" i="41" s="1"/>
  <c r="B157" i="41"/>
  <c r="W67" i="41"/>
  <c r="R67" i="41" s="1"/>
  <c r="S67" i="41" s="1"/>
  <c r="B167" i="41"/>
  <c r="W165" i="41"/>
  <c r="R165" i="41" s="1"/>
  <c r="S165" i="41" s="1"/>
  <c r="T165" i="41" s="1"/>
  <c r="W77" i="41"/>
  <c r="R77" i="41" s="1"/>
  <c r="S77" i="41" s="1"/>
  <c r="B25" i="41"/>
  <c r="D25" i="41" s="1"/>
  <c r="E25" i="41" s="1"/>
  <c r="B137" i="41"/>
  <c r="W155" i="41"/>
  <c r="R155" i="41" s="1"/>
  <c r="S155" i="41" s="1"/>
  <c r="T155" i="41" s="1"/>
  <c r="B93" i="41"/>
  <c r="D93" i="41" s="1"/>
  <c r="E93" i="41" s="1"/>
  <c r="B35" i="41"/>
  <c r="D35" i="41" s="1"/>
  <c r="E35" i="41" s="1"/>
  <c r="P329" i="50"/>
  <c r="H329" i="50" s="1"/>
  <c r="I329" i="50" s="1"/>
  <c r="B354" i="50"/>
  <c r="D354" i="50" s="1"/>
  <c r="E354" i="50" s="1"/>
  <c r="P347" i="50"/>
  <c r="H347" i="50" s="1"/>
  <c r="I347" i="50" s="1"/>
  <c r="B372" i="50"/>
  <c r="D372" i="50" s="1"/>
  <c r="E372" i="50" s="1"/>
  <c r="P311" i="50"/>
  <c r="H311" i="50" s="1"/>
  <c r="I311" i="50" s="1"/>
  <c r="P365" i="50"/>
  <c r="H365" i="50" s="1"/>
  <c r="I365" i="50" s="1"/>
  <c r="B336" i="50"/>
  <c r="D336" i="50" s="1"/>
  <c r="E336" i="50" s="1"/>
  <c r="B318" i="50"/>
  <c r="D318" i="50" s="1"/>
  <c r="E318" i="50" s="1"/>
  <c r="B296" i="50"/>
  <c r="D296" i="50" s="1"/>
  <c r="E296" i="50" s="1"/>
  <c r="B278" i="50"/>
  <c r="D278" i="50" s="1"/>
  <c r="E278" i="50" s="1"/>
  <c r="P289" i="50"/>
  <c r="H289" i="50" s="1"/>
  <c r="I289" i="50" s="1"/>
  <c r="B260" i="50"/>
  <c r="D260" i="50" s="1"/>
  <c r="E260" i="50" s="1"/>
  <c r="P271" i="50"/>
  <c r="H271" i="50" s="1"/>
  <c r="I271" i="50" s="1"/>
  <c r="P253" i="50"/>
  <c r="H253" i="50" s="1"/>
  <c r="I253" i="50" s="1"/>
  <c r="B242" i="50"/>
  <c r="D242" i="50" s="1"/>
  <c r="E242" i="50" s="1"/>
  <c r="P235" i="50"/>
  <c r="H235" i="50" s="1"/>
  <c r="I235" i="50" s="1"/>
  <c r="B8" i="55"/>
  <c r="D8" i="55" s="1"/>
  <c r="E8" i="55" s="1"/>
  <c r="O29" i="55"/>
  <c r="J29" i="55" s="1"/>
  <c r="O44" i="55"/>
  <c r="J44" i="55" s="1"/>
  <c r="O34" i="55"/>
  <c r="J34" i="55" s="1"/>
  <c r="B18" i="55"/>
  <c r="D18" i="55" s="1"/>
  <c r="E18" i="55" s="1"/>
  <c r="B3" i="55"/>
  <c r="D3" i="55" s="1"/>
  <c r="E3" i="55" s="1"/>
  <c r="B13" i="55"/>
  <c r="D13" i="55" s="1"/>
  <c r="E13" i="55" s="1"/>
  <c r="O39" i="55"/>
  <c r="J39" i="55" s="1"/>
  <c r="O45" i="55"/>
  <c r="J45" i="55" s="1"/>
  <c r="O35" i="55"/>
  <c r="J35" i="55" s="1"/>
  <c r="B14" i="55"/>
  <c r="D14" i="55" s="1"/>
  <c r="E14" i="55" s="1"/>
  <c r="B19" i="55"/>
  <c r="D19" i="55" s="1"/>
  <c r="E19" i="55" s="1"/>
  <c r="O30" i="55"/>
  <c r="J30" i="55" s="1"/>
  <c r="B4" i="55"/>
  <c r="D4" i="55" s="1"/>
  <c r="E4" i="55" s="1"/>
  <c r="O40" i="55"/>
  <c r="J40" i="55" s="1"/>
  <c r="B9" i="55"/>
  <c r="D9" i="55" s="1"/>
  <c r="E9" i="55" s="1"/>
  <c r="B217" i="50"/>
  <c r="D217" i="50" s="1"/>
  <c r="E217" i="50" s="1"/>
  <c r="P161" i="50"/>
  <c r="H161" i="50" s="1"/>
  <c r="I161" i="50" s="1"/>
  <c r="B181" i="50"/>
  <c r="D181" i="50" s="1"/>
  <c r="E181" i="50" s="1"/>
  <c r="P215" i="50"/>
  <c r="H215" i="50" s="1"/>
  <c r="I215" i="50" s="1"/>
  <c r="P197" i="50"/>
  <c r="H197" i="50" s="1"/>
  <c r="I197" i="50" s="1"/>
  <c r="B163" i="50"/>
  <c r="D163" i="50" s="1"/>
  <c r="E163" i="50" s="1"/>
  <c r="B199" i="50"/>
  <c r="D199" i="50" s="1"/>
  <c r="E199" i="50" s="1"/>
  <c r="P179" i="50"/>
  <c r="H179" i="50" s="1"/>
  <c r="I179" i="50" s="1"/>
  <c r="P103" i="50"/>
  <c r="H103" i="50" s="1"/>
  <c r="I103" i="50" s="1"/>
  <c r="P121" i="50"/>
  <c r="H121" i="50" s="1"/>
  <c r="I121" i="50" s="1"/>
  <c r="B105" i="50"/>
  <c r="D105" i="50" s="1"/>
  <c r="E105" i="50" s="1"/>
  <c r="B141" i="50"/>
  <c r="D141" i="50" s="1"/>
  <c r="E141" i="50" s="1"/>
  <c r="P139" i="50"/>
  <c r="H139" i="50" s="1"/>
  <c r="I139" i="50" s="1"/>
  <c r="B123" i="50"/>
  <c r="D123" i="50" s="1"/>
  <c r="E123" i="50" s="1"/>
  <c r="P85" i="50"/>
  <c r="H85" i="50" s="1"/>
  <c r="I85" i="50" s="1"/>
  <c r="B87" i="50"/>
  <c r="D87" i="50" s="1"/>
  <c r="E87" i="50" s="1"/>
  <c r="O8" i="55"/>
  <c r="J8" i="55" s="1"/>
  <c r="O18" i="55"/>
  <c r="J18" i="55" s="1"/>
  <c r="B29" i="55"/>
  <c r="D29" i="55" s="1"/>
  <c r="E29" i="55" s="1"/>
  <c r="B44" i="55"/>
  <c r="D44" i="55" s="1"/>
  <c r="E44" i="55" s="1"/>
  <c r="B34" i="55"/>
  <c r="D34" i="55" s="1"/>
  <c r="E34" i="55" s="1"/>
  <c r="O3" i="55"/>
  <c r="J3" i="55" s="1"/>
  <c r="O13" i="55"/>
  <c r="J13" i="55" s="1"/>
  <c r="B39" i="55"/>
  <c r="D39" i="55" s="1"/>
  <c r="E39" i="55" s="1"/>
  <c r="P155" i="50"/>
  <c r="H155" i="50" s="1"/>
  <c r="I155" i="50" s="1"/>
  <c r="P173" i="50"/>
  <c r="H173" i="50" s="1"/>
  <c r="I173" i="50" s="1"/>
  <c r="P209" i="50"/>
  <c r="H209" i="50" s="1"/>
  <c r="I209" i="50" s="1"/>
  <c r="B182" i="50"/>
  <c r="D182" i="50" s="1"/>
  <c r="E182" i="50" s="1"/>
  <c r="P191" i="50"/>
  <c r="H191" i="50" s="1"/>
  <c r="I191" i="50" s="1"/>
  <c r="B200" i="50"/>
  <c r="D200" i="50" s="1"/>
  <c r="E200" i="50" s="1"/>
  <c r="B218" i="50"/>
  <c r="D218" i="50" s="1"/>
  <c r="E218" i="50" s="1"/>
  <c r="B164" i="50"/>
  <c r="D164" i="50" s="1"/>
  <c r="E164" i="50" s="1"/>
  <c r="P133" i="50"/>
  <c r="H133" i="50" s="1"/>
  <c r="I133" i="50" s="1"/>
  <c r="B142" i="50"/>
  <c r="D142" i="50" s="1"/>
  <c r="E142" i="50" s="1"/>
  <c r="M142" i="50" s="1"/>
  <c r="N142" i="50" s="1"/>
  <c r="B106" i="50"/>
  <c r="D106" i="50" s="1"/>
  <c r="E106" i="50" s="1"/>
  <c r="B124" i="50"/>
  <c r="D124" i="50" s="1"/>
  <c r="E124" i="50" s="1"/>
  <c r="P115" i="50"/>
  <c r="H115" i="50" s="1"/>
  <c r="I115" i="50" s="1"/>
  <c r="P97" i="50"/>
  <c r="H97" i="50" s="1"/>
  <c r="I97" i="50" s="1"/>
  <c r="P79" i="50"/>
  <c r="H79" i="50" s="1"/>
  <c r="I79" i="50" s="1"/>
  <c r="B88" i="50"/>
  <c r="D88" i="50" s="1"/>
  <c r="E88" i="50" s="1"/>
  <c r="B143" i="34"/>
  <c r="D143" i="34" s="1"/>
  <c r="E143" i="34" s="1"/>
  <c r="B139" i="34"/>
  <c r="D139" i="34" s="1"/>
  <c r="E139" i="34" s="1"/>
  <c r="B141" i="34"/>
  <c r="D141" i="34" s="1"/>
  <c r="E141" i="34" s="1"/>
  <c r="B137" i="34"/>
  <c r="D137" i="34" s="1"/>
  <c r="E137" i="34" s="1"/>
  <c r="B210" i="34"/>
  <c r="B206" i="34"/>
  <c r="B204" i="34"/>
  <c r="B208" i="34"/>
  <c r="AA206" i="34"/>
  <c r="V206" i="34" s="1"/>
  <c r="AA204" i="34"/>
  <c r="V204" i="34" s="1"/>
  <c r="AA210" i="34"/>
  <c r="V210" i="34" s="1"/>
  <c r="AA208" i="34"/>
  <c r="V208" i="34" s="1"/>
  <c r="B74" i="34"/>
  <c r="D74" i="34" s="1"/>
  <c r="E74" i="34" s="1"/>
  <c r="B7" i="34"/>
  <c r="D7" i="34" s="1"/>
  <c r="E7" i="34" s="1"/>
  <c r="B5" i="34"/>
  <c r="D5" i="34" s="1"/>
  <c r="E5" i="34" s="1"/>
  <c r="B72" i="34"/>
  <c r="D72" i="34" s="1"/>
  <c r="E72" i="34" s="1"/>
  <c r="AA5" i="34"/>
  <c r="V5" i="34" s="1"/>
  <c r="AA74" i="34"/>
  <c r="V74" i="34" s="1"/>
  <c r="AA137" i="34"/>
  <c r="AA7" i="34"/>
  <c r="V7" i="34" s="1"/>
  <c r="AA139" i="34"/>
  <c r="AA143" i="34"/>
  <c r="AA72" i="34"/>
  <c r="V72" i="34" s="1"/>
  <c r="AA141" i="34"/>
  <c r="B98" i="44"/>
  <c r="E98" i="44" s="1"/>
  <c r="F98" i="44" s="1"/>
  <c r="L98" i="44" s="1"/>
  <c r="M98" i="44" s="1"/>
  <c r="B68" i="44"/>
  <c r="E68" i="44" s="1"/>
  <c r="F68" i="44" s="1"/>
  <c r="L68" i="44" s="1"/>
  <c r="M68" i="44" s="1"/>
  <c r="B38" i="44"/>
  <c r="E38" i="44" s="1"/>
  <c r="F38" i="44" s="1"/>
  <c r="L38" i="44" s="1"/>
  <c r="M38" i="44" s="1"/>
  <c r="P58" i="50"/>
  <c r="H58" i="50" s="1"/>
  <c r="I58" i="50" s="1"/>
  <c r="B26" i="50"/>
  <c r="D26" i="50" s="1"/>
  <c r="P22" i="50"/>
  <c r="H22" i="50" s="1"/>
  <c r="I22" i="50" s="1"/>
  <c r="B62" i="50"/>
  <c r="D62" i="50" s="1"/>
  <c r="P40" i="50"/>
  <c r="H40" i="50" s="1"/>
  <c r="I40" i="50" s="1"/>
  <c r="B44" i="50"/>
  <c r="D44" i="50" s="1"/>
  <c r="P4" i="50"/>
  <c r="H4" i="50" s="1"/>
  <c r="I4" i="50" s="1"/>
  <c r="B8" i="50"/>
  <c r="D8" i="50" s="1"/>
  <c r="P194" i="50"/>
  <c r="H194" i="50" s="1"/>
  <c r="I194" i="50" s="1"/>
  <c r="B183" i="50"/>
  <c r="D183" i="50" s="1"/>
  <c r="E183" i="50" s="1"/>
  <c r="P212" i="50"/>
  <c r="H212" i="50" s="1"/>
  <c r="I212" i="50" s="1"/>
  <c r="P158" i="50"/>
  <c r="H158" i="50" s="1"/>
  <c r="I158" i="50" s="1"/>
  <c r="B219" i="50"/>
  <c r="D219" i="50" s="1"/>
  <c r="E219" i="50" s="1"/>
  <c r="P176" i="50"/>
  <c r="H176" i="50" s="1"/>
  <c r="I176" i="50" s="1"/>
  <c r="B165" i="50"/>
  <c r="D165" i="50" s="1"/>
  <c r="E165" i="50" s="1"/>
  <c r="B201" i="50"/>
  <c r="D201" i="50" s="1"/>
  <c r="E201" i="50" s="1"/>
  <c r="P118" i="50"/>
  <c r="H118" i="50" s="1"/>
  <c r="I118" i="50" s="1"/>
  <c r="P100" i="50"/>
  <c r="H100" i="50" s="1"/>
  <c r="I100" i="50" s="1"/>
  <c r="B125" i="50"/>
  <c r="D125" i="50" s="1"/>
  <c r="E125" i="50" s="1"/>
  <c r="B107" i="50"/>
  <c r="D107" i="50" s="1"/>
  <c r="E107" i="50" s="1"/>
  <c r="P136" i="50"/>
  <c r="H136" i="50" s="1"/>
  <c r="I136" i="50" s="1"/>
  <c r="B143" i="50"/>
  <c r="D143" i="50" s="1"/>
  <c r="E143" i="50" s="1"/>
  <c r="M143" i="50" s="1"/>
  <c r="N143" i="50" s="1"/>
  <c r="B89" i="50"/>
  <c r="D89" i="50" s="1"/>
  <c r="E89" i="50" s="1"/>
  <c r="P82" i="50"/>
  <c r="H82" i="50" s="1"/>
  <c r="I82" i="50" s="1"/>
  <c r="M82" i="50" s="1"/>
  <c r="N82" i="50" s="1"/>
  <c r="B20" i="55"/>
  <c r="D20" i="55" s="1"/>
  <c r="E20" i="55" s="1"/>
  <c r="O31" i="55"/>
  <c r="J31" i="55" s="1"/>
  <c r="B5" i="55"/>
  <c r="D5" i="55" s="1"/>
  <c r="E5" i="55" s="1"/>
  <c r="O46" i="55"/>
  <c r="J46" i="55" s="1"/>
  <c r="B15" i="55"/>
  <c r="D15" i="55" s="1"/>
  <c r="E15" i="55" s="1"/>
  <c r="B10" i="55"/>
  <c r="D10" i="55" s="1"/>
  <c r="E10" i="55" s="1"/>
  <c r="O36" i="55"/>
  <c r="J36" i="55" s="1"/>
  <c r="O41" i="55"/>
  <c r="J41" i="55" s="1"/>
  <c r="B92" i="42"/>
  <c r="D92" i="42" s="1"/>
  <c r="E92" i="42" s="1"/>
  <c r="B101" i="42"/>
  <c r="D101" i="42" s="1"/>
  <c r="E101" i="42" s="1"/>
  <c r="B83" i="42"/>
  <c r="D83" i="42" s="1"/>
  <c r="E83" i="42" s="1"/>
  <c r="B110" i="42"/>
  <c r="D110" i="42" s="1"/>
  <c r="E110" i="42" s="1"/>
  <c r="AC18" i="57"/>
  <c r="X18" i="57" s="1"/>
  <c r="B22" i="57"/>
  <c r="D22" i="57" s="1"/>
  <c r="E22" i="57" s="1"/>
  <c r="B141" i="57"/>
  <c r="B61" i="57"/>
  <c r="D61" i="57" s="1"/>
  <c r="B59" i="57"/>
  <c r="D59" i="57" s="1"/>
  <c r="B20" i="57"/>
  <c r="D20" i="57" s="1"/>
  <c r="E20" i="57" s="1"/>
  <c r="B102" i="57"/>
  <c r="D102" i="57" s="1"/>
  <c r="B96" i="57"/>
  <c r="D96" i="57" s="1"/>
  <c r="B57" i="57"/>
  <c r="D57" i="57" s="1"/>
  <c r="B135" i="57"/>
  <c r="B18" i="57"/>
  <c r="D18" i="57" s="1"/>
  <c r="E18" i="57" s="1"/>
  <c r="B139" i="57"/>
  <c r="B63" i="57"/>
  <c r="D63" i="57" s="1"/>
  <c r="B100" i="57"/>
  <c r="D100" i="57" s="1"/>
  <c r="B137" i="57"/>
  <c r="B98" i="57"/>
  <c r="D98" i="57" s="1"/>
  <c r="B24" i="57"/>
  <c r="D24" i="57" s="1"/>
  <c r="E24" i="57" s="1"/>
  <c r="AC98" i="57"/>
  <c r="AC57" i="57"/>
  <c r="X57" i="57" s="1"/>
  <c r="AC96" i="57"/>
  <c r="AC100" i="57"/>
  <c r="AC135" i="57"/>
  <c r="X135" i="57" s="1"/>
  <c r="AC61" i="57"/>
  <c r="X61" i="57" s="1"/>
  <c r="AC20" i="57"/>
  <c r="X20" i="57" s="1"/>
  <c r="AC102" i="57"/>
  <c r="AC137" i="57"/>
  <c r="X137" i="57" s="1"/>
  <c r="AC24" i="57"/>
  <c r="X24" i="57" s="1"/>
  <c r="AC22" i="57"/>
  <c r="X22" i="57" s="1"/>
  <c r="AC141" i="57"/>
  <c r="X141" i="57" s="1"/>
  <c r="AC63" i="57"/>
  <c r="X63" i="57" s="1"/>
  <c r="AC59" i="57"/>
  <c r="X59" i="57" s="1"/>
  <c r="AC139" i="57"/>
  <c r="X139" i="57" s="1"/>
  <c r="B364" i="50"/>
  <c r="D364" i="50" s="1"/>
  <c r="E364" i="50" s="1"/>
  <c r="B328" i="50"/>
  <c r="D328" i="50" s="1"/>
  <c r="E328" i="50" s="1"/>
  <c r="P353" i="50"/>
  <c r="H353" i="50" s="1"/>
  <c r="I353" i="50" s="1"/>
  <c r="B346" i="50"/>
  <c r="D346" i="50" s="1"/>
  <c r="E346" i="50" s="1"/>
  <c r="P317" i="50"/>
  <c r="H317" i="50" s="1"/>
  <c r="I317" i="50" s="1"/>
  <c r="P371" i="50"/>
  <c r="H371" i="50" s="1"/>
  <c r="I371" i="50" s="1"/>
  <c r="P335" i="50"/>
  <c r="H335" i="50" s="1"/>
  <c r="I335" i="50" s="1"/>
  <c r="B310" i="50"/>
  <c r="D310" i="50" s="1"/>
  <c r="E310" i="50" s="1"/>
  <c r="B252" i="50"/>
  <c r="D252" i="50" s="1"/>
  <c r="E252" i="50" s="1"/>
  <c r="P277" i="50"/>
  <c r="H277" i="50" s="1"/>
  <c r="I277" i="50" s="1"/>
  <c r="B288" i="50"/>
  <c r="D288" i="50" s="1"/>
  <c r="E288" i="50" s="1"/>
  <c r="M288" i="50" s="1"/>
  <c r="N288" i="50" s="1"/>
  <c r="P295" i="50"/>
  <c r="H295" i="50" s="1"/>
  <c r="I295" i="50" s="1"/>
  <c r="B270" i="50"/>
  <c r="D270" i="50" s="1"/>
  <c r="E270" i="50" s="1"/>
  <c r="P259" i="50"/>
  <c r="H259" i="50" s="1"/>
  <c r="I259" i="50" s="1"/>
  <c r="B234" i="50"/>
  <c r="D234" i="50" s="1"/>
  <c r="E234" i="50" s="1"/>
  <c r="P241" i="50"/>
  <c r="H241" i="50" s="1"/>
  <c r="I241" i="50" s="1"/>
  <c r="B170" i="34"/>
  <c r="D170" i="34" s="1"/>
  <c r="E170" i="34" s="1"/>
  <c r="B166" i="34"/>
  <c r="D166" i="34" s="1"/>
  <c r="E166" i="34" s="1"/>
  <c r="B172" i="34"/>
  <c r="D172" i="34" s="1"/>
  <c r="E172" i="34" s="1"/>
  <c r="B168" i="34"/>
  <c r="D168" i="34" s="1"/>
  <c r="E168" i="34" s="1"/>
  <c r="B239" i="34"/>
  <c r="B233" i="34"/>
  <c r="B235" i="34"/>
  <c r="B237" i="34"/>
  <c r="AA235" i="34"/>
  <c r="V235" i="34" s="1"/>
  <c r="AA233" i="34"/>
  <c r="V233" i="34" s="1"/>
  <c r="AA239" i="34"/>
  <c r="V239" i="34" s="1"/>
  <c r="AA237" i="34"/>
  <c r="V237" i="34" s="1"/>
  <c r="B36" i="34"/>
  <c r="D36" i="34" s="1"/>
  <c r="E36" i="34" s="1"/>
  <c r="B103" i="34"/>
  <c r="D103" i="34" s="1"/>
  <c r="E103" i="34" s="1"/>
  <c r="B34" i="34"/>
  <c r="D34" i="34" s="1"/>
  <c r="E34" i="34" s="1"/>
  <c r="B101" i="34"/>
  <c r="D101" i="34" s="1"/>
  <c r="E101" i="34" s="1"/>
  <c r="AA34" i="34"/>
  <c r="V34" i="34" s="1"/>
  <c r="AA170" i="34"/>
  <c r="AA166" i="34"/>
  <c r="AA103" i="34"/>
  <c r="V103" i="34" s="1"/>
  <c r="AA36" i="34"/>
  <c r="V36" i="34" s="1"/>
  <c r="AA101" i="34"/>
  <c r="V101" i="34" s="1"/>
  <c r="AA168" i="34"/>
  <c r="AA172" i="34"/>
  <c r="B348" i="50"/>
  <c r="D348" i="50" s="1"/>
  <c r="E348" i="50" s="1"/>
  <c r="P326" i="50"/>
  <c r="H326" i="50" s="1"/>
  <c r="I326" i="50" s="1"/>
  <c r="P308" i="50"/>
  <c r="H308" i="50" s="1"/>
  <c r="I308" i="50" s="1"/>
  <c r="P344" i="50"/>
  <c r="H344" i="50" s="1"/>
  <c r="I344" i="50" s="1"/>
  <c r="B330" i="50"/>
  <c r="D330" i="50" s="1"/>
  <c r="E330" i="50" s="1"/>
  <c r="B312" i="50"/>
  <c r="D312" i="50" s="1"/>
  <c r="E312" i="50" s="1"/>
  <c r="P362" i="50"/>
  <c r="H362" i="50" s="1"/>
  <c r="I362" i="50" s="1"/>
  <c r="B366" i="50"/>
  <c r="D366" i="50" s="1"/>
  <c r="E366" i="50" s="1"/>
  <c r="P268" i="50"/>
  <c r="H268" i="50" s="1"/>
  <c r="I268" i="50" s="1"/>
  <c r="B290" i="50"/>
  <c r="D290" i="50" s="1"/>
  <c r="E290" i="50" s="1"/>
  <c r="B254" i="50"/>
  <c r="D254" i="50" s="1"/>
  <c r="E254" i="50" s="1"/>
  <c r="P250" i="50"/>
  <c r="H250" i="50" s="1"/>
  <c r="I250" i="50" s="1"/>
  <c r="B272" i="50"/>
  <c r="D272" i="50" s="1"/>
  <c r="E272" i="50" s="1"/>
  <c r="P286" i="50"/>
  <c r="H286" i="50" s="1"/>
  <c r="I286" i="50" s="1"/>
  <c r="P232" i="50"/>
  <c r="H232" i="50" s="1"/>
  <c r="I232" i="50" s="1"/>
  <c r="B236" i="50"/>
  <c r="D236" i="50" s="1"/>
  <c r="E236" i="50" s="1"/>
  <c r="B120" i="44"/>
  <c r="E120" i="44" s="1"/>
  <c r="F120" i="44" s="1"/>
  <c r="L120" i="44" s="1"/>
  <c r="M120" i="44" s="1"/>
  <c r="B90" i="44"/>
  <c r="E90" i="44" s="1"/>
  <c r="F90" i="44" s="1"/>
  <c r="L90" i="44" s="1"/>
  <c r="M90" i="44" s="1"/>
  <c r="B60" i="44"/>
  <c r="E60" i="44" s="1"/>
  <c r="F60" i="44" s="1"/>
  <c r="L60" i="44" s="1"/>
  <c r="M60" i="44" s="1"/>
  <c r="P363" i="50"/>
  <c r="H363" i="50" s="1"/>
  <c r="I363" i="50" s="1"/>
  <c r="P345" i="50"/>
  <c r="H345" i="50" s="1"/>
  <c r="I345" i="50" s="1"/>
  <c r="P327" i="50"/>
  <c r="H327" i="50" s="1"/>
  <c r="I327" i="50" s="1"/>
  <c r="B368" i="50"/>
  <c r="D368" i="50" s="1"/>
  <c r="E368" i="50" s="1"/>
  <c r="B314" i="50"/>
  <c r="D314" i="50" s="1"/>
  <c r="E314" i="50" s="1"/>
  <c r="B332" i="50"/>
  <c r="D332" i="50" s="1"/>
  <c r="E332" i="50" s="1"/>
  <c r="B350" i="50"/>
  <c r="D350" i="50" s="1"/>
  <c r="E350" i="50" s="1"/>
  <c r="P309" i="50"/>
  <c r="H309" i="50" s="1"/>
  <c r="I309" i="50" s="1"/>
  <c r="P269" i="50"/>
  <c r="H269" i="50" s="1"/>
  <c r="I269" i="50" s="1"/>
  <c r="B274" i="50"/>
  <c r="D274" i="50" s="1"/>
  <c r="E274" i="50" s="1"/>
  <c r="B256" i="50"/>
  <c r="D256" i="50" s="1"/>
  <c r="E256" i="50" s="1"/>
  <c r="P251" i="50"/>
  <c r="H251" i="50" s="1"/>
  <c r="I251" i="50" s="1"/>
  <c r="P287" i="50"/>
  <c r="H287" i="50" s="1"/>
  <c r="I287" i="50" s="1"/>
  <c r="B292" i="50"/>
  <c r="D292" i="50" s="1"/>
  <c r="E292" i="50" s="1"/>
  <c r="B238" i="50"/>
  <c r="D238" i="50" s="1"/>
  <c r="E238" i="50" s="1"/>
  <c r="P233" i="50"/>
  <c r="H233" i="50" s="1"/>
  <c r="I233" i="50" s="1"/>
  <c r="B158" i="50"/>
  <c r="D158" i="50" s="1"/>
  <c r="E158" i="50" s="1"/>
  <c r="M158" i="50" s="1"/>
  <c r="P219" i="50"/>
  <c r="H219" i="50" s="1"/>
  <c r="I219" i="50" s="1"/>
  <c r="B212" i="50"/>
  <c r="D212" i="50" s="1"/>
  <c r="E212" i="50" s="1"/>
  <c r="M212" i="50" s="1"/>
  <c r="P183" i="50"/>
  <c r="H183" i="50" s="1"/>
  <c r="I183" i="50" s="1"/>
  <c r="P165" i="50"/>
  <c r="H165" i="50" s="1"/>
  <c r="I165" i="50" s="1"/>
  <c r="P201" i="50"/>
  <c r="H201" i="50" s="1"/>
  <c r="I201" i="50" s="1"/>
  <c r="B176" i="50"/>
  <c r="D176" i="50" s="1"/>
  <c r="E176" i="50" s="1"/>
  <c r="B194" i="50"/>
  <c r="D194" i="50" s="1"/>
  <c r="E194" i="50" s="1"/>
  <c r="P143" i="50"/>
  <c r="H143" i="50" s="1"/>
  <c r="I143" i="50" s="1"/>
  <c r="P125" i="50"/>
  <c r="H125" i="50" s="1"/>
  <c r="I125" i="50" s="1"/>
  <c r="B136" i="50"/>
  <c r="D136" i="50" s="1"/>
  <c r="E136" i="50" s="1"/>
  <c r="B118" i="50"/>
  <c r="D118" i="50" s="1"/>
  <c r="E118" i="50" s="1"/>
  <c r="B100" i="50"/>
  <c r="D100" i="50" s="1"/>
  <c r="E100" i="50" s="1"/>
  <c r="P107" i="50"/>
  <c r="H107" i="50" s="1"/>
  <c r="I107" i="50" s="1"/>
  <c r="B82" i="50"/>
  <c r="D82" i="50" s="1"/>
  <c r="E82" i="50" s="1"/>
  <c r="P89" i="50"/>
  <c r="H89" i="50" s="1"/>
  <c r="I89" i="50" s="1"/>
  <c r="B139" i="44"/>
  <c r="E139" i="44" s="1"/>
  <c r="F139" i="44" s="1"/>
  <c r="L139" i="44" s="1"/>
  <c r="B144" i="44"/>
  <c r="E144" i="44" s="1"/>
  <c r="F144" i="44" s="1"/>
  <c r="L144" i="44" s="1"/>
  <c r="P361" i="50"/>
  <c r="H361" i="50" s="1"/>
  <c r="I361" i="50" s="1"/>
  <c r="B316" i="50"/>
  <c r="D316" i="50" s="1"/>
  <c r="E316" i="50" s="1"/>
  <c r="P307" i="50"/>
  <c r="H307" i="50" s="1"/>
  <c r="I307" i="50" s="1"/>
  <c r="B352" i="50"/>
  <c r="D352" i="50" s="1"/>
  <c r="E352" i="50" s="1"/>
  <c r="M352" i="50" s="1"/>
  <c r="B334" i="50"/>
  <c r="D334" i="50" s="1"/>
  <c r="E334" i="50" s="1"/>
  <c r="M334" i="50" s="1"/>
  <c r="P343" i="50"/>
  <c r="H343" i="50" s="1"/>
  <c r="I343" i="50" s="1"/>
  <c r="P325" i="50"/>
  <c r="H325" i="50" s="1"/>
  <c r="I325" i="50" s="1"/>
  <c r="B370" i="50"/>
  <c r="D370" i="50" s="1"/>
  <c r="E370" i="50" s="1"/>
  <c r="B294" i="50"/>
  <c r="D294" i="50" s="1"/>
  <c r="E294" i="50" s="1"/>
  <c r="P267" i="50"/>
  <c r="H267" i="50" s="1"/>
  <c r="I267" i="50" s="1"/>
  <c r="P285" i="50"/>
  <c r="H285" i="50" s="1"/>
  <c r="I285" i="50" s="1"/>
  <c r="B276" i="50"/>
  <c r="D276" i="50" s="1"/>
  <c r="E276" i="50" s="1"/>
  <c r="P249" i="50"/>
  <c r="H249" i="50" s="1"/>
  <c r="I249" i="50" s="1"/>
  <c r="B258" i="50"/>
  <c r="D258" i="50" s="1"/>
  <c r="E258" i="50" s="1"/>
  <c r="P231" i="50"/>
  <c r="H231" i="50" s="1"/>
  <c r="I231" i="50" s="1"/>
  <c r="B240" i="50"/>
  <c r="D240" i="50" s="1"/>
  <c r="E240" i="50" s="1"/>
  <c r="M240" i="50" s="1"/>
  <c r="N240" i="50" s="1"/>
  <c r="P192" i="50"/>
  <c r="H192" i="50" s="1"/>
  <c r="I192" i="50" s="1"/>
  <c r="B214" i="50"/>
  <c r="D214" i="50" s="1"/>
  <c r="E214" i="50" s="1"/>
  <c r="P210" i="50"/>
  <c r="H210" i="50" s="1"/>
  <c r="I210" i="50" s="1"/>
  <c r="P174" i="50"/>
  <c r="H174" i="50" s="1"/>
  <c r="I174" i="50" s="1"/>
  <c r="B160" i="50"/>
  <c r="D160" i="50" s="1"/>
  <c r="E160" i="50" s="1"/>
  <c r="B178" i="50"/>
  <c r="D178" i="50" s="1"/>
  <c r="E178" i="50" s="1"/>
  <c r="B196" i="50"/>
  <c r="D196" i="50" s="1"/>
  <c r="E196" i="50" s="1"/>
  <c r="P156" i="50"/>
  <c r="H156" i="50" s="1"/>
  <c r="I156" i="50" s="1"/>
  <c r="B120" i="50"/>
  <c r="D120" i="50" s="1"/>
  <c r="E120" i="50" s="1"/>
  <c r="B138" i="50"/>
  <c r="D138" i="50" s="1"/>
  <c r="E138" i="50" s="1"/>
  <c r="P134" i="50"/>
  <c r="H134" i="50" s="1"/>
  <c r="I134" i="50" s="1"/>
  <c r="B102" i="50"/>
  <c r="D102" i="50" s="1"/>
  <c r="E102" i="50" s="1"/>
  <c r="P116" i="50"/>
  <c r="H116" i="50" s="1"/>
  <c r="I116" i="50" s="1"/>
  <c r="P98" i="50"/>
  <c r="H98" i="50" s="1"/>
  <c r="I98" i="50" s="1"/>
  <c r="B84" i="50"/>
  <c r="D84" i="50" s="1"/>
  <c r="E84" i="50" s="1"/>
  <c r="P80" i="50"/>
  <c r="H80" i="50" s="1"/>
  <c r="I80" i="50" s="1"/>
  <c r="P217" i="50"/>
  <c r="H217" i="50" s="1"/>
  <c r="B197" i="50"/>
  <c r="D197" i="50" s="1"/>
  <c r="E197" i="50" s="1"/>
  <c r="B179" i="50"/>
  <c r="D179" i="50" s="1"/>
  <c r="E179" i="50" s="1"/>
  <c r="B161" i="50"/>
  <c r="D161" i="50" s="1"/>
  <c r="E161" i="50" s="1"/>
  <c r="P181" i="50"/>
  <c r="H181" i="50" s="1"/>
  <c r="P163" i="50"/>
  <c r="H163" i="50" s="1"/>
  <c r="B215" i="50"/>
  <c r="D215" i="50" s="1"/>
  <c r="E215" i="50" s="1"/>
  <c r="P199" i="50"/>
  <c r="H199" i="50" s="1"/>
  <c r="B139" i="50"/>
  <c r="D139" i="50" s="1"/>
  <c r="E139" i="50" s="1"/>
  <c r="P141" i="50"/>
  <c r="H141" i="50" s="1"/>
  <c r="P123" i="50"/>
  <c r="H123" i="50" s="1"/>
  <c r="P105" i="50"/>
  <c r="H105" i="50" s="1"/>
  <c r="B121" i="50"/>
  <c r="D121" i="50" s="1"/>
  <c r="E121" i="50" s="1"/>
  <c r="B103" i="50"/>
  <c r="D103" i="50" s="1"/>
  <c r="E103" i="50" s="1"/>
  <c r="M103" i="50" s="1"/>
  <c r="N103" i="50" s="1"/>
  <c r="P87" i="50"/>
  <c r="H87" i="50" s="1"/>
  <c r="B85" i="50"/>
  <c r="D85" i="50" s="1"/>
  <c r="E85" i="50" s="1"/>
  <c r="B91" i="42"/>
  <c r="D91" i="42" s="1"/>
  <c r="E91" i="42" s="1"/>
  <c r="B100" i="42"/>
  <c r="D100" i="42" s="1"/>
  <c r="E100" i="42" s="1"/>
  <c r="B64" i="44"/>
  <c r="E64" i="44" s="1"/>
  <c r="F64" i="44" s="1"/>
  <c r="L64" i="44" s="1"/>
  <c r="M64" i="44" s="1"/>
  <c r="B34" i="44"/>
  <c r="E34" i="44" s="1"/>
  <c r="F34" i="44" s="1"/>
  <c r="L34" i="44" s="1"/>
  <c r="M34" i="44" s="1"/>
  <c r="B94" i="44"/>
  <c r="E94" i="44" s="1"/>
  <c r="F94" i="44" s="1"/>
  <c r="L94" i="44" s="1"/>
  <c r="M94" i="44" s="1"/>
  <c r="P26" i="50"/>
  <c r="H26" i="50" s="1"/>
  <c r="I26" i="50" s="1"/>
  <c r="B22" i="50"/>
  <c r="D22" i="50" s="1"/>
  <c r="B58" i="50"/>
  <c r="D58" i="50" s="1"/>
  <c r="P44" i="50"/>
  <c r="H44" i="50" s="1"/>
  <c r="I44" i="50" s="1"/>
  <c r="B40" i="50"/>
  <c r="D40" i="50" s="1"/>
  <c r="P62" i="50"/>
  <c r="H62" i="50" s="1"/>
  <c r="I62" i="50" s="1"/>
  <c r="P8" i="50"/>
  <c r="H8" i="50" s="1"/>
  <c r="I8" i="50" s="1"/>
  <c r="B4" i="50"/>
  <c r="D4" i="50" s="1"/>
  <c r="B53" i="44"/>
  <c r="E53" i="44" s="1"/>
  <c r="F53" i="44" s="1"/>
  <c r="L53" i="44" s="1"/>
  <c r="M53" i="44" s="1"/>
  <c r="B113" i="44"/>
  <c r="E113" i="44" s="1"/>
  <c r="F113" i="44" s="1"/>
  <c r="L113" i="44" s="1"/>
  <c r="M113" i="44" s="1"/>
  <c r="B83" i="44"/>
  <c r="E83" i="44" s="1"/>
  <c r="F83" i="44" s="1"/>
  <c r="L83" i="44" s="1"/>
  <c r="M83" i="44" s="1"/>
  <c r="B23" i="44"/>
  <c r="E23" i="44" s="1"/>
  <c r="F23" i="44" s="1"/>
  <c r="L23" i="44" s="1"/>
  <c r="M23" i="44" s="1"/>
  <c r="B35" i="44"/>
  <c r="E35" i="44" s="1"/>
  <c r="F35" i="44" s="1"/>
  <c r="L35" i="44" s="1"/>
  <c r="M35" i="44" s="1"/>
  <c r="B95" i="44"/>
  <c r="E95" i="44" s="1"/>
  <c r="F95" i="44" s="1"/>
  <c r="L95" i="44" s="1"/>
  <c r="M95" i="44" s="1"/>
  <c r="B65" i="44"/>
  <c r="E65" i="44" s="1"/>
  <c r="F65" i="44" s="1"/>
  <c r="L65" i="44" s="1"/>
  <c r="M65" i="44" s="1"/>
  <c r="P64" i="50"/>
  <c r="H64" i="50" s="1"/>
  <c r="I64" i="50" s="1"/>
  <c r="B41" i="50"/>
  <c r="D41" i="50" s="1"/>
  <c r="P46" i="50"/>
  <c r="H46" i="50" s="1"/>
  <c r="I46" i="50" s="1"/>
  <c r="B23" i="50"/>
  <c r="D23" i="50" s="1"/>
  <c r="P28" i="50"/>
  <c r="H28" i="50" s="1"/>
  <c r="I28" i="50" s="1"/>
  <c r="B59" i="50"/>
  <c r="D59" i="50" s="1"/>
  <c r="P10" i="50"/>
  <c r="H10" i="50" s="1"/>
  <c r="I10" i="50" s="1"/>
  <c r="B5" i="50"/>
  <c r="D5" i="50" s="1"/>
  <c r="B62" i="42"/>
  <c r="D62" i="42" s="1"/>
  <c r="E62" i="42" s="1"/>
  <c r="B67" i="42"/>
  <c r="D67" i="42" s="1"/>
  <c r="E67" i="42" s="1"/>
  <c r="B97" i="44"/>
  <c r="E97" i="44" s="1"/>
  <c r="F97" i="44" s="1"/>
  <c r="L97" i="44" s="1"/>
  <c r="M97" i="44" s="1"/>
  <c r="B37" i="44"/>
  <c r="E37" i="44" s="1"/>
  <c r="F37" i="44" s="1"/>
  <c r="L37" i="44" s="1"/>
  <c r="M37" i="44" s="1"/>
  <c r="B67" i="44"/>
  <c r="E67" i="44" s="1"/>
  <c r="F67" i="44" s="1"/>
  <c r="L67" i="44" s="1"/>
  <c r="M67" i="44" s="1"/>
  <c r="P68" i="50"/>
  <c r="H68" i="50" s="1"/>
  <c r="I68" i="50" s="1"/>
  <c r="B25" i="50"/>
  <c r="D25" i="50" s="1"/>
  <c r="P32" i="50"/>
  <c r="H32" i="50" s="1"/>
  <c r="I32" i="50" s="1"/>
  <c r="P50" i="50"/>
  <c r="H50" i="50" s="1"/>
  <c r="I50" i="50" s="1"/>
  <c r="B61" i="50"/>
  <c r="D61" i="50" s="1"/>
  <c r="B43" i="50"/>
  <c r="D43" i="50" s="1"/>
  <c r="P14" i="50"/>
  <c r="H14" i="50" s="1"/>
  <c r="I14" i="50" s="1"/>
  <c r="B7" i="50"/>
  <c r="D7" i="50" s="1"/>
  <c r="B45" i="55"/>
  <c r="D45" i="55" s="1"/>
  <c r="E45" i="55" s="1"/>
  <c r="B35" i="55"/>
  <c r="D35" i="55" s="1"/>
  <c r="E35" i="55" s="1"/>
  <c r="B40" i="55"/>
  <c r="D40" i="55" s="1"/>
  <c r="E40" i="55" s="1"/>
  <c r="O19" i="55"/>
  <c r="J19" i="55" s="1"/>
  <c r="O4" i="55"/>
  <c r="J4" i="55" s="1"/>
  <c r="O14" i="55"/>
  <c r="J14" i="55" s="1"/>
  <c r="B30" i="55"/>
  <c r="D30" i="55" s="1"/>
  <c r="E30" i="55" s="1"/>
  <c r="O9" i="55"/>
  <c r="J9" i="55" s="1"/>
  <c r="B63" i="42"/>
  <c r="D63" i="42" s="1"/>
  <c r="E63" i="42" s="1"/>
  <c r="B68" i="42"/>
  <c r="D68" i="42" s="1"/>
  <c r="E68" i="42" s="1"/>
  <c r="B156" i="34"/>
  <c r="D156" i="34" s="1"/>
  <c r="E156" i="34" s="1"/>
  <c r="B152" i="34"/>
  <c r="D152" i="34" s="1"/>
  <c r="E152" i="34" s="1"/>
  <c r="B158" i="34"/>
  <c r="D158" i="34" s="1"/>
  <c r="E158" i="34" s="1"/>
  <c r="B154" i="34"/>
  <c r="D154" i="34" s="1"/>
  <c r="E154" i="34" s="1"/>
  <c r="B223" i="34"/>
  <c r="B225" i="34"/>
  <c r="B221" i="34"/>
  <c r="B219" i="34"/>
  <c r="AA225" i="34"/>
  <c r="V225" i="34" s="1"/>
  <c r="AA223" i="34"/>
  <c r="V223" i="34" s="1"/>
  <c r="AA219" i="34"/>
  <c r="V219" i="34" s="1"/>
  <c r="AA221" i="34"/>
  <c r="V221" i="34" s="1"/>
  <c r="B22" i="34"/>
  <c r="D22" i="34" s="1"/>
  <c r="E22" i="34" s="1"/>
  <c r="B89" i="34"/>
  <c r="D89" i="34" s="1"/>
  <c r="E89" i="34" s="1"/>
  <c r="B87" i="34"/>
  <c r="D87" i="34" s="1"/>
  <c r="E87" i="34" s="1"/>
  <c r="B20" i="34"/>
  <c r="D20" i="34" s="1"/>
  <c r="E20" i="34" s="1"/>
  <c r="AA152" i="34"/>
  <c r="AA22" i="34"/>
  <c r="V22" i="34" s="1"/>
  <c r="AA154" i="34"/>
  <c r="AA89" i="34"/>
  <c r="V89" i="34" s="1"/>
  <c r="AA87" i="34"/>
  <c r="V87" i="34" s="1"/>
  <c r="AA20" i="34"/>
  <c r="V20" i="34" s="1"/>
  <c r="AA158" i="34"/>
  <c r="AA156" i="34"/>
  <c r="B99" i="44"/>
  <c r="E99" i="44" s="1"/>
  <c r="F99" i="44" s="1"/>
  <c r="L99" i="44" s="1"/>
  <c r="M99" i="44" s="1"/>
  <c r="B39" i="44"/>
  <c r="E39" i="44" s="1"/>
  <c r="F39" i="44" s="1"/>
  <c r="L39" i="44" s="1"/>
  <c r="M39" i="44" s="1"/>
  <c r="B69" i="44"/>
  <c r="E69" i="44" s="1"/>
  <c r="F69" i="44" s="1"/>
  <c r="L69" i="44" s="1"/>
  <c r="M69" i="44" s="1"/>
  <c r="B27" i="50"/>
  <c r="D27" i="50" s="1"/>
  <c r="P65" i="50"/>
  <c r="H65" i="50" s="1"/>
  <c r="I65" i="50" s="1"/>
  <c r="P47" i="50"/>
  <c r="H47" i="50" s="1"/>
  <c r="I47" i="50" s="1"/>
  <c r="P29" i="50"/>
  <c r="H29" i="50" s="1"/>
  <c r="I29" i="50" s="1"/>
  <c r="B63" i="50"/>
  <c r="D63" i="50" s="1"/>
  <c r="B45" i="50"/>
  <c r="D45" i="50" s="1"/>
  <c r="B9" i="50"/>
  <c r="D9" i="50" s="1"/>
  <c r="P11" i="50"/>
  <c r="H11" i="50" s="1"/>
  <c r="I11" i="50" s="1"/>
  <c r="B166" i="50"/>
  <c r="D166" i="50" s="1"/>
  <c r="E166" i="50" s="1"/>
  <c r="P213" i="50"/>
  <c r="H213" i="50" s="1"/>
  <c r="I213" i="50" s="1"/>
  <c r="B220" i="50"/>
  <c r="D220" i="50" s="1"/>
  <c r="E220" i="50" s="1"/>
  <c r="P177" i="50"/>
  <c r="H177" i="50" s="1"/>
  <c r="I177" i="50" s="1"/>
  <c r="B184" i="50"/>
  <c r="D184" i="50" s="1"/>
  <c r="E184" i="50" s="1"/>
  <c r="P159" i="50"/>
  <c r="H159" i="50" s="1"/>
  <c r="I159" i="50" s="1"/>
  <c r="B202" i="50"/>
  <c r="D202" i="50" s="1"/>
  <c r="E202" i="50" s="1"/>
  <c r="P195" i="50"/>
  <c r="H195" i="50" s="1"/>
  <c r="I195" i="50" s="1"/>
  <c r="P137" i="50"/>
  <c r="H137" i="50" s="1"/>
  <c r="I137" i="50" s="1"/>
  <c r="P119" i="50"/>
  <c r="H119" i="50" s="1"/>
  <c r="I119" i="50" s="1"/>
  <c r="B108" i="50"/>
  <c r="D108" i="50" s="1"/>
  <c r="E108" i="50" s="1"/>
  <c r="B144" i="50"/>
  <c r="D144" i="50" s="1"/>
  <c r="E144" i="50" s="1"/>
  <c r="P101" i="50"/>
  <c r="H101" i="50" s="1"/>
  <c r="I101" i="50" s="1"/>
  <c r="B126" i="50"/>
  <c r="D126" i="50" s="1"/>
  <c r="E126" i="50" s="1"/>
  <c r="P83" i="50"/>
  <c r="H83" i="50" s="1"/>
  <c r="I83" i="50" s="1"/>
  <c r="B90" i="50"/>
  <c r="D90" i="50" s="1"/>
  <c r="E90" i="50" s="1"/>
  <c r="B16" i="55"/>
  <c r="D16" i="55" s="1"/>
  <c r="E16" i="55" s="1"/>
  <c r="B6" i="55"/>
  <c r="D6" i="55" s="1"/>
  <c r="E6" i="55" s="1"/>
  <c r="B11" i="55"/>
  <c r="D11" i="55" s="1"/>
  <c r="E11" i="55" s="1"/>
  <c r="O42" i="55"/>
  <c r="J42" i="55" s="1"/>
  <c r="O32" i="55"/>
  <c r="J32" i="55" s="1"/>
  <c r="O47" i="55"/>
  <c r="J47" i="55" s="1"/>
  <c r="O37" i="55"/>
  <c r="J37" i="55" s="1"/>
  <c r="B21" i="55"/>
  <c r="D21" i="55" s="1"/>
  <c r="E21" i="55" s="1"/>
  <c r="B93" i="42"/>
  <c r="D93" i="42" s="1"/>
  <c r="E93" i="42" s="1"/>
  <c r="B102" i="42"/>
  <c r="D102" i="42" s="1"/>
  <c r="E102" i="42" s="1"/>
  <c r="B111" i="42"/>
  <c r="D111" i="42" s="1"/>
  <c r="E111" i="42" s="1"/>
  <c r="B84" i="42"/>
  <c r="D84" i="42" s="1"/>
  <c r="E84" i="42" s="1"/>
  <c r="B84" i="44"/>
  <c r="E84" i="44" s="1"/>
  <c r="F84" i="44" s="1"/>
  <c r="L84" i="44" s="1"/>
  <c r="M84" i="44" s="1"/>
  <c r="B114" i="44"/>
  <c r="E114" i="44" s="1"/>
  <c r="F114" i="44" s="1"/>
  <c r="L114" i="44" s="1"/>
  <c r="M114" i="44" s="1"/>
  <c r="B54" i="44"/>
  <c r="E54" i="44" s="1"/>
  <c r="F54" i="44" s="1"/>
  <c r="L54" i="44" s="1"/>
  <c r="M54" i="44" s="1"/>
  <c r="B97" i="42"/>
  <c r="D97" i="42" s="1"/>
  <c r="E97" i="42" s="1"/>
  <c r="B106" i="42"/>
  <c r="D106" i="42" s="1"/>
  <c r="E106" i="42" s="1"/>
  <c r="B41" i="44"/>
  <c r="E41" i="44" s="1"/>
  <c r="F41" i="44" s="1"/>
  <c r="L41" i="44" s="1"/>
  <c r="M41" i="44" s="1"/>
  <c r="B101" i="44"/>
  <c r="E101" i="44" s="1"/>
  <c r="F101" i="44" s="1"/>
  <c r="L101" i="44" s="1"/>
  <c r="M101" i="44" s="1"/>
  <c r="B71" i="44"/>
  <c r="E71" i="44" s="1"/>
  <c r="F71" i="44" s="1"/>
  <c r="L71" i="44" s="1"/>
  <c r="M71" i="44" s="1"/>
  <c r="B47" i="50"/>
  <c r="D47" i="50" s="1"/>
  <c r="P27" i="50"/>
  <c r="H27" i="50" s="1"/>
  <c r="I27" i="50" s="1"/>
  <c r="B65" i="50"/>
  <c r="D65" i="50" s="1"/>
  <c r="P63" i="50"/>
  <c r="H63" i="50" s="1"/>
  <c r="I63" i="50" s="1"/>
  <c r="P45" i="50"/>
  <c r="H45" i="50" s="1"/>
  <c r="I45" i="50" s="1"/>
  <c r="B29" i="50"/>
  <c r="D29" i="50" s="1"/>
  <c r="P9" i="50"/>
  <c r="H9" i="50" s="1"/>
  <c r="I9" i="50" s="1"/>
  <c r="B11" i="50"/>
  <c r="D11" i="50" s="1"/>
  <c r="P39" i="50"/>
  <c r="H39" i="50" s="1"/>
  <c r="I39" i="50" s="1"/>
  <c r="B48" i="50"/>
  <c r="D48" i="50" s="1"/>
  <c r="P57" i="50"/>
  <c r="H57" i="50" s="1"/>
  <c r="I57" i="50" s="1"/>
  <c r="P21" i="50"/>
  <c r="H21" i="50" s="1"/>
  <c r="I21" i="50" s="1"/>
  <c r="B30" i="50"/>
  <c r="D30" i="50" s="1"/>
  <c r="B66" i="50"/>
  <c r="D66" i="50" s="1"/>
  <c r="P3" i="50"/>
  <c r="H3" i="50" s="1"/>
  <c r="I3" i="50" s="1"/>
  <c r="B12" i="50"/>
  <c r="D12" i="50" s="1"/>
  <c r="B137" i="44"/>
  <c r="E137" i="44" s="1"/>
  <c r="F137" i="44" s="1"/>
  <c r="L137" i="44" s="1"/>
  <c r="B142" i="44"/>
  <c r="E142" i="44" s="1"/>
  <c r="F142" i="44" s="1"/>
  <c r="L142" i="44" s="1"/>
  <c r="B134" i="57"/>
  <c r="B140" i="57"/>
  <c r="B21" i="57"/>
  <c r="D21" i="57" s="1"/>
  <c r="E21" i="57" s="1"/>
  <c r="B19" i="57"/>
  <c r="D19" i="57" s="1"/>
  <c r="E19" i="57" s="1"/>
  <c r="B17" i="57"/>
  <c r="D17" i="57" s="1"/>
  <c r="E17" i="57" s="1"/>
  <c r="B97" i="57"/>
  <c r="D97" i="57" s="1"/>
  <c r="B62" i="57"/>
  <c r="D62" i="57" s="1"/>
  <c r="B23" i="57"/>
  <c r="D23" i="57" s="1"/>
  <c r="E23" i="57" s="1"/>
  <c r="B60" i="57"/>
  <c r="D60" i="57" s="1"/>
  <c r="B99" i="57"/>
  <c r="D99" i="57" s="1"/>
  <c r="B58" i="57"/>
  <c r="D58" i="57" s="1"/>
  <c r="B138" i="57"/>
  <c r="B136" i="57"/>
  <c r="B101" i="57"/>
  <c r="D101" i="57" s="1"/>
  <c r="B95" i="57"/>
  <c r="D95" i="57" s="1"/>
  <c r="B56" i="57"/>
  <c r="D56" i="57" s="1"/>
  <c r="AC134" i="57"/>
  <c r="X134" i="57" s="1"/>
  <c r="AC138" i="57"/>
  <c r="X138" i="57" s="1"/>
  <c r="AC140" i="57"/>
  <c r="X140" i="57" s="1"/>
  <c r="AC58" i="57"/>
  <c r="X58" i="57" s="1"/>
  <c r="AC99" i="57"/>
  <c r="AC19" i="57"/>
  <c r="X19" i="57" s="1"/>
  <c r="AC62" i="57"/>
  <c r="X62" i="57" s="1"/>
  <c r="AC101" i="57"/>
  <c r="AC136" i="57"/>
  <c r="X136" i="57" s="1"/>
  <c r="AC97" i="57"/>
  <c r="AC23" i="57"/>
  <c r="X23" i="57" s="1"/>
  <c r="AC17" i="57"/>
  <c r="X17" i="57" s="1"/>
  <c r="AC60" i="57"/>
  <c r="X60" i="57" s="1"/>
  <c r="AC95" i="57"/>
  <c r="AC21" i="57"/>
  <c r="X21" i="57" s="1"/>
  <c r="AC56" i="57"/>
  <c r="X56" i="57" s="1"/>
  <c r="B156" i="50"/>
  <c r="D156" i="50" s="1"/>
  <c r="E156" i="50" s="1"/>
  <c r="B192" i="50"/>
  <c r="D192" i="50" s="1"/>
  <c r="E192" i="50" s="1"/>
  <c r="P178" i="50"/>
  <c r="H178" i="50" s="1"/>
  <c r="B174" i="50"/>
  <c r="D174" i="50" s="1"/>
  <c r="E174" i="50" s="1"/>
  <c r="P160" i="50"/>
  <c r="H160" i="50" s="1"/>
  <c r="B210" i="50"/>
  <c r="D210" i="50" s="1"/>
  <c r="E210" i="50" s="1"/>
  <c r="M210" i="50" s="1"/>
  <c r="P214" i="50"/>
  <c r="H214" i="50" s="1"/>
  <c r="P196" i="50"/>
  <c r="H196" i="50" s="1"/>
  <c r="P138" i="50"/>
  <c r="H138" i="50" s="1"/>
  <c r="P120" i="50"/>
  <c r="H120" i="50" s="1"/>
  <c r="B134" i="50"/>
  <c r="D134" i="50" s="1"/>
  <c r="E134" i="50" s="1"/>
  <c r="P102" i="50"/>
  <c r="H102" i="50" s="1"/>
  <c r="B98" i="50"/>
  <c r="D98" i="50" s="1"/>
  <c r="E98" i="50" s="1"/>
  <c r="B116" i="50"/>
  <c r="D116" i="50" s="1"/>
  <c r="E116" i="50" s="1"/>
  <c r="P84" i="50"/>
  <c r="H84" i="50" s="1"/>
  <c r="B80" i="50"/>
  <c r="D80" i="50" s="1"/>
  <c r="E80" i="50" s="1"/>
  <c r="B42" i="42"/>
  <c r="D42" i="42" s="1"/>
  <c r="E42" i="42" s="1"/>
  <c r="B37" i="42"/>
  <c r="D37" i="42" s="1"/>
  <c r="E37" i="42" s="1"/>
  <c r="O131" i="42"/>
  <c r="J131" i="42" s="1"/>
  <c r="B159" i="42"/>
  <c r="D159" i="42" s="1"/>
  <c r="B164" i="42"/>
  <c r="D164" i="42" s="1"/>
  <c r="O136" i="42"/>
  <c r="J136" i="42" s="1"/>
  <c r="B57" i="41"/>
  <c r="D57" i="41" s="1"/>
  <c r="E57" i="41" s="1"/>
  <c r="H57" i="41" s="1"/>
  <c r="B67" i="41"/>
  <c r="D67" i="41" s="1"/>
  <c r="E67" i="41" s="1"/>
  <c r="B77" i="41"/>
  <c r="D77" i="41" s="1"/>
  <c r="E77" i="41" s="1"/>
  <c r="B47" i="41"/>
  <c r="D47" i="41" s="1"/>
  <c r="E47" i="41" s="1"/>
  <c r="H47" i="41" s="1"/>
  <c r="W147" i="41"/>
  <c r="R147" i="41" s="1"/>
  <c r="S147" i="41" s="1"/>
  <c r="T147" i="41" s="1"/>
  <c r="U147" i="41" s="1"/>
  <c r="U148" i="41" s="1"/>
  <c r="W69" i="41"/>
  <c r="R69" i="41" s="1"/>
  <c r="S69" i="41" s="1"/>
  <c r="B155" i="41"/>
  <c r="B91" i="41"/>
  <c r="D91" i="41" s="1"/>
  <c r="E91" i="41" s="1"/>
  <c r="W167" i="41"/>
  <c r="R167" i="41" s="1"/>
  <c r="S167" i="41" s="1"/>
  <c r="T167" i="41" s="1"/>
  <c r="B23" i="41"/>
  <c r="D23" i="41" s="1"/>
  <c r="E23" i="41" s="1"/>
  <c r="W35" i="41"/>
  <c r="R35" i="41" s="1"/>
  <c r="S35" i="41" s="1"/>
  <c r="W157" i="41"/>
  <c r="R157" i="41" s="1"/>
  <c r="S157" i="41" s="1"/>
  <c r="T157" i="41" s="1"/>
  <c r="B33" i="41"/>
  <c r="D33" i="41" s="1"/>
  <c r="E33" i="41" s="1"/>
  <c r="B121" i="41"/>
  <c r="D121" i="41" s="1"/>
  <c r="E121" i="41" s="1"/>
  <c r="B135" i="41"/>
  <c r="B111" i="41"/>
  <c r="D111" i="41" s="1"/>
  <c r="E111" i="41" s="1"/>
  <c r="B145" i="41"/>
  <c r="W25" i="41"/>
  <c r="R25" i="41" s="1"/>
  <c r="S25" i="41" s="1"/>
  <c r="B101" i="41"/>
  <c r="D101" i="41" s="1"/>
  <c r="E101" i="41" s="1"/>
  <c r="W79" i="41"/>
  <c r="R79" i="41" s="1"/>
  <c r="S79" i="41" s="1"/>
  <c r="W137" i="41"/>
  <c r="R137" i="41" s="1"/>
  <c r="S137" i="41" s="1"/>
  <c r="T137" i="41" s="1"/>
  <c r="U137" i="41" s="1"/>
  <c r="U138" i="41" s="1"/>
  <c r="B165" i="41"/>
  <c r="P184" i="50"/>
  <c r="H184" i="50" s="1"/>
  <c r="P166" i="50"/>
  <c r="H166" i="50" s="1"/>
  <c r="B159" i="50"/>
  <c r="D159" i="50" s="1"/>
  <c r="E159" i="50" s="1"/>
  <c r="M159" i="50" s="1"/>
  <c r="B177" i="50"/>
  <c r="D177" i="50" s="1"/>
  <c r="E177" i="50" s="1"/>
  <c r="B213" i="50"/>
  <c r="D213" i="50" s="1"/>
  <c r="E213" i="50" s="1"/>
  <c r="B195" i="50"/>
  <c r="D195" i="50" s="1"/>
  <c r="E195" i="50" s="1"/>
  <c r="P202" i="50"/>
  <c r="H202" i="50" s="1"/>
  <c r="P220" i="50"/>
  <c r="H220" i="50" s="1"/>
  <c r="B101" i="50"/>
  <c r="D101" i="50" s="1"/>
  <c r="E101" i="50" s="1"/>
  <c r="B137" i="50"/>
  <c r="D137" i="50" s="1"/>
  <c r="E137" i="50" s="1"/>
  <c r="B119" i="50"/>
  <c r="D119" i="50" s="1"/>
  <c r="E119" i="50" s="1"/>
  <c r="P108" i="50"/>
  <c r="H108" i="50" s="1"/>
  <c r="P144" i="50"/>
  <c r="H144" i="50" s="1"/>
  <c r="P126" i="50"/>
  <c r="H126" i="50" s="1"/>
  <c r="B83" i="50"/>
  <c r="D83" i="50" s="1"/>
  <c r="E83" i="50" s="1"/>
  <c r="M83" i="50" s="1"/>
  <c r="N83" i="50" s="1"/>
  <c r="P90" i="50"/>
  <c r="H90" i="50" s="1"/>
  <c r="B90" i="42"/>
  <c r="D90" i="42" s="1"/>
  <c r="E90" i="42" s="1"/>
  <c r="B99" i="42"/>
  <c r="D99" i="42" s="1"/>
  <c r="E99" i="42" s="1"/>
  <c r="B93" i="44"/>
  <c r="E93" i="44" s="1"/>
  <c r="F93" i="44" s="1"/>
  <c r="L93" i="44" s="1"/>
  <c r="M93" i="44" s="1"/>
  <c r="B33" i="44"/>
  <c r="E33" i="44" s="1"/>
  <c r="F33" i="44" s="1"/>
  <c r="L33" i="44" s="1"/>
  <c r="M33" i="44" s="1"/>
  <c r="B63" i="44"/>
  <c r="E63" i="44" s="1"/>
  <c r="F63" i="44" s="1"/>
  <c r="L63" i="44" s="1"/>
  <c r="M63" i="44" s="1"/>
  <c r="B21" i="50"/>
  <c r="D21" i="50" s="1"/>
  <c r="B57" i="50"/>
  <c r="D57" i="50" s="1"/>
  <c r="P66" i="50"/>
  <c r="H66" i="50" s="1"/>
  <c r="I66" i="50" s="1"/>
  <c r="P48" i="50"/>
  <c r="H48" i="50" s="1"/>
  <c r="I48" i="50" s="1"/>
  <c r="B39" i="50"/>
  <c r="D39" i="50" s="1"/>
  <c r="P30" i="50"/>
  <c r="H30" i="50" s="1"/>
  <c r="I30" i="50" s="1"/>
  <c r="P12" i="50"/>
  <c r="H12" i="50" s="1"/>
  <c r="I12" i="50" s="1"/>
  <c r="B3" i="50"/>
  <c r="D3" i="50" s="1"/>
  <c r="B95" i="42"/>
  <c r="D95" i="42" s="1"/>
  <c r="E95" i="42" s="1"/>
  <c r="B104" i="42"/>
  <c r="D104" i="42" s="1"/>
  <c r="E104" i="42" s="1"/>
  <c r="B96" i="44"/>
  <c r="E96" i="44" s="1"/>
  <c r="F96" i="44" s="1"/>
  <c r="L96" i="44" s="1"/>
  <c r="M96" i="44" s="1"/>
  <c r="B66" i="44"/>
  <c r="E66" i="44" s="1"/>
  <c r="F66" i="44" s="1"/>
  <c r="L66" i="44" s="1"/>
  <c r="M66" i="44" s="1"/>
  <c r="B36" i="44"/>
  <c r="E36" i="44" s="1"/>
  <c r="F36" i="44" s="1"/>
  <c r="L36" i="44" s="1"/>
  <c r="M36" i="44" s="1"/>
  <c r="B24" i="50"/>
  <c r="D24" i="50" s="1"/>
  <c r="P31" i="50"/>
  <c r="H31" i="50" s="1"/>
  <c r="I31" i="50" s="1"/>
  <c r="B42" i="50"/>
  <c r="D42" i="50" s="1"/>
  <c r="P67" i="50"/>
  <c r="H67" i="50" s="1"/>
  <c r="I67" i="50" s="1"/>
  <c r="P49" i="50"/>
  <c r="H49" i="50" s="1"/>
  <c r="I49" i="50" s="1"/>
  <c r="B60" i="50"/>
  <c r="D60" i="50" s="1"/>
  <c r="B6" i="50"/>
  <c r="D6" i="50" s="1"/>
  <c r="P13" i="50"/>
  <c r="H13" i="50" s="1"/>
  <c r="I13" i="50" s="1"/>
  <c r="B138" i="34"/>
  <c r="D138" i="34" s="1"/>
  <c r="E138" i="34" s="1"/>
  <c r="B142" i="34"/>
  <c r="D142" i="34" s="1"/>
  <c r="E142" i="34" s="1"/>
  <c r="B144" i="34"/>
  <c r="D144" i="34" s="1"/>
  <c r="E144" i="34" s="1"/>
  <c r="B140" i="34"/>
  <c r="D140" i="34" s="1"/>
  <c r="E140" i="34" s="1"/>
  <c r="B209" i="34"/>
  <c r="B205" i="34"/>
  <c r="B211" i="34"/>
  <c r="B207" i="34"/>
  <c r="AA211" i="34"/>
  <c r="V211" i="34" s="1"/>
  <c r="AA207" i="34"/>
  <c r="V207" i="34" s="1"/>
  <c r="AA209" i="34"/>
  <c r="V209" i="34" s="1"/>
  <c r="AA205" i="34"/>
  <c r="V205" i="34" s="1"/>
  <c r="B75" i="34"/>
  <c r="D75" i="34" s="1"/>
  <c r="E75" i="34" s="1"/>
  <c r="B6" i="34"/>
  <c r="D6" i="34" s="1"/>
  <c r="E6" i="34" s="1"/>
  <c r="B8" i="34"/>
  <c r="D8" i="34" s="1"/>
  <c r="E8" i="34" s="1"/>
  <c r="B73" i="34"/>
  <c r="D73" i="34" s="1"/>
  <c r="E73" i="34" s="1"/>
  <c r="AA8" i="34"/>
  <c r="V8" i="34" s="1"/>
  <c r="AA140" i="34"/>
  <c r="AA142" i="34"/>
  <c r="AA75" i="34"/>
  <c r="V75" i="34" s="1"/>
  <c r="AA138" i="34"/>
  <c r="AA6" i="34"/>
  <c r="V6" i="34" s="1"/>
  <c r="AA73" i="34"/>
  <c r="V73" i="34" s="1"/>
  <c r="AA144" i="34"/>
  <c r="B157" i="34"/>
  <c r="D157" i="34" s="1"/>
  <c r="E157" i="34" s="1"/>
  <c r="B153" i="34"/>
  <c r="D153" i="34" s="1"/>
  <c r="E153" i="34" s="1"/>
  <c r="B155" i="34"/>
  <c r="D155" i="34" s="1"/>
  <c r="E155" i="34" s="1"/>
  <c r="B151" i="34"/>
  <c r="D151" i="34" s="1"/>
  <c r="E151" i="34" s="1"/>
  <c r="B224" i="34"/>
  <c r="B220" i="34"/>
  <c r="B222" i="34"/>
  <c r="B218" i="34"/>
  <c r="AA222" i="34"/>
  <c r="V222" i="34" s="1"/>
  <c r="AA218" i="34"/>
  <c r="V218" i="34" s="1"/>
  <c r="AA220" i="34"/>
  <c r="V220" i="34" s="1"/>
  <c r="AA224" i="34"/>
  <c r="V224" i="34" s="1"/>
  <c r="B21" i="34"/>
  <c r="D21" i="34" s="1"/>
  <c r="E21" i="34" s="1"/>
  <c r="B88" i="34"/>
  <c r="D88" i="34" s="1"/>
  <c r="E88" i="34" s="1"/>
  <c r="B86" i="34"/>
  <c r="D86" i="34" s="1"/>
  <c r="E86" i="34" s="1"/>
  <c r="B19" i="34"/>
  <c r="D19" i="34" s="1"/>
  <c r="E19" i="34" s="1"/>
  <c r="B23" i="34"/>
  <c r="D23" i="34" s="1"/>
  <c r="E23" i="34" s="1"/>
  <c r="AA155" i="34"/>
  <c r="AA88" i="34"/>
  <c r="V88" i="34" s="1"/>
  <c r="AA19" i="34"/>
  <c r="V19" i="34" s="1"/>
  <c r="AA86" i="34"/>
  <c r="V86" i="34" s="1"/>
  <c r="AA153" i="34"/>
  <c r="AA23" i="34"/>
  <c r="V23" i="34" s="1"/>
  <c r="AA21" i="34"/>
  <c r="V21" i="34" s="1"/>
  <c r="AA157" i="34"/>
  <c r="AA151" i="34"/>
  <c r="B136" i="44"/>
  <c r="E136" i="44" s="1"/>
  <c r="F136" i="44" s="1"/>
  <c r="L136" i="44" s="1"/>
  <c r="B141" i="44"/>
  <c r="E141" i="44" s="1"/>
  <c r="F141" i="44" s="1"/>
  <c r="L141" i="44" s="1"/>
  <c r="O5" i="55"/>
  <c r="J5" i="55" s="1"/>
  <c r="O15" i="55"/>
  <c r="J15" i="55" s="1"/>
  <c r="B31" i="55"/>
  <c r="D31" i="55" s="1"/>
  <c r="E31" i="55" s="1"/>
  <c r="O10" i="55"/>
  <c r="J10" i="55" s="1"/>
  <c r="B41" i="55"/>
  <c r="D41" i="55" s="1"/>
  <c r="E41" i="55" s="1"/>
  <c r="O20" i="55"/>
  <c r="J20" i="55" s="1"/>
  <c r="B46" i="55"/>
  <c r="D46" i="55" s="1"/>
  <c r="E46" i="55" s="1"/>
  <c r="B36" i="55"/>
  <c r="D36" i="55" s="1"/>
  <c r="E36" i="55" s="1"/>
  <c r="B96" i="42"/>
  <c r="D96" i="42" s="1"/>
  <c r="E96" i="42" s="1"/>
  <c r="B105" i="42"/>
  <c r="D105" i="42" s="1"/>
  <c r="E105" i="42" s="1"/>
  <c r="B115" i="44"/>
  <c r="E115" i="44" s="1"/>
  <c r="F115" i="44" s="1"/>
  <c r="L115" i="44" s="1"/>
  <c r="M115" i="44" s="1"/>
  <c r="B85" i="44"/>
  <c r="E85" i="44" s="1"/>
  <c r="F85" i="44" s="1"/>
  <c r="L85" i="44" s="1"/>
  <c r="M85" i="44" s="1"/>
  <c r="B55" i="44"/>
  <c r="E55" i="44" s="1"/>
  <c r="F55" i="44" s="1"/>
  <c r="L55" i="44" s="1"/>
  <c r="M55" i="44" s="1"/>
  <c r="M192" i="50" l="1"/>
  <c r="M124" i="50"/>
  <c r="N124" i="50" s="1"/>
  <c r="M316" i="50"/>
  <c r="M346" i="50"/>
  <c r="M177" i="50"/>
  <c r="M370" i="50"/>
  <c r="M81" i="50"/>
  <c r="N81" i="50" s="1"/>
  <c r="M121" i="50"/>
  <c r="N121" i="50" s="1"/>
  <c r="M174" i="50"/>
  <c r="M164" i="50"/>
  <c r="M310" i="50"/>
  <c r="M89" i="50"/>
  <c r="N89" i="50" s="1"/>
  <c r="M293" i="50"/>
  <c r="N293" i="50" s="1"/>
  <c r="M98" i="50"/>
  <c r="N98" i="50" s="1"/>
  <c r="M106" i="50"/>
  <c r="N106" i="50" s="1"/>
  <c r="M234" i="50"/>
  <c r="N234" i="50" s="1"/>
  <c r="M125" i="50"/>
  <c r="N125" i="50" s="1"/>
  <c r="M88" i="50"/>
  <c r="N88" i="50" s="1"/>
  <c r="M176" i="50"/>
  <c r="M369" i="50"/>
  <c r="M270" i="50"/>
  <c r="N270" i="50" s="1"/>
  <c r="M215" i="50"/>
  <c r="M107" i="50"/>
  <c r="N107" i="50" s="1"/>
  <c r="M333" i="50"/>
  <c r="M328" i="50"/>
  <c r="M218" i="50"/>
  <c r="M364" i="50"/>
  <c r="M193" i="50"/>
  <c r="M233" i="50"/>
  <c r="N233" i="50" s="1"/>
  <c r="M161" i="50"/>
  <c r="M252" i="50"/>
  <c r="N252" i="50" s="1"/>
  <c r="M117" i="50"/>
  <c r="N117" i="50" s="1"/>
  <c r="M258" i="50"/>
  <c r="N258" i="50" s="1"/>
  <c r="M257" i="50"/>
  <c r="N257" i="50" s="1"/>
  <c r="M275" i="50"/>
  <c r="N275" i="50" s="1"/>
  <c r="M200" i="50"/>
  <c r="M239" i="50"/>
  <c r="N239" i="50" s="1"/>
  <c r="M309" i="50"/>
  <c r="M276" i="50"/>
  <c r="N276" i="50" s="1"/>
  <c r="U157" i="41"/>
  <c r="U158" i="41" s="1"/>
  <c r="U167" i="41"/>
  <c r="U168" i="41" s="1"/>
  <c r="M315" i="50"/>
  <c r="M182" i="50"/>
  <c r="M213" i="50"/>
  <c r="M294" i="50"/>
  <c r="N294" i="50" s="1"/>
  <c r="Q102" i="34"/>
  <c r="R102" i="34" s="1"/>
  <c r="W102" i="34"/>
  <c r="S102" i="34"/>
  <c r="T102" i="34" s="1"/>
  <c r="O102" i="34"/>
  <c r="P102" i="34" s="1"/>
  <c r="H169" i="34"/>
  <c r="X169" i="34"/>
  <c r="M335" i="50"/>
  <c r="H80" i="41"/>
  <c r="T80" i="41"/>
  <c r="H122" i="41"/>
  <c r="T122" i="41"/>
  <c r="W248" i="34"/>
  <c r="S248" i="34"/>
  <c r="T248" i="34" s="1"/>
  <c r="O248" i="34"/>
  <c r="P248" i="34" s="1"/>
  <c r="Q248" i="34"/>
  <c r="R248" i="34" s="1"/>
  <c r="H50" i="34"/>
  <c r="F138" i="42"/>
  <c r="G138" i="42" s="1"/>
  <c r="E138" i="42"/>
  <c r="M231" i="50"/>
  <c r="I336" i="50"/>
  <c r="F336" i="50"/>
  <c r="G336" i="50" s="1"/>
  <c r="Y6" i="57"/>
  <c r="S6" i="57"/>
  <c r="T6" i="57" s="1"/>
  <c r="U6" i="57"/>
  <c r="V6" i="57" s="1"/>
  <c r="H6" i="57"/>
  <c r="H132" i="42"/>
  <c r="I132" i="42" s="1"/>
  <c r="K132" i="42"/>
  <c r="H21" i="55"/>
  <c r="I21" i="55" s="1"/>
  <c r="K21" i="55"/>
  <c r="H167" i="34"/>
  <c r="X167" i="34"/>
  <c r="W246" i="34"/>
  <c r="S246" i="34"/>
  <c r="T246" i="34" s="1"/>
  <c r="O246" i="34"/>
  <c r="P246" i="34" s="1"/>
  <c r="Q246" i="34"/>
  <c r="R246" i="34" s="1"/>
  <c r="H115" i="34"/>
  <c r="H162" i="42"/>
  <c r="I162" i="42" s="1"/>
  <c r="K162" i="42"/>
  <c r="M285" i="50"/>
  <c r="M115" i="50"/>
  <c r="F372" i="50"/>
  <c r="G372" i="50" s="1"/>
  <c r="I372" i="50"/>
  <c r="O123" i="57"/>
  <c r="P123" i="57" s="1"/>
  <c r="Y123" i="57"/>
  <c r="U123" i="57"/>
  <c r="V123" i="57" s="1"/>
  <c r="Q123" i="57"/>
  <c r="R123" i="57" s="1"/>
  <c r="S123" i="57"/>
  <c r="T123" i="57" s="1"/>
  <c r="H10" i="57"/>
  <c r="M367" i="50"/>
  <c r="I107" i="44"/>
  <c r="J107" i="44" s="1"/>
  <c r="K107" i="44" s="1"/>
  <c r="F107" i="44"/>
  <c r="H171" i="34"/>
  <c r="X171" i="34"/>
  <c r="H70" i="41"/>
  <c r="T70" i="41"/>
  <c r="O252" i="34"/>
  <c r="P252" i="34" s="1"/>
  <c r="S252" i="34"/>
  <c r="T252" i="34" s="1"/>
  <c r="Q252" i="34"/>
  <c r="R252" i="34" s="1"/>
  <c r="W252" i="34"/>
  <c r="H117" i="34"/>
  <c r="F14" i="50"/>
  <c r="G14" i="50" s="1"/>
  <c r="E14" i="50"/>
  <c r="M249" i="50"/>
  <c r="I318" i="50"/>
  <c r="F318" i="50"/>
  <c r="G318" i="50" s="1"/>
  <c r="O47" i="57"/>
  <c r="P47" i="57" s="1"/>
  <c r="S47" i="57"/>
  <c r="T47" i="57" s="1"/>
  <c r="Q47" i="57"/>
  <c r="R47" i="57" s="1"/>
  <c r="U47" i="57"/>
  <c r="V47" i="57" s="1"/>
  <c r="Y47" i="57"/>
  <c r="I292" i="50"/>
  <c r="F292" i="50"/>
  <c r="G292" i="50" s="1"/>
  <c r="H16" i="55"/>
  <c r="I16" i="55" s="1"/>
  <c r="K16" i="55"/>
  <c r="H114" i="41"/>
  <c r="T114" i="41"/>
  <c r="T92" i="41"/>
  <c r="H92" i="41"/>
  <c r="W250" i="34"/>
  <c r="O250" i="34"/>
  <c r="P250" i="34" s="1"/>
  <c r="S250" i="34"/>
  <c r="T250" i="34" s="1"/>
  <c r="Q250" i="34"/>
  <c r="R250" i="34" s="1"/>
  <c r="H48" i="34"/>
  <c r="M329" i="50"/>
  <c r="U125" i="57"/>
  <c r="V125" i="57" s="1"/>
  <c r="Q125" i="57"/>
  <c r="R125" i="57" s="1"/>
  <c r="O125" i="57"/>
  <c r="P125" i="57" s="1"/>
  <c r="Y125" i="57"/>
  <c r="S125" i="57"/>
  <c r="T125" i="57" s="1"/>
  <c r="F274" i="50"/>
  <c r="G274" i="50" s="1"/>
  <c r="I274" i="50"/>
  <c r="T36" i="41"/>
  <c r="H36" i="41"/>
  <c r="W247" i="34"/>
  <c r="O247" i="34"/>
  <c r="P247" i="34" s="1"/>
  <c r="S247" i="34"/>
  <c r="T247" i="34" s="1"/>
  <c r="Q247" i="34"/>
  <c r="R247" i="34" s="1"/>
  <c r="M347" i="50"/>
  <c r="O45" i="57"/>
  <c r="P45" i="57" s="1"/>
  <c r="Q45" i="57"/>
  <c r="R45" i="57" s="1"/>
  <c r="U45" i="57"/>
  <c r="V45" i="57" s="1"/>
  <c r="S45" i="57"/>
  <c r="T45" i="57" s="1"/>
  <c r="Y45" i="57"/>
  <c r="I236" i="50"/>
  <c r="F236" i="50"/>
  <c r="G236" i="50" s="1"/>
  <c r="F46" i="50"/>
  <c r="G46" i="50" s="1"/>
  <c r="E46" i="50"/>
  <c r="H156" i="42"/>
  <c r="I156" i="42" s="1"/>
  <c r="K156" i="42"/>
  <c r="M251" i="50"/>
  <c r="N251" i="50" s="1"/>
  <c r="O253" i="34"/>
  <c r="P253" i="34" s="1"/>
  <c r="S253" i="34"/>
  <c r="T253" i="34" s="1"/>
  <c r="Q253" i="34"/>
  <c r="R253" i="34" s="1"/>
  <c r="W253" i="34"/>
  <c r="F32" i="50"/>
  <c r="G32" i="50" s="1"/>
  <c r="E32" i="50"/>
  <c r="M267" i="50"/>
  <c r="M311" i="50"/>
  <c r="M232" i="50"/>
  <c r="N232" i="50" s="1"/>
  <c r="F256" i="50"/>
  <c r="G256" i="50" s="1"/>
  <c r="I256" i="50"/>
  <c r="H6" i="55"/>
  <c r="I6" i="55" s="1"/>
  <c r="K6" i="55"/>
  <c r="W33" i="34"/>
  <c r="Q33" i="34"/>
  <c r="R33" i="34" s="1"/>
  <c r="S33" i="34"/>
  <c r="T33" i="34" s="1"/>
  <c r="H78" i="41"/>
  <c r="T78" i="41"/>
  <c r="W251" i="34"/>
  <c r="Q251" i="34"/>
  <c r="R251" i="34" s="1"/>
  <c r="O251" i="34"/>
  <c r="P251" i="34" s="1"/>
  <c r="S251" i="34"/>
  <c r="T251" i="34" s="1"/>
  <c r="I354" i="50"/>
  <c r="F354" i="50"/>
  <c r="G354" i="50" s="1"/>
  <c r="E45" i="57"/>
  <c r="M45" i="57"/>
  <c r="N45" i="57" s="1"/>
  <c r="M250" i="50"/>
  <c r="N250" i="50" s="1"/>
  <c r="Y58" i="57"/>
  <c r="S58" i="57"/>
  <c r="T58" i="57" s="1"/>
  <c r="O58" i="57"/>
  <c r="P58" i="57" s="1"/>
  <c r="Q58" i="57"/>
  <c r="R58" i="57" s="1"/>
  <c r="U58" i="57"/>
  <c r="V58" i="57" s="1"/>
  <c r="H72" i="34"/>
  <c r="E137" i="42"/>
  <c r="F137" i="42"/>
  <c r="G137" i="42" s="1"/>
  <c r="I332" i="50"/>
  <c r="F332" i="50"/>
  <c r="G332" i="50" s="1"/>
  <c r="H33" i="34"/>
  <c r="M241" i="50"/>
  <c r="N241" i="50" s="1"/>
  <c r="H68" i="41"/>
  <c r="T68" i="41"/>
  <c r="O249" i="34"/>
  <c r="P249" i="34" s="1"/>
  <c r="S249" i="34"/>
  <c r="T249" i="34" s="1"/>
  <c r="Q249" i="34"/>
  <c r="R249" i="34" s="1"/>
  <c r="W249" i="34"/>
  <c r="E50" i="50"/>
  <c r="F50" i="50"/>
  <c r="G50" i="50" s="1"/>
  <c r="M343" i="50"/>
  <c r="M155" i="50"/>
  <c r="E49" i="57"/>
  <c r="M49" i="57"/>
  <c r="N49" i="57" s="1"/>
  <c r="F290" i="50"/>
  <c r="G290" i="50" s="1"/>
  <c r="I290" i="50"/>
  <c r="I350" i="50"/>
  <c r="F350" i="50"/>
  <c r="G350" i="50" s="1"/>
  <c r="H11" i="55"/>
  <c r="I11" i="55" s="1"/>
  <c r="K11" i="55"/>
  <c r="H35" i="34"/>
  <c r="M295" i="50"/>
  <c r="N295" i="50" s="1"/>
  <c r="T124" i="41"/>
  <c r="H124" i="41"/>
  <c r="H179" i="34"/>
  <c r="X179" i="34"/>
  <c r="M325" i="50"/>
  <c r="M191" i="50"/>
  <c r="E82" i="57"/>
  <c r="M82" i="57"/>
  <c r="N82" i="57" s="1"/>
  <c r="I254" i="50"/>
  <c r="F254" i="50"/>
  <c r="G254" i="50" s="1"/>
  <c r="F132" i="42"/>
  <c r="G132" i="42" s="1"/>
  <c r="E132" i="42"/>
  <c r="M363" i="50"/>
  <c r="G5" i="45"/>
  <c r="H5" i="45" s="1"/>
  <c r="E5" i="45"/>
  <c r="H102" i="34"/>
  <c r="M259" i="50"/>
  <c r="N259" i="50" s="1"/>
  <c r="S49" i="34"/>
  <c r="T49" i="34" s="1"/>
  <c r="W49" i="34"/>
  <c r="Q49" i="34"/>
  <c r="R49" i="34" s="1"/>
  <c r="H183" i="34"/>
  <c r="X183" i="34"/>
  <c r="F68" i="50"/>
  <c r="G68" i="50" s="1"/>
  <c r="E68" i="50"/>
  <c r="M209" i="50"/>
  <c r="K138" i="42"/>
  <c r="H138" i="42"/>
  <c r="I138" i="42" s="1"/>
  <c r="F272" i="50"/>
  <c r="G272" i="50" s="1"/>
  <c r="I272" i="50"/>
  <c r="W225" i="34"/>
  <c r="O225" i="34"/>
  <c r="P225" i="34" s="1"/>
  <c r="Q225" i="34"/>
  <c r="R225" i="34" s="1"/>
  <c r="S225" i="34"/>
  <c r="T225" i="34" s="1"/>
  <c r="H23" i="34"/>
  <c r="H168" i="34"/>
  <c r="X168" i="34"/>
  <c r="H5" i="34"/>
  <c r="T140" i="41"/>
  <c r="T139" i="41"/>
  <c r="U135" i="41"/>
  <c r="U136" i="41" s="1"/>
  <c r="E44" i="57"/>
  <c r="M44" i="57"/>
  <c r="N44" i="57" s="1"/>
  <c r="H19" i="34"/>
  <c r="H172" i="34"/>
  <c r="X172" i="34"/>
  <c r="I216" i="50"/>
  <c r="F216" i="50"/>
  <c r="G216" i="50" s="1"/>
  <c r="M83" i="57"/>
  <c r="N83" i="57" s="1"/>
  <c r="E83" i="57"/>
  <c r="O100" i="34"/>
  <c r="P100" i="34" s="1"/>
  <c r="S100" i="34"/>
  <c r="T100" i="34" s="1"/>
  <c r="W100" i="34"/>
  <c r="Q100" i="34"/>
  <c r="R100" i="34" s="1"/>
  <c r="E6" i="50"/>
  <c r="F6" i="50"/>
  <c r="G6" i="50" s="1"/>
  <c r="F160" i="50"/>
  <c r="G160" i="50" s="1"/>
  <c r="I160" i="50"/>
  <c r="Q101" i="34"/>
  <c r="R101" i="34" s="1"/>
  <c r="W101" i="34"/>
  <c r="O101" i="34"/>
  <c r="P101" i="34" s="1"/>
  <c r="S101" i="34"/>
  <c r="T101" i="34" s="1"/>
  <c r="H31" i="55"/>
  <c r="I31" i="55" s="1"/>
  <c r="K31" i="55"/>
  <c r="H113" i="41"/>
  <c r="T113" i="41"/>
  <c r="H88" i="34"/>
  <c r="H67" i="41"/>
  <c r="T67" i="41"/>
  <c r="F66" i="50"/>
  <c r="G66" i="50" s="1"/>
  <c r="E66" i="50"/>
  <c r="H170" i="34"/>
  <c r="X170" i="34"/>
  <c r="M211" i="50"/>
  <c r="H61" i="41"/>
  <c r="H62" i="41"/>
  <c r="F30" i="50"/>
  <c r="G30" i="50" s="1"/>
  <c r="E30" i="50"/>
  <c r="H154" i="34"/>
  <c r="X154" i="34"/>
  <c r="F123" i="50"/>
  <c r="G123" i="50" s="1"/>
  <c r="I123" i="50"/>
  <c r="E96" i="57"/>
  <c r="M96" i="57"/>
  <c r="N96" i="57" s="1"/>
  <c r="W210" i="34"/>
  <c r="S210" i="34"/>
  <c r="T210" i="34" s="1"/>
  <c r="O210" i="34"/>
  <c r="P210" i="34" s="1"/>
  <c r="Q210" i="34"/>
  <c r="R210" i="34" s="1"/>
  <c r="O224" i="34"/>
  <c r="P224" i="34" s="1"/>
  <c r="S224" i="34"/>
  <c r="T224" i="34" s="1"/>
  <c r="W224" i="34"/>
  <c r="Q224" i="34"/>
  <c r="R224" i="34" s="1"/>
  <c r="H73" i="34"/>
  <c r="E101" i="57"/>
  <c r="M101" i="57"/>
  <c r="N101" i="57" s="1"/>
  <c r="U24" i="57"/>
  <c r="V24" i="57" s="1"/>
  <c r="S24" i="57"/>
  <c r="T24" i="57" s="1"/>
  <c r="Y24" i="57"/>
  <c r="H69" i="41"/>
  <c r="T69" i="41"/>
  <c r="E164" i="42"/>
  <c r="F164" i="42"/>
  <c r="G164" i="42" s="1"/>
  <c r="H152" i="34"/>
  <c r="X152" i="34"/>
  <c r="F4" i="50"/>
  <c r="G4" i="50" s="1"/>
  <c r="E4" i="50"/>
  <c r="H15" i="55"/>
  <c r="I15" i="55" s="1"/>
  <c r="K15" i="55"/>
  <c r="E159" i="42"/>
  <c r="F159" i="42"/>
  <c r="G159" i="42" s="1"/>
  <c r="Q87" i="34"/>
  <c r="R87" i="34" s="1"/>
  <c r="O87" i="34"/>
  <c r="P87" i="34" s="1"/>
  <c r="W87" i="34"/>
  <c r="S87" i="34"/>
  <c r="T87" i="34" s="1"/>
  <c r="H130" i="42"/>
  <c r="I130" i="42" s="1"/>
  <c r="K130" i="42"/>
  <c r="F28" i="50"/>
  <c r="G28" i="50" s="1"/>
  <c r="E28" i="50"/>
  <c r="O222" i="34"/>
  <c r="P222" i="34" s="1"/>
  <c r="S222" i="34"/>
  <c r="T222" i="34" s="1"/>
  <c r="Q222" i="34"/>
  <c r="R222" i="34" s="1"/>
  <c r="W222" i="34"/>
  <c r="E58" i="57"/>
  <c r="M58" i="57"/>
  <c r="N58" i="57" s="1"/>
  <c r="S20" i="57"/>
  <c r="T20" i="57" s="1"/>
  <c r="Y20" i="57"/>
  <c r="U20" i="57"/>
  <c r="V20" i="57" s="1"/>
  <c r="H79" i="41"/>
  <c r="T79" i="41"/>
  <c r="H135" i="42"/>
  <c r="I135" i="42" s="1"/>
  <c r="K135" i="42"/>
  <c r="S205" i="34"/>
  <c r="T205" i="34" s="1"/>
  <c r="O205" i="34"/>
  <c r="P205" i="34" s="1"/>
  <c r="Q205" i="34"/>
  <c r="R205" i="34" s="1"/>
  <c r="W205" i="34"/>
  <c r="F126" i="50"/>
  <c r="G126" i="50" s="1"/>
  <c r="I126" i="50"/>
  <c r="F11" i="50"/>
  <c r="G11" i="50" s="1"/>
  <c r="E11" i="50"/>
  <c r="E40" i="50"/>
  <c r="F40" i="50"/>
  <c r="G40" i="50" s="1"/>
  <c r="F163" i="50"/>
  <c r="G163" i="50" s="1"/>
  <c r="I163" i="50"/>
  <c r="H34" i="34"/>
  <c r="Y61" i="57"/>
  <c r="O61" i="57"/>
  <c r="P61" i="57" s="1"/>
  <c r="S61" i="57"/>
  <c r="T61" i="57" s="1"/>
  <c r="U61" i="57"/>
  <c r="V61" i="57" s="1"/>
  <c r="Q61" i="57"/>
  <c r="R61" i="57" s="1"/>
  <c r="K29" i="55"/>
  <c r="H29" i="55"/>
  <c r="I29" i="55" s="1"/>
  <c r="T159" i="41"/>
  <c r="U155" i="41"/>
  <c r="U156" i="41" s="1"/>
  <c r="T160" i="41"/>
  <c r="F86" i="50"/>
  <c r="G86" i="50" s="1"/>
  <c r="I86" i="50"/>
  <c r="H161" i="42"/>
  <c r="I161" i="42" s="1"/>
  <c r="K161" i="42"/>
  <c r="M345" i="50"/>
  <c r="G7" i="45"/>
  <c r="H7" i="45" s="1"/>
  <c r="E7" i="45"/>
  <c r="H100" i="34"/>
  <c r="H181" i="34"/>
  <c r="X181" i="34"/>
  <c r="M173" i="50"/>
  <c r="Y8" i="57"/>
  <c r="U8" i="57"/>
  <c r="V8" i="57" s="1"/>
  <c r="S8" i="57"/>
  <c r="T8" i="57" s="1"/>
  <c r="E47" i="57"/>
  <c r="M47" i="57"/>
  <c r="N47" i="57" s="1"/>
  <c r="M237" i="50"/>
  <c r="N237" i="50" s="1"/>
  <c r="M286" i="50"/>
  <c r="N286" i="50" s="1"/>
  <c r="F13" i="50"/>
  <c r="G13" i="50" s="1"/>
  <c r="E13" i="50"/>
  <c r="I314" i="50"/>
  <c r="F314" i="50"/>
  <c r="G314" i="50" s="1"/>
  <c r="Q232" i="34"/>
  <c r="R232" i="34" s="1"/>
  <c r="W232" i="34"/>
  <c r="S232" i="34"/>
  <c r="T232" i="34" s="1"/>
  <c r="O232" i="34"/>
  <c r="P232" i="34" s="1"/>
  <c r="M277" i="50"/>
  <c r="N277" i="50" s="1"/>
  <c r="O114" i="34"/>
  <c r="P114" i="34" s="1"/>
  <c r="Q114" i="34"/>
  <c r="R114" i="34" s="1"/>
  <c r="W114" i="34"/>
  <c r="S114" i="34"/>
  <c r="T114" i="34" s="1"/>
  <c r="H185" i="34"/>
  <c r="X185" i="34"/>
  <c r="F242" i="50"/>
  <c r="G242" i="50" s="1"/>
  <c r="I242" i="50"/>
  <c r="O43" i="57"/>
  <c r="P43" i="57" s="1"/>
  <c r="U43" i="57"/>
  <c r="V43" i="57" s="1"/>
  <c r="Q43" i="57"/>
  <c r="R43" i="57" s="1"/>
  <c r="Y43" i="57"/>
  <c r="S43" i="57"/>
  <c r="T43" i="57" s="1"/>
  <c r="H4" i="57"/>
  <c r="M273" i="50"/>
  <c r="N273" i="50" s="1"/>
  <c r="F157" i="42"/>
  <c r="G157" i="42" s="1"/>
  <c r="E157" i="42"/>
  <c r="M268" i="50"/>
  <c r="N268" i="50" s="1"/>
  <c r="F368" i="50"/>
  <c r="G368" i="50" s="1"/>
  <c r="I368" i="50"/>
  <c r="Q236" i="34"/>
  <c r="R236" i="34" s="1"/>
  <c r="W236" i="34"/>
  <c r="S236" i="34"/>
  <c r="T236" i="34" s="1"/>
  <c r="O236" i="34"/>
  <c r="P236" i="34" s="1"/>
  <c r="H104" i="41"/>
  <c r="T104" i="41"/>
  <c r="H24" i="41"/>
  <c r="T24" i="41"/>
  <c r="O115" i="34"/>
  <c r="P115" i="34" s="1"/>
  <c r="Q115" i="34"/>
  <c r="R115" i="34" s="1"/>
  <c r="W115" i="34"/>
  <c r="S115" i="34"/>
  <c r="T115" i="34" s="1"/>
  <c r="H182" i="34"/>
  <c r="X182" i="34"/>
  <c r="M361" i="50"/>
  <c r="M235" i="50"/>
  <c r="N235" i="50" s="1"/>
  <c r="E43" i="57"/>
  <c r="M43" i="57"/>
  <c r="N43" i="57" s="1"/>
  <c r="M291" i="50"/>
  <c r="N291" i="50" s="1"/>
  <c r="M326" i="50"/>
  <c r="M327" i="50"/>
  <c r="S238" i="34"/>
  <c r="T238" i="34" s="1"/>
  <c r="W238" i="34"/>
  <c r="O238" i="34"/>
  <c r="P238" i="34" s="1"/>
  <c r="Q238" i="34"/>
  <c r="R238" i="34" s="1"/>
  <c r="H186" i="34"/>
  <c r="X186" i="34"/>
  <c r="E135" i="42"/>
  <c r="F135" i="42"/>
  <c r="G135" i="42" s="1"/>
  <c r="M289" i="50"/>
  <c r="N289" i="50" s="1"/>
  <c r="Q121" i="57"/>
  <c r="R121" i="57" s="1"/>
  <c r="S121" i="57"/>
  <c r="T121" i="57" s="1"/>
  <c r="Y121" i="57"/>
  <c r="U121" i="57"/>
  <c r="V121" i="57" s="1"/>
  <c r="O121" i="57"/>
  <c r="P121" i="57" s="1"/>
  <c r="F162" i="42"/>
  <c r="G162" i="42" s="1"/>
  <c r="E162" i="42"/>
  <c r="M344" i="50"/>
  <c r="S234" i="34"/>
  <c r="T234" i="34" s="1"/>
  <c r="W234" i="34"/>
  <c r="Q234" i="34"/>
  <c r="R234" i="34" s="1"/>
  <c r="O234" i="34"/>
  <c r="P234" i="34" s="1"/>
  <c r="M371" i="50"/>
  <c r="O116" i="34"/>
  <c r="P116" i="34" s="1"/>
  <c r="W116" i="34"/>
  <c r="Q116" i="34"/>
  <c r="R116" i="34" s="1"/>
  <c r="S116" i="34"/>
  <c r="T116" i="34" s="1"/>
  <c r="Q50" i="34"/>
  <c r="R50" i="34" s="1"/>
  <c r="W50" i="34"/>
  <c r="S50" i="34"/>
  <c r="T50" i="34" s="1"/>
  <c r="H180" i="34"/>
  <c r="X180" i="34"/>
  <c r="K163" i="42"/>
  <c r="H163" i="42"/>
  <c r="I163" i="42" s="1"/>
  <c r="M307" i="50"/>
  <c r="M253" i="50"/>
  <c r="N253" i="50" s="1"/>
  <c r="U10" i="57"/>
  <c r="V10" i="57" s="1"/>
  <c r="Y10" i="57"/>
  <c r="S10" i="57"/>
  <c r="T10" i="57" s="1"/>
  <c r="M86" i="57"/>
  <c r="N86" i="57" s="1"/>
  <c r="E86" i="57"/>
  <c r="K133" i="42"/>
  <c r="H133" i="42"/>
  <c r="I133" i="42" s="1"/>
  <c r="F348" i="50"/>
  <c r="G348" i="50" s="1"/>
  <c r="I348" i="50"/>
  <c r="T94" i="41"/>
  <c r="H94" i="41"/>
  <c r="H34" i="41"/>
  <c r="T34" i="41"/>
  <c r="Q47" i="34"/>
  <c r="R47" i="34" s="1"/>
  <c r="S47" i="34"/>
  <c r="T47" i="34" s="1"/>
  <c r="W47" i="34"/>
  <c r="O117" i="34"/>
  <c r="P117" i="34" s="1"/>
  <c r="Q117" i="34"/>
  <c r="R117" i="34" s="1"/>
  <c r="W117" i="34"/>
  <c r="S117" i="34"/>
  <c r="T117" i="34" s="1"/>
  <c r="H184" i="34"/>
  <c r="X184" i="34"/>
  <c r="K158" i="42"/>
  <c r="H158" i="42"/>
  <c r="I158" i="42" s="1"/>
  <c r="M271" i="50"/>
  <c r="N271" i="50" s="1"/>
  <c r="U127" i="57"/>
  <c r="V127" i="57" s="1"/>
  <c r="O127" i="57"/>
  <c r="P127" i="57" s="1"/>
  <c r="Q127" i="57"/>
  <c r="R127" i="57" s="1"/>
  <c r="S127" i="57"/>
  <c r="T127" i="57" s="1"/>
  <c r="Y127" i="57"/>
  <c r="E88" i="57"/>
  <c r="M88" i="57"/>
  <c r="N88" i="57" s="1"/>
  <c r="M255" i="50"/>
  <c r="N255" i="50" s="1"/>
  <c r="M362" i="50"/>
  <c r="F49" i="50"/>
  <c r="G49" i="50" s="1"/>
  <c r="E49" i="50"/>
  <c r="K164" i="42"/>
  <c r="H164" i="42"/>
  <c r="I164" i="42" s="1"/>
  <c r="M353" i="50"/>
  <c r="H116" i="34"/>
  <c r="Q48" i="34"/>
  <c r="R48" i="34" s="1"/>
  <c r="W48" i="34"/>
  <c r="S48" i="34"/>
  <c r="T48" i="34" s="1"/>
  <c r="H157" i="42"/>
  <c r="I157" i="42" s="1"/>
  <c r="K157" i="42"/>
  <c r="M79" i="50"/>
  <c r="I260" i="50"/>
  <c r="F260" i="50"/>
  <c r="G260" i="50" s="1"/>
  <c r="M260" i="50" s="1"/>
  <c r="N260" i="50" s="1"/>
  <c r="M84" i="57"/>
  <c r="N84" i="57" s="1"/>
  <c r="E84" i="57"/>
  <c r="E156" i="42"/>
  <c r="F156" i="42"/>
  <c r="G156" i="42" s="1"/>
  <c r="I312" i="50"/>
  <c r="F312" i="50"/>
  <c r="G312" i="50" s="1"/>
  <c r="Q6" i="34"/>
  <c r="R6" i="34" s="1"/>
  <c r="W6" i="34"/>
  <c r="S6" i="34"/>
  <c r="T6" i="34" s="1"/>
  <c r="E63" i="57"/>
  <c r="M63" i="57"/>
  <c r="N63" i="57" s="1"/>
  <c r="S3" i="57"/>
  <c r="T3" i="57" s="1"/>
  <c r="Y3" i="57"/>
  <c r="U3" i="57"/>
  <c r="V3" i="57" s="1"/>
  <c r="F57" i="50"/>
  <c r="G57" i="50" s="1"/>
  <c r="E57" i="50"/>
  <c r="O140" i="57"/>
  <c r="P140" i="57" s="1"/>
  <c r="U140" i="57"/>
  <c r="V140" i="57" s="1"/>
  <c r="S140" i="57"/>
  <c r="T140" i="57" s="1"/>
  <c r="Y140" i="57"/>
  <c r="Q140" i="57"/>
  <c r="R140" i="57" s="1"/>
  <c r="E27" i="50"/>
  <c r="F27" i="50"/>
  <c r="G27" i="50" s="1"/>
  <c r="I87" i="50"/>
  <c r="F87" i="50"/>
  <c r="G87" i="50" s="1"/>
  <c r="Q139" i="57"/>
  <c r="R139" i="57" s="1"/>
  <c r="Y139" i="57"/>
  <c r="U139" i="57"/>
  <c r="V139" i="57" s="1"/>
  <c r="S139" i="57"/>
  <c r="T139" i="57" s="1"/>
  <c r="O139" i="57"/>
  <c r="P139" i="57" s="1"/>
  <c r="Y126" i="57"/>
  <c r="S126" i="57"/>
  <c r="T126" i="57" s="1"/>
  <c r="U126" i="57"/>
  <c r="V126" i="57" s="1"/>
  <c r="Q126" i="57"/>
  <c r="R126" i="57" s="1"/>
  <c r="O126" i="57"/>
  <c r="P126" i="57" s="1"/>
  <c r="F21" i="50"/>
  <c r="G21" i="50" s="1"/>
  <c r="E21" i="50"/>
  <c r="S138" i="57"/>
  <c r="T138" i="57" s="1"/>
  <c r="O138" i="57"/>
  <c r="P138" i="57" s="1"/>
  <c r="Y138" i="57"/>
  <c r="Q138" i="57"/>
  <c r="R138" i="57" s="1"/>
  <c r="U138" i="57"/>
  <c r="V138" i="57" s="1"/>
  <c r="H18" i="57"/>
  <c r="T123" i="41"/>
  <c r="H123" i="41"/>
  <c r="U7" i="57"/>
  <c r="V7" i="57" s="1"/>
  <c r="Y7" i="57"/>
  <c r="S7" i="57"/>
  <c r="T7" i="57" s="1"/>
  <c r="S63" i="57"/>
  <c r="T63" i="57" s="1"/>
  <c r="Q63" i="57"/>
  <c r="R63" i="57" s="1"/>
  <c r="U63" i="57"/>
  <c r="V63" i="57" s="1"/>
  <c r="O63" i="57"/>
  <c r="P63" i="57" s="1"/>
  <c r="Y63" i="57"/>
  <c r="H45" i="55"/>
  <c r="I45" i="55" s="1"/>
  <c r="K45" i="55"/>
  <c r="F10" i="50"/>
  <c r="G10" i="50" s="1"/>
  <c r="E10" i="50"/>
  <c r="F60" i="50"/>
  <c r="G60" i="50" s="1"/>
  <c r="E60" i="50"/>
  <c r="F105" i="50"/>
  <c r="G105" i="50" s="1"/>
  <c r="I105" i="50"/>
  <c r="T150" i="41"/>
  <c r="T149" i="41"/>
  <c r="U145" i="41"/>
  <c r="U146" i="41" s="1"/>
  <c r="O48" i="57"/>
  <c r="P48" i="57" s="1"/>
  <c r="S48" i="57"/>
  <c r="T48" i="57" s="1"/>
  <c r="U48" i="57"/>
  <c r="V48" i="57" s="1"/>
  <c r="Q48" i="57"/>
  <c r="R48" i="57" s="1"/>
  <c r="Y48" i="57"/>
  <c r="H21" i="34"/>
  <c r="F178" i="50"/>
  <c r="G178" i="50" s="1"/>
  <c r="I178" i="50"/>
  <c r="F25" i="50"/>
  <c r="G25" i="50" s="1"/>
  <c r="E25" i="50"/>
  <c r="Q124" i="57"/>
  <c r="R124" i="57" s="1"/>
  <c r="O124" i="57"/>
  <c r="P124" i="57" s="1"/>
  <c r="S124" i="57"/>
  <c r="T124" i="57" s="1"/>
  <c r="Y124" i="57"/>
  <c r="U124" i="57"/>
  <c r="V124" i="57" s="1"/>
  <c r="K136" i="42"/>
  <c r="H136" i="42"/>
  <c r="I136" i="42" s="1"/>
  <c r="H158" i="34"/>
  <c r="X158" i="34"/>
  <c r="I141" i="50"/>
  <c r="F141" i="50"/>
  <c r="G141" i="50" s="1"/>
  <c r="F163" i="42"/>
  <c r="G163" i="42" s="1"/>
  <c r="E163" i="42"/>
  <c r="M87" i="57"/>
  <c r="N87" i="57" s="1"/>
  <c r="E87" i="57"/>
  <c r="O220" i="34"/>
  <c r="P220" i="34" s="1"/>
  <c r="S220" i="34"/>
  <c r="T220" i="34" s="1"/>
  <c r="Q220" i="34"/>
  <c r="R220" i="34" s="1"/>
  <c r="W220" i="34"/>
  <c r="E42" i="50"/>
  <c r="F42" i="50"/>
  <c r="G42" i="50" s="1"/>
  <c r="Q137" i="57"/>
  <c r="R137" i="57" s="1"/>
  <c r="S137" i="57"/>
  <c r="T137" i="57" s="1"/>
  <c r="O137" i="57"/>
  <c r="P137" i="57" s="1"/>
  <c r="Y137" i="57"/>
  <c r="U137" i="57"/>
  <c r="V137" i="57" s="1"/>
  <c r="F26" i="50"/>
  <c r="G26" i="50" s="1"/>
  <c r="E26" i="50"/>
  <c r="F158" i="42"/>
  <c r="G158" i="42" s="1"/>
  <c r="E158" i="42"/>
  <c r="E64" i="50"/>
  <c r="F64" i="50"/>
  <c r="G64" i="50" s="1"/>
  <c r="H6" i="34"/>
  <c r="K34" i="55"/>
  <c r="H34" i="55"/>
  <c r="I34" i="55" s="1"/>
  <c r="E46" i="57"/>
  <c r="M46" i="57"/>
  <c r="N46" i="57" s="1"/>
  <c r="H5" i="55"/>
  <c r="I5" i="55" s="1"/>
  <c r="K5" i="55"/>
  <c r="F24" i="50"/>
  <c r="G24" i="50" s="1"/>
  <c r="E24" i="50"/>
  <c r="U21" i="57"/>
  <c r="V21" i="57" s="1"/>
  <c r="S21" i="57"/>
  <c r="T21" i="57" s="1"/>
  <c r="Y21" i="57"/>
  <c r="E61" i="57"/>
  <c r="M61" i="57"/>
  <c r="N61" i="57" s="1"/>
  <c r="H93" i="41"/>
  <c r="T93" i="41"/>
  <c r="H111" i="41"/>
  <c r="T111" i="41"/>
  <c r="M99" i="57"/>
  <c r="N99" i="57" s="1"/>
  <c r="E99" i="57"/>
  <c r="E60" i="57"/>
  <c r="M60" i="57"/>
  <c r="N60" i="57" s="1"/>
  <c r="H37" i="55"/>
  <c r="I37" i="55" s="1"/>
  <c r="K37" i="55"/>
  <c r="S22" i="34"/>
  <c r="T22" i="34" s="1"/>
  <c r="Q22" i="34"/>
  <c r="R22" i="34" s="1"/>
  <c r="W22" i="34"/>
  <c r="I181" i="50"/>
  <c r="F181" i="50"/>
  <c r="G181" i="50" s="1"/>
  <c r="H22" i="57"/>
  <c r="U9" i="57"/>
  <c r="V9" i="57" s="1"/>
  <c r="Y9" i="57"/>
  <c r="S9" i="57"/>
  <c r="T9" i="57" s="1"/>
  <c r="H9" i="57"/>
  <c r="Q207" i="34"/>
  <c r="R207" i="34" s="1"/>
  <c r="S207" i="34"/>
  <c r="T207" i="34" s="1"/>
  <c r="W207" i="34"/>
  <c r="O207" i="34"/>
  <c r="P207" i="34" s="1"/>
  <c r="I108" i="50"/>
  <c r="F108" i="50"/>
  <c r="G108" i="50" s="1"/>
  <c r="H121" i="41"/>
  <c r="T121" i="41"/>
  <c r="Y17" i="57"/>
  <c r="U17" i="57"/>
  <c r="V17" i="57" s="1"/>
  <c r="S17" i="57"/>
  <c r="T17" i="57" s="1"/>
  <c r="H23" i="57"/>
  <c r="F29" i="50"/>
  <c r="G29" i="50" s="1"/>
  <c r="E29" i="50"/>
  <c r="K47" i="55"/>
  <c r="H47" i="55"/>
  <c r="I47" i="55" s="1"/>
  <c r="F5" i="50"/>
  <c r="G5" i="50" s="1"/>
  <c r="E5" i="50"/>
  <c r="F58" i="50"/>
  <c r="G58" i="50" s="1"/>
  <c r="E58" i="50"/>
  <c r="H36" i="34"/>
  <c r="U18" i="57"/>
  <c r="V18" i="57" s="1"/>
  <c r="S18" i="57"/>
  <c r="T18" i="57" s="1"/>
  <c r="Y18" i="57"/>
  <c r="H137" i="34"/>
  <c r="X137" i="34"/>
  <c r="H25" i="41"/>
  <c r="T25" i="41"/>
  <c r="O46" i="57"/>
  <c r="P46" i="57" s="1"/>
  <c r="Y46" i="57"/>
  <c r="S46" i="57"/>
  <c r="T46" i="57" s="1"/>
  <c r="U46" i="57"/>
  <c r="V46" i="57" s="1"/>
  <c r="Q46" i="57"/>
  <c r="R46" i="57" s="1"/>
  <c r="Q211" i="34"/>
  <c r="R211" i="34" s="1"/>
  <c r="S211" i="34"/>
  <c r="T211" i="34" s="1"/>
  <c r="W211" i="34"/>
  <c r="O211" i="34"/>
  <c r="P211" i="34" s="1"/>
  <c r="M119" i="50"/>
  <c r="N119" i="50" s="1"/>
  <c r="H33" i="41"/>
  <c r="T33" i="41"/>
  <c r="I84" i="50"/>
  <c r="F84" i="50"/>
  <c r="G84" i="50" s="1"/>
  <c r="S23" i="57"/>
  <c r="T23" i="57" s="1"/>
  <c r="Y23" i="57"/>
  <c r="U23" i="57"/>
  <c r="V23" i="57" s="1"/>
  <c r="E62" i="57"/>
  <c r="M62" i="57"/>
  <c r="N62" i="57" s="1"/>
  <c r="K32" i="55"/>
  <c r="H32" i="55"/>
  <c r="I32" i="55" s="1"/>
  <c r="H20" i="34"/>
  <c r="K14" i="55"/>
  <c r="H14" i="55"/>
  <c r="I14" i="55" s="1"/>
  <c r="F22" i="50"/>
  <c r="G22" i="50" s="1"/>
  <c r="E22" i="50"/>
  <c r="M179" i="50"/>
  <c r="M100" i="50"/>
  <c r="N100" i="50" s="1"/>
  <c r="W237" i="34"/>
  <c r="Q237" i="34"/>
  <c r="R237" i="34" s="1"/>
  <c r="S237" i="34"/>
  <c r="T237" i="34" s="1"/>
  <c r="O237" i="34"/>
  <c r="P237" i="34" s="1"/>
  <c r="M201" i="50"/>
  <c r="Q72" i="34"/>
  <c r="R72" i="34" s="1"/>
  <c r="W72" i="34"/>
  <c r="S72" i="34"/>
  <c r="T72" i="34" s="1"/>
  <c r="O72" i="34"/>
  <c r="P72" i="34" s="1"/>
  <c r="H141" i="34"/>
  <c r="X141" i="34"/>
  <c r="H13" i="55"/>
  <c r="I13" i="55" s="1"/>
  <c r="K13" i="55"/>
  <c r="M135" i="50"/>
  <c r="N135" i="50" s="1"/>
  <c r="H7" i="57"/>
  <c r="S21" i="34"/>
  <c r="T21" i="34" s="1"/>
  <c r="W21" i="34"/>
  <c r="Q21" i="34"/>
  <c r="R21" i="34" s="1"/>
  <c r="H151" i="34"/>
  <c r="X151" i="34"/>
  <c r="M137" i="50"/>
  <c r="N137" i="50" s="1"/>
  <c r="M116" i="50"/>
  <c r="N116" i="50" s="1"/>
  <c r="M97" i="57"/>
  <c r="N97" i="57" s="1"/>
  <c r="E97" i="57"/>
  <c r="K42" i="55"/>
  <c r="H42" i="55"/>
  <c r="I42" i="55" s="1"/>
  <c r="H87" i="34"/>
  <c r="K4" i="55"/>
  <c r="H4" i="55"/>
  <c r="I4" i="55" s="1"/>
  <c r="F59" i="50"/>
  <c r="G59" i="50" s="1"/>
  <c r="E59" i="50"/>
  <c r="M197" i="50"/>
  <c r="M118" i="50"/>
  <c r="N118" i="50" s="1"/>
  <c r="S239" i="34"/>
  <c r="T239" i="34" s="1"/>
  <c r="O239" i="34"/>
  <c r="P239" i="34" s="1"/>
  <c r="W239" i="34"/>
  <c r="Q239" i="34"/>
  <c r="R239" i="34" s="1"/>
  <c r="O57" i="57"/>
  <c r="P57" i="57" s="1"/>
  <c r="Y57" i="57"/>
  <c r="U57" i="57"/>
  <c r="V57" i="57" s="1"/>
  <c r="Q57" i="57"/>
  <c r="R57" i="57" s="1"/>
  <c r="S57" i="57"/>
  <c r="T57" i="57" s="1"/>
  <c r="M165" i="50"/>
  <c r="H139" i="34"/>
  <c r="X139" i="34"/>
  <c r="H3" i="55"/>
  <c r="I3" i="55" s="1"/>
  <c r="K3" i="55"/>
  <c r="T169" i="41"/>
  <c r="T170" i="41"/>
  <c r="U165" i="41"/>
  <c r="U166" i="41" s="1"/>
  <c r="M99" i="50"/>
  <c r="N99" i="50" s="1"/>
  <c r="E31" i="50"/>
  <c r="F31" i="50"/>
  <c r="G31" i="50" s="1"/>
  <c r="F131" i="42"/>
  <c r="G131" i="42" s="1"/>
  <c r="E131" i="42"/>
  <c r="T26" i="41"/>
  <c r="H26" i="41"/>
  <c r="T112" i="41"/>
  <c r="H112" i="41"/>
  <c r="H49" i="34"/>
  <c r="M133" i="50"/>
  <c r="I296" i="50"/>
  <c r="F296" i="50"/>
  <c r="G296" i="50" s="1"/>
  <c r="M349" i="50"/>
  <c r="K137" i="42"/>
  <c r="H137" i="42"/>
  <c r="I137" i="42" s="1"/>
  <c r="M308" i="50"/>
  <c r="H138" i="34"/>
  <c r="X138" i="34"/>
  <c r="F214" i="50"/>
  <c r="G214" i="50" s="1"/>
  <c r="I214" i="50"/>
  <c r="H46" i="55"/>
  <c r="I46" i="55" s="1"/>
  <c r="K46" i="55"/>
  <c r="M85" i="50"/>
  <c r="N85" i="50" s="1"/>
  <c r="O75" i="34"/>
  <c r="P75" i="34" s="1"/>
  <c r="S75" i="34"/>
  <c r="T75" i="34" s="1"/>
  <c r="W75" i="34"/>
  <c r="Q75" i="34"/>
  <c r="R75" i="34" s="1"/>
  <c r="I166" i="50"/>
  <c r="F166" i="50"/>
  <c r="G166" i="50" s="1"/>
  <c r="E61" i="50"/>
  <c r="F61" i="50"/>
  <c r="G61" i="50" s="1"/>
  <c r="O59" i="57"/>
  <c r="P59" i="57" s="1"/>
  <c r="S59" i="57"/>
  <c r="T59" i="57" s="1"/>
  <c r="Y59" i="57"/>
  <c r="U59" i="57"/>
  <c r="V59" i="57" s="1"/>
  <c r="Q59" i="57"/>
  <c r="R59" i="57" s="1"/>
  <c r="H7" i="34"/>
  <c r="H35" i="55"/>
  <c r="I35" i="55" s="1"/>
  <c r="K35" i="55"/>
  <c r="F184" i="50"/>
  <c r="G184" i="50" s="1"/>
  <c r="I184" i="50"/>
  <c r="S134" i="57"/>
  <c r="T134" i="57" s="1"/>
  <c r="U134" i="57"/>
  <c r="V134" i="57" s="1"/>
  <c r="Y134" i="57"/>
  <c r="O134" i="57"/>
  <c r="P134" i="57" s="1"/>
  <c r="Q134" i="57"/>
  <c r="R134" i="57" s="1"/>
  <c r="H74" i="34"/>
  <c r="H20" i="55"/>
  <c r="I20" i="55" s="1"/>
  <c r="K20" i="55"/>
  <c r="Q36" i="34"/>
  <c r="R36" i="34" s="1"/>
  <c r="S36" i="34"/>
  <c r="T36" i="34" s="1"/>
  <c r="W36" i="34"/>
  <c r="E57" i="57"/>
  <c r="M57" i="57"/>
  <c r="N57" i="57" s="1"/>
  <c r="Q122" i="57"/>
  <c r="R122" i="57" s="1"/>
  <c r="O122" i="57"/>
  <c r="P122" i="57" s="1"/>
  <c r="U122" i="57"/>
  <c r="V122" i="57" s="1"/>
  <c r="Y122" i="57"/>
  <c r="S122" i="57"/>
  <c r="T122" i="57" s="1"/>
  <c r="M42" i="57"/>
  <c r="N42" i="57" s="1"/>
  <c r="E42" i="57"/>
  <c r="G8" i="45"/>
  <c r="H8" i="45" s="1"/>
  <c r="E8" i="45"/>
  <c r="S23" i="34"/>
  <c r="T23" i="34" s="1"/>
  <c r="Q23" i="34"/>
  <c r="R23" i="34" s="1"/>
  <c r="W23" i="34"/>
  <c r="H155" i="34"/>
  <c r="X155" i="34"/>
  <c r="F3" i="50"/>
  <c r="G3" i="50" s="1"/>
  <c r="E3" i="50"/>
  <c r="M101" i="50"/>
  <c r="N101" i="50" s="1"/>
  <c r="O136" i="57"/>
  <c r="P136" i="57" s="1"/>
  <c r="U136" i="57"/>
  <c r="V136" i="57" s="1"/>
  <c r="S136" i="57"/>
  <c r="T136" i="57" s="1"/>
  <c r="Y136" i="57"/>
  <c r="Q136" i="57"/>
  <c r="R136" i="57" s="1"/>
  <c r="H17" i="57"/>
  <c r="E65" i="50"/>
  <c r="F65" i="50"/>
  <c r="G65" i="50" s="1"/>
  <c r="F9" i="50"/>
  <c r="G9" i="50" s="1"/>
  <c r="E9" i="50"/>
  <c r="H89" i="34"/>
  <c r="K19" i="55"/>
  <c r="H19" i="55"/>
  <c r="I19" i="55" s="1"/>
  <c r="I217" i="50"/>
  <c r="F217" i="50"/>
  <c r="G217" i="50" s="1"/>
  <c r="M136" i="50"/>
  <c r="N136" i="50" s="1"/>
  <c r="W233" i="34"/>
  <c r="Q233" i="34"/>
  <c r="R233" i="34" s="1"/>
  <c r="S233" i="34"/>
  <c r="T233" i="34" s="1"/>
  <c r="O233" i="34"/>
  <c r="P233" i="34" s="1"/>
  <c r="H143" i="34"/>
  <c r="X143" i="34"/>
  <c r="F104" i="50"/>
  <c r="G104" i="50" s="1"/>
  <c r="I104" i="50"/>
  <c r="Q44" i="57"/>
  <c r="R44" i="57" s="1"/>
  <c r="O44" i="57"/>
  <c r="P44" i="57" s="1"/>
  <c r="U44" i="57"/>
  <c r="V44" i="57" s="1"/>
  <c r="S44" i="57"/>
  <c r="T44" i="57" s="1"/>
  <c r="Y44" i="57"/>
  <c r="G6" i="45"/>
  <c r="H6" i="45" s="1"/>
  <c r="E6" i="45"/>
  <c r="E67" i="50"/>
  <c r="F67" i="50"/>
  <c r="G67" i="50" s="1"/>
  <c r="H153" i="34"/>
  <c r="X153" i="34"/>
  <c r="F220" i="50"/>
  <c r="G220" i="50" s="1"/>
  <c r="I220" i="50"/>
  <c r="H23" i="41"/>
  <c r="T23" i="41"/>
  <c r="F102" i="50"/>
  <c r="G102" i="50" s="1"/>
  <c r="I102" i="50"/>
  <c r="H19" i="57"/>
  <c r="E45" i="50"/>
  <c r="F45" i="50"/>
  <c r="G45" i="50" s="1"/>
  <c r="H22" i="34"/>
  <c r="F23" i="50"/>
  <c r="G23" i="50" s="1"/>
  <c r="E23" i="50"/>
  <c r="M80" i="50"/>
  <c r="N80" i="50" s="1"/>
  <c r="Q235" i="34"/>
  <c r="R235" i="34" s="1"/>
  <c r="O235" i="34"/>
  <c r="P235" i="34" s="1"/>
  <c r="S235" i="34"/>
  <c r="T235" i="34" s="1"/>
  <c r="W235" i="34"/>
  <c r="H24" i="57"/>
  <c r="M219" i="50"/>
  <c r="Q7" i="34"/>
  <c r="R7" i="34" s="1"/>
  <c r="S7" i="34"/>
  <c r="T7" i="34" s="1"/>
  <c r="W7" i="34"/>
  <c r="F140" i="50"/>
  <c r="G140" i="50" s="1"/>
  <c r="I140" i="50"/>
  <c r="Y120" i="57"/>
  <c r="S120" i="57"/>
  <c r="T120" i="57" s="1"/>
  <c r="Q120" i="57"/>
  <c r="R120" i="57" s="1"/>
  <c r="O120" i="57"/>
  <c r="P120" i="57" s="1"/>
  <c r="U120" i="57"/>
  <c r="V120" i="57" s="1"/>
  <c r="O86" i="34"/>
  <c r="P86" i="34" s="1"/>
  <c r="Q86" i="34"/>
  <c r="R86" i="34" s="1"/>
  <c r="S86" i="34"/>
  <c r="T86" i="34" s="1"/>
  <c r="W86" i="34"/>
  <c r="H157" i="34"/>
  <c r="X157" i="34"/>
  <c r="I202" i="50"/>
  <c r="F202" i="50"/>
  <c r="G202" i="50" s="1"/>
  <c r="M134" i="50"/>
  <c r="N134" i="50" s="1"/>
  <c r="Y62" i="57"/>
  <c r="O62" i="57"/>
  <c r="P62" i="57" s="1"/>
  <c r="Q62" i="57"/>
  <c r="R62" i="57" s="1"/>
  <c r="S62" i="57"/>
  <c r="T62" i="57" s="1"/>
  <c r="U62" i="57"/>
  <c r="V62" i="57" s="1"/>
  <c r="H21" i="57"/>
  <c r="F47" i="50"/>
  <c r="G47" i="50" s="1"/>
  <c r="E47" i="50"/>
  <c r="M47" i="50" s="1"/>
  <c r="N47" i="50" s="1"/>
  <c r="E63" i="50"/>
  <c r="F63" i="50"/>
  <c r="G63" i="50" s="1"/>
  <c r="W221" i="34"/>
  <c r="S221" i="34"/>
  <c r="T221" i="34" s="1"/>
  <c r="Q221" i="34"/>
  <c r="R221" i="34" s="1"/>
  <c r="O221" i="34"/>
  <c r="P221" i="34" s="1"/>
  <c r="E98" i="57"/>
  <c r="M98" i="57"/>
  <c r="N98" i="57" s="1"/>
  <c r="H41" i="55"/>
  <c r="I41" i="55" s="1"/>
  <c r="K41" i="55"/>
  <c r="H40" i="55"/>
  <c r="I40" i="55" s="1"/>
  <c r="K40" i="55"/>
  <c r="F122" i="50"/>
  <c r="G122" i="50" s="1"/>
  <c r="I122" i="50"/>
  <c r="F47" i="44"/>
  <c r="I47" i="44"/>
  <c r="J47" i="44" s="1"/>
  <c r="K47" i="44" s="1"/>
  <c r="U5" i="57"/>
  <c r="V5" i="57" s="1"/>
  <c r="S5" i="57"/>
  <c r="T5" i="57" s="1"/>
  <c r="Y5" i="57"/>
  <c r="E48" i="57"/>
  <c r="M48" i="57"/>
  <c r="N48" i="57" s="1"/>
  <c r="Q19" i="34"/>
  <c r="R19" i="34" s="1"/>
  <c r="S19" i="34"/>
  <c r="T19" i="34" s="1"/>
  <c r="W19" i="34"/>
  <c r="H140" i="34"/>
  <c r="X140" i="34"/>
  <c r="E39" i="50"/>
  <c r="F39" i="50"/>
  <c r="G39" i="50" s="1"/>
  <c r="M195" i="50"/>
  <c r="T91" i="41"/>
  <c r="H91" i="41"/>
  <c r="F120" i="50"/>
  <c r="G120" i="50" s="1"/>
  <c r="I120" i="50"/>
  <c r="S19" i="57"/>
  <c r="T19" i="57" s="1"/>
  <c r="U19" i="57"/>
  <c r="V19" i="57" s="1"/>
  <c r="Y19" i="57"/>
  <c r="Q219" i="34"/>
  <c r="R219" i="34" s="1"/>
  <c r="O219" i="34"/>
  <c r="P219" i="34" s="1"/>
  <c r="W219" i="34"/>
  <c r="S219" i="34"/>
  <c r="T219" i="34" s="1"/>
  <c r="F41" i="50"/>
  <c r="G41" i="50" s="1"/>
  <c r="E41" i="50"/>
  <c r="M194" i="50"/>
  <c r="H36" i="55"/>
  <c r="I36" i="55" s="1"/>
  <c r="K36" i="55"/>
  <c r="Q74" i="34"/>
  <c r="R74" i="34" s="1"/>
  <c r="O74" i="34"/>
  <c r="P74" i="34" s="1"/>
  <c r="S74" i="34"/>
  <c r="T74" i="34" s="1"/>
  <c r="W74" i="34"/>
  <c r="H18" i="55"/>
  <c r="I18" i="55" s="1"/>
  <c r="K18" i="55"/>
  <c r="I180" i="50"/>
  <c r="F180" i="50"/>
  <c r="G180" i="50" s="1"/>
  <c r="F77" i="44"/>
  <c r="I77" i="44"/>
  <c r="J77" i="44" s="1"/>
  <c r="K77" i="44" s="1"/>
  <c r="M81" i="57"/>
  <c r="N81" i="57" s="1"/>
  <c r="E81" i="57"/>
  <c r="F136" i="42"/>
  <c r="G136" i="42" s="1"/>
  <c r="E136" i="42"/>
  <c r="M317" i="50"/>
  <c r="H47" i="34"/>
  <c r="E130" i="42"/>
  <c r="F130" i="42"/>
  <c r="G130" i="42" s="1"/>
  <c r="M97" i="50"/>
  <c r="I278" i="50"/>
  <c r="F278" i="50"/>
  <c r="G278" i="50" s="1"/>
  <c r="O49" i="57"/>
  <c r="P49" i="57" s="1"/>
  <c r="U49" i="57"/>
  <c r="V49" i="57" s="1"/>
  <c r="Y49" i="57"/>
  <c r="Q49" i="57"/>
  <c r="R49" i="57" s="1"/>
  <c r="S49" i="57"/>
  <c r="T49" i="57" s="1"/>
  <c r="M331" i="50"/>
  <c r="F161" i="42"/>
  <c r="G161" i="42" s="1"/>
  <c r="E161" i="42"/>
  <c r="F330" i="50"/>
  <c r="G330" i="50" s="1"/>
  <c r="I330" i="50"/>
  <c r="H142" i="34"/>
  <c r="X142" i="34"/>
  <c r="I196" i="50"/>
  <c r="F196" i="50"/>
  <c r="G196" i="50" s="1"/>
  <c r="H5" i="57"/>
  <c r="F43" i="50"/>
  <c r="G43" i="50" s="1"/>
  <c r="E43" i="50"/>
  <c r="F8" i="50"/>
  <c r="G8" i="50" s="1"/>
  <c r="E8" i="50"/>
  <c r="H51" i="41"/>
  <c r="H52" i="41"/>
  <c r="F12" i="50"/>
  <c r="G12" i="50" s="1"/>
  <c r="E12" i="50"/>
  <c r="H86" i="34"/>
  <c r="H77" i="41"/>
  <c r="T77" i="41"/>
  <c r="H166" i="34"/>
  <c r="X166" i="34"/>
  <c r="F44" i="50"/>
  <c r="G44" i="50" s="1"/>
  <c r="E44" i="50"/>
  <c r="E56" i="57"/>
  <c r="M56" i="57"/>
  <c r="N56" i="57" s="1"/>
  <c r="Y141" i="57"/>
  <c r="Q141" i="57"/>
  <c r="R141" i="57" s="1"/>
  <c r="U141" i="57"/>
  <c r="V141" i="57" s="1"/>
  <c r="S141" i="57"/>
  <c r="T141" i="57" s="1"/>
  <c r="O141" i="57"/>
  <c r="P141" i="57" s="1"/>
  <c r="O208" i="34"/>
  <c r="P208" i="34" s="1"/>
  <c r="S208" i="34"/>
  <c r="T208" i="34" s="1"/>
  <c r="Q208" i="34"/>
  <c r="R208" i="34" s="1"/>
  <c r="W208" i="34"/>
  <c r="K39" i="55"/>
  <c r="H39" i="55"/>
  <c r="I39" i="55" s="1"/>
  <c r="S8" i="34"/>
  <c r="T8" i="34" s="1"/>
  <c r="Q8" i="34"/>
  <c r="R8" i="34" s="1"/>
  <c r="W8" i="34"/>
  <c r="M95" i="57"/>
  <c r="N95" i="57" s="1"/>
  <c r="E95" i="57"/>
  <c r="Q103" i="34"/>
  <c r="R103" i="34" s="1"/>
  <c r="S103" i="34"/>
  <c r="T103" i="34" s="1"/>
  <c r="W103" i="34"/>
  <c r="O103" i="34"/>
  <c r="P103" i="34" s="1"/>
  <c r="S22" i="57"/>
  <c r="T22" i="57" s="1"/>
  <c r="U22" i="57"/>
  <c r="V22" i="57" s="1"/>
  <c r="Y22" i="57"/>
  <c r="F62" i="50"/>
  <c r="G62" i="50" s="1"/>
  <c r="E62" i="50"/>
  <c r="F162" i="50"/>
  <c r="G162" i="50" s="1"/>
  <c r="I162" i="50"/>
  <c r="H10" i="55"/>
  <c r="I10" i="55" s="1"/>
  <c r="K10" i="55"/>
  <c r="M102" i="57"/>
  <c r="N102" i="57" s="1"/>
  <c r="E102" i="57"/>
  <c r="Q204" i="34"/>
  <c r="R204" i="34" s="1"/>
  <c r="S204" i="34"/>
  <c r="T204" i="34" s="1"/>
  <c r="W204" i="34"/>
  <c r="O204" i="34"/>
  <c r="P204" i="34" s="1"/>
  <c r="H8" i="34"/>
  <c r="T101" i="41"/>
  <c r="H101" i="41"/>
  <c r="M156" i="50"/>
  <c r="Q20" i="34"/>
  <c r="R20" i="34" s="1"/>
  <c r="S20" i="34"/>
  <c r="T20" i="34" s="1"/>
  <c r="W20" i="34"/>
  <c r="M139" i="50"/>
  <c r="N139" i="50" s="1"/>
  <c r="H20" i="57"/>
  <c r="S206" i="34"/>
  <c r="T206" i="34" s="1"/>
  <c r="O206" i="34"/>
  <c r="P206" i="34" s="1"/>
  <c r="W206" i="34"/>
  <c r="Q206" i="34"/>
  <c r="R206" i="34" s="1"/>
  <c r="H3" i="57"/>
  <c r="W218" i="34"/>
  <c r="O218" i="34"/>
  <c r="P218" i="34" s="1"/>
  <c r="S218" i="34"/>
  <c r="T218" i="34" s="1"/>
  <c r="Q218" i="34"/>
  <c r="R218" i="34" s="1"/>
  <c r="I90" i="50"/>
  <c r="F90" i="50"/>
  <c r="G90" i="50" s="1"/>
  <c r="Q56" i="57"/>
  <c r="R56" i="57" s="1"/>
  <c r="Y56" i="57"/>
  <c r="S56" i="57"/>
  <c r="T56" i="57" s="1"/>
  <c r="U56" i="57"/>
  <c r="V56" i="57" s="1"/>
  <c r="O56" i="57"/>
  <c r="P56" i="57" s="1"/>
  <c r="E48" i="50"/>
  <c r="F48" i="50"/>
  <c r="G48" i="50" s="1"/>
  <c r="H156" i="34"/>
  <c r="X156" i="34"/>
  <c r="F199" i="50"/>
  <c r="G199" i="50" s="1"/>
  <c r="I199" i="50"/>
  <c r="Q34" i="34"/>
  <c r="R34" i="34" s="1"/>
  <c r="W34" i="34"/>
  <c r="S34" i="34"/>
  <c r="T34" i="34" s="1"/>
  <c r="E59" i="57"/>
  <c r="M59" i="57"/>
  <c r="N59" i="57" s="1"/>
  <c r="H35" i="41"/>
  <c r="T35" i="41"/>
  <c r="H75" i="34"/>
  <c r="K131" i="42"/>
  <c r="H131" i="42"/>
  <c r="I131" i="42" s="1"/>
  <c r="O89" i="34"/>
  <c r="P89" i="34" s="1"/>
  <c r="W89" i="34"/>
  <c r="S89" i="34"/>
  <c r="T89" i="34" s="1"/>
  <c r="Q89" i="34"/>
  <c r="R89" i="34" s="1"/>
  <c r="H101" i="34"/>
  <c r="K44" i="55"/>
  <c r="H44" i="55"/>
  <c r="I44" i="55" s="1"/>
  <c r="S209" i="34"/>
  <c r="T209" i="34" s="1"/>
  <c r="O209" i="34"/>
  <c r="P209" i="34" s="1"/>
  <c r="Q209" i="34"/>
  <c r="R209" i="34" s="1"/>
  <c r="W209" i="34"/>
  <c r="F144" i="50"/>
  <c r="G144" i="50" s="1"/>
  <c r="I144" i="50"/>
  <c r="Q60" i="57"/>
  <c r="R60" i="57" s="1"/>
  <c r="O60" i="57"/>
  <c r="P60" i="57" s="1"/>
  <c r="Y60" i="57"/>
  <c r="S60" i="57"/>
  <c r="T60" i="57" s="1"/>
  <c r="U60" i="57"/>
  <c r="V60" i="57" s="1"/>
  <c r="K9" i="55"/>
  <c r="H9" i="55"/>
  <c r="I9" i="55" s="1"/>
  <c r="H103" i="34"/>
  <c r="Y135" i="57"/>
  <c r="Q135" i="57"/>
  <c r="R135" i="57" s="1"/>
  <c r="S135" i="57"/>
  <c r="T135" i="57" s="1"/>
  <c r="U135" i="57"/>
  <c r="V135" i="57" s="1"/>
  <c r="O135" i="57"/>
  <c r="P135" i="57" s="1"/>
  <c r="Z135" i="57" s="1"/>
  <c r="O88" i="34"/>
  <c r="P88" i="34" s="1"/>
  <c r="S88" i="34"/>
  <c r="T88" i="34" s="1"/>
  <c r="Q88" i="34"/>
  <c r="R88" i="34" s="1"/>
  <c r="W88" i="34"/>
  <c r="Q73" i="34"/>
  <c r="R73" i="34" s="1"/>
  <c r="O73" i="34"/>
  <c r="P73" i="34" s="1"/>
  <c r="W73" i="34"/>
  <c r="S73" i="34"/>
  <c r="T73" i="34" s="1"/>
  <c r="H144" i="34"/>
  <c r="X144" i="34"/>
  <c r="F138" i="50"/>
  <c r="G138" i="50" s="1"/>
  <c r="I138" i="50"/>
  <c r="S223" i="34"/>
  <c r="T223" i="34" s="1"/>
  <c r="Q223" i="34"/>
  <c r="R223" i="34" s="1"/>
  <c r="O223" i="34"/>
  <c r="P223" i="34" s="1"/>
  <c r="W223" i="34"/>
  <c r="F7" i="50"/>
  <c r="G7" i="50" s="1"/>
  <c r="E7" i="50"/>
  <c r="M7" i="50" s="1"/>
  <c r="N7" i="50" s="1"/>
  <c r="E100" i="57"/>
  <c r="M100" i="57"/>
  <c r="N100" i="57" s="1"/>
  <c r="M183" i="50"/>
  <c r="S5" i="34"/>
  <c r="T5" i="34" s="1"/>
  <c r="Q5" i="34"/>
  <c r="R5" i="34" s="1"/>
  <c r="W5" i="34"/>
  <c r="H8" i="55"/>
  <c r="I8" i="55" s="1"/>
  <c r="K8" i="55"/>
  <c r="H30" i="55"/>
  <c r="I30" i="55" s="1"/>
  <c r="K30" i="55"/>
  <c r="H103" i="41"/>
  <c r="T103" i="41"/>
  <c r="F198" i="50"/>
  <c r="G198" i="50" s="1"/>
  <c r="I198" i="50"/>
  <c r="S42" i="57"/>
  <c r="T42" i="57" s="1"/>
  <c r="O42" i="57"/>
  <c r="P42" i="57" s="1"/>
  <c r="Q42" i="57"/>
  <c r="R42" i="57" s="1"/>
  <c r="Y42" i="57"/>
  <c r="U42" i="57"/>
  <c r="V42" i="57" s="1"/>
  <c r="M85" i="57"/>
  <c r="N85" i="57" s="1"/>
  <c r="E85" i="57"/>
  <c r="F238" i="50"/>
  <c r="G238" i="50" s="1"/>
  <c r="I238" i="50"/>
  <c r="K159" i="42"/>
  <c r="H159" i="42"/>
  <c r="I159" i="42" s="1"/>
  <c r="Q35" i="34"/>
  <c r="R35" i="34" s="1"/>
  <c r="W35" i="34"/>
  <c r="S35" i="34"/>
  <c r="T35" i="34" s="1"/>
  <c r="H165" i="34"/>
  <c r="X165" i="34"/>
  <c r="H102" i="41"/>
  <c r="T102" i="41"/>
  <c r="H114" i="34"/>
  <c r="F133" i="42"/>
  <c r="G133" i="42" s="1"/>
  <c r="E133" i="42"/>
  <c r="M365" i="50"/>
  <c r="Y4" i="57"/>
  <c r="U4" i="57"/>
  <c r="V4" i="57" s="1"/>
  <c r="S4" i="57"/>
  <c r="T4" i="57" s="1"/>
  <c r="H8" i="57"/>
  <c r="M313" i="50"/>
  <c r="I366" i="50"/>
  <c r="F366" i="50"/>
  <c r="G366" i="50" s="1"/>
  <c r="M354" i="50" l="1"/>
  <c r="M105" i="50"/>
  <c r="N105" i="50" s="1"/>
  <c r="M350" i="50"/>
  <c r="I5" i="45"/>
  <c r="M216" i="50"/>
  <c r="Z20" i="57"/>
  <c r="M202" i="50"/>
  <c r="I8" i="45"/>
  <c r="L32" i="55"/>
  <c r="M336" i="50"/>
  <c r="Z8" i="57"/>
  <c r="X36" i="34"/>
  <c r="Z4" i="57"/>
  <c r="M9" i="50"/>
  <c r="N9" i="50" s="1"/>
  <c r="M214" i="50"/>
  <c r="M199" i="50"/>
  <c r="M23" i="50"/>
  <c r="N23" i="50" s="1"/>
  <c r="L4" i="55"/>
  <c r="X116" i="34"/>
  <c r="L40" i="55"/>
  <c r="L19" i="55"/>
  <c r="X207" i="34"/>
  <c r="M87" i="50"/>
  <c r="N87" i="50" s="1"/>
  <c r="L29" i="55"/>
  <c r="M254" i="50"/>
  <c r="N254" i="50" s="1"/>
  <c r="M366" i="50"/>
  <c r="M62" i="50"/>
  <c r="N62" i="50" s="1"/>
  <c r="Z141" i="57"/>
  <c r="X102" i="34"/>
  <c r="L14" i="55"/>
  <c r="M11" i="50"/>
  <c r="N11" i="50" s="1"/>
  <c r="M46" i="50"/>
  <c r="N46" i="50" s="1"/>
  <c r="M196" i="50"/>
  <c r="L42" i="55"/>
  <c r="M26" i="50"/>
  <c r="N26" i="50" s="1"/>
  <c r="M278" i="50"/>
  <c r="N278" i="50" s="1"/>
  <c r="L9" i="55"/>
  <c r="M236" i="50"/>
  <c r="N236" i="50" s="1"/>
  <c r="M318" i="50"/>
  <c r="L6" i="55"/>
  <c r="M14" i="50"/>
  <c r="N14" i="50" s="1"/>
  <c r="M372" i="50"/>
  <c r="T141" i="41"/>
  <c r="T142" i="41" s="1"/>
  <c r="M13" i="50"/>
  <c r="N13" i="50" s="1"/>
  <c r="M5" i="50"/>
  <c r="N5" i="50" s="1"/>
  <c r="L37" i="55"/>
  <c r="L35" i="55"/>
  <c r="X74" i="34"/>
  <c r="M90" i="50"/>
  <c r="N90" i="50" s="1"/>
  <c r="L77" i="44"/>
  <c r="M77" i="44" s="1"/>
  <c r="X49" i="34"/>
  <c r="M141" i="50"/>
  <c r="N141" i="50" s="1"/>
  <c r="M312" i="50"/>
  <c r="Z6" i="57"/>
  <c r="L15" i="55"/>
  <c r="X233" i="34"/>
  <c r="M296" i="50"/>
  <c r="N296" i="50" s="1"/>
  <c r="Z9" i="57"/>
  <c r="M348" i="50"/>
  <c r="M355" i="50" s="1"/>
  <c r="X204" i="34"/>
  <c r="L20" i="55"/>
  <c r="M220" i="50"/>
  <c r="L47" i="55"/>
  <c r="X114" i="34"/>
  <c r="Y171" i="34"/>
  <c r="Y172" i="34" s="1"/>
  <c r="Z3" i="57"/>
  <c r="M256" i="50"/>
  <c r="N256" i="50" s="1"/>
  <c r="U103" i="41"/>
  <c r="U104" i="41" s="1"/>
  <c r="M180" i="50"/>
  <c r="M122" i="50"/>
  <c r="N122" i="50" s="1"/>
  <c r="X23" i="34"/>
  <c r="X21" i="34"/>
  <c r="M22" i="50"/>
  <c r="N22" i="50" s="1"/>
  <c r="M25" i="50"/>
  <c r="N25" i="50" s="1"/>
  <c r="L45" i="55"/>
  <c r="X22" i="34"/>
  <c r="L13" i="55"/>
  <c r="M86" i="50"/>
  <c r="N86" i="50" s="1"/>
  <c r="M184" i="50"/>
  <c r="M108" i="50"/>
  <c r="N108" i="50" s="1"/>
  <c r="X6" i="34"/>
  <c r="M49" i="50"/>
  <c r="N49" i="50" s="1"/>
  <c r="X115" i="34"/>
  <c r="X88" i="34"/>
  <c r="L5" i="55"/>
  <c r="L36" i="55"/>
  <c r="M138" i="50"/>
  <c r="N138" i="50" s="1"/>
  <c r="X8" i="34"/>
  <c r="M27" i="50"/>
  <c r="N27" i="50" s="1"/>
  <c r="X73" i="34"/>
  <c r="M238" i="50"/>
  <c r="N238" i="50" s="1"/>
  <c r="X48" i="34"/>
  <c r="M160" i="50"/>
  <c r="X19" i="34"/>
  <c r="L3" i="55"/>
  <c r="L30" i="55"/>
  <c r="M144" i="50"/>
  <c r="N144" i="50" s="1"/>
  <c r="X7" i="34"/>
  <c r="M61" i="50"/>
  <c r="N61" i="50" s="1"/>
  <c r="X211" i="34"/>
  <c r="M10" i="50"/>
  <c r="N10" i="50" s="1"/>
  <c r="M21" i="50"/>
  <c r="N21" i="50" s="1"/>
  <c r="M68" i="50"/>
  <c r="N68" i="50" s="1"/>
  <c r="M123" i="50"/>
  <c r="N123" i="50" s="1"/>
  <c r="Z120" i="57"/>
  <c r="M166" i="50"/>
  <c r="T171" i="41"/>
  <c r="T172" i="41" s="1"/>
  <c r="M178" i="50"/>
  <c r="Z126" i="57"/>
  <c r="M57" i="50"/>
  <c r="U113" i="41"/>
  <c r="U114" i="41" s="1"/>
  <c r="M32" i="50"/>
  <c r="N32" i="50" s="1"/>
  <c r="M3" i="50"/>
  <c r="Z7" i="57"/>
  <c r="M314" i="50"/>
  <c r="M126" i="50"/>
  <c r="N126" i="50" s="1"/>
  <c r="M30" i="50"/>
  <c r="N30" i="50" s="1"/>
  <c r="M292" i="50"/>
  <c r="N292" i="50" s="1"/>
  <c r="X117" i="34"/>
  <c r="Y116" i="34" s="1"/>
  <c r="Y117" i="34" s="1"/>
  <c r="Z24" i="57"/>
  <c r="M332" i="50"/>
  <c r="L107" i="44"/>
  <c r="M107" i="44" s="1"/>
  <c r="Y167" i="34"/>
  <c r="Y168" i="34" s="1"/>
  <c r="X47" i="34"/>
  <c r="L8" i="55"/>
  <c r="Y183" i="34"/>
  <c r="Y184" i="34" s="1"/>
  <c r="M330" i="50"/>
  <c r="L158" i="42"/>
  <c r="X248" i="34"/>
  <c r="Z19" i="57"/>
  <c r="AA19" i="57" s="1"/>
  <c r="AA20" i="57" s="1"/>
  <c r="Z134" i="57"/>
  <c r="AA134" i="57" s="1"/>
  <c r="AA135" i="57" s="1"/>
  <c r="X75" i="34"/>
  <c r="M29" i="50"/>
  <c r="N29" i="50" s="1"/>
  <c r="M181" i="50"/>
  <c r="X50" i="34"/>
  <c r="L135" i="42"/>
  <c r="M290" i="50"/>
  <c r="N290" i="50" s="1"/>
  <c r="L132" i="42"/>
  <c r="M45" i="50"/>
  <c r="N45" i="50" s="1"/>
  <c r="L31" i="55"/>
  <c r="M31" i="55" s="1"/>
  <c r="M32" i="55" s="1"/>
  <c r="X5" i="34"/>
  <c r="Z5" i="57"/>
  <c r="U123" i="41"/>
  <c r="U124" i="41" s="1"/>
  <c r="L18" i="55"/>
  <c r="Z21" i="57"/>
  <c r="T161" i="41"/>
  <c r="T162" i="41" s="1"/>
  <c r="X87" i="34"/>
  <c r="Y157" i="34"/>
  <c r="Y158" i="34" s="1"/>
  <c r="M198" i="50"/>
  <c r="M43" i="50"/>
  <c r="N43" i="50" s="1"/>
  <c r="M242" i="50"/>
  <c r="N242" i="50" s="1"/>
  <c r="X100" i="34"/>
  <c r="X35" i="34"/>
  <c r="X34" i="34"/>
  <c r="X72" i="34"/>
  <c r="Z137" i="57"/>
  <c r="X208" i="34"/>
  <c r="L137" i="42"/>
  <c r="X20" i="34"/>
  <c r="Z124" i="57"/>
  <c r="X224" i="34"/>
  <c r="M64" i="50"/>
  <c r="N64" i="50" s="1"/>
  <c r="M102" i="50"/>
  <c r="N102" i="50" s="1"/>
  <c r="L44" i="55"/>
  <c r="X33" i="34"/>
  <c r="L41" i="55"/>
  <c r="X103" i="34"/>
  <c r="Z18" i="57"/>
  <c r="L10" i="55"/>
  <c r="H63" i="41"/>
  <c r="Z22" i="57"/>
  <c r="U35" i="41"/>
  <c r="U36" i="41" s="1"/>
  <c r="Z17" i="57"/>
  <c r="Z127" i="57"/>
  <c r="M63" i="50"/>
  <c r="N63" i="50" s="1"/>
  <c r="Z23" i="57"/>
  <c r="X219" i="34"/>
  <c r="Z10" i="57"/>
  <c r="X101" i="34"/>
  <c r="M120" i="50"/>
  <c r="N120" i="50" s="1"/>
  <c r="X89" i="34"/>
  <c r="M44" i="50"/>
  <c r="N44" i="50" s="1"/>
  <c r="X86" i="34"/>
  <c r="M65" i="50"/>
  <c r="N65" i="50" s="1"/>
  <c r="M59" i="50"/>
  <c r="N59" i="50" s="1"/>
  <c r="L34" i="55"/>
  <c r="X234" i="34"/>
  <c r="L136" i="42"/>
  <c r="X235" i="34"/>
  <c r="N133" i="50"/>
  <c r="Z97" i="57"/>
  <c r="H97" i="57"/>
  <c r="H62" i="57"/>
  <c r="Z62" i="57"/>
  <c r="L162" i="42"/>
  <c r="H43" i="57"/>
  <c r="Z43" i="57"/>
  <c r="L157" i="42"/>
  <c r="M163" i="50"/>
  <c r="M4" i="50"/>
  <c r="N4" i="50" s="1"/>
  <c r="M66" i="50"/>
  <c r="N66" i="50" s="1"/>
  <c r="L11" i="55"/>
  <c r="L16" i="55"/>
  <c r="L138" i="42"/>
  <c r="Z139" i="57"/>
  <c r="M48" i="50"/>
  <c r="N48" i="50" s="1"/>
  <c r="M162" i="50"/>
  <c r="Z81" i="57"/>
  <c r="H81" i="57"/>
  <c r="M67" i="50"/>
  <c r="N67" i="50" s="1"/>
  <c r="H146" i="34"/>
  <c r="H145" i="34"/>
  <c r="T126" i="41"/>
  <c r="U121" i="41"/>
  <c r="U122" i="41" s="1"/>
  <c r="T125" i="41"/>
  <c r="T151" i="41"/>
  <c r="T152" i="41" s="1"/>
  <c r="H63" i="57"/>
  <c r="Z63" i="57"/>
  <c r="Z121" i="57"/>
  <c r="X210" i="34"/>
  <c r="T71" i="41"/>
  <c r="T72" i="41"/>
  <c r="U67" i="41"/>
  <c r="U68" i="41" s="1"/>
  <c r="X145" i="34"/>
  <c r="X146" i="34"/>
  <c r="Y137" i="34"/>
  <c r="Y138" i="34" s="1"/>
  <c r="M12" i="50"/>
  <c r="N12" i="50" s="1"/>
  <c r="L161" i="42"/>
  <c r="H48" i="57"/>
  <c r="Z48" i="57"/>
  <c r="I6" i="45"/>
  <c r="X237" i="34"/>
  <c r="H126" i="41"/>
  <c r="H125" i="41"/>
  <c r="M24" i="50"/>
  <c r="N24" i="50" s="1"/>
  <c r="M40" i="50"/>
  <c r="N40" i="50" s="1"/>
  <c r="H58" i="57"/>
  <c r="Z58" i="57"/>
  <c r="H72" i="41"/>
  <c r="H71" i="41"/>
  <c r="Z83" i="57"/>
  <c r="H83" i="57"/>
  <c r="M274" i="50"/>
  <c r="N274" i="50" s="1"/>
  <c r="X246" i="34"/>
  <c r="L164" i="42"/>
  <c r="Z125" i="57"/>
  <c r="L131" i="42"/>
  <c r="H38" i="41"/>
  <c r="H37" i="41"/>
  <c r="H39" i="41" s="1"/>
  <c r="M60" i="50"/>
  <c r="N60" i="50" s="1"/>
  <c r="X222" i="34"/>
  <c r="H49" i="57"/>
  <c r="Z49" i="57"/>
  <c r="H173" i="34"/>
  <c r="H174" i="34"/>
  <c r="H160" i="34"/>
  <c r="H159" i="34"/>
  <c r="Z96" i="57"/>
  <c r="H96" i="57"/>
  <c r="L47" i="44"/>
  <c r="M47" i="44" s="1"/>
  <c r="M140" i="50"/>
  <c r="N140" i="50" s="1"/>
  <c r="L46" i="55"/>
  <c r="X239" i="34"/>
  <c r="M58" i="50"/>
  <c r="N58" i="50" s="1"/>
  <c r="H46" i="57"/>
  <c r="Z46" i="57"/>
  <c r="M28" i="50"/>
  <c r="N28" i="50" s="1"/>
  <c r="U69" i="41"/>
  <c r="U70" i="41" s="1"/>
  <c r="M272" i="50"/>
  <c r="N272" i="50" s="1"/>
  <c r="L21" i="55"/>
  <c r="X174" i="34"/>
  <c r="X173" i="34"/>
  <c r="Y165" i="34"/>
  <c r="Y166" i="34" s="1"/>
  <c r="H25" i="57"/>
  <c r="H26" i="57"/>
  <c r="H56" i="57"/>
  <c r="Z56" i="57"/>
  <c r="H42" i="57"/>
  <c r="Z42" i="57"/>
  <c r="M42" i="50"/>
  <c r="N42" i="50" s="1"/>
  <c r="L156" i="42"/>
  <c r="M104" i="50"/>
  <c r="N104" i="50" s="1"/>
  <c r="H87" i="57"/>
  <c r="Z87" i="57"/>
  <c r="N249" i="50"/>
  <c r="H59" i="57"/>
  <c r="Z59" i="57"/>
  <c r="H96" i="41"/>
  <c r="H95" i="41"/>
  <c r="H97" i="41" s="1"/>
  <c r="Y143" i="34"/>
  <c r="Y144" i="34" s="1"/>
  <c r="Y185" i="34"/>
  <c r="Y186" i="34" s="1"/>
  <c r="X205" i="34"/>
  <c r="Z85" i="57"/>
  <c r="H85" i="57"/>
  <c r="N97" i="50"/>
  <c r="T96" i="41"/>
  <c r="T95" i="41"/>
  <c r="T97" i="41" s="1"/>
  <c r="T98" i="41" s="1"/>
  <c r="U91" i="41"/>
  <c r="U92" i="41" s="1"/>
  <c r="U111" i="41"/>
  <c r="U112" i="41" s="1"/>
  <c r="T116" i="41"/>
  <c r="T115" i="41"/>
  <c r="L163" i="42"/>
  <c r="X238" i="34"/>
  <c r="X236" i="34"/>
  <c r="H44" i="57"/>
  <c r="Z44" i="57"/>
  <c r="Y179" i="34"/>
  <c r="Y180" i="34" s="1"/>
  <c r="X188" i="34"/>
  <c r="X187" i="34"/>
  <c r="N267" i="50"/>
  <c r="Z123" i="57"/>
  <c r="Y169" i="34"/>
  <c r="Y170" i="34" s="1"/>
  <c r="X159" i="34"/>
  <c r="X160" i="34"/>
  <c r="Y151" i="34"/>
  <c r="Y152" i="34" s="1"/>
  <c r="X225" i="34"/>
  <c r="H84" i="57"/>
  <c r="Z84" i="57"/>
  <c r="X209" i="34"/>
  <c r="M84" i="50"/>
  <c r="N84" i="50" s="1"/>
  <c r="H53" i="41"/>
  <c r="T37" i="41"/>
  <c r="T38" i="41"/>
  <c r="U33" i="41"/>
  <c r="U34" i="41" s="1"/>
  <c r="H106" i="41"/>
  <c r="H105" i="41"/>
  <c r="H60" i="57"/>
  <c r="Z60" i="57"/>
  <c r="H47" i="57"/>
  <c r="Z47" i="57"/>
  <c r="H99" i="57"/>
  <c r="Z99" i="57"/>
  <c r="H12" i="57"/>
  <c r="H11" i="57"/>
  <c r="L130" i="42"/>
  <c r="T27" i="41"/>
  <c r="T28" i="41"/>
  <c r="U23" i="41"/>
  <c r="U24" i="41" s="1"/>
  <c r="Z136" i="57"/>
  <c r="H57" i="57"/>
  <c r="Z57" i="57"/>
  <c r="U93" i="41"/>
  <c r="U94" i="41" s="1"/>
  <c r="Y181" i="34"/>
  <c r="Y182" i="34" s="1"/>
  <c r="X249" i="34"/>
  <c r="H45" i="57"/>
  <c r="Z45" i="57"/>
  <c r="M8" i="50"/>
  <c r="N8" i="50" s="1"/>
  <c r="T106" i="41"/>
  <c r="T105" i="41"/>
  <c r="U101" i="41"/>
  <c r="U102" i="41" s="1"/>
  <c r="M31" i="50"/>
  <c r="N31" i="50" s="1"/>
  <c r="Z95" i="57"/>
  <c r="H95" i="57"/>
  <c r="N79" i="50"/>
  <c r="Z100" i="57"/>
  <c r="H100" i="57"/>
  <c r="T81" i="41"/>
  <c r="T82" i="41"/>
  <c r="T83" i="41" s="1"/>
  <c r="T84" i="41" s="1"/>
  <c r="U77" i="41"/>
  <c r="U78" i="41" s="1"/>
  <c r="M39" i="50"/>
  <c r="Z98" i="57"/>
  <c r="H98" i="57"/>
  <c r="H28" i="41"/>
  <c r="H27" i="41"/>
  <c r="Y141" i="34"/>
  <c r="Y142" i="34" s="1"/>
  <c r="H86" i="57"/>
  <c r="Z86" i="57"/>
  <c r="U79" i="41"/>
  <c r="U80" i="41" s="1"/>
  <c r="N115" i="50"/>
  <c r="H101" i="57"/>
  <c r="Z101" i="57"/>
  <c r="H82" i="41"/>
  <c r="H81" i="41"/>
  <c r="H83" i="41" s="1"/>
  <c r="Y139" i="34"/>
  <c r="Y140" i="34" s="1"/>
  <c r="L159" i="42"/>
  <c r="X247" i="34"/>
  <c r="N285" i="50"/>
  <c r="Z88" i="57"/>
  <c r="H88" i="57"/>
  <c r="H82" i="57"/>
  <c r="Z82" i="57"/>
  <c r="M50" i="50"/>
  <c r="N50" i="50" s="1"/>
  <c r="Z140" i="57"/>
  <c r="H187" i="34"/>
  <c r="H188" i="34"/>
  <c r="L133" i="42"/>
  <c r="H102" i="57"/>
  <c r="Z102" i="57"/>
  <c r="H61" i="57"/>
  <c r="Z61" i="57"/>
  <c r="M368" i="50"/>
  <c r="M6" i="50"/>
  <c r="N6" i="50" s="1"/>
  <c r="X220" i="34"/>
  <c r="Z138" i="57"/>
  <c r="Z122" i="57"/>
  <c r="X218" i="34"/>
  <c r="H116" i="41"/>
  <c r="H115" i="41"/>
  <c r="X250" i="34"/>
  <c r="X223" i="34"/>
  <c r="X206" i="34"/>
  <c r="L39" i="55"/>
  <c r="M41" i="50"/>
  <c r="N41" i="50" s="1"/>
  <c r="X221" i="34"/>
  <c r="Y153" i="34"/>
  <c r="Y154" i="34" s="1"/>
  <c r="M217" i="50"/>
  <c r="Y155" i="34"/>
  <c r="Y156" i="34" s="1"/>
  <c r="U25" i="41"/>
  <c r="U26" i="41" s="1"/>
  <c r="X232" i="34"/>
  <c r="I7" i="45"/>
  <c r="X251" i="34"/>
  <c r="X253" i="34"/>
  <c r="X252" i="34"/>
  <c r="Y252" i="34" s="1"/>
  <c r="Y253" i="34" s="1"/>
  <c r="N231" i="50"/>
  <c r="F119" i="34"/>
  <c r="G119" i="34" s="1"/>
  <c r="F118" i="34"/>
  <c r="G118" i="34" s="1"/>
  <c r="F113" i="34"/>
  <c r="G113" i="34" s="1"/>
  <c r="F112" i="34"/>
  <c r="G112" i="34" s="1"/>
  <c r="F105" i="34"/>
  <c r="G105" i="34" s="1"/>
  <c r="F104" i="34"/>
  <c r="G104" i="34" s="1"/>
  <c r="F99" i="34"/>
  <c r="G99" i="34" s="1"/>
  <c r="F98" i="34"/>
  <c r="G98" i="34" s="1"/>
  <c r="F91" i="34"/>
  <c r="G91" i="34" s="1"/>
  <c r="F90" i="34"/>
  <c r="G90" i="34" s="1"/>
  <c r="F85" i="34"/>
  <c r="G85" i="34" s="1"/>
  <c r="F84" i="34"/>
  <c r="G84" i="34" s="1"/>
  <c r="F77" i="34"/>
  <c r="G77" i="34" s="1"/>
  <c r="F76" i="34"/>
  <c r="G76" i="34" s="1"/>
  <c r="F71" i="34"/>
  <c r="G71" i="34" s="1"/>
  <c r="F70" i="34"/>
  <c r="G70" i="34" s="1"/>
  <c r="F52" i="34"/>
  <c r="G52" i="34" s="1"/>
  <c r="F51" i="34"/>
  <c r="G51" i="34" s="1"/>
  <c r="F46" i="34"/>
  <c r="G46" i="34" s="1"/>
  <c r="F45" i="34"/>
  <c r="G45" i="34" s="1"/>
  <c r="F38" i="34"/>
  <c r="G38" i="34" s="1"/>
  <c r="F37" i="34"/>
  <c r="G37" i="34" s="1"/>
  <c r="F32" i="34"/>
  <c r="G32" i="34" s="1"/>
  <c r="F31" i="34"/>
  <c r="G31" i="34" s="1"/>
  <c r="F24" i="34"/>
  <c r="G24" i="34" s="1"/>
  <c r="F18" i="34"/>
  <c r="G18" i="34" s="1"/>
  <c r="F17" i="34"/>
  <c r="G17" i="34" s="1"/>
  <c r="F10" i="34"/>
  <c r="G10" i="34" s="1"/>
  <c r="F9" i="34"/>
  <c r="G9" i="34" s="1"/>
  <c r="F4" i="34"/>
  <c r="G4" i="34" s="1"/>
  <c r="F3" i="34"/>
  <c r="G3" i="34" s="1"/>
  <c r="Y86" i="34" l="1"/>
  <c r="Y87" i="34" s="1"/>
  <c r="AA3" i="57"/>
  <c r="AA4" i="57" s="1"/>
  <c r="AA9" i="57"/>
  <c r="AA10" i="57" s="1"/>
  <c r="Y206" i="34"/>
  <c r="Y207" i="34" s="1"/>
  <c r="M46" i="55"/>
  <c r="M47" i="55" s="1"/>
  <c r="H107" i="41"/>
  <c r="M18" i="55"/>
  <c r="M19" i="55" s="1"/>
  <c r="M39" i="55"/>
  <c r="M40" i="55" s="1"/>
  <c r="M3" i="55"/>
  <c r="M4" i="55" s="1"/>
  <c r="AA7" i="57"/>
  <c r="AA8" i="57" s="1"/>
  <c r="Y35" i="34"/>
  <c r="Y36" i="34" s="1"/>
  <c r="M13" i="55"/>
  <c r="M14" i="55" s="1"/>
  <c r="T127" i="41"/>
  <c r="T128" i="41" s="1"/>
  <c r="M29" i="55"/>
  <c r="M30" i="55" s="1"/>
  <c r="H29" i="41"/>
  <c r="H73" i="41"/>
  <c r="M204" i="50"/>
  <c r="Y102" i="34"/>
  <c r="Y103" i="34" s="1"/>
  <c r="M41" i="55"/>
  <c r="M42" i="55" s="1"/>
  <c r="M8" i="55"/>
  <c r="M9" i="55" s="1"/>
  <c r="M5" i="55"/>
  <c r="M6" i="55" s="1"/>
  <c r="AA140" i="57"/>
  <c r="AA141" i="57" s="1"/>
  <c r="M36" i="55"/>
  <c r="M37" i="55" s="1"/>
  <c r="AA17" i="57"/>
  <c r="AA18" i="57" s="1"/>
  <c r="Y74" i="34"/>
  <c r="Y75" i="34" s="1"/>
  <c r="Y5" i="34"/>
  <c r="Y6" i="34" s="1"/>
  <c r="M356" i="50"/>
  <c r="M357" i="50" s="1"/>
  <c r="Y204" i="34"/>
  <c r="Y205" i="34" s="1"/>
  <c r="Y49" i="34"/>
  <c r="Y50" i="34" s="1"/>
  <c r="M374" i="50"/>
  <c r="M319" i="50"/>
  <c r="Y88" i="34"/>
  <c r="Y89" i="34" s="1"/>
  <c r="Y21" i="34"/>
  <c r="Y22" i="34" s="1"/>
  <c r="M320" i="50"/>
  <c r="M34" i="55"/>
  <c r="M35" i="55" s="1"/>
  <c r="H161" i="34"/>
  <c r="M186" i="50"/>
  <c r="Y234" i="34"/>
  <c r="Y235" i="34" s="1"/>
  <c r="Y7" i="34"/>
  <c r="Y8" i="34" s="1"/>
  <c r="M69" i="50"/>
  <c r="M15" i="55"/>
  <c r="M16" i="55" s="1"/>
  <c r="M92" i="50"/>
  <c r="Y210" i="34"/>
  <c r="Y211" i="34" s="1"/>
  <c r="M44" i="55"/>
  <c r="M45" i="55" s="1"/>
  <c r="M221" i="50"/>
  <c r="AA126" i="57"/>
  <c r="AA127" i="57" s="1"/>
  <c r="AA5" i="57"/>
  <c r="AA6" i="57" s="1"/>
  <c r="Y224" i="34"/>
  <c r="Y225" i="34" s="1"/>
  <c r="N57" i="50"/>
  <c r="M261" i="50"/>
  <c r="M20" i="55"/>
  <c r="M21" i="55" s="1"/>
  <c r="M70" i="50"/>
  <c r="M158" i="42"/>
  <c r="M159" i="42" s="1"/>
  <c r="Y114" i="34"/>
  <c r="Y115" i="34" s="1"/>
  <c r="M262" i="50"/>
  <c r="M168" i="50"/>
  <c r="Y220" i="34"/>
  <c r="Y221" i="34" s="1"/>
  <c r="M91" i="50"/>
  <c r="AA120" i="57"/>
  <c r="AA121" i="57" s="1"/>
  <c r="AA87" i="57"/>
  <c r="AA88" i="57" s="1"/>
  <c r="M15" i="50"/>
  <c r="M244" i="50"/>
  <c r="Y47" i="34"/>
  <c r="Y48" i="34" s="1"/>
  <c r="M185" i="50"/>
  <c r="H127" i="41"/>
  <c r="Z26" i="57"/>
  <c r="M10" i="55"/>
  <c r="M11" i="55" s="1"/>
  <c r="M167" i="50"/>
  <c r="M222" i="50"/>
  <c r="M243" i="50"/>
  <c r="N3" i="50"/>
  <c r="Y19" i="34"/>
  <c r="Y20" i="34" s="1"/>
  <c r="M132" i="42"/>
  <c r="M133" i="42" s="1"/>
  <c r="M161" i="42"/>
  <c r="M162" i="42" s="1"/>
  <c r="Y250" i="34"/>
  <c r="Y251" i="34" s="1"/>
  <c r="M279" i="50"/>
  <c r="Y72" i="34"/>
  <c r="Y73" i="34" s="1"/>
  <c r="M110" i="50"/>
  <c r="M156" i="42"/>
  <c r="M157" i="42" s="1"/>
  <c r="Y248" i="34"/>
  <c r="Y249" i="34" s="1"/>
  <c r="M280" i="50"/>
  <c r="AA85" i="57"/>
  <c r="AA86" i="57" s="1"/>
  <c r="M135" i="42"/>
  <c r="M136" i="42" s="1"/>
  <c r="M338" i="50"/>
  <c r="AA60" i="57"/>
  <c r="AA61" i="57" s="1"/>
  <c r="AA23" i="57"/>
  <c r="AA24" i="57" s="1"/>
  <c r="Z11" i="57"/>
  <c r="AA136" i="57"/>
  <c r="AA137" i="57" s="1"/>
  <c r="Z12" i="57"/>
  <c r="L49" i="55"/>
  <c r="Z142" i="57"/>
  <c r="M298" i="50"/>
  <c r="AA124" i="57"/>
  <c r="AA125" i="57" s="1"/>
  <c r="T39" i="41"/>
  <c r="T40" i="41" s="1"/>
  <c r="M297" i="50"/>
  <c r="L22" i="55"/>
  <c r="L23" i="55"/>
  <c r="Z25" i="57"/>
  <c r="M33" i="50"/>
  <c r="Y100" i="34"/>
  <c r="Y101" i="34" s="1"/>
  <c r="Z128" i="57"/>
  <c r="Z129" i="57"/>
  <c r="X213" i="34"/>
  <c r="AA97" i="57"/>
  <c r="AA98" i="57" s="1"/>
  <c r="Y33" i="34"/>
  <c r="Y34" i="34" s="1"/>
  <c r="M128" i="50"/>
  <c r="M34" i="50"/>
  <c r="AA122" i="57"/>
  <c r="AA123" i="57" s="1"/>
  <c r="M337" i="50"/>
  <c r="X212" i="34"/>
  <c r="AA83" i="57"/>
  <c r="AA84" i="57" s="1"/>
  <c r="M146" i="50"/>
  <c r="Z143" i="57"/>
  <c r="Y208" i="34"/>
  <c r="Y209" i="34" s="1"/>
  <c r="M203" i="50"/>
  <c r="M145" i="50"/>
  <c r="AA21" i="57"/>
  <c r="AA22" i="57" s="1"/>
  <c r="M163" i="42"/>
  <c r="M164" i="42" s="1"/>
  <c r="M16" i="50"/>
  <c r="M373" i="50"/>
  <c r="M127" i="50"/>
  <c r="L48" i="55"/>
  <c r="T29" i="41"/>
  <c r="T30" i="41" s="1"/>
  <c r="X195" i="34"/>
  <c r="AA99" i="57"/>
  <c r="AA100" i="57" s="1"/>
  <c r="M109" i="50"/>
  <c r="X175" i="34"/>
  <c r="AA58" i="57"/>
  <c r="AA59" i="57" s="1"/>
  <c r="M137" i="42"/>
  <c r="M138" i="42" s="1"/>
  <c r="H175" i="34"/>
  <c r="X161" i="34"/>
  <c r="H117" i="41"/>
  <c r="H189" i="34"/>
  <c r="AA101" i="57"/>
  <c r="AA102" i="57" s="1"/>
  <c r="Y222" i="34"/>
  <c r="Y223" i="34" s="1"/>
  <c r="N39" i="50"/>
  <c r="M52" i="50"/>
  <c r="M51" i="50"/>
  <c r="M53" i="50" s="1"/>
  <c r="M54" i="50" s="1"/>
  <c r="T73" i="41"/>
  <c r="T74" i="41" s="1"/>
  <c r="X189" i="34"/>
  <c r="H103" i="57"/>
  <c r="H104" i="57"/>
  <c r="AA138" i="57"/>
  <c r="AA139" i="57" s="1"/>
  <c r="H51" i="57"/>
  <c r="H50" i="57"/>
  <c r="AA46" i="57"/>
  <c r="AA47" i="57" s="1"/>
  <c r="Z104" i="57"/>
  <c r="AA95" i="57"/>
  <c r="AA96" i="57" s="1"/>
  <c r="Z103" i="57"/>
  <c r="Y236" i="34"/>
  <c r="Y237" i="34" s="1"/>
  <c r="AA48" i="57"/>
  <c r="AA49" i="57" s="1"/>
  <c r="X226" i="34"/>
  <c r="X227" i="34"/>
  <c r="Y218" i="34"/>
  <c r="Y219" i="34" s="1"/>
  <c r="AA44" i="57"/>
  <c r="AA45" i="57" s="1"/>
  <c r="AA42" i="57"/>
  <c r="AA43" i="57" s="1"/>
  <c r="Z50" i="57"/>
  <c r="Z51" i="57"/>
  <c r="Y232" i="34"/>
  <c r="Y233" i="34" s="1"/>
  <c r="X240" i="34"/>
  <c r="X241" i="34"/>
  <c r="T107" i="41"/>
  <c r="T108" i="41" s="1"/>
  <c r="M130" i="42"/>
  <c r="M131" i="42" s="1"/>
  <c r="Z64" i="57"/>
  <c r="Z65" i="57"/>
  <c r="AA56" i="57"/>
  <c r="AA57" i="57" s="1"/>
  <c r="H13" i="57"/>
  <c r="H65" i="57"/>
  <c r="H64" i="57"/>
  <c r="Y238" i="34"/>
  <c r="Y239" i="34" s="1"/>
  <c r="H147" i="34"/>
  <c r="T117" i="41"/>
  <c r="T118" i="41" s="1"/>
  <c r="H89" i="57"/>
  <c r="H90" i="57"/>
  <c r="H27" i="57"/>
  <c r="Y246" i="34"/>
  <c r="Y247" i="34" s="1"/>
  <c r="X255" i="34"/>
  <c r="X254" i="34"/>
  <c r="X256" i="34" s="1"/>
  <c r="X147" i="34"/>
  <c r="X194" i="34"/>
  <c r="Z89" i="57"/>
  <c r="Z90" i="57"/>
  <c r="AA81" i="57"/>
  <c r="AA82" i="57" s="1"/>
  <c r="AA62" i="57"/>
  <c r="AA63" i="57" s="1"/>
  <c r="G25" i="45"/>
  <c r="H25" i="45" s="1"/>
  <c r="G24" i="45"/>
  <c r="H24" i="45" s="1"/>
  <c r="G19" i="45"/>
  <c r="H19" i="45" s="1"/>
  <c r="G18" i="45"/>
  <c r="H18" i="45" s="1"/>
  <c r="M281" i="50" l="1"/>
  <c r="M282" i="50" s="1"/>
  <c r="M93" i="50"/>
  <c r="M94" i="50" s="1"/>
  <c r="H66" i="57"/>
  <c r="Z105" i="57"/>
  <c r="Z144" i="57"/>
  <c r="M205" i="50"/>
  <c r="M375" i="50"/>
  <c r="M187" i="50"/>
  <c r="L24" i="55"/>
  <c r="M223" i="50"/>
  <c r="Z32" i="57"/>
  <c r="M71" i="50"/>
  <c r="M72" i="50" s="1"/>
  <c r="M321" i="50"/>
  <c r="M299" i="50"/>
  <c r="M300" i="50" s="1"/>
  <c r="H52" i="57"/>
  <c r="M17" i="50"/>
  <c r="M18" i="50" s="1"/>
  <c r="M35" i="50"/>
  <c r="M36" i="50" s="1"/>
  <c r="Z27" i="57"/>
  <c r="Z13" i="57"/>
  <c r="M245" i="50"/>
  <c r="M246" i="50" s="1"/>
  <c r="M339" i="50"/>
  <c r="Z33" i="57"/>
  <c r="M263" i="50"/>
  <c r="M264" i="50" s="1"/>
  <c r="M169" i="50"/>
  <c r="M111" i="50"/>
  <c r="M112" i="50" s="1"/>
  <c r="Z111" i="57"/>
  <c r="L50" i="55"/>
  <c r="X262" i="34"/>
  <c r="X261" i="34"/>
  <c r="M129" i="50"/>
  <c r="M130" i="50" s="1"/>
  <c r="Z150" i="57"/>
  <c r="Z149" i="57"/>
  <c r="Z130" i="57"/>
  <c r="X214" i="34"/>
  <c r="X196" i="34"/>
  <c r="X197" i="34" s="1"/>
  <c r="Z72" i="57"/>
  <c r="M147" i="50"/>
  <c r="M148" i="50" s="1"/>
  <c r="Z91" i="57"/>
  <c r="Z110" i="57"/>
  <c r="X228" i="34"/>
  <c r="H105" i="57"/>
  <c r="Z66" i="57"/>
  <c r="X242" i="34"/>
  <c r="Z52" i="57"/>
  <c r="Z71" i="57"/>
  <c r="H91" i="57"/>
  <c r="I149" i="44"/>
  <c r="J149" i="44" s="1"/>
  <c r="K149" i="44" s="1"/>
  <c r="I148" i="44"/>
  <c r="J148" i="44" s="1"/>
  <c r="K148" i="44" s="1"/>
  <c r="I147" i="44"/>
  <c r="J147" i="44" s="1"/>
  <c r="K147" i="44" s="1"/>
  <c r="I146" i="44"/>
  <c r="J146" i="44" s="1"/>
  <c r="K146" i="44" s="1"/>
  <c r="G146" i="44"/>
  <c r="H146" i="44" s="1"/>
  <c r="I134" i="44"/>
  <c r="J134" i="44" s="1"/>
  <c r="K134" i="44" s="1"/>
  <c r="I133" i="44"/>
  <c r="J133" i="44" s="1"/>
  <c r="K133" i="44" s="1"/>
  <c r="I30" i="44"/>
  <c r="J30" i="44" s="1"/>
  <c r="K30" i="44" s="1"/>
  <c r="I28" i="44"/>
  <c r="J28" i="44" s="1"/>
  <c r="K28" i="44" s="1"/>
  <c r="I27" i="44"/>
  <c r="J27" i="44" s="1"/>
  <c r="K27" i="44" s="1"/>
  <c r="I26" i="44"/>
  <c r="J26" i="44" s="1"/>
  <c r="K26" i="44" s="1"/>
  <c r="I25" i="44"/>
  <c r="J25" i="44" s="1"/>
  <c r="K25" i="44" s="1"/>
  <c r="I24" i="44"/>
  <c r="J24" i="44" s="1"/>
  <c r="K24" i="44" s="1"/>
  <c r="I20" i="44"/>
  <c r="I19" i="44"/>
  <c r="I16" i="44"/>
  <c r="I15" i="44"/>
  <c r="I14" i="44"/>
  <c r="I13" i="44"/>
  <c r="I12" i="44"/>
  <c r="I132" i="44"/>
  <c r="I11" i="44"/>
  <c r="I10" i="44"/>
  <c r="I131" i="44"/>
  <c r="I9" i="44"/>
  <c r="I8" i="44"/>
  <c r="I7" i="44"/>
  <c r="I6" i="44"/>
  <c r="I5" i="44"/>
  <c r="I4" i="44"/>
  <c r="I3" i="44"/>
  <c r="G4" i="44"/>
  <c r="H4" i="44" s="1"/>
  <c r="G5" i="44"/>
  <c r="H5" i="44" s="1"/>
  <c r="G6" i="44"/>
  <c r="H6" i="44" s="1"/>
  <c r="G7" i="44"/>
  <c r="H7" i="44" s="1"/>
  <c r="G8" i="44"/>
  <c r="H8" i="44" s="1"/>
  <c r="G9" i="44"/>
  <c r="H9" i="44" s="1"/>
  <c r="G131" i="44"/>
  <c r="H131" i="44" s="1"/>
  <c r="G3" i="44"/>
  <c r="H3" i="44" s="1"/>
  <c r="N119" i="34"/>
  <c r="N118" i="34"/>
  <c r="N113" i="34"/>
  <c r="N112" i="34"/>
  <c r="N105" i="34"/>
  <c r="N104" i="34"/>
  <c r="N99" i="34"/>
  <c r="N98" i="34"/>
  <c r="N91" i="34"/>
  <c r="N90" i="34"/>
  <c r="N85" i="34"/>
  <c r="N84" i="34"/>
  <c r="N76" i="34"/>
  <c r="N77" i="34"/>
  <c r="N71" i="34"/>
  <c r="N70" i="34"/>
  <c r="K119" i="34"/>
  <c r="L119" i="34" s="1"/>
  <c r="I119" i="34"/>
  <c r="J119" i="34" s="1"/>
  <c r="K118" i="34"/>
  <c r="L118" i="34" s="1"/>
  <c r="I118" i="34"/>
  <c r="J118" i="34" s="1"/>
  <c r="K113" i="34"/>
  <c r="L113" i="34" s="1"/>
  <c r="I113" i="34"/>
  <c r="J113" i="34" s="1"/>
  <c r="K112" i="34"/>
  <c r="L112" i="34" s="1"/>
  <c r="I112" i="34"/>
  <c r="J112" i="34" s="1"/>
  <c r="K105" i="34"/>
  <c r="L105" i="34" s="1"/>
  <c r="I105" i="34"/>
  <c r="J105" i="34" s="1"/>
  <c r="K104" i="34"/>
  <c r="L104" i="34" s="1"/>
  <c r="I104" i="34"/>
  <c r="J104" i="34" s="1"/>
  <c r="K99" i="34"/>
  <c r="L99" i="34" s="1"/>
  <c r="I99" i="34"/>
  <c r="J99" i="34" s="1"/>
  <c r="K98" i="34"/>
  <c r="L98" i="34" s="1"/>
  <c r="I98" i="34"/>
  <c r="J98" i="34" s="1"/>
  <c r="K91" i="34"/>
  <c r="L91" i="34" s="1"/>
  <c r="I91" i="34"/>
  <c r="J91" i="34" s="1"/>
  <c r="K90" i="34"/>
  <c r="L90" i="34" s="1"/>
  <c r="I90" i="34"/>
  <c r="J90" i="34" s="1"/>
  <c r="K85" i="34"/>
  <c r="L85" i="34" s="1"/>
  <c r="I85" i="34"/>
  <c r="J85" i="34" s="1"/>
  <c r="K84" i="34"/>
  <c r="L84" i="34" s="1"/>
  <c r="I84" i="34"/>
  <c r="J84" i="34" s="1"/>
  <c r="K77" i="34"/>
  <c r="L77" i="34" s="1"/>
  <c r="I77" i="34"/>
  <c r="J77" i="34" s="1"/>
  <c r="K76" i="34"/>
  <c r="L76" i="34" s="1"/>
  <c r="I76" i="34"/>
  <c r="J76" i="34" s="1"/>
  <c r="K71" i="34"/>
  <c r="L71" i="34" s="1"/>
  <c r="I71" i="34"/>
  <c r="J71" i="34" s="1"/>
  <c r="K70" i="34"/>
  <c r="L70" i="34" s="1"/>
  <c r="I70" i="34"/>
  <c r="J70" i="34" s="1"/>
  <c r="N10" i="34"/>
  <c r="N9" i="34"/>
  <c r="N4" i="34"/>
  <c r="N3" i="34"/>
  <c r="K52" i="34"/>
  <c r="L52" i="34" s="1"/>
  <c r="I52" i="34"/>
  <c r="J52" i="34" s="1"/>
  <c r="K51" i="34"/>
  <c r="L51" i="34" s="1"/>
  <c r="I51" i="34"/>
  <c r="J51" i="34" s="1"/>
  <c r="K46" i="34"/>
  <c r="L46" i="34" s="1"/>
  <c r="I46" i="34"/>
  <c r="J46" i="34" s="1"/>
  <c r="K45" i="34"/>
  <c r="L45" i="34" s="1"/>
  <c r="I45" i="34"/>
  <c r="J45" i="34" s="1"/>
  <c r="K38" i="34"/>
  <c r="L38" i="34" s="1"/>
  <c r="I38" i="34"/>
  <c r="J38" i="34" s="1"/>
  <c r="K37" i="34"/>
  <c r="L37" i="34" s="1"/>
  <c r="I37" i="34"/>
  <c r="J37" i="34" s="1"/>
  <c r="K32" i="34"/>
  <c r="L32" i="34" s="1"/>
  <c r="I32" i="34"/>
  <c r="J32" i="34" s="1"/>
  <c r="K31" i="34"/>
  <c r="L31" i="34" s="1"/>
  <c r="I31" i="34"/>
  <c r="J31" i="34" s="1"/>
  <c r="K24" i="34"/>
  <c r="L24" i="34" s="1"/>
  <c r="I24" i="34"/>
  <c r="J24" i="34" s="1"/>
  <c r="K18" i="34"/>
  <c r="L18" i="34" s="1"/>
  <c r="I18" i="34"/>
  <c r="J18" i="34" s="1"/>
  <c r="K17" i="34"/>
  <c r="L17" i="34" s="1"/>
  <c r="I17" i="34"/>
  <c r="J17" i="34" s="1"/>
  <c r="K10" i="34"/>
  <c r="L10" i="34" s="1"/>
  <c r="I10" i="34"/>
  <c r="J10" i="34" s="1"/>
  <c r="K9" i="34"/>
  <c r="L9" i="34" s="1"/>
  <c r="I9" i="34"/>
  <c r="J9" i="34" s="1"/>
  <c r="K4" i="34"/>
  <c r="L4" i="34" s="1"/>
  <c r="I4" i="34"/>
  <c r="J4" i="34" s="1"/>
  <c r="K3" i="34"/>
  <c r="L3" i="34" s="1"/>
  <c r="I3" i="34"/>
  <c r="J3" i="34" s="1"/>
  <c r="Z34" i="57" l="1"/>
  <c r="Z35" i="57" s="1"/>
  <c r="X263" i="34"/>
  <c r="X264" i="34" s="1"/>
  <c r="Z151" i="57"/>
  <c r="Z152" i="57" s="1"/>
  <c r="Z112" i="57"/>
  <c r="Z113" i="57" s="1"/>
  <c r="Z73" i="57"/>
  <c r="Z74" i="57" s="1"/>
  <c r="C286" i="35"/>
  <c r="C287" i="35"/>
  <c r="C288" i="35"/>
  <c r="C289" i="35"/>
  <c r="C290" i="35"/>
  <c r="C291" i="35"/>
  <c r="C292" i="35"/>
  <c r="C293" i="35"/>
  <c r="C294" i="35"/>
  <c r="C295" i="35"/>
  <c r="C296" i="35"/>
  <c r="C297" i="35"/>
  <c r="C298" i="35"/>
  <c r="C299" i="35"/>
  <c r="C300" i="35"/>
  <c r="C301" i="35"/>
  <c r="C302" i="35"/>
  <c r="C303" i="35"/>
  <c r="C304" i="35"/>
  <c r="C305" i="35"/>
  <c r="C306" i="35"/>
  <c r="C307" i="35"/>
  <c r="C308" i="35"/>
  <c r="C309" i="35"/>
  <c r="C310" i="35"/>
  <c r="C311" i="35"/>
  <c r="C312" i="35"/>
  <c r="C313" i="35"/>
  <c r="C314" i="35"/>
  <c r="C315" i="35"/>
  <c r="C316" i="35"/>
  <c r="C317" i="35"/>
  <c r="C318" i="35"/>
  <c r="C319" i="35"/>
  <c r="C320" i="35"/>
  <c r="C321" i="35"/>
  <c r="C322" i="35"/>
  <c r="C323" i="35"/>
  <c r="C324" i="35"/>
  <c r="C325" i="35"/>
  <c r="C326" i="35"/>
  <c r="C327" i="35"/>
  <c r="C328" i="35"/>
  <c r="C329" i="35"/>
  <c r="C330" i="35"/>
  <c r="C331" i="35"/>
  <c r="C332" i="35"/>
  <c r="C333" i="35"/>
  <c r="C334" i="35"/>
  <c r="C335" i="35"/>
  <c r="C336" i="35"/>
  <c r="C337" i="35"/>
  <c r="C338" i="35"/>
  <c r="C339" i="35"/>
  <c r="C340" i="35"/>
  <c r="C341" i="35"/>
  <c r="C342" i="35"/>
  <c r="C343" i="35"/>
  <c r="C344" i="35"/>
  <c r="C345" i="35"/>
  <c r="C346" i="35"/>
  <c r="C347" i="35"/>
  <c r="C348" i="35"/>
  <c r="C349" i="35"/>
  <c r="C350" i="35"/>
  <c r="C351" i="35"/>
  <c r="C352" i="35"/>
  <c r="C353" i="35"/>
  <c r="C354" i="35"/>
  <c r="C355" i="35"/>
  <c r="C356" i="35"/>
  <c r="C357" i="35"/>
  <c r="C358" i="35"/>
  <c r="C359" i="35"/>
  <c r="C360" i="35"/>
  <c r="C361" i="35"/>
  <c r="C362" i="35"/>
  <c r="C363" i="35"/>
  <c r="C364" i="35"/>
  <c r="C365" i="35"/>
  <c r="C366" i="35"/>
  <c r="C367" i="35"/>
  <c r="C368" i="35"/>
  <c r="C369" i="35"/>
  <c r="C370" i="35"/>
  <c r="C371" i="35"/>
  <c r="C372" i="35"/>
  <c r="C373" i="35"/>
  <c r="C374" i="35"/>
  <c r="C375" i="35"/>
  <c r="C376" i="35"/>
  <c r="C377" i="35"/>
  <c r="C378" i="35"/>
  <c r="C379" i="35"/>
  <c r="C380" i="35"/>
  <c r="C381" i="35"/>
  <c r="C382" i="35"/>
  <c r="C383" i="35"/>
  <c r="C384" i="35"/>
  <c r="C385" i="35"/>
  <c r="C285" i="35"/>
  <c r="B146" i="44"/>
  <c r="E146" i="44" s="1"/>
  <c r="F146" i="44" s="1"/>
  <c r="L146" i="44" s="1"/>
  <c r="B147" i="44"/>
  <c r="E147" i="44" s="1"/>
  <c r="F147" i="44" s="1"/>
  <c r="L147" i="44" s="1"/>
  <c r="B18" i="42"/>
  <c r="D18" i="42" s="1"/>
  <c r="E18" i="42" s="1"/>
  <c r="B19" i="42"/>
  <c r="D19" i="42" s="1"/>
  <c r="E19" i="42" s="1"/>
  <c r="B29" i="42"/>
  <c r="D29" i="42" s="1"/>
  <c r="E29" i="42" s="1"/>
  <c r="B30" i="42"/>
  <c r="D30" i="42" s="1"/>
  <c r="E30" i="42" s="1"/>
  <c r="B55" i="42"/>
  <c r="D55" i="42" s="1"/>
  <c r="E55" i="42" s="1"/>
  <c r="B56" i="42"/>
  <c r="D56" i="42" s="1"/>
  <c r="E56" i="42" s="1"/>
  <c r="B81" i="42"/>
  <c r="D81" i="42" s="1"/>
  <c r="E81" i="42" s="1"/>
  <c r="B82" i="42"/>
  <c r="D82" i="42" s="1"/>
  <c r="E82" i="42" s="1"/>
  <c r="B85" i="42"/>
  <c r="D85" i="42" s="1"/>
  <c r="E85" i="42" s="1"/>
  <c r="B113" i="42"/>
  <c r="D113" i="42" s="1"/>
  <c r="E113" i="42" s="1"/>
  <c r="B20" i="42"/>
  <c r="D20" i="42" s="1"/>
  <c r="E20" i="42" s="1"/>
  <c r="B21" i="42"/>
  <c r="D21" i="42" s="1"/>
  <c r="E21" i="42" s="1"/>
  <c r="B31" i="42"/>
  <c r="D31" i="42" s="1"/>
  <c r="E31" i="42" s="1"/>
  <c r="B32" i="42"/>
  <c r="D32" i="42" s="1"/>
  <c r="E32" i="42" s="1"/>
  <c r="B57" i="42"/>
  <c r="D57" i="42" s="1"/>
  <c r="E57" i="42" s="1"/>
  <c r="B73" i="42"/>
  <c r="D73" i="42" s="1"/>
  <c r="E73" i="42" s="1"/>
  <c r="B114" i="42"/>
  <c r="D114" i="42" s="1"/>
  <c r="E114" i="42" s="1"/>
  <c r="B115" i="42"/>
  <c r="D115" i="42" s="1"/>
  <c r="E115" i="42" s="1"/>
  <c r="O47" i="42" l="1"/>
  <c r="J47" i="42" s="1"/>
  <c r="H47" i="42" s="1"/>
  <c r="O35" i="42"/>
  <c r="J35" i="42" s="1"/>
  <c r="O42" i="42"/>
  <c r="J42" i="42" s="1"/>
  <c r="O40" i="42"/>
  <c r="J40" i="42" s="1"/>
  <c r="O37" i="42"/>
  <c r="J37" i="42" s="1"/>
  <c r="B66" i="46"/>
  <c r="D66" i="46" s="1"/>
  <c r="E66" i="46" s="1"/>
  <c r="B55" i="46"/>
  <c r="D55" i="46" s="1"/>
  <c r="E55" i="46" s="1"/>
  <c r="B88" i="46"/>
  <c r="D88" i="46" s="1"/>
  <c r="E88" i="46" s="1"/>
  <c r="B77" i="46"/>
  <c r="D77" i="46" s="1"/>
  <c r="E77" i="46" s="1"/>
  <c r="B8" i="46"/>
  <c r="D8" i="46" s="1"/>
  <c r="E8" i="46" s="1"/>
  <c r="B30" i="46"/>
  <c r="D30" i="46" s="1"/>
  <c r="E30" i="46" s="1"/>
  <c r="B19" i="46"/>
  <c r="D19" i="46" s="1"/>
  <c r="E19" i="46" s="1"/>
  <c r="B41" i="46"/>
  <c r="D41" i="46" s="1"/>
  <c r="E41" i="46" s="1"/>
  <c r="O36" i="42"/>
  <c r="J36" i="42" s="1"/>
  <c r="O41" i="42"/>
  <c r="J41" i="42" s="1"/>
  <c r="O34" i="42"/>
  <c r="J34" i="42" s="1"/>
  <c r="O39" i="42"/>
  <c r="J39" i="42" s="1"/>
  <c r="B65" i="46"/>
  <c r="D65" i="46" s="1"/>
  <c r="E65" i="46" s="1"/>
  <c r="B54" i="46"/>
  <c r="D54" i="46" s="1"/>
  <c r="E54" i="46" s="1"/>
  <c r="B76" i="46"/>
  <c r="D76" i="46" s="1"/>
  <c r="E76" i="46" s="1"/>
  <c r="B87" i="46"/>
  <c r="D87" i="46" s="1"/>
  <c r="E87" i="46" s="1"/>
  <c r="B7" i="46"/>
  <c r="D7" i="46" s="1"/>
  <c r="E7" i="46" s="1"/>
  <c r="B40" i="46"/>
  <c r="D40" i="46" s="1"/>
  <c r="E40" i="46" s="1"/>
  <c r="B29" i="46"/>
  <c r="D29" i="46" s="1"/>
  <c r="E29" i="46" s="1"/>
  <c r="B18" i="46"/>
  <c r="D18" i="46" s="1"/>
  <c r="E18" i="46" s="1"/>
  <c r="B64" i="46"/>
  <c r="D64" i="46" s="1"/>
  <c r="E64" i="46" s="1"/>
  <c r="B53" i="46"/>
  <c r="D53" i="46" s="1"/>
  <c r="E53" i="46" s="1"/>
  <c r="B86" i="46"/>
  <c r="D86" i="46" s="1"/>
  <c r="E86" i="46" s="1"/>
  <c r="B75" i="46"/>
  <c r="D75" i="46" s="1"/>
  <c r="E75" i="46" s="1"/>
  <c r="B17" i="46"/>
  <c r="D17" i="46" s="1"/>
  <c r="E17" i="46" s="1"/>
  <c r="B39" i="46"/>
  <c r="D39" i="46" s="1"/>
  <c r="E39" i="46" s="1"/>
  <c r="B6" i="46"/>
  <c r="D6" i="46" s="1"/>
  <c r="E6" i="46" s="1"/>
  <c r="B28" i="46"/>
  <c r="D28" i="46" s="1"/>
  <c r="E28" i="46" s="1"/>
  <c r="O18" i="42"/>
  <c r="J18" i="42" s="1"/>
  <c r="H18" i="42" s="1"/>
  <c r="I18" i="42" s="1"/>
  <c r="O8" i="42"/>
  <c r="J8" i="42" s="1"/>
  <c r="O15" i="42"/>
  <c r="J15" i="42" s="1"/>
  <c r="O13" i="42"/>
  <c r="J13" i="42" s="1"/>
  <c r="O10" i="42"/>
  <c r="J10" i="42" s="1"/>
  <c r="B63" i="46"/>
  <c r="D63" i="46" s="1"/>
  <c r="E63" i="46" s="1"/>
  <c r="B52" i="46"/>
  <c r="D52" i="46" s="1"/>
  <c r="E52" i="46" s="1"/>
  <c r="B85" i="46"/>
  <c r="D85" i="46" s="1"/>
  <c r="E85" i="46" s="1"/>
  <c r="B74" i="46"/>
  <c r="D74" i="46" s="1"/>
  <c r="E74" i="46" s="1"/>
  <c r="B38" i="46"/>
  <c r="D38" i="46" s="1"/>
  <c r="E38" i="46" s="1"/>
  <c r="B27" i="46"/>
  <c r="D27" i="46" s="1"/>
  <c r="E27" i="46" s="1"/>
  <c r="B5" i="46"/>
  <c r="D5" i="46" s="1"/>
  <c r="E5" i="46" s="1"/>
  <c r="B16" i="46"/>
  <c r="D16" i="46" s="1"/>
  <c r="E16" i="46" s="1"/>
  <c r="O19" i="42"/>
  <c r="J19" i="42" s="1"/>
  <c r="H19" i="42" s="1"/>
  <c r="I19" i="42" s="1"/>
  <c r="O16" i="42"/>
  <c r="J16" i="42" s="1"/>
  <c r="O14" i="42"/>
  <c r="J14" i="42" s="1"/>
  <c r="O11" i="42"/>
  <c r="J11" i="42" s="1"/>
  <c r="O9" i="42"/>
  <c r="J9" i="42" s="1"/>
  <c r="O115" i="42"/>
  <c r="J115" i="42" s="1"/>
  <c r="O106" i="42"/>
  <c r="J106" i="42" s="1"/>
  <c r="K106" i="42" s="1"/>
  <c r="L106" i="42" s="1"/>
  <c r="O105" i="42"/>
  <c r="J105" i="42" s="1"/>
  <c r="K105" i="42" s="1"/>
  <c r="L105" i="42" s="1"/>
  <c r="O96" i="42"/>
  <c r="J96" i="42" s="1"/>
  <c r="K96" i="42" s="1"/>
  <c r="L96" i="42" s="1"/>
  <c r="O97" i="42"/>
  <c r="J97" i="42" s="1"/>
  <c r="K97" i="42" s="1"/>
  <c r="L97" i="42" s="1"/>
  <c r="B62" i="46"/>
  <c r="D62" i="46" s="1"/>
  <c r="E62" i="46" s="1"/>
  <c r="B51" i="46"/>
  <c r="D51" i="46" s="1"/>
  <c r="E51" i="46" s="1"/>
  <c r="B84" i="46"/>
  <c r="D84" i="46" s="1"/>
  <c r="E84" i="46" s="1"/>
  <c r="B73" i="46"/>
  <c r="D73" i="46" s="1"/>
  <c r="E73" i="46" s="1"/>
  <c r="B37" i="46"/>
  <c r="D37" i="46" s="1"/>
  <c r="E37" i="46" s="1"/>
  <c r="B4" i="46"/>
  <c r="D4" i="46" s="1"/>
  <c r="E4" i="46" s="1"/>
  <c r="B26" i="46"/>
  <c r="D26" i="46" s="1"/>
  <c r="E26" i="46" s="1"/>
  <c r="B15" i="46"/>
  <c r="D15" i="46" s="1"/>
  <c r="E15" i="46" s="1"/>
  <c r="O109" i="42"/>
  <c r="J109" i="42" s="1"/>
  <c r="O90" i="42"/>
  <c r="J90" i="42" s="1"/>
  <c r="K90" i="42" s="1"/>
  <c r="L90" i="42" s="1"/>
  <c r="O91" i="42"/>
  <c r="J91" i="42" s="1"/>
  <c r="K91" i="42" s="1"/>
  <c r="L91" i="42" s="1"/>
  <c r="O99" i="42"/>
  <c r="J99" i="42" s="1"/>
  <c r="K99" i="42" s="1"/>
  <c r="L99" i="42" s="1"/>
  <c r="O100" i="42"/>
  <c r="J100" i="42" s="1"/>
  <c r="K100" i="42" s="1"/>
  <c r="L100" i="42" s="1"/>
  <c r="B61" i="46"/>
  <c r="D61" i="46" s="1"/>
  <c r="E61" i="46" s="1"/>
  <c r="B50" i="46"/>
  <c r="D50" i="46" s="1"/>
  <c r="E50" i="46" s="1"/>
  <c r="B83" i="46"/>
  <c r="D83" i="46" s="1"/>
  <c r="E83" i="46" s="1"/>
  <c r="B72" i="46"/>
  <c r="D72" i="46" s="1"/>
  <c r="E72" i="46" s="1"/>
  <c r="B25" i="46"/>
  <c r="D25" i="46" s="1"/>
  <c r="E25" i="46" s="1"/>
  <c r="B14" i="46"/>
  <c r="D14" i="46" s="1"/>
  <c r="E14" i="46" s="1"/>
  <c r="B36" i="46"/>
  <c r="D36" i="46" s="1"/>
  <c r="E36" i="46" s="1"/>
  <c r="B3" i="46"/>
  <c r="D3" i="46" s="1"/>
  <c r="E3" i="46" s="1"/>
  <c r="O102" i="42"/>
  <c r="J102" i="42" s="1"/>
  <c r="O110" i="42"/>
  <c r="J110" i="42" s="1"/>
  <c r="O93" i="42"/>
  <c r="J93" i="42" s="1"/>
  <c r="O101" i="42"/>
  <c r="J101" i="42" s="1"/>
  <c r="O111" i="42"/>
  <c r="J111" i="42" s="1"/>
  <c r="O92" i="42"/>
  <c r="J92" i="42" s="1"/>
  <c r="O84" i="42"/>
  <c r="J84" i="42" s="1"/>
  <c r="O83" i="42"/>
  <c r="J83" i="42" s="1"/>
  <c r="O86" i="42"/>
  <c r="J86" i="42" s="1"/>
  <c r="H86" i="42" s="1"/>
  <c r="O95" i="42"/>
  <c r="J95" i="42" s="1"/>
  <c r="O104" i="42"/>
  <c r="J104" i="42" s="1"/>
  <c r="O94" i="42"/>
  <c r="J94" i="42" s="1"/>
  <c r="O103" i="42"/>
  <c r="J103" i="42" s="1"/>
  <c r="B49" i="45"/>
  <c r="D49" i="45" s="1"/>
  <c r="E49" i="45" s="1"/>
  <c r="I49" i="45" s="1"/>
  <c r="B51" i="45"/>
  <c r="D51" i="45" s="1"/>
  <c r="E51" i="45" s="1"/>
  <c r="I51" i="45" s="1"/>
  <c r="B55" i="45"/>
  <c r="D55" i="45" s="1"/>
  <c r="E55" i="45" s="1"/>
  <c r="I55" i="45" s="1"/>
  <c r="B53" i="45"/>
  <c r="D53" i="45" s="1"/>
  <c r="E53" i="45" s="1"/>
  <c r="I53" i="45" s="1"/>
  <c r="B50" i="45"/>
  <c r="D50" i="45" s="1"/>
  <c r="E50" i="45" s="1"/>
  <c r="I50" i="45" s="1"/>
  <c r="B52" i="45"/>
  <c r="D52" i="45" s="1"/>
  <c r="E52" i="45" s="1"/>
  <c r="I52" i="45" s="1"/>
  <c r="B56" i="45"/>
  <c r="D56" i="45" s="1"/>
  <c r="E56" i="45" s="1"/>
  <c r="I56" i="45" s="1"/>
  <c r="B54" i="45"/>
  <c r="D54" i="45" s="1"/>
  <c r="E54" i="45" s="1"/>
  <c r="I54" i="45" s="1"/>
  <c r="O71" i="42"/>
  <c r="J71" i="42" s="1"/>
  <c r="O61" i="42"/>
  <c r="J61" i="42" s="1"/>
  <c r="K61" i="42" s="1"/>
  <c r="L61" i="42" s="1"/>
  <c r="O68" i="42"/>
  <c r="J68" i="42" s="1"/>
  <c r="K68" i="42" s="1"/>
  <c r="L68" i="42" s="1"/>
  <c r="O63" i="42"/>
  <c r="J63" i="42" s="1"/>
  <c r="K63" i="42" s="1"/>
  <c r="L63" i="42" s="1"/>
  <c r="O66" i="42"/>
  <c r="J66" i="42" s="1"/>
  <c r="K66" i="42" s="1"/>
  <c r="L66" i="42" s="1"/>
  <c r="O57" i="42"/>
  <c r="J57" i="42" s="1"/>
  <c r="O65" i="42"/>
  <c r="J65" i="42" s="1"/>
  <c r="K65" i="42" s="1"/>
  <c r="L65" i="42" s="1"/>
  <c r="O60" i="42"/>
  <c r="J60" i="42" s="1"/>
  <c r="K60" i="42" s="1"/>
  <c r="L60" i="42" s="1"/>
  <c r="O62" i="42"/>
  <c r="J62" i="42" s="1"/>
  <c r="K62" i="42" s="1"/>
  <c r="L62" i="42" s="1"/>
  <c r="M62" i="42" s="1"/>
  <c r="M63" i="42" s="1"/>
  <c r="O67" i="42"/>
  <c r="J67" i="42" s="1"/>
  <c r="K67" i="42" s="1"/>
  <c r="L67" i="42" s="1"/>
  <c r="O81" i="42"/>
  <c r="J81" i="42" s="1"/>
  <c r="K81" i="42" s="1"/>
  <c r="L81" i="42" s="1"/>
  <c r="O5" i="42"/>
  <c r="J5" i="42" s="1"/>
  <c r="H5" i="42" s="1"/>
  <c r="I5" i="42" s="1"/>
  <c r="K71" i="42"/>
  <c r="I86" i="42"/>
  <c r="K57" i="42"/>
  <c r="L57" i="42" s="1"/>
  <c r="I47" i="42"/>
  <c r="B134" i="44"/>
  <c r="E134" i="44" s="1"/>
  <c r="F134" i="44" s="1"/>
  <c r="L134" i="44" s="1"/>
  <c r="B149" i="44"/>
  <c r="E149" i="44" s="1"/>
  <c r="F149" i="44" s="1"/>
  <c r="L149" i="44" s="1"/>
  <c r="B17" i="44"/>
  <c r="E17" i="44" s="1"/>
  <c r="B148" i="44"/>
  <c r="E148" i="44" s="1"/>
  <c r="F148" i="44" s="1"/>
  <c r="L148" i="44" s="1"/>
  <c r="B133" i="44"/>
  <c r="E133" i="44" s="1"/>
  <c r="F133" i="44" s="1"/>
  <c r="L133" i="44" s="1"/>
  <c r="B25" i="45"/>
  <c r="D25" i="45" s="1"/>
  <c r="B4" i="45"/>
  <c r="D4" i="45" s="1"/>
  <c r="G4" i="45" s="1"/>
  <c r="H4" i="45" s="1"/>
  <c r="B34" i="45"/>
  <c r="D34" i="45" s="1"/>
  <c r="B40" i="45"/>
  <c r="D40" i="45" s="1"/>
  <c r="B19" i="45"/>
  <c r="D19" i="45" s="1"/>
  <c r="B10" i="45"/>
  <c r="D10" i="45" s="1"/>
  <c r="G10" i="45" s="1"/>
  <c r="H10" i="45" s="1"/>
  <c r="O31" i="42"/>
  <c r="J31" i="42" s="1"/>
  <c r="H31" i="42" s="1"/>
  <c r="O29" i="42"/>
  <c r="J29" i="42" s="1"/>
  <c r="H29" i="42" s="1"/>
  <c r="B9" i="45"/>
  <c r="D9" i="45" s="1"/>
  <c r="G9" i="45" s="1"/>
  <c r="H9" i="45" s="1"/>
  <c r="B33" i="45"/>
  <c r="D33" i="45" s="1"/>
  <c r="B3" i="45"/>
  <c r="D3" i="45" s="1"/>
  <c r="G3" i="45" s="1"/>
  <c r="H3" i="45" s="1"/>
  <c r="B18" i="45"/>
  <c r="D18" i="45" s="1"/>
  <c r="B39" i="45"/>
  <c r="D39" i="45" s="1"/>
  <c r="B24" i="45"/>
  <c r="D24" i="45" s="1"/>
  <c r="K47" i="42"/>
  <c r="B87" i="42"/>
  <c r="D87" i="42" s="1"/>
  <c r="E87" i="42" s="1"/>
  <c r="B44" i="42"/>
  <c r="D44" i="42" s="1"/>
  <c r="E44" i="42" s="1"/>
  <c r="O44" i="42"/>
  <c r="J44" i="42" s="1"/>
  <c r="H44" i="42" s="1"/>
  <c r="B3" i="42"/>
  <c r="D3" i="42" s="1"/>
  <c r="E3" i="42" s="1"/>
  <c r="O3" i="42"/>
  <c r="J3" i="42" s="1"/>
  <c r="B112" i="42"/>
  <c r="D112" i="42" s="1"/>
  <c r="E112" i="42" s="1"/>
  <c r="O73" i="42"/>
  <c r="J73" i="42" s="1"/>
  <c r="O85" i="42"/>
  <c r="J85" i="42" s="1"/>
  <c r="H85" i="42" s="1"/>
  <c r="B88" i="42"/>
  <c r="D88" i="42" s="1"/>
  <c r="E88" i="42" s="1"/>
  <c r="O58" i="42"/>
  <c r="J58" i="42" s="1"/>
  <c r="B45" i="42"/>
  <c r="D45" i="42" s="1"/>
  <c r="E45" i="42" s="1"/>
  <c r="O112" i="42"/>
  <c r="J112" i="42" s="1"/>
  <c r="H112" i="42" s="1"/>
  <c r="I112" i="42" s="1"/>
  <c r="B86" i="42"/>
  <c r="D86" i="42" s="1"/>
  <c r="E86" i="42" s="1"/>
  <c r="O30" i="42"/>
  <c r="J30" i="42" s="1"/>
  <c r="H30" i="42" s="1"/>
  <c r="O20" i="42"/>
  <c r="J20" i="42" s="1"/>
  <c r="H20" i="42" s="1"/>
  <c r="I20" i="42" s="1"/>
  <c r="O113" i="42"/>
  <c r="J113" i="42" s="1"/>
  <c r="H113" i="42" s="1"/>
  <c r="I113" i="42" s="1"/>
  <c r="O4" i="42"/>
  <c r="J4" i="42" s="1"/>
  <c r="H4" i="42" s="1"/>
  <c r="I4" i="42" s="1"/>
  <c r="O21" i="42"/>
  <c r="J21" i="42" s="1"/>
  <c r="H21" i="42" s="1"/>
  <c r="I21" i="42" s="1"/>
  <c r="B4" i="42"/>
  <c r="D4" i="42" s="1"/>
  <c r="E4" i="42" s="1"/>
  <c r="B72" i="42"/>
  <c r="D72" i="42" s="1"/>
  <c r="E72" i="42" s="1"/>
  <c r="B58" i="42"/>
  <c r="D58" i="42" s="1"/>
  <c r="E58" i="42" s="1"/>
  <c r="O55" i="42"/>
  <c r="J55" i="42" s="1"/>
  <c r="O72" i="42"/>
  <c r="J72" i="42" s="1"/>
  <c r="O45" i="42"/>
  <c r="J45" i="42" s="1"/>
  <c r="H45" i="42" s="1"/>
  <c r="O169" i="42"/>
  <c r="J169" i="42" s="1"/>
  <c r="B143" i="42"/>
  <c r="D143" i="42" s="1"/>
  <c r="B128" i="42"/>
  <c r="D128" i="42" s="1"/>
  <c r="O154" i="42"/>
  <c r="J154" i="42" s="1"/>
  <c r="B127" i="42"/>
  <c r="D127" i="42" s="1"/>
  <c r="O153" i="42"/>
  <c r="J153" i="42" s="1"/>
  <c r="O168" i="42"/>
  <c r="J168" i="42" s="1"/>
  <c r="B142" i="42"/>
  <c r="D142" i="42" s="1"/>
  <c r="B166" i="42"/>
  <c r="D166" i="42" s="1"/>
  <c r="B151" i="42"/>
  <c r="D151" i="42" s="1"/>
  <c r="O140" i="42"/>
  <c r="J140" i="42" s="1"/>
  <c r="O125" i="42"/>
  <c r="J125" i="42" s="1"/>
  <c r="B104" i="34"/>
  <c r="D104" i="34" s="1"/>
  <c r="E104" i="34" s="1"/>
  <c r="AA37" i="34"/>
  <c r="V37" i="34" s="1"/>
  <c r="AA98" i="34"/>
  <c r="V98" i="34" s="1"/>
  <c r="O98" i="34" s="1"/>
  <c r="P98" i="34" s="1"/>
  <c r="AA31" i="34"/>
  <c r="V31" i="34" s="1"/>
  <c r="AA104" i="34"/>
  <c r="V104" i="34" s="1"/>
  <c r="O104" i="34" s="1"/>
  <c r="P104" i="34" s="1"/>
  <c r="B98" i="34"/>
  <c r="D98" i="34" s="1"/>
  <c r="E98" i="34" s="1"/>
  <c r="B31" i="34"/>
  <c r="D31" i="34" s="1"/>
  <c r="E31" i="34" s="1"/>
  <c r="B37" i="34"/>
  <c r="D37" i="34" s="1"/>
  <c r="E37" i="34" s="1"/>
  <c r="B90" i="34"/>
  <c r="D90" i="34" s="1"/>
  <c r="E90" i="34" s="1"/>
  <c r="AA84" i="34"/>
  <c r="V84" i="34" s="1"/>
  <c r="O84" i="34" s="1"/>
  <c r="P84" i="34" s="1"/>
  <c r="AA90" i="34"/>
  <c r="V90" i="34" s="1"/>
  <c r="O90" i="34" s="1"/>
  <c r="P90" i="34" s="1"/>
  <c r="B17" i="34"/>
  <c r="D17" i="34" s="1"/>
  <c r="E17" i="34" s="1"/>
  <c r="AA17" i="34"/>
  <c r="V17" i="34" s="1"/>
  <c r="B84" i="34"/>
  <c r="D84" i="34" s="1"/>
  <c r="E84" i="34" s="1"/>
  <c r="B5" i="42"/>
  <c r="D5" i="42" s="1"/>
  <c r="E5" i="42" s="1"/>
  <c r="O6" i="42"/>
  <c r="J6" i="42" s="1"/>
  <c r="H6" i="42" s="1"/>
  <c r="I6" i="42" s="1"/>
  <c r="O70" i="42"/>
  <c r="J70" i="42" s="1"/>
  <c r="O46" i="42"/>
  <c r="J46" i="42" s="1"/>
  <c r="H46" i="42" s="1"/>
  <c r="O108" i="42"/>
  <c r="J108" i="42" s="1"/>
  <c r="O114" i="42"/>
  <c r="J114" i="42" s="1"/>
  <c r="O143" i="42"/>
  <c r="J143" i="42" s="1"/>
  <c r="O128" i="42"/>
  <c r="J128" i="42" s="1"/>
  <c r="B169" i="42"/>
  <c r="D169" i="42" s="1"/>
  <c r="B154" i="42"/>
  <c r="D154" i="42" s="1"/>
  <c r="O88" i="42"/>
  <c r="J88" i="42" s="1"/>
  <c r="O32" i="42"/>
  <c r="J32" i="42" s="1"/>
  <c r="H32" i="42" s="1"/>
  <c r="O141" i="42"/>
  <c r="J141" i="42" s="1"/>
  <c r="O126" i="42"/>
  <c r="J126" i="42" s="1"/>
  <c r="B167" i="42"/>
  <c r="D167" i="42" s="1"/>
  <c r="B152" i="42"/>
  <c r="D152" i="42" s="1"/>
  <c r="B6" i="42"/>
  <c r="D6" i="42" s="1"/>
  <c r="E6" i="42" s="1"/>
  <c r="O87" i="42"/>
  <c r="J87" i="42" s="1"/>
  <c r="B71" i="42"/>
  <c r="D71" i="42" s="1"/>
  <c r="E71" i="42" s="1"/>
  <c r="B47" i="42"/>
  <c r="D47" i="42" s="1"/>
  <c r="E47" i="42" s="1"/>
  <c r="B109" i="42"/>
  <c r="D109" i="42" s="1"/>
  <c r="E109" i="42" s="1"/>
  <c r="B52" i="34"/>
  <c r="D52" i="34" s="1"/>
  <c r="E52" i="34" s="1"/>
  <c r="B46" i="34"/>
  <c r="D46" i="34" s="1"/>
  <c r="E46" i="34" s="1"/>
  <c r="AA113" i="34"/>
  <c r="V113" i="34" s="1"/>
  <c r="O113" i="34" s="1"/>
  <c r="P113" i="34" s="1"/>
  <c r="B119" i="34"/>
  <c r="D119" i="34" s="1"/>
  <c r="E119" i="34" s="1"/>
  <c r="AA46" i="34"/>
  <c r="V46" i="34" s="1"/>
  <c r="AA119" i="34"/>
  <c r="V119" i="34" s="1"/>
  <c r="O119" i="34" s="1"/>
  <c r="P119" i="34" s="1"/>
  <c r="AA52" i="34"/>
  <c r="V52" i="34" s="1"/>
  <c r="B113" i="34"/>
  <c r="D113" i="34" s="1"/>
  <c r="E113" i="34" s="1"/>
  <c r="B10" i="34"/>
  <c r="D10" i="34" s="1"/>
  <c r="E10" i="34" s="1"/>
  <c r="AA71" i="34"/>
  <c r="V71" i="34" s="1"/>
  <c r="O71" i="34" s="1"/>
  <c r="P71" i="34" s="1"/>
  <c r="B77" i="34"/>
  <c r="D77" i="34" s="1"/>
  <c r="E77" i="34" s="1"/>
  <c r="AA4" i="34"/>
  <c r="V4" i="34" s="1"/>
  <c r="B4" i="34"/>
  <c r="D4" i="34" s="1"/>
  <c r="E4" i="34" s="1"/>
  <c r="AA77" i="34"/>
  <c r="V77" i="34" s="1"/>
  <c r="O77" i="34" s="1"/>
  <c r="P77" i="34" s="1"/>
  <c r="B71" i="34"/>
  <c r="D71" i="34" s="1"/>
  <c r="E71" i="34" s="1"/>
  <c r="AA10" i="34"/>
  <c r="V10" i="34" s="1"/>
  <c r="B153" i="42"/>
  <c r="D153" i="42" s="1"/>
  <c r="O142" i="42"/>
  <c r="J142" i="42" s="1"/>
  <c r="O127" i="42"/>
  <c r="J127" i="42" s="1"/>
  <c r="B168" i="42"/>
  <c r="D168" i="42" s="1"/>
  <c r="B70" i="42"/>
  <c r="D70" i="42" s="1"/>
  <c r="E70" i="42" s="1"/>
  <c r="B46" i="42"/>
  <c r="D46" i="42" s="1"/>
  <c r="E46" i="42" s="1"/>
  <c r="B108" i="42"/>
  <c r="D108" i="42" s="1"/>
  <c r="E108" i="42" s="1"/>
  <c r="O152" i="42"/>
  <c r="J152" i="42" s="1"/>
  <c r="O167" i="42"/>
  <c r="J167" i="42" s="1"/>
  <c r="B141" i="42"/>
  <c r="D141" i="42" s="1"/>
  <c r="B126" i="42"/>
  <c r="D126" i="42" s="1"/>
  <c r="B38" i="34"/>
  <c r="D38" i="34" s="1"/>
  <c r="E38" i="34" s="1"/>
  <c r="B32" i="34"/>
  <c r="D32" i="34" s="1"/>
  <c r="E32" i="34" s="1"/>
  <c r="AA99" i="34"/>
  <c r="V99" i="34" s="1"/>
  <c r="O99" i="34" s="1"/>
  <c r="P99" i="34" s="1"/>
  <c r="AA38" i="34"/>
  <c r="V38" i="34" s="1"/>
  <c r="B105" i="34"/>
  <c r="D105" i="34" s="1"/>
  <c r="E105" i="34" s="1"/>
  <c r="AA105" i="34"/>
  <c r="V105" i="34" s="1"/>
  <c r="O105" i="34" s="1"/>
  <c r="P105" i="34" s="1"/>
  <c r="AA32" i="34"/>
  <c r="V32" i="34" s="1"/>
  <c r="B99" i="34"/>
  <c r="D99" i="34" s="1"/>
  <c r="E99" i="34" s="1"/>
  <c r="B24" i="34"/>
  <c r="D24" i="34" s="1"/>
  <c r="E24" i="34" s="1"/>
  <c r="AA85" i="34"/>
  <c r="V85" i="34" s="1"/>
  <c r="O85" i="34" s="1"/>
  <c r="P85" i="34" s="1"/>
  <c r="AA24" i="34"/>
  <c r="V24" i="34" s="1"/>
  <c r="B91" i="34"/>
  <c r="D91" i="34" s="1"/>
  <c r="E91" i="34" s="1"/>
  <c r="B18" i="34"/>
  <c r="D18" i="34" s="1"/>
  <c r="E18" i="34" s="1"/>
  <c r="AA91" i="34"/>
  <c r="V91" i="34" s="1"/>
  <c r="O91" i="34" s="1"/>
  <c r="P91" i="34" s="1"/>
  <c r="AA18" i="34"/>
  <c r="V18" i="34" s="1"/>
  <c r="B85" i="34"/>
  <c r="D85" i="34" s="1"/>
  <c r="E85" i="34" s="1"/>
  <c r="B140" i="42"/>
  <c r="D140" i="42" s="1"/>
  <c r="B125" i="42"/>
  <c r="D125" i="42" s="1"/>
  <c r="O151" i="42"/>
  <c r="J151" i="42" s="1"/>
  <c r="O166" i="42"/>
  <c r="J166" i="42" s="1"/>
  <c r="B118" i="34"/>
  <c r="D118" i="34" s="1"/>
  <c r="E118" i="34" s="1"/>
  <c r="AA45" i="34"/>
  <c r="V45" i="34" s="1"/>
  <c r="AA112" i="34"/>
  <c r="V112" i="34" s="1"/>
  <c r="O112" i="34" s="1"/>
  <c r="P112" i="34" s="1"/>
  <c r="B51" i="34"/>
  <c r="D51" i="34" s="1"/>
  <c r="E51" i="34" s="1"/>
  <c r="AA118" i="34"/>
  <c r="V118" i="34" s="1"/>
  <c r="O118" i="34" s="1"/>
  <c r="P118" i="34" s="1"/>
  <c r="B112" i="34"/>
  <c r="D112" i="34" s="1"/>
  <c r="E112" i="34" s="1"/>
  <c r="AA51" i="34"/>
  <c r="V51" i="34" s="1"/>
  <c r="B45" i="34"/>
  <c r="D45" i="34" s="1"/>
  <c r="E45" i="34" s="1"/>
  <c r="B76" i="34"/>
  <c r="D76" i="34" s="1"/>
  <c r="E76" i="34" s="1"/>
  <c r="AA3" i="34"/>
  <c r="V3" i="34" s="1"/>
  <c r="AA70" i="34"/>
  <c r="V70" i="34" s="1"/>
  <c r="O70" i="34" s="1"/>
  <c r="P70" i="34" s="1"/>
  <c r="AA76" i="34"/>
  <c r="V76" i="34" s="1"/>
  <c r="O76" i="34" s="1"/>
  <c r="P76" i="34" s="1"/>
  <c r="B3" i="34"/>
  <c r="D3" i="34" s="1"/>
  <c r="E3" i="34" s="1"/>
  <c r="B70" i="34"/>
  <c r="D70" i="34" s="1"/>
  <c r="E70" i="34" s="1"/>
  <c r="AA9" i="34"/>
  <c r="V9" i="34" s="1"/>
  <c r="B9" i="34"/>
  <c r="D9" i="34" s="1"/>
  <c r="E9" i="34" s="1"/>
  <c r="O82" i="42"/>
  <c r="J82" i="42" s="1"/>
  <c r="O56" i="42"/>
  <c r="J56" i="42" s="1"/>
  <c r="K5" i="42"/>
  <c r="K19" i="42"/>
  <c r="L19" i="42" s="1"/>
  <c r="K18" i="42"/>
  <c r="M67" i="42" l="1"/>
  <c r="M68" i="42" s="1"/>
  <c r="M65" i="42"/>
  <c r="M66" i="42" s="1"/>
  <c r="L18" i="42"/>
  <c r="H93" i="42"/>
  <c r="I93" i="42" s="1"/>
  <c r="K93" i="42"/>
  <c r="H110" i="42"/>
  <c r="I110" i="42" s="1"/>
  <c r="K110" i="42"/>
  <c r="E10" i="46"/>
  <c r="E9" i="46"/>
  <c r="H13" i="42"/>
  <c r="I13" i="42" s="1"/>
  <c r="K13" i="42"/>
  <c r="H39" i="42"/>
  <c r="I39" i="42" s="1"/>
  <c r="K39" i="42"/>
  <c r="E43" i="46"/>
  <c r="E42" i="46"/>
  <c r="E44" i="46" s="1"/>
  <c r="E45" i="46" s="1"/>
  <c r="H15" i="42"/>
  <c r="I15" i="42" s="1"/>
  <c r="K15" i="42"/>
  <c r="H34" i="42"/>
  <c r="I34" i="42" s="1"/>
  <c r="K34" i="42"/>
  <c r="H102" i="42"/>
  <c r="I102" i="42" s="1"/>
  <c r="K102" i="42"/>
  <c r="H10" i="42"/>
  <c r="I10" i="42" s="1"/>
  <c r="K10" i="42"/>
  <c r="K86" i="42"/>
  <c r="L86" i="42" s="1"/>
  <c r="E21" i="46"/>
  <c r="E20" i="46"/>
  <c r="H8" i="42"/>
  <c r="I8" i="42" s="1"/>
  <c r="K8" i="42"/>
  <c r="H41" i="42"/>
  <c r="I41" i="42" s="1"/>
  <c r="K41" i="42"/>
  <c r="E32" i="46"/>
  <c r="E31" i="46"/>
  <c r="H36" i="42"/>
  <c r="I36" i="42" s="1"/>
  <c r="K36" i="42"/>
  <c r="E79" i="46"/>
  <c r="E78" i="46"/>
  <c r="E90" i="46"/>
  <c r="E89" i="46"/>
  <c r="E91" i="46" s="1"/>
  <c r="E92" i="46" s="1"/>
  <c r="I57" i="45"/>
  <c r="I58" i="45"/>
  <c r="E57" i="46"/>
  <c r="E56" i="46"/>
  <c r="H9" i="42"/>
  <c r="I9" i="42" s="1"/>
  <c r="K9" i="42"/>
  <c r="H103" i="42"/>
  <c r="I103" i="42" s="1"/>
  <c r="K103" i="42"/>
  <c r="E68" i="46"/>
  <c r="E67" i="46"/>
  <c r="H11" i="42"/>
  <c r="I11" i="42" s="1"/>
  <c r="K11" i="42"/>
  <c r="K14" i="42"/>
  <c r="H14" i="42"/>
  <c r="I14" i="42" s="1"/>
  <c r="H104" i="42"/>
  <c r="I104" i="42" s="1"/>
  <c r="K104" i="42"/>
  <c r="K16" i="42"/>
  <c r="H16" i="42"/>
  <c r="I16" i="42" s="1"/>
  <c r="H94" i="42"/>
  <c r="I94" i="42" s="1"/>
  <c r="K94" i="42"/>
  <c r="L94" i="42" s="1"/>
  <c r="H95" i="42"/>
  <c r="I95" i="42" s="1"/>
  <c r="K95" i="42"/>
  <c r="L95" i="42" s="1"/>
  <c r="M60" i="42"/>
  <c r="M61" i="42" s="1"/>
  <c r="K37" i="42"/>
  <c r="H37" i="42"/>
  <c r="I37" i="42" s="1"/>
  <c r="H83" i="42"/>
  <c r="I83" i="42" s="1"/>
  <c r="K83" i="42"/>
  <c r="H84" i="42"/>
  <c r="I84" i="42" s="1"/>
  <c r="K84" i="42"/>
  <c r="H40" i="42"/>
  <c r="I40" i="42" s="1"/>
  <c r="K40" i="42"/>
  <c r="H92" i="42"/>
  <c r="I92" i="42" s="1"/>
  <c r="K92" i="42"/>
  <c r="K42" i="42"/>
  <c r="H42" i="42"/>
  <c r="I42" i="42" s="1"/>
  <c r="L42" i="42" s="1"/>
  <c r="H111" i="42"/>
  <c r="I111" i="42" s="1"/>
  <c r="K111" i="42"/>
  <c r="K35" i="42"/>
  <c r="H35" i="42"/>
  <c r="I35" i="42" s="1"/>
  <c r="H101" i="42"/>
  <c r="I101" i="42" s="1"/>
  <c r="K101" i="42"/>
  <c r="L5" i="42"/>
  <c r="L71" i="42"/>
  <c r="L47" i="42"/>
  <c r="K3" i="42"/>
  <c r="H3" i="42"/>
  <c r="I3" i="42" s="1"/>
  <c r="F17" i="44"/>
  <c r="I17" i="44"/>
  <c r="J17" i="44" s="1"/>
  <c r="K17" i="44" s="1"/>
  <c r="K88" i="42"/>
  <c r="L88" i="42" s="1"/>
  <c r="K58" i="42"/>
  <c r="L58" i="42" s="1"/>
  <c r="K109" i="42"/>
  <c r="L109" i="42" s="1"/>
  <c r="K87" i="42"/>
  <c r="L87" i="42" s="1"/>
  <c r="K72" i="42"/>
  <c r="L72" i="42" s="1"/>
  <c r="K56" i="42"/>
  <c r="L56" i="42" s="1"/>
  <c r="K70" i="42"/>
  <c r="L70" i="42" s="1"/>
  <c r="K55" i="42"/>
  <c r="L55" i="42" s="1"/>
  <c r="K73" i="42"/>
  <c r="L73" i="42" s="1"/>
  <c r="K82" i="42"/>
  <c r="L82" i="42" s="1"/>
  <c r="K115" i="42"/>
  <c r="L115" i="42" s="1"/>
  <c r="I45" i="42"/>
  <c r="I46" i="42"/>
  <c r="I29" i="42"/>
  <c r="I31" i="42"/>
  <c r="I32" i="42"/>
  <c r="I30" i="42"/>
  <c r="I44" i="42"/>
  <c r="K6" i="42"/>
  <c r="L6" i="42" s="1"/>
  <c r="K31" i="42"/>
  <c r="E39" i="45"/>
  <c r="I39" i="45" s="1"/>
  <c r="E25" i="45"/>
  <c r="I25" i="45" s="1"/>
  <c r="K29" i="42"/>
  <c r="E19" i="45"/>
  <c r="I19" i="45" s="1"/>
  <c r="E40" i="45"/>
  <c r="I40" i="45" s="1"/>
  <c r="E33" i="45"/>
  <c r="I33" i="45" s="1"/>
  <c r="E34" i="45"/>
  <c r="I34" i="45" s="1"/>
  <c r="E18" i="45"/>
  <c r="I18" i="45" s="1"/>
  <c r="E10" i="45"/>
  <c r="I10" i="45" s="1"/>
  <c r="E3" i="45"/>
  <c r="I3" i="45" s="1"/>
  <c r="E24" i="45"/>
  <c r="I24" i="45" s="1"/>
  <c r="E9" i="45"/>
  <c r="I9" i="45" s="1"/>
  <c r="E4" i="45"/>
  <c r="I4" i="45" s="1"/>
  <c r="H52" i="34"/>
  <c r="H99" i="34"/>
  <c r="H71" i="34"/>
  <c r="H3" i="34"/>
  <c r="H105" i="34"/>
  <c r="H4" i="34"/>
  <c r="H37" i="34"/>
  <c r="H113" i="34"/>
  <c r="H76" i="34"/>
  <c r="H18" i="34"/>
  <c r="H91" i="34"/>
  <c r="H10" i="34"/>
  <c r="H70" i="34"/>
  <c r="H51" i="34"/>
  <c r="H24" i="34"/>
  <c r="H31" i="34"/>
  <c r="H45" i="34"/>
  <c r="H112" i="34"/>
  <c r="H32" i="34"/>
  <c r="H9" i="34"/>
  <c r="H38" i="34"/>
  <c r="H90" i="34"/>
  <c r="H84" i="34"/>
  <c r="H85" i="34"/>
  <c r="H119" i="34"/>
  <c r="H17" i="34"/>
  <c r="H104" i="34"/>
  <c r="H118" i="34"/>
  <c r="H77" i="34"/>
  <c r="H46" i="34"/>
  <c r="H98" i="34"/>
  <c r="K21" i="42"/>
  <c r="L21" i="42" s="1"/>
  <c r="K4" i="42"/>
  <c r="L4" i="42" s="1"/>
  <c r="K45" i="42"/>
  <c r="K44" i="42"/>
  <c r="K30" i="42"/>
  <c r="K32" i="42"/>
  <c r="K46" i="42"/>
  <c r="K20" i="42"/>
  <c r="L20" i="42" s="1"/>
  <c r="H168" i="42"/>
  <c r="I168" i="42" s="1"/>
  <c r="K168" i="42"/>
  <c r="W104" i="34"/>
  <c r="Q104" i="34"/>
  <c r="R104" i="34" s="1"/>
  <c r="S104" i="34"/>
  <c r="T104" i="34" s="1"/>
  <c r="W32" i="34"/>
  <c r="S32" i="34"/>
  <c r="T32" i="34" s="1"/>
  <c r="Q32" i="34"/>
  <c r="R32" i="34" s="1"/>
  <c r="S99" i="34"/>
  <c r="T99" i="34" s="1"/>
  <c r="W99" i="34"/>
  <c r="Q99" i="34"/>
  <c r="R99" i="34" s="1"/>
  <c r="K142" i="42"/>
  <c r="H142" i="42"/>
  <c r="I142" i="42" s="1"/>
  <c r="S3" i="34"/>
  <c r="T3" i="34" s="1"/>
  <c r="Q3" i="34"/>
  <c r="R3" i="34" s="1"/>
  <c r="W3" i="34"/>
  <c r="S118" i="34"/>
  <c r="T118" i="34" s="1"/>
  <c r="W118" i="34"/>
  <c r="Q118" i="34"/>
  <c r="R118" i="34" s="1"/>
  <c r="Q105" i="34"/>
  <c r="R105" i="34" s="1"/>
  <c r="W105" i="34"/>
  <c r="S105" i="34"/>
  <c r="T105" i="34" s="1"/>
  <c r="F126" i="42"/>
  <c r="G126" i="42" s="1"/>
  <c r="E126" i="42"/>
  <c r="W71" i="34"/>
  <c r="Q71" i="34"/>
  <c r="R71" i="34" s="1"/>
  <c r="S71" i="34"/>
  <c r="T71" i="34" s="1"/>
  <c r="W31" i="34"/>
  <c r="S31" i="34"/>
  <c r="T31" i="34" s="1"/>
  <c r="Q31" i="34"/>
  <c r="R31" i="34" s="1"/>
  <c r="H153" i="42"/>
  <c r="I153" i="42" s="1"/>
  <c r="K153" i="42"/>
  <c r="H154" i="42"/>
  <c r="I154" i="42" s="1"/>
  <c r="K154" i="42"/>
  <c r="H169" i="42"/>
  <c r="I169" i="42" s="1"/>
  <c r="K169" i="42"/>
  <c r="S90" i="34"/>
  <c r="T90" i="34" s="1"/>
  <c r="W90" i="34"/>
  <c r="Q90" i="34"/>
  <c r="R90" i="34" s="1"/>
  <c r="E151" i="42"/>
  <c r="F151" i="42"/>
  <c r="G151" i="42" s="1"/>
  <c r="E169" i="42"/>
  <c r="F169" i="42"/>
  <c r="G169" i="42" s="1"/>
  <c r="Q51" i="34"/>
  <c r="R51" i="34" s="1"/>
  <c r="W51" i="34"/>
  <c r="S51" i="34"/>
  <c r="T51" i="34" s="1"/>
  <c r="F141" i="42"/>
  <c r="G141" i="42" s="1"/>
  <c r="E141" i="42"/>
  <c r="E153" i="42"/>
  <c r="F153" i="42"/>
  <c r="G153" i="42" s="1"/>
  <c r="W46" i="34"/>
  <c r="Q46" i="34"/>
  <c r="R46" i="34" s="1"/>
  <c r="S46" i="34"/>
  <c r="T46" i="34" s="1"/>
  <c r="E152" i="42"/>
  <c r="F152" i="42"/>
  <c r="G152" i="42" s="1"/>
  <c r="K128" i="42"/>
  <c r="H128" i="42"/>
  <c r="I128" i="42" s="1"/>
  <c r="W98" i="34"/>
  <c r="S98" i="34"/>
  <c r="T98" i="34" s="1"/>
  <c r="Q98" i="34"/>
  <c r="R98" i="34" s="1"/>
  <c r="K125" i="42"/>
  <c r="H125" i="42"/>
  <c r="I125" i="42" s="1"/>
  <c r="F127" i="42"/>
  <c r="G127" i="42" s="1"/>
  <c r="E127" i="42"/>
  <c r="F128" i="42"/>
  <c r="G128" i="42" s="1"/>
  <c r="E128" i="42"/>
  <c r="H166" i="42"/>
  <c r="I166" i="42" s="1"/>
  <c r="K166" i="42"/>
  <c r="H167" i="42"/>
  <c r="I167" i="42" s="1"/>
  <c r="K167" i="42"/>
  <c r="W4" i="34"/>
  <c r="S4" i="34"/>
  <c r="T4" i="34" s="1"/>
  <c r="Q4" i="34"/>
  <c r="R4" i="34" s="1"/>
  <c r="H143" i="42"/>
  <c r="I143" i="42" s="1"/>
  <c r="K143" i="42"/>
  <c r="Q17" i="34"/>
  <c r="R17" i="34" s="1"/>
  <c r="W17" i="34"/>
  <c r="S17" i="34"/>
  <c r="T17" i="34" s="1"/>
  <c r="K140" i="42"/>
  <c r="H140" i="42"/>
  <c r="I140" i="42" s="1"/>
  <c r="F143" i="42"/>
  <c r="G143" i="42" s="1"/>
  <c r="E143" i="42"/>
  <c r="W76" i="34"/>
  <c r="S76" i="34"/>
  <c r="T76" i="34" s="1"/>
  <c r="Q76" i="34"/>
  <c r="R76" i="34" s="1"/>
  <c r="Q112" i="34"/>
  <c r="R112" i="34" s="1"/>
  <c r="S112" i="34"/>
  <c r="T112" i="34" s="1"/>
  <c r="W112" i="34"/>
  <c r="H151" i="42"/>
  <c r="I151" i="42" s="1"/>
  <c r="K151" i="42"/>
  <c r="W18" i="34"/>
  <c r="Q18" i="34"/>
  <c r="R18" i="34" s="1"/>
  <c r="S18" i="34"/>
  <c r="T18" i="34" s="1"/>
  <c r="S24" i="34"/>
  <c r="T24" i="34" s="1"/>
  <c r="W24" i="34"/>
  <c r="Q24" i="34"/>
  <c r="R24" i="34" s="1"/>
  <c r="H152" i="42"/>
  <c r="I152" i="42" s="1"/>
  <c r="K152" i="42"/>
  <c r="E167" i="42"/>
  <c r="F167" i="42"/>
  <c r="G167" i="42" s="1"/>
  <c r="S9" i="34"/>
  <c r="T9" i="34" s="1"/>
  <c r="Q9" i="34"/>
  <c r="R9" i="34" s="1"/>
  <c r="W9" i="34"/>
  <c r="F125" i="42"/>
  <c r="G125" i="42" s="1"/>
  <c r="E125" i="42"/>
  <c r="W91" i="34"/>
  <c r="Q91" i="34"/>
  <c r="R91" i="34" s="1"/>
  <c r="S91" i="34"/>
  <c r="T91" i="34" s="1"/>
  <c r="W85" i="34"/>
  <c r="Q85" i="34"/>
  <c r="R85" i="34" s="1"/>
  <c r="S85" i="34"/>
  <c r="T85" i="34" s="1"/>
  <c r="Q10" i="34"/>
  <c r="R10" i="34" s="1"/>
  <c r="W10" i="34"/>
  <c r="S10" i="34"/>
  <c r="T10" i="34" s="1"/>
  <c r="W52" i="34"/>
  <c r="Q52" i="34"/>
  <c r="R52" i="34" s="1"/>
  <c r="S52" i="34"/>
  <c r="T52" i="34" s="1"/>
  <c r="H126" i="42"/>
  <c r="I126" i="42" s="1"/>
  <c r="K126" i="42"/>
  <c r="F140" i="42"/>
  <c r="G140" i="42" s="1"/>
  <c r="E140" i="42"/>
  <c r="E168" i="42"/>
  <c r="F168" i="42"/>
  <c r="G168" i="42" s="1"/>
  <c r="K141" i="42"/>
  <c r="H141" i="42"/>
  <c r="I141" i="42" s="1"/>
  <c r="Q84" i="34"/>
  <c r="R84" i="34" s="1"/>
  <c r="S84" i="34"/>
  <c r="T84" i="34" s="1"/>
  <c r="W84" i="34"/>
  <c r="W37" i="34"/>
  <c r="Q37" i="34"/>
  <c r="R37" i="34" s="1"/>
  <c r="S37" i="34"/>
  <c r="T37" i="34" s="1"/>
  <c r="F166" i="42"/>
  <c r="G166" i="42" s="1"/>
  <c r="E166" i="42"/>
  <c r="W70" i="34"/>
  <c r="S70" i="34"/>
  <c r="T70" i="34" s="1"/>
  <c r="Q70" i="34"/>
  <c r="R70" i="34" s="1"/>
  <c r="Q45" i="34"/>
  <c r="R45" i="34" s="1"/>
  <c r="W45" i="34"/>
  <c r="S45" i="34"/>
  <c r="T45" i="34" s="1"/>
  <c r="W38" i="34"/>
  <c r="S38" i="34"/>
  <c r="T38" i="34" s="1"/>
  <c r="Q38" i="34"/>
  <c r="R38" i="34" s="1"/>
  <c r="H127" i="42"/>
  <c r="I127" i="42" s="1"/>
  <c r="K127" i="42"/>
  <c r="S77" i="34"/>
  <c r="T77" i="34" s="1"/>
  <c r="W77" i="34"/>
  <c r="Q77" i="34"/>
  <c r="R77" i="34" s="1"/>
  <c r="S119" i="34"/>
  <c r="T119" i="34" s="1"/>
  <c r="W119" i="34"/>
  <c r="Q119" i="34"/>
  <c r="R119" i="34" s="1"/>
  <c r="S113" i="34"/>
  <c r="T113" i="34" s="1"/>
  <c r="Q113" i="34"/>
  <c r="R113" i="34" s="1"/>
  <c r="W113" i="34"/>
  <c r="F154" i="42"/>
  <c r="G154" i="42" s="1"/>
  <c r="E154" i="42"/>
  <c r="F142" i="42"/>
  <c r="G142" i="42" s="1"/>
  <c r="E142" i="42"/>
  <c r="L16" i="42" l="1"/>
  <c r="E80" i="46"/>
  <c r="E81" i="46" s="1"/>
  <c r="L111" i="42"/>
  <c r="L104" i="42"/>
  <c r="L92" i="42"/>
  <c r="L11" i="42"/>
  <c r="L103" i="42"/>
  <c r="E22" i="46"/>
  <c r="E23" i="46" s="1"/>
  <c r="L14" i="42"/>
  <c r="E33" i="46"/>
  <c r="E34" i="46" s="1"/>
  <c r="E11" i="46"/>
  <c r="E12" i="46" s="1"/>
  <c r="L13" i="42"/>
  <c r="M13" i="42" s="1"/>
  <c r="M14" i="42" s="1"/>
  <c r="E58" i="46"/>
  <c r="E59" i="46" s="1"/>
  <c r="L34" i="42"/>
  <c r="L84" i="42"/>
  <c r="L39" i="42"/>
  <c r="L37" i="42"/>
  <c r="L10" i="42"/>
  <c r="M10" i="42" s="1"/>
  <c r="M11" i="42" s="1"/>
  <c r="L102" i="42"/>
  <c r="L101" i="42"/>
  <c r="I59" i="45"/>
  <c r="L35" i="42"/>
  <c r="L15" i="42"/>
  <c r="L41" i="42"/>
  <c r="M41" i="42" s="1"/>
  <c r="M42" i="42" s="1"/>
  <c r="L40" i="42"/>
  <c r="E69" i="46"/>
  <c r="E70" i="46" s="1"/>
  <c r="L8" i="42"/>
  <c r="L110" i="42"/>
  <c r="L36" i="42"/>
  <c r="L93" i="42"/>
  <c r="L83" i="42"/>
  <c r="L9" i="42"/>
  <c r="X4" i="34"/>
  <c r="X38" i="34"/>
  <c r="X84" i="34"/>
  <c r="X85" i="34"/>
  <c r="X9" i="34"/>
  <c r="X112" i="34"/>
  <c r="X31" i="34"/>
  <c r="X71" i="34"/>
  <c r="X98" i="34"/>
  <c r="X76" i="34"/>
  <c r="X118" i="34"/>
  <c r="X10" i="34"/>
  <c r="X119" i="34"/>
  <c r="X113" i="34"/>
  <c r="X24" i="34"/>
  <c r="Y23" i="34" s="1"/>
  <c r="X32" i="34"/>
  <c r="X70" i="34"/>
  <c r="X90" i="34"/>
  <c r="X3" i="34"/>
  <c r="X46" i="34"/>
  <c r="X51" i="34"/>
  <c r="X105" i="34"/>
  <c r="X104" i="34"/>
  <c r="X17" i="34"/>
  <c r="X37" i="34"/>
  <c r="X99" i="34"/>
  <c r="X52" i="34"/>
  <c r="X18" i="34"/>
  <c r="X77" i="34"/>
  <c r="X45" i="34"/>
  <c r="X91" i="34"/>
  <c r="L45" i="42"/>
  <c r="L46" i="42"/>
  <c r="L154" i="42"/>
  <c r="L142" i="42"/>
  <c r="L152" i="42"/>
  <c r="L32" i="42"/>
  <c r="L44" i="42"/>
  <c r="L125" i="42"/>
  <c r="L128" i="42"/>
  <c r="L3" i="42"/>
  <c r="L140" i="42"/>
  <c r="L30" i="42"/>
  <c r="L126" i="42"/>
  <c r="L166" i="42"/>
  <c r="L143" i="42"/>
  <c r="L151" i="42"/>
  <c r="L31" i="42"/>
  <c r="L29" i="42"/>
  <c r="L168" i="42"/>
  <c r="L127" i="42"/>
  <c r="L169" i="42"/>
  <c r="L167" i="42"/>
  <c r="L153" i="42"/>
  <c r="L141" i="42"/>
  <c r="L17" i="44"/>
  <c r="M17" i="44" s="1"/>
  <c r="M18" i="42"/>
  <c r="M19" i="42" s="1"/>
  <c r="M70" i="42"/>
  <c r="M71" i="42" s="1"/>
  <c r="M57" i="42"/>
  <c r="M58" i="42" s="1"/>
  <c r="K114" i="42"/>
  <c r="L114" i="42" s="1"/>
  <c r="I85" i="42"/>
  <c r="K108" i="42"/>
  <c r="L108" i="42" s="1"/>
  <c r="H39" i="34"/>
  <c r="K85" i="42"/>
  <c r="K113" i="42"/>
  <c r="L113" i="42" s="1"/>
  <c r="K112" i="42"/>
  <c r="L112" i="42" s="1"/>
  <c r="H53" i="34"/>
  <c r="H78" i="34"/>
  <c r="H92" i="34"/>
  <c r="H12" i="34"/>
  <c r="H54" i="34"/>
  <c r="H106" i="34"/>
  <c r="H121" i="34"/>
  <c r="H40" i="34"/>
  <c r="H120" i="34"/>
  <c r="H26" i="34"/>
  <c r="H79" i="34"/>
  <c r="H93" i="34"/>
  <c r="H107" i="34"/>
  <c r="H25" i="34"/>
  <c r="H11" i="34"/>
  <c r="M15" i="42" l="1"/>
  <c r="M16" i="42" s="1"/>
  <c r="M34" i="42"/>
  <c r="M35" i="42" s="1"/>
  <c r="X92" i="34"/>
  <c r="M36" i="42"/>
  <c r="M37" i="42" s="1"/>
  <c r="M8" i="42"/>
  <c r="M9" i="42" s="1"/>
  <c r="M39" i="42"/>
  <c r="M40" i="42" s="1"/>
  <c r="I27" i="45"/>
  <c r="I26" i="45"/>
  <c r="X78" i="34"/>
  <c r="X107" i="34"/>
  <c r="X93" i="34"/>
  <c r="X94" i="34" s="1"/>
  <c r="X79" i="34"/>
  <c r="X106" i="34"/>
  <c r="L85" i="42"/>
  <c r="L116" i="42" s="1"/>
  <c r="L75" i="42"/>
  <c r="M5" i="42"/>
  <c r="M6" i="42" s="1"/>
  <c r="M72" i="42"/>
  <c r="M73" i="42" s="1"/>
  <c r="M55" i="42"/>
  <c r="M56" i="42" s="1"/>
  <c r="L74" i="42"/>
  <c r="M20" i="42"/>
  <c r="M21" i="42" s="1"/>
  <c r="Y112" i="34"/>
  <c r="Y113" i="34" s="1"/>
  <c r="Y70" i="34"/>
  <c r="Y71" i="34" s="1"/>
  <c r="Y24" i="34"/>
  <c r="Y45" i="34"/>
  <c r="Y46" i="34" s="1"/>
  <c r="H108" i="34"/>
  <c r="H27" i="34"/>
  <c r="H122" i="34"/>
  <c r="M151" i="42"/>
  <c r="M152" i="42" s="1"/>
  <c r="H13" i="34"/>
  <c r="H94" i="34"/>
  <c r="Y118" i="34"/>
  <c r="Y119" i="34" s="1"/>
  <c r="Y76" i="34"/>
  <c r="Y77" i="34" s="1"/>
  <c r="I41" i="45"/>
  <c r="I42" i="45"/>
  <c r="I12" i="45"/>
  <c r="I11" i="45"/>
  <c r="X12" i="34"/>
  <c r="X11" i="34"/>
  <c r="Y9" i="34"/>
  <c r="Y10" i="34" s="1"/>
  <c r="Y90" i="34"/>
  <c r="Y91" i="34" s="1"/>
  <c r="H41" i="34"/>
  <c r="H55" i="34"/>
  <c r="M140" i="42"/>
  <c r="M141" i="42" s="1"/>
  <c r="M125" i="42"/>
  <c r="M126" i="42" s="1"/>
  <c r="M142" i="42"/>
  <c r="M143" i="42" s="1"/>
  <c r="M127" i="42"/>
  <c r="M128" i="42" s="1"/>
  <c r="M153" i="42"/>
  <c r="M154" i="42" s="1"/>
  <c r="M166" i="42"/>
  <c r="M167" i="42" s="1"/>
  <c r="M168" i="42"/>
  <c r="M169" i="42" s="1"/>
  <c r="L170" i="42"/>
  <c r="L144" i="42"/>
  <c r="H80" i="34"/>
  <c r="Y37" i="34"/>
  <c r="Y38" i="34" s="1"/>
  <c r="Y3" i="34"/>
  <c r="Y4" i="34" s="1"/>
  <c r="Y84" i="34"/>
  <c r="Y85" i="34" s="1"/>
  <c r="Y51" i="34"/>
  <c r="Y52" i="34" s="1"/>
  <c r="Y17" i="34"/>
  <c r="Y18" i="34" s="1"/>
  <c r="Y104" i="34"/>
  <c r="Y105" i="34" s="1"/>
  <c r="Y31" i="34"/>
  <c r="Y32" i="34" s="1"/>
  <c r="Y98" i="34"/>
  <c r="Y99" i="34" s="1"/>
  <c r="X40" i="34"/>
  <c r="L145" i="42"/>
  <c r="L171" i="42"/>
  <c r="X53" i="34"/>
  <c r="X121" i="34"/>
  <c r="X120" i="34"/>
  <c r="X54" i="34"/>
  <c r="X25" i="34"/>
  <c r="X26" i="34"/>
  <c r="X39" i="34"/>
  <c r="X108" i="34" l="1"/>
  <c r="X80" i="34"/>
  <c r="X127" i="34"/>
  <c r="X60" i="34"/>
  <c r="X128" i="34"/>
  <c r="X61" i="34"/>
  <c r="L76" i="42"/>
  <c r="L23" i="42"/>
  <c r="L22" i="42"/>
  <c r="M3" i="42"/>
  <c r="M4" i="42" s="1"/>
  <c r="I43" i="45"/>
  <c r="I28" i="45"/>
  <c r="L117" i="42"/>
  <c r="L118" i="42" s="1"/>
  <c r="I13" i="45"/>
  <c r="X41" i="34"/>
  <c r="X122" i="34"/>
  <c r="L146" i="42"/>
  <c r="L172" i="42"/>
  <c r="X55" i="34"/>
  <c r="X27" i="34"/>
  <c r="X13" i="34"/>
  <c r="O60" i="41"/>
  <c r="P60" i="41" s="1"/>
  <c r="M60" i="41"/>
  <c r="N60" i="41" s="1"/>
  <c r="O59" i="41"/>
  <c r="P59" i="41" s="1"/>
  <c r="M59" i="41"/>
  <c r="N59" i="41" s="1"/>
  <c r="O50" i="41"/>
  <c r="P50" i="41" s="1"/>
  <c r="M50" i="41"/>
  <c r="N50" i="41" s="1"/>
  <c r="O49" i="41"/>
  <c r="P49" i="41" s="1"/>
  <c r="M49" i="41"/>
  <c r="N49" i="41" s="1"/>
  <c r="O58" i="41"/>
  <c r="P58" i="41" s="1"/>
  <c r="M58" i="41"/>
  <c r="N58" i="41" s="1"/>
  <c r="O57" i="41"/>
  <c r="P57" i="41" s="1"/>
  <c r="M57" i="41"/>
  <c r="N57" i="41" s="1"/>
  <c r="O48" i="41"/>
  <c r="P48" i="41" s="1"/>
  <c r="M48" i="41"/>
  <c r="N48" i="41" s="1"/>
  <c r="O47" i="41"/>
  <c r="P47" i="41" s="1"/>
  <c r="M47" i="41"/>
  <c r="N47" i="41" s="1"/>
  <c r="L24" i="42" l="1"/>
  <c r="X62" i="34"/>
  <c r="X63" i="34" s="1"/>
  <c r="X129" i="34"/>
  <c r="X130" i="34" s="1"/>
  <c r="J20" i="44" l="1"/>
  <c r="K20" i="44" s="1"/>
  <c r="J19" i="44"/>
  <c r="K19" i="44" s="1"/>
  <c r="J16" i="44"/>
  <c r="K16" i="44" s="1"/>
  <c r="J15" i="44"/>
  <c r="K15" i="44" s="1"/>
  <c r="J14" i="44"/>
  <c r="K14" i="44" s="1"/>
  <c r="J11" i="44"/>
  <c r="K11" i="44" s="1"/>
  <c r="J10" i="44"/>
  <c r="K10" i="44" s="1"/>
  <c r="J131" i="44"/>
  <c r="K131" i="44" s="1"/>
  <c r="J9" i="44"/>
  <c r="K9" i="44" s="1"/>
  <c r="J8" i="44"/>
  <c r="K8" i="44" s="1"/>
  <c r="J7" i="44"/>
  <c r="K7" i="44" s="1"/>
  <c r="J6" i="44"/>
  <c r="K6" i="44" s="1"/>
  <c r="J5" i="44"/>
  <c r="K5" i="44" s="1"/>
  <c r="J13" i="44"/>
  <c r="K13" i="44" s="1"/>
  <c r="J12" i="44"/>
  <c r="K12" i="44" s="1"/>
  <c r="J132" i="44"/>
  <c r="K132" i="44" s="1"/>
  <c r="J4" i="44"/>
  <c r="K4" i="44" s="1"/>
  <c r="J3" i="44"/>
  <c r="K3" i="44" s="1"/>
  <c r="L15" i="41"/>
  <c r="L16" i="41"/>
  <c r="L13" i="41"/>
  <c r="L14" i="41"/>
  <c r="L6" i="41"/>
  <c r="L5" i="41"/>
  <c r="L4" i="41"/>
  <c r="L3" i="41"/>
  <c r="F3" i="41"/>
  <c r="G3" i="41" s="1"/>
  <c r="I3" i="41"/>
  <c r="J3" i="41" s="1"/>
  <c r="O3" i="41"/>
  <c r="P3" i="41" s="1"/>
  <c r="F15" i="41"/>
  <c r="G15" i="41" s="1"/>
  <c r="I15" i="41"/>
  <c r="J15" i="41" s="1"/>
  <c r="O15" i="41"/>
  <c r="P15" i="41" s="1"/>
  <c r="F16" i="41"/>
  <c r="G16" i="41" s="1"/>
  <c r="I16" i="41"/>
  <c r="J16" i="41" s="1"/>
  <c r="O16" i="41"/>
  <c r="P16" i="41" s="1"/>
  <c r="F5" i="41"/>
  <c r="G5" i="41" s="1"/>
  <c r="I5" i="41"/>
  <c r="J5" i="41" s="1"/>
  <c r="O5" i="41"/>
  <c r="P5" i="41" s="1"/>
  <c r="F6" i="41"/>
  <c r="G6" i="41" s="1"/>
  <c r="I6" i="41"/>
  <c r="J6" i="41" s="1"/>
  <c r="O6" i="41"/>
  <c r="P6" i="41" s="1"/>
  <c r="F13" i="41"/>
  <c r="G13" i="41" s="1"/>
  <c r="I13" i="41"/>
  <c r="J13" i="41" s="1"/>
  <c r="O13" i="41"/>
  <c r="P13" i="41" s="1"/>
  <c r="F14" i="41"/>
  <c r="G14" i="41" s="1"/>
  <c r="I14" i="41"/>
  <c r="J14" i="41" s="1"/>
  <c r="O14" i="41"/>
  <c r="P14" i="41" s="1"/>
  <c r="F4" i="41"/>
  <c r="G4" i="41" s="1"/>
  <c r="I4" i="41"/>
  <c r="J4" i="41" s="1"/>
  <c r="O4" i="41"/>
  <c r="P4" i="41" s="1"/>
  <c r="B131" i="44" l="1"/>
  <c r="B15" i="44"/>
  <c r="W57" i="41"/>
  <c r="R57" i="41" s="1"/>
  <c r="S57" i="41" s="1"/>
  <c r="T57" i="41" s="1"/>
  <c r="W47" i="41"/>
  <c r="R47" i="41" s="1"/>
  <c r="S47" i="41" s="1"/>
  <c r="T47" i="41" s="1"/>
  <c r="W58" i="41"/>
  <c r="R58" i="41" s="1"/>
  <c r="S58" i="41" s="1"/>
  <c r="T58" i="41" s="1"/>
  <c r="W48" i="41"/>
  <c r="R48" i="41" s="1"/>
  <c r="S48" i="41" s="1"/>
  <c r="T48" i="41" s="1"/>
  <c r="B4" i="41"/>
  <c r="D4" i="41" s="1"/>
  <c r="E4" i="41" s="1"/>
  <c r="W59" i="41"/>
  <c r="R59" i="41" s="1"/>
  <c r="S59" i="41" s="1"/>
  <c r="T59" i="41" s="1"/>
  <c r="W49" i="41"/>
  <c r="R49" i="41" s="1"/>
  <c r="S49" i="41" s="1"/>
  <c r="T49" i="41" s="1"/>
  <c r="B6" i="41"/>
  <c r="D6" i="41" s="1"/>
  <c r="E6" i="41" s="1"/>
  <c r="W50" i="41"/>
  <c r="R50" i="41" s="1"/>
  <c r="S50" i="41" s="1"/>
  <c r="T50" i="41" s="1"/>
  <c r="W60" i="41"/>
  <c r="R60" i="41" s="1"/>
  <c r="S60" i="41" s="1"/>
  <c r="T60" i="41" s="1"/>
  <c r="W5" i="41"/>
  <c r="R5" i="41" s="1"/>
  <c r="S5" i="41" s="1"/>
  <c r="B3" i="44"/>
  <c r="B16" i="44"/>
  <c r="B6" i="44"/>
  <c r="W3" i="41"/>
  <c r="R3" i="41" s="1"/>
  <c r="S3" i="41" s="1"/>
  <c r="B5" i="41"/>
  <c r="D5" i="41" s="1"/>
  <c r="E5" i="41" s="1"/>
  <c r="W13" i="41"/>
  <c r="R13" i="41" s="1"/>
  <c r="S13" i="41" s="1"/>
  <c r="B15" i="41"/>
  <c r="D15" i="41" s="1"/>
  <c r="E15" i="41" s="1"/>
  <c r="B9" i="44"/>
  <c r="B25" i="44"/>
  <c r="B7" i="44"/>
  <c r="B10" i="44"/>
  <c r="W4" i="41"/>
  <c r="R4" i="41" s="1"/>
  <c r="S4" i="41" s="1"/>
  <c r="W14" i="41"/>
  <c r="R14" i="41" s="1"/>
  <c r="S14" i="41" s="1"/>
  <c r="B16" i="41"/>
  <c r="D16" i="41" s="1"/>
  <c r="E16" i="41" s="1"/>
  <c r="B24" i="44"/>
  <c r="B14" i="44"/>
  <c r="B11" i="44"/>
  <c r="B4" i="44"/>
  <c r="B8" i="44"/>
  <c r="B27" i="44"/>
  <c r="B14" i="41"/>
  <c r="D14" i="41" s="1"/>
  <c r="E14" i="41" s="1"/>
  <c r="B13" i="41"/>
  <c r="D13" i="41" s="1"/>
  <c r="E13" i="41" s="1"/>
  <c r="B132" i="44"/>
  <c r="B12" i="44"/>
  <c r="B26" i="44"/>
  <c r="W6" i="41"/>
  <c r="R6" i="41" s="1"/>
  <c r="S6" i="41" s="1"/>
  <c r="W15" i="41"/>
  <c r="R15" i="41" s="1"/>
  <c r="S15" i="41" s="1"/>
  <c r="B20" i="44"/>
  <c r="B28" i="44"/>
  <c r="B3" i="41"/>
  <c r="D3" i="41" s="1"/>
  <c r="E3" i="41" s="1"/>
  <c r="B30" i="44"/>
  <c r="B13" i="44"/>
  <c r="B5" i="44"/>
  <c r="W16" i="41"/>
  <c r="R16" i="41" s="1"/>
  <c r="S16" i="41" s="1"/>
  <c r="B19" i="44"/>
  <c r="H15" i="41" l="1"/>
  <c r="T15" i="41"/>
  <c r="H13" i="41"/>
  <c r="T13" i="41"/>
  <c r="H16" i="41"/>
  <c r="T16" i="41"/>
  <c r="H14" i="41"/>
  <c r="T14" i="41"/>
  <c r="H3" i="41"/>
  <c r="T3" i="41"/>
  <c r="H4" i="41"/>
  <c r="T4" i="41"/>
  <c r="T51" i="41"/>
  <c r="T52" i="41"/>
  <c r="T62" i="41"/>
  <c r="T61" i="41"/>
  <c r="H5" i="41"/>
  <c r="T5" i="41"/>
  <c r="H6" i="41"/>
  <c r="T6" i="41"/>
  <c r="E24" i="44"/>
  <c r="F24" i="44" s="1"/>
  <c r="L24" i="44" s="1"/>
  <c r="M24" i="44" s="1"/>
  <c r="E131" i="44"/>
  <c r="F131" i="44" s="1"/>
  <c r="L131" i="44" s="1"/>
  <c r="E7" i="44"/>
  <c r="F7" i="44" s="1"/>
  <c r="L7" i="44" s="1"/>
  <c r="M7" i="44" s="1"/>
  <c r="E15" i="44"/>
  <c r="F15" i="44" s="1"/>
  <c r="L15" i="44" s="1"/>
  <c r="M15" i="44" s="1"/>
  <c r="E19" i="44"/>
  <c r="F19" i="44" s="1"/>
  <c r="L19" i="44" s="1"/>
  <c r="M19" i="44" s="1"/>
  <c r="E13" i="44"/>
  <c r="F13" i="44" s="1"/>
  <c r="L13" i="44" s="1"/>
  <c r="M13" i="44" s="1"/>
  <c r="E8" i="44"/>
  <c r="F8" i="44" s="1"/>
  <c r="L8" i="44" s="1"/>
  <c r="M8" i="44" s="1"/>
  <c r="E16" i="44"/>
  <c r="F16" i="44" s="1"/>
  <c r="L16" i="44" s="1"/>
  <c r="M16" i="44" s="1"/>
  <c r="E14" i="44"/>
  <c r="F14" i="44" s="1"/>
  <c r="L14" i="44" s="1"/>
  <c r="M14" i="44" s="1"/>
  <c r="E26" i="44"/>
  <c r="E12" i="44"/>
  <c r="F12" i="44" s="1"/>
  <c r="L12" i="44" s="1"/>
  <c r="M12" i="44" s="1"/>
  <c r="E27" i="44"/>
  <c r="E9" i="44"/>
  <c r="F9" i="44" s="1"/>
  <c r="L9" i="44" s="1"/>
  <c r="M9" i="44" s="1"/>
  <c r="E11" i="44"/>
  <c r="F11" i="44" s="1"/>
  <c r="L11" i="44" s="1"/>
  <c r="M11" i="44" s="1"/>
  <c r="E25" i="44"/>
  <c r="F25" i="44" s="1"/>
  <c r="L25" i="44" s="1"/>
  <c r="M25" i="44" s="1"/>
  <c r="E6" i="44"/>
  <c r="F6" i="44" s="1"/>
  <c r="L6" i="44" s="1"/>
  <c r="M6" i="44" s="1"/>
  <c r="E3" i="44"/>
  <c r="F3" i="44" s="1"/>
  <c r="L3" i="44" s="1"/>
  <c r="M3" i="44" s="1"/>
  <c r="E5" i="44"/>
  <c r="F5" i="44" s="1"/>
  <c r="L5" i="44" s="1"/>
  <c r="M5" i="44" s="1"/>
  <c r="E30" i="44"/>
  <c r="E28" i="44"/>
  <c r="E132" i="44"/>
  <c r="F132" i="44" s="1"/>
  <c r="L132" i="44" s="1"/>
  <c r="E10" i="44"/>
  <c r="F10" i="44" s="1"/>
  <c r="L10" i="44" s="1"/>
  <c r="M10" i="44" s="1"/>
  <c r="E20" i="44"/>
  <c r="F20" i="44" s="1"/>
  <c r="L20" i="44" s="1"/>
  <c r="M20" i="44" s="1"/>
  <c r="E4" i="44"/>
  <c r="F4" i="44" s="1"/>
  <c r="L4" i="44" s="1"/>
  <c r="M4" i="44" s="1"/>
  <c r="T63" i="41" l="1"/>
  <c r="T64" i="41" s="1"/>
  <c r="T53" i="41"/>
  <c r="T54" i="41" s="1"/>
  <c r="H17" i="41"/>
  <c r="H8" i="41"/>
  <c r="H7" i="41"/>
  <c r="H18" i="41"/>
  <c r="T17" i="41"/>
  <c r="T7" i="41"/>
  <c r="L152" i="44"/>
  <c r="L151" i="44"/>
  <c r="U57" i="41"/>
  <c r="U58" i="41" s="1"/>
  <c r="F26" i="44"/>
  <c r="F30" i="44"/>
  <c r="F27" i="44"/>
  <c r="F28" i="44"/>
  <c r="T8" i="41"/>
  <c r="U47" i="41"/>
  <c r="U48" i="41" s="1"/>
  <c r="U5" i="41"/>
  <c r="U6" i="41" s="1"/>
  <c r="U49" i="41"/>
  <c r="U50" i="41" s="1"/>
  <c r="U59" i="41"/>
  <c r="U60" i="41" s="1"/>
  <c r="U3" i="41"/>
  <c r="U4" i="41" s="1"/>
  <c r="T18" i="41"/>
  <c r="U13" i="41"/>
  <c r="U14" i="41" s="1"/>
  <c r="U15" i="41"/>
  <c r="U16" i="41" s="1"/>
  <c r="H19" i="41" l="1"/>
  <c r="H9" i="41"/>
  <c r="L153" i="44"/>
  <c r="L26" i="44"/>
  <c r="L30" i="44"/>
  <c r="M30" i="44" s="1"/>
  <c r="L27" i="44"/>
  <c r="M27" i="44" s="1"/>
  <c r="L28" i="44"/>
  <c r="M28" i="44" s="1"/>
  <c r="T19" i="41"/>
  <c r="T20" i="41" s="1"/>
  <c r="T9" i="41"/>
  <c r="M26" i="44" l="1"/>
  <c r="L123" i="44"/>
  <c r="L124" i="44"/>
  <c r="T10" i="41"/>
  <c r="L125" i="44" l="1"/>
  <c r="L126" i="44" s="1"/>
  <c r="M46" i="42"/>
  <c r="M47" i="42" s="1"/>
  <c r="M44" i="42"/>
  <c r="M45" i="42" s="1"/>
  <c r="M31" i="42"/>
  <c r="M32" i="42" s="1"/>
  <c r="L49" i="42"/>
  <c r="L48" i="42"/>
  <c r="M29" i="42"/>
  <c r="M30" i="42" s="1"/>
  <c r="L50" i="42" l="1"/>
</calcChain>
</file>

<file path=xl/sharedStrings.xml><?xml version="1.0" encoding="utf-8"?>
<sst xmlns="http://schemas.openxmlformats.org/spreadsheetml/2006/main" count="101377" uniqueCount="11944">
  <si>
    <t>Net</t>
    <phoneticPr fontId="1" type="noConversion"/>
  </si>
  <si>
    <t>Max-Min</t>
    <phoneticPr fontId="1" type="noConversion"/>
  </si>
  <si>
    <t>Length</t>
    <phoneticPr fontId="1" type="noConversion"/>
  </si>
  <si>
    <t>Site</t>
    <phoneticPr fontId="1" type="noConversion"/>
  </si>
  <si>
    <t>Pin No</t>
    <phoneticPr fontId="1" type="noConversion"/>
  </si>
  <si>
    <t>Pin Name</t>
    <phoneticPr fontId="1" type="noConversion"/>
  </si>
  <si>
    <t>Tolerence Check</t>
    <phoneticPr fontId="1" type="noConversion"/>
  </si>
  <si>
    <t>Assigned CH</t>
    <phoneticPr fontId="1" type="noConversion"/>
  </si>
  <si>
    <t>SITE0</t>
    <phoneticPr fontId="1" type="noConversion"/>
  </si>
  <si>
    <t>C3</t>
  </si>
  <si>
    <t>C2</t>
  </si>
  <si>
    <t>A4</t>
  </si>
  <si>
    <t>C5</t>
  </si>
  <si>
    <t>B5</t>
  </si>
  <si>
    <t>CH253</t>
  </si>
  <si>
    <t>CH196</t>
  </si>
  <si>
    <t>CH198</t>
  </si>
  <si>
    <t>CH226</t>
  </si>
  <si>
    <t>CH228</t>
  </si>
  <si>
    <t>CH230</t>
  </si>
  <si>
    <t>CH236</t>
  </si>
  <si>
    <t>CH238</t>
  </si>
  <si>
    <t>CH240</t>
  </si>
  <si>
    <t>CH108</t>
  </si>
  <si>
    <t>CH218</t>
  </si>
  <si>
    <t>CH210</t>
  </si>
  <si>
    <t>CH256</t>
  </si>
  <si>
    <t>CH246</t>
  </si>
  <si>
    <t>CH254</t>
  </si>
  <si>
    <t>CH242</t>
  </si>
  <si>
    <t>CH249</t>
  </si>
  <si>
    <t>CH247</t>
  </si>
  <si>
    <t>CH243</t>
  </si>
  <si>
    <t>CH104</t>
  </si>
  <si>
    <t>CH102</t>
  </si>
  <si>
    <t>CH252</t>
  </si>
  <si>
    <t>CH248</t>
  </si>
  <si>
    <t>CH116</t>
  </si>
  <si>
    <t>CH118</t>
  </si>
  <si>
    <t>CH114</t>
  </si>
  <si>
    <t>CH120</t>
  </si>
  <si>
    <t>CH204</t>
  </si>
  <si>
    <t>CH206</t>
  </si>
  <si>
    <t>CH208</t>
  </si>
  <si>
    <t>CH244</t>
  </si>
  <si>
    <t>CH110</t>
  </si>
  <si>
    <t>CH112</t>
  </si>
  <si>
    <t>CH239</t>
  </si>
  <si>
    <t>CH234</t>
  </si>
  <si>
    <t>CH250</t>
  </si>
  <si>
    <t>CH251</t>
  </si>
  <si>
    <t>CH255</t>
  </si>
  <si>
    <t>CH241</t>
  </si>
  <si>
    <t>CH245</t>
  </si>
  <si>
    <t>CH221</t>
  </si>
  <si>
    <t>CH220</t>
  </si>
  <si>
    <t>CH224</t>
  </si>
  <si>
    <t>CH222</t>
  </si>
  <si>
    <t>CH217</t>
  </si>
  <si>
    <t>CH225</t>
  </si>
  <si>
    <t>CH231</t>
  </si>
  <si>
    <t>CH232</t>
  </si>
  <si>
    <t>CH200</t>
  </si>
  <si>
    <t>CH197</t>
  </si>
  <si>
    <t>CH194</t>
  </si>
  <si>
    <t>CH195</t>
  </si>
  <si>
    <t>CH199</t>
  </si>
  <si>
    <t>CH209</t>
  </si>
  <si>
    <t>CH213</t>
  </si>
  <si>
    <t>CH212</t>
  </si>
  <si>
    <t>CH214</t>
  </si>
  <si>
    <t>CH216</t>
  </si>
  <si>
    <t>CH201</t>
  </si>
  <si>
    <t>CH237</t>
  </si>
  <si>
    <t>CH235</t>
  </si>
  <si>
    <t>CH233</t>
  </si>
  <si>
    <t>CH229</t>
  </si>
  <si>
    <t>CH227</t>
  </si>
  <si>
    <t>CH223</t>
  </si>
  <si>
    <t>CH219</t>
  </si>
  <si>
    <t>CH215</t>
  </si>
  <si>
    <t>CH211</t>
  </si>
  <si>
    <t>CH127</t>
  </si>
  <si>
    <t>CH125</t>
  </si>
  <si>
    <t>CH121</t>
  </si>
  <si>
    <t>CH126</t>
  </si>
  <si>
    <t>CH124</t>
  </si>
  <si>
    <t>CH122</t>
  </si>
  <si>
    <t>CH168</t>
  </si>
  <si>
    <t>CH109</t>
  </si>
  <si>
    <t>CH111</t>
  </si>
  <si>
    <t>CH119</t>
  </si>
  <si>
    <t>CH207</t>
  </si>
  <si>
    <t>CH205</t>
  </si>
  <si>
    <t>CH193</t>
  </si>
  <si>
    <t>CH117</t>
  </si>
  <si>
    <t>CH183</t>
  </si>
  <si>
    <t>CH113</t>
  </si>
  <si>
    <t>CH100</t>
  </si>
  <si>
    <t>CH173</t>
  </si>
  <si>
    <t>CH171</t>
  </si>
  <si>
    <t>CH185</t>
  </si>
  <si>
    <t>CH115</t>
  </si>
  <si>
    <t>CH150</t>
  </si>
  <si>
    <t>CH152</t>
  </si>
  <si>
    <t>CH156</t>
  </si>
  <si>
    <t>CH158</t>
  </si>
  <si>
    <t>CH179</t>
  </si>
  <si>
    <t>CH181</t>
  </si>
  <si>
    <t>CH149</t>
  </si>
  <si>
    <t>CH165</t>
  </si>
  <si>
    <t>CH163</t>
  </si>
  <si>
    <t>CH161</t>
  </si>
  <si>
    <t>CH159</t>
  </si>
  <si>
    <t>CH143</t>
  </si>
  <si>
    <t>CH141</t>
  </si>
  <si>
    <t>CH139</t>
  </si>
  <si>
    <t>CH133</t>
  </si>
  <si>
    <t>CH131</t>
  </si>
  <si>
    <t>CH105</t>
  </si>
  <si>
    <t>CH107</t>
  </si>
  <si>
    <t>CH178</t>
  </si>
  <si>
    <t>CH170</t>
  </si>
  <si>
    <t>CH148</t>
  </si>
  <si>
    <t>CH166</t>
  </si>
  <si>
    <t>CH164</t>
  </si>
  <si>
    <t>CH162</t>
  </si>
  <si>
    <t>CH167</t>
  </si>
  <si>
    <t>CH169</t>
  </si>
  <si>
    <t>CH175</t>
  </si>
  <si>
    <t>CH177</t>
  </si>
  <si>
    <t>CH103</t>
  </si>
  <si>
    <t>CH101</t>
  </si>
  <si>
    <t>CH180</t>
  </si>
  <si>
    <t>CH176</t>
  </si>
  <si>
    <t>CH130</t>
  </si>
  <si>
    <t>CH144</t>
  </si>
  <si>
    <t>CH190</t>
  </si>
  <si>
    <t>CH188</t>
  </si>
  <si>
    <t>CH189</t>
  </si>
  <si>
    <t>CH187</t>
  </si>
  <si>
    <t>CH132</t>
  </si>
  <si>
    <t>CH134</t>
  </si>
  <si>
    <t>CH136</t>
  </si>
  <si>
    <t>CH142</t>
  </si>
  <si>
    <t>CH184</t>
  </si>
  <si>
    <t>CH186</t>
  </si>
  <si>
    <t>CH191</t>
  </si>
  <si>
    <t>CH192</t>
  </si>
  <si>
    <t>CH128</t>
  </si>
  <si>
    <t>CH123</t>
  </si>
  <si>
    <t>CH147</t>
  </si>
  <si>
    <t>CH145</t>
  </si>
  <si>
    <t>CH151</t>
  </si>
  <si>
    <t>CH129</t>
  </si>
  <si>
    <t>CH135</t>
  </si>
  <si>
    <t>CH154</t>
  </si>
  <si>
    <t>CH155</t>
  </si>
  <si>
    <t>CH153</t>
  </si>
  <si>
    <t>CH157</t>
  </si>
  <si>
    <t>CH160</t>
  </si>
  <si>
    <t>CH140</t>
  </si>
  <si>
    <t>CH138</t>
  </si>
  <si>
    <t>CH137</t>
  </si>
  <si>
    <t>VBAT</t>
  </si>
  <si>
    <t>SITE1</t>
  </si>
  <si>
    <t>Net Name</t>
  </si>
  <si>
    <t>Number</t>
  </si>
  <si>
    <t>Name</t>
  </si>
  <si>
    <t>DGND</t>
  </si>
  <si>
    <t>B</t>
  </si>
  <si>
    <t>GND</t>
  </si>
  <si>
    <t>VCC</t>
  </si>
  <si>
    <t>TP</t>
  </si>
  <si>
    <t>EP</t>
  </si>
  <si>
    <t>G1</t>
  </si>
  <si>
    <t>G2</t>
  </si>
  <si>
    <t>G3</t>
  </si>
  <si>
    <t>G4</t>
  </si>
  <si>
    <t>G5</t>
  </si>
  <si>
    <t>G6</t>
  </si>
  <si>
    <t>G7</t>
  </si>
  <si>
    <t>GH1</t>
  </si>
  <si>
    <t>GH2</t>
  </si>
  <si>
    <t>GH3</t>
  </si>
  <si>
    <t>GH4</t>
  </si>
  <si>
    <t>NUT1</t>
  </si>
  <si>
    <t>NUT2</t>
  </si>
  <si>
    <t>NUT3</t>
  </si>
  <si>
    <t>NUT4</t>
  </si>
  <si>
    <t>AGND</t>
  </si>
  <si>
    <t>CS#</t>
  </si>
  <si>
    <t>NC1</t>
  </si>
  <si>
    <t>NC2</t>
  </si>
  <si>
    <t>NC4</t>
  </si>
  <si>
    <t>A1</t>
  </si>
  <si>
    <t>A2</t>
  </si>
  <si>
    <t>A3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</si>
  <si>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</si>
  <si>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</si>
  <si>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</si>
  <si>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</si>
  <si>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</si>
  <si>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</si>
  <si>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</si>
  <si>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</si>
  <si>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</si>
  <si>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</si>
  <si>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</si>
  <si>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</si>
  <si>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</si>
  <si>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</si>
  <si>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</si>
  <si>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B1</t>
  </si>
  <si>
    <t>B2</t>
  </si>
  <si>
    <t>B3</t>
  </si>
  <si>
    <t>B4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</si>
  <si>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</si>
  <si>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</si>
  <si>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</si>
  <si>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</si>
  <si>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</si>
  <si>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</si>
  <si>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</si>
  <si>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</si>
  <si>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</si>
  <si>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</si>
  <si>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</si>
  <si>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</si>
  <si>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</si>
  <si>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</si>
  <si>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A0</t>
  </si>
  <si>
    <t>Y6</t>
  </si>
  <si>
    <t>Y7</t>
  </si>
  <si>
    <t>S1_INNER_50_1INCH</t>
  </si>
  <si>
    <t>S1_INNER_50_2INCH</t>
  </si>
  <si>
    <t>S1_INN_100_1INCH+</t>
  </si>
  <si>
    <t>S1_INN_100_1INCH-</t>
  </si>
  <si>
    <t>S1_TOP_50_1INCH</t>
  </si>
  <si>
    <t>S1_TOP_50_2INCH</t>
  </si>
  <si>
    <t>S1_TOP_100_1INCH+</t>
  </si>
  <si>
    <t>S1_TOP_100_1INCH-</t>
  </si>
  <si>
    <t>CH106</t>
  </si>
  <si>
    <t>CH172</t>
  </si>
  <si>
    <t>CH174</t>
  </si>
  <si>
    <t>CH182</t>
  </si>
  <si>
    <t>C1</t>
  </si>
  <si>
    <t>C4</t>
  </si>
  <si>
    <t>C6</t>
  </si>
  <si>
    <t>C7</t>
  </si>
  <si>
    <t>C8</t>
  </si>
  <si>
    <t>C9</t>
  </si>
  <si>
    <t>C10</t>
  </si>
  <si>
    <t>C11</t>
  </si>
  <si>
    <t>C12</t>
  </si>
  <si>
    <t>C13</t>
  </si>
  <si>
    <t>C15</t>
  </si>
  <si>
    <t>C16</t>
  </si>
  <si>
    <t>C18</t>
  </si>
  <si>
    <t>C19</t>
  </si>
  <si>
    <t>C20</t>
  </si>
  <si>
    <t>SCHEMATIC1</t>
  </si>
  <si>
    <t>J8</t>
  </si>
  <si>
    <t>J13</t>
  </si>
  <si>
    <t>K1</t>
  </si>
  <si>
    <t>K4</t>
  </si>
  <si>
    <t>K6</t>
  </si>
  <si>
    <t>K8</t>
  </si>
  <si>
    <t>K10</t>
  </si>
  <si>
    <t>K12</t>
  </si>
  <si>
    <t>K13</t>
  </si>
  <si>
    <t>K15</t>
  </si>
  <si>
    <t>K16</t>
  </si>
  <si>
    <t>K56</t>
  </si>
  <si>
    <t>L1</t>
  </si>
  <si>
    <t>R7</t>
  </si>
  <si>
    <t>R10</t>
  </si>
  <si>
    <t>R14</t>
  </si>
  <si>
    <t>R15</t>
  </si>
  <si>
    <t>R16</t>
  </si>
  <si>
    <t>R18</t>
  </si>
  <si>
    <t>R46</t>
  </si>
  <si>
    <t>S0_DGND1</t>
  </si>
  <si>
    <t>S0_DGND2</t>
  </si>
  <si>
    <t>S0_DGND3</t>
  </si>
  <si>
    <t>S0_DGND4</t>
  </si>
  <si>
    <t>S0_VBAT</t>
  </si>
  <si>
    <t>SITE0</t>
  </si>
  <si>
    <t>K54</t>
  </si>
  <si>
    <t>R8</t>
  </si>
  <si>
    <t>R9</t>
  </si>
  <si>
    <t>R20</t>
  </si>
  <si>
    <t>R21</t>
  </si>
  <si>
    <t>R24</t>
  </si>
  <si>
    <t>R56</t>
  </si>
  <si>
    <t>U1</t>
  </si>
  <si>
    <t>U2</t>
  </si>
  <si>
    <t>U3</t>
  </si>
  <si>
    <t>J5</t>
  </si>
  <si>
    <t>K2</t>
  </si>
  <si>
    <t>K5</t>
  </si>
  <si>
    <t>K7</t>
  </si>
  <si>
    <t>K9</t>
  </si>
  <si>
    <t>K58</t>
  </si>
  <si>
    <t>L5</t>
  </si>
  <si>
    <t>R2</t>
  </si>
  <si>
    <t>R3</t>
  </si>
  <si>
    <t>S1_VBAT</t>
  </si>
  <si>
    <t>M1</t>
  </si>
  <si>
    <t>H4</t>
  </si>
  <si>
    <t>H5</t>
  </si>
  <si>
    <t>M2</t>
  </si>
  <si>
    <t>F1</t>
  </si>
  <si>
    <t>D13</t>
  </si>
  <si>
    <t>INH</t>
  </si>
  <si>
    <t>WAKE</t>
  </si>
  <si>
    <t>T2</t>
  </si>
  <si>
    <t>T1</t>
  </si>
  <si>
    <t>R1</t>
  </si>
  <si>
    <t>U5</t>
  </si>
  <si>
    <t>U4</t>
  </si>
  <si>
    <t>T6</t>
  </si>
  <si>
    <t>T5</t>
  </si>
  <si>
    <t>H16</t>
  </si>
  <si>
    <t>P16</t>
  </si>
  <si>
    <t>D12</t>
  </si>
  <si>
    <t>M16</t>
  </si>
  <si>
    <t>H13</t>
  </si>
  <si>
    <t>T10</t>
  </si>
  <si>
    <t>TAPSL0</t>
  </si>
  <si>
    <t>T7</t>
  </si>
  <si>
    <t>TAPSL1</t>
  </si>
  <si>
    <t>E5</t>
  </si>
  <si>
    <t>P2</t>
  </si>
  <si>
    <t>T3</t>
  </si>
  <si>
    <t>T4</t>
  </si>
  <si>
    <t>T16</t>
  </si>
  <si>
    <t>T15</t>
  </si>
  <si>
    <t>P2_LED</t>
  </si>
  <si>
    <t>T13</t>
  </si>
  <si>
    <t>P0_LED</t>
  </si>
  <si>
    <t>T14</t>
  </si>
  <si>
    <t>P1_LED</t>
  </si>
  <si>
    <t>U14</t>
  </si>
  <si>
    <t>P3_LED</t>
  </si>
  <si>
    <t>U15</t>
  </si>
  <si>
    <t>U16</t>
  </si>
  <si>
    <t>J16</t>
  </si>
  <si>
    <t>N16</t>
  </si>
  <si>
    <t>N2</t>
  </si>
  <si>
    <t>N8</t>
  </si>
  <si>
    <t>D11</t>
  </si>
  <si>
    <t>T9</t>
  </si>
  <si>
    <t>U11</t>
  </si>
  <si>
    <t>U6</t>
  </si>
  <si>
    <t>T8</t>
  </si>
  <si>
    <t>J1</t>
  </si>
  <si>
    <t>J2</t>
  </si>
  <si>
    <t>H1</t>
  </si>
  <si>
    <t>H2</t>
  </si>
  <si>
    <t>F2</t>
  </si>
  <si>
    <t>L2</t>
  </si>
  <si>
    <t>D2</t>
  </si>
  <si>
    <t>E1</t>
  </si>
  <si>
    <t>D4</t>
  </si>
  <si>
    <t>GPIOA_0</t>
  </si>
  <si>
    <t>E4</t>
  </si>
  <si>
    <t>GPIOA_1</t>
  </si>
  <si>
    <t>F4</t>
  </si>
  <si>
    <t>GPIOA_2</t>
  </si>
  <si>
    <t>GPIOA_3</t>
  </si>
  <si>
    <t>GPIOB_0</t>
  </si>
  <si>
    <t>J4</t>
  </si>
  <si>
    <t>GPIOB_1</t>
  </si>
  <si>
    <t>GPIOC_0</t>
  </si>
  <si>
    <t>L4</t>
  </si>
  <si>
    <t>GPIOC_1</t>
  </si>
  <si>
    <t>T12</t>
  </si>
  <si>
    <t>SPI_CSB</t>
  </si>
  <si>
    <t>T11</t>
  </si>
  <si>
    <t>U12</t>
  </si>
  <si>
    <t>U13</t>
  </si>
  <si>
    <t>SPI_SCK</t>
  </si>
  <si>
    <t>M4</t>
  </si>
  <si>
    <t>GPIOC_2</t>
  </si>
  <si>
    <t>P4</t>
  </si>
  <si>
    <t>GPIOC_4</t>
  </si>
  <si>
    <t>N4</t>
  </si>
  <si>
    <t>GPIOC_3</t>
  </si>
  <si>
    <t>RSET</t>
  </si>
  <si>
    <t>RESETB</t>
  </si>
  <si>
    <t>DISB</t>
  </si>
  <si>
    <t>U7</t>
  </si>
  <si>
    <t>U8</t>
  </si>
  <si>
    <t>U9</t>
  </si>
  <si>
    <t>U10</t>
  </si>
  <si>
    <t>P0_MDIP</t>
  </si>
  <si>
    <t>G17</t>
  </si>
  <si>
    <t>P0_MDIN</t>
  </si>
  <si>
    <t>P1_MDIP</t>
  </si>
  <si>
    <t>P1_MDIN</t>
  </si>
  <si>
    <t>T17</t>
  </si>
  <si>
    <t>D1</t>
  </si>
  <si>
    <t>E16</t>
  </si>
  <si>
    <t>D5</t>
  </si>
  <si>
    <t>D9</t>
  </si>
  <si>
    <t>G10</t>
  </si>
  <si>
    <t>G11</t>
  </si>
  <si>
    <t>G13</t>
  </si>
  <si>
    <t>G9</t>
  </si>
  <si>
    <t>H10</t>
  </si>
  <si>
    <t>H11</t>
  </si>
  <si>
    <t>H9</t>
  </si>
  <si>
    <t>J10</t>
  </si>
  <si>
    <t>J11</t>
  </si>
  <si>
    <t>J9</t>
  </si>
  <si>
    <t>K11</t>
  </si>
  <si>
    <t>E2</t>
  </si>
  <si>
    <t>L10</t>
  </si>
  <si>
    <t>L11</t>
  </si>
  <si>
    <t>L16</t>
  </si>
  <si>
    <t>L9</t>
  </si>
  <si>
    <t>M13</t>
  </si>
  <si>
    <t>E8</t>
  </si>
  <si>
    <t>U17</t>
  </si>
  <si>
    <t>E6</t>
  </si>
  <si>
    <t>F5</t>
  </si>
  <si>
    <t>G16</t>
  </si>
  <si>
    <t>G8</t>
  </si>
  <si>
    <t>H7</t>
  </si>
  <si>
    <t>H8</t>
  </si>
  <si>
    <t>J7</t>
  </si>
  <si>
    <t>L7</t>
  </si>
  <si>
    <t>L8</t>
  </si>
  <si>
    <t>D6</t>
  </si>
  <si>
    <t>D7</t>
  </si>
  <si>
    <t>E7</t>
  </si>
  <si>
    <t>D10</t>
  </si>
  <si>
    <t>E10</t>
  </si>
  <si>
    <t>E11</t>
  </si>
  <si>
    <t>P1</t>
  </si>
  <si>
    <t>E12</t>
  </si>
  <si>
    <t>N1</t>
  </si>
  <si>
    <t>G14</t>
  </si>
  <si>
    <t>AVDD33_CEN</t>
  </si>
  <si>
    <t>N7</t>
  </si>
  <si>
    <t>N13</t>
  </si>
  <si>
    <t>N12</t>
  </si>
  <si>
    <t>N11</t>
  </si>
  <si>
    <t>D16</t>
  </si>
  <si>
    <t>M5</t>
  </si>
  <si>
    <t>N10</t>
  </si>
  <si>
    <t>E13</t>
  </si>
  <si>
    <t>E14</t>
  </si>
  <si>
    <t>L13</t>
  </si>
  <si>
    <t>E9</t>
  </si>
  <si>
    <t>D8</t>
  </si>
  <si>
    <t>D14</t>
  </si>
  <si>
    <t>N5</t>
  </si>
  <si>
    <t>N9</t>
  </si>
  <si>
    <t>P5</t>
  </si>
  <si>
    <t>SG0_VDC</t>
  </si>
  <si>
    <t>SG0_DVDD33</t>
  </si>
  <si>
    <t>VDD33_ATX</t>
  </si>
  <si>
    <t>S1</t>
  </si>
  <si>
    <t>S2</t>
  </si>
  <si>
    <t>VDC</t>
  </si>
  <si>
    <t>DPS_FORCE17</t>
  </si>
  <si>
    <t>DPS_FORCE22</t>
  </si>
  <si>
    <t>DPS_FORCE21</t>
  </si>
  <si>
    <t>DPS_FORCE19</t>
  </si>
  <si>
    <t>DPS_FORCE20</t>
  </si>
  <si>
    <t>DPS_FORCE23</t>
  </si>
  <si>
    <t>DPS_FORCE18</t>
  </si>
  <si>
    <t>DPS_FORCE16</t>
  </si>
  <si>
    <t>CB1</t>
  </si>
  <si>
    <t>CB2</t>
  </si>
  <si>
    <t>CS1</t>
  </si>
  <si>
    <t>CS2</t>
  </si>
  <si>
    <t>LX1</t>
  </si>
  <si>
    <t>RT</t>
  </si>
  <si>
    <t>SG0_AVDD33</t>
  </si>
  <si>
    <t>SG0_INH</t>
  </si>
  <si>
    <t>SG0_P0_LED</t>
  </si>
  <si>
    <t>SG0_P1_LED</t>
  </si>
  <si>
    <t>SG0_P2_LED</t>
  </si>
  <si>
    <t>SG0_P3_LED</t>
  </si>
  <si>
    <t>SG0_TAPSL0</t>
  </si>
  <si>
    <t>SG0_TAPSL1</t>
  </si>
  <si>
    <t>SG0_WAKE</t>
  </si>
  <si>
    <t>VP12</t>
  </si>
  <si>
    <t>COLLECTOR</t>
  </si>
  <si>
    <t>COMMON1</t>
  </si>
  <si>
    <t>COMMON2</t>
  </si>
  <si>
    <t>EMITTER</t>
  </si>
  <si>
    <t>NO1</t>
  </si>
  <si>
    <t>NO2</t>
  </si>
  <si>
    <t>SG0_CKXTAL1</t>
  </si>
  <si>
    <t>SG0_CKXTAL2</t>
  </si>
  <si>
    <t>SG0_DISB</t>
  </si>
  <si>
    <t>SG0_GPIOA3</t>
  </si>
  <si>
    <t>SG0_GPIOB_0</t>
  </si>
  <si>
    <t>SG0_GPIOB_1</t>
  </si>
  <si>
    <t>SG0_GPIOC_0</t>
  </si>
  <si>
    <t>SG0_GPIOC_1</t>
  </si>
  <si>
    <t>SG0_GPIOC_2</t>
  </si>
  <si>
    <t>SG0_GPIOC_3</t>
  </si>
  <si>
    <t>SG0_GPIOC_4</t>
  </si>
  <si>
    <t>SG0_RSET</t>
  </si>
  <si>
    <t>SG0_RTT</t>
  </si>
  <si>
    <t>SG0_SPI_CSB</t>
  </si>
  <si>
    <t>SG0_SPI_SCK</t>
  </si>
  <si>
    <t>SG0_SPI_SI</t>
  </si>
  <si>
    <t>SG0_SPI_SO</t>
  </si>
  <si>
    <t>SG0_HOLD</t>
  </si>
  <si>
    <t>SG0_WP</t>
  </si>
  <si>
    <t>S0_HSD999</t>
  </si>
  <si>
    <t>SG0_1_P0_MDI+</t>
  </si>
  <si>
    <t>SG0_2_P0_MDI+</t>
  </si>
  <si>
    <t>SG0_1_P0_MDI-</t>
  </si>
  <si>
    <t>SG0_2_P0_MDI-</t>
  </si>
  <si>
    <t>SG0_2_P0_RC</t>
  </si>
  <si>
    <t>SG0_2_P1_RC</t>
  </si>
  <si>
    <t>SG0_1_P1_MDI+</t>
  </si>
  <si>
    <t>SG0_2_P1_MDI+</t>
  </si>
  <si>
    <t>SG0_1_P1_MDI-</t>
  </si>
  <si>
    <t>SG0_2_P1_MDI-</t>
  </si>
  <si>
    <t>SG0_2_P2_RC</t>
  </si>
  <si>
    <t>SG0_2_P3_RC</t>
  </si>
  <si>
    <t>SG0_P0_MDI-</t>
  </si>
  <si>
    <t>SG0_P0_MDI+</t>
  </si>
  <si>
    <t>SG0_P1_MDI-</t>
  </si>
  <si>
    <t>SG0_P1_MDI+</t>
  </si>
  <si>
    <t>S0_AVDD33</t>
  </si>
  <si>
    <t>SC_VBAT_HV</t>
  </si>
  <si>
    <t>DPS_SENSE17</t>
  </si>
  <si>
    <t>DPS_DGS17</t>
  </si>
  <si>
    <t>DPS_SENSE22</t>
  </si>
  <si>
    <t>DPS_DGS22</t>
  </si>
  <si>
    <t>DPS_SENSE21</t>
  </si>
  <si>
    <t>DPS_DGS21</t>
  </si>
  <si>
    <t>DPS_SENSE19</t>
  </si>
  <si>
    <t>DPS_DGS19</t>
  </si>
  <si>
    <t>DPS_SENSE20</t>
  </si>
  <si>
    <t>DPS_DGS20</t>
  </si>
  <si>
    <t>DPS_SENSE23</t>
  </si>
  <si>
    <t>DPS_DGS23</t>
  </si>
  <si>
    <t>DPS_SENSE18</t>
  </si>
  <si>
    <t>DPS_DGS18</t>
  </si>
  <si>
    <t>DPS_SENSE16</t>
  </si>
  <si>
    <t>DPS_DGS16</t>
  </si>
  <si>
    <t>S0_1_INH</t>
  </si>
  <si>
    <t>S0_INH_GND</t>
  </si>
  <si>
    <t>S0_INH</t>
  </si>
  <si>
    <t>S0_INH_DIV2</t>
  </si>
  <si>
    <t>S0_TAPSL0_HIGH</t>
  </si>
  <si>
    <t>S0_TAPSL0_LOW</t>
  </si>
  <si>
    <t>S0_TAPSL1_HIGH</t>
  </si>
  <si>
    <t>S0_TAPSL1_LOW</t>
  </si>
  <si>
    <t>S0_WAKE</t>
  </si>
  <si>
    <t>S0_1_CKXTAL2</t>
  </si>
  <si>
    <t>S0_1_CKXTAL1</t>
  </si>
  <si>
    <t>S0_CKXTAL1</t>
  </si>
  <si>
    <t>S0_CKXTAL2</t>
  </si>
  <si>
    <t>S0_GPIOA_2</t>
  </si>
  <si>
    <t>S0_GPIOA_1</t>
  </si>
  <si>
    <t>S0_GPIOB_0</t>
  </si>
  <si>
    <t>S0_GPIOB_1</t>
  </si>
  <si>
    <t>S0_2_GPIOA2</t>
  </si>
  <si>
    <t>S0_2_GPIOA1</t>
  </si>
  <si>
    <t>S0_RTT</t>
  </si>
  <si>
    <t>S0_GPIOA_0</t>
  </si>
  <si>
    <t>S0_SPI_CSB</t>
  </si>
  <si>
    <t>S0_SPI_SO</t>
  </si>
  <si>
    <t>S0_SPI_SCK</t>
  </si>
  <si>
    <t>S0_SPI_SI</t>
  </si>
  <si>
    <t>S0_HSD114</t>
  </si>
  <si>
    <t>S0_HOLD</t>
  </si>
  <si>
    <t>S0_WP</t>
  </si>
  <si>
    <t>S0_HSD112</t>
  </si>
  <si>
    <t>S0_HSD099</t>
  </si>
  <si>
    <t>S0_U3_P0_RC</t>
  </si>
  <si>
    <t>S0_U2_P0_MDI+</t>
  </si>
  <si>
    <t>S0_U3_P0_MDI+</t>
  </si>
  <si>
    <t>S0_U2_P0_MDI-</t>
  </si>
  <si>
    <t>S0_U3_P0_MDI-</t>
  </si>
  <si>
    <t>S0_U3_P1_RC</t>
  </si>
  <si>
    <t>S0_U2_P1_MDI+</t>
  </si>
  <si>
    <t>S0_U3_P1_MDI+</t>
  </si>
  <si>
    <t>S0_U2_P1_MDI-</t>
  </si>
  <si>
    <t>S0_U3_P1_MDI-</t>
  </si>
  <si>
    <t>S0_U1_P0_MDI+</t>
  </si>
  <si>
    <t>S0_P0_MDI+</t>
  </si>
  <si>
    <t>S0_P0_MDI-</t>
  </si>
  <si>
    <t>S0_U1_P0_MDI-</t>
  </si>
  <si>
    <t>S0_U1_P1_MDI+</t>
  </si>
  <si>
    <t>S0_P1_MDI+</t>
  </si>
  <si>
    <t>S0_P1_MDI-</t>
  </si>
  <si>
    <t>S0_U1_P1_MDI-</t>
  </si>
  <si>
    <t>S0_TCT</t>
  </si>
  <si>
    <t>S0_U6_VDD</t>
  </si>
  <si>
    <t>SG0_TCT</t>
  </si>
  <si>
    <t>DA+</t>
  </si>
  <si>
    <t>DA-</t>
  </si>
  <si>
    <t>DB+</t>
  </si>
  <si>
    <t>DB-</t>
  </si>
  <si>
    <t>DC+</t>
  </si>
  <si>
    <t>DC-</t>
  </si>
  <si>
    <t>DD+</t>
  </si>
  <si>
    <t>DD-</t>
  </si>
  <si>
    <t>FG1</t>
  </si>
  <si>
    <t>FG2</t>
  </si>
  <si>
    <t>S0_MCT2</t>
  </si>
  <si>
    <t>S0_MCT1</t>
  </si>
  <si>
    <t>SG0_MCT2</t>
  </si>
  <si>
    <t>SG0_MCT1</t>
  </si>
  <si>
    <t>S0_H_SW_CTRL</t>
  </si>
  <si>
    <t>S0_L_SW_CTRL</t>
  </si>
  <si>
    <t>S0_HSD093</t>
  </si>
  <si>
    <t>MCT1</t>
  </si>
  <si>
    <t>MCT2</t>
  </si>
  <si>
    <t>MX1+</t>
  </si>
  <si>
    <t>MX1-</t>
  </si>
  <si>
    <t>MX2+</t>
  </si>
  <si>
    <t>MX2-</t>
  </si>
  <si>
    <t>NC5</t>
  </si>
  <si>
    <t>NC12</t>
  </si>
  <si>
    <t>NC13</t>
  </si>
  <si>
    <t>TCT1</t>
  </si>
  <si>
    <t>TCT2</t>
  </si>
  <si>
    <t>TD1+</t>
  </si>
  <si>
    <t>TD1-</t>
  </si>
  <si>
    <t>TD2+</t>
  </si>
  <si>
    <t>TD2-</t>
  </si>
  <si>
    <t>0B1</t>
  </si>
  <si>
    <t>0B2</t>
  </si>
  <si>
    <t>1B1</t>
  </si>
  <si>
    <t>1B2</t>
  </si>
  <si>
    <t>2B1</t>
  </si>
  <si>
    <t>2B2</t>
  </si>
  <si>
    <t>3B1</t>
  </si>
  <si>
    <t>3B2</t>
  </si>
  <si>
    <t>4B1</t>
  </si>
  <si>
    <t>4B2</t>
  </si>
  <si>
    <t>5B1</t>
  </si>
  <si>
    <t>5B2</t>
  </si>
  <si>
    <t>6B1</t>
  </si>
  <si>
    <t>6B2</t>
  </si>
  <si>
    <t>7B1</t>
  </si>
  <si>
    <t>7B2</t>
  </si>
  <si>
    <t>8B1</t>
  </si>
  <si>
    <t>8B2</t>
  </si>
  <si>
    <t>9B1</t>
  </si>
  <si>
    <t>9B2</t>
  </si>
  <si>
    <t>GND_1</t>
  </si>
  <si>
    <t>GND_2</t>
  </si>
  <si>
    <t>GND_3</t>
  </si>
  <si>
    <t>GND_4</t>
  </si>
  <si>
    <t>GND_5</t>
  </si>
  <si>
    <t>GND_6</t>
  </si>
  <si>
    <t>GND_7</t>
  </si>
  <si>
    <t>GND_8</t>
  </si>
  <si>
    <t>GND_9</t>
  </si>
  <si>
    <t>GND_10</t>
  </si>
  <si>
    <t>GND_11</t>
  </si>
  <si>
    <t>GND_12</t>
  </si>
  <si>
    <t>GND_13</t>
  </si>
  <si>
    <t>GND_14</t>
  </si>
  <si>
    <t>GND_15</t>
  </si>
  <si>
    <t>GND_16</t>
  </si>
  <si>
    <t>GND_17</t>
  </si>
  <si>
    <t>GND_18</t>
  </si>
  <si>
    <t>GND_19</t>
  </si>
  <si>
    <t>SEL0</t>
  </si>
  <si>
    <t>SEL_1</t>
  </si>
  <si>
    <t>VDD_1</t>
  </si>
  <si>
    <t>VDD_2</t>
  </si>
  <si>
    <t>VDD_3</t>
  </si>
  <si>
    <t>VDD_4</t>
  </si>
  <si>
    <t>VDD_5</t>
  </si>
  <si>
    <t>VDD_6</t>
  </si>
  <si>
    <t>VDD_7</t>
  </si>
  <si>
    <t>VDD_8</t>
  </si>
  <si>
    <t>VDD_9</t>
  </si>
  <si>
    <t>VDD_10</t>
  </si>
  <si>
    <t>VDD_11</t>
  </si>
  <si>
    <t>VDD_12</t>
  </si>
  <si>
    <t>VDD_13</t>
  </si>
  <si>
    <t>S0_U17_VDD</t>
  </si>
  <si>
    <t>SG0_3PI_P0_MDI+</t>
  </si>
  <si>
    <t>SG0_3PI_P0_MDI-</t>
  </si>
  <si>
    <t>SG0_3PI_P1_MDI+</t>
  </si>
  <si>
    <t>SG0_3PI_P1_MDI-</t>
  </si>
  <si>
    <t>VDD5_ATX</t>
  </si>
  <si>
    <t>G12</t>
  </si>
  <si>
    <t>S0_HSD145</t>
  </si>
  <si>
    <t>S0_1_WAKE</t>
  </si>
  <si>
    <t>DPS_FORCE6</t>
  </si>
  <si>
    <t>SG1_VDC</t>
  </si>
  <si>
    <t>SG1_DVDD33</t>
  </si>
  <si>
    <t>DPS_FORCE26</t>
  </si>
  <si>
    <t>DPS_FORCE31</t>
  </si>
  <si>
    <t>DPS_FORCE28</t>
  </si>
  <si>
    <t>DPS_FORCE24</t>
  </si>
  <si>
    <t>DPS_FORCE27</t>
  </si>
  <si>
    <t>DPS_FORCE29</t>
  </si>
  <si>
    <t>DPS_FORCE25</t>
  </si>
  <si>
    <t>DPS_FORCE30</t>
  </si>
  <si>
    <t>SG1_AVDD33</t>
  </si>
  <si>
    <t>SG1_INH</t>
  </si>
  <si>
    <t>SG1_WAKE</t>
  </si>
  <si>
    <t>SG1_TAPSL0</t>
  </si>
  <si>
    <t>SG1_TAPSL1</t>
  </si>
  <si>
    <t>SG1_P0_LED</t>
  </si>
  <si>
    <t>SG1_P1_LED</t>
  </si>
  <si>
    <t>SG1_P2_LED</t>
  </si>
  <si>
    <t>SG1_P3_LED</t>
  </si>
  <si>
    <t>SG1_CKXTAL1</t>
  </si>
  <si>
    <t>SG1_CKXTAL2</t>
  </si>
  <si>
    <t>SG1_SPI_SO</t>
  </si>
  <si>
    <t>SG1_RTT</t>
  </si>
  <si>
    <t>SG1_GPIOB_0</t>
  </si>
  <si>
    <t>SG1_GPIOB_1</t>
  </si>
  <si>
    <t>SG1_GPIOC_0</t>
  </si>
  <si>
    <t>SG1_GPIOC_1</t>
  </si>
  <si>
    <t>SG1_SPI_CSB</t>
  </si>
  <si>
    <t>SG1_GPIOC_2</t>
  </si>
  <si>
    <t>SG1_GPIOC_4</t>
  </si>
  <si>
    <t>SG1_GPIOC_3</t>
  </si>
  <si>
    <t>SG1_RSET</t>
  </si>
  <si>
    <t>SG1_DISB</t>
  </si>
  <si>
    <t>SG1_HOLD</t>
  </si>
  <si>
    <t>SG1_WP</t>
  </si>
  <si>
    <t>S1_HSD999</t>
  </si>
  <si>
    <t>SG1_SPI_SCK</t>
  </si>
  <si>
    <t>SG1_SPI_SI</t>
  </si>
  <si>
    <t>SG1_1_P0_MDI+</t>
  </si>
  <si>
    <t>SG1_2_P0_MDI+</t>
  </si>
  <si>
    <t>SG1_1_P0_MDI-</t>
  </si>
  <si>
    <t>SG1_2_P0_MDI-</t>
  </si>
  <si>
    <t>SG1_2_P0_RC</t>
  </si>
  <si>
    <t>SG1_2_P1_RC</t>
  </si>
  <si>
    <t>SG1_1_P1_MDI+</t>
  </si>
  <si>
    <t>SG1_2_P1_MDI+</t>
  </si>
  <si>
    <t>SG1_1_P1_MDI-</t>
  </si>
  <si>
    <t>SG1_2_P1_MDI-</t>
  </si>
  <si>
    <t>SG1_2_P2_RC</t>
  </si>
  <si>
    <t>SG1_2_P3_RC</t>
  </si>
  <si>
    <t>SG1_P0_MDI+</t>
  </si>
  <si>
    <t>SG1_P0_MDI-</t>
  </si>
  <si>
    <t>SG1_P1_MDI+</t>
  </si>
  <si>
    <t>SG1_P1_MDI-</t>
  </si>
  <si>
    <t>S1_AVDD33</t>
  </si>
  <si>
    <t>S1_1_INH</t>
  </si>
  <si>
    <t>S1_INH_GND</t>
  </si>
  <si>
    <t>S1_INH</t>
  </si>
  <si>
    <t>S1_INH_DIV2</t>
  </si>
  <si>
    <t>S1_TAPSL0_HIGH</t>
  </si>
  <si>
    <t>S1_TAPSL0_LOW</t>
  </si>
  <si>
    <t>S1_TAPSL1_HIGH</t>
  </si>
  <si>
    <t>S1_TAPSL1_LOW</t>
  </si>
  <si>
    <t>S1_WAKE</t>
  </si>
  <si>
    <t>S1_1_CKXTAL2</t>
  </si>
  <si>
    <t>S1_1_CKXTAL1</t>
  </si>
  <si>
    <t>S1_CKXTAL1</t>
  </si>
  <si>
    <t>S1_CKXTAL2</t>
  </si>
  <si>
    <t>S1_GPIOA_2</t>
  </si>
  <si>
    <t>S1_GPIOA_1</t>
  </si>
  <si>
    <t>S1_GPIOB_0</t>
  </si>
  <si>
    <t>S1_GPIOB_1</t>
  </si>
  <si>
    <t>S1_2_GPIOA2</t>
  </si>
  <si>
    <t>S1_2_GPIOA1</t>
  </si>
  <si>
    <t>S1_RTT</t>
  </si>
  <si>
    <t>S1_GPIOA_0</t>
  </si>
  <si>
    <t>S1_SPI_CSB</t>
  </si>
  <si>
    <t>S1_SPI_SO</t>
  </si>
  <si>
    <t>S1_SPI_SCK</t>
  </si>
  <si>
    <t>S1_SPI_SI</t>
  </si>
  <si>
    <t>S1_HSD114</t>
  </si>
  <si>
    <t>S1_HOLD</t>
  </si>
  <si>
    <t>S1_WP</t>
  </si>
  <si>
    <t>S1_HSD112</t>
  </si>
  <si>
    <t>S1_HSD099</t>
  </si>
  <si>
    <t>S1_U3_P0_RC</t>
  </si>
  <si>
    <t>S1_U2_P0_MDI+</t>
  </si>
  <si>
    <t>S1_U3_P0_MDI+</t>
  </si>
  <si>
    <t>S1_U2_P0_MDI-</t>
  </si>
  <si>
    <t>S1_U3_P0_MDI-</t>
  </si>
  <si>
    <t>S1_U3_P1_RC</t>
  </si>
  <si>
    <t>S1_U2_P1_MDI+</t>
  </si>
  <si>
    <t>S1_U3_P1_MDI+</t>
  </si>
  <si>
    <t>S1_U2_P1_MDI-</t>
  </si>
  <si>
    <t>S1_U3_P1_MDI-</t>
  </si>
  <si>
    <t>S1_U1_P0_MDI+</t>
  </si>
  <si>
    <t>S1_P0_MDI+</t>
  </si>
  <si>
    <t>S1_P0_MDI-</t>
  </si>
  <si>
    <t>S1_U1_P0_MDI-</t>
  </si>
  <si>
    <t>S1_U1_P1_MDI+</t>
  </si>
  <si>
    <t>S1_P1_MDI+</t>
  </si>
  <si>
    <t>S1_P1_MDI-</t>
  </si>
  <si>
    <t>S1_U1_P1_MDI-</t>
  </si>
  <si>
    <t>S1_TCT</t>
  </si>
  <si>
    <t>S1_U6_VDD</t>
  </si>
  <si>
    <t>SG1_TCT</t>
  </si>
  <si>
    <t>S1_MCT2</t>
  </si>
  <si>
    <t>S1_MCT1</t>
  </si>
  <si>
    <t>SG1_MCT2</t>
  </si>
  <si>
    <t>SG1_MCT1</t>
  </si>
  <si>
    <t>S1_H_SW_CTRL</t>
  </si>
  <si>
    <t>S1_L_SW_CTRL</t>
  </si>
  <si>
    <t>S1_HSD093</t>
  </si>
  <si>
    <t>S1_U17_VDD</t>
  </si>
  <si>
    <t>SG1_3PI_P0_MDI+</t>
  </si>
  <si>
    <t>SG1_3PI_P0_MDI-</t>
  </si>
  <si>
    <t>SG1_3PI_P1_MDI+</t>
  </si>
  <si>
    <t>SG1_3PI_P1_MDI-</t>
  </si>
  <si>
    <t>S1_HSD145</t>
  </si>
  <si>
    <t>S1_1_WAKE</t>
  </si>
  <si>
    <t>DPS_FORCE9</t>
  </si>
  <si>
    <t>DPS_FORCE5</t>
  </si>
  <si>
    <t>DPS_FORCE4</t>
  </si>
  <si>
    <t>DPS_FORCE2</t>
  </si>
  <si>
    <t>DPS_FORCE1</t>
  </si>
  <si>
    <t>DPS_FORCE3</t>
  </si>
  <si>
    <t>DPS_FORCE7</t>
  </si>
  <si>
    <t>DPS_FORCE0</t>
  </si>
  <si>
    <t>DPS_SENSE6</t>
  </si>
  <si>
    <t>DPS_DGS6</t>
  </si>
  <si>
    <t>DPS_SENSE2</t>
  </si>
  <si>
    <t>DPS_DGS2</t>
  </si>
  <si>
    <t>DPS_SENSE1</t>
  </si>
  <si>
    <t>DPS_DGS1</t>
  </si>
  <si>
    <t>DPS_SENSE3</t>
  </si>
  <si>
    <t>DPS_DGS3</t>
  </si>
  <si>
    <t>DPS_SENSE7</t>
  </si>
  <si>
    <t>DPS_DGS7</t>
  </si>
  <si>
    <t>DPS_SENSE0</t>
  </si>
  <si>
    <t>DPS_DGS0</t>
  </si>
  <si>
    <t>DPS_FORCE13</t>
  </si>
  <si>
    <t>DPS_FORCE12</t>
  </si>
  <si>
    <t>DPS_FORCE14</t>
  </si>
  <si>
    <t>DPS_FORCE8</t>
  </si>
  <si>
    <t>DPS_FORCE11</t>
  </si>
  <si>
    <t>DPS_FORCE15</t>
  </si>
  <si>
    <t>DPS_FORCE10</t>
  </si>
  <si>
    <t>DPS_SENSE13</t>
  </si>
  <si>
    <t>DPS_DGS13</t>
  </si>
  <si>
    <t>DPS_SENSE9</t>
  </si>
  <si>
    <t>DPS_DGS9</t>
  </si>
  <si>
    <t>DPS_SENSE12</t>
  </si>
  <si>
    <t>DPS_DGS12</t>
  </si>
  <si>
    <t>DPS_SENSE14</t>
  </si>
  <si>
    <t>DPS_DGS14</t>
  </si>
  <si>
    <t>DPS_SENSE8</t>
  </si>
  <si>
    <t>DPS_DGS8</t>
  </si>
  <si>
    <t>DPS_SENSE11</t>
  </si>
  <si>
    <t>DPS_DGS11</t>
  </si>
  <si>
    <t>DPS_SENSE15</t>
  </si>
  <si>
    <t>DPS_DGS15</t>
  </si>
  <si>
    <t>DPS_SENSE10</t>
  </si>
  <si>
    <t>DPS_DGS10</t>
  </si>
  <si>
    <t>ATX_P3_3V</t>
  </si>
  <si>
    <t>ATX_P5V</t>
  </si>
  <si>
    <t>ATX_P12V</t>
  </si>
  <si>
    <t>NC</t>
  </si>
  <si>
    <t>VP5</t>
  </si>
  <si>
    <t>P12V</t>
  </si>
  <si>
    <t>P5V</t>
  </si>
  <si>
    <t>P3_3V</t>
  </si>
  <si>
    <t>SC_VSW_BST1</t>
  </si>
  <si>
    <t>SC_OUT_BST1</t>
  </si>
  <si>
    <t>SC_Q1_S</t>
  </si>
  <si>
    <t>SC_COMP_BST1</t>
  </si>
  <si>
    <t>SC_CS_BST1</t>
  </si>
  <si>
    <t>SC_FB_BST1</t>
  </si>
  <si>
    <t>FB</t>
  </si>
  <si>
    <t>SC_RT_BST1</t>
  </si>
  <si>
    <t>SC_SS_BST1</t>
  </si>
  <si>
    <t>SC_UVLO_BST1</t>
  </si>
  <si>
    <t>SC_VCC_BST1</t>
  </si>
  <si>
    <t>SC_VIN_BST1</t>
  </si>
  <si>
    <t>SC_COMP_RC_BST1</t>
  </si>
  <si>
    <t>SC_R_CS_BST1</t>
  </si>
  <si>
    <t>EN</t>
  </si>
  <si>
    <t>VN15</t>
  </si>
  <si>
    <t>VP15</t>
  </si>
  <si>
    <t>VP12_RLD</t>
  </si>
  <si>
    <t>VP5_RLD</t>
  </si>
  <si>
    <t>VP15_RLD</t>
  </si>
  <si>
    <t>VN15_RLD</t>
  </si>
  <si>
    <t>SL0_DGS</t>
  </si>
  <si>
    <t>CH031</t>
  </si>
  <si>
    <t>CH030</t>
  </si>
  <si>
    <t>CH029</t>
  </si>
  <si>
    <t>CH028</t>
  </si>
  <si>
    <t>CH027</t>
  </si>
  <si>
    <t>CH026</t>
  </si>
  <si>
    <t>CH025</t>
  </si>
  <si>
    <t>CH024</t>
  </si>
  <si>
    <t>CH022</t>
  </si>
  <si>
    <t>CH023</t>
  </si>
  <si>
    <t>CH021</t>
  </si>
  <si>
    <t>CH020</t>
  </si>
  <si>
    <t>CH019</t>
  </si>
  <si>
    <t>CH018</t>
  </si>
  <si>
    <t>CH017</t>
  </si>
  <si>
    <t>CH015</t>
  </si>
  <si>
    <t>D15</t>
  </si>
  <si>
    <t>CH014</t>
  </si>
  <si>
    <t>CH013</t>
  </si>
  <si>
    <t>D18</t>
  </si>
  <si>
    <t>CH007</t>
  </si>
  <si>
    <t>D19</t>
  </si>
  <si>
    <t>CH006</t>
  </si>
  <si>
    <t>CH004</t>
  </si>
  <si>
    <t>CH005</t>
  </si>
  <si>
    <t>CH003</t>
  </si>
  <si>
    <t>CH002</t>
  </si>
  <si>
    <t>CH001</t>
  </si>
  <si>
    <t>CH000</t>
  </si>
  <si>
    <t>U0</t>
  </si>
  <si>
    <t>CH063</t>
  </si>
  <si>
    <t>CH062</t>
  </si>
  <si>
    <t>CH061</t>
  </si>
  <si>
    <t>CH060</t>
  </si>
  <si>
    <t>CH059</t>
  </si>
  <si>
    <t>CH058</t>
  </si>
  <si>
    <t>CH057</t>
  </si>
  <si>
    <t>CH056</t>
  </si>
  <si>
    <t>CH054</t>
  </si>
  <si>
    <t>CH055</t>
  </si>
  <si>
    <t>CH053</t>
  </si>
  <si>
    <t>CH051</t>
  </si>
  <si>
    <t>CH052</t>
  </si>
  <si>
    <t>CH050</t>
  </si>
  <si>
    <t>CH049</t>
  </si>
  <si>
    <t>CH048</t>
  </si>
  <si>
    <t>CH047</t>
  </si>
  <si>
    <t>CH046</t>
  </si>
  <si>
    <t>CH045</t>
  </si>
  <si>
    <t>CH044</t>
  </si>
  <si>
    <t>CH043</t>
  </si>
  <si>
    <t>CH042</t>
  </si>
  <si>
    <t>CH041</t>
  </si>
  <si>
    <t>CH039</t>
  </si>
  <si>
    <t>CH040</t>
  </si>
  <si>
    <t>CH038</t>
  </si>
  <si>
    <t>CH036</t>
  </si>
  <si>
    <t>CH037</t>
  </si>
  <si>
    <t>CH035</t>
  </si>
  <si>
    <t>CH033</t>
  </si>
  <si>
    <t>CH034</t>
  </si>
  <si>
    <t>CH032</t>
  </si>
  <si>
    <t>SL1_DGS</t>
  </si>
  <si>
    <t>CH095</t>
  </si>
  <si>
    <t>CH094</t>
  </si>
  <si>
    <t>CH092</t>
  </si>
  <si>
    <t>CH093</t>
  </si>
  <si>
    <t>CH091</t>
  </si>
  <si>
    <t>CH089</t>
  </si>
  <si>
    <t>CH090</t>
  </si>
  <si>
    <t>CH088</t>
  </si>
  <si>
    <t>CH087</t>
  </si>
  <si>
    <t>CH086</t>
  </si>
  <si>
    <t>CH085</t>
  </si>
  <si>
    <t>CH084</t>
  </si>
  <si>
    <t>CH083</t>
  </si>
  <si>
    <t>CH082</t>
  </si>
  <si>
    <t>CH080</t>
  </si>
  <si>
    <t>CH081</t>
  </si>
  <si>
    <t>CH079</t>
  </si>
  <si>
    <t>CH077</t>
  </si>
  <si>
    <t>CH078</t>
  </si>
  <si>
    <t>CH076</t>
  </si>
  <si>
    <t>CH074</t>
  </si>
  <si>
    <t>CH075</t>
  </si>
  <si>
    <t>CH073</t>
  </si>
  <si>
    <t>CH068</t>
  </si>
  <si>
    <t>CH067</t>
  </si>
  <si>
    <t>CH066</t>
  </si>
  <si>
    <t>CH065</t>
  </si>
  <si>
    <t>CH064</t>
  </si>
  <si>
    <t>CH099</t>
  </si>
  <si>
    <t>CH098</t>
  </si>
  <si>
    <t>CH097</t>
  </si>
  <si>
    <t>CH096</t>
  </si>
  <si>
    <t>SL2_DGS</t>
  </si>
  <si>
    <t>U18</t>
  </si>
  <si>
    <t>U20</t>
  </si>
  <si>
    <t>U21</t>
  </si>
  <si>
    <t>U19</t>
  </si>
  <si>
    <t>U22</t>
  </si>
  <si>
    <t>U23</t>
  </si>
  <si>
    <t>SL3_DGS</t>
  </si>
  <si>
    <t>U24</t>
  </si>
  <si>
    <t>U28</t>
  </si>
  <si>
    <t>U26</t>
  </si>
  <si>
    <t>U29</t>
  </si>
  <si>
    <t>U25</t>
  </si>
  <si>
    <t>U30</t>
  </si>
  <si>
    <t>U27</t>
  </si>
  <si>
    <t>U31</t>
  </si>
  <si>
    <t>SL4_DGS</t>
  </si>
  <si>
    <t>CH287</t>
  </si>
  <si>
    <t>CH286</t>
  </si>
  <si>
    <t>CH284</t>
  </si>
  <si>
    <t>CH285</t>
  </si>
  <si>
    <t>CH283</t>
  </si>
  <si>
    <t>CH282</t>
  </si>
  <si>
    <t>CH281</t>
  </si>
  <si>
    <t>CH280</t>
  </si>
  <si>
    <t>CH279</t>
  </si>
  <si>
    <t>CH278</t>
  </si>
  <si>
    <t>CH277</t>
  </si>
  <si>
    <t>CH275</t>
  </si>
  <si>
    <t>CH276</t>
  </si>
  <si>
    <t>CH274</t>
  </si>
  <si>
    <t>CH272</t>
  </si>
  <si>
    <t>CH273</t>
  </si>
  <si>
    <t>CH271</t>
  </si>
  <si>
    <t>CH269</t>
  </si>
  <si>
    <t>CH270</t>
  </si>
  <si>
    <t>CH268</t>
  </si>
  <si>
    <t>CH266</t>
  </si>
  <si>
    <t>CH267</t>
  </si>
  <si>
    <t>CH265</t>
  </si>
  <si>
    <t>CH263</t>
  </si>
  <si>
    <t>CH264</t>
  </si>
  <si>
    <t>CH262</t>
  </si>
  <si>
    <t>CH260</t>
  </si>
  <si>
    <t>CH259</t>
  </si>
  <si>
    <t>CH258</t>
  </si>
  <si>
    <t>CH257</t>
  </si>
  <si>
    <t>U34</t>
  </si>
  <si>
    <t>U36</t>
  </si>
  <si>
    <t>U32</t>
  </si>
  <si>
    <t>U37</t>
  </si>
  <si>
    <t>U33</t>
  </si>
  <si>
    <t>CH319</t>
  </si>
  <si>
    <t>U35</t>
  </si>
  <si>
    <t>U38</t>
  </si>
  <si>
    <t>CH318</t>
  </si>
  <si>
    <t>U39</t>
  </si>
  <si>
    <t>CH317</t>
  </si>
  <si>
    <t>CH316</t>
  </si>
  <si>
    <t>CH315</t>
  </si>
  <si>
    <t>CH313</t>
  </si>
  <si>
    <t>CH314</t>
  </si>
  <si>
    <t>CH312</t>
  </si>
  <si>
    <t>CH311</t>
  </si>
  <si>
    <t>CH310</t>
  </si>
  <si>
    <t>CH309</t>
  </si>
  <si>
    <t>CH307</t>
  </si>
  <si>
    <t>CH308</t>
  </si>
  <si>
    <t>CH306</t>
  </si>
  <si>
    <t>CH305</t>
  </si>
  <si>
    <t>CH304</t>
  </si>
  <si>
    <t>CH303</t>
  </si>
  <si>
    <t>CH302</t>
  </si>
  <si>
    <t>CH301</t>
  </si>
  <si>
    <t>CH300</t>
  </si>
  <si>
    <t>CH299</t>
  </si>
  <si>
    <t>CH298</t>
  </si>
  <si>
    <t>CH297</t>
  </si>
  <si>
    <t>CH296</t>
  </si>
  <si>
    <t>CH295</t>
  </si>
  <si>
    <t>CH294</t>
  </si>
  <si>
    <t>CH293</t>
  </si>
  <si>
    <t>CH292</t>
  </si>
  <si>
    <t>CH291</t>
  </si>
  <si>
    <t>CH290</t>
  </si>
  <si>
    <t>CH289</t>
  </si>
  <si>
    <t>CH288</t>
  </si>
  <si>
    <t>SL5_DGS</t>
  </si>
  <si>
    <t>CH351</t>
  </si>
  <si>
    <t>CH350</t>
  </si>
  <si>
    <t>CH348</t>
  </si>
  <si>
    <t>CH349</t>
  </si>
  <si>
    <t>CH347</t>
  </si>
  <si>
    <t>CH345</t>
  </si>
  <si>
    <t>CH346</t>
  </si>
  <si>
    <t>CH344</t>
  </si>
  <si>
    <t>CH343</t>
  </si>
  <si>
    <t>CH342</t>
  </si>
  <si>
    <t>CH341</t>
  </si>
  <si>
    <t>CH339</t>
  </si>
  <si>
    <t>CH340</t>
  </si>
  <si>
    <t>CH338</t>
  </si>
  <si>
    <t>CH336</t>
  </si>
  <si>
    <t>CH335</t>
  </si>
  <si>
    <t>CH333</t>
  </si>
  <si>
    <t>CH332</t>
  </si>
  <si>
    <t>CH331</t>
  </si>
  <si>
    <t>CH330</t>
  </si>
  <si>
    <t>CH329</t>
  </si>
  <si>
    <t>CH328</t>
  </si>
  <si>
    <t>CH327</t>
  </si>
  <si>
    <t>CH326</t>
  </si>
  <si>
    <t>CH325</t>
  </si>
  <si>
    <t>CH324</t>
  </si>
  <si>
    <t>CH323</t>
  </si>
  <si>
    <t>CH321</t>
  </si>
  <si>
    <t>CH322</t>
  </si>
  <si>
    <t>CH320</t>
  </si>
  <si>
    <t>U40</t>
  </si>
  <si>
    <t>U42</t>
  </si>
  <si>
    <t>U44</t>
  </si>
  <si>
    <t>U45</t>
  </si>
  <si>
    <t>U41</t>
  </si>
  <si>
    <t>U46</t>
  </si>
  <si>
    <t>CH383</t>
  </si>
  <si>
    <t>CH382</t>
  </si>
  <si>
    <t>U47</t>
  </si>
  <si>
    <t>CH381</t>
  </si>
  <si>
    <t>CH380</t>
  </si>
  <si>
    <t>CH379</t>
  </si>
  <si>
    <t>CH378</t>
  </si>
  <si>
    <t>CH377</t>
  </si>
  <si>
    <t>CH376</t>
  </si>
  <si>
    <t>CH375</t>
  </si>
  <si>
    <t>CH374</t>
  </si>
  <si>
    <t>CH373</t>
  </si>
  <si>
    <t>CH371</t>
  </si>
  <si>
    <t>CH372</t>
  </si>
  <si>
    <t>CH370</t>
  </si>
  <si>
    <t>CH369</t>
  </si>
  <si>
    <t>CH368</t>
  </si>
  <si>
    <t>CH367</t>
  </si>
  <si>
    <t>CH365</t>
  </si>
  <si>
    <t>CH366</t>
  </si>
  <si>
    <t>CH364</t>
  </si>
  <si>
    <t>CH363</t>
  </si>
  <si>
    <t>CH362</t>
  </si>
  <si>
    <t>CH361</t>
  </si>
  <si>
    <t>CH360</t>
  </si>
  <si>
    <t>CH359</t>
  </si>
  <si>
    <t>CH358</t>
  </si>
  <si>
    <t>CH357</t>
  </si>
  <si>
    <t>CH356</t>
  </si>
  <si>
    <t>CH355</t>
  </si>
  <si>
    <t>CH354</t>
  </si>
  <si>
    <t>CH353</t>
  </si>
  <si>
    <t>CH352</t>
  </si>
  <si>
    <t>SL6_DGS</t>
  </si>
  <si>
    <t>CH415</t>
  </si>
  <si>
    <t>CH414</t>
  </si>
  <si>
    <t>CH413</t>
  </si>
  <si>
    <t>CH412</t>
  </si>
  <si>
    <t>CH411</t>
  </si>
  <si>
    <t>CH409</t>
  </si>
  <si>
    <t>CH410</t>
  </si>
  <si>
    <t>CH408</t>
  </si>
  <si>
    <t>CH406</t>
  </si>
  <si>
    <t>CH407</t>
  </si>
  <si>
    <t>CH405</t>
  </si>
  <si>
    <t>CH403</t>
  </si>
  <si>
    <t>CH404</t>
  </si>
  <si>
    <t>CH402</t>
  </si>
  <si>
    <t>CH400</t>
  </si>
  <si>
    <t>CH401</t>
  </si>
  <si>
    <t>CH399</t>
  </si>
  <si>
    <t>CH398</t>
  </si>
  <si>
    <t>CH397</t>
  </si>
  <si>
    <t>CH396</t>
  </si>
  <si>
    <t>CH395</t>
  </si>
  <si>
    <t>CH394</t>
  </si>
  <si>
    <t>CH393</t>
  </si>
  <si>
    <t>CH392</t>
  </si>
  <si>
    <t>CH391</t>
  </si>
  <si>
    <t>CH390</t>
  </si>
  <si>
    <t>CH389</t>
  </si>
  <si>
    <t>CH388</t>
  </si>
  <si>
    <t>CH387</t>
  </si>
  <si>
    <t>CH386</t>
  </si>
  <si>
    <t>CH385</t>
  </si>
  <si>
    <t>CH384</t>
  </si>
  <si>
    <t>U50</t>
  </si>
  <si>
    <t>U52</t>
  </si>
  <si>
    <t>U48</t>
  </si>
  <si>
    <t>U49</t>
  </si>
  <si>
    <t>U53</t>
  </si>
  <si>
    <t>CH447</t>
  </si>
  <si>
    <t>U51</t>
  </si>
  <si>
    <t>U54</t>
  </si>
  <si>
    <t>U55</t>
  </si>
  <si>
    <t>CH446</t>
  </si>
  <si>
    <t>CH445</t>
  </si>
  <si>
    <t>CH444</t>
  </si>
  <si>
    <t>CH443</t>
  </si>
  <si>
    <t>CH441</t>
  </si>
  <si>
    <t>CH442</t>
  </si>
  <si>
    <t>CH440</t>
  </si>
  <si>
    <t>CH439</t>
  </si>
  <si>
    <t>CH438</t>
  </si>
  <si>
    <t>CH437</t>
  </si>
  <si>
    <t>CH435</t>
  </si>
  <si>
    <t>CH436</t>
  </si>
  <si>
    <t>CH434</t>
  </si>
  <si>
    <t>CH432</t>
  </si>
  <si>
    <t>CH433</t>
  </si>
  <si>
    <t>CH431</t>
  </si>
  <si>
    <t>CH430</t>
  </si>
  <si>
    <t>CH429</t>
  </si>
  <si>
    <t>CH428</t>
  </si>
  <si>
    <t>CH426</t>
  </si>
  <si>
    <t>CH427</t>
  </si>
  <si>
    <t>CH425</t>
  </si>
  <si>
    <t>CH423</t>
  </si>
  <si>
    <t>CH424</t>
  </si>
  <si>
    <t>CH422</t>
  </si>
  <si>
    <t>CH420</t>
  </si>
  <si>
    <t>CH421</t>
  </si>
  <si>
    <t>CH419</t>
  </si>
  <si>
    <t>CH417</t>
  </si>
  <si>
    <t>CH418</t>
  </si>
  <si>
    <t>CH416</t>
  </si>
  <si>
    <t>SL7_DGS</t>
  </si>
  <si>
    <t>CH479</t>
  </si>
  <si>
    <t>CH478</t>
  </si>
  <si>
    <t>CH476</t>
  </si>
  <si>
    <t>CH477</t>
  </si>
  <si>
    <t>CH475</t>
  </si>
  <si>
    <t>CH474</t>
  </si>
  <si>
    <t>CH473</t>
  </si>
  <si>
    <t>CH472</t>
  </si>
  <si>
    <t>CH471</t>
  </si>
  <si>
    <t>CH470</t>
  </si>
  <si>
    <t>CH469</t>
  </si>
  <si>
    <t>CH468</t>
  </si>
  <si>
    <t>CH467</t>
  </si>
  <si>
    <t>CH466</t>
  </si>
  <si>
    <t>CH465</t>
  </si>
  <si>
    <t>CH464</t>
  </si>
  <si>
    <t>CH463</t>
  </si>
  <si>
    <t>CH461</t>
  </si>
  <si>
    <t>CH462</t>
  </si>
  <si>
    <t>CH460</t>
  </si>
  <si>
    <t>CH458</t>
  </si>
  <si>
    <t>CH459</t>
  </si>
  <si>
    <t>CH457</t>
  </si>
  <si>
    <t>CH455</t>
  </si>
  <si>
    <t>CH456</t>
  </si>
  <si>
    <t>CH454</t>
  </si>
  <si>
    <t>CH453</t>
  </si>
  <si>
    <t>CH452</t>
  </si>
  <si>
    <t>CH451</t>
  </si>
  <si>
    <t>CH449</t>
  </si>
  <si>
    <t>CH450</t>
  </si>
  <si>
    <t>CH448</t>
  </si>
  <si>
    <t>U60</t>
  </si>
  <si>
    <t>U58</t>
  </si>
  <si>
    <t>U56</t>
  </si>
  <si>
    <t>U61</t>
  </si>
  <si>
    <t>U57</t>
  </si>
  <si>
    <t>U59</t>
  </si>
  <si>
    <t>CH511</t>
  </si>
  <si>
    <t>U62</t>
  </si>
  <si>
    <t>U63</t>
  </si>
  <si>
    <t>CH510</t>
  </si>
  <si>
    <t>CH508</t>
  </si>
  <si>
    <t>CH509</t>
  </si>
  <si>
    <t>CH507</t>
  </si>
  <si>
    <t>CH506</t>
  </si>
  <si>
    <t>CH505</t>
  </si>
  <si>
    <t>CH504</t>
  </si>
  <si>
    <t>CH502</t>
  </si>
  <si>
    <t>CH503</t>
  </si>
  <si>
    <t>CH501</t>
  </si>
  <si>
    <t>CH499</t>
  </si>
  <si>
    <t>CH500</t>
  </si>
  <si>
    <t>CH498</t>
  </si>
  <si>
    <t>CH496</t>
  </si>
  <si>
    <t>CH497</t>
  </si>
  <si>
    <t>CH495</t>
  </si>
  <si>
    <t>CH493</t>
  </si>
  <si>
    <t>CH494</t>
  </si>
  <si>
    <t>CH492</t>
  </si>
  <si>
    <t>CH490</t>
  </si>
  <si>
    <t>CH491</t>
  </si>
  <si>
    <t>CH489</t>
  </si>
  <si>
    <t>CH487</t>
  </si>
  <si>
    <t>CH488</t>
  </si>
  <si>
    <t>CH486</t>
  </si>
  <si>
    <t>CH484</t>
  </si>
  <si>
    <t>CH485</t>
  </si>
  <si>
    <t>CH483</t>
  </si>
  <si>
    <t>CH482</t>
  </si>
  <si>
    <t>CH481</t>
  </si>
  <si>
    <t>CH480</t>
  </si>
  <si>
    <t>CTO_DGS16</t>
  </si>
  <si>
    <t>CTO_DGS17</t>
  </si>
  <si>
    <t>CTO_DGS18</t>
  </si>
  <si>
    <t>CTO_DGS19</t>
  </si>
  <si>
    <t>CTO_DGS20</t>
  </si>
  <si>
    <t>CTO_DGS21</t>
  </si>
  <si>
    <t>CTO_DGS22</t>
  </si>
  <si>
    <t>CTO_DGS23</t>
  </si>
  <si>
    <t>CTO_DGS00</t>
  </si>
  <si>
    <t>CTO_DGS01</t>
  </si>
  <si>
    <t>CTO_DGS02</t>
  </si>
  <si>
    <t>CTO_DGS03</t>
  </si>
  <si>
    <t>CTO_DGS04</t>
  </si>
  <si>
    <t>CTO_DGS05</t>
  </si>
  <si>
    <t>CTO_DGS06</t>
  </si>
  <si>
    <t>CTO_DGS07</t>
  </si>
  <si>
    <t>CUB_IDDI</t>
  </si>
  <si>
    <t>CUB_IDCE</t>
  </si>
  <si>
    <t>CUB_IDSK</t>
  </si>
  <si>
    <t>CUB_IDDO</t>
  </si>
  <si>
    <t>CUB_DGS</t>
  </si>
  <si>
    <t>VR24</t>
  </si>
  <si>
    <t>VP24</t>
  </si>
  <si>
    <t>VP5B</t>
  </si>
  <si>
    <t>VP5B_EN</t>
  </si>
  <si>
    <t>EEST</t>
  </si>
  <si>
    <t>EERC</t>
  </si>
  <si>
    <t>VDD</t>
  </si>
  <si>
    <t>CTO_DGS08</t>
  </si>
  <si>
    <t>CTO_DGS09</t>
  </si>
  <si>
    <t>CTO_DGS10</t>
  </si>
  <si>
    <t>CTO_DGS11</t>
  </si>
  <si>
    <t>CTO_DGS12</t>
  </si>
  <si>
    <t>CTO_DGS13</t>
  </si>
  <si>
    <t>CTO_DGS14</t>
  </si>
  <si>
    <t>CTO_DGS15</t>
  </si>
  <si>
    <t>CTO_DGS24</t>
  </si>
  <si>
    <t>CTO_DGS25</t>
  </si>
  <si>
    <t>CTO_DGS26</t>
  </si>
  <si>
    <t>CTO_DGS27</t>
  </si>
  <si>
    <t>CTO_DGS28</t>
  </si>
  <si>
    <t>CTO_DGS29</t>
  </si>
  <si>
    <t>CTO_DGS30</t>
  </si>
  <si>
    <t>CTO_DGS31</t>
  </si>
  <si>
    <t>C292</t>
  </si>
  <si>
    <t>R4</t>
  </si>
  <si>
    <t>R5</t>
  </si>
  <si>
    <t>R6</t>
  </si>
  <si>
    <t>R11</t>
  </si>
  <si>
    <t>R12</t>
  </si>
  <si>
    <t>R13</t>
  </si>
  <si>
    <t>S0_PH_VBAT</t>
  </si>
  <si>
    <t>SG0_DGND1</t>
  </si>
  <si>
    <t>SG0_DGND2</t>
  </si>
  <si>
    <t>SG0_DGND3</t>
  </si>
  <si>
    <t>SG0_DGND4</t>
  </si>
  <si>
    <t>SG0_GPIO_VDDIO</t>
  </si>
  <si>
    <t>SG0_VBAT</t>
  </si>
  <si>
    <t>R26</t>
  </si>
  <si>
    <t>R45</t>
  </si>
  <si>
    <t>R281</t>
  </si>
  <si>
    <t>R282</t>
  </si>
  <si>
    <t>C75</t>
  </si>
  <si>
    <t>C76</t>
  </si>
  <si>
    <t>R60</t>
  </si>
  <si>
    <t>R61</t>
  </si>
  <si>
    <t>R62</t>
  </si>
  <si>
    <t>R63</t>
  </si>
  <si>
    <t>R64</t>
  </si>
  <si>
    <t>R66</t>
  </si>
  <si>
    <t>R67</t>
  </si>
  <si>
    <t>R68</t>
  </si>
  <si>
    <t>R69</t>
  </si>
  <si>
    <t>R70</t>
  </si>
  <si>
    <t>R71</t>
  </si>
  <si>
    <t>R263</t>
  </si>
  <si>
    <t>R264</t>
  </si>
  <si>
    <t>R347</t>
  </si>
  <si>
    <t>R348</t>
  </si>
  <si>
    <t>R350</t>
  </si>
  <si>
    <t>R351</t>
  </si>
  <si>
    <t>SG0_GPIOA1_2</t>
  </si>
  <si>
    <t>C179</t>
  </si>
  <si>
    <t>C180</t>
  </si>
  <si>
    <t>C181</t>
  </si>
  <si>
    <t>C182</t>
  </si>
  <si>
    <t>C183</t>
  </si>
  <si>
    <t>C184</t>
  </si>
  <si>
    <t>C185</t>
  </si>
  <si>
    <t>R139</t>
  </si>
  <si>
    <t>R140</t>
  </si>
  <si>
    <t>R141</t>
  </si>
  <si>
    <t>R142</t>
  </si>
  <si>
    <t>C78</t>
  </si>
  <si>
    <t>C79</t>
  </si>
  <si>
    <t>C325</t>
  </si>
  <si>
    <t>R19</t>
  </si>
  <si>
    <t>R309</t>
  </si>
  <si>
    <t>R275</t>
  </si>
  <si>
    <t>R342</t>
  </si>
  <si>
    <t>R343</t>
  </si>
  <si>
    <t>R344</t>
  </si>
  <si>
    <t>R345</t>
  </si>
  <si>
    <t>R360</t>
  </si>
  <si>
    <t>R361</t>
  </si>
  <si>
    <t>R362</t>
  </si>
  <si>
    <t>S0_TAPSL0</t>
  </si>
  <si>
    <t>S0_TAPSL1</t>
  </si>
  <si>
    <t>K18</t>
  </si>
  <si>
    <t>K19</t>
  </si>
  <si>
    <t>C168</t>
  </si>
  <si>
    <t>C169</t>
  </si>
  <si>
    <t>K34</t>
  </si>
  <si>
    <t>K124</t>
  </si>
  <si>
    <t>R105</t>
  </si>
  <si>
    <t>R327</t>
  </si>
  <si>
    <t>R328</t>
  </si>
  <si>
    <t>R434</t>
  </si>
  <si>
    <t>R110</t>
  </si>
  <si>
    <t>S0_DISB</t>
  </si>
  <si>
    <t>S0_RESETB</t>
  </si>
  <si>
    <t>K52</t>
  </si>
  <si>
    <t>R126</t>
  </si>
  <si>
    <t>R130</t>
  </si>
  <si>
    <t>C194</t>
  </si>
  <si>
    <t>C195</t>
  </si>
  <si>
    <t>C196</t>
  </si>
  <si>
    <t>C197</t>
  </si>
  <si>
    <t>C198</t>
  </si>
  <si>
    <t>C199</t>
  </si>
  <si>
    <t>K60</t>
  </si>
  <si>
    <t>K64</t>
  </si>
  <si>
    <t>R149</t>
  </si>
  <si>
    <t>R150</t>
  </si>
  <si>
    <t>R155</t>
  </si>
  <si>
    <t>R156</t>
  </si>
  <si>
    <t>C171</t>
  </si>
  <si>
    <t>C172</t>
  </si>
  <si>
    <t>C173</t>
  </si>
  <si>
    <t>C174</t>
  </si>
  <si>
    <t>C175</t>
  </si>
  <si>
    <t>C176</t>
  </si>
  <si>
    <t>C177</t>
  </si>
  <si>
    <t>C178</t>
  </si>
  <si>
    <t>C319</t>
  </si>
  <si>
    <t>C320</t>
  </si>
  <si>
    <t>C321</t>
  </si>
  <si>
    <t>C322</t>
  </si>
  <si>
    <t>C323</t>
  </si>
  <si>
    <t>C324</t>
  </si>
  <si>
    <t>CON1</t>
  </si>
  <si>
    <t>CON3</t>
  </si>
  <si>
    <t>P3</t>
  </si>
  <si>
    <t>R133</t>
  </si>
  <si>
    <t>R134</t>
  </si>
  <si>
    <t>R135</t>
  </si>
  <si>
    <t>R136</t>
  </si>
  <si>
    <t>R137</t>
  </si>
  <si>
    <t>R138</t>
  </si>
  <si>
    <t>S0_SW_CTRL</t>
  </si>
  <si>
    <t>C209</t>
  </si>
  <si>
    <t>C220</t>
  </si>
  <si>
    <t>MQS1</t>
  </si>
  <si>
    <t>K82</t>
  </si>
  <si>
    <t>R276</t>
  </si>
  <si>
    <t>SG1_GPIO_VDDIO</t>
  </si>
  <si>
    <t>SG1_VBAT</t>
  </si>
  <si>
    <t>S1_TAPSL0</t>
  </si>
  <si>
    <t>S1_TAPSL1</t>
  </si>
  <si>
    <t>S1_DISB</t>
  </si>
  <si>
    <t>S1_RESETB</t>
  </si>
  <si>
    <t>CC1</t>
  </si>
  <si>
    <t>CC2</t>
  </si>
  <si>
    <t>Golden</t>
    <phoneticPr fontId="1" type="noConversion"/>
  </si>
  <si>
    <t>Max</t>
    <phoneticPr fontId="1" type="noConversion"/>
  </si>
  <si>
    <t>Min</t>
    <phoneticPr fontId="1" type="noConversion"/>
  </si>
  <si>
    <t>Note</t>
    <phoneticPr fontId="1" type="noConversion"/>
  </si>
  <si>
    <t>All Port</t>
    <phoneticPr fontId="1" type="noConversion"/>
  </si>
  <si>
    <t>DUT to RJ45 Plus Golden to RJ45</t>
    <phoneticPr fontId="1" type="noConversion"/>
  </si>
  <si>
    <t>P/N 
Difference
(mils)</t>
    <phoneticPr fontId="1" type="noConversion"/>
  </si>
  <si>
    <t>DUT to Golden Loopback</t>
    <phoneticPr fontId="1" type="noConversion"/>
  </si>
  <si>
    <t>DUT to RJ45</t>
    <phoneticPr fontId="1" type="noConversion"/>
  </si>
  <si>
    <t>Golden to RJ45</t>
    <phoneticPr fontId="1" type="noConversion"/>
  </si>
  <si>
    <t>Serial Number</t>
    <phoneticPr fontId="1" type="noConversion"/>
  </si>
  <si>
    <t>Function</t>
    <phoneticPr fontId="1" type="noConversion"/>
  </si>
  <si>
    <t>S0_APWR_03F</t>
  </si>
  <si>
    <t>S0_APWR_04F</t>
  </si>
  <si>
    <t>S1_APWR_04F</t>
  </si>
  <si>
    <t>S1_APWR_03F</t>
  </si>
  <si>
    <t>S0_APWR_01S</t>
  </si>
  <si>
    <t>S0_APWR_03S</t>
  </si>
  <si>
    <t>S0_APWR_04S</t>
  </si>
  <si>
    <t>S0_APWR_06S</t>
  </si>
  <si>
    <t>S1_APWR_04S</t>
  </si>
  <si>
    <t>S1_APWR_01S</t>
  </si>
  <si>
    <t>S1_APWR_03S</t>
  </si>
  <si>
    <t>S1_APWR_06S</t>
  </si>
  <si>
    <t>S0_APWR_03GS</t>
  </si>
  <si>
    <t>S0_APWR_04GS</t>
  </si>
  <si>
    <t>S1_APWR_04GS</t>
  </si>
  <si>
    <t>S1_APWR_03GS</t>
  </si>
  <si>
    <t>DUT0 MDIX to Golden0 MDI</t>
    <phoneticPr fontId="1" type="noConversion"/>
  </si>
  <si>
    <t>DUT0 MDI    to Golden0 MDIX</t>
    <phoneticPr fontId="1" type="noConversion"/>
  </si>
  <si>
    <t>DUT1 MDIX to Golden1 MDI</t>
    <phoneticPr fontId="1" type="noConversion"/>
  </si>
  <si>
    <t>DUT1 MDI    to Golden1 MDIX</t>
    <phoneticPr fontId="1" type="noConversion"/>
  </si>
  <si>
    <t>DUT0 MDIX to RJ45 + Golden0 MDI    to RJ45</t>
    <phoneticPr fontId="1" type="noConversion"/>
  </si>
  <si>
    <t>DUT0 MDI    to RJ45 + Golden0 MDIX to RJ45</t>
    <phoneticPr fontId="1" type="noConversion"/>
  </si>
  <si>
    <t>DUT1 MDIX to RJ45 + Golden1 MDI    to RJ45</t>
    <phoneticPr fontId="1" type="noConversion"/>
  </si>
  <si>
    <t>DUT1 MDI    to RJ45 + Golden1 MDIX to RJ45</t>
    <phoneticPr fontId="1" type="noConversion"/>
  </si>
  <si>
    <t>Golden0 MDI    to RJ45</t>
    <phoneticPr fontId="1" type="noConversion"/>
  </si>
  <si>
    <t>Golden0 MDIX to RJ45</t>
    <phoneticPr fontId="1" type="noConversion"/>
  </si>
  <si>
    <t>Golden1 MDI    to RJ45</t>
    <phoneticPr fontId="1" type="noConversion"/>
  </si>
  <si>
    <t>Golden1 MDIX to RJ45</t>
    <phoneticPr fontId="1" type="noConversion"/>
  </si>
  <si>
    <t>DUT0 MDIX to RJ45</t>
    <phoneticPr fontId="1" type="noConversion"/>
  </si>
  <si>
    <t>DUT0 MDI    to RJ45</t>
    <phoneticPr fontId="1" type="noConversion"/>
  </si>
  <si>
    <t>DUT1 MDIX to RJ45</t>
    <phoneticPr fontId="1" type="noConversion"/>
  </si>
  <si>
    <t>DUT1 MDI    to RJ45</t>
    <phoneticPr fontId="1" type="noConversion"/>
  </si>
  <si>
    <t>Path</t>
    <phoneticPr fontId="1" type="noConversion"/>
  </si>
  <si>
    <t>SC_UDB052</t>
  </si>
  <si>
    <t>SC_UDB054</t>
  </si>
  <si>
    <t>SC_UDB056</t>
  </si>
  <si>
    <t>SC_UDB058</t>
  </si>
  <si>
    <t>S0_MCT_RC</t>
  </si>
  <si>
    <t>S1_MCT_RC</t>
  </si>
  <si>
    <t>SG0_MCT_RC</t>
  </si>
  <si>
    <t>SG1_MCT_RC</t>
  </si>
  <si>
    <t>DVDD09[01]</t>
  </si>
  <si>
    <t>DVDD09[02]</t>
  </si>
  <si>
    <t>DVDD09[03]</t>
  </si>
  <si>
    <t>DVDD09[04]</t>
  </si>
  <si>
    <t>DVDD09[05]</t>
  </si>
  <si>
    <t>DVDD09[06]</t>
  </si>
  <si>
    <t>DVDD09[07]</t>
  </si>
  <si>
    <t>DVDD09[08]</t>
  </si>
  <si>
    <t>DVDD09[09]</t>
  </si>
  <si>
    <t>DVDD09[10]</t>
  </si>
  <si>
    <t>V4</t>
  </si>
  <si>
    <t>DVDD09[11]</t>
  </si>
  <si>
    <t>V5</t>
  </si>
  <si>
    <t>W11</t>
  </si>
  <si>
    <t>AVDD09[01]</t>
  </si>
  <si>
    <t>AVDD09[02]</t>
  </si>
  <si>
    <t>AVDD09_CMU[01]</t>
  </si>
  <si>
    <t>AVDD09_CMU[02]</t>
  </si>
  <si>
    <t>AVDD09_FE[01]</t>
  </si>
  <si>
    <t>AVDD09_FE[02]</t>
  </si>
  <si>
    <t>E19</t>
  </si>
  <si>
    <t>AVDD09_MCK[01]</t>
  </si>
  <si>
    <t>AVDD09_MCK[02]</t>
  </si>
  <si>
    <t>AVDD09_RX[01]</t>
  </si>
  <si>
    <t>AVDD09_RX[02]</t>
  </si>
  <si>
    <t>AVDD09_SGMII[01]</t>
  </si>
  <si>
    <t>AVDD09_SGMII[02]</t>
  </si>
  <si>
    <t>AVDD09_TX[01]</t>
  </si>
  <si>
    <t>AVDD09_TX[02]</t>
  </si>
  <si>
    <t>AVDD33[01]</t>
  </si>
  <si>
    <t>AVDD33[02]</t>
  </si>
  <si>
    <t>AVDD33_CKDIG</t>
  </si>
  <si>
    <t>AVDD33_CMU[01]</t>
  </si>
  <si>
    <t>AVDD33_CMU[02]</t>
  </si>
  <si>
    <t>AVDD33_DIG[01]</t>
  </si>
  <si>
    <t>AVDD33_DIG[02]</t>
  </si>
  <si>
    <t>AVDD33_FE[01]</t>
  </si>
  <si>
    <t>AVDD33_FE[02]</t>
  </si>
  <si>
    <t>AVDD33_PCTL</t>
  </si>
  <si>
    <t>AVDD33_SGMII[01]</t>
  </si>
  <si>
    <t>AVDD33_SGMII[02]</t>
  </si>
  <si>
    <t>AVDD33_SGMII[03]</t>
  </si>
  <si>
    <t>DVDD33[01]</t>
  </si>
  <si>
    <t>DVDD33[02]</t>
  </si>
  <si>
    <t>AVDD33MOSFET</t>
  </si>
  <si>
    <t>MOSFET_GND</t>
  </si>
  <si>
    <t>W7</t>
  </si>
  <si>
    <t>W8</t>
  </si>
  <si>
    <t>MAC_VDDIO[01]</t>
  </si>
  <si>
    <t>V7</t>
  </si>
  <si>
    <t>MAC_VDDIO[02]</t>
  </si>
  <si>
    <t>G22</t>
  </si>
  <si>
    <t>P5_LDOOUT[01]</t>
  </si>
  <si>
    <t>P5_LDOOUT[02]</t>
  </si>
  <si>
    <t>T24</t>
  </si>
  <si>
    <t>P5_VDDIO[01]</t>
  </si>
  <si>
    <t>T25</t>
  </si>
  <si>
    <t>P5_VDDIO[02]</t>
  </si>
  <si>
    <t>P5_VDDIO[03]</t>
  </si>
  <si>
    <t>G21</t>
  </si>
  <si>
    <t>P5_LDOIN[01]</t>
  </si>
  <si>
    <t>P5_LDOIN[02]</t>
  </si>
  <si>
    <t>E15</t>
  </si>
  <si>
    <t>E18</t>
  </si>
  <si>
    <t>G15</t>
  </si>
  <si>
    <t>G18</t>
  </si>
  <si>
    <t>G19</t>
  </si>
  <si>
    <t>H12</t>
  </si>
  <si>
    <t>H15</t>
  </si>
  <si>
    <t>H18</t>
  </si>
  <si>
    <t>H19</t>
  </si>
  <si>
    <t>J12</t>
  </si>
  <si>
    <t>J15</t>
  </si>
  <si>
    <t>J18</t>
  </si>
  <si>
    <t>J19</t>
  </si>
  <si>
    <t>L12</t>
  </si>
  <si>
    <t>L15</t>
  </si>
  <si>
    <t>L18</t>
  </si>
  <si>
    <t>L19</t>
  </si>
  <si>
    <t>M7</t>
  </si>
  <si>
    <t>M8</t>
  </si>
  <si>
    <t>M9</t>
  </si>
  <si>
    <t>M10</t>
  </si>
  <si>
    <t>M11</t>
  </si>
  <si>
    <t>M12</t>
  </si>
  <si>
    <t>M15</t>
  </si>
  <si>
    <t>M18</t>
  </si>
  <si>
    <t>M19</t>
  </si>
  <si>
    <t>N15</t>
  </si>
  <si>
    <t>N18</t>
  </si>
  <si>
    <t>N19</t>
  </si>
  <si>
    <t>P15</t>
  </si>
  <si>
    <t>P18</t>
  </si>
  <si>
    <t>P19</t>
  </si>
  <si>
    <t>T18</t>
  </si>
  <si>
    <t>T19</t>
  </si>
  <si>
    <t>T21</t>
  </si>
  <si>
    <t>V10</t>
  </si>
  <si>
    <t>V11</t>
  </si>
  <si>
    <t>V12</t>
  </si>
  <si>
    <t>V13</t>
  </si>
  <si>
    <t>V14</t>
  </si>
  <si>
    <t>V15</t>
  </si>
  <si>
    <t>V16</t>
  </si>
  <si>
    <t>V17</t>
  </si>
  <si>
    <t>V18</t>
  </si>
  <si>
    <t>V19</t>
  </si>
  <si>
    <t>W10</t>
  </si>
  <si>
    <t>W12</t>
  </si>
  <si>
    <t>W13</t>
  </si>
  <si>
    <t>W14</t>
  </si>
  <si>
    <t>W15</t>
  </si>
  <si>
    <t>W16</t>
  </si>
  <si>
    <t>W17</t>
  </si>
  <si>
    <t>W18</t>
  </si>
  <si>
    <t>W19</t>
  </si>
  <si>
    <t>GND_SERDES[01]</t>
  </si>
  <si>
    <t>GND_SERDES[02]</t>
  </si>
  <si>
    <t>GND_SERDES[03]</t>
  </si>
  <si>
    <t>GND_SERDES[04]</t>
  </si>
  <si>
    <t>GND_SERDES[05]</t>
  </si>
  <si>
    <t>GND_SERDES[06]</t>
  </si>
  <si>
    <t>GND_SGMII[01]</t>
  </si>
  <si>
    <t>GND_SGMII[02]</t>
  </si>
  <si>
    <t>P5_MDIP</t>
  </si>
  <si>
    <t>P5_MDIN</t>
  </si>
  <si>
    <t>FE_MDIPB</t>
  </si>
  <si>
    <t>FE_MDINB</t>
  </si>
  <si>
    <t>FE_MDIPA</t>
  </si>
  <si>
    <t>FE_MDINA</t>
  </si>
  <si>
    <t>V1</t>
  </si>
  <si>
    <t>P5_TXEN</t>
  </si>
  <si>
    <t>P5_TXD0</t>
  </si>
  <si>
    <t>P5_TXD1</t>
  </si>
  <si>
    <t>P5_TXC</t>
  </si>
  <si>
    <t>P5_TXD2</t>
  </si>
  <si>
    <t>P5_RXD0</t>
  </si>
  <si>
    <t>P5_TXD3</t>
  </si>
  <si>
    <t>P5_RXER</t>
  </si>
  <si>
    <t>P5_RXD1</t>
  </si>
  <si>
    <t>P5_RXD3</t>
  </si>
  <si>
    <t>P5_RXDV</t>
  </si>
  <si>
    <t>P5_RXC</t>
  </si>
  <si>
    <t>P5_RXD2</t>
  </si>
  <si>
    <t>P6_HSIN</t>
  </si>
  <si>
    <t>P6_HSIP</t>
  </si>
  <si>
    <t>P6_HSON</t>
  </si>
  <si>
    <t>P6_HSOP</t>
  </si>
  <si>
    <t>P7_HSIN</t>
  </si>
  <si>
    <t>P7_HSIP</t>
  </si>
  <si>
    <t>P7_HSON</t>
  </si>
  <si>
    <t>P7_HSOP</t>
  </si>
  <si>
    <t>W5</t>
  </si>
  <si>
    <t>W4</t>
  </si>
  <si>
    <t>W1</t>
  </si>
  <si>
    <t>W2</t>
  </si>
  <si>
    <t>GPIOB_2</t>
  </si>
  <si>
    <t>V2</t>
  </si>
  <si>
    <t>GPIOC_5</t>
  </si>
  <si>
    <t>GPIOD_0</t>
  </si>
  <si>
    <t>GPIOD_1</t>
  </si>
  <si>
    <t>GPIOD_2</t>
  </si>
  <si>
    <t>GPIOE_0</t>
  </si>
  <si>
    <t>GPIOE_1</t>
  </si>
  <si>
    <t>GPIOE_2</t>
  </si>
  <si>
    <t>GPIOE_3</t>
  </si>
  <si>
    <t>GPIOE_4</t>
  </si>
  <si>
    <t>GPIOF_0</t>
  </si>
  <si>
    <t>W9</t>
  </si>
  <si>
    <t>GPIOF_1</t>
  </si>
  <si>
    <t>GPIOF_2</t>
  </si>
  <si>
    <t>GPIOF_3</t>
  </si>
  <si>
    <t>GPIOF_4</t>
  </si>
  <si>
    <t>ATN</t>
  </si>
  <si>
    <t>ATP</t>
  </si>
  <si>
    <t>P5_LED</t>
  </si>
  <si>
    <t>P6_LED</t>
  </si>
  <si>
    <t>FE_LED0</t>
  </si>
  <si>
    <t>G24</t>
  </si>
  <si>
    <t>FE_LED1</t>
  </si>
  <si>
    <t>RTT_CKDIG</t>
  </si>
  <si>
    <t>SPI_SIO1</t>
  </si>
  <si>
    <t>SPI_SIO0</t>
  </si>
  <si>
    <t>SPI_SIO2</t>
  </si>
  <si>
    <t>SPI_SIO3</t>
  </si>
  <si>
    <t>PGATE</t>
  </si>
  <si>
    <t>NGATE</t>
  </si>
  <si>
    <t>VSENSE</t>
  </si>
  <si>
    <t>VO09</t>
  </si>
  <si>
    <t>V8</t>
  </si>
  <si>
    <t>V9</t>
  </si>
  <si>
    <t>XI</t>
  </si>
  <si>
    <t>XO</t>
  </si>
  <si>
    <t>PCIE_AVCC33</t>
  </si>
  <si>
    <t>PCIE_AVDD11[1]</t>
  </si>
  <si>
    <t>RST_INPIN</t>
  </si>
  <si>
    <t>VDD33[1]</t>
  </si>
  <si>
    <t>UART_RXD/SJTCLK/GPIO4</t>
  </si>
  <si>
    <t>UART_TXD/SJTTDI/GPIO5</t>
  </si>
  <si>
    <t>TESTENPIN</t>
  </si>
  <si>
    <t>GPIO6/SJTMS</t>
  </si>
  <si>
    <t>GPIO7/SJTDO/LED0</t>
  </si>
  <si>
    <t>GPIO8/HOT_PLUG/I2C_DATA/SPIO2</t>
  </si>
  <si>
    <t>DVDD11[1]</t>
  </si>
  <si>
    <t>ISOLATEBPIN</t>
  </si>
  <si>
    <t>CLKREQBPIN</t>
  </si>
  <si>
    <t>PERSTBPIN</t>
  </si>
  <si>
    <t>SWR_GNDA</t>
  </si>
  <si>
    <t>SWR_5TO1_OUT</t>
  </si>
  <si>
    <t>SWR_5TO1_IN</t>
  </si>
  <si>
    <t>USB_AVDD11[3]</t>
  </si>
  <si>
    <t>USB_RXP1</t>
  </si>
  <si>
    <t>USB_RXN1</t>
  </si>
  <si>
    <t>USB_RXN0</t>
  </si>
  <si>
    <t>USB_RXP0</t>
  </si>
  <si>
    <t>USB_GNDA</t>
  </si>
  <si>
    <t>USB_TXP1</t>
  </si>
  <si>
    <t>USB_TXN1</t>
  </si>
  <si>
    <t>USB_TXN0</t>
  </si>
  <si>
    <t>USB_TXP0</t>
  </si>
  <si>
    <t>USB_AVDD11[2]</t>
  </si>
  <si>
    <t>USB_AVCC33</t>
  </si>
  <si>
    <t>HSDM</t>
  </si>
  <si>
    <t>HSDP</t>
  </si>
  <si>
    <t>USB_AVDD11[1]</t>
  </si>
  <si>
    <t>DVDD11[3]</t>
  </si>
  <si>
    <t>PCIE_TXOP_0</t>
  </si>
  <si>
    <t>PCIE_TXON_0</t>
  </si>
  <si>
    <t>PCIE_GNDA</t>
  </si>
  <si>
    <t>PCIE_RXIN_0</t>
  </si>
  <si>
    <t>PCIE_RXIP_0</t>
  </si>
  <si>
    <t>PCIE_AVDD11[4]</t>
  </si>
  <si>
    <t>PCIE_REFCLKN</t>
  </si>
  <si>
    <t>PCIE_REFCLKP</t>
  </si>
  <si>
    <t>PCIE_AVDD11[3]</t>
  </si>
  <si>
    <t>PCIE_RXIP_1</t>
  </si>
  <si>
    <t>PCIE_RXIN_1</t>
  </si>
  <si>
    <t>PCIE_TXON_1</t>
  </si>
  <si>
    <t>PCIE_TXOP_1</t>
  </si>
  <si>
    <t>PCIE_AVDD11[2]</t>
  </si>
  <si>
    <t>XTAL_OUT</t>
  </si>
  <si>
    <t>XTAL_IN</t>
  </si>
  <si>
    <t>XTAL_AVCC33</t>
  </si>
  <si>
    <t>SPISI</t>
  </si>
  <si>
    <t>SPICK</t>
  </si>
  <si>
    <t>VDD33[2]</t>
  </si>
  <si>
    <t>I2C_VLK/SPIO2/GPIO9</t>
  </si>
  <si>
    <t>I2C_DATA/SPIO3/GPIO10</t>
  </si>
  <si>
    <t>SPISO</t>
  </si>
  <si>
    <t>SPICS</t>
  </si>
  <si>
    <t>DVDD11[2]</t>
  </si>
  <si>
    <t>GPIO11</t>
  </si>
  <si>
    <t>VMON_A_APAD</t>
  </si>
  <si>
    <t>VMON_B_APAD</t>
  </si>
  <si>
    <t>DIS_DB</t>
  </si>
  <si>
    <t>VCON</t>
  </si>
  <si>
    <t>LDO_5TO3_IN</t>
  </si>
  <si>
    <t>LDO_5TO3_OUT</t>
  </si>
  <si>
    <t>EPAD</t>
  </si>
  <si>
    <t>G20</t>
  </si>
  <si>
    <t>G23</t>
  </si>
  <si>
    <t>S0_DVDD09</t>
  </si>
  <si>
    <t>S0_F_DVDD09</t>
  </si>
  <si>
    <t>S0_AVDD09</t>
  </si>
  <si>
    <t>S0_F_AVDD09</t>
  </si>
  <si>
    <t>S0_APWR_01+1F</t>
  </si>
  <si>
    <t>S0_DVDD09_VO09</t>
  </si>
  <si>
    <t>S0_AVDD09_VO09</t>
  </si>
  <si>
    <t>S0_VO09</t>
  </si>
  <si>
    <t>S0_APWR_01+1S</t>
  </si>
  <si>
    <t>S0_APWR_01+1GS</t>
  </si>
  <si>
    <t>S0_AVDD33_MOSFET</t>
  </si>
  <si>
    <t>S0_APWR_06+1F</t>
  </si>
  <si>
    <t>S0_DVDD33</t>
  </si>
  <si>
    <t>MGND</t>
  </si>
  <si>
    <t>S0_APWR_06+1S</t>
  </si>
  <si>
    <t>S0_APWR_06+1GS</t>
  </si>
  <si>
    <t>S0_APWR_08F</t>
  </si>
  <si>
    <t>S0_GPIO_VDDIO</t>
  </si>
  <si>
    <t>S0_F_GPIO_VDDIO</t>
  </si>
  <si>
    <t>S0_P5_VDDIO</t>
  </si>
  <si>
    <t>S0_HSD177</t>
  </si>
  <si>
    <t>S0_P5_LDOOUT</t>
  </si>
  <si>
    <t>S0_HSD178</t>
  </si>
  <si>
    <t>S0_HSD179</t>
  </si>
  <si>
    <t>S0_APWR_08S</t>
  </si>
  <si>
    <t>S0_APWR_08GS</t>
  </si>
  <si>
    <t>S0_LDOIN</t>
  </si>
  <si>
    <t>S0_BPMUVBAT_HSD142</t>
  </si>
  <si>
    <t>SG0_SRC_DVDD33</t>
  </si>
  <si>
    <t>SG0_SWR09_OFFLINE</t>
  </si>
  <si>
    <t>S0_SWR1_FB</t>
  </si>
  <si>
    <t>SG0_SRC_DVDD09</t>
  </si>
  <si>
    <t>S0_SWR1_EN</t>
  </si>
  <si>
    <t>S0_SWR1_LX</t>
  </si>
  <si>
    <t>S0_SWR1_VIN</t>
  </si>
  <si>
    <t>S0_SWR1_PG</t>
  </si>
  <si>
    <t>EP(PGND)</t>
  </si>
  <si>
    <t>IN</t>
  </si>
  <si>
    <t>LX</t>
  </si>
  <si>
    <t>PG</t>
  </si>
  <si>
    <t>PGND</t>
  </si>
  <si>
    <t>SGND</t>
  </si>
  <si>
    <t>SG0_DVDD09</t>
  </si>
  <si>
    <t>SG0_AVDD09</t>
  </si>
  <si>
    <t>SG0_AVDD33_MOSFET</t>
  </si>
  <si>
    <t>SG0_P5_LDOOUT</t>
  </si>
  <si>
    <t>SG0_LDOIN</t>
  </si>
  <si>
    <t>S0_U3_P5_RC</t>
  </si>
  <si>
    <t>S0_U2_P5_MDI-</t>
  </si>
  <si>
    <t>S0_U3_P5_MDI-</t>
  </si>
  <si>
    <t>S0_U2_P5_MDI+</t>
  </si>
  <si>
    <t>S0_U3_P5_MDI+</t>
  </si>
  <si>
    <t>S0_U1_P5_MDI+</t>
  </si>
  <si>
    <t>S0_P5_MDI+</t>
  </si>
  <si>
    <t>S0_P5_MDI-</t>
  </si>
  <si>
    <t>S0_U1_P5_MDI-</t>
  </si>
  <si>
    <t>SC_UDB130</t>
  </si>
  <si>
    <t>SC_UDB140</t>
  </si>
  <si>
    <t>SG0_1_P5_MDI+</t>
  </si>
  <si>
    <t>SG0_2_P5_MDI+</t>
  </si>
  <si>
    <t>SG0_1_P5_MDI-</t>
  </si>
  <si>
    <t>SG0_2_P5_MDI-</t>
  </si>
  <si>
    <t>SG0_2_P5_RC</t>
  </si>
  <si>
    <t>SG0_P5_MDI-</t>
  </si>
  <si>
    <t>SG0_P5_MDI+</t>
  </si>
  <si>
    <t>VDD18_ATX</t>
  </si>
  <si>
    <t>SG0_3PI_P5_MDI+</t>
  </si>
  <si>
    <t>SG0_3PI_P5_MDI-</t>
  </si>
  <si>
    <t>SG0_U3_FE_MDI+</t>
  </si>
  <si>
    <t>SG0_U3_FE_MDI-</t>
  </si>
  <si>
    <t>SG0_U3_FE_MDIX+</t>
  </si>
  <si>
    <t>SG0_U3_FE_MDIX-</t>
  </si>
  <si>
    <t>SG0_U1_FE_MDI-</t>
  </si>
  <si>
    <t>SG0_U1_FE_MDIX-</t>
  </si>
  <si>
    <t>SG0_U1_FE_MDI+</t>
  </si>
  <si>
    <t>SG0_U1_FE_MDIX+</t>
  </si>
  <si>
    <t>S0_CHR_FE_MDIX+</t>
  </si>
  <si>
    <t>S0_CHR_FE_MDIX-</t>
  </si>
  <si>
    <t>S0_CHR_FE_MDI+</t>
  </si>
  <si>
    <t>S0_CHR_FE_MDI-</t>
  </si>
  <si>
    <t>S0_U1_FE_MDIX+</t>
  </si>
  <si>
    <t>S0_FE_MDIX+</t>
  </si>
  <si>
    <t>S0_FE_MDIX-</t>
  </si>
  <si>
    <t>S0_U1_FE_MDIX-</t>
  </si>
  <si>
    <t>S0_U3_FE_MDIX+</t>
  </si>
  <si>
    <t>S0_U2_FE_MDIX+</t>
  </si>
  <si>
    <t>S0_U2_FE_MDIX-</t>
  </si>
  <si>
    <t>S0_U3_FE_MDIX-</t>
  </si>
  <si>
    <t>S0_U1_FE_MDI+</t>
  </si>
  <si>
    <t>S0_FE_MDI+</t>
  </si>
  <si>
    <t>S0_FE_MDI-</t>
  </si>
  <si>
    <t>S0_U1_FE_MDI-</t>
  </si>
  <si>
    <t>S0_U3_FE_MDI+</t>
  </si>
  <si>
    <t>S0_U2_FE_MDI+</t>
  </si>
  <si>
    <t>S0_U2_FE_MDI-</t>
  </si>
  <si>
    <t>S0_U3_FE_MDI-</t>
  </si>
  <si>
    <t>SG0_U2_FE_MDIX+</t>
  </si>
  <si>
    <t>SG0_U2_FE_MDIX-</t>
  </si>
  <si>
    <t>SG0_U2_FE_MDI+</t>
  </si>
  <si>
    <t>SG0_U2_FE_MDI-</t>
  </si>
  <si>
    <t>S0_SCANA_HSD212</t>
  </si>
  <si>
    <t>S0_SCANA_HSD213</t>
  </si>
  <si>
    <t>S0_SCANA_HSD214</t>
  </si>
  <si>
    <t>S0_SCANA_HSD215</t>
  </si>
  <si>
    <t>S0_SCANA_HSD216</t>
  </si>
  <si>
    <t>S0_SCANA_HSD217</t>
  </si>
  <si>
    <t>S0_SCANA_HSD218</t>
  </si>
  <si>
    <t>S0_SCAND_HSD219</t>
  </si>
  <si>
    <t>S0_SCANA_HSD207</t>
  </si>
  <si>
    <t>S0_SCANA_HSD208</t>
  </si>
  <si>
    <t>S0_SCAND_HSD209</t>
  </si>
  <si>
    <t>S0_SCANA_HSD210</t>
  </si>
  <si>
    <t>S0_SCANA_HSD211</t>
  </si>
  <si>
    <t>S0_SCANA_HSD289</t>
  </si>
  <si>
    <t>S0_P5_TXD0</t>
  </si>
  <si>
    <t>S0_P5_TXD1</t>
  </si>
  <si>
    <t>S0_P5_TXD2</t>
  </si>
  <si>
    <t>S0_P5_TXD3</t>
  </si>
  <si>
    <t>S0_P5_TXC</t>
  </si>
  <si>
    <t>SG0_P5_RXC</t>
  </si>
  <si>
    <t>SG0_P5_RXD0</t>
  </si>
  <si>
    <t>SG0_P5_RXD1</t>
  </si>
  <si>
    <t>SG0_P5_RXD2</t>
  </si>
  <si>
    <t>SG0_P5_RXD3</t>
  </si>
  <si>
    <t>SG0_P5_RXDV</t>
  </si>
  <si>
    <t>SG0_P5_TXC</t>
  </si>
  <si>
    <t>SG0_P5_TXD0</t>
  </si>
  <si>
    <t>SG0_P5_TXD1</t>
  </si>
  <si>
    <t>SG0_P5_TXD2</t>
  </si>
  <si>
    <t>SG0_P5_TXD3</t>
  </si>
  <si>
    <t>SG0_P5_TXEN</t>
  </si>
  <si>
    <t>SG0_C_P6_HSO-</t>
  </si>
  <si>
    <t>SG0_P6_HSO-</t>
  </si>
  <si>
    <t>SG0_C_P6_HSO+</t>
  </si>
  <si>
    <t>SG0_P6_HSO+</t>
  </si>
  <si>
    <t>SG0_C_P6_HSI-</t>
  </si>
  <si>
    <t>SG0_P6_HSI-</t>
  </si>
  <si>
    <t>SG0_C_P6_HSI+</t>
  </si>
  <si>
    <t>SG0_P6_HSI+</t>
  </si>
  <si>
    <t>SG0_C_P7_HSO-</t>
  </si>
  <si>
    <t>SG0_P7_HSO-</t>
  </si>
  <si>
    <t>SG0_C_P7_HSO+</t>
  </si>
  <si>
    <t>SG0_P7_HSO+</t>
  </si>
  <si>
    <t>SG0_C_P7_HSI-</t>
  </si>
  <si>
    <t>SG0_P7_HSI-</t>
  </si>
  <si>
    <t>SG0_C_P7_HSI+</t>
  </si>
  <si>
    <t>SG0_P7_HSI+</t>
  </si>
  <si>
    <t>S0_P6_HSI-</t>
  </si>
  <si>
    <t>S0_1_P6_HSI-</t>
  </si>
  <si>
    <t>S0_1_P6_HSI+</t>
  </si>
  <si>
    <t>S0_P6_HSI+</t>
  </si>
  <si>
    <t>S0_P6_HSO-</t>
  </si>
  <si>
    <t>S0_1_P6_HSO-</t>
  </si>
  <si>
    <t>S0_1_P6_HSO+</t>
  </si>
  <si>
    <t>S0_P6_HSO+</t>
  </si>
  <si>
    <t>S0_P7_HSI-</t>
  </si>
  <si>
    <t>S0_1_P7_HSI-</t>
  </si>
  <si>
    <t>S0_1_P7_HSI+</t>
  </si>
  <si>
    <t>S0_P7_HSI+</t>
  </si>
  <si>
    <t>S0_P7_HSO-</t>
  </si>
  <si>
    <t>S0_1_P7_HSO-</t>
  </si>
  <si>
    <t>S0_1_P7_HSO+</t>
  </si>
  <si>
    <t>S0_P7_HSO+</t>
  </si>
  <si>
    <t>PCIE_GND</t>
  </si>
  <si>
    <t>SH01_LDO_5TO3_OUT</t>
  </si>
  <si>
    <t>SH01_L_SWR_5TO1_OUT</t>
  </si>
  <si>
    <t>S0_APWR_10F</t>
  </si>
  <si>
    <t>SH01_XTAL_IN</t>
  </si>
  <si>
    <t>SH01_XTAL_OUT</t>
  </si>
  <si>
    <t>SH01_USB_AVDD10</t>
  </si>
  <si>
    <t>SH01_CC1</t>
  </si>
  <si>
    <t>SH01_CC2</t>
  </si>
  <si>
    <t>SH01_DIS_DB</t>
  </si>
  <si>
    <t>SH01_HSD026</t>
  </si>
  <si>
    <t>SH01_SPIO3</t>
  </si>
  <si>
    <t>SH01_SPIO2</t>
  </si>
  <si>
    <t>SH01_ISOLATEBPIN</t>
  </si>
  <si>
    <t>SH01_RSET</t>
  </si>
  <si>
    <t>SH01_RST_INPIN</t>
  </si>
  <si>
    <t>SH01_SPICK</t>
  </si>
  <si>
    <t>SH01_SPICS</t>
  </si>
  <si>
    <t>SH01_SPISI</t>
  </si>
  <si>
    <t>SH01_SPISO</t>
  </si>
  <si>
    <t>SH01_SWR_5TO1_OUT</t>
  </si>
  <si>
    <t>SH01_TESTENPIN</t>
  </si>
  <si>
    <t>SH01_HSD027</t>
  </si>
  <si>
    <t>SH01_SPISI_DBG</t>
  </si>
  <si>
    <t>SH01_SPICK_DBG</t>
  </si>
  <si>
    <t>SH01_SPISO_DBG</t>
  </si>
  <si>
    <t>SH01_SJTCLK</t>
  </si>
  <si>
    <t>SH01_SJTDI</t>
  </si>
  <si>
    <t>SH01_SJTMS</t>
  </si>
  <si>
    <t>SH01_SJTDO/LED0</t>
  </si>
  <si>
    <t>SH01_GPIO8</t>
  </si>
  <si>
    <t>SH01_SPICS_DBG</t>
  </si>
  <si>
    <t>SH01_DEV_SLP</t>
  </si>
  <si>
    <t>SH01_LED1</t>
  </si>
  <si>
    <t>SH01_GPIO_VBUS</t>
  </si>
  <si>
    <t>HOLD#/SIO3</t>
  </si>
  <si>
    <t>SCLK</t>
  </si>
  <si>
    <t>SI/SIO0</t>
  </si>
  <si>
    <t>SO/SIO1</t>
  </si>
  <si>
    <t>WP#/SIO2</t>
  </si>
  <si>
    <t>S0_APWR_10S</t>
  </si>
  <si>
    <t>S0_APWR_10GS</t>
  </si>
  <si>
    <t>S0_SCANB_DS_HSD063</t>
  </si>
  <si>
    <t>S0_SCANB_HSD064</t>
  </si>
  <si>
    <t>S0_SCANB_HSD089</t>
  </si>
  <si>
    <t>S0_SCANB_HSD073</t>
  </si>
  <si>
    <t>S0_SCANB_HSD072</t>
  </si>
  <si>
    <t>SG0_GPIOA_1</t>
  </si>
  <si>
    <t>SG0_GPIOA_2</t>
  </si>
  <si>
    <t>S0_BPMUINH_HSD141</t>
  </si>
  <si>
    <t>S0_SCANB_HSD085</t>
  </si>
  <si>
    <t>S0_GPIOA_3</t>
  </si>
  <si>
    <t>S0_P5_LED</t>
  </si>
  <si>
    <t>S0_FE_LED0</t>
  </si>
  <si>
    <t>S0_SCANC_HSD280</t>
  </si>
  <si>
    <t>S0_FE_LED1</t>
  </si>
  <si>
    <t>S0_SCANC_HSD281</t>
  </si>
  <si>
    <t>S0_P0_LED</t>
  </si>
  <si>
    <t>S0_SCAND_HSD270</t>
  </si>
  <si>
    <t>S0_P6_LED</t>
  </si>
  <si>
    <t>S0_SCAND_HSD276</t>
  </si>
  <si>
    <t>SG0_AT-</t>
  </si>
  <si>
    <t>SG0_AT+</t>
  </si>
  <si>
    <t>SG0_FE_LED0</t>
  </si>
  <si>
    <t>SG0_FE_LED1</t>
  </si>
  <si>
    <t>SG0_GPIOA_0</t>
  </si>
  <si>
    <t>SG0_GPIOA_3</t>
  </si>
  <si>
    <t>SG0_GPIOB_2</t>
  </si>
  <si>
    <t>SG0_GPIOC_5</t>
  </si>
  <si>
    <t>SG0_GPIOD_0</t>
  </si>
  <si>
    <t>SG0_GPIOD_1</t>
  </si>
  <si>
    <t>SG0_GPIOD_2</t>
  </si>
  <si>
    <t>SG0_GPIOE_0</t>
  </si>
  <si>
    <t>SG0_GPIOE_1</t>
  </si>
  <si>
    <t>SG0_GPIOE_2</t>
  </si>
  <si>
    <t>SG0_GPIOE_3</t>
  </si>
  <si>
    <t>SG0_GPIOE_4</t>
  </si>
  <si>
    <t>SG0_GPIOF_0</t>
  </si>
  <si>
    <t>SG0_GPIOF_1</t>
  </si>
  <si>
    <t>SG0_GPIOF_2</t>
  </si>
  <si>
    <t>SG0_GPIOF_3</t>
  </si>
  <si>
    <t>SG0_GPIOF_4</t>
  </si>
  <si>
    <t>SG0_P5_LED</t>
  </si>
  <si>
    <t>SG0_P6_LED</t>
  </si>
  <si>
    <t>S0_DS_HSD998</t>
  </si>
  <si>
    <t>S0_1_VSENSE</t>
  </si>
  <si>
    <t>ND2[1]</t>
  </si>
  <si>
    <t>ND2[2]</t>
  </si>
  <si>
    <t>ND2[3]</t>
  </si>
  <si>
    <t>NG2</t>
  </si>
  <si>
    <t>NS2</t>
  </si>
  <si>
    <t>PD1[1]</t>
  </si>
  <si>
    <t>PD1[2]</t>
  </si>
  <si>
    <t>PD1[3]</t>
  </si>
  <si>
    <t>PG1</t>
  </si>
  <si>
    <t>PS1</t>
  </si>
  <si>
    <t>S0_PGATE</t>
  </si>
  <si>
    <t>S0_NGATE</t>
  </si>
  <si>
    <t>S0_HSD286</t>
  </si>
  <si>
    <t>S0_HSD287</t>
  </si>
  <si>
    <t>S0_1_PGATE</t>
  </si>
  <si>
    <t>S0_1_NGATE</t>
  </si>
  <si>
    <t>S0_SCANB_HSD136</t>
  </si>
  <si>
    <t>S0_SCANB_HSD109</t>
  </si>
  <si>
    <t>S0_SCANB_HSD134</t>
  </si>
  <si>
    <t>S0_SCANB_HSD133</t>
  </si>
  <si>
    <t>S0_SCANB_HSD284</t>
  </si>
  <si>
    <t>S0_SCANB_HSD285</t>
  </si>
  <si>
    <t>S0_HSD288</t>
  </si>
  <si>
    <t>S0_VSENSE</t>
  </si>
  <si>
    <t>S0_SCAND_HSD042</t>
  </si>
  <si>
    <t>S0_SCAND_HSD035</t>
  </si>
  <si>
    <t>SG0_NGATE</t>
  </si>
  <si>
    <t>SG0_PGATE</t>
  </si>
  <si>
    <t>SG0_VO09</t>
  </si>
  <si>
    <t>SG0_VSENSE</t>
  </si>
  <si>
    <t>S1_DVDD09</t>
  </si>
  <si>
    <t>S1_F_DVDD09</t>
  </si>
  <si>
    <t>S1_AVDD09</t>
  </si>
  <si>
    <t>S1_F_AVDD09</t>
  </si>
  <si>
    <t>S1_APWR_01+1F</t>
  </si>
  <si>
    <t>S1_DVDD09_VO09</t>
  </si>
  <si>
    <t>S1_AVDD09_VO09</t>
  </si>
  <si>
    <t>S1_VO09</t>
  </si>
  <si>
    <t>S1_APWR_01+1S</t>
  </si>
  <si>
    <t>S1_APWR_01+1GS</t>
  </si>
  <si>
    <t>S1_AVDD33_MOSFET</t>
  </si>
  <si>
    <t>S1_APWR_06+1F</t>
  </si>
  <si>
    <t>S1_DVDD33</t>
  </si>
  <si>
    <t>S1_APWR_06+1S</t>
  </si>
  <si>
    <t>S1_APWR_06+1GS</t>
  </si>
  <si>
    <t>S1_APWR_08F</t>
  </si>
  <si>
    <t>S1_GPIO_VDDIO</t>
  </si>
  <si>
    <t>S1_F_GPIO_VDDIO</t>
  </si>
  <si>
    <t>S1_P5_VDDIO</t>
  </si>
  <si>
    <t>S1_HSD177</t>
  </si>
  <si>
    <t>S1_P5_LDOOUT</t>
  </si>
  <si>
    <t>S1_HSD178</t>
  </si>
  <si>
    <t>S1_HSD179</t>
  </si>
  <si>
    <t>S1_APWR_08S</t>
  </si>
  <si>
    <t>S1_APWR_08GS</t>
  </si>
  <si>
    <t>S1_LDOIN</t>
  </si>
  <si>
    <t>S1_BPMUVBAT_HSD142</t>
  </si>
  <si>
    <t>SG1_SRC_DVDD33</t>
  </si>
  <si>
    <t>SG1_SWR09_OFFLINE</t>
  </si>
  <si>
    <t>S1_SWR1_FB</t>
  </si>
  <si>
    <t>SG1_SRC_DVDD09</t>
  </si>
  <si>
    <t>S1_SWR1_EN</t>
  </si>
  <si>
    <t>S1_SWR1_LX</t>
  </si>
  <si>
    <t>S1_SWR1_VIN</t>
  </si>
  <si>
    <t>S1_SWR1_PG</t>
  </si>
  <si>
    <t>SG1_DVDD09</t>
  </si>
  <si>
    <t>SG1_AVDD09</t>
  </si>
  <si>
    <t>SG1_AVDD33_MOSFET</t>
  </si>
  <si>
    <t>SG1_P5_LDOOUT</t>
  </si>
  <si>
    <t>SG1_LDOIN</t>
  </si>
  <si>
    <t>S1_U3_P5_RC</t>
  </si>
  <si>
    <t>S1_U2_P5_MDI-</t>
  </si>
  <si>
    <t>S1_U3_P5_MDI-</t>
  </si>
  <si>
    <t>S1_U2_P5_MDI+</t>
  </si>
  <si>
    <t>S1_U3_P5_MDI+</t>
  </si>
  <si>
    <t>S1_U1_P5_MDI+</t>
  </si>
  <si>
    <t>S1_P5_MDI+</t>
  </si>
  <si>
    <t>S1_P5_MDI-</t>
  </si>
  <si>
    <t>S1_U1_P5_MDI-</t>
  </si>
  <si>
    <t>SG1_1_P5_MDI+</t>
  </si>
  <si>
    <t>SG1_2_P5_MDI+</t>
  </si>
  <si>
    <t>SG1_1_P5_MDI-</t>
  </si>
  <si>
    <t>SG1_2_P5_MDI-</t>
  </si>
  <si>
    <t>SG1_2_P5_RC</t>
  </si>
  <si>
    <t>SG1_P5_MDI+</t>
  </si>
  <si>
    <t>SG1_P5_MDI-</t>
  </si>
  <si>
    <t>SG1_3PI_P5_MDI+</t>
  </si>
  <si>
    <t>SG1_3PI_P5_MDI-</t>
  </si>
  <si>
    <t>SG1_U3_FE_MDI+</t>
  </si>
  <si>
    <t>SG1_U3_FE_MDI-</t>
  </si>
  <si>
    <t>SG1_U3_FE_MDIX+</t>
  </si>
  <si>
    <t>SG1_U3_FE_MDIX-</t>
  </si>
  <si>
    <t>S1_CHR_FE_MDIX+</t>
  </si>
  <si>
    <t>S1_CHR_FE_MDIX-</t>
  </si>
  <si>
    <t>S1_CHR_FE_MDI+</t>
  </si>
  <si>
    <t>S1_CHR_FE_MDI-</t>
  </si>
  <si>
    <t>S1_U1_FE_MDIX+</t>
  </si>
  <si>
    <t>S1_FE_MDIX+</t>
  </si>
  <si>
    <t>S1_FE_MDIX-</t>
  </si>
  <si>
    <t>S1_U1_FE_MDIX-</t>
  </si>
  <si>
    <t>S1_U3_FE_MDIX+</t>
  </si>
  <si>
    <t>S1_U2_FE_MDIX+</t>
  </si>
  <si>
    <t>S1_U2_FE_MDIX-</t>
  </si>
  <si>
    <t>S1_U3_FE_MDIX-</t>
  </si>
  <si>
    <t>S1_U1_FE_MDI+</t>
  </si>
  <si>
    <t>S1_FE_MDI+</t>
  </si>
  <si>
    <t>S1_FE_MDI-</t>
  </si>
  <si>
    <t>S1_U1_FE_MDI-</t>
  </si>
  <si>
    <t>S1_U3_FE_MDI+</t>
  </si>
  <si>
    <t>S1_U2_FE_MDI+</t>
  </si>
  <si>
    <t>S1_U2_FE_MDI-</t>
  </si>
  <si>
    <t>S1_U3_FE_MDI-</t>
  </si>
  <si>
    <t>SG1_U2_FE_MDIX+</t>
  </si>
  <si>
    <t>SG1_U2_FE_MDIX-</t>
  </si>
  <si>
    <t>SG1_U2_FE_MDI+</t>
  </si>
  <si>
    <t>SG1_U2_FE_MDI-</t>
  </si>
  <si>
    <t>SG1_U1_FE_MDIX+</t>
  </si>
  <si>
    <t>SG1_U1_FE_MDIX-</t>
  </si>
  <si>
    <t>SG1_U1_FE_MDI+</t>
  </si>
  <si>
    <t>SG1_U1_FE_MDI-</t>
  </si>
  <si>
    <t>S1_SCANA_HSD212</t>
  </si>
  <si>
    <t>S1_SCANA_HSD213</t>
  </si>
  <si>
    <t>S1_SCANA_HSD214</t>
  </si>
  <si>
    <t>S1_SCANA_HSD215</t>
  </si>
  <si>
    <t>S1_SCANA_HSD216</t>
  </si>
  <si>
    <t>S1_SCANA_HSD217</t>
  </si>
  <si>
    <t>S1_SCANA_HSD218</t>
  </si>
  <si>
    <t>S1_SCAND_HSD219</t>
  </si>
  <si>
    <t>S1_SCANA_HSD207</t>
  </si>
  <si>
    <t>S1_SCANA_HSD208</t>
  </si>
  <si>
    <t>S1_SCAND_HSD209</t>
  </si>
  <si>
    <t>S1_SCANA_HSD210</t>
  </si>
  <si>
    <t>S1_SCANA_HSD211</t>
  </si>
  <si>
    <t>S1_SCANA_HSD289</t>
  </si>
  <si>
    <t>S1_P5_TXD0</t>
  </si>
  <si>
    <t>S1_P5_TXD1</t>
  </si>
  <si>
    <t>S1_P5_TXD2</t>
  </si>
  <si>
    <t>S1_P5_TXD3</t>
  </si>
  <si>
    <t>S1_P5_TXC</t>
  </si>
  <si>
    <t>SG1_P5_TXD0</t>
  </si>
  <si>
    <t>SG1_P5_TXD1</t>
  </si>
  <si>
    <t>SG1_P5_TXD2</t>
  </si>
  <si>
    <t>SG1_P5_TXD3</t>
  </si>
  <si>
    <t>SG1_P5_RXC</t>
  </si>
  <si>
    <t>SG1_P5_RXD0</t>
  </si>
  <si>
    <t>SG1_P5_RXD1</t>
  </si>
  <si>
    <t>SG1_P5_RXD2</t>
  </si>
  <si>
    <t>SG1_P5_RXD3</t>
  </si>
  <si>
    <t>SG1_P5_RXDV</t>
  </si>
  <si>
    <t>SG1_P5_TXC</t>
  </si>
  <si>
    <t>SG1_P5_TXEN</t>
  </si>
  <si>
    <t>SG1_C_P6_HSO-</t>
  </si>
  <si>
    <t>SG1_P6_HSO-</t>
  </si>
  <si>
    <t>SG1_C_P6_HSO+</t>
  </si>
  <si>
    <t>SG1_P6_HSO+</t>
  </si>
  <si>
    <t>SG1_C_P6_HSI-</t>
  </si>
  <si>
    <t>SG1_P6_HSI-</t>
  </si>
  <si>
    <t>SG1_C_P6_HSI+</t>
  </si>
  <si>
    <t>SG1_P6_HSI+</t>
  </si>
  <si>
    <t>SG1_C_P7_HSO-</t>
  </si>
  <si>
    <t>SG1_P7_HSO-</t>
  </si>
  <si>
    <t>SG1_C_P7_HSO+</t>
  </si>
  <si>
    <t>SG1_P7_HSO+</t>
  </si>
  <si>
    <t>SG1_C_P7_HSI-</t>
  </si>
  <si>
    <t>SG1_P7_HSI-</t>
  </si>
  <si>
    <t>SG1_C_P7_HSI+</t>
  </si>
  <si>
    <t>SG1_P7_HSI+</t>
  </si>
  <si>
    <t>S1_P6_HSI-</t>
  </si>
  <si>
    <t>S1_1_P6_HSI-</t>
  </si>
  <si>
    <t>S1_1_P6_HSI+</t>
  </si>
  <si>
    <t>S1_P6_HSI+</t>
  </si>
  <si>
    <t>S1_P6_HSO-</t>
  </si>
  <si>
    <t>S1_1_P6_HSO-</t>
  </si>
  <si>
    <t>S1_1_P6_HSO+</t>
  </si>
  <si>
    <t>S1_P6_HSO+</t>
  </si>
  <si>
    <t>S1_P7_HSI-</t>
  </si>
  <si>
    <t>S1_1_P7_HSI-</t>
  </si>
  <si>
    <t>S1_1_P7_HSI+</t>
  </si>
  <si>
    <t>S1_P7_HSI+</t>
  </si>
  <si>
    <t>S1_P7_HSO-</t>
  </si>
  <si>
    <t>S1_1_P7_HSO-</t>
  </si>
  <si>
    <t>S1_1_P7_HSO+</t>
  </si>
  <si>
    <t>S1_P7_HSO+</t>
  </si>
  <si>
    <t>SH11_LDO_5TO3_OUT</t>
  </si>
  <si>
    <t>SH11_L_SWR_5TO1_OUT</t>
  </si>
  <si>
    <t>S1_APWR_10F</t>
  </si>
  <si>
    <t>SH11_XTAL_IN</t>
  </si>
  <si>
    <t>SH11_XTAL_OUT</t>
  </si>
  <si>
    <t>SH11_USB_AVDD10</t>
  </si>
  <si>
    <t>SH11_CC1</t>
  </si>
  <si>
    <t>SH11_CC2</t>
  </si>
  <si>
    <t>SH11_DIS_DB</t>
  </si>
  <si>
    <t>SH11_HSD026</t>
  </si>
  <si>
    <t>SH11_SPIO3</t>
  </si>
  <si>
    <t>SH11_SPIO2</t>
  </si>
  <si>
    <t>SH11_ISOLATEBPIN</t>
  </si>
  <si>
    <t>SH11_RSET</t>
  </si>
  <si>
    <t>SH11_RST_INPIN</t>
  </si>
  <si>
    <t>SH11_SPICK</t>
  </si>
  <si>
    <t>SH11_SPICS</t>
  </si>
  <si>
    <t>SH11_SPISI</t>
  </si>
  <si>
    <t>SH11_SPISO</t>
  </si>
  <si>
    <t>SH11_SWR_5TO1_OUT</t>
  </si>
  <si>
    <t>SH11_TESTENPIN</t>
  </si>
  <si>
    <t>SH11_HSD027</t>
  </si>
  <si>
    <t>SH11_SPISI_DBG</t>
  </si>
  <si>
    <t>SH11_SPICK_DBG</t>
  </si>
  <si>
    <t>SH11_SPISO_DBG</t>
  </si>
  <si>
    <t>SH11_SJTCLK</t>
  </si>
  <si>
    <t>SH11_SJTDI</t>
  </si>
  <si>
    <t>SH11_SJTMS</t>
  </si>
  <si>
    <t>SH11_SJTDO/LED0</t>
  </si>
  <si>
    <t>SH11_GPIO8</t>
  </si>
  <si>
    <t>SH11_SPICS_DBG</t>
  </si>
  <si>
    <t>SH11_DEV_SLP</t>
  </si>
  <si>
    <t>SH11_LED1</t>
  </si>
  <si>
    <t>SH11_GPIO_VBUS</t>
  </si>
  <si>
    <t>S1_APWR_10S</t>
  </si>
  <si>
    <t>S1_APWR_10GS</t>
  </si>
  <si>
    <t>S1_SCANB_DS_HSD063</t>
  </si>
  <si>
    <t>S1_SCANB_HSD064</t>
  </si>
  <si>
    <t>S1_SCANB_HSD089</t>
  </si>
  <si>
    <t>S1_SCANB_HSD073</t>
  </si>
  <si>
    <t>S1_SCANB_HSD072</t>
  </si>
  <si>
    <t>SG1_GPIOA_1</t>
  </si>
  <si>
    <t>SG1_GPIOA_2</t>
  </si>
  <si>
    <t>S1_BPMUINH_HSD141</t>
  </si>
  <si>
    <t>S1_SCANB_HSD085</t>
  </si>
  <si>
    <t>S1_GPIOA_3</t>
  </si>
  <si>
    <t>S1_P5_LED</t>
  </si>
  <si>
    <t>S1_FE_LED0</t>
  </si>
  <si>
    <t>S1_SCANC_HSD280</t>
  </si>
  <si>
    <t>S1_FE_LED1</t>
  </si>
  <si>
    <t>S1_SCANC_HSD281</t>
  </si>
  <si>
    <t>S1_P0_LED</t>
  </si>
  <si>
    <t>S1_SCAND_HSD270</t>
  </si>
  <si>
    <t>S1_P6_LED</t>
  </si>
  <si>
    <t>S1_SCAND_HSD276</t>
  </si>
  <si>
    <t>SG1_GPIOA_3</t>
  </si>
  <si>
    <t>S1_DS_HSD998</t>
  </si>
  <si>
    <t>SG1_GPIOB_2</t>
  </si>
  <si>
    <t>SG1_GPIOC_5</t>
  </si>
  <si>
    <t>SG1_GPIOD_0</t>
  </si>
  <si>
    <t>SG1_GPIOD_1</t>
  </si>
  <si>
    <t>SG1_GPIOD_2</t>
  </si>
  <si>
    <t>SG1_GPIOE_0</t>
  </si>
  <si>
    <t>SG1_GPIOE_1</t>
  </si>
  <si>
    <t>SG1_GPIOE_2</t>
  </si>
  <si>
    <t>SG1_GPIOE_3</t>
  </si>
  <si>
    <t>SG1_GPIOE_4</t>
  </si>
  <si>
    <t>SG1_GPIOF_0</t>
  </si>
  <si>
    <t>SG1_GPIOF_1</t>
  </si>
  <si>
    <t>SG1_GPIOF_2</t>
  </si>
  <si>
    <t>SG1_GPIOF_3</t>
  </si>
  <si>
    <t>SG1_GPIOF_4</t>
  </si>
  <si>
    <t>SG1_AT-</t>
  </si>
  <si>
    <t>SG1_AT+</t>
  </si>
  <si>
    <t>SG1_FE_LED0</t>
  </si>
  <si>
    <t>SG1_FE_LED1</t>
  </si>
  <si>
    <t>SG1_GPIOA_0</t>
  </si>
  <si>
    <t>SG1_P5_LED</t>
  </si>
  <si>
    <t>SG1_P6_LED</t>
  </si>
  <si>
    <t>S1_1_VSENSE</t>
  </si>
  <si>
    <t>S1_PGATE</t>
  </si>
  <si>
    <t>S1_NGATE</t>
  </si>
  <si>
    <t>S1_HSD286</t>
  </si>
  <si>
    <t>S1_HSD287</t>
  </si>
  <si>
    <t>S1_1_PGATE</t>
  </si>
  <si>
    <t>S1_1_NGATE</t>
  </si>
  <si>
    <t>S1_SCANB_HSD136</t>
  </si>
  <si>
    <t>S1_SCANB_HSD109</t>
  </si>
  <si>
    <t>S1_SCANB_HSD134</t>
  </si>
  <si>
    <t>S1_SCANB_HSD133</t>
  </si>
  <si>
    <t>S1_SCANB_HSD284</t>
  </si>
  <si>
    <t>S1_SCANB_HSD285</t>
  </si>
  <si>
    <t>S1_HSD288</t>
  </si>
  <si>
    <t>S1_VSENSE</t>
  </si>
  <si>
    <t>S1_SCAND_HSD042</t>
  </si>
  <si>
    <t>S1_SCAND_HSD035</t>
  </si>
  <si>
    <t>SG1_PGATE</t>
  </si>
  <si>
    <t>SG1_NGATE</t>
  </si>
  <si>
    <t>SG1_VSENSE</t>
  </si>
  <si>
    <t>SG1_VO09</t>
  </si>
  <si>
    <t>SC_SRC_VIN_BST1</t>
  </si>
  <si>
    <t>SC_LDOB2_1V8</t>
  </si>
  <si>
    <t>S1_INN_85_1INCH+</t>
  </si>
  <si>
    <t>S1_INN_85_1INCH-</t>
  </si>
  <si>
    <t>S1_TOP_85_1INCH+</t>
  </si>
  <si>
    <t>S1_TOP_85_1INCH-</t>
  </si>
  <si>
    <t>BD1</t>
  </si>
  <si>
    <t>BD2</t>
  </si>
  <si>
    <t>CD1</t>
  </si>
  <si>
    <t>CD2</t>
  </si>
  <si>
    <t>CD3</t>
  </si>
  <si>
    <t>CD4</t>
  </si>
  <si>
    <t>CD5</t>
  </si>
  <si>
    <t>CD6</t>
  </si>
  <si>
    <t>CD7</t>
  </si>
  <si>
    <t>CD8</t>
  </si>
  <si>
    <t>CD9</t>
  </si>
  <si>
    <t>CD10</t>
  </si>
  <si>
    <t>CD11</t>
  </si>
  <si>
    <t>CD12</t>
  </si>
  <si>
    <t>CD13</t>
  </si>
  <si>
    <t>CD14</t>
  </si>
  <si>
    <t>CD15</t>
  </si>
  <si>
    <t>CD16</t>
  </si>
  <si>
    <t>CD17</t>
  </si>
  <si>
    <t>CD18</t>
  </si>
  <si>
    <t>CD19</t>
  </si>
  <si>
    <t>CD20</t>
  </si>
  <si>
    <t>CD21</t>
  </si>
  <si>
    <t>CD22</t>
  </si>
  <si>
    <t>CD23</t>
  </si>
  <si>
    <t>CD24</t>
  </si>
  <si>
    <t>CD25</t>
  </si>
  <si>
    <t>CD26</t>
  </si>
  <si>
    <t>CD27</t>
  </si>
  <si>
    <t>CD28</t>
  </si>
  <si>
    <t>CD29</t>
  </si>
  <si>
    <t>CD30</t>
  </si>
  <si>
    <t>CD31</t>
  </si>
  <si>
    <t>CD32</t>
  </si>
  <si>
    <t>CD33</t>
  </si>
  <si>
    <t>CD34</t>
  </si>
  <si>
    <t>CD35</t>
  </si>
  <si>
    <t>CD36</t>
  </si>
  <si>
    <t>CD37</t>
  </si>
  <si>
    <t>CD38</t>
  </si>
  <si>
    <t>CD39</t>
  </si>
  <si>
    <t>CD40</t>
  </si>
  <si>
    <t>CD41</t>
  </si>
  <si>
    <t>CD42</t>
  </si>
  <si>
    <t>CD43</t>
  </si>
  <si>
    <t>CD44</t>
  </si>
  <si>
    <t>CD45</t>
  </si>
  <si>
    <t>CD46</t>
  </si>
  <si>
    <t>CD47</t>
  </si>
  <si>
    <t>CD48</t>
  </si>
  <si>
    <t>CD49</t>
  </si>
  <si>
    <t>CD50</t>
  </si>
  <si>
    <t>CD109</t>
  </si>
  <si>
    <t>CD110</t>
  </si>
  <si>
    <t>CD169</t>
  </si>
  <si>
    <t>CD170</t>
  </si>
  <si>
    <t>CD171</t>
  </si>
  <si>
    <t>CD172</t>
  </si>
  <si>
    <t>CD173</t>
  </si>
  <si>
    <t>CD174</t>
  </si>
  <si>
    <t>RD11</t>
  </si>
  <si>
    <t>RD21</t>
  </si>
  <si>
    <t>RS11</t>
  </si>
  <si>
    <t>ST1</t>
  </si>
  <si>
    <t>ST2</t>
  </si>
  <si>
    <t>STG1</t>
  </si>
  <si>
    <t>STG2</t>
  </si>
  <si>
    <t>BD5</t>
  </si>
  <si>
    <t>CD51</t>
  </si>
  <si>
    <t>CD52</t>
  </si>
  <si>
    <t>CD53</t>
  </si>
  <si>
    <t>CD54</t>
  </si>
  <si>
    <t>CD55</t>
  </si>
  <si>
    <t>CD56</t>
  </si>
  <si>
    <t>CD57</t>
  </si>
  <si>
    <t>CD58</t>
  </si>
  <si>
    <t>CD59</t>
  </si>
  <si>
    <t>CD60</t>
  </si>
  <si>
    <t>CD61</t>
  </si>
  <si>
    <t>CD62</t>
  </si>
  <si>
    <t>CD63</t>
  </si>
  <si>
    <t>CD64</t>
  </si>
  <si>
    <t>CD65</t>
  </si>
  <si>
    <t>CD66</t>
  </si>
  <si>
    <t>CD67</t>
  </si>
  <si>
    <t>CD68</t>
  </si>
  <si>
    <t>CD69</t>
  </si>
  <si>
    <t>CD70</t>
  </si>
  <si>
    <t>CD71</t>
  </si>
  <si>
    <t>CD72</t>
  </si>
  <si>
    <t>CD73</t>
  </si>
  <si>
    <t>CD74</t>
  </si>
  <si>
    <t>CD75</t>
  </si>
  <si>
    <t>CD76</t>
  </si>
  <si>
    <t>CD77</t>
  </si>
  <si>
    <t>CD78</t>
  </si>
  <si>
    <t>CD79</t>
  </si>
  <si>
    <t>CD83</t>
  </si>
  <si>
    <t>CD84</t>
  </si>
  <si>
    <t>CD85</t>
  </si>
  <si>
    <t>CD89</t>
  </si>
  <si>
    <t>CD91</t>
  </si>
  <si>
    <t>CD92</t>
  </si>
  <si>
    <t>CD93</t>
  </si>
  <si>
    <t>CD94</t>
  </si>
  <si>
    <t>CD95</t>
  </si>
  <si>
    <t>CD97</t>
  </si>
  <si>
    <t>CD111</t>
  </si>
  <si>
    <t>CD112</t>
  </si>
  <si>
    <t>CD113</t>
  </si>
  <si>
    <t>CD114</t>
  </si>
  <si>
    <t>CD115</t>
  </si>
  <si>
    <t>CD116</t>
  </si>
  <si>
    <t>CD117</t>
  </si>
  <si>
    <t>CD118</t>
  </si>
  <si>
    <t>CD119</t>
  </si>
  <si>
    <t>CD120</t>
  </si>
  <si>
    <t>RD32</t>
  </si>
  <si>
    <t>RD42</t>
  </si>
  <si>
    <t>RS5</t>
  </si>
  <si>
    <t>ST3</t>
  </si>
  <si>
    <t>ST5</t>
  </si>
  <si>
    <t>STG3</t>
  </si>
  <si>
    <t>STG5</t>
  </si>
  <si>
    <t>CD121</t>
  </si>
  <si>
    <t>CD122</t>
  </si>
  <si>
    <t>CD123</t>
  </si>
  <si>
    <t>CD124</t>
  </si>
  <si>
    <t>CD125</t>
  </si>
  <si>
    <t>CD126</t>
  </si>
  <si>
    <t>CD127</t>
  </si>
  <si>
    <t>CD128</t>
  </si>
  <si>
    <t>CD129</t>
  </si>
  <si>
    <t>CD130</t>
  </si>
  <si>
    <t>CD131</t>
  </si>
  <si>
    <t>CD132</t>
  </si>
  <si>
    <t>CD133</t>
  </si>
  <si>
    <t>CD134</t>
  </si>
  <si>
    <t>CD135</t>
  </si>
  <si>
    <t>CD136</t>
  </si>
  <si>
    <t>CD137</t>
  </si>
  <si>
    <t>CD138</t>
  </si>
  <si>
    <t>CD139</t>
  </si>
  <si>
    <t>CD144</t>
  </si>
  <si>
    <t>CD145</t>
  </si>
  <si>
    <t>CD146</t>
  </si>
  <si>
    <t>CD147</t>
  </si>
  <si>
    <t>CD148</t>
  </si>
  <si>
    <t>CD149</t>
  </si>
  <si>
    <t>CD150</t>
  </si>
  <si>
    <t>CD151</t>
  </si>
  <si>
    <t>CD152</t>
  </si>
  <si>
    <t>CD154</t>
  </si>
  <si>
    <t>RD62</t>
  </si>
  <si>
    <t>RD64</t>
  </si>
  <si>
    <t>ST6</t>
  </si>
  <si>
    <t>STG6</t>
  </si>
  <si>
    <t>CD155</t>
  </si>
  <si>
    <t>CD156</t>
  </si>
  <si>
    <t>CD157</t>
  </si>
  <si>
    <t>CD158</t>
  </si>
  <si>
    <t>CD159</t>
  </si>
  <si>
    <t>CD160</t>
  </si>
  <si>
    <t>CD161</t>
  </si>
  <si>
    <t>CD162</t>
  </si>
  <si>
    <t>CD163</t>
  </si>
  <si>
    <t>CD164</t>
  </si>
  <si>
    <t>CD165</t>
  </si>
  <si>
    <t>CD166</t>
  </si>
  <si>
    <t>CD167</t>
  </si>
  <si>
    <t>RD72</t>
  </si>
  <si>
    <t>CS3</t>
  </si>
  <si>
    <t>CS4</t>
  </si>
  <si>
    <t>CS5</t>
  </si>
  <si>
    <t>R548</t>
  </si>
  <si>
    <t>RB7</t>
  </si>
  <si>
    <t>RB8</t>
  </si>
  <si>
    <t>RS6</t>
  </si>
  <si>
    <t>RS7</t>
  </si>
  <si>
    <t>RS9</t>
  </si>
  <si>
    <t>S0_DPS_AVDD09</t>
  </si>
  <si>
    <t>S0_DPS_AVDD33</t>
  </si>
  <si>
    <t>S0_DPS_DVDD09</t>
  </si>
  <si>
    <t>S0_DPS_DVDD33</t>
  </si>
  <si>
    <t>S0_DPS_LDOIN</t>
  </si>
  <si>
    <t>SG0_SWR1_FB</t>
  </si>
  <si>
    <t>SWR1</t>
  </si>
  <si>
    <t>BDG1</t>
  </si>
  <si>
    <t>BDG2</t>
  </si>
  <si>
    <t>CG1</t>
  </si>
  <si>
    <t>CG2</t>
  </si>
  <si>
    <t>CG3</t>
  </si>
  <si>
    <t>CG4</t>
  </si>
  <si>
    <t>CG5</t>
  </si>
  <si>
    <t>CG6</t>
  </si>
  <si>
    <t>CG7</t>
  </si>
  <si>
    <t>CG8</t>
  </si>
  <si>
    <t>CG9</t>
  </si>
  <si>
    <t>CG10</t>
  </si>
  <si>
    <t>CG11</t>
  </si>
  <si>
    <t>CG12</t>
  </si>
  <si>
    <t>CG13</t>
  </si>
  <si>
    <t>CG14</t>
  </si>
  <si>
    <t>CG15</t>
  </si>
  <si>
    <t>CG16</t>
  </si>
  <si>
    <t>CG17</t>
  </si>
  <si>
    <t>CG18</t>
  </si>
  <si>
    <t>CG19</t>
  </si>
  <si>
    <t>CG20</t>
  </si>
  <si>
    <t>CG21</t>
  </si>
  <si>
    <t>CG22</t>
  </si>
  <si>
    <t>CG23</t>
  </si>
  <si>
    <t>CG24</t>
  </si>
  <si>
    <t>CG25</t>
  </si>
  <si>
    <t>CG26</t>
  </si>
  <si>
    <t>CG27</t>
  </si>
  <si>
    <t>CG28</t>
  </si>
  <si>
    <t>CG29</t>
  </si>
  <si>
    <t>CG30</t>
  </si>
  <si>
    <t>CG31</t>
  </si>
  <si>
    <t>CG32</t>
  </si>
  <si>
    <t>CG33</t>
  </si>
  <si>
    <t>CG34</t>
  </si>
  <si>
    <t>CG35</t>
  </si>
  <si>
    <t>CG36</t>
  </si>
  <si>
    <t>CG37</t>
  </si>
  <si>
    <t>CG38</t>
  </si>
  <si>
    <t>CG39</t>
  </si>
  <si>
    <t>CG40</t>
  </si>
  <si>
    <t>CG41</t>
  </si>
  <si>
    <t>CG42</t>
  </si>
  <si>
    <t>CG43</t>
  </si>
  <si>
    <t>CG44</t>
  </si>
  <si>
    <t>CG45</t>
  </si>
  <si>
    <t>CG46</t>
  </si>
  <si>
    <t>CG47</t>
  </si>
  <si>
    <t>CG48</t>
  </si>
  <si>
    <t>CG49</t>
  </si>
  <si>
    <t>CG50</t>
  </si>
  <si>
    <t>CG109</t>
  </si>
  <si>
    <t>CG110</t>
  </si>
  <si>
    <t>CG169</t>
  </si>
  <si>
    <t>CG170</t>
  </si>
  <si>
    <t>CG171</t>
  </si>
  <si>
    <t>CG172</t>
  </si>
  <si>
    <t>CG173</t>
  </si>
  <si>
    <t>CG174</t>
  </si>
  <si>
    <t>BDG5</t>
  </si>
  <si>
    <t>CG51</t>
  </si>
  <si>
    <t>CG52</t>
  </si>
  <si>
    <t>CG53</t>
  </si>
  <si>
    <t>CG54</t>
  </si>
  <si>
    <t>CG55</t>
  </si>
  <si>
    <t>CG56</t>
  </si>
  <si>
    <t>CG57</t>
  </si>
  <si>
    <t>CG58</t>
  </si>
  <si>
    <t>CG59</t>
  </si>
  <si>
    <t>CG60</t>
  </si>
  <si>
    <t>CG61</t>
  </si>
  <si>
    <t>CG62</t>
  </si>
  <si>
    <t>CG63</t>
  </si>
  <si>
    <t>CG64</t>
  </si>
  <si>
    <t>CG65</t>
  </si>
  <si>
    <t>CG66</t>
  </si>
  <si>
    <t>CG67</t>
  </si>
  <si>
    <t>CG68</t>
  </si>
  <si>
    <t>CG69</t>
  </si>
  <si>
    <t>CG70</t>
  </si>
  <si>
    <t>CG71</t>
  </si>
  <si>
    <t>CG72</t>
  </si>
  <si>
    <t>CG73</t>
  </si>
  <si>
    <t>CG74</t>
  </si>
  <si>
    <t>CG75</t>
  </si>
  <si>
    <t>CG76</t>
  </si>
  <si>
    <t>CG77</t>
  </si>
  <si>
    <t>CG78</t>
  </si>
  <si>
    <t>CG79</t>
  </si>
  <si>
    <t>CG83</t>
  </si>
  <si>
    <t>CG84</t>
  </si>
  <si>
    <t>CG85</t>
  </si>
  <si>
    <t>CG89</t>
  </si>
  <si>
    <t>CG91</t>
  </si>
  <si>
    <t>CG92</t>
  </si>
  <si>
    <t>CG93</t>
  </si>
  <si>
    <t>CG94</t>
  </si>
  <si>
    <t>CG95</t>
  </si>
  <si>
    <t>CG97</t>
  </si>
  <si>
    <t>CG111</t>
  </si>
  <si>
    <t>CG112</t>
  </si>
  <si>
    <t>CG113</t>
  </si>
  <si>
    <t>CG114</t>
  </si>
  <si>
    <t>CG115</t>
  </si>
  <si>
    <t>CG116</t>
  </si>
  <si>
    <t>CG117</t>
  </si>
  <si>
    <t>CG118</t>
  </si>
  <si>
    <t>CG119</t>
  </si>
  <si>
    <t>CG120</t>
  </si>
  <si>
    <t>RG32</t>
  </si>
  <si>
    <t>RG42</t>
  </si>
  <si>
    <t>CG121</t>
  </si>
  <si>
    <t>CG122</t>
  </si>
  <si>
    <t>CG123</t>
  </si>
  <si>
    <t>CG124</t>
  </si>
  <si>
    <t>CG125</t>
  </si>
  <si>
    <t>CG126</t>
  </si>
  <si>
    <t>CG127</t>
  </si>
  <si>
    <t>CG128</t>
  </si>
  <si>
    <t>CG129</t>
  </si>
  <si>
    <t>CG130</t>
  </si>
  <si>
    <t>CG131</t>
  </si>
  <si>
    <t>CG132</t>
  </si>
  <si>
    <t>CG133</t>
  </si>
  <si>
    <t>CG134</t>
  </si>
  <si>
    <t>CG135</t>
  </si>
  <si>
    <t>CG136</t>
  </si>
  <si>
    <t>CG137</t>
  </si>
  <si>
    <t>CG138</t>
  </si>
  <si>
    <t>CG139</t>
  </si>
  <si>
    <t>CG144</t>
  </si>
  <si>
    <t>CG145</t>
  </si>
  <si>
    <t>CG146</t>
  </si>
  <si>
    <t>CG147</t>
  </si>
  <si>
    <t>CG148</t>
  </si>
  <si>
    <t>CG149</t>
  </si>
  <si>
    <t>CG150</t>
  </si>
  <si>
    <t>CG151</t>
  </si>
  <si>
    <t>CG152</t>
  </si>
  <si>
    <t>CG154</t>
  </si>
  <si>
    <t>RG64</t>
  </si>
  <si>
    <t>CG155</t>
  </si>
  <si>
    <t>CG156</t>
  </si>
  <si>
    <t>CG158</t>
  </si>
  <si>
    <t>CG159</t>
  </si>
  <si>
    <t>CG161</t>
  </si>
  <si>
    <t>CG162</t>
  </si>
  <si>
    <t>CG163</t>
  </si>
  <si>
    <t>CG164</t>
  </si>
  <si>
    <t>CG165</t>
  </si>
  <si>
    <t>CG166</t>
  </si>
  <si>
    <t>CG167</t>
  </si>
  <si>
    <t>CG326</t>
  </si>
  <si>
    <t>CG327</t>
  </si>
  <si>
    <t>RG1</t>
  </si>
  <si>
    <t>RG72</t>
  </si>
  <si>
    <t>C379</t>
  </si>
  <si>
    <t>C381</t>
  </si>
  <si>
    <t>C383</t>
  </si>
  <si>
    <t>K130</t>
  </si>
  <si>
    <t>R439</t>
  </si>
  <si>
    <t>R440</t>
  </si>
  <si>
    <t>C375</t>
  </si>
  <si>
    <t>C376</t>
  </si>
  <si>
    <t>C377</t>
  </si>
  <si>
    <t>C384</t>
  </si>
  <si>
    <t>C385</t>
  </si>
  <si>
    <t>C391</t>
  </si>
  <si>
    <t>C412</t>
  </si>
  <si>
    <t>C413</t>
  </si>
  <si>
    <t>C418</t>
  </si>
  <si>
    <t>K140</t>
  </si>
  <si>
    <t>R438</t>
  </si>
  <si>
    <t>R441</t>
  </si>
  <si>
    <t>R454</t>
  </si>
  <si>
    <t>R455</t>
  </si>
  <si>
    <t>R456</t>
  </si>
  <si>
    <t>R498</t>
  </si>
  <si>
    <t>R499</t>
  </si>
  <si>
    <t>R500</t>
  </si>
  <si>
    <t>T23</t>
  </si>
  <si>
    <t>C401</t>
  </si>
  <si>
    <t>C405</t>
  </si>
  <si>
    <t>C406</t>
  </si>
  <si>
    <t>R470</t>
  </si>
  <si>
    <t>R474</t>
  </si>
  <si>
    <t>C399</t>
  </si>
  <si>
    <t>C402</t>
  </si>
  <si>
    <t>C407</t>
  </si>
  <si>
    <t>C421</t>
  </si>
  <si>
    <t>C422</t>
  </si>
  <si>
    <t>C427</t>
  </si>
  <si>
    <t>C430</t>
  </si>
  <si>
    <t>C431</t>
  </si>
  <si>
    <t>C436</t>
  </si>
  <si>
    <t>R473</t>
  </si>
  <si>
    <t>R475</t>
  </si>
  <si>
    <t>R517</t>
  </si>
  <si>
    <t>R518</t>
  </si>
  <si>
    <t>R519</t>
  </si>
  <si>
    <t>R536</t>
  </si>
  <si>
    <t>R537</t>
  </si>
  <si>
    <t>R538</t>
  </si>
  <si>
    <t>T20</t>
  </si>
  <si>
    <t>C439</t>
  </si>
  <si>
    <t>C440</t>
  </si>
  <si>
    <t>C441</t>
  </si>
  <si>
    <t>C442</t>
  </si>
  <si>
    <t>K144</t>
  </si>
  <si>
    <t>K145</t>
  </si>
  <si>
    <t>R540</t>
  </si>
  <si>
    <t>R541</t>
  </si>
  <si>
    <t>R542</t>
  </si>
  <si>
    <t>R543</t>
  </si>
  <si>
    <t>C119</t>
  </si>
  <si>
    <t>K180</t>
  </si>
  <si>
    <t>K181</t>
  </si>
  <si>
    <t>K182</t>
  </si>
  <si>
    <t>K183</t>
  </si>
  <si>
    <t>RR400</t>
  </si>
  <si>
    <t>RR401</t>
  </si>
  <si>
    <t>RR402</t>
  </si>
  <si>
    <t>RR403</t>
  </si>
  <si>
    <t>RR404</t>
  </si>
  <si>
    <t>RR405</t>
  </si>
  <si>
    <t>RR406</t>
  </si>
  <si>
    <t>RR407</t>
  </si>
  <si>
    <t>RR408</t>
  </si>
  <si>
    <t>RR409</t>
  </si>
  <si>
    <t>RR410</t>
  </si>
  <si>
    <t>RR411</t>
  </si>
  <si>
    <t>RR412</t>
  </si>
  <si>
    <t>RR413</t>
  </si>
  <si>
    <t>RRG49</t>
  </si>
  <si>
    <t>RRG51</t>
  </si>
  <si>
    <t>RRG52</t>
  </si>
  <si>
    <t>RRG53</t>
  </si>
  <si>
    <t>RRG54</t>
  </si>
  <si>
    <t>RRG55</t>
  </si>
  <si>
    <t>RRG56</t>
  </si>
  <si>
    <t>RRG57</t>
  </si>
  <si>
    <t>RRG58</t>
  </si>
  <si>
    <t>RRG59</t>
  </si>
  <si>
    <t>RRG91</t>
  </si>
  <si>
    <t>RRG92</t>
  </si>
  <si>
    <t>RRG93</t>
  </si>
  <si>
    <t>RRG94</t>
  </si>
  <si>
    <t>RRG95</t>
  </si>
  <si>
    <t>RRG96</t>
  </si>
  <si>
    <t>CS61</t>
  </si>
  <si>
    <t>CS62</t>
  </si>
  <si>
    <t>CS63</t>
  </si>
  <si>
    <t>CS64</t>
  </si>
  <si>
    <t>CS71</t>
  </si>
  <si>
    <t>CS72</t>
  </si>
  <si>
    <t>CS73</t>
  </si>
  <si>
    <t>CS74</t>
  </si>
  <si>
    <t>K184</t>
  </si>
  <si>
    <t>CS101</t>
  </si>
  <si>
    <t>CS102</t>
  </si>
  <si>
    <t>CS103</t>
  </si>
  <si>
    <t>CS104</t>
  </si>
  <si>
    <t>CS107</t>
  </si>
  <si>
    <t>CS108</t>
  </si>
  <si>
    <t>K211</t>
  </si>
  <si>
    <t>K212</t>
  </si>
  <si>
    <t>CS111</t>
  </si>
  <si>
    <t>CS112</t>
  </si>
  <si>
    <t>CS113</t>
  </si>
  <si>
    <t>CS114</t>
  </si>
  <si>
    <t>CS117</t>
  </si>
  <si>
    <t>CS118</t>
  </si>
  <si>
    <t>K213</t>
  </si>
  <si>
    <t>K214</t>
  </si>
  <si>
    <t>K217</t>
  </si>
  <si>
    <t>K220</t>
  </si>
  <si>
    <t>K221</t>
  </si>
  <si>
    <t>RS104</t>
  </si>
  <si>
    <t>RS114</t>
  </si>
  <si>
    <t>RSG104</t>
  </si>
  <si>
    <t>RSG105</t>
  </si>
  <si>
    <t>RSG114</t>
  </si>
  <si>
    <t>RSG115</t>
  </si>
  <si>
    <t>BDH11</t>
  </si>
  <si>
    <t>BDH12</t>
  </si>
  <si>
    <t>BDH13</t>
  </si>
  <si>
    <t>BDH14</t>
  </si>
  <si>
    <t>CH11</t>
  </si>
  <si>
    <t>CH1111</t>
  </si>
  <si>
    <t>CH1112</t>
  </si>
  <si>
    <t>CH1171</t>
  </si>
  <si>
    <t>CH1172</t>
  </si>
  <si>
    <t>CH1173</t>
  </si>
  <si>
    <t>CH1174</t>
  </si>
  <si>
    <t>CH1201</t>
  </si>
  <si>
    <t>CH1202</t>
  </si>
  <si>
    <t>CH1251</t>
  </si>
  <si>
    <t>CH1252</t>
  </si>
  <si>
    <t>CH1331</t>
  </si>
  <si>
    <t>CH1332</t>
  </si>
  <si>
    <t>CH1333</t>
  </si>
  <si>
    <t>CH1334</t>
  </si>
  <si>
    <t>CH1341</t>
  </si>
  <si>
    <t>CH1342</t>
  </si>
  <si>
    <t>CH1351</t>
  </si>
  <si>
    <t>CH1352</t>
  </si>
  <si>
    <t>CH1361</t>
  </si>
  <si>
    <t>CH1362</t>
  </si>
  <si>
    <t>CH1363</t>
  </si>
  <si>
    <t>CH1364</t>
  </si>
  <si>
    <t>CH1391</t>
  </si>
  <si>
    <t>CH1392</t>
  </si>
  <si>
    <t>CH1401</t>
  </si>
  <si>
    <t>CH1402</t>
  </si>
  <si>
    <t>CH1403</t>
  </si>
  <si>
    <t>CH1404</t>
  </si>
  <si>
    <t>CH1501</t>
  </si>
  <si>
    <t>CH1502</t>
  </si>
  <si>
    <t>CH1503</t>
  </si>
  <si>
    <t>CH1504</t>
  </si>
  <si>
    <t>CH1551</t>
  </si>
  <si>
    <t>CH1552</t>
  </si>
  <si>
    <t>CH1601</t>
  </si>
  <si>
    <t>CH1602</t>
  </si>
  <si>
    <t>CH1631</t>
  </si>
  <si>
    <t>CH1632</t>
  </si>
  <si>
    <t>CH1633</t>
  </si>
  <si>
    <t>CH1634</t>
  </si>
  <si>
    <t>HOST1</t>
  </si>
  <si>
    <t>LH11</t>
  </si>
  <si>
    <t>RH13</t>
  </si>
  <si>
    <t>RH112</t>
  </si>
  <si>
    <t>RH113</t>
  </si>
  <si>
    <t>RH114</t>
  </si>
  <si>
    <t>RH116</t>
  </si>
  <si>
    <t>RH118</t>
  </si>
  <si>
    <t>RH119</t>
  </si>
  <si>
    <t>RH121</t>
  </si>
  <si>
    <t>RH122</t>
  </si>
  <si>
    <t>RH123</t>
  </si>
  <si>
    <t>RH129</t>
  </si>
  <si>
    <t>RH130</t>
  </si>
  <si>
    <t>RH132</t>
  </si>
  <si>
    <t>RH151</t>
  </si>
  <si>
    <t>RH152</t>
  </si>
  <si>
    <t>RH161</t>
  </si>
  <si>
    <t>RH162</t>
  </si>
  <si>
    <t>RH171</t>
  </si>
  <si>
    <t>RH172</t>
  </si>
  <si>
    <t>RH181</t>
  </si>
  <si>
    <t>RH182</t>
  </si>
  <si>
    <t>RH191</t>
  </si>
  <si>
    <t>RH1101</t>
  </si>
  <si>
    <t>RH1102</t>
  </si>
  <si>
    <t>RH1103</t>
  </si>
  <si>
    <t>RH1241</t>
  </si>
  <si>
    <t>RH1242</t>
  </si>
  <si>
    <t>RH1261</t>
  </si>
  <si>
    <t>RH1262</t>
  </si>
  <si>
    <t>RH1271</t>
  </si>
  <si>
    <t>RH1272</t>
  </si>
  <si>
    <t>RH1281</t>
  </si>
  <si>
    <t>RH1282</t>
  </si>
  <si>
    <t>RH1511</t>
  </si>
  <si>
    <t>SH01_DGND1</t>
  </si>
  <si>
    <t>SH01_DGND2</t>
  </si>
  <si>
    <t>SH01_DGND3</t>
  </si>
  <si>
    <t>SH01_DGND4</t>
  </si>
  <si>
    <t>SH01_DPS_5V0</t>
  </si>
  <si>
    <t>SH01_PCIEGND1</t>
  </si>
  <si>
    <t>SH01_PCIEGND2</t>
  </si>
  <si>
    <t>SH01_PCIEGND3</t>
  </si>
  <si>
    <t>SH01_PCIEGND4</t>
  </si>
  <si>
    <t>SPIH11</t>
  </si>
  <si>
    <t>YH11</t>
  </si>
  <si>
    <t>RD81</t>
  </si>
  <si>
    <t>RD82</t>
  </si>
  <si>
    <t>RD83</t>
  </si>
  <si>
    <t>RD84</t>
  </si>
  <si>
    <t>RD85</t>
  </si>
  <si>
    <t>RD86</t>
  </si>
  <si>
    <t>RD87</t>
  </si>
  <si>
    <t>RD88</t>
  </si>
  <si>
    <t>RD89</t>
  </si>
  <si>
    <t>RD90</t>
  </si>
  <si>
    <t>RD92</t>
  </si>
  <si>
    <t>R552</t>
  </si>
  <si>
    <t>R553</t>
  </si>
  <si>
    <t>R554</t>
  </si>
  <si>
    <t>R555</t>
  </si>
  <si>
    <t>R556</t>
  </si>
  <si>
    <t>R557</t>
  </si>
  <si>
    <t>R558</t>
  </si>
  <si>
    <t>R559</t>
  </si>
  <si>
    <t>R560</t>
  </si>
  <si>
    <t>R561</t>
  </si>
  <si>
    <t>R562</t>
  </si>
  <si>
    <t>R563</t>
  </si>
  <si>
    <t>R564</t>
  </si>
  <si>
    <t>R565</t>
  </si>
  <si>
    <t>R566</t>
  </si>
  <si>
    <t>R567</t>
  </si>
  <si>
    <t>R568</t>
  </si>
  <si>
    <t>R569</t>
  </si>
  <si>
    <t>R570</t>
  </si>
  <si>
    <t>R571</t>
  </si>
  <si>
    <t>R572</t>
  </si>
  <si>
    <t>R573</t>
  </si>
  <si>
    <t>R574</t>
  </si>
  <si>
    <t>R575</t>
  </si>
  <si>
    <t>R576</t>
  </si>
  <si>
    <t>R577</t>
  </si>
  <si>
    <t>R578</t>
  </si>
  <si>
    <t>R579</t>
  </si>
  <si>
    <t>BD15</t>
  </si>
  <si>
    <t>BD16</t>
  </si>
  <si>
    <t>BD17</t>
  </si>
  <si>
    <t>BD18</t>
  </si>
  <si>
    <t>CD168</t>
  </si>
  <si>
    <t>CMOS1</t>
  </si>
  <si>
    <t>K223</t>
  </si>
  <si>
    <t>L3</t>
  </si>
  <si>
    <t>RD73</t>
  </si>
  <si>
    <t>RD74</t>
  </si>
  <si>
    <t>RD75</t>
  </si>
  <si>
    <t>RD76</t>
  </si>
  <si>
    <t>RD77</t>
  </si>
  <si>
    <t>RD78</t>
  </si>
  <si>
    <t>RD79</t>
  </si>
  <si>
    <t>RD80</t>
  </si>
  <si>
    <t>S0_MGND1</t>
  </si>
  <si>
    <t>S0_MGND2</t>
  </si>
  <si>
    <t>S0_MGND3</t>
  </si>
  <si>
    <t>S0_MGND4</t>
  </si>
  <si>
    <t>BDG15</t>
  </si>
  <si>
    <t>BDG16</t>
  </si>
  <si>
    <t>BDG17</t>
  </si>
  <si>
    <t>BDG18</t>
  </si>
  <si>
    <t>R580</t>
  </si>
  <si>
    <t>R581</t>
  </si>
  <si>
    <t>R582</t>
  </si>
  <si>
    <t>R583</t>
  </si>
  <si>
    <t>SG0_MGND1</t>
  </si>
  <si>
    <t>SG0_MGND2</t>
  </si>
  <si>
    <t>SG0_MGND3</t>
  </si>
  <si>
    <t>SG0_MGND4</t>
  </si>
  <si>
    <t>1HOST1</t>
  </si>
  <si>
    <t>HOST1</t>
    <phoneticPr fontId="1" type="noConversion"/>
  </si>
  <si>
    <t>GOLDEN0</t>
    <phoneticPr fontId="1" type="noConversion"/>
  </si>
  <si>
    <t>DUT to Golden
Port P5</t>
  </si>
  <si>
    <t>DUT to Golden
Port P1</t>
  </si>
  <si>
    <t>DUT to Golden
Port P0</t>
  </si>
  <si>
    <t>Scan A</t>
    <phoneticPr fontId="1" type="noConversion"/>
  </si>
  <si>
    <t>Scan D</t>
    <phoneticPr fontId="1" type="noConversion"/>
  </si>
  <si>
    <t>Scan B</t>
    <phoneticPr fontId="1" type="noConversion"/>
  </si>
  <si>
    <t>Scan B / DSIO</t>
    <phoneticPr fontId="1" type="noConversion"/>
  </si>
  <si>
    <t>Scan C</t>
    <phoneticPr fontId="1" type="noConversion"/>
  </si>
  <si>
    <t>Total Length (mils) 
( F + H + K )</t>
    <phoneticPr fontId="1" type="noConversion"/>
  </si>
  <si>
    <t>DSIO</t>
    <phoneticPr fontId="1" type="noConversion"/>
  </si>
  <si>
    <t>Scan Pin to Channel</t>
    <phoneticPr fontId="1" type="noConversion"/>
  </si>
  <si>
    <t>DUT0 to Channel</t>
    <phoneticPr fontId="1" type="noConversion"/>
  </si>
  <si>
    <t>DUT1 to Channel</t>
    <phoneticPr fontId="1" type="noConversion"/>
  </si>
  <si>
    <t>XI</t>
    <phoneticPr fontId="1" type="noConversion"/>
  </si>
  <si>
    <t>XO</t>
    <phoneticPr fontId="1" type="noConversion"/>
  </si>
  <si>
    <t>DUT0 to XTAL</t>
    <phoneticPr fontId="1" type="noConversion"/>
  </si>
  <si>
    <t>Golden0 to XTAL</t>
    <phoneticPr fontId="1" type="noConversion"/>
  </si>
  <si>
    <t>DUT1 to XTAL</t>
  </si>
  <si>
    <t>DUT1 to Channel</t>
  </si>
  <si>
    <t>Golden1 to XTAL</t>
  </si>
  <si>
    <t>Golden / DSP / Host</t>
    <phoneticPr fontId="1" type="noConversion"/>
  </si>
  <si>
    <r>
      <t xml:space="preserve">DUT-&gt; Choke 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</si>
  <si>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DUT -&gt; XTAL</t>
    <phoneticPr fontId="1" type="noConversion"/>
  </si>
  <si>
    <t>DUT -&gt; Channel</t>
    <phoneticPr fontId="1" type="noConversion"/>
  </si>
  <si>
    <t>Shielding</t>
    <phoneticPr fontId="1" type="noConversion"/>
  </si>
  <si>
    <t>Golden -&gt; XTAL</t>
    <phoneticPr fontId="1" type="noConversion"/>
  </si>
  <si>
    <t>S0_U3_P6_RC</t>
  </si>
  <si>
    <t>SG0_2_P6_RC</t>
  </si>
  <si>
    <t>P/N Difference (mils)</t>
    <phoneticPr fontId="1" type="noConversion"/>
  </si>
  <si>
    <r>
      <t xml:space="preserve">DUT-&gt; Transformer 
( E + G )
</t>
    </r>
    <r>
      <rPr>
        <sz val="12"/>
        <color theme="1"/>
        <rFont val="細明體"/>
        <family val="3"/>
        <charset val="136"/>
      </rPr>
      <t>此處為最短距離</t>
    </r>
    <phoneticPr fontId="1" type="noConversion"/>
  </si>
  <si>
    <t>SC_BPMU45V_HSD996</t>
  </si>
  <si>
    <t>S0_HSD292</t>
  </si>
  <si>
    <t>S1_HSD292</t>
  </si>
  <si>
    <r>
      <t>Golden -&gt; Choke
Net (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>)</t>
    </r>
    <phoneticPr fontId="1" type="noConversion"/>
  </si>
  <si>
    <r>
      <t xml:space="preserve">Golden -&gt; Transformer
</t>
    </r>
    <r>
      <rPr>
        <sz val="12"/>
        <color theme="1"/>
        <rFont val="細明體"/>
        <family val="3"/>
        <charset val="136"/>
      </rPr>
      <t>此處為最短距離</t>
    </r>
    <r>
      <rPr>
        <sz val="12"/>
        <color theme="1"/>
        <rFont val="Times New Roman"/>
        <family val="1"/>
      </rPr>
      <t xml:space="preserve">
Net</t>
    </r>
    <phoneticPr fontId="1" type="noConversion"/>
  </si>
  <si>
    <t>AVDD09_GIGA[01]</t>
  </si>
  <si>
    <t>AVDD09_GIGA[02]</t>
  </si>
  <si>
    <t>AVDD33_MCK[01]</t>
  </si>
  <si>
    <t>AVDD33_MCK[02]</t>
  </si>
  <si>
    <t>F15</t>
  </si>
  <si>
    <t>AVDD33_P2[01]</t>
  </si>
  <si>
    <t>AVDD33_P2[02]</t>
  </si>
  <si>
    <t>F16</t>
  </si>
  <si>
    <t>AVDD33_P3[01]</t>
  </si>
  <si>
    <t>AVDD33_P3[02]</t>
  </si>
  <si>
    <t>AVDD33_XTAL[01]</t>
  </si>
  <si>
    <t>AVDD33_XTAL[02]</t>
  </si>
  <si>
    <t>GPIO0_VDDIO</t>
  </si>
  <si>
    <t>GPIO1_VDDIO</t>
  </si>
  <si>
    <t>SPI_VDDIO</t>
  </si>
  <si>
    <t>P0_LDOOUT[01]</t>
  </si>
  <si>
    <t>P0_LDOOUT[02]</t>
  </si>
  <si>
    <t>P0_VDDIO[01]</t>
  </si>
  <si>
    <t>P0_VDDIO[02]</t>
  </si>
  <si>
    <t>P0_VDDIO[03]</t>
  </si>
  <si>
    <t>P1_LDOOUT[01]</t>
  </si>
  <si>
    <t>P1_LDOOUT[02]</t>
  </si>
  <si>
    <t>P1_VDDIO[01]</t>
  </si>
  <si>
    <t>P1_VDDIO[02]</t>
  </si>
  <si>
    <t>P0_LDOIN[01]</t>
  </si>
  <si>
    <t>P0_LDOIN[02]</t>
  </si>
  <si>
    <t>P1_LDOIN[01]</t>
  </si>
  <si>
    <t>P1_LDOIN[02]</t>
  </si>
  <si>
    <t>GND[01]</t>
  </si>
  <si>
    <t>GND[02]</t>
  </si>
  <si>
    <t>GND[03]</t>
  </si>
  <si>
    <t>GND[04]</t>
  </si>
  <si>
    <t>GND[05]</t>
  </si>
  <si>
    <t>GND[06]</t>
  </si>
  <si>
    <t>GND[07]</t>
  </si>
  <si>
    <t>GND[08]</t>
  </si>
  <si>
    <t>GND[09]</t>
  </si>
  <si>
    <t>GND[10]</t>
  </si>
  <si>
    <t>GND[11]</t>
  </si>
  <si>
    <t>GND[12]</t>
  </si>
  <si>
    <t>GND[13]</t>
  </si>
  <si>
    <t>GND[14]</t>
  </si>
  <si>
    <t>GND[15]</t>
  </si>
  <si>
    <t>GND[16]</t>
  </si>
  <si>
    <t>GND[17]</t>
  </si>
  <si>
    <t>GND[18]</t>
  </si>
  <si>
    <t>GND[19]</t>
  </si>
  <si>
    <t>GND[20]</t>
  </si>
  <si>
    <t>GND[21]</t>
  </si>
  <si>
    <t>GND[22]</t>
  </si>
  <si>
    <t>GND[23]</t>
  </si>
  <si>
    <t>GND[24]</t>
  </si>
  <si>
    <t>GND[25]</t>
  </si>
  <si>
    <t>GND[26]</t>
  </si>
  <si>
    <t>GND[27]</t>
  </si>
  <si>
    <t>GND[28]</t>
  </si>
  <si>
    <t>GND[29]</t>
  </si>
  <si>
    <t>GND[30]</t>
  </si>
  <si>
    <t>GND[31]</t>
  </si>
  <si>
    <t>GND[32]</t>
  </si>
  <si>
    <t>GND[33]</t>
  </si>
  <si>
    <t>GND[34]</t>
  </si>
  <si>
    <t>GND[35]</t>
  </si>
  <si>
    <t>GND[36]</t>
  </si>
  <si>
    <t>GND[37]</t>
  </si>
  <si>
    <t>GND[38]</t>
  </si>
  <si>
    <t>GND[39]</t>
  </si>
  <si>
    <t>GND[40]</t>
  </si>
  <si>
    <t>GND[41]</t>
  </si>
  <si>
    <t>GND[42]</t>
  </si>
  <si>
    <t>GND[43]</t>
  </si>
  <si>
    <t>P2_GIGA_MDIP</t>
  </si>
  <si>
    <t>P2_GIGA_MDIN</t>
  </si>
  <si>
    <t>P3_GIGA_MDIP</t>
  </si>
  <si>
    <t>P3_GIGA_MDIN</t>
  </si>
  <si>
    <t>P6_MDIP</t>
  </si>
  <si>
    <t>P6_MDIN</t>
  </si>
  <si>
    <t>P0_TXEN</t>
  </si>
  <si>
    <t>P0_TXD0</t>
  </si>
  <si>
    <t>P0_TXD1</t>
  </si>
  <si>
    <t>P0_TXC</t>
  </si>
  <si>
    <t>P0_TXD2</t>
  </si>
  <si>
    <t>P0_RXD0</t>
  </si>
  <si>
    <t>P0_TXD3</t>
  </si>
  <si>
    <t>P0_RXER</t>
  </si>
  <si>
    <t>P0_RXD1</t>
  </si>
  <si>
    <t>P0_RXD3</t>
  </si>
  <si>
    <t>P0_RXDV</t>
  </si>
  <si>
    <t>P0_RXC</t>
  </si>
  <si>
    <t>P0_RXD2</t>
  </si>
  <si>
    <t>P0_TESTD</t>
  </si>
  <si>
    <t>P1_TXEN</t>
  </si>
  <si>
    <t>P1_TXD0</t>
  </si>
  <si>
    <t>P1_TXD1</t>
  </si>
  <si>
    <t>P1_TXC</t>
  </si>
  <si>
    <t>P1_TXD2</t>
  </si>
  <si>
    <t>P1_RXD0</t>
  </si>
  <si>
    <t>P1_TXD3</t>
  </si>
  <si>
    <t>P1_RXER</t>
  </si>
  <si>
    <t>P1_RXD1</t>
  </si>
  <si>
    <t>P1_RXD3</t>
  </si>
  <si>
    <t>P1_RXDV</t>
  </si>
  <si>
    <t>P1_RXC</t>
  </si>
  <si>
    <t>P1_RXD2</t>
  </si>
  <si>
    <t>P1_TESTD</t>
  </si>
  <si>
    <t>F18</t>
  </si>
  <si>
    <t>F19</t>
  </si>
  <si>
    <t>P4_HSIN</t>
  </si>
  <si>
    <t>P4_HSIP</t>
  </si>
  <si>
    <t>P4_HSON</t>
  </si>
  <si>
    <t>P4_HSOP</t>
  </si>
  <si>
    <t>P5_HSIN</t>
  </si>
  <si>
    <t>P5_HSIP</t>
  </si>
  <si>
    <t>P5_HSON</t>
  </si>
  <si>
    <t>P5_HSOP</t>
  </si>
  <si>
    <t>W6</t>
  </si>
  <si>
    <t>W3</t>
  </si>
  <si>
    <t>V3</t>
  </si>
  <si>
    <t>P6_REFCLK_N</t>
  </si>
  <si>
    <t>P6_REFCLK_P</t>
  </si>
  <si>
    <t>P6_CLKREQB</t>
  </si>
  <si>
    <t>P7_CLKREQB</t>
  </si>
  <si>
    <t>P6_LANWAKEB</t>
  </si>
  <si>
    <t>P7_LANWAKEB</t>
  </si>
  <si>
    <t>P7_REFCLK_N</t>
  </si>
  <si>
    <t>V6</t>
  </si>
  <si>
    <t>P7_REFCLK_P</t>
  </si>
  <si>
    <t>P6_ISOLATEB</t>
  </si>
  <si>
    <t>P7_ISOLATEB</t>
  </si>
  <si>
    <t>P6_PCIE_RESETB</t>
  </si>
  <si>
    <t>P7_PCIE_RESETB</t>
  </si>
  <si>
    <t>TDO</t>
  </si>
  <si>
    <t>S1A</t>
  </si>
  <si>
    <t>S1B</t>
  </si>
  <si>
    <t>S2A</t>
  </si>
  <si>
    <t>S2B</t>
  </si>
  <si>
    <t>SEL1</t>
  </si>
  <si>
    <t>SEL2</t>
  </si>
  <si>
    <t>S0_U2_P2_GIGA_MDI-</t>
  </si>
  <si>
    <t>S0_U3_P2_GIGA_MDI-</t>
  </si>
  <si>
    <t>S0_U2_P2_GIGA_MDI+</t>
  </si>
  <si>
    <t>S0_U3_P2_GIGA_MDI+</t>
  </si>
  <si>
    <t>S0_U2_P3_GIGA_MDI-</t>
  </si>
  <si>
    <t>S0_U3_P3_GIGA_MDI-</t>
  </si>
  <si>
    <t>S0_U2_P3_GIGA_MDI+</t>
  </si>
  <si>
    <t>S0_U3_P3_GIGA_MDI+</t>
  </si>
  <si>
    <t>/OE1</t>
  </si>
  <si>
    <t>/OE2</t>
  </si>
  <si>
    <t>S0_P2_GIGA_MDI+</t>
  </si>
  <si>
    <t>A0+</t>
  </si>
  <si>
    <t>S0_P2_GIGA_MDI-</t>
  </si>
  <si>
    <t>A0-</t>
  </si>
  <si>
    <t>A1+</t>
  </si>
  <si>
    <t>A1-</t>
  </si>
  <si>
    <t>A2+</t>
  </si>
  <si>
    <t>A2-</t>
  </si>
  <si>
    <t>A3+</t>
  </si>
  <si>
    <t>A3-</t>
  </si>
  <si>
    <t>S0_U1_P2_GIGA_MDI+</t>
  </si>
  <si>
    <t>B0+</t>
  </si>
  <si>
    <t>S0_U1_P2_GIGA_MDI-</t>
  </si>
  <si>
    <t>B0-</t>
  </si>
  <si>
    <t>B1+</t>
  </si>
  <si>
    <t>B1-</t>
  </si>
  <si>
    <t>B2+</t>
  </si>
  <si>
    <t>B2-</t>
  </si>
  <si>
    <t>B3+</t>
  </si>
  <si>
    <t>B3-</t>
  </si>
  <si>
    <t>C0+</t>
  </si>
  <si>
    <t>C0-</t>
  </si>
  <si>
    <t>C1+</t>
  </si>
  <si>
    <t>C1-</t>
  </si>
  <si>
    <t>C2+</t>
  </si>
  <si>
    <t>C2-</t>
  </si>
  <si>
    <t>C3+</t>
  </si>
  <si>
    <t>C3-</t>
  </si>
  <si>
    <t>GND[1]</t>
  </si>
  <si>
    <t>GND[2]</t>
  </si>
  <si>
    <t>GND[3]</t>
  </si>
  <si>
    <t>GND[4]</t>
  </si>
  <si>
    <t>GND[5]</t>
  </si>
  <si>
    <t>GND[6]</t>
  </si>
  <si>
    <t>NC[2]</t>
  </si>
  <si>
    <t>VDD[1]</t>
  </si>
  <si>
    <t>VDD[2]</t>
  </si>
  <si>
    <t>VDD[3]</t>
  </si>
  <si>
    <t>VDD[4]</t>
  </si>
  <si>
    <t>VDD[5]</t>
  </si>
  <si>
    <t>VDD[6]</t>
  </si>
  <si>
    <t>S0_P3_GIGA_MDI+</t>
  </si>
  <si>
    <t>S0_P3_GIGA_MDI-</t>
  </si>
  <si>
    <t>S0_U1_P3_GIGA_MDI+</t>
  </si>
  <si>
    <t>S0_U1_P3_GIGA_MDI-</t>
  </si>
  <si>
    <t>S0_U2_P6_MDI+</t>
  </si>
  <si>
    <t>S0_U3_P6_MDI+</t>
  </si>
  <si>
    <t>S0_U2_P6_MDI-</t>
  </si>
  <si>
    <t>S0_U3_P6_MDI-</t>
  </si>
  <si>
    <t>S0_P6_MDI+</t>
  </si>
  <si>
    <t>S0_P6_MDI-</t>
  </si>
  <si>
    <t>S0_U1_P6_MDI+</t>
  </si>
  <si>
    <t>S0_U1_P6_MDI-</t>
  </si>
  <si>
    <t>SG0_1_P6_MDI-</t>
  </si>
  <si>
    <t>SG0_2_P6_MDI-</t>
  </si>
  <si>
    <t>SG0_1_P6_MDI+</t>
  </si>
  <si>
    <t>SG0_2_P6_MDI+</t>
  </si>
  <si>
    <t>SG0_1_P2_GIGA_MDI-</t>
  </si>
  <si>
    <t>SG0_2_P2_GIGA_MDI-</t>
  </si>
  <si>
    <t>SG0_1_P2_GIGA_MDI+</t>
  </si>
  <si>
    <t>SG0_2_P2_GIGA_MDI+</t>
  </si>
  <si>
    <t>SG0_1_P3_GIGA_MDI-</t>
  </si>
  <si>
    <t>SG0_2_P3_GIGA_MDI-</t>
  </si>
  <si>
    <t>SG0_1_P3_GIGA_MDI+</t>
  </si>
  <si>
    <t>SG0_2_P3_GIGA_MDI+</t>
  </si>
  <si>
    <t>SG0_P2_GIGA_MDI-</t>
  </si>
  <si>
    <t>SG0_P2_GIGA_MDI+</t>
  </si>
  <si>
    <t>SG0_P3_GIGA_MDI-</t>
  </si>
  <si>
    <t>SG0_P3_GIGA_MDI+</t>
  </si>
  <si>
    <t>SG0_P6_MDI-</t>
  </si>
  <si>
    <t>SG0_P6_MDI+</t>
  </si>
  <si>
    <t>SG0_3PI_P6_MDI+</t>
  </si>
  <si>
    <t>SG0_3PI_P6_MDI-</t>
  </si>
  <si>
    <t>S0_OE_K144</t>
  </si>
  <si>
    <t>S0_LB_P3_GIGA_MDI+</t>
  </si>
  <si>
    <t>S0_LB_P3_GIGA_MDI-</t>
  </si>
  <si>
    <t>S0_LB_P2_GIGA_MDI+</t>
  </si>
  <si>
    <t>S0_LB_P2_GIGA_MDI-</t>
  </si>
  <si>
    <t>S0_SEL1_K144</t>
  </si>
  <si>
    <t>S0_OE_K145</t>
  </si>
  <si>
    <t>SG0_3_P3_GIGA_MDI-</t>
  </si>
  <si>
    <t>SG0_3_P3_GIGA_MDI+</t>
  </si>
  <si>
    <t>SG0_3_P2_GIGA_MDI-</t>
  </si>
  <si>
    <t>SG0_3_P2_GIGA_MDI+</t>
  </si>
  <si>
    <t>S0_SEL1_K145</t>
  </si>
  <si>
    <t>S0_SEL2_K145</t>
  </si>
  <si>
    <t>SC_UDB144_1</t>
  </si>
  <si>
    <t>SC_UDB145_1</t>
  </si>
  <si>
    <t>S0_R_P0_TXEN</t>
  </si>
  <si>
    <t>S0_R_P0_TXD0</t>
  </si>
  <si>
    <t>SG0_P0_RXDV</t>
  </si>
  <si>
    <t>S0_R_P0_TXD1</t>
  </si>
  <si>
    <t>S0_R_P0_TXC</t>
  </si>
  <si>
    <t>S0_R_P0_TXD2</t>
  </si>
  <si>
    <t>S0_R_P0_RXD0</t>
  </si>
  <si>
    <t>SG0_P0_TXD0</t>
  </si>
  <si>
    <t>S0_R_P0_TXD3</t>
  </si>
  <si>
    <t>S0_R_P0_RXER</t>
  </si>
  <si>
    <t>SG0_P0_RXD0</t>
  </si>
  <si>
    <t>SG0_P0_RXD1</t>
  </si>
  <si>
    <t>SG0_P0_RXC</t>
  </si>
  <si>
    <t>SG0_P0_RXD2</t>
  </si>
  <si>
    <t>S0_R_P0_RXD1</t>
  </si>
  <si>
    <t>SG0_P0_RXD3</t>
  </si>
  <si>
    <t>SG0_P0_TXD1</t>
  </si>
  <si>
    <t>S0_R_P0_RXD3</t>
  </si>
  <si>
    <t>S0_R_P0_RXDV</t>
  </si>
  <si>
    <t>SG0_P0_TXD3</t>
  </si>
  <si>
    <t>SG0_P0_TXEN</t>
  </si>
  <si>
    <t>S0_R_P0_RXC</t>
  </si>
  <si>
    <t>S0_R_P0_RXD2</t>
  </si>
  <si>
    <t>SG0_P0_TXC</t>
  </si>
  <si>
    <t>SG0_P0_TXD2</t>
  </si>
  <si>
    <t>S0_P0_TXD0</t>
  </si>
  <si>
    <t>S0_P0_TXD1</t>
  </si>
  <si>
    <t>S0_P0_TXD2</t>
  </si>
  <si>
    <t>S0_P0_TXD3</t>
  </si>
  <si>
    <t>S0_P0_TXC</t>
  </si>
  <si>
    <t>S0_P0_TXEN</t>
  </si>
  <si>
    <t>S0_P0_RXER</t>
  </si>
  <si>
    <t>S0_P0_RXD1</t>
  </si>
  <si>
    <t>S0_P0_RXD3</t>
  </si>
  <si>
    <t>S0_P0_RXDV</t>
  </si>
  <si>
    <t>S0_P0_RXC</t>
  </si>
  <si>
    <t>S0_P0_RXD2</t>
  </si>
  <si>
    <t>S0_P0_TESTD</t>
  </si>
  <si>
    <t>S0_P0_RXD0</t>
  </si>
  <si>
    <t>SG0_P1_RXDV</t>
  </si>
  <si>
    <t>SG0_P1_TXD0</t>
  </si>
  <si>
    <t>SG0_P1_TXC</t>
  </si>
  <si>
    <t>SG0_P1_TXD2</t>
  </si>
  <si>
    <t>SG0_P1_RXD0</t>
  </si>
  <si>
    <t>SG0_P1_RXD1</t>
  </si>
  <si>
    <t>SG0_P1_RXC</t>
  </si>
  <si>
    <t>SG0_P1_RXD2</t>
  </si>
  <si>
    <t>SG0_P1_RXD3</t>
  </si>
  <si>
    <t>SG0_P1_TXD1</t>
  </si>
  <si>
    <t>SG0_P1_TXD3</t>
  </si>
  <si>
    <t>SG0_P1_TXEN</t>
  </si>
  <si>
    <t>S0_P1_TXD0</t>
  </si>
  <si>
    <t>S0_P1_TXD1</t>
  </si>
  <si>
    <t>S0_P1_TXD2</t>
  </si>
  <si>
    <t>S0_P1_TXD3</t>
  </si>
  <si>
    <t>S0_P1_TXC</t>
  </si>
  <si>
    <t>SG0_P0_TESTD</t>
  </si>
  <si>
    <t>SG0_P1_TESTD</t>
  </si>
  <si>
    <t>SG0_C_P4_HSO-</t>
  </si>
  <si>
    <t>SG0_P4_HSO-</t>
  </si>
  <si>
    <t>SG0_C_P4_HSO+</t>
  </si>
  <si>
    <t>SG0_P4_HSO+</t>
  </si>
  <si>
    <t>SG0_C_P4_HSI-</t>
  </si>
  <si>
    <t>SG0_P4_HSI-</t>
  </si>
  <si>
    <t>SG0_C_P4_HSI+</t>
  </si>
  <si>
    <t>SG0_P4_HSI+</t>
  </si>
  <si>
    <t>SG0_C_P5_HSO-</t>
  </si>
  <si>
    <t>SG0_P5_HSO-</t>
  </si>
  <si>
    <t>SG0_C_P5_HSO+</t>
  </si>
  <si>
    <t>SG0_P5_HSO+</t>
  </si>
  <si>
    <t>SG0_C_P5_HSI-</t>
  </si>
  <si>
    <t>SG0_P5_HSI-</t>
  </si>
  <si>
    <t>SG0_C_P5_HSI+</t>
  </si>
  <si>
    <t>SG0_P5_HSI+</t>
  </si>
  <si>
    <t>S0_OE_K184</t>
  </si>
  <si>
    <t>S0_P4_HSI-</t>
  </si>
  <si>
    <t>S0_P4_HSI+</t>
  </si>
  <si>
    <t>S0_P5_HSI-</t>
  </si>
  <si>
    <t>S0_P5_HSI+</t>
  </si>
  <si>
    <t>S0_DCH_P4_HSI-</t>
  </si>
  <si>
    <t>S0_DCH_P4_HSI+</t>
  </si>
  <si>
    <t>S0_DCH_P5_HSI-</t>
  </si>
  <si>
    <t>S0_DCH_P5_HSI+</t>
  </si>
  <si>
    <t>S0_SEL1_K184</t>
  </si>
  <si>
    <t>S0_P4_HSO-</t>
  </si>
  <si>
    <t>S0_P4_HSO+</t>
  </si>
  <si>
    <t>S0_DCH_P4_HSO-</t>
  </si>
  <si>
    <t>S0_DCH_P4_HSO+</t>
  </si>
  <si>
    <t>S0_P5_HSO-</t>
  </si>
  <si>
    <t>S0_P5_HSO+</t>
  </si>
  <si>
    <t>S0_DCH_P5_HSO-</t>
  </si>
  <si>
    <t>S0_DCH_P5_HSO+</t>
  </si>
  <si>
    <t>SC_UDB184_1</t>
  </si>
  <si>
    <t>SH01_C_P6_HSI-</t>
  </si>
  <si>
    <t>SH01_P6_HSI-</t>
  </si>
  <si>
    <t>SH01_C_P6_HSI+</t>
  </si>
  <si>
    <t>SH01_P6_HSI+</t>
  </si>
  <si>
    <t>SH01_P6_HSO+</t>
  </si>
  <si>
    <t>SH01_P6_HSO-</t>
  </si>
  <si>
    <t>S0_P6_REFCLK-</t>
  </si>
  <si>
    <t>S0_P6_REFCLK+</t>
  </si>
  <si>
    <t>SH01_P6_REFCLK_100M-</t>
  </si>
  <si>
    <t>SH01_P6_REFCLK_100M+</t>
  </si>
  <si>
    <t>S0_DCH_P6_HSI+</t>
  </si>
  <si>
    <t>S0_DCH_P6_HSI-</t>
  </si>
  <si>
    <t>S0_DCH_P6_REFCLK_100M-</t>
  </si>
  <si>
    <t>S0_DCH_P6_REFCLK_100M+</t>
  </si>
  <si>
    <t>S0_DCH_P6_HSO-</t>
  </si>
  <si>
    <t>S0_DCH_P6_HSO+</t>
  </si>
  <si>
    <t>S0_P6_CLKREQB</t>
  </si>
  <si>
    <t>S0_P7_CLKREQB</t>
  </si>
  <si>
    <t>SH01_P6_CLKREQB</t>
  </si>
  <si>
    <t>S0_DCH_P6_CLKREQB</t>
  </si>
  <si>
    <t>S0_DCH_P7_CLKREQB</t>
  </si>
  <si>
    <t>S0_P6_LANWAKEB</t>
  </si>
  <si>
    <t>S0_P7_LANWAKEB</t>
  </si>
  <si>
    <t>SH01_P6_LANWAKEB</t>
  </si>
  <si>
    <t>S0_DCH_P6_LANWAKEB</t>
  </si>
  <si>
    <t>S0_DCH_P7_LANWAKEB</t>
  </si>
  <si>
    <t>S0_OE_K213</t>
  </si>
  <si>
    <t>S0_SEL1_K213</t>
  </si>
  <si>
    <t>S0_OE_K214</t>
  </si>
  <si>
    <t>S0_P7_REFCLK-</t>
  </si>
  <si>
    <t>S0_P7_REFCLK+</t>
  </si>
  <si>
    <t>S0_DCH_P7_HSI+</t>
  </si>
  <si>
    <t>S0_DCH_P7_HSI-</t>
  </si>
  <si>
    <t>S0_DCH_P7_REFCLK_100M-</t>
  </si>
  <si>
    <t>S0_DCH_P7_REFCLK_100M+</t>
  </si>
  <si>
    <t>S0_SEL1_K214</t>
  </si>
  <si>
    <t>S0_SEL2_K214</t>
  </si>
  <si>
    <t>S0_OE_K217</t>
  </si>
  <si>
    <t>S0_DCH_P7_HSO-</t>
  </si>
  <si>
    <t>S0_DCH_P7_HSO+</t>
  </si>
  <si>
    <t>S0_SEL1_K217</t>
  </si>
  <si>
    <t>S0_SEL2_K217</t>
  </si>
  <si>
    <t>S0_P6_ISOLATEB</t>
  </si>
  <si>
    <t>S0_P7_ISOLATEB</t>
  </si>
  <si>
    <t>SH01_P6_ISOLATEB</t>
  </si>
  <si>
    <t>S0_DCH_P6_ISOLATEB</t>
  </si>
  <si>
    <t>S0_DCH_P7_ISOLATEB</t>
  </si>
  <si>
    <t>S0_P6_PCIE_RESETB</t>
  </si>
  <si>
    <t>S0_P7_PCIE_RESETB</t>
  </si>
  <si>
    <t>SH01_P6_PCIE_RESETB</t>
  </si>
  <si>
    <t>S0_DCH_P6_PCIE_RESETB</t>
  </si>
  <si>
    <t>S0_DCH_P7_PCIE_RESETB</t>
  </si>
  <si>
    <t>SC_UDB217_1</t>
  </si>
  <si>
    <t>SC_UDB213_1</t>
  </si>
  <si>
    <t>SC_UDB214_1</t>
  </si>
  <si>
    <t>SC_UDB214_2</t>
  </si>
  <si>
    <t>SG0_P6_CLKREQB</t>
  </si>
  <si>
    <t>SG0_P6_ISOLATEB</t>
  </si>
  <si>
    <t>SG0_P6_LANWAKEB</t>
  </si>
  <si>
    <t>SG0_P6_PCIE_RESETB</t>
  </si>
  <si>
    <t>SG0_P6_REFCLK-</t>
  </si>
  <si>
    <t>SG0_P6_REFCLK+</t>
  </si>
  <si>
    <t>SG0_P7_CLKREQB</t>
  </si>
  <si>
    <t>SG0_P7_ISOLATEB</t>
  </si>
  <si>
    <t>SG0_P7_LANWAKEB</t>
  </si>
  <si>
    <t>SG0_P7_PCIE_RESETB</t>
  </si>
  <si>
    <t>SG0_P7_REFCLK-</t>
  </si>
  <si>
    <t>SG0_P7_REFCLK+</t>
  </si>
  <si>
    <t>SH01_C_HSO-</t>
  </si>
  <si>
    <t>SH01_C_HSO+</t>
  </si>
  <si>
    <t>SH01_LANWAKEB</t>
  </si>
  <si>
    <t>S0_DCH_AT-</t>
  </si>
  <si>
    <t>S0_DCH_AT+</t>
  </si>
  <si>
    <t>S0_SCAND_HSD275</t>
  </si>
  <si>
    <t>S0_P1_LED</t>
  </si>
  <si>
    <t>S0_SCANC_HSD271</t>
  </si>
  <si>
    <t>S0_P2_LED</t>
  </si>
  <si>
    <t>S0_SCAND_HSD272</t>
  </si>
  <si>
    <t>S0_SCANB_HSD079</t>
  </si>
  <si>
    <t>S0_SCANB_HSD066</t>
  </si>
  <si>
    <t>SC_HSD070</t>
  </si>
  <si>
    <t>S0_SCAND_HSD292</t>
  </si>
  <si>
    <t>S0_TDO</t>
  </si>
  <si>
    <t>S0_P0_LDOOUT</t>
  </si>
  <si>
    <t>S2_P0_LDOOUT</t>
  </si>
  <si>
    <t>S0_P0_VDDIO</t>
  </si>
  <si>
    <t>S2_P0_VDDIO</t>
  </si>
  <si>
    <t>S0_P1_LDOOUT</t>
  </si>
  <si>
    <t>S2_P1_LDOOUT</t>
  </si>
  <si>
    <t>S0_P1_VDDIO</t>
  </si>
  <si>
    <t>S2_P1_VDDIO</t>
  </si>
  <si>
    <t>S2_P5_LDOOUT</t>
  </si>
  <si>
    <t>S2_P5_VDDIO</t>
  </si>
  <si>
    <t>S0_F_P0_1_5_VDDIO</t>
  </si>
  <si>
    <t>S0_SPI_VDDIO</t>
  </si>
  <si>
    <t>SG0_P0_LDOOUT</t>
  </si>
  <si>
    <t>SG0_P1_LDOOUT</t>
  </si>
  <si>
    <t>SC_HSD282+</t>
  </si>
  <si>
    <t>SC_HSD282-</t>
  </si>
  <si>
    <t>S1_DCH_AT+</t>
  </si>
  <si>
    <t>S1_DCH_AT-</t>
  </si>
  <si>
    <t>S2_DCH_AT+</t>
  </si>
  <si>
    <t>S2_DCH_AT-</t>
  </si>
  <si>
    <t>S3_DCH_AT+</t>
  </si>
  <si>
    <t>S3_DCH_AT-</t>
  </si>
  <si>
    <t>S1_DCH_P4_HSI+</t>
  </si>
  <si>
    <t>S1_DCH_P4_HSI-</t>
  </si>
  <si>
    <t>S2_DCH_P4_HSI+</t>
  </si>
  <si>
    <t>S2_DCH_P4_HSI-</t>
  </si>
  <si>
    <t>S3_DCH_P4_HSI+</t>
  </si>
  <si>
    <t>S3_DCH_P4_HSI-</t>
  </si>
  <si>
    <t>S1_DCH_P4_HSO+</t>
  </si>
  <si>
    <t>S1_DCH_P4_HSO-</t>
  </si>
  <si>
    <t>S2_DCH_P4_HSO+</t>
  </si>
  <si>
    <t>S2_DCH_P4_HSO-</t>
  </si>
  <si>
    <t>S3_DCH_P4_HSO+</t>
  </si>
  <si>
    <t>S3_DCH_P4_HSO-</t>
  </si>
  <si>
    <t>S1_DCH_P5_HSI+</t>
  </si>
  <si>
    <t>S1_DCH_P5_HSI-</t>
  </si>
  <si>
    <t>S2_DCH_P5_HSI+</t>
  </si>
  <si>
    <t>S2_DCH_P5_HSI-</t>
  </si>
  <si>
    <t>S3_DCH_P5_HSI+</t>
  </si>
  <si>
    <t>S3_DCH_P5_HSI-</t>
  </si>
  <si>
    <t>S1_DCH_P5_HSO+</t>
  </si>
  <si>
    <t>S1_DCH_P5_HSO-</t>
  </si>
  <si>
    <t>S2_DCH_P5_HSO+</t>
  </si>
  <si>
    <t>S2_DCH_P5_HSO-</t>
  </si>
  <si>
    <t>S3_DCH_P5_HSO+</t>
  </si>
  <si>
    <t>S3_DCH_P5_HSO-</t>
  </si>
  <si>
    <t>S1_DCH_P6_REFCLK_100M+</t>
  </si>
  <si>
    <t>S1_DCH_P6_REFCLK_100M-</t>
  </si>
  <si>
    <t>S2_DCH_P6_REFCLK_100M+</t>
  </si>
  <si>
    <t>S2_DCH_P6_REFCLK_100M-</t>
  </si>
  <si>
    <t>S3_DCH_P6_REFCLK_100M+</t>
  </si>
  <si>
    <t>S3_DCH_P6_REFCLK_100M-</t>
  </si>
  <si>
    <t>S1_DCH_P6_HSI+</t>
  </si>
  <si>
    <t>S1_DCH_P6_HSI-</t>
  </si>
  <si>
    <t>S2_DCH_P6_HSI+</t>
  </si>
  <si>
    <t>S2_DCH_P6_HSI-</t>
  </si>
  <si>
    <t>S3_DCH_P6_HSI+</t>
  </si>
  <si>
    <t>S3_DCH_P6_HSI-</t>
  </si>
  <si>
    <t>S1_DCH_P6_HSO+</t>
  </si>
  <si>
    <t>S1_DCH_P6_HSO-</t>
  </si>
  <si>
    <t>S2_DCH_P6_HSO+</t>
  </si>
  <si>
    <t>S2_DCH_P6_HSO-</t>
  </si>
  <si>
    <t>S3_DCH_P6_HSO+</t>
  </si>
  <si>
    <t>S3_DCH_P6_HSO-</t>
  </si>
  <si>
    <t>S1_DCH_P7_REFCLK_100M+</t>
  </si>
  <si>
    <t>S1_DCH_P7_REFCLK_100M-</t>
  </si>
  <si>
    <t>S2_DCH_P7_REFCLK_100M+</t>
  </si>
  <si>
    <t>S2_DCH_P7_REFCLK_100M-</t>
  </si>
  <si>
    <t>S3_DCH_P7_REFCLK_100M+</t>
  </si>
  <si>
    <t>S3_DCH_P7_REFCLK_100M-</t>
  </si>
  <si>
    <t>S1_DCH_P7_HSI+</t>
  </si>
  <si>
    <t>S1_DCH_P7_HSI-</t>
  </si>
  <si>
    <t>S2_DCH_P7_HSI+</t>
  </si>
  <si>
    <t>S2_DCH_P7_HSI-</t>
  </si>
  <si>
    <t>S3_DCH_P7_HSI+</t>
  </si>
  <si>
    <t>S3_DCH_P7_HSI-</t>
  </si>
  <si>
    <t>S1_DCH_P7_HSO+</t>
  </si>
  <si>
    <t>S1_DCH_P7_HSO-</t>
  </si>
  <si>
    <t>S2_DCH_P7_HSO+</t>
  </si>
  <si>
    <t>S2_DCH_P7_HSO-</t>
  </si>
  <si>
    <t>S3_DCH_P7_HSO+</t>
  </si>
  <si>
    <t>S3_DCH_P7_HSO-</t>
  </si>
  <si>
    <t>S1_DCH_P6_CLKREQB</t>
  </si>
  <si>
    <t>S1_DCH_P7_CLKREQB</t>
  </si>
  <si>
    <t>S2_DCH_P6_CLKREQB</t>
  </si>
  <si>
    <t>S2_DCH_P7_CLKREQB</t>
  </si>
  <si>
    <t>S3_DCH_P6_CLKREQB</t>
  </si>
  <si>
    <t>S3_DCH_P7_CLKREQB</t>
  </si>
  <si>
    <t>S1_DCH_P6_LANWAKEB</t>
  </si>
  <si>
    <t>S1_DCH_P7_LANWAKEB</t>
  </si>
  <si>
    <t>S2_DCH_P6_LANWAKEB</t>
  </si>
  <si>
    <t>S2_DCH_P7_LANWAKEB</t>
  </si>
  <si>
    <t>S3_DCH_P6_LANWAKEB</t>
  </si>
  <si>
    <t>S3_DCH_P7_LANWAKEB</t>
  </si>
  <si>
    <t>S1_DCH_P6_ISOLATEB</t>
  </si>
  <si>
    <t>S1_DCH_P7_ISOLATEB</t>
  </si>
  <si>
    <t>S2_DCH_P6_ISOLATEB</t>
  </si>
  <si>
    <t>S2_DCH_P7_ISOLATEB</t>
  </si>
  <si>
    <t>S3_DCH_P6_ISOLATEB</t>
  </si>
  <si>
    <t>S3_DCH_P7_ISOLATEB</t>
  </si>
  <si>
    <t>S1_DCH_P6_PCIE_RESETB</t>
  </si>
  <si>
    <t>S1_DCH_P7_PCIE_RESETB</t>
  </si>
  <si>
    <t>S2_DCH_P6_PCIE_RESETB</t>
  </si>
  <si>
    <t>S2_DCH_P7_PCIE_RESETB</t>
  </si>
  <si>
    <t>S3_DCH_P6_PCIE_RESETB</t>
  </si>
  <si>
    <t>S3_DCH_P7_PCIE_RESETB</t>
  </si>
  <si>
    <t>C144</t>
  </si>
  <si>
    <t>C145</t>
  </si>
  <si>
    <t>GPHY2</t>
  </si>
  <si>
    <t>GPHY3</t>
  </si>
  <si>
    <t>PT23</t>
  </si>
  <si>
    <t>RL10</t>
  </si>
  <si>
    <t>RL15</t>
  </si>
  <si>
    <t>RL16</t>
  </si>
  <si>
    <t>RL18</t>
  </si>
  <si>
    <t>RU7</t>
  </si>
  <si>
    <t>RU11</t>
  </si>
  <si>
    <t>RU12</t>
  </si>
  <si>
    <t>K231</t>
  </si>
  <si>
    <t>K232</t>
  </si>
  <si>
    <t>K233</t>
  </si>
  <si>
    <t>K225</t>
  </si>
  <si>
    <t>K226</t>
  </si>
  <si>
    <t>K227</t>
  </si>
  <si>
    <t>K228</t>
  </si>
  <si>
    <t>RL19</t>
  </si>
  <si>
    <t>RL21</t>
  </si>
  <si>
    <t>RU13</t>
  </si>
  <si>
    <t>C213</t>
  </si>
  <si>
    <t>C214</t>
  </si>
  <si>
    <t>C217</t>
  </si>
  <si>
    <t>RL37</t>
  </si>
  <si>
    <t>RL38</t>
  </si>
  <si>
    <t>RL39</t>
  </si>
  <si>
    <t>RL41</t>
  </si>
  <si>
    <t>RL42</t>
  </si>
  <si>
    <t>RL43</t>
  </si>
  <si>
    <t>RL44</t>
  </si>
  <si>
    <t>RL45</t>
  </si>
  <si>
    <t>RU25</t>
  </si>
  <si>
    <t>RU27</t>
  </si>
  <si>
    <t>RU29</t>
  </si>
  <si>
    <t>RU30</t>
  </si>
  <si>
    <t>RD95</t>
  </si>
  <si>
    <t>RD96</t>
  </si>
  <si>
    <t>R584</t>
  </si>
  <si>
    <t>RD97</t>
  </si>
  <si>
    <t>P0001_S0_PWR1</t>
  </si>
  <si>
    <t>P0002_S0_PWR2</t>
  </si>
  <si>
    <t>RD43</t>
  </si>
  <si>
    <t>P0003_S0_PWR3</t>
  </si>
  <si>
    <t>P0004_S0_PWR4</t>
  </si>
  <si>
    <t>P0005_S0_G_DC_Converter</t>
  </si>
  <si>
    <t>S0_DPS_GPIO_P015</t>
  </si>
  <si>
    <t>P0006_S0_G_PWR1</t>
  </si>
  <si>
    <t>P0007_S0_G_PWR2</t>
  </si>
  <si>
    <t>P0008_S0_G_PWR3</t>
  </si>
  <si>
    <t>P0009_S0_G_PWR4</t>
  </si>
  <si>
    <t>SITE2</t>
    <phoneticPr fontId="1" type="noConversion"/>
  </si>
  <si>
    <t>SITE3</t>
    <phoneticPr fontId="1" type="noConversion"/>
  </si>
  <si>
    <t>S1_U2_P2_GIGA_MDI-</t>
  </si>
  <si>
    <t>S1_U3_P2_GIGA_MDI-</t>
  </si>
  <si>
    <t>S1_U2_P2_GIGA_MDI+</t>
  </si>
  <si>
    <t>S1_U3_P2_GIGA_MDI+</t>
  </si>
  <si>
    <t>S1_U2_P3_GIGA_MDI-</t>
  </si>
  <si>
    <t>S1_U3_P3_GIGA_MDI-</t>
  </si>
  <si>
    <t>S1_U2_P3_GIGA_MDI+</t>
  </si>
  <si>
    <t>S1_U3_P3_GIGA_MDI+</t>
  </si>
  <si>
    <t>S1_P2_GIGA_MDI+</t>
  </si>
  <si>
    <t>S1_P2_GIGA_MDI-</t>
  </si>
  <si>
    <t>S1_U1_P2_GIGA_MDI+</t>
  </si>
  <si>
    <t>S1_U1_P2_GIGA_MDI-</t>
  </si>
  <si>
    <t>S1_P3_GIGA_MDI+</t>
  </si>
  <si>
    <t>S1_P3_GIGA_MDI-</t>
  </si>
  <si>
    <t>S1_U1_P3_GIGA_MDI+</t>
  </si>
  <si>
    <t>S1_U1_P3_GIGA_MDI-</t>
  </si>
  <si>
    <t>S1_U3_P6_RC</t>
  </si>
  <si>
    <t>S1_U2_P6_MDI+</t>
  </si>
  <si>
    <t>S1_U3_P6_MDI+</t>
  </si>
  <si>
    <t>S1_U2_P6_MDI-</t>
  </si>
  <si>
    <t>S1_U3_P6_MDI-</t>
  </si>
  <si>
    <t>S1_P6_MDI+</t>
  </si>
  <si>
    <t>S1_P6_MDI-</t>
  </si>
  <si>
    <t>S1_U1_P6_MDI+</t>
  </si>
  <si>
    <t>S1_U1_P6_MDI-</t>
  </si>
  <si>
    <t>SG1_2_P6_RC</t>
  </si>
  <si>
    <t>SG1_1_P6_MDI-</t>
  </si>
  <si>
    <t>SG1_2_P6_MDI-</t>
  </si>
  <si>
    <t>SG1_1_P6_MDI+</t>
  </si>
  <si>
    <t>SG1_2_P6_MDI+</t>
  </si>
  <si>
    <t>SG1_1_P2_GIGA_MDI-</t>
  </si>
  <si>
    <t>SG1_2_P2_GIGA_MDI-</t>
  </si>
  <si>
    <t>SG1_1_P2_GIGA_MDI+</t>
  </si>
  <si>
    <t>SG1_2_P2_GIGA_MDI+</t>
  </si>
  <si>
    <t>SG1_1_P3_GIGA_MDI-</t>
  </si>
  <si>
    <t>SG1_2_P3_GIGA_MDI-</t>
  </si>
  <si>
    <t>SG1_1_P3_GIGA_MDI+</t>
  </si>
  <si>
    <t>SG1_2_P3_GIGA_MDI+</t>
  </si>
  <si>
    <t>SG1_P6_MDI+</t>
  </si>
  <si>
    <t>SG1_P6_MDI-</t>
  </si>
  <si>
    <t>SG1_P2_GIGA_MDI+</t>
  </si>
  <si>
    <t>SG1_P2_GIGA_MDI-</t>
  </si>
  <si>
    <t>SG1_P3_GIGA_MDI+</t>
  </si>
  <si>
    <t>SG1_P3_GIGA_MDI-</t>
  </si>
  <si>
    <t>SG1_3PI_P6_MDI+</t>
  </si>
  <si>
    <t>SG1_3PI_P6_MDI-</t>
  </si>
  <si>
    <t>S1_OE_K144</t>
  </si>
  <si>
    <t>S1_LB_P3_GIGA_MDI+</t>
  </si>
  <si>
    <t>S1_LB_P3_GIGA_MDI-</t>
  </si>
  <si>
    <t>S1_LB_P2_GIGA_MDI+</t>
  </si>
  <si>
    <t>S1_LB_P2_GIGA_MDI-</t>
  </si>
  <si>
    <t>S1_SEL1_K144</t>
  </si>
  <si>
    <t>S1_OE_K145</t>
  </si>
  <si>
    <t>SG1_3_P3_GIGA_MDI-</t>
  </si>
  <si>
    <t>SG1_3_P3_GIGA_MDI+</t>
  </si>
  <si>
    <t>SG1_3_P2_GIGA_MDI-</t>
  </si>
  <si>
    <t>SG1_3_P2_GIGA_MDI+</t>
  </si>
  <si>
    <t>S1_SEL1_K145</t>
  </si>
  <si>
    <t>S1_SEL2_K145</t>
  </si>
  <si>
    <t>S1_R_P0_TXEN</t>
  </si>
  <si>
    <t>S1_R_P0_TXD0</t>
  </si>
  <si>
    <t>SG1_P0_RXDV</t>
  </si>
  <si>
    <t>S1_R_P0_TXD1</t>
  </si>
  <si>
    <t>S1_R_P0_TXC</t>
  </si>
  <si>
    <t>S1_R_P0_TXD2</t>
  </si>
  <si>
    <t>S1_R_P0_RXD0</t>
  </si>
  <si>
    <t>SG1_P0_TXD0</t>
  </si>
  <si>
    <t>S1_R_P0_TXD3</t>
  </si>
  <si>
    <t>S1_R_P0_RXER</t>
  </si>
  <si>
    <t>SG1_P0_RXD0</t>
  </si>
  <si>
    <t>SG1_P0_RXD1</t>
  </si>
  <si>
    <t>SG1_P0_RXC</t>
  </si>
  <si>
    <t>SG1_P0_RXD2</t>
  </si>
  <si>
    <t>S1_R_P0_RXD1</t>
  </si>
  <si>
    <t>SG1_P0_RXD3</t>
  </si>
  <si>
    <t>SG1_P0_TXD1</t>
  </si>
  <si>
    <t>S1_R_P0_RXD3</t>
  </si>
  <si>
    <t>S1_R_P0_RXDV</t>
  </si>
  <si>
    <t>SG1_P0_TXD3</t>
  </si>
  <si>
    <t>SG1_P0_TXEN</t>
  </si>
  <si>
    <t>S1_R_P0_RXC</t>
  </si>
  <si>
    <t>S1_R_P0_RXD2</t>
  </si>
  <si>
    <t>SG1_P0_TXC</t>
  </si>
  <si>
    <t>SG1_P0_TXD2</t>
  </si>
  <si>
    <t>S1_P0_TXD0</t>
  </si>
  <si>
    <t>S1_P0_TXD1</t>
  </si>
  <si>
    <t>S1_P0_TXD2</t>
  </si>
  <si>
    <t>S1_P0_TXD3</t>
  </si>
  <si>
    <t>S1_P0_TXC</t>
  </si>
  <si>
    <t>S1_P0_TXEN</t>
  </si>
  <si>
    <t>S1_P0_RXER</t>
  </si>
  <si>
    <t>S1_P0_RXD1</t>
  </si>
  <si>
    <t>S1_P0_RXD3</t>
  </si>
  <si>
    <t>S1_P0_RXDV</t>
  </si>
  <si>
    <t>S1_P0_RXC</t>
  </si>
  <si>
    <t>S1_P0_RXD2</t>
  </si>
  <si>
    <t>S1_P0_TESTD</t>
  </si>
  <si>
    <t>S1_P0_RXD0</t>
  </si>
  <si>
    <t>SG1_P1_RXDV</t>
  </si>
  <si>
    <t>SG1_P1_TXD0</t>
  </si>
  <si>
    <t>SG1_P1_TXC</t>
  </si>
  <si>
    <t>SG1_P1_TXD2</t>
  </si>
  <si>
    <t>SG1_P1_RXD0</t>
  </si>
  <si>
    <t>SG1_P1_RXD1</t>
  </si>
  <si>
    <t>SG1_P1_RXC</t>
  </si>
  <si>
    <t>SG1_P1_RXD2</t>
  </si>
  <si>
    <t>SG1_P1_RXD3</t>
  </si>
  <si>
    <t>SG1_P1_TXD1</t>
  </si>
  <si>
    <t>SG1_P1_TXD3</t>
  </si>
  <si>
    <t>SG1_P1_TXEN</t>
  </si>
  <si>
    <t>S1_P1_TXD0</t>
  </si>
  <si>
    <t>S1_P1_TXD1</t>
  </si>
  <si>
    <t>S1_P1_TXD2</t>
  </si>
  <si>
    <t>S1_P1_TXD3</t>
  </si>
  <si>
    <t>S1_P1_TXC</t>
  </si>
  <si>
    <t>SG1_P0_TESTD</t>
  </si>
  <si>
    <t>SG1_P1_TESTD</t>
  </si>
  <si>
    <t>SG1_C_P4_HSO-</t>
  </si>
  <si>
    <t>SG1_P4_HSO-</t>
  </si>
  <si>
    <t>SG1_C_P4_HSO+</t>
  </si>
  <si>
    <t>SG1_P4_HSO+</t>
  </si>
  <si>
    <t>SG1_C_P4_HSI-</t>
  </si>
  <si>
    <t>SG1_P4_HSI-</t>
  </si>
  <si>
    <t>SG1_C_P4_HSI+</t>
  </si>
  <si>
    <t>SG1_P4_HSI+</t>
  </si>
  <si>
    <t>SG1_C_P5_HSO-</t>
  </si>
  <si>
    <t>SG1_P5_HSO-</t>
  </si>
  <si>
    <t>SG1_C_P5_HSO+</t>
  </si>
  <si>
    <t>SG1_P5_HSO+</t>
  </si>
  <si>
    <t>SG1_C_P5_HSI-</t>
  </si>
  <si>
    <t>SG1_P5_HSI-</t>
  </si>
  <si>
    <t>SG1_C_P5_HSI+</t>
  </si>
  <si>
    <t>SG1_P5_HSI+</t>
  </si>
  <si>
    <t>S1_OE_K184</t>
  </si>
  <si>
    <t>S1_P4_HSI-</t>
  </si>
  <si>
    <t>S1_P4_HSI+</t>
  </si>
  <si>
    <t>S1_P5_HSI-</t>
  </si>
  <si>
    <t>S1_P5_HSI+</t>
  </si>
  <si>
    <t>S1_SEL1_K184</t>
  </si>
  <si>
    <t>S1_P4_HSO-</t>
  </si>
  <si>
    <t>S1_P4_HSO+</t>
  </si>
  <si>
    <t>S1_P5_HSO-</t>
  </si>
  <si>
    <t>S1_P5_HSO+</t>
  </si>
  <si>
    <t>SH11_C_P6_HSI-</t>
  </si>
  <si>
    <t>SH11_P6_HSI-</t>
  </si>
  <si>
    <t>SH11_C_P6_HSI+</t>
  </si>
  <si>
    <t>SH11_P6_HSI+</t>
  </si>
  <si>
    <t>SH11_P6_HSO+</t>
  </si>
  <si>
    <t>SH11_P6_HSO-</t>
  </si>
  <si>
    <t>S1_P6_REFCLK-</t>
  </si>
  <si>
    <t>S1_P6_REFCLK+</t>
  </si>
  <si>
    <t>SH11_P6_REFCLK_100M-</t>
  </si>
  <si>
    <t>SH11_P6_REFCLK_100M+</t>
  </si>
  <si>
    <t>S1_P6_CLKREQB</t>
  </si>
  <si>
    <t>S1_P7_CLKREQB</t>
  </si>
  <si>
    <t>SH11_P6_CLKREQB</t>
  </si>
  <si>
    <t>S1_P6_LANWAKEB</t>
  </si>
  <si>
    <t>S1_P7_LANWAKEB</t>
  </si>
  <si>
    <t>SH11_P6_LANWAKEB</t>
  </si>
  <si>
    <t>S1_OE_K213</t>
  </si>
  <si>
    <t>S1_SEL1_K213</t>
  </si>
  <si>
    <t>S1_OE_K214</t>
  </si>
  <si>
    <t>S1_P7_REFCLK-</t>
  </si>
  <si>
    <t>S1_P7_REFCLK+</t>
  </si>
  <si>
    <t>S1_SEL1_K214</t>
  </si>
  <si>
    <t>S1_SEL2_K214</t>
  </si>
  <si>
    <t>S1_OE_K217</t>
  </si>
  <si>
    <t>S1_SEL1_K217</t>
  </si>
  <si>
    <t>S1_SEL2_K217</t>
  </si>
  <si>
    <t>S1_P6_ISOLATEB</t>
  </si>
  <si>
    <t>S1_P7_ISOLATEB</t>
  </si>
  <si>
    <t>SH11_P6_ISOLATEB</t>
  </si>
  <si>
    <t>S1_P6_PCIE_RESETB</t>
  </si>
  <si>
    <t>S1_P7_PCIE_RESETB</t>
  </si>
  <si>
    <t>SH11_P6_PCIE_RESETB</t>
  </si>
  <si>
    <t>SG1_P6_ISOLATEB</t>
  </si>
  <si>
    <t>SG1_P6_PCIE_RESETB</t>
  </si>
  <si>
    <t>SG1_P7_ISOLATEB</t>
  </si>
  <si>
    <t>SG1_P7_PCIE_RESETB</t>
  </si>
  <si>
    <t>SG1_P6_CLKREQB</t>
  </si>
  <si>
    <t>SG1_P6_LANWAKEB</t>
  </si>
  <si>
    <t>SG1_P6_REFCLK-</t>
  </si>
  <si>
    <t>SG1_P6_REFCLK+</t>
  </si>
  <si>
    <t>SG1_P7_CLKREQB</t>
  </si>
  <si>
    <t>SG1_P7_LANWAKEB</t>
  </si>
  <si>
    <t>SG1_P7_REFCLK-</t>
  </si>
  <si>
    <t>SG1_P7_REFCLK+</t>
  </si>
  <si>
    <t>SH11_LANWAKEB</t>
  </si>
  <si>
    <t>SH11_C_HSO-</t>
  </si>
  <si>
    <t>SH11_C_HSO+</t>
  </si>
  <si>
    <t>S1_SCAND_HSD275</t>
  </si>
  <si>
    <t>S1_P1_LED</t>
  </si>
  <si>
    <t>S1_SCANC_HSD271</t>
  </si>
  <si>
    <t>S1_P2_LED</t>
  </si>
  <si>
    <t>S1_SCAND_HSD272</t>
  </si>
  <si>
    <t>S1_SCANB_HSD079</t>
  </si>
  <si>
    <t>S1_SCANB_HSD066</t>
  </si>
  <si>
    <t>S1_SCAND_HSD292</t>
  </si>
  <si>
    <t>S1_TDO</t>
  </si>
  <si>
    <t>S2_U3_P0_RC</t>
  </si>
  <si>
    <t>S2_U2_P0_MDI+</t>
  </si>
  <si>
    <t>S2_U3_P0_MDI+</t>
  </si>
  <si>
    <t>S2_U2_P0_MDI-</t>
  </si>
  <si>
    <t>S2_U3_P0_MDI-</t>
  </si>
  <si>
    <t>S2_U3_P1_RC</t>
  </si>
  <si>
    <t>S2_U2_P1_MDI+</t>
  </si>
  <si>
    <t>S2_U3_P1_MDI+</t>
  </si>
  <si>
    <t>S2_U2_P1_MDI-</t>
  </si>
  <si>
    <t>S2_U3_P1_MDI-</t>
  </si>
  <si>
    <t>S2_P0_MDI+</t>
  </si>
  <si>
    <t>S2_P0_MDI-</t>
  </si>
  <si>
    <t>S2_U1_P0_MDI+</t>
  </si>
  <si>
    <t>S2_U1_P0_MDI-</t>
  </si>
  <si>
    <t>S2_P1_MDI+</t>
  </si>
  <si>
    <t>S2_P1_MDI-</t>
  </si>
  <si>
    <t>S2_U1_P1_MDI+</t>
  </si>
  <si>
    <t>S2_U1_P1_MDI-</t>
  </si>
  <si>
    <t>S2_U2_P2_GIGA_MDI-</t>
  </si>
  <si>
    <t>S2_U3_P2_GIGA_MDI-</t>
  </si>
  <si>
    <t>S2_U2_P2_GIGA_MDI+</t>
  </si>
  <si>
    <t>S2_U3_P2_GIGA_MDI+</t>
  </si>
  <si>
    <t>S2_U2_P3_GIGA_MDI-</t>
  </si>
  <si>
    <t>S2_U3_P3_GIGA_MDI-</t>
  </si>
  <si>
    <t>S2_U2_P3_GIGA_MDI+</t>
  </si>
  <si>
    <t>S2_U3_P3_GIGA_MDI+</t>
  </si>
  <si>
    <t>S2_P2_GIGA_MDI+</t>
  </si>
  <si>
    <t>S2_P2_GIGA_MDI-</t>
  </si>
  <si>
    <t>S2_U1_P2_GIGA_MDI+</t>
  </si>
  <si>
    <t>S2_U1_P2_GIGA_MDI-</t>
  </si>
  <si>
    <t>S2_P3_GIGA_MDI+</t>
  </si>
  <si>
    <t>S2_P3_GIGA_MDI-</t>
  </si>
  <si>
    <t>S2_U1_P3_GIGA_MDI+</t>
  </si>
  <si>
    <t>S2_U1_P3_GIGA_MDI-</t>
  </si>
  <si>
    <t>S2_U3_P6_RC</t>
  </si>
  <si>
    <t>S2_U2_P6_MDI+</t>
  </si>
  <si>
    <t>S2_U3_P6_MDI+</t>
  </si>
  <si>
    <t>S2_U2_P6_MDI-</t>
  </si>
  <si>
    <t>S2_U3_P6_MDI-</t>
  </si>
  <si>
    <t>S2_U3_P5_RC</t>
  </si>
  <si>
    <t>S2_U2_P5_MDI-</t>
  </si>
  <si>
    <t>S2_U3_P5_MDI-</t>
  </si>
  <si>
    <t>S2_U2_P5_MDI+</t>
  </si>
  <si>
    <t>S2_U3_P5_MDI+</t>
  </si>
  <si>
    <t>S2_P5_MDI+</t>
  </si>
  <si>
    <t>S2_P5_MDI-</t>
  </si>
  <si>
    <t>S2_U1_P5_MDI+</t>
  </si>
  <si>
    <t>S2_U1_P5_MDI-</t>
  </si>
  <si>
    <t>S2_P6_MDI+</t>
  </si>
  <si>
    <t>S2_P6_MDI-</t>
  </si>
  <si>
    <t>S2_U1_P6_MDI+</t>
  </si>
  <si>
    <t>S2_U1_P6_MDI-</t>
  </si>
  <si>
    <t>SG2_1_P0_MDI+</t>
  </si>
  <si>
    <t>SG2_2_P0_MDI+</t>
  </si>
  <si>
    <t>SG2_1_P0_MDI-</t>
  </si>
  <si>
    <t>SG2_2_P0_MDI-</t>
  </si>
  <si>
    <t>SG2_2_P0_RC</t>
  </si>
  <si>
    <t>SG2_2_P1_RC</t>
  </si>
  <si>
    <t>SG2_1_P1_MDI+</t>
  </si>
  <si>
    <t>SG2_2_P1_MDI+</t>
  </si>
  <si>
    <t>SG2_1_P1_MDI-</t>
  </si>
  <si>
    <t>SG2_2_P1_MDI-</t>
  </si>
  <si>
    <t>SG2_P0_MDI+</t>
  </si>
  <si>
    <t>SG2_P0_MDI-</t>
  </si>
  <si>
    <t>SG2_P1_MDI+</t>
  </si>
  <si>
    <t>SG2_P1_MDI-</t>
  </si>
  <si>
    <t>SG2_2_P6_RC</t>
  </si>
  <si>
    <t>SG2_1_P5_MDI+</t>
  </si>
  <si>
    <t>SG2_2_P5_MDI+</t>
  </si>
  <si>
    <t>SG2_1_P6_MDI-</t>
  </si>
  <si>
    <t>SG2_2_P6_MDI-</t>
  </si>
  <si>
    <t>SG2_1_P5_MDI-</t>
  </si>
  <si>
    <t>SG2_2_P5_MDI-</t>
  </si>
  <si>
    <t>SG2_2_P5_RC</t>
  </si>
  <si>
    <t>SG2_1_P6_MDI+</t>
  </si>
  <si>
    <t>SG2_2_P6_MDI+</t>
  </si>
  <si>
    <t>SG2_1_P2_GIGA_MDI-</t>
  </si>
  <si>
    <t>SG2_2_P2_GIGA_MDI-</t>
  </si>
  <si>
    <t>SG2_1_P2_GIGA_MDI+</t>
  </si>
  <si>
    <t>SG2_2_P2_GIGA_MDI+</t>
  </si>
  <si>
    <t>SG2_2_P2_RC</t>
  </si>
  <si>
    <t>SG2_1_P3_GIGA_MDI-</t>
  </si>
  <si>
    <t>SG2_2_P3_GIGA_MDI-</t>
  </si>
  <si>
    <t>SG2_1_P3_GIGA_MDI+</t>
  </si>
  <si>
    <t>SG2_2_P3_GIGA_MDI+</t>
  </si>
  <si>
    <t>SG2_2_P3_RC</t>
  </si>
  <si>
    <t>SG2_P6_MDI+</t>
  </si>
  <si>
    <t>SG2_P6_MDI-</t>
  </si>
  <si>
    <t>SG2_P5_MDI+</t>
  </si>
  <si>
    <t>SG2_P5_MDI-</t>
  </si>
  <si>
    <t>SG2_P2_GIGA_MDI+</t>
  </si>
  <si>
    <t>SG2_P2_GIGA_MDI-</t>
  </si>
  <si>
    <t>SG2_P3_GIGA_MDI+</t>
  </si>
  <si>
    <t>SG2_P3_GIGA_MDI-</t>
  </si>
  <si>
    <t>S2_U17_VDD</t>
  </si>
  <si>
    <t>SG2_3PI_P0_MDI+</t>
  </si>
  <si>
    <t>SG2_3PI_P0_MDI-</t>
  </si>
  <si>
    <t>SG2_3PI_P5_MDI+</t>
  </si>
  <si>
    <t>SG2_3PI_P5_MDI-</t>
  </si>
  <si>
    <t>SG2_3PI_P1_MDI+</t>
  </si>
  <si>
    <t>SG2_3PI_P1_MDI-</t>
  </si>
  <si>
    <t>SG2_3PI_P6_MDI+</t>
  </si>
  <si>
    <t>SG2_3PI_P6_MDI-</t>
  </si>
  <si>
    <t>S2_HSD093</t>
  </si>
  <si>
    <t>S2_OE_K144</t>
  </si>
  <si>
    <t>S2_LB_P3_GIGA_MDI+</t>
  </si>
  <si>
    <t>S2_LB_P3_GIGA_MDI-</t>
  </si>
  <si>
    <t>S2_LB_P2_GIGA_MDI+</t>
  </si>
  <si>
    <t>S2_LB_P2_GIGA_MDI-</t>
  </si>
  <si>
    <t>S2_SEL1_K144</t>
  </si>
  <si>
    <t>S2_OE_K145</t>
  </si>
  <si>
    <t>SG2_3_P3_GIGA_MDI-</t>
  </si>
  <si>
    <t>SG2_3_P3_GIGA_MDI+</t>
  </si>
  <si>
    <t>SG2_3_P2_GIGA_MDI-</t>
  </si>
  <si>
    <t>SG2_3_P2_GIGA_MDI+</t>
  </si>
  <si>
    <t>S2_SEL1_K145</t>
  </si>
  <si>
    <t>S2_SEL2_K145</t>
  </si>
  <si>
    <t>SG2_MCT_RC</t>
  </si>
  <si>
    <t>S2_TCT</t>
  </si>
  <si>
    <t>S2_MCT_RC</t>
  </si>
  <si>
    <t>S2_U6_VDD</t>
  </si>
  <si>
    <t>SG2_TCT</t>
  </si>
  <si>
    <t>SG2_U3_FE_MDI+</t>
  </si>
  <si>
    <t>SG2_U3_FE_MDI-</t>
  </si>
  <si>
    <t>SG2_U3_FE_MDIX+</t>
  </si>
  <si>
    <t>SG2_U3_FE_MDIX-</t>
  </si>
  <si>
    <t>S2_CHR_FE_MDIX+</t>
  </si>
  <si>
    <t>S2_CHR_FE_MDIX-</t>
  </si>
  <si>
    <t>S2_CHR_FE_MDI+</t>
  </si>
  <si>
    <t>S2_CHR_FE_MDI-</t>
  </si>
  <si>
    <t>S2_FE_MDIX+</t>
  </si>
  <si>
    <t>S2_FE_MDIX-</t>
  </si>
  <si>
    <t>S2_U1_FE_MDIX+</t>
  </si>
  <si>
    <t>S2_U1_FE_MDIX-</t>
  </si>
  <si>
    <t>S2_U2_FE_MDIX+</t>
  </si>
  <si>
    <t>S2_U2_FE_MDIX-</t>
  </si>
  <si>
    <t>S2_U3_FE_MDIX+</t>
  </si>
  <si>
    <t>S2_U3_FE_MDIX-</t>
  </si>
  <si>
    <t>S2_FE_MDI+</t>
  </si>
  <si>
    <t>S2_FE_MDI-</t>
  </si>
  <si>
    <t>S2_U1_FE_MDI+</t>
  </si>
  <si>
    <t>S2_U1_FE_MDI-</t>
  </si>
  <si>
    <t>S2_U2_FE_MDI+</t>
  </si>
  <si>
    <t>S2_U2_FE_MDI-</t>
  </si>
  <si>
    <t>S2_U3_FE_MDI+</t>
  </si>
  <si>
    <t>S2_U3_FE_MDI-</t>
  </si>
  <si>
    <t>S2_MCT2</t>
  </si>
  <si>
    <t>S2_MCT1</t>
  </si>
  <si>
    <t>SG2_MCT1</t>
  </si>
  <si>
    <t>SG2_MCT2</t>
  </si>
  <si>
    <t>S2_H_SW_CTRL</t>
  </si>
  <si>
    <t>S2_L_SW_CTRL</t>
  </si>
  <si>
    <t>SG2_U2_FE_MDIX+</t>
  </si>
  <si>
    <t>SG2_U2_FE_MDIX-</t>
  </si>
  <si>
    <t>SG2_U2_FE_MDI+</t>
  </si>
  <si>
    <t>SG2_U2_FE_MDI-</t>
  </si>
  <si>
    <t>SG2_U1_FE_MDIX+</t>
  </si>
  <si>
    <t>SG2_U1_FE_MDIX-</t>
  </si>
  <si>
    <t>SG2_U1_FE_MDI+</t>
  </si>
  <si>
    <t>SG2_U1_FE_MDI-</t>
  </si>
  <si>
    <t>S2_R_P0_TXEN</t>
  </si>
  <si>
    <t>S2_R_P0_TXD0</t>
  </si>
  <si>
    <t>S2_SCANA_HSD212</t>
  </si>
  <si>
    <t>SG2_P0_RXDV</t>
  </si>
  <si>
    <t>S2_SCANA_HSD213</t>
  </si>
  <si>
    <t>S2_R_P0_TXD1</t>
  </si>
  <si>
    <t>S2_R_P0_TXC</t>
  </si>
  <si>
    <t>S2_SCANA_HSD214</t>
  </si>
  <si>
    <t>S2_SCANA_HSD215</t>
  </si>
  <si>
    <t>S2_R_P0_TXD2</t>
  </si>
  <si>
    <t>S2_R_P0_RXD0</t>
  </si>
  <si>
    <t>S2_SCANA_HSD216</t>
  </si>
  <si>
    <t>S2_SCANA_HSD217</t>
  </si>
  <si>
    <t>SG2_P0_TXD0</t>
  </si>
  <si>
    <t>S2_R_P0_TXD3</t>
  </si>
  <si>
    <t>S2_R_P0_RXER</t>
  </si>
  <si>
    <t>S2_SCANA_HSD218</t>
  </si>
  <si>
    <t>S2_SCAND_HSD219</t>
  </si>
  <si>
    <t>SG2_P0_RXD0</t>
  </si>
  <si>
    <t>SG2_P0_RXD1</t>
  </si>
  <si>
    <t>SG2_P0_RXC</t>
  </si>
  <si>
    <t>SG2_P0_RXD2</t>
  </si>
  <si>
    <t>S2_R_P0_RXD1</t>
  </si>
  <si>
    <t>SG2_P0_RXD3</t>
  </si>
  <si>
    <t>S2_SCANA_HSD207</t>
  </si>
  <si>
    <t>SG2_P0_TXD1</t>
  </si>
  <si>
    <t>S2_R_P0_RXD3</t>
  </si>
  <si>
    <t>S2_R_P0_RXDV</t>
  </si>
  <si>
    <t>S2_SCANA_HSD208</t>
  </si>
  <si>
    <t>SG2_P0_TXD3</t>
  </si>
  <si>
    <t>S2_SCAND_HSD209</t>
  </si>
  <si>
    <t>SG2_P0_TXEN</t>
  </si>
  <si>
    <t>S2_R_P0_RXC</t>
  </si>
  <si>
    <t>S2_R_P0_RXD2</t>
  </si>
  <si>
    <t>S2_SCANA_HSD210</t>
  </si>
  <si>
    <t>SG2_P0_TXC</t>
  </si>
  <si>
    <t>S2_SCANA_HSD211</t>
  </si>
  <si>
    <t>SG2_P0_TXD2</t>
  </si>
  <si>
    <t>S2_P0_TXD0</t>
  </si>
  <si>
    <t>S2_P0_TXD1</t>
  </si>
  <si>
    <t>S2_P0_TXD2</t>
  </si>
  <si>
    <t>S2_P0_TXD3</t>
  </si>
  <si>
    <t>S2_P0_TXC</t>
  </si>
  <si>
    <t>S2_P0_TXEN</t>
  </si>
  <si>
    <t>S2_P0_RXER</t>
  </si>
  <si>
    <t>S2_P0_RXD1</t>
  </si>
  <si>
    <t>S2_P0_RXD3</t>
  </si>
  <si>
    <t>S2_P0_RXDV</t>
  </si>
  <si>
    <t>S2_P0_RXC</t>
  </si>
  <si>
    <t>S2_P0_RXD2</t>
  </si>
  <si>
    <t>S2_P0_TESTD</t>
  </si>
  <si>
    <t>S2_SCANA_HSD289</t>
  </si>
  <si>
    <t>S2_P0_RXD0</t>
  </si>
  <si>
    <t>SG2_P1_RXDV</t>
  </si>
  <si>
    <t>SG2_P1_TXD0</t>
  </si>
  <si>
    <t>SG2_P1_TXC</t>
  </si>
  <si>
    <t>SG2_P1_TXD2</t>
  </si>
  <si>
    <t>SG2_P1_RXD0</t>
  </si>
  <si>
    <t>SG2_P1_RXD1</t>
  </si>
  <si>
    <t>SG2_P1_RXC</t>
  </si>
  <si>
    <t>SG2_P1_RXD2</t>
  </si>
  <si>
    <t>SG2_P1_RXD3</t>
  </si>
  <si>
    <t>SG2_P1_TXD1</t>
  </si>
  <si>
    <t>SG2_P1_TXD3</t>
  </si>
  <si>
    <t>SG2_P1_TXEN</t>
  </si>
  <si>
    <t>S2_P1_TXD0</t>
  </si>
  <si>
    <t>S2_P1_TXD1</t>
  </si>
  <si>
    <t>S2_P1_TXD2</t>
  </si>
  <si>
    <t>S2_P1_TXD3</t>
  </si>
  <si>
    <t>S2_P1_TXC</t>
  </si>
  <si>
    <t>SG2_SRC_DVDD33</t>
  </si>
  <si>
    <t>SG2_P5_RXDV</t>
  </si>
  <si>
    <t>SG2_P5_TXD0</t>
  </si>
  <si>
    <t>SG2_P5_TXC</t>
  </si>
  <si>
    <t>SG2_P5_TXD2</t>
  </si>
  <si>
    <t>SG2_P5_RXD0</t>
  </si>
  <si>
    <t>SG2_P5_RXD1</t>
  </si>
  <si>
    <t>SG2_P5_RXC</t>
  </si>
  <si>
    <t>SG2_P5_RXD2</t>
  </si>
  <si>
    <t>SG2_P5_RXD3</t>
  </si>
  <si>
    <t>SG2_P5_TXD1</t>
  </si>
  <si>
    <t>SG2_P5_TXD3</t>
  </si>
  <si>
    <t>SG2_P5_TXEN</t>
  </si>
  <si>
    <t>S2_P5_TXD0</t>
  </si>
  <si>
    <t>S2_P5_TXD1</t>
  </si>
  <si>
    <t>S2_P5_TXD2</t>
  </si>
  <si>
    <t>S2_P5_TXD3</t>
  </si>
  <si>
    <t>S2_P5_TXC</t>
  </si>
  <si>
    <t>SG2_P0_TESTD</t>
  </si>
  <si>
    <t>SG2_P1_TESTD</t>
  </si>
  <si>
    <t>SG2_C_P4_HSO-</t>
  </si>
  <si>
    <t>SG2_P4_HSO-</t>
  </si>
  <si>
    <t>SG2_C_P4_HSO+</t>
  </si>
  <si>
    <t>SG2_P4_HSO+</t>
  </si>
  <si>
    <t>SG2_C_P4_HSI-</t>
  </si>
  <si>
    <t>SG2_P4_HSI-</t>
  </si>
  <si>
    <t>SG2_C_P4_HSI+</t>
  </si>
  <si>
    <t>SG2_P4_HSI+</t>
  </si>
  <si>
    <t>SG2_C_P5_HSO-</t>
  </si>
  <si>
    <t>SG2_P5_HSO-</t>
  </si>
  <si>
    <t>SG2_C_P5_HSO+</t>
  </si>
  <si>
    <t>SG2_P5_HSO+</t>
  </si>
  <si>
    <t>SG2_C_P5_HSI-</t>
  </si>
  <si>
    <t>SG2_P5_HSI-</t>
  </si>
  <si>
    <t>SG2_C_P5_HSI+</t>
  </si>
  <si>
    <t>SG2_P5_HSI+</t>
  </si>
  <si>
    <t>S2_OE_K184</t>
  </si>
  <si>
    <t>S2_P4_HSI-</t>
  </si>
  <si>
    <t>S2_P4_HSI+</t>
  </si>
  <si>
    <t>S2_P5_HSI-</t>
  </si>
  <si>
    <t>S2_P5_HSI+</t>
  </si>
  <si>
    <t>S2_SEL1_K184</t>
  </si>
  <si>
    <t>S2_P4_HSO-</t>
  </si>
  <si>
    <t>S2_P4_HSO+</t>
  </si>
  <si>
    <t>S2_P5_HSO-</t>
  </si>
  <si>
    <t>S2_P5_HSO+</t>
  </si>
  <si>
    <t>SH21_C_P6_HSI-</t>
  </si>
  <si>
    <t>SH21_P6_HSI-</t>
  </si>
  <si>
    <t>SH21_C_P6_HSI+</t>
  </si>
  <si>
    <t>SH21_P6_HSI+</t>
  </si>
  <si>
    <t>SG2_C_P7_HSO-</t>
  </si>
  <si>
    <t>SG2_P7_HSO-</t>
  </si>
  <si>
    <t>SG2_C_P7_HSO+</t>
  </si>
  <si>
    <t>SG2_P7_HSO+</t>
  </si>
  <si>
    <t>SG2_C_P7_HSI+</t>
  </si>
  <si>
    <t>SG2_P7_HSI+</t>
  </si>
  <si>
    <t>SG2_C_P7_HSI-</t>
  </si>
  <si>
    <t>SG2_P7_HSI-</t>
  </si>
  <si>
    <t>S2_P6_HSI+</t>
  </si>
  <si>
    <t>S2_P6_HSI-</t>
  </si>
  <si>
    <t>S2_P6_HSO-</t>
  </si>
  <si>
    <t>S2_P6_HSO+</t>
  </si>
  <si>
    <t>SH21_P6_HSO+</t>
  </si>
  <si>
    <t>SH21_P6_HSO-</t>
  </si>
  <si>
    <t>S2_1_P6_HSI+</t>
  </si>
  <si>
    <t>S2_1_P6_HSI-</t>
  </si>
  <si>
    <t>S2_1_P6_HSO-</t>
  </si>
  <si>
    <t>S2_1_P6_HSO+</t>
  </si>
  <si>
    <t>S2_P6_REFCLK-</t>
  </si>
  <si>
    <t>S2_P6_REFCLK+</t>
  </si>
  <si>
    <t>SH21_P6_REFCLK_100M-</t>
  </si>
  <si>
    <t>SH21_P6_REFCLK_100M+</t>
  </si>
  <si>
    <t>S2_P6_CLKREQB</t>
  </si>
  <si>
    <t>S2_P7_CLKREQB</t>
  </si>
  <si>
    <t>SH21_P6_CLKREQB</t>
  </si>
  <si>
    <t>S2_P6_LANWAKEB</t>
  </si>
  <si>
    <t>S2_P7_LANWAKEB</t>
  </si>
  <si>
    <t>SH21_P6_LANWAKEB</t>
  </si>
  <si>
    <t>SG2_C_P6_HSO-</t>
  </si>
  <si>
    <t>SG2_P6_HSO-</t>
  </si>
  <si>
    <t>SG2_C_P6_HSO+</t>
  </si>
  <si>
    <t>SG2_P6_HSO+</t>
  </si>
  <si>
    <t>SG2_C_P6_HSI+</t>
  </si>
  <si>
    <t>SG2_P6_HSI+</t>
  </si>
  <si>
    <t>SG2_C_P6_HSI-</t>
  </si>
  <si>
    <t>SG2_P6_HSI-</t>
  </si>
  <si>
    <t>S2_OE_K213</t>
  </si>
  <si>
    <t>S2_P7_HSI+</t>
  </si>
  <si>
    <t>S2_P7_HSI-</t>
  </si>
  <si>
    <t>S2_P7_HSO-</t>
  </si>
  <si>
    <t>S2_P7_HSO+</t>
  </si>
  <si>
    <t>S2_1_P7_HSI+</t>
  </si>
  <si>
    <t>S2_1_P7_HSI-</t>
  </si>
  <si>
    <t>S2_1_P7_HSO-</t>
  </si>
  <si>
    <t>S2_1_P7_HSO+</t>
  </si>
  <si>
    <t>S2_SEL1_K213</t>
  </si>
  <si>
    <t>S2_OE_K214</t>
  </si>
  <si>
    <t>S2_P7_REFCLK-</t>
  </si>
  <si>
    <t>S2_P7_REFCLK+</t>
  </si>
  <si>
    <t>S2_SEL1_K214</t>
  </si>
  <si>
    <t>S2_SEL2_K214</t>
  </si>
  <si>
    <t>S2_OE_K217</t>
  </si>
  <si>
    <t>S2_SEL1_K217</t>
  </si>
  <si>
    <t>S2_SEL2_K217</t>
  </si>
  <si>
    <t>S2_P6_ISOLATEB</t>
  </si>
  <si>
    <t>S2_P7_ISOLATEB</t>
  </si>
  <si>
    <t>SH21_P6_ISOLATEB</t>
  </si>
  <si>
    <t>S2_P6_PCIE_RESETB</t>
  </si>
  <si>
    <t>S2_P7_PCIE_RESETB</t>
  </si>
  <si>
    <t>SH21_P6_PCIE_RESETB</t>
  </si>
  <si>
    <t>SG2_P6_ISOLATEB</t>
  </si>
  <si>
    <t>SG2_P6_PCIE_RESETB</t>
  </si>
  <si>
    <t>SG2_P7_ISOLATEB</t>
  </si>
  <si>
    <t>SG2_P7_PCIE_RESETB</t>
  </si>
  <si>
    <t>SG2_P6_CLKREQB</t>
  </si>
  <si>
    <t>SG2_P6_LANWAKEB</t>
  </si>
  <si>
    <t>SG2_P6_REFCLK-</t>
  </si>
  <si>
    <t>SG2_P6_REFCLK+</t>
  </si>
  <si>
    <t>SG2_P7_CLKREQB</t>
  </si>
  <si>
    <t>SG2_P7_LANWAKEB</t>
  </si>
  <si>
    <t>SG2_P7_REFCLK-</t>
  </si>
  <si>
    <t>SG2_P7_REFCLK+</t>
  </si>
  <si>
    <t>SH21_LANWAKEB</t>
  </si>
  <si>
    <t>S2_APWR_03F</t>
  </si>
  <si>
    <t>SH21_LDO_5TO3_OUT</t>
  </si>
  <si>
    <t>SH21_L_SWR_5TO1_OUT</t>
  </si>
  <si>
    <t>SH21_XTAL_IN</t>
  </si>
  <si>
    <t>SH21_XTAL_OUT</t>
  </si>
  <si>
    <t>SH21_C_HSO-</t>
  </si>
  <si>
    <t>SH21_C_HSO+</t>
  </si>
  <si>
    <t>SH21_USB_AVDD10</t>
  </si>
  <si>
    <t>SH21_CC1</t>
  </si>
  <si>
    <t>SH21_CC2</t>
  </si>
  <si>
    <t>SH21_DIS_DB</t>
  </si>
  <si>
    <t>SH21_HSD026</t>
  </si>
  <si>
    <t>SH21_SPIO3</t>
  </si>
  <si>
    <t>SH21_SPIO2</t>
  </si>
  <si>
    <t>SH21_ISOLATEBPIN</t>
  </si>
  <si>
    <t>SH21_RSET</t>
  </si>
  <si>
    <t>SH21_RST_INPIN</t>
  </si>
  <si>
    <t>SH21_SPICK</t>
  </si>
  <si>
    <t>SH21_SPICS</t>
  </si>
  <si>
    <t>SH21_SPISI</t>
  </si>
  <si>
    <t>SH21_SPISO</t>
  </si>
  <si>
    <t>SH21_SWR_5TO1_OUT</t>
  </si>
  <si>
    <t>SH21_TESTENPIN</t>
  </si>
  <si>
    <t>SH21_HSD027</t>
  </si>
  <si>
    <t>SH21_SPISI_DBG</t>
  </si>
  <si>
    <t>SH21_SPICK_DBG</t>
  </si>
  <si>
    <t>SH21_SPISO_DBG</t>
  </si>
  <si>
    <t>SH21_SJTCLK</t>
  </si>
  <si>
    <t>SH21_SJTDI</t>
  </si>
  <si>
    <t>SH21_SJTMS</t>
  </si>
  <si>
    <t>SH21_SJTDO/LED0</t>
  </si>
  <si>
    <t>SH21_GPIO8</t>
  </si>
  <si>
    <t>SH21_SPICS_DBG</t>
  </si>
  <si>
    <t>SH21_DEV_SLP</t>
  </si>
  <si>
    <t>SH21_LED1</t>
  </si>
  <si>
    <t>SH21_GPIO_VBUS</t>
  </si>
  <si>
    <t>S2_1_INH</t>
  </si>
  <si>
    <t>S2_INH_GND</t>
  </si>
  <si>
    <t>S2_INH</t>
  </si>
  <si>
    <t>S2_INH_DIV2</t>
  </si>
  <si>
    <t>S2_SCANB_DS_HSD063</t>
  </si>
  <si>
    <t>S2_SCANB_HSD064</t>
  </si>
  <si>
    <t>S2_SCANB_HSD089</t>
  </si>
  <si>
    <t>S2_SCANB_HSD073</t>
  </si>
  <si>
    <t>S2_SCANB_HSD072</t>
  </si>
  <si>
    <t>SG2_GPIOA_1</t>
  </si>
  <si>
    <t>SG2_GPIOA_2</t>
  </si>
  <si>
    <t>S2_DISB</t>
  </si>
  <si>
    <t>S2_RESETB</t>
  </si>
  <si>
    <t>S2_HSD099</t>
  </si>
  <si>
    <t>S2_HSD112</t>
  </si>
  <si>
    <t>S2_2_GPIOA2</t>
  </si>
  <si>
    <t>S2_2_GPIOA1</t>
  </si>
  <si>
    <t>S2_RTT</t>
  </si>
  <si>
    <t>S2_HSD114</t>
  </si>
  <si>
    <t>S2_BPMUINH_HSD141</t>
  </si>
  <si>
    <t>S2_GPIOA_0</t>
  </si>
  <si>
    <t>S2_SCANB_HSD085</t>
  </si>
  <si>
    <t>S2_GPIOA_2</t>
  </si>
  <si>
    <t>S2_GPIOA_1</t>
  </si>
  <si>
    <t>S2_GPIOA_3</t>
  </si>
  <si>
    <t>S2_GPIOB_0</t>
  </si>
  <si>
    <t>S2_GPIOB_1</t>
  </si>
  <si>
    <t>S2_P5_LED</t>
  </si>
  <si>
    <t>S2_SCAND_HSD275</t>
  </si>
  <si>
    <t>S2_FE_LED0</t>
  </si>
  <si>
    <t>S2_SCANC_HSD280</t>
  </si>
  <si>
    <t>S2_FE_LED1</t>
  </si>
  <si>
    <t>S2_SCANC_HSD281</t>
  </si>
  <si>
    <t>S2_P0_LED</t>
  </si>
  <si>
    <t>S2_SCAND_HSD270</t>
  </si>
  <si>
    <t>S2_P6_LED</t>
  </si>
  <si>
    <t>S2_SCAND_HSD276</t>
  </si>
  <si>
    <t>S2_P1_LED</t>
  </si>
  <si>
    <t>S2_SCANC_HSD271</t>
  </si>
  <si>
    <t>S2_P2_LED</t>
  </si>
  <si>
    <t>S2_SCAND_HSD272</t>
  </si>
  <si>
    <t>S2_SCANB_HSD079</t>
  </si>
  <si>
    <t>S2_SCANB_HSD066</t>
  </si>
  <si>
    <t>SG2_INH</t>
  </si>
  <si>
    <t>SG2_RTT</t>
  </si>
  <si>
    <t>SG2_GPIOA_3</t>
  </si>
  <si>
    <t>SG2_GPIOB_0</t>
  </si>
  <si>
    <t>SG2_GPIOB_1</t>
  </si>
  <si>
    <t>SG2_GPIOC_0</t>
  </si>
  <si>
    <t>SG2_GPIOC_1</t>
  </si>
  <si>
    <t>SG2_GPIOC_2</t>
  </si>
  <si>
    <t>SG2_GPIOC_4</t>
  </si>
  <si>
    <t>SG2_GPIOC_3</t>
  </si>
  <si>
    <t>SG2_RSET</t>
  </si>
  <si>
    <t>SG2_DISB</t>
  </si>
  <si>
    <t>S2_DS_HSD998</t>
  </si>
  <si>
    <t>S2_HSD999</t>
  </si>
  <si>
    <t>SG2_GPIOB_2</t>
  </si>
  <si>
    <t>SG2_GPIOC_5</t>
  </si>
  <si>
    <t>SG2_GPIOD_0</t>
  </si>
  <si>
    <t>SG2_GPIOD_1</t>
  </si>
  <si>
    <t>SG2_GPIOD_2</t>
  </si>
  <si>
    <t>SG2_GPIOE_0</t>
  </si>
  <si>
    <t>SG2_GPIOE_1</t>
  </si>
  <si>
    <t>SG2_GPIOE_2</t>
  </si>
  <si>
    <t>SG2_GPIOE_3</t>
  </si>
  <si>
    <t>SG2_GPIOE_4</t>
  </si>
  <si>
    <t>SG2_GPIOF_0</t>
  </si>
  <si>
    <t>SG2_GPIOF_1</t>
  </si>
  <si>
    <t>SG2_GPIOF_2</t>
  </si>
  <si>
    <t>SG2_GPIOF_3</t>
  </si>
  <si>
    <t>SG2_GPIOF_4</t>
  </si>
  <si>
    <t>SG2_AT-</t>
  </si>
  <si>
    <t>SG2_AT+</t>
  </si>
  <si>
    <t>SG2_FE_LED0</t>
  </si>
  <si>
    <t>SG2_FE_LED1</t>
  </si>
  <si>
    <t>SG2_GPIOA_0</t>
  </si>
  <si>
    <t>SG2_P0_LED</t>
  </si>
  <si>
    <t>SG2_P1_LED</t>
  </si>
  <si>
    <t>SG2_P2_LED</t>
  </si>
  <si>
    <t>SG2_P3_LED</t>
  </si>
  <si>
    <t>SG2_P5_LED</t>
  </si>
  <si>
    <t>SG2_P6_LED</t>
  </si>
  <si>
    <t>S2_1_CKXTAL2</t>
  </si>
  <si>
    <t>S2_1_CKXTAL1</t>
  </si>
  <si>
    <t>S2_VO09</t>
  </si>
  <si>
    <t>S2_1_VSENSE</t>
  </si>
  <si>
    <t>S2_1_PGATE</t>
  </si>
  <si>
    <t>S2_AVDD33_MOSFET</t>
  </si>
  <si>
    <t>S2_1_NGATE</t>
  </si>
  <si>
    <t>S2_PGATE</t>
  </si>
  <si>
    <t>S2_NGATE</t>
  </si>
  <si>
    <t>S2_HSD286</t>
  </si>
  <si>
    <t>S2_HSD287</t>
  </si>
  <si>
    <t>S2_CKXTAL1</t>
  </si>
  <si>
    <t>S2_CKXTAL2</t>
  </si>
  <si>
    <t>S2_SCANB_HSD136</t>
  </si>
  <si>
    <t>S2_SCANB_HSD109</t>
  </si>
  <si>
    <t>S2_SCANB_HSD134</t>
  </si>
  <si>
    <t>S2_SCANB_HSD133</t>
  </si>
  <si>
    <t>S2_SCANB_HSD284</t>
  </si>
  <si>
    <t>S2_SCANB_HSD285</t>
  </si>
  <si>
    <t>S2_WAKE</t>
  </si>
  <si>
    <t>S2_HSD145</t>
  </si>
  <si>
    <t>S2_1_WAKE</t>
  </si>
  <si>
    <t>S2_HSD288</t>
  </si>
  <si>
    <t>S2_VSENSE</t>
  </si>
  <si>
    <t>S2_HSD292</t>
  </si>
  <si>
    <t>S2_VBAT</t>
  </si>
  <si>
    <t>S2_TAPSL0_HIGH</t>
  </si>
  <si>
    <t>S2_TAPSL0_LOW</t>
  </si>
  <si>
    <t>S2_TAPSL1_HIGH</t>
  </si>
  <si>
    <t>S2_TAPSL1_LOW</t>
  </si>
  <si>
    <t>S2_SPI_CSB</t>
  </si>
  <si>
    <t>S2_SPI_SO</t>
  </si>
  <si>
    <t>S2_SPI_SCK</t>
  </si>
  <si>
    <t>S2_SPI_SI</t>
  </si>
  <si>
    <t>S2_WP</t>
  </si>
  <si>
    <t>S2_HOLD</t>
  </si>
  <si>
    <t>S2_TAPSL0</t>
  </si>
  <si>
    <t>S2_SCAND_HSD042</t>
  </si>
  <si>
    <t>S2_TAPSL1</t>
  </si>
  <si>
    <t>S2_SCAND_HSD035</t>
  </si>
  <si>
    <t>S2_SCAND_HSD292</t>
  </si>
  <si>
    <t>S2_TDO</t>
  </si>
  <si>
    <t>SG2_CKXTAL1</t>
  </si>
  <si>
    <t>SG2_CKXTAL2</t>
  </si>
  <si>
    <t>SG2_SPI_SO</t>
  </si>
  <si>
    <t>SG2_WAKE</t>
  </si>
  <si>
    <t>SG2_TAPSL0</t>
  </si>
  <si>
    <t>SG2_TAPSL1</t>
  </si>
  <si>
    <t>SG2_SPI_CSB</t>
  </si>
  <si>
    <t>SG2_HOLD</t>
  </si>
  <si>
    <t>SG2_WP</t>
  </si>
  <si>
    <t>SG2_PGATE</t>
  </si>
  <si>
    <t>SG2_NGATE</t>
  </si>
  <si>
    <t>SG2_VSENSE</t>
  </si>
  <si>
    <t>SG2_VO09</t>
  </si>
  <si>
    <t>SG2_SPI_SCK</t>
  </si>
  <si>
    <t>SG2_SPI_SI</t>
  </si>
  <si>
    <t>S3_U3_P0_RC</t>
  </si>
  <si>
    <t>S3_U2_P0_MDI+</t>
  </si>
  <si>
    <t>S3_U3_P0_MDI+</t>
  </si>
  <si>
    <t>S3_U2_P0_MDI-</t>
  </si>
  <si>
    <t>S3_U3_P0_MDI-</t>
  </si>
  <si>
    <t>S3_U3_P1_RC</t>
  </si>
  <si>
    <t>S3_U2_P1_MDI+</t>
  </si>
  <si>
    <t>S3_U3_P1_MDI+</t>
  </si>
  <si>
    <t>S3_U2_P1_MDI-</t>
  </si>
  <si>
    <t>S3_U3_P1_MDI-</t>
  </si>
  <si>
    <t>S3_P0_MDI+</t>
  </si>
  <si>
    <t>S3_P0_MDI-</t>
  </si>
  <si>
    <t>S3_U1_P0_MDI+</t>
  </si>
  <si>
    <t>S3_U1_P0_MDI-</t>
  </si>
  <si>
    <t>S3_P1_MDI+</t>
  </si>
  <si>
    <t>S3_P1_MDI-</t>
  </si>
  <si>
    <t>S3_U1_P1_MDI+</t>
  </si>
  <si>
    <t>S3_U1_P1_MDI-</t>
  </si>
  <si>
    <t>S3_U2_P2_GIGA_MDI-</t>
  </si>
  <si>
    <t>S3_U3_P2_GIGA_MDI-</t>
  </si>
  <si>
    <t>S3_U2_P2_GIGA_MDI+</t>
  </si>
  <si>
    <t>S3_U3_P2_GIGA_MDI+</t>
  </si>
  <si>
    <t>S3_U2_P3_GIGA_MDI-</t>
  </si>
  <si>
    <t>S3_U3_P3_GIGA_MDI-</t>
  </si>
  <si>
    <t>S3_U2_P3_GIGA_MDI+</t>
  </si>
  <si>
    <t>S3_U3_P3_GIGA_MDI+</t>
  </si>
  <si>
    <t>S3_P2_GIGA_MDI+</t>
  </si>
  <si>
    <t>S3_P2_GIGA_MDI-</t>
  </si>
  <si>
    <t>S3_U1_P2_GIGA_MDI+</t>
  </si>
  <si>
    <t>S3_U1_P2_GIGA_MDI-</t>
  </si>
  <si>
    <t>S3_P3_GIGA_MDI+</t>
  </si>
  <si>
    <t>S3_P3_GIGA_MDI-</t>
  </si>
  <si>
    <t>S3_U1_P3_GIGA_MDI+</t>
  </si>
  <si>
    <t>S3_U1_P3_GIGA_MDI-</t>
  </si>
  <si>
    <t>S3_U3_P6_RC</t>
  </si>
  <si>
    <t>S3_U2_P6_MDI+</t>
  </si>
  <si>
    <t>S3_U3_P6_MDI+</t>
  </si>
  <si>
    <t>S3_U2_P6_MDI-</t>
  </si>
  <si>
    <t>S3_U3_P6_MDI-</t>
  </si>
  <si>
    <t>S3_U3_P5_RC</t>
  </si>
  <si>
    <t>S3_U2_P5_MDI-</t>
  </si>
  <si>
    <t>S3_U3_P5_MDI-</t>
  </si>
  <si>
    <t>S3_U2_P5_MDI+</t>
  </si>
  <si>
    <t>S3_U3_P5_MDI+</t>
  </si>
  <si>
    <t>S3_P5_MDI+</t>
  </si>
  <si>
    <t>S3_P5_MDI-</t>
  </si>
  <si>
    <t>S3_U1_P5_MDI+</t>
  </si>
  <si>
    <t>S3_U1_P5_MDI-</t>
  </si>
  <si>
    <t>S3_P6_MDI+</t>
  </si>
  <si>
    <t>S3_P6_MDI-</t>
  </si>
  <si>
    <t>S3_U1_P6_MDI+</t>
  </si>
  <si>
    <t>S3_U1_P6_MDI-</t>
  </si>
  <si>
    <t>SG3_1_P0_MDI+</t>
  </si>
  <si>
    <t>SG3_2_P0_MDI+</t>
  </si>
  <si>
    <t>SG3_1_P0_MDI-</t>
  </si>
  <si>
    <t>SG3_2_P0_MDI-</t>
  </si>
  <si>
    <t>SG3_2_P0_RC</t>
  </si>
  <si>
    <t>SG3_2_P1_RC</t>
  </si>
  <si>
    <t>SG3_1_P1_MDI+</t>
  </si>
  <si>
    <t>SG3_2_P1_MDI+</t>
  </si>
  <si>
    <t>SG3_1_P1_MDI-</t>
  </si>
  <si>
    <t>SG3_2_P1_MDI-</t>
  </si>
  <si>
    <t>SG3_P0_MDI+</t>
  </si>
  <si>
    <t>SG3_P0_MDI-</t>
  </si>
  <si>
    <t>SG3_P1_MDI+</t>
  </si>
  <si>
    <t>SG3_P1_MDI-</t>
  </si>
  <si>
    <t>SG3_2_P6_RC</t>
  </si>
  <si>
    <t>SG3_1_P5_MDI+</t>
  </si>
  <si>
    <t>SG3_2_P5_MDI+</t>
  </si>
  <si>
    <t>SG3_1_P6_MDI-</t>
  </si>
  <si>
    <t>SG3_2_P6_MDI-</t>
  </si>
  <si>
    <t>SG3_1_P5_MDI-</t>
  </si>
  <si>
    <t>SG3_2_P5_MDI-</t>
  </si>
  <si>
    <t>SG3_2_P5_RC</t>
  </si>
  <si>
    <t>SG3_1_P6_MDI+</t>
  </si>
  <si>
    <t>SG3_2_P6_MDI+</t>
  </si>
  <si>
    <t>SG3_1_P2_GIGA_MDI-</t>
  </si>
  <si>
    <t>SG3_2_P2_GIGA_MDI-</t>
  </si>
  <si>
    <t>SG3_1_P2_GIGA_MDI+</t>
  </si>
  <si>
    <t>SG3_2_P2_GIGA_MDI+</t>
  </si>
  <si>
    <t>SG3_2_P2_RC</t>
  </si>
  <si>
    <t>SG3_1_P3_GIGA_MDI-</t>
  </si>
  <si>
    <t>SG3_2_P3_GIGA_MDI-</t>
  </si>
  <si>
    <t>SG3_1_P3_GIGA_MDI+</t>
  </si>
  <si>
    <t>SG3_2_P3_GIGA_MDI+</t>
  </si>
  <si>
    <t>SG3_2_P3_RC</t>
  </si>
  <si>
    <t>SG3_P6_MDI+</t>
  </si>
  <si>
    <t>SG3_P6_MDI-</t>
  </si>
  <si>
    <t>SG3_P5_MDI+</t>
  </si>
  <si>
    <t>SG3_P5_MDI-</t>
  </si>
  <si>
    <t>SG3_P2_GIGA_MDI+</t>
  </si>
  <si>
    <t>SG3_P2_GIGA_MDI-</t>
  </si>
  <si>
    <t>SG3_P3_GIGA_MDI+</t>
  </si>
  <si>
    <t>SG3_P3_GIGA_MDI-</t>
  </si>
  <si>
    <t>S3_U17_VDD</t>
  </si>
  <si>
    <t>SG3_3PI_P0_MDI+</t>
  </si>
  <si>
    <t>SG3_3PI_P0_MDI-</t>
  </si>
  <si>
    <t>SG3_3PI_P5_MDI+</t>
  </si>
  <si>
    <t>SG3_3PI_P5_MDI-</t>
  </si>
  <si>
    <t>SG3_3PI_P1_MDI+</t>
  </si>
  <si>
    <t>SG3_3PI_P1_MDI-</t>
  </si>
  <si>
    <t>SG3_3PI_P6_MDI+</t>
  </si>
  <si>
    <t>SG3_3PI_P6_MDI-</t>
  </si>
  <si>
    <t>S3_HSD093</t>
  </si>
  <si>
    <t>S3_OE_K144</t>
  </si>
  <si>
    <t>S3_LB_P3_GIGA_MDI+</t>
  </si>
  <si>
    <t>S3_LB_P3_GIGA_MDI-</t>
  </si>
  <si>
    <t>S3_LB_P2_GIGA_MDI+</t>
  </si>
  <si>
    <t>S3_LB_P2_GIGA_MDI-</t>
  </si>
  <si>
    <t>S3_SEL1_K144</t>
  </si>
  <si>
    <t>S3_OE_K145</t>
  </si>
  <si>
    <t>SG3_3_P3_GIGA_MDI-</t>
  </si>
  <si>
    <t>SG3_3_P3_GIGA_MDI+</t>
  </si>
  <si>
    <t>SG3_3_P2_GIGA_MDI-</t>
  </si>
  <si>
    <t>SG3_3_P2_GIGA_MDI+</t>
  </si>
  <si>
    <t>S3_SEL1_K145</t>
  </si>
  <si>
    <t>S3_SEL2_K145</t>
  </si>
  <si>
    <t>SG3_MCT_RC</t>
  </si>
  <si>
    <t>S3_TCT</t>
  </si>
  <si>
    <t>S3_MCT_RC</t>
  </si>
  <si>
    <t>S3_U6_VDD</t>
  </si>
  <si>
    <t>SG3_TCT</t>
  </si>
  <si>
    <t>SG3_U3_FE_MDI+</t>
  </si>
  <si>
    <t>SG3_U3_FE_MDI-</t>
  </si>
  <si>
    <t>SG3_U3_FE_MDIX+</t>
  </si>
  <si>
    <t>SG3_U3_FE_MDIX-</t>
  </si>
  <si>
    <t>S3_CHR_FE_MDIX+</t>
  </si>
  <si>
    <t>S3_CHR_FE_MDIX-</t>
  </si>
  <si>
    <t>S3_CHR_FE_MDI+</t>
  </si>
  <si>
    <t>S3_CHR_FE_MDI-</t>
  </si>
  <si>
    <t>S3_FE_MDIX+</t>
  </si>
  <si>
    <t>S3_FE_MDIX-</t>
  </si>
  <si>
    <t>S3_U1_FE_MDIX+</t>
  </si>
  <si>
    <t>S3_U1_FE_MDIX-</t>
  </si>
  <si>
    <t>S3_U2_FE_MDIX+</t>
  </si>
  <si>
    <t>S3_U2_FE_MDIX-</t>
  </si>
  <si>
    <t>S3_U3_FE_MDIX+</t>
  </si>
  <si>
    <t>S3_U3_FE_MDIX-</t>
  </si>
  <si>
    <t>S3_FE_MDI+</t>
  </si>
  <si>
    <t>S3_FE_MDI-</t>
  </si>
  <si>
    <t>S3_U1_FE_MDI+</t>
  </si>
  <si>
    <t>S3_U1_FE_MDI-</t>
  </si>
  <si>
    <t>S3_U2_FE_MDI+</t>
  </si>
  <si>
    <t>S3_U2_FE_MDI-</t>
  </si>
  <si>
    <t>S3_U3_FE_MDI+</t>
  </si>
  <si>
    <t>S3_U3_FE_MDI-</t>
  </si>
  <si>
    <t>S3_MCT2</t>
  </si>
  <si>
    <t>S3_MCT1</t>
  </si>
  <si>
    <t>SG3_MCT1</t>
  </si>
  <si>
    <t>SG3_MCT2</t>
  </si>
  <si>
    <t>S3_H_SW_CTRL</t>
  </si>
  <si>
    <t>S3_L_SW_CTRL</t>
  </si>
  <si>
    <t>SG3_U2_FE_MDIX+</t>
  </si>
  <si>
    <t>SG3_U2_FE_MDIX-</t>
  </si>
  <si>
    <t>SG3_U2_FE_MDI+</t>
  </si>
  <si>
    <t>SG3_U2_FE_MDI-</t>
  </si>
  <si>
    <t>SG3_U1_FE_MDIX+</t>
  </si>
  <si>
    <t>SG3_U1_FE_MDIX-</t>
  </si>
  <si>
    <t>SG3_U1_FE_MDI+</t>
  </si>
  <si>
    <t>SG3_U1_FE_MDI-</t>
  </si>
  <si>
    <t>S3_R_P0_TXEN</t>
  </si>
  <si>
    <t>S3_R_P0_TXD0</t>
  </si>
  <si>
    <t>S3_SCANA_HSD212</t>
  </si>
  <si>
    <t>SG3_P0_RXDV</t>
  </si>
  <si>
    <t>S3_SCANA_HSD213</t>
  </si>
  <si>
    <t>S3_R_P0_TXD1</t>
  </si>
  <si>
    <t>S3_R_P0_TXC</t>
  </si>
  <si>
    <t>S3_SCANA_HSD214</t>
  </si>
  <si>
    <t>S3_SCANA_HSD215</t>
  </si>
  <si>
    <t>S3_R_P0_TXD2</t>
  </si>
  <si>
    <t>S3_R_P0_RXD0</t>
  </si>
  <si>
    <t>S3_SCANA_HSD216</t>
  </si>
  <si>
    <t>S3_SCANA_HSD217</t>
  </si>
  <si>
    <t>SG3_P0_TXD0</t>
  </si>
  <si>
    <t>S3_R_P0_TXD3</t>
  </si>
  <si>
    <t>S3_R_P0_RXER</t>
  </si>
  <si>
    <t>S3_SCANA_HSD218</t>
  </si>
  <si>
    <t>S3_SCAND_HSD219</t>
  </si>
  <si>
    <t>SG3_P0_RXD0</t>
  </si>
  <si>
    <t>SG3_P0_RXD1</t>
  </si>
  <si>
    <t>SG3_P0_RXC</t>
  </si>
  <si>
    <t>SG3_P0_RXD2</t>
  </si>
  <si>
    <t>S3_R_P0_RXD1</t>
  </si>
  <si>
    <t>SG3_P0_RXD3</t>
  </si>
  <si>
    <t>S3_SCANA_HSD207</t>
  </si>
  <si>
    <t>SG3_P0_TXD1</t>
  </si>
  <si>
    <t>S3_R_P0_RXD3</t>
  </si>
  <si>
    <t>S3_R_P0_RXDV</t>
  </si>
  <si>
    <t>S3_SCANA_HSD208</t>
  </si>
  <si>
    <t>SG3_P0_TXD3</t>
  </si>
  <si>
    <t>S3_SCAND_HSD209</t>
  </si>
  <si>
    <t>SG3_P0_TXEN</t>
  </si>
  <si>
    <t>S3_R_P0_RXC</t>
  </si>
  <si>
    <t>S3_R_P0_RXD2</t>
  </si>
  <si>
    <t>S3_SCANA_HSD210</t>
  </si>
  <si>
    <t>SG3_P0_TXC</t>
  </si>
  <si>
    <t>S3_SCANA_HSD211</t>
  </si>
  <si>
    <t>SG3_P0_TXD2</t>
  </si>
  <si>
    <t>S3_P0_TXD0</t>
  </si>
  <si>
    <t>S3_P0_TXD1</t>
  </si>
  <si>
    <t>S3_P0_TXD2</t>
  </si>
  <si>
    <t>S3_P0_TXD3</t>
  </si>
  <si>
    <t>S3_P0_TXC</t>
  </si>
  <si>
    <t>S3_P0_TXEN</t>
  </si>
  <si>
    <t>S3_P0_RXER</t>
  </si>
  <si>
    <t>S3_P0_RXD1</t>
  </si>
  <si>
    <t>S3_P0_RXD3</t>
  </si>
  <si>
    <t>S3_P0_RXDV</t>
  </si>
  <si>
    <t>S3_P0_RXC</t>
  </si>
  <si>
    <t>S3_P0_RXD2</t>
  </si>
  <si>
    <t>S3_P0_TESTD</t>
  </si>
  <si>
    <t>S3_SCANA_HSD289</t>
  </si>
  <si>
    <t>S3_P0_RXD0</t>
  </si>
  <si>
    <t>SG3_P1_RXDV</t>
  </si>
  <si>
    <t>SG3_P1_TXD0</t>
  </si>
  <si>
    <t>SG3_P1_TXC</t>
  </si>
  <si>
    <t>SG3_P1_TXD2</t>
  </si>
  <si>
    <t>SG3_P1_RXD0</t>
  </si>
  <si>
    <t>SG3_P1_RXD1</t>
  </si>
  <si>
    <t>SG3_P1_RXC</t>
  </si>
  <si>
    <t>SG3_P1_RXD2</t>
  </si>
  <si>
    <t>SG3_P1_RXD3</t>
  </si>
  <si>
    <t>SG3_P1_TXD1</t>
  </si>
  <si>
    <t>SG3_P1_TXD3</t>
  </si>
  <si>
    <t>SG3_P1_TXEN</t>
  </si>
  <si>
    <t>S3_P1_TXD0</t>
  </si>
  <si>
    <t>S3_P1_TXD1</t>
  </si>
  <si>
    <t>S3_P1_TXD2</t>
  </si>
  <si>
    <t>S3_P1_TXD3</t>
  </si>
  <si>
    <t>S3_P1_TXC</t>
  </si>
  <si>
    <t>SG3_SRC_DVDD33</t>
  </si>
  <si>
    <t>SG3_P5_RXDV</t>
  </si>
  <si>
    <t>SG3_P5_TXD0</t>
  </si>
  <si>
    <t>SG3_P5_TXC</t>
  </si>
  <si>
    <t>SG3_P5_TXD2</t>
  </si>
  <si>
    <t>SG3_P5_RXD0</t>
  </si>
  <si>
    <t>SG3_P5_RXD1</t>
  </si>
  <si>
    <t>SG3_P5_RXC</t>
  </si>
  <si>
    <t>SG3_P5_RXD2</t>
  </si>
  <si>
    <t>SG3_P5_RXD3</t>
  </si>
  <si>
    <t>SG3_P5_TXD1</t>
  </si>
  <si>
    <t>SG3_P5_TXD3</t>
  </si>
  <si>
    <t>SG3_P5_TXEN</t>
  </si>
  <si>
    <t>S3_P5_TXD0</t>
  </si>
  <si>
    <t>S3_P5_TXD1</t>
  </si>
  <si>
    <t>S3_P5_TXD2</t>
  </si>
  <si>
    <t>S3_P5_TXD3</t>
  </si>
  <si>
    <t>S3_P5_TXC</t>
  </si>
  <si>
    <t>SG3_P0_TESTD</t>
  </si>
  <si>
    <t>SG3_P1_TESTD</t>
  </si>
  <si>
    <t>SG3_C_P4_HSO-</t>
  </si>
  <si>
    <t>SG3_P4_HSO-</t>
  </si>
  <si>
    <t>SG3_C_P4_HSO+</t>
  </si>
  <si>
    <t>SG3_P4_HSO+</t>
  </si>
  <si>
    <t>SG3_C_P4_HSI-</t>
  </si>
  <si>
    <t>SG3_P4_HSI-</t>
  </si>
  <si>
    <t>SG3_C_P4_HSI+</t>
  </si>
  <si>
    <t>SG3_P4_HSI+</t>
  </si>
  <si>
    <t>SG3_C_P5_HSO-</t>
  </si>
  <si>
    <t>SG3_P5_HSO-</t>
  </si>
  <si>
    <t>SG3_C_P5_HSO+</t>
  </si>
  <si>
    <t>SG3_P5_HSO+</t>
  </si>
  <si>
    <t>SG3_C_P5_HSI-</t>
  </si>
  <si>
    <t>SG3_P5_HSI-</t>
  </si>
  <si>
    <t>SG3_C_P5_HSI+</t>
  </si>
  <si>
    <t>SG3_P5_HSI+</t>
  </si>
  <si>
    <t>S3_OE_K184</t>
  </si>
  <si>
    <t>S3_P4_HSI-</t>
  </si>
  <si>
    <t>S3_P4_HSI+</t>
  </si>
  <si>
    <t>S3_P5_HSI-</t>
  </si>
  <si>
    <t>S3_P5_HSI+</t>
  </si>
  <si>
    <t>S3_SEL1_K184</t>
  </si>
  <si>
    <t>S3_P4_HSO-</t>
  </si>
  <si>
    <t>S3_P4_HSO+</t>
  </si>
  <si>
    <t>S3_P5_HSO-</t>
  </si>
  <si>
    <t>S3_P5_HSO+</t>
  </si>
  <si>
    <t>SH31_C_P6_HSI-</t>
  </si>
  <si>
    <t>SH31_P6_HSI-</t>
  </si>
  <si>
    <t>SH31_C_P6_HSI+</t>
  </si>
  <si>
    <t>SH31_P6_HSI+</t>
  </si>
  <si>
    <t>SG3_C_P7_HSO-</t>
  </si>
  <si>
    <t>SG3_P7_HSO-</t>
  </si>
  <si>
    <t>SG3_C_P7_HSO+</t>
  </si>
  <si>
    <t>SG3_P7_HSO+</t>
  </si>
  <si>
    <t>SG3_C_P7_HSI+</t>
  </si>
  <si>
    <t>SG3_P7_HSI+</t>
  </si>
  <si>
    <t>SG3_C_P7_HSI-</t>
  </si>
  <si>
    <t>SG3_P7_HSI-</t>
  </si>
  <si>
    <t>S3_P6_HSI+</t>
  </si>
  <si>
    <t>S3_P6_HSI-</t>
  </si>
  <si>
    <t>S3_P6_HSO-</t>
  </si>
  <si>
    <t>S3_P6_HSO+</t>
  </si>
  <si>
    <t>SH31_P6_HSO+</t>
  </si>
  <si>
    <t>SH31_P6_HSO-</t>
  </si>
  <si>
    <t>S3_1_P6_HSI+</t>
  </si>
  <si>
    <t>S3_1_P6_HSI-</t>
  </si>
  <si>
    <t>S3_1_P6_HSO-</t>
  </si>
  <si>
    <t>S3_1_P6_HSO+</t>
  </si>
  <si>
    <t>S3_P6_REFCLK-</t>
  </si>
  <si>
    <t>S3_P6_REFCLK+</t>
  </si>
  <si>
    <t>SH31_P6_REFCLK_100M-</t>
  </si>
  <si>
    <t>SH31_P6_REFCLK_100M+</t>
  </si>
  <si>
    <t>S3_P6_CLKREQB</t>
  </si>
  <si>
    <t>S3_P7_CLKREQB</t>
  </si>
  <si>
    <t>SH31_P6_CLKREQB</t>
  </si>
  <si>
    <t>S3_P6_LANWAKEB</t>
  </si>
  <si>
    <t>S3_P7_LANWAKEB</t>
  </si>
  <si>
    <t>SH31_P6_LANWAKEB</t>
  </si>
  <si>
    <t>SG3_C_P6_HSO-</t>
  </si>
  <si>
    <t>SG3_P6_HSO-</t>
  </si>
  <si>
    <t>SG3_C_P6_HSO+</t>
  </si>
  <si>
    <t>SG3_P6_HSO+</t>
  </si>
  <si>
    <t>SG3_C_P6_HSI+</t>
  </si>
  <si>
    <t>SG3_P6_HSI+</t>
  </si>
  <si>
    <t>SG3_C_P6_HSI-</t>
  </si>
  <si>
    <t>SG3_P6_HSI-</t>
  </si>
  <si>
    <t>S3_OE_K213</t>
  </si>
  <si>
    <t>S3_P7_HSI+</t>
  </si>
  <si>
    <t>S3_P7_HSI-</t>
  </si>
  <si>
    <t>S3_P7_HSO-</t>
  </si>
  <si>
    <t>S3_P7_HSO+</t>
  </si>
  <si>
    <t>S3_1_P7_HSI+</t>
  </si>
  <si>
    <t>S3_1_P7_HSI-</t>
  </si>
  <si>
    <t>S3_1_P7_HSO-</t>
  </si>
  <si>
    <t>S3_1_P7_HSO+</t>
  </si>
  <si>
    <t>S3_SEL1_K213</t>
  </si>
  <si>
    <t>S3_OE_K214</t>
  </si>
  <si>
    <t>S3_P7_REFCLK-</t>
  </si>
  <si>
    <t>S3_P7_REFCLK+</t>
  </si>
  <si>
    <t>S3_SEL1_K214</t>
  </si>
  <si>
    <t>S3_SEL2_K214</t>
  </si>
  <si>
    <t>S3_OE_K217</t>
  </si>
  <si>
    <t>S3_SEL1_K217</t>
  </si>
  <si>
    <t>S3_SEL2_K217</t>
  </si>
  <si>
    <t>S3_P6_ISOLATEB</t>
  </si>
  <si>
    <t>S3_P7_ISOLATEB</t>
  </si>
  <si>
    <t>SH31_P6_ISOLATEB</t>
  </si>
  <si>
    <t>S3_P6_PCIE_RESETB</t>
  </si>
  <si>
    <t>S3_P7_PCIE_RESETB</t>
  </si>
  <si>
    <t>SH31_P6_PCIE_RESETB</t>
  </si>
  <si>
    <t>SG3_P6_ISOLATEB</t>
  </si>
  <si>
    <t>SG3_P6_PCIE_RESETB</t>
  </si>
  <si>
    <t>SG3_P7_ISOLATEB</t>
  </si>
  <si>
    <t>SG3_P7_PCIE_RESETB</t>
  </si>
  <si>
    <t>SG3_P6_CLKREQB</t>
  </si>
  <si>
    <t>SG3_P6_LANWAKEB</t>
  </si>
  <si>
    <t>SG3_P6_REFCLK-</t>
  </si>
  <si>
    <t>SG3_P6_REFCLK+</t>
  </si>
  <si>
    <t>SG3_P7_CLKREQB</t>
  </si>
  <si>
    <t>SG3_P7_LANWAKEB</t>
  </si>
  <si>
    <t>SG3_P7_REFCLK-</t>
  </si>
  <si>
    <t>SG3_P7_REFCLK+</t>
  </si>
  <si>
    <t>SH31_LANWAKEB</t>
  </si>
  <si>
    <t>S3_APWR_03F</t>
  </si>
  <si>
    <t>SH31_LDO_5TO3_OUT</t>
  </si>
  <si>
    <t>SH31_L_SWR_5TO1_OUT</t>
  </si>
  <si>
    <t>SH31_XTAL_IN</t>
  </si>
  <si>
    <t>SH31_XTAL_OUT</t>
  </si>
  <si>
    <t>SH31_C_HSO-</t>
  </si>
  <si>
    <t>SH31_C_HSO+</t>
  </si>
  <si>
    <t>SH31_USB_AVDD10</t>
  </si>
  <si>
    <t>SH31_CC1</t>
  </si>
  <si>
    <t>SH31_CC2</t>
  </si>
  <si>
    <t>SH31_DIS_DB</t>
  </si>
  <si>
    <t>SH31_HSD026</t>
  </si>
  <si>
    <t>SH31_SPIO3</t>
  </si>
  <si>
    <t>SH31_SPIO2</t>
  </si>
  <si>
    <t>SH31_ISOLATEBPIN</t>
  </si>
  <si>
    <t>SH31_RSET</t>
  </si>
  <si>
    <t>SH31_RST_INPIN</t>
  </si>
  <si>
    <t>SH31_SPICK</t>
  </si>
  <si>
    <t>SH31_SPICS</t>
  </si>
  <si>
    <t>SH31_SPISI</t>
  </si>
  <si>
    <t>SH31_SPISO</t>
  </si>
  <si>
    <t>SH31_SWR_5TO1_OUT</t>
  </si>
  <si>
    <t>SH31_TESTENPIN</t>
  </si>
  <si>
    <t>SH31_HSD027</t>
  </si>
  <si>
    <t>SH31_SPISI_DBG</t>
  </si>
  <si>
    <t>SH31_SPICK_DBG</t>
  </si>
  <si>
    <t>SH31_SPISO_DBG</t>
  </si>
  <si>
    <t>SH31_SJTCLK</t>
  </si>
  <si>
    <t>SH31_SJTDI</t>
  </si>
  <si>
    <t>SH31_SJTMS</t>
  </si>
  <si>
    <t>SH31_SJTDO/LED0</t>
  </si>
  <si>
    <t>SH31_GPIO8</t>
  </si>
  <si>
    <t>SH31_SPICS_DBG</t>
  </si>
  <si>
    <t>SH31_DEV_SLP</t>
  </si>
  <si>
    <t>SH31_LED1</t>
  </si>
  <si>
    <t>SH31_GPIO_VBUS</t>
  </si>
  <si>
    <t>S3_1_INH</t>
  </si>
  <si>
    <t>S3_INH_GND</t>
  </si>
  <si>
    <t>S3_INH</t>
  </si>
  <si>
    <t>S3_INH_DIV2</t>
  </si>
  <si>
    <t>S3_SCANB_DS_HSD063</t>
  </si>
  <si>
    <t>S3_SCANB_HSD064</t>
  </si>
  <si>
    <t>S3_SCANB_HSD089</t>
  </si>
  <si>
    <t>S3_SCANB_HSD073</t>
  </si>
  <si>
    <t>S3_SCANB_HSD072</t>
  </si>
  <si>
    <t>SG3_GPIOA_1</t>
  </si>
  <si>
    <t>SG3_GPIOA_2</t>
  </si>
  <si>
    <t>S3_DISB</t>
  </si>
  <si>
    <t>S3_RESETB</t>
  </si>
  <si>
    <t>S3_HSD099</t>
  </si>
  <si>
    <t>S3_HSD112</t>
  </si>
  <si>
    <t>S3_2_GPIOA2</t>
  </si>
  <si>
    <t>S3_2_GPIOA1</t>
  </si>
  <si>
    <t>S3_RTT</t>
  </si>
  <si>
    <t>S3_HSD114</t>
  </si>
  <si>
    <t>S3_BPMUINH_HSD141</t>
  </si>
  <si>
    <t>S3_GPIOA_0</t>
  </si>
  <si>
    <t>S3_SCANB_HSD085</t>
  </si>
  <si>
    <t>S3_GPIOA_2</t>
  </si>
  <si>
    <t>S3_GPIOA_1</t>
  </si>
  <si>
    <t>S3_GPIOA_3</t>
  </si>
  <si>
    <t>S3_GPIOB_0</t>
  </si>
  <si>
    <t>S3_GPIOB_1</t>
  </si>
  <si>
    <t>S3_P5_LED</t>
  </si>
  <si>
    <t>S3_SCAND_HSD275</t>
  </si>
  <si>
    <t>S3_FE_LED0</t>
  </si>
  <si>
    <t>S3_SCANC_HSD280</t>
  </si>
  <si>
    <t>S3_FE_LED1</t>
  </si>
  <si>
    <t>S3_SCANC_HSD281</t>
  </si>
  <si>
    <t>S3_P0_LED</t>
  </si>
  <si>
    <t>S3_SCAND_HSD270</t>
  </si>
  <si>
    <t>S3_P6_LED</t>
  </si>
  <si>
    <t>S3_SCAND_HSD276</t>
  </si>
  <si>
    <t>S3_P1_LED</t>
  </si>
  <si>
    <t>S3_SCANC_HSD271</t>
  </si>
  <si>
    <t>S3_P2_LED</t>
  </si>
  <si>
    <t>S3_SCAND_HSD272</t>
  </si>
  <si>
    <t>S3_SCANB_HSD079</t>
  </si>
  <si>
    <t>S3_SCANB_HSD066</t>
  </si>
  <si>
    <t>SG3_INH</t>
  </si>
  <si>
    <t>SG3_RTT</t>
  </si>
  <si>
    <t>SG3_GPIOA_3</t>
  </si>
  <si>
    <t>SG3_GPIOB_0</t>
  </si>
  <si>
    <t>SG3_GPIOB_1</t>
  </si>
  <si>
    <t>SG3_GPIOC_0</t>
  </si>
  <si>
    <t>SG3_GPIOC_1</t>
  </si>
  <si>
    <t>SG3_GPIOC_2</t>
  </si>
  <si>
    <t>SG3_GPIOC_4</t>
  </si>
  <si>
    <t>SG3_GPIOC_3</t>
  </si>
  <si>
    <t>SG3_RSET</t>
  </si>
  <si>
    <t>SG3_DISB</t>
  </si>
  <si>
    <t>S3_DS_HSD998</t>
  </si>
  <si>
    <t>S3_HSD999</t>
  </si>
  <si>
    <t>SG3_GPIOB_2</t>
  </si>
  <si>
    <t>SG3_GPIOC_5</t>
  </si>
  <si>
    <t>SG3_GPIOD_0</t>
  </si>
  <si>
    <t>SG3_GPIOD_1</t>
  </si>
  <si>
    <t>SG3_GPIOD_2</t>
  </si>
  <si>
    <t>SG3_GPIOE_0</t>
  </si>
  <si>
    <t>SG3_GPIOE_1</t>
  </si>
  <si>
    <t>SG3_GPIOE_2</t>
  </si>
  <si>
    <t>SG3_GPIOE_3</t>
  </si>
  <si>
    <t>SG3_GPIOE_4</t>
  </si>
  <si>
    <t>SG3_GPIOF_0</t>
  </si>
  <si>
    <t>SG3_GPIOF_1</t>
  </si>
  <si>
    <t>SG3_GPIOF_2</t>
  </si>
  <si>
    <t>SG3_GPIOF_3</t>
  </si>
  <si>
    <t>SG3_GPIOF_4</t>
  </si>
  <si>
    <t>SG3_AT-</t>
  </si>
  <si>
    <t>SG3_AT+</t>
  </si>
  <si>
    <t>SG3_FE_LED0</t>
  </si>
  <si>
    <t>SG3_FE_LED1</t>
  </si>
  <si>
    <t>SG3_GPIOA_0</t>
  </si>
  <si>
    <t>SG3_P0_LED</t>
  </si>
  <si>
    <t>SG3_P1_LED</t>
  </si>
  <si>
    <t>SG3_P2_LED</t>
  </si>
  <si>
    <t>SG3_P3_LED</t>
  </si>
  <si>
    <t>SG3_P5_LED</t>
  </si>
  <si>
    <t>SG3_P6_LED</t>
  </si>
  <si>
    <t>S3_1_CKXTAL2</t>
  </si>
  <si>
    <t>S3_1_CKXTAL1</t>
  </si>
  <si>
    <t>S3_VO09</t>
  </si>
  <si>
    <t>S3_1_VSENSE</t>
  </si>
  <si>
    <t>S3_1_PGATE</t>
  </si>
  <si>
    <t>S3_AVDD33_MOSFET</t>
  </si>
  <si>
    <t>S3_1_NGATE</t>
  </si>
  <si>
    <t>S3_PGATE</t>
  </si>
  <si>
    <t>S3_NGATE</t>
  </si>
  <si>
    <t>S3_HSD286</t>
  </si>
  <si>
    <t>S3_HSD287</t>
  </si>
  <si>
    <t>S3_CKXTAL1</t>
  </si>
  <si>
    <t>S3_CKXTAL2</t>
  </si>
  <si>
    <t>S3_SCANB_HSD136</t>
  </si>
  <si>
    <t>S3_SCANB_HSD109</t>
  </si>
  <si>
    <t>S3_SCANB_HSD134</t>
  </si>
  <si>
    <t>S3_SCANB_HSD133</t>
  </si>
  <si>
    <t>S3_SCANB_HSD284</t>
  </si>
  <si>
    <t>S3_SCANB_HSD285</t>
  </si>
  <si>
    <t>S3_WAKE</t>
  </si>
  <si>
    <t>S3_HSD145</t>
  </si>
  <si>
    <t>S3_1_WAKE</t>
  </si>
  <si>
    <t>S3_HSD288</t>
  </si>
  <si>
    <t>S3_VSENSE</t>
  </si>
  <si>
    <t>S3_HSD292</t>
  </si>
  <si>
    <t>S3_VBAT</t>
  </si>
  <si>
    <t>S3_TAPSL0_HIGH</t>
  </si>
  <si>
    <t>S3_TAPSL0_LOW</t>
  </si>
  <si>
    <t>S3_TAPSL1_HIGH</t>
  </si>
  <si>
    <t>S3_TAPSL1_LOW</t>
  </si>
  <si>
    <t>S3_SPI_CSB</t>
  </si>
  <si>
    <t>S3_SPI_SO</t>
  </si>
  <si>
    <t>S3_SPI_SCK</t>
  </si>
  <si>
    <t>S3_SPI_SI</t>
  </si>
  <si>
    <t>S3_WP</t>
  </si>
  <si>
    <t>S3_HOLD</t>
  </si>
  <si>
    <t>S3_TAPSL0</t>
  </si>
  <si>
    <t>S3_SCAND_HSD042</t>
  </si>
  <si>
    <t>S3_TAPSL1</t>
  </si>
  <si>
    <t>S3_SCAND_HSD035</t>
  </si>
  <si>
    <t>S3_SCAND_HSD292</t>
  </si>
  <si>
    <t>S3_TDO</t>
  </si>
  <si>
    <t>SG3_CKXTAL1</t>
  </si>
  <si>
    <t>SG3_CKXTAL2</t>
  </si>
  <si>
    <t>SG3_SPI_SO</t>
  </si>
  <si>
    <t>SG3_WAKE</t>
  </si>
  <si>
    <t>SG3_TAPSL0</t>
  </si>
  <si>
    <t>SG3_TAPSL1</t>
  </si>
  <si>
    <t>SG3_SPI_CSB</t>
  </si>
  <si>
    <t>SG3_HOLD</t>
  </si>
  <si>
    <t>SG3_WP</t>
  </si>
  <si>
    <t>SG3_PGATE</t>
  </si>
  <si>
    <t>SG3_NGATE</t>
  </si>
  <si>
    <t>SG3_VSENSE</t>
  </si>
  <si>
    <t>SG3_VO09</t>
  </si>
  <si>
    <t>SG3_SPI_SCK</t>
  </si>
  <si>
    <t>SG3_SPI_SI</t>
  </si>
  <si>
    <t>S1_DPS_DVDD33</t>
  </si>
  <si>
    <t>S1_DPS_LDOIN</t>
  </si>
  <si>
    <t>S1_P0_VDDIO</t>
  </si>
  <si>
    <t>S1_F_P0_1_5_VDDIO</t>
  </si>
  <si>
    <t>S1_P1_VDDIO</t>
  </si>
  <si>
    <t>S1_SPI_VDDIO</t>
  </si>
  <si>
    <t>S1_P0_LDOOUT</t>
  </si>
  <si>
    <t>S1_P1_LDOOUT</t>
  </si>
  <si>
    <t>SG1_P0_LDOOUT</t>
  </si>
  <si>
    <t>SG1_P1_LDOOUT</t>
  </si>
  <si>
    <t>S2_DVDD09</t>
  </si>
  <si>
    <t>S2_F_DVDD09</t>
  </si>
  <si>
    <t>S2_AVDD09</t>
  </si>
  <si>
    <t>S2_F_AVDD09</t>
  </si>
  <si>
    <t>S2_APWR_01+1F</t>
  </si>
  <si>
    <t>S2_DVDD09_VO09</t>
  </si>
  <si>
    <t>S2_AVDD09_VO09</t>
  </si>
  <si>
    <t>S2_APWR_01S</t>
  </si>
  <si>
    <t>S2_APWR_01+1S</t>
  </si>
  <si>
    <t>S2_APWR_03S</t>
  </si>
  <si>
    <t>S2_APWR_01+1GS</t>
  </si>
  <si>
    <t>S2_APWR_03GS</t>
  </si>
  <si>
    <t>S2_APWR_06+1F</t>
  </si>
  <si>
    <t>S2_AVDD33</t>
  </si>
  <si>
    <t>S2_DVDD33</t>
  </si>
  <si>
    <t>S2_DPS_DVDD33</t>
  </si>
  <si>
    <t>S2_DPS_LDOIN</t>
  </si>
  <si>
    <t>S2_LDOIN</t>
  </si>
  <si>
    <t>S2_APWR_06S</t>
  </si>
  <si>
    <t>S2_APWR_06+1S</t>
  </si>
  <si>
    <t>S2_APWR_04F</t>
  </si>
  <si>
    <t>S2_APWR_04S</t>
  </si>
  <si>
    <t>S2_APWR_04GS</t>
  </si>
  <si>
    <t>S2_APWR_06+1GS</t>
  </si>
  <si>
    <t>S2_APWR_08F</t>
  </si>
  <si>
    <t>S2_GPIO_VDDIO</t>
  </si>
  <si>
    <t>S2_F_GPIO_VDDIO</t>
  </si>
  <si>
    <t>S2_F_P0_1_5_VDDIO</t>
  </si>
  <si>
    <t>S2_SPI_VDDIO</t>
  </si>
  <si>
    <t>S2_APWR_08S</t>
  </si>
  <si>
    <t>S2_APWR_08GS</t>
  </si>
  <si>
    <t>S2_BPMUVBAT_HSD142</t>
  </si>
  <si>
    <t>SG2_VDC</t>
  </si>
  <si>
    <t>SG2_SWR09_OFFLINE</t>
  </si>
  <si>
    <t>S2_SWR1_FB</t>
  </si>
  <si>
    <t>SG2_SRC_DVDD09</t>
  </si>
  <si>
    <t>S2_SWR1_EN</t>
  </si>
  <si>
    <t>S2_SWR1_LX</t>
  </si>
  <si>
    <t>S2_SWR1_VIN</t>
  </si>
  <si>
    <t>S2_SWR1_PG</t>
  </si>
  <si>
    <t>SG2_DVDD09</t>
  </si>
  <si>
    <t>SG2_AVDD09</t>
  </si>
  <si>
    <t>SG2_AVDD33_MOSFET</t>
  </si>
  <si>
    <t>SG2_AVDD33</t>
  </si>
  <si>
    <t>SG2_DVDD33</t>
  </si>
  <si>
    <t>SG2_GPIO_VDDIO</t>
  </si>
  <si>
    <t>SG2_P0_LDOOUT</t>
  </si>
  <si>
    <t>SG2_P1_LDOOUT</t>
  </si>
  <si>
    <t>SG2_P5_LDOOUT</t>
  </si>
  <si>
    <t>SG2_LDOIN</t>
  </si>
  <si>
    <t>SG2_VBAT</t>
  </si>
  <si>
    <t>S3_DVDD09</t>
  </si>
  <si>
    <t>S3_F_DVDD09</t>
  </si>
  <si>
    <t>S3_AVDD09</t>
  </si>
  <si>
    <t>S3_F_AVDD09</t>
  </si>
  <si>
    <t>S3_APWR_01+1F</t>
  </si>
  <si>
    <t>S3_DVDD09_VO09</t>
  </si>
  <si>
    <t>S3_AVDD09_VO09</t>
  </si>
  <si>
    <t>S3_APWR_01S</t>
  </si>
  <si>
    <t>S3_APWR_01+1S</t>
  </si>
  <si>
    <t>S3_APWR_03S</t>
  </si>
  <si>
    <t>S3_APWR_01+1GS</t>
  </si>
  <si>
    <t>S3_APWR_03GS</t>
  </si>
  <si>
    <t>S3_APWR_06+1F</t>
  </si>
  <si>
    <t>S3_AVDD33</t>
  </si>
  <si>
    <t>S3_DVDD33</t>
  </si>
  <si>
    <t>S3_DPS_DVDD33</t>
  </si>
  <si>
    <t>S3_DPS_LDOIN</t>
  </si>
  <si>
    <t>S3_LDOIN</t>
  </si>
  <si>
    <t>S3_APWR_06S</t>
  </si>
  <si>
    <t>S3_APWR_06+1S</t>
  </si>
  <si>
    <t>S3_APWR_04F</t>
  </si>
  <si>
    <t>S3_APWR_04S</t>
  </si>
  <si>
    <t>S3_APWR_04GS</t>
  </si>
  <si>
    <t>S3_APWR_06+1GS</t>
  </si>
  <si>
    <t>S3_APWR_08F</t>
  </si>
  <si>
    <t>S3_GPIO_VDDIO</t>
  </si>
  <si>
    <t>S3_F_GPIO_VDDIO</t>
  </si>
  <si>
    <t>S3_P0_VDDIO</t>
  </si>
  <si>
    <t>S3_F_P0_1_5_VDDIO</t>
  </si>
  <si>
    <t>S3_P1_VDDIO</t>
  </si>
  <si>
    <t>S3_P5_VDDIO</t>
  </si>
  <si>
    <t>S3_SPI_VDDIO</t>
  </si>
  <si>
    <t>S3_APWR_08S</t>
  </si>
  <si>
    <t>S3_APWR_08GS</t>
  </si>
  <si>
    <t>S3_P0_LDOOUT</t>
  </si>
  <si>
    <t>S3_P1_LDOOUT</t>
  </si>
  <si>
    <t>S3_P5_LDOOUT</t>
  </si>
  <si>
    <t>S3_BPMUVBAT_HSD142</t>
  </si>
  <si>
    <t>SG3_VDC</t>
  </si>
  <si>
    <t>SG3_SWR09_OFFLINE</t>
  </si>
  <si>
    <t>S3_SWR1_FB</t>
  </si>
  <si>
    <t>SG3_SRC_DVDD09</t>
  </si>
  <si>
    <t>S3_SWR1_EN</t>
  </si>
  <si>
    <t>S3_SWR1_LX</t>
  </si>
  <si>
    <t>S3_SWR1_VIN</t>
  </si>
  <si>
    <t>S3_SWR1_PG</t>
  </si>
  <si>
    <t>SG3_DVDD09</t>
  </si>
  <si>
    <t>SG3_AVDD09</t>
  </si>
  <si>
    <t>SG3_AVDD33_MOSFET</t>
  </si>
  <si>
    <t>SG3_AVDD33</t>
  </si>
  <si>
    <t>SG3_DVDD33</t>
  </si>
  <si>
    <t>SG3_GPIO_VDDIO</t>
  </si>
  <si>
    <t>SG3_P0_LDOOUT</t>
  </si>
  <si>
    <t>SG3_P1_LDOOUT</t>
  </si>
  <si>
    <t>SG3_P5_LDOOUT</t>
  </si>
  <si>
    <t>SG3_LDOIN</t>
  </si>
  <si>
    <t>SG3_VBAT</t>
  </si>
  <si>
    <t>1C194</t>
  </si>
  <si>
    <t>1C195</t>
  </si>
  <si>
    <t>1C196</t>
  </si>
  <si>
    <t>1C197</t>
  </si>
  <si>
    <t>1C198</t>
  </si>
  <si>
    <t>1C199</t>
  </si>
  <si>
    <t>1K60</t>
  </si>
  <si>
    <t>1K64</t>
  </si>
  <si>
    <t>1R149</t>
  </si>
  <si>
    <t>1R150</t>
  </si>
  <si>
    <t>1R155</t>
  </si>
  <si>
    <t>1R156</t>
  </si>
  <si>
    <t>1T7</t>
  </si>
  <si>
    <t>1T8</t>
  </si>
  <si>
    <t>1C384</t>
  </si>
  <si>
    <t>1C385</t>
  </si>
  <si>
    <t>1C391</t>
  </si>
  <si>
    <t>1C412</t>
  </si>
  <si>
    <t>1C413</t>
  </si>
  <si>
    <t>1C418</t>
  </si>
  <si>
    <t>1R454</t>
  </si>
  <si>
    <t>1R455</t>
  </si>
  <si>
    <t>1R456</t>
  </si>
  <si>
    <t>1R498</t>
  </si>
  <si>
    <t>1R499</t>
  </si>
  <si>
    <t>1R500</t>
  </si>
  <si>
    <t>1T18</t>
  </si>
  <si>
    <t>1T23</t>
  </si>
  <si>
    <t>1C375</t>
  </si>
  <si>
    <t>1C376</t>
  </si>
  <si>
    <t>1C377</t>
  </si>
  <si>
    <t>1C379</t>
  </si>
  <si>
    <t>1C381</t>
  </si>
  <si>
    <t>1C383</t>
  </si>
  <si>
    <t>1K130</t>
  </si>
  <si>
    <t>1K140</t>
  </si>
  <si>
    <t>1R438</t>
  </si>
  <si>
    <t>1R439</t>
  </si>
  <si>
    <t>1R440</t>
  </si>
  <si>
    <t>1R441</t>
  </si>
  <si>
    <t>1T15</t>
  </si>
  <si>
    <t>1T17</t>
  </si>
  <si>
    <t>1C179</t>
  </si>
  <si>
    <t>1C180</t>
  </si>
  <si>
    <t>1C181</t>
  </si>
  <si>
    <t>1C182</t>
  </si>
  <si>
    <t>1C183</t>
  </si>
  <si>
    <t>1C184</t>
  </si>
  <si>
    <t>1R139</t>
  </si>
  <si>
    <t>1R140</t>
  </si>
  <si>
    <t>1R141</t>
  </si>
  <si>
    <t>1R142</t>
  </si>
  <si>
    <t>1T2</t>
  </si>
  <si>
    <t>1T3</t>
  </si>
  <si>
    <t>1C399</t>
  </si>
  <si>
    <t>1C401</t>
  </si>
  <si>
    <t>1C402</t>
  </si>
  <si>
    <t>1C405</t>
  </si>
  <si>
    <t>1C406</t>
  </si>
  <si>
    <t>1C407</t>
  </si>
  <si>
    <t>1C421</t>
  </si>
  <si>
    <t>1C422</t>
  </si>
  <si>
    <t>1C427</t>
  </si>
  <si>
    <t>1C430</t>
  </si>
  <si>
    <t>1C431</t>
  </si>
  <si>
    <t>1C436</t>
  </si>
  <si>
    <t>1R470</t>
  </si>
  <si>
    <t>1R473</t>
  </si>
  <si>
    <t>1R474</t>
  </si>
  <si>
    <t>1R475</t>
  </si>
  <si>
    <t>1R517</t>
  </si>
  <si>
    <t>1R518</t>
  </si>
  <si>
    <t>1R519</t>
  </si>
  <si>
    <t>1R536</t>
  </si>
  <si>
    <t>1R537</t>
  </si>
  <si>
    <t>1R538</t>
  </si>
  <si>
    <t>1T20</t>
  </si>
  <si>
    <t>1T21</t>
  </si>
  <si>
    <t>1T24</t>
  </si>
  <si>
    <t>1T25</t>
  </si>
  <si>
    <t>1C209</t>
  </si>
  <si>
    <t>1C220</t>
  </si>
  <si>
    <t>1MQS1</t>
  </si>
  <si>
    <t>1R21</t>
  </si>
  <si>
    <t>1U17</t>
  </si>
  <si>
    <t>1U18</t>
  </si>
  <si>
    <t>1C144</t>
  </si>
  <si>
    <t>1C145</t>
  </si>
  <si>
    <t>1C439</t>
  </si>
  <si>
    <t>1C440</t>
  </si>
  <si>
    <t>1C441</t>
  </si>
  <si>
    <t>1C442</t>
  </si>
  <si>
    <t>1GPHY2</t>
  </si>
  <si>
    <t>1GPHY3</t>
  </si>
  <si>
    <t>1K144</t>
  </si>
  <si>
    <t>1K145</t>
  </si>
  <si>
    <t>1PT23</t>
  </si>
  <si>
    <t>1R540</t>
  </si>
  <si>
    <t>1R541</t>
  </si>
  <si>
    <t>1R542</t>
  </si>
  <si>
    <t>1R543</t>
  </si>
  <si>
    <t>1RL10</t>
  </si>
  <si>
    <t>1RL15</t>
  </si>
  <si>
    <t>1RL16</t>
  </si>
  <si>
    <t>1RL18</t>
  </si>
  <si>
    <t>1RU7</t>
  </si>
  <si>
    <t>1RU11</t>
  </si>
  <si>
    <t>1RU12</t>
  </si>
  <si>
    <t>1C119</t>
  </si>
  <si>
    <t>1C171</t>
  </si>
  <si>
    <t>1C172</t>
  </si>
  <si>
    <t>1C173</t>
  </si>
  <si>
    <t>1C174</t>
  </si>
  <si>
    <t>1C175</t>
  </si>
  <si>
    <t>1C176</t>
  </si>
  <si>
    <t>1C177</t>
  </si>
  <si>
    <t>1C178</t>
  </si>
  <si>
    <t>1C319</t>
  </si>
  <si>
    <t>1C320</t>
  </si>
  <si>
    <t>1C321</t>
  </si>
  <si>
    <t>1C322</t>
  </si>
  <si>
    <t>1C323</t>
  </si>
  <si>
    <t>1C324</t>
  </si>
  <si>
    <t>1CON1</t>
  </si>
  <si>
    <t>1CON3</t>
  </si>
  <si>
    <t>1K52</t>
  </si>
  <si>
    <t>1K54</t>
  </si>
  <si>
    <t>1K56</t>
  </si>
  <si>
    <t>1K58</t>
  </si>
  <si>
    <t>1P1</t>
  </si>
  <si>
    <t>1P3</t>
  </si>
  <si>
    <t>1R20</t>
  </si>
  <si>
    <t>1R126</t>
  </si>
  <si>
    <t>1R130</t>
  </si>
  <si>
    <t>1R133</t>
  </si>
  <si>
    <t>1R134</t>
  </si>
  <si>
    <t>1R135</t>
  </si>
  <si>
    <t>1R136</t>
  </si>
  <si>
    <t>1R137</t>
  </si>
  <si>
    <t>1R138</t>
  </si>
  <si>
    <t>1T12</t>
  </si>
  <si>
    <t>1T13</t>
  </si>
  <si>
    <t>1U6</t>
  </si>
  <si>
    <t>S1_SW_CTRL</t>
  </si>
  <si>
    <t>1K180</t>
  </si>
  <si>
    <t>1K181</t>
  </si>
  <si>
    <t>1K182</t>
  </si>
  <si>
    <t>1K183</t>
  </si>
  <si>
    <t>1K231</t>
  </si>
  <si>
    <t>1K232</t>
  </si>
  <si>
    <t>1K233</t>
  </si>
  <si>
    <t>1RR400</t>
  </si>
  <si>
    <t>1RR401</t>
  </si>
  <si>
    <t>1RR402</t>
  </si>
  <si>
    <t>1RR403</t>
  </si>
  <si>
    <t>1RR404</t>
  </si>
  <si>
    <t>1RR405</t>
  </si>
  <si>
    <t>1RR406</t>
  </si>
  <si>
    <t>1RR407</t>
  </si>
  <si>
    <t>1RR408</t>
  </si>
  <si>
    <t>1RR409</t>
  </si>
  <si>
    <t>1RR410</t>
  </si>
  <si>
    <t>1RR411</t>
  </si>
  <si>
    <t>1RR412</t>
  </si>
  <si>
    <t>1RR413</t>
  </si>
  <si>
    <t>1K225</t>
  </si>
  <si>
    <t>1K226</t>
  </si>
  <si>
    <t>1K227</t>
  </si>
  <si>
    <t>1K228</t>
  </si>
  <si>
    <t>1RRG49</t>
  </si>
  <si>
    <t>1RRG51</t>
  </si>
  <si>
    <t>1RRG52</t>
  </si>
  <si>
    <t>1RRG53</t>
  </si>
  <si>
    <t>1RRG54</t>
  </si>
  <si>
    <t>1RRG55</t>
  </si>
  <si>
    <t>1RRG56</t>
  </si>
  <si>
    <t>1RRG57</t>
  </si>
  <si>
    <t>1RRG58</t>
  </si>
  <si>
    <t>1RRG59</t>
  </si>
  <si>
    <t>1RRG91</t>
  </si>
  <si>
    <t>1RRG92</t>
  </si>
  <si>
    <t>1RRG93</t>
  </si>
  <si>
    <t>1RRG94</t>
  </si>
  <si>
    <t>1RRG95</t>
  </si>
  <si>
    <t>1RRG96</t>
  </si>
  <si>
    <t>1C185</t>
  </si>
  <si>
    <t>1CS61</t>
  </si>
  <si>
    <t>1CS62</t>
  </si>
  <si>
    <t>1CS63</t>
  </si>
  <si>
    <t>1CS64</t>
  </si>
  <si>
    <t>1CS71</t>
  </si>
  <si>
    <t>1CS72</t>
  </si>
  <si>
    <t>1CS73</t>
  </si>
  <si>
    <t>1CS74</t>
  </si>
  <si>
    <t>1K184</t>
  </si>
  <si>
    <t>1RL19</t>
  </si>
  <si>
    <t>1RL21</t>
  </si>
  <si>
    <t>1RU13</t>
  </si>
  <si>
    <t>1CS103</t>
  </si>
  <si>
    <t>1CS104</t>
  </si>
  <si>
    <t>1CS111</t>
  </si>
  <si>
    <t>1CS112</t>
  </si>
  <si>
    <t>1CS117</t>
  </si>
  <si>
    <t>1CS118</t>
  </si>
  <si>
    <t>1K211</t>
  </si>
  <si>
    <t>1K212</t>
  </si>
  <si>
    <t>1C213</t>
  </si>
  <si>
    <t>1C214</t>
  </si>
  <si>
    <t>1C217</t>
  </si>
  <si>
    <t>1CS101</t>
  </si>
  <si>
    <t>1CS102</t>
  </si>
  <si>
    <t>1CS107</t>
  </si>
  <si>
    <t>1CS108</t>
  </si>
  <si>
    <t>1CS113</t>
  </si>
  <si>
    <t>1CS114</t>
  </si>
  <si>
    <t>1K213</t>
  </si>
  <si>
    <t>1K214</t>
  </si>
  <si>
    <t>1K217</t>
  </si>
  <si>
    <t>1K220</t>
  </si>
  <si>
    <t>1K221</t>
  </si>
  <si>
    <t>1RL37</t>
  </si>
  <si>
    <t>1RL38</t>
  </si>
  <si>
    <t>1RL39</t>
  </si>
  <si>
    <t>1RL41</t>
  </si>
  <si>
    <t>1RL42</t>
  </si>
  <si>
    <t>1RL43</t>
  </si>
  <si>
    <t>1RL44</t>
  </si>
  <si>
    <t>1RL45</t>
  </si>
  <si>
    <t>1RS104</t>
  </si>
  <si>
    <t>1RS114</t>
  </si>
  <si>
    <t>1RU25</t>
  </si>
  <si>
    <t>1RU27</t>
  </si>
  <si>
    <t>1RU29</t>
  </si>
  <si>
    <t>1RU30</t>
  </si>
  <si>
    <t>1RSG104</t>
  </si>
  <si>
    <t>1RSG105</t>
  </si>
  <si>
    <t>1RSG114</t>
  </si>
  <si>
    <t>1RSG115</t>
  </si>
  <si>
    <t>1BDH11</t>
  </si>
  <si>
    <t>1BDH12</t>
  </si>
  <si>
    <t>1BDH13</t>
  </si>
  <si>
    <t>1BDH14</t>
  </si>
  <si>
    <t>1CH11</t>
  </si>
  <si>
    <t>1CH111</t>
  </si>
  <si>
    <t>1CH112</t>
  </si>
  <si>
    <t>1CH121</t>
  </si>
  <si>
    <t>1CH122</t>
  </si>
  <si>
    <t>1CH131</t>
  </si>
  <si>
    <t>1CH141</t>
  </si>
  <si>
    <t>1CH142</t>
  </si>
  <si>
    <t>1CH152</t>
  </si>
  <si>
    <t>1CH153</t>
  </si>
  <si>
    <t>1CH154</t>
  </si>
  <si>
    <t>1CH167</t>
  </si>
  <si>
    <t>1CH168</t>
  </si>
  <si>
    <t>1CH1111</t>
  </si>
  <si>
    <t>1CH1112</t>
  </si>
  <si>
    <t>1CH1171</t>
  </si>
  <si>
    <t>1CH1172</t>
  </si>
  <si>
    <t>1CH1173</t>
  </si>
  <si>
    <t>1CH1174</t>
  </si>
  <si>
    <t>1CH1201</t>
  </si>
  <si>
    <t>1CH1202</t>
  </si>
  <si>
    <t>1CH1251</t>
  </si>
  <si>
    <t>1CH1252</t>
  </si>
  <si>
    <t>1CH1331</t>
  </si>
  <si>
    <t>1CH1332</t>
  </si>
  <si>
    <t>1CH1333</t>
  </si>
  <si>
    <t>1CH1334</t>
  </si>
  <si>
    <t>1CH1341</t>
  </si>
  <si>
    <t>1CH1342</t>
  </si>
  <si>
    <t>1CH1351</t>
  </si>
  <si>
    <t>1CH1352</t>
  </si>
  <si>
    <t>1CH1361</t>
  </si>
  <si>
    <t>1CH1362</t>
  </si>
  <si>
    <t>1CH1363</t>
  </si>
  <si>
    <t>1CH1364</t>
  </si>
  <si>
    <t>1CH1391</t>
  </si>
  <si>
    <t>1CH1392</t>
  </si>
  <si>
    <t>1CH1401</t>
  </si>
  <si>
    <t>1CH1402</t>
  </si>
  <si>
    <t>1CH1403</t>
  </si>
  <si>
    <t>1CH1404</t>
  </si>
  <si>
    <t>1CH1501</t>
  </si>
  <si>
    <t>1CH1502</t>
  </si>
  <si>
    <t>1CH1503</t>
  </si>
  <si>
    <t>1CH1504</t>
  </si>
  <si>
    <t>1CH1551</t>
  </si>
  <si>
    <t>1CH1552</t>
  </si>
  <si>
    <t>1CH1601</t>
  </si>
  <si>
    <t>1CH1602</t>
  </si>
  <si>
    <t>1CH1631</t>
  </si>
  <si>
    <t>1CH1632</t>
  </si>
  <si>
    <t>1CH1633</t>
  </si>
  <si>
    <t>1CH1634</t>
  </si>
  <si>
    <t>1LH11</t>
  </si>
  <si>
    <t>1RH13</t>
  </si>
  <si>
    <t>1RH112</t>
  </si>
  <si>
    <t>1RH113</t>
  </si>
  <si>
    <t>1RH114</t>
  </si>
  <si>
    <t>1RH116</t>
  </si>
  <si>
    <t>1RH118</t>
  </si>
  <si>
    <t>1RH119</t>
  </si>
  <si>
    <t>1RH121</t>
  </si>
  <si>
    <t>1RH122</t>
  </si>
  <si>
    <t>1RH123</t>
  </si>
  <si>
    <t>1RH129</t>
  </si>
  <si>
    <t>1RH130</t>
  </si>
  <si>
    <t>1RH132</t>
  </si>
  <si>
    <t>1RH151</t>
  </si>
  <si>
    <t>1RH152</t>
  </si>
  <si>
    <t>1RH161</t>
  </si>
  <si>
    <t>1RH162</t>
  </si>
  <si>
    <t>1RH171</t>
  </si>
  <si>
    <t>1RH172</t>
  </si>
  <si>
    <t>1RH181</t>
  </si>
  <si>
    <t>1RH182</t>
  </si>
  <si>
    <t>1RH191</t>
  </si>
  <si>
    <t>1RH1101</t>
  </si>
  <si>
    <t>1RH1102</t>
  </si>
  <si>
    <t>1RH1103</t>
  </si>
  <si>
    <t>1RH1241</t>
  </si>
  <si>
    <t>1RH1242</t>
  </si>
  <si>
    <t>1RH1261</t>
  </si>
  <si>
    <t>1RH1262</t>
  </si>
  <si>
    <t>1RH1271</t>
  </si>
  <si>
    <t>1RH1272</t>
  </si>
  <si>
    <t>1RH1281</t>
  </si>
  <si>
    <t>1RH1282</t>
  </si>
  <si>
    <t>1RH1511</t>
  </si>
  <si>
    <t>1SPIH11</t>
  </si>
  <si>
    <t>1YH11</t>
  </si>
  <si>
    <t>SH11_DGND1</t>
  </si>
  <si>
    <t>SH11_DGND2</t>
  </si>
  <si>
    <t>SH11_DGND3</t>
  </si>
  <si>
    <t>SH11_DGND4</t>
  </si>
  <si>
    <t>SH11_DPS_5V0</t>
  </si>
  <si>
    <t>SH11_PCIEGND1</t>
  </si>
  <si>
    <t>SH11_PCIEGND2</t>
  </si>
  <si>
    <t>SH11_PCIEGND3</t>
  </si>
  <si>
    <t>SH11_PCIEGND4</t>
  </si>
  <si>
    <t>1K6</t>
  </si>
  <si>
    <t>1K124</t>
  </si>
  <si>
    <t>1R105</t>
  </si>
  <si>
    <t>1R110</t>
  </si>
  <si>
    <t>1R275</t>
  </si>
  <si>
    <t>1R327</t>
  </si>
  <si>
    <t>1R328</t>
  </si>
  <si>
    <t>1R360</t>
  </si>
  <si>
    <t>1R361</t>
  </si>
  <si>
    <t>1R362</t>
  </si>
  <si>
    <t>1R434</t>
  </si>
  <si>
    <t>1RD81</t>
  </si>
  <si>
    <t>1RD82</t>
  </si>
  <si>
    <t>1RD83</t>
  </si>
  <si>
    <t>1RD84</t>
  </si>
  <si>
    <t>1RD85</t>
  </si>
  <si>
    <t>1RD86</t>
  </si>
  <si>
    <t>1RD87</t>
  </si>
  <si>
    <t>1RD88</t>
  </si>
  <si>
    <t>1RD89</t>
  </si>
  <si>
    <t>1RD90</t>
  </si>
  <si>
    <t>1RD92</t>
  </si>
  <si>
    <t>1RD95</t>
  </si>
  <si>
    <t>1RD96</t>
  </si>
  <si>
    <t>1R24</t>
  </si>
  <si>
    <t>1R56</t>
  </si>
  <si>
    <t>1R60</t>
  </si>
  <si>
    <t>1R61</t>
  </si>
  <si>
    <t>1R62</t>
  </si>
  <si>
    <t>1R63</t>
  </si>
  <si>
    <t>1R64</t>
  </si>
  <si>
    <t>1R66</t>
  </si>
  <si>
    <t>1R67</t>
  </si>
  <si>
    <t>1R68</t>
  </si>
  <si>
    <t>1R69</t>
  </si>
  <si>
    <t>1R70</t>
  </si>
  <si>
    <t>1R71</t>
  </si>
  <si>
    <t>1R263</t>
  </si>
  <si>
    <t>1R264</t>
  </si>
  <si>
    <t>1R347</t>
  </si>
  <si>
    <t>1R348</t>
  </si>
  <si>
    <t>1R350</t>
  </si>
  <si>
    <t>1R351</t>
  </si>
  <si>
    <t>1R552</t>
  </si>
  <si>
    <t>1R553</t>
  </si>
  <si>
    <t>1R554</t>
  </si>
  <si>
    <t>1R555</t>
  </si>
  <si>
    <t>1R556</t>
  </si>
  <si>
    <t>1R557</t>
  </si>
  <si>
    <t>1R558</t>
  </si>
  <si>
    <t>1R559</t>
  </si>
  <si>
    <t>1R560</t>
  </si>
  <si>
    <t>1R561</t>
  </si>
  <si>
    <t>1R562</t>
  </si>
  <si>
    <t>1R563</t>
  </si>
  <si>
    <t>1R564</t>
  </si>
  <si>
    <t>1R565</t>
  </si>
  <si>
    <t>1R566</t>
  </si>
  <si>
    <t>1R567</t>
  </si>
  <si>
    <t>1R568</t>
  </si>
  <si>
    <t>1R569</t>
  </si>
  <si>
    <t>1R570</t>
  </si>
  <si>
    <t>1R571</t>
  </si>
  <si>
    <t>1R572</t>
  </si>
  <si>
    <t>1R573</t>
  </si>
  <si>
    <t>1R574</t>
  </si>
  <si>
    <t>1R575</t>
  </si>
  <si>
    <t>1R576</t>
  </si>
  <si>
    <t>1R577</t>
  </si>
  <si>
    <t>1R578</t>
  </si>
  <si>
    <t>1R579</t>
  </si>
  <si>
    <t>1R584</t>
  </si>
  <si>
    <t>SG1_GPIOA1_2</t>
  </si>
  <si>
    <t>SG1_GPIOA3</t>
  </si>
  <si>
    <t>1BD15</t>
  </si>
  <si>
    <t>1BD16</t>
  </si>
  <si>
    <t>1BD17</t>
  </si>
  <si>
    <t>1BD18</t>
  </si>
  <si>
    <t>1C168</t>
  </si>
  <si>
    <t>1C169</t>
  </si>
  <si>
    <t>1CD168</t>
  </si>
  <si>
    <t>1CMOS1</t>
  </si>
  <si>
    <t>1K11</t>
  </si>
  <si>
    <t>1K34</t>
  </si>
  <si>
    <t>1K82</t>
  </si>
  <si>
    <t>1K223</t>
  </si>
  <si>
    <t>1L3</t>
  </si>
  <si>
    <t>1R276</t>
  </si>
  <si>
    <t>1R342</t>
  </si>
  <si>
    <t>1R343</t>
  </si>
  <si>
    <t>1R344</t>
  </si>
  <si>
    <t>1R345</t>
  </si>
  <si>
    <t>1RD73</t>
  </si>
  <si>
    <t>1RD74</t>
  </si>
  <si>
    <t>1RD75</t>
  </si>
  <si>
    <t>1RD76</t>
  </si>
  <si>
    <t>1RD77</t>
  </si>
  <si>
    <t>1RD78</t>
  </si>
  <si>
    <t>1RD79</t>
  </si>
  <si>
    <t>1RD80</t>
  </si>
  <si>
    <t>1RD97</t>
  </si>
  <si>
    <t>1Y7</t>
  </si>
  <si>
    <t>S1_MGND1</t>
  </si>
  <si>
    <t>S1_MGND2</t>
  </si>
  <si>
    <t>S1_MGND3</t>
  </si>
  <si>
    <t>S1_MGND4</t>
  </si>
  <si>
    <t>1BDG15</t>
  </si>
  <si>
    <t>1BDG16</t>
  </si>
  <si>
    <t>1BDG17</t>
  </si>
  <si>
    <t>1BDG18</t>
  </si>
  <si>
    <t>1C75</t>
  </si>
  <si>
    <t>1C76</t>
  </si>
  <si>
    <t>1R26</t>
  </si>
  <si>
    <t>1R45</t>
  </si>
  <si>
    <t>1R46</t>
  </si>
  <si>
    <t>1R281</t>
  </si>
  <si>
    <t>1R282</t>
  </si>
  <si>
    <t>1R580</t>
  </si>
  <si>
    <t>1R581</t>
  </si>
  <si>
    <t>1R582</t>
  </si>
  <si>
    <t>1R583</t>
  </si>
  <si>
    <t>1Y6</t>
  </si>
  <si>
    <t>SG1_MGND1</t>
  </si>
  <si>
    <t>SG1_MGND2</t>
  </si>
  <si>
    <t>SG1_MGND3</t>
  </si>
  <si>
    <t>SG1_MGND4</t>
  </si>
  <si>
    <t>2C194</t>
  </si>
  <si>
    <t>2C195</t>
  </si>
  <si>
    <t>2C196</t>
  </si>
  <si>
    <t>2C197</t>
  </si>
  <si>
    <t>2C198</t>
  </si>
  <si>
    <t>2C199</t>
  </si>
  <si>
    <t>2K60</t>
  </si>
  <si>
    <t>2K64</t>
  </si>
  <si>
    <t>2R149</t>
  </si>
  <si>
    <t>2R150</t>
  </si>
  <si>
    <t>2R155</t>
  </si>
  <si>
    <t>2R156</t>
  </si>
  <si>
    <t>2T7</t>
  </si>
  <si>
    <t>2T8</t>
  </si>
  <si>
    <t>SITE2</t>
  </si>
  <si>
    <t>2C384</t>
  </si>
  <si>
    <t>2C385</t>
  </si>
  <si>
    <t>2C391</t>
  </si>
  <si>
    <t>2C412</t>
  </si>
  <si>
    <t>2C413</t>
  </si>
  <si>
    <t>2C418</t>
  </si>
  <si>
    <t>2R454</t>
  </si>
  <si>
    <t>2R455</t>
  </si>
  <si>
    <t>2R456</t>
  </si>
  <si>
    <t>2R498</t>
  </si>
  <si>
    <t>2R499</t>
  </si>
  <si>
    <t>2R500</t>
  </si>
  <si>
    <t>2T18</t>
  </si>
  <si>
    <t>2T23</t>
  </si>
  <si>
    <t>2C375</t>
  </si>
  <si>
    <t>2C376</t>
  </si>
  <si>
    <t>2C377</t>
  </si>
  <si>
    <t>2C379</t>
  </si>
  <si>
    <t>2C381</t>
  </si>
  <si>
    <t>2C383</t>
  </si>
  <si>
    <t>2K130</t>
  </si>
  <si>
    <t>2K140</t>
  </si>
  <si>
    <t>2R438</t>
  </si>
  <si>
    <t>2R439</t>
  </si>
  <si>
    <t>2R440</t>
  </si>
  <si>
    <t>2R441</t>
  </si>
  <si>
    <t>2T15</t>
  </si>
  <si>
    <t>2T17</t>
  </si>
  <si>
    <t>2C179</t>
  </si>
  <si>
    <t>2C180</t>
  </si>
  <si>
    <t>2C181</t>
  </si>
  <si>
    <t>2C182</t>
  </si>
  <si>
    <t>2C183</t>
  </si>
  <si>
    <t>2C184</t>
  </si>
  <si>
    <t>2R139</t>
  </si>
  <si>
    <t>2R140</t>
  </si>
  <si>
    <t>2R141</t>
  </si>
  <si>
    <t>2R142</t>
  </si>
  <si>
    <t>2T2</t>
  </si>
  <si>
    <t>2T3</t>
  </si>
  <si>
    <t>2C399</t>
  </si>
  <si>
    <t>2C401</t>
  </si>
  <si>
    <t>2C402</t>
  </si>
  <si>
    <t>2C405</t>
  </si>
  <si>
    <t>2C406</t>
  </si>
  <si>
    <t>2C407</t>
  </si>
  <si>
    <t>2C421</t>
  </si>
  <si>
    <t>2C422</t>
  </si>
  <si>
    <t>2C427</t>
  </si>
  <si>
    <t>2C430</t>
  </si>
  <si>
    <t>2C431</t>
  </si>
  <si>
    <t>2C436</t>
  </si>
  <si>
    <t>2R470</t>
  </si>
  <si>
    <t>2R473</t>
  </si>
  <si>
    <t>2R474</t>
  </si>
  <si>
    <t>2R475</t>
  </si>
  <si>
    <t>2R517</t>
  </si>
  <si>
    <t>2R518</t>
  </si>
  <si>
    <t>2R519</t>
  </si>
  <si>
    <t>2R536</t>
  </si>
  <si>
    <t>2R537</t>
  </si>
  <si>
    <t>2R538</t>
  </si>
  <si>
    <t>2T20</t>
  </si>
  <si>
    <t>2T21</t>
  </si>
  <si>
    <t>2T24</t>
  </si>
  <si>
    <t>2T25</t>
  </si>
  <si>
    <t>2C209</t>
  </si>
  <si>
    <t>2C220</t>
  </si>
  <si>
    <t>2MQS1</t>
  </si>
  <si>
    <t>2R21</t>
  </si>
  <si>
    <t>2U17</t>
  </si>
  <si>
    <t>2U18</t>
  </si>
  <si>
    <t>2C144</t>
  </si>
  <si>
    <t>2C145</t>
  </si>
  <si>
    <t>2C439</t>
  </si>
  <si>
    <t>2C440</t>
  </si>
  <si>
    <t>2C441</t>
  </si>
  <si>
    <t>2C442</t>
  </si>
  <si>
    <t>2GPHY2</t>
  </si>
  <si>
    <t>2GPHY3</t>
  </si>
  <si>
    <t>2K144</t>
  </si>
  <si>
    <t>2K145</t>
  </si>
  <si>
    <t>2PT23</t>
  </si>
  <si>
    <t>2R540</t>
  </si>
  <si>
    <t>2R541</t>
  </si>
  <si>
    <t>2R542</t>
  </si>
  <si>
    <t>2R543</t>
  </si>
  <si>
    <t>2RL10</t>
  </si>
  <si>
    <t>2RL15</t>
  </si>
  <si>
    <t>2RL16</t>
  </si>
  <si>
    <t>2RL18</t>
  </si>
  <si>
    <t>2RU7</t>
  </si>
  <si>
    <t>2RU11</t>
  </si>
  <si>
    <t>2RU12</t>
  </si>
  <si>
    <t>2C119</t>
  </si>
  <si>
    <t>2C171</t>
  </si>
  <si>
    <t>2C172</t>
  </si>
  <si>
    <t>2C173</t>
  </si>
  <si>
    <t>2C174</t>
  </si>
  <si>
    <t>2C175</t>
  </si>
  <si>
    <t>2C176</t>
  </si>
  <si>
    <t>2C177</t>
  </si>
  <si>
    <t>2C178</t>
  </si>
  <si>
    <t>2C319</t>
  </si>
  <si>
    <t>2C320</t>
  </si>
  <si>
    <t>2C321</t>
  </si>
  <si>
    <t>2C322</t>
  </si>
  <si>
    <t>2C323</t>
  </si>
  <si>
    <t>2C324</t>
  </si>
  <si>
    <t>2CON1</t>
  </si>
  <si>
    <t>2CON3</t>
  </si>
  <si>
    <t>2K52</t>
  </si>
  <si>
    <t>2K54</t>
  </si>
  <si>
    <t>2K56</t>
  </si>
  <si>
    <t>2K58</t>
  </si>
  <si>
    <t>2P1</t>
  </si>
  <si>
    <t>2P3</t>
  </si>
  <si>
    <t>2R20</t>
  </si>
  <si>
    <t>2R126</t>
  </si>
  <si>
    <t>2R130</t>
  </si>
  <si>
    <t>2R133</t>
  </si>
  <si>
    <t>2R134</t>
  </si>
  <si>
    <t>2R135</t>
  </si>
  <si>
    <t>2R136</t>
  </si>
  <si>
    <t>2R137</t>
  </si>
  <si>
    <t>2R138</t>
  </si>
  <si>
    <t>2T12</t>
  </si>
  <si>
    <t>2T13</t>
  </si>
  <si>
    <t>2U6</t>
  </si>
  <si>
    <t>S2_SW_CTRL</t>
  </si>
  <si>
    <t>2K180</t>
  </si>
  <si>
    <t>2K181</t>
  </si>
  <si>
    <t>2K182</t>
  </si>
  <si>
    <t>2K183</t>
  </si>
  <si>
    <t>2K231</t>
  </si>
  <si>
    <t>2K232</t>
  </si>
  <si>
    <t>2K233</t>
  </si>
  <si>
    <t>2RR400</t>
  </si>
  <si>
    <t>2RR401</t>
  </si>
  <si>
    <t>2RR402</t>
  </si>
  <si>
    <t>2RR403</t>
  </si>
  <si>
    <t>2RR404</t>
  </si>
  <si>
    <t>2RR405</t>
  </si>
  <si>
    <t>2RR406</t>
  </si>
  <si>
    <t>2RR407</t>
  </si>
  <si>
    <t>2RR408</t>
  </si>
  <si>
    <t>2RR409</t>
  </si>
  <si>
    <t>2RR410</t>
  </si>
  <si>
    <t>2RR411</t>
  </si>
  <si>
    <t>2RR412</t>
  </si>
  <si>
    <t>2RR413</t>
  </si>
  <si>
    <t>2K225</t>
  </si>
  <si>
    <t>2K226</t>
  </si>
  <si>
    <t>2K227</t>
  </si>
  <si>
    <t>2K228</t>
  </si>
  <si>
    <t>2RRG49</t>
  </si>
  <si>
    <t>2RRG51</t>
  </si>
  <si>
    <t>2RRG52</t>
  </si>
  <si>
    <t>2RRG53</t>
  </si>
  <si>
    <t>2RRG54</t>
  </si>
  <si>
    <t>2RRG55</t>
  </si>
  <si>
    <t>2RRG56</t>
  </si>
  <si>
    <t>2RRG57</t>
  </si>
  <si>
    <t>2RRG58</t>
  </si>
  <si>
    <t>2RRG59</t>
  </si>
  <si>
    <t>2RRG91</t>
  </si>
  <si>
    <t>2RRG92</t>
  </si>
  <si>
    <t>2RRG93</t>
  </si>
  <si>
    <t>2RRG94</t>
  </si>
  <si>
    <t>2RRG95</t>
  </si>
  <si>
    <t>2RRG96</t>
  </si>
  <si>
    <t>2C185</t>
  </si>
  <si>
    <t>2CS61</t>
  </si>
  <si>
    <t>2CS62</t>
  </si>
  <si>
    <t>2CS63</t>
  </si>
  <si>
    <t>2CS64</t>
  </si>
  <si>
    <t>2CS71</t>
  </si>
  <si>
    <t>2CS72</t>
  </si>
  <si>
    <t>2CS73</t>
  </si>
  <si>
    <t>2CS74</t>
  </si>
  <si>
    <t>2K184</t>
  </si>
  <si>
    <t>2RL19</t>
  </si>
  <si>
    <t>2RL21</t>
  </si>
  <si>
    <t>2RU13</t>
  </si>
  <si>
    <t>2CS103</t>
  </si>
  <si>
    <t>2CS104</t>
  </si>
  <si>
    <t>2CS111</t>
  </si>
  <si>
    <t>2CS112</t>
  </si>
  <si>
    <t>2CS117</t>
  </si>
  <si>
    <t>2CS118</t>
  </si>
  <si>
    <t>2K211</t>
  </si>
  <si>
    <t>2K212</t>
  </si>
  <si>
    <t>2C213</t>
  </si>
  <si>
    <t>2C214</t>
  </si>
  <si>
    <t>2C217</t>
  </si>
  <si>
    <t>2CS101</t>
  </si>
  <si>
    <t>2CS102</t>
  </si>
  <si>
    <t>2CS107</t>
  </si>
  <si>
    <t>2CS108</t>
  </si>
  <si>
    <t>2CS113</t>
  </si>
  <si>
    <t>2CS114</t>
  </si>
  <si>
    <t>2K213</t>
  </si>
  <si>
    <t>2K214</t>
  </si>
  <si>
    <t>2K217</t>
  </si>
  <si>
    <t>2K220</t>
  </si>
  <si>
    <t>2K221</t>
  </si>
  <si>
    <t>2RL37</t>
  </si>
  <si>
    <t>2RL38</t>
  </si>
  <si>
    <t>2RL39</t>
  </si>
  <si>
    <t>2RL41</t>
  </si>
  <si>
    <t>2RL42</t>
  </si>
  <si>
    <t>2RL43</t>
  </si>
  <si>
    <t>2RL44</t>
  </si>
  <si>
    <t>2RL45</t>
  </si>
  <si>
    <t>2RS104</t>
  </si>
  <si>
    <t>2RS114</t>
  </si>
  <si>
    <t>2RU25</t>
  </si>
  <si>
    <t>2RU27</t>
  </si>
  <si>
    <t>2RU29</t>
  </si>
  <si>
    <t>2RU30</t>
  </si>
  <si>
    <t>2RSG104</t>
  </si>
  <si>
    <t>2RSG105</t>
  </si>
  <si>
    <t>2RSG114</t>
  </si>
  <si>
    <t>2RSG115</t>
  </si>
  <si>
    <t>2BDH11</t>
  </si>
  <si>
    <t>2BDH12</t>
  </si>
  <si>
    <t>2BDH13</t>
  </si>
  <si>
    <t>2BDH14</t>
  </si>
  <si>
    <t>2CH11</t>
  </si>
  <si>
    <t>2CH111</t>
  </si>
  <si>
    <t>2CH112</t>
  </si>
  <si>
    <t>2CH121</t>
  </si>
  <si>
    <t>2CH122</t>
  </si>
  <si>
    <t>2CH131</t>
  </si>
  <si>
    <t>2CH141</t>
  </si>
  <si>
    <t>2CH142</t>
  </si>
  <si>
    <t>2CH152</t>
  </si>
  <si>
    <t>2CH153</t>
  </si>
  <si>
    <t>2CH154</t>
  </si>
  <si>
    <t>2CH167</t>
  </si>
  <si>
    <t>2CH168</t>
  </si>
  <si>
    <t>2CH1111</t>
  </si>
  <si>
    <t>2CH1112</t>
  </si>
  <si>
    <t>2CH1171</t>
  </si>
  <si>
    <t>2CH1172</t>
  </si>
  <si>
    <t>2CH1173</t>
  </si>
  <si>
    <t>2CH1174</t>
  </si>
  <si>
    <t>2CH1201</t>
  </si>
  <si>
    <t>2CH1202</t>
  </si>
  <si>
    <t>2CH1251</t>
  </si>
  <si>
    <t>2CH1252</t>
  </si>
  <si>
    <t>2CH1331</t>
  </si>
  <si>
    <t>2CH1332</t>
  </si>
  <si>
    <t>2CH1333</t>
  </si>
  <si>
    <t>2CH1334</t>
  </si>
  <si>
    <t>2CH1341</t>
  </si>
  <si>
    <t>2CH1342</t>
  </si>
  <si>
    <t>2CH1351</t>
  </si>
  <si>
    <t>2CH1352</t>
  </si>
  <si>
    <t>2CH1361</t>
  </si>
  <si>
    <t>2CH1362</t>
  </si>
  <si>
    <t>2CH1363</t>
  </si>
  <si>
    <t>2CH1364</t>
  </si>
  <si>
    <t>2CH1391</t>
  </si>
  <si>
    <t>2CH1392</t>
  </si>
  <si>
    <t>2CH1401</t>
  </si>
  <si>
    <t>2CH1402</t>
  </si>
  <si>
    <t>2CH1403</t>
  </si>
  <si>
    <t>2CH1404</t>
  </si>
  <si>
    <t>2CH1501</t>
  </si>
  <si>
    <t>2CH1502</t>
  </si>
  <si>
    <t>2CH1503</t>
  </si>
  <si>
    <t>2CH1504</t>
  </si>
  <si>
    <t>2CH1551</t>
  </si>
  <si>
    <t>2CH1552</t>
  </si>
  <si>
    <t>2CH1601</t>
  </si>
  <si>
    <t>2CH1602</t>
  </si>
  <si>
    <t>2CH1631</t>
  </si>
  <si>
    <t>2CH1632</t>
  </si>
  <si>
    <t>2CH1633</t>
  </si>
  <si>
    <t>2CH1634</t>
  </si>
  <si>
    <t>2HOST1</t>
  </si>
  <si>
    <t>2LH11</t>
  </si>
  <si>
    <t>2RH13</t>
  </si>
  <si>
    <t>2RH112</t>
  </si>
  <si>
    <t>2RH113</t>
  </si>
  <si>
    <t>2RH114</t>
  </si>
  <si>
    <t>2RH116</t>
  </si>
  <si>
    <t>2RH118</t>
  </si>
  <si>
    <t>2RH119</t>
  </si>
  <si>
    <t>2RH121</t>
  </si>
  <si>
    <t>2RH122</t>
  </si>
  <si>
    <t>2RH123</t>
  </si>
  <si>
    <t>2RH129</t>
  </si>
  <si>
    <t>2RH130</t>
  </si>
  <si>
    <t>2RH132</t>
  </si>
  <si>
    <t>2RH151</t>
  </si>
  <si>
    <t>2RH152</t>
  </si>
  <si>
    <t>2RH161</t>
  </si>
  <si>
    <t>2RH162</t>
  </si>
  <si>
    <t>2RH171</t>
  </si>
  <si>
    <t>2RH172</t>
  </si>
  <si>
    <t>2RH181</t>
  </si>
  <si>
    <t>2RH182</t>
  </si>
  <si>
    <t>2RH191</t>
  </si>
  <si>
    <t>2RH1101</t>
  </si>
  <si>
    <t>2RH1102</t>
  </si>
  <si>
    <t>2RH1103</t>
  </si>
  <si>
    <t>2RH1241</t>
  </si>
  <si>
    <t>2RH1242</t>
  </si>
  <si>
    <t>2RH1261</t>
  </si>
  <si>
    <t>2RH1262</t>
  </si>
  <si>
    <t>2RH1271</t>
  </si>
  <si>
    <t>2RH1272</t>
  </si>
  <si>
    <t>2RH1281</t>
  </si>
  <si>
    <t>2RH1282</t>
  </si>
  <si>
    <t>2RH1511</t>
  </si>
  <si>
    <t>2SPIH11</t>
  </si>
  <si>
    <t>2YH11</t>
  </si>
  <si>
    <t>SH21_DGND1</t>
  </si>
  <si>
    <t>SH21_DGND2</t>
  </si>
  <si>
    <t>SH21_DGND3</t>
  </si>
  <si>
    <t>SH21_DGND4</t>
  </si>
  <si>
    <t>SH21_DPS_5V0</t>
  </si>
  <si>
    <t>SH21_PCIEGND1</t>
  </si>
  <si>
    <t>SH21_PCIEGND2</t>
  </si>
  <si>
    <t>SH21_PCIEGND3</t>
  </si>
  <si>
    <t>SH21_PCIEGND4</t>
  </si>
  <si>
    <t>2K6</t>
  </si>
  <si>
    <t>2K124</t>
  </si>
  <si>
    <t>2R105</t>
  </si>
  <si>
    <t>2R110</t>
  </si>
  <si>
    <t>2R275</t>
  </si>
  <si>
    <t>2R327</t>
  </si>
  <si>
    <t>2R328</t>
  </si>
  <si>
    <t>2R360</t>
  </si>
  <si>
    <t>2R361</t>
  </si>
  <si>
    <t>2R362</t>
  </si>
  <si>
    <t>2R434</t>
  </si>
  <si>
    <t>2RD81</t>
  </si>
  <si>
    <t>2RD82</t>
  </si>
  <si>
    <t>2RD83</t>
  </si>
  <si>
    <t>2RD84</t>
  </si>
  <si>
    <t>2RD85</t>
  </si>
  <si>
    <t>2RD86</t>
  </si>
  <si>
    <t>2RD87</t>
  </si>
  <si>
    <t>2RD88</t>
  </si>
  <si>
    <t>2RD89</t>
  </si>
  <si>
    <t>2RD90</t>
  </si>
  <si>
    <t>2RD92</t>
  </si>
  <si>
    <t>2RD95</t>
  </si>
  <si>
    <t>2RD96</t>
  </si>
  <si>
    <t>2R24</t>
  </si>
  <si>
    <t>2R56</t>
  </si>
  <si>
    <t>2R60</t>
  </si>
  <si>
    <t>2R61</t>
  </si>
  <si>
    <t>2R62</t>
  </si>
  <si>
    <t>2R63</t>
  </si>
  <si>
    <t>2R64</t>
  </si>
  <si>
    <t>2R66</t>
  </si>
  <si>
    <t>2R67</t>
  </si>
  <si>
    <t>2R68</t>
  </si>
  <si>
    <t>2R69</t>
  </si>
  <si>
    <t>2R70</t>
  </si>
  <si>
    <t>2R71</t>
  </si>
  <si>
    <t>2R263</t>
  </si>
  <si>
    <t>2R264</t>
  </si>
  <si>
    <t>2R347</t>
  </si>
  <si>
    <t>2R348</t>
  </si>
  <si>
    <t>2R350</t>
  </si>
  <si>
    <t>2R351</t>
  </si>
  <si>
    <t>2R552</t>
  </si>
  <si>
    <t>2R553</t>
  </si>
  <si>
    <t>2R554</t>
  </si>
  <si>
    <t>2R555</t>
  </si>
  <si>
    <t>2R556</t>
  </si>
  <si>
    <t>2R557</t>
  </si>
  <si>
    <t>2R558</t>
  </si>
  <si>
    <t>2R559</t>
  </si>
  <si>
    <t>2R560</t>
  </si>
  <si>
    <t>2R561</t>
  </si>
  <si>
    <t>2R562</t>
  </si>
  <si>
    <t>2R563</t>
  </si>
  <si>
    <t>2R564</t>
  </si>
  <si>
    <t>2R565</t>
  </si>
  <si>
    <t>2R566</t>
  </si>
  <si>
    <t>2R567</t>
  </si>
  <si>
    <t>2R568</t>
  </si>
  <si>
    <t>2R569</t>
  </si>
  <si>
    <t>2R570</t>
  </si>
  <si>
    <t>2R571</t>
  </si>
  <si>
    <t>2R572</t>
  </si>
  <si>
    <t>2R573</t>
  </si>
  <si>
    <t>2R574</t>
  </si>
  <si>
    <t>2R575</t>
  </si>
  <si>
    <t>2R576</t>
  </si>
  <si>
    <t>2R577</t>
  </si>
  <si>
    <t>2R578</t>
  </si>
  <si>
    <t>2R579</t>
  </si>
  <si>
    <t>2R584</t>
  </si>
  <si>
    <t>SG2_GPIOA1_2</t>
  </si>
  <si>
    <t>SG2_GPIOA3</t>
  </si>
  <si>
    <t>2BD15</t>
  </si>
  <si>
    <t>2BD16</t>
  </si>
  <si>
    <t>2BD17</t>
  </si>
  <si>
    <t>2BD18</t>
  </si>
  <si>
    <t>2C168</t>
  </si>
  <si>
    <t>2C169</t>
  </si>
  <si>
    <t>2CD168</t>
  </si>
  <si>
    <t>2CMOS1</t>
  </si>
  <si>
    <t>2K11</t>
  </si>
  <si>
    <t>2K34</t>
  </si>
  <si>
    <t>2K223</t>
  </si>
  <si>
    <t>2L3</t>
  </si>
  <si>
    <t>2R276</t>
  </si>
  <si>
    <t>2R342</t>
  </si>
  <si>
    <t>2R343</t>
  </si>
  <si>
    <t>2R344</t>
  </si>
  <si>
    <t>2R345</t>
  </si>
  <si>
    <t>2RD73</t>
  </si>
  <si>
    <t>2RD74</t>
  </si>
  <si>
    <t>2RD75</t>
  </si>
  <si>
    <t>2RD76</t>
  </si>
  <si>
    <t>2RD77</t>
  </si>
  <si>
    <t>2RD78</t>
  </si>
  <si>
    <t>2RD79</t>
  </si>
  <si>
    <t>2RD80</t>
  </si>
  <si>
    <t>2RD97</t>
  </si>
  <si>
    <t>2Y7</t>
  </si>
  <si>
    <t>S2_MGND1</t>
  </si>
  <si>
    <t>S2_MGND2</t>
  </si>
  <si>
    <t>S2_MGND3</t>
  </si>
  <si>
    <t>S2_MGND4</t>
  </si>
  <si>
    <t>2BDG15</t>
  </si>
  <si>
    <t>2BDG16</t>
  </si>
  <si>
    <t>2BDG17</t>
  </si>
  <si>
    <t>2BDG18</t>
  </si>
  <si>
    <t>2C75</t>
  </si>
  <si>
    <t>2C76</t>
  </si>
  <si>
    <t>2R26</t>
  </si>
  <si>
    <t>2R45</t>
  </si>
  <si>
    <t>2R46</t>
  </si>
  <si>
    <t>2R281</t>
  </si>
  <si>
    <t>2R282</t>
  </si>
  <si>
    <t>2R580</t>
  </si>
  <si>
    <t>2R581</t>
  </si>
  <si>
    <t>2R582</t>
  </si>
  <si>
    <t>2R583</t>
  </si>
  <si>
    <t>2Y6</t>
  </si>
  <si>
    <t>SG2_MGND1</t>
  </si>
  <si>
    <t>SG2_MGND2</t>
  </si>
  <si>
    <t>SG2_MGND3</t>
  </si>
  <si>
    <t>SG2_MGND4</t>
  </si>
  <si>
    <t>3C194</t>
  </si>
  <si>
    <t>3C195</t>
  </si>
  <si>
    <t>3C196</t>
  </si>
  <si>
    <t>3C197</t>
  </si>
  <si>
    <t>3C198</t>
  </si>
  <si>
    <t>3C199</t>
  </si>
  <si>
    <t>3K60</t>
  </si>
  <si>
    <t>3K64</t>
  </si>
  <si>
    <t>3R149</t>
  </si>
  <si>
    <t>3R150</t>
  </si>
  <si>
    <t>3R155</t>
  </si>
  <si>
    <t>3R156</t>
  </si>
  <si>
    <t>3T7</t>
  </si>
  <si>
    <t>3T8</t>
  </si>
  <si>
    <t>SITE3</t>
  </si>
  <si>
    <t>3C384</t>
  </si>
  <si>
    <t>3C385</t>
  </si>
  <si>
    <t>3C391</t>
  </si>
  <si>
    <t>3C412</t>
  </si>
  <si>
    <t>3C413</t>
  </si>
  <si>
    <t>3C418</t>
  </si>
  <si>
    <t>3R454</t>
  </si>
  <si>
    <t>3R455</t>
  </si>
  <si>
    <t>3R456</t>
  </si>
  <si>
    <t>3R498</t>
  </si>
  <si>
    <t>3R499</t>
  </si>
  <si>
    <t>3R500</t>
  </si>
  <si>
    <t>3T18</t>
  </si>
  <si>
    <t>3T23</t>
  </si>
  <si>
    <t>3C375</t>
  </si>
  <si>
    <t>3C376</t>
  </si>
  <si>
    <t>3C377</t>
  </si>
  <si>
    <t>3C379</t>
  </si>
  <si>
    <t>3C381</t>
  </si>
  <si>
    <t>3C383</t>
  </si>
  <si>
    <t>3K130</t>
  </si>
  <si>
    <t>3K140</t>
  </si>
  <si>
    <t>3R438</t>
  </si>
  <si>
    <t>3R439</t>
  </si>
  <si>
    <t>3R440</t>
  </si>
  <si>
    <t>3R441</t>
  </si>
  <si>
    <t>3T15</t>
  </si>
  <si>
    <t>3T17</t>
  </si>
  <si>
    <t>3C179</t>
  </si>
  <si>
    <t>3C180</t>
  </si>
  <si>
    <t>3C181</t>
  </si>
  <si>
    <t>3C182</t>
  </si>
  <si>
    <t>3C183</t>
  </si>
  <si>
    <t>3C184</t>
  </si>
  <si>
    <t>3R139</t>
  </si>
  <si>
    <t>3R140</t>
  </si>
  <si>
    <t>3R141</t>
  </si>
  <si>
    <t>3R142</t>
  </si>
  <si>
    <t>3T2</t>
  </si>
  <si>
    <t>3T3</t>
  </si>
  <si>
    <t>3C399</t>
  </si>
  <si>
    <t>3C401</t>
  </si>
  <si>
    <t>3C402</t>
  </si>
  <si>
    <t>3C405</t>
  </si>
  <si>
    <t>3C406</t>
  </si>
  <si>
    <t>3C407</t>
  </si>
  <si>
    <t>3C421</t>
  </si>
  <si>
    <t>3C422</t>
  </si>
  <si>
    <t>3C427</t>
  </si>
  <si>
    <t>3C430</t>
  </si>
  <si>
    <t>3C431</t>
  </si>
  <si>
    <t>3C436</t>
  </si>
  <si>
    <t>3R470</t>
  </si>
  <si>
    <t>3R473</t>
  </si>
  <si>
    <t>3R474</t>
  </si>
  <si>
    <t>3R475</t>
  </si>
  <si>
    <t>3R517</t>
  </si>
  <si>
    <t>3R518</t>
  </si>
  <si>
    <t>3R519</t>
  </si>
  <si>
    <t>3R536</t>
  </si>
  <si>
    <t>3R537</t>
  </si>
  <si>
    <t>3R538</t>
  </si>
  <si>
    <t>3T20</t>
  </si>
  <si>
    <t>3T21</t>
  </si>
  <si>
    <t>3T24</t>
  </si>
  <si>
    <t>3T25</t>
  </si>
  <si>
    <t>3C209</t>
  </si>
  <si>
    <t>3C220</t>
  </si>
  <si>
    <t>3MQS1</t>
  </si>
  <si>
    <t>3R21</t>
  </si>
  <si>
    <t>3U17</t>
  </si>
  <si>
    <t>3U18</t>
  </si>
  <si>
    <t>3C144</t>
  </si>
  <si>
    <t>3C145</t>
  </si>
  <si>
    <t>3C439</t>
  </si>
  <si>
    <t>3C440</t>
  </si>
  <si>
    <t>3C441</t>
  </si>
  <si>
    <t>3C442</t>
  </si>
  <si>
    <t>3GPHY2</t>
  </si>
  <si>
    <t>3GPHY3</t>
  </si>
  <si>
    <t>3K144</t>
  </si>
  <si>
    <t>3K145</t>
  </si>
  <si>
    <t>3PT23</t>
  </si>
  <si>
    <t>3R540</t>
  </si>
  <si>
    <t>3R541</t>
  </si>
  <si>
    <t>3R542</t>
  </si>
  <si>
    <t>3R543</t>
  </si>
  <si>
    <t>3RL10</t>
  </si>
  <si>
    <t>3RL15</t>
  </si>
  <si>
    <t>3RL16</t>
  </si>
  <si>
    <t>3RL18</t>
  </si>
  <si>
    <t>3RU7</t>
  </si>
  <si>
    <t>3RU11</t>
  </si>
  <si>
    <t>3RU12</t>
  </si>
  <si>
    <t>3C119</t>
  </si>
  <si>
    <t>3C171</t>
  </si>
  <si>
    <t>3C172</t>
  </si>
  <si>
    <t>3C173</t>
  </si>
  <si>
    <t>3C174</t>
  </si>
  <si>
    <t>3C175</t>
  </si>
  <si>
    <t>3C176</t>
  </si>
  <si>
    <t>3C177</t>
  </si>
  <si>
    <t>3C178</t>
  </si>
  <si>
    <t>3C319</t>
  </si>
  <si>
    <t>3C320</t>
  </si>
  <si>
    <t>3C321</t>
  </si>
  <si>
    <t>3C322</t>
  </si>
  <si>
    <t>3C323</t>
  </si>
  <si>
    <t>3C324</t>
  </si>
  <si>
    <t>3CON1</t>
  </si>
  <si>
    <t>3CON3</t>
  </si>
  <si>
    <t>3K52</t>
  </si>
  <si>
    <t>3K54</t>
  </si>
  <si>
    <t>3K56</t>
  </si>
  <si>
    <t>3K58</t>
  </si>
  <si>
    <t>3P1</t>
  </si>
  <si>
    <t>3P3</t>
  </si>
  <si>
    <t>3R20</t>
  </si>
  <si>
    <t>3R126</t>
  </si>
  <si>
    <t>3R130</t>
  </si>
  <si>
    <t>3R133</t>
  </si>
  <si>
    <t>3R134</t>
  </si>
  <si>
    <t>3R135</t>
  </si>
  <si>
    <t>3R136</t>
  </si>
  <si>
    <t>3R137</t>
  </si>
  <si>
    <t>3R138</t>
  </si>
  <si>
    <t>3T12</t>
  </si>
  <si>
    <t>3T13</t>
  </si>
  <si>
    <t>3U6</t>
  </si>
  <si>
    <t>S3_SW_CTRL</t>
  </si>
  <si>
    <t>3K180</t>
  </si>
  <si>
    <t>3K181</t>
  </si>
  <si>
    <t>3K182</t>
  </si>
  <si>
    <t>3K183</t>
  </si>
  <si>
    <t>3K231</t>
  </si>
  <si>
    <t>3K232</t>
  </si>
  <si>
    <t>3K233</t>
  </si>
  <si>
    <t>3RR400</t>
  </si>
  <si>
    <t>3RR401</t>
  </si>
  <si>
    <t>3RR402</t>
  </si>
  <si>
    <t>3RR403</t>
  </si>
  <si>
    <t>3RR404</t>
  </si>
  <si>
    <t>3RR405</t>
  </si>
  <si>
    <t>3RR406</t>
  </si>
  <si>
    <t>3RR407</t>
  </si>
  <si>
    <t>3RR408</t>
  </si>
  <si>
    <t>3RR409</t>
  </si>
  <si>
    <t>3RR410</t>
  </si>
  <si>
    <t>3RR411</t>
  </si>
  <si>
    <t>3RR412</t>
  </si>
  <si>
    <t>3RR413</t>
  </si>
  <si>
    <t>3K225</t>
  </si>
  <si>
    <t>3K226</t>
  </si>
  <si>
    <t>3K227</t>
  </si>
  <si>
    <t>3K228</t>
  </si>
  <si>
    <t>3RRG49</t>
  </si>
  <si>
    <t>3RRG51</t>
  </si>
  <si>
    <t>3RRG52</t>
  </si>
  <si>
    <t>3RRG53</t>
  </si>
  <si>
    <t>3RRG54</t>
  </si>
  <si>
    <t>3RRG55</t>
  </si>
  <si>
    <t>3RRG56</t>
  </si>
  <si>
    <t>3RRG57</t>
  </si>
  <si>
    <t>3RRG58</t>
  </si>
  <si>
    <t>3RRG59</t>
  </si>
  <si>
    <t>3RRG91</t>
  </si>
  <si>
    <t>3RRG92</t>
  </si>
  <si>
    <t>3RRG93</t>
  </si>
  <si>
    <t>3RRG94</t>
  </si>
  <si>
    <t>3RRG95</t>
  </si>
  <si>
    <t>3RRG96</t>
  </si>
  <si>
    <t>3C185</t>
  </si>
  <si>
    <t>3CS61</t>
  </si>
  <si>
    <t>3CS62</t>
  </si>
  <si>
    <t>3CS63</t>
  </si>
  <si>
    <t>3CS64</t>
  </si>
  <si>
    <t>3CS71</t>
  </si>
  <si>
    <t>3CS72</t>
  </si>
  <si>
    <t>3CS73</t>
  </si>
  <si>
    <t>3CS74</t>
  </si>
  <si>
    <t>3K184</t>
  </si>
  <si>
    <t>3RL19</t>
  </si>
  <si>
    <t>3RL21</t>
  </si>
  <si>
    <t>3RU13</t>
  </si>
  <si>
    <t>3CS103</t>
  </si>
  <si>
    <t>3CS104</t>
  </si>
  <si>
    <t>3CS111</t>
  </si>
  <si>
    <t>3CS112</t>
  </si>
  <si>
    <t>3CS117</t>
  </si>
  <si>
    <t>3CS118</t>
  </si>
  <si>
    <t>3K211</t>
  </si>
  <si>
    <t>3K212</t>
  </si>
  <si>
    <t>3C213</t>
  </si>
  <si>
    <t>3C214</t>
  </si>
  <si>
    <t>3C217</t>
  </si>
  <si>
    <t>3CS101</t>
  </si>
  <si>
    <t>3CS102</t>
  </si>
  <si>
    <t>3CS107</t>
  </si>
  <si>
    <t>3CS108</t>
  </si>
  <si>
    <t>3CS113</t>
  </si>
  <si>
    <t>3CS114</t>
  </si>
  <si>
    <t>3K213</t>
  </si>
  <si>
    <t>3K214</t>
  </si>
  <si>
    <t>3K217</t>
  </si>
  <si>
    <t>3K220</t>
  </si>
  <si>
    <t>3K221</t>
  </si>
  <si>
    <t>3RL37</t>
  </si>
  <si>
    <t>3RL38</t>
  </si>
  <si>
    <t>3RL39</t>
  </si>
  <si>
    <t>3RL41</t>
  </si>
  <si>
    <t>3RL42</t>
  </si>
  <si>
    <t>3RL43</t>
  </si>
  <si>
    <t>3RL44</t>
  </si>
  <si>
    <t>3RL45</t>
  </si>
  <si>
    <t>3RS104</t>
  </si>
  <si>
    <t>3RS114</t>
  </si>
  <si>
    <t>3RU25</t>
  </si>
  <si>
    <t>3RU27</t>
  </si>
  <si>
    <t>3RU29</t>
  </si>
  <si>
    <t>3RU30</t>
  </si>
  <si>
    <t>3RSG104</t>
  </si>
  <si>
    <t>3RSG105</t>
  </si>
  <si>
    <t>3RSG114</t>
  </si>
  <si>
    <t>3RSG115</t>
  </si>
  <si>
    <t>3BDH11</t>
  </si>
  <si>
    <t>3BDH12</t>
  </si>
  <si>
    <t>3BDH13</t>
  </si>
  <si>
    <t>3BDH14</t>
  </si>
  <si>
    <t>3CH11</t>
  </si>
  <si>
    <t>3CH111</t>
  </si>
  <si>
    <t>3CH112</t>
  </si>
  <si>
    <t>3CH121</t>
  </si>
  <si>
    <t>3CH122</t>
  </si>
  <si>
    <t>3CH131</t>
  </si>
  <si>
    <t>3CH141</t>
  </si>
  <si>
    <t>3CH142</t>
  </si>
  <si>
    <t>3CH152</t>
  </si>
  <si>
    <t>3CH153</t>
  </si>
  <si>
    <t>3CH154</t>
  </si>
  <si>
    <t>3CH167</t>
  </si>
  <si>
    <t>3CH168</t>
  </si>
  <si>
    <t>3CH1111</t>
  </si>
  <si>
    <t>3CH1112</t>
  </si>
  <si>
    <t>3CH1171</t>
  </si>
  <si>
    <t>3CH1172</t>
  </si>
  <si>
    <t>3CH1173</t>
  </si>
  <si>
    <t>3CH1174</t>
  </si>
  <si>
    <t>3CH1201</t>
  </si>
  <si>
    <t>3CH1202</t>
  </si>
  <si>
    <t>3CH1251</t>
  </si>
  <si>
    <t>3CH1252</t>
  </si>
  <si>
    <t>3CH1331</t>
  </si>
  <si>
    <t>3CH1332</t>
  </si>
  <si>
    <t>3CH1333</t>
  </si>
  <si>
    <t>3CH1334</t>
  </si>
  <si>
    <t>3CH1341</t>
  </si>
  <si>
    <t>3CH1342</t>
  </si>
  <si>
    <t>3CH1351</t>
  </si>
  <si>
    <t>3CH1352</t>
  </si>
  <si>
    <t>3CH1361</t>
  </si>
  <si>
    <t>3CH1362</t>
  </si>
  <si>
    <t>3CH1363</t>
  </si>
  <si>
    <t>3CH1364</t>
  </si>
  <si>
    <t>3CH1391</t>
  </si>
  <si>
    <t>3CH1392</t>
  </si>
  <si>
    <t>3CH1401</t>
  </si>
  <si>
    <t>3CH1402</t>
  </si>
  <si>
    <t>3CH1403</t>
  </si>
  <si>
    <t>3CH1404</t>
  </si>
  <si>
    <t>3CH1501</t>
  </si>
  <si>
    <t>3CH1502</t>
  </si>
  <si>
    <t>3CH1503</t>
  </si>
  <si>
    <t>3CH1504</t>
  </si>
  <si>
    <t>3CH1551</t>
  </si>
  <si>
    <t>3CH1552</t>
  </si>
  <si>
    <t>3CH1601</t>
  </si>
  <si>
    <t>3CH1602</t>
  </si>
  <si>
    <t>3CH1631</t>
  </si>
  <si>
    <t>3CH1632</t>
  </si>
  <si>
    <t>3CH1633</t>
  </si>
  <si>
    <t>3CH1634</t>
  </si>
  <si>
    <t>3HOST1</t>
  </si>
  <si>
    <t>3LH11</t>
  </si>
  <si>
    <t>3RH13</t>
  </si>
  <si>
    <t>3RH112</t>
  </si>
  <si>
    <t>3RH113</t>
  </si>
  <si>
    <t>3RH114</t>
  </si>
  <si>
    <t>3RH116</t>
  </si>
  <si>
    <t>3RH118</t>
  </si>
  <si>
    <t>3RH119</t>
  </si>
  <si>
    <t>3RH121</t>
  </si>
  <si>
    <t>3RH122</t>
  </si>
  <si>
    <t>3RH123</t>
  </si>
  <si>
    <t>3RH129</t>
  </si>
  <si>
    <t>3RH130</t>
  </si>
  <si>
    <t>3RH132</t>
  </si>
  <si>
    <t>3RH151</t>
  </si>
  <si>
    <t>3RH152</t>
  </si>
  <si>
    <t>3RH161</t>
  </si>
  <si>
    <t>3RH162</t>
  </si>
  <si>
    <t>3RH171</t>
  </si>
  <si>
    <t>3RH172</t>
  </si>
  <si>
    <t>3RH181</t>
  </si>
  <si>
    <t>3RH182</t>
  </si>
  <si>
    <t>3RH191</t>
  </si>
  <si>
    <t>3RH1101</t>
  </si>
  <si>
    <t>3RH1102</t>
  </si>
  <si>
    <t>3RH1103</t>
  </si>
  <si>
    <t>3RH1241</t>
  </si>
  <si>
    <t>3RH1242</t>
  </si>
  <si>
    <t>3RH1261</t>
  </si>
  <si>
    <t>3RH1262</t>
  </si>
  <si>
    <t>3RH1271</t>
  </si>
  <si>
    <t>3RH1272</t>
  </si>
  <si>
    <t>3RH1281</t>
  </si>
  <si>
    <t>3RH1282</t>
  </si>
  <si>
    <t>3RH1511</t>
  </si>
  <si>
    <t>3SPIH11</t>
  </si>
  <si>
    <t>3YH11</t>
  </si>
  <si>
    <t>SH31_DGND1</t>
  </si>
  <si>
    <t>SH31_DGND2</t>
  </si>
  <si>
    <t>SH31_DGND3</t>
  </si>
  <si>
    <t>SH31_DGND4</t>
  </si>
  <si>
    <t>SH31_DPS_5V0</t>
  </si>
  <si>
    <t>SH31_PCIEGND1</t>
  </si>
  <si>
    <t>SH31_PCIEGND2</t>
  </si>
  <si>
    <t>SH31_PCIEGND3</t>
  </si>
  <si>
    <t>SH31_PCIEGND4</t>
  </si>
  <si>
    <t>3K6</t>
  </si>
  <si>
    <t>3K124</t>
  </si>
  <si>
    <t>3R105</t>
  </si>
  <si>
    <t>3R110</t>
  </si>
  <si>
    <t>3R275</t>
  </si>
  <si>
    <t>3R327</t>
  </si>
  <si>
    <t>3R328</t>
  </si>
  <si>
    <t>3R360</t>
  </si>
  <si>
    <t>3R361</t>
  </si>
  <si>
    <t>3R362</t>
  </si>
  <si>
    <t>3R434</t>
  </si>
  <si>
    <t>3RD81</t>
  </si>
  <si>
    <t>3RD82</t>
  </si>
  <si>
    <t>3RD83</t>
  </si>
  <si>
    <t>3RD84</t>
  </si>
  <si>
    <t>3RD85</t>
  </si>
  <si>
    <t>3RD86</t>
  </si>
  <si>
    <t>3RD87</t>
  </si>
  <si>
    <t>3RD88</t>
  </si>
  <si>
    <t>3RD89</t>
  </si>
  <si>
    <t>3RD90</t>
  </si>
  <si>
    <t>3RD92</t>
  </si>
  <si>
    <t>3RD95</t>
  </si>
  <si>
    <t>3RD96</t>
  </si>
  <si>
    <t>3R24</t>
  </si>
  <si>
    <t>3R56</t>
  </si>
  <si>
    <t>3R60</t>
  </si>
  <si>
    <t>3R61</t>
  </si>
  <si>
    <t>3R62</t>
  </si>
  <si>
    <t>3R63</t>
  </si>
  <si>
    <t>3R64</t>
  </si>
  <si>
    <t>3R66</t>
  </si>
  <si>
    <t>3R67</t>
  </si>
  <si>
    <t>3R68</t>
  </si>
  <si>
    <t>3R69</t>
  </si>
  <si>
    <t>3R70</t>
  </si>
  <si>
    <t>3R71</t>
  </si>
  <si>
    <t>3R263</t>
  </si>
  <si>
    <t>3R264</t>
  </si>
  <si>
    <t>3R347</t>
  </si>
  <si>
    <t>3R348</t>
  </si>
  <si>
    <t>3R350</t>
  </si>
  <si>
    <t>3R351</t>
  </si>
  <si>
    <t>3R552</t>
  </si>
  <si>
    <t>3R553</t>
  </si>
  <si>
    <t>3R554</t>
  </si>
  <si>
    <t>3R555</t>
  </si>
  <si>
    <t>3R556</t>
  </si>
  <si>
    <t>3R557</t>
  </si>
  <si>
    <t>3R558</t>
  </si>
  <si>
    <t>3R559</t>
  </si>
  <si>
    <t>3R560</t>
  </si>
  <si>
    <t>3R561</t>
  </si>
  <si>
    <t>3R562</t>
  </si>
  <si>
    <t>3R563</t>
  </si>
  <si>
    <t>3R564</t>
  </si>
  <si>
    <t>3R565</t>
  </si>
  <si>
    <t>3R566</t>
  </si>
  <si>
    <t>3R567</t>
  </si>
  <si>
    <t>3R568</t>
  </si>
  <si>
    <t>3R569</t>
  </si>
  <si>
    <t>3R570</t>
  </si>
  <si>
    <t>3R571</t>
  </si>
  <si>
    <t>3R572</t>
  </si>
  <si>
    <t>3R573</t>
  </si>
  <si>
    <t>3R574</t>
  </si>
  <si>
    <t>3R575</t>
  </si>
  <si>
    <t>3R576</t>
  </si>
  <si>
    <t>3R577</t>
  </si>
  <si>
    <t>3R578</t>
  </si>
  <si>
    <t>3R579</t>
  </si>
  <si>
    <t>3R584</t>
  </si>
  <si>
    <t>SG3_GPIOA1_2</t>
  </si>
  <si>
    <t>SG3_GPIOA3</t>
  </si>
  <si>
    <t>3BD15</t>
  </si>
  <si>
    <t>3BD16</t>
  </si>
  <si>
    <t>3BD17</t>
  </si>
  <si>
    <t>3BD18</t>
  </si>
  <si>
    <t>3C168</t>
  </si>
  <si>
    <t>3C169</t>
  </si>
  <si>
    <t>3CD168</t>
  </si>
  <si>
    <t>3CMOS1</t>
  </si>
  <si>
    <t>3K11</t>
  </si>
  <si>
    <t>3K34</t>
  </si>
  <si>
    <t>3K223</t>
  </si>
  <si>
    <t>3L3</t>
  </si>
  <si>
    <t>3R276</t>
  </si>
  <si>
    <t>3R342</t>
  </si>
  <si>
    <t>3R343</t>
  </si>
  <si>
    <t>3R344</t>
  </si>
  <si>
    <t>3R345</t>
  </si>
  <si>
    <t>3RD73</t>
  </si>
  <si>
    <t>3RD74</t>
  </si>
  <si>
    <t>3RD75</t>
  </si>
  <si>
    <t>3RD76</t>
  </si>
  <si>
    <t>3RD77</t>
  </si>
  <si>
    <t>3RD78</t>
  </si>
  <si>
    <t>3RD79</t>
  </si>
  <si>
    <t>3RD80</t>
  </si>
  <si>
    <t>3RD97</t>
  </si>
  <si>
    <t>3Y7</t>
  </si>
  <si>
    <t>S3_MGND1</t>
  </si>
  <si>
    <t>S3_MGND2</t>
  </si>
  <si>
    <t>S3_MGND3</t>
  </si>
  <si>
    <t>S3_MGND4</t>
  </si>
  <si>
    <t>3BDG15</t>
  </si>
  <si>
    <t>3BDG16</t>
  </si>
  <si>
    <t>3BDG17</t>
  </si>
  <si>
    <t>3BDG18</t>
  </si>
  <si>
    <t>3C75</t>
  </si>
  <si>
    <t>3C76</t>
  </si>
  <si>
    <t>3R26</t>
  </si>
  <si>
    <t>3R45</t>
  </si>
  <si>
    <t>3R46</t>
  </si>
  <si>
    <t>3R281</t>
  </si>
  <si>
    <t>3R282</t>
  </si>
  <si>
    <t>3R580</t>
  </si>
  <si>
    <t>3R581</t>
  </si>
  <si>
    <t>3R582</t>
  </si>
  <si>
    <t>3R583</t>
  </si>
  <si>
    <t>3Y6</t>
  </si>
  <si>
    <t>SG3_MGND1</t>
  </si>
  <si>
    <t>SG3_MGND2</t>
  </si>
  <si>
    <t>SG3_MGND3</t>
  </si>
  <si>
    <t>SG3_MGND4</t>
  </si>
  <si>
    <t>P0011_S1_PWR1</t>
  </si>
  <si>
    <t>1BD1</t>
  </si>
  <si>
    <t>1BD2</t>
  </si>
  <si>
    <t>1CD1</t>
  </si>
  <si>
    <t>1CD2</t>
  </si>
  <si>
    <t>1CD3</t>
  </si>
  <si>
    <t>1CD4</t>
  </si>
  <si>
    <t>1CD5</t>
  </si>
  <si>
    <t>1CD6</t>
  </si>
  <si>
    <t>1CD7</t>
  </si>
  <si>
    <t>1CD8</t>
  </si>
  <si>
    <t>1CD9</t>
  </si>
  <si>
    <t>1CD10</t>
  </si>
  <si>
    <t>1CD11</t>
  </si>
  <si>
    <t>1CD12</t>
  </si>
  <si>
    <t>1CD13</t>
  </si>
  <si>
    <t>1CD14</t>
  </si>
  <si>
    <t>1CD15</t>
  </si>
  <si>
    <t>1CD16</t>
  </si>
  <si>
    <t>1CD17</t>
  </si>
  <si>
    <t>1CD18</t>
  </si>
  <si>
    <t>1CD19</t>
  </si>
  <si>
    <t>1CD20</t>
  </si>
  <si>
    <t>1CD21</t>
  </si>
  <si>
    <t>1CD22</t>
  </si>
  <si>
    <t>1CD23</t>
  </si>
  <si>
    <t>1CD24</t>
  </si>
  <si>
    <t>1CD25</t>
  </si>
  <si>
    <t>1CD26</t>
  </si>
  <si>
    <t>1CD27</t>
  </si>
  <si>
    <t>1CD28</t>
  </si>
  <si>
    <t>1CD29</t>
  </si>
  <si>
    <t>1CD30</t>
  </si>
  <si>
    <t>1CD31</t>
  </si>
  <si>
    <t>1CD32</t>
  </si>
  <si>
    <t>1CD33</t>
  </si>
  <si>
    <t>1CD34</t>
  </si>
  <si>
    <t>1CD35</t>
  </si>
  <si>
    <t>1CD36</t>
  </si>
  <si>
    <t>1CD37</t>
  </si>
  <si>
    <t>1CD38</t>
  </si>
  <si>
    <t>1CD39</t>
  </si>
  <si>
    <t>1CD40</t>
  </si>
  <si>
    <t>1CD41</t>
  </si>
  <si>
    <t>1CD42</t>
  </si>
  <si>
    <t>1CD43</t>
  </si>
  <si>
    <t>1CD44</t>
  </si>
  <si>
    <t>1CD45</t>
  </si>
  <si>
    <t>1CD46</t>
  </si>
  <si>
    <t>1CD47</t>
  </si>
  <si>
    <t>1CD48</t>
  </si>
  <si>
    <t>1CD49</t>
  </si>
  <si>
    <t>1CD50</t>
  </si>
  <si>
    <t>1CD109</t>
  </si>
  <si>
    <t>1CD110</t>
  </si>
  <si>
    <t>1CD169</t>
  </si>
  <si>
    <t>1CD170</t>
  </si>
  <si>
    <t>1CD171</t>
  </si>
  <si>
    <t>1CD172</t>
  </si>
  <si>
    <t>1CD173</t>
  </si>
  <si>
    <t>1CD174</t>
  </si>
  <si>
    <t>1K4</t>
  </si>
  <si>
    <t>1RD11</t>
  </si>
  <si>
    <t>1RD21</t>
  </si>
  <si>
    <t>1RS11</t>
  </si>
  <si>
    <t>1ST1</t>
  </si>
  <si>
    <t>1ST2</t>
  </si>
  <si>
    <t>1STG1</t>
  </si>
  <si>
    <t>1STG2</t>
  </si>
  <si>
    <t>S1_DGND1</t>
  </si>
  <si>
    <t>S1_DGND2</t>
  </si>
  <si>
    <t>S1_DGND3</t>
  </si>
  <si>
    <t>S1_DGND4</t>
  </si>
  <si>
    <t>P0012_S1_PWR2</t>
  </si>
  <si>
    <t>1BD5</t>
  </si>
  <si>
    <t>1CD51</t>
  </si>
  <si>
    <t>1CD52</t>
  </si>
  <si>
    <t>1CD53</t>
  </si>
  <si>
    <t>1CD54</t>
  </si>
  <si>
    <t>1CD55</t>
  </si>
  <si>
    <t>1CD56</t>
  </si>
  <si>
    <t>1CD57</t>
  </si>
  <si>
    <t>1CD58</t>
  </si>
  <si>
    <t>1CD59</t>
  </si>
  <si>
    <t>1CD60</t>
  </si>
  <si>
    <t>1CD61</t>
  </si>
  <si>
    <t>1CD62</t>
  </si>
  <si>
    <t>1CD63</t>
  </si>
  <si>
    <t>1CD64</t>
  </si>
  <si>
    <t>1CD65</t>
  </si>
  <si>
    <t>1CD66</t>
  </si>
  <si>
    <t>1CD67</t>
  </si>
  <si>
    <t>1CD68</t>
  </si>
  <si>
    <t>1CD69</t>
  </si>
  <si>
    <t>1CD70</t>
  </si>
  <si>
    <t>1CD71</t>
  </si>
  <si>
    <t>1CD72</t>
  </si>
  <si>
    <t>1CD73</t>
  </si>
  <si>
    <t>1CD74</t>
  </si>
  <si>
    <t>1CD75</t>
  </si>
  <si>
    <t>1CD76</t>
  </si>
  <si>
    <t>1CD77</t>
  </si>
  <si>
    <t>1CD78</t>
  </si>
  <si>
    <t>1CD79</t>
  </si>
  <si>
    <t>1CD83</t>
  </si>
  <si>
    <t>1CD84</t>
  </si>
  <si>
    <t>1CD85</t>
  </si>
  <si>
    <t>1CD89</t>
  </si>
  <si>
    <t>1CD91</t>
  </si>
  <si>
    <t>1CD92</t>
  </si>
  <si>
    <t>1CD93</t>
  </si>
  <si>
    <t>1CD94</t>
  </si>
  <si>
    <t>1CD95</t>
  </si>
  <si>
    <t>1CD97</t>
  </si>
  <si>
    <t>1CD111</t>
  </si>
  <si>
    <t>1CD112</t>
  </si>
  <si>
    <t>1CD113</t>
  </si>
  <si>
    <t>1CD114</t>
  </si>
  <si>
    <t>1CD115</t>
  </si>
  <si>
    <t>1CD116</t>
  </si>
  <si>
    <t>1CD117</t>
  </si>
  <si>
    <t>1CD118</t>
  </si>
  <si>
    <t>1CD119</t>
  </si>
  <si>
    <t>1CD120</t>
  </si>
  <si>
    <t>1CD155</t>
  </si>
  <si>
    <t>1CD156</t>
  </si>
  <si>
    <t>1CD157</t>
  </si>
  <si>
    <t>1CD158</t>
  </si>
  <si>
    <t>1CD159</t>
  </si>
  <si>
    <t>1CD160</t>
  </si>
  <si>
    <t>1CD161</t>
  </si>
  <si>
    <t>1CD162</t>
  </si>
  <si>
    <t>1CD163</t>
  </si>
  <si>
    <t>1CD164</t>
  </si>
  <si>
    <t>1CD165</t>
  </si>
  <si>
    <t>1CD166</t>
  </si>
  <si>
    <t>1CD167</t>
  </si>
  <si>
    <t>1RD32</t>
  </si>
  <si>
    <t>1RD42</t>
  </si>
  <si>
    <t>1RD43</t>
  </si>
  <si>
    <t>1RD72</t>
  </si>
  <si>
    <t>1RS5</t>
  </si>
  <si>
    <t>1ST3</t>
  </si>
  <si>
    <t>1ST5</t>
  </si>
  <si>
    <t>1STG3</t>
  </si>
  <si>
    <t>1STG5</t>
  </si>
  <si>
    <t>P0013_S1_PWR3</t>
  </si>
  <si>
    <t>1CD121</t>
  </si>
  <si>
    <t>1CD122</t>
  </si>
  <si>
    <t>1CD123</t>
  </si>
  <si>
    <t>1CD124</t>
  </si>
  <si>
    <t>1CD125</t>
  </si>
  <si>
    <t>1CD126</t>
  </si>
  <si>
    <t>1CD127</t>
  </si>
  <si>
    <t>1CD128</t>
  </si>
  <si>
    <t>1CD129</t>
  </si>
  <si>
    <t>1CD130</t>
  </si>
  <si>
    <t>1CD131</t>
  </si>
  <si>
    <t>1CD132</t>
  </si>
  <si>
    <t>1CD133</t>
  </si>
  <si>
    <t>1CD134</t>
  </si>
  <si>
    <t>1CD135</t>
  </si>
  <si>
    <t>1CD136</t>
  </si>
  <si>
    <t>1CD137</t>
  </si>
  <si>
    <t>1CD138</t>
  </si>
  <si>
    <t>1CD139</t>
  </si>
  <si>
    <t>1CD144</t>
  </si>
  <si>
    <t>1CD145</t>
  </si>
  <si>
    <t>1CD146</t>
  </si>
  <si>
    <t>1CD147</t>
  </si>
  <si>
    <t>1CD148</t>
  </si>
  <si>
    <t>1CD149</t>
  </si>
  <si>
    <t>1CD150</t>
  </si>
  <si>
    <t>1CD151</t>
  </si>
  <si>
    <t>1CD152</t>
  </si>
  <si>
    <t>1CD154</t>
  </si>
  <si>
    <t>1K5</t>
  </si>
  <si>
    <t>1RD62</t>
  </si>
  <si>
    <t>1RD64</t>
  </si>
  <si>
    <t>1ST6</t>
  </si>
  <si>
    <t>1STG6</t>
  </si>
  <si>
    <t>P0014_S1_PWR4</t>
  </si>
  <si>
    <t>1C78</t>
  </si>
  <si>
    <t>1C79</t>
  </si>
  <si>
    <t>1C325</t>
  </si>
  <si>
    <t>1K7</t>
  </si>
  <si>
    <t>1R309</t>
  </si>
  <si>
    <t>P0015_S1_G_DC_Converter</t>
  </si>
  <si>
    <t>1C13</t>
  </si>
  <si>
    <t>1C18</t>
  </si>
  <si>
    <t>1C19</t>
  </si>
  <si>
    <t>1C292</t>
  </si>
  <si>
    <t>1CS1</t>
  </si>
  <si>
    <t>1CS2</t>
  </si>
  <si>
    <t>1CS3</t>
  </si>
  <si>
    <t>1CS4</t>
  </si>
  <si>
    <t>1CS5</t>
  </si>
  <si>
    <t>1LX1</t>
  </si>
  <si>
    <t>1R2</t>
  </si>
  <si>
    <t>1R3</t>
  </si>
  <si>
    <t>1R5</t>
  </si>
  <si>
    <t>1R6</t>
  </si>
  <si>
    <t>1R7</t>
  </si>
  <si>
    <t>1R9</t>
  </si>
  <si>
    <t>1R10</t>
  </si>
  <si>
    <t>1R18</t>
  </si>
  <si>
    <t>1R548</t>
  </si>
  <si>
    <t>1RB7</t>
  </si>
  <si>
    <t>1RB8</t>
  </si>
  <si>
    <t>1RS6</t>
  </si>
  <si>
    <t>1RS7</t>
  </si>
  <si>
    <t>1RS9</t>
  </si>
  <si>
    <t>1SWR1</t>
  </si>
  <si>
    <t>S1_DPS_AVDD09</t>
  </si>
  <si>
    <t>S1_DPS_AVDD33</t>
  </si>
  <si>
    <t>S1_DPS_DVDD09</t>
  </si>
  <si>
    <t>S1_DPS_GPIO_P015</t>
  </si>
  <si>
    <t>S1_PH_VBAT</t>
  </si>
  <si>
    <t>SG1_SWR1_FB</t>
  </si>
  <si>
    <t>P0016_S1_G_PWR1</t>
  </si>
  <si>
    <t>1BDG1</t>
  </si>
  <si>
    <t>1BDG2</t>
  </si>
  <si>
    <t>1CG1</t>
  </si>
  <si>
    <t>1CG2</t>
  </si>
  <si>
    <t>1CG3</t>
  </si>
  <si>
    <t>1CG4</t>
  </si>
  <si>
    <t>1CG5</t>
  </si>
  <si>
    <t>1CG6</t>
  </si>
  <si>
    <t>1CG7</t>
  </si>
  <si>
    <t>1CG8</t>
  </si>
  <si>
    <t>1CG9</t>
  </si>
  <si>
    <t>1CG10</t>
  </si>
  <si>
    <t>1CG11</t>
  </si>
  <si>
    <t>1CG12</t>
  </si>
  <si>
    <t>1CG13</t>
  </si>
  <si>
    <t>1CG14</t>
  </si>
  <si>
    <t>1CG15</t>
  </si>
  <si>
    <t>1CG16</t>
  </si>
  <si>
    <t>1CG17</t>
  </si>
  <si>
    <t>1CG18</t>
  </si>
  <si>
    <t>1CG19</t>
  </si>
  <si>
    <t>1CG20</t>
  </si>
  <si>
    <t>1CG21</t>
  </si>
  <si>
    <t>1CG22</t>
  </si>
  <si>
    <t>1CG23</t>
  </si>
  <si>
    <t>1CG24</t>
  </si>
  <si>
    <t>1CG25</t>
  </si>
  <si>
    <t>1CG26</t>
  </si>
  <si>
    <t>1CG27</t>
  </si>
  <si>
    <t>1CG28</t>
  </si>
  <si>
    <t>1CG29</t>
  </si>
  <si>
    <t>1CG30</t>
  </si>
  <si>
    <t>1CG31</t>
  </si>
  <si>
    <t>1CG32</t>
  </si>
  <si>
    <t>1CG33</t>
  </si>
  <si>
    <t>1CG34</t>
  </si>
  <si>
    <t>1CG35</t>
  </si>
  <si>
    <t>1CG36</t>
  </si>
  <si>
    <t>1CG37</t>
  </si>
  <si>
    <t>1CG38</t>
  </si>
  <si>
    <t>1CG39</t>
  </si>
  <si>
    <t>1CG40</t>
  </si>
  <si>
    <t>1CG41</t>
  </si>
  <si>
    <t>1CG42</t>
  </si>
  <si>
    <t>1CG43</t>
  </si>
  <si>
    <t>1CG44</t>
  </si>
  <si>
    <t>1CG45</t>
  </si>
  <si>
    <t>1CG46</t>
  </si>
  <si>
    <t>1CG47</t>
  </si>
  <si>
    <t>1CG48</t>
  </si>
  <si>
    <t>1CG49</t>
  </si>
  <si>
    <t>1CG50</t>
  </si>
  <si>
    <t>1CG109</t>
  </si>
  <si>
    <t>1CG110</t>
  </si>
  <si>
    <t>1CG169</t>
  </si>
  <si>
    <t>1CG170</t>
  </si>
  <si>
    <t>1CG171</t>
  </si>
  <si>
    <t>1CG172</t>
  </si>
  <si>
    <t>1CG173</t>
  </si>
  <si>
    <t>1CG174</t>
  </si>
  <si>
    <t>SG1_DGND1</t>
  </si>
  <si>
    <t>SG1_DGND2</t>
  </si>
  <si>
    <t>SG1_DGND3</t>
  </si>
  <si>
    <t>SG1_DGND4</t>
  </si>
  <si>
    <t>P0017_S1_G_PWR2</t>
  </si>
  <si>
    <t>1BDG5</t>
  </si>
  <si>
    <t>1CG51</t>
  </si>
  <si>
    <t>1CG52</t>
  </si>
  <si>
    <t>1CG53</t>
  </si>
  <si>
    <t>1CG54</t>
  </si>
  <si>
    <t>1CG55</t>
  </si>
  <si>
    <t>1CG56</t>
  </si>
  <si>
    <t>1CG57</t>
  </si>
  <si>
    <t>1CG58</t>
  </si>
  <si>
    <t>1CG59</t>
  </si>
  <si>
    <t>1CG60</t>
  </si>
  <si>
    <t>1CG61</t>
  </si>
  <si>
    <t>1CG62</t>
  </si>
  <si>
    <t>1CG63</t>
  </si>
  <si>
    <t>1CG64</t>
  </si>
  <si>
    <t>1CG65</t>
  </si>
  <si>
    <t>1CG66</t>
  </si>
  <si>
    <t>1CG67</t>
  </si>
  <si>
    <t>1CG68</t>
  </si>
  <si>
    <t>1CG69</t>
  </si>
  <si>
    <t>1CG70</t>
  </si>
  <si>
    <t>1CG71</t>
  </si>
  <si>
    <t>1CG72</t>
  </si>
  <si>
    <t>1CG73</t>
  </si>
  <si>
    <t>1CG74</t>
  </si>
  <si>
    <t>1CG75</t>
  </si>
  <si>
    <t>1CG76</t>
  </si>
  <si>
    <t>1CG77</t>
  </si>
  <si>
    <t>1CG78</t>
  </si>
  <si>
    <t>1CG79</t>
  </si>
  <si>
    <t>1CG83</t>
  </si>
  <si>
    <t>1CG84</t>
  </si>
  <si>
    <t>1CG85</t>
  </si>
  <si>
    <t>1CG89</t>
  </si>
  <si>
    <t>1CG91</t>
  </si>
  <si>
    <t>1CG92</t>
  </si>
  <si>
    <t>1CG93</t>
  </si>
  <si>
    <t>1CG94</t>
  </si>
  <si>
    <t>1CG95</t>
  </si>
  <si>
    <t>1CG97</t>
  </si>
  <si>
    <t>1CG111</t>
  </si>
  <si>
    <t>1CG112</t>
  </si>
  <si>
    <t>1CG113</t>
  </si>
  <si>
    <t>1CG114</t>
  </si>
  <si>
    <t>1CG115</t>
  </si>
  <si>
    <t>1CG116</t>
  </si>
  <si>
    <t>1CG117</t>
  </si>
  <si>
    <t>1CG118</t>
  </si>
  <si>
    <t>1CG119</t>
  </si>
  <si>
    <t>1CG120</t>
  </si>
  <si>
    <t>1RG32</t>
  </si>
  <si>
    <t>1RG42</t>
  </si>
  <si>
    <t>P0018_S1_G_PWR3</t>
  </si>
  <si>
    <t>1CG121</t>
  </si>
  <si>
    <t>1CG122</t>
  </si>
  <si>
    <t>1CG123</t>
  </si>
  <si>
    <t>1CG124</t>
  </si>
  <si>
    <t>1CG125</t>
  </si>
  <si>
    <t>1CG126</t>
  </si>
  <si>
    <t>1CG127</t>
  </si>
  <si>
    <t>1CG128</t>
  </si>
  <si>
    <t>1CG129</t>
  </si>
  <si>
    <t>1CG130</t>
  </si>
  <si>
    <t>1CG131</t>
  </si>
  <si>
    <t>1CG132</t>
  </si>
  <si>
    <t>1CG133</t>
  </si>
  <si>
    <t>1CG134</t>
  </si>
  <si>
    <t>1CG135</t>
  </si>
  <si>
    <t>1CG136</t>
  </si>
  <si>
    <t>1CG137</t>
  </si>
  <si>
    <t>1CG138</t>
  </si>
  <si>
    <t>1CG139</t>
  </si>
  <si>
    <t>1CG144</t>
  </si>
  <si>
    <t>1CG145</t>
  </si>
  <si>
    <t>1CG146</t>
  </si>
  <si>
    <t>1CG147</t>
  </si>
  <si>
    <t>1CG148</t>
  </si>
  <si>
    <t>1CG149</t>
  </si>
  <si>
    <t>1CG150</t>
  </si>
  <si>
    <t>1CG151</t>
  </si>
  <si>
    <t>1CG152</t>
  </si>
  <si>
    <t>1CG154</t>
  </si>
  <si>
    <t>1RG64</t>
  </si>
  <si>
    <t>P0019_S1_G_PWR4</t>
  </si>
  <si>
    <t>1CG155</t>
  </si>
  <si>
    <t>1CG156</t>
  </si>
  <si>
    <t>1CG158</t>
  </si>
  <si>
    <t>1CG159</t>
  </si>
  <si>
    <t>1CG161</t>
  </si>
  <si>
    <t>1CG162</t>
  </si>
  <si>
    <t>1CG163</t>
  </si>
  <si>
    <t>1CG164</t>
  </si>
  <si>
    <t>1CG165</t>
  </si>
  <si>
    <t>1CG166</t>
  </si>
  <si>
    <t>1CG167</t>
  </si>
  <si>
    <t>1CG326</t>
  </si>
  <si>
    <t>1CG327</t>
  </si>
  <si>
    <t>1RG1</t>
  </si>
  <si>
    <t>1RG72</t>
  </si>
  <si>
    <t>P0021_S2_PWR1</t>
  </si>
  <si>
    <t>2BD1</t>
  </si>
  <si>
    <t>2BD2</t>
  </si>
  <si>
    <t>2CD1</t>
  </si>
  <si>
    <t>2CD2</t>
  </si>
  <si>
    <t>2CD3</t>
  </si>
  <si>
    <t>2CD4</t>
  </si>
  <si>
    <t>2CD5</t>
  </si>
  <si>
    <t>2CD6</t>
  </si>
  <si>
    <t>2CD7</t>
  </si>
  <si>
    <t>2CD8</t>
  </si>
  <si>
    <t>2CD9</t>
  </si>
  <si>
    <t>2CD10</t>
  </si>
  <si>
    <t>2CD11</t>
  </si>
  <si>
    <t>2CD12</t>
  </si>
  <si>
    <t>2CD13</t>
  </si>
  <si>
    <t>2CD14</t>
  </si>
  <si>
    <t>2CD15</t>
  </si>
  <si>
    <t>2CD16</t>
  </si>
  <si>
    <t>2CD17</t>
  </si>
  <si>
    <t>2CD18</t>
  </si>
  <si>
    <t>2CD19</t>
  </si>
  <si>
    <t>2CD20</t>
  </si>
  <si>
    <t>2CD21</t>
  </si>
  <si>
    <t>2CD22</t>
  </si>
  <si>
    <t>2CD23</t>
  </si>
  <si>
    <t>2CD24</t>
  </si>
  <si>
    <t>2CD25</t>
  </si>
  <si>
    <t>2CD26</t>
  </si>
  <si>
    <t>2CD27</t>
  </si>
  <si>
    <t>2CD28</t>
  </si>
  <si>
    <t>2CD29</t>
  </si>
  <si>
    <t>2CD30</t>
  </si>
  <si>
    <t>2CD31</t>
  </si>
  <si>
    <t>2CD32</t>
  </si>
  <si>
    <t>2CD33</t>
  </si>
  <si>
    <t>2CD34</t>
  </si>
  <si>
    <t>2CD35</t>
  </si>
  <si>
    <t>2CD36</t>
  </si>
  <si>
    <t>2CD37</t>
  </si>
  <si>
    <t>2CD38</t>
  </si>
  <si>
    <t>2CD39</t>
  </si>
  <si>
    <t>2CD40</t>
  </si>
  <si>
    <t>2CD41</t>
  </si>
  <si>
    <t>2CD42</t>
  </si>
  <si>
    <t>2CD43</t>
  </si>
  <si>
    <t>2CD44</t>
  </si>
  <si>
    <t>2CD45</t>
  </si>
  <si>
    <t>2CD46</t>
  </si>
  <si>
    <t>2CD47</t>
  </si>
  <si>
    <t>2CD48</t>
  </si>
  <si>
    <t>2CD49</t>
  </si>
  <si>
    <t>2CD50</t>
  </si>
  <si>
    <t>2CD109</t>
  </si>
  <si>
    <t>2CD110</t>
  </si>
  <si>
    <t>2CD169</t>
  </si>
  <si>
    <t>2CD170</t>
  </si>
  <si>
    <t>2CD171</t>
  </si>
  <si>
    <t>2CD172</t>
  </si>
  <si>
    <t>2CD173</t>
  </si>
  <si>
    <t>2CD174</t>
  </si>
  <si>
    <t>2K4</t>
  </si>
  <si>
    <t>2RD11</t>
  </si>
  <si>
    <t>2RD21</t>
  </si>
  <si>
    <t>2RS11</t>
  </si>
  <si>
    <t>2ST1</t>
  </si>
  <si>
    <t>2ST2</t>
  </si>
  <si>
    <t>2STG1</t>
  </si>
  <si>
    <t>2STG2</t>
  </si>
  <si>
    <t>S2_DGND1</t>
  </si>
  <si>
    <t>S2_DGND2</t>
  </si>
  <si>
    <t>S2_DGND3</t>
  </si>
  <si>
    <t>S2_DGND4</t>
  </si>
  <si>
    <t>P0022_S2_PWR2</t>
  </si>
  <si>
    <t>2BD5</t>
  </si>
  <si>
    <t>2CD51</t>
  </si>
  <si>
    <t>2CD52</t>
  </si>
  <si>
    <t>2CD53</t>
  </si>
  <si>
    <t>2CD54</t>
  </si>
  <si>
    <t>2CD55</t>
  </si>
  <si>
    <t>2CD56</t>
  </si>
  <si>
    <t>2CD57</t>
  </si>
  <si>
    <t>2CD58</t>
  </si>
  <si>
    <t>2CD59</t>
  </si>
  <si>
    <t>2CD60</t>
  </si>
  <si>
    <t>2CD61</t>
  </si>
  <si>
    <t>2CD62</t>
  </si>
  <si>
    <t>2CD63</t>
  </si>
  <si>
    <t>2CD64</t>
  </si>
  <si>
    <t>2CD65</t>
  </si>
  <si>
    <t>2CD66</t>
  </si>
  <si>
    <t>2CD67</t>
  </si>
  <si>
    <t>2CD68</t>
  </si>
  <si>
    <t>2CD69</t>
  </si>
  <si>
    <t>2CD70</t>
  </si>
  <si>
    <t>2CD71</t>
  </si>
  <si>
    <t>2CD72</t>
  </si>
  <si>
    <t>2CD73</t>
  </si>
  <si>
    <t>2CD74</t>
  </si>
  <si>
    <t>2CD75</t>
  </si>
  <si>
    <t>2CD76</t>
  </si>
  <si>
    <t>2CD77</t>
  </si>
  <si>
    <t>2CD78</t>
  </si>
  <si>
    <t>2CD79</t>
  </si>
  <si>
    <t>2CD83</t>
  </si>
  <si>
    <t>2CD84</t>
  </si>
  <si>
    <t>2CD85</t>
  </si>
  <si>
    <t>2CD89</t>
  </si>
  <si>
    <t>2CD91</t>
  </si>
  <si>
    <t>2CD92</t>
  </si>
  <si>
    <t>2CD93</t>
  </si>
  <si>
    <t>2CD94</t>
  </si>
  <si>
    <t>2CD95</t>
  </si>
  <si>
    <t>2CD97</t>
  </si>
  <si>
    <t>2CD111</t>
  </si>
  <si>
    <t>2CD112</t>
  </si>
  <si>
    <t>2CD113</t>
  </si>
  <si>
    <t>2CD114</t>
  </si>
  <si>
    <t>2CD115</t>
  </si>
  <si>
    <t>2CD116</t>
  </si>
  <si>
    <t>2CD117</t>
  </si>
  <si>
    <t>2CD118</t>
  </si>
  <si>
    <t>2CD119</t>
  </si>
  <si>
    <t>2CD120</t>
  </si>
  <si>
    <t>2CD155</t>
  </si>
  <si>
    <t>2CD156</t>
  </si>
  <si>
    <t>2CD157</t>
  </si>
  <si>
    <t>2CD158</t>
  </si>
  <si>
    <t>2CD159</t>
  </si>
  <si>
    <t>2CD160</t>
  </si>
  <si>
    <t>2CD161</t>
  </si>
  <si>
    <t>2CD162</t>
  </si>
  <si>
    <t>2CD163</t>
  </si>
  <si>
    <t>2CD164</t>
  </si>
  <si>
    <t>2CD165</t>
  </si>
  <si>
    <t>2CD166</t>
  </si>
  <si>
    <t>2CD167</t>
  </si>
  <si>
    <t>2RD32</t>
  </si>
  <si>
    <t>2RD42</t>
  </si>
  <si>
    <t>2RD43</t>
  </si>
  <si>
    <t>2RD72</t>
  </si>
  <si>
    <t>2RS5</t>
  </si>
  <si>
    <t>2ST3</t>
  </si>
  <si>
    <t>2ST5</t>
  </si>
  <si>
    <t>2STG3</t>
  </si>
  <si>
    <t>2STG5</t>
  </si>
  <si>
    <t>P0023_S2_PWR3</t>
  </si>
  <si>
    <t>2CD121</t>
  </si>
  <si>
    <t>2CD122</t>
  </si>
  <si>
    <t>2CD123</t>
  </si>
  <si>
    <t>2CD124</t>
  </si>
  <si>
    <t>2CD125</t>
  </si>
  <si>
    <t>2CD126</t>
  </si>
  <si>
    <t>2CD127</t>
  </si>
  <si>
    <t>2CD128</t>
  </si>
  <si>
    <t>2CD129</t>
  </si>
  <si>
    <t>2CD130</t>
  </si>
  <si>
    <t>2CD131</t>
  </si>
  <si>
    <t>2CD132</t>
  </si>
  <si>
    <t>2CD133</t>
  </si>
  <si>
    <t>2CD134</t>
  </si>
  <si>
    <t>2CD135</t>
  </si>
  <si>
    <t>2CD136</t>
  </si>
  <si>
    <t>2CD137</t>
  </si>
  <si>
    <t>2CD138</t>
  </si>
  <si>
    <t>2CD139</t>
  </si>
  <si>
    <t>2CD144</t>
  </si>
  <si>
    <t>2CD145</t>
  </si>
  <si>
    <t>2CD146</t>
  </si>
  <si>
    <t>2CD147</t>
  </si>
  <si>
    <t>2CD148</t>
  </si>
  <si>
    <t>2CD149</t>
  </si>
  <si>
    <t>2CD150</t>
  </si>
  <si>
    <t>2CD151</t>
  </si>
  <si>
    <t>2CD152</t>
  </si>
  <si>
    <t>2CD154</t>
  </si>
  <si>
    <t>2K5</t>
  </si>
  <si>
    <t>2RD62</t>
  </si>
  <si>
    <t>2RD64</t>
  </si>
  <si>
    <t>2ST6</t>
  </si>
  <si>
    <t>2STG6</t>
  </si>
  <si>
    <t>P0024_S2_PWR4</t>
  </si>
  <si>
    <t>2C78</t>
  </si>
  <si>
    <t>2C79</t>
  </si>
  <si>
    <t>2C325</t>
  </si>
  <si>
    <t>2K7</t>
  </si>
  <si>
    <t>2R309</t>
  </si>
  <si>
    <t>P0025_S2_G_DC_Converter</t>
  </si>
  <si>
    <t>2C13</t>
  </si>
  <si>
    <t>2C18</t>
  </si>
  <si>
    <t>2C19</t>
  </si>
  <si>
    <t>2C292</t>
  </si>
  <si>
    <t>2CS1</t>
  </si>
  <si>
    <t>2CS2</t>
  </si>
  <si>
    <t>2CS3</t>
  </si>
  <si>
    <t>2CS4</t>
  </si>
  <si>
    <t>2CS5</t>
  </si>
  <si>
    <t>2LX1</t>
  </si>
  <si>
    <t>2R2</t>
  </si>
  <si>
    <t>2R3</t>
  </si>
  <si>
    <t>2R5</t>
  </si>
  <si>
    <t>2R6</t>
  </si>
  <si>
    <t>2R7</t>
  </si>
  <si>
    <t>2R9</t>
  </si>
  <si>
    <t>2R10</t>
  </si>
  <si>
    <t>2R18</t>
  </si>
  <si>
    <t>2R548</t>
  </si>
  <si>
    <t>2RB7</t>
  </si>
  <si>
    <t>2RB8</t>
  </si>
  <si>
    <t>2RS6</t>
  </si>
  <si>
    <t>2RS7</t>
  </si>
  <si>
    <t>2RS9</t>
  </si>
  <si>
    <t>2SWR1</t>
  </si>
  <si>
    <t>S2_DPS_AVDD09</t>
  </si>
  <si>
    <t>S2_DPS_AVDD33</t>
  </si>
  <si>
    <t>S2_DPS_DVDD09</t>
  </si>
  <si>
    <t>S2_DPS_GPIO_P015</t>
  </si>
  <si>
    <t>S2_PH_VBAT</t>
  </si>
  <si>
    <t>SG2_SWR1_FB</t>
  </si>
  <si>
    <t>P0026_S2_G_PWR1</t>
  </si>
  <si>
    <t>2BDG1</t>
  </si>
  <si>
    <t>2BDG2</t>
  </si>
  <si>
    <t>2CG1</t>
  </si>
  <si>
    <t>2CG2</t>
  </si>
  <si>
    <t>2CG3</t>
  </si>
  <si>
    <t>2CG4</t>
  </si>
  <si>
    <t>2CG5</t>
  </si>
  <si>
    <t>2CG6</t>
  </si>
  <si>
    <t>2CG7</t>
  </si>
  <si>
    <t>2CG8</t>
  </si>
  <si>
    <t>2CG9</t>
  </si>
  <si>
    <t>2CG10</t>
  </si>
  <si>
    <t>2CG11</t>
  </si>
  <si>
    <t>2CG12</t>
  </si>
  <si>
    <t>2CG13</t>
  </si>
  <si>
    <t>2CG14</t>
  </si>
  <si>
    <t>2CG15</t>
  </si>
  <si>
    <t>2CG16</t>
  </si>
  <si>
    <t>2CG17</t>
  </si>
  <si>
    <t>2CG18</t>
  </si>
  <si>
    <t>2CG19</t>
  </si>
  <si>
    <t>2CG20</t>
  </si>
  <si>
    <t>2CG21</t>
  </si>
  <si>
    <t>2CG22</t>
  </si>
  <si>
    <t>2CG23</t>
  </si>
  <si>
    <t>2CG24</t>
  </si>
  <si>
    <t>2CG25</t>
  </si>
  <si>
    <t>2CG26</t>
  </si>
  <si>
    <t>2CG27</t>
  </si>
  <si>
    <t>2CG28</t>
  </si>
  <si>
    <t>2CG29</t>
  </si>
  <si>
    <t>2CG30</t>
  </si>
  <si>
    <t>2CG31</t>
  </si>
  <si>
    <t>2CG32</t>
  </si>
  <si>
    <t>2CG33</t>
  </si>
  <si>
    <t>2CG34</t>
  </si>
  <si>
    <t>2CG35</t>
  </si>
  <si>
    <t>2CG36</t>
  </si>
  <si>
    <t>2CG37</t>
  </si>
  <si>
    <t>2CG38</t>
  </si>
  <si>
    <t>2CG39</t>
  </si>
  <si>
    <t>2CG40</t>
  </si>
  <si>
    <t>2CG41</t>
  </si>
  <si>
    <t>2CG42</t>
  </si>
  <si>
    <t>2CG43</t>
  </si>
  <si>
    <t>2CG44</t>
  </si>
  <si>
    <t>2CG45</t>
  </si>
  <si>
    <t>2CG46</t>
  </si>
  <si>
    <t>2CG47</t>
  </si>
  <si>
    <t>2CG48</t>
  </si>
  <si>
    <t>2CG49</t>
  </si>
  <si>
    <t>2CG50</t>
  </si>
  <si>
    <t>2CG109</t>
  </si>
  <si>
    <t>2CG110</t>
  </si>
  <si>
    <t>2CG169</t>
  </si>
  <si>
    <t>2CG170</t>
  </si>
  <si>
    <t>2CG171</t>
  </si>
  <si>
    <t>2CG172</t>
  </si>
  <si>
    <t>2CG173</t>
  </si>
  <si>
    <t>2CG174</t>
  </si>
  <si>
    <t>SG2_DGND1</t>
  </si>
  <si>
    <t>SG2_DGND2</t>
  </si>
  <si>
    <t>SG2_DGND3</t>
  </si>
  <si>
    <t>SG2_DGND4</t>
  </si>
  <si>
    <t>P0027_S2_G_PWR2</t>
  </si>
  <si>
    <t>2BDG5</t>
  </si>
  <si>
    <t>2CG51</t>
  </si>
  <si>
    <t>2CG52</t>
  </si>
  <si>
    <t>2CG53</t>
  </si>
  <si>
    <t>2CG54</t>
  </si>
  <si>
    <t>2CG55</t>
  </si>
  <si>
    <t>2CG56</t>
  </si>
  <si>
    <t>2CG57</t>
  </si>
  <si>
    <t>2CG58</t>
  </si>
  <si>
    <t>2CG59</t>
  </si>
  <si>
    <t>2CG60</t>
  </si>
  <si>
    <t>2CG61</t>
  </si>
  <si>
    <t>2CG62</t>
  </si>
  <si>
    <t>2CG63</t>
  </si>
  <si>
    <t>2CG64</t>
  </si>
  <si>
    <t>2CG65</t>
  </si>
  <si>
    <t>2CG66</t>
  </si>
  <si>
    <t>2CG67</t>
  </si>
  <si>
    <t>2CG68</t>
  </si>
  <si>
    <t>2CG69</t>
  </si>
  <si>
    <t>2CG70</t>
  </si>
  <si>
    <t>2CG71</t>
  </si>
  <si>
    <t>2CG72</t>
  </si>
  <si>
    <t>2CG73</t>
  </si>
  <si>
    <t>2CG74</t>
  </si>
  <si>
    <t>2CG75</t>
  </si>
  <si>
    <t>2CG76</t>
  </si>
  <si>
    <t>2CG77</t>
  </si>
  <si>
    <t>2CG78</t>
  </si>
  <si>
    <t>2CG79</t>
  </si>
  <si>
    <t>2CG83</t>
  </si>
  <si>
    <t>2CG84</t>
  </si>
  <si>
    <t>2CG85</t>
  </si>
  <si>
    <t>2CG89</t>
  </si>
  <si>
    <t>2CG91</t>
  </si>
  <si>
    <t>2CG92</t>
  </si>
  <si>
    <t>2CG93</t>
  </si>
  <si>
    <t>2CG94</t>
  </si>
  <si>
    <t>2CG95</t>
  </si>
  <si>
    <t>2CG97</t>
  </si>
  <si>
    <t>2CG111</t>
  </si>
  <si>
    <t>2CG112</t>
  </si>
  <si>
    <t>2CG113</t>
  </si>
  <si>
    <t>2CG114</t>
  </si>
  <si>
    <t>2CG115</t>
  </si>
  <si>
    <t>2CG116</t>
  </si>
  <si>
    <t>2CG117</t>
  </si>
  <si>
    <t>2CG118</t>
  </si>
  <si>
    <t>2CG119</t>
  </si>
  <si>
    <t>2CG120</t>
  </si>
  <si>
    <t>2RG32</t>
  </si>
  <si>
    <t>2RG42</t>
  </si>
  <si>
    <t>P0028_S2_G_PWR3</t>
  </si>
  <si>
    <t>2CG121</t>
  </si>
  <si>
    <t>2CG122</t>
  </si>
  <si>
    <t>2CG123</t>
  </si>
  <si>
    <t>2CG124</t>
  </si>
  <si>
    <t>2CG125</t>
  </si>
  <si>
    <t>2CG126</t>
  </si>
  <si>
    <t>2CG127</t>
  </si>
  <si>
    <t>2CG128</t>
  </si>
  <si>
    <t>2CG129</t>
  </si>
  <si>
    <t>2CG130</t>
  </si>
  <si>
    <t>2CG131</t>
  </si>
  <si>
    <t>2CG132</t>
  </si>
  <si>
    <t>2CG133</t>
  </si>
  <si>
    <t>2CG134</t>
  </si>
  <si>
    <t>2CG135</t>
  </si>
  <si>
    <t>2CG136</t>
  </si>
  <si>
    <t>2CG137</t>
  </si>
  <si>
    <t>2CG138</t>
  </si>
  <si>
    <t>2CG139</t>
  </si>
  <si>
    <t>2CG144</t>
  </si>
  <si>
    <t>2CG145</t>
  </si>
  <si>
    <t>2CG146</t>
  </si>
  <si>
    <t>2CG147</t>
  </si>
  <si>
    <t>2CG148</t>
  </si>
  <si>
    <t>2CG149</t>
  </si>
  <si>
    <t>2CG150</t>
  </si>
  <si>
    <t>2CG151</t>
  </si>
  <si>
    <t>2CG152</t>
  </si>
  <si>
    <t>2CG154</t>
  </si>
  <si>
    <t>2RG64</t>
  </si>
  <si>
    <t>P0029_S2_G_PWR4</t>
  </si>
  <si>
    <t>2CG155</t>
  </si>
  <si>
    <t>2CG156</t>
  </si>
  <si>
    <t>2CG158</t>
  </si>
  <si>
    <t>2CG159</t>
  </si>
  <si>
    <t>2CG161</t>
  </si>
  <si>
    <t>2CG162</t>
  </si>
  <si>
    <t>2CG163</t>
  </si>
  <si>
    <t>2CG164</t>
  </si>
  <si>
    <t>2CG165</t>
  </si>
  <si>
    <t>2CG166</t>
  </si>
  <si>
    <t>2CG167</t>
  </si>
  <si>
    <t>2CG326</t>
  </si>
  <si>
    <t>2CG327</t>
  </si>
  <si>
    <t>2RG1</t>
  </si>
  <si>
    <t>2RG72</t>
  </si>
  <si>
    <t>P0031_S3_PWR1</t>
  </si>
  <si>
    <t>3BD1</t>
  </si>
  <si>
    <t>3BD2</t>
  </si>
  <si>
    <t>3CD1</t>
  </si>
  <si>
    <t>3CD2</t>
  </si>
  <si>
    <t>3CD3</t>
  </si>
  <si>
    <t>3CD4</t>
  </si>
  <si>
    <t>3CD5</t>
  </si>
  <si>
    <t>3CD6</t>
  </si>
  <si>
    <t>3CD7</t>
  </si>
  <si>
    <t>3CD8</t>
  </si>
  <si>
    <t>3CD9</t>
  </si>
  <si>
    <t>3CD10</t>
  </si>
  <si>
    <t>3CD11</t>
  </si>
  <si>
    <t>3CD12</t>
  </si>
  <si>
    <t>3CD13</t>
  </si>
  <si>
    <t>3CD14</t>
  </si>
  <si>
    <t>3CD15</t>
  </si>
  <si>
    <t>3CD16</t>
  </si>
  <si>
    <t>3CD17</t>
  </si>
  <si>
    <t>3CD18</t>
  </si>
  <si>
    <t>3CD19</t>
  </si>
  <si>
    <t>3CD20</t>
  </si>
  <si>
    <t>3CD21</t>
  </si>
  <si>
    <t>3CD22</t>
  </si>
  <si>
    <t>3CD23</t>
  </si>
  <si>
    <t>3CD24</t>
  </si>
  <si>
    <t>3CD25</t>
  </si>
  <si>
    <t>3CD26</t>
  </si>
  <si>
    <t>3CD27</t>
  </si>
  <si>
    <t>3CD28</t>
  </si>
  <si>
    <t>3CD29</t>
  </si>
  <si>
    <t>3CD30</t>
  </si>
  <si>
    <t>3CD31</t>
  </si>
  <si>
    <t>3CD32</t>
  </si>
  <si>
    <t>3CD33</t>
  </si>
  <si>
    <t>3CD34</t>
  </si>
  <si>
    <t>3CD35</t>
  </si>
  <si>
    <t>3CD36</t>
  </si>
  <si>
    <t>3CD37</t>
  </si>
  <si>
    <t>3CD38</t>
  </si>
  <si>
    <t>3CD39</t>
  </si>
  <si>
    <t>3CD40</t>
  </si>
  <si>
    <t>3CD41</t>
  </si>
  <si>
    <t>3CD42</t>
  </si>
  <si>
    <t>3CD43</t>
  </si>
  <si>
    <t>3CD44</t>
  </si>
  <si>
    <t>3CD45</t>
  </si>
  <si>
    <t>3CD46</t>
  </si>
  <si>
    <t>3CD47</t>
  </si>
  <si>
    <t>3CD48</t>
  </si>
  <si>
    <t>3CD49</t>
  </si>
  <si>
    <t>3CD50</t>
  </si>
  <si>
    <t>3CD109</t>
  </si>
  <si>
    <t>3CD110</t>
  </si>
  <si>
    <t>3CD169</t>
  </si>
  <si>
    <t>3CD170</t>
  </si>
  <si>
    <t>3CD171</t>
  </si>
  <si>
    <t>3CD172</t>
  </si>
  <si>
    <t>3CD173</t>
  </si>
  <si>
    <t>3CD174</t>
  </si>
  <si>
    <t>3K4</t>
  </si>
  <si>
    <t>3RD11</t>
  </si>
  <si>
    <t>3RD21</t>
  </si>
  <si>
    <t>3RS11</t>
  </si>
  <si>
    <t>3ST1</t>
  </si>
  <si>
    <t>3ST2</t>
  </si>
  <si>
    <t>3STG1</t>
  </si>
  <si>
    <t>3STG2</t>
  </si>
  <si>
    <t>S3_DGND1</t>
  </si>
  <si>
    <t>S3_DGND2</t>
  </si>
  <si>
    <t>S3_DGND3</t>
  </si>
  <si>
    <t>S3_DGND4</t>
  </si>
  <si>
    <t>P0032_S3_PWR2</t>
  </si>
  <si>
    <t>3BD5</t>
  </si>
  <si>
    <t>3CD51</t>
  </si>
  <si>
    <t>3CD52</t>
  </si>
  <si>
    <t>3CD53</t>
  </si>
  <si>
    <t>3CD54</t>
  </si>
  <si>
    <t>3CD55</t>
  </si>
  <si>
    <t>3CD56</t>
  </si>
  <si>
    <t>3CD57</t>
  </si>
  <si>
    <t>3CD58</t>
  </si>
  <si>
    <t>3CD59</t>
  </si>
  <si>
    <t>3CD60</t>
  </si>
  <si>
    <t>3CD61</t>
  </si>
  <si>
    <t>3CD62</t>
  </si>
  <si>
    <t>3CD63</t>
  </si>
  <si>
    <t>3CD64</t>
  </si>
  <si>
    <t>3CD65</t>
  </si>
  <si>
    <t>3CD66</t>
  </si>
  <si>
    <t>3CD67</t>
  </si>
  <si>
    <t>3CD68</t>
  </si>
  <si>
    <t>3CD69</t>
  </si>
  <si>
    <t>3CD70</t>
  </si>
  <si>
    <t>3CD71</t>
  </si>
  <si>
    <t>3CD72</t>
  </si>
  <si>
    <t>3CD73</t>
  </si>
  <si>
    <t>3CD74</t>
  </si>
  <si>
    <t>3CD75</t>
  </si>
  <si>
    <t>3CD76</t>
  </si>
  <si>
    <t>3CD77</t>
  </si>
  <si>
    <t>3CD78</t>
  </si>
  <si>
    <t>3CD79</t>
  </si>
  <si>
    <t>3CD83</t>
  </si>
  <si>
    <t>3CD84</t>
  </si>
  <si>
    <t>3CD85</t>
  </si>
  <si>
    <t>3CD89</t>
  </si>
  <si>
    <t>3CD91</t>
  </si>
  <si>
    <t>3CD92</t>
  </si>
  <si>
    <t>3CD93</t>
  </si>
  <si>
    <t>3CD94</t>
  </si>
  <si>
    <t>3CD95</t>
  </si>
  <si>
    <t>3CD97</t>
  </si>
  <si>
    <t>3CD111</t>
  </si>
  <si>
    <t>3CD112</t>
  </si>
  <si>
    <t>3CD113</t>
  </si>
  <si>
    <t>3CD114</t>
  </si>
  <si>
    <t>3CD115</t>
  </si>
  <si>
    <t>3CD116</t>
  </si>
  <si>
    <t>3CD117</t>
  </si>
  <si>
    <t>3CD118</t>
  </si>
  <si>
    <t>3CD119</t>
  </si>
  <si>
    <t>3CD120</t>
  </si>
  <si>
    <t>3CD155</t>
  </si>
  <si>
    <t>3CD156</t>
  </si>
  <si>
    <t>3CD157</t>
  </si>
  <si>
    <t>3CD158</t>
  </si>
  <si>
    <t>3CD159</t>
  </si>
  <si>
    <t>3CD160</t>
  </si>
  <si>
    <t>3CD161</t>
  </si>
  <si>
    <t>3CD162</t>
  </si>
  <si>
    <t>3CD163</t>
  </si>
  <si>
    <t>3CD164</t>
  </si>
  <si>
    <t>3CD165</t>
  </si>
  <si>
    <t>3CD166</t>
  </si>
  <si>
    <t>3CD167</t>
  </si>
  <si>
    <t>3RD32</t>
  </si>
  <si>
    <t>3RD42</t>
  </si>
  <si>
    <t>3RD43</t>
  </si>
  <si>
    <t>3RD72</t>
  </si>
  <si>
    <t>3RS5</t>
  </si>
  <si>
    <t>3ST3</t>
  </si>
  <si>
    <t>3ST5</t>
  </si>
  <si>
    <t>3STG3</t>
  </si>
  <si>
    <t>3STG5</t>
  </si>
  <si>
    <t>P0033_S3_PWR3</t>
  </si>
  <si>
    <t>3CD121</t>
  </si>
  <si>
    <t>3CD122</t>
  </si>
  <si>
    <t>3CD123</t>
  </si>
  <si>
    <t>3CD124</t>
  </si>
  <si>
    <t>3CD125</t>
  </si>
  <si>
    <t>3CD126</t>
  </si>
  <si>
    <t>3CD127</t>
  </si>
  <si>
    <t>3CD128</t>
  </si>
  <si>
    <t>3CD129</t>
  </si>
  <si>
    <t>3CD130</t>
  </si>
  <si>
    <t>3CD131</t>
  </si>
  <si>
    <t>3CD132</t>
  </si>
  <si>
    <t>3CD133</t>
  </si>
  <si>
    <t>3CD134</t>
  </si>
  <si>
    <t>3CD135</t>
  </si>
  <si>
    <t>3CD136</t>
  </si>
  <si>
    <t>3CD137</t>
  </si>
  <si>
    <t>3CD138</t>
  </si>
  <si>
    <t>3CD139</t>
  </si>
  <si>
    <t>3CD144</t>
  </si>
  <si>
    <t>3CD145</t>
  </si>
  <si>
    <t>3CD146</t>
  </si>
  <si>
    <t>3CD147</t>
  </si>
  <si>
    <t>3CD148</t>
  </si>
  <si>
    <t>3CD149</t>
  </si>
  <si>
    <t>3CD150</t>
  </si>
  <si>
    <t>3CD151</t>
  </si>
  <si>
    <t>3CD152</t>
  </si>
  <si>
    <t>3CD154</t>
  </si>
  <si>
    <t>3K5</t>
  </si>
  <si>
    <t>3RD62</t>
  </si>
  <si>
    <t>3RD64</t>
  </si>
  <si>
    <t>3ST6</t>
  </si>
  <si>
    <t>3STG6</t>
  </si>
  <si>
    <t>P0034_S3_PWR4</t>
  </si>
  <si>
    <t>3C78</t>
  </si>
  <si>
    <t>3C79</t>
  </si>
  <si>
    <t>3C325</t>
  </si>
  <si>
    <t>3K7</t>
  </si>
  <si>
    <t>3R309</t>
  </si>
  <si>
    <t>P0035_S3_G_DC_Converter</t>
  </si>
  <si>
    <t>3C13</t>
  </si>
  <si>
    <t>3C18</t>
  </si>
  <si>
    <t>3C19</t>
  </si>
  <si>
    <t>3C292</t>
  </si>
  <si>
    <t>3CS1</t>
  </si>
  <si>
    <t>3CS2</t>
  </si>
  <si>
    <t>3CS3</t>
  </si>
  <si>
    <t>3CS4</t>
  </si>
  <si>
    <t>3CS5</t>
  </si>
  <si>
    <t>3LX1</t>
  </si>
  <si>
    <t>3R2</t>
  </si>
  <si>
    <t>3R3</t>
  </si>
  <si>
    <t>3R5</t>
  </si>
  <si>
    <t>3R6</t>
  </si>
  <si>
    <t>3R7</t>
  </si>
  <si>
    <t>3R9</t>
  </si>
  <si>
    <t>3R10</t>
  </si>
  <si>
    <t>3R18</t>
  </si>
  <si>
    <t>3R548</t>
  </si>
  <si>
    <t>3RB7</t>
  </si>
  <si>
    <t>3RB8</t>
  </si>
  <si>
    <t>3RS6</t>
  </si>
  <si>
    <t>3RS7</t>
  </si>
  <si>
    <t>3RS9</t>
  </si>
  <si>
    <t>3SWR1</t>
  </si>
  <si>
    <t>S3_DPS_AVDD09</t>
  </si>
  <si>
    <t>S3_DPS_AVDD33</t>
  </si>
  <si>
    <t>S3_DPS_DVDD09</t>
  </si>
  <si>
    <t>S3_DPS_GPIO_P015</t>
  </si>
  <si>
    <t>S3_PH_VBAT</t>
  </si>
  <si>
    <t>SG3_SWR1_FB</t>
  </si>
  <si>
    <t>P0036_S3_G_PWR1</t>
  </si>
  <si>
    <t>3BDG1</t>
  </si>
  <si>
    <t>3BDG2</t>
  </si>
  <si>
    <t>3CG1</t>
  </si>
  <si>
    <t>3CG2</t>
  </si>
  <si>
    <t>3CG3</t>
  </si>
  <si>
    <t>3CG4</t>
  </si>
  <si>
    <t>3CG5</t>
  </si>
  <si>
    <t>3CG6</t>
  </si>
  <si>
    <t>3CG7</t>
  </si>
  <si>
    <t>3CG8</t>
  </si>
  <si>
    <t>3CG9</t>
  </si>
  <si>
    <t>3CG10</t>
  </si>
  <si>
    <t>3CG11</t>
  </si>
  <si>
    <t>3CG12</t>
  </si>
  <si>
    <t>3CG13</t>
  </si>
  <si>
    <t>3CG14</t>
  </si>
  <si>
    <t>3CG15</t>
  </si>
  <si>
    <t>3CG16</t>
  </si>
  <si>
    <t>3CG17</t>
  </si>
  <si>
    <t>3CG18</t>
  </si>
  <si>
    <t>3CG19</t>
  </si>
  <si>
    <t>3CG20</t>
  </si>
  <si>
    <t>3CG21</t>
  </si>
  <si>
    <t>3CG22</t>
  </si>
  <si>
    <t>3CG23</t>
  </si>
  <si>
    <t>3CG24</t>
  </si>
  <si>
    <t>3CG25</t>
  </si>
  <si>
    <t>3CG26</t>
  </si>
  <si>
    <t>3CG27</t>
  </si>
  <si>
    <t>3CG28</t>
  </si>
  <si>
    <t>3CG29</t>
  </si>
  <si>
    <t>3CG30</t>
  </si>
  <si>
    <t>3CG31</t>
  </si>
  <si>
    <t>3CG32</t>
  </si>
  <si>
    <t>3CG33</t>
  </si>
  <si>
    <t>3CG34</t>
  </si>
  <si>
    <t>3CG35</t>
  </si>
  <si>
    <t>3CG36</t>
  </si>
  <si>
    <t>3CG37</t>
  </si>
  <si>
    <t>3CG38</t>
  </si>
  <si>
    <t>3CG39</t>
  </si>
  <si>
    <t>3CG40</t>
  </si>
  <si>
    <t>3CG41</t>
  </si>
  <si>
    <t>3CG42</t>
  </si>
  <si>
    <t>3CG43</t>
  </si>
  <si>
    <t>3CG44</t>
  </si>
  <si>
    <t>3CG45</t>
  </si>
  <si>
    <t>3CG46</t>
  </si>
  <si>
    <t>3CG47</t>
  </si>
  <si>
    <t>3CG48</t>
  </si>
  <si>
    <t>3CG49</t>
  </si>
  <si>
    <t>3CG50</t>
  </si>
  <si>
    <t>3CG109</t>
  </si>
  <si>
    <t>3CG110</t>
  </si>
  <si>
    <t>3CG169</t>
  </si>
  <si>
    <t>3CG170</t>
  </si>
  <si>
    <t>3CG171</t>
  </si>
  <si>
    <t>3CG172</t>
  </si>
  <si>
    <t>3CG173</t>
  </si>
  <si>
    <t>3CG174</t>
  </si>
  <si>
    <t>SG3_DGND1</t>
  </si>
  <si>
    <t>SG3_DGND2</t>
  </si>
  <si>
    <t>SG3_DGND3</t>
  </si>
  <si>
    <t>SG3_DGND4</t>
  </si>
  <si>
    <t>P0037_S3_G_PWR2</t>
  </si>
  <si>
    <t>3BDG5</t>
  </si>
  <si>
    <t>3CG51</t>
  </si>
  <si>
    <t>3CG52</t>
  </si>
  <si>
    <t>3CG53</t>
  </si>
  <si>
    <t>3CG54</t>
  </si>
  <si>
    <t>3CG55</t>
  </si>
  <si>
    <t>3CG56</t>
  </si>
  <si>
    <t>3CG57</t>
  </si>
  <si>
    <t>3CG58</t>
  </si>
  <si>
    <t>3CG59</t>
  </si>
  <si>
    <t>3CG60</t>
  </si>
  <si>
    <t>3CG61</t>
  </si>
  <si>
    <t>3CG62</t>
  </si>
  <si>
    <t>3CG63</t>
  </si>
  <si>
    <t>3CG64</t>
  </si>
  <si>
    <t>3CG65</t>
  </si>
  <si>
    <t>3CG66</t>
  </si>
  <si>
    <t>3CG67</t>
  </si>
  <si>
    <t>3CG68</t>
  </si>
  <si>
    <t>3CG69</t>
  </si>
  <si>
    <t>3CG70</t>
  </si>
  <si>
    <t>3CG71</t>
  </si>
  <si>
    <t>3CG72</t>
  </si>
  <si>
    <t>3CG73</t>
  </si>
  <si>
    <t>3CG74</t>
  </si>
  <si>
    <t>3CG75</t>
  </si>
  <si>
    <t>3CG76</t>
  </si>
  <si>
    <t>3CG77</t>
  </si>
  <si>
    <t>3CG78</t>
  </si>
  <si>
    <t>3CG79</t>
  </si>
  <si>
    <t>3CG83</t>
  </si>
  <si>
    <t>3CG84</t>
  </si>
  <si>
    <t>3CG85</t>
  </si>
  <si>
    <t>3CG89</t>
  </si>
  <si>
    <t>3CG91</t>
  </si>
  <si>
    <t>3CG92</t>
  </si>
  <si>
    <t>3CG93</t>
  </si>
  <si>
    <t>3CG94</t>
  </si>
  <si>
    <t>3CG95</t>
  </si>
  <si>
    <t>3CG97</t>
  </si>
  <si>
    <t>3CG111</t>
  </si>
  <si>
    <t>3CG112</t>
  </si>
  <si>
    <t>3CG113</t>
  </si>
  <si>
    <t>3CG114</t>
  </si>
  <si>
    <t>3CG115</t>
  </si>
  <si>
    <t>3CG116</t>
  </si>
  <si>
    <t>3CG117</t>
  </si>
  <si>
    <t>3CG118</t>
  </si>
  <si>
    <t>3CG119</t>
  </si>
  <si>
    <t>3CG120</t>
  </si>
  <si>
    <t>3RG32</t>
  </si>
  <si>
    <t>3RG42</t>
  </si>
  <si>
    <t>P0038_S3_G_PWR3</t>
  </si>
  <si>
    <t>3CG121</t>
  </si>
  <si>
    <t>3CG122</t>
  </si>
  <si>
    <t>3CG123</t>
  </si>
  <si>
    <t>3CG124</t>
  </si>
  <si>
    <t>3CG125</t>
  </si>
  <si>
    <t>3CG126</t>
  </si>
  <si>
    <t>3CG127</t>
  </si>
  <si>
    <t>3CG128</t>
  </si>
  <si>
    <t>3CG129</t>
  </si>
  <si>
    <t>3CG130</t>
  </si>
  <si>
    <t>3CG131</t>
  </si>
  <si>
    <t>3CG132</t>
  </si>
  <si>
    <t>3CG133</t>
  </si>
  <si>
    <t>3CG134</t>
  </si>
  <si>
    <t>3CG135</t>
  </si>
  <si>
    <t>3CG136</t>
  </si>
  <si>
    <t>3CG137</t>
  </si>
  <si>
    <t>3CG138</t>
  </si>
  <si>
    <t>3CG139</t>
  </si>
  <si>
    <t>3CG144</t>
  </si>
  <si>
    <t>3CG145</t>
  </si>
  <si>
    <t>3CG146</t>
  </si>
  <si>
    <t>3CG147</t>
  </si>
  <si>
    <t>3CG148</t>
  </si>
  <si>
    <t>3CG149</t>
  </si>
  <si>
    <t>3CG150</t>
  </si>
  <si>
    <t>3CG151</t>
  </si>
  <si>
    <t>3CG152</t>
  </si>
  <si>
    <t>3CG154</t>
  </si>
  <si>
    <t>3RG64</t>
  </si>
  <si>
    <t>P0039_S3_G_PWR4</t>
  </si>
  <si>
    <t>3CG155</t>
  </si>
  <si>
    <t>3CG156</t>
  </si>
  <si>
    <t>3CG158</t>
  </si>
  <si>
    <t>3CG159</t>
  </si>
  <si>
    <t>3CG161</t>
  </si>
  <si>
    <t>3CG162</t>
  </si>
  <si>
    <t>3CG163</t>
  </si>
  <si>
    <t>3CG164</t>
  </si>
  <si>
    <t>3CG165</t>
  </si>
  <si>
    <t>3CG166</t>
  </si>
  <si>
    <t>3CG167</t>
  </si>
  <si>
    <t>3CG326</t>
  </si>
  <si>
    <t>3CG327</t>
  </si>
  <si>
    <t>3RG1</t>
  </si>
  <si>
    <t>3RG72</t>
  </si>
  <si>
    <t>DUT Port [ 0 : 1, 5 : 6 ] to Golden</t>
    <phoneticPr fontId="1" type="noConversion"/>
  </si>
  <si>
    <t>DUT Port [ 2 : 3 ] to Golden</t>
    <phoneticPr fontId="1" type="noConversion"/>
  </si>
  <si>
    <t>DUT to Golden
Port P6</t>
    <phoneticPr fontId="1" type="noConversion"/>
  </si>
  <si>
    <t>DUT to Golden
Port P2</t>
    <phoneticPr fontId="1" type="noConversion"/>
  </si>
  <si>
    <t>DUT to Golden
Port P3</t>
    <phoneticPr fontId="1" type="noConversion"/>
  </si>
  <si>
    <t>Golden to TE CONN
Port P2</t>
    <phoneticPr fontId="1" type="noConversion"/>
  </si>
  <si>
    <t>Golden to TE CONN
Port P3</t>
    <phoneticPr fontId="1" type="noConversion"/>
  </si>
  <si>
    <t>Golden to MQS Port P0</t>
    <phoneticPr fontId="1" type="noConversion"/>
  </si>
  <si>
    <t>Golden to MQS Port P1</t>
    <phoneticPr fontId="1" type="noConversion"/>
  </si>
  <si>
    <t>Golden to MQS Port P5</t>
    <phoneticPr fontId="1" type="noConversion"/>
  </si>
  <si>
    <t>Golden to MQS Port P6</t>
    <phoneticPr fontId="1" type="noConversion"/>
  </si>
  <si>
    <t>DUT to MQS Port P0</t>
  </si>
  <si>
    <t>DUT to MQS Port P1</t>
  </si>
  <si>
    <t>DUT to MQS Port P5</t>
  </si>
  <si>
    <t>DUT to MQS Port P6</t>
  </si>
  <si>
    <t>DUT to TE CONN
Port P2</t>
  </si>
  <si>
    <t>DUT to TE CONN
Port P3</t>
  </si>
  <si>
    <t>DUT Port [ 0 : 1, 5 : 6 ] to MQS Plus Golden to MQS</t>
    <phoneticPr fontId="1" type="noConversion"/>
  </si>
  <si>
    <t>DUT Port [ 2 : 3 ] to TE CONN Plus Golden to TE CONN</t>
    <phoneticPr fontId="1" type="noConversion"/>
  </si>
  <si>
    <t>DUT Port [ 0 : 1, 5 : 6 ] to MQS</t>
    <phoneticPr fontId="1" type="noConversion"/>
  </si>
  <si>
    <t>DUT Port [ 2 : 3 ] to TE CONN</t>
    <phoneticPr fontId="1" type="noConversion"/>
  </si>
  <si>
    <t>Golden Port [ 0 : 1, 5 : 6 ] to MQS</t>
    <phoneticPr fontId="1" type="noConversion"/>
  </si>
  <si>
    <t>DUT To MQS Plus Golden to MQS Port P1</t>
  </si>
  <si>
    <t>DUT To MQS Plus Golden to MQS Port P5</t>
  </si>
  <si>
    <t>DUT To MQS Plus Golden to MQS Port P6</t>
  </si>
  <si>
    <t>DUT To MQS Plus Golden to MQS Port P0</t>
    <phoneticPr fontId="1" type="noConversion"/>
  </si>
  <si>
    <t>DUT3 MDIX to RJ45 + Golden3 MDI    to RJ45</t>
  </si>
  <si>
    <t>DUT3 MDI    to RJ45 + Golden3 MDIX to RJ45</t>
  </si>
  <si>
    <t>DUT3 MDIX to Golden3 MDI</t>
  </si>
  <si>
    <t>DUT3 MDI    to Golden3 MDIX</t>
  </si>
  <si>
    <t>DUT2 MDIX to RJ45 + Golden2 MDI    to RJ45</t>
  </si>
  <si>
    <t>DUT2 MDI    to RJ45 + Golden2 MDIX to RJ45</t>
  </si>
  <si>
    <t>DUT2 MDIX to Golden2 MDI</t>
  </si>
  <si>
    <t>DUT2 MDI    to Golden2 MDIX</t>
  </si>
  <si>
    <t>Golden2 MDI    to RJ45</t>
  </si>
  <si>
    <t>Golden2 MDIX to RJ45</t>
  </si>
  <si>
    <t>Golden3 MDI    to RJ45</t>
  </si>
  <si>
    <t>Golden3 MDIX to RJ45</t>
  </si>
  <si>
    <t>DUT3 MDIX to RJ45</t>
  </si>
  <si>
    <t>DUT3 MDI    to RJ45</t>
  </si>
  <si>
    <t>DUT2 MDIX to RJ45</t>
  </si>
  <si>
    <t>DUT2 MDI    to RJ45</t>
  </si>
  <si>
    <t>P6_ISOLATEB</t>
    <phoneticPr fontId="1" type="noConversion"/>
  </si>
  <si>
    <t>P7_ISOLATEB</t>
    <phoneticPr fontId="1" type="noConversion"/>
  </si>
  <si>
    <t>SITE3</t>
    <phoneticPr fontId="1" type="noConversion"/>
  </si>
  <si>
    <t>Host1 to SPI</t>
    <phoneticPr fontId="1" type="noConversion"/>
  </si>
  <si>
    <t>1Host1 to SPI</t>
    <phoneticPr fontId="1" type="noConversion"/>
  </si>
  <si>
    <t>2Host1 to SPI</t>
    <phoneticPr fontId="1" type="noConversion"/>
  </si>
  <si>
    <t>3Host1 to SPI</t>
    <phoneticPr fontId="1" type="noConversion"/>
  </si>
  <si>
    <t>Host -&gt; XTAL</t>
    <phoneticPr fontId="1" type="noConversion"/>
  </si>
  <si>
    <t>DUT2 to XTAL</t>
    <phoneticPr fontId="1" type="noConversion"/>
  </si>
  <si>
    <t>DUT3 to XTAL</t>
    <phoneticPr fontId="1" type="noConversion"/>
  </si>
  <si>
    <t>DUT2 to Channel</t>
    <phoneticPr fontId="1" type="noConversion"/>
  </si>
  <si>
    <t>DUT3 to Channel</t>
    <phoneticPr fontId="1" type="noConversion"/>
  </si>
  <si>
    <t>Golden2 to XTAL</t>
    <phoneticPr fontId="1" type="noConversion"/>
  </si>
  <si>
    <t>Golden3 to XTAL</t>
    <phoneticPr fontId="1" type="noConversion"/>
  </si>
  <si>
    <t>P1_LED</t>
    <phoneticPr fontId="1" type="noConversion"/>
  </si>
  <si>
    <t>S0_LB_FE_MDIX+</t>
  </si>
  <si>
    <t>S0_LB_FE_MDIX-</t>
  </si>
  <si>
    <t>S0_LB_FE_MDI+</t>
  </si>
  <si>
    <t>S0_LB_FE_MDI-</t>
  </si>
  <si>
    <t>SG0_RESETB</t>
  </si>
  <si>
    <t>S2_HSD177</t>
  </si>
  <si>
    <t>S2_HSD178</t>
  </si>
  <si>
    <t>S2_HSD179</t>
  </si>
  <si>
    <t>S1_LB_FE_MDIX+</t>
  </si>
  <si>
    <t>S1_LB_FE_MDIX-</t>
  </si>
  <si>
    <t>S1_LB_FE_MDI+</t>
  </si>
  <si>
    <t>S1_LB_FE_MDI-</t>
  </si>
  <si>
    <t>SG1_RESETB</t>
  </si>
  <si>
    <t>S3_HSD177</t>
  </si>
  <si>
    <t>S3_HSD178</t>
  </si>
  <si>
    <t>S3_HSD179</t>
  </si>
  <si>
    <t>S2_LB_FE_MDIX+</t>
  </si>
  <si>
    <t>S2_LB_FE_MDIX-</t>
  </si>
  <si>
    <t>S2_LB_FE_MDI+</t>
  </si>
  <si>
    <t>S2_LB_FE_MDI-</t>
  </si>
  <si>
    <t>S2_APWR_10F</t>
  </si>
  <si>
    <t>S2_APWR_10S</t>
  </si>
  <si>
    <t>S2_APWR_10GS</t>
  </si>
  <si>
    <t>SG2_RESETB</t>
  </si>
  <si>
    <t>S3_LB_FE_MDIX+</t>
  </si>
  <si>
    <t>S3_LB_FE_MDIX-</t>
  </si>
  <si>
    <t>S3_LB_FE_MDI+</t>
  </si>
  <si>
    <t>S3_LB_FE_MDI-</t>
  </si>
  <si>
    <t>S3_APWR_10F</t>
  </si>
  <si>
    <t>S3_APWR_10S</t>
  </si>
  <si>
    <t>S3_APWR_10GS</t>
  </si>
  <si>
    <t>SG3_RESETB</t>
  </si>
  <si>
    <t>SC_VSS_MUX1</t>
  </si>
  <si>
    <t>SC_VSS_MUX2</t>
  </si>
  <si>
    <t>SC_VSS_MUX3</t>
  </si>
  <si>
    <t>SC_VSS_MUX4</t>
  </si>
  <si>
    <t>SC_VSS_MUX5</t>
  </si>
  <si>
    <t>SC_VSS_MUX6</t>
  </si>
  <si>
    <t>SC_VSS_MUX7</t>
  </si>
  <si>
    <t>SC_VSS_MUX8</t>
  </si>
  <si>
    <t>SC_VSS_MUX9</t>
  </si>
  <si>
    <t>SC_VSS_MUX10</t>
  </si>
  <si>
    <t>SC_VSS_MUX11</t>
  </si>
  <si>
    <t>SC_VSS_MUX12</t>
  </si>
  <si>
    <t>SC_VSS_MUX13</t>
  </si>
  <si>
    <t>SC_VSS_MUX14</t>
  </si>
  <si>
    <t>SC_VSS_MUX15</t>
  </si>
  <si>
    <t>SC_A0_HSD295</t>
  </si>
  <si>
    <t>SC_A1_HSD296</t>
  </si>
  <si>
    <t>DA</t>
  </si>
  <si>
    <t>DB</t>
  </si>
  <si>
    <t>EP(VSS)</t>
  </si>
  <si>
    <t>S3A</t>
  </si>
  <si>
    <t>S3B</t>
  </si>
  <si>
    <t>S4A</t>
  </si>
  <si>
    <t>S4B</t>
  </si>
  <si>
    <t>VSS</t>
  </si>
  <si>
    <t>SC_VSS_MUX16</t>
  </si>
  <si>
    <t>SC_HSD220+</t>
  </si>
  <si>
    <t>SC_HSD220-</t>
  </si>
  <si>
    <t>SC_HSD222+</t>
  </si>
  <si>
    <t>SC_HSD222-</t>
  </si>
  <si>
    <t>SC_HSD224+</t>
  </si>
  <si>
    <t>SC_HSD224-</t>
  </si>
  <si>
    <t>SC_HSD226+</t>
  </si>
  <si>
    <t>SC_HSD226-</t>
  </si>
  <si>
    <t>SC_HSD240+</t>
  </si>
  <si>
    <t>SC_HSD240-</t>
  </si>
  <si>
    <t>SC_HSD236+</t>
  </si>
  <si>
    <t>SC_HSD236-</t>
  </si>
  <si>
    <t>SC_HSD238+</t>
  </si>
  <si>
    <t>SC_HSD238-</t>
  </si>
  <si>
    <t>SC_HSD249+</t>
  </si>
  <si>
    <t>SC_HSD249-</t>
  </si>
  <si>
    <t>SC_HSD245+</t>
  </si>
  <si>
    <t>SC_HSD245-</t>
  </si>
  <si>
    <t>SC_HSD247+</t>
  </si>
  <si>
    <t>SC_HSD247-</t>
  </si>
  <si>
    <t>SC_HSD242</t>
  </si>
  <si>
    <t>SC_HSD251</t>
  </si>
  <si>
    <t>SC_HSD291</t>
  </si>
  <si>
    <t>SC_HSD252</t>
  </si>
  <si>
    <t>SC_HSD243</t>
  </si>
  <si>
    <t>SC_HSD253</t>
  </si>
  <si>
    <t>SC_HSD244</t>
  </si>
  <si>
    <t>SC_HSD254</t>
  </si>
  <si>
    <t>+3.3V(1)</t>
  </si>
  <si>
    <t>+3.3V(2)</t>
  </si>
  <si>
    <t>+3.3V(3)</t>
  </si>
  <si>
    <t>+3.3V(4)</t>
  </si>
  <si>
    <t>+5V(1)</t>
  </si>
  <si>
    <t>+5V(2)</t>
  </si>
  <si>
    <t>+5V(3)</t>
  </si>
  <si>
    <t>+5V(4)</t>
  </si>
  <si>
    <t>+5V(5)</t>
  </si>
  <si>
    <t>+5V_standby</t>
  </si>
  <si>
    <t>+12V(1)</t>
  </si>
  <si>
    <t>+12V(2)</t>
  </si>
  <si>
    <t>-12V</t>
  </si>
  <si>
    <t>GND(1)</t>
  </si>
  <si>
    <t>GND(2)</t>
  </si>
  <si>
    <t>GND(3)</t>
  </si>
  <si>
    <t>GND(4)</t>
  </si>
  <si>
    <t>GND(5)</t>
  </si>
  <si>
    <t>GND(6)</t>
  </si>
  <si>
    <t>GND(7)</t>
  </si>
  <si>
    <t>Power_good</t>
  </si>
  <si>
    <t>Power_On</t>
  </si>
  <si>
    <t>COMP</t>
  </si>
  <si>
    <t>CS</t>
  </si>
  <si>
    <t>OUT</t>
  </si>
  <si>
    <t>SS</t>
  </si>
  <si>
    <t>UVLO</t>
  </si>
  <si>
    <t>VIN</t>
  </si>
  <si>
    <t>Anode</t>
  </si>
  <si>
    <t>Anode2</t>
  </si>
  <si>
    <t>Cathode</t>
  </si>
  <si>
    <t>TAB</t>
  </si>
  <si>
    <t>D3</t>
  </si>
  <si>
    <t>EP(D)</t>
  </si>
  <si>
    <t>G</t>
  </si>
  <si>
    <t>S3</t>
  </si>
  <si>
    <t>A</t>
  </si>
  <si>
    <t>SLOT0_SENSE</t>
  </si>
  <si>
    <t>SLOT0_FORCE</t>
  </si>
  <si>
    <t>SL0_GUARD</t>
  </si>
  <si>
    <t>SL0_EXT_F</t>
  </si>
  <si>
    <t>SL0_EXT_S</t>
  </si>
  <si>
    <t>CH016</t>
  </si>
  <si>
    <t>C14</t>
  </si>
  <si>
    <t>CH012</t>
  </si>
  <si>
    <t>CH010</t>
  </si>
  <si>
    <t>D17</t>
  </si>
  <si>
    <t>CH011</t>
  </si>
  <si>
    <t>C17</t>
  </si>
  <si>
    <t>CH009</t>
  </si>
  <si>
    <t>CH008</t>
  </si>
  <si>
    <t>A20</t>
  </si>
  <si>
    <t>B20</t>
  </si>
  <si>
    <t>D20</t>
  </si>
  <si>
    <t>B21</t>
  </si>
  <si>
    <t>C21</t>
  </si>
  <si>
    <t>D21</t>
  </si>
  <si>
    <t>A21</t>
  </si>
  <si>
    <t>A22</t>
  </si>
  <si>
    <t>D22</t>
  </si>
  <si>
    <t>C22</t>
  </si>
  <si>
    <t>B22</t>
  </si>
  <si>
    <t>C23</t>
  </si>
  <si>
    <t>D23</t>
  </si>
  <si>
    <t>A23</t>
  </si>
  <si>
    <t>B23</t>
  </si>
  <si>
    <t>C24</t>
  </si>
  <si>
    <t>D24</t>
  </si>
  <si>
    <t>A24</t>
  </si>
  <si>
    <t>B24</t>
  </si>
  <si>
    <t>NP1</t>
  </si>
  <si>
    <t>NP2</t>
  </si>
  <si>
    <t>NP3</t>
  </si>
  <si>
    <t>NP4</t>
  </si>
  <si>
    <t>NP5</t>
  </si>
  <si>
    <t>NP6</t>
  </si>
  <si>
    <t>SLOT1_FORCE</t>
  </si>
  <si>
    <t>SLOT1_SENSE</t>
  </si>
  <si>
    <t>SL1_GUARD</t>
  </si>
  <si>
    <t>SL1_EXT_F</t>
  </si>
  <si>
    <t>SL1_EXT_S</t>
  </si>
  <si>
    <t>CH071</t>
  </si>
  <si>
    <t>CH072</t>
  </si>
  <si>
    <t>CH070</t>
  </si>
  <si>
    <t>CH069</t>
  </si>
  <si>
    <t>SLOT2_FORCE</t>
  </si>
  <si>
    <t>SLOT2_SENSE</t>
  </si>
  <si>
    <t>SL2_GUARD</t>
  </si>
  <si>
    <t>SL2_EXT_F</t>
  </si>
  <si>
    <t>SL2_EXT_S</t>
  </si>
  <si>
    <t>CH146</t>
  </si>
  <si>
    <t>SLOT3_FORCE</t>
  </si>
  <si>
    <t>SLOT3_SENSE</t>
  </si>
  <si>
    <t>SL3_GUARD</t>
  </si>
  <si>
    <t>SL3_EXT_F</t>
  </si>
  <si>
    <t>SL3_EXT_S</t>
  </si>
  <si>
    <t>CH203</t>
  </si>
  <si>
    <t>CH202</t>
  </si>
  <si>
    <t>SLOT4_SENSE</t>
  </si>
  <si>
    <t>SLOT4_FORCE</t>
  </si>
  <si>
    <t>SL4_GUARD</t>
  </si>
  <si>
    <t>SL4_EXT_F</t>
  </si>
  <si>
    <t>SL4_EXT_S</t>
  </si>
  <si>
    <t>CH261</t>
  </si>
  <si>
    <t>SLOT5_FORCE</t>
  </si>
  <si>
    <t>SLOT5_SENSE</t>
  </si>
  <si>
    <t>SL5_GUARD</t>
  </si>
  <si>
    <t>SL5_EXT_F</t>
  </si>
  <si>
    <t>SL5_EXT_S</t>
  </si>
  <si>
    <t>CH337</t>
  </si>
  <si>
    <t>CH334</t>
  </si>
  <si>
    <t>U43</t>
  </si>
  <si>
    <t>SLOT6_SENSE</t>
  </si>
  <si>
    <t>SLOT6_FORCE</t>
  </si>
  <si>
    <t>SL6_GUARD</t>
  </si>
  <si>
    <t>SL6_EXT_F</t>
  </si>
  <si>
    <t>SL6_EXT_S</t>
  </si>
  <si>
    <t>SLOT7_SENSE</t>
  </si>
  <si>
    <t>SLOT7_FORCE</t>
  </si>
  <si>
    <t>SL7_GUARD</t>
  </si>
  <si>
    <t>SL7_EXT_F</t>
  </si>
  <si>
    <t>SL7_EXT_S</t>
  </si>
  <si>
    <t>CTO_FORCE23</t>
  </si>
  <si>
    <t>CTO_SENSE23</t>
  </si>
  <si>
    <t>CTO_CAP23</t>
  </si>
  <si>
    <t>CTO_VREFB23</t>
  </si>
  <si>
    <t>CTO_VREFA23</t>
  </si>
  <si>
    <t>CTO_SENSE22</t>
  </si>
  <si>
    <t>CTO_FORCE22</t>
  </si>
  <si>
    <t>CTO_CAP22</t>
  </si>
  <si>
    <t>CTO_VREFA22</t>
  </si>
  <si>
    <t>CTO_VREFB22</t>
  </si>
  <si>
    <t>CTO_SENSE21</t>
  </si>
  <si>
    <t>CTO_FORCE21</t>
  </si>
  <si>
    <t>CTO_CAP21</t>
  </si>
  <si>
    <t>CTO_VREFB21</t>
  </si>
  <si>
    <t>CTO_VREFA21</t>
  </si>
  <si>
    <t>CTO_FORCE20</t>
  </si>
  <si>
    <t>CTO_SENSE20</t>
  </si>
  <si>
    <t>CTO_CAP20</t>
  </si>
  <si>
    <t>CTO_VREFB20</t>
  </si>
  <si>
    <t>CTO_VREFA20</t>
  </si>
  <si>
    <t>CTO_FORCE19</t>
  </si>
  <si>
    <t>CTO_SENSE19</t>
  </si>
  <si>
    <t>CTO_CAP19</t>
  </si>
  <si>
    <t>CTO_VREFA19</t>
  </si>
  <si>
    <t>CTO_VREFB19</t>
  </si>
  <si>
    <t>CTO_FORCE18</t>
  </si>
  <si>
    <t>CTO_SENSE18</t>
  </si>
  <si>
    <t>CTO_CAP18</t>
  </si>
  <si>
    <t>CTO_VREFB18</t>
  </si>
  <si>
    <t>CTO_VREFA18</t>
  </si>
  <si>
    <t>CTO_FORCE17</t>
  </si>
  <si>
    <t>CTO_SENSE17</t>
  </si>
  <si>
    <t>CTO_CAP17</t>
  </si>
  <si>
    <t>CTO_VREFA17</t>
  </si>
  <si>
    <t>CTO_VREFB17</t>
  </si>
  <si>
    <t>CTO_SENSE16</t>
  </si>
  <si>
    <t>CTO_FORCE16</t>
  </si>
  <si>
    <t>CTO_CAP16</t>
  </si>
  <si>
    <t>CTO_VREFB16</t>
  </si>
  <si>
    <t>CTO_VREFA16</t>
  </si>
  <si>
    <t>CTO_SENSE07</t>
  </si>
  <si>
    <t>CTO_FORCE07</t>
  </si>
  <si>
    <t>CTO_CAP07</t>
  </si>
  <si>
    <t>CTO_VREFB07</t>
  </si>
  <si>
    <t>CTO_VREFA07</t>
  </si>
  <si>
    <t>CTO_FORCE06</t>
  </si>
  <si>
    <t>CTO_SENSE06</t>
  </si>
  <si>
    <t>CTO_CAP06</t>
  </si>
  <si>
    <t>CTO_VREFA06</t>
  </si>
  <si>
    <t>CTO_VREFB06</t>
  </si>
  <si>
    <t>CTO_SENSE05</t>
  </si>
  <si>
    <t>CTO_FORCE05</t>
  </si>
  <si>
    <t>CTO_CAP05</t>
  </si>
  <si>
    <t>CTO_VREFB05</t>
  </si>
  <si>
    <t>CTO_VREFA05</t>
  </si>
  <si>
    <t>CTO_SENSE04</t>
  </si>
  <si>
    <t>CTO_FORCE04</t>
  </si>
  <si>
    <t>CTO_CAP04</t>
  </si>
  <si>
    <t>CTO_VREFB04</t>
  </si>
  <si>
    <t>CTO_VREFA04</t>
  </si>
  <si>
    <t>CTO_FORCE03</t>
  </si>
  <si>
    <t>CTO_SENSE03</t>
  </si>
  <si>
    <t>CTO_CAP03</t>
  </si>
  <si>
    <t>CTO_VREFB03</t>
  </si>
  <si>
    <t>CTO_VREFA03</t>
  </si>
  <si>
    <t>CTO_SENSE02</t>
  </si>
  <si>
    <t>CTO_FORCE02</t>
  </si>
  <si>
    <t>CTO_CAP02</t>
  </si>
  <si>
    <t>CTO_VREFB02</t>
  </si>
  <si>
    <t>CTO_VREFA02</t>
  </si>
  <si>
    <t>CTO_FORCE01</t>
  </si>
  <si>
    <t>CTO_SENSE01</t>
  </si>
  <si>
    <t>CTO_CAP01</t>
  </si>
  <si>
    <t>CTO_VREFA01</t>
  </si>
  <si>
    <t>CTO_VREFB01</t>
  </si>
  <si>
    <t>CTO_FORCE00</t>
  </si>
  <si>
    <t>CTO_SENSE00</t>
  </si>
  <si>
    <t>CTO_CAP00</t>
  </si>
  <si>
    <t>CTO_VREFA00</t>
  </si>
  <si>
    <t>CTO_VREFB00</t>
  </si>
  <si>
    <t>V+</t>
  </si>
  <si>
    <t>V-</t>
  </si>
  <si>
    <t>CUB_DIBG</t>
  </si>
  <si>
    <t>CUB_CLR5</t>
  </si>
  <si>
    <t>CUB_DIBS</t>
  </si>
  <si>
    <t>CUB_DIBF_1</t>
  </si>
  <si>
    <t>CUB_CALI_1</t>
  </si>
  <si>
    <t>CUB_CALI_2</t>
  </si>
  <si>
    <t>CUB_DIBF_2</t>
  </si>
  <si>
    <t>CUB_CK100+</t>
  </si>
  <si>
    <t>CUB_RYCK</t>
  </si>
  <si>
    <t>CUB_CK100-</t>
  </si>
  <si>
    <t>CUB_RYSL</t>
  </si>
  <si>
    <t>CUB_TDRIO</t>
  </si>
  <si>
    <t>CUB_RYDIN</t>
  </si>
  <si>
    <t>CUB_RYDO</t>
  </si>
  <si>
    <t>CE</t>
  </si>
  <si>
    <t>D0</t>
  </si>
  <si>
    <t>DI</t>
  </si>
  <si>
    <t>RC</t>
  </si>
  <si>
    <t>SK</t>
  </si>
  <si>
    <t>ST</t>
  </si>
  <si>
    <t>CTO_FORCE15</t>
  </si>
  <si>
    <t>CTO_SENSE15</t>
  </si>
  <si>
    <t>CTO_CAP15</t>
  </si>
  <si>
    <t>CTO_VREFA15</t>
  </si>
  <si>
    <t>CTO_VREFB15</t>
  </si>
  <si>
    <t>CTO_FORCE14</t>
  </si>
  <si>
    <t>CTO_SENSE14</t>
  </si>
  <si>
    <t>CTO_CAP14</t>
  </si>
  <si>
    <t>CTO_VREFB14</t>
  </si>
  <si>
    <t>CTO_VREFA14</t>
  </si>
  <si>
    <t>CTO_SENSE13</t>
  </si>
  <si>
    <t>CTO_FORCE13</t>
  </si>
  <si>
    <t>CTO_CAP13</t>
  </si>
  <si>
    <t>CTO_VREFB13</t>
  </si>
  <si>
    <t>CTO_VREFA13</t>
  </si>
  <si>
    <t>CTO_SENSE12</t>
  </si>
  <si>
    <t>CTO_FORCE12</t>
  </si>
  <si>
    <t>CTO_CAP12</t>
  </si>
  <si>
    <t>CTO_VREFB12</t>
  </si>
  <si>
    <t>CTO_VREFA12</t>
  </si>
  <si>
    <t>CTO_SENSE11</t>
  </si>
  <si>
    <t>CTO_FORCE11</t>
  </si>
  <si>
    <t>CTO_CAP11</t>
  </si>
  <si>
    <t>CTO_VREFA11</t>
  </si>
  <si>
    <t>CTO_VREFB11</t>
  </si>
  <si>
    <t>CTO_SENSE10</t>
  </si>
  <si>
    <t>CTO_FORCE10</t>
  </si>
  <si>
    <t>CTO_CAP10</t>
  </si>
  <si>
    <t>CTO_VREFB10</t>
  </si>
  <si>
    <t>CTO_VREFA10</t>
  </si>
  <si>
    <t>CTO_FORCE09</t>
  </si>
  <si>
    <t>CTO_SENSE09</t>
  </si>
  <si>
    <t>CTO_CAP09</t>
  </si>
  <si>
    <t>CTO_VREFA09</t>
  </si>
  <si>
    <t>CTO_VREFB09</t>
  </si>
  <si>
    <t>CTO_FORCE08</t>
  </si>
  <si>
    <t>CTO_SENSE08</t>
  </si>
  <si>
    <t>CTO_CAP08</t>
  </si>
  <si>
    <t>CTO_VREFB08</t>
  </si>
  <si>
    <t>CTO_VREFA08</t>
  </si>
  <si>
    <t>CTO_SENSE31</t>
  </si>
  <si>
    <t>CTO_FORCE31</t>
  </si>
  <si>
    <t>CTO_CAP31</t>
  </si>
  <si>
    <t>CTO_VREFA31</t>
  </si>
  <si>
    <t>CTO_VREFB31</t>
  </si>
  <si>
    <t>CTO_SENSE30</t>
  </si>
  <si>
    <t>CTO_FORCE30</t>
  </si>
  <si>
    <t>CTO_CAP30</t>
  </si>
  <si>
    <t>CTO_VREFA30</t>
  </si>
  <si>
    <t>CTO_VREFB30</t>
  </si>
  <si>
    <t>CTO_SENSE29</t>
  </si>
  <si>
    <t>CTO_FORCE29</t>
  </si>
  <si>
    <t>CTO_CAP29</t>
  </si>
  <si>
    <t>CTO_VREFA29</t>
  </si>
  <si>
    <t>CTO_VREFB29</t>
  </si>
  <si>
    <t>CTO_SENSE28</t>
  </si>
  <si>
    <t>CTO_FORCE28</t>
  </si>
  <si>
    <t>CTO_CAP28</t>
  </si>
  <si>
    <t>CTO_VREFB28</t>
  </si>
  <si>
    <t>CTO_VREFA28</t>
  </si>
  <si>
    <t>CTO_SENSE27</t>
  </si>
  <si>
    <t>CTO_FORCE27</t>
  </si>
  <si>
    <t>CTO_CAP27</t>
  </si>
  <si>
    <t>CTO_VREFB27</t>
  </si>
  <si>
    <t>CTO_VREFA27</t>
  </si>
  <si>
    <t>CTO_SENSE26</t>
  </si>
  <si>
    <t>CTO_FORCE26</t>
  </si>
  <si>
    <t>CTO_CAP26</t>
  </si>
  <si>
    <t>CTO_VREFA26</t>
  </si>
  <si>
    <t>CTO_VREFB26</t>
  </si>
  <si>
    <t>CTO_FORCE25</t>
  </si>
  <si>
    <t>CTO_SENSE25</t>
  </si>
  <si>
    <t>CTO_CAP25</t>
  </si>
  <si>
    <t>CTO_VREFB25</t>
  </si>
  <si>
    <t>CTO_VREFA25</t>
  </si>
  <si>
    <t>CTO_FORCE24</t>
  </si>
  <si>
    <t>CTO_SENSE24</t>
  </si>
  <si>
    <t>CTO_CAP24</t>
  </si>
  <si>
    <t>CTO_VREFA24</t>
  </si>
  <si>
    <t>CTO_VREFB24</t>
  </si>
  <si>
    <t>DPS_GUARD23</t>
  </si>
  <si>
    <t>DPS_MOUT23</t>
  </si>
  <si>
    <t>DPS_MRTN23</t>
  </si>
  <si>
    <t>DPS_GUARD22</t>
  </si>
  <si>
    <t>DPS_MRTN22</t>
  </si>
  <si>
    <t>DPS_MOUT22</t>
  </si>
  <si>
    <t>DPS_GUARD21</t>
  </si>
  <si>
    <t>DPS_MRTN21</t>
  </si>
  <si>
    <t>DPS_MOUT21</t>
  </si>
  <si>
    <t>DPS_GUARD20</t>
  </si>
  <si>
    <t>DPS_MOUT20</t>
  </si>
  <si>
    <t>DPS_MRTN20</t>
  </si>
  <si>
    <t>DPS_GUARD19</t>
  </si>
  <si>
    <t>DPS_MOUT19</t>
  </si>
  <si>
    <t>DPS_MRTN19</t>
  </si>
  <si>
    <t>DPS_GUARD18</t>
  </si>
  <si>
    <t>DPS_MOUT18</t>
  </si>
  <si>
    <t>DPS_MRTN18</t>
  </si>
  <si>
    <t>DPS_GUARD17</t>
  </si>
  <si>
    <t>DPS_MOUT17</t>
  </si>
  <si>
    <t>DPS_MRTN17</t>
  </si>
  <si>
    <t>DPS_GUARD16</t>
  </si>
  <si>
    <t>DPS_MOUT16</t>
  </si>
  <si>
    <t>DPS_MRTN16</t>
  </si>
  <si>
    <t>DPS_GUARD7</t>
  </si>
  <si>
    <t>DPS_MOUT7</t>
  </si>
  <si>
    <t>DPS_MRTN7</t>
  </si>
  <si>
    <t>DPS_GUARD6</t>
  </si>
  <si>
    <t>DPS_MOUT6</t>
  </si>
  <si>
    <t>DPS_MRTN6</t>
  </si>
  <si>
    <t>DPS_SENSE5</t>
  </si>
  <si>
    <t>DPS_GUARD5</t>
  </si>
  <si>
    <t>DPS_DGS5</t>
  </si>
  <si>
    <t>DPS_MRTN5</t>
  </si>
  <si>
    <t>DPS_MOUT5</t>
  </si>
  <si>
    <t>DPS_SENSE4</t>
  </si>
  <si>
    <t>DPS_GUARD4</t>
  </si>
  <si>
    <t>DPS_DGS4</t>
  </si>
  <si>
    <t>DPS_MRTN4</t>
  </si>
  <si>
    <t>DPS_MOUT4</t>
  </si>
  <si>
    <t>DPS_GUARD3</t>
  </si>
  <si>
    <t>DPS_MRTN3</t>
  </si>
  <si>
    <t>DPS_MOUT3</t>
  </si>
  <si>
    <t>DPS_GUARD2</t>
  </si>
  <si>
    <t>DPS_MRTN2</t>
  </si>
  <si>
    <t>DPS_MOUT2</t>
  </si>
  <si>
    <t>DPS_GUARD1</t>
  </si>
  <si>
    <t>DPS_MRTN1</t>
  </si>
  <si>
    <t>DPS_MOUT1</t>
  </si>
  <si>
    <t>DPS_GUARD0</t>
  </si>
  <si>
    <t>DPS_MRTN0</t>
  </si>
  <si>
    <t>DPS_MOUT0</t>
  </si>
  <si>
    <t>DPS_GUARD15</t>
  </si>
  <si>
    <t>DPS_MOUT15</t>
  </si>
  <si>
    <t>DPS_MRTN15</t>
  </si>
  <si>
    <t>DPS_GUARD14</t>
  </si>
  <si>
    <t>DPS_MOUT14</t>
  </si>
  <si>
    <t>DPS_MRTN14</t>
  </si>
  <si>
    <t>DPS_GUARD13</t>
  </si>
  <si>
    <t>DPS_MOUT13</t>
  </si>
  <si>
    <t>DPS_MRTN13</t>
  </si>
  <si>
    <t>DPS_GUARD12</t>
  </si>
  <si>
    <t>DPS_MRTN12</t>
  </si>
  <si>
    <t>DPS_MOUT12</t>
  </si>
  <si>
    <t>DPS_GUARD11</t>
  </si>
  <si>
    <t>DPS_MOUT11</t>
  </si>
  <si>
    <t>DPS_MRTN11</t>
  </si>
  <si>
    <t>DPS_GUARD10</t>
  </si>
  <si>
    <t>DPS_MOUT10</t>
  </si>
  <si>
    <t>DPS_MRTN10</t>
  </si>
  <si>
    <t>DPS_GUARD9</t>
  </si>
  <si>
    <t>DPS_MOUT9</t>
  </si>
  <si>
    <t>DPS_MRTN9</t>
  </si>
  <si>
    <t>DPS_GUARD8</t>
  </si>
  <si>
    <t>DPS_MOUT8</t>
  </si>
  <si>
    <t>DPS_MRTN8</t>
  </si>
  <si>
    <t>DPS_SENSE31</t>
  </si>
  <si>
    <t>DPS_GUARD31</t>
  </si>
  <si>
    <t>DPS_DGS31</t>
  </si>
  <si>
    <t>DPS_MRTN31</t>
  </si>
  <si>
    <t>DPS_MOUT31</t>
  </si>
  <si>
    <t>DPS_SENSE30</t>
  </si>
  <si>
    <t>DPS_GUARD30</t>
  </si>
  <si>
    <t>DPS_MRTN30</t>
  </si>
  <si>
    <t>DPS_DGS30</t>
  </si>
  <si>
    <t>DPS_MOUT30</t>
  </si>
  <si>
    <t>DPS_SENSE29</t>
  </si>
  <si>
    <t>DPS_GUARD29</t>
  </si>
  <si>
    <t>DPS_MOUT29</t>
  </si>
  <si>
    <t>DPS_DGS29</t>
  </si>
  <si>
    <t>DPS_MRTN29</t>
  </si>
  <si>
    <t>DPS_SENSE28</t>
  </si>
  <si>
    <t>DPS_GUARD28</t>
  </si>
  <si>
    <t>DPS_DGS28</t>
  </si>
  <si>
    <t>DPS_MRTN28</t>
  </si>
  <si>
    <t>DPS_MOUT28</t>
  </si>
  <si>
    <t>DPS_SENSE27</t>
  </si>
  <si>
    <t>DPS_GUARD27</t>
  </si>
  <si>
    <t>DPS_DGS27</t>
  </si>
  <si>
    <t>DPS_MOUT27</t>
  </si>
  <si>
    <t>DPS_MRTN27</t>
  </si>
  <si>
    <t>DPS_SENSE26</t>
  </si>
  <si>
    <t>DPS_GUARD26</t>
  </si>
  <si>
    <t>DPS_MOUT26</t>
  </si>
  <si>
    <t>DPS_DGS26</t>
  </si>
  <si>
    <t>DPS_MRTN26</t>
  </si>
  <si>
    <t>DPS_SENSE25</t>
  </si>
  <si>
    <t>DPS_GUARD25</t>
  </si>
  <si>
    <t>DPS_MOUT25</t>
  </si>
  <si>
    <t>DPS_DGS25</t>
  </si>
  <si>
    <t>DPS_MRTN25</t>
  </si>
  <si>
    <t>DPS_SENSE24</t>
  </si>
  <si>
    <t>DPS_GUARD24</t>
  </si>
  <si>
    <t>DPS_MRTN24</t>
  </si>
  <si>
    <t>DPS_MOUT24</t>
  </si>
  <si>
    <t>DPS_DGS24</t>
  </si>
  <si>
    <t>NUT5</t>
  </si>
  <si>
    <t>NUT6</t>
  </si>
  <si>
    <t>NUT7</t>
  </si>
  <si>
    <t>NUT8</t>
  </si>
  <si>
    <t>NUT9</t>
  </si>
  <si>
    <t>NUT10</t>
  </si>
  <si>
    <t>NUT11</t>
  </si>
  <si>
    <t>NUT12</t>
  </si>
  <si>
    <t>NUT13</t>
  </si>
  <si>
    <t>ST01</t>
  </si>
  <si>
    <t>STG01</t>
  </si>
  <si>
    <t>2CD175</t>
  </si>
  <si>
    <t>2CD176</t>
  </si>
  <si>
    <t>2CD177</t>
  </si>
  <si>
    <t>CD175</t>
  </si>
  <si>
    <t>CD176</t>
  </si>
  <si>
    <t>CD177</t>
  </si>
  <si>
    <t>1GOLDEN0</t>
  </si>
  <si>
    <t>1ST01</t>
  </si>
  <si>
    <t>1STG01</t>
  </si>
  <si>
    <t>1CD175</t>
  </si>
  <si>
    <t>1CD176</t>
  </si>
  <si>
    <t>1CD177</t>
  </si>
  <si>
    <t>1K8</t>
  </si>
  <si>
    <t>1K9</t>
  </si>
  <si>
    <t>1K10</t>
  </si>
  <si>
    <t>3CD175</t>
  </si>
  <si>
    <t>3CD176</t>
  </si>
  <si>
    <t>3CD177</t>
  </si>
  <si>
    <t>2GOLDEN0</t>
  </si>
  <si>
    <t>2ST01</t>
  </si>
  <si>
    <t>2STG01</t>
  </si>
  <si>
    <t>3GOLDEN0</t>
  </si>
  <si>
    <t>3ST01</t>
  </si>
  <si>
    <t>3STG01</t>
  </si>
  <si>
    <t>CM1</t>
  </si>
  <si>
    <t>CM2</t>
  </si>
  <si>
    <t>CM3</t>
  </si>
  <si>
    <t>CM4</t>
  </si>
  <si>
    <t>CM5</t>
  </si>
  <si>
    <t>CM6</t>
  </si>
  <si>
    <t>CM7</t>
  </si>
  <si>
    <t>CM8</t>
  </si>
  <si>
    <t>CM9</t>
  </si>
  <si>
    <t>CM10</t>
  </si>
  <si>
    <t>CM11</t>
  </si>
  <si>
    <t>CM12</t>
  </si>
  <si>
    <t>CM13</t>
  </si>
  <si>
    <t>CM14</t>
  </si>
  <si>
    <t>CM15</t>
  </si>
  <si>
    <t>MUX1</t>
  </si>
  <si>
    <t>MUX2</t>
  </si>
  <si>
    <t>MUX3</t>
  </si>
  <si>
    <t>MUX4</t>
  </si>
  <si>
    <t>MUX5</t>
  </si>
  <si>
    <t>MUX6</t>
  </si>
  <si>
    <t>MUX7</t>
  </si>
  <si>
    <t>MUX8</t>
  </si>
  <si>
    <t>MUX9</t>
  </si>
  <si>
    <t>MUX10</t>
  </si>
  <si>
    <t>MUX11</t>
  </si>
  <si>
    <t>MUX12</t>
  </si>
  <si>
    <t>MUX13</t>
  </si>
  <si>
    <t>MUX14</t>
  </si>
  <si>
    <t>MUX15</t>
  </si>
  <si>
    <t>CM16</t>
  </si>
  <si>
    <t>MUX16</t>
  </si>
  <si>
    <t>45V_OUPUT</t>
  </si>
  <si>
    <t>ATX1</t>
  </si>
  <si>
    <t>BDB23</t>
  </si>
  <si>
    <t>BDB24</t>
  </si>
  <si>
    <t>BDB25</t>
  </si>
  <si>
    <t>BDB26</t>
  </si>
  <si>
    <t>BDB27</t>
  </si>
  <si>
    <t>BDB28</t>
  </si>
  <si>
    <t>BDB29</t>
  </si>
  <si>
    <t>BDB30</t>
  </si>
  <si>
    <t>BDB31</t>
  </si>
  <si>
    <t>BST1</t>
  </si>
  <si>
    <t>BST_P45V</t>
  </si>
  <si>
    <t>CA1</t>
  </si>
  <si>
    <t>CA2</t>
  </si>
  <si>
    <t>CA3</t>
  </si>
  <si>
    <t>CA4</t>
  </si>
  <si>
    <t>CA5</t>
  </si>
  <si>
    <t>CA6</t>
  </si>
  <si>
    <t>CA11</t>
  </si>
  <si>
    <t>CB243</t>
  </si>
  <si>
    <t>CB244</t>
  </si>
  <si>
    <t>CB246</t>
  </si>
  <si>
    <t>CB247</t>
  </si>
  <si>
    <t>CB249</t>
  </si>
  <si>
    <t>CB250</t>
  </si>
  <si>
    <t>CB253</t>
  </si>
  <si>
    <t>CB254</t>
  </si>
  <si>
    <t>CB256</t>
  </si>
  <si>
    <t>CB257</t>
  </si>
  <si>
    <t>CB259</t>
  </si>
  <si>
    <t>CB260</t>
  </si>
  <si>
    <t>CF1</t>
  </si>
  <si>
    <t>CIN1</t>
  </si>
  <si>
    <t>CINX1</t>
  </si>
  <si>
    <t>COUT0</t>
  </si>
  <si>
    <t>COUT1</t>
  </si>
  <si>
    <t>CSNS1</t>
  </si>
  <si>
    <t>CSS1</t>
  </si>
  <si>
    <t>DO1</t>
  </si>
  <si>
    <t>FUSEB2</t>
  </si>
  <si>
    <t>FUSEB3</t>
  </si>
  <si>
    <t>FUSEB4</t>
  </si>
  <si>
    <t>KB1</t>
  </si>
  <si>
    <t>LB1</t>
  </si>
  <si>
    <t>LDOB2</t>
  </si>
  <si>
    <t>MOS1</t>
  </si>
  <si>
    <t>R435</t>
  </si>
  <si>
    <t>RC1</t>
  </si>
  <si>
    <t>RFB1</t>
  </si>
  <si>
    <t>RFB2</t>
  </si>
  <si>
    <t>RS1</t>
  </si>
  <si>
    <t>RS2</t>
  </si>
  <si>
    <t>RSNS1</t>
  </si>
  <si>
    <t>RT1</t>
  </si>
  <si>
    <t>RUV1</t>
  </si>
  <si>
    <t>RUV2</t>
  </si>
  <si>
    <t>P9998_MISC</t>
  </si>
  <si>
    <t>BDB1</t>
  </si>
  <si>
    <t>BDB2</t>
  </si>
  <si>
    <t>CB3</t>
  </si>
  <si>
    <t>CB4</t>
  </si>
  <si>
    <t>CB5</t>
  </si>
  <si>
    <t>CB8</t>
  </si>
  <si>
    <t>CB9</t>
  </si>
  <si>
    <t>CB10</t>
  </si>
  <si>
    <t>CB11</t>
  </si>
  <si>
    <t>LDB1</t>
  </si>
  <si>
    <t>LDB2</t>
  </si>
  <si>
    <t>LDB3</t>
  </si>
  <si>
    <t>LDB4</t>
  </si>
  <si>
    <t>RB1</t>
  </si>
  <si>
    <t>RB2</t>
  </si>
  <si>
    <t>RB5</t>
  </si>
  <si>
    <t>RB6</t>
  </si>
  <si>
    <t>TP_VN15</t>
  </si>
  <si>
    <t>TP_VP5</t>
  </si>
  <si>
    <t>TP_VP12</t>
  </si>
  <si>
    <t>TP_VP15</t>
  </si>
  <si>
    <t>P9999_Test_Pattern</t>
  </si>
  <si>
    <t>INN_50_P1</t>
  </si>
  <si>
    <t>INN_50_P2</t>
  </si>
  <si>
    <t>INN_50_P3</t>
  </si>
  <si>
    <t>INN_50_P4</t>
  </si>
  <si>
    <t>INN_85_P1+</t>
  </si>
  <si>
    <t>INN_85_P1-</t>
  </si>
  <si>
    <t>INN_85_P2+</t>
  </si>
  <si>
    <t>INN_85_P2-</t>
  </si>
  <si>
    <t>INN_100_P1+</t>
  </si>
  <si>
    <t>INN_100_P1-</t>
  </si>
  <si>
    <t>INN_100_P2+</t>
  </si>
  <si>
    <t>INN_100_P2-</t>
  </si>
  <si>
    <t>TOP_50_P1</t>
  </si>
  <si>
    <t>TOP_50_P2</t>
  </si>
  <si>
    <t>TOP_50_P3</t>
  </si>
  <si>
    <t>TOP_50_P4</t>
  </si>
  <si>
    <t>TOP_85_P1+</t>
  </si>
  <si>
    <t>TOP_85_P1-</t>
  </si>
  <si>
    <t>TOP_85_P2+</t>
  </si>
  <si>
    <t>TOP_85_P2-</t>
  </si>
  <si>
    <t>TOP_100_P1+</t>
  </si>
  <si>
    <t>TOP_100_P1-</t>
  </si>
  <si>
    <t>TOP_100_P2+</t>
  </si>
  <si>
    <t>TOP_100_P2-</t>
  </si>
  <si>
    <t>T00-DP-DIGITAL0</t>
  </si>
  <si>
    <t>DGS1</t>
  </si>
  <si>
    <t>J001</t>
  </si>
  <si>
    <t>J002</t>
  </si>
  <si>
    <t>J901</t>
  </si>
  <si>
    <t>T01-DP-DIGITAL1</t>
  </si>
  <si>
    <t>DGS2</t>
  </si>
  <si>
    <t>J011</t>
  </si>
  <si>
    <t>J012</t>
  </si>
  <si>
    <t>T02-DP-DIGITAL2</t>
  </si>
  <si>
    <t>DGS3</t>
  </si>
  <si>
    <t>J021</t>
  </si>
  <si>
    <t>J022</t>
  </si>
  <si>
    <t>T03-DP-DIGITAL3</t>
  </si>
  <si>
    <t>DGS4</t>
  </si>
  <si>
    <t>J031</t>
  </si>
  <si>
    <t>J032</t>
  </si>
  <si>
    <t>T04-DP-DIGITAL4</t>
  </si>
  <si>
    <t>DGS5</t>
  </si>
  <si>
    <t>J041</t>
  </si>
  <si>
    <t>J042</t>
  </si>
  <si>
    <t>T05-DP-DIGITAL5</t>
  </si>
  <si>
    <t>DGS6</t>
  </si>
  <si>
    <t>J051</t>
  </si>
  <si>
    <t>J052</t>
  </si>
  <si>
    <t>T06-DP-DIGITAL6</t>
  </si>
  <si>
    <t>DGS7</t>
  </si>
  <si>
    <t>J061</t>
  </si>
  <si>
    <t>J062</t>
  </si>
  <si>
    <t>T07-DP-DIGITAL7</t>
  </si>
  <si>
    <t>DGS8</t>
  </si>
  <si>
    <t>J071</t>
  </si>
  <si>
    <t>J072</t>
  </si>
  <si>
    <t>T16-DP-CTO2</t>
  </si>
  <si>
    <t>J161</t>
  </si>
  <si>
    <t>T17-DP-CTO0</t>
  </si>
  <si>
    <t>J171</t>
  </si>
  <si>
    <t>T18-DP-CALCUB</t>
  </si>
  <si>
    <t>CB6</t>
  </si>
  <si>
    <t>CB7</t>
  </si>
  <si>
    <t>DB1</t>
  </si>
  <si>
    <t>DB2</t>
  </si>
  <si>
    <t>DB3</t>
  </si>
  <si>
    <t>DB4</t>
  </si>
  <si>
    <t>DB5</t>
  </si>
  <si>
    <t>DGS40</t>
  </si>
  <si>
    <t>J181</t>
  </si>
  <si>
    <t>RB3</t>
  </si>
  <si>
    <t>RB4</t>
  </si>
  <si>
    <t>RB100</t>
  </si>
  <si>
    <t>UB1</t>
  </si>
  <si>
    <t>T19-DP-CTO1</t>
  </si>
  <si>
    <t>J191</t>
  </si>
  <si>
    <t>T20-DP-CTO3</t>
  </si>
  <si>
    <t>J201</t>
  </si>
  <si>
    <t>T21-DP-DPS2</t>
  </si>
  <si>
    <t>J211</t>
  </si>
  <si>
    <t>T22-DP-DPS0</t>
  </si>
  <si>
    <t>J221</t>
  </si>
  <si>
    <t>T23-DP-DPS1</t>
  </si>
  <si>
    <t>J231</t>
  </si>
  <si>
    <t>T24-DP-DPS3</t>
  </si>
  <si>
    <t>J241</t>
  </si>
  <si>
    <t>X001_Assign_List</t>
  </si>
  <si>
    <t>087-0068F0400000-99</t>
  </si>
  <si>
    <t>087-0273B0800000-99</t>
  </si>
  <si>
    <t>ALWP1</t>
  </si>
  <si>
    <t>ALWP2</t>
  </si>
  <si>
    <t>FD1</t>
  </si>
  <si>
    <t>FD2</t>
  </si>
  <si>
    <t>FD3</t>
  </si>
  <si>
    <t>FD4</t>
  </si>
  <si>
    <t>FD5</t>
  </si>
  <si>
    <t>FD6</t>
  </si>
  <si>
    <t>FD7</t>
  </si>
  <si>
    <t>FD8</t>
  </si>
  <si>
    <t>FD9</t>
  </si>
  <si>
    <t>FD10</t>
  </si>
  <si>
    <t>FD11</t>
  </si>
  <si>
    <t>FD12</t>
  </si>
  <si>
    <t>FD13</t>
  </si>
  <si>
    <t>FD14</t>
  </si>
  <si>
    <t>FD15</t>
  </si>
  <si>
    <t>FD16</t>
  </si>
  <si>
    <t>FD17</t>
  </si>
  <si>
    <t>FD18</t>
  </si>
  <si>
    <t>FD19</t>
  </si>
  <si>
    <t>FD20</t>
  </si>
  <si>
    <t>FD21</t>
  </si>
  <si>
    <t>FD22</t>
  </si>
  <si>
    <t>FD23</t>
  </si>
  <si>
    <t>FD24</t>
  </si>
  <si>
    <t>FD25</t>
  </si>
  <si>
    <t>FD26</t>
  </si>
  <si>
    <t>FD27</t>
  </si>
  <si>
    <t>FD28</t>
  </si>
  <si>
    <t>FD29</t>
  </si>
  <si>
    <t>FD30</t>
  </si>
  <si>
    <t>FD31</t>
  </si>
  <si>
    <t>FD32</t>
  </si>
  <si>
    <t>LOGO1</t>
  </si>
  <si>
    <t>LOGO2</t>
  </si>
  <si>
    <t>QFN68-8X8-P0.4mm</t>
  </si>
  <si>
    <t>RTL9068ABD-V2-GR</t>
  </si>
  <si>
    <t>SKB1</t>
  </si>
  <si>
    <t>TFBGA273-17X17-P0.8mm</t>
  </si>
  <si>
    <t>S0_GPIOC_0</t>
  </si>
  <si>
    <t>S0_GPIOC_1</t>
  </si>
  <si>
    <t>S1_GPIOC_0</t>
  </si>
  <si>
    <t>S1_GPIOC_1</t>
  </si>
  <si>
    <t>S2_GPIOC_0</t>
  </si>
  <si>
    <t>S2_GPIOC_1</t>
  </si>
  <si>
    <t>S3_GPIOC_0</t>
  </si>
  <si>
    <t>S3_GPIOC_1</t>
  </si>
  <si>
    <t>RD98</t>
  </si>
  <si>
    <t>RD99</t>
  </si>
  <si>
    <t>1RD98</t>
  </si>
  <si>
    <t>1RD99</t>
  </si>
  <si>
    <t>2RD98</t>
  </si>
  <si>
    <t>2RD99</t>
  </si>
  <si>
    <t>3RD98</t>
  </si>
  <si>
    <t>3RD99</t>
  </si>
  <si>
    <t>DUT P0 -&gt; Golden</t>
    <phoneticPr fontId="1" type="noConversion"/>
  </si>
  <si>
    <t>DUT P1 -&gt; Golden</t>
    <phoneticPr fontId="1" type="noConversion"/>
  </si>
  <si>
    <t>DUT P5 -&gt; Golden</t>
    <phoneticPr fontId="1" type="noConversion"/>
  </si>
  <si>
    <t>DUT0 P0 to Golden</t>
    <phoneticPr fontId="1" type="noConversion"/>
  </si>
  <si>
    <t>DUT1 P0 to Golden</t>
    <phoneticPr fontId="1" type="noConversion"/>
  </si>
  <si>
    <t>DUT2 P0 to Golden</t>
    <phoneticPr fontId="1" type="noConversion"/>
  </si>
  <si>
    <t>DUT3 P0 to Golden</t>
  </si>
  <si>
    <t>DUT0 P1 to Golden</t>
    <phoneticPr fontId="1" type="noConversion"/>
  </si>
  <si>
    <t>DUT1 P1 to Golden</t>
    <phoneticPr fontId="1" type="noConversion"/>
  </si>
  <si>
    <t>DUT2 P1 to Golden</t>
  </si>
  <si>
    <t>DUT3 P1 to Golden</t>
    <phoneticPr fontId="1" type="noConversion"/>
  </si>
  <si>
    <t>DUT0 P5 to Golden</t>
    <phoneticPr fontId="1" type="noConversion"/>
  </si>
  <si>
    <t>DUT1 P5 to Golden</t>
    <phoneticPr fontId="1" type="noConversion"/>
  </si>
  <si>
    <t>DUT2 P5 to Golden</t>
    <phoneticPr fontId="1" type="noConversion"/>
  </si>
  <si>
    <t>DUT3 P5 to Golden</t>
    <phoneticPr fontId="1" type="noConversion"/>
  </si>
  <si>
    <t>SG0_PH_GPIOA_1</t>
  </si>
  <si>
    <t>SG0_PH_GPIOA_2</t>
  </si>
  <si>
    <t>SG1_PH_GPIOA_1</t>
  </si>
  <si>
    <t>SG1_PH_GPIOA_2</t>
  </si>
  <si>
    <t>SG2_PH_GPIOA_1</t>
  </si>
  <si>
    <t>SG2_PH_GPIOA_2</t>
  </si>
  <si>
    <t>SG3_PH_GPIOA_1</t>
  </si>
  <si>
    <t>SG3_PH_GPIOA_2</t>
  </si>
  <si>
    <t>RG21</t>
  </si>
  <si>
    <t>RG22</t>
  </si>
  <si>
    <t>BD19</t>
  </si>
  <si>
    <t>BD20</t>
  </si>
  <si>
    <t>CD178</t>
  </si>
  <si>
    <t>CD179</t>
  </si>
  <si>
    <t>1RG21</t>
  </si>
  <si>
    <t>1RG22</t>
  </si>
  <si>
    <t>2RG21</t>
  </si>
  <si>
    <t>2RG22</t>
  </si>
  <si>
    <t>CD180</t>
  </si>
  <si>
    <t>CD181</t>
  </si>
  <si>
    <t>CD182</t>
  </si>
  <si>
    <t>CD183</t>
  </si>
  <si>
    <t>3RG21</t>
  </si>
  <si>
    <t>3RG22</t>
  </si>
  <si>
    <t>BDG19</t>
  </si>
  <si>
    <t>BDG20</t>
  </si>
  <si>
    <t>CG178</t>
  </si>
  <si>
    <t>CG179</t>
  </si>
  <si>
    <t>CG180</t>
  </si>
  <si>
    <t>CG181</t>
  </si>
  <si>
    <t>CG182</t>
  </si>
  <si>
    <t>CG183</t>
  </si>
  <si>
    <t>1BD19</t>
  </si>
  <si>
    <t>1BD20</t>
  </si>
  <si>
    <t>1CD178</t>
  </si>
  <si>
    <t>1CD179</t>
  </si>
  <si>
    <t>1CD180</t>
  </si>
  <si>
    <t>1CD181</t>
  </si>
  <si>
    <t>1CD182</t>
  </si>
  <si>
    <t>1CD183</t>
  </si>
  <si>
    <t>1BDG19</t>
  </si>
  <si>
    <t>1BDG20</t>
  </si>
  <si>
    <t>1CG178</t>
  </si>
  <si>
    <t>1CG179</t>
  </si>
  <si>
    <t>1CG180</t>
  </si>
  <si>
    <t>1CG181</t>
  </si>
  <si>
    <t>1CG182</t>
  </si>
  <si>
    <t>1CG183</t>
  </si>
  <si>
    <t>2BD19</t>
  </si>
  <si>
    <t>2BD20</t>
  </si>
  <si>
    <t>2CD178</t>
  </si>
  <si>
    <t>2CD179</t>
  </si>
  <si>
    <t>2CD180</t>
  </si>
  <si>
    <t>2CD181</t>
  </si>
  <si>
    <t>2CD182</t>
  </si>
  <si>
    <t>2CD183</t>
  </si>
  <si>
    <t>2BDG19</t>
  </si>
  <si>
    <t>2BDG20</t>
  </si>
  <si>
    <t>2CG178</t>
  </si>
  <si>
    <t>2CG179</t>
  </si>
  <si>
    <t>2CG180</t>
  </si>
  <si>
    <t>2CG181</t>
  </si>
  <si>
    <t>2CG182</t>
  </si>
  <si>
    <t>2CG183</t>
  </si>
  <si>
    <t>3BD19</t>
  </si>
  <si>
    <t>3BD20</t>
  </si>
  <si>
    <t>3CD178</t>
  </si>
  <si>
    <t>3CD179</t>
  </si>
  <si>
    <t>3CD180</t>
  </si>
  <si>
    <t>3CD181</t>
  </si>
  <si>
    <t>3CD182</t>
  </si>
  <si>
    <t>3CD183</t>
  </si>
  <si>
    <t>3BDG19</t>
  </si>
  <si>
    <t>3BDG20</t>
  </si>
  <si>
    <t>3CG178</t>
  </si>
  <si>
    <t>3CG179</t>
  </si>
  <si>
    <t>3CG180</t>
  </si>
  <si>
    <t>3CG181</t>
  </si>
  <si>
    <t>3CG182</t>
  </si>
  <si>
    <t>3CG183</t>
  </si>
  <si>
    <t>P9991_4S_LDO_Relay</t>
  </si>
  <si>
    <t>S0_HSD018+</t>
  </si>
  <si>
    <t>S0_HSD018-</t>
  </si>
  <si>
    <t>SC_UDB060</t>
  </si>
  <si>
    <t>S0_HSD006+</t>
  </si>
  <si>
    <t>S0_HSD006-</t>
  </si>
  <si>
    <t>SC_UDB064</t>
  </si>
  <si>
    <t>S0_HSD165+</t>
  </si>
  <si>
    <t>S0_HSD165-</t>
  </si>
  <si>
    <t>S0_HSD161+</t>
  </si>
  <si>
    <t>S0_HSD161-</t>
  </si>
  <si>
    <t>S0_U4PI_P0_MDI+</t>
  </si>
  <si>
    <t>S0_U4PI_P0_MDI-</t>
  </si>
  <si>
    <t>S0_U4PI_P5_MDI+</t>
  </si>
  <si>
    <t>S0_U4PI_P5_MDI-</t>
  </si>
  <si>
    <t>S0_U4PI_P1_MDI+</t>
  </si>
  <si>
    <t>S0_U4PI_P1_MDI-</t>
  </si>
  <si>
    <t>S0_U4PI_P6_MDI+</t>
  </si>
  <si>
    <t>S0_U4PI_P6_MDI-</t>
  </si>
  <si>
    <t>S0_U4PILB_P6_MDI+</t>
  </si>
  <si>
    <t>S0_U4PILB_P6_MDI-</t>
  </si>
  <si>
    <t>S0_U4PILB_P5_MDI+</t>
  </si>
  <si>
    <t>S0_U4PILB_P5_MDI-</t>
  </si>
  <si>
    <t>S0_U4PILB_P0_MDI+</t>
  </si>
  <si>
    <t>S0_U4PILB_P0_MDI-</t>
  </si>
  <si>
    <t>S0_U4PILB_P1_MDI+</t>
  </si>
  <si>
    <t>S0_U4PILB_P1_MDI-</t>
  </si>
  <si>
    <t>S0_U2_P2_RC</t>
  </si>
  <si>
    <t>S0_U2_P3_RC</t>
  </si>
  <si>
    <t>S0_U4_P3_RC_1</t>
  </si>
  <si>
    <t>S0_U4_P3_RC_2</t>
  </si>
  <si>
    <t>S0_U4_P2_RC_1</t>
  </si>
  <si>
    <t>S0_U4_P2_RC_2</t>
  </si>
  <si>
    <t>SG0_U4_GIGA_MDI+</t>
  </si>
  <si>
    <t>SG0_U4_GIGA_MDI-</t>
  </si>
  <si>
    <t>S0_U4_P2_R_1</t>
  </si>
  <si>
    <t>S0_U4_P2_R_2</t>
  </si>
  <si>
    <t>S0_U4_GIGA_MDI+</t>
  </si>
  <si>
    <t>S0_U4_GIGA_MDI-</t>
  </si>
  <si>
    <t>S0_U4_P3_R_1</t>
  </si>
  <si>
    <t>S0_U4_P3_R_2</t>
  </si>
  <si>
    <t>S0_HSD126+</t>
  </si>
  <si>
    <t>S0_HSD126-</t>
  </si>
  <si>
    <t>S0_HSD122+</t>
  </si>
  <si>
    <t>S0_HSD122-</t>
  </si>
  <si>
    <t>SC_UDB180</t>
  </si>
  <si>
    <t>SC_UDB181</t>
  </si>
  <si>
    <t>SC_UDB182</t>
  </si>
  <si>
    <t>SC_UDB183</t>
  </si>
  <si>
    <t>SC_UDB231</t>
  </si>
  <si>
    <t>SC_UDB232</t>
  </si>
  <si>
    <t>SC_UDB233</t>
  </si>
  <si>
    <t>S0_HSD187</t>
  </si>
  <si>
    <t>S0_HSD188</t>
  </si>
  <si>
    <t>S0_HSD190</t>
  </si>
  <si>
    <t>S0_HSD192</t>
  </si>
  <si>
    <t>S0_HSD189</t>
  </si>
  <si>
    <t>S0_HSD184</t>
  </si>
  <si>
    <t>S0_HSD191</t>
  </si>
  <si>
    <t>S0_HSD181</t>
  </si>
  <si>
    <t>S0_HSD185</t>
  </si>
  <si>
    <t>S0_HSD182</t>
  </si>
  <si>
    <t>S0_HSD183</t>
  </si>
  <si>
    <t>S0_HSD193</t>
  </si>
  <si>
    <t>S0_HSD290</t>
  </si>
  <si>
    <t>S0_HSD186</t>
  </si>
  <si>
    <t>S0_HSD200</t>
  </si>
  <si>
    <t>S0_HSD201</t>
  </si>
  <si>
    <t>S0_HSD203</t>
  </si>
  <si>
    <t>S0_HSD205</t>
  </si>
  <si>
    <t>S0_HSD202</t>
  </si>
  <si>
    <t>S0_HSD197</t>
  </si>
  <si>
    <t>S0_HSD204</t>
  </si>
  <si>
    <t>S0_HSD194</t>
  </si>
  <si>
    <t>S0_HSD198</t>
  </si>
  <si>
    <t>S0_HSD195</t>
  </si>
  <si>
    <t>S0_HSD196</t>
  </si>
  <si>
    <t>S0_HSD206</t>
  </si>
  <si>
    <t>S0_HSD199</t>
  </si>
  <si>
    <t>SG0_HL_P1_TXD0</t>
  </si>
  <si>
    <t>SG0_HL_P1_TXD1</t>
  </si>
  <si>
    <t>SC_UDB225</t>
  </si>
  <si>
    <t>SG0_HL_P1_TXD2</t>
  </si>
  <si>
    <t>SG0_HL_P1_TXD3</t>
  </si>
  <si>
    <t>SC_UDB226</t>
  </si>
  <si>
    <t>SG0_HL_P5_TXD0</t>
  </si>
  <si>
    <t>SG0_HL_P5_TXD1</t>
  </si>
  <si>
    <t>SC_UDB227</t>
  </si>
  <si>
    <t>SG0_HL_P5_TXD2</t>
  </si>
  <si>
    <t>SC_UDB228</t>
  </si>
  <si>
    <t>SH02_P7_HSI-</t>
  </si>
  <si>
    <t>SH02_P7_HSI+</t>
  </si>
  <si>
    <t>SH02_P7_HSO-</t>
  </si>
  <si>
    <t>SH02_P7_HSO+</t>
  </si>
  <si>
    <t>SH02_P7_REFCLK_100M+</t>
  </si>
  <si>
    <t>SH02_P7_REFCLK_100M-</t>
  </si>
  <si>
    <t>SH0_DPS_5V0</t>
  </si>
  <si>
    <t>SH02_P7_CLKREQB</t>
  </si>
  <si>
    <t>SC_UDB211</t>
  </si>
  <si>
    <t>SH02_P7_LANWAKEB</t>
  </si>
  <si>
    <t>SC_UDB212</t>
  </si>
  <si>
    <t>SH02_P7_ISOLATEB</t>
  </si>
  <si>
    <t>SC_UDB220</t>
  </si>
  <si>
    <t>SH02_P7_PCIE_RESETB</t>
  </si>
  <si>
    <t>SC_UDB221</t>
  </si>
  <si>
    <t>SH02_LDO_5TO3_OUT</t>
  </si>
  <si>
    <t>SH02_L_SWR_5TO1_OUT</t>
  </si>
  <si>
    <t>SH02_XTAL_IN</t>
  </si>
  <si>
    <t>SH02_XTAL_OUT</t>
  </si>
  <si>
    <t>SH02_C_HSO-</t>
  </si>
  <si>
    <t>SH02_C_HSO+</t>
  </si>
  <si>
    <t>SH02_USB_AVDD10</t>
  </si>
  <si>
    <t>SH02_CC1</t>
  </si>
  <si>
    <t>SH02_CC2</t>
  </si>
  <si>
    <t>SH02_DIS_DB</t>
  </si>
  <si>
    <t>SH02_HSD026</t>
  </si>
  <si>
    <t>SH02_SPIO3</t>
  </si>
  <si>
    <t>SH02_SPIO2</t>
  </si>
  <si>
    <t>SH02_ISOLATEBPIN</t>
  </si>
  <si>
    <t>SH02_RSET</t>
  </si>
  <si>
    <t>SH02_RST_INPIN</t>
  </si>
  <si>
    <t>SH02_SPICK</t>
  </si>
  <si>
    <t>SH02_SPICS</t>
  </si>
  <si>
    <t>SH02_SPISI</t>
  </si>
  <si>
    <t>SH02_SPISO</t>
  </si>
  <si>
    <t>SH02_SWR_5TO1_OUT</t>
  </si>
  <si>
    <t>SH02_TESTENPIN</t>
  </si>
  <si>
    <t>SH02_HSD027</t>
  </si>
  <si>
    <t>SH02_SPISI_DBG</t>
  </si>
  <si>
    <t>SH02_SPICK_DBG</t>
  </si>
  <si>
    <t>SH02_SPISO_DBG</t>
  </si>
  <si>
    <t>SH02_SJTCLK</t>
  </si>
  <si>
    <t>SH02_SJTDI</t>
  </si>
  <si>
    <t>SH02_SJTMS</t>
  </si>
  <si>
    <t>SH02_SJTDO/LED0</t>
  </si>
  <si>
    <t>SH02_GPIO8</t>
  </si>
  <si>
    <t>SH02_SPICS_DBG</t>
  </si>
  <si>
    <t>SH02_DEV_SLP</t>
  </si>
  <si>
    <t>SH02_LED1</t>
  </si>
  <si>
    <t>SH02_GPIO_VBUS</t>
  </si>
  <si>
    <t>SC_UDB006</t>
  </si>
  <si>
    <t>SC_UDB124</t>
  </si>
  <si>
    <t>S0_HSD144</t>
  </si>
  <si>
    <t>S0_P3_LED</t>
  </si>
  <si>
    <t>S0_SCAND_HSD273</t>
  </si>
  <si>
    <t>S0_GPIOB_2</t>
  </si>
  <si>
    <t>S0_SCANB_HSD255</t>
  </si>
  <si>
    <t>S0_HSD257</t>
  </si>
  <si>
    <t>S0_HSD258</t>
  </si>
  <si>
    <t>S0_HSD097</t>
  </si>
  <si>
    <t>S0_HSD082</t>
  </si>
  <si>
    <t>S0_HSD081</t>
  </si>
  <si>
    <t>S0_HSD256</t>
  </si>
  <si>
    <t>S0_HSD259</t>
  </si>
  <si>
    <t>S0_HSD260</t>
  </si>
  <si>
    <t>S0_HSD261</t>
  </si>
  <si>
    <t>S0_HSD262</t>
  </si>
  <si>
    <t>S0_HSD263</t>
  </si>
  <si>
    <t>S0_HSD264</t>
  </si>
  <si>
    <t>S0_HSD265</t>
  </si>
  <si>
    <t>S0_HSD266</t>
  </si>
  <si>
    <t>S0_HSD267</t>
  </si>
  <si>
    <t>S0_HSD268</t>
  </si>
  <si>
    <t>S0_HSD269</t>
  </si>
  <si>
    <t>SC_UDB011</t>
  </si>
  <si>
    <t>S0_HSD120</t>
  </si>
  <si>
    <t>S0_HSD101</t>
  </si>
  <si>
    <t>SC_UDB034</t>
  </si>
  <si>
    <t>SC_UDB223</t>
  </si>
  <si>
    <t>SG0_DCH_TDO</t>
  </si>
  <si>
    <t>SC_UDB004</t>
  </si>
  <si>
    <t>S1_HSD018+</t>
  </si>
  <si>
    <t>S1_HSD018-</t>
  </si>
  <si>
    <t>S1_HSD006+</t>
  </si>
  <si>
    <t>S1_HSD006-</t>
  </si>
  <si>
    <t>S1_HSD165+</t>
  </si>
  <si>
    <t>S1_HSD165-</t>
  </si>
  <si>
    <t>S1_HSD161+</t>
  </si>
  <si>
    <t>S1_HSD161-</t>
  </si>
  <si>
    <t>S1_U4PI_P0_MDI+</t>
  </si>
  <si>
    <t>S1_U4PI_P0_MDI-</t>
  </si>
  <si>
    <t>S1_U4PI_P5_MDI+</t>
  </si>
  <si>
    <t>S1_U4PI_P5_MDI-</t>
  </si>
  <si>
    <t>S1_U4PI_P1_MDI+</t>
  </si>
  <si>
    <t>S1_U4PI_P1_MDI-</t>
  </si>
  <si>
    <t>S1_U4PI_P6_MDI+</t>
  </si>
  <si>
    <t>S1_U4PI_P6_MDI-</t>
  </si>
  <si>
    <t>S1_U4PILB_P6_MDI+</t>
  </si>
  <si>
    <t>S1_U4PILB_P6_MDI-</t>
  </si>
  <si>
    <t>S1_U4PILB_P5_MDI+</t>
  </si>
  <si>
    <t>S1_U4PILB_P5_MDI-</t>
  </si>
  <si>
    <t>S1_U4PILB_P0_MDI+</t>
  </si>
  <si>
    <t>S1_U4PILB_P0_MDI-</t>
  </si>
  <si>
    <t>S1_U4PILB_P1_MDI+</t>
  </si>
  <si>
    <t>S1_U4PILB_P1_MDI-</t>
  </si>
  <si>
    <t>S1_U2_P2_RC</t>
  </si>
  <si>
    <t>S1_U2_P3_RC</t>
  </si>
  <si>
    <t>S1_U4_P3_RC_1</t>
  </si>
  <si>
    <t>S1_U4_P3_RC_2</t>
  </si>
  <si>
    <t>S1_U4_P2_RC_1</t>
  </si>
  <si>
    <t>S1_U4_P2_RC_2</t>
  </si>
  <si>
    <t>SG1_U4_GIGA_MDI+</t>
  </si>
  <si>
    <t>SG1_U4_GIGA_MDI-</t>
  </si>
  <si>
    <t>S1_U4_P2_R_1</t>
  </si>
  <si>
    <t>S1_U4_P2_R_2</t>
  </si>
  <si>
    <t>S1_U4_GIGA_MDI+</t>
  </si>
  <si>
    <t>S1_U4_GIGA_MDI-</t>
  </si>
  <si>
    <t>S1_U4_P3_R_1</t>
  </si>
  <si>
    <t>S1_U4_P3_R_2</t>
  </si>
  <si>
    <t>S1_HSD126+</t>
  </si>
  <si>
    <t>S1_HSD126-</t>
  </si>
  <si>
    <t>S1_HSD122+</t>
  </si>
  <si>
    <t>S1_HSD122-</t>
  </si>
  <si>
    <t>S1_HSD187</t>
  </si>
  <si>
    <t>S1_HSD188</t>
  </si>
  <si>
    <t>S1_HSD190</t>
  </si>
  <si>
    <t>S1_HSD192</t>
  </si>
  <si>
    <t>S1_HSD189</t>
  </si>
  <si>
    <t>S1_HSD184</t>
  </si>
  <si>
    <t>S1_HSD191</t>
  </si>
  <si>
    <t>S1_HSD181</t>
  </si>
  <si>
    <t>S1_HSD185</t>
  </si>
  <si>
    <t>S1_HSD182</t>
  </si>
  <si>
    <t>S1_HSD183</t>
  </si>
  <si>
    <t>S1_HSD193</t>
  </si>
  <si>
    <t>S1_HSD290</t>
  </si>
  <si>
    <t>S1_HSD186</t>
  </si>
  <si>
    <t>S1_HSD200</t>
  </si>
  <si>
    <t>S1_HSD201</t>
  </si>
  <si>
    <t>S1_HSD203</t>
  </si>
  <si>
    <t>S1_HSD205</t>
  </si>
  <si>
    <t>S1_HSD202</t>
  </si>
  <si>
    <t>S1_HSD197</t>
  </si>
  <si>
    <t>S1_HSD204</t>
  </si>
  <si>
    <t>S1_HSD194</t>
  </si>
  <si>
    <t>S1_HSD198</t>
  </si>
  <si>
    <t>S1_HSD195</t>
  </si>
  <si>
    <t>S1_HSD196</t>
  </si>
  <si>
    <t>S1_HSD206</t>
  </si>
  <si>
    <t>S1_HSD199</t>
  </si>
  <si>
    <t>SG1_HL_P1_TXD0</t>
  </si>
  <si>
    <t>SG1_HL_P1_TXD1</t>
  </si>
  <si>
    <t>SG1_HL_P1_TXD2</t>
  </si>
  <si>
    <t>SG1_HL_P1_TXD3</t>
  </si>
  <si>
    <t>SG1_HL_P5_TXD0</t>
  </si>
  <si>
    <t>SG1_HL_P5_TXD1</t>
  </si>
  <si>
    <t>SG1_HL_P5_TXD2</t>
  </si>
  <si>
    <t>SH12_P7_HSI-</t>
  </si>
  <si>
    <t>SH12_P7_HSI+</t>
  </si>
  <si>
    <t>SH12_P7_HSO-</t>
  </si>
  <si>
    <t>SH12_P7_HSO+</t>
  </si>
  <si>
    <t>SH12_P7_REFCLK_100M+</t>
  </si>
  <si>
    <t>SH12_P7_REFCLK_100M-</t>
  </si>
  <si>
    <t>SH1_DPS_5V0</t>
  </si>
  <si>
    <t>SH12_P7_CLKREQB</t>
  </si>
  <si>
    <t>SH12_P7_LANWAKEB</t>
  </si>
  <si>
    <t>SH12_P7_ISOLATEB</t>
  </si>
  <si>
    <t>SH12_P7_PCIE_RESETB</t>
  </si>
  <si>
    <t>SH12_LDO_5TO3_OUT</t>
  </si>
  <si>
    <t>SH12_L_SWR_5TO1_OUT</t>
  </si>
  <si>
    <t>SH12_XTAL_IN</t>
  </si>
  <si>
    <t>SH12_XTAL_OUT</t>
  </si>
  <si>
    <t>SH12_C_HSO-</t>
  </si>
  <si>
    <t>SH12_C_HSO+</t>
  </si>
  <si>
    <t>SH12_USB_AVDD10</t>
  </si>
  <si>
    <t>SH12_CC1</t>
  </si>
  <si>
    <t>SH12_CC2</t>
  </si>
  <si>
    <t>SH12_DIS_DB</t>
  </si>
  <si>
    <t>SH12_HSD026</t>
  </si>
  <si>
    <t>SH12_SPIO3</t>
  </si>
  <si>
    <t>SH12_SPIO2</t>
  </si>
  <si>
    <t>SH12_ISOLATEBPIN</t>
  </si>
  <si>
    <t>SH12_RSET</t>
  </si>
  <si>
    <t>SH12_RST_INPIN</t>
  </si>
  <si>
    <t>SH12_SPICK</t>
  </si>
  <si>
    <t>SH12_SPICS</t>
  </si>
  <si>
    <t>SH12_SPISI</t>
  </si>
  <si>
    <t>SH12_SPISO</t>
  </si>
  <si>
    <t>SH12_SWR_5TO1_OUT</t>
  </si>
  <si>
    <t>SH12_TESTENPIN</t>
  </si>
  <si>
    <t>SH12_HSD027</t>
  </si>
  <si>
    <t>SH12_SPISI_DBG</t>
  </si>
  <si>
    <t>SH12_SPICK_DBG</t>
  </si>
  <si>
    <t>SH12_SPISO_DBG</t>
  </si>
  <si>
    <t>SH12_SJTCLK</t>
  </si>
  <si>
    <t>SH12_SJTDI</t>
  </si>
  <si>
    <t>SH12_SJTMS</t>
  </si>
  <si>
    <t>SH12_SJTDO/LED0</t>
  </si>
  <si>
    <t>SH12_GPIO8</t>
  </si>
  <si>
    <t>SH12_SPICS_DBG</t>
  </si>
  <si>
    <t>SH12_DEV_SLP</t>
  </si>
  <si>
    <t>SH12_LED1</t>
  </si>
  <si>
    <t>SH12_GPIO_VBUS</t>
  </si>
  <si>
    <t>S1_HSD144</t>
  </si>
  <si>
    <t>S1_P3_LED</t>
  </si>
  <si>
    <t>S1_SCAND_HSD273</t>
  </si>
  <si>
    <t>S1_GPIOB_2</t>
  </si>
  <si>
    <t>S1_SCANB_HSD255</t>
  </si>
  <si>
    <t>S1_HSD257</t>
  </si>
  <si>
    <t>S1_HSD258</t>
  </si>
  <si>
    <t>S1_HSD097</t>
  </si>
  <si>
    <t>S1_HSD082</t>
  </si>
  <si>
    <t>S1_HSD081</t>
  </si>
  <si>
    <t>S1_HSD256</t>
  </si>
  <si>
    <t>S1_HSD259</t>
  </si>
  <si>
    <t>S1_HSD260</t>
  </si>
  <si>
    <t>S1_HSD261</t>
  </si>
  <si>
    <t>S1_HSD262</t>
  </si>
  <si>
    <t>S1_HSD263</t>
  </si>
  <si>
    <t>S1_HSD264</t>
  </si>
  <si>
    <t>S1_HSD265</t>
  </si>
  <si>
    <t>S1_HSD266</t>
  </si>
  <si>
    <t>S1_HSD267</t>
  </si>
  <si>
    <t>S1_HSD268</t>
  </si>
  <si>
    <t>S1_HSD269</t>
  </si>
  <si>
    <t>S1_HSD120</t>
  </si>
  <si>
    <t>S1_HSD101</t>
  </si>
  <si>
    <t>SG1_DCH_TDO</t>
  </si>
  <si>
    <t>S2_HSD018+</t>
  </si>
  <si>
    <t>S2_HSD018-</t>
  </si>
  <si>
    <t>S2_HSD006+</t>
  </si>
  <si>
    <t>S2_HSD006-</t>
  </si>
  <si>
    <t>S2_HSD165+</t>
  </si>
  <si>
    <t>S2_HSD165-</t>
  </si>
  <si>
    <t>S2_HSD161+</t>
  </si>
  <si>
    <t>S2_HSD161-</t>
  </si>
  <si>
    <t>S2_U4PI_P0_MDI+</t>
  </si>
  <si>
    <t>S2_U4PI_P0_MDI-</t>
  </si>
  <si>
    <t>S2_U4PI_P5_MDI+</t>
  </si>
  <si>
    <t>S2_U4PI_P5_MDI-</t>
  </si>
  <si>
    <t>S2_U4PI_P1_MDI+</t>
  </si>
  <si>
    <t>S2_U4PI_P1_MDI-</t>
  </si>
  <si>
    <t>S2_U4PI_P6_MDI+</t>
  </si>
  <si>
    <t>S2_U4PI_P6_MDI-</t>
  </si>
  <si>
    <t>S2_U4PILB_P6_MDI+</t>
  </si>
  <si>
    <t>S2_U4PILB_P6_MDI-</t>
  </si>
  <si>
    <t>S2_U4PILB_P5_MDI+</t>
  </si>
  <si>
    <t>S2_U4PILB_P5_MDI-</t>
  </si>
  <si>
    <t>S2_U4PILB_P0_MDI+</t>
  </si>
  <si>
    <t>S2_U4PILB_P0_MDI-</t>
  </si>
  <si>
    <t>S2_U4PILB_P1_MDI+</t>
  </si>
  <si>
    <t>S2_U4PILB_P1_MDI-</t>
  </si>
  <si>
    <t>S2_U2_P2_RC</t>
  </si>
  <si>
    <t>S2_U2_P3_RC</t>
  </si>
  <si>
    <t>S2_U4_P3_RC_1</t>
  </si>
  <si>
    <t>S2_U4_P3_RC_2</t>
  </si>
  <si>
    <t>S2_U4_P2_RC_1</t>
  </si>
  <si>
    <t>S2_U4_P2_RC_2</t>
  </si>
  <si>
    <t>SG2_U4_GIGA_MDI+</t>
  </si>
  <si>
    <t>SG2_U4_GIGA_MDI-</t>
  </si>
  <si>
    <t>S2_U4_P2_R_1</t>
  </si>
  <si>
    <t>S2_U4_P2_R_2</t>
  </si>
  <si>
    <t>S2_U4_GIGA_MDI+</t>
  </si>
  <si>
    <t>S2_U4_GIGA_MDI-</t>
  </si>
  <si>
    <t>S2_U4_P3_R_1</t>
  </si>
  <si>
    <t>S2_U4_P3_R_2</t>
  </si>
  <si>
    <t>S2_HSD126+</t>
  </si>
  <si>
    <t>S2_HSD126-</t>
  </si>
  <si>
    <t>S2_HSD122+</t>
  </si>
  <si>
    <t>S2_HSD122-</t>
  </si>
  <si>
    <t>S2_HSD187</t>
  </si>
  <si>
    <t>S2_HSD188</t>
  </si>
  <si>
    <t>S2_HSD190</t>
  </si>
  <si>
    <t>S2_HSD192</t>
  </si>
  <si>
    <t>S2_HSD189</t>
  </si>
  <si>
    <t>S2_HSD184</t>
  </si>
  <si>
    <t>S2_HSD191</t>
  </si>
  <si>
    <t>S2_HSD181</t>
  </si>
  <si>
    <t>S2_HSD185</t>
  </si>
  <si>
    <t>S2_HSD182</t>
  </si>
  <si>
    <t>S2_HSD183</t>
  </si>
  <si>
    <t>S2_HSD193</t>
  </si>
  <si>
    <t>S2_HSD290</t>
  </si>
  <si>
    <t>S2_HSD186</t>
  </si>
  <si>
    <t>S2_HSD200</t>
  </si>
  <si>
    <t>S2_HSD201</t>
  </si>
  <si>
    <t>S2_HSD203</t>
  </si>
  <si>
    <t>S2_HSD205</t>
  </si>
  <si>
    <t>S2_HSD202</t>
  </si>
  <si>
    <t>S2_HSD197</t>
  </si>
  <si>
    <t>S2_HSD204</t>
  </si>
  <si>
    <t>S2_HSD194</t>
  </si>
  <si>
    <t>S2_HSD198</t>
  </si>
  <si>
    <t>S2_HSD195</t>
  </si>
  <si>
    <t>S2_HSD196</t>
  </si>
  <si>
    <t>S2_HSD206</t>
  </si>
  <si>
    <t>S2_HSD199</t>
  </si>
  <si>
    <t>SG2_HL_P1_TXD0</t>
  </si>
  <si>
    <t>SG2_HL_P1_TXD1</t>
  </si>
  <si>
    <t>SG2_HL_P1_TXD2</t>
  </si>
  <si>
    <t>SG2_HL_P1_TXD3</t>
  </si>
  <si>
    <t>SG2_HL_P5_TXD0</t>
  </si>
  <si>
    <t>SG2_HL_P5_TXD1</t>
  </si>
  <si>
    <t>SG2_HL_P5_TXD2</t>
  </si>
  <si>
    <t>SH22_P7_HSI-</t>
  </si>
  <si>
    <t>SH22_P7_HSI+</t>
  </si>
  <si>
    <t>SH22_P7_HSO-</t>
  </si>
  <si>
    <t>SH22_P7_HSO+</t>
  </si>
  <si>
    <t>SH22_P7_REFCLK_100M+</t>
  </si>
  <si>
    <t>SH22_P7_REFCLK_100M-</t>
  </si>
  <si>
    <t>SH2_DPS_5V0</t>
  </si>
  <si>
    <t>SH22_P7_CLKREQB</t>
  </si>
  <si>
    <t>SH22_P7_LANWAKEB</t>
  </si>
  <si>
    <t>SH22_P7_ISOLATEB</t>
  </si>
  <si>
    <t>SH22_P7_PCIE_RESETB</t>
  </si>
  <si>
    <t>SH22_LDO_5TO3_OUT</t>
  </si>
  <si>
    <t>SH22_L_SWR_5TO1_OUT</t>
  </si>
  <si>
    <t>SH22_XTAL_IN</t>
  </si>
  <si>
    <t>SH22_XTAL_OUT</t>
  </si>
  <si>
    <t>SH22_C_HSO-</t>
  </si>
  <si>
    <t>SH22_C_HSO+</t>
  </si>
  <si>
    <t>SH22_USB_AVDD10</t>
  </si>
  <si>
    <t>SH22_CC1</t>
  </si>
  <si>
    <t>SH22_CC2</t>
  </si>
  <si>
    <t>SH22_DIS_DB</t>
  </si>
  <si>
    <t>SH22_HSD026</t>
  </si>
  <si>
    <t>SH22_SPIO3</t>
  </si>
  <si>
    <t>SH22_SPIO2</t>
  </si>
  <si>
    <t>SH22_ISOLATEBPIN</t>
  </si>
  <si>
    <t>SH22_RSET</t>
  </si>
  <si>
    <t>SH22_RST_INPIN</t>
  </si>
  <si>
    <t>SH22_SPICK</t>
  </si>
  <si>
    <t>SH22_SPICS</t>
  </si>
  <si>
    <t>SH22_SPISI</t>
  </si>
  <si>
    <t>SH22_SPISO</t>
  </si>
  <si>
    <t>SH22_SWR_5TO1_OUT</t>
  </si>
  <si>
    <t>SH22_TESTENPIN</t>
  </si>
  <si>
    <t>SH22_HSD027</t>
  </si>
  <si>
    <t>SH22_SPISI_DBG</t>
  </si>
  <si>
    <t>SH22_SPICK_DBG</t>
  </si>
  <si>
    <t>SH22_SPISO_DBG</t>
  </si>
  <si>
    <t>SH22_SJTCLK</t>
  </si>
  <si>
    <t>SH22_SJTDI</t>
  </si>
  <si>
    <t>SH22_SJTMS</t>
  </si>
  <si>
    <t>SH22_SJTDO/LED0</t>
  </si>
  <si>
    <t>SH22_GPIO8</t>
  </si>
  <si>
    <t>SH22_SPICS_DBG</t>
  </si>
  <si>
    <t>SH22_DEV_SLP</t>
  </si>
  <si>
    <t>SH22_LED1</t>
  </si>
  <si>
    <t>SH22_GPIO_VBUS</t>
  </si>
  <si>
    <t>S2_HSD144</t>
  </si>
  <si>
    <t>S2_P3_LED</t>
  </si>
  <si>
    <t>S2_SCAND_HSD273</t>
  </si>
  <si>
    <t>S2_GPIOB_2</t>
  </si>
  <si>
    <t>S2_SCANB_HSD255</t>
  </si>
  <si>
    <t>S2_HSD257</t>
  </si>
  <si>
    <t>S2_HSD258</t>
  </si>
  <si>
    <t>S2_HSD097</t>
  </si>
  <si>
    <t>S2_HSD082</t>
  </si>
  <si>
    <t>S2_HSD081</t>
  </si>
  <si>
    <t>S2_HSD256</t>
  </si>
  <si>
    <t>S2_HSD259</t>
  </si>
  <si>
    <t>S2_HSD260</t>
  </si>
  <si>
    <t>S2_HSD261</t>
  </si>
  <si>
    <t>S2_HSD262</t>
  </si>
  <si>
    <t>S2_HSD263</t>
  </si>
  <si>
    <t>S2_HSD264</t>
  </si>
  <si>
    <t>S2_HSD265</t>
  </si>
  <si>
    <t>S2_HSD266</t>
  </si>
  <si>
    <t>S2_HSD267</t>
  </si>
  <si>
    <t>S2_HSD268</t>
  </si>
  <si>
    <t>S2_HSD269</t>
  </si>
  <si>
    <t>S2_HSD120</t>
  </si>
  <si>
    <t>S2_HSD101</t>
  </si>
  <si>
    <t>SG2_DCH_TDO</t>
  </si>
  <si>
    <t>SC_UDB005</t>
  </si>
  <si>
    <t>S3_HSD018+</t>
  </si>
  <si>
    <t>S3_HSD018-</t>
  </si>
  <si>
    <t>S3_HSD006+</t>
  </si>
  <si>
    <t>S3_HSD006-</t>
  </si>
  <si>
    <t>S3_HSD165+</t>
  </si>
  <si>
    <t>S3_HSD165-</t>
  </si>
  <si>
    <t>S3_HSD161+</t>
  </si>
  <si>
    <t>S3_HSD161-</t>
  </si>
  <si>
    <t>S3_U4PI_P0_MDI+</t>
  </si>
  <si>
    <t>S3_U4PI_P0_MDI-</t>
  </si>
  <si>
    <t>S3_U4PI_P5_MDI+</t>
  </si>
  <si>
    <t>S3_U4PI_P5_MDI-</t>
  </si>
  <si>
    <t>S3_U4PI_P1_MDI+</t>
  </si>
  <si>
    <t>S3_U4PI_P1_MDI-</t>
  </si>
  <si>
    <t>S3_U4PI_P6_MDI+</t>
  </si>
  <si>
    <t>S3_U4PI_P6_MDI-</t>
  </si>
  <si>
    <t>S3_U4PILB_P6_MDI+</t>
  </si>
  <si>
    <t>S3_U4PILB_P6_MDI-</t>
  </si>
  <si>
    <t>S3_U4PILB_P5_MDI+</t>
  </si>
  <si>
    <t>S3_U4PILB_P5_MDI-</t>
  </si>
  <si>
    <t>S3_U4PILB_P0_MDI+</t>
  </si>
  <si>
    <t>S3_U4PILB_P0_MDI-</t>
  </si>
  <si>
    <t>S3_U4PILB_P1_MDI+</t>
  </si>
  <si>
    <t>S3_U4PILB_P1_MDI-</t>
  </si>
  <si>
    <t>S3_U2_P2_RC</t>
  </si>
  <si>
    <t>S3_U2_P3_RC</t>
  </si>
  <si>
    <t>S3_U4_P3_RC_1</t>
  </si>
  <si>
    <t>S3_U4_P3_RC_2</t>
  </si>
  <si>
    <t>S3_U4_P2_RC_1</t>
  </si>
  <si>
    <t>S3_U4_P2_RC_2</t>
  </si>
  <si>
    <t>SG3_U4_GIGA_MDI+</t>
  </si>
  <si>
    <t>SG3_U4_GIGA_MDI-</t>
  </si>
  <si>
    <t>S3_U4_P2_R_1</t>
  </si>
  <si>
    <t>S3_U4_P2_R_2</t>
  </si>
  <si>
    <t>S3_U4_GIGA_MDI+</t>
  </si>
  <si>
    <t>S3_U4_GIGA_MDI-</t>
  </si>
  <si>
    <t>S3_U4_P3_R_1</t>
  </si>
  <si>
    <t>S3_U4_P3_R_2</t>
  </si>
  <si>
    <t>S3_HSD126+</t>
  </si>
  <si>
    <t>S3_HSD126-</t>
  </si>
  <si>
    <t>S3_HSD122+</t>
  </si>
  <si>
    <t>S3_HSD122-</t>
  </si>
  <si>
    <t>S3_HSD187</t>
  </si>
  <si>
    <t>S3_HSD188</t>
  </si>
  <si>
    <t>S3_HSD190</t>
  </si>
  <si>
    <t>S3_HSD192</t>
  </si>
  <si>
    <t>S3_HSD189</t>
  </si>
  <si>
    <t>S3_HSD184</t>
  </si>
  <si>
    <t>S3_HSD191</t>
  </si>
  <si>
    <t>S3_HSD181</t>
  </si>
  <si>
    <t>S3_HSD185</t>
  </si>
  <si>
    <t>S3_HSD182</t>
  </si>
  <si>
    <t>S3_HSD183</t>
  </si>
  <si>
    <t>S3_HSD193</t>
  </si>
  <si>
    <t>S3_HSD290</t>
  </si>
  <si>
    <t>S3_HSD186</t>
  </si>
  <si>
    <t>S3_HSD200</t>
  </si>
  <si>
    <t>S3_HSD201</t>
  </si>
  <si>
    <t>S3_HSD203</t>
  </si>
  <si>
    <t>S3_HSD205</t>
  </si>
  <si>
    <t>S3_HSD202</t>
  </si>
  <si>
    <t>S3_HSD197</t>
  </si>
  <si>
    <t>S3_HSD204</t>
  </si>
  <si>
    <t>S3_HSD194</t>
  </si>
  <si>
    <t>S3_HSD198</t>
  </si>
  <si>
    <t>S3_HSD195</t>
  </si>
  <si>
    <t>S3_HSD196</t>
  </si>
  <si>
    <t>S3_HSD206</t>
  </si>
  <si>
    <t>S3_HSD199</t>
  </si>
  <si>
    <t>SG3_HL_P1_TXD0</t>
  </si>
  <si>
    <t>SG3_HL_P1_TXD1</t>
  </si>
  <si>
    <t>SG3_HL_P1_TXD2</t>
  </si>
  <si>
    <t>SG3_HL_P1_TXD3</t>
  </si>
  <si>
    <t>SG3_HL_P5_TXD0</t>
  </si>
  <si>
    <t>SG3_HL_P5_TXD1</t>
  </si>
  <si>
    <t>SG3_HL_P5_TXD2</t>
  </si>
  <si>
    <t>SH32_P7_HSI-</t>
  </si>
  <si>
    <t>SH32_P7_HSI+</t>
  </si>
  <si>
    <t>SH32_P7_HSO-</t>
  </si>
  <si>
    <t>SH32_P7_HSO+</t>
  </si>
  <si>
    <t>SH32_P7_REFCLK_100M+</t>
  </si>
  <si>
    <t>SH32_P7_REFCLK_100M-</t>
  </si>
  <si>
    <t>SH3_DPS_5V0</t>
  </si>
  <si>
    <t>SH32_P7_CLKREQB</t>
  </si>
  <si>
    <t>SH32_P7_LANWAKEB</t>
  </si>
  <si>
    <t>SH32_P7_ISOLATEB</t>
  </si>
  <si>
    <t>SH32_P7_PCIE_RESETB</t>
  </si>
  <si>
    <t>SH32_LDO_5TO3_OUT</t>
  </si>
  <si>
    <t>SH32_L_SWR_5TO1_OUT</t>
  </si>
  <si>
    <t>SH32_XTAL_IN</t>
  </si>
  <si>
    <t>SH32_XTAL_OUT</t>
  </si>
  <si>
    <t>SH32_C_HSO-</t>
  </si>
  <si>
    <t>SH32_C_HSO+</t>
  </si>
  <si>
    <t>SH32_USB_AVDD10</t>
  </si>
  <si>
    <t>SH32_CC1</t>
  </si>
  <si>
    <t>SH32_CC2</t>
  </si>
  <si>
    <t>SH32_DIS_DB</t>
  </si>
  <si>
    <t>SH32_HSD026</t>
  </si>
  <si>
    <t>SH32_SPIO3</t>
  </si>
  <si>
    <t>SH32_SPIO2</t>
  </si>
  <si>
    <t>SH32_ISOLATEBPIN</t>
  </si>
  <si>
    <t>SH32_RSET</t>
  </si>
  <si>
    <t>SH32_RST_INPIN</t>
  </si>
  <si>
    <t>SH32_SPICK</t>
  </si>
  <si>
    <t>SH32_SPICS</t>
  </si>
  <si>
    <t>SH32_SPISI</t>
  </si>
  <si>
    <t>SH32_SPISO</t>
  </si>
  <si>
    <t>SH32_SWR_5TO1_OUT</t>
  </si>
  <si>
    <t>SH32_TESTENPIN</t>
  </si>
  <si>
    <t>SH32_HSD027</t>
  </si>
  <si>
    <t>SH32_SPISI_DBG</t>
  </si>
  <si>
    <t>SH32_SPICK_DBG</t>
  </si>
  <si>
    <t>SH32_SPISO_DBG</t>
  </si>
  <si>
    <t>SH32_SJTCLK</t>
  </si>
  <si>
    <t>SH32_SJTDI</t>
  </si>
  <si>
    <t>SH32_SJTMS</t>
  </si>
  <si>
    <t>SH32_SJTDO/LED0</t>
  </si>
  <si>
    <t>SH32_GPIO8</t>
  </si>
  <si>
    <t>SH32_SPICS_DBG</t>
  </si>
  <si>
    <t>SH32_DEV_SLP</t>
  </si>
  <si>
    <t>SH32_LED1</t>
  </si>
  <si>
    <t>SH32_GPIO_VBUS</t>
  </si>
  <si>
    <t>S3_HSD144</t>
  </si>
  <si>
    <t>S3_P3_LED</t>
  </si>
  <si>
    <t>S3_SCAND_HSD273</t>
  </si>
  <si>
    <t>S3_GPIOB_2</t>
  </si>
  <si>
    <t>S3_SCANB_HSD255</t>
  </si>
  <si>
    <t>S3_HSD257</t>
  </si>
  <si>
    <t>S3_HSD258</t>
  </si>
  <si>
    <t>S3_HSD097</t>
  </si>
  <si>
    <t>S3_HSD082</t>
  </si>
  <si>
    <t>S3_HSD081</t>
  </si>
  <si>
    <t>S3_HSD256</t>
  </si>
  <si>
    <t>S3_HSD259</t>
  </si>
  <si>
    <t>S3_HSD260</t>
  </si>
  <si>
    <t>S3_HSD261</t>
  </si>
  <si>
    <t>S3_HSD262</t>
  </si>
  <si>
    <t>S3_HSD263</t>
  </si>
  <si>
    <t>S3_HSD264</t>
  </si>
  <si>
    <t>S3_HSD265</t>
  </si>
  <si>
    <t>S3_HSD266</t>
  </si>
  <si>
    <t>S3_HSD267</t>
  </si>
  <si>
    <t>S3_HSD268</t>
  </si>
  <si>
    <t>S3_HSD269</t>
  </si>
  <si>
    <t>S3_HSD120</t>
  </si>
  <si>
    <t>S3_HSD101</t>
  </si>
  <si>
    <t>SG3_DCH_TDO</t>
  </si>
  <si>
    <t>SC_UDB007</t>
  </si>
  <si>
    <t>SG0_P0_VDDIO</t>
  </si>
  <si>
    <t>SG0_P1_VDDIO</t>
  </si>
  <si>
    <t>SG0_P5_VDDIO</t>
  </si>
  <si>
    <t>SG1_P0_VDDIO</t>
  </si>
  <si>
    <t>SG1_P1_VDDIO</t>
  </si>
  <si>
    <t>SG1_P5_VDDIO</t>
  </si>
  <si>
    <t>SG2_P0_VDDIO</t>
  </si>
  <si>
    <t>SG2_P1_VDDIO</t>
  </si>
  <si>
    <t>SG2_P5_VDDIO</t>
  </si>
  <si>
    <t>SG3_P0_VDDIO</t>
  </si>
  <si>
    <t>SG3_P1_VDDIO</t>
  </si>
  <si>
    <t>SG3_P5_VDDIO</t>
  </si>
  <si>
    <t>SC_UDB082</t>
  </si>
  <si>
    <t>SC_UDB008</t>
  </si>
  <si>
    <t>SC_UDB009</t>
  </si>
  <si>
    <t>SC_UDB010</t>
  </si>
  <si>
    <t>SC_HSD293</t>
  </si>
  <si>
    <t>SC_PWCT_HSD995</t>
  </si>
  <si>
    <t>SC_UDB_KB1</t>
  </si>
  <si>
    <t>P000A_S0_BRPHY_P0_1_5_6</t>
  </si>
  <si>
    <t>P000B_S0_G_BRPHY_P0_1_5_6</t>
  </si>
  <si>
    <t>GOLD0</t>
  </si>
  <si>
    <t>P000C_S0_G_LB_BR0_1_5_6</t>
  </si>
  <si>
    <t>P000D_S0_G_P2_3_GIGA</t>
  </si>
  <si>
    <t>P000E_S0_G_LB_FE</t>
  </si>
  <si>
    <t>P000F_S0_RGMII0</t>
  </si>
  <si>
    <t>P000G_S0_RGMII1</t>
  </si>
  <si>
    <t>P000H_S0_RGMII5</t>
  </si>
  <si>
    <t>P000I_S0_G_RGMII0_1_5</t>
  </si>
  <si>
    <t>P000J_S0_SGMII_P4_5</t>
  </si>
  <si>
    <t>P000K_S0_PCIE_P6_7</t>
  </si>
  <si>
    <t>P000L_S0_PCIE_CTRL_HostPWR</t>
  </si>
  <si>
    <t>RHPC1</t>
  </si>
  <si>
    <t>SH0_VDD5_ATX</t>
  </si>
  <si>
    <t>P000M_S0_G_SGMII</t>
  </si>
  <si>
    <t>P000N_S0_H_Host1</t>
  </si>
  <si>
    <t>RH192</t>
  </si>
  <si>
    <t>RH1104</t>
  </si>
  <si>
    <t>RH1182</t>
  </si>
  <si>
    <t>RH1192</t>
  </si>
  <si>
    <t>RH1232</t>
  </si>
  <si>
    <t>RH1243</t>
  </si>
  <si>
    <t>RH1263</t>
  </si>
  <si>
    <t>RH1273</t>
  </si>
  <si>
    <t>RH1283</t>
  </si>
  <si>
    <t>P000O_S0_H_Host2</t>
  </si>
  <si>
    <t>BDH21</t>
  </si>
  <si>
    <t>BDH22</t>
  </si>
  <si>
    <t>BDH23</t>
  </si>
  <si>
    <t>BDH24</t>
  </si>
  <si>
    <t>CH21</t>
  </si>
  <si>
    <t>CH2111</t>
  </si>
  <si>
    <t>CH2112</t>
  </si>
  <si>
    <t>CH2171</t>
  </si>
  <si>
    <t>CH2172</t>
  </si>
  <si>
    <t>CH2173</t>
  </si>
  <si>
    <t>CH2174</t>
  </si>
  <si>
    <t>CH2201</t>
  </si>
  <si>
    <t>CH2202</t>
  </si>
  <si>
    <t>CH2251</t>
  </si>
  <si>
    <t>CH2252</t>
  </si>
  <si>
    <t>CH2331</t>
  </si>
  <si>
    <t>CH2341</t>
  </si>
  <si>
    <t>CH2342</t>
  </si>
  <si>
    <t>CH2351</t>
  </si>
  <si>
    <t>CH2352</t>
  </si>
  <si>
    <t>CH2361</t>
  </si>
  <si>
    <t>CH2362</t>
  </si>
  <si>
    <t>CH2363</t>
  </si>
  <si>
    <t>CH2364</t>
  </si>
  <si>
    <t>CH2391</t>
  </si>
  <si>
    <t>CH2392</t>
  </si>
  <si>
    <t>CH2401</t>
  </si>
  <si>
    <t>CH2402</t>
  </si>
  <si>
    <t>CH2403</t>
  </si>
  <si>
    <t>CH2404</t>
  </si>
  <si>
    <t>CH2501</t>
  </si>
  <si>
    <t>CH2502</t>
  </si>
  <si>
    <t>CH2503</t>
  </si>
  <si>
    <t>CH2504</t>
  </si>
  <si>
    <t>CH2551</t>
  </si>
  <si>
    <t>CH2552</t>
  </si>
  <si>
    <t>CH2601</t>
  </si>
  <si>
    <t>CH2602</t>
  </si>
  <si>
    <t>CH2631</t>
  </si>
  <si>
    <t>CH2632</t>
  </si>
  <si>
    <t>CH2633</t>
  </si>
  <si>
    <t>CH2634</t>
  </si>
  <si>
    <t>HOST2</t>
  </si>
  <si>
    <t>LH21</t>
  </si>
  <si>
    <t>RH23</t>
  </si>
  <si>
    <t>RH212</t>
  </si>
  <si>
    <t>RH213</t>
  </si>
  <si>
    <t>RH214</t>
  </si>
  <si>
    <t>RH216</t>
  </si>
  <si>
    <t>RH218</t>
  </si>
  <si>
    <t>RH219</t>
  </si>
  <si>
    <t>RH221</t>
  </si>
  <si>
    <t>RH222</t>
  </si>
  <si>
    <t>RH223</t>
  </si>
  <si>
    <t>RH229</t>
  </si>
  <si>
    <t>RH230</t>
  </si>
  <si>
    <t>RH232</t>
  </si>
  <si>
    <t>RH251</t>
  </si>
  <si>
    <t>RH252</t>
  </si>
  <si>
    <t>RH261</t>
  </si>
  <si>
    <t>RH262</t>
  </si>
  <si>
    <t>RH271</t>
  </si>
  <si>
    <t>RH272</t>
  </si>
  <si>
    <t>RH281</t>
  </si>
  <si>
    <t>RH282</t>
  </si>
  <si>
    <t>RH291</t>
  </si>
  <si>
    <t>RH292</t>
  </si>
  <si>
    <t>RH2101</t>
  </si>
  <si>
    <t>RH2102</t>
  </si>
  <si>
    <t>RH2103</t>
  </si>
  <si>
    <t>RH2104</t>
  </si>
  <si>
    <t>RH2182</t>
  </si>
  <si>
    <t>RH2192</t>
  </si>
  <si>
    <t>RH2232</t>
  </si>
  <si>
    <t>RH2241</t>
  </si>
  <si>
    <t>RH2242</t>
  </si>
  <si>
    <t>RH2243</t>
  </si>
  <si>
    <t>RH2261</t>
  </si>
  <si>
    <t>RH2262</t>
  </si>
  <si>
    <t>RH2263</t>
  </si>
  <si>
    <t>RH2271</t>
  </si>
  <si>
    <t>RH2272</t>
  </si>
  <si>
    <t>RH2273</t>
  </si>
  <si>
    <t>RH2281</t>
  </si>
  <si>
    <t>RH2282</t>
  </si>
  <si>
    <t>RH2283</t>
  </si>
  <si>
    <t>RH2511</t>
  </si>
  <si>
    <t>SH02_DGND1</t>
  </si>
  <si>
    <t>SH02_DGND2</t>
  </si>
  <si>
    <t>SH02_DGND3</t>
  </si>
  <si>
    <t>SH02_DGND4</t>
  </si>
  <si>
    <t>SH02_DPS_5V0</t>
  </si>
  <si>
    <t>SH02_PCIEGND1</t>
  </si>
  <si>
    <t>SH02_PCIEGND2</t>
  </si>
  <si>
    <t>SH02_PCIEGND3</t>
  </si>
  <si>
    <t>SH02_PCIEGND4</t>
  </si>
  <si>
    <t>SPIH21</t>
  </si>
  <si>
    <t>YH21</t>
  </si>
  <si>
    <t>P000P_S0_AT_GPIO_INH_RTT</t>
  </si>
  <si>
    <t>RD100</t>
  </si>
  <si>
    <t>RD101</t>
  </si>
  <si>
    <t>RD178</t>
  </si>
  <si>
    <t>RD179</t>
  </si>
  <si>
    <t>RD180</t>
  </si>
  <si>
    <t>RD181</t>
  </si>
  <si>
    <t>P000Q_S0_G_AT_GPIO_INH_RTT</t>
  </si>
  <si>
    <t>P000R_S0_SPI_WAKE_XTAL</t>
  </si>
  <si>
    <t>P000S_S0_G_SPI_WAKE_XTAL</t>
  </si>
  <si>
    <t>RG73</t>
  </si>
  <si>
    <t>RG74</t>
  </si>
  <si>
    <t>RG75</t>
  </si>
  <si>
    <t>RG76</t>
  </si>
  <si>
    <t>RG77</t>
  </si>
  <si>
    <t>RG78</t>
  </si>
  <si>
    <t>CD80</t>
  </si>
  <si>
    <t>CD81</t>
  </si>
  <si>
    <t>CD82</t>
  </si>
  <si>
    <t>CD86</t>
  </si>
  <si>
    <t>P001A_S1_BRPHY_P0_1_5_6</t>
  </si>
  <si>
    <t>P001B_S1_G_BRPHY_P0_1_5_6</t>
  </si>
  <si>
    <t>1R19</t>
  </si>
  <si>
    <t>GOLD1</t>
  </si>
  <si>
    <t>P001C_S1_G_LB_BR0_1_5_6</t>
  </si>
  <si>
    <t>P001D_S1_G_P2_3_GIGA</t>
  </si>
  <si>
    <t>P001E_S1_G_LB_FE</t>
  </si>
  <si>
    <t>P001F_S1_RGMII0</t>
  </si>
  <si>
    <t>P001G_S1_RGMII1</t>
  </si>
  <si>
    <t>P001H_S1_RGMII5</t>
  </si>
  <si>
    <t>P001I_S1_G_RGMII0_1_5</t>
  </si>
  <si>
    <t>P001J_S1_SGMII_P4_5</t>
  </si>
  <si>
    <t>P001K_S1_PCIE_P6_7</t>
  </si>
  <si>
    <t>P001L_S1_PCIE_CTRL_HostPWR</t>
  </si>
  <si>
    <t>1RHPC1</t>
  </si>
  <si>
    <t>SH1_VDD5_ATX</t>
  </si>
  <si>
    <t>P001M_S1_G_SGMII</t>
  </si>
  <si>
    <t>P001N_S1_H_Host1</t>
  </si>
  <si>
    <t>1RH192</t>
  </si>
  <si>
    <t>1RH1104</t>
  </si>
  <si>
    <t>1RH1182</t>
  </si>
  <si>
    <t>1RH1192</t>
  </si>
  <si>
    <t>1RH1232</t>
  </si>
  <si>
    <t>1RH1243</t>
  </si>
  <si>
    <t>1RH1263</t>
  </si>
  <si>
    <t>1RH1273</t>
  </si>
  <si>
    <t>1RH1283</t>
  </si>
  <si>
    <t>P001O_S1_H_Host2</t>
  </si>
  <si>
    <t>1BDH21</t>
  </si>
  <si>
    <t>1BDH22</t>
  </si>
  <si>
    <t>1BDH23</t>
  </si>
  <si>
    <t>1BDH24</t>
  </si>
  <si>
    <t>1CH21</t>
  </si>
  <si>
    <t>1CH211</t>
  </si>
  <si>
    <t>1CH212</t>
  </si>
  <si>
    <t>1CH221</t>
  </si>
  <si>
    <t>1CH222</t>
  </si>
  <si>
    <t>1CH241</t>
  </si>
  <si>
    <t>1CH242</t>
  </si>
  <si>
    <t>1CH252</t>
  </si>
  <si>
    <t>1CH253</t>
  </si>
  <si>
    <t>1CH254</t>
  </si>
  <si>
    <t>1CH267</t>
  </si>
  <si>
    <t>1CH268</t>
  </si>
  <si>
    <t>1CH2111</t>
  </si>
  <si>
    <t>1CH2112</t>
  </si>
  <si>
    <t>1CH2171</t>
  </si>
  <si>
    <t>1CH2172</t>
  </si>
  <si>
    <t>1CH2173</t>
  </si>
  <si>
    <t>1CH2174</t>
  </si>
  <si>
    <t>1CH2201</t>
  </si>
  <si>
    <t>1CH2202</t>
  </si>
  <si>
    <t>1CH2251</t>
  </si>
  <si>
    <t>1CH2252</t>
  </si>
  <si>
    <t>1CH2331</t>
  </si>
  <si>
    <t>1CH2341</t>
  </si>
  <si>
    <t>1CH2342</t>
  </si>
  <si>
    <t>1CH2351</t>
  </si>
  <si>
    <t>1CH2352</t>
  </si>
  <si>
    <t>1CH2361</t>
  </si>
  <si>
    <t>1CH2362</t>
  </si>
  <si>
    <t>1CH2363</t>
  </si>
  <si>
    <t>1CH2364</t>
  </si>
  <si>
    <t>1CH2391</t>
  </si>
  <si>
    <t>1CH2392</t>
  </si>
  <si>
    <t>1CH2401</t>
  </si>
  <si>
    <t>1CH2402</t>
  </si>
  <si>
    <t>1CH2403</t>
  </si>
  <si>
    <t>1CH2404</t>
  </si>
  <si>
    <t>1CH2501</t>
  </si>
  <si>
    <t>1CH2502</t>
  </si>
  <si>
    <t>1CH2503</t>
  </si>
  <si>
    <t>1CH2504</t>
  </si>
  <si>
    <t>1CH2551</t>
  </si>
  <si>
    <t>1CH2552</t>
  </si>
  <si>
    <t>1CH2601</t>
  </si>
  <si>
    <t>1CH2602</t>
  </si>
  <si>
    <t>1CH2631</t>
  </si>
  <si>
    <t>1CH2632</t>
  </si>
  <si>
    <t>1CH2633</t>
  </si>
  <si>
    <t>1CH2634</t>
  </si>
  <si>
    <t>1HOST2</t>
  </si>
  <si>
    <t>1LH21</t>
  </si>
  <si>
    <t>1RH23</t>
  </si>
  <si>
    <t>1RH212</t>
  </si>
  <si>
    <t>1RH213</t>
  </si>
  <si>
    <t>1RH214</t>
  </si>
  <si>
    <t>1RH216</t>
  </si>
  <si>
    <t>1RH218</t>
  </si>
  <si>
    <t>1RH219</t>
  </si>
  <si>
    <t>1RH221</t>
  </si>
  <si>
    <t>1RH222</t>
  </si>
  <si>
    <t>1RH223</t>
  </si>
  <si>
    <t>1RH229</t>
  </si>
  <si>
    <t>1RH230</t>
  </si>
  <si>
    <t>1RH232</t>
  </si>
  <si>
    <t>1RH251</t>
  </si>
  <si>
    <t>1RH252</t>
  </si>
  <si>
    <t>1RH261</t>
  </si>
  <si>
    <t>1RH262</t>
  </si>
  <si>
    <t>1RH271</t>
  </si>
  <si>
    <t>1RH272</t>
  </si>
  <si>
    <t>1RH281</t>
  </si>
  <si>
    <t>1RH282</t>
  </si>
  <si>
    <t>1RH291</t>
  </si>
  <si>
    <t>1RH292</t>
  </si>
  <si>
    <t>1RH2101</t>
  </si>
  <si>
    <t>1RH2102</t>
  </si>
  <si>
    <t>1RH2103</t>
  </si>
  <si>
    <t>1RH2104</t>
  </si>
  <si>
    <t>1RH2182</t>
  </si>
  <si>
    <t>1RH2192</t>
  </si>
  <si>
    <t>1RH2232</t>
  </si>
  <si>
    <t>1RH2241</t>
  </si>
  <si>
    <t>1RH2242</t>
  </si>
  <si>
    <t>1RH2243</t>
  </si>
  <si>
    <t>1RH2261</t>
  </si>
  <si>
    <t>1RH2262</t>
  </si>
  <si>
    <t>1RH2263</t>
  </si>
  <si>
    <t>1RH2271</t>
  </si>
  <si>
    <t>1RH2272</t>
  </si>
  <si>
    <t>1RH2273</t>
  </si>
  <si>
    <t>1RH2281</t>
  </si>
  <si>
    <t>1RH2282</t>
  </si>
  <si>
    <t>1RH2283</t>
  </si>
  <si>
    <t>1RH2511</t>
  </si>
  <si>
    <t>1SPIH21</t>
  </si>
  <si>
    <t>1YH21</t>
  </si>
  <si>
    <t>SH12_DGND1</t>
  </si>
  <si>
    <t>SH12_DGND2</t>
  </si>
  <si>
    <t>SH12_DGND3</t>
  </si>
  <si>
    <t>SH12_DGND4</t>
  </si>
  <si>
    <t>SH12_DPS_5V0</t>
  </si>
  <si>
    <t>SH12_PCIEGND1</t>
  </si>
  <si>
    <t>SH12_PCIEGND2</t>
  </si>
  <si>
    <t>SH12_PCIEGND3</t>
  </si>
  <si>
    <t>SH12_PCIEGND4</t>
  </si>
  <si>
    <t>P001P_S1_AT_GPIO_INH_RTT</t>
  </si>
  <si>
    <t>1RD100</t>
  </si>
  <si>
    <t>1RD101</t>
  </si>
  <si>
    <t>1RD178</t>
  </si>
  <si>
    <t>1RD179</t>
  </si>
  <si>
    <t>1RD180</t>
  </si>
  <si>
    <t>1RD181</t>
  </si>
  <si>
    <t>P001Q_S1_G_AT_GPIO_INH_RTT</t>
  </si>
  <si>
    <t>P001R_S1_SPI_WAKE_XTAL</t>
  </si>
  <si>
    <t>P001S_S1_G_SPI_WAKE_XTAL</t>
  </si>
  <si>
    <t>1RG73</t>
  </si>
  <si>
    <t>1RG74</t>
  </si>
  <si>
    <t>1RG75</t>
  </si>
  <si>
    <t>1RG76</t>
  </si>
  <si>
    <t>1RG77</t>
  </si>
  <si>
    <t>1RG78</t>
  </si>
  <si>
    <t>CD87</t>
  </si>
  <si>
    <t>CD88</t>
  </si>
  <si>
    <t>CD90</t>
  </si>
  <si>
    <t>CD96</t>
  </si>
  <si>
    <t>CD98</t>
  </si>
  <si>
    <t>CD99</t>
  </si>
  <si>
    <t>CD100</t>
  </si>
  <si>
    <t>CD142</t>
  </si>
  <si>
    <t>P002A_S2_BRPHY_P0_1_5_6</t>
  </si>
  <si>
    <t>P002B_S2_G_BRPHY_P0_1_5_6</t>
  </si>
  <si>
    <t>2R19</t>
  </si>
  <si>
    <t>GOLD2</t>
  </si>
  <si>
    <t>P002C_S2_G_LB_BR0_1_5_6</t>
  </si>
  <si>
    <t>P002D_S2_G_P2_3_GIGA</t>
  </si>
  <si>
    <t>P002E_S2_G_LB_FE</t>
  </si>
  <si>
    <t>P002F_S2_RGMII0</t>
  </si>
  <si>
    <t>P002G_S2_RGMII1</t>
  </si>
  <si>
    <t>P002H_S2_RGMII5</t>
  </si>
  <si>
    <t>P002I_S2_G_RGMII0_1_5</t>
  </si>
  <si>
    <t>P002J_S2_SGMII_P4_5</t>
  </si>
  <si>
    <t>P002K_S2_PCIE_P6_7</t>
  </si>
  <si>
    <t>P002L_S2_PCIE_CTRL_HostPWR</t>
  </si>
  <si>
    <t>2RHPC1</t>
  </si>
  <si>
    <t>SH2_VDD5_ATX</t>
  </si>
  <si>
    <t>P002M_S2_G_SGMII</t>
  </si>
  <si>
    <t>P002N_S2_H_Host1</t>
  </si>
  <si>
    <t>2RH192</t>
  </si>
  <si>
    <t>2RH1104</t>
  </si>
  <si>
    <t>2RH1182</t>
  </si>
  <si>
    <t>2RH1192</t>
  </si>
  <si>
    <t>2RH1232</t>
  </si>
  <si>
    <t>2RH1243</t>
  </si>
  <si>
    <t>2RH1263</t>
  </si>
  <si>
    <t>2RH1273</t>
  </si>
  <si>
    <t>2RH1283</t>
  </si>
  <si>
    <t>P002O_S2_H_Host2</t>
  </si>
  <si>
    <t>2BDH21</t>
  </si>
  <si>
    <t>2BDH22</t>
  </si>
  <si>
    <t>2BDH23</t>
  </si>
  <si>
    <t>2BDH24</t>
  </si>
  <si>
    <t>2CH21</t>
  </si>
  <si>
    <t>2CH211</t>
  </si>
  <si>
    <t>2CH212</t>
  </si>
  <si>
    <t>2CH221</t>
  </si>
  <si>
    <t>2CH222</t>
  </si>
  <si>
    <t>2CH241</t>
  </si>
  <si>
    <t>2CH242</t>
  </si>
  <si>
    <t>2CH252</t>
  </si>
  <si>
    <t>2CH253</t>
  </si>
  <si>
    <t>2CH254</t>
  </si>
  <si>
    <t>2CH267</t>
  </si>
  <si>
    <t>2CH268</t>
  </si>
  <si>
    <t>2CH2111</t>
  </si>
  <si>
    <t>2CH2112</t>
  </si>
  <si>
    <t>2CH2171</t>
  </si>
  <si>
    <t>2CH2172</t>
  </si>
  <si>
    <t>2CH2173</t>
  </si>
  <si>
    <t>2CH2174</t>
  </si>
  <si>
    <t>2CH2201</t>
  </si>
  <si>
    <t>2CH2202</t>
  </si>
  <si>
    <t>2CH2251</t>
  </si>
  <si>
    <t>2CH2252</t>
  </si>
  <si>
    <t>2CH2331</t>
  </si>
  <si>
    <t>2CH2341</t>
  </si>
  <si>
    <t>2CH2342</t>
  </si>
  <si>
    <t>2CH2351</t>
  </si>
  <si>
    <t>2CH2352</t>
  </si>
  <si>
    <t>2CH2361</t>
  </si>
  <si>
    <t>2CH2362</t>
  </si>
  <si>
    <t>2CH2363</t>
  </si>
  <si>
    <t>2CH2364</t>
  </si>
  <si>
    <t>2CH2391</t>
  </si>
  <si>
    <t>2CH2392</t>
  </si>
  <si>
    <t>2CH2401</t>
  </si>
  <si>
    <t>2CH2402</t>
  </si>
  <si>
    <t>2CH2403</t>
  </si>
  <si>
    <t>2CH2404</t>
  </si>
  <si>
    <t>2CH2501</t>
  </si>
  <si>
    <t>2CH2502</t>
  </si>
  <si>
    <t>2CH2503</t>
  </si>
  <si>
    <t>2CH2504</t>
  </si>
  <si>
    <t>2CH2551</t>
  </si>
  <si>
    <t>2CH2552</t>
  </si>
  <si>
    <t>2CH2601</t>
  </si>
  <si>
    <t>2CH2602</t>
  </si>
  <si>
    <t>2CH2631</t>
  </si>
  <si>
    <t>2CH2632</t>
  </si>
  <si>
    <t>2CH2633</t>
  </si>
  <si>
    <t>2CH2634</t>
  </si>
  <si>
    <t>2HOST2</t>
  </si>
  <si>
    <t>2LH21</t>
  </si>
  <si>
    <t>2RH23</t>
  </si>
  <si>
    <t>2RH212</t>
  </si>
  <si>
    <t>2RH213</t>
  </si>
  <si>
    <t>2RH214</t>
  </si>
  <si>
    <t>2RH216</t>
  </si>
  <si>
    <t>2RH218</t>
  </si>
  <si>
    <t>2RH219</t>
  </si>
  <si>
    <t>2RH221</t>
  </si>
  <si>
    <t>2RH222</t>
  </si>
  <si>
    <t>2RH223</t>
  </si>
  <si>
    <t>2RH229</t>
  </si>
  <si>
    <t>2RH230</t>
  </si>
  <si>
    <t>2RH232</t>
  </si>
  <si>
    <t>2RH251</t>
  </si>
  <si>
    <t>2RH252</t>
  </si>
  <si>
    <t>2RH261</t>
  </si>
  <si>
    <t>2RH262</t>
  </si>
  <si>
    <t>2RH271</t>
  </si>
  <si>
    <t>2RH272</t>
  </si>
  <si>
    <t>2RH281</t>
  </si>
  <si>
    <t>2RH282</t>
  </si>
  <si>
    <t>2RH291</t>
  </si>
  <si>
    <t>2RH292</t>
  </si>
  <si>
    <t>2RH2101</t>
  </si>
  <si>
    <t>2RH2102</t>
  </si>
  <si>
    <t>2RH2103</t>
  </si>
  <si>
    <t>2RH2104</t>
  </si>
  <si>
    <t>2RH2182</t>
  </si>
  <si>
    <t>2RH2192</t>
  </si>
  <si>
    <t>2RH2232</t>
  </si>
  <si>
    <t>2RH2241</t>
  </si>
  <si>
    <t>2RH2242</t>
  </si>
  <si>
    <t>2RH2243</t>
  </si>
  <si>
    <t>2RH2261</t>
  </si>
  <si>
    <t>2RH2262</t>
  </si>
  <si>
    <t>2RH2263</t>
  </si>
  <si>
    <t>2RH2271</t>
  </si>
  <si>
    <t>2RH2272</t>
  </si>
  <si>
    <t>2RH2273</t>
  </si>
  <si>
    <t>2RH2281</t>
  </si>
  <si>
    <t>2RH2282</t>
  </si>
  <si>
    <t>2RH2283</t>
  </si>
  <si>
    <t>2RH2511</t>
  </si>
  <si>
    <t>2SPIH21</t>
  </si>
  <si>
    <t>2YH21</t>
  </si>
  <si>
    <t>SH22_DGND1</t>
  </si>
  <si>
    <t>SH22_DGND2</t>
  </si>
  <si>
    <t>SH22_DGND3</t>
  </si>
  <si>
    <t>SH22_DGND4</t>
  </si>
  <si>
    <t>SH22_DPS_5V0</t>
  </si>
  <si>
    <t>SH22_PCIEGND1</t>
  </si>
  <si>
    <t>SH22_PCIEGND2</t>
  </si>
  <si>
    <t>SH22_PCIEGND3</t>
  </si>
  <si>
    <t>SH22_PCIEGND4</t>
  </si>
  <si>
    <t>P002P_S2_AT_GPIO_INH_RTT</t>
  </si>
  <si>
    <t>2RD100</t>
  </si>
  <si>
    <t>2RD101</t>
  </si>
  <si>
    <t>2RD178</t>
  </si>
  <si>
    <t>2RD179</t>
  </si>
  <si>
    <t>2RD180</t>
  </si>
  <si>
    <t>2RD181</t>
  </si>
  <si>
    <t>P002Q_S2_G_AT_GPIO_INH_RTT</t>
  </si>
  <si>
    <t>P002R_S2_SPI_WAKE_XTAL</t>
  </si>
  <si>
    <t>P002S_S2_G_SPI_WAKE_XTAL</t>
  </si>
  <si>
    <t>2RG73</t>
  </si>
  <si>
    <t>2RG74</t>
  </si>
  <si>
    <t>2RG75</t>
  </si>
  <si>
    <t>2RG76</t>
  </si>
  <si>
    <t>2RG77</t>
  </si>
  <si>
    <t>2RG78</t>
  </si>
  <si>
    <t>BD8</t>
  </si>
  <si>
    <t>BD9</t>
  </si>
  <si>
    <t>BD10</t>
  </si>
  <si>
    <t>CD104</t>
  </si>
  <si>
    <t>CD105</t>
  </si>
  <si>
    <t>CD106</t>
  </si>
  <si>
    <t>CD107</t>
  </si>
  <si>
    <t>CD108</t>
  </si>
  <si>
    <t>CD140</t>
  </si>
  <si>
    <t>CD141</t>
  </si>
  <si>
    <t>CD143</t>
  </si>
  <si>
    <t>P003A_S3_BRPHY_P0_1_5_6</t>
  </si>
  <si>
    <t>P003B_S3_G_BRPHY_P0_1_5_6</t>
  </si>
  <si>
    <t>3R19</t>
  </si>
  <si>
    <t>GOLD3</t>
  </si>
  <si>
    <t>P003C_S3_G_LB_BR0_1_5_6</t>
  </si>
  <si>
    <t>P003D_S3_G_P2_3_GIGA</t>
  </si>
  <si>
    <t>P003E_S3_G_LB_FE</t>
  </si>
  <si>
    <t>P003F_S3_RGMII0</t>
  </si>
  <si>
    <t>P003G_S3_RGMII1</t>
  </si>
  <si>
    <t>P003H_S3_RGMII5</t>
  </si>
  <si>
    <t>P003I_S3_G_RGMII0_1_5</t>
  </si>
  <si>
    <t>P003J_S3_SGMII_P4_5</t>
  </si>
  <si>
    <t>P003K_S3_PCIE_P6_7</t>
  </si>
  <si>
    <t>P003L_S3_PCIE_CTRL_HostPWR</t>
  </si>
  <si>
    <t>3RHPC1</t>
  </si>
  <si>
    <t>SH3_VDD5_ATX</t>
  </si>
  <si>
    <t>P003M_S3_G_SGMII</t>
  </si>
  <si>
    <t>P003N_S3_H_Host1</t>
  </si>
  <si>
    <t>3RH192</t>
  </si>
  <si>
    <t>3RH1104</t>
  </si>
  <si>
    <t>3RH1182</t>
  </si>
  <si>
    <t>3RH1192</t>
  </si>
  <si>
    <t>3RH1232</t>
  </si>
  <si>
    <t>3RH1243</t>
  </si>
  <si>
    <t>3RH1263</t>
  </si>
  <si>
    <t>3RH1273</t>
  </si>
  <si>
    <t>3RH1283</t>
  </si>
  <si>
    <t>P003O_S3_H_Host2</t>
  </si>
  <si>
    <t>3BDH21</t>
  </si>
  <si>
    <t>3BDH22</t>
  </si>
  <si>
    <t>3BDH23</t>
  </si>
  <si>
    <t>3BDH24</t>
  </si>
  <si>
    <t>3CH21</t>
  </si>
  <si>
    <t>3CH211</t>
  </si>
  <si>
    <t>3CH212</t>
  </si>
  <si>
    <t>3CH221</t>
  </si>
  <si>
    <t>3CH222</t>
  </si>
  <si>
    <t>3CH241</t>
  </si>
  <si>
    <t>3CH242</t>
  </si>
  <si>
    <t>3CH252</t>
  </si>
  <si>
    <t>3CH253</t>
  </si>
  <si>
    <t>3CH254</t>
  </si>
  <si>
    <t>3CH267</t>
  </si>
  <si>
    <t>3CH268</t>
  </si>
  <si>
    <t>3CH2111</t>
  </si>
  <si>
    <t>3CH2112</t>
  </si>
  <si>
    <t>3CH2171</t>
  </si>
  <si>
    <t>3CH2172</t>
  </si>
  <si>
    <t>3CH2173</t>
  </si>
  <si>
    <t>3CH2174</t>
  </si>
  <si>
    <t>3CH2201</t>
  </si>
  <si>
    <t>3CH2202</t>
  </si>
  <si>
    <t>3CH2251</t>
  </si>
  <si>
    <t>3CH2252</t>
  </si>
  <si>
    <t>3CH2331</t>
  </si>
  <si>
    <t>3CH2341</t>
  </si>
  <si>
    <t>3CH2342</t>
  </si>
  <si>
    <t>3CH2351</t>
  </si>
  <si>
    <t>3CH2352</t>
  </si>
  <si>
    <t>3CH2361</t>
  </si>
  <si>
    <t>3CH2362</t>
  </si>
  <si>
    <t>3CH2363</t>
  </si>
  <si>
    <t>3CH2364</t>
  </si>
  <si>
    <t>3CH2391</t>
  </si>
  <si>
    <t>3CH2392</t>
  </si>
  <si>
    <t>3CH2401</t>
  </si>
  <si>
    <t>3CH2402</t>
  </si>
  <si>
    <t>3CH2403</t>
  </si>
  <si>
    <t>3CH2404</t>
  </si>
  <si>
    <t>3CH2501</t>
  </si>
  <si>
    <t>3CH2502</t>
  </si>
  <si>
    <t>3CH2503</t>
  </si>
  <si>
    <t>3CH2504</t>
  </si>
  <si>
    <t>3CH2551</t>
  </si>
  <si>
    <t>3CH2552</t>
  </si>
  <si>
    <t>3CH2601</t>
  </si>
  <si>
    <t>3CH2602</t>
  </si>
  <si>
    <t>3CH2631</t>
  </si>
  <si>
    <t>3CH2632</t>
  </si>
  <si>
    <t>3CH2633</t>
  </si>
  <si>
    <t>3CH2634</t>
  </si>
  <si>
    <t>3HOST2</t>
  </si>
  <si>
    <t>3LH21</t>
  </si>
  <si>
    <t>3RH23</t>
  </si>
  <si>
    <t>3RH212</t>
  </si>
  <si>
    <t>3RH213</t>
  </si>
  <si>
    <t>3RH214</t>
  </si>
  <si>
    <t>3RH216</t>
  </si>
  <si>
    <t>3RH218</t>
  </si>
  <si>
    <t>3RH219</t>
  </si>
  <si>
    <t>3RH221</t>
  </si>
  <si>
    <t>3RH222</t>
  </si>
  <si>
    <t>3RH223</t>
  </si>
  <si>
    <t>3RH229</t>
  </si>
  <si>
    <t>3RH230</t>
  </si>
  <si>
    <t>3RH232</t>
  </si>
  <si>
    <t>3RH251</t>
  </si>
  <si>
    <t>3RH252</t>
  </si>
  <si>
    <t>3RH261</t>
  </si>
  <si>
    <t>3RH262</t>
  </si>
  <si>
    <t>3RH271</t>
  </si>
  <si>
    <t>3RH272</t>
  </si>
  <si>
    <t>3RH281</t>
  </si>
  <si>
    <t>3RH282</t>
  </si>
  <si>
    <t>3RH291</t>
  </si>
  <si>
    <t>3RH292</t>
  </si>
  <si>
    <t>3RH2101</t>
  </si>
  <si>
    <t>3RH2102</t>
  </si>
  <si>
    <t>3RH2103</t>
  </si>
  <si>
    <t>3RH2104</t>
  </si>
  <si>
    <t>3RH2182</t>
  </si>
  <si>
    <t>3RH2192</t>
  </si>
  <si>
    <t>3RH2232</t>
  </si>
  <si>
    <t>3RH2241</t>
  </si>
  <si>
    <t>3RH2242</t>
  </si>
  <si>
    <t>3RH2243</t>
  </si>
  <si>
    <t>3RH2261</t>
  </si>
  <si>
    <t>3RH2262</t>
  </si>
  <si>
    <t>3RH2263</t>
  </si>
  <si>
    <t>3RH2271</t>
  </si>
  <si>
    <t>3RH2272</t>
  </si>
  <si>
    <t>3RH2273</t>
  </si>
  <si>
    <t>3RH2281</t>
  </si>
  <si>
    <t>3RH2282</t>
  </si>
  <si>
    <t>3RH2283</t>
  </si>
  <si>
    <t>3RH2511</t>
  </si>
  <si>
    <t>3SPIH21</t>
  </si>
  <si>
    <t>3YH21</t>
  </si>
  <si>
    <t>SH32_DGND1</t>
  </si>
  <si>
    <t>SH32_DGND2</t>
  </si>
  <si>
    <t>SH32_DGND3</t>
  </si>
  <si>
    <t>SH32_DGND4</t>
  </si>
  <si>
    <t>SH32_DPS_5V0</t>
  </si>
  <si>
    <t>SH32_PCIEGND1</t>
  </si>
  <si>
    <t>SH32_PCIEGND2</t>
  </si>
  <si>
    <t>SH32_PCIEGND3</t>
  </si>
  <si>
    <t>SH32_PCIEGND4</t>
  </si>
  <si>
    <t>P003P_S3_AT_GPIO_INH_RTT</t>
  </si>
  <si>
    <t>3RD100</t>
  </si>
  <si>
    <t>3RD101</t>
  </si>
  <si>
    <t>3RD178</t>
  </si>
  <si>
    <t>3RD179</t>
  </si>
  <si>
    <t>3RD180</t>
  </si>
  <si>
    <t>3RD181</t>
  </si>
  <si>
    <t>P003Q_S3_G_AT_GPIO_INH_RTT</t>
  </si>
  <si>
    <t>P003R_S3_SPI_WAKE_XTAL</t>
  </si>
  <si>
    <t>P003S_S3_G_SPI_WAKE_XTAL</t>
  </si>
  <si>
    <t>3RG73</t>
  </si>
  <si>
    <t>3RG74</t>
  </si>
  <si>
    <t>3RG75</t>
  </si>
  <si>
    <t>3RG76</t>
  </si>
  <si>
    <t>3RG77</t>
  </si>
  <si>
    <t>3RG78</t>
  </si>
  <si>
    <t>R586</t>
  </si>
  <si>
    <t>CG80</t>
  </si>
  <si>
    <t>CG81</t>
  </si>
  <si>
    <t>CG82</t>
  </si>
  <si>
    <t>CG86</t>
  </si>
  <si>
    <t>CG87</t>
  </si>
  <si>
    <t>CG88</t>
  </si>
  <si>
    <t>CG90</t>
  </si>
  <si>
    <t>CG96</t>
  </si>
  <si>
    <t>CG98</t>
  </si>
  <si>
    <t>CG99</t>
  </si>
  <si>
    <t>CG100</t>
  </si>
  <si>
    <t>CG142</t>
  </si>
  <si>
    <t>BDG8</t>
  </si>
  <si>
    <t>BDG9</t>
  </si>
  <si>
    <t>BDG10</t>
  </si>
  <si>
    <t>CG101</t>
  </si>
  <si>
    <t>CG102</t>
  </si>
  <si>
    <t>CG103</t>
  </si>
  <si>
    <t>CG104</t>
  </si>
  <si>
    <t>CG105</t>
  </si>
  <si>
    <t>CG106</t>
  </si>
  <si>
    <t>CG107</t>
  </si>
  <si>
    <t>CG108</t>
  </si>
  <si>
    <t>CG140</t>
  </si>
  <si>
    <t>CG141</t>
  </si>
  <si>
    <t>CG143</t>
  </si>
  <si>
    <t>1CD80</t>
  </si>
  <si>
    <t>1CD81</t>
  </si>
  <si>
    <t>1CD82</t>
  </si>
  <si>
    <t>1CD86</t>
  </si>
  <si>
    <t>1CD87</t>
  </si>
  <si>
    <t>1CD88</t>
  </si>
  <si>
    <t>1CD90</t>
  </si>
  <si>
    <t>1CD96</t>
  </si>
  <si>
    <t>1CD98</t>
  </si>
  <si>
    <t>1CD99</t>
  </si>
  <si>
    <t>1CD100</t>
  </si>
  <si>
    <t>1CD142</t>
  </si>
  <si>
    <t>1BD8</t>
  </si>
  <si>
    <t>1BD9</t>
  </si>
  <si>
    <t>1BD10</t>
  </si>
  <si>
    <t>1CD104</t>
  </si>
  <si>
    <t>1CD105</t>
  </si>
  <si>
    <t>1CD106</t>
  </si>
  <si>
    <t>1CD107</t>
  </si>
  <si>
    <t>1CD108</t>
  </si>
  <si>
    <t>1CD140</t>
  </si>
  <si>
    <t>1CD141</t>
  </si>
  <si>
    <t>1CD143</t>
  </si>
  <si>
    <t>1R586</t>
  </si>
  <si>
    <t>1CG80</t>
  </si>
  <si>
    <t>1CG81</t>
  </si>
  <si>
    <t>1CG82</t>
  </si>
  <si>
    <t>1CG86</t>
  </si>
  <si>
    <t>1CG87</t>
  </si>
  <si>
    <t>1CG88</t>
  </si>
  <si>
    <t>1CG90</t>
  </si>
  <si>
    <t>1CG96</t>
  </si>
  <si>
    <t>1CG98</t>
  </si>
  <si>
    <t>1CG99</t>
  </si>
  <si>
    <t>1CG100</t>
  </si>
  <si>
    <t>1CG142</t>
  </si>
  <si>
    <t>1BDG8</t>
  </si>
  <si>
    <t>1BDG9</t>
  </si>
  <si>
    <t>1BDG10</t>
  </si>
  <si>
    <t>1CG101</t>
  </si>
  <si>
    <t>1CG102</t>
  </si>
  <si>
    <t>1CG103</t>
  </si>
  <si>
    <t>1CG104</t>
  </si>
  <si>
    <t>1CG105</t>
  </si>
  <si>
    <t>1CG106</t>
  </si>
  <si>
    <t>1CG107</t>
  </si>
  <si>
    <t>1CG108</t>
  </si>
  <si>
    <t>1CG140</t>
  </si>
  <si>
    <t>1CG141</t>
  </si>
  <si>
    <t>1CG143</t>
  </si>
  <si>
    <t>2CD80</t>
  </si>
  <si>
    <t>2CD81</t>
  </si>
  <si>
    <t>2CD82</t>
  </si>
  <si>
    <t>2CD86</t>
  </si>
  <si>
    <t>2CD87</t>
  </si>
  <si>
    <t>2CD88</t>
  </si>
  <si>
    <t>2CD90</t>
  </si>
  <si>
    <t>2CD96</t>
  </si>
  <si>
    <t>2CD98</t>
  </si>
  <si>
    <t>2CD99</t>
  </si>
  <si>
    <t>2CD100</t>
  </si>
  <si>
    <t>2CD142</t>
  </si>
  <si>
    <t>2BD8</t>
  </si>
  <si>
    <t>2BD9</t>
  </si>
  <si>
    <t>2BD10</t>
  </si>
  <si>
    <t>2CD104</t>
  </si>
  <si>
    <t>2CD105</t>
  </si>
  <si>
    <t>2CD106</t>
  </si>
  <si>
    <t>2CD107</t>
  </si>
  <si>
    <t>2CD108</t>
  </si>
  <si>
    <t>2CD140</t>
  </si>
  <si>
    <t>2CD141</t>
  </si>
  <si>
    <t>2CD143</t>
  </si>
  <si>
    <t>2R586</t>
  </si>
  <si>
    <t>2CG80</t>
  </si>
  <si>
    <t>2CG81</t>
  </si>
  <si>
    <t>2CG82</t>
  </si>
  <si>
    <t>2CG86</t>
  </si>
  <si>
    <t>2CG87</t>
  </si>
  <si>
    <t>2CG88</t>
  </si>
  <si>
    <t>2CG90</t>
  </si>
  <si>
    <t>2CG96</t>
  </si>
  <si>
    <t>2CG98</t>
  </si>
  <si>
    <t>2CG99</t>
  </si>
  <si>
    <t>2CG100</t>
  </si>
  <si>
    <t>2CG142</t>
  </si>
  <si>
    <t>2BDG8</t>
  </si>
  <si>
    <t>2BDG9</t>
  </si>
  <si>
    <t>2BDG10</t>
  </si>
  <si>
    <t>2CG101</t>
  </si>
  <si>
    <t>2CG102</t>
  </si>
  <si>
    <t>2CG103</t>
  </si>
  <si>
    <t>2CG104</t>
  </si>
  <si>
    <t>2CG105</t>
  </si>
  <si>
    <t>2CG106</t>
  </si>
  <si>
    <t>2CG107</t>
  </si>
  <si>
    <t>2CG108</t>
  </si>
  <si>
    <t>2CG140</t>
  </si>
  <si>
    <t>2CG141</t>
  </si>
  <si>
    <t>2CG143</t>
  </si>
  <si>
    <t>3CD80</t>
  </si>
  <si>
    <t>3CD81</t>
  </si>
  <si>
    <t>3CD82</t>
  </si>
  <si>
    <t>3CD86</t>
  </si>
  <si>
    <t>3CD87</t>
  </si>
  <si>
    <t>3CD88</t>
  </si>
  <si>
    <t>3CD90</t>
  </si>
  <si>
    <t>3CD96</t>
  </si>
  <si>
    <t>3CD98</t>
  </si>
  <si>
    <t>3CD99</t>
  </si>
  <si>
    <t>3CD100</t>
  </si>
  <si>
    <t>3CD142</t>
  </si>
  <si>
    <t>3BD8</t>
  </si>
  <si>
    <t>3BD9</t>
  </si>
  <si>
    <t>3BD10</t>
  </si>
  <si>
    <t>3CD104</t>
  </si>
  <si>
    <t>3CD105</t>
  </si>
  <si>
    <t>3CD106</t>
  </si>
  <si>
    <t>3CD107</t>
  </si>
  <si>
    <t>3CD108</t>
  </si>
  <si>
    <t>3CD140</t>
  </si>
  <si>
    <t>3CD141</t>
  </si>
  <si>
    <t>3CD143</t>
  </si>
  <si>
    <t>3R586</t>
  </si>
  <si>
    <t>3CG80</t>
  </si>
  <si>
    <t>3CG81</t>
  </si>
  <si>
    <t>3CG82</t>
  </si>
  <si>
    <t>3CG86</t>
  </si>
  <si>
    <t>3CG87</t>
  </si>
  <si>
    <t>3CG88</t>
  </si>
  <si>
    <t>3CG90</t>
  </si>
  <si>
    <t>3CG96</t>
  </si>
  <si>
    <t>3CG98</t>
  </si>
  <si>
    <t>3CG99</t>
  </si>
  <si>
    <t>3CG100</t>
  </si>
  <si>
    <t>3CG142</t>
  </si>
  <si>
    <t>3BDG8</t>
  </si>
  <si>
    <t>3BDG9</t>
  </si>
  <si>
    <t>3BDG10</t>
  </si>
  <si>
    <t>3CG101</t>
  </si>
  <si>
    <t>3CG102</t>
  </si>
  <si>
    <t>3CG103</t>
  </si>
  <si>
    <t>3CG104</t>
  </si>
  <si>
    <t>3CG105</t>
  </si>
  <si>
    <t>3CG106</t>
  </si>
  <si>
    <t>3CG107</t>
  </si>
  <si>
    <t>3CG108</t>
  </si>
  <si>
    <t>3CG140</t>
  </si>
  <si>
    <t>3CG141</t>
  </si>
  <si>
    <t>3CG143</t>
  </si>
  <si>
    <t>P9990_SC_Wake</t>
  </si>
  <si>
    <t>P9991_SC_DCH_Share1</t>
  </si>
  <si>
    <t>P9992_SC_DCH_Share2</t>
  </si>
  <si>
    <t>P9993_ATX_Power</t>
  </si>
  <si>
    <t>ATX_PWCT</t>
  </si>
  <si>
    <t>038RT-90684D10E-B100</t>
  </si>
  <si>
    <t>980RT-90684D-1AD-</t>
  </si>
  <si>
    <t>SH02_LANWAKEB</t>
  </si>
  <si>
    <t>SH22_LANWAKEB</t>
  </si>
  <si>
    <t>SH32_LANWAKEB</t>
  </si>
  <si>
    <t>refer</t>
    <phoneticPr fontId="1" type="noConversion"/>
  </si>
  <si>
    <t>PCIE Port 6 / 7 DUT RX to Host TX</t>
    <phoneticPr fontId="1" type="noConversion"/>
  </si>
  <si>
    <t>GOLD0</t>
    <phoneticPr fontId="1" type="noConversion"/>
  </si>
  <si>
    <t>GOLD1</t>
    <phoneticPr fontId="1" type="noConversion"/>
  </si>
  <si>
    <t>GOLD2</t>
    <phoneticPr fontId="1" type="noConversion"/>
  </si>
  <si>
    <t>GOLD3</t>
    <phoneticPr fontId="1" type="noConversion"/>
  </si>
  <si>
    <t>PCIE Port 6 / 7 
DUT RX 
to 
Host TX</t>
    <phoneticPr fontId="1" type="noConversion"/>
  </si>
  <si>
    <t xml:space="preserve">Total Length (mils) </t>
    <phoneticPr fontId="1" type="noConversion"/>
  </si>
  <si>
    <t>P/N Difference
(mils)</t>
    <phoneticPr fontId="1" type="noConversion"/>
  </si>
  <si>
    <t>PCIE Port 6 / 7 DUT TX to Host RX</t>
    <phoneticPr fontId="1" type="noConversion"/>
  </si>
  <si>
    <t>PCIE Port 6 / 7 DUT REFCLK to Host</t>
    <phoneticPr fontId="1" type="noConversion"/>
  </si>
  <si>
    <t xml:space="preserve">PCIE Port 6 / 7 
DUT REFCLK 
to 
Host </t>
    <phoneticPr fontId="1" type="noConversion"/>
  </si>
  <si>
    <t xml:space="preserve">PCIE Port 6 / 7 
DUT Control Signal
to 
Host </t>
    <phoneticPr fontId="1" type="noConversion"/>
  </si>
  <si>
    <t>PCIE Port 6 / 7 DUT Control Signal To Host</t>
    <phoneticPr fontId="1" type="noConversion"/>
  </si>
  <si>
    <t>USXG Port 6 / 7 DUT RX to Golden TX</t>
    <phoneticPr fontId="1" type="noConversion"/>
  </si>
  <si>
    <t>USXG Port 6 / 7 DUT TX to Golden RX</t>
    <phoneticPr fontId="1" type="noConversion"/>
  </si>
  <si>
    <t>USXG Port 6 / 7 
DUT    TX 
to 
Golden RX</t>
    <phoneticPr fontId="1" type="noConversion"/>
  </si>
  <si>
    <t>USXG Port 6 / 7 
DUT    RX 
to 
Golden TX</t>
    <phoneticPr fontId="1" type="noConversion"/>
  </si>
  <si>
    <t>SGMII Port 4 / 5 DUT TX to Golden RX</t>
    <phoneticPr fontId="1" type="noConversion"/>
  </si>
  <si>
    <t>SGMII Port 4 / 5 
DUT    TX 
to 
Golden RX</t>
    <phoneticPr fontId="1" type="noConversion"/>
  </si>
  <si>
    <t>SGMII Port 4 / 5 
DUT    RX 
to 
Golden TX</t>
    <phoneticPr fontId="1" type="noConversion"/>
  </si>
  <si>
    <t>Golden / Host</t>
    <phoneticPr fontId="1" type="noConversion"/>
  </si>
  <si>
    <t>Golden to TE CONN</t>
    <phoneticPr fontId="1" type="noConversion"/>
  </si>
  <si>
    <t>Host1 -&gt; SPI</t>
    <phoneticPr fontId="1" type="noConversion"/>
  </si>
  <si>
    <t>Host2 -&gt; SPI</t>
    <phoneticPr fontId="1" type="noConversion"/>
  </si>
  <si>
    <t>HOST2 to SPI</t>
  </si>
  <si>
    <t>1HOST2 to SPI</t>
  </si>
  <si>
    <t>2HOST2 to SPI</t>
  </si>
  <si>
    <t>3HOST2 to SPI</t>
  </si>
  <si>
    <t>SH02_C_P7_HSI-</t>
  </si>
  <si>
    <t>SH02_C_P7_HSI+</t>
  </si>
  <si>
    <t>SH12_C_P7_HSI-</t>
  </si>
  <si>
    <t>SH12_C_P7_HSI+</t>
  </si>
  <si>
    <t>SH12_LANWAKEB</t>
  </si>
  <si>
    <t>SH22_C_P7_HSI-</t>
  </si>
  <si>
    <t>SH22_C_P7_HSI+</t>
  </si>
  <si>
    <t>SH32_C_P7_HSI-</t>
  </si>
  <si>
    <t>SH32_C_P7_HSI+</t>
  </si>
  <si>
    <r>
      <rPr>
        <sz val="12"/>
        <color theme="1"/>
        <rFont val="細明體"/>
        <family val="3"/>
        <charset val="136"/>
      </rPr>
      <t>希望總長小於</t>
    </r>
    <r>
      <rPr>
        <sz val="12"/>
        <color theme="1"/>
        <rFont val="Times New Roman"/>
        <family val="1"/>
      </rPr>
      <t>12000 mils</t>
    </r>
    <phoneticPr fontId="1" type="noConversion"/>
  </si>
  <si>
    <t>Check Length &lt; 12000 mils</t>
    <phoneticPr fontId="1" type="noConversion"/>
  </si>
  <si>
    <t>Total Length (mils)</t>
    <phoneticPr fontId="1" type="noConversion"/>
  </si>
  <si>
    <t>Assigned CH / Net</t>
    <phoneticPr fontId="1" type="noConversion"/>
  </si>
  <si>
    <t>SGMII Port 4 / 5 DUT RX to Golden TX</t>
    <phoneticPr fontId="1" type="noConversion"/>
  </si>
  <si>
    <t>Check Length &lt; 18000 mils</t>
    <phoneticPr fontId="1" type="noConversion"/>
  </si>
  <si>
    <t>GPIOA_1</t>
    <phoneticPr fontId="1" type="noConversion"/>
  </si>
  <si>
    <t>S0_P1_TXEN</t>
  </si>
  <si>
    <t>S0_P1_RXD0</t>
  </si>
  <si>
    <t>SG0_1_P1_TXD0</t>
  </si>
  <si>
    <t>S0_P1_RXD1</t>
  </si>
  <si>
    <t>SG0_1_P1_TXD1</t>
  </si>
  <si>
    <t>S0_P1_RXD2</t>
  </si>
  <si>
    <t>SG0_1_P1_TXD2</t>
  </si>
  <si>
    <t>S0_P1_RXD3</t>
  </si>
  <si>
    <t>SG0_1_P1_TXD3</t>
  </si>
  <si>
    <t>S0_P1_RXC</t>
  </si>
  <si>
    <t>S0_P1_RXDV</t>
  </si>
  <si>
    <t>S0_P5_TXEN</t>
  </si>
  <si>
    <t>S0_P5_RXD0</t>
  </si>
  <si>
    <t>SG0_1_P5_TXD0</t>
  </si>
  <si>
    <t>S0_P5_RXD1</t>
  </si>
  <si>
    <t>SG0_1_P5_TXD1</t>
  </si>
  <si>
    <t>S0_P5_RXD2</t>
  </si>
  <si>
    <t>SG0_1_P5_TXD2</t>
  </si>
  <si>
    <t>S0_P5_RXD3</t>
  </si>
  <si>
    <t>S0_P5_RXC</t>
  </si>
  <si>
    <t>S0_P5_RXDV</t>
  </si>
  <si>
    <t>SH01_D_SJTMS</t>
  </si>
  <si>
    <t>SH01_D_SJTDO</t>
  </si>
  <si>
    <t>SH01_D_SJTCLK</t>
  </si>
  <si>
    <t>SH01_D_SJTDI</t>
  </si>
  <si>
    <t>SH01_D_GPIO_VBUS</t>
  </si>
  <si>
    <t>SH02_D_SJTMS</t>
  </si>
  <si>
    <t>SH02_D_SJTDO</t>
  </si>
  <si>
    <t>SH02_D_SJTCLK</t>
  </si>
  <si>
    <t>SH02_D_SJTDI</t>
  </si>
  <si>
    <t>SH02_D_GPIO_VBUS</t>
  </si>
  <si>
    <t>S1_P1_TXEN</t>
  </si>
  <si>
    <t>S1_P1_RXD0</t>
  </si>
  <si>
    <t>SG1_1_P1_TXD0</t>
  </si>
  <si>
    <t>S1_P1_RXD1</t>
  </si>
  <si>
    <t>SG1_1_P1_TXD1</t>
  </si>
  <si>
    <t>S1_P1_RXD2</t>
  </si>
  <si>
    <t>SG1_1_P1_TXD2</t>
  </si>
  <si>
    <t>S1_P1_RXD3</t>
  </si>
  <si>
    <t>SG1_1_P1_TXD3</t>
  </si>
  <si>
    <t>S1_P1_RXC</t>
  </si>
  <si>
    <t>S1_P1_RXDV</t>
  </si>
  <si>
    <t>S1_P5_TXEN</t>
  </si>
  <si>
    <t>S1_P5_RXD0</t>
  </si>
  <si>
    <t>SG1_1_P5_TXD0</t>
  </si>
  <si>
    <t>S1_P5_RXD1</t>
  </si>
  <si>
    <t>SG1_1_P5_TXD1</t>
  </si>
  <si>
    <t>S1_P5_RXD2</t>
  </si>
  <si>
    <t>SG1_1_P5_TXD2</t>
  </si>
  <si>
    <t>S1_P5_RXD3</t>
  </si>
  <si>
    <t>S1_P5_RXC</t>
  </si>
  <si>
    <t>S1_P5_RXDV</t>
  </si>
  <si>
    <t>SH11_D_SJTMS</t>
  </si>
  <si>
    <t>SH11_D_SJTDO</t>
  </si>
  <si>
    <t>SH11_D_SJTCLK</t>
  </si>
  <si>
    <t>SH11_D_SJTDI</t>
  </si>
  <si>
    <t>SH11_D_GPIO_VBUS</t>
  </si>
  <si>
    <t>SH12_D_SJTMS</t>
  </si>
  <si>
    <t>SH12_D_SJTDO</t>
  </si>
  <si>
    <t>SH12_D_SJTCLK</t>
  </si>
  <si>
    <t>SH12_D_SJTDI</t>
  </si>
  <si>
    <t>SH12_D_GPIO_VBUS</t>
  </si>
  <si>
    <t>S2_P1_TXEN</t>
  </si>
  <si>
    <t>S2_P1_RXD0</t>
  </si>
  <si>
    <t>SG2_1_P1_TXD0</t>
  </si>
  <si>
    <t>S2_P1_RXD1</t>
  </si>
  <si>
    <t>SG2_1_P1_TXD1</t>
  </si>
  <si>
    <t>S2_P1_RXD2</t>
  </si>
  <si>
    <t>SG2_1_P1_TXD2</t>
  </si>
  <si>
    <t>S2_P1_RXD3</t>
  </si>
  <si>
    <t>SG2_1_P1_TXD3</t>
  </si>
  <si>
    <t>S2_P1_RXC</t>
  </si>
  <si>
    <t>S2_P1_RXDV</t>
  </si>
  <si>
    <t>S2_P5_TXEN</t>
  </si>
  <si>
    <t>S2_P5_RXD0</t>
  </si>
  <si>
    <t>SG2_1_P5_TXD0</t>
  </si>
  <si>
    <t>S2_P5_RXD1</t>
  </si>
  <si>
    <t>SG2_1_P5_TXD1</t>
  </si>
  <si>
    <t>S2_P5_RXD2</t>
  </si>
  <si>
    <t>SG2_1_P5_TXD2</t>
  </si>
  <si>
    <t>S2_P5_RXD3</t>
  </si>
  <si>
    <t>S2_P5_RXC</t>
  </si>
  <si>
    <t>S2_P5_RXDV</t>
  </si>
  <si>
    <t>SH21_D_SJTMS</t>
  </si>
  <si>
    <t>SH21_D_SJTDO</t>
  </si>
  <si>
    <t>SH21_D_SJTCLK</t>
  </si>
  <si>
    <t>SH21_D_SJTDI</t>
  </si>
  <si>
    <t>SH21_D_GPIO_VBUS</t>
  </si>
  <si>
    <t>SH22_D_SJTMS</t>
  </si>
  <si>
    <t>SH22_D_SJTDO</t>
  </si>
  <si>
    <t>SH22_D_SJTCLK</t>
  </si>
  <si>
    <t>SH22_D_SJTDI</t>
  </si>
  <si>
    <t>SH22_D_GPIO_VBUS</t>
  </si>
  <si>
    <t>S3_P1_TXEN</t>
  </si>
  <si>
    <t>S3_P1_RXD0</t>
  </si>
  <si>
    <t>SG3_1_P1_TXD0</t>
  </si>
  <si>
    <t>S3_P1_RXD1</t>
  </si>
  <si>
    <t>SG3_1_P1_TXD1</t>
  </si>
  <si>
    <t>S3_P1_RXD2</t>
  </si>
  <si>
    <t>SG3_1_P1_TXD2</t>
  </si>
  <si>
    <t>S3_P1_RXD3</t>
  </si>
  <si>
    <t>SG3_1_P1_TXD3</t>
  </si>
  <si>
    <t>S3_P1_RXC</t>
  </si>
  <si>
    <t>S3_P1_RXDV</t>
  </si>
  <si>
    <t>S3_P5_TXEN</t>
  </si>
  <si>
    <t>S3_P5_RXD0</t>
  </si>
  <si>
    <t>SG3_1_P5_TXD0</t>
  </si>
  <si>
    <t>S3_P5_RXD1</t>
  </si>
  <si>
    <t>SG3_1_P5_TXD1</t>
  </si>
  <si>
    <t>S3_P5_RXD2</t>
  </si>
  <si>
    <t>SG3_1_P5_TXD2</t>
  </si>
  <si>
    <t>S3_P5_RXD3</t>
  </si>
  <si>
    <t>S3_P5_RXC</t>
  </si>
  <si>
    <t>S3_P5_RXDV</t>
  </si>
  <si>
    <t>SH31_D_SJTMS</t>
  </si>
  <si>
    <t>SH31_D_SJTDO</t>
  </si>
  <si>
    <t>SH31_D_SJTCLK</t>
  </si>
  <si>
    <t>SH31_D_SJTDI</t>
  </si>
  <si>
    <t>SH31_D_GPIO_VBUS</t>
  </si>
  <si>
    <t>SH32_D_SJTMS</t>
  </si>
  <si>
    <t>SH32_D_SJTDO</t>
  </si>
  <si>
    <t>SH32_D_SJTCLK</t>
  </si>
  <si>
    <t>SH32_D_SJTDI</t>
  </si>
  <si>
    <t>SH32_D_GPIO_VBUS</t>
  </si>
  <si>
    <t>RR500</t>
  </si>
  <si>
    <t>RR501</t>
  </si>
  <si>
    <t>RR502</t>
  </si>
  <si>
    <t>RR503</t>
  </si>
  <si>
    <t>RR504</t>
  </si>
  <si>
    <t>RR505</t>
  </si>
  <si>
    <t>RR510</t>
  </si>
  <si>
    <t>RR511</t>
  </si>
  <si>
    <t>RR512</t>
  </si>
  <si>
    <t>RR513</t>
  </si>
  <si>
    <t>RR514</t>
  </si>
  <si>
    <t>RR515</t>
  </si>
  <si>
    <t>RR520</t>
  </si>
  <si>
    <t>RR521</t>
  </si>
  <si>
    <t>RR522</t>
  </si>
  <si>
    <t>RR523</t>
  </si>
  <si>
    <t>RR524</t>
  </si>
  <si>
    <t>RR525</t>
  </si>
  <si>
    <t>RR530</t>
  </si>
  <si>
    <t>RR531</t>
  </si>
  <si>
    <t>RR532</t>
  </si>
  <si>
    <t>RR533</t>
  </si>
  <si>
    <t>RR534</t>
  </si>
  <si>
    <t>RR535</t>
  </si>
  <si>
    <t>RR900</t>
  </si>
  <si>
    <t>RR901</t>
  </si>
  <si>
    <t>RR902</t>
  </si>
  <si>
    <t>RR903</t>
  </si>
  <si>
    <t>RR904</t>
  </si>
  <si>
    <t>RR905</t>
  </si>
  <si>
    <t>RR910</t>
  </si>
  <si>
    <t>RR911</t>
  </si>
  <si>
    <t>RR912</t>
  </si>
  <si>
    <t>RR913</t>
  </si>
  <si>
    <t>RR914</t>
  </si>
  <si>
    <t>RR915</t>
  </si>
  <si>
    <t>RR920</t>
  </si>
  <si>
    <t>RR921</t>
  </si>
  <si>
    <t>RR922</t>
  </si>
  <si>
    <t>RR923</t>
  </si>
  <si>
    <t>RR924</t>
  </si>
  <si>
    <t>RR925</t>
  </si>
  <si>
    <t>RR930</t>
  </si>
  <si>
    <t>RR931</t>
  </si>
  <si>
    <t>RR932</t>
  </si>
  <si>
    <t>RR933</t>
  </si>
  <si>
    <t>RR934</t>
  </si>
  <si>
    <t>RR935</t>
  </si>
  <si>
    <t>1RR500</t>
  </si>
  <si>
    <t>1RR501</t>
  </si>
  <si>
    <t>1RR502</t>
  </si>
  <si>
    <t>1RR503</t>
  </si>
  <si>
    <t>1RR504</t>
  </si>
  <si>
    <t>1RR505</t>
  </si>
  <si>
    <t>1RR510</t>
  </si>
  <si>
    <t>1RR511</t>
  </si>
  <si>
    <t>1RR512</t>
  </si>
  <si>
    <t>1RR513</t>
  </si>
  <si>
    <t>1RR514</t>
  </si>
  <si>
    <t>1RR515</t>
  </si>
  <si>
    <t>1RR520</t>
  </si>
  <si>
    <t>1RR521</t>
  </si>
  <si>
    <t>1RR522</t>
  </si>
  <si>
    <t>1RR523</t>
  </si>
  <si>
    <t>1RR524</t>
  </si>
  <si>
    <t>1RR525</t>
  </si>
  <si>
    <t>1RR530</t>
  </si>
  <si>
    <t>1RR531</t>
  </si>
  <si>
    <t>1RR532</t>
  </si>
  <si>
    <t>1RR533</t>
  </si>
  <si>
    <t>1RR534</t>
  </si>
  <si>
    <t>1RR535</t>
  </si>
  <si>
    <t>1RR900</t>
  </si>
  <si>
    <t>1RR901</t>
  </si>
  <si>
    <t>1RR902</t>
  </si>
  <si>
    <t>1RR903</t>
  </si>
  <si>
    <t>1RR904</t>
  </si>
  <si>
    <t>1RR905</t>
  </si>
  <si>
    <t>1RR910</t>
  </si>
  <si>
    <t>1RR911</t>
  </si>
  <si>
    <t>1RR912</t>
  </si>
  <si>
    <t>1RR913</t>
  </si>
  <si>
    <t>1RR914</t>
  </si>
  <si>
    <t>1RR915</t>
  </si>
  <si>
    <t>1RR920</t>
  </si>
  <si>
    <t>1RR921</t>
  </si>
  <si>
    <t>1RR922</t>
  </si>
  <si>
    <t>1RR923</t>
  </si>
  <si>
    <t>1RR924</t>
  </si>
  <si>
    <t>1RR925</t>
  </si>
  <si>
    <t>1RR930</t>
  </si>
  <si>
    <t>1RR931</t>
  </si>
  <si>
    <t>1RR932</t>
  </si>
  <si>
    <t>1RR933</t>
  </si>
  <si>
    <t>1RR934</t>
  </si>
  <si>
    <t>1RR935</t>
  </si>
  <si>
    <t>2RR500</t>
  </si>
  <si>
    <t>2RR501</t>
  </si>
  <si>
    <t>2RR502</t>
  </si>
  <si>
    <t>2RR503</t>
  </si>
  <si>
    <t>2RR504</t>
  </si>
  <si>
    <t>2RR505</t>
  </si>
  <si>
    <t>2RR510</t>
  </si>
  <si>
    <t>2RR511</t>
  </si>
  <si>
    <t>2RR512</t>
  </si>
  <si>
    <t>2RR513</t>
  </si>
  <si>
    <t>2RR514</t>
  </si>
  <si>
    <t>2RR515</t>
  </si>
  <si>
    <t>2RR520</t>
  </si>
  <si>
    <t>2RR521</t>
  </si>
  <si>
    <t>2RR522</t>
  </si>
  <si>
    <t>2RR523</t>
  </si>
  <si>
    <t>2RR524</t>
  </si>
  <si>
    <t>2RR525</t>
  </si>
  <si>
    <t>2RR530</t>
  </si>
  <si>
    <t>2RR531</t>
  </si>
  <si>
    <t>2RR532</t>
  </si>
  <si>
    <t>2RR533</t>
  </si>
  <si>
    <t>2RR534</t>
  </si>
  <si>
    <t>2RR535</t>
  </si>
  <si>
    <t>2RR900</t>
  </si>
  <si>
    <t>2RR901</t>
  </si>
  <si>
    <t>2RR902</t>
  </si>
  <si>
    <t>2RR903</t>
  </si>
  <si>
    <t>2RR904</t>
  </si>
  <si>
    <t>2RR905</t>
  </si>
  <si>
    <t>2RR910</t>
  </si>
  <si>
    <t>2RR911</t>
  </si>
  <si>
    <t>2RR912</t>
  </si>
  <si>
    <t>2RR913</t>
  </si>
  <si>
    <t>2RR914</t>
  </si>
  <si>
    <t>2RR915</t>
  </si>
  <si>
    <t>2RR920</t>
  </si>
  <si>
    <t>2RR921</t>
  </si>
  <si>
    <t>2RR922</t>
  </si>
  <si>
    <t>2RR923</t>
  </si>
  <si>
    <t>2RR924</t>
  </si>
  <si>
    <t>2RR925</t>
  </si>
  <si>
    <t>2RR930</t>
  </si>
  <si>
    <t>2RR931</t>
  </si>
  <si>
    <t>2RR932</t>
  </si>
  <si>
    <t>2RR933</t>
  </si>
  <si>
    <t>2RR934</t>
  </si>
  <si>
    <t>2RR935</t>
  </si>
  <si>
    <t>3RR500</t>
  </si>
  <si>
    <t>3RR501</t>
  </si>
  <si>
    <t>3RR502</t>
  </si>
  <si>
    <t>3RR503</t>
  </si>
  <si>
    <t>3RR504</t>
  </si>
  <si>
    <t>3RR505</t>
  </si>
  <si>
    <t>3RR510</t>
  </si>
  <si>
    <t>3RR511</t>
  </si>
  <si>
    <t>3RR512</t>
  </si>
  <si>
    <t>3RR513</t>
  </si>
  <si>
    <t>3RR514</t>
  </si>
  <si>
    <t>3RR515</t>
  </si>
  <si>
    <t>3RR520</t>
  </si>
  <si>
    <t>3RR521</t>
  </si>
  <si>
    <t>3RR522</t>
  </si>
  <si>
    <t>3RR523</t>
  </si>
  <si>
    <t>3RR524</t>
  </si>
  <si>
    <t>3RR525</t>
  </si>
  <si>
    <t>3RR530</t>
  </si>
  <si>
    <t>3RR531</t>
  </si>
  <si>
    <t>3RR532</t>
  </si>
  <si>
    <t>3RR533</t>
  </si>
  <si>
    <t>3RR534</t>
  </si>
  <si>
    <t>3RR535</t>
  </si>
  <si>
    <t>3RR900</t>
  </si>
  <si>
    <t>3RR901</t>
  </si>
  <si>
    <t>3RR902</t>
  </si>
  <si>
    <t>3RR903</t>
  </si>
  <si>
    <t>3RR904</t>
  </si>
  <si>
    <t>3RR905</t>
  </si>
  <si>
    <t>3RR910</t>
  </si>
  <si>
    <t>3RR911</t>
  </si>
  <si>
    <t>3RR912</t>
  </si>
  <si>
    <t>3RR913</t>
  </si>
  <si>
    <t>3RR914</t>
  </si>
  <si>
    <t>3RR915</t>
  </si>
  <si>
    <t>3RR920</t>
  </si>
  <si>
    <t>3RR921</t>
  </si>
  <si>
    <t>3RR922</t>
  </si>
  <si>
    <t>3RR923</t>
  </si>
  <si>
    <t>3RR924</t>
  </si>
  <si>
    <t>3RR925</t>
  </si>
  <si>
    <t>3RR930</t>
  </si>
  <si>
    <t>3RR931</t>
  </si>
  <si>
    <t>3RR932</t>
  </si>
  <si>
    <t>3RR933</t>
  </si>
  <si>
    <t>3RR934</t>
  </si>
  <si>
    <t>3RR935</t>
  </si>
  <si>
    <t>TE CONN Plus Golden to TE CONN
Port P2</t>
    <phoneticPr fontId="1" type="noConversion"/>
  </si>
  <si>
    <t>TE CONN Plus Golden to TE CONN
Port P3</t>
    <phoneticPr fontId="1" type="noConversion"/>
  </si>
  <si>
    <t>DUT P1 -&gt; Golden + Channel</t>
    <phoneticPr fontId="1" type="noConversion"/>
  </si>
  <si>
    <t>DUT P5 -&gt; Golden + Channel</t>
    <phoneticPr fontId="1" type="noConversion"/>
  </si>
  <si>
    <t>DUT0 P1 to Golden
+
Channel</t>
    <phoneticPr fontId="1" type="noConversion"/>
  </si>
  <si>
    <t>DUT1 P1 to Golden
+
Channel</t>
    <phoneticPr fontId="1" type="noConversion"/>
  </si>
  <si>
    <t>DUT2 P1 to Golden
+
Channel</t>
    <phoneticPr fontId="1" type="noConversion"/>
  </si>
  <si>
    <t>DUT3 P1 to Golden
+
Channel</t>
    <phoneticPr fontId="1" type="noConversion"/>
  </si>
  <si>
    <t>DUT0 P5 to Golden
+
Channel</t>
    <phoneticPr fontId="1" type="noConversion"/>
  </si>
  <si>
    <t>DUT1 P5 to Golden
+
Channel</t>
    <phoneticPr fontId="1" type="noConversion"/>
  </si>
  <si>
    <t>DUT2 P5 to Golden
+
Channel</t>
    <phoneticPr fontId="1" type="noConversion"/>
  </si>
  <si>
    <t>DUT3 P5 to Golden
+
Channel</t>
    <phoneticPr fontId="1" type="noConversion"/>
  </si>
  <si>
    <t>Each Site Length Matching, P/N Length Matching,   When matching the length, Component Pin Fanout Route Symmetrically,  Please refer to the picture next to the chart if you want apply Serpertine Routing</t>
    <phoneticPr fontId="1" type="noConversion"/>
  </si>
  <si>
    <t>Each Site Length Matching, P/N Length Matching</t>
    <phoneticPr fontId="1" type="noConversion"/>
  </si>
  <si>
    <t>All Site All Port Length Matching Error 1000 mils</t>
    <phoneticPr fontId="1" type="noConversion"/>
  </si>
  <si>
    <t>Adjust this Net for Length Matching</t>
    <phoneticPr fontId="1" type="noConversion"/>
  </si>
  <si>
    <t>DUT -&gt; Transformer T12 don't need to match length, Please adjust length matching after T12</t>
    <phoneticPr fontId="1" type="noConversion"/>
  </si>
  <si>
    <t>Each Site Length Matching</t>
    <phoneticPr fontId="1" type="noConversion"/>
  </si>
  <si>
    <t>Golden-&gt; Transformer T13 don't need to match length, Please match length after T13</t>
    <phoneticPr fontId="1" type="noConversion"/>
  </si>
  <si>
    <t>Each Site Length Matching, P/N Length Matching,   When matching the length, Component Pin Fanout Route Symmetrically,  Please refer to the picture next to the chart if you want to apply Serpertine Routing</t>
    <phoneticPr fontId="1" type="noConversion"/>
  </si>
  <si>
    <t>Each Site Legnth Matching, P/N Length Matching</t>
    <phoneticPr fontId="1" type="noConversion"/>
  </si>
  <si>
    <t>NO Need for lenth matching</t>
    <phoneticPr fontId="1" type="noConversion"/>
  </si>
  <si>
    <t>No Shielding, but need to stay away from other types of signal</t>
    <phoneticPr fontId="1" type="noConversion"/>
  </si>
  <si>
    <t>Resistor to Channel As Short As Possible</t>
    <phoneticPr fontId="1" type="noConversion"/>
  </si>
  <si>
    <t>All Site Length Matching</t>
    <phoneticPr fontId="1" type="noConversion"/>
  </si>
  <si>
    <t>NO Length Matching</t>
    <phoneticPr fontId="1" type="noConversion"/>
  </si>
  <si>
    <t>No Length Matching, we only need total length</t>
    <phoneticPr fontId="1" type="noConversion"/>
  </si>
  <si>
    <t>P0_TXC</t>
    <phoneticPr fontId="1" type="noConversion"/>
  </si>
  <si>
    <t>P0_TXEN</t>
    <phoneticPr fontId="1" type="noConversion"/>
  </si>
  <si>
    <t>P0_TXD0</t>
    <phoneticPr fontId="1" type="noConversion"/>
  </si>
  <si>
    <t>P0_TXD1</t>
    <phoneticPr fontId="1" type="noConversion"/>
  </si>
  <si>
    <t>P0_TESTD</t>
    <phoneticPr fontId="1" type="noConversion"/>
  </si>
  <si>
    <t>P0_RXD0</t>
    <phoneticPr fontId="1" type="noConversion"/>
  </si>
  <si>
    <t>SPI_SCK</t>
    <phoneticPr fontId="1" type="noConversion"/>
  </si>
  <si>
    <t>SPI_SIO1</t>
    <phoneticPr fontId="1" type="noConversion"/>
  </si>
  <si>
    <t>GPIOA_0</t>
    <phoneticPr fontId="1" type="noConversion"/>
  </si>
  <si>
    <t>GPIOB_0</t>
    <phoneticPr fontId="1" type="noConversion"/>
  </si>
  <si>
    <t>GPIOC_0</t>
    <phoneticPr fontId="1" type="noConversion"/>
  </si>
  <si>
    <t>FE_LED0</t>
    <phoneticPr fontId="1" type="noConversion"/>
  </si>
  <si>
    <t>FE_LED1</t>
    <phoneticPr fontId="1" type="noConversion"/>
  </si>
  <si>
    <t>P1_LED</t>
    <phoneticPr fontId="1" type="noConversion"/>
  </si>
  <si>
    <t>INH</t>
    <phoneticPr fontId="1" type="noConversion"/>
  </si>
  <si>
    <t>VBAT</t>
    <phoneticPr fontId="1" type="noConversion"/>
  </si>
  <si>
    <t>SPI_CSB</t>
    <phoneticPr fontId="1" type="noConversion"/>
  </si>
  <si>
    <t>SITE0</t>
    <phoneticPr fontId="1" type="noConversion"/>
  </si>
  <si>
    <t>S0_Hsd006-</t>
  </si>
  <si>
    <t>Slot2.Ch43</t>
  </si>
  <si>
    <t>S0_Hsd006+</t>
  </si>
  <si>
    <t>Slot2.Ch42</t>
  </si>
  <si>
    <t>S0_Hsd018-</t>
  </si>
  <si>
    <t>Slot0.Ch107</t>
  </si>
  <si>
    <t>S0_Hsd018+</t>
  </si>
  <si>
    <t>Slot0.Ch106</t>
  </si>
  <si>
    <t>S0_Hsd122-</t>
  </si>
  <si>
    <t>Slot2.Ch109</t>
  </si>
  <si>
    <t>S0_Hsd122+</t>
  </si>
  <si>
    <t>Slot2.Ch108</t>
  </si>
  <si>
    <t>S0_Hsd126-</t>
  </si>
  <si>
    <t>Slot2.Ch119</t>
  </si>
  <si>
    <t>S0_Hsd126+</t>
  </si>
  <si>
    <t>Slot2.Ch118</t>
  </si>
  <si>
    <t>S0_Hsd161-</t>
  </si>
  <si>
    <t>Slot2.Ch47</t>
  </si>
  <si>
    <t>S0_Hsd161+</t>
  </si>
  <si>
    <t>Slot2.Ch46</t>
  </si>
  <si>
    <t>S0_Hsd165-</t>
  </si>
  <si>
    <t>Slot2.Ch51</t>
  </si>
  <si>
    <t>S0_Hsd165+</t>
  </si>
  <si>
    <t>Slot2.Ch50</t>
  </si>
  <si>
    <t>S1_Hsd006-</t>
  </si>
  <si>
    <t>Slot1.Ch123</t>
  </si>
  <si>
    <t>S1_Hsd006+</t>
  </si>
  <si>
    <t>Slot1.Ch122</t>
  </si>
  <si>
    <t>S1_Hsd018-</t>
  </si>
  <si>
    <t>Slot1.Ch117</t>
  </si>
  <si>
    <t>S1_Hsd018+</t>
  </si>
  <si>
    <t>Slot1.Ch116</t>
  </si>
  <si>
    <t>S1_Hsd122-</t>
  </si>
  <si>
    <t>Slot3.Ch45</t>
  </si>
  <si>
    <t>S1_Hsd122+</t>
  </si>
  <si>
    <t>Slot3.Ch44</t>
  </si>
  <si>
    <t>S1_Hsd126-</t>
  </si>
  <si>
    <t>Slot3.Ch39</t>
  </si>
  <si>
    <t>S1_Hsd126+</t>
  </si>
  <si>
    <t>Slot3.Ch38</t>
  </si>
  <si>
    <t>S1_Hsd161-</t>
  </si>
  <si>
    <t>Slot1.Ch119</t>
  </si>
  <si>
    <t>S1_Hsd161+</t>
  </si>
  <si>
    <t>Slot1.Ch118</t>
  </si>
  <si>
    <t>S1_Hsd165-</t>
  </si>
  <si>
    <t>Slot1.Ch113</t>
  </si>
  <si>
    <t>S1_Hsd165+</t>
  </si>
  <si>
    <t>Slot1.Ch112</t>
  </si>
  <si>
    <t>S2_Hsd006-</t>
  </si>
  <si>
    <t>Slot2.Ch27</t>
  </si>
  <si>
    <t>S2_Hsd006+</t>
  </si>
  <si>
    <t>Slot2.Ch26</t>
  </si>
  <si>
    <t>S2_Hsd018-</t>
  </si>
  <si>
    <t>Slot2.Ch25</t>
  </si>
  <si>
    <t>S2_Hsd018+</t>
  </si>
  <si>
    <t>Slot2.Ch24</t>
  </si>
  <si>
    <t>S2_Hsd122-</t>
  </si>
  <si>
    <t>Slot2.Ch1</t>
  </si>
  <si>
    <t>S2_Hsd122+</t>
  </si>
  <si>
    <t>Slot2.Ch0</t>
  </si>
  <si>
    <t>S2_Hsd126-</t>
  </si>
  <si>
    <t>Slot2.Ch67</t>
  </si>
  <si>
    <t>S2_Hsd126+</t>
  </si>
  <si>
    <t>Slot2.Ch66</t>
  </si>
  <si>
    <t>S2_Hsd161-</t>
  </si>
  <si>
    <t>Slot0.Ch81</t>
  </si>
  <si>
    <t>S2_Hsd161+</t>
  </si>
  <si>
    <t>Slot0.Ch80</t>
  </si>
  <si>
    <t>S2_Hsd165-</t>
  </si>
  <si>
    <t>Slot0.Ch83</t>
  </si>
  <si>
    <t>S2_Hsd165+</t>
  </si>
  <si>
    <t>Slot0.Ch82</t>
  </si>
  <si>
    <t>S3_Hsd006-</t>
  </si>
  <si>
    <t>Slot1.Ch87</t>
  </si>
  <si>
    <t>S3_Hsd006+</t>
  </si>
  <si>
    <t>Slot1.Ch86</t>
  </si>
  <si>
    <t>S3_Hsd018-</t>
  </si>
  <si>
    <t>Slot1.Ch31</t>
  </si>
  <si>
    <t>S3_Hsd018+</t>
  </si>
  <si>
    <t>Slot1.Ch30</t>
  </si>
  <si>
    <t>S3_Hsd122-</t>
  </si>
  <si>
    <t>Slot3.Ch7</t>
  </si>
  <si>
    <t>S3_Hsd122+</t>
  </si>
  <si>
    <t>Slot3.Ch6</t>
  </si>
  <si>
    <t>S3_Hsd126-</t>
  </si>
  <si>
    <t>Slot3.Ch3</t>
  </si>
  <si>
    <t>S3_Hsd126+</t>
  </si>
  <si>
    <t>Slot3.Ch2</t>
  </si>
  <si>
    <t>S3_Hsd161-</t>
  </si>
  <si>
    <t>Slot1.Ch29</t>
  </si>
  <si>
    <t>S3_Hsd161+</t>
  </si>
  <si>
    <t>Slot1.Ch28</t>
  </si>
  <si>
    <t>S3_Hsd165-</t>
  </si>
  <si>
    <t>Slot1.Ch25</t>
  </si>
  <si>
    <t>S3_Hsd165+</t>
  </si>
  <si>
    <t>Slot1.Ch24</t>
  </si>
  <si>
    <t>Sc_Hsd220-</t>
  </si>
  <si>
    <t>Slot1.Ch81</t>
  </si>
  <si>
    <t>Sc_Hsd220+</t>
  </si>
  <si>
    <t>Slot1.Ch80</t>
  </si>
  <si>
    <t>Sc_Hsd222-</t>
  </si>
  <si>
    <t>Slot0.Ch37</t>
  </si>
  <si>
    <t>Sc_Hsd222+</t>
  </si>
  <si>
    <t>Slot0.Ch36</t>
  </si>
  <si>
    <t>Sc_Hsd224-</t>
  </si>
  <si>
    <t>Slot0.Ch75</t>
  </si>
  <si>
    <t>Sc_Hsd224+</t>
  </si>
  <si>
    <t>Slot0.Ch74</t>
  </si>
  <si>
    <t>Sc_Hsd226-</t>
  </si>
  <si>
    <t>Slot2.Ch11</t>
  </si>
  <si>
    <t>Sc_Hsd226+</t>
  </si>
  <si>
    <t>Slot2.Ch10</t>
  </si>
  <si>
    <t>Sc_Hsd236-</t>
  </si>
  <si>
    <t>Slot1.Ch115</t>
  </si>
  <si>
    <t>Sc_Hsd236+</t>
  </si>
  <si>
    <t>Slot1.Ch114</t>
  </si>
  <si>
    <t>Sc_Hsd238-</t>
  </si>
  <si>
    <t>Slot1.Ch75</t>
  </si>
  <si>
    <t>Sc_Hsd238+</t>
  </si>
  <si>
    <t>Slot1.Ch74</t>
  </si>
  <si>
    <t>Sc_Hsd240-</t>
  </si>
  <si>
    <t>Slot0.Ch43</t>
  </si>
  <si>
    <t>Sc_Hsd240+</t>
  </si>
  <si>
    <t>Slot0.Ch42</t>
  </si>
  <si>
    <t>Sc_Hsd245-</t>
  </si>
  <si>
    <t>Slot1.Ch121</t>
  </si>
  <si>
    <t>Sc_Hsd245+</t>
  </si>
  <si>
    <t>Slot1.Ch120</t>
  </si>
  <si>
    <t>Sc_Hsd247-</t>
  </si>
  <si>
    <t>Slot1.Ch21</t>
  </si>
  <si>
    <t>Sc_Hsd247+</t>
  </si>
  <si>
    <t>Slot1.Ch20</t>
  </si>
  <si>
    <t>Sc_Hsd249-</t>
  </si>
  <si>
    <t>Slot0.Ch79</t>
  </si>
  <si>
    <t>Sc_Hsd249+</t>
  </si>
  <si>
    <t>Slot0.Ch78</t>
  </si>
  <si>
    <t>Sc_Hsd282-</t>
  </si>
  <si>
    <t>Slot0.Ch49</t>
  </si>
  <si>
    <t>Sc_Hsd282+</t>
  </si>
  <si>
    <t>Slot0.Ch48</t>
  </si>
  <si>
    <t>S0_Bpmuinh_Hsd141</t>
  </si>
  <si>
    <t>Slot2.Ch127</t>
  </si>
  <si>
    <t>S0_Bpmuvbat_Hsd142</t>
  </si>
  <si>
    <t>Slot2.Ch60</t>
  </si>
  <si>
    <t>S0_Ds_Hsd998</t>
  </si>
  <si>
    <t>SLOT0.CH120</t>
  </si>
  <si>
    <t>S0_Hsd081</t>
  </si>
  <si>
    <t>Slot0.Ch110</t>
  </si>
  <si>
    <t>S0_Hsd082</t>
  </si>
  <si>
    <t>Slot0.Ch113</t>
  </si>
  <si>
    <t>S0_Hsd093</t>
  </si>
  <si>
    <t>Slot2.Ch62</t>
  </si>
  <si>
    <t>S0_Hsd097</t>
  </si>
  <si>
    <t>Slot0.Ch111</t>
  </si>
  <si>
    <t>S0_Hsd099</t>
  </si>
  <si>
    <t>Slot2.Ch38</t>
  </si>
  <si>
    <t>S0_Hsd101</t>
  </si>
  <si>
    <t>Slot0.Ch51</t>
  </si>
  <si>
    <t>S0_Hsd112</t>
  </si>
  <si>
    <t>Slot2.Ch39</t>
  </si>
  <si>
    <t>S0_Hsd114</t>
  </si>
  <si>
    <t>Slot2.Ch58</t>
  </si>
  <si>
    <t>S0_Hsd120</t>
  </si>
  <si>
    <t>Slot0.Ch50</t>
  </si>
  <si>
    <t>S0_Hsd144</t>
  </si>
  <si>
    <t>Slot0.Ch47</t>
  </si>
  <si>
    <t>S0_Hsd145</t>
  </si>
  <si>
    <t>Slot0.Ch127</t>
  </si>
  <si>
    <t>S0_Hsd177</t>
  </si>
  <si>
    <t>Slot0.Ch121</t>
  </si>
  <si>
    <t>S0_Hsd178</t>
  </si>
  <si>
    <t>Slot0.Ch118</t>
  </si>
  <si>
    <t>S0_Hsd179</t>
  </si>
  <si>
    <t>Slot2.Ch8</t>
  </si>
  <si>
    <t>S0_Hsd181</t>
  </si>
  <si>
    <t>Slot0.Ch116</t>
  </si>
  <si>
    <t>S0_Hsd182</t>
  </si>
  <si>
    <t>Slot0.Ch114</t>
  </si>
  <si>
    <t>S0_Hsd183</t>
  </si>
  <si>
    <t>SLOT2.CH48</t>
  </si>
  <si>
    <t>S0_Hsd184</t>
  </si>
  <si>
    <t>SLOT3.CH40</t>
  </si>
  <si>
    <t>S0_Hsd185</t>
  </si>
  <si>
    <t>Slot0.Ch52</t>
  </si>
  <si>
    <t>S0_Hsd186</t>
  </si>
  <si>
    <t>Slot0.Ch58</t>
  </si>
  <si>
    <t>S0_Hsd187</t>
  </si>
  <si>
    <t>Slot2.Ch45</t>
  </si>
  <si>
    <t>S0_Hsd188</t>
  </si>
  <si>
    <t>Slot0.Ch125</t>
  </si>
  <si>
    <t>S0_Hsd189</t>
  </si>
  <si>
    <t>Slot0.Ch61</t>
  </si>
  <si>
    <t>S0_Hsd190</t>
  </si>
  <si>
    <t>Slot2.Ch44</t>
  </si>
  <si>
    <t>S0_Hsd191</t>
  </si>
  <si>
    <t>Slot0.Ch115</t>
  </si>
  <si>
    <t>S0_Hsd192</t>
  </si>
  <si>
    <t>Slot0.Ch124</t>
  </si>
  <si>
    <t>S0_Hsd193</t>
  </si>
  <si>
    <t>Slot2.Ch56</t>
  </si>
  <si>
    <t>S0_Hsd194</t>
  </si>
  <si>
    <t>Slot0.Ch55</t>
  </si>
  <si>
    <t>S0_Hsd195</t>
  </si>
  <si>
    <t>SLOT2.CH110</t>
  </si>
  <si>
    <t>S0_Hsd196</t>
  </si>
  <si>
    <t>Slot0.Ch117</t>
  </si>
  <si>
    <t>S0_Hsd197</t>
  </si>
  <si>
    <t>Slot0.Ch53</t>
  </si>
  <si>
    <t>S0_Hsd198</t>
  </si>
  <si>
    <t>Slot0.Ch112</t>
  </si>
  <si>
    <t>S0_Hsd199</t>
  </si>
  <si>
    <t>Slot2.Ch115</t>
  </si>
  <si>
    <t>S0_Hsd200</t>
  </si>
  <si>
    <t>Slot0.Ch123</t>
  </si>
  <si>
    <t>S0_Hsd201</t>
  </si>
  <si>
    <t>Slot2.Ch114</t>
  </si>
  <si>
    <t>S0_Hsd202</t>
  </si>
  <si>
    <t>Slot0.Ch122</t>
  </si>
  <si>
    <t>S0_Hsd203</t>
  </si>
  <si>
    <t>Slot0.Ch59</t>
  </si>
  <si>
    <t>S0_Hsd204</t>
  </si>
  <si>
    <t>Slot2.Ch59</t>
  </si>
  <si>
    <t>S0_Hsd205</t>
  </si>
  <si>
    <t>Slot2.Ch49</t>
  </si>
  <si>
    <t>S0_Hsd206</t>
  </si>
  <si>
    <t>Slot2.Ch57</t>
  </si>
  <si>
    <t>S0_Hsd256</t>
  </si>
  <si>
    <t>Slot0.Ch109</t>
  </si>
  <si>
    <t>S0_Hsd257</t>
  </si>
  <si>
    <t>Slot2.Ch41</t>
  </si>
  <si>
    <t>S0_Hsd258</t>
  </si>
  <si>
    <t>Slot2.Ch40</t>
  </si>
  <si>
    <t>S0_Hsd259</t>
  </si>
  <si>
    <t>SLOT1.CH56</t>
  </si>
  <si>
    <t>S0_Hsd260</t>
  </si>
  <si>
    <t>SLOT1.CH62</t>
  </si>
  <si>
    <t>S0_Hsd261</t>
  </si>
  <si>
    <t>SLOT1.CH52</t>
  </si>
  <si>
    <t>S0_Hsd262</t>
  </si>
  <si>
    <t>Slot0.Ch40</t>
  </si>
  <si>
    <t>S0_Hsd263</t>
  </si>
  <si>
    <t>Slot0.Ch38</t>
  </si>
  <si>
    <t>S0_Hsd264</t>
  </si>
  <si>
    <t>Slot0.Ch39</t>
  </si>
  <si>
    <t>S0_Hsd265</t>
  </si>
  <si>
    <t>Slot0.Ch41</t>
  </si>
  <si>
    <t>S0_Hsd266</t>
  </si>
  <si>
    <t>SLOT2.CH106</t>
  </si>
  <si>
    <t>S0_Hsd267</t>
  </si>
  <si>
    <t>Slot0.Ch44</t>
  </si>
  <si>
    <t>S0_Hsd268</t>
  </si>
  <si>
    <t>Slot0.Ch46</t>
  </si>
  <si>
    <t>S0_Hsd269</t>
  </si>
  <si>
    <t>SLOT1.CH53</t>
  </si>
  <si>
    <t>S0_Hsd286</t>
  </si>
  <si>
    <t>Slot2.Ch53</t>
  </si>
  <si>
    <t>S0_Hsd287</t>
  </si>
  <si>
    <t>Slot2.Ch54</t>
  </si>
  <si>
    <t>S0_Hsd288</t>
  </si>
  <si>
    <t>Slot2.Ch52</t>
  </si>
  <si>
    <t>S0_Hsd290</t>
  </si>
  <si>
    <t>Slot0.Ch45</t>
  </si>
  <si>
    <t>S0_Hsd292</t>
  </si>
  <si>
    <t>Slot2.Ch55</t>
  </si>
  <si>
    <t>S0_Hsd999</t>
  </si>
  <si>
    <t>SLOT0.CH119</t>
  </si>
  <si>
    <t>S0_Scana_Hsd207</t>
  </si>
  <si>
    <t>Slot2.Ch122</t>
  </si>
  <si>
    <t>S0_Scana_Hsd208</t>
  </si>
  <si>
    <t>Slot2.Ch89</t>
  </si>
  <si>
    <t>S0_Scana_Hsd210</t>
  </si>
  <si>
    <t>Slot2.Ch91</t>
  </si>
  <si>
    <t>S0_Scana_Hsd211</t>
  </si>
  <si>
    <t>Slot2.Ch92</t>
  </si>
  <si>
    <t>S0_Scana_Hsd212</t>
  </si>
  <si>
    <t>Slot2.Ch116</t>
  </si>
  <si>
    <t>S0_Scana_Hsd213</t>
  </si>
  <si>
    <t>Slot2.Ch117</t>
  </si>
  <si>
    <t>S0_Scana_Hsd214</t>
  </si>
  <si>
    <t>Slot2.Ch120</t>
  </si>
  <si>
    <t>S0_Scana_Hsd215</t>
  </si>
  <si>
    <t>Slot2.Ch121</t>
  </si>
  <si>
    <t>S0_Scana_Hsd216</t>
  </si>
  <si>
    <t>Slot2.Ch94</t>
  </si>
  <si>
    <t>S0_Scana_Hsd217</t>
  </si>
  <si>
    <t>Slot2.Ch95</t>
  </si>
  <si>
    <t>S0_Scana_Hsd218</t>
  </si>
  <si>
    <t>Slot2.Ch124</t>
  </si>
  <si>
    <t>S0_Scana_Hsd289</t>
  </si>
  <si>
    <t>Slot2.Ch123</t>
  </si>
  <si>
    <t>S0_Scanb_Ds_Hsd063</t>
  </si>
  <si>
    <t>SLOT0.CH12</t>
  </si>
  <si>
    <t>S0_Scanb_Hsd064</t>
  </si>
  <si>
    <t>SLOT0.CH13</t>
  </si>
  <si>
    <t>S0_Scanb_Hsd066</t>
  </si>
  <si>
    <t>Slot2.Ch113</t>
  </si>
  <si>
    <t>S0_Scanb_Hsd072</t>
  </si>
  <si>
    <t>Slot2.Ch107</t>
  </si>
  <si>
    <t>S0_Scanb_Hsd073</t>
  </si>
  <si>
    <t>Slot2.Ch111</t>
  </si>
  <si>
    <t>S0_Scanb_Hsd079</t>
  </si>
  <si>
    <t>Slot2.Ch112</t>
  </si>
  <si>
    <t>S0_Scanb_Hsd085</t>
  </si>
  <si>
    <t>SLOT0.CH56</t>
  </si>
  <si>
    <t>S0_Scanb_Hsd089</t>
  </si>
  <si>
    <t>SLOT0.CH54</t>
  </si>
  <si>
    <t>S0_Scanb_Hsd109</t>
  </si>
  <si>
    <t>Slot2.Ch101</t>
  </si>
  <si>
    <t>S0_Scanb_Hsd133</t>
  </si>
  <si>
    <t>Slot2.Ch99</t>
  </si>
  <si>
    <t>S0_Scanb_Hsd134</t>
  </si>
  <si>
    <t>Slot2.Ch34</t>
  </si>
  <si>
    <t>S0_Scanb_Hsd136</t>
  </si>
  <si>
    <t>Slot2.Ch33</t>
  </si>
  <si>
    <t>S0_Scanb_Hsd255</t>
  </si>
  <si>
    <t>Slot2.Ch105</t>
  </si>
  <si>
    <t>S0_Scanb_Hsd284</t>
  </si>
  <si>
    <t>Slot2.Ch37</t>
  </si>
  <si>
    <t>S0_Scanb_Hsd285</t>
  </si>
  <si>
    <t>Slot2.Ch100</t>
  </si>
  <si>
    <t>S0_Scanc_Hsd271</t>
  </si>
  <si>
    <t>Slot2.Ch35</t>
  </si>
  <si>
    <t>S0_Scanc_Hsd280</t>
  </si>
  <si>
    <t>Slot2.Ch98</t>
  </si>
  <si>
    <t>S0_Scanc_Hsd281</t>
  </si>
  <si>
    <t>Slot2.Ch97</t>
  </si>
  <si>
    <t>S0_Scand_Hsd035</t>
  </si>
  <si>
    <t>Slot2.Ch61</t>
  </si>
  <si>
    <t>S0_Scand_Hsd042</t>
  </si>
  <si>
    <t>Slot2.Ch126</t>
  </si>
  <si>
    <t>S0_Scand_Hsd209</t>
  </si>
  <si>
    <t>Slot2.Ch90</t>
  </si>
  <si>
    <t>S0_Scand_Hsd219</t>
  </si>
  <si>
    <t>Slot2.Ch93</t>
  </si>
  <si>
    <t>S0_Scand_Hsd270</t>
  </si>
  <si>
    <t>Slot2.Ch104</t>
  </si>
  <si>
    <t>S0_Scand_Hsd272</t>
  </si>
  <si>
    <t>Slot2.Ch103</t>
  </si>
  <si>
    <t>S0_Scand_Hsd273</t>
  </si>
  <si>
    <t>Slot2.Ch102</t>
  </si>
  <si>
    <t>S0_Scand_Hsd275</t>
  </si>
  <si>
    <t>Slot2.Ch32</t>
  </si>
  <si>
    <t>S0_Scand_Hsd276</t>
  </si>
  <si>
    <t>Slot2.Ch96</t>
  </si>
  <si>
    <t>S0_Scand_Hsd292</t>
  </si>
  <si>
    <t>Slot2.Ch36</t>
  </si>
  <si>
    <t>S1_Bpmuinh_Hsd141</t>
  </si>
  <si>
    <t>Slot1.Ch63</t>
  </si>
  <si>
    <t>S1_Bpmuvbat_Hsd142</t>
  </si>
  <si>
    <t>Slot1.Ch127</t>
  </si>
  <si>
    <t>S1_Ds_Hsd998</t>
  </si>
  <si>
    <t>SLOT0.CH35</t>
  </si>
  <si>
    <t>S1_Hsd081</t>
  </si>
  <si>
    <t>Slot3.Ch111</t>
  </si>
  <si>
    <t>S1_Hsd082</t>
  </si>
  <si>
    <t>Slot3.Ch114</t>
  </si>
  <si>
    <t>S1_Hsd093</t>
  </si>
  <si>
    <t>Slot3.Ch126</t>
  </si>
  <si>
    <t>S1_Hsd097</t>
  </si>
  <si>
    <t>Slot3.Ch113</t>
  </si>
  <si>
    <t>S1_Hsd099</t>
  </si>
  <si>
    <t>Slot1.Ch61</t>
  </si>
  <si>
    <t>S1_Hsd101</t>
  </si>
  <si>
    <t>Slot3.Ch34</t>
  </si>
  <si>
    <t>S1_Hsd112</t>
  </si>
  <si>
    <t>Slot1.Ch59</t>
  </si>
  <si>
    <t>S1_Hsd114</t>
  </si>
  <si>
    <t>Slot3.Ch53</t>
  </si>
  <si>
    <t>S1_Hsd120</t>
  </si>
  <si>
    <t>Slot3.Ch37</t>
  </si>
  <si>
    <t>S1_Hsd144</t>
  </si>
  <si>
    <t>Slot3.Ch103</t>
  </si>
  <si>
    <t>S1_Hsd145</t>
  </si>
  <si>
    <t>Slot3.Ch127</t>
  </si>
  <si>
    <t>S1_Hsd177</t>
  </si>
  <si>
    <t>Slot3.Ch106</t>
  </si>
  <si>
    <t>S1_Hsd178</t>
  </si>
  <si>
    <t>Slot1.Ch72</t>
  </si>
  <si>
    <t>S1_Hsd179</t>
  </si>
  <si>
    <t>Slot1.Ch5</t>
  </si>
  <si>
    <t>S1_Hsd181</t>
  </si>
  <si>
    <t>Slot3.Ch112</t>
  </si>
  <si>
    <t>S1_Hsd182</t>
  </si>
  <si>
    <t>Slot3.Ch109</t>
  </si>
  <si>
    <t>S1_Hsd183</t>
  </si>
  <si>
    <t>Slot3.Ch59</t>
  </si>
  <si>
    <t>S1_Hsd184</t>
  </si>
  <si>
    <t>Slot3.Ch56</t>
  </si>
  <si>
    <t>S1_Hsd185</t>
  </si>
  <si>
    <t>Slot3.Ch50</t>
  </si>
  <si>
    <t>S1_Hsd186</t>
  </si>
  <si>
    <t>Slot3.Ch42</t>
  </si>
  <si>
    <t>S1_Hsd187</t>
  </si>
  <si>
    <t>Slot3.Ch47</t>
  </si>
  <si>
    <t>S1_Hsd188</t>
  </si>
  <si>
    <t>Slot3.Ch46</t>
  </si>
  <si>
    <t>S1_Hsd189</t>
  </si>
  <si>
    <t>Slot3.Ch43</t>
  </si>
  <si>
    <t>S1_Hsd190</t>
  </si>
  <si>
    <t>Slot3.Ch48</t>
  </si>
  <si>
    <t>S1_Hsd191</t>
  </si>
  <si>
    <t>Slot3.Ch51</t>
  </si>
  <si>
    <t>S1_Hsd192</t>
  </si>
  <si>
    <t>Slot3.Ch49</t>
  </si>
  <si>
    <t>S1_Hsd193</t>
  </si>
  <si>
    <t>Slot3.Ch55</t>
  </si>
  <si>
    <t>S1_Hsd194</t>
  </si>
  <si>
    <t>Slot3.Ch115</t>
  </si>
  <si>
    <t>S1_Hsd195</t>
  </si>
  <si>
    <t>Slot3.Ch117</t>
  </si>
  <si>
    <t>S1_Hsd196</t>
  </si>
  <si>
    <t>Slot3.Ch54</t>
  </si>
  <si>
    <t>S1_Hsd197</t>
  </si>
  <si>
    <t>Slot3.Ch116</t>
  </si>
  <si>
    <t>S1_Hsd198</t>
  </si>
  <si>
    <t>Slot3.Ch52</t>
  </si>
  <si>
    <t>S1_Hsd199</t>
  </si>
  <si>
    <t>Slot3.Ch61</t>
  </si>
  <si>
    <t>S1_Hsd200</t>
  </si>
  <si>
    <t>Slot3.Ch60</t>
  </si>
  <si>
    <t>S1_Hsd201</t>
  </si>
  <si>
    <t>Slot3.Ch57</t>
  </si>
  <si>
    <t>S1_Hsd202</t>
  </si>
  <si>
    <t>Slot3.Ch58</t>
  </si>
  <si>
    <t>S1_Hsd203</t>
  </si>
  <si>
    <t>Slot3.Ch41</t>
  </si>
  <si>
    <t>S1_Hsd204</t>
  </si>
  <si>
    <t>Slot3.Ch124</t>
  </si>
  <si>
    <t>S1_Hsd205</t>
  </si>
  <si>
    <t>Slot3.Ch118</t>
  </si>
  <si>
    <t>S1_Hsd206</t>
  </si>
  <si>
    <t>Slot3.Ch119</t>
  </si>
  <si>
    <t>S1_Hsd256</t>
  </si>
  <si>
    <t>Slot3.Ch110</t>
  </si>
  <si>
    <t>S1_Hsd257</t>
  </si>
  <si>
    <t>Slot3.Ch35</t>
  </si>
  <si>
    <t>S1_Hsd258</t>
  </si>
  <si>
    <t>Slot3.Ch36</t>
  </si>
  <si>
    <t>S1_Hsd259</t>
  </si>
  <si>
    <t>Slot3.Ch105</t>
  </si>
  <si>
    <t>S1_Hsd260</t>
  </si>
  <si>
    <t>Slot3.Ch108</t>
  </si>
  <si>
    <t>S1_Hsd261</t>
  </si>
  <si>
    <t>Slot3.Ch107</t>
  </si>
  <si>
    <t>S1_Hsd262</t>
  </si>
  <si>
    <t>Slot1.Ch44</t>
  </si>
  <si>
    <t>S1_Hsd263</t>
  </si>
  <si>
    <t>Slot1.Ch46</t>
  </si>
  <si>
    <t>S1_Hsd264</t>
  </si>
  <si>
    <t>Slot1.Ch45</t>
  </si>
  <si>
    <t>S1_Hsd265</t>
  </si>
  <si>
    <t>Slot1.Ch47</t>
  </si>
  <si>
    <t>S1_Hsd266</t>
  </si>
  <si>
    <t>Slot1.Ch49</t>
  </si>
  <si>
    <t>S1_Hsd267</t>
  </si>
  <si>
    <t>Slot1.Ch48</t>
  </si>
  <si>
    <t>S1_Hsd268</t>
  </si>
  <si>
    <t>Slot1.Ch50</t>
  </si>
  <si>
    <t>S1_Hsd269</t>
  </si>
  <si>
    <t>Slot3.Ch104</t>
  </si>
  <si>
    <t>S1_Hsd286</t>
  </si>
  <si>
    <t>Slot1.Ch55</t>
  </si>
  <si>
    <t>S1_Hsd287</t>
  </si>
  <si>
    <t>Slot1.Ch54</t>
  </si>
  <si>
    <t>S1_Hsd288</t>
  </si>
  <si>
    <t>Slot1.Ch58</t>
  </si>
  <si>
    <t>S1_Hsd290</t>
  </si>
  <si>
    <t>Slot1.Ch51</t>
  </si>
  <si>
    <t>S1_Hsd292</t>
  </si>
  <si>
    <t>Slot3.Ch33</t>
  </si>
  <si>
    <t>S1_Hsd999</t>
  </si>
  <si>
    <t>SLOT0.CH33</t>
  </si>
  <si>
    <t>S1_Scana_Hsd207</t>
  </si>
  <si>
    <t>Slot1.Ch35</t>
  </si>
  <si>
    <t>S1_Scana_Hsd208</t>
  </si>
  <si>
    <t>Slot1.Ch42</t>
  </si>
  <si>
    <t>S1_Scana_Hsd210</t>
  </si>
  <si>
    <t>Slot1.Ch41</t>
  </si>
  <si>
    <t>S1_Scana_Hsd211</t>
  </si>
  <si>
    <t>Slot1.Ch39</t>
  </si>
  <si>
    <t>S1_Scana_Hsd212</t>
  </si>
  <si>
    <t>Slot1.Ch100</t>
  </si>
  <si>
    <t>S1_Scana_Hsd213</t>
  </si>
  <si>
    <t>Slot1.Ch97</t>
  </si>
  <si>
    <t>S1_Scana_Hsd214</t>
  </si>
  <si>
    <t>Slot1.Ch36</t>
  </si>
  <si>
    <t>S1_Scana_Hsd215</t>
  </si>
  <si>
    <t>Slot1.Ch37</t>
  </si>
  <si>
    <t>S1_Scana_Hsd216</t>
  </si>
  <si>
    <t>Slot1.Ch40</t>
  </si>
  <si>
    <t>S1_Scana_Hsd217</t>
  </si>
  <si>
    <t>Slot1.Ch38</t>
  </si>
  <si>
    <t>S1_Scana_Hsd218</t>
  </si>
  <si>
    <t>Slot1.Ch32</t>
  </si>
  <si>
    <t>S1_Scana_Hsd289</t>
  </si>
  <si>
    <t>Slot1.Ch33</t>
  </si>
  <si>
    <t>S1_Scanb_Ds_Hsd063</t>
  </si>
  <si>
    <t>SLOT0.CH103</t>
  </si>
  <si>
    <t>S1_Scanb_Hsd064</t>
  </si>
  <si>
    <t>SLOT0.CH105</t>
  </si>
  <si>
    <t>S1_Scanb_Hsd066</t>
  </si>
  <si>
    <t>Slot1.Ch93</t>
  </si>
  <si>
    <t>S1_Scanb_Hsd072</t>
  </si>
  <si>
    <t>Slot1.Ch91</t>
  </si>
  <si>
    <t>S1_Scanb_Hsd073</t>
  </si>
  <si>
    <t>Slot1.Ch94</t>
  </si>
  <si>
    <t>S1_Scanb_Hsd079</t>
  </si>
  <si>
    <t>Slot1.Ch95</t>
  </si>
  <si>
    <t>S1_Scanb_Hsd085</t>
  </si>
  <si>
    <t>SLOT0.CH108</t>
  </si>
  <si>
    <t>S1_Scanb_Hsd089</t>
  </si>
  <si>
    <t>SLOT0.CH104</t>
  </si>
  <si>
    <t>S1_Scanb_Hsd109</t>
  </si>
  <si>
    <t>Slot1.Ch110</t>
  </si>
  <si>
    <t>S1_Scanb_Hsd133</t>
  </si>
  <si>
    <t>Slot1.Ch108</t>
  </si>
  <si>
    <t>S1_Scanb_Hsd134</t>
  </si>
  <si>
    <t>Slot1.Ch104</t>
  </si>
  <si>
    <t>S1_Scanb_Hsd136</t>
  </si>
  <si>
    <t>Slot1.Ch102</t>
  </si>
  <si>
    <t>S1_Scanb_Hsd255</t>
  </si>
  <si>
    <t>Slot1.Ch90</t>
  </si>
  <si>
    <t>S1_Scanb_Hsd284</t>
  </si>
  <si>
    <t>Slot1.Ch101</t>
  </si>
  <si>
    <t>S1_Scanb_Hsd285</t>
  </si>
  <si>
    <t>Slot1.Ch105</t>
  </si>
  <si>
    <t>S1_Scanc_Hsd271</t>
  </si>
  <si>
    <t>Slot1.Ch98</t>
  </si>
  <si>
    <t>S1_Scanc_Hsd280</t>
  </si>
  <si>
    <t>Slot1.Ch109</t>
  </si>
  <si>
    <t>S1_Scanc_Hsd281</t>
  </si>
  <si>
    <t>Slot1.Ch106</t>
  </si>
  <si>
    <t>S1_Scand_Hsd035</t>
  </si>
  <si>
    <t>Slot1.Ch124</t>
  </si>
  <si>
    <t>S1_Scand_Hsd042</t>
  </si>
  <si>
    <t>Slot1.Ch126</t>
  </si>
  <si>
    <t>S1_Scand_Hsd209</t>
  </si>
  <si>
    <t>Slot1.Ch43</t>
  </si>
  <si>
    <t>S1_Scand_Hsd219</t>
  </si>
  <si>
    <t>Slot1.Ch34</t>
  </si>
  <si>
    <t>S1_Scand_Hsd270</t>
  </si>
  <si>
    <t>Slot1.Ch125</t>
  </si>
  <si>
    <t>S1_Scand_Hsd272</t>
  </si>
  <si>
    <t>Slot1.Ch96</t>
  </si>
  <si>
    <t>S1_Scand_Hsd273</t>
  </si>
  <si>
    <t>Slot1.Ch111</t>
  </si>
  <si>
    <t>S1_Scand_Hsd275</t>
  </si>
  <si>
    <t>Slot1.Ch103</t>
  </si>
  <si>
    <t>S1_Scand_Hsd276</t>
  </si>
  <si>
    <t>Slot1.Ch107</t>
  </si>
  <si>
    <t>S1_Scand_Hsd292</t>
  </si>
  <si>
    <t>Slot1.Ch99</t>
  </si>
  <si>
    <t>S2_Bpmuinh_Hsd141</t>
  </si>
  <si>
    <t>Slot0.Ch64</t>
  </si>
  <si>
    <t>S2_Bpmuvbat_Hsd142</t>
  </si>
  <si>
    <t>Slot0.Ch0</t>
  </si>
  <si>
    <t>S2_Ds_Hsd998</t>
  </si>
  <si>
    <t>SLOT1.CH88</t>
  </si>
  <si>
    <t>S2_Hsd081</t>
  </si>
  <si>
    <t>Slot2.Ch20</t>
  </si>
  <si>
    <t>S2_Hsd082</t>
  </si>
  <si>
    <t>Slot2.Ch16</t>
  </si>
  <si>
    <t>S2_Hsd093</t>
  </si>
  <si>
    <t>Slot2.Ch3</t>
  </si>
  <si>
    <t>S2_Hsd097</t>
  </si>
  <si>
    <t>Slot2.Ch19</t>
  </si>
  <si>
    <t>S2_Hsd099</t>
  </si>
  <si>
    <t>Slot2.Ch28</t>
  </si>
  <si>
    <t>S2_Hsd101</t>
  </si>
  <si>
    <t>Slot0.Ch10</t>
  </si>
  <si>
    <t>S2_Hsd112</t>
  </si>
  <si>
    <t>Slot2.Ch29</t>
  </si>
  <si>
    <t>S2_Hsd114</t>
  </si>
  <si>
    <t>Slot2.Ch6</t>
  </si>
  <si>
    <t>S2_Hsd120</t>
  </si>
  <si>
    <t>Slot0.Ch9</t>
  </si>
  <si>
    <t>S2_Hsd144</t>
  </si>
  <si>
    <t>Slot0.Ch8</t>
  </si>
  <si>
    <t>S2_Hsd145</t>
  </si>
  <si>
    <t>Slot0.Ch126</t>
  </si>
  <si>
    <t>S2_Hsd177</t>
  </si>
  <si>
    <t>Slot2.Ch83</t>
  </si>
  <si>
    <t>S2_Hsd178</t>
  </si>
  <si>
    <t>Slot2.Ch86</t>
  </si>
  <si>
    <t>S2_Hsd179</t>
  </si>
  <si>
    <t>Slot2.Ch84</t>
  </si>
  <si>
    <t>S2_Hsd181</t>
  </si>
  <si>
    <t>Slot2.Ch76</t>
  </si>
  <si>
    <t>S2_Hsd182</t>
  </si>
  <si>
    <t>Slot2.Ch17</t>
  </si>
  <si>
    <t>S2_Hsd183</t>
  </si>
  <si>
    <t>Slot2.Ch75</t>
  </si>
  <si>
    <t>S2_Hsd184</t>
  </si>
  <si>
    <t>Slot2.Ch74</t>
  </si>
  <si>
    <t>S2_Hsd185</t>
  </si>
  <si>
    <t>Slot2.Ch18</t>
  </si>
  <si>
    <t>S2_Hsd186</t>
  </si>
  <si>
    <t>Slot2.Ch77</t>
  </si>
  <si>
    <t>S2_Hsd187</t>
  </si>
  <si>
    <t>Slot2.Ch71</t>
  </si>
  <si>
    <t>S2_Hsd188</t>
  </si>
  <si>
    <t>Slot2.Ch72</t>
  </si>
  <si>
    <t>S2_Hsd189</t>
  </si>
  <si>
    <t>Slot2.Ch78</t>
  </si>
  <si>
    <t>S2_Hsd190</t>
  </si>
  <si>
    <t>Slot2.Ch69</t>
  </si>
  <si>
    <t>S2_Hsd191</t>
  </si>
  <si>
    <t>Slot2.Ch79</t>
  </si>
  <si>
    <t>S2_Hsd192</t>
  </si>
  <si>
    <t>Slot2.Ch68</t>
  </si>
  <si>
    <t>S2_Hsd193</t>
  </si>
  <si>
    <t>Slot0.Ch72</t>
  </si>
  <si>
    <t>S2_Hsd194</t>
  </si>
  <si>
    <t>Slot2.Ch13</t>
  </si>
  <si>
    <t>S2_Hsd195</t>
  </si>
  <si>
    <t>Slot2.Ch73</t>
  </si>
  <si>
    <t>S2_Hsd196</t>
  </si>
  <si>
    <t>Slot2.Ch15</t>
  </si>
  <si>
    <t>S2_Hsd197</t>
  </si>
  <si>
    <t>Slot2.Ch14</t>
  </si>
  <si>
    <t>S2_Hsd198</t>
  </si>
  <si>
    <t>Slot2.Ch12</t>
  </si>
  <si>
    <t>S2_Hsd199</t>
  </si>
  <si>
    <t>Slot2.Ch5</t>
  </si>
  <si>
    <t>S2_Hsd200</t>
  </si>
  <si>
    <t>Slot2.Ch64</t>
  </si>
  <si>
    <t>S2_Hsd201</t>
  </si>
  <si>
    <t>Slot2.Ch70</t>
  </si>
  <si>
    <t>S2_Hsd202</t>
  </si>
  <si>
    <t>Slot2.Ch2</t>
  </si>
  <si>
    <t>S2_Hsd203</t>
  </si>
  <si>
    <t>Slot2.Ch80</t>
  </si>
  <si>
    <t>S2_Hsd204</t>
  </si>
  <si>
    <t>Slot2.Ch9</t>
  </si>
  <si>
    <t>S2_Hsd205</t>
  </si>
  <si>
    <t>Slot2.Ch65</t>
  </si>
  <si>
    <t>S2_Hsd206</t>
  </si>
  <si>
    <t>Slot2.Ch7</t>
  </si>
  <si>
    <t>S2_Hsd256</t>
  </si>
  <si>
    <t>Slot2.Ch22</t>
  </si>
  <si>
    <t>S2_Hsd257</t>
  </si>
  <si>
    <t>Slot2.Ch88</t>
  </si>
  <si>
    <t>S2_Hsd258</t>
  </si>
  <si>
    <t>Slot2.Ch87</t>
  </si>
  <si>
    <t>S2_Hsd259</t>
  </si>
  <si>
    <t>Slot2.Ch85</t>
  </si>
  <si>
    <t>S2_Hsd260</t>
  </si>
  <si>
    <t>Slot2.Ch21</t>
  </si>
  <si>
    <t>S2_Hsd261</t>
  </si>
  <si>
    <t>Slot2.Ch23</t>
  </si>
  <si>
    <t>S2_Hsd262</t>
  </si>
  <si>
    <t>Slot0.Ch5</t>
  </si>
  <si>
    <t>S2_Hsd263</t>
  </si>
  <si>
    <t>Slot0.Ch4</t>
  </si>
  <si>
    <t>S2_Hsd264</t>
  </si>
  <si>
    <t>Slot0.Ch6</t>
  </si>
  <si>
    <t>S2_Hsd265</t>
  </si>
  <si>
    <t>Slot0.Ch7</t>
  </si>
  <si>
    <t>S2_Hsd266</t>
  </si>
  <si>
    <t>Slot0.Ch3</t>
  </si>
  <si>
    <t>S2_Hsd267</t>
  </si>
  <si>
    <t>Slot0.Ch11</t>
  </si>
  <si>
    <t>S2_Hsd268</t>
  </si>
  <si>
    <t>SLOT0.CH14</t>
  </si>
  <si>
    <t>S2_Hsd269</t>
  </si>
  <si>
    <t>Slot2.Ch82</t>
  </si>
  <si>
    <t>S2_Hsd286</t>
  </si>
  <si>
    <t>Slot0.Ch76</t>
  </si>
  <si>
    <t>S2_Hsd287</t>
  </si>
  <si>
    <t>Slot0.Ch73</t>
  </si>
  <si>
    <t>S2_Hsd288</t>
  </si>
  <si>
    <t>Slot0.Ch2</t>
  </si>
  <si>
    <t>S2_Hsd290</t>
  </si>
  <si>
    <t>SLOT0.CH21</t>
  </si>
  <si>
    <t>S2_Hsd292</t>
  </si>
  <si>
    <t>Slot2.Ch30</t>
  </si>
  <si>
    <t>S2_Hsd999</t>
  </si>
  <si>
    <t>SLOT1.CH84</t>
  </si>
  <si>
    <t>S2_Scana_Hsd207</t>
  </si>
  <si>
    <t>Slot0.Ch94</t>
  </si>
  <si>
    <t>S2_Scana_Hsd208</t>
  </si>
  <si>
    <t>Slot0.Ch84</t>
  </si>
  <si>
    <t>S2_Scana_Hsd210</t>
  </si>
  <si>
    <t>Slot0.Ch87</t>
  </si>
  <si>
    <t>S2_Scana_Hsd211</t>
  </si>
  <si>
    <t>Slot0.Ch88</t>
  </si>
  <si>
    <t>S2_Scana_Hsd212</t>
  </si>
  <si>
    <t>Slot0.Ch29</t>
  </si>
  <si>
    <t>S2_Scana_Hsd213</t>
  </si>
  <si>
    <t>Slot0.Ch26</t>
  </si>
  <si>
    <t>S2_Scana_Hsd214</t>
  </si>
  <si>
    <t>Slot0.Ch91</t>
  </si>
  <si>
    <t>S2_Scana_Hsd215</t>
  </si>
  <si>
    <t>Slot0.Ch92</t>
  </si>
  <si>
    <t>S2_Scana_Hsd216</t>
  </si>
  <si>
    <t>Slot0.Ch89</t>
  </si>
  <si>
    <t>S2_Scana_Hsd217</t>
  </si>
  <si>
    <t>Slot0.Ch90</t>
  </si>
  <si>
    <t>S2_Scana_Hsd218</t>
  </si>
  <si>
    <t>Slot0.Ch95</t>
  </si>
  <si>
    <t>S2_Scana_Hsd289</t>
  </si>
  <si>
    <t>Slot0.Ch93</t>
  </si>
  <si>
    <t>S2_Scanb_Ds_Hsd063</t>
  </si>
  <si>
    <t>SLOT1.CH26</t>
  </si>
  <si>
    <t>S2_Scanb_Hsd064</t>
  </si>
  <si>
    <t>SLOT1.CH23</t>
  </si>
  <si>
    <t>S2_Scanb_Hsd066</t>
  </si>
  <si>
    <t>Slot0.Ch27</t>
  </si>
  <si>
    <t>S2_Scanb_Hsd072</t>
  </si>
  <si>
    <t>Slot0.Ch23</t>
  </si>
  <si>
    <t>S2_Scanb_Hsd073</t>
  </si>
  <si>
    <t>Slot0.Ch25</t>
  </si>
  <si>
    <t>S2_Scanb_Hsd079</t>
  </si>
  <si>
    <t>Slot0.Ch28</t>
  </si>
  <si>
    <t>S2_Scanb_Hsd085</t>
  </si>
  <si>
    <t>SLOT1.CH22</t>
  </si>
  <si>
    <t>S2_Scanb_Hsd089</t>
  </si>
  <si>
    <t>SLOT1.CH27</t>
  </si>
  <si>
    <t>S2_Scanb_Hsd109</t>
  </si>
  <si>
    <t>Slot0.Ch18</t>
  </si>
  <si>
    <t>S2_Scanb_Hsd133</t>
  </si>
  <si>
    <t>Slot0.Ch20</t>
  </si>
  <si>
    <t>S2_Scanb_Hsd134</t>
  </si>
  <si>
    <t>Slot0.Ch96</t>
  </si>
  <si>
    <t>S2_Scanb_Hsd136</t>
  </si>
  <si>
    <t>Slot0.Ch100</t>
  </si>
  <si>
    <t>S2_Scanb_Hsd255</t>
  </si>
  <si>
    <t>Slot0.Ch22</t>
  </si>
  <si>
    <t>S2_Scanb_Hsd284</t>
  </si>
  <si>
    <t>Slot0.Ch1</t>
  </si>
  <si>
    <t>S2_Scanb_Hsd285</t>
  </si>
  <si>
    <t>Slot0.Ch97</t>
  </si>
  <si>
    <t>S2_Scanc_Hsd271</t>
  </si>
  <si>
    <t>Slot0.Ch98</t>
  </si>
  <si>
    <t>S2_Scanc_Hsd280</t>
  </si>
  <si>
    <t>Slot0.Ch19</t>
  </si>
  <si>
    <t>S2_Scanc_Hsd281</t>
  </si>
  <si>
    <t>Slot0.Ch101</t>
  </si>
  <si>
    <t>S2_Scand_Hsd035</t>
  </si>
  <si>
    <t>Slot0.Ch68</t>
  </si>
  <si>
    <t>S2_Scand_Hsd042</t>
  </si>
  <si>
    <t>Slot0.Ch65</t>
  </si>
  <si>
    <t>S2_Scand_Hsd209</t>
  </si>
  <si>
    <t>Slot0.Ch86</t>
  </si>
  <si>
    <t>S2_Scand_Hsd219</t>
  </si>
  <si>
    <t>Slot0.Ch85</t>
  </si>
  <si>
    <t>S2_Scand_Hsd270</t>
  </si>
  <si>
    <t>Slot0.Ch17</t>
  </si>
  <si>
    <t>S2_Scand_Hsd272</t>
  </si>
  <si>
    <t>Slot0.Ch69</t>
  </si>
  <si>
    <t>S2_Scand_Hsd273</t>
  </si>
  <si>
    <t>Slot0.Ch16</t>
  </si>
  <si>
    <t>S2_Scand_Hsd275</t>
  </si>
  <si>
    <t>Slot0.Ch99</t>
  </si>
  <si>
    <t>S2_Scand_Hsd276</t>
  </si>
  <si>
    <t>Slot0.Ch102</t>
  </si>
  <si>
    <t>S2_Scand_Hsd292</t>
  </si>
  <si>
    <t>Slot0.Ch15</t>
  </si>
  <si>
    <t>S3_Bpmuinh_Hsd141</t>
  </si>
  <si>
    <t>Slot3.Ch0</t>
  </si>
  <si>
    <t>S3_Bpmuvbat_Hsd142</t>
  </si>
  <si>
    <t>Slot3.Ch65</t>
  </si>
  <si>
    <t>S3_Ds_Hsd998</t>
  </si>
  <si>
    <t>SLOT1.CH4</t>
  </si>
  <si>
    <t>S3_Hsd081</t>
  </si>
  <si>
    <t>SLOT0.CH24</t>
  </si>
  <si>
    <t>S3_Hsd082</t>
  </si>
  <si>
    <t>Slot1.Ch18</t>
  </si>
  <si>
    <t>S3_Hsd093</t>
  </si>
  <si>
    <t>Slot1.Ch68</t>
  </si>
  <si>
    <t>S3_Hsd097</t>
  </si>
  <si>
    <t>Slot1.Ch19</t>
  </si>
  <si>
    <t>S3_Hsd099</t>
  </si>
  <si>
    <t>SLOT1.CH92</t>
  </si>
  <si>
    <t>S3_Hsd101</t>
  </si>
  <si>
    <t>Slot3.Ch17</t>
  </si>
  <si>
    <t>S3_Hsd112</t>
  </si>
  <si>
    <t>SLOT1.CH89</t>
  </si>
  <si>
    <t>S3_Hsd114</t>
  </si>
  <si>
    <t>Slot1.Ch78</t>
  </si>
  <si>
    <t>S3_Hsd120</t>
  </si>
  <si>
    <t>Slot3.Ch16</t>
  </si>
  <si>
    <t>S3_Hsd144</t>
  </si>
  <si>
    <t>Slot3.Ch15</t>
  </si>
  <si>
    <t>S3_Hsd145</t>
  </si>
  <si>
    <t>Slot3.Ch125</t>
  </si>
  <si>
    <t>S3_Hsd177</t>
  </si>
  <si>
    <t>Slot1.Ch76</t>
  </si>
  <si>
    <t>S3_Hsd178</t>
  </si>
  <si>
    <t>Slot1.Ch73</t>
  </si>
  <si>
    <t>S3_Hsd179</t>
  </si>
  <si>
    <t>Slot1.Ch69</t>
  </si>
  <si>
    <t>S3_Hsd181</t>
  </si>
  <si>
    <t>SLOT2.CH31</t>
  </si>
  <si>
    <t>S3_Hsd182</t>
  </si>
  <si>
    <t>Slot1.Ch82</t>
  </si>
  <si>
    <t>S3_Hsd183</t>
  </si>
  <si>
    <t>Slot1.Ch10</t>
  </si>
  <si>
    <t>S3_Hsd184</t>
  </si>
  <si>
    <t>Slot1.Ch9</t>
  </si>
  <si>
    <t>S3_Hsd185</t>
  </si>
  <si>
    <t>Slot1.Ch6</t>
  </si>
  <si>
    <t>S3_Hsd186</t>
  </si>
  <si>
    <t>Slot3.Ch73</t>
  </si>
  <si>
    <t>S3_Hsd187</t>
  </si>
  <si>
    <t>Slot3.Ch75</t>
  </si>
  <si>
    <t>S3_Hsd188</t>
  </si>
  <si>
    <t>Slot3.Ch76</t>
  </si>
  <si>
    <t>S3_Hsd189</t>
  </si>
  <si>
    <t>Slot3.Ch8</t>
  </si>
  <si>
    <t>S3_Hsd190</t>
  </si>
  <si>
    <t>Slot3.Ch5</t>
  </si>
  <si>
    <t>S3_Hsd191</t>
  </si>
  <si>
    <t>Slot1.Ch7</t>
  </si>
  <si>
    <t>S3_Hsd192</t>
  </si>
  <si>
    <t>Slot3.Ch67</t>
  </si>
  <si>
    <t>S3_Hsd193</t>
  </si>
  <si>
    <t>Slot1.Ch79</t>
  </si>
  <si>
    <t>S3_Hsd194</t>
  </si>
  <si>
    <t>SLOT2.CH81</t>
  </si>
  <si>
    <t>S3_Hsd195</t>
  </si>
  <si>
    <t>Slot1.Ch12</t>
  </si>
  <si>
    <t>S3_Hsd196</t>
  </si>
  <si>
    <t>Slot1.Ch8</t>
  </si>
  <si>
    <t>S3_Hsd197</t>
  </si>
  <si>
    <t>Slot1.Ch11</t>
  </si>
  <si>
    <t>S3_Hsd198</t>
  </si>
  <si>
    <t>Slot1.Ch83</t>
  </si>
  <si>
    <t>S3_Hsd199</t>
  </si>
  <si>
    <t>Slot1.Ch2</t>
  </si>
  <si>
    <t>S3_Hsd200</t>
  </si>
  <si>
    <t>Slot1.Ch3</t>
  </si>
  <si>
    <t>S3_Hsd201</t>
  </si>
  <si>
    <t>Slot3.Ch74</t>
  </si>
  <si>
    <t>S3_Hsd202</t>
  </si>
  <si>
    <t>Slot1.Ch67</t>
  </si>
  <si>
    <t>S3_Hsd203</t>
  </si>
  <si>
    <t>Slot3.Ch4</t>
  </si>
  <si>
    <t>S3_Hsd204</t>
  </si>
  <si>
    <t>Slot1.Ch66</t>
  </si>
  <si>
    <t>S3_Hsd205</t>
  </si>
  <si>
    <t>Slot3.Ch69</t>
  </si>
  <si>
    <t>S3_Hsd206</t>
  </si>
  <si>
    <t>Slot1.Ch77</t>
  </si>
  <si>
    <t>S3_Hsd256</t>
  </si>
  <si>
    <t>Slot1.Ch13</t>
  </si>
  <si>
    <t>S3_Hsd257</t>
  </si>
  <si>
    <t>Slot3.Ch9</t>
  </si>
  <si>
    <t>S3_Hsd258</t>
  </si>
  <si>
    <t>Slot3.Ch10</t>
  </si>
  <si>
    <t>S3_Hsd259</t>
  </si>
  <si>
    <t>Slot1.Ch16</t>
  </si>
  <si>
    <t>S3_Hsd260</t>
  </si>
  <si>
    <t>Slot1.Ch14</t>
  </si>
  <si>
    <t>S3_Hsd261</t>
  </si>
  <si>
    <t>Slot1.Ch15</t>
  </si>
  <si>
    <t>S3_Hsd262</t>
  </si>
  <si>
    <t>Slot3.Ch13</t>
  </si>
  <si>
    <t>S3_Hsd263</t>
  </si>
  <si>
    <t>Slot3.Ch12</t>
  </si>
  <si>
    <t>S3_Hsd264</t>
  </si>
  <si>
    <t>Slot3.Ch14</t>
  </si>
  <si>
    <t>S3_Hsd265</t>
  </si>
  <si>
    <t>Slot3.Ch82</t>
  </si>
  <si>
    <t>S3_Hsd266</t>
  </si>
  <si>
    <t>Slot3.Ch11</t>
  </si>
  <si>
    <t>S3_Hsd267</t>
  </si>
  <si>
    <t>Slot3.Ch79</t>
  </si>
  <si>
    <t>S3_Hsd268</t>
  </si>
  <si>
    <t>Slot3.Ch80</t>
  </si>
  <si>
    <t>S3_Hsd269</t>
  </si>
  <si>
    <t>Slot1.Ch17</t>
  </si>
  <si>
    <t>S3_Hsd286</t>
  </si>
  <si>
    <t>Slot3.Ch70</t>
  </si>
  <si>
    <t>S3_Hsd287</t>
  </si>
  <si>
    <t>Slot3.Ch72</t>
  </si>
  <si>
    <t>S3_Hsd288</t>
  </si>
  <si>
    <t>Slot3.Ch1</t>
  </si>
  <si>
    <t>S3_Hsd290</t>
  </si>
  <si>
    <t>Slot3.Ch78</t>
  </si>
  <si>
    <t>S3_Hsd292</t>
  </si>
  <si>
    <t>Slot3.Ch71</t>
  </si>
  <si>
    <t>S3_Hsd999</t>
  </si>
  <si>
    <t>SLOT1.CH0</t>
  </si>
  <si>
    <t>S3_Scana_Hsd207</t>
  </si>
  <si>
    <t>Slot3.Ch20</t>
  </si>
  <si>
    <t>S3_Scana_Hsd208</t>
  </si>
  <si>
    <t>Slot3.Ch100</t>
  </si>
  <si>
    <t>S3_Scana_Hsd210</t>
  </si>
  <si>
    <t>Slot3.Ch96</t>
  </si>
  <si>
    <t>S3_Scana_Hsd211</t>
  </si>
  <si>
    <t>Slot3.Ch98</t>
  </si>
  <si>
    <t>S3_Scana_Hsd212</t>
  </si>
  <si>
    <t>Slot3.Ch24</t>
  </si>
  <si>
    <t>S3_Scana_Hsd213</t>
  </si>
  <si>
    <t>Slot3.Ch23</t>
  </si>
  <si>
    <t>S3_Scana_Hsd214</t>
  </si>
  <si>
    <t>Slot3.Ch22</t>
  </si>
  <si>
    <t>S3_Scana_Hsd215</t>
  </si>
  <si>
    <t>Slot3.Ch21</t>
  </si>
  <si>
    <t>S3_Scana_Hsd216</t>
  </si>
  <si>
    <t>Slot3.Ch99</t>
  </si>
  <si>
    <t>S3_Scana_Hsd217</t>
  </si>
  <si>
    <t>Slot3.Ch101</t>
  </si>
  <si>
    <t>S3_Scana_Hsd218</t>
  </si>
  <si>
    <t>Slot3.Ch18</t>
  </si>
  <si>
    <t>S3_Scana_Hsd289</t>
  </si>
  <si>
    <t>Slot3.Ch19</t>
  </si>
  <si>
    <t>S3_Scanb_Ds_Hsd063</t>
  </si>
  <si>
    <t>SLOT1.CH71</t>
  </si>
  <si>
    <t>S3_Scanb_Hsd064</t>
  </si>
  <si>
    <t>SLOT1.CH70</t>
  </si>
  <si>
    <t>S3_Scanb_Hsd066</t>
  </si>
  <si>
    <t>Slot3.Ch68</t>
  </si>
  <si>
    <t>S3_Scanb_Hsd072</t>
  </si>
  <si>
    <t>Slot3.Ch86</t>
  </si>
  <si>
    <t>S3_Scanb_Hsd073</t>
  </si>
  <si>
    <t>Slot3.Ch83</t>
  </si>
  <si>
    <t>S3_Scanb_Hsd079</t>
  </si>
  <si>
    <t>Slot3.Ch81</t>
  </si>
  <si>
    <t>S3_Scanb_Hsd085</t>
  </si>
  <si>
    <t>SLOT1.CH64</t>
  </si>
  <si>
    <t>S3_Scanb_Hsd089</t>
  </si>
  <si>
    <t>SLOT1.CH65</t>
  </si>
  <si>
    <t>S3_Scanb_Hsd109</t>
  </si>
  <si>
    <t>Slot3.Ch92</t>
  </si>
  <si>
    <t>S3_Scanb_Hsd133</t>
  </si>
  <si>
    <t>Slot3.Ch89</t>
  </si>
  <si>
    <t>S3_Scanb_Hsd134</t>
  </si>
  <si>
    <t>Slot3.Ch25</t>
  </si>
  <si>
    <t>S3_Scanb_Hsd136</t>
  </si>
  <si>
    <t>Slot3.Ch30</t>
  </si>
  <si>
    <t>S3_Scanb_Hsd255</t>
  </si>
  <si>
    <t>Slot3.Ch87</t>
  </si>
  <si>
    <t>S3_Scanb_Hsd284</t>
  </si>
  <si>
    <t>Slot3.Ch26</t>
  </si>
  <si>
    <t>S3_Scanb_Hsd285</t>
  </si>
  <si>
    <t>Slot3.Ch28</t>
  </si>
  <si>
    <t>S3_Scanc_Hsd271</t>
  </si>
  <si>
    <t>Slot3.Ch85</t>
  </si>
  <si>
    <t>S3_Scanc_Hsd280</t>
  </si>
  <si>
    <t>Slot3.Ch90</t>
  </si>
  <si>
    <t>S3_Scanc_Hsd281</t>
  </si>
  <si>
    <t>Slot3.Ch27</t>
  </si>
  <si>
    <t>S3_Scand_Hsd035</t>
  </si>
  <si>
    <t>Slot3.Ch66</t>
  </si>
  <si>
    <t>S3_Scand_Hsd042</t>
  </si>
  <si>
    <t>Slot3.Ch64</t>
  </si>
  <si>
    <t>S3_Scand_Hsd209</t>
  </si>
  <si>
    <t>Slot3.Ch97</t>
  </si>
  <si>
    <t>S3_Scand_Hsd219</t>
  </si>
  <si>
    <t>Slot3.Ch102</t>
  </si>
  <si>
    <t>S3_Scand_Hsd270</t>
  </si>
  <si>
    <t>Slot3.Ch94</t>
  </si>
  <si>
    <t>S3_Scand_Hsd272</t>
  </si>
  <si>
    <t>Slot3.Ch91</t>
  </si>
  <si>
    <t>S3_Scand_Hsd273</t>
  </si>
  <si>
    <t>Slot3.Ch95</t>
  </si>
  <si>
    <t>S3_Scand_Hsd275</t>
  </si>
  <si>
    <t>Slot3.Ch29</t>
  </si>
  <si>
    <t>S3_Scand_Hsd276</t>
  </si>
  <si>
    <t>Slot3.Ch31</t>
  </si>
  <si>
    <t>S3_Scand_Hsd292</t>
  </si>
  <si>
    <t>Slot3.Ch93</t>
  </si>
  <si>
    <t>Sc_A0_Hsd295</t>
  </si>
  <si>
    <t>Slot0.Ch32</t>
  </si>
  <si>
    <t>Sc_A1_Hsd296</t>
  </si>
  <si>
    <t>Slot0.Ch34</t>
  </si>
  <si>
    <t>Sc_Bpmu45v_Hsd996</t>
  </si>
  <si>
    <t>Slot2.Ch63</t>
  </si>
  <si>
    <t>Sc_Hsd070</t>
  </si>
  <si>
    <t>Slot2.Ch125</t>
  </si>
  <si>
    <t>Sc_Hsd242</t>
  </si>
  <si>
    <t>SLOT0.CH31</t>
  </si>
  <si>
    <t>Sc_Hsd243</t>
  </si>
  <si>
    <t>Slot3.Ch120</t>
  </si>
  <si>
    <t>Sc_Hsd244</t>
  </si>
  <si>
    <t>Slot3.Ch123</t>
  </si>
  <si>
    <t>Sc_Hsd251</t>
  </si>
  <si>
    <t>SLOT0.CH30</t>
  </si>
  <si>
    <t>Sc_Hsd252</t>
  </si>
  <si>
    <t>Slot1.Ch85</t>
  </si>
  <si>
    <t>Sc_Hsd253</t>
  </si>
  <si>
    <t>Slot3.Ch121</t>
  </si>
  <si>
    <t>Sc_Hsd254</t>
  </si>
  <si>
    <t>Slot3.Ch122</t>
  </si>
  <si>
    <t>Sc_Hsd291</t>
  </si>
  <si>
    <t>SLOT0.CH77</t>
  </si>
  <si>
    <t>Sc_Hsd293</t>
  </si>
  <si>
    <t>SLOT3.CH32</t>
  </si>
  <si>
    <t>Sc_Pwct_Hsd995</t>
  </si>
  <si>
    <t>Slot2.Ch4</t>
  </si>
  <si>
    <t>Sh01_Hsd026</t>
  </si>
  <si>
    <t>Slot0.Ch62</t>
  </si>
  <si>
    <t>Sh01_Hsd027</t>
  </si>
  <si>
    <t>Slot0.Ch63</t>
  </si>
  <si>
    <t>Sh02_Hsd026</t>
  </si>
  <si>
    <t>Slot0.Ch60</t>
  </si>
  <si>
    <t>Sh02_Hsd027</t>
  </si>
  <si>
    <t>Slot0.Ch57</t>
  </si>
  <si>
    <t>Sh11_Hsd026</t>
  </si>
  <si>
    <t>Slot1.Ch60</t>
  </si>
  <si>
    <t>Sh11_Hsd027</t>
  </si>
  <si>
    <t>Slot1.Ch57</t>
  </si>
  <si>
    <t>Sh12_Hsd026</t>
  </si>
  <si>
    <t>Slot3.Ch63</t>
  </si>
  <si>
    <t>Sh12_Hsd027</t>
  </si>
  <si>
    <t>Slot3.Ch62</t>
  </si>
  <si>
    <t>Sh21_Hsd026</t>
  </si>
  <si>
    <t>Slot0.Ch67</t>
  </si>
  <si>
    <t>Sh21_Hsd027</t>
  </si>
  <si>
    <t>Slot0.Ch66</t>
  </si>
  <si>
    <t>Sh22_Hsd026</t>
  </si>
  <si>
    <t>Slot0.Ch70</t>
  </si>
  <si>
    <t>Sh22_Hsd027</t>
  </si>
  <si>
    <t>Slot0.Ch71</t>
  </si>
  <si>
    <t>Sh31_Hsd026</t>
  </si>
  <si>
    <t>Slot1.Ch1</t>
  </si>
  <si>
    <t>Sh31_Hsd027</t>
  </si>
  <si>
    <t>SLOT3.CH77</t>
  </si>
  <si>
    <t>Sh32_Hsd026</t>
  </si>
  <si>
    <t>SLOT3.CH88</t>
  </si>
  <si>
    <t>Sh32_Hsd027</t>
  </si>
  <si>
    <t>SLOT3.CH84</t>
  </si>
  <si>
    <t>Etch Length (mils)</t>
  </si>
  <si>
    <t>Manhattan Length (mils)</t>
  </si>
  <si>
    <t>Percent Manhattan (mils)</t>
  </si>
  <si>
    <t>IDCE</t>
  </si>
  <si>
    <t>IDDI</t>
  </si>
  <si>
    <t>IDDO</t>
  </si>
  <si>
    <t>IDSK</t>
  </si>
  <si>
    <t>LB_GND</t>
  </si>
  <si>
    <t>N16084055</t>
  </si>
  <si>
    <t>N44862767</t>
  </si>
  <si>
    <t>S0_DPS_GPIO_P015VDDIO</t>
  </si>
  <si>
    <t>S0_U4_P0_MDI+</t>
  </si>
  <si>
    <t>S0_U4_P0_MDI-</t>
  </si>
  <si>
    <t>S0_U4_P1_MDI+</t>
  </si>
  <si>
    <t>S0_U4_P1_MDI-</t>
  </si>
  <si>
    <t>S0_U4_P5_MDI+</t>
  </si>
  <si>
    <t>S0_U4_P5_MDI-</t>
  </si>
  <si>
    <t>S0_U4_P6_MDI+</t>
  </si>
  <si>
    <t>S0_U4_P6_MDI-</t>
  </si>
  <si>
    <t>S1_DPS_GPIO_P015VDDIO</t>
  </si>
  <si>
    <t>S1_U4_P0_MDI+</t>
  </si>
  <si>
    <t>S1_U4_P0_MDI-</t>
  </si>
  <si>
    <t>S1_U4_P1_MDI+</t>
  </si>
  <si>
    <t>S1_U4_P1_MDI-</t>
  </si>
  <si>
    <t>S1_U4_P5_MDI+</t>
  </si>
  <si>
    <t>S1_U4_P5_MDI-</t>
  </si>
  <si>
    <t>S1_U4_P6_MDI+</t>
  </si>
  <si>
    <t>S1_U4_P6_MDI-</t>
  </si>
  <si>
    <t>S2_DPS_GPIO_P015VDDIO</t>
  </si>
  <si>
    <t>S2_U4_P0_MDI+</t>
  </si>
  <si>
    <t>S2_U4_P0_MDI-</t>
  </si>
  <si>
    <t>S2_U4_P1_MDI+</t>
  </si>
  <si>
    <t>S2_U4_P1_MDI-</t>
  </si>
  <si>
    <t>S2_U4_P5_MDI+</t>
  </si>
  <si>
    <t>S2_U4_P5_MDI-</t>
  </si>
  <si>
    <t>S2_U4_P6_MDI+</t>
  </si>
  <si>
    <t>S2_U4_P6_MDI-</t>
  </si>
  <si>
    <t>S3_DPS_GPIO_P015VDDIO</t>
  </si>
  <si>
    <t>S3_U4_P0_MDI+</t>
  </si>
  <si>
    <t>S3_U4_P0_MDI-</t>
  </si>
  <si>
    <t>S3_U4_P1_MDI+</t>
  </si>
  <si>
    <t>S3_U4_P1_MDI-</t>
  </si>
  <si>
    <t>S3_U4_P5_MDI+</t>
  </si>
  <si>
    <t>S3_U4_P5_MDI-</t>
  </si>
  <si>
    <t>S3_U4_P6_MDI+</t>
  </si>
  <si>
    <t>S3_U4_P6_MDI-</t>
  </si>
  <si>
    <t>SC_CTRL_A0</t>
  </si>
  <si>
    <t>SC_CTRL_A1</t>
  </si>
  <si>
    <t>SLOT0.CH0</t>
  </si>
  <si>
    <t>SLOT0.CH1</t>
  </si>
  <si>
    <t>SLOT0.CH3</t>
  </si>
  <si>
    <t>SLOT0.CH4</t>
  </si>
  <si>
    <t>SLOT0.CH5</t>
  </si>
  <si>
    <t>SLOT0.CH6</t>
  </si>
  <si>
    <t>SLOT0.CH7</t>
  </si>
  <si>
    <t>SLOT0.CH8</t>
  </si>
  <si>
    <t>SLOT0.CH9</t>
  </si>
  <si>
    <t>SLOT0.CH10</t>
  </si>
  <si>
    <t>SLOT0.CH11</t>
  </si>
  <si>
    <t>SLOT0.CH15</t>
  </si>
  <si>
    <t>SLOT0.CH16</t>
  </si>
  <si>
    <t>SLOT0.CH17</t>
  </si>
  <si>
    <t>SLOT0.CH18</t>
  </si>
  <si>
    <t>SLOT0.CH19</t>
  </si>
  <si>
    <t>SLOT0.CH20</t>
  </si>
  <si>
    <t>SLOT0.CH22</t>
  </si>
  <si>
    <t>SLOT0.CH23</t>
  </si>
  <si>
    <t>SLOT0.CH25</t>
  </si>
  <si>
    <t>SLOT0.CH26</t>
  </si>
  <si>
    <t>SLOT0.CH27</t>
  </si>
  <si>
    <t>SLOT0.CH28</t>
  </si>
  <si>
    <t>SLOT0.CH29</t>
  </si>
  <si>
    <t>SLOT0.CH36</t>
  </si>
  <si>
    <t>SLOT0.CH37</t>
  </si>
  <si>
    <t>SLOT0.CH38</t>
  </si>
  <si>
    <t>SLOT0.CH39</t>
  </si>
  <si>
    <t>SLOT0.CH40</t>
  </si>
  <si>
    <t>SLOT0.CH41</t>
  </si>
  <si>
    <t>SLOT0.CH42</t>
  </si>
  <si>
    <t>SLOT0.CH43</t>
  </si>
  <si>
    <t>SLOT0.CH44</t>
  </si>
  <si>
    <t>SLOT0.CH45</t>
  </si>
  <si>
    <t>SLOT0.CH46</t>
  </si>
  <si>
    <t>SLOT0.CH47</t>
  </si>
  <si>
    <t>SLOT0.CH48</t>
  </si>
  <si>
    <t>SLOT0.CH49</t>
  </si>
  <si>
    <t>SLOT0.CH50</t>
  </si>
  <si>
    <t>SLOT0.CH51</t>
  </si>
  <si>
    <t>SLOT0.CH52</t>
  </si>
  <si>
    <t>SLOT0.CH53</t>
  </si>
  <si>
    <t>SLOT0.CH55</t>
  </si>
  <si>
    <t>SLOT0.CH57</t>
  </si>
  <si>
    <t>SLOT0.CH58</t>
  </si>
  <si>
    <t>SLOT0.CH59</t>
  </si>
  <si>
    <t>SLOT0.CH60</t>
  </si>
  <si>
    <t>SLOT0.CH61</t>
  </si>
  <si>
    <t>SLOT0.CH62</t>
  </si>
  <si>
    <t>SLOT0.CH63</t>
  </si>
  <si>
    <t>SLOT0.CH64</t>
  </si>
  <si>
    <t>SLOT0.CH65</t>
  </si>
  <si>
    <t>SLOT0.CH66</t>
  </si>
  <si>
    <t>SLOT0.CH67</t>
  </si>
  <si>
    <t>SLOT0.CH68</t>
  </si>
  <si>
    <t>SLOT0.CH70</t>
  </si>
  <si>
    <t>SLOT0.CH71</t>
  </si>
  <si>
    <t>SLOT0.CH72</t>
  </si>
  <si>
    <t>SLOT0.CH73</t>
  </si>
  <si>
    <t>SLOT0.CH74</t>
  </si>
  <si>
    <t>SLOT0.CH75</t>
  </si>
  <si>
    <t>SLOT0.CH76</t>
  </si>
  <si>
    <t>SLOT0.CH78</t>
  </si>
  <si>
    <t>SLOT0.CH79</t>
  </si>
  <si>
    <t>SLOT0.CH80</t>
  </si>
  <si>
    <t>SLOT0.CH81</t>
  </si>
  <si>
    <t>SLOT0.CH82</t>
  </si>
  <si>
    <t>SLOT0.CH83</t>
  </si>
  <si>
    <t>SLOT0.CH84</t>
  </si>
  <si>
    <t>SLOT0.CH85</t>
  </si>
  <si>
    <t>SLOT0.CH86</t>
  </si>
  <si>
    <t>SLOT0.CH87</t>
  </si>
  <si>
    <t>SLOT0.CH88</t>
  </si>
  <si>
    <t>SLOT0.CH89</t>
  </si>
  <si>
    <t>SLOT0.CH90</t>
  </si>
  <si>
    <t>SLOT0.CH91</t>
  </si>
  <si>
    <t>SLOT0.CH92</t>
  </si>
  <si>
    <t>SLOT0.CH93</t>
  </si>
  <si>
    <t>SLOT0.CH94</t>
  </si>
  <si>
    <t>SLOT0.CH95</t>
  </si>
  <si>
    <t>SLOT0.CH96</t>
  </si>
  <si>
    <t>SLOT0.CH97</t>
  </si>
  <si>
    <t>SLOT0.CH98</t>
  </si>
  <si>
    <t>SLOT0.CH99</t>
  </si>
  <si>
    <t>SLOT0.CH100</t>
  </si>
  <si>
    <t>SLOT0.CH101</t>
  </si>
  <si>
    <t>SLOT0.CH102</t>
  </si>
  <si>
    <t>SLOT0.CH106</t>
  </si>
  <si>
    <t>SLOT0.CH107</t>
  </si>
  <si>
    <t>SLOT0.CH109</t>
  </si>
  <si>
    <t>SLOT0.CH110</t>
  </si>
  <si>
    <t>SLOT0.CH111</t>
  </si>
  <si>
    <t>SLOT0.CH112</t>
  </si>
  <si>
    <t>SLOT0.CH113</t>
  </si>
  <si>
    <t>SLOT0.CH114</t>
  </si>
  <si>
    <t>SLOT0.CH115</t>
  </si>
  <si>
    <t>SLOT0.CH116</t>
  </si>
  <si>
    <t>SLOT0.CH117</t>
  </si>
  <si>
    <t>SLOT0.CH118</t>
  </si>
  <si>
    <t>SLOT0.CH121</t>
  </si>
  <si>
    <t>SLOT0.CH122</t>
  </si>
  <si>
    <t>SLOT0.CH123</t>
  </si>
  <si>
    <t>SLOT0.CH124</t>
  </si>
  <si>
    <t>SLOT0.CH125</t>
  </si>
  <si>
    <t>SLOT0.CH126</t>
  </si>
  <si>
    <t>SLOT0.CH127</t>
  </si>
  <si>
    <t>SLOT0.DGS0</t>
  </si>
  <si>
    <t>SLOT0.DGS64</t>
  </si>
  <si>
    <t>SLOT0.UB0</t>
  </si>
  <si>
    <t>SLOT0.UB1</t>
  </si>
  <si>
    <t>SLOT0.UB2</t>
  </si>
  <si>
    <t>SLOT0.UB3</t>
  </si>
  <si>
    <t>SLOT0.UB4</t>
  </si>
  <si>
    <t>SLOT0.UB5</t>
  </si>
  <si>
    <t>SLOT0.UB6</t>
  </si>
  <si>
    <t>SLOT0.UB7</t>
  </si>
  <si>
    <t>SLOT0.UB8</t>
  </si>
  <si>
    <t>SLOT0.UB9</t>
  </si>
  <si>
    <t>SLOT0.UB10</t>
  </si>
  <si>
    <t>SLOT0.UB11</t>
  </si>
  <si>
    <t>SLOT0.UB12</t>
  </si>
  <si>
    <t>SLOT1.CH1</t>
  </si>
  <si>
    <t>SLOT1.CH2</t>
  </si>
  <si>
    <t>SLOT1.CH3</t>
  </si>
  <si>
    <t>SLOT1.CH5</t>
  </si>
  <si>
    <t>SLOT1.CH6</t>
  </si>
  <si>
    <t>SLOT1.CH7</t>
  </si>
  <si>
    <t>SLOT1.CH8</t>
  </si>
  <si>
    <t>SLOT1.CH9</t>
  </si>
  <si>
    <t>SLOT1.CH10</t>
  </si>
  <si>
    <t>SLOT1.CH11</t>
  </si>
  <si>
    <t>SLOT1.CH12</t>
  </si>
  <si>
    <t>SLOT1.CH13</t>
  </si>
  <si>
    <t>SLOT1.CH14</t>
  </si>
  <si>
    <t>SLOT1.CH15</t>
  </si>
  <si>
    <t>SLOT1.CH16</t>
  </si>
  <si>
    <t>SLOT1.CH17</t>
  </si>
  <si>
    <t>SLOT1.CH18</t>
  </si>
  <si>
    <t>SLOT1.CH19</t>
  </si>
  <si>
    <t>SLOT1.CH20</t>
  </si>
  <si>
    <t>SLOT1.CH21</t>
  </si>
  <si>
    <t>SLOT1.CH24</t>
  </si>
  <si>
    <t>SLOT1.CH25</t>
  </si>
  <si>
    <t>SLOT1.CH28</t>
  </si>
  <si>
    <t>SLOT1.CH29</t>
  </si>
  <si>
    <t>SLOT1.CH30</t>
  </si>
  <si>
    <t>SLOT1.CH31</t>
  </si>
  <si>
    <t>SLOT1.CH32</t>
  </si>
  <si>
    <t>SLOT1.CH33</t>
  </si>
  <si>
    <t>SLOT1.CH34</t>
  </si>
  <si>
    <t>SLOT1.CH35</t>
  </si>
  <si>
    <t>SLOT1.CH36</t>
  </si>
  <si>
    <t>SLOT1.CH37</t>
  </si>
  <si>
    <t>SLOT1.CH38</t>
  </si>
  <si>
    <t>SLOT1.CH39</t>
  </si>
  <si>
    <t>SLOT1.CH40</t>
  </si>
  <si>
    <t>SLOT1.CH41</t>
  </si>
  <si>
    <t>SLOT1.CH42</t>
  </si>
  <si>
    <t>SLOT1.CH43</t>
  </si>
  <si>
    <t>SLOT1.CH44</t>
  </si>
  <si>
    <t>SLOT1.CH45</t>
  </si>
  <si>
    <t>SLOT1.CH46</t>
  </si>
  <si>
    <t>SLOT1.CH47</t>
  </si>
  <si>
    <t>SLOT1.CH48</t>
  </si>
  <si>
    <t>SLOT1.CH49</t>
  </si>
  <si>
    <t>SLOT1.CH50</t>
  </si>
  <si>
    <t>SLOT1.CH51</t>
  </si>
  <si>
    <t>SLOT1.CH54</t>
  </si>
  <si>
    <t>SLOT1.CH55</t>
  </si>
  <si>
    <t>SLOT1.CH57</t>
  </si>
  <si>
    <t>SLOT1.CH59</t>
  </si>
  <si>
    <t>SLOT1.CH60</t>
  </si>
  <si>
    <t>SLOT1.CH61</t>
  </si>
  <si>
    <t>SLOT1.CH63</t>
  </si>
  <si>
    <t>SLOT1.CH66</t>
  </si>
  <si>
    <t>SLOT1.CH67</t>
  </si>
  <si>
    <t>SLOT1.CH69</t>
  </si>
  <si>
    <t>SLOT1.CH72</t>
  </si>
  <si>
    <t>SLOT1.CH73</t>
  </si>
  <si>
    <t>SLOT1.CH74</t>
  </si>
  <si>
    <t>SLOT1.CH75</t>
  </si>
  <si>
    <t>SLOT1.CH76</t>
  </si>
  <si>
    <t>SLOT1.CH77</t>
  </si>
  <si>
    <t>SLOT1.CH78</t>
  </si>
  <si>
    <t>SLOT1.CH79</t>
  </si>
  <si>
    <t>SLOT1.CH80</t>
  </si>
  <si>
    <t>SLOT1.CH81</t>
  </si>
  <si>
    <t>SLOT1.CH82</t>
  </si>
  <si>
    <t>SLOT1.CH83</t>
  </si>
  <si>
    <t>SLOT1.CH85</t>
  </si>
  <si>
    <t>SLOT1.CH86</t>
  </si>
  <si>
    <t>SLOT1.CH87</t>
  </si>
  <si>
    <t>SLOT1.CH90</t>
  </si>
  <si>
    <t>SLOT1.CH91</t>
  </si>
  <si>
    <t>SLOT1.CH93</t>
  </si>
  <si>
    <t>SLOT1.CH94</t>
  </si>
  <si>
    <t>SLOT1.CH95</t>
  </si>
  <si>
    <t>SLOT1.CH96</t>
  </si>
  <si>
    <t>SLOT1.CH97</t>
  </si>
  <si>
    <t>SLOT1.CH98</t>
  </si>
  <si>
    <t>SLOT1.CH99</t>
  </si>
  <si>
    <t>SLOT1.CH100</t>
  </si>
  <si>
    <t>SLOT1.CH101</t>
  </si>
  <si>
    <t>SLOT1.CH102</t>
  </si>
  <si>
    <t>SLOT1.CH103</t>
  </si>
  <si>
    <t>SLOT1.CH104</t>
  </si>
  <si>
    <t>SLOT1.CH105</t>
  </si>
  <si>
    <t>SLOT1.CH106</t>
  </si>
  <si>
    <t>SLOT1.CH107</t>
  </si>
  <si>
    <t>SLOT1.CH108</t>
  </si>
  <si>
    <t>SLOT1.CH109</t>
  </si>
  <si>
    <t>SLOT1.CH110</t>
  </si>
  <si>
    <t>SLOT1.CH111</t>
  </si>
  <si>
    <t>SLOT1.CH112</t>
  </si>
  <si>
    <t>SLOT1.CH113</t>
  </si>
  <si>
    <t>SLOT1.CH114</t>
  </si>
  <si>
    <t>SLOT1.CH115</t>
  </si>
  <si>
    <t>SLOT1.CH116</t>
  </si>
  <si>
    <t>SLOT1.CH117</t>
  </si>
  <si>
    <t>SLOT1.CH118</t>
  </si>
  <si>
    <t>SLOT1.CH119</t>
  </si>
  <si>
    <t>SLOT1.CH120</t>
  </si>
  <si>
    <t>SLOT1.CH121</t>
  </si>
  <si>
    <t>SLOT1.CH122</t>
  </si>
  <si>
    <t>SLOT1.CH123</t>
  </si>
  <si>
    <t>SLOT1.CH124</t>
  </si>
  <si>
    <t>SLOT1.CH125</t>
  </si>
  <si>
    <t>SLOT1.CH126</t>
  </si>
  <si>
    <t>SLOT1.CH127</t>
  </si>
  <si>
    <t>SLOT1.DGS0</t>
  </si>
  <si>
    <t>SLOT1.DGS64</t>
  </si>
  <si>
    <t>SLOT1.UB0</t>
  </si>
  <si>
    <t>SLOT1.UB1</t>
  </si>
  <si>
    <t>SLOT1.UB2</t>
  </si>
  <si>
    <t>SLOT1.UB3</t>
  </si>
  <si>
    <t>SLOT1.UB4</t>
  </si>
  <si>
    <t>SLOT1.UB5</t>
  </si>
  <si>
    <t>SLOT1.UB6</t>
  </si>
  <si>
    <t>SLOT1.UB7</t>
  </si>
  <si>
    <t>SLOT1.UB12</t>
  </si>
  <si>
    <t>SLOT1.UB13</t>
  </si>
  <si>
    <t>SLOT1.UB14</t>
  </si>
  <si>
    <t>SLOT1.UB15</t>
  </si>
  <si>
    <t>SLOT2.CH0</t>
  </si>
  <si>
    <t>SLOT2.CH1</t>
  </si>
  <si>
    <t>SLOT2.CH2</t>
  </si>
  <si>
    <t>SLOT2.CH4</t>
  </si>
  <si>
    <t>SLOT2.CH5</t>
  </si>
  <si>
    <t>SLOT2.CH6</t>
  </si>
  <si>
    <t>SLOT2.CH7</t>
  </si>
  <si>
    <t>SLOT2.CH8</t>
  </si>
  <si>
    <t>SLOT2.CH9</t>
  </si>
  <si>
    <t>SLOT2.CH10</t>
  </si>
  <si>
    <t>SLOT2.CH11</t>
  </si>
  <si>
    <t>SLOT2.CH12</t>
  </si>
  <si>
    <t>SLOT2.CH13</t>
  </si>
  <si>
    <t>SLOT2.CH14</t>
  </si>
  <si>
    <t>SLOT2.CH15</t>
  </si>
  <si>
    <t>SLOT2.CH16</t>
  </si>
  <si>
    <t>SLOT2.CH17</t>
  </si>
  <si>
    <t>SLOT2.CH18</t>
  </si>
  <si>
    <t>SLOT2.CH19</t>
  </si>
  <si>
    <t>SLOT2.CH20</t>
  </si>
  <si>
    <t>SLOT2.CH21</t>
  </si>
  <si>
    <t>SLOT2.CH22</t>
  </si>
  <si>
    <t>SLOT2.CH23</t>
  </si>
  <si>
    <t>SLOT2.CH24</t>
  </si>
  <si>
    <t>SLOT2.CH25</t>
  </si>
  <si>
    <t>SLOT2.CH26</t>
  </si>
  <si>
    <t>SLOT2.CH27</t>
  </si>
  <si>
    <t>SLOT2.CH28</t>
  </si>
  <si>
    <t>SLOT2.CH29</t>
  </si>
  <si>
    <t>SLOT2.CH30</t>
  </si>
  <si>
    <t>SLOT2.CH32</t>
  </si>
  <si>
    <t>SLOT2.CH33</t>
  </si>
  <si>
    <t>SLOT2.CH34</t>
  </si>
  <si>
    <t>SLOT2.CH35</t>
  </si>
  <si>
    <t>SLOT2.CH36</t>
  </si>
  <si>
    <t>SLOT2.CH37</t>
  </si>
  <si>
    <t>SLOT2.CH38</t>
  </si>
  <si>
    <t>SLOT2.CH39</t>
  </si>
  <si>
    <t>SLOT2.CH40</t>
  </si>
  <si>
    <t>SLOT2.CH41</t>
  </si>
  <si>
    <t>SLOT2.CH42</t>
  </si>
  <si>
    <t>SLOT2.CH43</t>
  </si>
  <si>
    <t>SLOT2.CH44</t>
  </si>
  <si>
    <t>SLOT2.CH45</t>
  </si>
  <si>
    <t>SLOT2.CH46</t>
  </si>
  <si>
    <t>SLOT2.CH47</t>
  </si>
  <si>
    <t>SLOT2.CH49</t>
  </si>
  <si>
    <t>SLOT2.CH50</t>
  </si>
  <si>
    <t>SLOT2.CH51</t>
  </si>
  <si>
    <t>SLOT2.CH53</t>
  </si>
  <si>
    <t>SLOT2.CH54</t>
  </si>
  <si>
    <t>SLOT2.CH55</t>
  </si>
  <si>
    <t>SLOT2.CH56</t>
  </si>
  <si>
    <t>SLOT2.CH57</t>
  </si>
  <si>
    <t>SLOT2.CH58</t>
  </si>
  <si>
    <t>SLOT2.CH59</t>
  </si>
  <si>
    <t>SLOT2.CH60</t>
  </si>
  <si>
    <t>SLOT2.CH61</t>
  </si>
  <si>
    <t>SLOT2.CH63</t>
  </si>
  <si>
    <t>SLOT2.CH64</t>
  </si>
  <si>
    <t>SLOT2.CH65</t>
  </si>
  <si>
    <t>SLOT2.CH66</t>
  </si>
  <si>
    <t>SLOT2.CH67</t>
  </si>
  <si>
    <t>SLOT2.CH68</t>
  </si>
  <si>
    <t>SLOT2.CH69</t>
  </si>
  <si>
    <t>SLOT2.CH70</t>
  </si>
  <si>
    <t>SLOT2.CH71</t>
  </si>
  <si>
    <t>SLOT2.CH72</t>
  </si>
  <si>
    <t>SLOT2.CH73</t>
  </si>
  <si>
    <t>SLOT2.CH74</t>
  </si>
  <si>
    <t>SLOT2.CH75</t>
  </si>
  <si>
    <t>SLOT2.CH76</t>
  </si>
  <si>
    <t>SLOT2.CH77</t>
  </si>
  <si>
    <t>SLOT2.CH78</t>
  </si>
  <si>
    <t>SLOT2.CH79</t>
  </si>
  <si>
    <t>SLOT2.CH80</t>
  </si>
  <si>
    <t>SLOT2.CH82</t>
  </si>
  <si>
    <t>SLOT2.CH83</t>
  </si>
  <si>
    <t>SLOT2.CH84</t>
  </si>
  <si>
    <t>SLOT2.CH85</t>
  </si>
  <si>
    <t>SLOT2.CH86</t>
  </si>
  <si>
    <t>SLOT2.CH87</t>
  </si>
  <si>
    <t>SLOT2.CH88</t>
  </si>
  <si>
    <t>SLOT2.CH89</t>
  </si>
  <si>
    <t>SLOT2.CH90</t>
  </si>
  <si>
    <t>SLOT2.CH91</t>
  </si>
  <si>
    <t>SLOT2.CH92</t>
  </si>
  <si>
    <t>SLOT2.CH93</t>
  </si>
  <si>
    <t>SLOT2.CH94</t>
  </si>
  <si>
    <t>SLOT2.CH95</t>
  </si>
  <si>
    <t>SLOT2.CH96</t>
  </si>
  <si>
    <t>SLOT2.CH97</t>
  </si>
  <si>
    <t>SLOT2.CH98</t>
  </si>
  <si>
    <t>SLOT2.CH99</t>
  </si>
  <si>
    <t>SLOT2.CH100</t>
  </si>
  <si>
    <t>SLOT2.CH101</t>
  </si>
  <si>
    <t>SLOT2.CH102</t>
  </si>
  <si>
    <t>SLOT2.CH103</t>
  </si>
  <si>
    <t>SLOT2.CH104</t>
  </si>
  <si>
    <t>SLOT2.CH105</t>
  </si>
  <si>
    <t>SLOT2.CH107</t>
  </si>
  <si>
    <t>SLOT2.CH108</t>
  </si>
  <si>
    <t>SLOT2.CH109</t>
  </si>
  <si>
    <t>SLOT2.CH111</t>
  </si>
  <si>
    <t>SLOT2.CH112</t>
  </si>
  <si>
    <t>SLOT2.CH113</t>
  </si>
  <si>
    <t>SLOT2.CH114</t>
  </si>
  <si>
    <t>SLOT2.CH115</t>
  </si>
  <si>
    <t>SLOT2.CH116</t>
  </si>
  <si>
    <t>SLOT2.CH117</t>
  </si>
  <si>
    <t>SLOT2.CH118</t>
  </si>
  <si>
    <t>SLOT2.CH119</t>
  </si>
  <si>
    <t>SLOT2.CH120</t>
  </si>
  <si>
    <t>SLOT2.CH121</t>
  </si>
  <si>
    <t>SLOT2.CH122</t>
  </si>
  <si>
    <t>SLOT2.CH123</t>
  </si>
  <si>
    <t>SLOT2.CH124</t>
  </si>
  <si>
    <t>SLOT2.CH125</t>
  </si>
  <si>
    <t>SLOT2.CH126</t>
  </si>
  <si>
    <t>SLOT2.CH127</t>
  </si>
  <si>
    <t>SLOT2.DGS0</t>
  </si>
  <si>
    <t>SLOT2.DGS64</t>
  </si>
  <si>
    <t>SLOT2.UB0</t>
  </si>
  <si>
    <t>SLOT2.UB1</t>
  </si>
  <si>
    <t>SLOT2.UB2</t>
  </si>
  <si>
    <t>SLOT2.UB3</t>
  </si>
  <si>
    <t>SLOT2.UB4</t>
  </si>
  <si>
    <t>SLOT2.UB5</t>
  </si>
  <si>
    <t>SLOT2.UB6</t>
  </si>
  <si>
    <t>SLOT2.UB7</t>
  </si>
  <si>
    <t>SLOT2.UB15</t>
  </si>
  <si>
    <t>SLOT23.DGS00</t>
  </si>
  <si>
    <t>SLOT23.DGS02</t>
  </si>
  <si>
    <t>SLOT23.DGS03</t>
  </si>
  <si>
    <t>SLOT23.DGS04</t>
  </si>
  <si>
    <t>SLOT23.DGS05</t>
  </si>
  <si>
    <t>SLOT23.DGS06</t>
  </si>
  <si>
    <t>SLOT23.DGS08</t>
  </si>
  <si>
    <t>SLOT23.DGS09</t>
  </si>
  <si>
    <t>SLOT23.DGS15</t>
  </si>
  <si>
    <t>SLOT23.DGS16</t>
  </si>
  <si>
    <t>SLOT23.DGS18</t>
  </si>
  <si>
    <t>SLOT23.DGS22</t>
  </si>
  <si>
    <t>SLOT23.FORCE09</t>
  </si>
  <si>
    <t>SLOT23.FORCE15</t>
  </si>
  <si>
    <t>SLOT23.SENSE00</t>
  </si>
  <si>
    <t>SLOT23.SENSE01</t>
  </si>
  <si>
    <t>SLOT23.SENSE02</t>
  </si>
  <si>
    <t>SLOT23.SENSE03</t>
  </si>
  <si>
    <t>SLOT23.SENSE04</t>
  </si>
  <si>
    <t>SLOT23.SENSE05</t>
  </si>
  <si>
    <t>SLOT23.SENSE06</t>
  </si>
  <si>
    <t>SLOT23.SENSE07</t>
  </si>
  <si>
    <t>SLOT23.SENSE08</t>
  </si>
  <si>
    <t>SLOT23.SENSE09</t>
  </si>
  <si>
    <t>SLOT23.SENSE15</t>
  </si>
  <si>
    <t>SLOT23.SENSE16</t>
  </si>
  <si>
    <t>SLOT23.SENSE17</t>
  </si>
  <si>
    <t>SLOT23.SENSE18</t>
  </si>
  <si>
    <t>SLOT23.SENSE22</t>
  </si>
  <si>
    <t>SLOT23.SENSE23</t>
  </si>
  <si>
    <t>SLOT24.DGS00</t>
  </si>
  <si>
    <t>SLOT24.DGS02</t>
  </si>
  <si>
    <t>SLOT24.DGS03</t>
  </si>
  <si>
    <t>SLOT24.DGS04</t>
  </si>
  <si>
    <t>SLOT24.DGS05</t>
  </si>
  <si>
    <t>SLOT24.DGS06</t>
  </si>
  <si>
    <t>SLOT24.DGS08</t>
  </si>
  <si>
    <t>SLOT24.DGS09</t>
  </si>
  <si>
    <t>SLOT24.DGS14</t>
  </si>
  <si>
    <t>SLOT24.DGS15</t>
  </si>
  <si>
    <t>SLOT24.DGS16</t>
  </si>
  <si>
    <t>SLOT24.DGS22</t>
  </si>
  <si>
    <t>SLOT24.FORCE03</t>
  </si>
  <si>
    <t>SLOT24.FORCE04</t>
  </si>
  <si>
    <t>SLOT24.SENSE00</t>
  </si>
  <si>
    <t>SLOT24.SENSE01</t>
  </si>
  <si>
    <t>SLOT24.SENSE02</t>
  </si>
  <si>
    <t>SLOT24.SENSE03</t>
  </si>
  <si>
    <t>SLOT24.SENSE04</t>
  </si>
  <si>
    <t>SLOT24.SENSE05</t>
  </si>
  <si>
    <t>SLOT24.SENSE06</t>
  </si>
  <si>
    <t>SLOT24.SENSE07</t>
  </si>
  <si>
    <t>SLOT24.SENSE08</t>
  </si>
  <si>
    <t>SLOT24.SENSE09</t>
  </si>
  <si>
    <t>SLOT24.SENSE14</t>
  </si>
  <si>
    <t>SLOT24.SENSE15</t>
  </si>
  <si>
    <t>SLOT24.SENSE16</t>
  </si>
  <si>
    <t>SLOT24.SENSE17</t>
  </si>
  <si>
    <t>SLOT24.SENSE22</t>
  </si>
  <si>
    <t>SLOT24.SENSE23</t>
  </si>
  <si>
    <t>SLOT3.CH0</t>
  </si>
  <si>
    <t>SLOT3.CH2</t>
  </si>
  <si>
    <t>SLOT3.CH3</t>
  </si>
  <si>
    <t>SLOT3.CH4</t>
  </si>
  <si>
    <t>SLOT3.CH5</t>
  </si>
  <si>
    <t>SLOT3.CH6</t>
  </si>
  <si>
    <t>SLOT3.CH7</t>
  </si>
  <si>
    <t>SLOT3.CH8</t>
  </si>
  <si>
    <t>SLOT3.CH9</t>
  </si>
  <si>
    <t>SLOT3.CH10</t>
  </si>
  <si>
    <t>SLOT3.CH11</t>
  </si>
  <si>
    <t>SLOT3.CH12</t>
  </si>
  <si>
    <t>SLOT3.CH13</t>
  </si>
  <si>
    <t>SLOT3.CH14</t>
  </si>
  <si>
    <t>SLOT3.CH15</t>
  </si>
  <si>
    <t>SLOT3.CH16</t>
  </si>
  <si>
    <t>SLOT3.CH17</t>
  </si>
  <si>
    <t>SLOT3.CH18</t>
  </si>
  <si>
    <t>SLOT3.CH19</t>
  </si>
  <si>
    <t>SLOT3.CH20</t>
  </si>
  <si>
    <t>SLOT3.CH21</t>
  </si>
  <si>
    <t>SLOT3.CH22</t>
  </si>
  <si>
    <t>SLOT3.CH23</t>
  </si>
  <si>
    <t>SLOT3.CH24</t>
  </si>
  <si>
    <t>SLOT3.CH25</t>
  </si>
  <si>
    <t>SLOT3.CH26</t>
  </si>
  <si>
    <t>SLOT3.CH27</t>
  </si>
  <si>
    <t>SLOT3.CH28</t>
  </si>
  <si>
    <t>SLOT3.CH29</t>
  </si>
  <si>
    <t>SLOT3.CH30</t>
  </si>
  <si>
    <t>SLOT3.CH31</t>
  </si>
  <si>
    <t>SLOT3.CH33</t>
  </si>
  <si>
    <t>SLOT3.CH34</t>
  </si>
  <si>
    <t>SLOT3.CH35</t>
  </si>
  <si>
    <t>SLOT3.CH36</t>
  </si>
  <si>
    <t>SLOT3.CH37</t>
  </si>
  <si>
    <t>SLOT3.CH38</t>
  </si>
  <si>
    <t>SLOT3.CH39</t>
  </si>
  <si>
    <t>SLOT3.CH41</t>
  </si>
  <si>
    <t>SLOT3.CH42</t>
  </si>
  <si>
    <t>SLOT3.CH43</t>
  </si>
  <si>
    <t>SLOT3.CH44</t>
  </si>
  <si>
    <t>SLOT3.CH45</t>
  </si>
  <si>
    <t>SLOT3.CH46</t>
  </si>
  <si>
    <t>SLOT3.CH47</t>
  </si>
  <si>
    <t>SLOT3.CH48</t>
  </si>
  <si>
    <t>SLOT3.CH49</t>
  </si>
  <si>
    <t>SLOT3.CH50</t>
  </si>
  <si>
    <t>SLOT3.CH51</t>
  </si>
  <si>
    <t>SLOT3.CH52</t>
  </si>
  <si>
    <t>SLOT3.CH53</t>
  </si>
  <si>
    <t>SLOT3.CH54</t>
  </si>
  <si>
    <t>SLOT3.CH55</t>
  </si>
  <si>
    <t>SLOT3.CH56</t>
  </si>
  <si>
    <t>SLOT3.CH57</t>
  </si>
  <si>
    <t>SLOT3.CH58</t>
  </si>
  <si>
    <t>SLOT3.CH59</t>
  </si>
  <si>
    <t>SLOT3.CH60</t>
  </si>
  <si>
    <t>SLOT3.CH61</t>
  </si>
  <si>
    <t>SLOT3.CH62</t>
  </si>
  <si>
    <t>SLOT3.CH63</t>
  </si>
  <si>
    <t>SLOT3.CH64</t>
  </si>
  <si>
    <t>SLOT3.CH65</t>
  </si>
  <si>
    <t>SLOT3.CH66</t>
  </si>
  <si>
    <t>SLOT3.CH67</t>
  </si>
  <si>
    <t>SLOT3.CH68</t>
  </si>
  <si>
    <t>SLOT3.CH69</t>
  </si>
  <si>
    <t>SLOT3.CH70</t>
  </si>
  <si>
    <t>SLOT3.CH71</t>
  </si>
  <si>
    <t>SLOT3.CH72</t>
  </si>
  <si>
    <t>SLOT3.CH73</t>
  </si>
  <si>
    <t>SLOT3.CH74</t>
  </si>
  <si>
    <t>SLOT3.CH75</t>
  </si>
  <si>
    <t>SLOT3.CH76</t>
  </si>
  <si>
    <t>SLOT3.CH78</t>
  </si>
  <si>
    <t>SLOT3.CH79</t>
  </si>
  <si>
    <t>SLOT3.CH80</t>
  </si>
  <si>
    <t>SLOT3.CH81</t>
  </si>
  <si>
    <t>SLOT3.CH82</t>
  </si>
  <si>
    <t>SLOT3.CH83</t>
  </si>
  <si>
    <t>SLOT3.CH85</t>
  </si>
  <si>
    <t>SLOT3.CH86</t>
  </si>
  <si>
    <t>SLOT3.CH87</t>
  </si>
  <si>
    <t>SLOT3.CH89</t>
  </si>
  <si>
    <t>SLOT3.CH90</t>
  </si>
  <si>
    <t>SLOT3.CH91</t>
  </si>
  <si>
    <t>SLOT3.CH92</t>
  </si>
  <si>
    <t>SLOT3.CH93</t>
  </si>
  <si>
    <t>SLOT3.CH94</t>
  </si>
  <si>
    <t>SLOT3.CH95</t>
  </si>
  <si>
    <t>SLOT3.CH96</t>
  </si>
  <si>
    <t>SLOT3.CH97</t>
  </si>
  <si>
    <t>SLOT3.CH98</t>
  </si>
  <si>
    <t>SLOT3.CH99</t>
  </si>
  <si>
    <t>SLOT3.CH100</t>
  </si>
  <si>
    <t>SLOT3.CH101</t>
  </si>
  <si>
    <t>SLOT3.CH102</t>
  </si>
  <si>
    <t>SLOT3.CH103</t>
  </si>
  <si>
    <t>SLOT3.CH104</t>
  </si>
  <si>
    <t>SLOT3.CH105</t>
  </si>
  <si>
    <t>SLOT3.CH106</t>
  </si>
  <si>
    <t>SLOT3.CH107</t>
  </si>
  <si>
    <t>SLOT3.CH108</t>
  </si>
  <si>
    <t>SLOT3.CH109</t>
  </si>
  <si>
    <t>SLOT3.CH110</t>
  </si>
  <si>
    <t>SLOT3.CH111</t>
  </si>
  <si>
    <t>SLOT3.CH112</t>
  </si>
  <si>
    <t>SLOT3.CH113</t>
  </si>
  <si>
    <t>SLOT3.CH114</t>
  </si>
  <si>
    <t>SLOT3.CH115</t>
  </si>
  <si>
    <t>SLOT3.CH116</t>
  </si>
  <si>
    <t>SLOT3.CH117</t>
  </si>
  <si>
    <t>SLOT3.CH118</t>
  </si>
  <si>
    <t>SLOT3.CH119</t>
  </si>
  <si>
    <t>SLOT3.CH120</t>
  </si>
  <si>
    <t>SLOT3.CH121</t>
  </si>
  <si>
    <t>SLOT3.CH122</t>
  </si>
  <si>
    <t>SLOT3.CH123</t>
  </si>
  <si>
    <t>SLOT3.CH124</t>
  </si>
  <si>
    <t>SLOT3.CH125</t>
  </si>
  <si>
    <t>SLOT3.CH127</t>
  </si>
  <si>
    <t>SLOT3.DGS0</t>
  </si>
  <si>
    <t>SLOT3.DGS64</t>
  </si>
  <si>
    <t>SLOT3.UB0</t>
  </si>
  <si>
    <t>SLOT3.UB1</t>
  </si>
  <si>
    <t>SLOT3.UB2</t>
  </si>
  <si>
    <t>SLOT3.UB3</t>
  </si>
  <si>
    <t>SLOT3.UB4</t>
  </si>
  <si>
    <t>SLOT3.UB5</t>
  </si>
  <si>
    <t>SLOT3.UB6</t>
  </si>
  <si>
    <t>SLOT3.UB7</t>
  </si>
  <si>
    <t>SLOT3.UB9</t>
  </si>
  <si>
    <t>SLOT3.UB10</t>
  </si>
  <si>
    <t>SLOT3.UB12</t>
  </si>
  <si>
    <t>SLOT3.UB13</t>
  </si>
  <si>
    <t>SLOT3.UB14</t>
  </si>
  <si>
    <t>S_SEL1_K144</t>
  </si>
  <si>
    <t>S_SEL1_K184</t>
  </si>
  <si>
    <t>S_SEL1_K213</t>
  </si>
  <si>
    <t>S_SEL1_K214</t>
  </si>
  <si>
    <t>S_SEL1_K217</t>
  </si>
  <si>
    <t>S_SEL2_K214</t>
  </si>
  <si>
    <t>VP12_F</t>
  </si>
  <si>
    <t>VP12_R</t>
  </si>
  <si>
    <t>VP24_RLD</t>
  </si>
  <si>
    <t>VP5A</t>
  </si>
  <si>
    <t>VP5A_RLD</t>
  </si>
  <si>
    <t>VP5B_RLD</t>
  </si>
  <si>
    <r>
      <t>Design Name</t>
    </r>
    <r>
      <rPr>
        <b/>
        <sz val="12"/>
        <color theme="1"/>
        <rFont val="Calibri"/>
        <family val="2"/>
        <scheme val="minor"/>
      </rPr>
      <t> D:/iTest/homeoffice/Test Hardware/Gowtham/68/038RT-9068CJK0E-A100_0928_1.brd</t>
    </r>
  </si>
  <si>
    <r>
      <t>Date</t>
    </r>
    <r>
      <rPr>
        <b/>
        <sz val="12"/>
        <color theme="1"/>
        <rFont val="Calibri"/>
        <family val="2"/>
        <scheme val="minor"/>
      </rPr>
      <t> Mon Sep 28 15:48:48 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</si>
</sst>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);[Red]\(0.00\)"/>
  </numFmts>
  <fonts count="16">
    <font>
      <sz val="12"/>
      <color theme="1"/>
      <name val="Calibri"/>
      <family val="2"/>
      <scheme val="minor"/>
    </font>
    <font>
      <sz val="9"/>
      <name val="Calibri"/>
      <family val="3"/>
      <charset val="136"/>
      <scheme val="minor"/>
    </font>
    <font>
      <sz val="12"/>
      <name val="新細明體"/>
      <family val="1"/>
      <charset val="136"/>
    </font>
    <font>
      <sz val="12"/>
      <color theme="1"/>
      <name val="Times New Roman"/>
      <family val="1"/>
    </font>
    <font>
      <sz val="12"/>
      <name val="Times New Roman"/>
      <family val="1"/>
    </font>
    <font>
      <sz val="10"/>
      <color theme="1"/>
      <name val="Arial Unicode MS"/>
      <family val="2"/>
    </font>
    <font>
      <sz val="24"/>
      <color theme="1"/>
      <name val="Times New Roman"/>
      <family val="1"/>
    </font>
    <font>
      <sz val="12"/>
      <color theme="1"/>
      <name val="細明體"/>
      <family val="3"/>
      <charset val="136"/>
    </font>
    <font>
      <sz val="24"/>
      <color theme="1"/>
      <name val="細明體"/>
      <family val="3"/>
      <charset val="136"/>
    </font>
    <font>
      <b/>
      <sz val="24"/>
      <color theme="1"/>
      <name val="細明體"/>
      <family val="3"/>
      <charset val="136"/>
    </font>
    <font>
      <b/>
      <sz val="24"/>
      <color theme="1"/>
      <name val="Times New Roman"/>
      <family val="1"/>
    </font>
    <font>
      <sz val="36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3"/>
      <charset val="136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3">
    <xf numFmtId="0" fontId="0" fillId="0" borderId="0" xfId="0"/>
    <xf numFmtId="0" fontId="0" fillId="0" borderId="2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right" vertical="center"/>
    </xf>
    <xf numFmtId="0" fontId="0" fillId="2" borderId="0" xfId="0" applyFill="1"/>
    <xf numFmtId="0" fontId="3" fillId="0" borderId="1" xfId="0" applyFont="1" applyBorder="1" applyAlignment="1">
      <alignment horizontal="left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 wrapText="1"/>
    </xf>
    <xf numFmtId="164" fontId="3" fillId="0" borderId="1" xfId="0" applyNumberFormat="1" applyFont="1" applyBorder="1" applyAlignment="1">
      <alignment horizontal="left"/>
    </xf>
    <xf numFmtId="0" fontId="3" fillId="5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/>
    </xf>
    <xf numFmtId="0" fontId="3" fillId="7" borderId="1" xfId="0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0" fontId="3" fillId="4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center"/>
    </xf>
    <xf numFmtId="0" fontId="3" fillId="0" borderId="1" xfId="0" applyFont="1" applyBorder="1"/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8" borderId="1" xfId="0" applyFont="1" applyFill="1" applyBorder="1" applyAlignment="1">
      <alignment horizontal="left"/>
    </xf>
    <xf numFmtId="164" fontId="3" fillId="8" borderId="1" xfId="0" applyNumberFormat="1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8" fillId="6" borderId="1" xfId="0" applyFont="1" applyFill="1" applyBorder="1" applyAlignment="1">
      <alignment horizontal="left"/>
    </xf>
    <xf numFmtId="0" fontId="9" fillId="6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/>
    </xf>
    <xf numFmtId="164" fontId="3" fillId="6" borderId="1" xfId="0" applyNumberFormat="1" applyFont="1" applyFill="1" applyBorder="1" applyAlignment="1">
      <alignment horizontal="left" wrapText="1"/>
    </xf>
    <xf numFmtId="0" fontId="3" fillId="6" borderId="1" xfId="0" applyFont="1" applyFill="1" applyBorder="1" applyAlignment="1">
      <alignment horizontal="left" wrapText="1"/>
    </xf>
    <xf numFmtId="0" fontId="4" fillId="2" borderId="1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left"/>
    </xf>
    <xf numFmtId="164" fontId="3" fillId="0" borderId="5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4" fillId="0" borderId="5" xfId="0" applyFont="1" applyBorder="1" applyAlignment="1">
      <alignment horizontal="left"/>
    </xf>
    <xf numFmtId="0" fontId="0" fillId="0" borderId="1" xfId="0" applyBorder="1" applyAlignment="1">
      <alignment vertical="center"/>
    </xf>
    <xf numFmtId="0" fontId="0" fillId="0" borderId="1" xfId="0" applyBorder="1"/>
    <xf numFmtId="0" fontId="4" fillId="0" borderId="1" xfId="0" applyFont="1" applyBorder="1"/>
    <xf numFmtId="0" fontId="3" fillId="2" borderId="1" xfId="0" applyFont="1" applyFill="1" applyBorder="1" applyAlignment="1">
      <alignment horizontal="left" vertical="top"/>
    </xf>
    <xf numFmtId="0" fontId="10" fillId="5" borderId="1" xfId="0" applyFont="1" applyFill="1" applyBorder="1" applyAlignment="1">
      <alignment horizontal="left"/>
    </xf>
    <xf numFmtId="0" fontId="3" fillId="7" borderId="4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left"/>
    </xf>
    <xf numFmtId="164" fontId="3" fillId="5" borderId="5" xfId="0" applyNumberFormat="1" applyFont="1" applyFill="1" applyBorder="1" applyAlignment="1">
      <alignment horizontal="left"/>
    </xf>
    <xf numFmtId="0" fontId="3" fillId="5" borderId="4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0" fontId="10" fillId="4" borderId="1" xfId="0" applyFont="1" applyFill="1" applyBorder="1" applyAlignment="1">
      <alignment horizontal="left"/>
    </xf>
    <xf numFmtId="0" fontId="9" fillId="5" borderId="1" xfId="0" applyFont="1" applyFill="1" applyBorder="1" applyAlignment="1">
      <alignment horizontal="left"/>
    </xf>
    <xf numFmtId="164" fontId="3" fillId="4" borderId="7" xfId="0" applyNumberFormat="1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4" fillId="0" borderId="7" xfId="0" applyFont="1" applyBorder="1" applyAlignment="1">
      <alignment horizontal="left"/>
    </xf>
    <xf numFmtId="0" fontId="4" fillId="6" borderId="7" xfId="0" applyFont="1" applyFill="1" applyBorder="1" applyAlignment="1">
      <alignment horizontal="left"/>
    </xf>
    <xf numFmtId="0" fontId="3" fillId="0" borderId="7" xfId="0" applyFont="1" applyBorder="1"/>
    <xf numFmtId="0" fontId="4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9" borderId="7" xfId="0" applyFont="1" applyFill="1" applyBorder="1"/>
    <xf numFmtId="0" fontId="0" fillId="0" borderId="7" xfId="0" applyBorder="1"/>
    <xf numFmtId="0" fontId="6" fillId="0" borderId="1" xfId="0" applyFont="1" applyBorder="1" applyAlignment="1">
      <alignment vertical="center" wrapText="1"/>
    </xf>
    <xf numFmtId="164" fontId="9" fillId="5" borderId="1" xfId="0" applyNumberFormat="1" applyFont="1" applyFill="1" applyBorder="1" applyAlignment="1">
      <alignment horizontal="left"/>
    </xf>
    <xf numFmtId="164" fontId="12" fillId="5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left" vertical="top"/>
    </xf>
    <xf numFmtId="164" fontId="3" fillId="2" borderId="1" xfId="0" applyNumberFormat="1" applyFont="1" applyFill="1" applyBorder="1" applyAlignment="1">
      <alignment horizontal="left" vertical="top"/>
    </xf>
    <xf numFmtId="0" fontId="3" fillId="3" borderId="1" xfId="0" applyFont="1" applyFill="1" applyBorder="1" applyAlignment="1">
      <alignment horizontal="left" vertical="top"/>
    </xf>
    <xf numFmtId="164" fontId="3" fillId="3" borderId="1" xfId="0" applyNumberFormat="1" applyFont="1" applyFill="1" applyBorder="1" applyAlignment="1">
      <alignment horizontal="left" vertical="top"/>
    </xf>
    <xf numFmtId="164" fontId="3" fillId="6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/>
    </xf>
    <xf numFmtId="164" fontId="3" fillId="6" borderId="1" xfId="0" applyNumberFormat="1" applyFont="1" applyFill="1" applyBorder="1" applyAlignment="1">
      <alignment horizontal="left" vertical="top"/>
    </xf>
    <xf numFmtId="0" fontId="0" fillId="0" borderId="0" xfId="0" applyAlignment="1">
      <alignment vertical="top"/>
    </xf>
    <xf numFmtId="164" fontId="13" fillId="4" borderId="1" xfId="0" applyNumberFormat="1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/>
    </xf>
    <xf numFmtId="0" fontId="8" fillId="5" borderId="1" xfId="0" applyFont="1" applyFill="1" applyBorder="1" applyAlignment="1">
      <alignment horizontal="left"/>
    </xf>
    <xf numFmtId="0" fontId="15" fillId="0" borderId="0" xfId="0" applyFont="1"/>
    <xf numFmtId="0" fontId="14" fillId="0" borderId="2" xfId="0" applyFont="1" applyBorder="1" applyAlignment="1">
      <alignment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3" xfId="0" applyFont="1" applyFill="1" applyBorder="1" applyAlignment="1">
      <alignment horizontal="left" vertical="center" wrapText="1"/>
    </xf>
    <xf numFmtId="0" fontId="3" fillId="7" borderId="4" xfId="0" applyFont="1" applyFill="1" applyBorder="1" applyAlignment="1">
      <alignment horizontal="left" vertical="center" wrapText="1"/>
    </xf>
    <xf numFmtId="0" fontId="3" fillId="7" borderId="5" xfId="0" applyFont="1" applyFill="1" applyBorder="1" applyAlignment="1">
      <alignment horizontal="left" vertical="center" wrapText="1"/>
    </xf>
  </cellXfs>
  <cellStyles count="2">
    <cellStyle name="Normal" xfId="0" builtinId="0"/>
    <cellStyle name="一般 2" xfId="1" xr:uid="{00000000-0005-0000-0000-000001000000}"/>
  </cellStyles>
  <dxfs count="11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</xdr:colOff>
      <xdr:row>0</xdr:row>
      <xdr:rowOff>31751</xdr:rowOff>
    </xdr:from>
    <xdr:to>
      <xdr:col>38</xdr:col>
      <xdr:colOff>533400</xdr:colOff>
      <xdr:row>13</xdr:row>
      <xdr:rowOff>91917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4F95E351-5606-460E-B0D8-9AEF57F15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079950" y="31751"/>
          <a:ext cx="15782925" cy="31938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69274</xdr:colOff>
      <xdr:row>13</xdr:row>
      <xdr:rowOff>183283</xdr:rowOff>
    </xdr:from>
    <xdr:to>
      <xdr:col>37</xdr:col>
      <xdr:colOff>120075</xdr:colOff>
      <xdr:row>55</xdr:row>
      <xdr:rowOff>193527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CEEEF88D-FA50-40CC-A3C6-B6B4C162DE8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673" t="15195" r="5500" b="14098"/>
        <a:stretch/>
      </xdr:blipFill>
      <xdr:spPr>
        <a:xfrm>
          <a:off x="30082549" y="3317008"/>
          <a:ext cx="14681201" cy="9053180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121103</xdr:colOff>
      <xdr:row>0</xdr:row>
      <xdr:rowOff>0</xdr:rowOff>
    </xdr:from>
    <xdr:to>
      <xdr:col>38</xdr:col>
      <xdr:colOff>587828</xdr:colOff>
      <xdr:row>13</xdr:row>
      <xdr:rowOff>60166</xdr:rowOff>
    </xdr:to>
    <xdr:pic>
      <xdr:nvPicPr>
        <xdr:cNvPr id="2" name="圖片 1" descr="image006">
          <a:extLst>
            <a:ext uri="{FF2B5EF4-FFF2-40B4-BE49-F238E27FC236}">
              <a16:creationId xmlns:a16="http://schemas.microsoft.com/office/drawing/2014/main" id="{CE8920EC-98EF-4BB7-9850-2CF125677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23817" y="0"/>
          <a:ext cx="15679511" cy="31353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17</xdr:col>
      <xdr:colOff>463883</xdr:colOff>
      <xdr:row>13</xdr:row>
      <xdr:rowOff>60819</xdr:rowOff>
    </xdr:from>
    <xdr:to>
      <xdr:col>37</xdr:col>
      <xdr:colOff>514683</xdr:colOff>
      <xdr:row>53</xdr:row>
      <xdr:rowOff>278881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2A2F7B8C-ADFA-47EC-BF21-99DE1A27344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40673" t="15195" r="5500" b="14098"/>
        <a:stretch/>
      </xdr:blipFill>
      <xdr:spPr>
        <a:xfrm>
          <a:off x="33066597" y="3136033"/>
          <a:ext cx="14583229" cy="8926634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107288</xdr:colOff>
      <xdr:row>0</xdr:row>
      <xdr:rowOff>0</xdr:rowOff>
    </xdr:from>
    <xdr:to>
      <xdr:col>29</xdr:col>
      <xdr:colOff>679594</xdr:colOff>
      <xdr:row>97</xdr:row>
      <xdr:rowOff>40762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33697" y="0"/>
          <a:ext cx="10478306" cy="19142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03.keystone.com\400.&#30740;&#30332;&#34389;\Projects\012_Project_2020\12_980RT-90684D-1AD-A10\Ver.A1\Layout\Final\20200728\980RT-90684D-1AD-A10_MatchingLength_20200616_V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nNo"/>
      <sheetName val="Netlist_VTable"/>
      <sheetName val="EtchLengthFromLayout"/>
      <sheetName val="Assigned_Channel"/>
      <sheetName val="AT"/>
      <sheetName val="Base-T1"/>
      <sheetName val="FE"/>
      <sheetName val="SGMII"/>
      <sheetName val="RGMII"/>
      <sheetName val="Scan_In_Out"/>
      <sheetName val="SPI"/>
      <sheetName val="XTAL"/>
    </sheetNames>
    <sheetDataSet>
      <sheetData sheetId="0" refreshError="1"/>
      <sheetData sheetId="1">
        <row r="1">
          <cell r="H1" t="str">
            <v>refer.Number</v>
          </cell>
          <cell r="I1" t="str">
            <v>Net Name</v>
          </cell>
        </row>
        <row r="2">
          <cell r="H2" t="str">
            <v>C194.1</v>
          </cell>
          <cell r="I2" t="str">
            <v>S0_U3_P0_RC</v>
          </cell>
        </row>
        <row r="3">
          <cell r="H3" t="str">
            <v>C194.2</v>
          </cell>
          <cell r="I3" t="str">
            <v>DGND</v>
          </cell>
        </row>
        <row r="4">
          <cell r="H4" t="str">
            <v>C195.1</v>
          </cell>
          <cell r="I4" t="str">
            <v>S0_U2_P0_MDI+</v>
          </cell>
        </row>
        <row r="5">
          <cell r="H5" t="str">
            <v>C195.2</v>
          </cell>
          <cell r="I5" t="str">
            <v>S0_U3_P0_MDI+</v>
          </cell>
        </row>
        <row r="6">
          <cell r="H6" t="str">
            <v>C196.1</v>
          </cell>
          <cell r="I6" t="str">
            <v>S0_U2_P0_MDI-</v>
          </cell>
        </row>
        <row r="7">
          <cell r="H7" t="str">
            <v>C196.2</v>
          </cell>
          <cell r="I7" t="str">
            <v>S0_U3_P0_MDI-</v>
          </cell>
        </row>
        <row r="8">
          <cell r="H8" t="str">
            <v>C197.1</v>
          </cell>
          <cell r="I8" t="str">
            <v>S0_U3_P1_RC</v>
          </cell>
        </row>
        <row r="9">
          <cell r="H9" t="str">
            <v>C197.2</v>
          </cell>
          <cell r="I9" t="str">
            <v>DGND</v>
          </cell>
        </row>
        <row r="10">
          <cell r="H10" t="str">
            <v>C198.1</v>
          </cell>
          <cell r="I10" t="str">
            <v>S0_U2_P1_MDI+</v>
          </cell>
        </row>
        <row r="11">
          <cell r="H11" t="str">
            <v>C198.2</v>
          </cell>
          <cell r="I11" t="str">
            <v>S0_U3_P1_MDI+</v>
          </cell>
        </row>
        <row r="12">
          <cell r="H12" t="str">
            <v>C199.1</v>
          </cell>
          <cell r="I12" t="str">
            <v>S0_U2_P1_MDI-</v>
          </cell>
        </row>
        <row r="13">
          <cell r="H13" t="str">
            <v>C199.2</v>
          </cell>
          <cell r="I13" t="str">
            <v>S0_U3_P1_MDI-</v>
          </cell>
        </row>
        <row r="14">
          <cell r="H14" t="str">
            <v>K60.10</v>
          </cell>
          <cell r="I14" t="str">
            <v>S0_P0_MDI-</v>
          </cell>
        </row>
        <row r="15">
          <cell r="H15" t="str">
            <v>K60.6</v>
          </cell>
          <cell r="I15" t="str">
            <v>S0_P0_MDI+</v>
          </cell>
        </row>
        <row r="16">
          <cell r="H16" t="str">
            <v>K60.3</v>
          </cell>
          <cell r="I16" t="str">
            <v>DGND</v>
          </cell>
        </row>
        <row r="17">
          <cell r="H17" t="str">
            <v>K60.2</v>
          </cell>
          <cell r="I17" t="str">
            <v>S0_U1_P0_MDI-</v>
          </cell>
        </row>
        <row r="18">
          <cell r="H18" t="str">
            <v>K60.9</v>
          </cell>
          <cell r="I18" t="str">
            <v>S0_D1_P0_MDI-</v>
          </cell>
        </row>
        <row r="19">
          <cell r="H19" t="str">
            <v>K60.4</v>
          </cell>
          <cell r="I19" t="str">
            <v>S0_U1_P0_MDI+</v>
          </cell>
        </row>
        <row r="20">
          <cell r="H20" t="str">
            <v>K60.7</v>
          </cell>
          <cell r="I20" t="str">
            <v>S0_D1_P0_MDI+</v>
          </cell>
        </row>
        <row r="21">
          <cell r="H21" t="str">
            <v>K60.1</v>
          </cell>
          <cell r="I21" t="str">
            <v>S0_K60</v>
          </cell>
        </row>
        <row r="22">
          <cell r="H22" t="str">
            <v>K60.5</v>
          </cell>
          <cell r="I22" t="str">
            <v>S0_K60</v>
          </cell>
        </row>
        <row r="23">
          <cell r="H23" t="str">
            <v>K60.8</v>
          </cell>
          <cell r="I23" t="str">
            <v>VP5</v>
          </cell>
        </row>
        <row r="24">
          <cell r="H24" t="str">
            <v>K61.10</v>
          </cell>
          <cell r="I24" t="str">
            <v>S0_D1_P0_MDI-</v>
          </cell>
        </row>
        <row r="25">
          <cell r="H25" t="str">
            <v>K61.6</v>
          </cell>
          <cell r="I25" t="str">
            <v>S0_D1_P0_MDI+</v>
          </cell>
        </row>
        <row r="26">
          <cell r="H26" t="str">
            <v>K61.3</v>
          </cell>
          <cell r="I26" t="str">
            <v>DGND</v>
          </cell>
        </row>
        <row r="27">
          <cell r="H27" t="str">
            <v>K61.2</v>
          </cell>
          <cell r="I27">
            <v>0</v>
          </cell>
        </row>
        <row r="28">
          <cell r="H28" t="str">
            <v>K61.9</v>
          </cell>
          <cell r="I28" t="str">
            <v>S0_DCH_P0_MDI-</v>
          </cell>
        </row>
        <row r="29">
          <cell r="H29" t="str">
            <v>K61.4</v>
          </cell>
          <cell r="I29">
            <v>0</v>
          </cell>
        </row>
        <row r="30">
          <cell r="H30" t="str">
            <v>K61.7</v>
          </cell>
          <cell r="I30" t="str">
            <v>S0_DCH_P0_MDI+</v>
          </cell>
        </row>
        <row r="31">
          <cell r="H31" t="str">
            <v>K61.1</v>
          </cell>
          <cell r="I31" t="str">
            <v>S0_K61</v>
          </cell>
        </row>
        <row r="32">
          <cell r="H32" t="str">
            <v>K61.5</v>
          </cell>
          <cell r="I32" t="str">
            <v>S0_K61</v>
          </cell>
        </row>
        <row r="33">
          <cell r="H33" t="str">
            <v>K61.8</v>
          </cell>
          <cell r="I33" t="str">
            <v>VP5</v>
          </cell>
        </row>
        <row r="34">
          <cell r="H34" t="str">
            <v>K64.10</v>
          </cell>
          <cell r="I34" t="str">
            <v>S0_P1_MDI-</v>
          </cell>
        </row>
        <row r="35">
          <cell r="H35" t="str">
            <v>K64.6</v>
          </cell>
          <cell r="I35" t="str">
            <v>S0_P1_MDI+</v>
          </cell>
        </row>
        <row r="36">
          <cell r="H36" t="str">
            <v>K64.3</v>
          </cell>
          <cell r="I36" t="str">
            <v>DGND</v>
          </cell>
        </row>
        <row r="37">
          <cell r="H37" t="str">
            <v>K64.2</v>
          </cell>
          <cell r="I37" t="str">
            <v>S0_U1_P1_MDI-</v>
          </cell>
        </row>
        <row r="38">
          <cell r="H38" t="str">
            <v>K64.9</v>
          </cell>
          <cell r="I38" t="str">
            <v>S0_D1_P1_MDI-</v>
          </cell>
        </row>
        <row r="39">
          <cell r="H39" t="str">
            <v>K64.4</v>
          </cell>
          <cell r="I39" t="str">
            <v>S0_U1_P1_MDI+</v>
          </cell>
        </row>
        <row r="40">
          <cell r="H40" t="str">
            <v>K64.7</v>
          </cell>
          <cell r="I40" t="str">
            <v>S0_D1_P1_MDI+</v>
          </cell>
        </row>
        <row r="41">
          <cell r="H41" t="str">
            <v>K64.1</v>
          </cell>
          <cell r="I41" t="str">
            <v>S0_K64</v>
          </cell>
        </row>
        <row r="42">
          <cell r="H42" t="str">
            <v>K64.5</v>
          </cell>
          <cell r="I42" t="str">
            <v>S0_K64</v>
          </cell>
        </row>
        <row r="43">
          <cell r="H43" t="str">
            <v>K64.8</v>
          </cell>
          <cell r="I43" t="str">
            <v>VP5</v>
          </cell>
        </row>
        <row r="44">
          <cell r="H44" t="str">
            <v>K65.10</v>
          </cell>
          <cell r="I44" t="str">
            <v>S0_D1_P1_MDI-</v>
          </cell>
        </row>
        <row r="45">
          <cell r="H45" t="str">
            <v>K65.6</v>
          </cell>
          <cell r="I45" t="str">
            <v>S0_D1_P1_MDI+</v>
          </cell>
        </row>
        <row r="46">
          <cell r="H46" t="str">
            <v>K65.3</v>
          </cell>
          <cell r="I46" t="str">
            <v>DGND</v>
          </cell>
        </row>
        <row r="47">
          <cell r="H47" t="str">
            <v>K65.2</v>
          </cell>
          <cell r="I47">
            <v>0</v>
          </cell>
        </row>
        <row r="48">
          <cell r="H48" t="str">
            <v>K65.9</v>
          </cell>
          <cell r="I48" t="str">
            <v>S0_DCH_P1_MDI-</v>
          </cell>
        </row>
        <row r="49">
          <cell r="H49" t="str">
            <v>K65.4</v>
          </cell>
          <cell r="I49">
            <v>0</v>
          </cell>
        </row>
        <row r="50">
          <cell r="H50" t="str">
            <v>K65.7</v>
          </cell>
          <cell r="I50" t="str">
            <v>S0_DCH_P1_MDI+</v>
          </cell>
        </row>
        <row r="51">
          <cell r="H51" t="str">
            <v>K65.1</v>
          </cell>
          <cell r="I51" t="str">
            <v>S0_K65</v>
          </cell>
        </row>
        <row r="52">
          <cell r="H52" t="str">
            <v>K65.5</v>
          </cell>
          <cell r="I52" t="str">
            <v>S0_K65</v>
          </cell>
        </row>
        <row r="53">
          <cell r="H53" t="str">
            <v>K65.8</v>
          </cell>
          <cell r="I53" t="str">
            <v>VP5</v>
          </cell>
        </row>
        <row r="54">
          <cell r="H54" t="str">
            <v>K113.10</v>
          </cell>
          <cell r="I54" t="str">
            <v>S0_U3_P0_MDI+</v>
          </cell>
        </row>
        <row r="55">
          <cell r="H55" t="str">
            <v>K113.6</v>
          </cell>
          <cell r="I55" t="str">
            <v>S0_U3_P0_MDI-</v>
          </cell>
        </row>
        <row r="56">
          <cell r="H56" t="str">
            <v>K113.3</v>
          </cell>
          <cell r="I56" t="str">
            <v>DGND</v>
          </cell>
        </row>
        <row r="57">
          <cell r="H57" t="str">
            <v>K113.2</v>
          </cell>
          <cell r="I57" t="str">
            <v>S0_U4_P0_MDI+</v>
          </cell>
        </row>
        <row r="58">
          <cell r="H58" t="str">
            <v>K113.9</v>
          </cell>
          <cell r="I58" t="str">
            <v>SD0_P0_MDI_DSP+</v>
          </cell>
        </row>
        <row r="59">
          <cell r="H59" t="str">
            <v>K113.4</v>
          </cell>
          <cell r="I59" t="str">
            <v>S0_U4_P0_MDI-</v>
          </cell>
        </row>
        <row r="60">
          <cell r="H60" t="str">
            <v>K113.7</v>
          </cell>
          <cell r="I60" t="str">
            <v>SD0_P0_MDI_DSP-</v>
          </cell>
        </row>
        <row r="61">
          <cell r="H61" t="str">
            <v>K113.1</v>
          </cell>
          <cell r="I61" t="str">
            <v>S0_K113</v>
          </cell>
        </row>
        <row r="62">
          <cell r="H62" t="str">
            <v>K113.5</v>
          </cell>
          <cell r="I62" t="str">
            <v>S0_K113</v>
          </cell>
        </row>
        <row r="63">
          <cell r="H63" t="str">
            <v>K113.8</v>
          </cell>
          <cell r="I63" t="str">
            <v>VP5</v>
          </cell>
        </row>
        <row r="64">
          <cell r="H64" t="str">
            <v>K114.10</v>
          </cell>
          <cell r="I64" t="str">
            <v>S0_U3_P1_MDI+</v>
          </cell>
        </row>
        <row r="65">
          <cell r="H65" t="str">
            <v>K114.6</v>
          </cell>
          <cell r="I65" t="str">
            <v>S0_U3_P1_MDI-</v>
          </cell>
        </row>
        <row r="66">
          <cell r="H66" t="str">
            <v>K114.3</v>
          </cell>
          <cell r="I66" t="str">
            <v>DGND</v>
          </cell>
        </row>
        <row r="67">
          <cell r="H67" t="str">
            <v>K114.2</v>
          </cell>
          <cell r="I67" t="str">
            <v>S0_U4_P1_MDI+</v>
          </cell>
        </row>
        <row r="68">
          <cell r="H68" t="str">
            <v>K114.9</v>
          </cell>
          <cell r="I68" t="str">
            <v>SD0_P1_MDI_DSP+</v>
          </cell>
        </row>
        <row r="69">
          <cell r="H69" t="str">
            <v>K114.4</v>
          </cell>
          <cell r="I69" t="str">
            <v>S0_U4_P1_MDI-</v>
          </cell>
        </row>
        <row r="70">
          <cell r="H70" t="str">
            <v>K114.7</v>
          </cell>
          <cell r="I70" t="str">
            <v>SD0_P1_MDI_DSP-</v>
          </cell>
        </row>
        <row r="71">
          <cell r="H71" t="str">
            <v>K114.1</v>
          </cell>
          <cell r="I71" t="str">
            <v>S0_K114</v>
          </cell>
        </row>
        <row r="72">
          <cell r="H72" t="str">
            <v>K114.5</v>
          </cell>
          <cell r="I72" t="str">
            <v>S0_K114</v>
          </cell>
        </row>
        <row r="73">
          <cell r="H73" t="str">
            <v>K114.8</v>
          </cell>
          <cell r="I73" t="str">
            <v>VP5</v>
          </cell>
        </row>
        <row r="74">
          <cell r="H74" t="str">
            <v>Q60.1</v>
          </cell>
          <cell r="I74" t="str">
            <v>S0_QB_K60</v>
          </cell>
        </row>
        <row r="75">
          <cell r="H75" t="str">
            <v>Q60.3</v>
          </cell>
          <cell r="I75" t="str">
            <v>S0_K60</v>
          </cell>
        </row>
        <row r="76">
          <cell r="H76" t="str">
            <v>Q60.2</v>
          </cell>
          <cell r="I76" t="str">
            <v>DGND</v>
          </cell>
        </row>
        <row r="77">
          <cell r="H77" t="str">
            <v>Q61.1</v>
          </cell>
          <cell r="I77" t="str">
            <v>S0_QB_K61</v>
          </cell>
        </row>
        <row r="78">
          <cell r="H78" t="str">
            <v>Q61.3</v>
          </cell>
          <cell r="I78" t="str">
            <v>S0_K61</v>
          </cell>
        </row>
        <row r="79">
          <cell r="H79" t="str">
            <v>Q61.2</v>
          </cell>
          <cell r="I79" t="str">
            <v>DGND</v>
          </cell>
        </row>
        <row r="80">
          <cell r="H80" t="str">
            <v>Q64.1</v>
          </cell>
          <cell r="I80" t="str">
            <v>S0_QB_K64</v>
          </cell>
        </row>
        <row r="81">
          <cell r="H81" t="str">
            <v>Q64.3</v>
          </cell>
          <cell r="I81" t="str">
            <v>S0_K64</v>
          </cell>
        </row>
        <row r="82">
          <cell r="H82" t="str">
            <v>Q64.2</v>
          </cell>
          <cell r="I82" t="str">
            <v>DGND</v>
          </cell>
        </row>
        <row r="83">
          <cell r="H83" t="str">
            <v>Q65.1</v>
          </cell>
          <cell r="I83" t="str">
            <v>S0_QB_K65</v>
          </cell>
        </row>
        <row r="84">
          <cell r="H84" t="str">
            <v>Q65.3</v>
          </cell>
          <cell r="I84" t="str">
            <v>S0_K65</v>
          </cell>
        </row>
        <row r="85">
          <cell r="H85" t="str">
            <v>Q65.2</v>
          </cell>
          <cell r="I85" t="str">
            <v>DGND</v>
          </cell>
        </row>
        <row r="86">
          <cell r="H86" t="str">
            <v>Q113.1</v>
          </cell>
          <cell r="I86" t="str">
            <v>S0_QB_K113</v>
          </cell>
        </row>
        <row r="87">
          <cell r="H87" t="str">
            <v>Q113.3</v>
          </cell>
          <cell r="I87" t="str">
            <v>S0_K113</v>
          </cell>
        </row>
        <row r="88">
          <cell r="H88" t="str">
            <v>Q113.2</v>
          </cell>
          <cell r="I88" t="str">
            <v>DGND</v>
          </cell>
        </row>
        <row r="89">
          <cell r="H89" t="str">
            <v>Q114.1</v>
          </cell>
          <cell r="I89" t="str">
            <v>S0_QB_K114</v>
          </cell>
        </row>
        <row r="90">
          <cell r="H90" t="str">
            <v>Q114.3</v>
          </cell>
          <cell r="I90" t="str">
            <v>S0_K114</v>
          </cell>
        </row>
        <row r="91">
          <cell r="H91" t="str">
            <v>Q114.2</v>
          </cell>
          <cell r="I91" t="str">
            <v>DGND</v>
          </cell>
        </row>
        <row r="92">
          <cell r="H92" t="str">
            <v>R149.1</v>
          </cell>
          <cell r="I92" t="str">
            <v>S0_U3_P0_MDI+</v>
          </cell>
        </row>
        <row r="93">
          <cell r="H93" t="str">
            <v>R149.2</v>
          </cell>
          <cell r="I93" t="str">
            <v>S0_U3_P0_RC</v>
          </cell>
        </row>
        <row r="94">
          <cell r="H94" t="str">
            <v>R150.1</v>
          </cell>
          <cell r="I94" t="str">
            <v>S0_U3_P0_MDI-</v>
          </cell>
        </row>
        <row r="95">
          <cell r="H95" t="str">
            <v>R150.2</v>
          </cell>
          <cell r="I95" t="str">
            <v>S0_U3_P0_RC</v>
          </cell>
        </row>
        <row r="96">
          <cell r="H96" t="str">
            <v>R155.1</v>
          </cell>
          <cell r="I96" t="str">
            <v>S0_U3_P1_MDI+</v>
          </cell>
        </row>
        <row r="97">
          <cell r="H97" t="str">
            <v>R155.2</v>
          </cell>
          <cell r="I97" t="str">
            <v>S0_U3_P1_RC</v>
          </cell>
        </row>
        <row r="98">
          <cell r="H98" t="str">
            <v>R156.1</v>
          </cell>
          <cell r="I98" t="str">
            <v>S0_U3_P1_MDI-</v>
          </cell>
        </row>
        <row r="99">
          <cell r="H99" t="str">
            <v>R156.2</v>
          </cell>
          <cell r="I99" t="str">
            <v>S0_U3_P1_RC</v>
          </cell>
        </row>
        <row r="100">
          <cell r="H100" t="str">
            <v>RQ60.1</v>
          </cell>
          <cell r="I100" t="str">
            <v>S0_QB_K60</v>
          </cell>
        </row>
        <row r="101">
          <cell r="H101" t="str">
            <v>RQ60.2</v>
          </cell>
          <cell r="I101" t="str">
            <v>SC_HSD_K60</v>
          </cell>
        </row>
        <row r="102">
          <cell r="H102" t="str">
            <v>RQ61.1</v>
          </cell>
          <cell r="I102" t="str">
            <v>S0_QB_K61</v>
          </cell>
        </row>
        <row r="103">
          <cell r="H103" t="str">
            <v>RQ61.2</v>
          </cell>
          <cell r="I103" t="str">
            <v>SC_HSD_K61</v>
          </cell>
        </row>
        <row r="104">
          <cell r="H104" t="str">
            <v>RQ64.1</v>
          </cell>
          <cell r="I104" t="str">
            <v>S0_QB_K64</v>
          </cell>
        </row>
        <row r="105">
          <cell r="H105" t="str">
            <v>RQ64.2</v>
          </cell>
          <cell r="I105" t="str">
            <v>SC_HSD_K64</v>
          </cell>
        </row>
        <row r="106">
          <cell r="H106" t="str">
            <v>RQ65.1</v>
          </cell>
          <cell r="I106" t="str">
            <v>S0_QB_K65</v>
          </cell>
        </row>
        <row r="107">
          <cell r="H107" t="str">
            <v>RQ65.2</v>
          </cell>
          <cell r="I107" t="str">
            <v>SC_HSD_K65</v>
          </cell>
        </row>
        <row r="108">
          <cell r="H108" t="str">
            <v>RQ113.1</v>
          </cell>
          <cell r="I108" t="str">
            <v>S0_QB_K113</v>
          </cell>
        </row>
        <row r="109">
          <cell r="H109" t="str">
            <v>RQ113.2</v>
          </cell>
          <cell r="I109" t="str">
            <v>SC_HSD_K113</v>
          </cell>
        </row>
        <row r="110">
          <cell r="H110" t="str">
            <v>RQ114.1</v>
          </cell>
          <cell r="I110" t="str">
            <v>S0_QB_K114</v>
          </cell>
        </row>
        <row r="111">
          <cell r="H111" t="str">
            <v>RQ114.2</v>
          </cell>
          <cell r="I111" t="str">
            <v>SC_HSD_K114</v>
          </cell>
        </row>
        <row r="112">
          <cell r="H112" t="str">
            <v>SITE0.A2</v>
          </cell>
          <cell r="I112" t="str">
            <v>S0_P0_MDI-</v>
          </cell>
        </row>
        <row r="113">
          <cell r="H113" t="str">
            <v>SITE0.A3</v>
          </cell>
          <cell r="I113" t="str">
            <v>S0_P0_MDI+</v>
          </cell>
        </row>
        <row r="114">
          <cell r="H114" t="str">
            <v>SITE0.B3</v>
          </cell>
          <cell r="I114" t="str">
            <v>S0_P1_MDI-</v>
          </cell>
        </row>
        <row r="115">
          <cell r="H115" t="str">
            <v>SITE0.B4</v>
          </cell>
          <cell r="I115" t="str">
            <v>S0_P1_MDI+</v>
          </cell>
        </row>
        <row r="116">
          <cell r="H116" t="str">
            <v>T7.1</v>
          </cell>
          <cell r="I116" t="str">
            <v>S0_U2_P0_MDI-</v>
          </cell>
        </row>
        <row r="117">
          <cell r="H117" t="str">
            <v>T7.2</v>
          </cell>
          <cell r="I117" t="str">
            <v>S0_U2_P0_MDI+</v>
          </cell>
        </row>
        <row r="118">
          <cell r="H118" t="str">
            <v>T7.3</v>
          </cell>
          <cell r="I118" t="str">
            <v>S0_U1_P0_MDI+</v>
          </cell>
        </row>
        <row r="119">
          <cell r="H119" t="str">
            <v>T7.4</v>
          </cell>
          <cell r="I119" t="str">
            <v>S0_U1_P0_MDI-</v>
          </cell>
        </row>
        <row r="120">
          <cell r="H120" t="str">
            <v>T8.1</v>
          </cell>
          <cell r="I120" t="str">
            <v>S0_U2_P1_MDI-</v>
          </cell>
        </row>
        <row r="121">
          <cell r="H121" t="str">
            <v>T8.2</v>
          </cell>
          <cell r="I121" t="str">
            <v>S0_U2_P1_MDI+</v>
          </cell>
        </row>
        <row r="122">
          <cell r="H122" t="str">
            <v>T8.3</v>
          </cell>
          <cell r="I122" t="str">
            <v>S0_U1_P1_MDI+</v>
          </cell>
        </row>
        <row r="123">
          <cell r="H123" t="str">
            <v>T8.4</v>
          </cell>
          <cell r="I123" t="str">
            <v>S0_U1_P1_MDI-</v>
          </cell>
        </row>
        <row r="124">
          <cell r="H124" t="str">
            <v>C129.1</v>
          </cell>
          <cell r="I124" t="str">
            <v>VDD33_ATX</v>
          </cell>
        </row>
        <row r="125">
          <cell r="H125" t="str">
            <v>C129.2</v>
          </cell>
          <cell r="I125" t="str">
            <v>DGND</v>
          </cell>
        </row>
        <row r="126">
          <cell r="H126" t="str">
            <v>C137.1</v>
          </cell>
          <cell r="I126" t="str">
            <v>VDD33_ATX</v>
          </cell>
        </row>
        <row r="127">
          <cell r="H127" t="str">
            <v>C137.2</v>
          </cell>
          <cell r="I127" t="str">
            <v>DGND</v>
          </cell>
        </row>
        <row r="128">
          <cell r="H128" t="str">
            <v>C141.1</v>
          </cell>
          <cell r="I128" t="str">
            <v>VDD33_ATX</v>
          </cell>
        </row>
        <row r="129">
          <cell r="H129" t="str">
            <v>C141.2</v>
          </cell>
          <cell r="I129" t="str">
            <v>DGND</v>
          </cell>
        </row>
        <row r="130">
          <cell r="H130" t="str">
            <v>C384.1</v>
          </cell>
          <cell r="I130" t="str">
            <v>S0_U2_P2_GIGA_MDI-</v>
          </cell>
        </row>
        <row r="131">
          <cell r="H131" t="str">
            <v>C384.2</v>
          </cell>
          <cell r="I131" t="str">
            <v>S0_U3_P2_GIGA_MDI-</v>
          </cell>
        </row>
        <row r="132">
          <cell r="H132" t="str">
            <v>C385.1</v>
          </cell>
          <cell r="I132" t="str">
            <v>S0_U2_P2_GIGA_MDI+</v>
          </cell>
        </row>
        <row r="133">
          <cell r="H133" t="str">
            <v>C385.2</v>
          </cell>
          <cell r="I133" t="str">
            <v>S0_U3_P2_GIGA_MDI+</v>
          </cell>
        </row>
        <row r="134">
          <cell r="H134" t="str">
            <v>C391.1</v>
          </cell>
          <cell r="I134" t="str">
            <v>S0_U3_P2_RC</v>
          </cell>
        </row>
        <row r="135">
          <cell r="H135" t="str">
            <v>C391.2</v>
          </cell>
          <cell r="I135" t="str">
            <v>DGND</v>
          </cell>
        </row>
        <row r="136">
          <cell r="H136" t="str">
            <v>C412.1</v>
          </cell>
          <cell r="I136" t="str">
            <v>S0_U2_P3_GIGA_MDI-</v>
          </cell>
        </row>
        <row r="137">
          <cell r="H137" t="str">
            <v>C412.2</v>
          </cell>
          <cell r="I137" t="str">
            <v>S0_U3_P3_GIGA_MDI-</v>
          </cell>
        </row>
        <row r="138">
          <cell r="H138" t="str">
            <v>C413.1</v>
          </cell>
          <cell r="I138" t="str">
            <v>S0_U2_P3_GIGA_MDI+</v>
          </cell>
        </row>
        <row r="139">
          <cell r="H139" t="str">
            <v>C413.2</v>
          </cell>
          <cell r="I139" t="str">
            <v>S0_U3_P3_GIGA_MDI+</v>
          </cell>
        </row>
        <row r="140">
          <cell r="H140" t="str">
            <v>C418.1</v>
          </cell>
          <cell r="I140" t="str">
            <v>S0_U3_P3_RC</v>
          </cell>
        </row>
        <row r="141">
          <cell r="H141" t="str">
            <v>C418.2</v>
          </cell>
          <cell r="I141" t="str">
            <v>DGND</v>
          </cell>
        </row>
        <row r="142">
          <cell r="H142" t="str">
            <v>K129.1</v>
          </cell>
          <cell r="I142" t="str">
            <v>S0_OE_K129</v>
          </cell>
        </row>
        <row r="143">
          <cell r="H143" t="str">
            <v>K129.10</v>
          </cell>
          <cell r="I143" t="str">
            <v>S0_OE_K129</v>
          </cell>
        </row>
        <row r="144">
          <cell r="H144" t="str">
            <v>K129.2</v>
          </cell>
          <cell r="I144" t="str">
            <v>S0_P2_GIGA_MDI+</v>
          </cell>
        </row>
        <row r="145">
          <cell r="H145" t="str">
            <v>K129.3</v>
          </cell>
          <cell r="I145" t="str">
            <v>S0_P2_GIGA_MDI-</v>
          </cell>
        </row>
        <row r="146">
          <cell r="H146" t="str">
            <v>K129.6</v>
          </cell>
          <cell r="I146">
            <v>0</v>
          </cell>
        </row>
        <row r="147">
          <cell r="H147" t="str">
            <v>K129.7</v>
          </cell>
          <cell r="I147">
            <v>0</v>
          </cell>
        </row>
        <row r="148">
          <cell r="H148" t="str">
            <v>K129.11</v>
          </cell>
          <cell r="I148" t="str">
            <v>S0_D1_P2_GIGA_MDI+</v>
          </cell>
        </row>
        <row r="149">
          <cell r="H149" t="str">
            <v>K129.12</v>
          </cell>
          <cell r="I149" t="str">
            <v>S0_D1_P2_GIGA_MDI-</v>
          </cell>
        </row>
        <row r="150">
          <cell r="H150" t="str">
            <v>K129.15</v>
          </cell>
          <cell r="I150">
            <v>0</v>
          </cell>
        </row>
        <row r="151">
          <cell r="H151" t="str">
            <v>K129.16</v>
          </cell>
          <cell r="I151">
            <v>0</v>
          </cell>
        </row>
        <row r="152">
          <cell r="H152" t="str">
            <v>K129.38</v>
          </cell>
          <cell r="I152" t="str">
            <v>S0_U1_P2_GIGA_MDI+</v>
          </cell>
        </row>
        <row r="153">
          <cell r="H153" t="str">
            <v>K129.37</v>
          </cell>
          <cell r="I153" t="str">
            <v>S0_U1_P2_GIGA_MDI-</v>
          </cell>
        </row>
        <row r="154">
          <cell r="H154" t="str">
            <v>K129.36</v>
          </cell>
          <cell r="I154">
            <v>0</v>
          </cell>
        </row>
        <row r="155">
          <cell r="H155" t="str">
            <v>K129.35</v>
          </cell>
          <cell r="I155">
            <v>0</v>
          </cell>
        </row>
        <row r="156">
          <cell r="H156" t="str">
            <v>K129.29</v>
          </cell>
          <cell r="I156">
            <v>0</v>
          </cell>
        </row>
        <row r="157">
          <cell r="H157" t="str">
            <v>K129.28</v>
          </cell>
          <cell r="I157">
            <v>0</v>
          </cell>
        </row>
        <row r="158">
          <cell r="H158" t="str">
            <v>K129.27</v>
          </cell>
          <cell r="I158">
            <v>0</v>
          </cell>
        </row>
        <row r="159">
          <cell r="H159" t="str">
            <v>K129.26</v>
          </cell>
          <cell r="I159">
            <v>0</v>
          </cell>
        </row>
        <row r="160">
          <cell r="H160" t="str">
            <v>K129.34</v>
          </cell>
          <cell r="I160" t="str">
            <v>S0_D1_P2_GIGA_MDI+</v>
          </cell>
        </row>
        <row r="161">
          <cell r="H161" t="str">
            <v>K129.33</v>
          </cell>
          <cell r="I161" t="str">
            <v>S0_D1_P2_GIGA_MDI-</v>
          </cell>
        </row>
        <row r="162">
          <cell r="H162" t="str">
            <v>K129.32</v>
          </cell>
          <cell r="I162">
            <v>0</v>
          </cell>
        </row>
        <row r="163">
          <cell r="H163" t="str">
            <v>K129.31</v>
          </cell>
          <cell r="I163">
            <v>0</v>
          </cell>
        </row>
        <row r="164">
          <cell r="H164" t="str">
            <v>K129.25</v>
          </cell>
          <cell r="I164" t="str">
            <v>S0_DCH_P2_MDI+</v>
          </cell>
        </row>
        <row r="165">
          <cell r="H165" t="str">
            <v>K129.24</v>
          </cell>
          <cell r="I165" t="str">
            <v>S0_DCH_P2_MDI-</v>
          </cell>
        </row>
        <row r="166">
          <cell r="H166" t="str">
            <v>K129.23</v>
          </cell>
          <cell r="I166">
            <v>0</v>
          </cell>
        </row>
        <row r="167">
          <cell r="H167" t="str">
            <v>K129.22</v>
          </cell>
          <cell r="I167">
            <v>0</v>
          </cell>
        </row>
        <row r="168">
          <cell r="H168" t="str">
            <v>K129.EP</v>
          </cell>
          <cell r="I168" t="str">
            <v>DGND</v>
          </cell>
        </row>
        <row r="169">
          <cell r="H169" t="str">
            <v>K129.4</v>
          </cell>
          <cell r="I169" t="str">
            <v>DGND</v>
          </cell>
        </row>
        <row r="170">
          <cell r="H170" t="str">
            <v>K129.14</v>
          </cell>
          <cell r="I170" t="str">
            <v>DGND</v>
          </cell>
        </row>
        <row r="171">
          <cell r="H171" t="str">
            <v>K129.19</v>
          </cell>
          <cell r="I171" t="str">
            <v>DGND</v>
          </cell>
        </row>
        <row r="172">
          <cell r="H172" t="str">
            <v>K129.21</v>
          </cell>
          <cell r="I172" t="str">
            <v>DGND</v>
          </cell>
        </row>
        <row r="173">
          <cell r="H173" t="str">
            <v>K129.39</v>
          </cell>
          <cell r="I173" t="str">
            <v>DGND</v>
          </cell>
        </row>
        <row r="174">
          <cell r="H174" t="str">
            <v>K129.41</v>
          </cell>
          <cell r="I174" t="str">
            <v>DGND</v>
          </cell>
        </row>
        <row r="175">
          <cell r="H175" t="str">
            <v>K129.18</v>
          </cell>
          <cell r="I175">
            <v>0</v>
          </cell>
        </row>
        <row r="176">
          <cell r="H176" t="str">
            <v>K129.42</v>
          </cell>
          <cell r="I176">
            <v>0</v>
          </cell>
        </row>
        <row r="177">
          <cell r="H177" t="str">
            <v>K129.8</v>
          </cell>
          <cell r="I177" t="str">
            <v>S0_SEL1_K129</v>
          </cell>
        </row>
        <row r="178">
          <cell r="H178" t="str">
            <v>K129.17</v>
          </cell>
          <cell r="I178" t="str">
            <v>S0_SEL2_K129</v>
          </cell>
        </row>
        <row r="179">
          <cell r="H179" t="str">
            <v>K129.5</v>
          </cell>
          <cell r="I179" t="str">
            <v>VDD33_ATX</v>
          </cell>
        </row>
        <row r="180">
          <cell r="H180" t="str">
            <v>K129.9</v>
          </cell>
          <cell r="I180" t="str">
            <v>VDD33_ATX</v>
          </cell>
        </row>
        <row r="181">
          <cell r="H181" t="str">
            <v>K129.13</v>
          </cell>
          <cell r="I181" t="str">
            <v>VDD33_ATX</v>
          </cell>
        </row>
        <row r="182">
          <cell r="H182" t="str">
            <v>K129.20</v>
          </cell>
          <cell r="I182" t="str">
            <v>VDD33_ATX</v>
          </cell>
        </row>
        <row r="183">
          <cell r="H183" t="str">
            <v>K129.30</v>
          </cell>
          <cell r="I183" t="str">
            <v>VDD33_ATX</v>
          </cell>
        </row>
        <row r="184">
          <cell r="H184" t="str">
            <v>K129.40</v>
          </cell>
          <cell r="I184" t="str">
            <v>VDD33_ATX</v>
          </cell>
        </row>
        <row r="185">
          <cell r="H185" t="str">
            <v>K137.1</v>
          </cell>
          <cell r="I185" t="str">
            <v>S0_OE_K137</v>
          </cell>
        </row>
        <row r="186">
          <cell r="H186" t="str">
            <v>K137.10</v>
          </cell>
          <cell r="I186" t="str">
            <v>S0_OE_K137</v>
          </cell>
        </row>
        <row r="187">
          <cell r="H187" t="str">
            <v>K137.2</v>
          </cell>
          <cell r="I187" t="str">
            <v>S0_U3_P2_GIGA_MDI+</v>
          </cell>
        </row>
        <row r="188">
          <cell r="H188" t="str">
            <v>K137.3</v>
          </cell>
          <cell r="I188" t="str">
            <v>S0_U3_P2_GIGA_MDI-</v>
          </cell>
        </row>
        <row r="189">
          <cell r="H189" t="str">
            <v>K137.6</v>
          </cell>
          <cell r="I189">
            <v>0</v>
          </cell>
        </row>
        <row r="190">
          <cell r="H190" t="str">
            <v>K137.7</v>
          </cell>
          <cell r="I190">
            <v>0</v>
          </cell>
        </row>
        <row r="191">
          <cell r="H191" t="str">
            <v>K137.11</v>
          </cell>
          <cell r="I191" t="str">
            <v>S0_U3_P3_GIGA_MDI+</v>
          </cell>
        </row>
        <row r="192">
          <cell r="H192" t="str">
            <v>K137.12</v>
          </cell>
          <cell r="I192" t="str">
            <v>S0_U3_P3_GIGA_MDI-</v>
          </cell>
        </row>
        <row r="193">
          <cell r="H193" t="str">
            <v>K137.15</v>
          </cell>
          <cell r="I193">
            <v>0</v>
          </cell>
        </row>
        <row r="194">
          <cell r="H194" t="str">
            <v>K137.16</v>
          </cell>
          <cell r="I194">
            <v>0</v>
          </cell>
        </row>
        <row r="195">
          <cell r="H195" t="str">
            <v>K137.38</v>
          </cell>
          <cell r="I195" t="str">
            <v>S0_U4_P2_GIGA_MDI+</v>
          </cell>
        </row>
        <row r="196">
          <cell r="H196" t="str">
            <v>K137.37</v>
          </cell>
          <cell r="I196" t="str">
            <v>S0_U4_P2_GIGA_MDI-</v>
          </cell>
        </row>
        <row r="197">
          <cell r="H197" t="str">
            <v>K137.36</v>
          </cell>
          <cell r="I197">
            <v>0</v>
          </cell>
        </row>
        <row r="198">
          <cell r="H198" t="str">
            <v>K137.35</v>
          </cell>
          <cell r="I198">
            <v>0</v>
          </cell>
        </row>
        <row r="199">
          <cell r="H199" t="str">
            <v>K137.29</v>
          </cell>
          <cell r="I199" t="str">
            <v>S0_U4_P3_GIGA_MDI+</v>
          </cell>
        </row>
        <row r="200">
          <cell r="H200" t="str">
            <v>K137.28</v>
          </cell>
          <cell r="I200" t="str">
            <v>S0_U4_P3_GIGA_MDI-</v>
          </cell>
        </row>
        <row r="201">
          <cell r="H201" t="str">
            <v>K137.27</v>
          </cell>
          <cell r="I201">
            <v>0</v>
          </cell>
        </row>
        <row r="202">
          <cell r="H202" t="str">
            <v>K137.26</v>
          </cell>
          <cell r="I202">
            <v>0</v>
          </cell>
        </row>
        <row r="203">
          <cell r="H203" t="str">
            <v>K137.34</v>
          </cell>
          <cell r="I203" t="str">
            <v>SD0_P2_GIGA_MDI_DSP+</v>
          </cell>
        </row>
        <row r="204">
          <cell r="H204" t="str">
            <v>K137.33</v>
          </cell>
          <cell r="I204" t="str">
            <v>SD0_P2_GIGA_MDI_DSP-</v>
          </cell>
        </row>
        <row r="205">
          <cell r="H205" t="str">
            <v>K137.32</v>
          </cell>
          <cell r="I205">
            <v>0</v>
          </cell>
        </row>
        <row r="206">
          <cell r="H206" t="str">
            <v>K137.31</v>
          </cell>
          <cell r="I206">
            <v>0</v>
          </cell>
        </row>
        <row r="207">
          <cell r="H207" t="str">
            <v>K137.25</v>
          </cell>
          <cell r="I207" t="str">
            <v>SD0_P3_GIGA_MDI_DSP+</v>
          </cell>
        </row>
        <row r="208">
          <cell r="H208" t="str">
            <v>K137.24</v>
          </cell>
          <cell r="I208" t="str">
            <v>SD0_P3_GIGA_MDI_DSP-</v>
          </cell>
        </row>
        <row r="209">
          <cell r="H209" t="str">
            <v>K137.23</v>
          </cell>
          <cell r="I209">
            <v>0</v>
          </cell>
        </row>
        <row r="210">
          <cell r="H210" t="str">
            <v>K137.22</v>
          </cell>
          <cell r="I210">
            <v>0</v>
          </cell>
        </row>
        <row r="211">
          <cell r="H211" t="str">
            <v>K137.EP</v>
          </cell>
          <cell r="I211" t="str">
            <v>DGND</v>
          </cell>
        </row>
        <row r="212">
          <cell r="H212" t="str">
            <v>K137.4</v>
          </cell>
          <cell r="I212" t="str">
            <v>DGND</v>
          </cell>
        </row>
        <row r="213">
          <cell r="H213" t="str">
            <v>K137.14</v>
          </cell>
          <cell r="I213" t="str">
            <v>DGND</v>
          </cell>
        </row>
        <row r="214">
          <cell r="H214" t="str">
            <v>K137.19</v>
          </cell>
          <cell r="I214" t="str">
            <v>DGND</v>
          </cell>
        </row>
        <row r="215">
          <cell r="H215" t="str">
            <v>K137.21</v>
          </cell>
          <cell r="I215" t="str">
            <v>DGND</v>
          </cell>
        </row>
        <row r="216">
          <cell r="H216" t="str">
            <v>K137.39</v>
          </cell>
          <cell r="I216" t="str">
            <v>DGND</v>
          </cell>
        </row>
        <row r="217">
          <cell r="H217" t="str">
            <v>K137.41</v>
          </cell>
          <cell r="I217" t="str">
            <v>DGND</v>
          </cell>
        </row>
        <row r="218">
          <cell r="H218" t="str">
            <v>K137.18</v>
          </cell>
          <cell r="I218">
            <v>0</v>
          </cell>
        </row>
        <row r="219">
          <cell r="H219" t="str">
            <v>K137.42</v>
          </cell>
          <cell r="I219">
            <v>0</v>
          </cell>
        </row>
        <row r="220">
          <cell r="H220" t="str">
            <v>K137.8</v>
          </cell>
          <cell r="I220" t="str">
            <v>S0_SEL1_K137</v>
          </cell>
        </row>
        <row r="221">
          <cell r="H221" t="str">
            <v>K137.17</v>
          </cell>
          <cell r="I221" t="str">
            <v>S0_SEL2_K137</v>
          </cell>
        </row>
        <row r="222">
          <cell r="H222" t="str">
            <v>K137.5</v>
          </cell>
          <cell r="I222" t="str">
            <v>VDD33_ATX</v>
          </cell>
        </row>
        <row r="223">
          <cell r="H223" t="str">
            <v>K137.9</v>
          </cell>
          <cell r="I223" t="str">
            <v>VDD33_ATX</v>
          </cell>
        </row>
        <row r="224">
          <cell r="H224" t="str">
            <v>K137.13</v>
          </cell>
          <cell r="I224" t="str">
            <v>VDD33_ATX</v>
          </cell>
        </row>
        <row r="225">
          <cell r="H225" t="str">
            <v>K137.20</v>
          </cell>
          <cell r="I225" t="str">
            <v>VDD33_ATX</v>
          </cell>
        </row>
        <row r="226">
          <cell r="H226" t="str">
            <v>K137.30</v>
          </cell>
          <cell r="I226" t="str">
            <v>VDD33_ATX</v>
          </cell>
        </row>
        <row r="227">
          <cell r="H227" t="str">
            <v>K137.40</v>
          </cell>
          <cell r="I227" t="str">
            <v>VDD33_ATX</v>
          </cell>
        </row>
        <row r="228">
          <cell r="H228" t="str">
            <v>K141.1</v>
          </cell>
          <cell r="I228" t="str">
            <v>S0_OE_K141</v>
          </cell>
        </row>
        <row r="229">
          <cell r="H229" t="str">
            <v>K141.10</v>
          </cell>
          <cell r="I229" t="str">
            <v>S0_OE_K141</v>
          </cell>
        </row>
        <row r="230">
          <cell r="H230" t="str">
            <v>K141.2</v>
          </cell>
          <cell r="I230" t="str">
            <v>S0_P3_GIGA_MDI+</v>
          </cell>
        </row>
        <row r="231">
          <cell r="H231" t="str">
            <v>K141.3</v>
          </cell>
          <cell r="I231" t="str">
            <v>S0_P3_GIGA_MDI-</v>
          </cell>
        </row>
        <row r="232">
          <cell r="H232" t="str">
            <v>K141.6</v>
          </cell>
          <cell r="I232">
            <v>0</v>
          </cell>
        </row>
        <row r="233">
          <cell r="H233" t="str">
            <v>K141.7</v>
          </cell>
          <cell r="I233">
            <v>0</v>
          </cell>
        </row>
        <row r="234">
          <cell r="H234" t="str">
            <v>K141.11</v>
          </cell>
          <cell r="I234" t="str">
            <v>S0_D1_P3_GIGA_MDI+</v>
          </cell>
        </row>
        <row r="235">
          <cell r="H235" t="str">
            <v>K141.12</v>
          </cell>
          <cell r="I235" t="str">
            <v>S0_D1_P3_GIGA_MDI-</v>
          </cell>
        </row>
        <row r="236">
          <cell r="H236" t="str">
            <v>K141.15</v>
          </cell>
          <cell r="I236">
            <v>0</v>
          </cell>
        </row>
        <row r="237">
          <cell r="H237" t="str">
            <v>K141.16</v>
          </cell>
          <cell r="I237">
            <v>0</v>
          </cell>
        </row>
        <row r="238">
          <cell r="H238" t="str">
            <v>K141.38</v>
          </cell>
          <cell r="I238" t="str">
            <v>S0_U1_P3_GIGA_MDI+</v>
          </cell>
        </row>
        <row r="239">
          <cell r="H239" t="str">
            <v>K141.37</v>
          </cell>
          <cell r="I239" t="str">
            <v>S0_U1_P3_GIGA_MDI-</v>
          </cell>
        </row>
        <row r="240">
          <cell r="H240" t="str">
            <v>K141.36</v>
          </cell>
          <cell r="I240">
            <v>0</v>
          </cell>
        </row>
        <row r="241">
          <cell r="H241" t="str">
            <v>K141.35</v>
          </cell>
          <cell r="I241">
            <v>0</v>
          </cell>
        </row>
        <row r="242">
          <cell r="H242" t="str">
            <v>K141.29</v>
          </cell>
          <cell r="I242">
            <v>0</v>
          </cell>
        </row>
        <row r="243">
          <cell r="H243" t="str">
            <v>K141.28</v>
          </cell>
          <cell r="I243">
            <v>0</v>
          </cell>
        </row>
        <row r="244">
          <cell r="H244" t="str">
            <v>K141.27</v>
          </cell>
          <cell r="I244">
            <v>0</v>
          </cell>
        </row>
        <row r="245">
          <cell r="H245" t="str">
            <v>K141.26</v>
          </cell>
          <cell r="I245">
            <v>0</v>
          </cell>
        </row>
        <row r="246">
          <cell r="H246" t="str">
            <v>K141.34</v>
          </cell>
          <cell r="I246" t="str">
            <v>S0_D1_P3_GIGA_MDI+</v>
          </cell>
        </row>
        <row r="247">
          <cell r="H247" t="str">
            <v>K141.33</v>
          </cell>
          <cell r="I247" t="str">
            <v>S0_D1_P3_GIGA_MDI-</v>
          </cell>
        </row>
        <row r="248">
          <cell r="H248" t="str">
            <v>K141.32</v>
          </cell>
          <cell r="I248">
            <v>0</v>
          </cell>
        </row>
        <row r="249">
          <cell r="H249" t="str">
            <v>K141.31</v>
          </cell>
          <cell r="I249">
            <v>0</v>
          </cell>
        </row>
        <row r="250">
          <cell r="H250" t="str">
            <v>K141.25</v>
          </cell>
          <cell r="I250" t="str">
            <v>S0_DCH_P3_MDI+</v>
          </cell>
        </row>
        <row r="251">
          <cell r="H251" t="str">
            <v>K141.24</v>
          </cell>
          <cell r="I251" t="str">
            <v>S0_DCH_P3_MDI-</v>
          </cell>
        </row>
        <row r="252">
          <cell r="H252" t="str">
            <v>K141.23</v>
          </cell>
          <cell r="I252">
            <v>0</v>
          </cell>
        </row>
        <row r="253">
          <cell r="H253" t="str">
            <v>K141.22</v>
          </cell>
          <cell r="I253">
            <v>0</v>
          </cell>
        </row>
        <row r="254">
          <cell r="H254" t="str">
            <v>K141.EP</v>
          </cell>
          <cell r="I254" t="str">
            <v>DGND</v>
          </cell>
        </row>
        <row r="255">
          <cell r="H255" t="str">
            <v>K141.4</v>
          </cell>
          <cell r="I255" t="str">
            <v>DGND</v>
          </cell>
        </row>
        <row r="256">
          <cell r="H256" t="str">
            <v>K141.14</v>
          </cell>
          <cell r="I256" t="str">
            <v>DGND</v>
          </cell>
        </row>
        <row r="257">
          <cell r="H257" t="str">
            <v>K141.19</v>
          </cell>
          <cell r="I257" t="str">
            <v>DGND</v>
          </cell>
        </row>
        <row r="258">
          <cell r="H258" t="str">
            <v>K141.21</v>
          </cell>
          <cell r="I258" t="str">
            <v>DGND</v>
          </cell>
        </row>
        <row r="259">
          <cell r="H259" t="str">
            <v>K141.39</v>
          </cell>
          <cell r="I259" t="str">
            <v>DGND</v>
          </cell>
        </row>
        <row r="260">
          <cell r="H260" t="str">
            <v>K141.41</v>
          </cell>
          <cell r="I260" t="str">
            <v>DGND</v>
          </cell>
        </row>
        <row r="261">
          <cell r="H261" t="str">
            <v>K141.18</v>
          </cell>
          <cell r="I261">
            <v>0</v>
          </cell>
        </row>
        <row r="262">
          <cell r="H262" t="str">
            <v>K141.42</v>
          </cell>
          <cell r="I262">
            <v>0</v>
          </cell>
        </row>
        <row r="263">
          <cell r="H263" t="str">
            <v>K141.8</v>
          </cell>
          <cell r="I263" t="str">
            <v>S0_SEL1_K141</v>
          </cell>
        </row>
        <row r="264">
          <cell r="H264" t="str">
            <v>K141.17</v>
          </cell>
          <cell r="I264" t="str">
            <v>S0_SEL2_K141</v>
          </cell>
        </row>
        <row r="265">
          <cell r="H265" t="str">
            <v>K141.5</v>
          </cell>
          <cell r="I265" t="str">
            <v>VDD33_ATX</v>
          </cell>
        </row>
        <row r="266">
          <cell r="H266" t="str">
            <v>K141.9</v>
          </cell>
          <cell r="I266" t="str">
            <v>VDD33_ATX</v>
          </cell>
        </row>
        <row r="267">
          <cell r="H267" t="str">
            <v>K141.13</v>
          </cell>
          <cell r="I267" t="str">
            <v>VDD33_ATX</v>
          </cell>
        </row>
        <row r="268">
          <cell r="H268" t="str">
            <v>K141.20</v>
          </cell>
          <cell r="I268" t="str">
            <v>VDD33_ATX</v>
          </cell>
        </row>
        <row r="269">
          <cell r="H269" t="str">
            <v>K141.30</v>
          </cell>
          <cell r="I269" t="str">
            <v>VDD33_ATX</v>
          </cell>
        </row>
        <row r="270">
          <cell r="H270" t="str">
            <v>K141.40</v>
          </cell>
          <cell r="I270" t="str">
            <v>VDD33_ATX</v>
          </cell>
        </row>
        <row r="271">
          <cell r="H271" t="str">
            <v>R454.1</v>
          </cell>
          <cell r="I271" t="str">
            <v>S0_U3_P2_GIGA_MDI+</v>
          </cell>
        </row>
        <row r="272">
          <cell r="H272" t="str">
            <v>R454.2</v>
          </cell>
          <cell r="I272" t="str">
            <v>S0_U3_P2_RC</v>
          </cell>
        </row>
        <row r="273">
          <cell r="H273" t="str">
            <v>R455.1</v>
          </cell>
          <cell r="I273" t="str">
            <v>S0_U3_P2_GIGA_MDI-</v>
          </cell>
        </row>
        <row r="274">
          <cell r="H274" t="str">
            <v>R455.2</v>
          </cell>
          <cell r="I274" t="str">
            <v>S0_U3_P2_RC</v>
          </cell>
        </row>
        <row r="275">
          <cell r="H275" t="str">
            <v>R456.1</v>
          </cell>
          <cell r="I275" t="str">
            <v>S0_U3_P2_RC</v>
          </cell>
        </row>
        <row r="276">
          <cell r="H276" t="str">
            <v>R456.2</v>
          </cell>
          <cell r="I276" t="str">
            <v>DGND</v>
          </cell>
        </row>
        <row r="277">
          <cell r="H277" t="str">
            <v>R498.1</v>
          </cell>
          <cell r="I277" t="str">
            <v>S0_U3_P3_GIGA_MDI+</v>
          </cell>
        </row>
        <row r="278">
          <cell r="H278" t="str">
            <v>R498.2</v>
          </cell>
          <cell r="I278" t="str">
            <v>S0_U3_P3_RC</v>
          </cell>
        </row>
        <row r="279">
          <cell r="H279" t="str">
            <v>R499.1</v>
          </cell>
          <cell r="I279" t="str">
            <v>S0_U3_P3_GIGA_MDI-</v>
          </cell>
        </row>
        <row r="280">
          <cell r="H280" t="str">
            <v>R499.2</v>
          </cell>
          <cell r="I280" t="str">
            <v>S0_U3_P3_RC</v>
          </cell>
        </row>
        <row r="281">
          <cell r="H281" t="str">
            <v>R500.1</v>
          </cell>
          <cell r="I281" t="str">
            <v>S0_U3_P3_RC</v>
          </cell>
        </row>
        <row r="282">
          <cell r="H282" t="str">
            <v>R500.2</v>
          </cell>
          <cell r="I282" t="str">
            <v>DGND</v>
          </cell>
        </row>
        <row r="283">
          <cell r="H283" t="str">
            <v>RL1.1</v>
          </cell>
          <cell r="I283" t="str">
            <v>S0_OE_K129</v>
          </cell>
        </row>
        <row r="284">
          <cell r="H284" t="str">
            <v>RL1.2</v>
          </cell>
          <cell r="I284" t="str">
            <v>DGND</v>
          </cell>
        </row>
        <row r="285">
          <cell r="H285" t="str">
            <v>RL2.1</v>
          </cell>
          <cell r="I285" t="str">
            <v>S0_SEL2_K129</v>
          </cell>
        </row>
        <row r="286">
          <cell r="H286" t="str">
            <v>RL2.2</v>
          </cell>
          <cell r="I286" t="str">
            <v>DGND</v>
          </cell>
        </row>
        <row r="287">
          <cell r="H287" t="str">
            <v>RL3.1</v>
          </cell>
          <cell r="I287" t="str">
            <v>S0_SEL1_K129</v>
          </cell>
        </row>
        <row r="288">
          <cell r="H288" t="str">
            <v>RL3.2</v>
          </cell>
          <cell r="I288" t="str">
            <v>DGND</v>
          </cell>
        </row>
        <row r="289">
          <cell r="H289" t="str">
            <v>RL4.1</v>
          </cell>
          <cell r="I289" t="str">
            <v>S0_SEL1_K141</v>
          </cell>
        </row>
        <row r="290">
          <cell r="H290" t="str">
            <v>RL4.2</v>
          </cell>
          <cell r="I290" t="str">
            <v>DGND</v>
          </cell>
        </row>
        <row r="291">
          <cell r="H291" t="str">
            <v>RL5.1</v>
          </cell>
          <cell r="I291" t="str">
            <v>S0_SEL2_K141</v>
          </cell>
        </row>
        <row r="292">
          <cell r="H292" t="str">
            <v>RL5.2</v>
          </cell>
          <cell r="I292" t="str">
            <v>DGND</v>
          </cell>
        </row>
        <row r="293">
          <cell r="H293" t="str">
            <v>RL6.1</v>
          </cell>
          <cell r="I293" t="str">
            <v>S0_OE_K141</v>
          </cell>
        </row>
        <row r="294">
          <cell r="H294" t="str">
            <v>RL6.2</v>
          </cell>
          <cell r="I294" t="str">
            <v>DGND</v>
          </cell>
        </row>
        <row r="295">
          <cell r="H295" t="str">
            <v>RL7.1</v>
          </cell>
          <cell r="I295" t="str">
            <v>S0_SEL1_K137</v>
          </cell>
        </row>
        <row r="296">
          <cell r="H296" t="str">
            <v>RL7.2</v>
          </cell>
          <cell r="I296" t="str">
            <v>DGND</v>
          </cell>
        </row>
        <row r="297">
          <cell r="H297" t="str">
            <v>RL8.1</v>
          </cell>
          <cell r="I297" t="str">
            <v>S0_SEL2_K137</v>
          </cell>
        </row>
        <row r="298">
          <cell r="H298" t="str">
            <v>RL8.2</v>
          </cell>
          <cell r="I298" t="str">
            <v>DGND</v>
          </cell>
        </row>
        <row r="299">
          <cell r="H299" t="str">
            <v>RL9.1</v>
          </cell>
          <cell r="I299" t="str">
            <v>S0_OE_K137</v>
          </cell>
        </row>
        <row r="300">
          <cell r="H300" t="str">
            <v>RL9.2</v>
          </cell>
          <cell r="I300" t="str">
            <v>DGND</v>
          </cell>
        </row>
        <row r="301">
          <cell r="H301" t="str">
            <v>RU1.1</v>
          </cell>
          <cell r="I301" t="str">
            <v>SC_UDB129_2</v>
          </cell>
        </row>
        <row r="302">
          <cell r="H302" t="str">
            <v>RU1.2</v>
          </cell>
          <cell r="I302" t="str">
            <v>S0_SEL2_K129</v>
          </cell>
        </row>
        <row r="303">
          <cell r="H303" t="str">
            <v>RU2.1</v>
          </cell>
          <cell r="I303" t="str">
            <v>SC_UDB129_1</v>
          </cell>
        </row>
        <row r="304">
          <cell r="H304" t="str">
            <v>RU2.2</v>
          </cell>
          <cell r="I304" t="str">
            <v>S0_SEL1_K129</v>
          </cell>
        </row>
        <row r="305">
          <cell r="H305" t="str">
            <v>RU3.1</v>
          </cell>
          <cell r="I305" t="str">
            <v>SC_UDB141_1</v>
          </cell>
        </row>
        <row r="306">
          <cell r="H306" t="str">
            <v>RU3.2</v>
          </cell>
          <cell r="I306" t="str">
            <v>S0_SEL1_K141</v>
          </cell>
        </row>
        <row r="307">
          <cell r="H307" t="str">
            <v>RU4.1</v>
          </cell>
          <cell r="I307" t="str">
            <v>SC_UDB141_2</v>
          </cell>
        </row>
        <row r="308">
          <cell r="H308" t="str">
            <v>RU4.2</v>
          </cell>
          <cell r="I308" t="str">
            <v>S0_SEL2_K141</v>
          </cell>
        </row>
        <row r="309">
          <cell r="H309" t="str">
            <v>RU5.1</v>
          </cell>
          <cell r="I309" t="str">
            <v>SC_UDB137_1</v>
          </cell>
        </row>
        <row r="310">
          <cell r="H310" t="str">
            <v>RU5.2</v>
          </cell>
          <cell r="I310" t="str">
            <v>S0_SEL1_K137</v>
          </cell>
        </row>
        <row r="311">
          <cell r="H311" t="str">
            <v>RU6.1</v>
          </cell>
          <cell r="I311" t="str">
            <v>SC_UDB137_2</v>
          </cell>
        </row>
        <row r="312">
          <cell r="H312" t="str">
            <v>RU6.2</v>
          </cell>
          <cell r="I312" t="str">
            <v>S0_SEL2_K137</v>
          </cell>
        </row>
        <row r="313">
          <cell r="H313" t="str">
            <v>SITE0.A15</v>
          </cell>
          <cell r="I313" t="str">
            <v>S0_P2_GIGA_MDI-</v>
          </cell>
        </row>
        <row r="314">
          <cell r="H314" t="str">
            <v>SITE0.A16</v>
          </cell>
          <cell r="I314" t="str">
            <v>S0_P2_GIGA_MDI+</v>
          </cell>
        </row>
        <row r="315">
          <cell r="H315" t="str">
            <v>SITE0.A17</v>
          </cell>
          <cell r="I315" t="str">
            <v>S0_P3_GIGA_MDI-</v>
          </cell>
        </row>
        <row r="316">
          <cell r="H316" t="str">
            <v>SITE0.A18</v>
          </cell>
          <cell r="I316" t="str">
            <v>S0_P3_GIGA_MDI+</v>
          </cell>
        </row>
        <row r="317">
          <cell r="H317" t="str">
            <v>T18.1</v>
          </cell>
          <cell r="I317" t="str">
            <v>S0_U2_P2_GIGA_MDI-</v>
          </cell>
        </row>
        <row r="318">
          <cell r="H318" t="str">
            <v>T18.2</v>
          </cell>
          <cell r="I318" t="str">
            <v>S0_U2_P2_GIGA_MDI+</v>
          </cell>
        </row>
        <row r="319">
          <cell r="H319" t="str">
            <v>T18.3</v>
          </cell>
          <cell r="I319" t="str">
            <v>S0_U1_P2_GIGA_MDI+</v>
          </cell>
        </row>
        <row r="320">
          <cell r="H320" t="str">
            <v>T18.4</v>
          </cell>
          <cell r="I320" t="str">
            <v>S0_U1_P2_GIGA_MDI-</v>
          </cell>
        </row>
        <row r="321">
          <cell r="H321" t="str">
            <v>T23.1</v>
          </cell>
          <cell r="I321" t="str">
            <v>S0_U2_P3_GIGA_MDI-</v>
          </cell>
        </row>
        <row r="322">
          <cell r="H322" t="str">
            <v>T23.2</v>
          </cell>
          <cell r="I322" t="str">
            <v>S0_U2_P3_GIGA_MDI+</v>
          </cell>
        </row>
        <row r="323">
          <cell r="H323" t="str">
            <v>T23.3</v>
          </cell>
          <cell r="I323" t="str">
            <v>S0_U1_P3_GIGA_MDI+</v>
          </cell>
        </row>
        <row r="324">
          <cell r="H324" t="str">
            <v>T23.4</v>
          </cell>
          <cell r="I324" t="str">
            <v>S0_U1_P3_GIGA_MDI-</v>
          </cell>
        </row>
        <row r="325">
          <cell r="H325" t="str">
            <v>C375.1</v>
          </cell>
          <cell r="I325" t="str">
            <v>S0_U3_P6_RC</v>
          </cell>
        </row>
        <row r="326">
          <cell r="H326" t="str">
            <v>C375.2</v>
          </cell>
          <cell r="I326" t="str">
            <v>DGND</v>
          </cell>
        </row>
        <row r="327">
          <cell r="H327" t="str">
            <v>C376.1</v>
          </cell>
          <cell r="I327" t="str">
            <v>S0_U2_P6_MDI+</v>
          </cell>
        </row>
        <row r="328">
          <cell r="H328" t="str">
            <v>C376.2</v>
          </cell>
          <cell r="I328" t="str">
            <v>S0_U3_P6_MDI+</v>
          </cell>
        </row>
        <row r="329">
          <cell r="H329" t="str">
            <v>C377.1</v>
          </cell>
          <cell r="I329" t="str">
            <v>S0_U2_P6_MDI-</v>
          </cell>
        </row>
        <row r="330">
          <cell r="H330" t="str">
            <v>C377.2</v>
          </cell>
          <cell r="I330" t="str">
            <v>S0_U3_P6_MDI-</v>
          </cell>
        </row>
        <row r="331">
          <cell r="H331" t="str">
            <v>C379.1</v>
          </cell>
          <cell r="I331" t="str">
            <v>S0_U3_P5_RC</v>
          </cell>
        </row>
        <row r="332">
          <cell r="H332" t="str">
            <v>C379.2</v>
          </cell>
          <cell r="I332" t="str">
            <v>DGND</v>
          </cell>
        </row>
        <row r="333">
          <cell r="H333" t="str">
            <v>C381.1</v>
          </cell>
          <cell r="I333" t="str">
            <v>S0_U2_P5_MDI-</v>
          </cell>
        </row>
        <row r="334">
          <cell r="H334" t="str">
            <v>C381.2</v>
          </cell>
          <cell r="I334" t="str">
            <v>S0_U3_P5_MDI-</v>
          </cell>
        </row>
        <row r="335">
          <cell r="H335" t="str">
            <v>C383.1</v>
          </cell>
          <cell r="I335" t="str">
            <v>S0_U2_P5_MDI+</v>
          </cell>
        </row>
        <row r="336">
          <cell r="H336" t="str">
            <v>C383.2</v>
          </cell>
          <cell r="I336" t="str">
            <v>S0_U3_P5_MDI+</v>
          </cell>
        </row>
        <row r="337">
          <cell r="H337" t="str">
            <v>K130.10</v>
          </cell>
          <cell r="I337" t="str">
            <v>S0_P5_MDI-</v>
          </cell>
        </row>
        <row r="338">
          <cell r="H338" t="str">
            <v>K130.6</v>
          </cell>
          <cell r="I338" t="str">
            <v>S0_P5_MDI+</v>
          </cell>
        </row>
        <row r="339">
          <cell r="H339" t="str">
            <v>K130.3</v>
          </cell>
          <cell r="I339" t="str">
            <v>DGND</v>
          </cell>
        </row>
        <row r="340">
          <cell r="H340" t="str">
            <v>K130.2</v>
          </cell>
          <cell r="I340" t="str">
            <v>S0_U1_P5_MDI-</v>
          </cell>
        </row>
        <row r="341">
          <cell r="H341" t="str">
            <v>K130.9</v>
          </cell>
          <cell r="I341" t="str">
            <v>S0_D1_P5_MDI-</v>
          </cell>
        </row>
        <row r="342">
          <cell r="H342" t="str">
            <v>K130.4</v>
          </cell>
          <cell r="I342" t="str">
            <v>S0_U1_P5_MDI+</v>
          </cell>
        </row>
        <row r="343">
          <cell r="H343" t="str">
            <v>K130.7</v>
          </cell>
          <cell r="I343" t="str">
            <v>S0_D1_P5_MDI+</v>
          </cell>
        </row>
        <row r="344">
          <cell r="H344" t="str">
            <v>K130.1</v>
          </cell>
          <cell r="I344" t="str">
            <v>SC_UDB130</v>
          </cell>
        </row>
        <row r="345">
          <cell r="H345" t="str">
            <v>K130.5</v>
          </cell>
          <cell r="I345" t="str">
            <v>SC_UDB130</v>
          </cell>
        </row>
        <row r="346">
          <cell r="H346" t="str">
            <v>K130.8</v>
          </cell>
          <cell r="I346" t="str">
            <v>VP5</v>
          </cell>
        </row>
        <row r="347">
          <cell r="H347" t="str">
            <v>K131.10</v>
          </cell>
          <cell r="I347" t="str">
            <v>S0_D1_P5_MDI-</v>
          </cell>
        </row>
        <row r="348">
          <cell r="H348" t="str">
            <v>K131.6</v>
          </cell>
          <cell r="I348" t="str">
            <v>S0_D1_P5_MDI+</v>
          </cell>
        </row>
        <row r="349">
          <cell r="H349" t="str">
            <v>K131.3</v>
          </cell>
          <cell r="I349" t="str">
            <v>DGND</v>
          </cell>
        </row>
        <row r="350">
          <cell r="H350" t="str">
            <v>K131.2</v>
          </cell>
          <cell r="I350">
            <v>0</v>
          </cell>
        </row>
        <row r="351">
          <cell r="H351" t="str">
            <v>K131.9</v>
          </cell>
          <cell r="I351" t="str">
            <v>S0_DCH_P5_MDI-</v>
          </cell>
        </row>
        <row r="352">
          <cell r="H352" t="str">
            <v>K131.4</v>
          </cell>
          <cell r="I352">
            <v>0</v>
          </cell>
        </row>
        <row r="353">
          <cell r="H353" t="str">
            <v>K131.7</v>
          </cell>
          <cell r="I353" t="str">
            <v>S0_DCH_P5_MDI+</v>
          </cell>
        </row>
        <row r="354">
          <cell r="H354" t="str">
            <v>K131.1</v>
          </cell>
          <cell r="I354" t="str">
            <v>SC_UDB131</v>
          </cell>
        </row>
        <row r="355">
          <cell r="H355" t="str">
            <v>K131.5</v>
          </cell>
          <cell r="I355" t="str">
            <v>SC_UDB131</v>
          </cell>
        </row>
        <row r="356">
          <cell r="H356" t="str">
            <v>K131.8</v>
          </cell>
          <cell r="I356" t="str">
            <v>VP5</v>
          </cell>
        </row>
        <row r="357">
          <cell r="H357" t="str">
            <v>K132.10</v>
          </cell>
          <cell r="I357" t="str">
            <v>S0_U3_P6_MDI+</v>
          </cell>
        </row>
        <row r="358">
          <cell r="H358" t="str">
            <v>K132.6</v>
          </cell>
          <cell r="I358" t="str">
            <v>S0_U3_P6_MDI-</v>
          </cell>
        </row>
        <row r="359">
          <cell r="H359" t="str">
            <v>K132.3</v>
          </cell>
          <cell r="I359" t="str">
            <v>DGND</v>
          </cell>
        </row>
        <row r="360">
          <cell r="H360" t="str">
            <v>K132.2</v>
          </cell>
          <cell r="I360" t="str">
            <v>S0_U4_P6_MDI+</v>
          </cell>
        </row>
        <row r="361">
          <cell r="H361" t="str">
            <v>K132.9</v>
          </cell>
          <cell r="I361" t="str">
            <v>SD0_P6_MDI_DSP+</v>
          </cell>
        </row>
        <row r="362">
          <cell r="H362" t="str">
            <v>K132.4</v>
          </cell>
          <cell r="I362" t="str">
            <v>S0_U4_P6_MDI-</v>
          </cell>
        </row>
        <row r="363">
          <cell r="H363" t="str">
            <v>K132.7</v>
          </cell>
          <cell r="I363" t="str">
            <v>SD0_P6_MDI_DSP-</v>
          </cell>
        </row>
        <row r="364">
          <cell r="H364" t="str">
            <v>K132.1</v>
          </cell>
          <cell r="I364" t="str">
            <v>SC_UDB132</v>
          </cell>
        </row>
        <row r="365">
          <cell r="H365" t="str">
            <v>K132.5</v>
          </cell>
          <cell r="I365" t="str">
            <v>SC_UDB132</v>
          </cell>
        </row>
        <row r="366">
          <cell r="H366" t="str">
            <v>K132.8</v>
          </cell>
          <cell r="I366" t="str">
            <v>VP5</v>
          </cell>
        </row>
        <row r="367">
          <cell r="H367" t="str">
            <v>K133.10</v>
          </cell>
          <cell r="I367" t="str">
            <v>S0_D1_P6_MDI-</v>
          </cell>
        </row>
        <row r="368">
          <cell r="H368" t="str">
            <v>K133.6</v>
          </cell>
          <cell r="I368" t="str">
            <v>S0_D1_P6_MDI+</v>
          </cell>
        </row>
        <row r="369">
          <cell r="H369" t="str">
            <v>K133.3</v>
          </cell>
          <cell r="I369" t="str">
            <v>DGND</v>
          </cell>
        </row>
        <row r="370">
          <cell r="H370" t="str">
            <v>K133.2</v>
          </cell>
          <cell r="I370">
            <v>0</v>
          </cell>
        </row>
        <row r="371">
          <cell r="H371" t="str">
            <v>K133.9</v>
          </cell>
          <cell r="I371" t="str">
            <v>S0_DCH_P6_MDI-</v>
          </cell>
        </row>
        <row r="372">
          <cell r="H372" t="str">
            <v>K133.4</v>
          </cell>
          <cell r="I372">
            <v>0</v>
          </cell>
        </row>
        <row r="373">
          <cell r="H373" t="str">
            <v>K133.7</v>
          </cell>
          <cell r="I373" t="str">
            <v>S0_DCH_P6_MDI+</v>
          </cell>
        </row>
        <row r="374">
          <cell r="H374" t="str">
            <v>K133.1</v>
          </cell>
          <cell r="I374" t="str">
            <v>SC_UDB133</v>
          </cell>
        </row>
        <row r="375">
          <cell r="H375" t="str">
            <v>K133.5</v>
          </cell>
          <cell r="I375" t="str">
            <v>SC_UDB133</v>
          </cell>
        </row>
        <row r="376">
          <cell r="H376" t="str">
            <v>K133.8</v>
          </cell>
          <cell r="I376" t="str">
            <v>VP5</v>
          </cell>
        </row>
        <row r="377">
          <cell r="H377" t="str">
            <v>K138.10</v>
          </cell>
          <cell r="I377" t="str">
            <v>S0_U3_P5_MDI+</v>
          </cell>
        </row>
        <row r="378">
          <cell r="H378" t="str">
            <v>K138.6</v>
          </cell>
          <cell r="I378" t="str">
            <v>S0_U3_P5_MDI-</v>
          </cell>
        </row>
        <row r="379">
          <cell r="H379" t="str">
            <v>K138.3</v>
          </cell>
          <cell r="I379" t="str">
            <v>DGND</v>
          </cell>
        </row>
        <row r="380">
          <cell r="H380" t="str">
            <v>K138.2</v>
          </cell>
          <cell r="I380" t="str">
            <v>S0_U4_P5_MDI+</v>
          </cell>
        </row>
        <row r="381">
          <cell r="H381" t="str">
            <v>K138.9</v>
          </cell>
          <cell r="I381" t="str">
            <v>SD0_P5_MDI_DSP+</v>
          </cell>
        </row>
        <row r="382">
          <cell r="H382" t="str">
            <v>K138.4</v>
          </cell>
          <cell r="I382" t="str">
            <v>S0_U4_P5_MDI-</v>
          </cell>
        </row>
        <row r="383">
          <cell r="H383" t="str">
            <v>K138.7</v>
          </cell>
          <cell r="I383" t="str">
            <v>SD0_P5_MDI_DSP-</v>
          </cell>
        </row>
        <row r="384">
          <cell r="H384" t="str">
            <v>K138.1</v>
          </cell>
          <cell r="I384" t="str">
            <v>SC_UDB138</v>
          </cell>
        </row>
        <row r="385">
          <cell r="H385" t="str">
            <v>K138.5</v>
          </cell>
          <cell r="I385" t="str">
            <v>SC_UDB138</v>
          </cell>
        </row>
        <row r="386">
          <cell r="H386" t="str">
            <v>K138.8</v>
          </cell>
          <cell r="I386" t="str">
            <v>VP5</v>
          </cell>
        </row>
        <row r="387">
          <cell r="H387" t="str">
            <v>K140.10</v>
          </cell>
          <cell r="I387" t="str">
            <v>S0_P6_MDI-</v>
          </cell>
        </row>
        <row r="388">
          <cell r="H388" t="str">
            <v>K140.6</v>
          </cell>
          <cell r="I388" t="str">
            <v>S0_P6_MDI+</v>
          </cell>
        </row>
        <row r="389">
          <cell r="H389" t="str">
            <v>K140.3</v>
          </cell>
          <cell r="I389" t="str">
            <v>DGND</v>
          </cell>
        </row>
        <row r="390">
          <cell r="H390" t="str">
            <v>K140.2</v>
          </cell>
          <cell r="I390" t="str">
            <v>S0_U1_P6_MDI-</v>
          </cell>
        </row>
        <row r="391">
          <cell r="H391" t="str">
            <v>K140.9</v>
          </cell>
          <cell r="I391" t="str">
            <v>S0_D1_P6_MDI-</v>
          </cell>
        </row>
        <row r="392">
          <cell r="H392" t="str">
            <v>K140.4</v>
          </cell>
          <cell r="I392" t="str">
            <v>S0_U1_P6_MDI+</v>
          </cell>
        </row>
        <row r="393">
          <cell r="H393" t="str">
            <v>K140.7</v>
          </cell>
          <cell r="I393" t="str">
            <v>S0_D1_P6_MDI+</v>
          </cell>
        </row>
        <row r="394">
          <cell r="H394" t="str">
            <v>K140.1</v>
          </cell>
          <cell r="I394" t="str">
            <v>SC_UDB140</v>
          </cell>
        </row>
        <row r="395">
          <cell r="H395" t="str">
            <v>K140.5</v>
          </cell>
          <cell r="I395" t="str">
            <v>SC_UDB140</v>
          </cell>
        </row>
        <row r="396">
          <cell r="H396" t="str">
            <v>K140.8</v>
          </cell>
          <cell r="I396" t="str">
            <v>VP5</v>
          </cell>
        </row>
        <row r="397">
          <cell r="H397" t="str">
            <v>R438.1</v>
          </cell>
          <cell r="I397" t="str">
            <v>S0_U3_P6_MDI-</v>
          </cell>
        </row>
        <row r="398">
          <cell r="H398" t="str">
            <v>R438.2</v>
          </cell>
          <cell r="I398" t="str">
            <v>S0_U3_P6_RC</v>
          </cell>
        </row>
        <row r="399">
          <cell r="H399" t="str">
            <v>R439.1</v>
          </cell>
          <cell r="I399" t="str">
            <v>S0_U3_P5_MDI-</v>
          </cell>
        </row>
        <row r="400">
          <cell r="H400" t="str">
            <v>R439.2</v>
          </cell>
          <cell r="I400" t="str">
            <v>S0_U3_P5_RC</v>
          </cell>
        </row>
        <row r="401">
          <cell r="H401" t="str">
            <v>R440.1</v>
          </cell>
          <cell r="I401" t="str">
            <v>S0_U3_P5_MDI+</v>
          </cell>
        </row>
        <row r="402">
          <cell r="H402" t="str">
            <v>R440.2</v>
          </cell>
          <cell r="I402" t="str">
            <v>S0_U3_P5_RC</v>
          </cell>
        </row>
        <row r="403">
          <cell r="H403" t="str">
            <v>R441.1</v>
          </cell>
          <cell r="I403" t="str">
            <v>S0_U3_P6_MDI+</v>
          </cell>
        </row>
        <row r="404">
          <cell r="H404" t="str">
            <v>R441.2</v>
          </cell>
          <cell r="I404" t="str">
            <v>S0_U3_P6_RC</v>
          </cell>
        </row>
        <row r="405">
          <cell r="H405" t="str">
            <v>SITE0.A4</v>
          </cell>
          <cell r="I405" t="str">
            <v>S0_P5_MDI-</v>
          </cell>
        </row>
        <row r="406">
          <cell r="H406" t="str">
            <v>SITE0.A5</v>
          </cell>
          <cell r="I406" t="str">
            <v>S0_P5_MDI+</v>
          </cell>
        </row>
        <row r="407">
          <cell r="H407" t="str">
            <v>SITE0.B5</v>
          </cell>
          <cell r="I407" t="str">
            <v>S0_P6_MDI-</v>
          </cell>
        </row>
        <row r="408">
          <cell r="H408" t="str">
            <v>SITE0.B6</v>
          </cell>
          <cell r="I408" t="str">
            <v>S0_P6_MDI+</v>
          </cell>
        </row>
        <row r="409">
          <cell r="H409" t="str">
            <v>T15.1</v>
          </cell>
          <cell r="I409" t="str">
            <v>S0_U2_P6_MDI-</v>
          </cell>
        </row>
        <row r="410">
          <cell r="H410" t="str">
            <v>T15.2</v>
          </cell>
          <cell r="I410" t="str">
            <v>S0_U2_P6_MDI+</v>
          </cell>
        </row>
        <row r="411">
          <cell r="H411" t="str">
            <v>T15.3</v>
          </cell>
          <cell r="I411" t="str">
            <v>S0_U1_P6_MDI+</v>
          </cell>
        </row>
        <row r="412">
          <cell r="H412" t="str">
            <v>T15.4</v>
          </cell>
          <cell r="I412" t="str">
            <v>S0_U1_P6_MDI-</v>
          </cell>
        </row>
        <row r="413">
          <cell r="H413" t="str">
            <v>T17.1</v>
          </cell>
          <cell r="I413" t="str">
            <v>S0_U2_P5_MDI-</v>
          </cell>
        </row>
        <row r="414">
          <cell r="H414" t="str">
            <v>T17.2</v>
          </cell>
          <cell r="I414" t="str">
            <v>S0_U2_P5_MDI+</v>
          </cell>
        </row>
        <row r="415">
          <cell r="H415" t="str">
            <v>T17.3</v>
          </cell>
          <cell r="I415" t="str">
            <v>S0_U1_P5_MDI+</v>
          </cell>
        </row>
        <row r="416">
          <cell r="H416" t="str">
            <v>T17.4</v>
          </cell>
          <cell r="I416" t="str">
            <v>S0_U1_P5_MDI-</v>
          </cell>
        </row>
        <row r="417">
          <cell r="H417" t="str">
            <v>C179.1</v>
          </cell>
          <cell r="I417" t="str">
            <v>SG0_1_P0_MDI+</v>
          </cell>
        </row>
        <row r="418">
          <cell r="H418" t="str">
            <v>C179.2</v>
          </cell>
          <cell r="I418" t="str">
            <v>SG0_2_P0_MDI+</v>
          </cell>
        </row>
        <row r="419">
          <cell r="H419" t="str">
            <v>C180.1</v>
          </cell>
          <cell r="I419" t="str">
            <v>SG0_1_P0_MDI-</v>
          </cell>
        </row>
        <row r="420">
          <cell r="H420" t="str">
            <v>C180.2</v>
          </cell>
          <cell r="I420" t="str">
            <v>SG0_2_P0_MDI-</v>
          </cell>
        </row>
        <row r="421">
          <cell r="H421" t="str">
            <v>C181.1</v>
          </cell>
          <cell r="I421" t="str">
            <v>SG0_2_P0_RC</v>
          </cell>
        </row>
        <row r="422">
          <cell r="H422" t="str">
            <v>C181.2</v>
          </cell>
          <cell r="I422" t="str">
            <v>DGND</v>
          </cell>
        </row>
        <row r="423">
          <cell r="H423" t="str">
            <v>C182.1</v>
          </cell>
          <cell r="I423" t="str">
            <v>SG0_2_P1_RC</v>
          </cell>
        </row>
        <row r="424">
          <cell r="H424" t="str">
            <v>C182.2</v>
          </cell>
          <cell r="I424" t="str">
            <v>DGND</v>
          </cell>
        </row>
        <row r="425">
          <cell r="H425" t="str">
            <v>C183.1</v>
          </cell>
          <cell r="I425" t="str">
            <v>SG0_1_P1_MDI+</v>
          </cell>
        </row>
        <row r="426">
          <cell r="H426" t="str">
            <v>C183.2</v>
          </cell>
          <cell r="I426" t="str">
            <v>SG0_2_P1_MDI+</v>
          </cell>
        </row>
        <row r="427">
          <cell r="H427" t="str">
            <v>C184.1</v>
          </cell>
          <cell r="I427" t="str">
            <v>SG0_1_P1_MDI-</v>
          </cell>
        </row>
        <row r="428">
          <cell r="H428" t="str">
            <v>C184.2</v>
          </cell>
          <cell r="I428" t="str">
            <v>SG0_2_P1_MDI-</v>
          </cell>
        </row>
        <row r="429">
          <cell r="H429" t="str">
            <v>GOLDEN0.A2</v>
          </cell>
          <cell r="I429" t="str">
            <v>SG0_P0_MDI-</v>
          </cell>
        </row>
        <row r="430">
          <cell r="H430" t="str">
            <v>GOLDEN0.A3</v>
          </cell>
          <cell r="I430" t="str">
            <v>SG0_P0_MDI+</v>
          </cell>
        </row>
        <row r="431">
          <cell r="H431" t="str">
            <v>GOLDEN0.B3</v>
          </cell>
          <cell r="I431" t="str">
            <v>SG0_P1_MDI-</v>
          </cell>
        </row>
        <row r="432">
          <cell r="H432" t="str">
            <v>GOLDEN0.B4</v>
          </cell>
          <cell r="I432" t="str">
            <v>SG0_P1_MDI+</v>
          </cell>
        </row>
        <row r="433">
          <cell r="H433" t="str">
            <v>R139.1</v>
          </cell>
          <cell r="I433" t="str">
            <v>SG0_2_P0_MDI+</v>
          </cell>
        </row>
        <row r="434">
          <cell r="H434" t="str">
            <v>R139.2</v>
          </cell>
          <cell r="I434" t="str">
            <v>SG0_2_P0_RC</v>
          </cell>
        </row>
        <row r="435">
          <cell r="H435" t="str">
            <v>R140.1</v>
          </cell>
          <cell r="I435" t="str">
            <v>SG0_2_P0_MDI-</v>
          </cell>
        </row>
        <row r="436">
          <cell r="H436" t="str">
            <v>R140.2</v>
          </cell>
          <cell r="I436" t="str">
            <v>SG0_2_P0_RC</v>
          </cell>
        </row>
        <row r="437">
          <cell r="H437" t="str">
            <v>R141.1</v>
          </cell>
          <cell r="I437" t="str">
            <v>SG0_2_P1_MDI+</v>
          </cell>
        </row>
        <row r="438">
          <cell r="H438" t="str">
            <v>R141.2</v>
          </cell>
          <cell r="I438" t="str">
            <v>SG0_2_P1_RC</v>
          </cell>
        </row>
        <row r="439">
          <cell r="H439" t="str">
            <v>R142.1</v>
          </cell>
          <cell r="I439" t="str">
            <v>SG0_2_P1_MDI-</v>
          </cell>
        </row>
        <row r="440">
          <cell r="H440" t="str">
            <v>R142.2</v>
          </cell>
          <cell r="I440" t="str">
            <v>SG0_2_P1_RC</v>
          </cell>
        </row>
        <row r="441">
          <cell r="H441" t="str">
            <v>T2.1</v>
          </cell>
          <cell r="I441" t="str">
            <v>SG0_1_P0_MDI-</v>
          </cell>
        </row>
        <row r="442">
          <cell r="H442" t="str">
            <v>T2.2</v>
          </cell>
          <cell r="I442" t="str">
            <v>SG0_1_P0_MDI+</v>
          </cell>
        </row>
        <row r="443">
          <cell r="H443" t="str">
            <v>T2.3</v>
          </cell>
          <cell r="I443" t="str">
            <v>SG0_P0_MDI+</v>
          </cell>
        </row>
        <row r="444">
          <cell r="H444" t="str">
            <v>T2.4</v>
          </cell>
          <cell r="I444" t="str">
            <v>SG0_P0_MDI-</v>
          </cell>
        </row>
        <row r="445">
          <cell r="H445" t="str">
            <v>T3.1</v>
          </cell>
          <cell r="I445" t="str">
            <v>SG0_1_P1_MDI-</v>
          </cell>
        </row>
        <row r="446">
          <cell r="H446" t="str">
            <v>T3.2</v>
          </cell>
          <cell r="I446" t="str">
            <v>SG0_1_P1_MDI+</v>
          </cell>
        </row>
        <row r="447">
          <cell r="H447" t="str">
            <v>T3.3</v>
          </cell>
          <cell r="I447" t="str">
            <v>SG0_P1_MDI+</v>
          </cell>
        </row>
        <row r="448">
          <cell r="H448" t="str">
            <v>T3.4</v>
          </cell>
          <cell r="I448" t="str">
            <v>SG0_P1_MDI-</v>
          </cell>
        </row>
        <row r="449">
          <cell r="H449" t="str">
            <v>C399.1</v>
          </cell>
          <cell r="I449" t="str">
            <v>SG0_2_P6_RC</v>
          </cell>
        </row>
        <row r="450">
          <cell r="H450" t="str">
            <v>C399.2</v>
          </cell>
          <cell r="I450" t="str">
            <v>DGND</v>
          </cell>
        </row>
        <row r="451">
          <cell r="H451" t="str">
            <v>C401.1</v>
          </cell>
          <cell r="I451" t="str">
            <v>SG0_1_P5_MDI+</v>
          </cell>
        </row>
        <row r="452">
          <cell r="H452" t="str">
            <v>C401.2</v>
          </cell>
          <cell r="I452" t="str">
            <v>SG0_2_P5_MDI+</v>
          </cell>
        </row>
        <row r="453">
          <cell r="H453" t="str">
            <v>C402.1</v>
          </cell>
          <cell r="I453" t="str">
            <v>SG0_1_P6_MDI-</v>
          </cell>
        </row>
        <row r="454">
          <cell r="H454" t="str">
            <v>C402.2</v>
          </cell>
          <cell r="I454" t="str">
            <v>SG0_2_P6_MDI-</v>
          </cell>
        </row>
        <row r="455">
          <cell r="H455" t="str">
            <v>C405.1</v>
          </cell>
          <cell r="I455" t="str">
            <v>SG0_1_P5_MDI-</v>
          </cell>
        </row>
        <row r="456">
          <cell r="H456" t="str">
            <v>C405.2</v>
          </cell>
          <cell r="I456" t="str">
            <v>SG0_2_P5_MDI-</v>
          </cell>
        </row>
        <row r="457">
          <cell r="H457" t="str">
            <v>C406.1</v>
          </cell>
          <cell r="I457" t="str">
            <v>SG0_2_P5_RC</v>
          </cell>
        </row>
        <row r="458">
          <cell r="H458" t="str">
            <v>C406.2</v>
          </cell>
          <cell r="I458" t="str">
            <v>DGND</v>
          </cell>
        </row>
        <row r="459">
          <cell r="H459" t="str">
            <v>C407.1</v>
          </cell>
          <cell r="I459" t="str">
            <v>SG0_1_P6_MDI+</v>
          </cell>
        </row>
        <row r="460">
          <cell r="H460" t="str">
            <v>C407.2</v>
          </cell>
          <cell r="I460" t="str">
            <v>SG0_2_P6_MDI+</v>
          </cell>
        </row>
        <row r="461">
          <cell r="H461" t="str">
            <v>C421.1</v>
          </cell>
          <cell r="I461" t="str">
            <v>SG0_1_P2_GIGA_MDI-</v>
          </cell>
        </row>
        <row r="462">
          <cell r="H462" t="str">
            <v>C421.2</v>
          </cell>
          <cell r="I462" t="str">
            <v>SG0_2_P2_GIGA_MDI-</v>
          </cell>
        </row>
        <row r="463">
          <cell r="H463" t="str">
            <v>C422.1</v>
          </cell>
          <cell r="I463" t="str">
            <v>SG0_1_P2_GIGA_MDI+</v>
          </cell>
        </row>
        <row r="464">
          <cell r="H464" t="str">
            <v>C422.2</v>
          </cell>
          <cell r="I464" t="str">
            <v>SG0_2_P2_GIGA_MDI+</v>
          </cell>
        </row>
        <row r="465">
          <cell r="H465" t="str">
            <v>C427.1</v>
          </cell>
          <cell r="I465" t="str">
            <v>SG0_2_P2_RC</v>
          </cell>
        </row>
        <row r="466">
          <cell r="H466" t="str">
            <v>C427.2</v>
          </cell>
          <cell r="I466" t="str">
            <v>DGND</v>
          </cell>
        </row>
        <row r="467">
          <cell r="H467" t="str">
            <v>C430.1</v>
          </cell>
          <cell r="I467" t="str">
            <v>SG0_1_P3_GIGA_MDI-</v>
          </cell>
        </row>
        <row r="468">
          <cell r="H468" t="str">
            <v>C430.2</v>
          </cell>
          <cell r="I468" t="str">
            <v>SG0_2_P3_GIGA_MDI-</v>
          </cell>
        </row>
        <row r="469">
          <cell r="H469" t="str">
            <v>C431.1</v>
          </cell>
          <cell r="I469" t="str">
            <v>SG0_1_P3_GIGA_MDI+</v>
          </cell>
        </row>
        <row r="470">
          <cell r="H470" t="str">
            <v>C431.2</v>
          </cell>
          <cell r="I470" t="str">
            <v>SG0_2_P3_GIGA_MDI+</v>
          </cell>
        </row>
        <row r="471">
          <cell r="H471" t="str">
            <v>C436.1</v>
          </cell>
          <cell r="I471" t="str">
            <v>SG0_2_P3_RC</v>
          </cell>
        </row>
        <row r="472">
          <cell r="H472" t="str">
            <v>C436.2</v>
          </cell>
          <cell r="I472" t="str">
            <v>DGND</v>
          </cell>
        </row>
        <row r="473">
          <cell r="H473" t="str">
            <v>GOLDEN0.A15</v>
          </cell>
          <cell r="I473" t="str">
            <v>SG0_P2_GIGA_MDI-</v>
          </cell>
        </row>
        <row r="474">
          <cell r="H474" t="str">
            <v>GOLDEN0.A16</v>
          </cell>
          <cell r="I474" t="str">
            <v>SG0_P2_GIGA_MDI+</v>
          </cell>
        </row>
        <row r="475">
          <cell r="H475" t="str">
            <v>GOLDEN0.A17</v>
          </cell>
          <cell r="I475" t="str">
            <v>SG0_P3_GIGA_MDI-</v>
          </cell>
        </row>
        <row r="476">
          <cell r="H476" t="str">
            <v>GOLDEN0.A18</v>
          </cell>
          <cell r="I476" t="str">
            <v>SG0_P3_GIGA_MDI+</v>
          </cell>
        </row>
        <row r="477">
          <cell r="H477" t="str">
            <v>GOLDEN0.A4</v>
          </cell>
          <cell r="I477" t="str">
            <v>SG0_P5_MDI-</v>
          </cell>
        </row>
        <row r="478">
          <cell r="H478" t="str">
            <v>GOLDEN0.A5</v>
          </cell>
          <cell r="I478" t="str">
            <v>SG0_P5_MDI+</v>
          </cell>
        </row>
        <row r="479">
          <cell r="H479" t="str">
            <v>GOLDEN0.B5</v>
          </cell>
          <cell r="I479" t="str">
            <v>SG0_P6_MDI-</v>
          </cell>
        </row>
        <row r="480">
          <cell r="H480" t="str">
            <v>GOLDEN0.B6</v>
          </cell>
          <cell r="I480" t="str">
            <v>SG0_P6_MDI+</v>
          </cell>
        </row>
        <row r="481">
          <cell r="H481" t="str">
            <v>R470.1</v>
          </cell>
          <cell r="I481" t="str">
            <v>SG0_2_P5_MDI-</v>
          </cell>
        </row>
        <row r="482">
          <cell r="H482" t="str">
            <v>R470.2</v>
          </cell>
          <cell r="I482" t="str">
            <v>SG0_2_P5_RC</v>
          </cell>
        </row>
        <row r="483">
          <cell r="H483" t="str">
            <v>R473.1</v>
          </cell>
          <cell r="I483" t="str">
            <v>SG0_2_P6_MDI-</v>
          </cell>
        </row>
        <row r="484">
          <cell r="H484" t="str">
            <v>R473.2</v>
          </cell>
          <cell r="I484" t="str">
            <v>SG0_2_P6_RC</v>
          </cell>
        </row>
        <row r="485">
          <cell r="H485" t="str">
            <v>R474.1</v>
          </cell>
          <cell r="I485" t="str">
            <v>SG0_2_P5_MDI+</v>
          </cell>
        </row>
        <row r="486">
          <cell r="H486" t="str">
            <v>R474.2</v>
          </cell>
          <cell r="I486" t="str">
            <v>SG0_2_P5_RC</v>
          </cell>
        </row>
        <row r="487">
          <cell r="H487" t="str">
            <v>R475.1</v>
          </cell>
          <cell r="I487" t="str">
            <v>SG0_2_P6_MDI+</v>
          </cell>
        </row>
        <row r="488">
          <cell r="H488" t="str">
            <v>R475.2</v>
          </cell>
          <cell r="I488" t="str">
            <v>SG0_2_P6_RC</v>
          </cell>
        </row>
        <row r="489">
          <cell r="H489" t="str">
            <v>R517.1</v>
          </cell>
          <cell r="I489" t="str">
            <v>SG0_2_P2_GIGA_MDI+</v>
          </cell>
        </row>
        <row r="490">
          <cell r="H490" t="str">
            <v>R517.2</v>
          </cell>
          <cell r="I490" t="str">
            <v>SG0_2_P2_RC</v>
          </cell>
        </row>
        <row r="491">
          <cell r="H491" t="str">
            <v>R518.1</v>
          </cell>
          <cell r="I491" t="str">
            <v>SG0_2_P2_GIGA_MDI-</v>
          </cell>
        </row>
        <row r="492">
          <cell r="H492" t="str">
            <v>R518.2</v>
          </cell>
          <cell r="I492" t="str">
            <v>SG0_2_P2_RC</v>
          </cell>
        </row>
        <row r="493">
          <cell r="H493" t="str">
            <v>R519.1</v>
          </cell>
          <cell r="I493" t="str">
            <v>SG0_2_P2_RC</v>
          </cell>
        </row>
        <row r="494">
          <cell r="H494" t="str">
            <v>R519.2</v>
          </cell>
          <cell r="I494" t="str">
            <v>DGND</v>
          </cell>
        </row>
        <row r="495">
          <cell r="H495" t="str">
            <v>R536.1</v>
          </cell>
          <cell r="I495" t="str">
            <v>SG0_2_P3_GIGA_MDI+</v>
          </cell>
        </row>
        <row r="496">
          <cell r="H496" t="str">
            <v>R536.2</v>
          </cell>
          <cell r="I496" t="str">
            <v>SG0_2_P3_RC</v>
          </cell>
        </row>
        <row r="497">
          <cell r="H497" t="str">
            <v>R537.1</v>
          </cell>
          <cell r="I497" t="str">
            <v>SG0_2_P3_GIGA_MDI-</v>
          </cell>
        </row>
        <row r="498">
          <cell r="H498" t="str">
            <v>R537.2</v>
          </cell>
          <cell r="I498" t="str">
            <v>SG0_2_P3_RC</v>
          </cell>
        </row>
        <row r="499">
          <cell r="H499" t="str">
            <v>R538.1</v>
          </cell>
          <cell r="I499" t="str">
            <v>SG0_2_P3_RC</v>
          </cell>
        </row>
        <row r="500">
          <cell r="H500" t="str">
            <v>R538.2</v>
          </cell>
          <cell r="I500" t="str">
            <v>DGND</v>
          </cell>
        </row>
        <row r="501">
          <cell r="H501" t="str">
            <v>T20.1</v>
          </cell>
          <cell r="I501" t="str">
            <v>SG0_1_P6_MDI-</v>
          </cell>
        </row>
        <row r="502">
          <cell r="H502" t="str">
            <v>T20.2</v>
          </cell>
          <cell r="I502" t="str">
            <v>SG0_1_P6_MDI+</v>
          </cell>
        </row>
        <row r="503">
          <cell r="H503" t="str">
            <v>T20.3</v>
          </cell>
          <cell r="I503" t="str">
            <v>SG0_P6_MDI+</v>
          </cell>
        </row>
        <row r="504">
          <cell r="H504" t="str">
            <v>T20.4</v>
          </cell>
          <cell r="I504" t="str">
            <v>SG0_P6_MDI-</v>
          </cell>
        </row>
        <row r="505">
          <cell r="H505" t="str">
            <v>T21.1</v>
          </cell>
          <cell r="I505" t="str">
            <v>SG0_1_P5_MDI-</v>
          </cell>
        </row>
        <row r="506">
          <cell r="H506" t="str">
            <v>T21.2</v>
          </cell>
          <cell r="I506" t="str">
            <v>SG0_1_P5_MDI+</v>
          </cell>
        </row>
        <row r="507">
          <cell r="H507" t="str">
            <v>T21.3</v>
          </cell>
          <cell r="I507" t="str">
            <v>SG0_P5_MDI+</v>
          </cell>
        </row>
        <row r="508">
          <cell r="H508" t="str">
            <v>T21.4</v>
          </cell>
          <cell r="I508" t="str">
            <v>SG0_P5_MDI-</v>
          </cell>
        </row>
        <row r="509">
          <cell r="H509" t="str">
            <v>T24.1</v>
          </cell>
          <cell r="I509" t="str">
            <v>SG0_1_P2_GIGA_MDI-</v>
          </cell>
        </row>
        <row r="510">
          <cell r="H510" t="str">
            <v>T24.2</v>
          </cell>
          <cell r="I510" t="str">
            <v>SG0_1_P2_GIGA_MDI+</v>
          </cell>
        </row>
        <row r="511">
          <cell r="H511" t="str">
            <v>T24.3</v>
          </cell>
          <cell r="I511" t="str">
            <v>SG0_P2_GIGA_MDI+</v>
          </cell>
        </row>
        <row r="512">
          <cell r="H512" t="str">
            <v>T24.4</v>
          </cell>
          <cell r="I512" t="str">
            <v>SG0_P2_GIGA_MDI-</v>
          </cell>
        </row>
        <row r="513">
          <cell r="H513" t="str">
            <v>T25.1</v>
          </cell>
          <cell r="I513" t="str">
            <v>SG0_1_P3_GIGA_MDI-</v>
          </cell>
        </row>
        <row r="514">
          <cell r="H514" t="str">
            <v>T25.2</v>
          </cell>
          <cell r="I514" t="str">
            <v>SG0_1_P3_GIGA_MDI+</v>
          </cell>
        </row>
        <row r="515">
          <cell r="H515" t="str">
            <v>T25.3</v>
          </cell>
          <cell r="I515" t="str">
            <v>SG0_P3_GIGA_MDI+</v>
          </cell>
        </row>
        <row r="516">
          <cell r="H516" t="str">
            <v>T25.4</v>
          </cell>
          <cell r="I516" t="str">
            <v>SG0_P3_GIGA_MDI-</v>
          </cell>
        </row>
        <row r="517">
          <cell r="H517" t="str">
            <v>C209.1</v>
          </cell>
          <cell r="I517" t="str">
            <v>S0_U17_VDD</v>
          </cell>
        </row>
        <row r="518">
          <cell r="H518" t="str">
            <v>C209.2</v>
          </cell>
          <cell r="I518" t="str">
            <v>DGND</v>
          </cell>
        </row>
        <row r="519">
          <cell r="H519" t="str">
            <v>C220.1</v>
          </cell>
          <cell r="I519" t="str">
            <v>S0_U17_VDD</v>
          </cell>
        </row>
        <row r="520">
          <cell r="H520" t="str">
            <v>C220.2</v>
          </cell>
          <cell r="I520" t="str">
            <v>DGND</v>
          </cell>
        </row>
        <row r="521">
          <cell r="H521" t="str">
            <v>MQS1.1</v>
          </cell>
          <cell r="I521" t="str">
            <v>S0_U5PI_P0_MDI+</v>
          </cell>
        </row>
        <row r="522">
          <cell r="H522" t="str">
            <v>MQS1.2</v>
          </cell>
          <cell r="I522" t="str">
            <v>S0_U5PI_P0_MDI-</v>
          </cell>
        </row>
        <row r="523">
          <cell r="H523" t="str">
            <v>MQS1.3</v>
          </cell>
          <cell r="I523" t="str">
            <v>S0_U5PI_P5_MDI+</v>
          </cell>
        </row>
        <row r="524">
          <cell r="H524" t="str">
            <v>MQS1.4</v>
          </cell>
          <cell r="I524" t="str">
            <v>S0_U5PI_P5_MDI-</v>
          </cell>
        </row>
        <row r="525">
          <cell r="H525" t="str">
            <v>MQS1.5</v>
          </cell>
          <cell r="I525">
            <v>0</v>
          </cell>
        </row>
        <row r="526">
          <cell r="H526" t="str">
            <v>MQS1.6</v>
          </cell>
          <cell r="I526" t="str">
            <v>SG0_3PI_P0_MDI+</v>
          </cell>
        </row>
        <row r="527">
          <cell r="H527" t="str">
            <v>MQS1.7</v>
          </cell>
          <cell r="I527" t="str">
            <v>SG0_3PI_P0_MDI-</v>
          </cell>
        </row>
        <row r="528">
          <cell r="H528" t="str">
            <v>MQS1.8</v>
          </cell>
          <cell r="I528" t="str">
            <v>SG0_3PI_P5_MDI+</v>
          </cell>
        </row>
        <row r="529">
          <cell r="H529" t="str">
            <v>MQS1.9</v>
          </cell>
          <cell r="I529" t="str">
            <v>SG0_3PI_P5_MDI-</v>
          </cell>
        </row>
        <row r="530">
          <cell r="H530" t="str">
            <v>MQS1.10</v>
          </cell>
          <cell r="I530" t="str">
            <v>S0_U5PI_P1_MDI+</v>
          </cell>
        </row>
        <row r="531">
          <cell r="H531" t="str">
            <v>MQS1.11</v>
          </cell>
          <cell r="I531" t="str">
            <v>S0_U5PI_P1_MDI-</v>
          </cell>
        </row>
        <row r="532">
          <cell r="H532" t="str">
            <v>MQS1.12</v>
          </cell>
          <cell r="I532" t="str">
            <v>S0_U5PI_P6_MDI+</v>
          </cell>
        </row>
        <row r="533">
          <cell r="H533" t="str">
            <v>MQS1.13</v>
          </cell>
          <cell r="I533" t="str">
            <v>S0_U5PI_P6_MDI-</v>
          </cell>
        </row>
        <row r="534">
          <cell r="H534" t="str">
            <v>MQS1.14</v>
          </cell>
          <cell r="I534">
            <v>0</v>
          </cell>
        </row>
        <row r="535">
          <cell r="H535" t="str">
            <v>MQS1.15</v>
          </cell>
          <cell r="I535" t="str">
            <v>SG0_3PI_P1_MDI+</v>
          </cell>
        </row>
        <row r="536">
          <cell r="H536" t="str">
            <v>MQS1.16</v>
          </cell>
          <cell r="I536" t="str">
            <v>SG0_3PI_P1_MDI-</v>
          </cell>
        </row>
        <row r="537">
          <cell r="H537" t="str">
            <v>MQS1.17</v>
          </cell>
          <cell r="I537" t="str">
            <v>SG0_3PI_P6_MDI+</v>
          </cell>
        </row>
        <row r="538">
          <cell r="H538" t="str">
            <v>MQS1.18</v>
          </cell>
          <cell r="I538" t="str">
            <v>SG0_3PI_P6_MDI-</v>
          </cell>
        </row>
        <row r="539">
          <cell r="H539" t="str">
            <v>MQS1.NUT1</v>
          </cell>
          <cell r="I539">
            <v>0</v>
          </cell>
        </row>
        <row r="540">
          <cell r="H540" t="str">
            <v>MQS1.NUT2</v>
          </cell>
          <cell r="I540">
            <v>0</v>
          </cell>
        </row>
        <row r="541">
          <cell r="H541" t="str">
            <v>R21.1</v>
          </cell>
          <cell r="I541" t="str">
            <v>S0_U17_VDD</v>
          </cell>
        </row>
        <row r="542">
          <cell r="H542" t="str">
            <v>R21.2</v>
          </cell>
          <cell r="I542" t="str">
            <v>VDD18_ATX</v>
          </cell>
        </row>
        <row r="543">
          <cell r="H543" t="str">
            <v>U17.61</v>
          </cell>
          <cell r="I543">
            <v>0</v>
          </cell>
        </row>
        <row r="544">
          <cell r="H544" t="str">
            <v>U17.59</v>
          </cell>
          <cell r="I544">
            <v>0</v>
          </cell>
        </row>
        <row r="545">
          <cell r="H545" t="str">
            <v>U17.60</v>
          </cell>
          <cell r="I545">
            <v>0</v>
          </cell>
        </row>
        <row r="546">
          <cell r="H546" t="str">
            <v>U17.58</v>
          </cell>
          <cell r="I546">
            <v>0</v>
          </cell>
        </row>
        <row r="547">
          <cell r="H547" t="str">
            <v>U17.55</v>
          </cell>
          <cell r="I547" t="str">
            <v>S0_U5PI_P6_MDI+</v>
          </cell>
        </row>
        <row r="548">
          <cell r="H548" t="str">
            <v>U17.53</v>
          </cell>
          <cell r="I548" t="str">
            <v>S0_U5PILB_P6_MDI+</v>
          </cell>
        </row>
        <row r="549">
          <cell r="H549" t="str">
            <v>U17.54</v>
          </cell>
          <cell r="I549" t="str">
            <v>S0_U5PI_P6_MDI-</v>
          </cell>
        </row>
        <row r="550">
          <cell r="H550" t="str">
            <v>U17.52</v>
          </cell>
          <cell r="I550" t="str">
            <v>S0_U5PILB_P6_MDI-</v>
          </cell>
        </row>
        <row r="551">
          <cell r="H551" t="str">
            <v>U17.49</v>
          </cell>
          <cell r="I551" t="str">
            <v>S0_U5PI_P5_MDI+</v>
          </cell>
        </row>
        <row r="552">
          <cell r="H552" t="str">
            <v>U17.47</v>
          </cell>
          <cell r="I552" t="str">
            <v>S0_U5PILB_P5_MDI+</v>
          </cell>
        </row>
        <row r="553">
          <cell r="H553" t="str">
            <v>U17.48</v>
          </cell>
          <cell r="I553" t="str">
            <v>S0_U5PI_P5_MDI-</v>
          </cell>
        </row>
        <row r="554">
          <cell r="H554" t="str">
            <v>U17.46</v>
          </cell>
          <cell r="I554" t="str">
            <v>S0_U5PILB_P5_MDI-</v>
          </cell>
        </row>
        <row r="555">
          <cell r="H555" t="str">
            <v>U17.45</v>
          </cell>
          <cell r="I555" t="str">
            <v>S0_U5PI_P0_MDI+</v>
          </cell>
        </row>
        <row r="556">
          <cell r="H556" t="str">
            <v>U17.43</v>
          </cell>
          <cell r="I556" t="str">
            <v>S0_U5PILB_P0_MDI+</v>
          </cell>
        </row>
        <row r="557">
          <cell r="H557" t="str">
            <v>U17.44</v>
          </cell>
          <cell r="I557" t="str">
            <v>S0_U5PI_P0_MDI-</v>
          </cell>
        </row>
        <row r="558">
          <cell r="H558" t="str">
            <v>U17.42</v>
          </cell>
          <cell r="I558" t="str">
            <v>S0_U5PILB_P0_MDI-</v>
          </cell>
        </row>
        <row r="559">
          <cell r="H559" t="str">
            <v>U17.39</v>
          </cell>
          <cell r="I559" t="str">
            <v>S0_U5PI_P1_MDI+</v>
          </cell>
        </row>
        <row r="560">
          <cell r="H560" t="str">
            <v>U17.37</v>
          </cell>
          <cell r="I560" t="str">
            <v>S0_U5PILB_P1_MDI+</v>
          </cell>
        </row>
        <row r="561">
          <cell r="H561" t="str">
            <v>U17.38</v>
          </cell>
          <cell r="I561" t="str">
            <v>S0_U5PI_P1_MDI-</v>
          </cell>
        </row>
        <row r="562">
          <cell r="H562" t="str">
            <v>U17.36</v>
          </cell>
          <cell r="I562" t="str">
            <v>S0_U5PILB_P1_MDI-</v>
          </cell>
        </row>
        <row r="563">
          <cell r="H563" t="str">
            <v>U17.6</v>
          </cell>
          <cell r="I563">
            <v>0</v>
          </cell>
        </row>
        <row r="564">
          <cell r="H564" t="str">
            <v>U17.7</v>
          </cell>
          <cell r="I564">
            <v>0</v>
          </cell>
        </row>
        <row r="565">
          <cell r="H565" t="str">
            <v>U17.12</v>
          </cell>
          <cell r="I565" t="str">
            <v>S0_U4_P6_MDI+</v>
          </cell>
        </row>
        <row r="566">
          <cell r="H566" t="str">
            <v>U17.13</v>
          </cell>
          <cell r="I566" t="str">
            <v>S0_U4_P6_MDI-</v>
          </cell>
        </row>
        <row r="567">
          <cell r="H567" t="str">
            <v>U17.18</v>
          </cell>
          <cell r="I567" t="str">
            <v>S0_U4_P5_MDI+</v>
          </cell>
        </row>
        <row r="568">
          <cell r="H568" t="str">
            <v>U17.19</v>
          </cell>
          <cell r="I568" t="str">
            <v>S0_U4_P5_MDI-</v>
          </cell>
        </row>
        <row r="569">
          <cell r="H569" t="str">
            <v>U17.21</v>
          </cell>
          <cell r="I569" t="str">
            <v>S0_U4_P0_MDI+</v>
          </cell>
        </row>
        <row r="570">
          <cell r="H570" t="str">
            <v>U17.22</v>
          </cell>
          <cell r="I570" t="str">
            <v>S0_U4_P0_MDI-</v>
          </cell>
        </row>
        <row r="571">
          <cell r="H571" t="str">
            <v>U17.27</v>
          </cell>
          <cell r="I571" t="str">
            <v>S0_U4_P1_MDI+</v>
          </cell>
        </row>
        <row r="572">
          <cell r="H572" t="str">
            <v>U17.28</v>
          </cell>
          <cell r="I572" t="str">
            <v>S0_U4_P1_MDI-</v>
          </cell>
        </row>
        <row r="573">
          <cell r="H573" t="str">
            <v>U17.1</v>
          </cell>
          <cell r="I573" t="str">
            <v>DGND</v>
          </cell>
        </row>
        <row r="574">
          <cell r="H574" t="str">
            <v>U17.3</v>
          </cell>
          <cell r="I574" t="str">
            <v>DGND</v>
          </cell>
        </row>
        <row r="575">
          <cell r="H575" t="str">
            <v>U17.4</v>
          </cell>
          <cell r="I575" t="str">
            <v>DGND</v>
          </cell>
        </row>
        <row r="576">
          <cell r="H576" t="str">
            <v>U17.5</v>
          </cell>
          <cell r="I576" t="str">
            <v>DGND</v>
          </cell>
        </row>
        <row r="577">
          <cell r="H577" t="str">
            <v>U17.9</v>
          </cell>
          <cell r="I577" t="str">
            <v>DGND</v>
          </cell>
        </row>
        <row r="578">
          <cell r="H578" t="str">
            <v>U17.14</v>
          </cell>
          <cell r="I578" t="str">
            <v>DGND</v>
          </cell>
        </row>
        <row r="579">
          <cell r="H579" t="str">
            <v>U17.17</v>
          </cell>
          <cell r="I579" t="str">
            <v>DGND</v>
          </cell>
        </row>
        <row r="580">
          <cell r="H580" t="str">
            <v>U17.23</v>
          </cell>
          <cell r="I580" t="str">
            <v>DGND</v>
          </cell>
        </row>
        <row r="581">
          <cell r="H581" t="str">
            <v>U17.29</v>
          </cell>
          <cell r="I581" t="str">
            <v>DGND</v>
          </cell>
        </row>
        <row r="582">
          <cell r="H582" t="str">
            <v>U17.30</v>
          </cell>
          <cell r="I582" t="str">
            <v>DGND</v>
          </cell>
        </row>
        <row r="583">
          <cell r="H583" t="str">
            <v>U17.32</v>
          </cell>
          <cell r="I583" t="str">
            <v>DGND</v>
          </cell>
        </row>
        <row r="584">
          <cell r="H584" t="str">
            <v>U17.34</v>
          </cell>
          <cell r="I584" t="str">
            <v>DGND</v>
          </cell>
        </row>
        <row r="585">
          <cell r="H585" t="str">
            <v>U17.35</v>
          </cell>
          <cell r="I585" t="str">
            <v>DGND</v>
          </cell>
        </row>
        <row r="586">
          <cell r="H586" t="str">
            <v>U17.41</v>
          </cell>
          <cell r="I586" t="str">
            <v>DGND</v>
          </cell>
        </row>
        <row r="587">
          <cell r="H587" t="str">
            <v>U17.50</v>
          </cell>
          <cell r="I587" t="str">
            <v>DGND</v>
          </cell>
        </row>
        <row r="588">
          <cell r="H588" t="str">
            <v>U17.51</v>
          </cell>
          <cell r="I588" t="str">
            <v>DGND</v>
          </cell>
        </row>
        <row r="589">
          <cell r="H589" t="str">
            <v>U17.57</v>
          </cell>
          <cell r="I589" t="str">
            <v>DGND</v>
          </cell>
        </row>
        <row r="590">
          <cell r="H590" t="str">
            <v>U17.62</v>
          </cell>
          <cell r="I590" t="str">
            <v>DGND</v>
          </cell>
        </row>
        <row r="591">
          <cell r="H591" t="str">
            <v>U17.63</v>
          </cell>
          <cell r="I591" t="str">
            <v>DGND</v>
          </cell>
        </row>
        <row r="592">
          <cell r="H592" t="str">
            <v>U17.10</v>
          </cell>
          <cell r="I592" t="str">
            <v>S0_HSD093</v>
          </cell>
        </row>
        <row r="593">
          <cell r="H593" t="str">
            <v>U17.25</v>
          </cell>
          <cell r="I593" t="str">
            <v>S0_HSD093</v>
          </cell>
        </row>
        <row r="594">
          <cell r="H594" t="str">
            <v>U17.2</v>
          </cell>
          <cell r="I594" t="str">
            <v>S0_U17_VDD</v>
          </cell>
        </row>
        <row r="595">
          <cell r="H595" t="str">
            <v>U17.8</v>
          </cell>
          <cell r="I595" t="str">
            <v>S0_U17_VDD</v>
          </cell>
        </row>
        <row r="596">
          <cell r="H596" t="str">
            <v>U17.11</v>
          </cell>
          <cell r="I596" t="str">
            <v>S0_U17_VDD</v>
          </cell>
        </row>
        <row r="597">
          <cell r="H597" t="str">
            <v>U17.15</v>
          </cell>
          <cell r="I597" t="str">
            <v>S0_U17_VDD</v>
          </cell>
        </row>
        <row r="598">
          <cell r="H598" t="str">
            <v>U17.16</v>
          </cell>
          <cell r="I598" t="str">
            <v>S0_U17_VDD</v>
          </cell>
        </row>
        <row r="599">
          <cell r="H599" t="str">
            <v>U17.20</v>
          </cell>
          <cell r="I599" t="str">
            <v>S0_U17_VDD</v>
          </cell>
        </row>
        <row r="600">
          <cell r="H600" t="str">
            <v>U17.24</v>
          </cell>
          <cell r="I600" t="str">
            <v>S0_U17_VDD</v>
          </cell>
        </row>
        <row r="601">
          <cell r="H601" t="str">
            <v>U17.26</v>
          </cell>
          <cell r="I601" t="str">
            <v>S0_U17_VDD</v>
          </cell>
        </row>
        <row r="602">
          <cell r="H602" t="str">
            <v>U17.31</v>
          </cell>
          <cell r="I602" t="str">
            <v>S0_U17_VDD</v>
          </cell>
        </row>
        <row r="603">
          <cell r="H603" t="str">
            <v>U17.33</v>
          </cell>
          <cell r="I603" t="str">
            <v>S0_U17_VDD</v>
          </cell>
        </row>
        <row r="604">
          <cell r="H604" t="str">
            <v>U17.40</v>
          </cell>
          <cell r="I604" t="str">
            <v>S0_U17_VDD</v>
          </cell>
        </row>
        <row r="605">
          <cell r="H605" t="str">
            <v>U17.56</v>
          </cell>
          <cell r="I605" t="str">
            <v>S0_U17_VDD</v>
          </cell>
        </row>
        <row r="606">
          <cell r="H606" t="str">
            <v>U17.64</v>
          </cell>
          <cell r="I606" t="str">
            <v>S0_U17_VDD</v>
          </cell>
        </row>
        <row r="607">
          <cell r="H607" t="str">
            <v>U18.61</v>
          </cell>
          <cell r="I607" t="str">
            <v>SG0_3PI_P0_MDI+</v>
          </cell>
        </row>
        <row r="608">
          <cell r="H608" t="str">
            <v>U18.59</v>
          </cell>
          <cell r="I608" t="str">
            <v>S0_U5PILB_P0_MDI+</v>
          </cell>
        </row>
        <row r="609">
          <cell r="H609" t="str">
            <v>U18.60</v>
          </cell>
          <cell r="I609" t="str">
            <v>SG0_3PI_P0_MDI-</v>
          </cell>
        </row>
        <row r="610">
          <cell r="H610" t="str">
            <v>U18.58</v>
          </cell>
          <cell r="I610" t="str">
            <v>S0_U5PILB_P0_MDI-</v>
          </cell>
        </row>
        <row r="611">
          <cell r="H611" t="str">
            <v>U18.55</v>
          </cell>
          <cell r="I611" t="str">
            <v>SG0_3PI_P1_MDI+</v>
          </cell>
        </row>
        <row r="612">
          <cell r="H612" t="str">
            <v>U18.53</v>
          </cell>
          <cell r="I612" t="str">
            <v>S0_U5PILB_P1_MDI+</v>
          </cell>
        </row>
        <row r="613">
          <cell r="H613" t="str">
            <v>U18.54</v>
          </cell>
          <cell r="I613" t="str">
            <v>SG0_3PI_P1_MDI-</v>
          </cell>
        </row>
        <row r="614">
          <cell r="H614" t="str">
            <v>U18.52</v>
          </cell>
          <cell r="I614" t="str">
            <v>S0_U5PILB_P1_MDI-</v>
          </cell>
        </row>
        <row r="615">
          <cell r="H615" t="str">
            <v>U18.49</v>
          </cell>
          <cell r="I615" t="str">
            <v>SG0_3PI_P5_MDI+</v>
          </cell>
        </row>
        <row r="616">
          <cell r="H616" t="str">
            <v>U18.47</v>
          </cell>
          <cell r="I616" t="str">
            <v>S0_U5PILB_P5_MDI+</v>
          </cell>
        </row>
        <row r="617">
          <cell r="H617" t="str">
            <v>U18.48</v>
          </cell>
          <cell r="I617" t="str">
            <v>SG0_3PI_P5_MDI-</v>
          </cell>
        </row>
        <row r="618">
          <cell r="H618" t="str">
            <v>U18.46</v>
          </cell>
          <cell r="I618" t="str">
            <v>S0_U5PILB_P5_MDI-</v>
          </cell>
        </row>
        <row r="619">
          <cell r="H619" t="str">
            <v>U18.45</v>
          </cell>
          <cell r="I619" t="str">
            <v>SG0_3PI_P6_MDI+</v>
          </cell>
        </row>
        <row r="620">
          <cell r="H620" t="str">
            <v>U18.43</v>
          </cell>
          <cell r="I620" t="str">
            <v>S0_U5PILB_P6_MDI+</v>
          </cell>
        </row>
        <row r="621">
          <cell r="H621" t="str">
            <v>U18.44</v>
          </cell>
          <cell r="I621" t="str">
            <v>SG0_3PI_P6_MDI-</v>
          </cell>
        </row>
        <row r="622">
          <cell r="H622" t="str">
            <v>U18.42</v>
          </cell>
          <cell r="I622" t="str">
            <v>S0_U5PILB_P6_MDI-</v>
          </cell>
        </row>
        <row r="623">
          <cell r="H623" t="str">
            <v>U18.39</v>
          </cell>
          <cell r="I623">
            <v>0</v>
          </cell>
        </row>
        <row r="624">
          <cell r="H624" t="str">
            <v>U18.37</v>
          </cell>
          <cell r="I624">
            <v>0</v>
          </cell>
        </row>
        <row r="625">
          <cell r="H625" t="str">
            <v>U18.38</v>
          </cell>
          <cell r="I625">
            <v>0</v>
          </cell>
        </row>
        <row r="626">
          <cell r="H626" t="str">
            <v>U18.36</v>
          </cell>
          <cell r="I626">
            <v>0</v>
          </cell>
        </row>
        <row r="627">
          <cell r="H627" t="str">
            <v>U18.6</v>
          </cell>
          <cell r="I627" t="str">
            <v>SG0_2_P0_MDI+</v>
          </cell>
        </row>
        <row r="628">
          <cell r="H628" t="str">
            <v>U18.7</v>
          </cell>
          <cell r="I628" t="str">
            <v>SG0_2_P0_MDI-</v>
          </cell>
        </row>
        <row r="629">
          <cell r="H629" t="str">
            <v>U18.12</v>
          </cell>
          <cell r="I629" t="str">
            <v>SG0_2_P1_MDI+</v>
          </cell>
        </row>
        <row r="630">
          <cell r="H630" t="str">
            <v>U18.13</v>
          </cell>
          <cell r="I630" t="str">
            <v>SG0_2_P1_MDI-</v>
          </cell>
        </row>
        <row r="631">
          <cell r="H631" t="str">
            <v>U18.18</v>
          </cell>
          <cell r="I631" t="str">
            <v>SG0_2_P5_MDI+</v>
          </cell>
        </row>
        <row r="632">
          <cell r="H632" t="str">
            <v>U18.19</v>
          </cell>
          <cell r="I632" t="str">
            <v>SG0_2_P5_MDI-</v>
          </cell>
        </row>
        <row r="633">
          <cell r="H633" t="str">
            <v>U18.21</v>
          </cell>
          <cell r="I633" t="str">
            <v>SG0_2_P6_MDI+</v>
          </cell>
        </row>
        <row r="634">
          <cell r="H634" t="str">
            <v>U18.22</v>
          </cell>
          <cell r="I634" t="str">
            <v>SG0_2_P6_MDI-</v>
          </cell>
        </row>
        <row r="635">
          <cell r="H635" t="str">
            <v>U18.27</v>
          </cell>
          <cell r="I635">
            <v>0</v>
          </cell>
        </row>
        <row r="636">
          <cell r="H636" t="str">
            <v>U18.28</v>
          </cell>
          <cell r="I636">
            <v>0</v>
          </cell>
        </row>
        <row r="637">
          <cell r="H637" t="str">
            <v>U18.1</v>
          </cell>
          <cell r="I637" t="str">
            <v>DGND</v>
          </cell>
        </row>
        <row r="638">
          <cell r="H638" t="str">
            <v>U18.3</v>
          </cell>
          <cell r="I638" t="str">
            <v>DGND</v>
          </cell>
        </row>
        <row r="639">
          <cell r="H639" t="str">
            <v>U18.4</v>
          </cell>
          <cell r="I639" t="str">
            <v>DGND</v>
          </cell>
        </row>
        <row r="640">
          <cell r="H640" t="str">
            <v>U18.5</v>
          </cell>
          <cell r="I640" t="str">
            <v>DGND</v>
          </cell>
        </row>
        <row r="641">
          <cell r="H641" t="str">
            <v>U18.9</v>
          </cell>
          <cell r="I641" t="str">
            <v>DGND</v>
          </cell>
        </row>
        <row r="642">
          <cell r="H642" t="str">
            <v>U18.14</v>
          </cell>
          <cell r="I642" t="str">
            <v>DGND</v>
          </cell>
        </row>
        <row r="643">
          <cell r="H643" t="str">
            <v>U18.17</v>
          </cell>
          <cell r="I643" t="str">
            <v>DGND</v>
          </cell>
        </row>
        <row r="644">
          <cell r="H644" t="str">
            <v>U18.23</v>
          </cell>
          <cell r="I644" t="str">
            <v>DGND</v>
          </cell>
        </row>
        <row r="645">
          <cell r="H645" t="str">
            <v>U18.29</v>
          </cell>
          <cell r="I645" t="str">
            <v>DGND</v>
          </cell>
        </row>
        <row r="646">
          <cell r="H646" t="str">
            <v>U18.30</v>
          </cell>
          <cell r="I646" t="str">
            <v>DGND</v>
          </cell>
        </row>
        <row r="647">
          <cell r="H647" t="str">
            <v>U18.32</v>
          </cell>
          <cell r="I647" t="str">
            <v>DGND</v>
          </cell>
        </row>
        <row r="648">
          <cell r="H648" t="str">
            <v>U18.34</v>
          </cell>
          <cell r="I648" t="str">
            <v>DGND</v>
          </cell>
        </row>
        <row r="649">
          <cell r="H649" t="str">
            <v>U18.35</v>
          </cell>
          <cell r="I649" t="str">
            <v>DGND</v>
          </cell>
        </row>
        <row r="650">
          <cell r="H650" t="str">
            <v>U18.41</v>
          </cell>
          <cell r="I650" t="str">
            <v>DGND</v>
          </cell>
        </row>
        <row r="651">
          <cell r="H651" t="str">
            <v>U18.50</v>
          </cell>
          <cell r="I651" t="str">
            <v>DGND</v>
          </cell>
        </row>
        <row r="652">
          <cell r="H652" t="str">
            <v>U18.51</v>
          </cell>
          <cell r="I652" t="str">
            <v>DGND</v>
          </cell>
        </row>
        <row r="653">
          <cell r="H653" t="str">
            <v>U18.57</v>
          </cell>
          <cell r="I653" t="str">
            <v>DGND</v>
          </cell>
        </row>
        <row r="654">
          <cell r="H654" t="str">
            <v>U18.62</v>
          </cell>
          <cell r="I654" t="str">
            <v>DGND</v>
          </cell>
        </row>
        <row r="655">
          <cell r="H655" t="str">
            <v>U18.63</v>
          </cell>
          <cell r="I655" t="str">
            <v>DGND</v>
          </cell>
        </row>
        <row r="656">
          <cell r="H656" t="str">
            <v>U18.10</v>
          </cell>
          <cell r="I656" t="str">
            <v>S0_HSD093</v>
          </cell>
        </row>
        <row r="657">
          <cell r="H657" t="str">
            <v>U18.25</v>
          </cell>
          <cell r="I657" t="str">
            <v>S0_HSD093</v>
          </cell>
        </row>
        <row r="658">
          <cell r="H658" t="str">
            <v>U18.2</v>
          </cell>
          <cell r="I658" t="str">
            <v>S0_U17_VDD</v>
          </cell>
        </row>
        <row r="659">
          <cell r="H659" t="str">
            <v>U18.8</v>
          </cell>
          <cell r="I659" t="str">
            <v>S0_U17_VDD</v>
          </cell>
        </row>
        <row r="660">
          <cell r="H660" t="str">
            <v>U18.11</v>
          </cell>
          <cell r="I660" t="str">
            <v>S0_U17_VDD</v>
          </cell>
        </row>
        <row r="661">
          <cell r="H661" t="str">
            <v>U18.15</v>
          </cell>
          <cell r="I661" t="str">
            <v>S0_U17_VDD</v>
          </cell>
        </row>
        <row r="662">
          <cell r="H662" t="str">
            <v>U18.16</v>
          </cell>
          <cell r="I662" t="str">
            <v>S0_U17_VDD</v>
          </cell>
        </row>
        <row r="663">
          <cell r="H663" t="str">
            <v>U18.20</v>
          </cell>
          <cell r="I663" t="str">
            <v>S0_U17_VDD</v>
          </cell>
        </row>
        <row r="664">
          <cell r="H664" t="str">
            <v>U18.24</v>
          </cell>
          <cell r="I664" t="str">
            <v>S0_U17_VDD</v>
          </cell>
        </row>
        <row r="665">
          <cell r="H665" t="str">
            <v>U18.26</v>
          </cell>
          <cell r="I665" t="str">
            <v>S0_U17_VDD</v>
          </cell>
        </row>
        <row r="666">
          <cell r="H666" t="str">
            <v>U18.31</v>
          </cell>
          <cell r="I666" t="str">
            <v>S0_U17_VDD</v>
          </cell>
        </row>
        <row r="667">
          <cell r="H667" t="str">
            <v>U18.33</v>
          </cell>
          <cell r="I667" t="str">
            <v>S0_U17_VDD</v>
          </cell>
        </row>
        <row r="668">
          <cell r="H668" t="str">
            <v>U18.40</v>
          </cell>
          <cell r="I668" t="str">
            <v>S0_U17_VDD</v>
          </cell>
        </row>
        <row r="669">
          <cell r="H669" t="str">
            <v>U18.56</v>
          </cell>
          <cell r="I669" t="str">
            <v>S0_U17_VDD</v>
          </cell>
        </row>
        <row r="670">
          <cell r="H670" t="str">
            <v>U18.64</v>
          </cell>
          <cell r="I670" t="str">
            <v>S0_U17_VDD</v>
          </cell>
        </row>
        <row r="671">
          <cell r="H671" t="str">
            <v>C144.1</v>
          </cell>
          <cell r="I671" t="str">
            <v>VDD33_ATX</v>
          </cell>
        </row>
        <row r="672">
          <cell r="H672" t="str">
            <v>C144.2</v>
          </cell>
          <cell r="I672" t="str">
            <v>DGND</v>
          </cell>
        </row>
        <row r="673">
          <cell r="H673" t="str">
            <v>C145.1</v>
          </cell>
          <cell r="I673" t="str">
            <v>VDD33_ATX</v>
          </cell>
        </row>
        <row r="674">
          <cell r="H674" t="str">
            <v>C145.2</v>
          </cell>
          <cell r="I674" t="str">
            <v>DGND</v>
          </cell>
        </row>
        <row r="675">
          <cell r="H675" t="str">
            <v>C146.1</v>
          </cell>
          <cell r="I675" t="str">
            <v>VDD33_ATX</v>
          </cell>
        </row>
        <row r="676">
          <cell r="H676" t="str">
            <v>C146.2</v>
          </cell>
          <cell r="I676" t="str">
            <v>DGND</v>
          </cell>
        </row>
        <row r="677">
          <cell r="H677" t="str">
            <v>C439.1</v>
          </cell>
          <cell r="I677" t="str">
            <v>S0_U5_P3_RC_1</v>
          </cell>
        </row>
        <row r="678">
          <cell r="H678" t="str">
            <v>C439.2</v>
          </cell>
          <cell r="I678" t="str">
            <v>DGND</v>
          </cell>
        </row>
        <row r="679">
          <cell r="H679" t="str">
            <v>C440.1</v>
          </cell>
          <cell r="I679" t="str">
            <v>S0_U5_P3_RC_2</v>
          </cell>
        </row>
        <row r="680">
          <cell r="H680" t="str">
            <v>C440.2</v>
          </cell>
          <cell r="I680" t="str">
            <v>DGND</v>
          </cell>
        </row>
        <row r="681">
          <cell r="H681" t="str">
            <v>C441.1</v>
          </cell>
          <cell r="I681" t="str">
            <v>S0_U5_P2_RC_1</v>
          </cell>
        </row>
        <row r="682">
          <cell r="H682" t="str">
            <v>C441.2</v>
          </cell>
          <cell r="I682" t="str">
            <v>DGND</v>
          </cell>
        </row>
        <row r="683">
          <cell r="H683" t="str">
            <v>C442.1</v>
          </cell>
          <cell r="I683" t="str">
            <v>S0_U5_P2_RC_2</v>
          </cell>
        </row>
        <row r="684">
          <cell r="H684" t="str">
            <v>C442.2</v>
          </cell>
          <cell r="I684" t="str">
            <v>DGND</v>
          </cell>
        </row>
        <row r="685">
          <cell r="H685" t="str">
            <v>GPHY2.1</v>
          </cell>
          <cell r="I685" t="str">
            <v>S0_U6_P2_GIGA_MDI+</v>
          </cell>
        </row>
        <row r="686">
          <cell r="H686" t="str">
            <v>GPHY2.2</v>
          </cell>
          <cell r="I686" t="str">
            <v>S0_U6_P2_GIGA_MDI-</v>
          </cell>
        </row>
        <row r="687">
          <cell r="H687" t="str">
            <v>GPHY2.G1</v>
          </cell>
          <cell r="I687" t="str">
            <v>S0_U5_P2_R_1</v>
          </cell>
        </row>
        <row r="688">
          <cell r="H688" t="str">
            <v>GPHY2.G2</v>
          </cell>
          <cell r="I688" t="str">
            <v>S0_U5_P2_R_1</v>
          </cell>
        </row>
        <row r="689">
          <cell r="H689" t="str">
            <v>GPHY2.G3</v>
          </cell>
          <cell r="I689" t="str">
            <v>S0_U5_P2_R_1</v>
          </cell>
        </row>
        <row r="690">
          <cell r="H690" t="str">
            <v>GPHY2.G4</v>
          </cell>
          <cell r="I690" t="str">
            <v>S0_U5_P2_R_2</v>
          </cell>
        </row>
        <row r="691">
          <cell r="H691" t="str">
            <v>GPHY2.G5</v>
          </cell>
          <cell r="I691" t="str">
            <v>S0_U5_P2_R_2</v>
          </cell>
        </row>
        <row r="692">
          <cell r="H692" t="str">
            <v>GPHY2.G6</v>
          </cell>
          <cell r="I692" t="str">
            <v>S0_U5_P2_R_2</v>
          </cell>
        </row>
        <row r="693">
          <cell r="H693" t="str">
            <v>GPHY2.GH1</v>
          </cell>
          <cell r="I693">
            <v>0</v>
          </cell>
        </row>
        <row r="694">
          <cell r="H694" t="str">
            <v>GPHY2.GH2</v>
          </cell>
          <cell r="I694">
            <v>0</v>
          </cell>
        </row>
        <row r="695">
          <cell r="H695" t="str">
            <v>GPHY3.1</v>
          </cell>
          <cell r="I695" t="str">
            <v>S0_U6_P3_GIGA_MDI+</v>
          </cell>
        </row>
        <row r="696">
          <cell r="H696" t="str">
            <v>GPHY3.2</v>
          </cell>
          <cell r="I696" t="str">
            <v>S0_U6_P3_GIGA_MDI-</v>
          </cell>
        </row>
        <row r="697">
          <cell r="H697" t="str">
            <v>GPHY3.G1</v>
          </cell>
          <cell r="I697" t="str">
            <v>S0_U5_P3_R_1</v>
          </cell>
        </row>
        <row r="698">
          <cell r="H698" t="str">
            <v>GPHY3.G2</v>
          </cell>
          <cell r="I698" t="str">
            <v>S0_U5_P3_R_1</v>
          </cell>
        </row>
        <row r="699">
          <cell r="H699" t="str">
            <v>GPHY3.G3</v>
          </cell>
          <cell r="I699" t="str">
            <v>S0_U5_P3_R_1</v>
          </cell>
        </row>
        <row r="700">
          <cell r="H700" t="str">
            <v>GPHY3.G4</v>
          </cell>
          <cell r="I700" t="str">
            <v>S0_U5_P3_R_2</v>
          </cell>
        </row>
        <row r="701">
          <cell r="H701" t="str">
            <v>GPHY3.G5</v>
          </cell>
          <cell r="I701" t="str">
            <v>S0_U5_P3_R_2</v>
          </cell>
        </row>
        <row r="702">
          <cell r="H702" t="str">
            <v>GPHY3.G6</v>
          </cell>
          <cell r="I702" t="str">
            <v>S0_U5_P3_R_2</v>
          </cell>
        </row>
        <row r="703">
          <cell r="H703" t="str">
            <v>GPHY3.GH1</v>
          </cell>
          <cell r="I703">
            <v>0</v>
          </cell>
        </row>
        <row r="704">
          <cell r="H704" t="str">
            <v>GPHY3.GH2</v>
          </cell>
          <cell r="I704">
            <v>0</v>
          </cell>
        </row>
        <row r="705">
          <cell r="H705" t="str">
            <v>K144.1</v>
          </cell>
          <cell r="I705" t="str">
            <v>S0_OE_K144</v>
          </cell>
        </row>
        <row r="706">
          <cell r="H706" t="str">
            <v>K144.10</v>
          </cell>
          <cell r="I706" t="str">
            <v>S0_OE_K144</v>
          </cell>
        </row>
        <row r="707">
          <cell r="H707" t="str">
            <v>K144.2</v>
          </cell>
          <cell r="I707" t="str">
            <v>S0_U4_P3_GIGA_MDI+</v>
          </cell>
        </row>
        <row r="708">
          <cell r="H708" t="str">
            <v>K144.3</v>
          </cell>
          <cell r="I708" t="str">
            <v>S0_U4_P3_GIGA_MDI-</v>
          </cell>
        </row>
        <row r="709">
          <cell r="H709" t="str">
            <v>K144.6</v>
          </cell>
          <cell r="I709">
            <v>0</v>
          </cell>
        </row>
        <row r="710">
          <cell r="H710" t="str">
            <v>K144.7</v>
          </cell>
          <cell r="I710">
            <v>0</v>
          </cell>
        </row>
        <row r="711">
          <cell r="H711" t="str">
            <v>K144.11</v>
          </cell>
          <cell r="I711" t="str">
            <v>S0_U4_P2_GIGA_MDI+</v>
          </cell>
        </row>
        <row r="712">
          <cell r="H712" t="str">
            <v>K144.12</v>
          </cell>
          <cell r="I712" t="str">
            <v>S0_U4_P2_GIGA_MDI-</v>
          </cell>
        </row>
        <row r="713">
          <cell r="H713" t="str">
            <v>K144.15</v>
          </cell>
          <cell r="I713">
            <v>0</v>
          </cell>
        </row>
        <row r="714">
          <cell r="H714" t="str">
            <v>K144.16</v>
          </cell>
          <cell r="I714">
            <v>0</v>
          </cell>
        </row>
        <row r="715">
          <cell r="H715" t="str">
            <v>K144.38</v>
          </cell>
          <cell r="I715" t="str">
            <v>S0_U5_P3_GIGA_MDI+</v>
          </cell>
        </row>
        <row r="716">
          <cell r="H716" t="str">
            <v>K144.37</v>
          </cell>
          <cell r="I716" t="str">
            <v>S0_U5_P3_GIGA_MDI-</v>
          </cell>
        </row>
        <row r="717">
          <cell r="H717" t="str">
            <v>K144.36</v>
          </cell>
          <cell r="I717">
            <v>0</v>
          </cell>
        </row>
        <row r="718">
          <cell r="H718" t="str">
            <v>K144.35</v>
          </cell>
          <cell r="I718">
            <v>0</v>
          </cell>
        </row>
        <row r="719">
          <cell r="H719" t="str">
            <v>K144.29</v>
          </cell>
          <cell r="I719" t="str">
            <v>S0_U5_P2_GIGA_MDI+</v>
          </cell>
        </row>
        <row r="720">
          <cell r="H720" t="str">
            <v>K144.28</v>
          </cell>
          <cell r="I720" t="str">
            <v>S0_U5_P2_GIGA_MDI-</v>
          </cell>
        </row>
        <row r="721">
          <cell r="H721" t="str">
            <v>K144.27</v>
          </cell>
          <cell r="I721">
            <v>0</v>
          </cell>
        </row>
        <row r="722">
          <cell r="H722" t="str">
            <v>K144.26</v>
          </cell>
          <cell r="I722">
            <v>0</v>
          </cell>
        </row>
        <row r="723">
          <cell r="H723" t="str">
            <v>K144.34</v>
          </cell>
          <cell r="I723" t="str">
            <v>S0_LB_P3_GIGA_MDI+</v>
          </cell>
        </row>
        <row r="724">
          <cell r="H724" t="str">
            <v>K144.33</v>
          </cell>
          <cell r="I724" t="str">
            <v>S0_LB_P3_GIGA_MDI-</v>
          </cell>
        </row>
        <row r="725">
          <cell r="H725" t="str">
            <v>K144.32</v>
          </cell>
          <cell r="I725">
            <v>0</v>
          </cell>
        </row>
        <row r="726">
          <cell r="H726" t="str">
            <v>K144.31</v>
          </cell>
          <cell r="I726">
            <v>0</v>
          </cell>
        </row>
        <row r="727">
          <cell r="H727" t="str">
            <v>K144.25</v>
          </cell>
          <cell r="I727" t="str">
            <v>S0_LB_P2_GIGA_MDI+</v>
          </cell>
        </row>
        <row r="728">
          <cell r="H728" t="str">
            <v>K144.24</v>
          </cell>
          <cell r="I728" t="str">
            <v>S0_LB_P2_GIGA_MDI-</v>
          </cell>
        </row>
        <row r="729">
          <cell r="H729" t="str">
            <v>K144.23</v>
          </cell>
          <cell r="I729">
            <v>0</v>
          </cell>
        </row>
        <row r="730">
          <cell r="H730" t="str">
            <v>K144.22</v>
          </cell>
          <cell r="I730">
            <v>0</v>
          </cell>
        </row>
        <row r="731">
          <cell r="H731" t="str">
            <v>K144.EP</v>
          </cell>
          <cell r="I731" t="str">
            <v>DGND</v>
          </cell>
        </row>
        <row r="732">
          <cell r="H732" t="str">
            <v>K144.4</v>
          </cell>
          <cell r="I732" t="str">
            <v>DGND</v>
          </cell>
        </row>
        <row r="733">
          <cell r="H733" t="str">
            <v>K144.14</v>
          </cell>
          <cell r="I733" t="str">
            <v>DGND</v>
          </cell>
        </row>
        <row r="734">
          <cell r="H734" t="str">
            <v>K144.19</v>
          </cell>
          <cell r="I734" t="str">
            <v>DGND</v>
          </cell>
        </row>
        <row r="735">
          <cell r="H735" t="str">
            <v>K144.21</v>
          </cell>
          <cell r="I735" t="str">
            <v>DGND</v>
          </cell>
        </row>
        <row r="736">
          <cell r="H736" t="str">
            <v>K144.39</v>
          </cell>
          <cell r="I736" t="str">
            <v>DGND</v>
          </cell>
        </row>
        <row r="737">
          <cell r="H737" t="str">
            <v>K144.41</v>
          </cell>
          <cell r="I737" t="str">
            <v>DGND</v>
          </cell>
        </row>
        <row r="738">
          <cell r="H738" t="str">
            <v>K144.18</v>
          </cell>
          <cell r="I738">
            <v>0</v>
          </cell>
        </row>
        <row r="739">
          <cell r="H739" t="str">
            <v>K144.42</v>
          </cell>
          <cell r="I739">
            <v>0</v>
          </cell>
        </row>
        <row r="740">
          <cell r="H740" t="str">
            <v>K144.8</v>
          </cell>
          <cell r="I740" t="str">
            <v>S0_SEL1_K144</v>
          </cell>
        </row>
        <row r="741">
          <cell r="H741" t="str">
            <v>K144.17</v>
          </cell>
          <cell r="I741" t="str">
            <v>S0_SEL2_K144</v>
          </cell>
        </row>
        <row r="742">
          <cell r="H742" t="str">
            <v>K144.5</v>
          </cell>
          <cell r="I742" t="str">
            <v>VDD33_ATX</v>
          </cell>
        </row>
        <row r="743">
          <cell r="H743" t="str">
            <v>K144.9</v>
          </cell>
          <cell r="I743" t="str">
            <v>VDD33_ATX</v>
          </cell>
        </row>
        <row r="744">
          <cell r="H744" t="str">
            <v>K144.13</v>
          </cell>
          <cell r="I744" t="str">
            <v>VDD33_ATX</v>
          </cell>
        </row>
        <row r="745">
          <cell r="H745" t="str">
            <v>K144.20</v>
          </cell>
          <cell r="I745" t="str">
            <v>VDD33_ATX</v>
          </cell>
        </row>
        <row r="746">
          <cell r="H746" t="str">
            <v>K144.30</v>
          </cell>
          <cell r="I746" t="str">
            <v>VDD33_ATX</v>
          </cell>
        </row>
        <row r="747">
          <cell r="H747" t="str">
            <v>K144.40</v>
          </cell>
          <cell r="I747" t="str">
            <v>VDD33_ATX</v>
          </cell>
        </row>
        <row r="748">
          <cell r="H748" t="str">
            <v>K145.1</v>
          </cell>
          <cell r="I748" t="str">
            <v>S0_OE_K145</v>
          </cell>
        </row>
        <row r="749">
          <cell r="H749" t="str">
            <v>K145.10</v>
          </cell>
          <cell r="I749" t="str">
            <v>S0_OE_K145</v>
          </cell>
        </row>
        <row r="750">
          <cell r="H750" t="str">
            <v>K145.2</v>
          </cell>
          <cell r="I750" t="str">
            <v>S0_U6_P2_GIGA_MDI-</v>
          </cell>
        </row>
        <row r="751">
          <cell r="H751" t="str">
            <v>K145.3</v>
          </cell>
          <cell r="I751" t="str">
            <v>S0_U6_P2_GIGA_MDI+</v>
          </cell>
        </row>
        <row r="752">
          <cell r="H752" t="str">
            <v>K145.6</v>
          </cell>
          <cell r="I752">
            <v>0</v>
          </cell>
        </row>
        <row r="753">
          <cell r="H753" t="str">
            <v>K145.7</v>
          </cell>
          <cell r="I753">
            <v>0</v>
          </cell>
        </row>
        <row r="754">
          <cell r="H754" t="str">
            <v>K145.11</v>
          </cell>
          <cell r="I754" t="str">
            <v>S0_U6_P3_GIGA_MDI-</v>
          </cell>
        </row>
        <row r="755">
          <cell r="H755" t="str">
            <v>K145.12</v>
          </cell>
          <cell r="I755" t="str">
            <v>S0_U6_P3_GIGA_MDI+</v>
          </cell>
        </row>
        <row r="756">
          <cell r="H756" t="str">
            <v>K145.15</v>
          </cell>
          <cell r="I756">
            <v>0</v>
          </cell>
        </row>
        <row r="757">
          <cell r="H757" t="str">
            <v>K145.16</v>
          </cell>
          <cell r="I757">
            <v>0</v>
          </cell>
        </row>
        <row r="758">
          <cell r="H758" t="str">
            <v>K145.38</v>
          </cell>
          <cell r="I758" t="str">
            <v>S0_U5_P2_GIGA_MDI-</v>
          </cell>
        </row>
        <row r="759">
          <cell r="H759" t="str">
            <v>K145.37</v>
          </cell>
          <cell r="I759" t="str">
            <v>S0_U5_P2_GIGA_MDI+</v>
          </cell>
        </row>
        <row r="760">
          <cell r="H760" t="str">
            <v>K145.36</v>
          </cell>
          <cell r="I760">
            <v>0</v>
          </cell>
        </row>
        <row r="761">
          <cell r="H761" t="str">
            <v>K145.35</v>
          </cell>
          <cell r="I761">
            <v>0</v>
          </cell>
        </row>
        <row r="762">
          <cell r="H762" t="str">
            <v>K145.29</v>
          </cell>
          <cell r="I762" t="str">
            <v>S0_U5_P3_GIGA_MDI-</v>
          </cell>
        </row>
        <row r="763">
          <cell r="H763" t="str">
            <v>K145.28</v>
          </cell>
          <cell r="I763" t="str">
            <v>S0_U5_P3_GIGA_MDI+</v>
          </cell>
        </row>
        <row r="764">
          <cell r="H764" t="str">
            <v>K145.27</v>
          </cell>
          <cell r="I764">
            <v>0</v>
          </cell>
        </row>
        <row r="765">
          <cell r="H765" t="str">
            <v>K145.26</v>
          </cell>
          <cell r="I765">
            <v>0</v>
          </cell>
        </row>
        <row r="766">
          <cell r="H766" t="str">
            <v>K145.34</v>
          </cell>
          <cell r="I766" t="str">
            <v>SG0_3_P3_GIGA_MDI-</v>
          </cell>
        </row>
        <row r="767">
          <cell r="H767" t="str">
            <v>K145.33</v>
          </cell>
          <cell r="I767" t="str">
            <v>SG0_3_P3_GIGA_MDI+</v>
          </cell>
        </row>
        <row r="768">
          <cell r="H768" t="str">
            <v>K145.32</v>
          </cell>
          <cell r="I768">
            <v>0</v>
          </cell>
        </row>
        <row r="769">
          <cell r="H769" t="str">
            <v>K145.31</v>
          </cell>
          <cell r="I769">
            <v>0</v>
          </cell>
        </row>
        <row r="770">
          <cell r="H770" t="str">
            <v>K145.25</v>
          </cell>
          <cell r="I770" t="str">
            <v>SG0_3_P2_GIGA_MDI-</v>
          </cell>
        </row>
        <row r="771">
          <cell r="H771" t="str">
            <v>K145.24</v>
          </cell>
          <cell r="I771" t="str">
            <v>SG0_3_P2_GIGA_MDI+</v>
          </cell>
        </row>
        <row r="772">
          <cell r="H772" t="str">
            <v>K145.23</v>
          </cell>
          <cell r="I772">
            <v>0</v>
          </cell>
        </row>
        <row r="773">
          <cell r="H773" t="str">
            <v>K145.22</v>
          </cell>
          <cell r="I773">
            <v>0</v>
          </cell>
        </row>
        <row r="774">
          <cell r="H774" t="str">
            <v>K145.EP</v>
          </cell>
          <cell r="I774" t="str">
            <v>DGND</v>
          </cell>
        </row>
        <row r="775">
          <cell r="H775" t="str">
            <v>K145.4</v>
          </cell>
          <cell r="I775" t="str">
            <v>DGND</v>
          </cell>
        </row>
        <row r="776">
          <cell r="H776" t="str">
            <v>K145.14</v>
          </cell>
          <cell r="I776" t="str">
            <v>DGND</v>
          </cell>
        </row>
        <row r="777">
          <cell r="H777" t="str">
            <v>K145.19</v>
          </cell>
          <cell r="I777" t="str">
            <v>DGND</v>
          </cell>
        </row>
        <row r="778">
          <cell r="H778" t="str">
            <v>K145.21</v>
          </cell>
          <cell r="I778" t="str">
            <v>DGND</v>
          </cell>
        </row>
        <row r="779">
          <cell r="H779" t="str">
            <v>K145.39</v>
          </cell>
          <cell r="I779" t="str">
            <v>DGND</v>
          </cell>
        </row>
        <row r="780">
          <cell r="H780" t="str">
            <v>K145.41</v>
          </cell>
          <cell r="I780" t="str">
            <v>DGND</v>
          </cell>
        </row>
        <row r="781">
          <cell r="H781" t="str">
            <v>K145.18</v>
          </cell>
          <cell r="I781">
            <v>0</v>
          </cell>
        </row>
        <row r="782">
          <cell r="H782" t="str">
            <v>K145.42</v>
          </cell>
          <cell r="I782">
            <v>0</v>
          </cell>
        </row>
        <row r="783">
          <cell r="H783" t="str">
            <v>K145.8</v>
          </cell>
          <cell r="I783" t="str">
            <v>S0_SEL1_K145</v>
          </cell>
        </row>
        <row r="784">
          <cell r="H784" t="str">
            <v>K145.17</v>
          </cell>
          <cell r="I784" t="str">
            <v>S0_SEL2_K145</v>
          </cell>
        </row>
        <row r="785">
          <cell r="H785" t="str">
            <v>K145.5</v>
          </cell>
          <cell r="I785" t="str">
            <v>VDD33_ATX</v>
          </cell>
        </row>
        <row r="786">
          <cell r="H786" t="str">
            <v>K145.9</v>
          </cell>
          <cell r="I786" t="str">
            <v>VDD33_ATX</v>
          </cell>
        </row>
        <row r="787">
          <cell r="H787" t="str">
            <v>K145.13</v>
          </cell>
          <cell r="I787" t="str">
            <v>VDD33_ATX</v>
          </cell>
        </row>
        <row r="788">
          <cell r="H788" t="str">
            <v>K145.20</v>
          </cell>
          <cell r="I788" t="str">
            <v>VDD33_ATX</v>
          </cell>
        </row>
        <row r="789">
          <cell r="H789" t="str">
            <v>K145.30</v>
          </cell>
          <cell r="I789" t="str">
            <v>VDD33_ATX</v>
          </cell>
        </row>
        <row r="790">
          <cell r="H790" t="str">
            <v>K145.40</v>
          </cell>
          <cell r="I790" t="str">
            <v>VDD33_ATX</v>
          </cell>
        </row>
        <row r="791">
          <cell r="H791" t="str">
            <v>K146.1</v>
          </cell>
          <cell r="I791" t="str">
            <v>S0_OE_K146</v>
          </cell>
        </row>
        <row r="792">
          <cell r="H792" t="str">
            <v>K146.10</v>
          </cell>
          <cell r="I792" t="str">
            <v>S0_OE_K146</v>
          </cell>
        </row>
        <row r="793">
          <cell r="H793" t="str">
            <v>K146.2</v>
          </cell>
          <cell r="I793" t="str">
            <v>SG0_2_P2_GIGA_MDI+</v>
          </cell>
        </row>
        <row r="794">
          <cell r="H794" t="str">
            <v>K146.3</v>
          </cell>
          <cell r="I794" t="str">
            <v>SG0_2_P2_GIGA_MDI-</v>
          </cell>
        </row>
        <row r="795">
          <cell r="H795" t="str">
            <v>K146.6</v>
          </cell>
          <cell r="I795">
            <v>0</v>
          </cell>
        </row>
        <row r="796">
          <cell r="H796" t="str">
            <v>K146.7</v>
          </cell>
          <cell r="I796">
            <v>0</v>
          </cell>
        </row>
        <row r="797">
          <cell r="H797" t="str">
            <v>K146.11</v>
          </cell>
          <cell r="I797" t="str">
            <v>SG0_2_P3_GIGA_MDI+</v>
          </cell>
        </row>
        <row r="798">
          <cell r="H798" t="str">
            <v>K146.12</v>
          </cell>
          <cell r="I798" t="str">
            <v>SG0_2_P3_GIGA_MDI-</v>
          </cell>
        </row>
        <row r="799">
          <cell r="H799" t="str">
            <v>K146.15</v>
          </cell>
          <cell r="I799">
            <v>0</v>
          </cell>
        </row>
        <row r="800">
          <cell r="H800" t="str">
            <v>K146.16</v>
          </cell>
          <cell r="I800">
            <v>0</v>
          </cell>
        </row>
        <row r="801">
          <cell r="H801" t="str">
            <v>K146.38</v>
          </cell>
          <cell r="I801" t="str">
            <v>SG0_3_P2_GIGA_MDI+</v>
          </cell>
        </row>
        <row r="802">
          <cell r="H802" t="str">
            <v>K146.37</v>
          </cell>
          <cell r="I802" t="str">
            <v>SG0_3_P2_GIGA_MDI-</v>
          </cell>
        </row>
        <row r="803">
          <cell r="H803" t="str">
            <v>K146.36</v>
          </cell>
          <cell r="I803">
            <v>0</v>
          </cell>
        </row>
        <row r="804">
          <cell r="H804" t="str">
            <v>K146.35</v>
          </cell>
          <cell r="I804">
            <v>0</v>
          </cell>
        </row>
        <row r="805">
          <cell r="H805" t="str">
            <v>K146.29</v>
          </cell>
          <cell r="I805" t="str">
            <v>SG0_3_P3_GIGA_MDI+</v>
          </cell>
        </row>
        <row r="806">
          <cell r="H806" t="str">
            <v>K146.28</v>
          </cell>
          <cell r="I806" t="str">
            <v>SG0_3_P3_GIGA_MDI-</v>
          </cell>
        </row>
        <row r="807">
          <cell r="H807" t="str">
            <v>K146.27</v>
          </cell>
          <cell r="I807">
            <v>0</v>
          </cell>
        </row>
        <row r="808">
          <cell r="H808" t="str">
            <v>K146.26</v>
          </cell>
          <cell r="I808">
            <v>0</v>
          </cell>
        </row>
        <row r="809">
          <cell r="H809" t="str">
            <v>K146.34</v>
          </cell>
          <cell r="I809" t="str">
            <v>S0_LB_P2_GIGA_MDI+</v>
          </cell>
        </row>
        <row r="810">
          <cell r="H810" t="str">
            <v>K146.33</v>
          </cell>
          <cell r="I810" t="str">
            <v>S0_LB_P2_GIGA_MDI-</v>
          </cell>
        </row>
        <row r="811">
          <cell r="H811" t="str">
            <v>K146.32</v>
          </cell>
          <cell r="I811">
            <v>0</v>
          </cell>
        </row>
        <row r="812">
          <cell r="H812" t="str">
            <v>K146.31</v>
          </cell>
          <cell r="I812">
            <v>0</v>
          </cell>
        </row>
        <row r="813">
          <cell r="H813" t="str">
            <v>K146.25</v>
          </cell>
          <cell r="I813" t="str">
            <v>S0_LB_P3_GIGA_MDI+</v>
          </cell>
        </row>
        <row r="814">
          <cell r="H814" t="str">
            <v>K146.24</v>
          </cell>
          <cell r="I814" t="str">
            <v>S0_LB_P3_GIGA_MDI-</v>
          </cell>
        </row>
        <row r="815">
          <cell r="H815" t="str">
            <v>K146.23</v>
          </cell>
          <cell r="I815">
            <v>0</v>
          </cell>
        </row>
        <row r="816">
          <cell r="H816" t="str">
            <v>K146.22</v>
          </cell>
          <cell r="I816">
            <v>0</v>
          </cell>
        </row>
        <row r="817">
          <cell r="H817" t="str">
            <v>K146.EP</v>
          </cell>
          <cell r="I817" t="str">
            <v>DGND</v>
          </cell>
        </row>
        <row r="818">
          <cell r="H818" t="str">
            <v>K146.4</v>
          </cell>
          <cell r="I818" t="str">
            <v>DGND</v>
          </cell>
        </row>
        <row r="819">
          <cell r="H819" t="str">
            <v>K146.14</v>
          </cell>
          <cell r="I819" t="str">
            <v>DGND</v>
          </cell>
        </row>
        <row r="820">
          <cell r="H820" t="str">
            <v>K146.19</v>
          </cell>
          <cell r="I820" t="str">
            <v>DGND</v>
          </cell>
        </row>
        <row r="821">
          <cell r="H821" t="str">
            <v>K146.21</v>
          </cell>
          <cell r="I821" t="str">
            <v>DGND</v>
          </cell>
        </row>
        <row r="822">
          <cell r="H822" t="str">
            <v>K146.39</v>
          </cell>
          <cell r="I822" t="str">
            <v>DGND</v>
          </cell>
        </row>
        <row r="823">
          <cell r="H823" t="str">
            <v>K146.41</v>
          </cell>
          <cell r="I823" t="str">
            <v>DGND</v>
          </cell>
        </row>
        <row r="824">
          <cell r="H824" t="str">
            <v>K146.18</v>
          </cell>
          <cell r="I824">
            <v>0</v>
          </cell>
        </row>
        <row r="825">
          <cell r="H825" t="str">
            <v>K146.42</v>
          </cell>
          <cell r="I825">
            <v>0</v>
          </cell>
        </row>
        <row r="826">
          <cell r="H826" t="str">
            <v>K146.8</v>
          </cell>
          <cell r="I826" t="str">
            <v>S0_SEL1_K146</v>
          </cell>
        </row>
        <row r="827">
          <cell r="H827" t="str">
            <v>K146.17</v>
          </cell>
          <cell r="I827" t="str">
            <v>S0_SEL2_K146</v>
          </cell>
        </row>
        <row r="828">
          <cell r="H828" t="str">
            <v>K146.5</v>
          </cell>
          <cell r="I828" t="str">
            <v>VDD33_ATX</v>
          </cell>
        </row>
        <row r="829">
          <cell r="H829" t="str">
            <v>K146.9</v>
          </cell>
          <cell r="I829" t="str">
            <v>VDD33_ATX</v>
          </cell>
        </row>
        <row r="830">
          <cell r="H830" t="str">
            <v>K146.13</v>
          </cell>
          <cell r="I830" t="str">
            <v>VDD33_ATX</v>
          </cell>
        </row>
        <row r="831">
          <cell r="H831" t="str">
            <v>K146.20</v>
          </cell>
          <cell r="I831" t="str">
            <v>VDD33_ATX</v>
          </cell>
        </row>
        <row r="832">
          <cell r="H832" t="str">
            <v>K146.30</v>
          </cell>
          <cell r="I832" t="str">
            <v>VDD33_ATX</v>
          </cell>
        </row>
        <row r="833">
          <cell r="H833" t="str">
            <v>K146.40</v>
          </cell>
          <cell r="I833" t="str">
            <v>VDD33_ATX</v>
          </cell>
        </row>
        <row r="834">
          <cell r="H834" t="str">
            <v>PT23.NUT1</v>
          </cell>
          <cell r="I834">
            <v>0</v>
          </cell>
        </row>
        <row r="835">
          <cell r="H835" t="str">
            <v>PT23.NUT2</v>
          </cell>
          <cell r="I835">
            <v>0</v>
          </cell>
        </row>
        <row r="836">
          <cell r="H836" t="str">
            <v>R540.1</v>
          </cell>
          <cell r="I836" t="str">
            <v>S0_U5_P3_R_1</v>
          </cell>
        </row>
        <row r="837">
          <cell r="H837" t="str">
            <v>R540.2</v>
          </cell>
          <cell r="I837" t="str">
            <v>S0_U5_P3_RC_1</v>
          </cell>
        </row>
        <row r="838">
          <cell r="H838" t="str">
            <v>R541.1</v>
          </cell>
          <cell r="I838" t="str">
            <v>S0_U5_P3_RC_2</v>
          </cell>
        </row>
        <row r="839">
          <cell r="H839" t="str">
            <v>R541.2</v>
          </cell>
          <cell r="I839" t="str">
            <v>S0_U5_P3_R_2</v>
          </cell>
        </row>
        <row r="840">
          <cell r="H840" t="str">
            <v>R542.1</v>
          </cell>
          <cell r="I840" t="str">
            <v>S0_U5_P2_RC_1</v>
          </cell>
        </row>
        <row r="841">
          <cell r="H841" t="str">
            <v>R542.2</v>
          </cell>
          <cell r="I841" t="str">
            <v>S0_U5_P2_R_1</v>
          </cell>
        </row>
        <row r="842">
          <cell r="H842" t="str">
            <v>R543.1</v>
          </cell>
          <cell r="I842" t="str">
            <v>S0_U5_P2_RC_2</v>
          </cell>
        </row>
        <row r="843">
          <cell r="H843" t="str">
            <v>R543.2</v>
          </cell>
          <cell r="I843" t="str">
            <v>S0_U5_P2_R_2</v>
          </cell>
        </row>
        <row r="844">
          <cell r="H844" t="str">
            <v>RL10.1</v>
          </cell>
          <cell r="I844" t="str">
            <v>S0_SEL1_K144</v>
          </cell>
        </row>
        <row r="845">
          <cell r="H845" t="str">
            <v>RL10.2</v>
          </cell>
          <cell r="I845" t="str">
            <v>DGND</v>
          </cell>
        </row>
        <row r="846">
          <cell r="H846" t="str">
            <v>RL11.1</v>
          </cell>
          <cell r="I846" t="str">
            <v>S0_SEL2_K144</v>
          </cell>
        </row>
        <row r="847">
          <cell r="H847" t="str">
            <v>RL11.2</v>
          </cell>
          <cell r="I847" t="str">
            <v>DGND</v>
          </cell>
        </row>
        <row r="848">
          <cell r="H848" t="str">
            <v>RL12.1</v>
          </cell>
          <cell r="I848" t="str">
            <v>S0_SEL1_K146</v>
          </cell>
        </row>
        <row r="849">
          <cell r="H849" t="str">
            <v>RL12.2</v>
          </cell>
          <cell r="I849" t="str">
            <v>DGND</v>
          </cell>
        </row>
        <row r="850">
          <cell r="H850" t="str">
            <v>RL13.1</v>
          </cell>
          <cell r="I850" t="str">
            <v>S0_SEL2_K146</v>
          </cell>
        </row>
        <row r="851">
          <cell r="H851" t="str">
            <v>RL13.2</v>
          </cell>
          <cell r="I851" t="str">
            <v>DGND</v>
          </cell>
        </row>
        <row r="852">
          <cell r="H852" t="str">
            <v>RL14.1</v>
          </cell>
          <cell r="I852" t="str">
            <v>S0_OE_K146</v>
          </cell>
        </row>
        <row r="853">
          <cell r="H853" t="str">
            <v>RL14.2</v>
          </cell>
          <cell r="I853" t="str">
            <v>DGND</v>
          </cell>
        </row>
        <row r="854">
          <cell r="H854" t="str">
            <v>RL15.1</v>
          </cell>
          <cell r="I854" t="str">
            <v>S0_SEL1_K145</v>
          </cell>
        </row>
        <row r="855">
          <cell r="H855" t="str">
            <v>RL15.2</v>
          </cell>
          <cell r="I855" t="str">
            <v>DGND</v>
          </cell>
        </row>
        <row r="856">
          <cell r="H856" t="str">
            <v>RL16.1</v>
          </cell>
          <cell r="I856" t="str">
            <v>S0_OE_K145</v>
          </cell>
        </row>
        <row r="857">
          <cell r="H857" t="str">
            <v>RL16.2</v>
          </cell>
          <cell r="I857" t="str">
            <v>DGND</v>
          </cell>
        </row>
        <row r="858">
          <cell r="H858" t="str">
            <v>RL17.1</v>
          </cell>
          <cell r="I858" t="str">
            <v>S0_SEL2_K145</v>
          </cell>
        </row>
        <row r="859">
          <cell r="H859" t="str">
            <v>RL17.2</v>
          </cell>
          <cell r="I859" t="str">
            <v>DGND</v>
          </cell>
        </row>
        <row r="860">
          <cell r="H860" t="str">
            <v>RL18.1</v>
          </cell>
          <cell r="I860" t="str">
            <v>S0_OE_K144</v>
          </cell>
        </row>
        <row r="861">
          <cell r="H861" t="str">
            <v>RL18.2</v>
          </cell>
          <cell r="I861" t="str">
            <v>DGND</v>
          </cell>
        </row>
        <row r="862">
          <cell r="H862" t="str">
            <v>RU7.1</v>
          </cell>
          <cell r="I862" t="str">
            <v>SC_UDB144_1</v>
          </cell>
        </row>
        <row r="863">
          <cell r="H863" t="str">
            <v>RU7.2</v>
          </cell>
          <cell r="I863" t="str">
            <v>S0_SEL1_K144</v>
          </cell>
        </row>
        <row r="864">
          <cell r="H864" t="str">
            <v>RU8.1</v>
          </cell>
          <cell r="I864" t="str">
            <v>SC_UDB144_2</v>
          </cell>
        </row>
        <row r="865">
          <cell r="H865" t="str">
            <v>RU8.2</v>
          </cell>
          <cell r="I865" t="str">
            <v>S0_SEL2_K144</v>
          </cell>
        </row>
        <row r="866">
          <cell r="H866" t="str">
            <v>RU9.1</v>
          </cell>
          <cell r="I866" t="str">
            <v>SC_UDB146_1</v>
          </cell>
        </row>
        <row r="867">
          <cell r="H867" t="str">
            <v>RU9.2</v>
          </cell>
          <cell r="I867" t="str">
            <v>S0_SEL1_K146</v>
          </cell>
        </row>
        <row r="868">
          <cell r="H868" t="str">
            <v>RU10.1</v>
          </cell>
          <cell r="I868" t="str">
            <v>SC_UDB146_2</v>
          </cell>
        </row>
        <row r="869">
          <cell r="H869" t="str">
            <v>RU10.2</v>
          </cell>
          <cell r="I869" t="str">
            <v>S0_SEL2_K146</v>
          </cell>
        </row>
        <row r="870">
          <cell r="H870" t="str">
            <v>RU11.1</v>
          </cell>
          <cell r="I870" t="str">
            <v>SC_UDB145_1</v>
          </cell>
        </row>
        <row r="871">
          <cell r="H871" t="str">
            <v>RU11.2</v>
          </cell>
          <cell r="I871" t="str">
            <v>S0_SEL1_K145</v>
          </cell>
        </row>
        <row r="872">
          <cell r="H872" t="str">
            <v>RU12.1</v>
          </cell>
          <cell r="I872" t="str">
            <v>SC_UDB145_2</v>
          </cell>
        </row>
        <row r="873">
          <cell r="H873" t="str">
            <v>RU12.2</v>
          </cell>
          <cell r="I873" t="str">
            <v>S0_SEL2_K145</v>
          </cell>
        </row>
        <row r="874">
          <cell r="H874" t="str">
            <v>C119.1</v>
          </cell>
          <cell r="I874" t="str">
            <v>SG0_MCT_RC</v>
          </cell>
        </row>
        <row r="875">
          <cell r="H875" t="str">
            <v>C119.2</v>
          </cell>
          <cell r="I875" t="str">
            <v>DGND</v>
          </cell>
        </row>
        <row r="876">
          <cell r="H876" t="str">
            <v>C171.1</v>
          </cell>
          <cell r="I876" t="str">
            <v>S0_TCT</v>
          </cell>
        </row>
        <row r="877">
          <cell r="H877" t="str">
            <v>C171.2</v>
          </cell>
          <cell r="I877" t="str">
            <v>DGND</v>
          </cell>
        </row>
        <row r="878">
          <cell r="H878" t="str">
            <v>C172.1</v>
          </cell>
          <cell r="I878" t="str">
            <v>S0_MCT_RC</v>
          </cell>
        </row>
        <row r="879">
          <cell r="H879" t="str">
            <v>C172.2</v>
          </cell>
          <cell r="I879" t="str">
            <v>DGND</v>
          </cell>
        </row>
        <row r="880">
          <cell r="H880" t="str">
            <v>C173.1</v>
          </cell>
          <cell r="I880" t="str">
            <v>S0_U6_VDD</v>
          </cell>
        </row>
        <row r="881">
          <cell r="H881" t="str">
            <v>C173.2</v>
          </cell>
          <cell r="I881" t="str">
            <v>DGND</v>
          </cell>
        </row>
        <row r="882">
          <cell r="H882" t="str">
            <v>C174.1</v>
          </cell>
          <cell r="I882" t="str">
            <v>DGND</v>
          </cell>
        </row>
        <row r="883">
          <cell r="H883" t="str">
            <v>C174.2</v>
          </cell>
          <cell r="I883" t="str">
            <v>DGND</v>
          </cell>
        </row>
        <row r="884">
          <cell r="H884" t="str">
            <v>C175.1</v>
          </cell>
          <cell r="I884" t="str">
            <v>DGND</v>
          </cell>
        </row>
        <row r="885">
          <cell r="H885" t="str">
            <v>C175.2</v>
          </cell>
          <cell r="I885" t="str">
            <v>DGND</v>
          </cell>
        </row>
        <row r="886">
          <cell r="H886" t="str">
            <v>C176.1</v>
          </cell>
          <cell r="I886" t="str">
            <v>DGND</v>
          </cell>
        </row>
        <row r="887">
          <cell r="H887" t="str">
            <v>C176.2</v>
          </cell>
          <cell r="I887" t="str">
            <v>DGND</v>
          </cell>
        </row>
        <row r="888">
          <cell r="H888" t="str">
            <v>C177.1</v>
          </cell>
          <cell r="I888" t="str">
            <v>DGND</v>
          </cell>
        </row>
        <row r="889">
          <cell r="H889" t="str">
            <v>C177.2</v>
          </cell>
          <cell r="I889" t="str">
            <v>DGND</v>
          </cell>
        </row>
        <row r="890">
          <cell r="H890" t="str">
            <v>C178.1</v>
          </cell>
          <cell r="I890" t="str">
            <v>DGND</v>
          </cell>
        </row>
        <row r="891">
          <cell r="H891" t="str">
            <v>C178.2</v>
          </cell>
          <cell r="I891" t="str">
            <v>DGND</v>
          </cell>
        </row>
        <row r="892">
          <cell r="H892" t="str">
            <v>C319.1</v>
          </cell>
          <cell r="I892" t="str">
            <v>DGND</v>
          </cell>
        </row>
        <row r="893">
          <cell r="H893" t="str">
            <v>C319.2</v>
          </cell>
          <cell r="I893" t="str">
            <v>DGND</v>
          </cell>
        </row>
        <row r="894">
          <cell r="H894" t="str">
            <v>C320.1</v>
          </cell>
          <cell r="I894" t="str">
            <v>DGND</v>
          </cell>
        </row>
        <row r="895">
          <cell r="H895" t="str">
            <v>C320.2</v>
          </cell>
          <cell r="I895" t="str">
            <v>DGND</v>
          </cell>
        </row>
        <row r="896">
          <cell r="H896" t="str">
            <v>C321.1</v>
          </cell>
          <cell r="I896" t="str">
            <v>DGND</v>
          </cell>
        </row>
        <row r="897">
          <cell r="H897" t="str">
            <v>C321.2</v>
          </cell>
          <cell r="I897" t="str">
            <v>DGND</v>
          </cell>
        </row>
        <row r="898">
          <cell r="H898" t="str">
            <v>C322.1</v>
          </cell>
          <cell r="I898" t="str">
            <v>DGND</v>
          </cell>
        </row>
        <row r="899">
          <cell r="H899" t="str">
            <v>C322.2</v>
          </cell>
          <cell r="I899" t="str">
            <v>DGND</v>
          </cell>
        </row>
        <row r="900">
          <cell r="H900" t="str">
            <v>C323.1</v>
          </cell>
          <cell r="I900" t="str">
            <v>DGND</v>
          </cell>
        </row>
        <row r="901">
          <cell r="H901" t="str">
            <v>C323.2</v>
          </cell>
          <cell r="I901" t="str">
            <v>DGND</v>
          </cell>
        </row>
        <row r="902">
          <cell r="H902" t="str">
            <v>C324.1</v>
          </cell>
          <cell r="I902" t="str">
            <v>SG0_TCT</v>
          </cell>
        </row>
        <row r="903">
          <cell r="H903" t="str">
            <v>C324.2</v>
          </cell>
          <cell r="I903" t="str">
            <v>DGND</v>
          </cell>
        </row>
        <row r="904">
          <cell r="H904" t="str">
            <v>CON1.1</v>
          </cell>
          <cell r="I904" t="str">
            <v>S0_U4_FE_MDIX+</v>
          </cell>
        </row>
        <row r="905">
          <cell r="H905" t="str">
            <v>CON1.2</v>
          </cell>
          <cell r="I905" t="str">
            <v>S0_U4_FE_MDIX-</v>
          </cell>
        </row>
        <row r="906">
          <cell r="H906" t="str">
            <v>CON1.3</v>
          </cell>
          <cell r="I906" t="str">
            <v>S0_U4_FE_MDI+</v>
          </cell>
        </row>
        <row r="907">
          <cell r="H907" t="str">
            <v>CON1.6</v>
          </cell>
          <cell r="I907" t="str">
            <v>S0_U4_FE_MDI-</v>
          </cell>
        </row>
        <row r="908">
          <cell r="H908" t="str">
            <v>CON1.4</v>
          </cell>
          <cell r="I908">
            <v>0</v>
          </cell>
        </row>
        <row r="909">
          <cell r="H909" t="str">
            <v>CON1.5</v>
          </cell>
          <cell r="I909">
            <v>0</v>
          </cell>
        </row>
        <row r="910">
          <cell r="H910" t="str">
            <v>CON1.7</v>
          </cell>
          <cell r="I910">
            <v>0</v>
          </cell>
        </row>
        <row r="911">
          <cell r="H911" t="str">
            <v>CON1.8</v>
          </cell>
          <cell r="I911">
            <v>0</v>
          </cell>
        </row>
        <row r="912">
          <cell r="H912" t="str">
            <v>CON1.FG1</v>
          </cell>
          <cell r="I912" t="str">
            <v>DGND</v>
          </cell>
        </row>
        <row r="913">
          <cell r="H913" t="str">
            <v>CON1.FG2</v>
          </cell>
          <cell r="I913" t="str">
            <v>DGND</v>
          </cell>
        </row>
        <row r="914">
          <cell r="H914" t="str">
            <v>CON1.GH1</v>
          </cell>
          <cell r="I914">
            <v>0</v>
          </cell>
        </row>
        <row r="915">
          <cell r="H915" t="str">
            <v>CON1.GH2</v>
          </cell>
          <cell r="I915">
            <v>0</v>
          </cell>
        </row>
        <row r="916">
          <cell r="H916" t="str">
            <v>CON3.1</v>
          </cell>
          <cell r="I916" t="str">
            <v>SG0_U3_FE_MDI+</v>
          </cell>
        </row>
        <row r="917">
          <cell r="H917" t="str">
            <v>CON3.2</v>
          </cell>
          <cell r="I917" t="str">
            <v>SG0_U3_FE_MDI-</v>
          </cell>
        </row>
        <row r="918">
          <cell r="H918" t="str">
            <v>CON3.3</v>
          </cell>
          <cell r="I918" t="str">
            <v>SG0_U3_FE_MDIX+</v>
          </cell>
        </row>
        <row r="919">
          <cell r="H919" t="str">
            <v>CON3.6</v>
          </cell>
          <cell r="I919" t="str">
            <v>SG0_U3_FE_MDIX-</v>
          </cell>
        </row>
        <row r="920">
          <cell r="H920" t="str">
            <v>CON3.4</v>
          </cell>
          <cell r="I920">
            <v>0</v>
          </cell>
        </row>
        <row r="921">
          <cell r="H921" t="str">
            <v>CON3.5</v>
          </cell>
          <cell r="I921">
            <v>0</v>
          </cell>
        </row>
        <row r="922">
          <cell r="H922" t="str">
            <v>CON3.7</v>
          </cell>
          <cell r="I922">
            <v>0</v>
          </cell>
        </row>
        <row r="923">
          <cell r="H923" t="str">
            <v>CON3.8</v>
          </cell>
          <cell r="I923">
            <v>0</v>
          </cell>
        </row>
        <row r="924">
          <cell r="H924" t="str">
            <v>CON3.FG1</v>
          </cell>
          <cell r="I924" t="str">
            <v>DGND</v>
          </cell>
        </row>
        <row r="925">
          <cell r="H925" t="str">
            <v>CON3.FG2</v>
          </cell>
          <cell r="I925" t="str">
            <v>DGND</v>
          </cell>
        </row>
        <row r="926">
          <cell r="H926" t="str">
            <v>CON3.GH1</v>
          </cell>
          <cell r="I926">
            <v>0</v>
          </cell>
        </row>
        <row r="927">
          <cell r="H927" t="str">
            <v>CON3.GH2</v>
          </cell>
          <cell r="I927">
            <v>0</v>
          </cell>
        </row>
        <row r="928">
          <cell r="H928" t="str">
            <v>GOLDEN0.B7</v>
          </cell>
          <cell r="I928" t="str">
            <v>SG0_U1_FE_MDI-</v>
          </cell>
        </row>
        <row r="929">
          <cell r="H929" t="str">
            <v>GOLDEN0.A6</v>
          </cell>
          <cell r="I929" t="str">
            <v>SG0_U1_FE_MDIX-</v>
          </cell>
        </row>
        <row r="930">
          <cell r="H930" t="str">
            <v>GOLDEN0.B8</v>
          </cell>
          <cell r="I930" t="str">
            <v>SG0_U1_FE_MDI+</v>
          </cell>
        </row>
        <row r="931">
          <cell r="H931" t="str">
            <v>GOLDEN0.A7</v>
          </cell>
          <cell r="I931" t="str">
            <v>SG0_U1_FE_MDIX+</v>
          </cell>
        </row>
        <row r="932">
          <cell r="H932" t="str">
            <v>K1.10</v>
          </cell>
          <cell r="I932" t="str">
            <v>S0_1_DCH_FE_MDIX+</v>
          </cell>
        </row>
        <row r="933">
          <cell r="H933" t="str">
            <v>K1.6</v>
          </cell>
          <cell r="I933" t="str">
            <v>S0_1_DCH_FE_MDIX-</v>
          </cell>
        </row>
        <row r="934">
          <cell r="H934" t="str">
            <v>K1.3</v>
          </cell>
          <cell r="I934" t="str">
            <v>DGND</v>
          </cell>
        </row>
        <row r="935">
          <cell r="H935" t="str">
            <v>K1.2</v>
          </cell>
          <cell r="I935" t="str">
            <v>S0_DCH_FE_MDIX+</v>
          </cell>
        </row>
        <row r="936">
          <cell r="H936" t="str">
            <v>K1.9</v>
          </cell>
          <cell r="I936" t="str">
            <v>S0_CHR_FE_MDIX+</v>
          </cell>
        </row>
        <row r="937">
          <cell r="H937" t="str">
            <v>K1.4</v>
          </cell>
          <cell r="I937" t="str">
            <v>S0_DCH_FE_MDIX-</v>
          </cell>
        </row>
        <row r="938">
          <cell r="H938" t="str">
            <v>K1.7</v>
          </cell>
          <cell r="I938" t="str">
            <v>S0_CHR_FE_MDIX-</v>
          </cell>
        </row>
        <row r="939">
          <cell r="H939" t="str">
            <v>K1.1</v>
          </cell>
          <cell r="I939" t="str">
            <v>SC_UDB001</v>
          </cell>
        </row>
        <row r="940">
          <cell r="H940" t="str">
            <v>K1.5</v>
          </cell>
          <cell r="I940" t="str">
            <v>SC_UDB001</v>
          </cell>
        </row>
        <row r="941">
          <cell r="H941" t="str">
            <v>K1.8</v>
          </cell>
          <cell r="I941" t="str">
            <v>VP5</v>
          </cell>
        </row>
        <row r="942">
          <cell r="H942" t="str">
            <v>K2.10</v>
          </cell>
          <cell r="I942" t="str">
            <v>S0_1_DCH_FE_MDI+</v>
          </cell>
        </row>
        <row r="943">
          <cell r="H943" t="str">
            <v>K2.6</v>
          </cell>
          <cell r="I943" t="str">
            <v>S0_1_DCH_FE_MDI-</v>
          </cell>
        </row>
        <row r="944">
          <cell r="H944" t="str">
            <v>K2.3</v>
          </cell>
          <cell r="I944" t="str">
            <v>DGND</v>
          </cell>
        </row>
        <row r="945">
          <cell r="H945" t="str">
            <v>K2.2</v>
          </cell>
          <cell r="I945" t="str">
            <v>S0_DCH_FE_MDI+</v>
          </cell>
        </row>
        <row r="946">
          <cell r="H946" t="str">
            <v>K2.9</v>
          </cell>
          <cell r="I946" t="str">
            <v>S0_CHR_FE_MDI+</v>
          </cell>
        </row>
        <row r="947">
          <cell r="H947" t="str">
            <v>K2.4</v>
          </cell>
          <cell r="I947" t="str">
            <v>S0_DCH_FE_MDI-</v>
          </cell>
        </row>
        <row r="948">
          <cell r="H948" t="str">
            <v>K2.7</v>
          </cell>
          <cell r="I948" t="str">
            <v>S0_CHR_FE_MDI-</v>
          </cell>
        </row>
        <row r="949">
          <cell r="H949" t="str">
            <v>K2.1</v>
          </cell>
          <cell r="I949" t="str">
            <v>SC_UDB002</v>
          </cell>
        </row>
        <row r="950">
          <cell r="H950" t="str">
            <v>K2.5</v>
          </cell>
          <cell r="I950" t="str">
            <v>SC_UDB002</v>
          </cell>
        </row>
        <row r="951">
          <cell r="H951" t="str">
            <v>K2.8</v>
          </cell>
          <cell r="I951" t="str">
            <v>VP5</v>
          </cell>
        </row>
        <row r="952">
          <cell r="H952" t="str">
            <v>K52.10</v>
          </cell>
          <cell r="I952" t="str">
            <v>S0_FE_MDIX+</v>
          </cell>
        </row>
        <row r="953">
          <cell r="H953" t="str">
            <v>K52.6</v>
          </cell>
          <cell r="I953" t="str">
            <v>S0_FE_MDIX-</v>
          </cell>
        </row>
        <row r="954">
          <cell r="H954" t="str">
            <v>K52.3</v>
          </cell>
          <cell r="I954" t="str">
            <v>DGND</v>
          </cell>
        </row>
        <row r="955">
          <cell r="H955" t="str">
            <v>K52.2</v>
          </cell>
          <cell r="I955" t="str">
            <v>S0_U1_FE_MDIX+</v>
          </cell>
        </row>
        <row r="956">
          <cell r="H956" t="str">
            <v>K52.9</v>
          </cell>
          <cell r="I956" t="str">
            <v>S0_D1_FE_MDIX+</v>
          </cell>
        </row>
        <row r="957">
          <cell r="H957" t="str">
            <v>K52.4</v>
          </cell>
          <cell r="I957" t="str">
            <v>S0_U1_FE_MDIX-</v>
          </cell>
        </row>
        <row r="958">
          <cell r="H958" t="str">
            <v>K52.7</v>
          </cell>
          <cell r="I958" t="str">
            <v>S0_D1_FE_MDIX-</v>
          </cell>
        </row>
        <row r="959">
          <cell r="H959" t="str">
            <v>K52.1</v>
          </cell>
          <cell r="I959" t="str">
            <v>SC_UDB052</v>
          </cell>
        </row>
        <row r="960">
          <cell r="H960" t="str">
            <v>K52.5</v>
          </cell>
          <cell r="I960" t="str">
            <v>SC_UDB052</v>
          </cell>
        </row>
        <row r="961">
          <cell r="H961" t="str">
            <v>K52.8</v>
          </cell>
          <cell r="I961" t="str">
            <v>VP5</v>
          </cell>
        </row>
        <row r="962">
          <cell r="H962" t="str">
            <v>K53.10</v>
          </cell>
          <cell r="I962" t="str">
            <v>S0_U2_FE_MDIX+</v>
          </cell>
        </row>
        <row r="963">
          <cell r="H963" t="str">
            <v>K53.6</v>
          </cell>
          <cell r="I963" t="str">
            <v>S0_U2_FE_MDIX-</v>
          </cell>
        </row>
        <row r="964">
          <cell r="H964" t="str">
            <v>K53.3</v>
          </cell>
          <cell r="I964" t="str">
            <v>DGND</v>
          </cell>
        </row>
        <row r="965">
          <cell r="H965" t="str">
            <v>K53.2</v>
          </cell>
          <cell r="I965" t="str">
            <v>S0_U3_FE_MDIX+</v>
          </cell>
        </row>
        <row r="966">
          <cell r="H966" t="str">
            <v>K53.9</v>
          </cell>
          <cell r="I966" t="str">
            <v>SD0_FE_MDIX_GIGADIG+</v>
          </cell>
        </row>
        <row r="967">
          <cell r="H967" t="str">
            <v>K53.4</v>
          </cell>
          <cell r="I967" t="str">
            <v>S0_U3_FE_MDIX-</v>
          </cell>
        </row>
        <row r="968">
          <cell r="H968" t="str">
            <v>K53.7</v>
          </cell>
          <cell r="I968" t="str">
            <v>SD0_FE_MDIX_GIGADIG-</v>
          </cell>
        </row>
        <row r="969">
          <cell r="H969" t="str">
            <v>K53.1</v>
          </cell>
          <cell r="I969" t="str">
            <v>SC_UDB053</v>
          </cell>
        </row>
        <row r="970">
          <cell r="H970" t="str">
            <v>K53.5</v>
          </cell>
          <cell r="I970" t="str">
            <v>SC_UDB053</v>
          </cell>
        </row>
        <row r="971">
          <cell r="H971" t="str">
            <v>K53.8</v>
          </cell>
          <cell r="I971" t="str">
            <v>VP5</v>
          </cell>
        </row>
        <row r="972">
          <cell r="H972" t="str">
            <v>K54.10</v>
          </cell>
          <cell r="I972" t="str">
            <v>S0_D1_FE_MDIX+</v>
          </cell>
        </row>
        <row r="973">
          <cell r="H973" t="str">
            <v>K54.6</v>
          </cell>
          <cell r="I973" t="str">
            <v>S0_D1_FE_MDIX-</v>
          </cell>
        </row>
        <row r="974">
          <cell r="H974" t="str">
            <v>K54.3</v>
          </cell>
          <cell r="I974" t="str">
            <v>DGND</v>
          </cell>
        </row>
        <row r="975">
          <cell r="H975" t="str">
            <v>K54.2</v>
          </cell>
          <cell r="I975" t="str">
            <v>S0_DCH_FE_MDIX+</v>
          </cell>
        </row>
        <row r="976">
          <cell r="H976" t="str">
            <v>K54.9</v>
          </cell>
          <cell r="I976" t="str">
            <v>S0_CHR_FE_MDIX+</v>
          </cell>
        </row>
        <row r="977">
          <cell r="H977" t="str">
            <v>K54.4</v>
          </cell>
          <cell r="I977" t="str">
            <v>S0_DCH_FE_MDIX-</v>
          </cell>
        </row>
        <row r="978">
          <cell r="H978" t="str">
            <v>K54.7</v>
          </cell>
          <cell r="I978" t="str">
            <v>S0_CHR_FE_MDIX-</v>
          </cell>
        </row>
        <row r="979">
          <cell r="H979" t="str">
            <v>K54.1</v>
          </cell>
          <cell r="I979" t="str">
            <v>SC_UDB054</v>
          </cell>
        </row>
        <row r="980">
          <cell r="H980" t="str">
            <v>K54.5</v>
          </cell>
          <cell r="I980" t="str">
            <v>SC_UDB054</v>
          </cell>
        </row>
        <row r="981">
          <cell r="H981" t="str">
            <v>K54.8</v>
          </cell>
          <cell r="I981" t="str">
            <v>VP5</v>
          </cell>
        </row>
        <row r="982">
          <cell r="H982" t="str">
            <v>K56.10</v>
          </cell>
          <cell r="I982" t="str">
            <v>S0_FE_MDI+</v>
          </cell>
        </row>
        <row r="983">
          <cell r="H983" t="str">
            <v>K56.6</v>
          </cell>
          <cell r="I983" t="str">
            <v>S0_FE_MDI-</v>
          </cell>
        </row>
        <row r="984">
          <cell r="H984" t="str">
            <v>K56.3</v>
          </cell>
          <cell r="I984" t="str">
            <v>DGND</v>
          </cell>
        </row>
        <row r="985">
          <cell r="H985" t="str">
            <v>K56.2</v>
          </cell>
          <cell r="I985" t="str">
            <v>S0_U1_FE_MDI+</v>
          </cell>
        </row>
        <row r="986">
          <cell r="H986" t="str">
            <v>K56.9</v>
          </cell>
          <cell r="I986" t="str">
            <v>S0_D1_FE_MDI+</v>
          </cell>
        </row>
        <row r="987">
          <cell r="H987" t="str">
            <v>K56.4</v>
          </cell>
          <cell r="I987" t="str">
            <v>S0_U1_FE_MDI-</v>
          </cell>
        </row>
        <row r="988">
          <cell r="H988" t="str">
            <v>K56.7</v>
          </cell>
          <cell r="I988" t="str">
            <v>S0_D1_FE_MDI-</v>
          </cell>
        </row>
        <row r="989">
          <cell r="H989" t="str">
            <v>K56.1</v>
          </cell>
          <cell r="I989" t="str">
            <v>SC_UDB056</v>
          </cell>
        </row>
        <row r="990">
          <cell r="H990" t="str">
            <v>K56.5</v>
          </cell>
          <cell r="I990" t="str">
            <v>SC_UDB056</v>
          </cell>
        </row>
        <row r="991">
          <cell r="H991" t="str">
            <v>K56.8</v>
          </cell>
          <cell r="I991" t="str">
            <v>VP5</v>
          </cell>
        </row>
        <row r="992">
          <cell r="H992" t="str">
            <v>K57.10</v>
          </cell>
          <cell r="I992" t="str">
            <v>S0_U2_FE_MDI+</v>
          </cell>
        </row>
        <row r="993">
          <cell r="H993" t="str">
            <v>K57.6</v>
          </cell>
          <cell r="I993" t="str">
            <v>S0_U2_FE_MDI-</v>
          </cell>
        </row>
        <row r="994">
          <cell r="H994" t="str">
            <v>K57.3</v>
          </cell>
          <cell r="I994" t="str">
            <v>DGND</v>
          </cell>
        </row>
        <row r="995">
          <cell r="H995" t="str">
            <v>K57.2</v>
          </cell>
          <cell r="I995" t="str">
            <v>S0_U3_FE_MDI+</v>
          </cell>
        </row>
        <row r="996">
          <cell r="H996" t="str">
            <v>K57.9</v>
          </cell>
          <cell r="I996" t="str">
            <v>SD0_FE_MDI_GIGADIG+</v>
          </cell>
        </row>
        <row r="997">
          <cell r="H997" t="str">
            <v>K57.4</v>
          </cell>
          <cell r="I997" t="str">
            <v>S0_U3_FE_MDI-</v>
          </cell>
        </row>
        <row r="998">
          <cell r="H998" t="str">
            <v>K57.7</v>
          </cell>
          <cell r="I998" t="str">
            <v>SD0_FE_MDI_GIGADIG-</v>
          </cell>
        </row>
        <row r="999">
          <cell r="H999" t="str">
            <v>K57.1</v>
          </cell>
          <cell r="I999" t="str">
            <v>SC_UDB057</v>
          </cell>
        </row>
        <row r="1000">
          <cell r="H1000" t="str">
            <v>K57.5</v>
          </cell>
          <cell r="I1000" t="str">
            <v>SC_UDB057</v>
          </cell>
        </row>
        <row r="1001">
          <cell r="H1001" t="str">
            <v>K57.8</v>
          </cell>
          <cell r="I1001" t="str">
            <v>VP5</v>
          </cell>
        </row>
        <row r="1002">
          <cell r="H1002" t="str">
            <v>K58.10</v>
          </cell>
          <cell r="I1002" t="str">
            <v>S0_D1_FE_MDI+</v>
          </cell>
        </row>
        <row r="1003">
          <cell r="H1003" t="str">
            <v>K58.6</v>
          </cell>
          <cell r="I1003" t="str">
            <v>S0_D1_FE_MDI-</v>
          </cell>
        </row>
        <row r="1004">
          <cell r="H1004" t="str">
            <v>K58.3</v>
          </cell>
          <cell r="I1004" t="str">
            <v>DGND</v>
          </cell>
        </row>
        <row r="1005">
          <cell r="H1005" t="str">
            <v>K58.2</v>
          </cell>
          <cell r="I1005" t="str">
            <v>S0_DCH_FE_MDI+</v>
          </cell>
        </row>
        <row r="1006">
          <cell r="H1006" t="str">
            <v>K58.9</v>
          </cell>
          <cell r="I1006" t="str">
            <v>S0_CHR_FE_MDI+</v>
          </cell>
        </row>
        <row r="1007">
          <cell r="H1007" t="str">
            <v>K58.4</v>
          </cell>
          <cell r="I1007" t="str">
            <v>S0_DCH_FE_MDI-</v>
          </cell>
        </row>
        <row r="1008">
          <cell r="H1008" t="str">
            <v>K58.7</v>
          </cell>
          <cell r="I1008" t="str">
            <v>S0_CHR_FE_MDI-</v>
          </cell>
        </row>
        <row r="1009">
          <cell r="H1009" t="str">
            <v>K58.1</v>
          </cell>
          <cell r="I1009" t="str">
            <v>SC_UDB058</v>
          </cell>
        </row>
        <row r="1010">
          <cell r="H1010" t="str">
            <v>K58.5</v>
          </cell>
          <cell r="I1010" t="str">
            <v>SC_UDB058</v>
          </cell>
        </row>
        <row r="1011">
          <cell r="H1011" t="str">
            <v>K58.8</v>
          </cell>
          <cell r="I1011" t="str">
            <v>VP5</v>
          </cell>
        </row>
        <row r="1012">
          <cell r="H1012" t="str">
            <v>P1.GH1</v>
          </cell>
          <cell r="I1012">
            <v>0</v>
          </cell>
        </row>
        <row r="1013">
          <cell r="H1013" t="str">
            <v>P1.GH2</v>
          </cell>
          <cell r="I1013">
            <v>0</v>
          </cell>
        </row>
        <row r="1014">
          <cell r="H1014" t="str">
            <v>P1.GH3</v>
          </cell>
          <cell r="I1014">
            <v>0</v>
          </cell>
        </row>
        <row r="1015">
          <cell r="H1015" t="str">
            <v>P1.GH4</v>
          </cell>
          <cell r="I1015">
            <v>0</v>
          </cell>
        </row>
        <row r="1016">
          <cell r="H1016" t="str">
            <v>P3.GH1</v>
          </cell>
          <cell r="I1016">
            <v>0</v>
          </cell>
        </row>
        <row r="1017">
          <cell r="H1017" t="str">
            <v>P3.GH2</v>
          </cell>
          <cell r="I1017">
            <v>0</v>
          </cell>
        </row>
        <row r="1018">
          <cell r="H1018" t="str">
            <v>P3.GH3</v>
          </cell>
          <cell r="I1018">
            <v>0</v>
          </cell>
        </row>
        <row r="1019">
          <cell r="H1019" t="str">
            <v>P3.GH4</v>
          </cell>
          <cell r="I1019">
            <v>0</v>
          </cell>
        </row>
        <row r="1020">
          <cell r="H1020" t="str">
            <v>R20.1</v>
          </cell>
          <cell r="I1020" t="str">
            <v>S0_U6_VDD</v>
          </cell>
        </row>
        <row r="1021">
          <cell r="H1021" t="str">
            <v>R20.2</v>
          </cell>
          <cell r="I1021" t="str">
            <v>VDD18_ATX</v>
          </cell>
        </row>
        <row r="1022">
          <cell r="H1022" t="str">
            <v>R126.1</v>
          </cell>
          <cell r="I1022" t="str">
            <v>S0_CHR_FE_MDIX+</v>
          </cell>
        </row>
        <row r="1023">
          <cell r="H1023" t="str">
            <v>R126.2</v>
          </cell>
          <cell r="I1023" t="str">
            <v>S0_CHR_FE_MDIX-</v>
          </cell>
        </row>
        <row r="1024">
          <cell r="H1024" t="str">
            <v>R130.1</v>
          </cell>
          <cell r="I1024" t="str">
            <v>S0_CHR_FE_MDI+</v>
          </cell>
        </row>
        <row r="1025">
          <cell r="H1025" t="str">
            <v>R130.2</v>
          </cell>
          <cell r="I1025" t="str">
            <v>S0_CHR_FE_MDI-</v>
          </cell>
        </row>
        <row r="1026">
          <cell r="H1026" t="str">
            <v>R133.1</v>
          </cell>
          <cell r="I1026" t="str">
            <v>S0_MCT2</v>
          </cell>
        </row>
        <row r="1027">
          <cell r="H1027" t="str">
            <v>R133.2</v>
          </cell>
          <cell r="I1027" t="str">
            <v>S0_MCT_RC</v>
          </cell>
        </row>
        <row r="1028">
          <cell r="H1028" t="str">
            <v>R134.1</v>
          </cell>
          <cell r="I1028" t="str">
            <v>S0_MCT1</v>
          </cell>
        </row>
        <row r="1029">
          <cell r="H1029" t="str">
            <v>R134.2</v>
          </cell>
          <cell r="I1029" t="str">
            <v>S0_MCT_RC</v>
          </cell>
        </row>
        <row r="1030">
          <cell r="H1030" t="str">
            <v>R135.1</v>
          </cell>
          <cell r="I1030" t="str">
            <v>SG0_MCT1</v>
          </cell>
        </row>
        <row r="1031">
          <cell r="H1031" t="str">
            <v>R135.2</v>
          </cell>
          <cell r="I1031" t="str">
            <v>SG0_MCT_RC</v>
          </cell>
        </row>
        <row r="1032">
          <cell r="H1032" t="str">
            <v>R136.1</v>
          </cell>
          <cell r="I1032" t="str">
            <v>SG0_MCT2</v>
          </cell>
        </row>
        <row r="1033">
          <cell r="H1033" t="str">
            <v>R136.2</v>
          </cell>
          <cell r="I1033" t="str">
            <v>SG0_MCT_RC</v>
          </cell>
        </row>
        <row r="1034">
          <cell r="H1034" t="str">
            <v>R137.1</v>
          </cell>
          <cell r="I1034" t="str">
            <v>S0_U6_VDD</v>
          </cell>
        </row>
        <row r="1035">
          <cell r="H1035" t="str">
            <v>R137.2</v>
          </cell>
          <cell r="I1035" t="str">
            <v>S0_H_SW_CTRL</v>
          </cell>
        </row>
        <row r="1036">
          <cell r="H1036" t="str">
            <v>R138.1</v>
          </cell>
          <cell r="I1036" t="str">
            <v>DGND</v>
          </cell>
        </row>
        <row r="1037">
          <cell r="H1037" t="str">
            <v>R138.2</v>
          </cell>
          <cell r="I1037" t="str">
            <v>S0_L_SW_CTRL</v>
          </cell>
        </row>
        <row r="1038">
          <cell r="H1038" t="str">
            <v>S0_SW_CTRL.1</v>
          </cell>
          <cell r="I1038" t="str">
            <v>S0_H_SW_CTRL</v>
          </cell>
        </row>
        <row r="1039">
          <cell r="H1039" t="str">
            <v>S0_SW_CTRL.2</v>
          </cell>
          <cell r="I1039" t="str">
            <v>S0_HSD093</v>
          </cell>
        </row>
        <row r="1040">
          <cell r="H1040" t="str">
            <v>S0_SW_CTRL.3</v>
          </cell>
          <cell r="I1040" t="str">
            <v>S0_L_SW_CTRL</v>
          </cell>
        </row>
        <row r="1041">
          <cell r="H1041" t="str">
            <v>SITE0.B7</v>
          </cell>
          <cell r="I1041" t="str">
            <v>S0_FE_MDI-</v>
          </cell>
        </row>
        <row r="1042">
          <cell r="H1042" t="str">
            <v>SITE0.A6</v>
          </cell>
          <cell r="I1042" t="str">
            <v>S0_FE_MDIX-</v>
          </cell>
        </row>
        <row r="1043">
          <cell r="H1043" t="str">
            <v>SITE0.B8</v>
          </cell>
          <cell r="I1043" t="str">
            <v>S0_FE_MDI+</v>
          </cell>
        </row>
        <row r="1044">
          <cell r="H1044" t="str">
            <v>SITE0.A7</v>
          </cell>
          <cell r="I1044" t="str">
            <v>S0_FE_MDIX+</v>
          </cell>
        </row>
        <row r="1045">
          <cell r="H1045" t="str">
            <v>T12.2</v>
          </cell>
          <cell r="I1045" t="str">
            <v>S0_MCT1</v>
          </cell>
        </row>
        <row r="1046">
          <cell r="H1046" t="str">
            <v>T12.7</v>
          </cell>
          <cell r="I1046" t="str">
            <v>S0_MCT2</v>
          </cell>
        </row>
        <row r="1047">
          <cell r="H1047" t="str">
            <v>T12.1</v>
          </cell>
          <cell r="I1047" t="str">
            <v>S0_U2_FE_MDIX+</v>
          </cell>
        </row>
        <row r="1048">
          <cell r="H1048" t="str">
            <v>T12.3</v>
          </cell>
          <cell r="I1048" t="str">
            <v>S0_U2_FE_MDIX-</v>
          </cell>
        </row>
        <row r="1049">
          <cell r="H1049" t="str">
            <v>T12.6</v>
          </cell>
          <cell r="I1049" t="str">
            <v>S0_U2_FE_MDI+</v>
          </cell>
        </row>
        <row r="1050">
          <cell r="H1050" t="str">
            <v>T12.8</v>
          </cell>
          <cell r="I1050" t="str">
            <v>S0_U2_FE_MDI-</v>
          </cell>
        </row>
        <row r="1051">
          <cell r="H1051" t="str">
            <v>T12.4</v>
          </cell>
          <cell r="I1051">
            <v>0</v>
          </cell>
        </row>
        <row r="1052">
          <cell r="H1052" t="str">
            <v>T12.5</v>
          </cell>
          <cell r="I1052">
            <v>0</v>
          </cell>
        </row>
        <row r="1053">
          <cell r="H1053" t="str">
            <v>T12.12</v>
          </cell>
          <cell r="I1053">
            <v>0</v>
          </cell>
        </row>
        <row r="1054">
          <cell r="H1054" t="str">
            <v>T12.13</v>
          </cell>
          <cell r="I1054">
            <v>0</v>
          </cell>
        </row>
        <row r="1055">
          <cell r="H1055" t="str">
            <v>T12.15</v>
          </cell>
          <cell r="I1055" t="str">
            <v>S0_TCT</v>
          </cell>
        </row>
        <row r="1056">
          <cell r="H1056" t="str">
            <v>T12.10</v>
          </cell>
          <cell r="I1056" t="str">
            <v>S0_TCT</v>
          </cell>
        </row>
        <row r="1057">
          <cell r="H1057" t="str">
            <v>T12.16</v>
          </cell>
          <cell r="I1057" t="str">
            <v>S0_U1_FE_MDIX+</v>
          </cell>
        </row>
        <row r="1058">
          <cell r="H1058" t="str">
            <v>T12.14</v>
          </cell>
          <cell r="I1058" t="str">
            <v>S0_U1_FE_MDIX-</v>
          </cell>
        </row>
        <row r="1059">
          <cell r="H1059" t="str">
            <v>T12.11</v>
          </cell>
          <cell r="I1059" t="str">
            <v>S0_U1_FE_MDI+</v>
          </cell>
        </row>
        <row r="1060">
          <cell r="H1060" t="str">
            <v>T12.9</v>
          </cell>
          <cell r="I1060" t="str">
            <v>S0_U1_FE_MDI-</v>
          </cell>
        </row>
        <row r="1061">
          <cell r="H1061" t="str">
            <v>T13.2</v>
          </cell>
          <cell r="I1061" t="str">
            <v>SG0_MCT1</v>
          </cell>
        </row>
        <row r="1062">
          <cell r="H1062" t="str">
            <v>T13.7</v>
          </cell>
          <cell r="I1062" t="str">
            <v>SG0_MCT2</v>
          </cell>
        </row>
        <row r="1063">
          <cell r="H1063" t="str">
            <v>T13.1</v>
          </cell>
          <cell r="I1063" t="str">
            <v>SG0_U2_FE_MDIX+</v>
          </cell>
        </row>
        <row r="1064">
          <cell r="H1064" t="str">
            <v>T13.3</v>
          </cell>
          <cell r="I1064" t="str">
            <v>SG0_U2_FE_MDIX-</v>
          </cell>
        </row>
        <row r="1065">
          <cell r="H1065" t="str">
            <v>T13.6</v>
          </cell>
          <cell r="I1065" t="str">
            <v>SG0_U2_FE_MDI+</v>
          </cell>
        </row>
        <row r="1066">
          <cell r="H1066" t="str">
            <v>T13.8</v>
          </cell>
          <cell r="I1066" t="str">
            <v>SG0_U2_FE_MDI-</v>
          </cell>
        </row>
        <row r="1067">
          <cell r="H1067" t="str">
            <v>T13.4</v>
          </cell>
          <cell r="I1067">
            <v>0</v>
          </cell>
        </row>
        <row r="1068">
          <cell r="H1068" t="str">
            <v>T13.5</v>
          </cell>
          <cell r="I1068">
            <v>0</v>
          </cell>
        </row>
        <row r="1069">
          <cell r="H1069" t="str">
            <v>T13.12</v>
          </cell>
          <cell r="I1069">
            <v>0</v>
          </cell>
        </row>
        <row r="1070">
          <cell r="H1070" t="str">
            <v>T13.13</v>
          </cell>
          <cell r="I1070">
            <v>0</v>
          </cell>
        </row>
        <row r="1071">
          <cell r="H1071" t="str">
            <v>T13.15</v>
          </cell>
          <cell r="I1071" t="str">
            <v>SG0_TCT</v>
          </cell>
        </row>
        <row r="1072">
          <cell r="H1072" t="str">
            <v>T13.10</v>
          </cell>
          <cell r="I1072" t="str">
            <v>SG0_TCT</v>
          </cell>
        </row>
        <row r="1073">
          <cell r="H1073" t="str">
            <v>T13.16</v>
          </cell>
          <cell r="I1073" t="str">
            <v>SG0_U1_FE_MDIX+</v>
          </cell>
        </row>
        <row r="1074">
          <cell r="H1074" t="str">
            <v>T13.14</v>
          </cell>
          <cell r="I1074" t="str">
            <v>SG0_U1_FE_MDIX-</v>
          </cell>
        </row>
        <row r="1075">
          <cell r="H1075" t="str">
            <v>T13.11</v>
          </cell>
          <cell r="I1075" t="str">
            <v>SG0_U1_FE_MDI+</v>
          </cell>
        </row>
        <row r="1076">
          <cell r="H1076" t="str">
            <v>T13.9</v>
          </cell>
          <cell r="I1076" t="str">
            <v>SG0_U1_FE_MDI-</v>
          </cell>
        </row>
        <row r="1077">
          <cell r="H1077" t="str">
            <v>U6.61</v>
          </cell>
          <cell r="I1077" t="str">
            <v>S0_U4_FE_MDIX+</v>
          </cell>
        </row>
        <row r="1078">
          <cell r="H1078" t="str">
            <v>U6.59</v>
          </cell>
          <cell r="I1078" t="str">
            <v>S0_LB_FE_MDIX+</v>
          </cell>
        </row>
        <row r="1079">
          <cell r="H1079" t="str">
            <v>U6.60</v>
          </cell>
          <cell r="I1079" t="str">
            <v>S0_U4_FE_MDIX-</v>
          </cell>
        </row>
        <row r="1080">
          <cell r="H1080" t="str">
            <v>U6.58</v>
          </cell>
          <cell r="I1080" t="str">
            <v>S0_LB_FE_MDIX-</v>
          </cell>
        </row>
        <row r="1081">
          <cell r="H1081" t="str">
            <v>U6.55</v>
          </cell>
          <cell r="I1081" t="str">
            <v>S0_U4_FE_MDI+</v>
          </cell>
        </row>
        <row r="1082">
          <cell r="H1082" t="str">
            <v>U6.53</v>
          </cell>
          <cell r="I1082" t="str">
            <v>S0_LB_FE_MDI+</v>
          </cell>
        </row>
        <row r="1083">
          <cell r="H1083" t="str">
            <v>U6.54</v>
          </cell>
          <cell r="I1083" t="str">
            <v>S0_U4_FE_MDI-</v>
          </cell>
        </row>
        <row r="1084">
          <cell r="H1084" t="str">
            <v>U6.52</v>
          </cell>
          <cell r="I1084" t="str">
            <v>S0_LB_FE_MDI-</v>
          </cell>
        </row>
        <row r="1085">
          <cell r="H1085" t="str">
            <v>U6.49</v>
          </cell>
          <cell r="I1085">
            <v>0</v>
          </cell>
        </row>
        <row r="1086">
          <cell r="H1086" t="str">
            <v>U6.47</v>
          </cell>
          <cell r="I1086">
            <v>0</v>
          </cell>
        </row>
        <row r="1087">
          <cell r="H1087" t="str">
            <v>U6.48</v>
          </cell>
          <cell r="I1087">
            <v>0</v>
          </cell>
        </row>
        <row r="1088">
          <cell r="H1088" t="str">
            <v>U6.46</v>
          </cell>
          <cell r="I1088">
            <v>0</v>
          </cell>
        </row>
        <row r="1089">
          <cell r="H1089" t="str">
            <v>U6.45</v>
          </cell>
          <cell r="I1089" t="str">
            <v>SG0_U3_FE_MDIX+</v>
          </cell>
        </row>
        <row r="1090">
          <cell r="H1090" t="str">
            <v>U6.43</v>
          </cell>
          <cell r="I1090" t="str">
            <v>S0_LB_FE_MDI+</v>
          </cell>
        </row>
        <row r="1091">
          <cell r="H1091" t="str">
            <v>U6.44</v>
          </cell>
          <cell r="I1091" t="str">
            <v>SG0_U3_FE_MDIX-</v>
          </cell>
        </row>
        <row r="1092">
          <cell r="H1092" t="str">
            <v>U6.42</v>
          </cell>
          <cell r="I1092" t="str">
            <v>S0_LB_FE_MDI-</v>
          </cell>
        </row>
        <row r="1093">
          <cell r="H1093" t="str">
            <v>U6.39</v>
          </cell>
          <cell r="I1093" t="str">
            <v>SG0_U3_FE_MDI+</v>
          </cell>
        </row>
        <row r="1094">
          <cell r="H1094" t="str">
            <v>U6.37</v>
          </cell>
          <cell r="I1094" t="str">
            <v>S0_LB_FE_MDIX+</v>
          </cell>
        </row>
        <row r="1095">
          <cell r="H1095" t="str">
            <v>U6.38</v>
          </cell>
          <cell r="I1095" t="str">
            <v>SG0_U3_FE_MDI-</v>
          </cell>
        </row>
        <row r="1096">
          <cell r="H1096" t="str">
            <v>U6.36</v>
          </cell>
          <cell r="I1096" t="str">
            <v>S0_LB_FE_MDIX-</v>
          </cell>
        </row>
        <row r="1097">
          <cell r="H1097" t="str">
            <v>U6.6</v>
          </cell>
          <cell r="I1097" t="str">
            <v>S0_U3_FE_MDIX+</v>
          </cell>
        </row>
        <row r="1098">
          <cell r="H1098" t="str">
            <v>U6.7</v>
          </cell>
          <cell r="I1098" t="str">
            <v>S0_U3_FE_MDIX-</v>
          </cell>
        </row>
        <row r="1099">
          <cell r="H1099" t="str">
            <v>U6.12</v>
          </cell>
          <cell r="I1099" t="str">
            <v>S0_U3_FE_MDI+</v>
          </cell>
        </row>
        <row r="1100">
          <cell r="H1100" t="str">
            <v>U6.13</v>
          </cell>
          <cell r="I1100" t="str">
            <v>S0_U3_FE_MDI-</v>
          </cell>
        </row>
        <row r="1101">
          <cell r="H1101" t="str">
            <v>U6.18</v>
          </cell>
          <cell r="I1101">
            <v>0</v>
          </cell>
        </row>
        <row r="1102">
          <cell r="H1102" t="str">
            <v>U6.19</v>
          </cell>
          <cell r="I1102">
            <v>0</v>
          </cell>
        </row>
        <row r="1103">
          <cell r="H1103" t="str">
            <v>U6.21</v>
          </cell>
          <cell r="I1103" t="str">
            <v>SG0_U2_FE_MDIX+</v>
          </cell>
        </row>
        <row r="1104">
          <cell r="H1104" t="str">
            <v>U6.22</v>
          </cell>
          <cell r="I1104" t="str">
            <v>SG0_U2_FE_MDIX-</v>
          </cell>
        </row>
        <row r="1105">
          <cell r="H1105" t="str">
            <v>U6.27</v>
          </cell>
          <cell r="I1105" t="str">
            <v>SG0_U2_FE_MDI+</v>
          </cell>
        </row>
        <row r="1106">
          <cell r="H1106" t="str">
            <v>U6.28</v>
          </cell>
          <cell r="I1106" t="str">
            <v>SG0_U2_FE_MDI-</v>
          </cell>
        </row>
        <row r="1107">
          <cell r="H1107" t="str">
            <v>U6.1</v>
          </cell>
          <cell r="I1107" t="str">
            <v>DGND</v>
          </cell>
        </row>
        <row r="1108">
          <cell r="H1108" t="str">
            <v>U6.3</v>
          </cell>
          <cell r="I1108" t="str">
            <v>DGND</v>
          </cell>
        </row>
        <row r="1109">
          <cell r="H1109" t="str">
            <v>U6.4</v>
          </cell>
          <cell r="I1109" t="str">
            <v>DGND</v>
          </cell>
        </row>
        <row r="1110">
          <cell r="H1110" t="str">
            <v>U6.5</v>
          </cell>
          <cell r="I1110" t="str">
            <v>DGND</v>
          </cell>
        </row>
        <row r="1111">
          <cell r="H1111" t="str">
            <v>U6.9</v>
          </cell>
          <cell r="I1111" t="str">
            <v>DGND</v>
          </cell>
        </row>
        <row r="1112">
          <cell r="H1112" t="str">
            <v>U6.14</v>
          </cell>
          <cell r="I1112" t="str">
            <v>DGND</v>
          </cell>
        </row>
        <row r="1113">
          <cell r="H1113" t="str">
            <v>U6.17</v>
          </cell>
          <cell r="I1113" t="str">
            <v>DGND</v>
          </cell>
        </row>
        <row r="1114">
          <cell r="H1114" t="str">
            <v>U6.23</v>
          </cell>
          <cell r="I1114" t="str">
            <v>DGND</v>
          </cell>
        </row>
        <row r="1115">
          <cell r="H1115" t="str">
            <v>U6.29</v>
          </cell>
          <cell r="I1115" t="str">
            <v>DGND</v>
          </cell>
        </row>
        <row r="1116">
          <cell r="H1116" t="str">
            <v>U6.30</v>
          </cell>
          <cell r="I1116" t="str">
            <v>DGND</v>
          </cell>
        </row>
        <row r="1117">
          <cell r="H1117" t="str">
            <v>U6.32</v>
          </cell>
          <cell r="I1117" t="str">
            <v>DGND</v>
          </cell>
        </row>
        <row r="1118">
          <cell r="H1118" t="str">
            <v>U6.34</v>
          </cell>
          <cell r="I1118" t="str">
            <v>DGND</v>
          </cell>
        </row>
        <row r="1119">
          <cell r="H1119" t="str">
            <v>U6.35</v>
          </cell>
          <cell r="I1119" t="str">
            <v>DGND</v>
          </cell>
        </row>
        <row r="1120">
          <cell r="H1120" t="str">
            <v>U6.41</v>
          </cell>
          <cell r="I1120" t="str">
            <v>DGND</v>
          </cell>
        </row>
        <row r="1121">
          <cell r="H1121" t="str">
            <v>U6.50</v>
          </cell>
          <cell r="I1121" t="str">
            <v>DGND</v>
          </cell>
        </row>
        <row r="1122">
          <cell r="H1122" t="str">
            <v>U6.51</v>
          </cell>
          <cell r="I1122" t="str">
            <v>DGND</v>
          </cell>
        </row>
        <row r="1123">
          <cell r="H1123" t="str">
            <v>U6.57</v>
          </cell>
          <cell r="I1123" t="str">
            <v>DGND</v>
          </cell>
        </row>
        <row r="1124">
          <cell r="H1124" t="str">
            <v>U6.62</v>
          </cell>
          <cell r="I1124" t="str">
            <v>DGND</v>
          </cell>
        </row>
        <row r="1125">
          <cell r="H1125" t="str">
            <v>U6.63</v>
          </cell>
          <cell r="I1125" t="str">
            <v>DGND</v>
          </cell>
        </row>
        <row r="1126">
          <cell r="H1126" t="str">
            <v>U6.10</v>
          </cell>
          <cell r="I1126" t="str">
            <v>S0_HSD093</v>
          </cell>
        </row>
        <row r="1127">
          <cell r="H1127" t="str">
            <v>U6.25</v>
          </cell>
          <cell r="I1127" t="str">
            <v>S0_HSD093</v>
          </cell>
        </row>
        <row r="1128">
          <cell r="H1128" t="str">
            <v>U6.2</v>
          </cell>
          <cell r="I1128" t="str">
            <v>S0_U6_VDD</v>
          </cell>
        </row>
        <row r="1129">
          <cell r="H1129" t="str">
            <v>U6.8</v>
          </cell>
          <cell r="I1129" t="str">
            <v>S0_U6_VDD</v>
          </cell>
        </row>
        <row r="1130">
          <cell r="H1130" t="str">
            <v>U6.11</v>
          </cell>
          <cell r="I1130" t="str">
            <v>S0_U6_VDD</v>
          </cell>
        </row>
        <row r="1131">
          <cell r="H1131" t="str">
            <v>U6.15</v>
          </cell>
          <cell r="I1131" t="str">
            <v>S0_U6_VDD</v>
          </cell>
        </row>
        <row r="1132">
          <cell r="H1132" t="str">
            <v>U6.16</v>
          </cell>
          <cell r="I1132" t="str">
            <v>S0_U6_VDD</v>
          </cell>
        </row>
        <row r="1133">
          <cell r="H1133" t="str">
            <v>U6.20</v>
          </cell>
          <cell r="I1133" t="str">
            <v>S0_U6_VDD</v>
          </cell>
        </row>
        <row r="1134">
          <cell r="H1134" t="str">
            <v>U6.24</v>
          </cell>
          <cell r="I1134" t="str">
            <v>S0_U6_VDD</v>
          </cell>
        </row>
        <row r="1135">
          <cell r="H1135" t="str">
            <v>U6.26</v>
          </cell>
          <cell r="I1135" t="str">
            <v>S0_U6_VDD</v>
          </cell>
        </row>
        <row r="1136">
          <cell r="H1136" t="str">
            <v>U6.31</v>
          </cell>
          <cell r="I1136" t="str">
            <v>S0_U6_VDD</v>
          </cell>
        </row>
        <row r="1137">
          <cell r="H1137" t="str">
            <v>U6.33</v>
          </cell>
          <cell r="I1137" t="str">
            <v>S0_U6_VDD</v>
          </cell>
        </row>
        <row r="1138">
          <cell r="H1138" t="str">
            <v>U6.40</v>
          </cell>
          <cell r="I1138" t="str">
            <v>S0_U6_VDD</v>
          </cell>
        </row>
        <row r="1139">
          <cell r="H1139" t="str">
            <v>U6.56</v>
          </cell>
          <cell r="I1139" t="str">
            <v>S0_U6_VDD</v>
          </cell>
        </row>
        <row r="1140">
          <cell r="H1140" t="str">
            <v>U6.64</v>
          </cell>
          <cell r="I1140" t="str">
            <v>S0_U6_VDD</v>
          </cell>
        </row>
        <row r="1141">
          <cell r="H1141" t="str">
            <v>K180.10</v>
          </cell>
          <cell r="I1141" t="str">
            <v>S0_R_P0_TXEN</v>
          </cell>
        </row>
        <row r="1142">
          <cell r="H1142" t="str">
            <v>K180.6</v>
          </cell>
          <cell r="I1142" t="str">
            <v>S0_R_P0_TXD0</v>
          </cell>
        </row>
        <row r="1143">
          <cell r="H1143" t="str">
            <v>K180.3</v>
          </cell>
          <cell r="I1143" t="str">
            <v>DGND</v>
          </cell>
        </row>
        <row r="1144">
          <cell r="H1144" t="str">
            <v>K180.2</v>
          </cell>
          <cell r="I1144" t="str">
            <v>S0_SCANA_HSD212</v>
          </cell>
        </row>
        <row r="1145">
          <cell r="H1145" t="str">
            <v>K180.9</v>
          </cell>
          <cell r="I1145" t="str">
            <v>SG0_P0_RXDV</v>
          </cell>
        </row>
        <row r="1146">
          <cell r="H1146" t="str">
            <v>K180.4</v>
          </cell>
          <cell r="I1146" t="str">
            <v>S0_SCANA_HSD213</v>
          </cell>
        </row>
        <row r="1147">
          <cell r="H1147" t="str">
            <v>K180.7</v>
          </cell>
          <cell r="I1147" t="str">
            <v>S0_1_P0_TXD0</v>
          </cell>
        </row>
        <row r="1148">
          <cell r="H1148" t="str">
            <v>K180.1</v>
          </cell>
          <cell r="I1148" t="str">
            <v>S0_K180</v>
          </cell>
        </row>
        <row r="1149">
          <cell r="H1149" t="str">
            <v>K180.5</v>
          </cell>
          <cell r="I1149" t="str">
            <v>S0_K180</v>
          </cell>
        </row>
        <row r="1150">
          <cell r="H1150" t="str">
            <v>K180.8</v>
          </cell>
          <cell r="I1150" t="str">
            <v>VP5</v>
          </cell>
        </row>
        <row r="1151">
          <cell r="H1151" t="str">
            <v>K181.10</v>
          </cell>
          <cell r="I1151" t="str">
            <v>S0_R_P0_TXD1</v>
          </cell>
        </row>
        <row r="1152">
          <cell r="H1152" t="str">
            <v>K181.6</v>
          </cell>
          <cell r="I1152" t="str">
            <v>S0_R_P0_TXC</v>
          </cell>
        </row>
        <row r="1153">
          <cell r="H1153" t="str">
            <v>K181.3</v>
          </cell>
          <cell r="I1153" t="str">
            <v>DGND</v>
          </cell>
        </row>
        <row r="1154">
          <cell r="H1154" t="str">
            <v>K181.2</v>
          </cell>
          <cell r="I1154" t="str">
            <v>S0_SCANA_HSD214</v>
          </cell>
        </row>
        <row r="1155">
          <cell r="H1155" t="str">
            <v>K181.9</v>
          </cell>
          <cell r="I1155" t="str">
            <v>S0_1_P0_TXD1</v>
          </cell>
        </row>
        <row r="1156">
          <cell r="H1156" t="str">
            <v>K181.4</v>
          </cell>
          <cell r="I1156" t="str">
            <v>S0_SCANA_HSD215</v>
          </cell>
        </row>
        <row r="1157">
          <cell r="H1157" t="str">
            <v>K181.7</v>
          </cell>
          <cell r="I1157" t="str">
            <v>S0_1_P0_TXC</v>
          </cell>
        </row>
        <row r="1158">
          <cell r="H1158" t="str">
            <v>K181.1</v>
          </cell>
          <cell r="I1158" t="str">
            <v>S0_K181</v>
          </cell>
        </row>
        <row r="1159">
          <cell r="H1159" t="str">
            <v>K181.5</v>
          </cell>
          <cell r="I1159" t="str">
            <v>S0_K181</v>
          </cell>
        </row>
        <row r="1160">
          <cell r="H1160" t="str">
            <v>K181.8</v>
          </cell>
          <cell r="I1160" t="str">
            <v>VP5</v>
          </cell>
        </row>
        <row r="1161">
          <cell r="H1161" t="str">
            <v>K182.10</v>
          </cell>
          <cell r="I1161" t="str">
            <v>S0_R_P0_TXD2</v>
          </cell>
        </row>
        <row r="1162">
          <cell r="H1162" t="str">
            <v>K182.6</v>
          </cell>
          <cell r="I1162" t="str">
            <v>S0_R_P0_RXD0</v>
          </cell>
        </row>
        <row r="1163">
          <cell r="H1163" t="str">
            <v>K182.3</v>
          </cell>
          <cell r="I1163" t="str">
            <v>DGND</v>
          </cell>
        </row>
        <row r="1164">
          <cell r="H1164" t="str">
            <v>K182.2</v>
          </cell>
          <cell r="I1164" t="str">
            <v>S0_SCANA_HSD216</v>
          </cell>
        </row>
        <row r="1165">
          <cell r="H1165" t="str">
            <v>K182.9</v>
          </cell>
          <cell r="I1165" t="str">
            <v>S0_1_P0_TXD2</v>
          </cell>
        </row>
        <row r="1166">
          <cell r="H1166" t="str">
            <v>K182.4</v>
          </cell>
          <cell r="I1166" t="str">
            <v>S0_SCANA_HSD217</v>
          </cell>
        </row>
        <row r="1167">
          <cell r="H1167" t="str">
            <v>K182.7</v>
          </cell>
          <cell r="I1167" t="str">
            <v>SG0_P0_TXD0</v>
          </cell>
        </row>
        <row r="1168">
          <cell r="H1168" t="str">
            <v>K182.1</v>
          </cell>
          <cell r="I1168" t="str">
            <v>S0_K182</v>
          </cell>
        </row>
        <row r="1169">
          <cell r="H1169" t="str">
            <v>K182.5</v>
          </cell>
          <cell r="I1169" t="str">
            <v>S0_K182</v>
          </cell>
        </row>
        <row r="1170">
          <cell r="H1170" t="str">
            <v>K182.8</v>
          </cell>
          <cell r="I1170" t="str">
            <v>VP5</v>
          </cell>
        </row>
        <row r="1171">
          <cell r="H1171" t="str">
            <v>K183.10</v>
          </cell>
          <cell r="I1171" t="str">
            <v>S0_R_P0_TXD3</v>
          </cell>
        </row>
        <row r="1172">
          <cell r="H1172" t="str">
            <v>K183.6</v>
          </cell>
          <cell r="I1172" t="str">
            <v>S0_R_P0_RXER</v>
          </cell>
        </row>
        <row r="1173">
          <cell r="H1173" t="str">
            <v>K183.3</v>
          </cell>
          <cell r="I1173" t="str">
            <v>DGND</v>
          </cell>
        </row>
        <row r="1174">
          <cell r="H1174" t="str">
            <v>K183.2</v>
          </cell>
          <cell r="I1174" t="str">
            <v>S0_SCANA_HSD218</v>
          </cell>
        </row>
        <row r="1175">
          <cell r="H1175" t="str">
            <v>K183.9</v>
          </cell>
          <cell r="I1175" t="str">
            <v>S0_1_P0_TXD3</v>
          </cell>
        </row>
        <row r="1176">
          <cell r="H1176" t="str">
            <v>K183.4</v>
          </cell>
          <cell r="I1176" t="str">
            <v>S0_SCAND_HSD219</v>
          </cell>
        </row>
        <row r="1177">
          <cell r="H1177" t="str">
            <v>K183.7</v>
          </cell>
          <cell r="I1177" t="str">
            <v>DGND</v>
          </cell>
        </row>
        <row r="1178">
          <cell r="H1178" t="str">
            <v>K183.1</v>
          </cell>
          <cell r="I1178" t="str">
            <v>S0_K183</v>
          </cell>
        </row>
        <row r="1179">
          <cell r="H1179" t="str">
            <v>K183.5</v>
          </cell>
          <cell r="I1179" t="str">
            <v>S0_K183</v>
          </cell>
        </row>
        <row r="1180">
          <cell r="H1180" t="str">
            <v>K183.8</v>
          </cell>
          <cell r="I1180" t="str">
            <v>VP5</v>
          </cell>
        </row>
        <row r="1181">
          <cell r="H1181" t="str">
            <v>K229.10</v>
          </cell>
          <cell r="I1181" t="str">
            <v>S0_1_P0_TXD0</v>
          </cell>
        </row>
        <row r="1182">
          <cell r="H1182" t="str">
            <v>K229.6</v>
          </cell>
          <cell r="I1182" t="str">
            <v>S0_1_P0_TXD1</v>
          </cell>
        </row>
        <row r="1183">
          <cell r="H1183" t="str">
            <v>K229.3</v>
          </cell>
          <cell r="I1183" t="str">
            <v>DGND</v>
          </cell>
        </row>
        <row r="1184">
          <cell r="H1184" t="str">
            <v>K229.2</v>
          </cell>
          <cell r="I1184" t="str">
            <v>SD0_P0_TXD0_DSP</v>
          </cell>
        </row>
        <row r="1185">
          <cell r="H1185" t="str">
            <v>K229.9</v>
          </cell>
          <cell r="I1185" t="str">
            <v>SG0_P0_RXD0</v>
          </cell>
        </row>
        <row r="1186">
          <cell r="H1186" t="str">
            <v>K229.4</v>
          </cell>
          <cell r="I1186" t="str">
            <v>SD0_P0_TXD1_DSP</v>
          </cell>
        </row>
        <row r="1187">
          <cell r="H1187" t="str">
            <v>K229.7</v>
          </cell>
          <cell r="I1187" t="str">
            <v>SG0_P0_RXD1</v>
          </cell>
        </row>
        <row r="1188">
          <cell r="H1188" t="str">
            <v>K229.1</v>
          </cell>
          <cell r="I1188" t="str">
            <v>S0_RGMII_CBIT</v>
          </cell>
        </row>
        <row r="1189">
          <cell r="H1189" t="str">
            <v>K229.5</v>
          </cell>
          <cell r="I1189" t="str">
            <v>S0_RGMII_CBIT</v>
          </cell>
        </row>
        <row r="1190">
          <cell r="H1190" t="str">
            <v>K229.8</v>
          </cell>
          <cell r="I1190" t="str">
            <v>VP5</v>
          </cell>
        </row>
        <row r="1191">
          <cell r="H1191" t="str">
            <v>K230.10</v>
          </cell>
          <cell r="I1191" t="str">
            <v>S0_1_P0_TXC</v>
          </cell>
        </row>
        <row r="1192">
          <cell r="H1192" t="str">
            <v>K230.6</v>
          </cell>
          <cell r="I1192" t="str">
            <v>S0_1_P0_TXD2</v>
          </cell>
        </row>
        <row r="1193">
          <cell r="H1193" t="str">
            <v>K230.3</v>
          </cell>
          <cell r="I1193" t="str">
            <v>DGND</v>
          </cell>
        </row>
        <row r="1194">
          <cell r="H1194" t="str">
            <v>K230.2</v>
          </cell>
          <cell r="I1194" t="str">
            <v>SD0_P0_TXC_DSP</v>
          </cell>
        </row>
        <row r="1195">
          <cell r="H1195" t="str">
            <v>K230.9</v>
          </cell>
          <cell r="I1195" t="str">
            <v>SG0_P0_RXC</v>
          </cell>
        </row>
        <row r="1196">
          <cell r="H1196" t="str">
            <v>K230.4</v>
          </cell>
          <cell r="I1196" t="str">
            <v>SD0_P0_TXD2_DSP</v>
          </cell>
        </row>
        <row r="1197">
          <cell r="H1197" t="str">
            <v>K230.7</v>
          </cell>
          <cell r="I1197" t="str">
            <v>SG0_P0_RXD2</v>
          </cell>
        </row>
        <row r="1198">
          <cell r="H1198" t="str">
            <v>K230.1</v>
          </cell>
          <cell r="I1198" t="str">
            <v>S0_RGMII_CBIT</v>
          </cell>
        </row>
        <row r="1199">
          <cell r="H1199" t="str">
            <v>K230.5</v>
          </cell>
          <cell r="I1199" t="str">
            <v>S0_RGMII_CBIT</v>
          </cell>
        </row>
        <row r="1200">
          <cell r="H1200" t="str">
            <v>K230.8</v>
          </cell>
          <cell r="I1200" t="str">
            <v>VP5</v>
          </cell>
        </row>
        <row r="1201">
          <cell r="H1201" t="str">
            <v>K231.10</v>
          </cell>
          <cell r="I1201" t="str">
            <v>S0_1_P0_TXD3</v>
          </cell>
        </row>
        <row r="1202">
          <cell r="H1202" t="str">
            <v>K231.6</v>
          </cell>
          <cell r="I1202" t="str">
            <v>S0_R_P0_RXD1</v>
          </cell>
        </row>
        <row r="1203">
          <cell r="H1203" t="str">
            <v>K231.3</v>
          </cell>
          <cell r="I1203" t="str">
            <v>DGND</v>
          </cell>
        </row>
        <row r="1204">
          <cell r="H1204" t="str">
            <v>K231.2</v>
          </cell>
          <cell r="I1204" t="str">
            <v>SD0_P0_TXD3_DSP</v>
          </cell>
        </row>
        <row r="1205">
          <cell r="H1205" t="str">
            <v>K231.9</v>
          </cell>
          <cell r="I1205" t="str">
            <v>SG0_P0_RXD3</v>
          </cell>
        </row>
        <row r="1206">
          <cell r="H1206" t="str">
            <v>K231.4</v>
          </cell>
          <cell r="I1206" t="str">
            <v>S0_SCANA_HSD207</v>
          </cell>
        </row>
        <row r="1207">
          <cell r="H1207" t="str">
            <v>K231.7</v>
          </cell>
          <cell r="I1207" t="str">
            <v>SG0_P0_TXD1</v>
          </cell>
        </row>
        <row r="1208">
          <cell r="H1208" t="str">
            <v>K231.1</v>
          </cell>
          <cell r="I1208" t="str">
            <v>S0_RGMII_CBIT</v>
          </cell>
        </row>
        <row r="1209">
          <cell r="H1209" t="str">
            <v>K231.5</v>
          </cell>
          <cell r="I1209" t="str">
            <v>S0_RGMII_CBIT</v>
          </cell>
        </row>
        <row r="1210">
          <cell r="H1210" t="str">
            <v>K231.8</v>
          </cell>
          <cell r="I1210" t="str">
            <v>VP5</v>
          </cell>
        </row>
        <row r="1211">
          <cell r="H1211" t="str">
            <v>K232.10</v>
          </cell>
          <cell r="I1211" t="str">
            <v>S0_R_P0_RXD3</v>
          </cell>
        </row>
        <row r="1212">
          <cell r="H1212" t="str">
            <v>K232.6</v>
          </cell>
          <cell r="I1212" t="str">
            <v>S0_R_P0_RXDV</v>
          </cell>
        </row>
        <row r="1213">
          <cell r="H1213" t="str">
            <v>K232.3</v>
          </cell>
          <cell r="I1213" t="str">
            <v>DGND</v>
          </cell>
        </row>
        <row r="1214">
          <cell r="H1214" t="str">
            <v>K232.2</v>
          </cell>
          <cell r="I1214" t="str">
            <v>S0_SCANA_HSD208</v>
          </cell>
        </row>
        <row r="1215">
          <cell r="H1215" t="str">
            <v>K232.9</v>
          </cell>
          <cell r="I1215" t="str">
            <v>SG0_P0_TXD3</v>
          </cell>
        </row>
        <row r="1216">
          <cell r="H1216" t="str">
            <v>K232.4</v>
          </cell>
          <cell r="I1216" t="str">
            <v>S0_SCAND_HSD209</v>
          </cell>
        </row>
        <row r="1217">
          <cell r="H1217" t="str">
            <v>K232.7</v>
          </cell>
          <cell r="I1217" t="str">
            <v>SG0_P0_TXEN</v>
          </cell>
        </row>
        <row r="1218">
          <cell r="H1218" t="str">
            <v>K232.1</v>
          </cell>
          <cell r="I1218" t="str">
            <v>S0_RGMII_CBIT</v>
          </cell>
        </row>
        <row r="1219">
          <cell r="H1219" t="str">
            <v>K232.5</v>
          </cell>
          <cell r="I1219" t="str">
            <v>S0_RGMII_CBIT</v>
          </cell>
        </row>
        <row r="1220">
          <cell r="H1220" t="str">
            <v>K232.8</v>
          </cell>
          <cell r="I1220" t="str">
            <v>VP5</v>
          </cell>
        </row>
        <row r="1221">
          <cell r="H1221" t="str">
            <v>K233.10</v>
          </cell>
          <cell r="I1221" t="str">
            <v>S0_R_P0_RXC</v>
          </cell>
        </row>
        <row r="1222">
          <cell r="H1222" t="str">
            <v>K233.6</v>
          </cell>
          <cell r="I1222" t="str">
            <v>S0_R_P0_RXD2</v>
          </cell>
        </row>
        <row r="1223">
          <cell r="H1223" t="str">
            <v>K233.3</v>
          </cell>
          <cell r="I1223" t="str">
            <v>DGND</v>
          </cell>
        </row>
        <row r="1224">
          <cell r="H1224" t="str">
            <v>K233.2</v>
          </cell>
          <cell r="I1224" t="str">
            <v>S0_SCANA_HSD210</v>
          </cell>
        </row>
        <row r="1225">
          <cell r="H1225" t="str">
            <v>K233.9</v>
          </cell>
          <cell r="I1225" t="str">
            <v>SG0_P0_TXC</v>
          </cell>
        </row>
        <row r="1226">
          <cell r="H1226" t="str">
            <v>K233.4</v>
          </cell>
          <cell r="I1226" t="str">
            <v>S0_SCANA_HSD211</v>
          </cell>
        </row>
        <row r="1227">
          <cell r="H1227" t="str">
            <v>K233.7</v>
          </cell>
          <cell r="I1227" t="str">
            <v>SG0_P0_TXD2</v>
          </cell>
        </row>
        <row r="1228">
          <cell r="H1228" t="str">
            <v>K233.1</v>
          </cell>
          <cell r="I1228" t="str">
            <v>S0_RGMII_CBIT</v>
          </cell>
        </row>
        <row r="1229">
          <cell r="H1229" t="str">
            <v>K233.5</v>
          </cell>
          <cell r="I1229" t="str">
            <v>S0_RGMII_CBIT</v>
          </cell>
        </row>
        <row r="1230">
          <cell r="H1230" t="str">
            <v>K233.8</v>
          </cell>
          <cell r="I1230" t="str">
            <v>VP5</v>
          </cell>
        </row>
        <row r="1231">
          <cell r="H1231" t="str">
            <v>Q180.1</v>
          </cell>
          <cell r="I1231" t="str">
            <v>S0_QB_K180</v>
          </cell>
        </row>
        <row r="1232">
          <cell r="H1232" t="str">
            <v>Q180.3</v>
          </cell>
          <cell r="I1232" t="str">
            <v>S0_K180</v>
          </cell>
        </row>
        <row r="1233">
          <cell r="H1233" t="str">
            <v>Q180.2</v>
          </cell>
          <cell r="I1233" t="str">
            <v>DGND</v>
          </cell>
        </row>
        <row r="1234">
          <cell r="H1234" t="str">
            <v>Q181.1</v>
          </cell>
          <cell r="I1234" t="str">
            <v>S0_QB_K181</v>
          </cell>
        </row>
        <row r="1235">
          <cell r="H1235" t="str">
            <v>Q181.3</v>
          </cell>
          <cell r="I1235" t="str">
            <v>S0_K181</v>
          </cell>
        </row>
        <row r="1236">
          <cell r="H1236" t="str">
            <v>Q181.2</v>
          </cell>
          <cell r="I1236" t="str">
            <v>DGND</v>
          </cell>
        </row>
        <row r="1237">
          <cell r="H1237" t="str">
            <v>Q182.1</v>
          </cell>
          <cell r="I1237" t="str">
            <v>S0_QB_K182</v>
          </cell>
        </row>
        <row r="1238">
          <cell r="H1238" t="str">
            <v>Q182.3</v>
          </cell>
          <cell r="I1238" t="str">
            <v>S0_K182</v>
          </cell>
        </row>
        <row r="1239">
          <cell r="H1239" t="str">
            <v>Q182.2</v>
          </cell>
          <cell r="I1239" t="str">
            <v>DGND</v>
          </cell>
        </row>
        <row r="1240">
          <cell r="H1240" t="str">
            <v>Q183.1</v>
          </cell>
          <cell r="I1240" t="str">
            <v>S0_QB_K183</v>
          </cell>
        </row>
        <row r="1241">
          <cell r="H1241" t="str">
            <v>Q183.3</v>
          </cell>
          <cell r="I1241" t="str">
            <v>S0_K183</v>
          </cell>
        </row>
        <row r="1242">
          <cell r="H1242" t="str">
            <v>Q183.2</v>
          </cell>
          <cell r="I1242" t="str">
            <v>DGND</v>
          </cell>
        </row>
        <row r="1243">
          <cell r="H1243" t="str">
            <v>Q229.1</v>
          </cell>
          <cell r="I1243" t="str">
            <v>S0_QB_K229</v>
          </cell>
        </row>
        <row r="1244">
          <cell r="H1244" t="str">
            <v>Q229.3</v>
          </cell>
          <cell r="I1244" t="str">
            <v>S0_RGMII_CBIT</v>
          </cell>
        </row>
        <row r="1245">
          <cell r="H1245" t="str">
            <v>Q229.2</v>
          </cell>
          <cell r="I1245" t="str">
            <v>DGND</v>
          </cell>
        </row>
        <row r="1246">
          <cell r="H1246" t="str">
            <v>RQ180.1</v>
          </cell>
          <cell r="I1246" t="str">
            <v>S0_QB_K180</v>
          </cell>
        </row>
        <row r="1247">
          <cell r="H1247" t="str">
            <v>RQ180.2</v>
          </cell>
          <cell r="I1247" t="str">
            <v>SC_HSD_K180</v>
          </cell>
        </row>
        <row r="1248">
          <cell r="H1248" t="str">
            <v>RQ181.1</v>
          </cell>
          <cell r="I1248" t="str">
            <v>S0_QB_K181</v>
          </cell>
        </row>
        <row r="1249">
          <cell r="H1249" t="str">
            <v>RQ181.2</v>
          </cell>
          <cell r="I1249" t="str">
            <v>SC_HSD_K181</v>
          </cell>
        </row>
        <row r="1250">
          <cell r="H1250" t="str">
            <v>RQ182.1</v>
          </cell>
          <cell r="I1250" t="str">
            <v>S0_QB_K182</v>
          </cell>
        </row>
        <row r="1251">
          <cell r="H1251" t="str">
            <v>RQ182.2</v>
          </cell>
          <cell r="I1251" t="str">
            <v>SC_HSD_K182</v>
          </cell>
        </row>
        <row r="1252">
          <cell r="H1252" t="str">
            <v>RQ183.1</v>
          </cell>
          <cell r="I1252" t="str">
            <v>S0_QB_K183</v>
          </cell>
        </row>
        <row r="1253">
          <cell r="H1253" t="str">
            <v>RQ183.2</v>
          </cell>
          <cell r="I1253" t="str">
            <v>SC_HSD_K183</v>
          </cell>
        </row>
        <row r="1254">
          <cell r="H1254" t="str">
            <v>RQ229.1</v>
          </cell>
          <cell r="I1254" t="str">
            <v>S0_QB_K229</v>
          </cell>
        </row>
        <row r="1255">
          <cell r="H1255" t="str">
            <v>RQ229.2</v>
          </cell>
          <cell r="I1255" t="str">
            <v>SC_HSD_K229</v>
          </cell>
        </row>
        <row r="1256">
          <cell r="H1256" t="str">
            <v>RR400.1</v>
          </cell>
          <cell r="I1256" t="str">
            <v>S0_P0_TXD0</v>
          </cell>
        </row>
        <row r="1257">
          <cell r="H1257" t="str">
            <v>RR400.2</v>
          </cell>
          <cell r="I1257" t="str">
            <v>S0_R_P0_TXD0</v>
          </cell>
        </row>
        <row r="1258">
          <cell r="H1258" t="str">
            <v>RR401.1</v>
          </cell>
          <cell r="I1258" t="str">
            <v>S0_P0_TXD1</v>
          </cell>
        </row>
        <row r="1259">
          <cell r="H1259" t="str">
            <v>RR401.2</v>
          </cell>
          <cell r="I1259" t="str">
            <v>S0_R_P0_TXD1</v>
          </cell>
        </row>
        <row r="1260">
          <cell r="H1260" t="str">
            <v>RR402.1</v>
          </cell>
          <cell r="I1260" t="str">
            <v>S0_P0_TXD2</v>
          </cell>
        </row>
        <row r="1261">
          <cell r="H1261" t="str">
            <v>RR402.2</v>
          </cell>
          <cell r="I1261" t="str">
            <v>S0_R_P0_TXD2</v>
          </cell>
        </row>
        <row r="1262">
          <cell r="H1262" t="str">
            <v>RR403.1</v>
          </cell>
          <cell r="I1262" t="str">
            <v>S0_P0_TXD3</v>
          </cell>
        </row>
        <row r="1263">
          <cell r="H1263" t="str">
            <v>RR403.2</v>
          </cell>
          <cell r="I1263" t="str">
            <v>S0_R_P0_TXD3</v>
          </cell>
        </row>
        <row r="1264">
          <cell r="H1264" t="str">
            <v>RR404.1</v>
          </cell>
          <cell r="I1264" t="str">
            <v>S0_P0_TXC</v>
          </cell>
        </row>
        <row r="1265">
          <cell r="H1265" t="str">
            <v>RR404.2</v>
          </cell>
          <cell r="I1265" t="str">
            <v>S0_R_P0_TXC</v>
          </cell>
        </row>
        <row r="1266">
          <cell r="H1266" t="str">
            <v>RR405.1</v>
          </cell>
          <cell r="I1266" t="str">
            <v>S0_P0_TXEN</v>
          </cell>
        </row>
        <row r="1267">
          <cell r="H1267" t="str">
            <v>RR405.2</v>
          </cell>
          <cell r="I1267" t="str">
            <v>S0_R_P0_TXEN</v>
          </cell>
        </row>
        <row r="1268">
          <cell r="H1268" t="str">
            <v>RR406.1</v>
          </cell>
          <cell r="I1268" t="str">
            <v>S0_P0_RXER</v>
          </cell>
        </row>
        <row r="1269">
          <cell r="H1269" t="str">
            <v>RR406.2</v>
          </cell>
          <cell r="I1269" t="str">
            <v>S0_R_P0_RXER</v>
          </cell>
        </row>
        <row r="1270">
          <cell r="H1270" t="str">
            <v>RR407.1</v>
          </cell>
          <cell r="I1270" t="str">
            <v>S0_P0_RXD1</v>
          </cell>
        </row>
        <row r="1271">
          <cell r="H1271" t="str">
            <v>RR407.2</v>
          </cell>
          <cell r="I1271" t="str">
            <v>S0_R_P0_RXD1</v>
          </cell>
        </row>
        <row r="1272">
          <cell r="H1272" t="str">
            <v>RR408.1</v>
          </cell>
          <cell r="I1272" t="str">
            <v>S0_P0_RXD3</v>
          </cell>
        </row>
        <row r="1273">
          <cell r="H1273" t="str">
            <v>RR408.2</v>
          </cell>
          <cell r="I1273" t="str">
            <v>S0_R_P0_RXD3</v>
          </cell>
        </row>
        <row r="1274">
          <cell r="H1274" t="str">
            <v>RR409.1</v>
          </cell>
          <cell r="I1274" t="str">
            <v>S0_P0_RXDV</v>
          </cell>
        </row>
        <row r="1275">
          <cell r="H1275" t="str">
            <v>RR409.2</v>
          </cell>
          <cell r="I1275" t="str">
            <v>S0_R_P0_RXDV</v>
          </cell>
        </row>
        <row r="1276">
          <cell r="H1276" t="str">
            <v>RR410.1</v>
          </cell>
          <cell r="I1276" t="str">
            <v>S0_P0_RXC</v>
          </cell>
        </row>
        <row r="1277">
          <cell r="H1277" t="str">
            <v>RR410.2</v>
          </cell>
          <cell r="I1277" t="str">
            <v>S0_R_P0_RXC</v>
          </cell>
        </row>
        <row r="1278">
          <cell r="H1278" t="str">
            <v>RR411.1</v>
          </cell>
          <cell r="I1278" t="str">
            <v>S0_P0_RXD2</v>
          </cell>
        </row>
        <row r="1279">
          <cell r="H1279" t="str">
            <v>RR411.2</v>
          </cell>
          <cell r="I1279" t="str">
            <v>S0_R_P0_RXD2</v>
          </cell>
        </row>
        <row r="1280">
          <cell r="H1280" t="str">
            <v>RR412.1</v>
          </cell>
          <cell r="I1280" t="str">
            <v>S0_P0_TESTD</v>
          </cell>
        </row>
        <row r="1281">
          <cell r="H1281" t="str">
            <v>RR412.2</v>
          </cell>
          <cell r="I1281" t="str">
            <v>S0_SCANA_HSD289</v>
          </cell>
        </row>
        <row r="1282">
          <cell r="H1282" t="str">
            <v>RR413.1</v>
          </cell>
          <cell r="I1282" t="str">
            <v>S0_P0_RXD0</v>
          </cell>
        </row>
        <row r="1283">
          <cell r="H1283" t="str">
            <v>RR413.2</v>
          </cell>
          <cell r="I1283" t="str">
            <v>S0_R_P0_RXD0</v>
          </cell>
        </row>
        <row r="1284">
          <cell r="H1284" t="str">
            <v>SITE0.G1</v>
          </cell>
          <cell r="I1284" t="str">
            <v>S0_P0_RXC</v>
          </cell>
        </row>
        <row r="1285">
          <cell r="H1285" t="str">
            <v>SITE0.K2</v>
          </cell>
          <cell r="I1285" t="str">
            <v>S0_P0_RXD0</v>
          </cell>
        </row>
        <row r="1286">
          <cell r="H1286" t="str">
            <v>SITE0.K1</v>
          </cell>
          <cell r="I1286" t="str">
            <v>S0_P0_RXD1</v>
          </cell>
        </row>
        <row r="1287">
          <cell r="H1287" t="str">
            <v>SITE0.J2</v>
          </cell>
          <cell r="I1287" t="str">
            <v>S0_P0_RXD2</v>
          </cell>
        </row>
        <row r="1288">
          <cell r="H1288" t="str">
            <v>SITE0.J1</v>
          </cell>
          <cell r="I1288" t="str">
            <v>S0_P0_RXD3</v>
          </cell>
        </row>
        <row r="1289">
          <cell r="H1289" t="str">
            <v>SITE0.H2</v>
          </cell>
          <cell r="I1289" t="str">
            <v>S0_P0_RXDV</v>
          </cell>
        </row>
        <row r="1290">
          <cell r="H1290" t="str">
            <v>SITE0.H1</v>
          </cell>
          <cell r="I1290" t="str">
            <v>S0_P0_RXER</v>
          </cell>
        </row>
        <row r="1291">
          <cell r="H1291" t="str">
            <v>SITE0.G2</v>
          </cell>
          <cell r="I1291" t="str">
            <v>S0_P0_TESTD</v>
          </cell>
        </row>
        <row r="1292">
          <cell r="H1292" t="str">
            <v>SITE0.E2</v>
          </cell>
          <cell r="I1292" t="str">
            <v>S0_P0_TXC</v>
          </cell>
        </row>
        <row r="1293">
          <cell r="H1293" t="str">
            <v>SITE0.D2</v>
          </cell>
          <cell r="I1293" t="str">
            <v>S0_P0_TXD0</v>
          </cell>
        </row>
        <row r="1294">
          <cell r="H1294" t="str">
            <v>SITE0.D1</v>
          </cell>
          <cell r="I1294" t="str">
            <v>S0_P0_TXD1</v>
          </cell>
        </row>
        <row r="1295">
          <cell r="H1295" t="str">
            <v>SITE0.C2</v>
          </cell>
          <cell r="I1295" t="str">
            <v>S0_P0_TXD2</v>
          </cell>
        </row>
        <row r="1296">
          <cell r="H1296" t="str">
            <v>SITE0.C1</v>
          </cell>
          <cell r="I1296" t="str">
            <v>S0_P0_TXD3</v>
          </cell>
        </row>
        <row r="1297">
          <cell r="H1297" t="str">
            <v>SITE0.E1</v>
          </cell>
          <cell r="I1297" t="str">
            <v>S0_P0_TXEN</v>
          </cell>
        </row>
        <row r="1298">
          <cell r="H1298" t="str">
            <v>K172.10</v>
          </cell>
          <cell r="I1298" t="str">
            <v>S0_P1_TXEN</v>
          </cell>
        </row>
        <row r="1299">
          <cell r="H1299" t="str">
            <v>K172.6</v>
          </cell>
          <cell r="I1299" t="str">
            <v>S0_R_P1_TXD0</v>
          </cell>
        </row>
        <row r="1300">
          <cell r="H1300" t="str">
            <v>K172.3</v>
          </cell>
          <cell r="I1300" t="str">
            <v>DGND</v>
          </cell>
        </row>
        <row r="1301">
          <cell r="H1301" t="str">
            <v>K172.2</v>
          </cell>
          <cell r="I1301" t="str">
            <v>S0_DCH_P1_TXEN</v>
          </cell>
        </row>
        <row r="1302">
          <cell r="H1302" t="str">
            <v>K172.9</v>
          </cell>
          <cell r="I1302" t="str">
            <v>SG0_P1_RXDV</v>
          </cell>
        </row>
        <row r="1303">
          <cell r="H1303" t="str">
            <v>K172.4</v>
          </cell>
          <cell r="I1303" t="str">
            <v>S0_DCH_P1_TXD0</v>
          </cell>
        </row>
        <row r="1304">
          <cell r="H1304" t="str">
            <v>K172.7</v>
          </cell>
          <cell r="I1304" t="str">
            <v>S0_1_P1_TXD0</v>
          </cell>
        </row>
        <row r="1305">
          <cell r="H1305" t="str">
            <v>K172.1</v>
          </cell>
          <cell r="I1305" t="str">
            <v>S0_K172</v>
          </cell>
        </row>
        <row r="1306">
          <cell r="H1306" t="str">
            <v>K172.5</v>
          </cell>
          <cell r="I1306" t="str">
            <v>S0_K172</v>
          </cell>
        </row>
        <row r="1307">
          <cell r="H1307" t="str">
            <v>K172.8</v>
          </cell>
          <cell r="I1307" t="str">
            <v>VP5</v>
          </cell>
        </row>
        <row r="1308">
          <cell r="H1308" t="str">
            <v>K173.10</v>
          </cell>
          <cell r="I1308" t="str">
            <v>S0_R_P1_TXD1</v>
          </cell>
        </row>
        <row r="1309">
          <cell r="H1309" t="str">
            <v>K173.6</v>
          </cell>
          <cell r="I1309" t="str">
            <v>S0_R_P1_TXC</v>
          </cell>
        </row>
        <row r="1310">
          <cell r="H1310" t="str">
            <v>K173.3</v>
          </cell>
          <cell r="I1310" t="str">
            <v>DGND</v>
          </cell>
        </row>
        <row r="1311">
          <cell r="H1311" t="str">
            <v>K173.2</v>
          </cell>
          <cell r="I1311" t="str">
            <v>S0_DCH_P1_TXD1</v>
          </cell>
        </row>
        <row r="1312">
          <cell r="H1312" t="str">
            <v>K173.9</v>
          </cell>
          <cell r="I1312" t="str">
            <v>S0_1_P1_TXD1</v>
          </cell>
        </row>
        <row r="1313">
          <cell r="H1313" t="str">
            <v>K173.4</v>
          </cell>
          <cell r="I1313" t="str">
            <v>S0_DCH_P1_TXC</v>
          </cell>
        </row>
        <row r="1314">
          <cell r="H1314" t="str">
            <v>K173.7</v>
          </cell>
          <cell r="I1314" t="str">
            <v>S0_1_P1_TXC</v>
          </cell>
        </row>
        <row r="1315">
          <cell r="H1315" t="str">
            <v>K173.1</v>
          </cell>
          <cell r="I1315" t="str">
            <v>S0_K173</v>
          </cell>
        </row>
        <row r="1316">
          <cell r="H1316" t="str">
            <v>K173.5</v>
          </cell>
          <cell r="I1316" t="str">
            <v>S0_K173</v>
          </cell>
        </row>
        <row r="1317">
          <cell r="H1317" t="str">
            <v>K173.8</v>
          </cell>
          <cell r="I1317" t="str">
            <v>VP5</v>
          </cell>
        </row>
        <row r="1318">
          <cell r="H1318" t="str">
            <v>K174.10</v>
          </cell>
          <cell r="I1318" t="str">
            <v>S0_R_P1_TXD2</v>
          </cell>
        </row>
        <row r="1319">
          <cell r="H1319" t="str">
            <v>K174.6</v>
          </cell>
          <cell r="I1319" t="str">
            <v>S0_P1_RXD0</v>
          </cell>
        </row>
        <row r="1320">
          <cell r="H1320" t="str">
            <v>K174.3</v>
          </cell>
          <cell r="I1320" t="str">
            <v>DGND</v>
          </cell>
        </row>
        <row r="1321">
          <cell r="H1321" t="str">
            <v>K174.2</v>
          </cell>
          <cell r="I1321" t="str">
            <v>S0_DCH_P1_TXD2</v>
          </cell>
        </row>
        <row r="1322">
          <cell r="H1322" t="str">
            <v>K174.9</v>
          </cell>
          <cell r="I1322" t="str">
            <v>S0_1_P1_TXD2</v>
          </cell>
        </row>
        <row r="1323">
          <cell r="H1323" t="str">
            <v>K174.4</v>
          </cell>
          <cell r="I1323" t="str">
            <v>S0_DCH_P1_RXD0</v>
          </cell>
        </row>
        <row r="1324">
          <cell r="H1324" t="str">
            <v>K174.7</v>
          </cell>
          <cell r="I1324" t="str">
            <v>SG0_P1_TXD0</v>
          </cell>
        </row>
        <row r="1325">
          <cell r="H1325" t="str">
            <v>K174.1</v>
          </cell>
          <cell r="I1325" t="str">
            <v>S0_K174</v>
          </cell>
        </row>
        <row r="1326">
          <cell r="H1326" t="str">
            <v>K174.5</v>
          </cell>
          <cell r="I1326" t="str">
            <v>S0_K174</v>
          </cell>
        </row>
        <row r="1327">
          <cell r="H1327" t="str">
            <v>K174.8</v>
          </cell>
          <cell r="I1327" t="str">
            <v>VP5</v>
          </cell>
        </row>
        <row r="1328">
          <cell r="H1328" t="str">
            <v>K175.10</v>
          </cell>
          <cell r="I1328" t="str">
            <v>S0_R_P1_TXD3</v>
          </cell>
        </row>
        <row r="1329">
          <cell r="H1329" t="str">
            <v>K175.6</v>
          </cell>
          <cell r="I1329" t="str">
            <v>S0_P1_RXER</v>
          </cell>
        </row>
        <row r="1330">
          <cell r="H1330" t="str">
            <v>K175.3</v>
          </cell>
          <cell r="I1330" t="str">
            <v>DGND</v>
          </cell>
        </row>
        <row r="1331">
          <cell r="H1331" t="str">
            <v>K175.2</v>
          </cell>
          <cell r="I1331" t="str">
            <v>S0_DCH_P1_TXD3</v>
          </cell>
        </row>
        <row r="1332">
          <cell r="H1332" t="str">
            <v>K175.9</v>
          </cell>
          <cell r="I1332" t="str">
            <v>S0_1_P1_TXD3</v>
          </cell>
        </row>
        <row r="1333">
          <cell r="H1333" t="str">
            <v>K175.4</v>
          </cell>
          <cell r="I1333" t="str">
            <v>S0_DCH_P1_RXER</v>
          </cell>
        </row>
        <row r="1334">
          <cell r="H1334" t="str">
            <v>K175.7</v>
          </cell>
          <cell r="I1334" t="str">
            <v>DGND</v>
          </cell>
        </row>
        <row r="1335">
          <cell r="H1335" t="str">
            <v>K175.1</v>
          </cell>
          <cell r="I1335" t="str">
            <v>S0_K175</v>
          </cell>
        </row>
        <row r="1336">
          <cell r="H1336" t="str">
            <v>K175.5</v>
          </cell>
          <cell r="I1336" t="str">
            <v>S0_K175</v>
          </cell>
        </row>
        <row r="1337">
          <cell r="H1337" t="str">
            <v>K175.8</v>
          </cell>
          <cell r="I1337" t="str">
            <v>VP5</v>
          </cell>
        </row>
        <row r="1338">
          <cell r="H1338" t="str">
            <v>K234.10</v>
          </cell>
          <cell r="I1338" t="str">
            <v>S0_P1_RXC</v>
          </cell>
        </row>
        <row r="1339">
          <cell r="H1339" t="str">
            <v>K234.6</v>
          </cell>
          <cell r="I1339" t="str">
            <v>S0_P1_RXD2</v>
          </cell>
        </row>
        <row r="1340">
          <cell r="H1340" t="str">
            <v>K234.3</v>
          </cell>
          <cell r="I1340" t="str">
            <v>DGND</v>
          </cell>
        </row>
        <row r="1341">
          <cell r="H1341" t="str">
            <v>K234.2</v>
          </cell>
          <cell r="I1341" t="str">
            <v>S0_DCH_P1_RXC</v>
          </cell>
        </row>
        <row r="1342">
          <cell r="H1342" t="str">
            <v>K234.9</v>
          </cell>
          <cell r="I1342" t="str">
            <v>SG0_P1_TXC</v>
          </cell>
        </row>
        <row r="1343">
          <cell r="H1343" t="str">
            <v>K234.4</v>
          </cell>
          <cell r="I1343" t="str">
            <v>S0_DCH_P1_RXD2</v>
          </cell>
        </row>
        <row r="1344">
          <cell r="H1344" t="str">
            <v>K234.7</v>
          </cell>
          <cell r="I1344" t="str">
            <v>SG0_P1_TXD2</v>
          </cell>
        </row>
        <row r="1345">
          <cell r="H1345" t="str">
            <v>K234.1</v>
          </cell>
          <cell r="I1345" t="str">
            <v>S0_RGMII_CBIT</v>
          </cell>
        </row>
        <row r="1346">
          <cell r="H1346" t="str">
            <v>K234.5</v>
          </cell>
          <cell r="I1346" t="str">
            <v>S0_RGMII_CBIT</v>
          </cell>
        </row>
        <row r="1347">
          <cell r="H1347" t="str">
            <v>K234.8</v>
          </cell>
          <cell r="I1347" t="str">
            <v>VP5</v>
          </cell>
        </row>
        <row r="1348">
          <cell r="H1348" t="str">
            <v>K235.10</v>
          </cell>
          <cell r="I1348" t="str">
            <v>S0_1_P1_TXD0</v>
          </cell>
        </row>
        <row r="1349">
          <cell r="H1349" t="str">
            <v>K235.6</v>
          </cell>
          <cell r="I1349" t="str">
            <v>S0_1_P1_TXD1</v>
          </cell>
        </row>
        <row r="1350">
          <cell r="H1350" t="str">
            <v>K235.3</v>
          </cell>
          <cell r="I1350" t="str">
            <v>DGND</v>
          </cell>
        </row>
        <row r="1351">
          <cell r="H1351" t="str">
            <v>K235.2</v>
          </cell>
          <cell r="I1351" t="str">
            <v>SD0_P1_TXD0_DSP</v>
          </cell>
        </row>
        <row r="1352">
          <cell r="H1352" t="str">
            <v>K235.9</v>
          </cell>
          <cell r="I1352" t="str">
            <v>SG0_P1_RXD0</v>
          </cell>
        </row>
        <row r="1353">
          <cell r="H1353" t="str">
            <v>K235.4</v>
          </cell>
          <cell r="I1353" t="str">
            <v>SD0_P1_TXD1_DSP</v>
          </cell>
        </row>
        <row r="1354">
          <cell r="H1354" t="str">
            <v>K235.7</v>
          </cell>
          <cell r="I1354" t="str">
            <v>SG0_P1_RXD1</v>
          </cell>
        </row>
        <row r="1355">
          <cell r="H1355" t="str">
            <v>K235.1</v>
          </cell>
          <cell r="I1355" t="str">
            <v>S0_RGMII_CBIT</v>
          </cell>
        </row>
        <row r="1356">
          <cell r="H1356" t="str">
            <v>K235.5</v>
          </cell>
          <cell r="I1356" t="str">
            <v>S0_RGMII_CBIT</v>
          </cell>
        </row>
        <row r="1357">
          <cell r="H1357" t="str">
            <v>K235.8</v>
          </cell>
          <cell r="I1357" t="str">
            <v>VP5</v>
          </cell>
        </row>
        <row r="1358">
          <cell r="H1358" t="str">
            <v>K236.10</v>
          </cell>
          <cell r="I1358" t="str">
            <v>S0_1_P1_TXC</v>
          </cell>
        </row>
        <row r="1359">
          <cell r="H1359" t="str">
            <v>K236.6</v>
          </cell>
          <cell r="I1359" t="str">
            <v>S0_1_P1_TXD2</v>
          </cell>
        </row>
        <row r="1360">
          <cell r="H1360" t="str">
            <v>K236.3</v>
          </cell>
          <cell r="I1360" t="str">
            <v>DGND</v>
          </cell>
        </row>
        <row r="1361">
          <cell r="H1361" t="str">
            <v>K236.2</v>
          </cell>
          <cell r="I1361" t="str">
            <v>SD0_P1_TXC_DSP</v>
          </cell>
        </row>
        <row r="1362">
          <cell r="H1362" t="str">
            <v>K236.9</v>
          </cell>
          <cell r="I1362" t="str">
            <v>SG0_P1_RXC</v>
          </cell>
        </row>
        <row r="1363">
          <cell r="H1363" t="str">
            <v>K236.4</v>
          </cell>
          <cell r="I1363" t="str">
            <v>SD0_P1_TXD2_DSP</v>
          </cell>
        </row>
        <row r="1364">
          <cell r="H1364" t="str">
            <v>K236.7</v>
          </cell>
          <cell r="I1364" t="str">
            <v>SG0_P1_RXD2</v>
          </cell>
        </row>
        <row r="1365">
          <cell r="H1365" t="str">
            <v>K236.1</v>
          </cell>
          <cell r="I1365" t="str">
            <v>S0_RGMII_CBIT</v>
          </cell>
        </row>
        <row r="1366">
          <cell r="H1366" t="str">
            <v>K236.5</v>
          </cell>
          <cell r="I1366" t="str">
            <v>S0_RGMII_CBIT</v>
          </cell>
        </row>
        <row r="1367">
          <cell r="H1367" t="str">
            <v>K236.8</v>
          </cell>
          <cell r="I1367" t="str">
            <v>VP5</v>
          </cell>
        </row>
        <row r="1368">
          <cell r="H1368" t="str">
            <v>K237.10</v>
          </cell>
          <cell r="I1368" t="str">
            <v>S0_1_P1_TXD3</v>
          </cell>
        </row>
        <row r="1369">
          <cell r="H1369" t="str">
            <v>K237.6</v>
          </cell>
          <cell r="I1369" t="str">
            <v>S0_P1_RXD1</v>
          </cell>
        </row>
        <row r="1370">
          <cell r="H1370" t="str">
            <v>K237.3</v>
          </cell>
          <cell r="I1370" t="str">
            <v>DGND</v>
          </cell>
        </row>
        <row r="1371">
          <cell r="H1371" t="str">
            <v>K237.2</v>
          </cell>
          <cell r="I1371" t="str">
            <v>SD0_P1_TXD3_DSP</v>
          </cell>
        </row>
        <row r="1372">
          <cell r="H1372" t="str">
            <v>K237.9</v>
          </cell>
          <cell r="I1372" t="str">
            <v>SG0_P1_RXD3</v>
          </cell>
        </row>
        <row r="1373">
          <cell r="H1373" t="str">
            <v>K237.4</v>
          </cell>
          <cell r="I1373" t="str">
            <v>S0_DCH_P1_RXD1</v>
          </cell>
        </row>
        <row r="1374">
          <cell r="H1374" t="str">
            <v>K237.7</v>
          </cell>
          <cell r="I1374" t="str">
            <v>SG0_P1_TXD1</v>
          </cell>
        </row>
        <row r="1375">
          <cell r="H1375" t="str">
            <v>K237.1</v>
          </cell>
          <cell r="I1375" t="str">
            <v>S0_RGMII_CBIT</v>
          </cell>
        </row>
        <row r="1376">
          <cell r="H1376" t="str">
            <v>K237.5</v>
          </cell>
          <cell r="I1376" t="str">
            <v>S0_RGMII_CBIT</v>
          </cell>
        </row>
        <row r="1377">
          <cell r="H1377" t="str">
            <v>K237.8</v>
          </cell>
          <cell r="I1377" t="str">
            <v>VP5</v>
          </cell>
        </row>
        <row r="1378">
          <cell r="H1378" t="str">
            <v>K238.10</v>
          </cell>
          <cell r="I1378" t="str">
            <v>S0_P1_RXD3</v>
          </cell>
        </row>
        <row r="1379">
          <cell r="H1379" t="str">
            <v>K238.6</v>
          </cell>
          <cell r="I1379" t="str">
            <v>S0_P1_RXDV</v>
          </cell>
        </row>
        <row r="1380">
          <cell r="H1380" t="str">
            <v>K238.3</v>
          </cell>
          <cell r="I1380" t="str">
            <v>DGND</v>
          </cell>
        </row>
        <row r="1381">
          <cell r="H1381" t="str">
            <v>K238.2</v>
          </cell>
          <cell r="I1381" t="str">
            <v>S0_DCH_P1_RXD3</v>
          </cell>
        </row>
        <row r="1382">
          <cell r="H1382" t="str">
            <v>K238.9</v>
          </cell>
          <cell r="I1382" t="str">
            <v>SG0_P1_TXD3</v>
          </cell>
        </row>
        <row r="1383">
          <cell r="H1383" t="str">
            <v>K238.4</v>
          </cell>
          <cell r="I1383" t="str">
            <v>S0_DCH_P1_RXDV</v>
          </cell>
        </row>
        <row r="1384">
          <cell r="H1384" t="str">
            <v>K238.7</v>
          </cell>
          <cell r="I1384" t="str">
            <v>SG0_P1_TXEN</v>
          </cell>
        </row>
        <row r="1385">
          <cell r="H1385" t="str">
            <v>K238.1</v>
          </cell>
          <cell r="I1385" t="str">
            <v>S0_RGMII_CBIT</v>
          </cell>
        </row>
        <row r="1386">
          <cell r="H1386" t="str">
            <v>K238.5</v>
          </cell>
          <cell r="I1386" t="str">
            <v>S0_RGMII_CBIT</v>
          </cell>
        </row>
        <row r="1387">
          <cell r="H1387" t="str">
            <v>K238.8</v>
          </cell>
          <cell r="I1387" t="str">
            <v>VP5</v>
          </cell>
        </row>
        <row r="1388">
          <cell r="H1388" t="str">
            <v>Q172.1</v>
          </cell>
          <cell r="I1388" t="str">
            <v>S0_QB_K172</v>
          </cell>
        </row>
        <row r="1389">
          <cell r="H1389" t="str">
            <v>Q172.3</v>
          </cell>
          <cell r="I1389" t="str">
            <v>S0_K172</v>
          </cell>
        </row>
        <row r="1390">
          <cell r="H1390" t="str">
            <v>Q172.2</v>
          </cell>
          <cell r="I1390" t="str">
            <v>DGND</v>
          </cell>
        </row>
        <row r="1391">
          <cell r="H1391" t="str">
            <v>Q173.1</v>
          </cell>
          <cell r="I1391" t="str">
            <v>S0_QB_K173</v>
          </cell>
        </row>
        <row r="1392">
          <cell r="H1392" t="str">
            <v>Q173.3</v>
          </cell>
          <cell r="I1392" t="str">
            <v>S0_K173</v>
          </cell>
        </row>
        <row r="1393">
          <cell r="H1393" t="str">
            <v>Q173.2</v>
          </cell>
          <cell r="I1393" t="str">
            <v>DGND</v>
          </cell>
        </row>
        <row r="1394">
          <cell r="H1394" t="str">
            <v>Q174.1</v>
          </cell>
          <cell r="I1394" t="str">
            <v>S0_QB_K174</v>
          </cell>
        </row>
        <row r="1395">
          <cell r="H1395" t="str">
            <v>Q174.3</v>
          </cell>
          <cell r="I1395" t="str">
            <v>S0_K174</v>
          </cell>
        </row>
        <row r="1396">
          <cell r="H1396" t="str">
            <v>Q174.2</v>
          </cell>
          <cell r="I1396" t="str">
            <v>DGND</v>
          </cell>
        </row>
        <row r="1397">
          <cell r="H1397" t="str">
            <v>Q175.1</v>
          </cell>
          <cell r="I1397" t="str">
            <v>S0_QB_K175</v>
          </cell>
        </row>
        <row r="1398">
          <cell r="H1398" t="str">
            <v>Q175.3</v>
          </cell>
          <cell r="I1398" t="str">
            <v>S0_K175</v>
          </cell>
        </row>
        <row r="1399">
          <cell r="H1399" t="str">
            <v>Q175.2</v>
          </cell>
          <cell r="I1399" t="str">
            <v>DGND</v>
          </cell>
        </row>
        <row r="1400">
          <cell r="H1400" t="str">
            <v>RQ172.1</v>
          </cell>
          <cell r="I1400" t="str">
            <v>S0_QB_K172</v>
          </cell>
        </row>
        <row r="1401">
          <cell r="H1401" t="str">
            <v>RQ172.2</v>
          </cell>
          <cell r="I1401" t="str">
            <v>SC_HSD_K172</v>
          </cell>
        </row>
        <row r="1402">
          <cell r="H1402" t="str">
            <v>RQ173.1</v>
          </cell>
          <cell r="I1402" t="str">
            <v>S0_QB_K173</v>
          </cell>
        </row>
        <row r="1403">
          <cell r="H1403" t="str">
            <v>RQ173.2</v>
          </cell>
          <cell r="I1403" t="str">
            <v>SC_HSD_K173</v>
          </cell>
        </row>
        <row r="1404">
          <cell r="H1404" t="str">
            <v>RQ174.1</v>
          </cell>
          <cell r="I1404" t="str">
            <v>S0_QB_K174</v>
          </cell>
        </row>
        <row r="1405">
          <cell r="H1405" t="str">
            <v>RQ174.2</v>
          </cell>
          <cell r="I1405" t="str">
            <v>SC_HSD_K174</v>
          </cell>
        </row>
        <row r="1406">
          <cell r="H1406" t="str">
            <v>RQ175.1</v>
          </cell>
          <cell r="I1406" t="str">
            <v>S0_QB_K175</v>
          </cell>
        </row>
        <row r="1407">
          <cell r="H1407" t="str">
            <v>RQ175.2</v>
          </cell>
          <cell r="I1407" t="str">
            <v>SC_HSD_K175</v>
          </cell>
        </row>
        <row r="1408">
          <cell r="H1408" t="str">
            <v>RR50.1</v>
          </cell>
          <cell r="I1408" t="str">
            <v>S0_P1_TXD0</v>
          </cell>
        </row>
        <row r="1409">
          <cell r="H1409" t="str">
            <v>RR50.2</v>
          </cell>
          <cell r="I1409" t="str">
            <v>S0_R_P1_TXD0</v>
          </cell>
        </row>
        <row r="1410">
          <cell r="H1410" t="str">
            <v>RR51.1</v>
          </cell>
          <cell r="I1410" t="str">
            <v>S0_P1_TXD1</v>
          </cell>
        </row>
        <row r="1411">
          <cell r="H1411" t="str">
            <v>RR51.2</v>
          </cell>
          <cell r="I1411" t="str">
            <v>S0_R_P1_TXD1</v>
          </cell>
        </row>
        <row r="1412">
          <cell r="H1412" t="str">
            <v>RR52.1</v>
          </cell>
          <cell r="I1412" t="str">
            <v>S0_P1_TXD2</v>
          </cell>
        </row>
        <row r="1413">
          <cell r="H1413" t="str">
            <v>RR52.2</v>
          </cell>
          <cell r="I1413" t="str">
            <v>S0_R_P1_TXD2</v>
          </cell>
        </row>
        <row r="1414">
          <cell r="H1414" t="str">
            <v>RR53.1</v>
          </cell>
          <cell r="I1414" t="str">
            <v>S0_P1_TXD3</v>
          </cell>
        </row>
        <row r="1415">
          <cell r="H1415" t="str">
            <v>RR53.2</v>
          </cell>
          <cell r="I1415" t="str">
            <v>S0_R_P1_TXD3</v>
          </cell>
        </row>
        <row r="1416">
          <cell r="H1416" t="str">
            <v>RR54.1</v>
          </cell>
          <cell r="I1416" t="str">
            <v>S0_P1_TXC</v>
          </cell>
        </row>
        <row r="1417">
          <cell r="H1417" t="str">
            <v>RR54.2</v>
          </cell>
          <cell r="I1417" t="str">
            <v>S0_R_P1_TXC</v>
          </cell>
        </row>
        <row r="1418">
          <cell r="H1418" t="str">
            <v>RR55.1</v>
          </cell>
          <cell r="I1418" t="str">
            <v>S0_R_P1_TXD0</v>
          </cell>
        </row>
        <row r="1419">
          <cell r="H1419" t="str">
            <v>RR55.2</v>
          </cell>
          <cell r="I1419" t="str">
            <v>S0_PH_P1_TXD0</v>
          </cell>
        </row>
        <row r="1420">
          <cell r="H1420" t="str">
            <v>RR56.1</v>
          </cell>
          <cell r="I1420" t="str">
            <v>S0_R_P1_TXD1</v>
          </cell>
        </row>
        <row r="1421">
          <cell r="H1421" t="str">
            <v>RR56.2</v>
          </cell>
          <cell r="I1421" t="str">
            <v>S0_PH_P1_TXD1</v>
          </cell>
        </row>
        <row r="1422">
          <cell r="H1422" t="str">
            <v>RR57.1</v>
          </cell>
          <cell r="I1422" t="str">
            <v>S0_R_P1_TXD2</v>
          </cell>
        </row>
        <row r="1423">
          <cell r="H1423" t="str">
            <v>RR57.2</v>
          </cell>
          <cell r="I1423" t="str">
            <v>S0_PH_P1_TXD2</v>
          </cell>
        </row>
        <row r="1424">
          <cell r="H1424" t="str">
            <v>RR58.1</v>
          </cell>
          <cell r="I1424" t="str">
            <v>S0_R_P1_TXD3</v>
          </cell>
        </row>
        <row r="1425">
          <cell r="H1425" t="str">
            <v>RR58.2</v>
          </cell>
          <cell r="I1425" t="str">
            <v>S0_PH_P1_TXD3</v>
          </cell>
        </row>
        <row r="1426">
          <cell r="H1426" t="str">
            <v>S0_P1_TXD0.1</v>
          </cell>
          <cell r="I1426" t="str">
            <v>SG0_SRC_DVDD33</v>
          </cell>
        </row>
        <row r="1427">
          <cell r="H1427" t="str">
            <v>S0_P1_TXD0.2</v>
          </cell>
          <cell r="I1427" t="str">
            <v>S0_PH_P1_TXD0</v>
          </cell>
        </row>
        <row r="1428">
          <cell r="H1428" t="str">
            <v>S0_P1_TXD0.3</v>
          </cell>
          <cell r="I1428" t="str">
            <v>DGND</v>
          </cell>
        </row>
        <row r="1429">
          <cell r="H1429" t="str">
            <v>S0_P1_TXD1.1</v>
          </cell>
          <cell r="I1429" t="str">
            <v>SG0_SRC_DVDD33</v>
          </cell>
        </row>
        <row r="1430">
          <cell r="H1430" t="str">
            <v>S0_P1_TXD1.2</v>
          </cell>
          <cell r="I1430" t="str">
            <v>S0_PH_P1_TXD1</v>
          </cell>
        </row>
        <row r="1431">
          <cell r="H1431" t="str">
            <v>S0_P1_TXD1.3</v>
          </cell>
          <cell r="I1431" t="str">
            <v>DGND</v>
          </cell>
        </row>
        <row r="1432">
          <cell r="H1432" t="str">
            <v>S0_P1_TXD2.1</v>
          </cell>
          <cell r="I1432" t="str">
            <v>SG0_SRC_DVDD33</v>
          </cell>
        </row>
        <row r="1433">
          <cell r="H1433" t="str">
            <v>S0_P1_TXD2.2</v>
          </cell>
          <cell r="I1433" t="str">
            <v>S0_PH_P1_TXD2</v>
          </cell>
        </row>
        <row r="1434">
          <cell r="H1434" t="str">
            <v>S0_P1_TXD2.3</v>
          </cell>
          <cell r="I1434" t="str">
            <v>DGND</v>
          </cell>
        </row>
        <row r="1435">
          <cell r="H1435" t="str">
            <v>S0_P1_TXD3.1</v>
          </cell>
          <cell r="I1435" t="str">
            <v>SG0_SRC_DVDD33</v>
          </cell>
        </row>
        <row r="1436">
          <cell r="H1436" t="str">
            <v>S0_P1_TXD3.2</v>
          </cell>
          <cell r="I1436" t="str">
            <v>S0_PH_P1_TXD3</v>
          </cell>
        </row>
        <row r="1437">
          <cell r="H1437" t="str">
            <v>S0_P1_TXD3.3</v>
          </cell>
          <cell r="I1437" t="str">
            <v>DGND</v>
          </cell>
        </row>
        <row r="1438">
          <cell r="H1438" t="str">
            <v>SITE0.R18</v>
          </cell>
          <cell r="I1438" t="str">
            <v>S0_P1_RXC</v>
          </cell>
        </row>
        <row r="1439">
          <cell r="H1439" t="str">
            <v>SITE0.M18</v>
          </cell>
          <cell r="I1439" t="str">
            <v>S0_P1_RXD0</v>
          </cell>
        </row>
        <row r="1440">
          <cell r="H1440" t="str">
            <v>SITE0.M19</v>
          </cell>
          <cell r="I1440" t="str">
            <v>S0_P1_RXD1</v>
          </cell>
        </row>
        <row r="1441">
          <cell r="H1441" t="str">
            <v>SITE0.N18</v>
          </cell>
          <cell r="I1441" t="str">
            <v>S0_P1_RXD2</v>
          </cell>
        </row>
        <row r="1442">
          <cell r="H1442" t="str">
            <v>SITE0.N19</v>
          </cell>
          <cell r="I1442" t="str">
            <v>S0_P1_RXD3</v>
          </cell>
        </row>
        <row r="1443">
          <cell r="H1443" t="str">
            <v>SITE0.P18</v>
          </cell>
          <cell r="I1443" t="str">
            <v>S0_P1_RXDV</v>
          </cell>
        </row>
        <row r="1444">
          <cell r="H1444" t="str">
            <v>SITE0.P19</v>
          </cell>
          <cell r="I1444" t="str">
            <v>S0_P1_RXER</v>
          </cell>
        </row>
        <row r="1445">
          <cell r="H1445" t="str">
            <v>SITE0.U18</v>
          </cell>
          <cell r="I1445" t="str">
            <v>S0_DCH_P1_TESTD</v>
          </cell>
        </row>
        <row r="1446">
          <cell r="H1446" t="str">
            <v>SITE0.T19</v>
          </cell>
          <cell r="I1446" t="str">
            <v>S0_P1_TXC</v>
          </cell>
        </row>
        <row r="1447">
          <cell r="H1447" t="str">
            <v>SITE0.V19</v>
          </cell>
          <cell r="I1447" t="str">
            <v>S0_P1_TXD0</v>
          </cell>
        </row>
        <row r="1448">
          <cell r="H1448" t="str">
            <v>SITE0.V18</v>
          </cell>
          <cell r="I1448" t="str">
            <v>S0_P1_TXD1</v>
          </cell>
        </row>
        <row r="1449">
          <cell r="H1449" t="str">
            <v>SITE0.W18</v>
          </cell>
          <cell r="I1449" t="str">
            <v>S0_P1_TXD2</v>
          </cell>
        </row>
        <row r="1450">
          <cell r="H1450" t="str">
            <v>SITE0.V17</v>
          </cell>
          <cell r="I1450" t="str">
            <v>S0_P1_TXD3</v>
          </cell>
        </row>
        <row r="1451">
          <cell r="H1451" t="str">
            <v>SITE0.U19</v>
          </cell>
          <cell r="I1451" t="str">
            <v>S0_P1_TXEN</v>
          </cell>
        </row>
        <row r="1452">
          <cell r="H1452" t="str">
            <v>K176.10</v>
          </cell>
          <cell r="I1452" t="str">
            <v>S0_P5_TXEN</v>
          </cell>
        </row>
        <row r="1453">
          <cell r="H1453" t="str">
            <v>K176.6</v>
          </cell>
          <cell r="I1453" t="str">
            <v>S0_R_P5_TXD0</v>
          </cell>
        </row>
        <row r="1454">
          <cell r="H1454" t="str">
            <v>K176.3</v>
          </cell>
          <cell r="I1454" t="str">
            <v>DGND</v>
          </cell>
        </row>
        <row r="1455">
          <cell r="H1455" t="str">
            <v>K176.2</v>
          </cell>
          <cell r="I1455" t="str">
            <v>S0_DCH_P5_TXEN</v>
          </cell>
        </row>
        <row r="1456">
          <cell r="H1456" t="str">
            <v>K176.9</v>
          </cell>
          <cell r="I1456" t="str">
            <v>SG0_P5_RXDV</v>
          </cell>
        </row>
        <row r="1457">
          <cell r="H1457" t="str">
            <v>K176.4</v>
          </cell>
          <cell r="I1457" t="str">
            <v>S0_DCH_P5_TXD0</v>
          </cell>
        </row>
        <row r="1458">
          <cell r="H1458" t="str">
            <v>K176.7</v>
          </cell>
          <cell r="I1458" t="str">
            <v>S0_1_P5_TXD0</v>
          </cell>
        </row>
        <row r="1459">
          <cell r="H1459" t="str">
            <v>K176.1</v>
          </cell>
          <cell r="I1459" t="str">
            <v>S0_K176</v>
          </cell>
        </row>
        <row r="1460">
          <cell r="H1460" t="str">
            <v>K176.5</v>
          </cell>
          <cell r="I1460" t="str">
            <v>S0_K176</v>
          </cell>
        </row>
        <row r="1461">
          <cell r="H1461" t="str">
            <v>K176.8</v>
          </cell>
          <cell r="I1461" t="str">
            <v>VP5</v>
          </cell>
        </row>
        <row r="1462">
          <cell r="H1462" t="str">
            <v>K177.10</v>
          </cell>
          <cell r="I1462" t="str">
            <v>S0_R_P5_TXD1</v>
          </cell>
        </row>
        <row r="1463">
          <cell r="H1463" t="str">
            <v>K177.6</v>
          </cell>
          <cell r="I1463" t="str">
            <v>S0_R_P5_TXC</v>
          </cell>
        </row>
        <row r="1464">
          <cell r="H1464" t="str">
            <v>K177.3</v>
          </cell>
          <cell r="I1464" t="str">
            <v>DGND</v>
          </cell>
        </row>
        <row r="1465">
          <cell r="H1465" t="str">
            <v>K177.2</v>
          </cell>
          <cell r="I1465" t="str">
            <v>S0_DCH_P5_TXD1</v>
          </cell>
        </row>
        <row r="1466">
          <cell r="H1466" t="str">
            <v>K177.9</v>
          </cell>
          <cell r="I1466" t="str">
            <v>S0_1_P5_TXD1</v>
          </cell>
        </row>
        <row r="1467">
          <cell r="H1467" t="str">
            <v>K177.4</v>
          </cell>
          <cell r="I1467" t="str">
            <v>S0_DCH_P5_TXC</v>
          </cell>
        </row>
        <row r="1468">
          <cell r="H1468" t="str">
            <v>K177.7</v>
          </cell>
          <cell r="I1468" t="str">
            <v>S0_1_P5_TXC</v>
          </cell>
        </row>
        <row r="1469">
          <cell r="H1469" t="str">
            <v>K177.1</v>
          </cell>
          <cell r="I1469" t="str">
            <v>S0_K177</v>
          </cell>
        </row>
        <row r="1470">
          <cell r="H1470" t="str">
            <v>K177.5</v>
          </cell>
          <cell r="I1470" t="str">
            <v>S0_K177</v>
          </cell>
        </row>
        <row r="1471">
          <cell r="H1471" t="str">
            <v>K177.8</v>
          </cell>
          <cell r="I1471" t="str">
            <v>VP5</v>
          </cell>
        </row>
        <row r="1472">
          <cell r="H1472" t="str">
            <v>K178.10</v>
          </cell>
          <cell r="I1472" t="str">
            <v>S0_R_P5_TXD2</v>
          </cell>
        </row>
        <row r="1473">
          <cell r="H1473" t="str">
            <v>K178.6</v>
          </cell>
          <cell r="I1473" t="str">
            <v>S0_P5_RXD0</v>
          </cell>
        </row>
        <row r="1474">
          <cell r="H1474" t="str">
            <v>K178.3</v>
          </cell>
          <cell r="I1474" t="str">
            <v>DGND</v>
          </cell>
        </row>
        <row r="1475">
          <cell r="H1475" t="str">
            <v>K178.2</v>
          </cell>
          <cell r="I1475" t="str">
            <v>S0_DCH_P5_TXD2</v>
          </cell>
        </row>
        <row r="1476">
          <cell r="H1476" t="str">
            <v>K178.9</v>
          </cell>
          <cell r="I1476" t="str">
            <v>S0_1_P5_TXD2</v>
          </cell>
        </row>
        <row r="1477">
          <cell r="H1477" t="str">
            <v>K178.4</v>
          </cell>
          <cell r="I1477" t="str">
            <v>S0_DCH_P5_RXD0</v>
          </cell>
        </row>
        <row r="1478">
          <cell r="H1478" t="str">
            <v>K178.7</v>
          </cell>
          <cell r="I1478" t="str">
            <v>SG0_P5_TXD0</v>
          </cell>
        </row>
        <row r="1479">
          <cell r="H1479" t="str">
            <v>K178.1</v>
          </cell>
          <cell r="I1479" t="str">
            <v>S0_K178</v>
          </cell>
        </row>
        <row r="1480">
          <cell r="H1480" t="str">
            <v>K178.5</v>
          </cell>
          <cell r="I1480" t="str">
            <v>S0_K178</v>
          </cell>
        </row>
        <row r="1481">
          <cell r="H1481" t="str">
            <v>K178.8</v>
          </cell>
          <cell r="I1481" t="str">
            <v>VP5</v>
          </cell>
        </row>
        <row r="1482">
          <cell r="H1482" t="str">
            <v>K179.10</v>
          </cell>
          <cell r="I1482" t="str">
            <v>S0_R_P5_TXD3</v>
          </cell>
        </row>
        <row r="1483">
          <cell r="H1483" t="str">
            <v>K179.6</v>
          </cell>
          <cell r="I1483" t="str">
            <v>S0_P5_RXER</v>
          </cell>
        </row>
        <row r="1484">
          <cell r="H1484" t="str">
            <v>K179.3</v>
          </cell>
          <cell r="I1484" t="str">
            <v>DGND</v>
          </cell>
        </row>
        <row r="1485">
          <cell r="H1485" t="str">
            <v>K179.2</v>
          </cell>
          <cell r="I1485" t="str">
            <v>S0_DCH_P5_TXD3</v>
          </cell>
        </row>
        <row r="1486">
          <cell r="H1486" t="str">
            <v>K179.9</v>
          </cell>
          <cell r="I1486" t="str">
            <v>S0_1_P5_TXD3</v>
          </cell>
        </row>
        <row r="1487">
          <cell r="H1487" t="str">
            <v>K179.4</v>
          </cell>
          <cell r="I1487" t="str">
            <v>S0_DCH_P5_RXER</v>
          </cell>
        </row>
        <row r="1488">
          <cell r="H1488" t="str">
            <v>K179.7</v>
          </cell>
          <cell r="I1488" t="str">
            <v>DGND</v>
          </cell>
        </row>
        <row r="1489">
          <cell r="H1489" t="str">
            <v>K179.1</v>
          </cell>
          <cell r="I1489" t="str">
            <v>S0_K179</v>
          </cell>
        </row>
        <row r="1490">
          <cell r="H1490" t="str">
            <v>K179.5</v>
          </cell>
          <cell r="I1490" t="str">
            <v>S0_K179</v>
          </cell>
        </row>
        <row r="1491">
          <cell r="H1491" t="str">
            <v>K179.8</v>
          </cell>
          <cell r="I1491" t="str">
            <v>VP5</v>
          </cell>
        </row>
        <row r="1492">
          <cell r="H1492" t="str">
            <v>K239.10</v>
          </cell>
          <cell r="I1492" t="str">
            <v>S0_P5_RXC</v>
          </cell>
        </row>
        <row r="1493">
          <cell r="H1493" t="str">
            <v>K239.6</v>
          </cell>
          <cell r="I1493" t="str">
            <v>S0_P5_RXD2</v>
          </cell>
        </row>
        <row r="1494">
          <cell r="H1494" t="str">
            <v>K239.3</v>
          </cell>
          <cell r="I1494" t="str">
            <v>DGND</v>
          </cell>
        </row>
        <row r="1495">
          <cell r="H1495" t="str">
            <v>K239.2</v>
          </cell>
          <cell r="I1495" t="str">
            <v>S0_DCH_P5_RXC</v>
          </cell>
        </row>
        <row r="1496">
          <cell r="H1496" t="str">
            <v>K239.9</v>
          </cell>
          <cell r="I1496" t="str">
            <v>SG0_P5_TXC</v>
          </cell>
        </row>
        <row r="1497">
          <cell r="H1497" t="str">
            <v>K239.4</v>
          </cell>
          <cell r="I1497" t="str">
            <v>S0_DCH_P5_RXD2</v>
          </cell>
        </row>
        <row r="1498">
          <cell r="H1498" t="str">
            <v>K239.7</v>
          </cell>
          <cell r="I1498" t="str">
            <v>SG0_P5_TXD2</v>
          </cell>
        </row>
        <row r="1499">
          <cell r="H1499" t="str">
            <v>K239.1</v>
          </cell>
          <cell r="I1499" t="str">
            <v>S0_RGMII_CBIT</v>
          </cell>
        </row>
        <row r="1500">
          <cell r="H1500" t="str">
            <v>K239.5</v>
          </cell>
          <cell r="I1500" t="str">
            <v>S0_RGMII_CBIT</v>
          </cell>
        </row>
        <row r="1501">
          <cell r="H1501" t="str">
            <v>K239.8</v>
          </cell>
          <cell r="I1501" t="str">
            <v>VP5</v>
          </cell>
        </row>
        <row r="1502">
          <cell r="H1502" t="str">
            <v>K240.10</v>
          </cell>
          <cell r="I1502" t="str">
            <v>S0_1_P5_TXD0</v>
          </cell>
        </row>
        <row r="1503">
          <cell r="H1503" t="str">
            <v>K240.6</v>
          </cell>
          <cell r="I1503" t="str">
            <v>S0_1_P5_TXD1</v>
          </cell>
        </row>
        <row r="1504">
          <cell r="H1504" t="str">
            <v>K240.3</v>
          </cell>
          <cell r="I1504" t="str">
            <v>DGND</v>
          </cell>
        </row>
        <row r="1505">
          <cell r="H1505" t="str">
            <v>K240.2</v>
          </cell>
          <cell r="I1505" t="str">
            <v>SD0_P5_TXD0_DSP</v>
          </cell>
        </row>
        <row r="1506">
          <cell r="H1506" t="str">
            <v>K240.9</v>
          </cell>
          <cell r="I1506" t="str">
            <v>SG0_P5_RXD0</v>
          </cell>
        </row>
        <row r="1507">
          <cell r="H1507" t="str">
            <v>K240.4</v>
          </cell>
          <cell r="I1507" t="str">
            <v>SD0_P5_TXD1_DSP</v>
          </cell>
        </row>
        <row r="1508">
          <cell r="H1508" t="str">
            <v>K240.7</v>
          </cell>
          <cell r="I1508" t="str">
            <v>SG0_P5_RXD1</v>
          </cell>
        </row>
        <row r="1509">
          <cell r="H1509" t="str">
            <v>K240.1</v>
          </cell>
          <cell r="I1509" t="str">
            <v>S0_RGMII_CBIT</v>
          </cell>
        </row>
        <row r="1510">
          <cell r="H1510" t="str">
            <v>K240.5</v>
          </cell>
          <cell r="I1510" t="str">
            <v>S0_RGMII_CBIT</v>
          </cell>
        </row>
        <row r="1511">
          <cell r="H1511" t="str">
            <v>K240.8</v>
          </cell>
          <cell r="I1511" t="str">
            <v>VP5</v>
          </cell>
        </row>
        <row r="1512">
          <cell r="H1512" t="str">
            <v>K241.10</v>
          </cell>
          <cell r="I1512" t="str">
            <v>S0_1_P5_TXC</v>
          </cell>
        </row>
        <row r="1513">
          <cell r="H1513" t="str">
            <v>K241.6</v>
          </cell>
          <cell r="I1513" t="str">
            <v>S0_1_P5_TXD2</v>
          </cell>
        </row>
        <row r="1514">
          <cell r="H1514" t="str">
            <v>K241.3</v>
          </cell>
          <cell r="I1514" t="str">
            <v>DGND</v>
          </cell>
        </row>
        <row r="1515">
          <cell r="H1515" t="str">
            <v>K241.2</v>
          </cell>
          <cell r="I1515" t="str">
            <v>SD0_P5_TXC_DSP</v>
          </cell>
        </row>
        <row r="1516">
          <cell r="H1516" t="str">
            <v>K241.9</v>
          </cell>
          <cell r="I1516" t="str">
            <v>SG0_P5_RXC</v>
          </cell>
        </row>
        <row r="1517">
          <cell r="H1517" t="str">
            <v>K241.4</v>
          </cell>
          <cell r="I1517" t="str">
            <v>SD0_P5_TXD2_DSP</v>
          </cell>
        </row>
        <row r="1518">
          <cell r="H1518" t="str">
            <v>K241.7</v>
          </cell>
          <cell r="I1518" t="str">
            <v>SG0_P5_RXD2</v>
          </cell>
        </row>
        <row r="1519">
          <cell r="H1519" t="str">
            <v>K241.1</v>
          </cell>
          <cell r="I1519" t="str">
            <v>S0_RGMII_CBIT</v>
          </cell>
        </row>
        <row r="1520">
          <cell r="H1520" t="str">
            <v>K241.5</v>
          </cell>
          <cell r="I1520" t="str">
            <v>S0_RGMII_CBIT</v>
          </cell>
        </row>
        <row r="1521">
          <cell r="H1521" t="str">
            <v>K241.8</v>
          </cell>
          <cell r="I1521" t="str">
            <v>VP5</v>
          </cell>
        </row>
        <row r="1522">
          <cell r="H1522" t="str">
            <v>K242.10</v>
          </cell>
          <cell r="I1522" t="str">
            <v>S0_1_P5_TXD3</v>
          </cell>
        </row>
        <row r="1523">
          <cell r="H1523" t="str">
            <v>K242.6</v>
          </cell>
          <cell r="I1523" t="str">
            <v>S0_P5_RXD1</v>
          </cell>
        </row>
        <row r="1524">
          <cell r="H1524" t="str">
            <v>K242.3</v>
          </cell>
          <cell r="I1524" t="str">
            <v>DGND</v>
          </cell>
        </row>
        <row r="1525">
          <cell r="H1525" t="str">
            <v>K242.2</v>
          </cell>
          <cell r="I1525" t="str">
            <v>SD0_P5_TXD3_DSP</v>
          </cell>
        </row>
        <row r="1526">
          <cell r="H1526" t="str">
            <v>K242.9</v>
          </cell>
          <cell r="I1526" t="str">
            <v>SG0_P5_RXD3</v>
          </cell>
        </row>
        <row r="1527">
          <cell r="H1527" t="str">
            <v>K242.4</v>
          </cell>
          <cell r="I1527" t="str">
            <v>S0_DCH_P5_RXD1</v>
          </cell>
        </row>
        <row r="1528">
          <cell r="H1528" t="str">
            <v>K242.7</v>
          </cell>
          <cell r="I1528" t="str">
            <v>SG0_P5_TXD1</v>
          </cell>
        </row>
        <row r="1529">
          <cell r="H1529" t="str">
            <v>K242.1</v>
          </cell>
          <cell r="I1529" t="str">
            <v>S0_RGMII_CBIT</v>
          </cell>
        </row>
        <row r="1530">
          <cell r="H1530" t="str">
            <v>K242.5</v>
          </cell>
          <cell r="I1530" t="str">
            <v>S0_RGMII_CBIT</v>
          </cell>
        </row>
        <row r="1531">
          <cell r="H1531" t="str">
            <v>K242.8</v>
          </cell>
          <cell r="I1531" t="str">
            <v>VP5</v>
          </cell>
        </row>
        <row r="1532">
          <cell r="H1532" t="str">
            <v>K243.10</v>
          </cell>
          <cell r="I1532" t="str">
            <v>S0_P5_RXD3</v>
          </cell>
        </row>
        <row r="1533">
          <cell r="H1533" t="str">
            <v>K243.6</v>
          </cell>
          <cell r="I1533" t="str">
            <v>S0_P5_RXDV</v>
          </cell>
        </row>
        <row r="1534">
          <cell r="H1534" t="str">
            <v>K243.3</v>
          </cell>
          <cell r="I1534" t="str">
            <v>DGND</v>
          </cell>
        </row>
        <row r="1535">
          <cell r="H1535" t="str">
            <v>K243.2</v>
          </cell>
          <cell r="I1535" t="str">
            <v>S0_DCH_P5_RXD3</v>
          </cell>
        </row>
        <row r="1536">
          <cell r="H1536" t="str">
            <v>K243.9</v>
          </cell>
          <cell r="I1536" t="str">
            <v>SG0_P5_TXD3</v>
          </cell>
        </row>
        <row r="1537">
          <cell r="H1537" t="str">
            <v>K243.4</v>
          </cell>
          <cell r="I1537" t="str">
            <v>S0_DCH_P5_RXDV</v>
          </cell>
        </row>
        <row r="1538">
          <cell r="H1538" t="str">
            <v>K243.7</v>
          </cell>
          <cell r="I1538" t="str">
            <v>SG0_P5_TXEN</v>
          </cell>
        </row>
        <row r="1539">
          <cell r="H1539" t="str">
            <v>K243.1</v>
          </cell>
          <cell r="I1539" t="str">
            <v>S0_RGMII_CBIT</v>
          </cell>
        </row>
        <row r="1540">
          <cell r="H1540" t="str">
            <v>K243.5</v>
          </cell>
          <cell r="I1540" t="str">
            <v>S0_RGMII_CBIT</v>
          </cell>
        </row>
        <row r="1541">
          <cell r="H1541" t="str">
            <v>K243.8</v>
          </cell>
          <cell r="I1541" t="str">
            <v>VP5</v>
          </cell>
        </row>
        <row r="1542">
          <cell r="H1542" t="str">
            <v>Q176.1</v>
          </cell>
          <cell r="I1542" t="str">
            <v>S0_QB_K176</v>
          </cell>
        </row>
        <row r="1543">
          <cell r="H1543" t="str">
            <v>Q176.3</v>
          </cell>
          <cell r="I1543" t="str">
            <v>S0_K176</v>
          </cell>
        </row>
        <row r="1544">
          <cell r="H1544" t="str">
            <v>Q176.2</v>
          </cell>
          <cell r="I1544" t="str">
            <v>DGND</v>
          </cell>
        </row>
        <row r="1545">
          <cell r="H1545" t="str">
            <v>Q177.1</v>
          </cell>
          <cell r="I1545" t="str">
            <v>S0_QB_K177</v>
          </cell>
        </row>
        <row r="1546">
          <cell r="H1546" t="str">
            <v>Q177.3</v>
          </cell>
          <cell r="I1546" t="str">
            <v>S0_K177</v>
          </cell>
        </row>
        <row r="1547">
          <cell r="H1547" t="str">
            <v>Q177.2</v>
          </cell>
          <cell r="I1547" t="str">
            <v>DGND</v>
          </cell>
        </row>
        <row r="1548">
          <cell r="H1548" t="str">
            <v>Q178.1</v>
          </cell>
          <cell r="I1548" t="str">
            <v>S0_QB_K178</v>
          </cell>
        </row>
        <row r="1549">
          <cell r="H1549" t="str">
            <v>Q178.3</v>
          </cell>
          <cell r="I1549" t="str">
            <v>S0_K178</v>
          </cell>
        </row>
        <row r="1550">
          <cell r="H1550" t="str">
            <v>Q178.2</v>
          </cell>
          <cell r="I1550" t="str">
            <v>DGND</v>
          </cell>
        </row>
        <row r="1551">
          <cell r="H1551" t="str">
            <v>Q179.1</v>
          </cell>
          <cell r="I1551" t="str">
            <v>S0_QB_K179</v>
          </cell>
        </row>
        <row r="1552">
          <cell r="H1552" t="str">
            <v>Q179.3</v>
          </cell>
          <cell r="I1552" t="str">
            <v>S0_K179</v>
          </cell>
        </row>
        <row r="1553">
          <cell r="H1553" t="str">
            <v>Q179.2</v>
          </cell>
          <cell r="I1553" t="str">
            <v>DGND</v>
          </cell>
        </row>
        <row r="1554">
          <cell r="H1554" t="str">
            <v>RQ176.1</v>
          </cell>
          <cell r="I1554" t="str">
            <v>S0_QB_K176</v>
          </cell>
        </row>
        <row r="1555">
          <cell r="H1555" t="str">
            <v>RQ176.2</v>
          </cell>
          <cell r="I1555" t="str">
            <v>SC_HSD_K176</v>
          </cell>
        </row>
        <row r="1556">
          <cell r="H1556" t="str">
            <v>RQ177.1</v>
          </cell>
          <cell r="I1556" t="str">
            <v>S0_QB_K177</v>
          </cell>
        </row>
        <row r="1557">
          <cell r="H1557" t="str">
            <v>RQ177.2</v>
          </cell>
          <cell r="I1557" t="str">
            <v>SC_HSD_K177</v>
          </cell>
        </row>
        <row r="1558">
          <cell r="H1558" t="str">
            <v>RQ178.1</v>
          </cell>
          <cell r="I1558" t="str">
            <v>S0_QB_K178</v>
          </cell>
        </row>
        <row r="1559">
          <cell r="H1559" t="str">
            <v>RQ178.2</v>
          </cell>
          <cell r="I1559" t="str">
            <v>SC_HSD_K178</v>
          </cell>
        </row>
        <row r="1560">
          <cell r="H1560" t="str">
            <v>RQ179.1</v>
          </cell>
          <cell r="I1560" t="str">
            <v>S0_QB_K179</v>
          </cell>
        </row>
        <row r="1561">
          <cell r="H1561" t="str">
            <v>RQ179.2</v>
          </cell>
          <cell r="I1561" t="str">
            <v>SC_HSD_K179</v>
          </cell>
        </row>
        <row r="1562">
          <cell r="H1562" t="str">
            <v>RR90.1</v>
          </cell>
          <cell r="I1562" t="str">
            <v>S0_P5_TXD0</v>
          </cell>
        </row>
        <row r="1563">
          <cell r="H1563" t="str">
            <v>RR90.2</v>
          </cell>
          <cell r="I1563" t="str">
            <v>S0_R_P5_TXD0</v>
          </cell>
        </row>
        <row r="1564">
          <cell r="H1564" t="str">
            <v>RR91.1</v>
          </cell>
          <cell r="I1564" t="str">
            <v>S0_P5_TXD1</v>
          </cell>
        </row>
        <row r="1565">
          <cell r="H1565" t="str">
            <v>RR91.2</v>
          </cell>
          <cell r="I1565" t="str">
            <v>S0_R_P5_TXD1</v>
          </cell>
        </row>
        <row r="1566">
          <cell r="H1566" t="str">
            <v>RR92.1</v>
          </cell>
          <cell r="I1566" t="str">
            <v>S0_P5_TXD2</v>
          </cell>
        </row>
        <row r="1567">
          <cell r="H1567" t="str">
            <v>RR92.2</v>
          </cell>
          <cell r="I1567" t="str">
            <v>S0_R_P5_TXD2</v>
          </cell>
        </row>
        <row r="1568">
          <cell r="H1568" t="str">
            <v>RR93.1</v>
          </cell>
          <cell r="I1568" t="str">
            <v>S0_P5_TXD3</v>
          </cell>
        </row>
        <row r="1569">
          <cell r="H1569" t="str">
            <v>RR93.2</v>
          </cell>
          <cell r="I1569" t="str">
            <v>S0_R_P5_TXD3</v>
          </cell>
        </row>
        <row r="1570">
          <cell r="H1570" t="str">
            <v>RR94.1</v>
          </cell>
          <cell r="I1570" t="str">
            <v>S0_P5_TXC</v>
          </cell>
        </row>
        <row r="1571">
          <cell r="H1571" t="str">
            <v>RR94.2</v>
          </cell>
          <cell r="I1571" t="str">
            <v>S0_R_P5_TXC</v>
          </cell>
        </row>
        <row r="1572">
          <cell r="H1572" t="str">
            <v>RR95.1</v>
          </cell>
          <cell r="I1572" t="str">
            <v>S0_R_P5_TXD0</v>
          </cell>
        </row>
        <row r="1573">
          <cell r="H1573" t="str">
            <v>RR95.2</v>
          </cell>
          <cell r="I1573" t="str">
            <v>S0_PH_P5_TXD0</v>
          </cell>
        </row>
        <row r="1574">
          <cell r="H1574" t="str">
            <v>RR96.1</v>
          </cell>
          <cell r="I1574" t="str">
            <v>S0_R_P5_TXD1</v>
          </cell>
        </row>
        <row r="1575">
          <cell r="H1575" t="str">
            <v>RR96.2</v>
          </cell>
          <cell r="I1575" t="str">
            <v>S0_PH_P5_TXD1</v>
          </cell>
        </row>
        <row r="1576">
          <cell r="H1576" t="str">
            <v>RR97.1</v>
          </cell>
          <cell r="I1576" t="str">
            <v>S0_R_P5_TXD2</v>
          </cell>
        </row>
        <row r="1577">
          <cell r="H1577" t="str">
            <v>RR97.2</v>
          </cell>
          <cell r="I1577" t="str">
            <v>S0_PH_P5_TXD2</v>
          </cell>
        </row>
        <row r="1578">
          <cell r="H1578" t="str">
            <v>S0_P5_TXD0.1</v>
          </cell>
          <cell r="I1578" t="str">
            <v>SG0_SRC_DVDD33</v>
          </cell>
        </row>
        <row r="1579">
          <cell r="H1579" t="str">
            <v>S0_P5_TXD0.2</v>
          </cell>
          <cell r="I1579" t="str">
            <v>S0_PH_P5_TXD0</v>
          </cell>
        </row>
        <row r="1580">
          <cell r="H1580" t="str">
            <v>S0_P5_TXD0.3</v>
          </cell>
          <cell r="I1580" t="str">
            <v>DGND</v>
          </cell>
        </row>
        <row r="1581">
          <cell r="H1581" t="str">
            <v>S0_P5_TXD1.1</v>
          </cell>
          <cell r="I1581" t="str">
            <v>SG0_SRC_DVDD33</v>
          </cell>
        </row>
        <row r="1582">
          <cell r="H1582" t="str">
            <v>S0_P5_TXD1.2</v>
          </cell>
          <cell r="I1582" t="str">
            <v>S0_PH_P5_TXD1</v>
          </cell>
        </row>
        <row r="1583">
          <cell r="H1583" t="str">
            <v>S0_P5_TXD1.3</v>
          </cell>
          <cell r="I1583" t="str">
            <v>DGND</v>
          </cell>
        </row>
        <row r="1584">
          <cell r="H1584" t="str">
            <v>S0_P5_TXD2.1</v>
          </cell>
          <cell r="I1584" t="str">
            <v>SG0_SRC_DVDD33</v>
          </cell>
        </row>
        <row r="1585">
          <cell r="H1585" t="str">
            <v>S0_P5_TXD2.2</v>
          </cell>
          <cell r="I1585" t="str">
            <v>S0_PH_P5_TXD2</v>
          </cell>
        </row>
        <row r="1586">
          <cell r="H1586" t="str">
            <v>S0_P5_TXD2.3</v>
          </cell>
          <cell r="I1586" t="str">
            <v>DGND</v>
          </cell>
        </row>
        <row r="1587">
          <cell r="H1587" t="str">
            <v>SITE0.G19</v>
          </cell>
          <cell r="I1587" t="str">
            <v>S0_P5_RXC</v>
          </cell>
        </row>
        <row r="1588">
          <cell r="H1588" t="str">
            <v>SITE0.D19</v>
          </cell>
          <cell r="I1588" t="str">
            <v>S0_P5_RXD0</v>
          </cell>
        </row>
        <row r="1589">
          <cell r="H1589" t="str">
            <v>SITE0.E18</v>
          </cell>
          <cell r="I1589" t="str">
            <v>S0_P5_RXD1</v>
          </cell>
        </row>
        <row r="1590">
          <cell r="H1590" t="str">
            <v>SITE0.E19</v>
          </cell>
          <cell r="I1590" t="str">
            <v>S0_P5_RXD2</v>
          </cell>
        </row>
        <row r="1591">
          <cell r="H1591" t="str">
            <v>SITE0.F18</v>
          </cell>
          <cell r="I1591" t="str">
            <v>S0_P5_RXD3</v>
          </cell>
        </row>
        <row r="1592">
          <cell r="H1592" t="str">
            <v>SITE0.F19</v>
          </cell>
          <cell r="I1592" t="str">
            <v>S0_P5_RXDV</v>
          </cell>
        </row>
        <row r="1593">
          <cell r="H1593" t="str">
            <v>SITE0.G18</v>
          </cell>
          <cell r="I1593" t="str">
            <v>S0_P5_RXER</v>
          </cell>
        </row>
        <row r="1594">
          <cell r="H1594" t="str">
            <v>SITE0.J18</v>
          </cell>
          <cell r="I1594" t="str">
            <v>S0_P5_TXC</v>
          </cell>
        </row>
        <row r="1595">
          <cell r="H1595" t="str">
            <v>SITE0.K18</v>
          </cell>
          <cell r="I1595" t="str">
            <v>S0_P5_TXD0</v>
          </cell>
        </row>
        <row r="1596">
          <cell r="H1596" t="str">
            <v>SITE0.K19</v>
          </cell>
          <cell r="I1596" t="str">
            <v>S0_P5_TXD1</v>
          </cell>
        </row>
        <row r="1597">
          <cell r="H1597" t="str">
            <v>SITE0.L18</v>
          </cell>
          <cell r="I1597" t="str">
            <v>S0_P5_TXD2</v>
          </cell>
        </row>
        <row r="1598">
          <cell r="H1598" t="str">
            <v>SITE0.L19</v>
          </cell>
          <cell r="I1598" t="str">
            <v>S0_P5_TXD3</v>
          </cell>
        </row>
        <row r="1599">
          <cell r="H1599" t="str">
            <v>SITE0.J19</v>
          </cell>
          <cell r="I1599" t="str">
            <v>S0_P5_TXEN</v>
          </cell>
        </row>
        <row r="1600">
          <cell r="H1600" t="str">
            <v>GOLDEN0.G1</v>
          </cell>
          <cell r="I1600" t="str">
            <v>SG0_P0_RXC</v>
          </cell>
        </row>
        <row r="1601">
          <cell r="H1601" t="str">
            <v>GOLDEN0.K2</v>
          </cell>
          <cell r="I1601" t="str">
            <v>SG0_P0_RXD0</v>
          </cell>
        </row>
        <row r="1602">
          <cell r="H1602" t="str">
            <v>GOLDEN0.K1</v>
          </cell>
          <cell r="I1602" t="str">
            <v>SG0_P0_RXD1</v>
          </cell>
        </row>
        <row r="1603">
          <cell r="H1603" t="str">
            <v>GOLDEN0.J2</v>
          </cell>
          <cell r="I1603" t="str">
            <v>SG0_P0_RXD2</v>
          </cell>
        </row>
        <row r="1604">
          <cell r="H1604" t="str">
            <v>GOLDEN0.J1</v>
          </cell>
          <cell r="I1604" t="str">
            <v>SG0_P0_RXD3</v>
          </cell>
        </row>
        <row r="1605">
          <cell r="H1605" t="str">
            <v>GOLDEN0.H2</v>
          </cell>
          <cell r="I1605" t="str">
            <v>SG0_P0_RXDV</v>
          </cell>
        </row>
        <row r="1606">
          <cell r="H1606" t="str">
            <v>GOLDEN0.H1</v>
          </cell>
          <cell r="I1606" t="str">
            <v>DGND</v>
          </cell>
        </row>
        <row r="1607">
          <cell r="H1607" t="str">
            <v>GOLDEN0.G2</v>
          </cell>
          <cell r="I1607" t="str">
            <v>SG0_P0_TESTD</v>
          </cell>
        </row>
        <row r="1608">
          <cell r="H1608" t="str">
            <v>GOLDEN0.E2</v>
          </cell>
          <cell r="I1608" t="str">
            <v>SG0_P0_TXC</v>
          </cell>
        </row>
        <row r="1609">
          <cell r="H1609" t="str">
            <v>GOLDEN0.D2</v>
          </cell>
          <cell r="I1609" t="str">
            <v>SG0_P0_TXD0</v>
          </cell>
        </row>
        <row r="1610">
          <cell r="H1610" t="str">
            <v>GOLDEN0.D1</v>
          </cell>
          <cell r="I1610" t="str">
            <v>SG0_P0_TXD1</v>
          </cell>
        </row>
        <row r="1611">
          <cell r="H1611" t="str">
            <v>GOLDEN0.C2</v>
          </cell>
          <cell r="I1611" t="str">
            <v>SG0_P0_TXD2</v>
          </cell>
        </row>
        <row r="1612">
          <cell r="H1612" t="str">
            <v>GOLDEN0.C1</v>
          </cell>
          <cell r="I1612" t="str">
            <v>SG0_P0_TXD3</v>
          </cell>
        </row>
        <row r="1613">
          <cell r="H1613" t="str">
            <v>GOLDEN0.E1</v>
          </cell>
          <cell r="I1613" t="str">
            <v>SG0_P0_TXEN</v>
          </cell>
        </row>
        <row r="1614">
          <cell r="H1614" t="str">
            <v>GOLDEN0.R18</v>
          </cell>
          <cell r="I1614" t="str">
            <v>SG0_P1_RXC</v>
          </cell>
        </row>
        <row r="1615">
          <cell r="H1615" t="str">
            <v>GOLDEN0.M18</v>
          </cell>
          <cell r="I1615" t="str">
            <v>SG0_P1_RXD0</v>
          </cell>
        </row>
        <row r="1616">
          <cell r="H1616" t="str">
            <v>GOLDEN0.M19</v>
          </cell>
          <cell r="I1616" t="str">
            <v>SG0_P1_RXD1</v>
          </cell>
        </row>
        <row r="1617">
          <cell r="H1617" t="str">
            <v>GOLDEN0.N18</v>
          </cell>
          <cell r="I1617" t="str">
            <v>SG0_P1_RXD2</v>
          </cell>
        </row>
        <row r="1618">
          <cell r="H1618" t="str">
            <v>GOLDEN0.N19</v>
          </cell>
          <cell r="I1618" t="str">
            <v>SG0_P1_RXD3</v>
          </cell>
        </row>
        <row r="1619">
          <cell r="H1619" t="str">
            <v>GOLDEN0.P18</v>
          </cell>
          <cell r="I1619" t="str">
            <v>SG0_P1_RXDV</v>
          </cell>
        </row>
        <row r="1620">
          <cell r="H1620" t="str">
            <v>GOLDEN0.P19</v>
          </cell>
          <cell r="I1620" t="str">
            <v>DGND</v>
          </cell>
        </row>
        <row r="1621">
          <cell r="H1621" t="str">
            <v>GOLDEN0.U18</v>
          </cell>
          <cell r="I1621" t="str">
            <v>SG0_P1_TESTD</v>
          </cell>
        </row>
        <row r="1622">
          <cell r="H1622" t="str">
            <v>GOLDEN0.T19</v>
          </cell>
          <cell r="I1622" t="str">
            <v>SG0_P1_TXC</v>
          </cell>
        </row>
        <row r="1623">
          <cell r="H1623" t="str">
            <v>GOLDEN0.V19</v>
          </cell>
          <cell r="I1623" t="str">
            <v>SG0_P1_TXD0</v>
          </cell>
        </row>
        <row r="1624">
          <cell r="H1624" t="str">
            <v>GOLDEN0.V18</v>
          </cell>
          <cell r="I1624" t="str">
            <v>SG0_P1_TXD1</v>
          </cell>
        </row>
        <row r="1625">
          <cell r="H1625" t="str">
            <v>GOLDEN0.W18</v>
          </cell>
          <cell r="I1625" t="str">
            <v>SG0_P1_TXD2</v>
          </cell>
        </row>
        <row r="1626">
          <cell r="H1626" t="str">
            <v>GOLDEN0.V17</v>
          </cell>
          <cell r="I1626" t="str">
            <v>SG0_P1_TXD3</v>
          </cell>
        </row>
        <row r="1627">
          <cell r="H1627" t="str">
            <v>GOLDEN0.U19</v>
          </cell>
          <cell r="I1627" t="str">
            <v>SG0_P1_TXEN</v>
          </cell>
        </row>
        <row r="1628">
          <cell r="H1628" t="str">
            <v>GOLDEN0.G19</v>
          </cell>
          <cell r="I1628" t="str">
            <v>SG0_P5_RXC</v>
          </cell>
        </row>
        <row r="1629">
          <cell r="H1629" t="str">
            <v>GOLDEN0.D19</v>
          </cell>
          <cell r="I1629" t="str">
            <v>SG0_P5_RXD0</v>
          </cell>
        </row>
        <row r="1630">
          <cell r="H1630" t="str">
            <v>GOLDEN0.E18</v>
          </cell>
          <cell r="I1630" t="str">
            <v>SG0_P5_RXD1</v>
          </cell>
        </row>
        <row r="1631">
          <cell r="H1631" t="str">
            <v>GOLDEN0.E19</v>
          </cell>
          <cell r="I1631" t="str">
            <v>SG0_P5_RXD2</v>
          </cell>
        </row>
        <row r="1632">
          <cell r="H1632" t="str">
            <v>GOLDEN0.F18</v>
          </cell>
          <cell r="I1632" t="str">
            <v>SG0_P5_RXD3</v>
          </cell>
        </row>
        <row r="1633">
          <cell r="H1633" t="str">
            <v>GOLDEN0.F19</v>
          </cell>
          <cell r="I1633" t="str">
            <v>SG0_P5_RXDV</v>
          </cell>
        </row>
        <row r="1634">
          <cell r="H1634" t="str">
            <v>GOLDEN0.G18</v>
          </cell>
          <cell r="I1634" t="str">
            <v>DGND</v>
          </cell>
        </row>
        <row r="1635">
          <cell r="H1635" t="str">
            <v>GOLDEN0.J18</v>
          </cell>
          <cell r="I1635" t="str">
            <v>SG0_P5_TXC</v>
          </cell>
        </row>
        <row r="1636">
          <cell r="H1636" t="str">
            <v>GOLDEN0.K18</v>
          </cell>
          <cell r="I1636" t="str">
            <v>SG0_P5_TXD0</v>
          </cell>
        </row>
        <row r="1637">
          <cell r="H1637" t="str">
            <v>GOLDEN0.K19</v>
          </cell>
          <cell r="I1637" t="str">
            <v>SG0_P5_TXD1</v>
          </cell>
        </row>
        <row r="1638">
          <cell r="H1638" t="str">
            <v>GOLDEN0.L18</v>
          </cell>
          <cell r="I1638" t="str">
            <v>SG0_P5_TXD2</v>
          </cell>
        </row>
        <row r="1639">
          <cell r="H1639" t="str">
            <v>GOLDEN0.L19</v>
          </cell>
          <cell r="I1639" t="str">
            <v>SG0_P5_TXD3</v>
          </cell>
        </row>
        <row r="1640">
          <cell r="H1640" t="str">
            <v>GOLDEN0.J19</v>
          </cell>
          <cell r="I1640" t="str">
            <v>SG0_P5_TXEN</v>
          </cell>
        </row>
        <row r="1641">
          <cell r="H1641" t="str">
            <v>K225.10</v>
          </cell>
          <cell r="I1641" t="str">
            <v>SG0_H_P1_TXD0</v>
          </cell>
        </row>
        <row r="1642">
          <cell r="H1642" t="str">
            <v>K225.6</v>
          </cell>
          <cell r="I1642" t="str">
            <v>SG0_H_P1_TXD1</v>
          </cell>
        </row>
        <row r="1643">
          <cell r="H1643" t="str">
            <v>K225.3</v>
          </cell>
          <cell r="I1643" t="str">
            <v>DGND</v>
          </cell>
        </row>
        <row r="1644">
          <cell r="H1644" t="str">
            <v>K225.2</v>
          </cell>
          <cell r="I1644" t="str">
            <v>VDD33_ATX</v>
          </cell>
        </row>
        <row r="1645">
          <cell r="H1645" t="str">
            <v>K225.9</v>
          </cell>
          <cell r="I1645" t="str">
            <v>SG0_P1_TXD0</v>
          </cell>
        </row>
        <row r="1646">
          <cell r="H1646" t="str">
            <v>K225.4</v>
          </cell>
          <cell r="I1646" t="str">
            <v>VDD33_ATX</v>
          </cell>
        </row>
        <row r="1647">
          <cell r="H1647" t="str">
            <v>K225.7</v>
          </cell>
          <cell r="I1647" t="str">
            <v>SG0_P1_TXD1</v>
          </cell>
        </row>
        <row r="1648">
          <cell r="H1648" t="str">
            <v>K225.1</v>
          </cell>
          <cell r="I1648" t="str">
            <v>S0_RGMII_CBIT</v>
          </cell>
        </row>
        <row r="1649">
          <cell r="H1649" t="str">
            <v>K225.5</v>
          </cell>
          <cell r="I1649" t="str">
            <v>S0_RGMII_CBIT</v>
          </cell>
        </row>
        <row r="1650">
          <cell r="H1650" t="str">
            <v>K225.8</v>
          </cell>
          <cell r="I1650" t="str">
            <v>VP5</v>
          </cell>
        </row>
        <row r="1651">
          <cell r="H1651" t="str">
            <v>K226.10</v>
          </cell>
          <cell r="I1651" t="str">
            <v>SG0_H_P1_TXD2</v>
          </cell>
        </row>
        <row r="1652">
          <cell r="H1652" t="str">
            <v>K226.6</v>
          </cell>
          <cell r="I1652" t="str">
            <v>SG0_H_P1_TXD3</v>
          </cell>
        </row>
        <row r="1653">
          <cell r="H1653" t="str">
            <v>K226.3</v>
          </cell>
          <cell r="I1653" t="str">
            <v>DGND</v>
          </cell>
        </row>
        <row r="1654">
          <cell r="H1654" t="str">
            <v>K226.2</v>
          </cell>
          <cell r="I1654" t="str">
            <v>VDD33_ATX</v>
          </cell>
        </row>
        <row r="1655">
          <cell r="H1655" t="str">
            <v>K226.9</v>
          </cell>
          <cell r="I1655" t="str">
            <v>SG0_P1_TXD2</v>
          </cell>
        </row>
        <row r="1656">
          <cell r="H1656" t="str">
            <v>K226.4</v>
          </cell>
          <cell r="I1656" t="str">
            <v>VDD33_ATX</v>
          </cell>
        </row>
        <row r="1657">
          <cell r="H1657" t="str">
            <v>K226.7</v>
          </cell>
          <cell r="I1657" t="str">
            <v>SG0_P1_TXD3</v>
          </cell>
        </row>
        <row r="1658">
          <cell r="H1658" t="str">
            <v>K226.1</v>
          </cell>
          <cell r="I1658" t="str">
            <v>S0_RGMII_CBIT</v>
          </cell>
        </row>
        <row r="1659">
          <cell r="H1659" t="str">
            <v>K226.5</v>
          </cell>
          <cell r="I1659" t="str">
            <v>S0_RGMII_CBIT</v>
          </cell>
        </row>
        <row r="1660">
          <cell r="H1660" t="str">
            <v>K226.8</v>
          </cell>
          <cell r="I1660" t="str">
            <v>VP5</v>
          </cell>
        </row>
        <row r="1661">
          <cell r="H1661" t="str">
            <v>K227.10</v>
          </cell>
          <cell r="I1661" t="str">
            <v>SG0_H_P5_TXD0</v>
          </cell>
        </row>
        <row r="1662">
          <cell r="H1662" t="str">
            <v>K227.6</v>
          </cell>
          <cell r="I1662" t="str">
            <v>SG0_H_P5_TXD1</v>
          </cell>
        </row>
        <row r="1663">
          <cell r="H1663" t="str">
            <v>K227.3</v>
          </cell>
          <cell r="I1663" t="str">
            <v>DGND</v>
          </cell>
        </row>
        <row r="1664">
          <cell r="H1664" t="str">
            <v>K227.2</v>
          </cell>
          <cell r="I1664" t="str">
            <v>VDD33_ATX</v>
          </cell>
        </row>
        <row r="1665">
          <cell r="H1665" t="str">
            <v>K227.9</v>
          </cell>
          <cell r="I1665" t="str">
            <v>SG0_P5_TXD0</v>
          </cell>
        </row>
        <row r="1666">
          <cell r="H1666" t="str">
            <v>K227.4</v>
          </cell>
          <cell r="I1666" t="str">
            <v>VDD33_ATX</v>
          </cell>
        </row>
        <row r="1667">
          <cell r="H1667" t="str">
            <v>K227.7</v>
          </cell>
          <cell r="I1667" t="str">
            <v>SG0_P5_TXD1</v>
          </cell>
        </row>
        <row r="1668">
          <cell r="H1668" t="str">
            <v>K227.1</v>
          </cell>
          <cell r="I1668" t="str">
            <v>S0_RGMII_CBIT</v>
          </cell>
        </row>
        <row r="1669">
          <cell r="H1669" t="str">
            <v>K227.5</v>
          </cell>
          <cell r="I1669" t="str">
            <v>S0_RGMII_CBIT</v>
          </cell>
        </row>
        <row r="1670">
          <cell r="H1670" t="str">
            <v>K227.8</v>
          </cell>
          <cell r="I1670" t="str">
            <v>VP5</v>
          </cell>
        </row>
        <row r="1671">
          <cell r="H1671" t="str">
            <v>K228.10</v>
          </cell>
          <cell r="I1671" t="str">
            <v>SG0_H_P5_TXD2</v>
          </cell>
        </row>
        <row r="1672">
          <cell r="H1672" t="str">
            <v>K228.6</v>
          </cell>
          <cell r="I1672">
            <v>0</v>
          </cell>
        </row>
        <row r="1673">
          <cell r="H1673" t="str">
            <v>K228.3</v>
          </cell>
          <cell r="I1673" t="str">
            <v>DGND</v>
          </cell>
        </row>
        <row r="1674">
          <cell r="H1674" t="str">
            <v>K228.2</v>
          </cell>
          <cell r="I1674" t="str">
            <v>VDD33_ATX</v>
          </cell>
        </row>
        <row r="1675">
          <cell r="H1675" t="str">
            <v>K228.9</v>
          </cell>
          <cell r="I1675" t="str">
            <v>SG0_P5_TXD2</v>
          </cell>
        </row>
        <row r="1676">
          <cell r="H1676" t="str">
            <v>K228.4</v>
          </cell>
          <cell r="I1676">
            <v>0</v>
          </cell>
        </row>
        <row r="1677">
          <cell r="H1677" t="str">
            <v>K228.7</v>
          </cell>
          <cell r="I1677">
            <v>0</v>
          </cell>
        </row>
        <row r="1678">
          <cell r="H1678" t="str">
            <v>K228.1</v>
          </cell>
          <cell r="I1678" t="str">
            <v>S0_RGMII_CBIT</v>
          </cell>
        </row>
        <row r="1679">
          <cell r="H1679" t="str">
            <v>K228.5</v>
          </cell>
          <cell r="I1679" t="str">
            <v>S0_RGMII_CBIT</v>
          </cell>
        </row>
        <row r="1680">
          <cell r="H1680" t="str">
            <v>K228.8</v>
          </cell>
          <cell r="I1680" t="str">
            <v>VP5</v>
          </cell>
        </row>
        <row r="1681">
          <cell r="H1681" t="str">
            <v>RRG49.1</v>
          </cell>
          <cell r="I1681" t="str">
            <v>SG0_P0_TESTD</v>
          </cell>
        </row>
        <row r="1682">
          <cell r="H1682" t="str">
            <v>RRG49.2</v>
          </cell>
          <cell r="I1682" t="str">
            <v>DGND</v>
          </cell>
        </row>
        <row r="1683">
          <cell r="H1683" t="str">
            <v>RRG51.1</v>
          </cell>
          <cell r="I1683" t="str">
            <v>SG0_P1_TXD0</v>
          </cell>
        </row>
        <row r="1684">
          <cell r="H1684" t="str">
            <v>RRG51.2</v>
          </cell>
          <cell r="I1684" t="str">
            <v>SG0_H_P1_TXD0</v>
          </cell>
        </row>
        <row r="1685">
          <cell r="H1685" t="str">
            <v>RRG52.1</v>
          </cell>
          <cell r="I1685" t="str">
            <v>SG0_P1_TXD0</v>
          </cell>
        </row>
        <row r="1686">
          <cell r="H1686" t="str">
            <v>RRG52.2</v>
          </cell>
          <cell r="I1686" t="str">
            <v>DGND</v>
          </cell>
        </row>
        <row r="1687">
          <cell r="H1687" t="str">
            <v>RRG53.1</v>
          </cell>
          <cell r="I1687" t="str">
            <v>SG0_P1_TXD1</v>
          </cell>
        </row>
        <row r="1688">
          <cell r="H1688" t="str">
            <v>RRG53.2</v>
          </cell>
          <cell r="I1688" t="str">
            <v>SG0_H_P1_TXD1</v>
          </cell>
        </row>
        <row r="1689">
          <cell r="H1689" t="str">
            <v>RRG54.1</v>
          </cell>
          <cell r="I1689" t="str">
            <v>SG0_P1_TXD1</v>
          </cell>
        </row>
        <row r="1690">
          <cell r="H1690" t="str">
            <v>RRG54.2</v>
          </cell>
          <cell r="I1690" t="str">
            <v>DGND</v>
          </cell>
        </row>
        <row r="1691">
          <cell r="H1691" t="str">
            <v>RRG55.1</v>
          </cell>
          <cell r="I1691" t="str">
            <v>SG0_P1_TXD2</v>
          </cell>
        </row>
        <row r="1692">
          <cell r="H1692" t="str">
            <v>RRG55.2</v>
          </cell>
          <cell r="I1692" t="str">
            <v>SG0_H_P1_TXD2</v>
          </cell>
        </row>
        <row r="1693">
          <cell r="H1693" t="str">
            <v>RRG56.1</v>
          </cell>
          <cell r="I1693" t="str">
            <v>SG0_P1_TXD2</v>
          </cell>
        </row>
        <row r="1694">
          <cell r="H1694" t="str">
            <v>RRG56.2</v>
          </cell>
          <cell r="I1694" t="str">
            <v>DGND</v>
          </cell>
        </row>
        <row r="1695">
          <cell r="H1695" t="str">
            <v>RRG57.1</v>
          </cell>
          <cell r="I1695" t="str">
            <v>SG0_P1_TXD3</v>
          </cell>
        </row>
        <row r="1696">
          <cell r="H1696" t="str">
            <v>RRG57.2</v>
          </cell>
          <cell r="I1696" t="str">
            <v>SG0_H_P1_TXD3</v>
          </cell>
        </row>
        <row r="1697">
          <cell r="H1697" t="str">
            <v>RRG58.1</v>
          </cell>
          <cell r="I1697" t="str">
            <v>SG0_P1_TXD3</v>
          </cell>
        </row>
        <row r="1698">
          <cell r="H1698" t="str">
            <v>RRG58.2</v>
          </cell>
          <cell r="I1698" t="str">
            <v>DGND</v>
          </cell>
        </row>
        <row r="1699">
          <cell r="H1699" t="str">
            <v>RRG59.1</v>
          </cell>
          <cell r="I1699" t="str">
            <v>SG0_P1_TESTD</v>
          </cell>
        </row>
        <row r="1700">
          <cell r="H1700" t="str">
            <v>RRG59.2</v>
          </cell>
          <cell r="I1700" t="str">
            <v>DGND</v>
          </cell>
        </row>
        <row r="1701">
          <cell r="H1701" t="str">
            <v>RRG91.1</v>
          </cell>
          <cell r="I1701" t="str">
            <v>SG0_P5_TXD0</v>
          </cell>
        </row>
        <row r="1702">
          <cell r="H1702" t="str">
            <v>RRG91.2</v>
          </cell>
          <cell r="I1702" t="str">
            <v>SG0_H_P5_TXD0</v>
          </cell>
        </row>
        <row r="1703">
          <cell r="H1703" t="str">
            <v>RRG92.1</v>
          </cell>
          <cell r="I1703" t="str">
            <v>SG0_P5_TXD0</v>
          </cell>
        </row>
        <row r="1704">
          <cell r="H1704" t="str">
            <v>RRG92.2</v>
          </cell>
          <cell r="I1704" t="str">
            <v>DGND</v>
          </cell>
        </row>
        <row r="1705">
          <cell r="H1705" t="str">
            <v>RRG93.1</v>
          </cell>
          <cell r="I1705" t="str">
            <v>SG0_P5_TXD1</v>
          </cell>
        </row>
        <row r="1706">
          <cell r="H1706" t="str">
            <v>RRG93.2</v>
          </cell>
          <cell r="I1706" t="str">
            <v>SG0_H_P5_TXD1</v>
          </cell>
        </row>
        <row r="1707">
          <cell r="H1707" t="str">
            <v>RRG94.1</v>
          </cell>
          <cell r="I1707" t="str">
            <v>SG0_P5_TXD1</v>
          </cell>
        </row>
        <row r="1708">
          <cell r="H1708" t="str">
            <v>RRG94.2</v>
          </cell>
          <cell r="I1708" t="str">
            <v>DGND</v>
          </cell>
        </row>
        <row r="1709">
          <cell r="H1709" t="str">
            <v>RRG95.1</v>
          </cell>
          <cell r="I1709" t="str">
            <v>SG0_P5_TXD2</v>
          </cell>
        </row>
        <row r="1710">
          <cell r="H1710" t="str">
            <v>RRG95.2</v>
          </cell>
          <cell r="I1710" t="str">
            <v>SG0_H_P5_TXD2</v>
          </cell>
        </row>
        <row r="1711">
          <cell r="H1711" t="str">
            <v>RRG96.1</v>
          </cell>
          <cell r="I1711" t="str">
            <v>SG0_P5_TXD2</v>
          </cell>
        </row>
        <row r="1712">
          <cell r="H1712" t="str">
            <v>RRG96.2</v>
          </cell>
          <cell r="I1712" t="str">
            <v>DGND</v>
          </cell>
        </row>
        <row r="1713">
          <cell r="H1713" t="str">
            <v>SG0_P0_RXC.1</v>
          </cell>
          <cell r="I1713" t="str">
            <v>SG0_P0_RXC</v>
          </cell>
        </row>
        <row r="1714">
          <cell r="H1714" t="str">
            <v>SG0_P0_RXD0.1</v>
          </cell>
          <cell r="I1714" t="str">
            <v>SG0_P0_RXD0</v>
          </cell>
        </row>
        <row r="1715">
          <cell r="H1715" t="str">
            <v>SG0_P0_RXD1.1</v>
          </cell>
          <cell r="I1715" t="str">
            <v>SG0_P0_RXD1</v>
          </cell>
        </row>
        <row r="1716">
          <cell r="H1716" t="str">
            <v>SG0_P0_RXD2.1</v>
          </cell>
          <cell r="I1716" t="str">
            <v>SG0_P0_RXD2</v>
          </cell>
        </row>
        <row r="1717">
          <cell r="H1717" t="str">
            <v>SG0_P0_RXD3.1</v>
          </cell>
          <cell r="I1717" t="str">
            <v>SG0_P0_RXD3</v>
          </cell>
        </row>
        <row r="1718">
          <cell r="H1718" t="str">
            <v>SG0_P0_RXDV.1</v>
          </cell>
          <cell r="I1718" t="str">
            <v>SG0_P0_RXDV</v>
          </cell>
        </row>
        <row r="1719">
          <cell r="H1719" t="str">
            <v>SG0_P0_TXC.1</v>
          </cell>
          <cell r="I1719" t="str">
            <v>SG0_P0_TXC</v>
          </cell>
        </row>
        <row r="1720">
          <cell r="H1720" t="str">
            <v>SG0_P0_TXD0.1</v>
          </cell>
          <cell r="I1720" t="str">
            <v>SG0_P0_TXD0</v>
          </cell>
        </row>
        <row r="1721">
          <cell r="H1721" t="str">
            <v>SG0_P0_TXD1.1</v>
          </cell>
          <cell r="I1721" t="str">
            <v>SG0_P0_TXD1</v>
          </cell>
        </row>
        <row r="1722">
          <cell r="H1722" t="str">
            <v>SG0_P0_TXD2.1</v>
          </cell>
          <cell r="I1722" t="str">
            <v>SG0_P0_TXD2</v>
          </cell>
        </row>
        <row r="1723">
          <cell r="H1723" t="str">
            <v>SG0_P0_TXD3.1</v>
          </cell>
          <cell r="I1723" t="str">
            <v>SG0_P0_TXD3</v>
          </cell>
        </row>
        <row r="1724">
          <cell r="H1724" t="str">
            <v>SG0_P0_TXEN.1</v>
          </cell>
          <cell r="I1724" t="str">
            <v>SG0_P0_TXEN</v>
          </cell>
        </row>
        <row r="1725">
          <cell r="H1725" t="str">
            <v>SG0_P1_RXC.1</v>
          </cell>
          <cell r="I1725" t="str">
            <v>SG0_P1_RXC</v>
          </cell>
        </row>
        <row r="1726">
          <cell r="H1726" t="str">
            <v>SG0_P1_RXD0.1</v>
          </cell>
          <cell r="I1726" t="str">
            <v>SG0_P1_RXD0</v>
          </cell>
        </row>
        <row r="1727">
          <cell r="H1727" t="str">
            <v>SG0_P1_RXD1.1</v>
          </cell>
          <cell r="I1727" t="str">
            <v>SG0_P1_RXD1</v>
          </cell>
        </row>
        <row r="1728">
          <cell r="H1728" t="str">
            <v>SG0_P1_RXD2.1</v>
          </cell>
          <cell r="I1728" t="str">
            <v>SG0_P1_RXD2</v>
          </cell>
        </row>
        <row r="1729">
          <cell r="H1729" t="str">
            <v>SG0_P1_RXD3.1</v>
          </cell>
          <cell r="I1729" t="str">
            <v>SG0_P1_RXD3</v>
          </cell>
        </row>
        <row r="1730">
          <cell r="H1730" t="str">
            <v>SG0_P1_RXDV.1</v>
          </cell>
          <cell r="I1730" t="str">
            <v>SG0_P1_RXDV</v>
          </cell>
        </row>
        <row r="1731">
          <cell r="H1731" t="str">
            <v>SG0_P1_TXC.1</v>
          </cell>
          <cell r="I1731" t="str">
            <v>SG0_P1_TXC</v>
          </cell>
        </row>
        <row r="1732">
          <cell r="H1732" t="str">
            <v>SG0_P1_TXD0.1</v>
          </cell>
          <cell r="I1732" t="str">
            <v>SG0_P1_TXD0</v>
          </cell>
        </row>
        <row r="1733">
          <cell r="H1733" t="str">
            <v>SG0_P1_TXD1.1</v>
          </cell>
          <cell r="I1733" t="str">
            <v>SG0_P1_TXD1</v>
          </cell>
        </row>
        <row r="1734">
          <cell r="H1734" t="str">
            <v>SG0_P1_TXD2.1</v>
          </cell>
          <cell r="I1734" t="str">
            <v>SG0_P1_TXD2</v>
          </cell>
        </row>
        <row r="1735">
          <cell r="H1735" t="str">
            <v>SG0_P1_TXD3.1</v>
          </cell>
          <cell r="I1735" t="str">
            <v>SG0_P1_TXD3</v>
          </cell>
        </row>
        <row r="1736">
          <cell r="H1736" t="str">
            <v>SG0_P1_TXEN.1</v>
          </cell>
          <cell r="I1736" t="str">
            <v>SG0_P1_TXEN</v>
          </cell>
        </row>
        <row r="1737">
          <cell r="H1737" t="str">
            <v>SG0_P5_RXC.1</v>
          </cell>
          <cell r="I1737" t="str">
            <v>SG0_P5_RXC</v>
          </cell>
        </row>
        <row r="1738">
          <cell r="H1738" t="str">
            <v>SG0_P5_RXD0.1</v>
          </cell>
          <cell r="I1738" t="str">
            <v>SG0_P5_RXD0</v>
          </cell>
        </row>
        <row r="1739">
          <cell r="H1739" t="str">
            <v>SG0_P5_RXD1.1</v>
          </cell>
          <cell r="I1739" t="str">
            <v>SG0_P5_RXD1</v>
          </cell>
        </row>
        <row r="1740">
          <cell r="H1740" t="str">
            <v>SG0_P5_RXD2.1</v>
          </cell>
          <cell r="I1740" t="str">
            <v>SG0_P5_RXD2</v>
          </cell>
        </row>
        <row r="1741">
          <cell r="H1741" t="str">
            <v>SG0_P5_RXD3.1</v>
          </cell>
          <cell r="I1741" t="str">
            <v>SG0_P5_RXD3</v>
          </cell>
        </row>
        <row r="1742">
          <cell r="H1742" t="str">
            <v>SG0_P5_RXDV.1</v>
          </cell>
          <cell r="I1742" t="str">
            <v>SG0_P5_RXDV</v>
          </cell>
        </row>
        <row r="1743">
          <cell r="H1743" t="str">
            <v>SG0_P5_TXC.1</v>
          </cell>
          <cell r="I1743" t="str">
            <v>SG0_P5_TXC</v>
          </cell>
        </row>
        <row r="1744">
          <cell r="H1744" t="str">
            <v>SG0_P5_TXD0.1</v>
          </cell>
          <cell r="I1744" t="str">
            <v>SG0_P5_TXD0</v>
          </cell>
        </row>
        <row r="1745">
          <cell r="H1745" t="str">
            <v>SG0_P5_TXD1.1</v>
          </cell>
          <cell r="I1745" t="str">
            <v>SG0_P5_TXD1</v>
          </cell>
        </row>
        <row r="1746">
          <cell r="H1746" t="str">
            <v>SG0_P5_TXD2.1</v>
          </cell>
          <cell r="I1746" t="str">
            <v>SG0_P5_TXD2</v>
          </cell>
        </row>
        <row r="1747">
          <cell r="H1747" t="str">
            <v>SG0_P5_TXD3.1</v>
          </cell>
          <cell r="I1747" t="str">
            <v>SG0_P5_TXD3</v>
          </cell>
        </row>
        <row r="1748">
          <cell r="H1748" t="str">
            <v>SG0_P5_TXEN.1</v>
          </cell>
          <cell r="I1748" t="str">
            <v>SG0_P5_TXEN</v>
          </cell>
        </row>
        <row r="1749">
          <cell r="H1749" t="str">
            <v>C185.1</v>
          </cell>
          <cell r="I1749" t="str">
            <v>VDD33_ATX</v>
          </cell>
        </row>
        <row r="1750">
          <cell r="H1750" t="str">
            <v>C185.2</v>
          </cell>
          <cell r="I1750" t="str">
            <v>DGND</v>
          </cell>
        </row>
        <row r="1751">
          <cell r="H1751" t="str">
            <v>C187.1</v>
          </cell>
          <cell r="I1751" t="str">
            <v>VDD33_ATX</v>
          </cell>
        </row>
        <row r="1752">
          <cell r="H1752" t="str">
            <v>C187.2</v>
          </cell>
          <cell r="I1752" t="str">
            <v>DGND</v>
          </cell>
        </row>
        <row r="1753">
          <cell r="H1753" t="str">
            <v>C192.1</v>
          </cell>
          <cell r="I1753" t="str">
            <v>VDD33_ATX</v>
          </cell>
        </row>
        <row r="1754">
          <cell r="H1754" t="str">
            <v>C192.2</v>
          </cell>
          <cell r="I1754" t="str">
            <v>DGND</v>
          </cell>
        </row>
        <row r="1755">
          <cell r="H1755" t="str">
            <v>CS61.1</v>
          </cell>
          <cell r="I1755" t="str">
            <v>SG0_C_P4_HSO-</v>
          </cell>
        </row>
        <row r="1756">
          <cell r="H1756" t="str">
            <v>CS61.2</v>
          </cell>
          <cell r="I1756" t="str">
            <v>SG0_P4_HSO-</v>
          </cell>
        </row>
        <row r="1757">
          <cell r="H1757" t="str">
            <v>CS62.1</v>
          </cell>
          <cell r="I1757" t="str">
            <v>SG0_C_P4_HSO+</v>
          </cell>
        </row>
        <row r="1758">
          <cell r="H1758" t="str">
            <v>CS62.2</v>
          </cell>
          <cell r="I1758" t="str">
            <v>SG0_P4_HSO+</v>
          </cell>
        </row>
        <row r="1759">
          <cell r="H1759" t="str">
            <v>CS63.1</v>
          </cell>
          <cell r="I1759" t="str">
            <v>SG0_C_P4_HSI-</v>
          </cell>
        </row>
        <row r="1760">
          <cell r="H1760" t="str">
            <v>CS63.2</v>
          </cell>
          <cell r="I1760" t="str">
            <v>SG0_P4_HSI-</v>
          </cell>
        </row>
        <row r="1761">
          <cell r="H1761" t="str">
            <v>CS64.1</v>
          </cell>
          <cell r="I1761" t="str">
            <v>SG0_C_P4_HSI+</v>
          </cell>
        </row>
        <row r="1762">
          <cell r="H1762" t="str">
            <v>CS64.2</v>
          </cell>
          <cell r="I1762" t="str">
            <v>SG0_P4_HSI+</v>
          </cell>
        </row>
        <row r="1763">
          <cell r="H1763" t="str">
            <v>CS65.1</v>
          </cell>
          <cell r="I1763" t="str">
            <v>SD0_C_P4_HSO_DSP-</v>
          </cell>
        </row>
        <row r="1764">
          <cell r="H1764" t="str">
            <v>CS65.2</v>
          </cell>
          <cell r="I1764" t="str">
            <v>SD0_P4_HSO_DSP-</v>
          </cell>
        </row>
        <row r="1765">
          <cell r="H1765" t="str">
            <v>CS66.1</v>
          </cell>
          <cell r="I1765" t="str">
            <v>SD0_C_P4_HSO_DSP+</v>
          </cell>
        </row>
        <row r="1766">
          <cell r="H1766" t="str">
            <v>CS66.2</v>
          </cell>
          <cell r="I1766" t="str">
            <v>SD0_P4_HSO_DSP+</v>
          </cell>
        </row>
        <row r="1767">
          <cell r="H1767" t="str">
            <v>CS71.1</v>
          </cell>
          <cell r="I1767" t="str">
            <v>SG0_C_P5_HSO-</v>
          </cell>
        </row>
        <row r="1768">
          <cell r="H1768" t="str">
            <v>CS71.2</v>
          </cell>
          <cell r="I1768" t="str">
            <v>SG0_P5_HSO-</v>
          </cell>
        </row>
        <row r="1769">
          <cell r="H1769" t="str">
            <v>CS72.1</v>
          </cell>
          <cell r="I1769" t="str">
            <v>SG0_C_P5_HSO+</v>
          </cell>
        </row>
        <row r="1770">
          <cell r="H1770" t="str">
            <v>CS72.2</v>
          </cell>
          <cell r="I1770" t="str">
            <v>SG0_P5_HSO+</v>
          </cell>
        </row>
        <row r="1771">
          <cell r="H1771" t="str">
            <v>CS73.1</v>
          </cell>
          <cell r="I1771" t="str">
            <v>SG0_C_P5_HSI-</v>
          </cell>
        </row>
        <row r="1772">
          <cell r="H1772" t="str">
            <v>CS73.2</v>
          </cell>
          <cell r="I1772" t="str">
            <v>SG0_P5_HSI-</v>
          </cell>
        </row>
        <row r="1773">
          <cell r="H1773" t="str">
            <v>CS74.1</v>
          </cell>
          <cell r="I1773" t="str">
            <v>SG0_C_P5_HSI+</v>
          </cell>
        </row>
        <row r="1774">
          <cell r="H1774" t="str">
            <v>CS74.2</v>
          </cell>
          <cell r="I1774" t="str">
            <v>SG0_P5_HSI+</v>
          </cell>
        </row>
        <row r="1775">
          <cell r="H1775" t="str">
            <v>CS75.1</v>
          </cell>
          <cell r="I1775" t="str">
            <v>SD0_C_P5_HSO_DSP-</v>
          </cell>
        </row>
        <row r="1776">
          <cell r="H1776" t="str">
            <v>CS75.2</v>
          </cell>
          <cell r="I1776" t="str">
            <v>SD0_P5_HSO_DSP-</v>
          </cell>
        </row>
        <row r="1777">
          <cell r="H1777" t="str">
            <v>CS76.1</v>
          </cell>
          <cell r="I1777" t="str">
            <v>SD0_C_P5_HSO_DSP+</v>
          </cell>
        </row>
        <row r="1778">
          <cell r="H1778" t="str">
            <v>CS76.2</v>
          </cell>
          <cell r="I1778" t="str">
            <v>SD0_P5_HSO_DSP+</v>
          </cell>
        </row>
        <row r="1779">
          <cell r="H1779" t="str">
            <v>K184.1</v>
          </cell>
          <cell r="I1779" t="str">
            <v>S0_OE_K184</v>
          </cell>
        </row>
        <row r="1780">
          <cell r="H1780" t="str">
            <v>K184.10</v>
          </cell>
          <cell r="I1780" t="str">
            <v>S0_OE_K184</v>
          </cell>
        </row>
        <row r="1781">
          <cell r="H1781" t="str">
            <v>K184.2</v>
          </cell>
          <cell r="I1781" t="str">
            <v>S0_P4_HSI-</v>
          </cell>
        </row>
        <row r="1782">
          <cell r="H1782" t="str">
            <v>K184.3</v>
          </cell>
          <cell r="I1782" t="str">
            <v>S0_P4_HSI+</v>
          </cell>
        </row>
        <row r="1783">
          <cell r="H1783" t="str">
            <v>K184.6</v>
          </cell>
          <cell r="I1783">
            <v>0</v>
          </cell>
        </row>
        <row r="1784">
          <cell r="H1784" t="str">
            <v>K184.7</v>
          </cell>
          <cell r="I1784">
            <v>0</v>
          </cell>
        </row>
        <row r="1785">
          <cell r="H1785" t="str">
            <v>K184.11</v>
          </cell>
          <cell r="I1785" t="str">
            <v>S0_P5_HSI-</v>
          </cell>
        </row>
        <row r="1786">
          <cell r="H1786" t="str">
            <v>K184.12</v>
          </cell>
          <cell r="I1786" t="str">
            <v>S0_P5_HSI+</v>
          </cell>
        </row>
        <row r="1787">
          <cell r="H1787" t="str">
            <v>K184.15</v>
          </cell>
          <cell r="I1787">
            <v>0</v>
          </cell>
        </row>
        <row r="1788">
          <cell r="H1788" t="str">
            <v>K184.16</v>
          </cell>
          <cell r="I1788">
            <v>0</v>
          </cell>
        </row>
        <row r="1789">
          <cell r="H1789" t="str">
            <v>K184.38</v>
          </cell>
          <cell r="I1789" t="str">
            <v>SG0_C_P4_HSO-</v>
          </cell>
        </row>
        <row r="1790">
          <cell r="H1790" t="str">
            <v>K184.37</v>
          </cell>
          <cell r="I1790" t="str">
            <v>SG0_C_P4_HSO+</v>
          </cell>
        </row>
        <row r="1791">
          <cell r="H1791" t="str">
            <v>K184.36</v>
          </cell>
          <cell r="I1791">
            <v>0</v>
          </cell>
        </row>
        <row r="1792">
          <cell r="H1792" t="str">
            <v>K184.35</v>
          </cell>
          <cell r="I1792">
            <v>0</v>
          </cell>
        </row>
        <row r="1793">
          <cell r="H1793" t="str">
            <v>K184.29</v>
          </cell>
          <cell r="I1793" t="str">
            <v>SG0_C_P5_HSO-</v>
          </cell>
        </row>
        <row r="1794">
          <cell r="H1794" t="str">
            <v>K184.28</v>
          </cell>
          <cell r="I1794" t="str">
            <v>SG0_C_P5_HSO+</v>
          </cell>
        </row>
        <row r="1795">
          <cell r="H1795" t="str">
            <v>K184.27</v>
          </cell>
          <cell r="I1795">
            <v>0</v>
          </cell>
        </row>
        <row r="1796">
          <cell r="H1796" t="str">
            <v>K184.26</v>
          </cell>
          <cell r="I1796">
            <v>0</v>
          </cell>
        </row>
        <row r="1797">
          <cell r="H1797" t="str">
            <v>K184.34</v>
          </cell>
          <cell r="I1797" t="str">
            <v>S0_DCH_P4_HSI-</v>
          </cell>
        </row>
        <row r="1798">
          <cell r="H1798" t="str">
            <v>K184.33</v>
          </cell>
          <cell r="I1798" t="str">
            <v>S0_DCH_P4_HSI+</v>
          </cell>
        </row>
        <row r="1799">
          <cell r="H1799" t="str">
            <v>K184.32</v>
          </cell>
          <cell r="I1799">
            <v>0</v>
          </cell>
        </row>
        <row r="1800">
          <cell r="H1800" t="str">
            <v>K184.31</v>
          </cell>
          <cell r="I1800">
            <v>0</v>
          </cell>
        </row>
        <row r="1801">
          <cell r="H1801" t="str">
            <v>K184.25</v>
          </cell>
          <cell r="I1801" t="str">
            <v>S0_DCH_P5_HSI-</v>
          </cell>
        </row>
        <row r="1802">
          <cell r="H1802" t="str">
            <v>K184.24</v>
          </cell>
          <cell r="I1802" t="str">
            <v>S0_DCH_P5_HSI+</v>
          </cell>
        </row>
        <row r="1803">
          <cell r="H1803" t="str">
            <v>K184.23</v>
          </cell>
          <cell r="I1803">
            <v>0</v>
          </cell>
        </row>
        <row r="1804">
          <cell r="H1804" t="str">
            <v>K184.22</v>
          </cell>
          <cell r="I1804">
            <v>0</v>
          </cell>
        </row>
        <row r="1805">
          <cell r="H1805" t="str">
            <v>K184.EP</v>
          </cell>
          <cell r="I1805" t="str">
            <v>DGND</v>
          </cell>
        </row>
        <row r="1806">
          <cell r="H1806" t="str">
            <v>K184.4</v>
          </cell>
          <cell r="I1806" t="str">
            <v>DGND</v>
          </cell>
        </row>
        <row r="1807">
          <cell r="H1807" t="str">
            <v>K184.14</v>
          </cell>
          <cell r="I1807" t="str">
            <v>DGND</v>
          </cell>
        </row>
        <row r="1808">
          <cell r="H1808" t="str">
            <v>K184.19</v>
          </cell>
          <cell r="I1808" t="str">
            <v>DGND</v>
          </cell>
        </row>
        <row r="1809">
          <cell r="H1809" t="str">
            <v>K184.21</v>
          </cell>
          <cell r="I1809" t="str">
            <v>DGND</v>
          </cell>
        </row>
        <row r="1810">
          <cell r="H1810" t="str">
            <v>K184.39</v>
          </cell>
          <cell r="I1810" t="str">
            <v>DGND</v>
          </cell>
        </row>
        <row r="1811">
          <cell r="H1811" t="str">
            <v>K184.41</v>
          </cell>
          <cell r="I1811" t="str">
            <v>DGND</v>
          </cell>
        </row>
        <row r="1812">
          <cell r="H1812" t="str">
            <v>K184.18</v>
          </cell>
          <cell r="I1812">
            <v>0</v>
          </cell>
        </row>
        <row r="1813">
          <cell r="H1813" t="str">
            <v>K184.42</v>
          </cell>
          <cell r="I1813">
            <v>0</v>
          </cell>
        </row>
        <row r="1814">
          <cell r="H1814" t="str">
            <v>K184.8</v>
          </cell>
          <cell r="I1814" t="str">
            <v>S0_SEL1_K184</v>
          </cell>
        </row>
        <row r="1815">
          <cell r="H1815" t="str">
            <v>K184.17</v>
          </cell>
          <cell r="I1815" t="str">
            <v>S0_SEL2_K184</v>
          </cell>
        </row>
        <row r="1816">
          <cell r="H1816" t="str">
            <v>K184.5</v>
          </cell>
          <cell r="I1816" t="str">
            <v>VDD33_ATX</v>
          </cell>
        </row>
        <row r="1817">
          <cell r="H1817" t="str">
            <v>K184.9</v>
          </cell>
          <cell r="I1817" t="str">
            <v>VDD33_ATX</v>
          </cell>
        </row>
        <row r="1818">
          <cell r="H1818" t="str">
            <v>K184.13</v>
          </cell>
          <cell r="I1818" t="str">
            <v>VDD33_ATX</v>
          </cell>
        </row>
        <row r="1819">
          <cell r="H1819" t="str">
            <v>K184.20</v>
          </cell>
          <cell r="I1819" t="str">
            <v>VDD33_ATX</v>
          </cell>
        </row>
        <row r="1820">
          <cell r="H1820" t="str">
            <v>K184.30</v>
          </cell>
          <cell r="I1820" t="str">
            <v>VDD33_ATX</v>
          </cell>
        </row>
        <row r="1821">
          <cell r="H1821" t="str">
            <v>K184.40</v>
          </cell>
          <cell r="I1821" t="str">
            <v>VDD33_ATX</v>
          </cell>
        </row>
        <row r="1822">
          <cell r="H1822" t="str">
            <v>K187.1</v>
          </cell>
          <cell r="I1822" t="str">
            <v>S0_OE_K187</v>
          </cell>
        </row>
        <row r="1823">
          <cell r="H1823" t="str">
            <v>K187.10</v>
          </cell>
          <cell r="I1823" t="str">
            <v>S0_OE_K187</v>
          </cell>
        </row>
        <row r="1824">
          <cell r="H1824" t="str">
            <v>K187.2</v>
          </cell>
          <cell r="I1824" t="str">
            <v>S0_P4_HSO-</v>
          </cell>
        </row>
        <row r="1825">
          <cell r="H1825" t="str">
            <v>K187.3</v>
          </cell>
          <cell r="I1825" t="str">
            <v>S0_P4_HSO+</v>
          </cell>
        </row>
        <row r="1826">
          <cell r="H1826" t="str">
            <v>K187.6</v>
          </cell>
          <cell r="I1826">
            <v>0</v>
          </cell>
        </row>
        <row r="1827">
          <cell r="H1827" t="str">
            <v>K187.7</v>
          </cell>
          <cell r="I1827">
            <v>0</v>
          </cell>
        </row>
        <row r="1828">
          <cell r="H1828" t="str">
            <v>K187.11</v>
          </cell>
          <cell r="I1828" t="str">
            <v>S0_1_P4_HSO-</v>
          </cell>
        </row>
        <row r="1829">
          <cell r="H1829" t="str">
            <v>K187.12</v>
          </cell>
          <cell r="I1829" t="str">
            <v>S0_1_P4_HSO+</v>
          </cell>
        </row>
        <row r="1830">
          <cell r="H1830" t="str">
            <v>K187.15</v>
          </cell>
          <cell r="I1830">
            <v>0</v>
          </cell>
        </row>
        <row r="1831">
          <cell r="H1831" t="str">
            <v>K187.16</v>
          </cell>
          <cell r="I1831">
            <v>0</v>
          </cell>
        </row>
        <row r="1832">
          <cell r="H1832" t="str">
            <v>K187.38</v>
          </cell>
          <cell r="I1832" t="str">
            <v>SG0_C_P4_HSI-</v>
          </cell>
        </row>
        <row r="1833">
          <cell r="H1833" t="str">
            <v>K187.37</v>
          </cell>
          <cell r="I1833" t="str">
            <v>SG0_C_P4_HSI+</v>
          </cell>
        </row>
        <row r="1834">
          <cell r="H1834" t="str">
            <v>K187.36</v>
          </cell>
          <cell r="I1834">
            <v>0</v>
          </cell>
        </row>
        <row r="1835">
          <cell r="H1835" t="str">
            <v>K187.35</v>
          </cell>
          <cell r="I1835">
            <v>0</v>
          </cell>
        </row>
        <row r="1836">
          <cell r="H1836" t="str">
            <v>K187.29</v>
          </cell>
          <cell r="I1836" t="str">
            <v>SD0_C_P4_HSO_DSP-</v>
          </cell>
        </row>
        <row r="1837">
          <cell r="H1837" t="str">
            <v>K187.28</v>
          </cell>
          <cell r="I1837" t="str">
            <v>SD0_C_P4_HSO_DSP+</v>
          </cell>
        </row>
        <row r="1838">
          <cell r="H1838" t="str">
            <v>K187.27</v>
          </cell>
          <cell r="I1838">
            <v>0</v>
          </cell>
        </row>
        <row r="1839">
          <cell r="H1839" t="str">
            <v>K187.26</v>
          </cell>
          <cell r="I1839">
            <v>0</v>
          </cell>
        </row>
        <row r="1840">
          <cell r="H1840" t="str">
            <v>K187.34</v>
          </cell>
          <cell r="I1840" t="str">
            <v>S0_1_P4_HSO-</v>
          </cell>
        </row>
        <row r="1841">
          <cell r="H1841" t="str">
            <v>K187.33</v>
          </cell>
          <cell r="I1841" t="str">
            <v>S0_1_P4_HSO+</v>
          </cell>
        </row>
        <row r="1842">
          <cell r="H1842" t="str">
            <v>K187.32</v>
          </cell>
          <cell r="I1842">
            <v>0</v>
          </cell>
        </row>
        <row r="1843">
          <cell r="H1843" t="str">
            <v>K187.31</v>
          </cell>
          <cell r="I1843">
            <v>0</v>
          </cell>
        </row>
        <row r="1844">
          <cell r="H1844" t="str">
            <v>K187.25</v>
          </cell>
          <cell r="I1844" t="str">
            <v>S0_DCH_P4_HSO-</v>
          </cell>
        </row>
        <row r="1845">
          <cell r="H1845" t="str">
            <v>K187.24</v>
          </cell>
          <cell r="I1845" t="str">
            <v>S0_DCH_P4_HSO+</v>
          </cell>
        </row>
        <row r="1846">
          <cell r="H1846" t="str">
            <v>K187.23</v>
          </cell>
          <cell r="I1846">
            <v>0</v>
          </cell>
        </row>
        <row r="1847">
          <cell r="H1847" t="str">
            <v>K187.22</v>
          </cell>
          <cell r="I1847">
            <v>0</v>
          </cell>
        </row>
        <row r="1848">
          <cell r="H1848" t="str">
            <v>K187.EP</v>
          </cell>
          <cell r="I1848" t="str">
            <v>DGND</v>
          </cell>
        </row>
        <row r="1849">
          <cell r="H1849" t="str">
            <v>K187.4</v>
          </cell>
          <cell r="I1849" t="str">
            <v>DGND</v>
          </cell>
        </row>
        <row r="1850">
          <cell r="H1850" t="str">
            <v>K187.14</v>
          </cell>
          <cell r="I1850" t="str">
            <v>DGND</v>
          </cell>
        </row>
        <row r="1851">
          <cell r="H1851" t="str">
            <v>K187.19</v>
          </cell>
          <cell r="I1851" t="str">
            <v>DGND</v>
          </cell>
        </row>
        <row r="1852">
          <cell r="H1852" t="str">
            <v>K187.21</v>
          </cell>
          <cell r="I1852" t="str">
            <v>DGND</v>
          </cell>
        </row>
        <row r="1853">
          <cell r="H1853" t="str">
            <v>K187.39</v>
          </cell>
          <cell r="I1853" t="str">
            <v>DGND</v>
          </cell>
        </row>
        <row r="1854">
          <cell r="H1854" t="str">
            <v>K187.41</v>
          </cell>
          <cell r="I1854" t="str">
            <v>DGND</v>
          </cell>
        </row>
        <row r="1855">
          <cell r="H1855" t="str">
            <v>K187.18</v>
          </cell>
          <cell r="I1855">
            <v>0</v>
          </cell>
        </row>
        <row r="1856">
          <cell r="H1856" t="str">
            <v>K187.42</v>
          </cell>
          <cell r="I1856">
            <v>0</v>
          </cell>
        </row>
        <row r="1857">
          <cell r="H1857" t="str">
            <v>K187.8</v>
          </cell>
          <cell r="I1857" t="str">
            <v>S0_SEL1_K187</v>
          </cell>
        </row>
        <row r="1858">
          <cell r="H1858" t="str">
            <v>K187.17</v>
          </cell>
          <cell r="I1858" t="str">
            <v>S0_SEL2_K187</v>
          </cell>
        </row>
        <row r="1859">
          <cell r="H1859" t="str">
            <v>K187.5</v>
          </cell>
          <cell r="I1859" t="str">
            <v>VDD33_ATX</v>
          </cell>
        </row>
        <row r="1860">
          <cell r="H1860" t="str">
            <v>K187.9</v>
          </cell>
          <cell r="I1860" t="str">
            <v>VDD33_ATX</v>
          </cell>
        </row>
        <row r="1861">
          <cell r="H1861" t="str">
            <v>K187.13</v>
          </cell>
          <cell r="I1861" t="str">
            <v>VDD33_ATX</v>
          </cell>
        </row>
        <row r="1862">
          <cell r="H1862" t="str">
            <v>K187.20</v>
          </cell>
          <cell r="I1862" t="str">
            <v>VDD33_ATX</v>
          </cell>
        </row>
        <row r="1863">
          <cell r="H1863" t="str">
            <v>K187.30</v>
          </cell>
          <cell r="I1863" t="str">
            <v>VDD33_ATX</v>
          </cell>
        </row>
        <row r="1864">
          <cell r="H1864" t="str">
            <v>K187.40</v>
          </cell>
          <cell r="I1864" t="str">
            <v>VDD33_ATX</v>
          </cell>
        </row>
        <row r="1865">
          <cell r="H1865" t="str">
            <v>K192.1</v>
          </cell>
          <cell r="I1865" t="str">
            <v>S0_OE_K192</v>
          </cell>
        </row>
        <row r="1866">
          <cell r="H1866" t="str">
            <v>K192.10</v>
          </cell>
          <cell r="I1866" t="str">
            <v>S0_OE_K192</v>
          </cell>
        </row>
        <row r="1867">
          <cell r="H1867" t="str">
            <v>K192.2</v>
          </cell>
          <cell r="I1867" t="str">
            <v>S0_P5_HSO-</v>
          </cell>
        </row>
        <row r="1868">
          <cell r="H1868" t="str">
            <v>K192.3</v>
          </cell>
          <cell r="I1868" t="str">
            <v>S0_P5_HSO+</v>
          </cell>
        </row>
        <row r="1869">
          <cell r="H1869" t="str">
            <v>K192.6</v>
          </cell>
          <cell r="I1869">
            <v>0</v>
          </cell>
        </row>
        <row r="1870">
          <cell r="H1870" t="str">
            <v>K192.7</v>
          </cell>
          <cell r="I1870">
            <v>0</v>
          </cell>
        </row>
        <row r="1871">
          <cell r="H1871" t="str">
            <v>K192.11</v>
          </cell>
          <cell r="I1871" t="str">
            <v>S0_1_P5_HSO-</v>
          </cell>
        </row>
        <row r="1872">
          <cell r="H1872" t="str">
            <v>K192.12</v>
          </cell>
          <cell r="I1872" t="str">
            <v>S0_1_P5_HSO+</v>
          </cell>
        </row>
        <row r="1873">
          <cell r="H1873" t="str">
            <v>K192.15</v>
          </cell>
          <cell r="I1873">
            <v>0</v>
          </cell>
        </row>
        <row r="1874">
          <cell r="H1874" t="str">
            <v>K192.16</v>
          </cell>
          <cell r="I1874">
            <v>0</v>
          </cell>
        </row>
        <row r="1875">
          <cell r="H1875" t="str">
            <v>K192.38</v>
          </cell>
          <cell r="I1875" t="str">
            <v>SG0_C_P5_HSI-</v>
          </cell>
        </row>
        <row r="1876">
          <cell r="H1876" t="str">
            <v>K192.37</v>
          </cell>
          <cell r="I1876" t="str">
            <v>SG0_C_P5_HSI+</v>
          </cell>
        </row>
        <row r="1877">
          <cell r="H1877" t="str">
            <v>K192.36</v>
          </cell>
          <cell r="I1877">
            <v>0</v>
          </cell>
        </row>
        <row r="1878">
          <cell r="H1878" t="str">
            <v>K192.35</v>
          </cell>
          <cell r="I1878">
            <v>0</v>
          </cell>
        </row>
        <row r="1879">
          <cell r="H1879" t="str">
            <v>K192.29</v>
          </cell>
          <cell r="I1879" t="str">
            <v>SD0_C_P5_HSO_DSP-</v>
          </cell>
        </row>
        <row r="1880">
          <cell r="H1880" t="str">
            <v>K192.28</v>
          </cell>
          <cell r="I1880" t="str">
            <v>SD0_C_P5_HSO_DSP+</v>
          </cell>
        </row>
        <row r="1881">
          <cell r="H1881" t="str">
            <v>K192.27</v>
          </cell>
          <cell r="I1881">
            <v>0</v>
          </cell>
        </row>
        <row r="1882">
          <cell r="H1882" t="str">
            <v>K192.26</v>
          </cell>
          <cell r="I1882">
            <v>0</v>
          </cell>
        </row>
        <row r="1883">
          <cell r="H1883" t="str">
            <v>K192.34</v>
          </cell>
          <cell r="I1883" t="str">
            <v>S0_1_P5_HSO-</v>
          </cell>
        </row>
        <row r="1884">
          <cell r="H1884" t="str">
            <v>K192.33</v>
          </cell>
          <cell r="I1884" t="str">
            <v>S0_1_P5_HSO+</v>
          </cell>
        </row>
        <row r="1885">
          <cell r="H1885" t="str">
            <v>K192.32</v>
          </cell>
          <cell r="I1885">
            <v>0</v>
          </cell>
        </row>
        <row r="1886">
          <cell r="H1886" t="str">
            <v>K192.31</v>
          </cell>
          <cell r="I1886">
            <v>0</v>
          </cell>
        </row>
        <row r="1887">
          <cell r="H1887" t="str">
            <v>K192.25</v>
          </cell>
          <cell r="I1887" t="str">
            <v>S0_DCH_P5_HSO-</v>
          </cell>
        </row>
        <row r="1888">
          <cell r="H1888" t="str">
            <v>K192.24</v>
          </cell>
          <cell r="I1888" t="str">
            <v>S0_DCH_P5_HSO+</v>
          </cell>
        </row>
        <row r="1889">
          <cell r="H1889" t="str">
            <v>K192.23</v>
          </cell>
          <cell r="I1889">
            <v>0</v>
          </cell>
        </row>
        <row r="1890">
          <cell r="H1890" t="str">
            <v>K192.22</v>
          </cell>
          <cell r="I1890">
            <v>0</v>
          </cell>
        </row>
        <row r="1891">
          <cell r="H1891" t="str">
            <v>K192.EP</v>
          </cell>
          <cell r="I1891" t="str">
            <v>DGND</v>
          </cell>
        </row>
        <row r="1892">
          <cell r="H1892" t="str">
            <v>K192.4</v>
          </cell>
          <cell r="I1892" t="str">
            <v>DGND</v>
          </cell>
        </row>
        <row r="1893">
          <cell r="H1893" t="str">
            <v>K192.14</v>
          </cell>
          <cell r="I1893" t="str">
            <v>DGND</v>
          </cell>
        </row>
        <row r="1894">
          <cell r="H1894" t="str">
            <v>K192.19</v>
          </cell>
          <cell r="I1894" t="str">
            <v>DGND</v>
          </cell>
        </row>
        <row r="1895">
          <cell r="H1895" t="str">
            <v>K192.21</v>
          </cell>
          <cell r="I1895" t="str">
            <v>DGND</v>
          </cell>
        </row>
        <row r="1896">
          <cell r="H1896" t="str">
            <v>K192.39</v>
          </cell>
          <cell r="I1896" t="str">
            <v>DGND</v>
          </cell>
        </row>
        <row r="1897">
          <cell r="H1897" t="str">
            <v>K192.41</v>
          </cell>
          <cell r="I1897" t="str">
            <v>DGND</v>
          </cell>
        </row>
        <row r="1898">
          <cell r="H1898" t="str">
            <v>K192.18</v>
          </cell>
          <cell r="I1898">
            <v>0</v>
          </cell>
        </row>
        <row r="1899">
          <cell r="H1899" t="str">
            <v>K192.42</v>
          </cell>
          <cell r="I1899">
            <v>0</v>
          </cell>
        </row>
        <row r="1900">
          <cell r="H1900" t="str">
            <v>K192.8</v>
          </cell>
          <cell r="I1900" t="str">
            <v>S0_SEL1_K192</v>
          </cell>
        </row>
        <row r="1901">
          <cell r="H1901" t="str">
            <v>K192.17</v>
          </cell>
          <cell r="I1901" t="str">
            <v>S0_SEL2_K192</v>
          </cell>
        </row>
        <row r="1902">
          <cell r="H1902" t="str">
            <v>K192.5</v>
          </cell>
          <cell r="I1902" t="str">
            <v>VDD33_ATX</v>
          </cell>
        </row>
        <row r="1903">
          <cell r="H1903" t="str">
            <v>K192.9</v>
          </cell>
          <cell r="I1903" t="str">
            <v>VDD33_ATX</v>
          </cell>
        </row>
        <row r="1904">
          <cell r="H1904" t="str">
            <v>K192.13</v>
          </cell>
          <cell r="I1904" t="str">
            <v>VDD33_ATX</v>
          </cell>
        </row>
        <row r="1905">
          <cell r="H1905" t="str">
            <v>K192.20</v>
          </cell>
          <cell r="I1905" t="str">
            <v>VDD33_ATX</v>
          </cell>
        </row>
        <row r="1906">
          <cell r="H1906" t="str">
            <v>K192.30</v>
          </cell>
          <cell r="I1906" t="str">
            <v>VDD33_ATX</v>
          </cell>
        </row>
        <row r="1907">
          <cell r="H1907" t="str">
            <v>K192.40</v>
          </cell>
          <cell r="I1907" t="str">
            <v>VDD33_ATX</v>
          </cell>
        </row>
        <row r="1908">
          <cell r="H1908" t="str">
            <v>RL19.1</v>
          </cell>
          <cell r="I1908" t="str">
            <v>S0_SEL1_K184</v>
          </cell>
        </row>
        <row r="1909">
          <cell r="H1909" t="str">
            <v>RL19.2</v>
          </cell>
          <cell r="I1909" t="str">
            <v>DGND</v>
          </cell>
        </row>
        <row r="1910">
          <cell r="H1910" t="str">
            <v>RL20.1</v>
          </cell>
          <cell r="I1910" t="str">
            <v>S0_SEL2_K184</v>
          </cell>
        </row>
        <row r="1911">
          <cell r="H1911" t="str">
            <v>RL20.2</v>
          </cell>
          <cell r="I1911" t="str">
            <v>DGND</v>
          </cell>
        </row>
        <row r="1912">
          <cell r="H1912" t="str">
            <v>RL21.1</v>
          </cell>
          <cell r="I1912" t="str">
            <v>S0_OE_K184</v>
          </cell>
        </row>
        <row r="1913">
          <cell r="H1913" t="str">
            <v>RL21.2</v>
          </cell>
          <cell r="I1913" t="str">
            <v>DGND</v>
          </cell>
        </row>
        <row r="1914">
          <cell r="H1914" t="str">
            <v>RL22.1</v>
          </cell>
          <cell r="I1914" t="str">
            <v>S0_SEL1_K187</v>
          </cell>
        </row>
        <row r="1915">
          <cell r="H1915" t="str">
            <v>RL22.2</v>
          </cell>
          <cell r="I1915" t="str">
            <v>DGND</v>
          </cell>
        </row>
        <row r="1916">
          <cell r="H1916" t="str">
            <v>RL23.1</v>
          </cell>
          <cell r="I1916" t="str">
            <v>S0_SEL2_K187</v>
          </cell>
        </row>
        <row r="1917">
          <cell r="H1917" t="str">
            <v>RL23.2</v>
          </cell>
          <cell r="I1917" t="str">
            <v>DGND</v>
          </cell>
        </row>
        <row r="1918">
          <cell r="H1918" t="str">
            <v>RL24.1</v>
          </cell>
          <cell r="I1918" t="str">
            <v>S0_OE_K187</v>
          </cell>
        </row>
        <row r="1919">
          <cell r="H1919" t="str">
            <v>RL24.2</v>
          </cell>
          <cell r="I1919" t="str">
            <v>DGND</v>
          </cell>
        </row>
        <row r="1920">
          <cell r="H1920" t="str">
            <v>RL25.1</v>
          </cell>
          <cell r="I1920" t="str">
            <v>S0_SEL1_K192</v>
          </cell>
        </row>
        <row r="1921">
          <cell r="H1921" t="str">
            <v>RL25.2</v>
          </cell>
          <cell r="I1921" t="str">
            <v>DGND</v>
          </cell>
        </row>
        <row r="1922">
          <cell r="H1922" t="str">
            <v>RL26.1</v>
          </cell>
          <cell r="I1922" t="str">
            <v>S0_SEL2_K192</v>
          </cell>
        </row>
        <row r="1923">
          <cell r="H1923" t="str">
            <v>RL26.2</v>
          </cell>
          <cell r="I1923" t="str">
            <v>DGND</v>
          </cell>
        </row>
        <row r="1924">
          <cell r="H1924" t="str">
            <v>RL27.1</v>
          </cell>
          <cell r="I1924" t="str">
            <v>S0_OE_K192</v>
          </cell>
        </row>
        <row r="1925">
          <cell r="H1925" t="str">
            <v>RL27.2</v>
          </cell>
          <cell r="I1925" t="str">
            <v>DGND</v>
          </cell>
        </row>
        <row r="1926">
          <cell r="H1926" t="str">
            <v>RU13.1</v>
          </cell>
          <cell r="I1926" t="str">
            <v>SC_UDB184_1</v>
          </cell>
        </row>
        <row r="1927">
          <cell r="H1927" t="str">
            <v>RU13.2</v>
          </cell>
          <cell r="I1927" t="str">
            <v>S0_SEL1_K184</v>
          </cell>
        </row>
        <row r="1928">
          <cell r="H1928" t="str">
            <v>RU14.1</v>
          </cell>
          <cell r="I1928" t="str">
            <v>SC_UDB184_2</v>
          </cell>
        </row>
        <row r="1929">
          <cell r="H1929" t="str">
            <v>RU14.2</v>
          </cell>
          <cell r="I1929" t="str">
            <v>S0_SEL2_K184</v>
          </cell>
        </row>
        <row r="1930">
          <cell r="H1930" t="str">
            <v>RU15.1</v>
          </cell>
          <cell r="I1930" t="str">
            <v>SC_UDB187_1</v>
          </cell>
        </row>
        <row r="1931">
          <cell r="H1931" t="str">
            <v>RU15.2</v>
          </cell>
          <cell r="I1931" t="str">
            <v>S0_SEL1_K187</v>
          </cell>
        </row>
        <row r="1932">
          <cell r="H1932" t="str">
            <v>RU16.1</v>
          </cell>
          <cell r="I1932" t="str">
            <v>SC_UDB187_2</v>
          </cell>
        </row>
        <row r="1933">
          <cell r="H1933" t="str">
            <v>RU16.2</v>
          </cell>
          <cell r="I1933" t="str">
            <v>S0_SEL2_K187</v>
          </cell>
        </row>
        <row r="1934">
          <cell r="H1934" t="str">
            <v>RU17.1</v>
          </cell>
          <cell r="I1934" t="str">
            <v>SC_UDB192_1</v>
          </cell>
        </row>
        <row r="1935">
          <cell r="H1935" t="str">
            <v>RU17.2</v>
          </cell>
          <cell r="I1935" t="str">
            <v>S0_SEL1_K192</v>
          </cell>
        </row>
        <row r="1936">
          <cell r="H1936" t="str">
            <v>RU18.1</v>
          </cell>
          <cell r="I1936" t="str">
            <v>SC_UDB192_2</v>
          </cell>
        </row>
        <row r="1937">
          <cell r="H1937" t="str">
            <v>RU18.2</v>
          </cell>
          <cell r="I1937" t="str">
            <v>S0_SEL2_K192</v>
          </cell>
        </row>
        <row r="1938">
          <cell r="H1938" t="str">
            <v>SITE0.V13</v>
          </cell>
          <cell r="I1938" t="str">
            <v>S0_P4_HSI-</v>
          </cell>
        </row>
        <row r="1939">
          <cell r="H1939" t="str">
            <v>SITE0.V12</v>
          </cell>
          <cell r="I1939" t="str">
            <v>S0_P4_HSI+</v>
          </cell>
        </row>
        <row r="1940">
          <cell r="H1940" t="str">
            <v>SITE0.W14</v>
          </cell>
          <cell r="I1940" t="str">
            <v>S0_P4_HSO-</v>
          </cell>
        </row>
        <row r="1941">
          <cell r="H1941" t="str">
            <v>SITE0.W13</v>
          </cell>
          <cell r="I1941" t="str">
            <v>S0_P4_HSO+</v>
          </cell>
        </row>
        <row r="1942">
          <cell r="H1942" t="str">
            <v>SITE0.V15</v>
          </cell>
          <cell r="I1942" t="str">
            <v>S0_P5_HSI-</v>
          </cell>
        </row>
        <row r="1943">
          <cell r="H1943" t="str">
            <v>SITE0.V14</v>
          </cell>
          <cell r="I1943" t="str">
            <v>S0_P5_HSI+</v>
          </cell>
        </row>
        <row r="1944">
          <cell r="H1944" t="str">
            <v>SITE0.W16</v>
          </cell>
          <cell r="I1944" t="str">
            <v>S0_P5_HSO-</v>
          </cell>
        </row>
        <row r="1945">
          <cell r="H1945" t="str">
            <v>SITE0.W15</v>
          </cell>
          <cell r="I1945" t="str">
            <v>S0_P5_HSO+</v>
          </cell>
        </row>
        <row r="1946">
          <cell r="H1946" t="str">
            <v>C204.1</v>
          </cell>
          <cell r="I1946" t="str">
            <v>VDD33_ATX</v>
          </cell>
        </row>
        <row r="1947">
          <cell r="H1947" t="str">
            <v>C204.2</v>
          </cell>
          <cell r="I1947" t="str">
            <v>DGND</v>
          </cell>
        </row>
        <row r="1948">
          <cell r="H1948" t="str">
            <v>C205.1</v>
          </cell>
          <cell r="I1948" t="str">
            <v>VDD33_ATX</v>
          </cell>
        </row>
        <row r="1949">
          <cell r="H1949" t="str">
            <v>C205.2</v>
          </cell>
          <cell r="I1949" t="str">
            <v>DGND</v>
          </cell>
        </row>
        <row r="1950">
          <cell r="H1950" t="str">
            <v>C208.1</v>
          </cell>
          <cell r="I1950" t="str">
            <v>VDD33_ATX</v>
          </cell>
        </row>
        <row r="1951">
          <cell r="H1951" t="str">
            <v>C208.2</v>
          </cell>
          <cell r="I1951" t="str">
            <v>DGND</v>
          </cell>
        </row>
        <row r="1952">
          <cell r="H1952" t="str">
            <v>CS103.1</v>
          </cell>
          <cell r="I1952" t="str">
            <v>SH01_C_P6_HSI-</v>
          </cell>
        </row>
        <row r="1953">
          <cell r="H1953" t="str">
            <v>CS103.2</v>
          </cell>
          <cell r="I1953" t="str">
            <v>SH01_P6_HSI-</v>
          </cell>
        </row>
        <row r="1954">
          <cell r="H1954" t="str">
            <v>CS104.1</v>
          </cell>
          <cell r="I1954" t="str">
            <v>SH01_C_P6_HSI+</v>
          </cell>
        </row>
        <row r="1955">
          <cell r="H1955" t="str">
            <v>CS104.2</v>
          </cell>
          <cell r="I1955" t="str">
            <v>SH01_P6_HSI+</v>
          </cell>
        </row>
        <row r="1956">
          <cell r="H1956" t="str">
            <v>CS105.1</v>
          </cell>
          <cell r="I1956" t="str">
            <v>SD0_C_P6_HSO_DSP-</v>
          </cell>
        </row>
        <row r="1957">
          <cell r="H1957" t="str">
            <v>CS105.2</v>
          </cell>
          <cell r="I1957" t="str">
            <v>SD0_P6_HSO_DSP-</v>
          </cell>
        </row>
        <row r="1958">
          <cell r="H1958" t="str">
            <v>CS106.1</v>
          </cell>
          <cell r="I1958" t="str">
            <v>SD0_C_P6_HSO_DSP+</v>
          </cell>
        </row>
        <row r="1959">
          <cell r="H1959" t="str">
            <v>CS106.2</v>
          </cell>
          <cell r="I1959" t="str">
            <v>SD0_P6_HSO_DSP+</v>
          </cell>
        </row>
        <row r="1960">
          <cell r="H1960" t="str">
            <v>CS111.1</v>
          </cell>
          <cell r="I1960" t="str">
            <v>SG0_C_P7_HSO-</v>
          </cell>
        </row>
        <row r="1961">
          <cell r="H1961" t="str">
            <v>CS111.2</v>
          </cell>
          <cell r="I1961" t="str">
            <v>SG0_P7_HSO-</v>
          </cell>
        </row>
        <row r="1962">
          <cell r="H1962" t="str">
            <v>CS112.1</v>
          </cell>
          <cell r="I1962" t="str">
            <v>SG0_C_P7_HSO+</v>
          </cell>
        </row>
        <row r="1963">
          <cell r="H1963" t="str">
            <v>CS112.2</v>
          </cell>
          <cell r="I1963" t="str">
            <v>SG0_P7_HSO+</v>
          </cell>
        </row>
        <row r="1964">
          <cell r="H1964" t="str">
            <v>CS117.1</v>
          </cell>
          <cell r="I1964" t="str">
            <v>SG0_C_P7_HSI+</v>
          </cell>
        </row>
        <row r="1965">
          <cell r="H1965" t="str">
            <v>CS117.2</v>
          </cell>
          <cell r="I1965" t="str">
            <v>SG0_P7_HSI+</v>
          </cell>
        </row>
        <row r="1966">
          <cell r="H1966" t="str">
            <v>CS118.1</v>
          </cell>
          <cell r="I1966" t="str">
            <v>SG0_C_P7_HSI-</v>
          </cell>
        </row>
        <row r="1967">
          <cell r="H1967" t="str">
            <v>CS118.2</v>
          </cell>
          <cell r="I1967" t="str">
            <v>SG0_P7_HSI-</v>
          </cell>
        </row>
        <row r="1968">
          <cell r="H1968" t="str">
            <v>K204.1</v>
          </cell>
          <cell r="I1968" t="str">
            <v>S0_OE_K204</v>
          </cell>
        </row>
        <row r="1969">
          <cell r="H1969" t="str">
            <v>K204.10</v>
          </cell>
          <cell r="I1969" t="str">
            <v>S0_OE_K204</v>
          </cell>
        </row>
        <row r="1970">
          <cell r="H1970" t="str">
            <v>K204.2</v>
          </cell>
          <cell r="I1970">
            <v>0</v>
          </cell>
        </row>
        <row r="1971">
          <cell r="H1971" t="str">
            <v>K204.3</v>
          </cell>
          <cell r="I1971">
            <v>0</v>
          </cell>
        </row>
        <row r="1972">
          <cell r="H1972" t="str">
            <v>K204.6</v>
          </cell>
          <cell r="I1972" t="str">
            <v>S0_P6_HSO+</v>
          </cell>
        </row>
        <row r="1973">
          <cell r="H1973" t="str">
            <v>K204.7</v>
          </cell>
          <cell r="I1973" t="str">
            <v>S0_P6_HSO-</v>
          </cell>
        </row>
        <row r="1974">
          <cell r="H1974" t="str">
            <v>K204.11</v>
          </cell>
          <cell r="I1974">
            <v>0</v>
          </cell>
        </row>
        <row r="1975">
          <cell r="H1975" t="str">
            <v>K204.12</v>
          </cell>
          <cell r="I1975">
            <v>0</v>
          </cell>
        </row>
        <row r="1976">
          <cell r="H1976" t="str">
            <v>K204.15</v>
          </cell>
          <cell r="I1976" t="str">
            <v>S0_P6_HSI-</v>
          </cell>
        </row>
        <row r="1977">
          <cell r="H1977" t="str">
            <v>K204.16</v>
          </cell>
          <cell r="I1977" t="str">
            <v>S0_P6_HSI+</v>
          </cell>
        </row>
        <row r="1978">
          <cell r="H1978" t="str">
            <v>K204.38</v>
          </cell>
          <cell r="I1978">
            <v>0</v>
          </cell>
        </row>
        <row r="1979">
          <cell r="H1979" t="str">
            <v>K204.37</v>
          </cell>
          <cell r="I1979">
            <v>0</v>
          </cell>
        </row>
        <row r="1980">
          <cell r="H1980" t="str">
            <v>K204.36</v>
          </cell>
          <cell r="I1980" t="str">
            <v>SH01_C_P6_HSI+</v>
          </cell>
        </row>
        <row r="1981">
          <cell r="H1981" t="str">
            <v>K204.35</v>
          </cell>
          <cell r="I1981" t="str">
            <v>SH01_C_P6_HSI-</v>
          </cell>
        </row>
        <row r="1982">
          <cell r="H1982" t="str">
            <v>K204.29</v>
          </cell>
          <cell r="I1982">
            <v>0</v>
          </cell>
        </row>
        <row r="1983">
          <cell r="H1983" t="str">
            <v>K204.28</v>
          </cell>
          <cell r="I1983">
            <v>0</v>
          </cell>
        </row>
        <row r="1984">
          <cell r="H1984" t="str">
            <v>K204.27</v>
          </cell>
          <cell r="I1984" t="str">
            <v>SH01_P6_HSO-</v>
          </cell>
        </row>
        <row r="1985">
          <cell r="H1985" t="str">
            <v>K204.26</v>
          </cell>
          <cell r="I1985" t="str">
            <v>SH01_P6_HSO+</v>
          </cell>
        </row>
        <row r="1986">
          <cell r="H1986" t="str">
            <v>K204.34</v>
          </cell>
          <cell r="I1986">
            <v>0</v>
          </cell>
        </row>
        <row r="1987">
          <cell r="H1987" t="str">
            <v>K204.33</v>
          </cell>
          <cell r="I1987">
            <v>0</v>
          </cell>
        </row>
        <row r="1988">
          <cell r="H1988" t="str">
            <v>K204.32</v>
          </cell>
          <cell r="I1988" t="str">
            <v>S0_1_P6_HSO+</v>
          </cell>
        </row>
        <row r="1989">
          <cell r="H1989" t="str">
            <v>K204.31</v>
          </cell>
          <cell r="I1989" t="str">
            <v>S0_1_P6_HSO-</v>
          </cell>
        </row>
        <row r="1990">
          <cell r="H1990" t="str">
            <v>K204.25</v>
          </cell>
          <cell r="I1990">
            <v>0</v>
          </cell>
        </row>
        <row r="1991">
          <cell r="H1991" t="str">
            <v>K204.24</v>
          </cell>
          <cell r="I1991">
            <v>0</v>
          </cell>
        </row>
        <row r="1992">
          <cell r="H1992" t="str">
            <v>K204.23</v>
          </cell>
          <cell r="I1992" t="str">
            <v>S0_1_P6_HSI-</v>
          </cell>
        </row>
        <row r="1993">
          <cell r="H1993" t="str">
            <v>K204.22</v>
          </cell>
          <cell r="I1993" t="str">
            <v>S0_1_P6_HSI+</v>
          </cell>
        </row>
        <row r="1994">
          <cell r="H1994" t="str">
            <v>K204.EP</v>
          </cell>
          <cell r="I1994" t="str">
            <v>DGND</v>
          </cell>
        </row>
        <row r="1995">
          <cell r="H1995" t="str">
            <v>K204.4</v>
          </cell>
          <cell r="I1995" t="str">
            <v>DGND</v>
          </cell>
        </row>
        <row r="1996">
          <cell r="H1996" t="str">
            <v>K204.14</v>
          </cell>
          <cell r="I1996" t="str">
            <v>DGND</v>
          </cell>
        </row>
        <row r="1997">
          <cell r="H1997" t="str">
            <v>K204.19</v>
          </cell>
          <cell r="I1997" t="str">
            <v>DGND</v>
          </cell>
        </row>
        <row r="1998">
          <cell r="H1998" t="str">
            <v>K204.21</v>
          </cell>
          <cell r="I1998" t="str">
            <v>DGND</v>
          </cell>
        </row>
        <row r="1999">
          <cell r="H1999" t="str">
            <v>K204.39</v>
          </cell>
          <cell r="I1999" t="str">
            <v>DGND</v>
          </cell>
        </row>
        <row r="2000">
          <cell r="H2000" t="str">
            <v>K204.41</v>
          </cell>
          <cell r="I2000" t="str">
            <v>DGND</v>
          </cell>
        </row>
        <row r="2001">
          <cell r="H2001" t="str">
            <v>K204.18</v>
          </cell>
          <cell r="I2001">
            <v>0</v>
          </cell>
        </row>
        <row r="2002">
          <cell r="H2002" t="str">
            <v>K204.42</v>
          </cell>
          <cell r="I2002">
            <v>0</v>
          </cell>
        </row>
        <row r="2003">
          <cell r="H2003" t="str">
            <v>K204.8</v>
          </cell>
          <cell r="I2003" t="str">
            <v>S0_SEL1_K204</v>
          </cell>
        </row>
        <row r="2004">
          <cell r="H2004" t="str">
            <v>K204.17</v>
          </cell>
          <cell r="I2004" t="str">
            <v>S0_SEL2_K204</v>
          </cell>
        </row>
        <row r="2005">
          <cell r="H2005" t="str">
            <v>K204.5</v>
          </cell>
          <cell r="I2005" t="str">
            <v>VDD33_ATX</v>
          </cell>
        </row>
        <row r="2006">
          <cell r="H2006" t="str">
            <v>K204.9</v>
          </cell>
          <cell r="I2006" t="str">
            <v>VDD33_ATX</v>
          </cell>
        </row>
        <row r="2007">
          <cell r="H2007" t="str">
            <v>K204.13</v>
          </cell>
          <cell r="I2007" t="str">
            <v>VDD33_ATX</v>
          </cell>
        </row>
        <row r="2008">
          <cell r="H2008" t="str">
            <v>K204.20</v>
          </cell>
          <cell r="I2008" t="str">
            <v>VDD33_ATX</v>
          </cell>
        </row>
        <row r="2009">
          <cell r="H2009" t="str">
            <v>K204.30</v>
          </cell>
          <cell r="I2009" t="str">
            <v>VDD33_ATX</v>
          </cell>
        </row>
        <row r="2010">
          <cell r="H2010" t="str">
            <v>K204.40</v>
          </cell>
          <cell r="I2010" t="str">
            <v>VDD33_ATX</v>
          </cell>
        </row>
        <row r="2011">
          <cell r="H2011" t="str">
            <v>K205.1</v>
          </cell>
          <cell r="I2011" t="str">
            <v>S0_OE_K205</v>
          </cell>
        </row>
        <row r="2012">
          <cell r="H2012" t="str">
            <v>K205.10</v>
          </cell>
          <cell r="I2012" t="str">
            <v>S0_OE_K205</v>
          </cell>
        </row>
        <row r="2013">
          <cell r="H2013" t="str">
            <v>K205.2</v>
          </cell>
          <cell r="I2013">
            <v>0</v>
          </cell>
        </row>
        <row r="2014">
          <cell r="H2014" t="str">
            <v>K205.3</v>
          </cell>
          <cell r="I2014">
            <v>0</v>
          </cell>
        </row>
        <row r="2015">
          <cell r="H2015" t="str">
            <v>K205.6</v>
          </cell>
          <cell r="I2015" t="str">
            <v>S0_P6_REFCLK+</v>
          </cell>
        </row>
        <row r="2016">
          <cell r="H2016" t="str">
            <v>K205.7</v>
          </cell>
          <cell r="I2016" t="str">
            <v>S0_P6_REFCLK-</v>
          </cell>
        </row>
        <row r="2017">
          <cell r="H2017" t="str">
            <v>K205.11</v>
          </cell>
          <cell r="I2017">
            <v>0</v>
          </cell>
        </row>
        <row r="2018">
          <cell r="H2018" t="str">
            <v>K205.12</v>
          </cell>
          <cell r="I2018">
            <v>0</v>
          </cell>
        </row>
        <row r="2019">
          <cell r="H2019" t="str">
            <v>K205.15</v>
          </cell>
          <cell r="I2019" t="str">
            <v>S0_1_P6_HSI-</v>
          </cell>
        </row>
        <row r="2020">
          <cell r="H2020" t="str">
            <v>K205.16</v>
          </cell>
          <cell r="I2020" t="str">
            <v>S0_1_P6_HSI+</v>
          </cell>
        </row>
        <row r="2021">
          <cell r="H2021" t="str">
            <v>K205.38</v>
          </cell>
          <cell r="I2021">
            <v>0</v>
          </cell>
        </row>
        <row r="2022">
          <cell r="H2022" t="str">
            <v>K205.37</v>
          </cell>
          <cell r="I2022">
            <v>0</v>
          </cell>
        </row>
        <row r="2023">
          <cell r="H2023" t="str">
            <v>K205.36</v>
          </cell>
          <cell r="I2023" t="str">
            <v>SH01_P6_REFCLK_100M+</v>
          </cell>
        </row>
        <row r="2024">
          <cell r="H2024" t="str">
            <v>K205.35</v>
          </cell>
          <cell r="I2024" t="str">
            <v>SH01_P6_REFCLK_100M-</v>
          </cell>
        </row>
        <row r="2025">
          <cell r="H2025" t="str">
            <v>K205.29</v>
          </cell>
          <cell r="I2025">
            <v>0</v>
          </cell>
        </row>
        <row r="2026">
          <cell r="H2026" t="str">
            <v>K205.28</v>
          </cell>
          <cell r="I2026">
            <v>0</v>
          </cell>
        </row>
        <row r="2027">
          <cell r="H2027" t="str">
            <v>K205.27</v>
          </cell>
          <cell r="I2027" t="str">
            <v>SG0_C_P7_HSO-</v>
          </cell>
        </row>
        <row r="2028">
          <cell r="H2028" t="str">
            <v>K205.26</v>
          </cell>
          <cell r="I2028" t="str">
            <v>SG0_C_P7_HSO+</v>
          </cell>
        </row>
        <row r="2029">
          <cell r="H2029" t="str">
            <v>K205.34</v>
          </cell>
          <cell r="I2029">
            <v>0</v>
          </cell>
        </row>
        <row r="2030">
          <cell r="H2030" t="str">
            <v>K205.33</v>
          </cell>
          <cell r="I2030">
            <v>0</v>
          </cell>
        </row>
        <row r="2031">
          <cell r="H2031" t="str">
            <v>K205.32</v>
          </cell>
          <cell r="I2031" t="str">
            <v>S0_DCH_P6_REFCLK_100M+</v>
          </cell>
        </row>
        <row r="2032">
          <cell r="H2032" t="str">
            <v>K205.31</v>
          </cell>
          <cell r="I2032" t="str">
            <v>S0_DCH_P6_REFCLK_100M-</v>
          </cell>
        </row>
        <row r="2033">
          <cell r="H2033" t="str">
            <v>K205.25</v>
          </cell>
          <cell r="I2033">
            <v>0</v>
          </cell>
        </row>
        <row r="2034">
          <cell r="H2034" t="str">
            <v>K205.24</v>
          </cell>
          <cell r="I2034">
            <v>0</v>
          </cell>
        </row>
        <row r="2035">
          <cell r="H2035" t="str">
            <v>K205.23</v>
          </cell>
          <cell r="I2035" t="str">
            <v>S0_DCH_P6_HSI-</v>
          </cell>
        </row>
        <row r="2036">
          <cell r="H2036" t="str">
            <v>K205.22</v>
          </cell>
          <cell r="I2036" t="str">
            <v>S0_DCH_P6_HSI+</v>
          </cell>
        </row>
        <row r="2037">
          <cell r="H2037" t="str">
            <v>K205.EP</v>
          </cell>
          <cell r="I2037" t="str">
            <v>DGND</v>
          </cell>
        </row>
        <row r="2038">
          <cell r="H2038" t="str">
            <v>K205.4</v>
          </cell>
          <cell r="I2038" t="str">
            <v>DGND</v>
          </cell>
        </row>
        <row r="2039">
          <cell r="H2039" t="str">
            <v>K205.14</v>
          </cell>
          <cell r="I2039" t="str">
            <v>DGND</v>
          </cell>
        </row>
        <row r="2040">
          <cell r="H2040" t="str">
            <v>K205.19</v>
          </cell>
          <cell r="I2040" t="str">
            <v>DGND</v>
          </cell>
        </row>
        <row r="2041">
          <cell r="H2041" t="str">
            <v>K205.21</v>
          </cell>
          <cell r="I2041" t="str">
            <v>DGND</v>
          </cell>
        </row>
        <row r="2042">
          <cell r="H2042" t="str">
            <v>K205.39</v>
          </cell>
          <cell r="I2042" t="str">
            <v>DGND</v>
          </cell>
        </row>
        <row r="2043">
          <cell r="H2043" t="str">
            <v>K205.41</v>
          </cell>
          <cell r="I2043" t="str">
            <v>DGND</v>
          </cell>
        </row>
        <row r="2044">
          <cell r="H2044" t="str">
            <v>K205.18</v>
          </cell>
          <cell r="I2044">
            <v>0</v>
          </cell>
        </row>
        <row r="2045">
          <cell r="H2045" t="str">
            <v>K205.42</v>
          </cell>
          <cell r="I2045">
            <v>0</v>
          </cell>
        </row>
        <row r="2046">
          <cell r="H2046" t="str">
            <v>K205.8</v>
          </cell>
          <cell r="I2046" t="str">
            <v>S0_SEL1_K205</v>
          </cell>
        </row>
        <row r="2047">
          <cell r="H2047" t="str">
            <v>K205.17</v>
          </cell>
          <cell r="I2047" t="str">
            <v>S0_SEL2_K205</v>
          </cell>
        </row>
        <row r="2048">
          <cell r="H2048" t="str">
            <v>K205.5</v>
          </cell>
          <cell r="I2048" t="str">
            <v>VDD33_ATX</v>
          </cell>
        </row>
        <row r="2049">
          <cell r="H2049" t="str">
            <v>K205.9</v>
          </cell>
          <cell r="I2049" t="str">
            <v>VDD33_ATX</v>
          </cell>
        </row>
        <row r="2050">
          <cell r="H2050" t="str">
            <v>K205.13</v>
          </cell>
          <cell r="I2050" t="str">
            <v>VDD33_ATX</v>
          </cell>
        </row>
        <row r="2051">
          <cell r="H2051" t="str">
            <v>K205.20</v>
          </cell>
          <cell r="I2051" t="str">
            <v>VDD33_ATX</v>
          </cell>
        </row>
        <row r="2052">
          <cell r="H2052" t="str">
            <v>K205.30</v>
          </cell>
          <cell r="I2052" t="str">
            <v>VDD33_ATX</v>
          </cell>
        </row>
        <row r="2053">
          <cell r="H2053" t="str">
            <v>K205.40</v>
          </cell>
          <cell r="I2053" t="str">
            <v>VDD33_ATX</v>
          </cell>
        </row>
        <row r="2054">
          <cell r="H2054" t="str">
            <v>K208.1</v>
          </cell>
          <cell r="I2054" t="str">
            <v>S0_OE_K208</v>
          </cell>
        </row>
        <row r="2055">
          <cell r="H2055" t="str">
            <v>K208.10</v>
          </cell>
          <cell r="I2055" t="str">
            <v>S0_OE_K208</v>
          </cell>
        </row>
        <row r="2056">
          <cell r="H2056" t="str">
            <v>K208.2</v>
          </cell>
          <cell r="I2056">
            <v>0</v>
          </cell>
        </row>
        <row r="2057">
          <cell r="H2057" t="str">
            <v>K208.3</v>
          </cell>
          <cell r="I2057">
            <v>0</v>
          </cell>
        </row>
        <row r="2058">
          <cell r="H2058" t="str">
            <v>K208.6</v>
          </cell>
          <cell r="I2058" t="str">
            <v>S0_2_P6_HSO+</v>
          </cell>
        </row>
        <row r="2059">
          <cell r="H2059" t="str">
            <v>K208.7</v>
          </cell>
          <cell r="I2059" t="str">
            <v>S0_2_P6_HSO-</v>
          </cell>
        </row>
        <row r="2060">
          <cell r="H2060" t="str">
            <v>K208.11</v>
          </cell>
          <cell r="I2060">
            <v>0</v>
          </cell>
        </row>
        <row r="2061">
          <cell r="H2061" t="str">
            <v>K208.12</v>
          </cell>
          <cell r="I2061">
            <v>0</v>
          </cell>
        </row>
        <row r="2062">
          <cell r="H2062" t="str">
            <v>K208.15</v>
          </cell>
          <cell r="I2062" t="str">
            <v>S0_1_P6_HSO+</v>
          </cell>
        </row>
        <row r="2063">
          <cell r="H2063" t="str">
            <v>K208.16</v>
          </cell>
          <cell r="I2063" t="str">
            <v>S0_1_P6_HSO-</v>
          </cell>
        </row>
        <row r="2064">
          <cell r="H2064" t="str">
            <v>K208.38</v>
          </cell>
          <cell r="I2064">
            <v>0</v>
          </cell>
        </row>
        <row r="2065">
          <cell r="H2065" t="str">
            <v>K208.37</v>
          </cell>
          <cell r="I2065">
            <v>0</v>
          </cell>
        </row>
        <row r="2066">
          <cell r="H2066" t="str">
            <v>K208.36</v>
          </cell>
          <cell r="I2066" t="str">
            <v>SG0_C_P7_HSI+</v>
          </cell>
        </row>
        <row r="2067">
          <cell r="H2067" t="str">
            <v>K208.35</v>
          </cell>
          <cell r="I2067" t="str">
            <v>SG0_C_P7_HSI-</v>
          </cell>
        </row>
        <row r="2068">
          <cell r="H2068" t="str">
            <v>K208.29</v>
          </cell>
          <cell r="I2068">
            <v>0</v>
          </cell>
        </row>
        <row r="2069">
          <cell r="H2069" t="str">
            <v>K208.28</v>
          </cell>
          <cell r="I2069">
            <v>0</v>
          </cell>
        </row>
        <row r="2070">
          <cell r="H2070" t="str">
            <v>K208.27</v>
          </cell>
          <cell r="I2070" t="str">
            <v>S0_2_P6_HSO+</v>
          </cell>
        </row>
        <row r="2071">
          <cell r="H2071" t="str">
            <v>K208.26</v>
          </cell>
          <cell r="I2071" t="str">
            <v>S0_2_P6_HSO-</v>
          </cell>
        </row>
        <row r="2072">
          <cell r="H2072" t="str">
            <v>K208.34</v>
          </cell>
          <cell r="I2072">
            <v>0</v>
          </cell>
        </row>
        <row r="2073">
          <cell r="H2073" t="str">
            <v>K208.33</v>
          </cell>
          <cell r="I2073">
            <v>0</v>
          </cell>
        </row>
        <row r="2074">
          <cell r="H2074" t="str">
            <v>K208.32</v>
          </cell>
          <cell r="I2074" t="str">
            <v>S0_DCH_P6_HSO+</v>
          </cell>
        </row>
        <row r="2075">
          <cell r="H2075" t="str">
            <v>K208.31</v>
          </cell>
          <cell r="I2075" t="str">
            <v>S0_DCH_P6_HSO-</v>
          </cell>
        </row>
        <row r="2076">
          <cell r="H2076" t="str">
            <v>K208.25</v>
          </cell>
          <cell r="I2076">
            <v>0</v>
          </cell>
        </row>
        <row r="2077">
          <cell r="H2077" t="str">
            <v>K208.24</v>
          </cell>
          <cell r="I2077">
            <v>0</v>
          </cell>
        </row>
        <row r="2078">
          <cell r="H2078" t="str">
            <v>K208.23</v>
          </cell>
          <cell r="I2078" t="str">
            <v>SD0_C_P6_HSO_DSP+</v>
          </cell>
        </row>
        <row r="2079">
          <cell r="H2079" t="str">
            <v>K208.22</v>
          </cell>
          <cell r="I2079" t="str">
            <v>SD0_C_P6_HSO_DSP-</v>
          </cell>
        </row>
        <row r="2080">
          <cell r="H2080" t="str">
            <v>K208.EP</v>
          </cell>
          <cell r="I2080" t="str">
            <v>DGND</v>
          </cell>
        </row>
        <row r="2081">
          <cell r="H2081" t="str">
            <v>K208.4</v>
          </cell>
          <cell r="I2081" t="str">
            <v>DGND</v>
          </cell>
        </row>
        <row r="2082">
          <cell r="H2082" t="str">
            <v>K208.14</v>
          </cell>
          <cell r="I2082" t="str">
            <v>DGND</v>
          </cell>
        </row>
        <row r="2083">
          <cell r="H2083" t="str">
            <v>K208.19</v>
          </cell>
          <cell r="I2083" t="str">
            <v>DGND</v>
          </cell>
        </row>
        <row r="2084">
          <cell r="H2084" t="str">
            <v>K208.21</v>
          </cell>
          <cell r="I2084" t="str">
            <v>DGND</v>
          </cell>
        </row>
        <row r="2085">
          <cell r="H2085" t="str">
            <v>K208.39</v>
          </cell>
          <cell r="I2085" t="str">
            <v>DGND</v>
          </cell>
        </row>
        <row r="2086">
          <cell r="H2086" t="str">
            <v>K208.41</v>
          </cell>
          <cell r="I2086" t="str">
            <v>DGND</v>
          </cell>
        </row>
        <row r="2087">
          <cell r="H2087" t="str">
            <v>K208.18</v>
          </cell>
          <cell r="I2087">
            <v>0</v>
          </cell>
        </row>
        <row r="2088">
          <cell r="H2088" t="str">
            <v>K208.42</v>
          </cell>
          <cell r="I2088">
            <v>0</v>
          </cell>
        </row>
        <row r="2089">
          <cell r="H2089" t="str">
            <v>K208.8</v>
          </cell>
          <cell r="I2089" t="str">
            <v>S0_SEL1_K208</v>
          </cell>
        </row>
        <row r="2090">
          <cell r="H2090" t="str">
            <v>K208.17</v>
          </cell>
          <cell r="I2090" t="str">
            <v>S0_SEL2_K208</v>
          </cell>
        </row>
        <row r="2091">
          <cell r="H2091" t="str">
            <v>K208.5</v>
          </cell>
          <cell r="I2091" t="str">
            <v>VDD33_ATX</v>
          </cell>
        </row>
        <row r="2092">
          <cell r="H2092" t="str">
            <v>K208.9</v>
          </cell>
          <cell r="I2092" t="str">
            <v>VDD33_ATX</v>
          </cell>
        </row>
        <row r="2093">
          <cell r="H2093" t="str">
            <v>K208.13</v>
          </cell>
          <cell r="I2093" t="str">
            <v>VDD33_ATX</v>
          </cell>
        </row>
        <row r="2094">
          <cell r="H2094" t="str">
            <v>K208.20</v>
          </cell>
          <cell r="I2094" t="str">
            <v>VDD33_ATX</v>
          </cell>
        </row>
        <row r="2095">
          <cell r="H2095" t="str">
            <v>K208.30</v>
          </cell>
          <cell r="I2095" t="str">
            <v>VDD33_ATX</v>
          </cell>
        </row>
        <row r="2096">
          <cell r="H2096" t="str">
            <v>K208.40</v>
          </cell>
          <cell r="I2096" t="str">
            <v>VDD33_ATX</v>
          </cell>
        </row>
        <row r="2097">
          <cell r="H2097" t="str">
            <v>K211.10</v>
          </cell>
          <cell r="I2097" t="str">
            <v>S0_P6_CLKREQB</v>
          </cell>
        </row>
        <row r="2098">
          <cell r="H2098" t="str">
            <v>K211.6</v>
          </cell>
          <cell r="I2098" t="str">
            <v>S0_P7_CLKREQB</v>
          </cell>
        </row>
        <row r="2099">
          <cell r="H2099" t="str">
            <v>K211.3</v>
          </cell>
          <cell r="I2099" t="str">
            <v>DGND</v>
          </cell>
        </row>
        <row r="2100">
          <cell r="H2100" t="str">
            <v>K211.2</v>
          </cell>
          <cell r="I2100" t="str">
            <v>SH01_P6_CLKREQB</v>
          </cell>
        </row>
        <row r="2101">
          <cell r="H2101" t="str">
            <v>K211.9</v>
          </cell>
          <cell r="I2101" t="str">
            <v>S0_DCH_P6_CLKREQB</v>
          </cell>
        </row>
        <row r="2102">
          <cell r="H2102" t="str">
            <v>K211.4</v>
          </cell>
          <cell r="I2102" t="str">
            <v>SH01_P7_CLKREQB</v>
          </cell>
        </row>
        <row r="2103">
          <cell r="H2103" t="str">
            <v>K211.7</v>
          </cell>
          <cell r="I2103" t="str">
            <v>S0_DCH_P7_CLKREQB</v>
          </cell>
        </row>
        <row r="2104">
          <cell r="H2104" t="str">
            <v>K211.1</v>
          </cell>
          <cell r="I2104" t="str">
            <v>S0_K211</v>
          </cell>
        </row>
        <row r="2105">
          <cell r="H2105" t="str">
            <v>K211.5</v>
          </cell>
          <cell r="I2105" t="str">
            <v>S0_K211</v>
          </cell>
        </row>
        <row r="2106">
          <cell r="H2106" t="str">
            <v>K211.8</v>
          </cell>
          <cell r="I2106" t="str">
            <v>VP5</v>
          </cell>
        </row>
        <row r="2107">
          <cell r="H2107" t="str">
            <v>K212.10</v>
          </cell>
          <cell r="I2107" t="str">
            <v>S0_P6_LANWAKEB</v>
          </cell>
        </row>
        <row r="2108">
          <cell r="H2108" t="str">
            <v>K212.6</v>
          </cell>
          <cell r="I2108" t="str">
            <v>S0_P7_LANWAKEB</v>
          </cell>
        </row>
        <row r="2109">
          <cell r="H2109" t="str">
            <v>K212.3</v>
          </cell>
          <cell r="I2109" t="str">
            <v>DGND</v>
          </cell>
        </row>
        <row r="2110">
          <cell r="H2110" t="str">
            <v>K212.2</v>
          </cell>
          <cell r="I2110" t="str">
            <v>SH01_P6_LANWAKEB</v>
          </cell>
        </row>
        <row r="2111">
          <cell r="H2111" t="str">
            <v>K212.9</v>
          </cell>
          <cell r="I2111" t="str">
            <v>S0_DCH_P6_LANWAKEB</v>
          </cell>
        </row>
        <row r="2112">
          <cell r="H2112" t="str">
            <v>K212.4</v>
          </cell>
          <cell r="I2112" t="str">
            <v>SH01_P7_LANWAKEB</v>
          </cell>
        </row>
        <row r="2113">
          <cell r="H2113" t="str">
            <v>K212.7</v>
          </cell>
          <cell r="I2113" t="str">
            <v>S0_DCH_P7_LANWAKEB</v>
          </cell>
        </row>
        <row r="2114">
          <cell r="H2114" t="str">
            <v>K212.1</v>
          </cell>
          <cell r="I2114" t="str">
            <v>S0_K212</v>
          </cell>
        </row>
        <row r="2115">
          <cell r="H2115" t="str">
            <v>K212.5</v>
          </cell>
          <cell r="I2115" t="str">
            <v>S0_K212</v>
          </cell>
        </row>
        <row r="2116">
          <cell r="H2116" t="str">
            <v>K212.8</v>
          </cell>
          <cell r="I2116" t="str">
            <v>VP5</v>
          </cell>
        </row>
        <row r="2117">
          <cell r="H2117" t="str">
            <v>Q211.1</v>
          </cell>
          <cell r="I2117" t="str">
            <v>S0_QB_K211</v>
          </cell>
        </row>
        <row r="2118">
          <cell r="H2118" t="str">
            <v>Q211.3</v>
          </cell>
          <cell r="I2118" t="str">
            <v>S0_K211</v>
          </cell>
        </row>
        <row r="2119">
          <cell r="H2119" t="str">
            <v>Q211.2</v>
          </cell>
          <cell r="I2119" t="str">
            <v>DGND</v>
          </cell>
        </row>
        <row r="2120">
          <cell r="H2120" t="str">
            <v>Q212.1</v>
          </cell>
          <cell r="I2120" t="str">
            <v>S0_QB_K212</v>
          </cell>
        </row>
        <row r="2121">
          <cell r="H2121" t="str">
            <v>Q212.3</v>
          </cell>
          <cell r="I2121" t="str">
            <v>S0_K212</v>
          </cell>
        </row>
        <row r="2122">
          <cell r="H2122" t="str">
            <v>Q212.2</v>
          </cell>
          <cell r="I2122" t="str">
            <v>DGND</v>
          </cell>
        </row>
        <row r="2123">
          <cell r="H2123" t="str">
            <v>RL28.1</v>
          </cell>
          <cell r="I2123" t="str">
            <v>S0_SEL1_K204</v>
          </cell>
        </row>
        <row r="2124">
          <cell r="H2124" t="str">
            <v>RL28.2</v>
          </cell>
          <cell r="I2124" t="str">
            <v>DGND</v>
          </cell>
        </row>
        <row r="2125">
          <cell r="H2125" t="str">
            <v>RL29.1</v>
          </cell>
          <cell r="I2125" t="str">
            <v>S0_SEL2_K204</v>
          </cell>
        </row>
        <row r="2126">
          <cell r="H2126" t="str">
            <v>RL29.2</v>
          </cell>
          <cell r="I2126" t="str">
            <v>DGND</v>
          </cell>
        </row>
        <row r="2127">
          <cell r="H2127" t="str">
            <v>RL30.1</v>
          </cell>
          <cell r="I2127" t="str">
            <v>S0_OE_K204</v>
          </cell>
        </row>
        <row r="2128">
          <cell r="H2128" t="str">
            <v>RL30.2</v>
          </cell>
          <cell r="I2128" t="str">
            <v>DGND</v>
          </cell>
        </row>
        <row r="2129">
          <cell r="H2129" t="str">
            <v>RL31.1</v>
          </cell>
          <cell r="I2129" t="str">
            <v>S0_SEL1_K205</v>
          </cell>
        </row>
        <row r="2130">
          <cell r="H2130" t="str">
            <v>RL31.2</v>
          </cell>
          <cell r="I2130" t="str">
            <v>DGND</v>
          </cell>
        </row>
        <row r="2131">
          <cell r="H2131" t="str">
            <v>RL32.1</v>
          </cell>
          <cell r="I2131" t="str">
            <v>S0_SEL2_K205</v>
          </cell>
        </row>
        <row r="2132">
          <cell r="H2132" t="str">
            <v>RL32.2</v>
          </cell>
          <cell r="I2132" t="str">
            <v>DGND</v>
          </cell>
        </row>
        <row r="2133">
          <cell r="H2133" t="str">
            <v>RL33.1</v>
          </cell>
          <cell r="I2133" t="str">
            <v>S0_OE_K205</v>
          </cell>
        </row>
        <row r="2134">
          <cell r="H2134" t="str">
            <v>RL33.2</v>
          </cell>
          <cell r="I2134" t="str">
            <v>DGND</v>
          </cell>
        </row>
        <row r="2135">
          <cell r="H2135" t="str">
            <v>RL34.1</v>
          </cell>
          <cell r="I2135" t="str">
            <v>S0_SEL1_K208</v>
          </cell>
        </row>
        <row r="2136">
          <cell r="H2136" t="str">
            <v>RL34.2</v>
          </cell>
          <cell r="I2136" t="str">
            <v>DGND</v>
          </cell>
        </row>
        <row r="2137">
          <cell r="H2137" t="str">
            <v>RL35.1</v>
          </cell>
          <cell r="I2137" t="str">
            <v>S0_SEL2_K208</v>
          </cell>
        </row>
        <row r="2138">
          <cell r="H2138" t="str">
            <v>RL35.2</v>
          </cell>
          <cell r="I2138" t="str">
            <v>DGND</v>
          </cell>
        </row>
        <row r="2139">
          <cell r="H2139" t="str">
            <v>RL36.1</v>
          </cell>
          <cell r="I2139" t="str">
            <v>S0_OE_K208</v>
          </cell>
        </row>
        <row r="2140">
          <cell r="H2140" t="str">
            <v>RL36.2</v>
          </cell>
          <cell r="I2140" t="str">
            <v>DGND</v>
          </cell>
        </row>
        <row r="2141">
          <cell r="H2141" t="str">
            <v>RQ211.1</v>
          </cell>
          <cell r="I2141" t="str">
            <v>S0_QB_K211</v>
          </cell>
        </row>
        <row r="2142">
          <cell r="H2142" t="str">
            <v>RQ211.2</v>
          </cell>
          <cell r="I2142" t="str">
            <v>SC_HSD_K211</v>
          </cell>
        </row>
        <row r="2143">
          <cell r="H2143" t="str">
            <v>RQ212.1</v>
          </cell>
          <cell r="I2143" t="str">
            <v>S0_QB_K212</v>
          </cell>
        </row>
        <row r="2144">
          <cell r="H2144" t="str">
            <v>RQ212.2</v>
          </cell>
          <cell r="I2144" t="str">
            <v>SC_HSD_K212</v>
          </cell>
        </row>
        <row r="2145">
          <cell r="H2145" t="str">
            <v>RU19.1</v>
          </cell>
          <cell r="I2145" t="str">
            <v>SC_UDB204_1</v>
          </cell>
        </row>
        <row r="2146">
          <cell r="H2146" t="str">
            <v>RU19.2</v>
          </cell>
          <cell r="I2146" t="str">
            <v>S0_SEL1_K204</v>
          </cell>
        </row>
        <row r="2147">
          <cell r="H2147" t="str">
            <v>RU20.1</v>
          </cell>
          <cell r="I2147" t="str">
            <v>SC_UDB204_2</v>
          </cell>
        </row>
        <row r="2148">
          <cell r="H2148" t="str">
            <v>RU20.2</v>
          </cell>
          <cell r="I2148" t="str">
            <v>S0_SEL2_K204</v>
          </cell>
        </row>
        <row r="2149">
          <cell r="H2149" t="str">
            <v>RU21.1</v>
          </cell>
          <cell r="I2149" t="str">
            <v>SC_UDB205_1</v>
          </cell>
        </row>
        <row r="2150">
          <cell r="H2150" t="str">
            <v>RU21.2</v>
          </cell>
          <cell r="I2150" t="str">
            <v>S0_SEL1_K205</v>
          </cell>
        </row>
        <row r="2151">
          <cell r="H2151" t="str">
            <v>RU22.1</v>
          </cell>
          <cell r="I2151" t="str">
            <v>SC_UDB205_2</v>
          </cell>
        </row>
        <row r="2152">
          <cell r="H2152" t="str">
            <v>RU22.2</v>
          </cell>
          <cell r="I2152" t="str">
            <v>S0_SEL2_K205</v>
          </cell>
        </row>
        <row r="2153">
          <cell r="H2153" t="str">
            <v>RU23.1</v>
          </cell>
          <cell r="I2153" t="str">
            <v>SC_UDB208_1</v>
          </cell>
        </row>
        <row r="2154">
          <cell r="H2154" t="str">
            <v>RU23.2</v>
          </cell>
          <cell r="I2154" t="str">
            <v>S0_SEL1_K208</v>
          </cell>
        </row>
        <row r="2155">
          <cell r="H2155" t="str">
            <v>RU24.1</v>
          </cell>
          <cell r="I2155" t="str">
            <v>SC_UDB208_2</v>
          </cell>
        </row>
        <row r="2156">
          <cell r="H2156" t="str">
            <v>RU24.2</v>
          </cell>
          <cell r="I2156" t="str">
            <v>S0_SEL2_K208</v>
          </cell>
        </row>
        <row r="2157">
          <cell r="H2157" t="str">
            <v>SITE0.U1</v>
          </cell>
          <cell r="I2157" t="str">
            <v>S0_P6_CLKREQB</v>
          </cell>
        </row>
        <row r="2158">
          <cell r="H2158" t="str">
            <v>SITE0.W5</v>
          </cell>
          <cell r="I2158" t="str">
            <v>S0_P6_HSI-</v>
          </cell>
        </row>
        <row r="2159">
          <cell r="H2159" t="str">
            <v>SITE0.W6</v>
          </cell>
          <cell r="I2159" t="str">
            <v>S0_P6_HSI+</v>
          </cell>
        </row>
        <row r="2160">
          <cell r="H2160" t="str">
            <v>SITE0.W4</v>
          </cell>
          <cell r="I2160" t="str">
            <v>S0_P6_HSO-</v>
          </cell>
        </row>
        <row r="2161">
          <cell r="H2161" t="str">
            <v>SITE0.W3</v>
          </cell>
          <cell r="I2161" t="str">
            <v>S0_P6_HSO+</v>
          </cell>
        </row>
        <row r="2162">
          <cell r="H2162" t="str">
            <v>SITE0.T2</v>
          </cell>
          <cell r="I2162" t="str">
            <v>S0_P6_LANWAKEB</v>
          </cell>
        </row>
        <row r="2163">
          <cell r="H2163" t="str">
            <v>SITE0.V3</v>
          </cell>
          <cell r="I2163" t="str">
            <v>S0_P6_REFCLK-</v>
          </cell>
        </row>
        <row r="2164">
          <cell r="H2164" t="str">
            <v>SITE0.V2</v>
          </cell>
          <cell r="I2164" t="str">
            <v>S0_P6_REFCLK+</v>
          </cell>
        </row>
        <row r="2165">
          <cell r="H2165" t="str">
            <v>SITE0.R5</v>
          </cell>
          <cell r="I2165" t="str">
            <v>S0_P7_CLKREQB</v>
          </cell>
        </row>
        <row r="2166">
          <cell r="H2166" t="str">
            <v>SITE0.R4</v>
          </cell>
          <cell r="I2166" t="str">
            <v>S0_P7_LANWAKEB</v>
          </cell>
        </row>
        <row r="2167">
          <cell r="H2167" t="str">
            <v>C213.1</v>
          </cell>
          <cell r="I2167" t="str">
            <v>VDD33_ATX</v>
          </cell>
        </row>
        <row r="2168">
          <cell r="H2168" t="str">
            <v>C213.2</v>
          </cell>
          <cell r="I2168" t="str">
            <v>DGND</v>
          </cell>
        </row>
        <row r="2169">
          <cell r="H2169" t="str">
            <v>C214.1</v>
          </cell>
          <cell r="I2169" t="str">
            <v>VDD33_ATX</v>
          </cell>
        </row>
        <row r="2170">
          <cell r="H2170" t="str">
            <v>C214.2</v>
          </cell>
          <cell r="I2170" t="str">
            <v>DGND</v>
          </cell>
        </row>
        <row r="2171">
          <cell r="H2171" t="str">
            <v>C217.1</v>
          </cell>
          <cell r="I2171" t="str">
            <v>VDD33_ATX</v>
          </cell>
        </row>
        <row r="2172">
          <cell r="H2172" t="str">
            <v>C217.2</v>
          </cell>
          <cell r="I2172" t="str">
            <v>DGND</v>
          </cell>
        </row>
        <row r="2173">
          <cell r="H2173" t="str">
            <v>CS101.1</v>
          </cell>
          <cell r="I2173" t="str">
            <v>SG0_C_P6_HSO-</v>
          </cell>
        </row>
        <row r="2174">
          <cell r="H2174" t="str">
            <v>CS101.2</v>
          </cell>
          <cell r="I2174" t="str">
            <v>SG0_P6_HSO-</v>
          </cell>
        </row>
        <row r="2175">
          <cell r="H2175" t="str">
            <v>CS102.1</v>
          </cell>
          <cell r="I2175" t="str">
            <v>SG0_C_P6_HSO+</v>
          </cell>
        </row>
        <row r="2176">
          <cell r="H2176" t="str">
            <v>CS102.2</v>
          </cell>
          <cell r="I2176" t="str">
            <v>SG0_P6_HSO+</v>
          </cell>
        </row>
        <row r="2177">
          <cell r="H2177" t="str">
            <v>CS107.1</v>
          </cell>
          <cell r="I2177" t="str">
            <v>SG0_C_P6_HSI+</v>
          </cell>
        </row>
        <row r="2178">
          <cell r="H2178" t="str">
            <v>CS107.2</v>
          </cell>
          <cell r="I2178" t="str">
            <v>SG0_P6_HSI+</v>
          </cell>
        </row>
        <row r="2179">
          <cell r="H2179" t="str">
            <v>CS108.1</v>
          </cell>
          <cell r="I2179" t="str">
            <v>SG0_C_P6_HSI-</v>
          </cell>
        </row>
        <row r="2180">
          <cell r="H2180" t="str">
            <v>CS108.2</v>
          </cell>
          <cell r="I2180" t="str">
            <v>SG0_P6_HSI-</v>
          </cell>
        </row>
        <row r="2181">
          <cell r="H2181" t="str">
            <v>CS113.1</v>
          </cell>
          <cell r="I2181" t="str">
            <v>SH01_C_P7_HSI-</v>
          </cell>
        </row>
        <row r="2182">
          <cell r="H2182" t="str">
            <v>CS113.2</v>
          </cell>
          <cell r="I2182" t="str">
            <v>SH01_P7_HSI-</v>
          </cell>
        </row>
        <row r="2183">
          <cell r="H2183" t="str">
            <v>CS114.1</v>
          </cell>
          <cell r="I2183" t="str">
            <v>SH01_C_P7_HSI+</v>
          </cell>
        </row>
        <row r="2184">
          <cell r="H2184" t="str">
            <v>CS114.2</v>
          </cell>
          <cell r="I2184" t="str">
            <v>SH01_P7_HSI+</v>
          </cell>
        </row>
        <row r="2185">
          <cell r="H2185" t="str">
            <v>CS115.1</v>
          </cell>
          <cell r="I2185" t="str">
            <v>SD0_C_P7_HSO_DSP-</v>
          </cell>
        </row>
        <row r="2186">
          <cell r="H2186" t="str">
            <v>CS115.2</v>
          </cell>
          <cell r="I2186" t="str">
            <v>SD0_P7_HSO_DSP-</v>
          </cell>
        </row>
        <row r="2187">
          <cell r="H2187" t="str">
            <v>CS116.1</v>
          </cell>
          <cell r="I2187" t="str">
            <v>SD0_C_P7_HSO_DSP+</v>
          </cell>
        </row>
        <row r="2188">
          <cell r="H2188" t="str">
            <v>CS116.2</v>
          </cell>
          <cell r="I2188" t="str">
            <v>SD0_P7_HSO_DSP+</v>
          </cell>
        </row>
        <row r="2189">
          <cell r="H2189" t="str">
            <v>K213.1</v>
          </cell>
          <cell r="I2189" t="str">
            <v>S0_OE_K213</v>
          </cell>
        </row>
        <row r="2190">
          <cell r="H2190" t="str">
            <v>K213.10</v>
          </cell>
          <cell r="I2190" t="str">
            <v>S0_OE_K213</v>
          </cell>
        </row>
        <row r="2191">
          <cell r="H2191" t="str">
            <v>K213.2</v>
          </cell>
          <cell r="I2191">
            <v>0</v>
          </cell>
        </row>
        <row r="2192">
          <cell r="H2192" t="str">
            <v>K213.3</v>
          </cell>
          <cell r="I2192">
            <v>0</v>
          </cell>
        </row>
        <row r="2193">
          <cell r="H2193" t="str">
            <v>K213.6</v>
          </cell>
          <cell r="I2193" t="str">
            <v>S0_P7_HSO+</v>
          </cell>
        </row>
        <row r="2194">
          <cell r="H2194" t="str">
            <v>K213.7</v>
          </cell>
          <cell r="I2194" t="str">
            <v>S0_P7_HSO-</v>
          </cell>
        </row>
        <row r="2195">
          <cell r="H2195" t="str">
            <v>K213.11</v>
          </cell>
          <cell r="I2195">
            <v>0</v>
          </cell>
        </row>
        <row r="2196">
          <cell r="H2196" t="str">
            <v>K213.12</v>
          </cell>
          <cell r="I2196">
            <v>0</v>
          </cell>
        </row>
        <row r="2197">
          <cell r="H2197" t="str">
            <v>K213.15</v>
          </cell>
          <cell r="I2197" t="str">
            <v>S0_P7_HSI-</v>
          </cell>
        </row>
        <row r="2198">
          <cell r="H2198" t="str">
            <v>K213.16</v>
          </cell>
          <cell r="I2198" t="str">
            <v>S0_P7_HSI+</v>
          </cell>
        </row>
        <row r="2199">
          <cell r="H2199" t="str">
            <v>K213.38</v>
          </cell>
          <cell r="I2199">
            <v>0</v>
          </cell>
        </row>
        <row r="2200">
          <cell r="H2200" t="str">
            <v>K213.37</v>
          </cell>
          <cell r="I2200">
            <v>0</v>
          </cell>
        </row>
        <row r="2201">
          <cell r="H2201" t="str">
            <v>K213.36</v>
          </cell>
          <cell r="I2201" t="str">
            <v>SH01_C_P7_HSI+</v>
          </cell>
        </row>
        <row r="2202">
          <cell r="H2202" t="str">
            <v>K213.35</v>
          </cell>
          <cell r="I2202" t="str">
            <v>SH01_C_P7_HSI-</v>
          </cell>
        </row>
        <row r="2203">
          <cell r="H2203" t="str">
            <v>K213.29</v>
          </cell>
          <cell r="I2203">
            <v>0</v>
          </cell>
        </row>
        <row r="2204">
          <cell r="H2204" t="str">
            <v>K213.28</v>
          </cell>
          <cell r="I2204">
            <v>0</v>
          </cell>
        </row>
        <row r="2205">
          <cell r="H2205" t="str">
            <v>K213.27</v>
          </cell>
          <cell r="I2205" t="str">
            <v>SH01_P7_HSO-</v>
          </cell>
        </row>
        <row r="2206">
          <cell r="H2206" t="str">
            <v>K213.26</v>
          </cell>
          <cell r="I2206" t="str">
            <v>SH01_P7_HSO+</v>
          </cell>
        </row>
        <row r="2207">
          <cell r="H2207" t="str">
            <v>K213.34</v>
          </cell>
          <cell r="I2207">
            <v>0</v>
          </cell>
        </row>
        <row r="2208">
          <cell r="H2208" t="str">
            <v>K213.33</v>
          </cell>
          <cell r="I2208">
            <v>0</v>
          </cell>
        </row>
        <row r="2209">
          <cell r="H2209" t="str">
            <v>K213.32</v>
          </cell>
          <cell r="I2209" t="str">
            <v>S0_1_P7_HSO+</v>
          </cell>
        </row>
        <row r="2210">
          <cell r="H2210" t="str">
            <v>K213.31</v>
          </cell>
          <cell r="I2210" t="str">
            <v>S0_1_P7_HSO-</v>
          </cell>
        </row>
        <row r="2211">
          <cell r="H2211" t="str">
            <v>K213.25</v>
          </cell>
          <cell r="I2211">
            <v>0</v>
          </cell>
        </row>
        <row r="2212">
          <cell r="H2212" t="str">
            <v>K213.24</v>
          </cell>
          <cell r="I2212">
            <v>0</v>
          </cell>
        </row>
        <row r="2213">
          <cell r="H2213" t="str">
            <v>K213.23</v>
          </cell>
          <cell r="I2213" t="str">
            <v>S0_1_P7_HSI-</v>
          </cell>
        </row>
        <row r="2214">
          <cell r="H2214" t="str">
            <v>K213.22</v>
          </cell>
          <cell r="I2214" t="str">
            <v>S0_1_P7_HSI+</v>
          </cell>
        </row>
        <row r="2215">
          <cell r="H2215" t="str">
            <v>K213.EP</v>
          </cell>
          <cell r="I2215" t="str">
            <v>DGND</v>
          </cell>
        </row>
        <row r="2216">
          <cell r="H2216" t="str">
            <v>K213.4</v>
          </cell>
          <cell r="I2216" t="str">
            <v>DGND</v>
          </cell>
        </row>
        <row r="2217">
          <cell r="H2217" t="str">
            <v>K213.14</v>
          </cell>
          <cell r="I2217" t="str">
            <v>DGND</v>
          </cell>
        </row>
        <row r="2218">
          <cell r="H2218" t="str">
            <v>K213.19</v>
          </cell>
          <cell r="I2218" t="str">
            <v>DGND</v>
          </cell>
        </row>
        <row r="2219">
          <cell r="H2219" t="str">
            <v>K213.21</v>
          </cell>
          <cell r="I2219" t="str">
            <v>DGND</v>
          </cell>
        </row>
        <row r="2220">
          <cell r="H2220" t="str">
            <v>K213.39</v>
          </cell>
          <cell r="I2220" t="str">
            <v>DGND</v>
          </cell>
        </row>
        <row r="2221">
          <cell r="H2221" t="str">
            <v>K213.41</v>
          </cell>
          <cell r="I2221" t="str">
            <v>DGND</v>
          </cell>
        </row>
        <row r="2222">
          <cell r="H2222" t="str">
            <v>K213.18</v>
          </cell>
          <cell r="I2222">
            <v>0</v>
          </cell>
        </row>
        <row r="2223">
          <cell r="H2223" t="str">
            <v>K213.42</v>
          </cell>
          <cell r="I2223">
            <v>0</v>
          </cell>
        </row>
        <row r="2224">
          <cell r="H2224" t="str">
            <v>K213.8</v>
          </cell>
          <cell r="I2224" t="str">
            <v>S0_SEL1_K213</v>
          </cell>
        </row>
        <row r="2225">
          <cell r="H2225" t="str">
            <v>K213.17</v>
          </cell>
          <cell r="I2225" t="str">
            <v>S0_SEL2_K213</v>
          </cell>
        </row>
        <row r="2226">
          <cell r="H2226" t="str">
            <v>K213.5</v>
          </cell>
          <cell r="I2226" t="str">
            <v>VDD33_ATX</v>
          </cell>
        </row>
        <row r="2227">
          <cell r="H2227" t="str">
            <v>K213.9</v>
          </cell>
          <cell r="I2227" t="str">
            <v>VDD33_ATX</v>
          </cell>
        </row>
        <row r="2228">
          <cell r="H2228" t="str">
            <v>K213.13</v>
          </cell>
          <cell r="I2228" t="str">
            <v>VDD33_ATX</v>
          </cell>
        </row>
        <row r="2229">
          <cell r="H2229" t="str">
            <v>K213.20</v>
          </cell>
          <cell r="I2229" t="str">
            <v>VDD33_ATX</v>
          </cell>
        </row>
        <row r="2230">
          <cell r="H2230" t="str">
            <v>K213.30</v>
          </cell>
          <cell r="I2230" t="str">
            <v>VDD33_ATX</v>
          </cell>
        </row>
        <row r="2231">
          <cell r="H2231" t="str">
            <v>K213.40</v>
          </cell>
          <cell r="I2231" t="str">
            <v>VDD33_ATX</v>
          </cell>
        </row>
        <row r="2232">
          <cell r="H2232" t="str">
            <v>K214.1</v>
          </cell>
          <cell r="I2232" t="str">
            <v>S0_OE_K214</v>
          </cell>
        </row>
        <row r="2233">
          <cell r="H2233" t="str">
            <v>K214.10</v>
          </cell>
          <cell r="I2233" t="str">
            <v>S0_OE_K214</v>
          </cell>
        </row>
        <row r="2234">
          <cell r="H2234" t="str">
            <v>K214.2</v>
          </cell>
          <cell r="I2234">
            <v>0</v>
          </cell>
        </row>
        <row r="2235">
          <cell r="H2235" t="str">
            <v>K214.3</v>
          </cell>
          <cell r="I2235">
            <v>0</v>
          </cell>
        </row>
        <row r="2236">
          <cell r="H2236" t="str">
            <v>K214.6</v>
          </cell>
          <cell r="I2236" t="str">
            <v>S0_P7_REFCLK+</v>
          </cell>
        </row>
        <row r="2237">
          <cell r="H2237" t="str">
            <v>K214.7</v>
          </cell>
          <cell r="I2237" t="str">
            <v>S0_P7_REFCLK-</v>
          </cell>
        </row>
        <row r="2238">
          <cell r="H2238" t="str">
            <v>K214.11</v>
          </cell>
          <cell r="I2238">
            <v>0</v>
          </cell>
        </row>
        <row r="2239">
          <cell r="H2239" t="str">
            <v>K214.12</v>
          </cell>
          <cell r="I2239">
            <v>0</v>
          </cell>
        </row>
        <row r="2240">
          <cell r="H2240" t="str">
            <v>K214.15</v>
          </cell>
          <cell r="I2240" t="str">
            <v>S0_1_P7_HSI-</v>
          </cell>
        </row>
        <row r="2241">
          <cell r="H2241" t="str">
            <v>K214.16</v>
          </cell>
          <cell r="I2241" t="str">
            <v>S0_1_P7_HSI+</v>
          </cell>
        </row>
        <row r="2242">
          <cell r="H2242" t="str">
            <v>K214.38</v>
          </cell>
          <cell r="I2242">
            <v>0</v>
          </cell>
        </row>
        <row r="2243">
          <cell r="H2243" t="str">
            <v>K214.37</v>
          </cell>
          <cell r="I2243">
            <v>0</v>
          </cell>
        </row>
        <row r="2244">
          <cell r="H2244" t="str">
            <v>K214.36</v>
          </cell>
          <cell r="I2244" t="str">
            <v>SH01_P7_REFCLK_100M+</v>
          </cell>
        </row>
        <row r="2245">
          <cell r="H2245" t="str">
            <v>K214.35</v>
          </cell>
          <cell r="I2245" t="str">
            <v>SH01_P7_REFCLK_100M-</v>
          </cell>
        </row>
        <row r="2246">
          <cell r="H2246" t="str">
            <v>K214.29</v>
          </cell>
          <cell r="I2246">
            <v>0</v>
          </cell>
        </row>
        <row r="2247">
          <cell r="H2247" t="str">
            <v>K214.28</v>
          </cell>
          <cell r="I2247">
            <v>0</v>
          </cell>
        </row>
        <row r="2248">
          <cell r="H2248" t="str">
            <v>K214.27</v>
          </cell>
          <cell r="I2248" t="str">
            <v>SG0_C_P6_HSO-</v>
          </cell>
        </row>
        <row r="2249">
          <cell r="H2249" t="str">
            <v>K214.26</v>
          </cell>
          <cell r="I2249" t="str">
            <v>SG0_C_P6_HSO+</v>
          </cell>
        </row>
        <row r="2250">
          <cell r="H2250" t="str">
            <v>K214.34</v>
          </cell>
          <cell r="I2250">
            <v>0</v>
          </cell>
        </row>
        <row r="2251">
          <cell r="H2251" t="str">
            <v>K214.33</v>
          </cell>
          <cell r="I2251">
            <v>0</v>
          </cell>
        </row>
        <row r="2252">
          <cell r="H2252" t="str">
            <v>K214.32</v>
          </cell>
          <cell r="I2252" t="str">
            <v>S0_DCH_P7_REFCLK_100M+</v>
          </cell>
        </row>
        <row r="2253">
          <cell r="H2253" t="str">
            <v>K214.31</v>
          </cell>
          <cell r="I2253" t="str">
            <v>S0_DCH_P7_REFCLK_100M-</v>
          </cell>
        </row>
        <row r="2254">
          <cell r="H2254" t="str">
            <v>K214.25</v>
          </cell>
          <cell r="I2254">
            <v>0</v>
          </cell>
        </row>
        <row r="2255">
          <cell r="H2255" t="str">
            <v>K214.24</v>
          </cell>
          <cell r="I2255">
            <v>0</v>
          </cell>
        </row>
        <row r="2256">
          <cell r="H2256" t="str">
            <v>K214.23</v>
          </cell>
          <cell r="I2256" t="str">
            <v>S0_DCH_P7_HSI-</v>
          </cell>
        </row>
        <row r="2257">
          <cell r="H2257" t="str">
            <v>K214.22</v>
          </cell>
          <cell r="I2257" t="str">
            <v>S0_DCH_P7_HSI+</v>
          </cell>
        </row>
        <row r="2258">
          <cell r="H2258" t="str">
            <v>K214.EP</v>
          </cell>
          <cell r="I2258" t="str">
            <v>DGND</v>
          </cell>
        </row>
        <row r="2259">
          <cell r="H2259" t="str">
            <v>K214.4</v>
          </cell>
          <cell r="I2259" t="str">
            <v>DGND</v>
          </cell>
        </row>
        <row r="2260">
          <cell r="H2260" t="str">
            <v>K214.14</v>
          </cell>
          <cell r="I2260" t="str">
            <v>DGND</v>
          </cell>
        </row>
        <row r="2261">
          <cell r="H2261" t="str">
            <v>K214.19</v>
          </cell>
          <cell r="I2261" t="str">
            <v>DGND</v>
          </cell>
        </row>
        <row r="2262">
          <cell r="H2262" t="str">
            <v>K214.21</v>
          </cell>
          <cell r="I2262" t="str">
            <v>DGND</v>
          </cell>
        </row>
        <row r="2263">
          <cell r="H2263" t="str">
            <v>K214.39</v>
          </cell>
          <cell r="I2263" t="str">
            <v>DGND</v>
          </cell>
        </row>
        <row r="2264">
          <cell r="H2264" t="str">
            <v>K214.41</v>
          </cell>
          <cell r="I2264" t="str">
            <v>DGND</v>
          </cell>
        </row>
        <row r="2265">
          <cell r="H2265" t="str">
            <v>K214.18</v>
          </cell>
          <cell r="I2265">
            <v>0</v>
          </cell>
        </row>
        <row r="2266">
          <cell r="H2266" t="str">
            <v>K214.42</v>
          </cell>
          <cell r="I2266">
            <v>0</v>
          </cell>
        </row>
        <row r="2267">
          <cell r="H2267" t="str">
            <v>K214.8</v>
          </cell>
          <cell r="I2267" t="str">
            <v>S0_SEL1_K214</v>
          </cell>
        </row>
        <row r="2268">
          <cell r="H2268" t="str">
            <v>K214.17</v>
          </cell>
          <cell r="I2268" t="str">
            <v>S0_SEL2_K214</v>
          </cell>
        </row>
        <row r="2269">
          <cell r="H2269" t="str">
            <v>K214.5</v>
          </cell>
          <cell r="I2269" t="str">
            <v>VDD33_ATX</v>
          </cell>
        </row>
        <row r="2270">
          <cell r="H2270" t="str">
            <v>K214.9</v>
          </cell>
          <cell r="I2270" t="str">
            <v>VDD33_ATX</v>
          </cell>
        </row>
        <row r="2271">
          <cell r="H2271" t="str">
            <v>K214.13</v>
          </cell>
          <cell r="I2271" t="str">
            <v>VDD33_ATX</v>
          </cell>
        </row>
        <row r="2272">
          <cell r="H2272" t="str">
            <v>K214.20</v>
          </cell>
          <cell r="I2272" t="str">
            <v>VDD33_ATX</v>
          </cell>
        </row>
        <row r="2273">
          <cell r="H2273" t="str">
            <v>K214.30</v>
          </cell>
          <cell r="I2273" t="str">
            <v>VDD33_ATX</v>
          </cell>
        </row>
        <row r="2274">
          <cell r="H2274" t="str">
            <v>K214.40</v>
          </cell>
          <cell r="I2274" t="str">
            <v>VDD33_ATX</v>
          </cell>
        </row>
        <row r="2275">
          <cell r="H2275" t="str">
            <v>K217.1</v>
          </cell>
          <cell r="I2275" t="str">
            <v>S0_OE_K217</v>
          </cell>
        </row>
        <row r="2276">
          <cell r="H2276" t="str">
            <v>K217.10</v>
          </cell>
          <cell r="I2276" t="str">
            <v>S0_OE_K217</v>
          </cell>
        </row>
        <row r="2277">
          <cell r="H2277" t="str">
            <v>K217.2</v>
          </cell>
          <cell r="I2277">
            <v>0</v>
          </cell>
        </row>
        <row r="2278">
          <cell r="H2278" t="str">
            <v>K217.3</v>
          </cell>
          <cell r="I2278">
            <v>0</v>
          </cell>
        </row>
        <row r="2279">
          <cell r="H2279" t="str">
            <v>K217.6</v>
          </cell>
          <cell r="I2279" t="str">
            <v>S0_2_P7_HSO+</v>
          </cell>
        </row>
        <row r="2280">
          <cell r="H2280" t="str">
            <v>K217.7</v>
          </cell>
          <cell r="I2280" t="str">
            <v>S0_2_P7_HSO-</v>
          </cell>
        </row>
        <row r="2281">
          <cell r="H2281" t="str">
            <v>K217.11</v>
          </cell>
          <cell r="I2281">
            <v>0</v>
          </cell>
        </row>
        <row r="2282">
          <cell r="H2282" t="str">
            <v>K217.12</v>
          </cell>
          <cell r="I2282">
            <v>0</v>
          </cell>
        </row>
        <row r="2283">
          <cell r="H2283" t="str">
            <v>K217.15</v>
          </cell>
          <cell r="I2283" t="str">
            <v>S0_1_P7_HSO+</v>
          </cell>
        </row>
        <row r="2284">
          <cell r="H2284" t="str">
            <v>K217.16</v>
          </cell>
          <cell r="I2284" t="str">
            <v>S0_1_P7_HSO-</v>
          </cell>
        </row>
        <row r="2285">
          <cell r="H2285" t="str">
            <v>K217.38</v>
          </cell>
          <cell r="I2285">
            <v>0</v>
          </cell>
        </row>
        <row r="2286">
          <cell r="H2286" t="str">
            <v>K217.37</v>
          </cell>
          <cell r="I2286">
            <v>0</v>
          </cell>
        </row>
        <row r="2287">
          <cell r="H2287" t="str">
            <v>K217.36</v>
          </cell>
          <cell r="I2287" t="str">
            <v>SG0_C_P6_HSI+</v>
          </cell>
        </row>
        <row r="2288">
          <cell r="H2288" t="str">
            <v>K217.35</v>
          </cell>
          <cell r="I2288" t="str">
            <v>SG0_C_P6_HSI-</v>
          </cell>
        </row>
        <row r="2289">
          <cell r="H2289" t="str">
            <v>K217.29</v>
          </cell>
          <cell r="I2289">
            <v>0</v>
          </cell>
        </row>
        <row r="2290">
          <cell r="H2290" t="str">
            <v>K217.28</v>
          </cell>
          <cell r="I2290">
            <v>0</v>
          </cell>
        </row>
        <row r="2291">
          <cell r="H2291" t="str">
            <v>K217.27</v>
          </cell>
          <cell r="I2291" t="str">
            <v>S0_2_P7_HSO+</v>
          </cell>
        </row>
        <row r="2292">
          <cell r="H2292" t="str">
            <v>K217.26</v>
          </cell>
          <cell r="I2292" t="str">
            <v>S0_2_P7_HSO-</v>
          </cell>
        </row>
        <row r="2293">
          <cell r="H2293" t="str">
            <v>K217.34</v>
          </cell>
          <cell r="I2293">
            <v>0</v>
          </cell>
        </row>
        <row r="2294">
          <cell r="H2294" t="str">
            <v>K217.33</v>
          </cell>
          <cell r="I2294">
            <v>0</v>
          </cell>
        </row>
        <row r="2295">
          <cell r="H2295" t="str">
            <v>K217.32</v>
          </cell>
          <cell r="I2295" t="str">
            <v>S0_DCH_P7_HSO+</v>
          </cell>
        </row>
        <row r="2296">
          <cell r="H2296" t="str">
            <v>K217.31</v>
          </cell>
          <cell r="I2296" t="str">
            <v>S0_DCH_P7_HSO-</v>
          </cell>
        </row>
        <row r="2297">
          <cell r="H2297" t="str">
            <v>K217.25</v>
          </cell>
          <cell r="I2297">
            <v>0</v>
          </cell>
        </row>
        <row r="2298">
          <cell r="H2298" t="str">
            <v>K217.24</v>
          </cell>
          <cell r="I2298">
            <v>0</v>
          </cell>
        </row>
        <row r="2299">
          <cell r="H2299" t="str">
            <v>K217.23</v>
          </cell>
          <cell r="I2299" t="str">
            <v>SD0_C_P7_HSO_DSP+</v>
          </cell>
        </row>
        <row r="2300">
          <cell r="H2300" t="str">
            <v>K217.22</v>
          </cell>
          <cell r="I2300" t="str">
            <v>SD0_C_P7_HSO_DSP-</v>
          </cell>
        </row>
        <row r="2301">
          <cell r="H2301" t="str">
            <v>K217.EP</v>
          </cell>
          <cell r="I2301" t="str">
            <v>DGND</v>
          </cell>
        </row>
        <row r="2302">
          <cell r="H2302" t="str">
            <v>K217.4</v>
          </cell>
          <cell r="I2302" t="str">
            <v>DGND</v>
          </cell>
        </row>
        <row r="2303">
          <cell r="H2303" t="str">
            <v>K217.14</v>
          </cell>
          <cell r="I2303" t="str">
            <v>DGND</v>
          </cell>
        </row>
        <row r="2304">
          <cell r="H2304" t="str">
            <v>K217.19</v>
          </cell>
          <cell r="I2304" t="str">
            <v>DGND</v>
          </cell>
        </row>
        <row r="2305">
          <cell r="H2305" t="str">
            <v>K217.21</v>
          </cell>
          <cell r="I2305" t="str">
            <v>DGND</v>
          </cell>
        </row>
        <row r="2306">
          <cell r="H2306" t="str">
            <v>K217.39</v>
          </cell>
          <cell r="I2306" t="str">
            <v>DGND</v>
          </cell>
        </row>
        <row r="2307">
          <cell r="H2307" t="str">
            <v>K217.41</v>
          </cell>
          <cell r="I2307" t="str">
            <v>DGND</v>
          </cell>
        </row>
        <row r="2308">
          <cell r="H2308" t="str">
            <v>K217.18</v>
          </cell>
          <cell r="I2308">
            <v>0</v>
          </cell>
        </row>
        <row r="2309">
          <cell r="H2309" t="str">
            <v>K217.42</v>
          </cell>
          <cell r="I2309">
            <v>0</v>
          </cell>
        </row>
        <row r="2310">
          <cell r="H2310" t="str">
            <v>K217.8</v>
          </cell>
          <cell r="I2310" t="str">
            <v>S0_SEL1_K217</v>
          </cell>
        </row>
        <row r="2311">
          <cell r="H2311" t="str">
            <v>K217.17</v>
          </cell>
          <cell r="I2311" t="str">
            <v>S0_SEL2_K217</v>
          </cell>
        </row>
        <row r="2312">
          <cell r="H2312" t="str">
            <v>K217.5</v>
          </cell>
          <cell r="I2312" t="str">
            <v>VDD33_ATX</v>
          </cell>
        </row>
        <row r="2313">
          <cell r="H2313" t="str">
            <v>K217.9</v>
          </cell>
          <cell r="I2313" t="str">
            <v>VDD33_ATX</v>
          </cell>
        </row>
        <row r="2314">
          <cell r="H2314" t="str">
            <v>K217.13</v>
          </cell>
          <cell r="I2314" t="str">
            <v>VDD33_ATX</v>
          </cell>
        </row>
        <row r="2315">
          <cell r="H2315" t="str">
            <v>K217.20</v>
          </cell>
          <cell r="I2315" t="str">
            <v>VDD33_ATX</v>
          </cell>
        </row>
        <row r="2316">
          <cell r="H2316" t="str">
            <v>K217.30</v>
          </cell>
          <cell r="I2316" t="str">
            <v>VDD33_ATX</v>
          </cell>
        </row>
        <row r="2317">
          <cell r="H2317" t="str">
            <v>K217.40</v>
          </cell>
          <cell r="I2317" t="str">
            <v>VDD33_ATX</v>
          </cell>
        </row>
        <row r="2318">
          <cell r="H2318" t="str">
            <v>K220.10</v>
          </cell>
          <cell r="I2318" t="str">
            <v>S0_P6_ISOLATEB</v>
          </cell>
        </row>
        <row r="2319">
          <cell r="H2319" t="str">
            <v>K220.6</v>
          </cell>
          <cell r="I2319" t="str">
            <v>S0_P7_ISOLATEB</v>
          </cell>
        </row>
        <row r="2320">
          <cell r="H2320" t="str">
            <v>K220.3</v>
          </cell>
          <cell r="I2320" t="str">
            <v>DGND</v>
          </cell>
        </row>
        <row r="2321">
          <cell r="H2321" t="str">
            <v>K220.2</v>
          </cell>
          <cell r="I2321" t="str">
            <v>SH01_P6_ISOLATEB</v>
          </cell>
        </row>
        <row r="2322">
          <cell r="H2322" t="str">
            <v>K220.9</v>
          </cell>
          <cell r="I2322" t="str">
            <v>S0_DCH_P6_ISOLATEB</v>
          </cell>
        </row>
        <row r="2323">
          <cell r="H2323" t="str">
            <v>K220.4</v>
          </cell>
          <cell r="I2323" t="str">
            <v>SH01_P7_ISOLATEB</v>
          </cell>
        </row>
        <row r="2324">
          <cell r="H2324" t="str">
            <v>K220.7</v>
          </cell>
          <cell r="I2324" t="str">
            <v>S0_DCH_P7_ISOLATEB</v>
          </cell>
        </row>
        <row r="2325">
          <cell r="H2325" t="str">
            <v>K220.1</v>
          </cell>
          <cell r="I2325" t="str">
            <v>S0_K220</v>
          </cell>
        </row>
        <row r="2326">
          <cell r="H2326" t="str">
            <v>K220.5</v>
          </cell>
          <cell r="I2326" t="str">
            <v>S0_K220</v>
          </cell>
        </row>
        <row r="2327">
          <cell r="H2327" t="str">
            <v>K220.8</v>
          </cell>
          <cell r="I2327" t="str">
            <v>VP5</v>
          </cell>
        </row>
        <row r="2328">
          <cell r="H2328" t="str">
            <v>K221.10</v>
          </cell>
          <cell r="I2328" t="str">
            <v>S0_P6_PCIE_RESETB</v>
          </cell>
        </row>
        <row r="2329">
          <cell r="H2329" t="str">
            <v>K221.6</v>
          </cell>
          <cell r="I2329" t="str">
            <v>S0_P7_PCIE_RESETB</v>
          </cell>
        </row>
        <row r="2330">
          <cell r="H2330" t="str">
            <v>K221.3</v>
          </cell>
          <cell r="I2330" t="str">
            <v>DGND</v>
          </cell>
        </row>
        <row r="2331">
          <cell r="H2331" t="str">
            <v>K221.2</v>
          </cell>
          <cell r="I2331" t="str">
            <v>SH01_P6_PCIE_RESETB</v>
          </cell>
        </row>
        <row r="2332">
          <cell r="H2332" t="str">
            <v>K221.9</v>
          </cell>
          <cell r="I2332" t="str">
            <v>S0_DCH_P6_PCIE_RESETB</v>
          </cell>
        </row>
        <row r="2333">
          <cell r="H2333" t="str">
            <v>K221.4</v>
          </cell>
          <cell r="I2333" t="str">
            <v>SH01_P7_PCIE_RESETB</v>
          </cell>
        </row>
        <row r="2334">
          <cell r="H2334" t="str">
            <v>K221.7</v>
          </cell>
          <cell r="I2334" t="str">
            <v>S0_DCH_P7_PCIE_RESETB</v>
          </cell>
        </row>
        <row r="2335">
          <cell r="H2335" t="str">
            <v>K221.1</v>
          </cell>
          <cell r="I2335" t="str">
            <v>S0_K221</v>
          </cell>
        </row>
        <row r="2336">
          <cell r="H2336" t="str">
            <v>K221.5</v>
          </cell>
          <cell r="I2336" t="str">
            <v>S0_K221</v>
          </cell>
        </row>
        <row r="2337">
          <cell r="H2337" t="str">
            <v>K221.8</v>
          </cell>
          <cell r="I2337" t="str">
            <v>VP5</v>
          </cell>
        </row>
        <row r="2338">
          <cell r="H2338" t="str">
            <v>Q220.1</v>
          </cell>
          <cell r="I2338" t="str">
            <v>S0_QB_K220</v>
          </cell>
        </row>
        <row r="2339">
          <cell r="H2339" t="str">
            <v>Q220.3</v>
          </cell>
          <cell r="I2339" t="str">
            <v>S0_K220</v>
          </cell>
        </row>
        <row r="2340">
          <cell r="H2340" t="str">
            <v>Q220.2</v>
          </cell>
          <cell r="I2340" t="str">
            <v>DGND</v>
          </cell>
        </row>
        <row r="2341">
          <cell r="H2341" t="str">
            <v>Q221.1</v>
          </cell>
          <cell r="I2341" t="str">
            <v>S0_QB_K221</v>
          </cell>
        </row>
        <row r="2342">
          <cell r="H2342" t="str">
            <v>Q221.3</v>
          </cell>
          <cell r="I2342" t="str">
            <v>S0_K221</v>
          </cell>
        </row>
        <row r="2343">
          <cell r="H2343" t="str">
            <v>Q221.2</v>
          </cell>
          <cell r="I2343" t="str">
            <v>DGND</v>
          </cell>
        </row>
        <row r="2344">
          <cell r="H2344" t="str">
            <v>RL37.1</v>
          </cell>
          <cell r="I2344" t="str">
            <v>S0_SEL1_K217</v>
          </cell>
        </row>
        <row r="2345">
          <cell r="H2345" t="str">
            <v>RL37.2</v>
          </cell>
          <cell r="I2345" t="str">
            <v>DGND</v>
          </cell>
        </row>
        <row r="2346">
          <cell r="H2346" t="str">
            <v>RL38.1</v>
          </cell>
          <cell r="I2346" t="str">
            <v>S0_SEL2_K217</v>
          </cell>
        </row>
        <row r="2347">
          <cell r="H2347" t="str">
            <v>RL38.2</v>
          </cell>
          <cell r="I2347" t="str">
            <v>DGND</v>
          </cell>
        </row>
        <row r="2348">
          <cell r="H2348" t="str">
            <v>RL39.1</v>
          </cell>
          <cell r="I2348" t="str">
            <v>S0_OE_K217</v>
          </cell>
        </row>
        <row r="2349">
          <cell r="H2349" t="str">
            <v>RL39.2</v>
          </cell>
          <cell r="I2349" t="str">
            <v>DGND</v>
          </cell>
        </row>
        <row r="2350">
          <cell r="H2350" t="str">
            <v>RL40.1</v>
          </cell>
          <cell r="I2350" t="str">
            <v>S0_SEL2_K213</v>
          </cell>
        </row>
        <row r="2351">
          <cell r="H2351" t="str">
            <v>RL40.2</v>
          </cell>
          <cell r="I2351" t="str">
            <v>DGND</v>
          </cell>
        </row>
        <row r="2352">
          <cell r="H2352" t="str">
            <v>RL41.1</v>
          </cell>
          <cell r="I2352" t="str">
            <v>S0_SEL1_K213</v>
          </cell>
        </row>
        <row r="2353">
          <cell r="H2353" t="str">
            <v>RL41.2</v>
          </cell>
          <cell r="I2353" t="str">
            <v>DGND</v>
          </cell>
        </row>
        <row r="2354">
          <cell r="H2354" t="str">
            <v>RL42.1</v>
          </cell>
          <cell r="I2354" t="str">
            <v>S0_OE_K213</v>
          </cell>
        </row>
        <row r="2355">
          <cell r="H2355" t="str">
            <v>RL42.2</v>
          </cell>
          <cell r="I2355" t="str">
            <v>DGND</v>
          </cell>
        </row>
        <row r="2356">
          <cell r="H2356" t="str">
            <v>RL43.1</v>
          </cell>
          <cell r="I2356" t="str">
            <v>S0_SEL1_K214</v>
          </cell>
        </row>
        <row r="2357">
          <cell r="H2357" t="str">
            <v>RL43.2</v>
          </cell>
          <cell r="I2357" t="str">
            <v>DGND</v>
          </cell>
        </row>
        <row r="2358">
          <cell r="H2358" t="str">
            <v>RL44.1</v>
          </cell>
          <cell r="I2358" t="str">
            <v>S0_OE_K214</v>
          </cell>
        </row>
        <row r="2359">
          <cell r="H2359" t="str">
            <v>RL44.2</v>
          </cell>
          <cell r="I2359" t="str">
            <v>DGND</v>
          </cell>
        </row>
        <row r="2360">
          <cell r="H2360" t="str">
            <v>RL45.1</v>
          </cell>
          <cell r="I2360" t="str">
            <v>S0_SEL2_K214</v>
          </cell>
        </row>
        <row r="2361">
          <cell r="H2361" t="str">
            <v>RL45.2</v>
          </cell>
          <cell r="I2361" t="str">
            <v>DGND</v>
          </cell>
        </row>
        <row r="2362">
          <cell r="H2362" t="str">
            <v>RQ220.1</v>
          </cell>
          <cell r="I2362" t="str">
            <v>S0_QB_K220</v>
          </cell>
        </row>
        <row r="2363">
          <cell r="H2363" t="str">
            <v>RQ220.2</v>
          </cell>
          <cell r="I2363" t="str">
            <v>SC_HSD_K220</v>
          </cell>
        </row>
        <row r="2364">
          <cell r="H2364" t="str">
            <v>RQ221.1</v>
          </cell>
          <cell r="I2364" t="str">
            <v>S0_QB_K221</v>
          </cell>
        </row>
        <row r="2365">
          <cell r="H2365" t="str">
            <v>RQ221.2</v>
          </cell>
          <cell r="I2365" t="str">
            <v>SC_HSD_K221</v>
          </cell>
        </row>
        <row r="2366">
          <cell r="H2366" t="str">
            <v>RS104.1</v>
          </cell>
          <cell r="I2366" t="str">
            <v>SG0_SRC_DVDD33</v>
          </cell>
        </row>
        <row r="2367">
          <cell r="H2367" t="str">
            <v>RS104.2</v>
          </cell>
          <cell r="I2367" t="str">
            <v>SH01_P6_ISOLATEB</v>
          </cell>
        </row>
        <row r="2368">
          <cell r="H2368" t="str">
            <v>RS114.1</v>
          </cell>
          <cell r="I2368" t="str">
            <v>SG0_SRC_DVDD33</v>
          </cell>
        </row>
        <row r="2369">
          <cell r="H2369" t="str">
            <v>RS114.2</v>
          </cell>
          <cell r="I2369" t="str">
            <v>SH01_P7_ISOLATEB</v>
          </cell>
        </row>
        <row r="2370">
          <cell r="H2370" t="str">
            <v>RU25.1</v>
          </cell>
          <cell r="I2370" t="str">
            <v>SC_UDB217_1</v>
          </cell>
        </row>
        <row r="2371">
          <cell r="H2371" t="str">
            <v>RU25.2</v>
          </cell>
          <cell r="I2371" t="str">
            <v>S0_SEL1_K217</v>
          </cell>
        </row>
        <row r="2372">
          <cell r="H2372" t="str">
            <v>RU26.1</v>
          </cell>
          <cell r="I2372" t="str">
            <v>SC_UDB217_2</v>
          </cell>
        </row>
        <row r="2373">
          <cell r="H2373" t="str">
            <v>RU26.2</v>
          </cell>
          <cell r="I2373" t="str">
            <v>S0_SEL2_K217</v>
          </cell>
        </row>
        <row r="2374">
          <cell r="H2374" t="str">
            <v>RU27.1</v>
          </cell>
          <cell r="I2374" t="str">
            <v>SC_UDB213_1</v>
          </cell>
        </row>
        <row r="2375">
          <cell r="H2375" t="str">
            <v>RU27.2</v>
          </cell>
          <cell r="I2375" t="str">
            <v>S0_SEL1_K213</v>
          </cell>
        </row>
        <row r="2376">
          <cell r="H2376" t="str">
            <v>RU28.1</v>
          </cell>
          <cell r="I2376" t="str">
            <v>SC_UDB213_2</v>
          </cell>
        </row>
        <row r="2377">
          <cell r="H2377" t="str">
            <v>RU28.2</v>
          </cell>
          <cell r="I2377" t="str">
            <v>S0_SEL2_K213</v>
          </cell>
        </row>
        <row r="2378">
          <cell r="H2378" t="str">
            <v>RU29.1</v>
          </cell>
          <cell r="I2378" t="str">
            <v>SC_UDB214_1</v>
          </cell>
        </row>
        <row r="2379">
          <cell r="H2379" t="str">
            <v>RU29.2</v>
          </cell>
          <cell r="I2379" t="str">
            <v>S0_SEL1_K214</v>
          </cell>
        </row>
        <row r="2380">
          <cell r="H2380" t="str">
            <v>RU30.1</v>
          </cell>
          <cell r="I2380" t="str">
            <v>SC_UDB214_2</v>
          </cell>
        </row>
        <row r="2381">
          <cell r="H2381" t="str">
            <v>RU30.2</v>
          </cell>
          <cell r="I2381" t="str">
            <v>S0_SEL2_K214</v>
          </cell>
        </row>
        <row r="2382">
          <cell r="H2382" t="str">
            <v>SITE0.U2</v>
          </cell>
          <cell r="I2382" t="str">
            <v>S0_P6_ISOLATEB</v>
          </cell>
        </row>
        <row r="2383">
          <cell r="H2383" t="str">
            <v>SITE0.V1</v>
          </cell>
          <cell r="I2383" t="str">
            <v>S0_P6_PCIE_RESETB</v>
          </cell>
        </row>
        <row r="2384">
          <cell r="H2384" t="str">
            <v>SITE0.W10</v>
          </cell>
          <cell r="I2384" t="str">
            <v>S0_P7_HSI-</v>
          </cell>
        </row>
        <row r="2385">
          <cell r="H2385" t="str">
            <v>SITE0.W11</v>
          </cell>
          <cell r="I2385" t="str">
            <v>S0_P7_HSI+</v>
          </cell>
        </row>
        <row r="2386">
          <cell r="H2386" t="str">
            <v>SITE0.W9</v>
          </cell>
          <cell r="I2386" t="str">
            <v>S0_P7_HSO-</v>
          </cell>
        </row>
        <row r="2387">
          <cell r="H2387" t="str">
            <v>SITE0.W8</v>
          </cell>
          <cell r="I2387" t="str">
            <v>S0_P7_HSO+</v>
          </cell>
        </row>
        <row r="2388">
          <cell r="H2388" t="str">
            <v>SITE0.T4</v>
          </cell>
          <cell r="I2388" t="str">
            <v>S0_P7_ISOLATEB</v>
          </cell>
        </row>
        <row r="2389">
          <cell r="H2389" t="str">
            <v>SITE0.T5</v>
          </cell>
          <cell r="I2389" t="str">
            <v>S0_P7_PCIE_RESETB</v>
          </cell>
        </row>
        <row r="2390">
          <cell r="H2390" t="str">
            <v>SITE0.V7</v>
          </cell>
          <cell r="I2390" t="str">
            <v>S0_P7_REFCLK-</v>
          </cell>
        </row>
        <row r="2391">
          <cell r="H2391" t="str">
            <v>SITE0.V6</v>
          </cell>
          <cell r="I2391" t="str">
            <v>S0_P7_REFCLK+</v>
          </cell>
        </row>
        <row r="2392">
          <cell r="H2392" t="str">
            <v>GOLDEN0.V13</v>
          </cell>
          <cell r="I2392" t="str">
            <v>SG0_P4_HSI-</v>
          </cell>
        </row>
        <row r="2393">
          <cell r="H2393" t="str">
            <v>GOLDEN0.V12</v>
          </cell>
          <cell r="I2393" t="str">
            <v>SG0_P4_HSI+</v>
          </cell>
        </row>
        <row r="2394">
          <cell r="H2394" t="str">
            <v>GOLDEN0.W14</v>
          </cell>
          <cell r="I2394" t="str">
            <v>SG0_P4_HSO-</v>
          </cell>
        </row>
        <row r="2395">
          <cell r="H2395" t="str">
            <v>GOLDEN0.W13</v>
          </cell>
          <cell r="I2395" t="str">
            <v>SG0_P4_HSO+</v>
          </cell>
        </row>
        <row r="2396">
          <cell r="H2396" t="str">
            <v>GOLDEN0.V15</v>
          </cell>
          <cell r="I2396" t="str">
            <v>SG0_P5_HSI-</v>
          </cell>
        </row>
        <row r="2397">
          <cell r="H2397" t="str">
            <v>GOLDEN0.V14</v>
          </cell>
          <cell r="I2397" t="str">
            <v>SG0_P5_HSI+</v>
          </cell>
        </row>
        <row r="2398">
          <cell r="H2398" t="str">
            <v>GOLDEN0.W16</v>
          </cell>
          <cell r="I2398" t="str">
            <v>SG0_P5_HSO-</v>
          </cell>
        </row>
        <row r="2399">
          <cell r="H2399" t="str">
            <v>GOLDEN0.W15</v>
          </cell>
          <cell r="I2399" t="str">
            <v>SG0_P5_HSO+</v>
          </cell>
        </row>
        <row r="2400">
          <cell r="H2400" t="str">
            <v>GOLDEN0.U1</v>
          </cell>
          <cell r="I2400" t="str">
            <v>SG0_P6_CLKREQB</v>
          </cell>
        </row>
        <row r="2401">
          <cell r="H2401" t="str">
            <v>GOLDEN0.W5</v>
          </cell>
          <cell r="I2401" t="str">
            <v>SG0_P6_HSI-</v>
          </cell>
        </row>
        <row r="2402">
          <cell r="H2402" t="str">
            <v>GOLDEN0.W6</v>
          </cell>
          <cell r="I2402" t="str">
            <v>SG0_P6_HSI+</v>
          </cell>
        </row>
        <row r="2403">
          <cell r="H2403" t="str">
            <v>GOLDEN0.W4</v>
          </cell>
          <cell r="I2403" t="str">
            <v>SG0_P6_HSO-</v>
          </cell>
        </row>
        <row r="2404">
          <cell r="H2404" t="str">
            <v>GOLDEN0.W3</v>
          </cell>
          <cell r="I2404" t="str">
            <v>SG0_P6_HSO+</v>
          </cell>
        </row>
        <row r="2405">
          <cell r="H2405" t="str">
            <v>GOLDEN0.U2</v>
          </cell>
          <cell r="I2405" t="str">
            <v>SG0_P6_ISOLATEB</v>
          </cell>
        </row>
        <row r="2406">
          <cell r="H2406" t="str">
            <v>GOLDEN0.T2</v>
          </cell>
          <cell r="I2406" t="str">
            <v>SG0_P6_LANWAKEB</v>
          </cell>
        </row>
        <row r="2407">
          <cell r="H2407" t="str">
            <v>GOLDEN0.V1</v>
          </cell>
          <cell r="I2407" t="str">
            <v>SG0_P6_PCIE_RESETB</v>
          </cell>
        </row>
        <row r="2408">
          <cell r="H2408" t="str">
            <v>GOLDEN0.V3</v>
          </cell>
          <cell r="I2408" t="str">
            <v>SG0_P6_REFCLK-</v>
          </cell>
        </row>
        <row r="2409">
          <cell r="H2409" t="str">
            <v>GOLDEN0.V2</v>
          </cell>
          <cell r="I2409" t="str">
            <v>SG0_P6_REFCLK+</v>
          </cell>
        </row>
        <row r="2410">
          <cell r="H2410" t="str">
            <v>GOLDEN0.R5</v>
          </cell>
          <cell r="I2410" t="str">
            <v>SG0_P7_CLKREQB</v>
          </cell>
        </row>
        <row r="2411">
          <cell r="H2411" t="str">
            <v>GOLDEN0.W10</v>
          </cell>
          <cell r="I2411" t="str">
            <v>SG0_P7_HSI-</v>
          </cell>
        </row>
        <row r="2412">
          <cell r="H2412" t="str">
            <v>GOLDEN0.W11</v>
          </cell>
          <cell r="I2412" t="str">
            <v>SG0_P7_HSI+</v>
          </cell>
        </row>
        <row r="2413">
          <cell r="H2413" t="str">
            <v>GOLDEN0.W9</v>
          </cell>
          <cell r="I2413" t="str">
            <v>SG0_P7_HSO-</v>
          </cell>
        </row>
        <row r="2414">
          <cell r="H2414" t="str">
            <v>GOLDEN0.W8</v>
          </cell>
          <cell r="I2414" t="str">
            <v>SG0_P7_HSO+</v>
          </cell>
        </row>
        <row r="2415">
          <cell r="H2415" t="str">
            <v>GOLDEN0.T4</v>
          </cell>
          <cell r="I2415" t="str">
            <v>SG0_P7_ISOLATEB</v>
          </cell>
        </row>
        <row r="2416">
          <cell r="H2416" t="str">
            <v>GOLDEN0.R4</v>
          </cell>
          <cell r="I2416" t="str">
            <v>SG0_P7_LANWAKEB</v>
          </cell>
        </row>
        <row r="2417">
          <cell r="H2417" t="str">
            <v>GOLDEN0.T5</v>
          </cell>
          <cell r="I2417" t="str">
            <v>SG0_P7_PCIE_RESETB</v>
          </cell>
        </row>
        <row r="2418">
          <cell r="H2418" t="str">
            <v>GOLDEN0.V7</v>
          </cell>
          <cell r="I2418" t="str">
            <v>SG0_P7_REFCLK-</v>
          </cell>
        </row>
        <row r="2419">
          <cell r="H2419" t="str">
            <v>GOLDEN0.V6</v>
          </cell>
          <cell r="I2419" t="str">
            <v>SG0_P7_REFCLK+</v>
          </cell>
        </row>
        <row r="2420">
          <cell r="H2420" t="str">
            <v>RSG104.1</v>
          </cell>
          <cell r="I2420" t="str">
            <v>SG0_P6_ISOLATEB</v>
          </cell>
        </row>
        <row r="2421">
          <cell r="H2421" t="str">
            <v>RSG104.2</v>
          </cell>
          <cell r="I2421" t="str">
            <v>DGND</v>
          </cell>
        </row>
        <row r="2422">
          <cell r="H2422" t="str">
            <v>RSG105.1</v>
          </cell>
          <cell r="I2422" t="str">
            <v>SG0_P6_PCIE_RESETB</v>
          </cell>
        </row>
        <row r="2423">
          <cell r="H2423" t="str">
            <v>RSG105.2</v>
          </cell>
          <cell r="I2423" t="str">
            <v>DGND</v>
          </cell>
        </row>
        <row r="2424">
          <cell r="H2424" t="str">
            <v>RSG114.1</v>
          </cell>
          <cell r="I2424" t="str">
            <v>SG0_P7_ISOLATEB</v>
          </cell>
        </row>
        <row r="2425">
          <cell r="H2425" t="str">
            <v>RSG114.2</v>
          </cell>
          <cell r="I2425" t="str">
            <v>DGND</v>
          </cell>
        </row>
        <row r="2426">
          <cell r="H2426" t="str">
            <v>RSG115.1</v>
          </cell>
          <cell r="I2426" t="str">
            <v>SG0_P7_PCIE_RESETB</v>
          </cell>
        </row>
        <row r="2427">
          <cell r="H2427" t="str">
            <v>RSG115.2</v>
          </cell>
          <cell r="I2427" t="str">
            <v>DGND</v>
          </cell>
        </row>
        <row r="2428">
          <cell r="H2428" t="str">
            <v>SG0_P6_CLKREQB.1</v>
          </cell>
          <cell r="I2428" t="str">
            <v>SG0_P6_CLKREQB</v>
          </cell>
        </row>
        <row r="2429">
          <cell r="H2429" t="str">
            <v>SG0_P6_LANWAKEB.1</v>
          </cell>
          <cell r="I2429" t="str">
            <v>SG0_P6_LANWAKEB</v>
          </cell>
        </row>
        <row r="2430">
          <cell r="H2430" t="str">
            <v>SG0_P6_REFCLK+.1</v>
          </cell>
          <cell r="I2430" t="str">
            <v>SG0_P6_REFCLK+</v>
          </cell>
        </row>
        <row r="2431">
          <cell r="H2431" t="str">
            <v>SG0_P6_REFCLK-.1</v>
          </cell>
          <cell r="I2431" t="str">
            <v>SG0_P6_REFCLK-</v>
          </cell>
        </row>
        <row r="2432">
          <cell r="H2432" t="str">
            <v>SG0_P7_CLKREQB.1</v>
          </cell>
          <cell r="I2432" t="str">
            <v>SG0_P7_CLKREQB</v>
          </cell>
        </row>
        <row r="2433">
          <cell r="H2433" t="str">
            <v>SG0_P7_LANWAKEB.1</v>
          </cell>
          <cell r="I2433" t="str">
            <v>SG0_P7_LANWAKEB</v>
          </cell>
        </row>
        <row r="2434">
          <cell r="H2434" t="str">
            <v>SG0_P7_REFCLK+.1</v>
          </cell>
          <cell r="I2434" t="str">
            <v>SG0_P7_REFCLK+</v>
          </cell>
        </row>
        <row r="2435">
          <cell r="H2435" t="str">
            <v>SG0_P7_REFCLK-.1</v>
          </cell>
          <cell r="I2435" t="str">
            <v>SG0_P7_REFCLK-</v>
          </cell>
        </row>
        <row r="2436">
          <cell r="H2436" t="str">
            <v>C244.1</v>
          </cell>
          <cell r="I2436" t="str">
            <v>VDD33_ATX</v>
          </cell>
        </row>
        <row r="2437">
          <cell r="H2437" t="str">
            <v>C244.2</v>
          </cell>
          <cell r="I2437" t="str">
            <v>DGND</v>
          </cell>
        </row>
        <row r="2438">
          <cell r="H2438" t="str">
            <v>C245.1</v>
          </cell>
          <cell r="I2438" t="str">
            <v>VDD33_ATX</v>
          </cell>
        </row>
        <row r="2439">
          <cell r="H2439" t="str">
            <v>C245.2</v>
          </cell>
          <cell r="I2439" t="str">
            <v>DGND</v>
          </cell>
        </row>
        <row r="2440">
          <cell r="H2440" t="str">
            <v>C373.1</v>
          </cell>
          <cell r="I2440" t="str">
            <v>SD0_AT-</v>
          </cell>
        </row>
        <row r="2441">
          <cell r="H2441" t="str">
            <v>C373.2</v>
          </cell>
          <cell r="I2441" t="str">
            <v>SD0_C_AT-</v>
          </cell>
        </row>
        <row r="2442">
          <cell r="H2442" t="str">
            <v>C374.1</v>
          </cell>
          <cell r="I2442" t="str">
            <v>SD0_AT+</v>
          </cell>
        </row>
        <row r="2443">
          <cell r="H2443" t="str">
            <v>C374.2</v>
          </cell>
          <cell r="I2443" t="str">
            <v>SD0_C_AT+</v>
          </cell>
        </row>
        <row r="2444">
          <cell r="H2444" t="str">
            <v>K244.1</v>
          </cell>
          <cell r="I2444" t="str">
            <v>S0_OE_K244</v>
          </cell>
        </row>
        <row r="2445">
          <cell r="H2445" t="str">
            <v>K244.10</v>
          </cell>
          <cell r="I2445" t="str">
            <v>S0_OE_K244</v>
          </cell>
        </row>
        <row r="2446">
          <cell r="H2446" t="str">
            <v>K244.2</v>
          </cell>
          <cell r="I2446" t="str">
            <v>SH01_PCIE_RESETB</v>
          </cell>
        </row>
        <row r="2447">
          <cell r="H2447" t="str">
            <v>K244.3</v>
          </cell>
          <cell r="I2447" t="str">
            <v>SH01_CLKREQB</v>
          </cell>
        </row>
        <row r="2448">
          <cell r="H2448" t="str">
            <v>K244.6</v>
          </cell>
          <cell r="I2448" t="str">
            <v>SH01_HSO+</v>
          </cell>
        </row>
        <row r="2449">
          <cell r="H2449" t="str">
            <v>K244.7</v>
          </cell>
          <cell r="I2449" t="str">
            <v>SH01_HSO-</v>
          </cell>
        </row>
        <row r="2450">
          <cell r="H2450" t="str">
            <v>K244.11</v>
          </cell>
          <cell r="I2450" t="str">
            <v>SH01_HSI-</v>
          </cell>
        </row>
        <row r="2451">
          <cell r="H2451" t="str">
            <v>K244.12</v>
          </cell>
          <cell r="I2451" t="str">
            <v>SH01_HSI+</v>
          </cell>
        </row>
        <row r="2452">
          <cell r="H2452" t="str">
            <v>K244.15</v>
          </cell>
          <cell r="I2452" t="str">
            <v>SH01_REFCLK_100M-</v>
          </cell>
        </row>
        <row r="2453">
          <cell r="H2453" t="str">
            <v>K244.16</v>
          </cell>
          <cell r="I2453" t="str">
            <v>SH01_REFCLK_100M+</v>
          </cell>
        </row>
        <row r="2454">
          <cell r="H2454" t="str">
            <v>K244.38</v>
          </cell>
          <cell r="I2454" t="str">
            <v>SH01_P6_PCIE_RESETB</v>
          </cell>
        </row>
        <row r="2455">
          <cell r="H2455" t="str">
            <v>K244.37</v>
          </cell>
          <cell r="I2455" t="str">
            <v>SH01_P6_CLKREQB</v>
          </cell>
        </row>
        <row r="2456">
          <cell r="H2456" t="str">
            <v>K244.36</v>
          </cell>
          <cell r="I2456" t="str">
            <v>SH01_P6_HSO+</v>
          </cell>
        </row>
        <row r="2457">
          <cell r="H2457" t="str">
            <v>K244.35</v>
          </cell>
          <cell r="I2457" t="str">
            <v>SH01_P6_HSO-</v>
          </cell>
        </row>
        <row r="2458">
          <cell r="H2458" t="str">
            <v>K244.29</v>
          </cell>
          <cell r="I2458" t="str">
            <v>SH01_P6_HSI-</v>
          </cell>
        </row>
        <row r="2459">
          <cell r="H2459" t="str">
            <v>K244.28</v>
          </cell>
          <cell r="I2459" t="str">
            <v>SH01_P6_HSI+</v>
          </cell>
        </row>
        <row r="2460">
          <cell r="H2460" t="str">
            <v>K244.27</v>
          </cell>
          <cell r="I2460" t="str">
            <v>SH01_P6_REFCLK_100M-</v>
          </cell>
        </row>
        <row r="2461">
          <cell r="H2461" t="str">
            <v>K244.26</v>
          </cell>
          <cell r="I2461" t="str">
            <v>SH01_P6_REFCLK_100M+</v>
          </cell>
        </row>
        <row r="2462">
          <cell r="H2462" t="str">
            <v>K244.34</v>
          </cell>
          <cell r="I2462" t="str">
            <v>SH01_P7_PCIE_RESETB</v>
          </cell>
        </row>
        <row r="2463">
          <cell r="H2463" t="str">
            <v>K244.33</v>
          </cell>
          <cell r="I2463" t="str">
            <v>SH01_P7_CLKREQB</v>
          </cell>
        </row>
        <row r="2464">
          <cell r="H2464" t="str">
            <v>K244.32</v>
          </cell>
          <cell r="I2464" t="str">
            <v>SH01_P7_HSO+</v>
          </cell>
        </row>
        <row r="2465">
          <cell r="H2465" t="str">
            <v>K244.31</v>
          </cell>
          <cell r="I2465" t="str">
            <v>SH01_P7_HSO-</v>
          </cell>
        </row>
        <row r="2466">
          <cell r="H2466" t="str">
            <v>K244.25</v>
          </cell>
          <cell r="I2466" t="str">
            <v>SH01_P7_HSI-</v>
          </cell>
        </row>
        <row r="2467">
          <cell r="H2467" t="str">
            <v>K244.24</v>
          </cell>
          <cell r="I2467" t="str">
            <v>SH01_P7_HSI+</v>
          </cell>
        </row>
        <row r="2468">
          <cell r="H2468" t="str">
            <v>K244.23</v>
          </cell>
          <cell r="I2468" t="str">
            <v>SH01_P7_REFCLK_100M-</v>
          </cell>
        </row>
        <row r="2469">
          <cell r="H2469" t="str">
            <v>K244.22</v>
          </cell>
          <cell r="I2469" t="str">
            <v>SH01_P7_REFCLK_100M+</v>
          </cell>
        </row>
        <row r="2470">
          <cell r="H2470" t="str">
            <v>K244.EP</v>
          </cell>
          <cell r="I2470" t="str">
            <v>DGND</v>
          </cell>
        </row>
        <row r="2471">
          <cell r="H2471" t="str">
            <v>K244.4</v>
          </cell>
          <cell r="I2471" t="str">
            <v>DGND</v>
          </cell>
        </row>
        <row r="2472">
          <cell r="H2472" t="str">
            <v>K244.14</v>
          </cell>
          <cell r="I2472" t="str">
            <v>DGND</v>
          </cell>
        </row>
        <row r="2473">
          <cell r="H2473" t="str">
            <v>K244.19</v>
          </cell>
          <cell r="I2473" t="str">
            <v>DGND</v>
          </cell>
        </row>
        <row r="2474">
          <cell r="H2474" t="str">
            <v>K244.21</v>
          </cell>
          <cell r="I2474" t="str">
            <v>DGND</v>
          </cell>
        </row>
        <row r="2475">
          <cell r="H2475" t="str">
            <v>K244.39</v>
          </cell>
          <cell r="I2475" t="str">
            <v>DGND</v>
          </cell>
        </row>
        <row r="2476">
          <cell r="H2476" t="str">
            <v>K244.41</v>
          </cell>
          <cell r="I2476" t="str">
            <v>DGND</v>
          </cell>
        </row>
        <row r="2477">
          <cell r="H2477" t="str">
            <v>K244.18</v>
          </cell>
          <cell r="I2477">
            <v>0</v>
          </cell>
        </row>
        <row r="2478">
          <cell r="H2478" t="str">
            <v>K244.42</v>
          </cell>
          <cell r="I2478">
            <v>0</v>
          </cell>
        </row>
        <row r="2479">
          <cell r="H2479" t="str">
            <v>K244.8</v>
          </cell>
          <cell r="I2479" t="str">
            <v>S0_SEL_K244</v>
          </cell>
        </row>
        <row r="2480">
          <cell r="H2480" t="str">
            <v>K244.17</v>
          </cell>
          <cell r="I2480" t="str">
            <v>S0_SEL_K244</v>
          </cell>
        </row>
        <row r="2481">
          <cell r="H2481" t="str">
            <v>K244.5</v>
          </cell>
          <cell r="I2481" t="str">
            <v>VDD33_ATX</v>
          </cell>
        </row>
        <row r="2482">
          <cell r="H2482" t="str">
            <v>K244.9</v>
          </cell>
          <cell r="I2482" t="str">
            <v>VDD33_ATX</v>
          </cell>
        </row>
        <row r="2483">
          <cell r="H2483" t="str">
            <v>K244.13</v>
          </cell>
          <cell r="I2483" t="str">
            <v>VDD33_ATX</v>
          </cell>
        </row>
        <row r="2484">
          <cell r="H2484" t="str">
            <v>K244.20</v>
          </cell>
          <cell r="I2484" t="str">
            <v>VDD33_ATX</v>
          </cell>
        </row>
        <row r="2485">
          <cell r="H2485" t="str">
            <v>K244.30</v>
          </cell>
          <cell r="I2485" t="str">
            <v>VDD33_ATX</v>
          </cell>
        </row>
        <row r="2486">
          <cell r="H2486" t="str">
            <v>K244.40</v>
          </cell>
          <cell r="I2486" t="str">
            <v>VDD33_ATX</v>
          </cell>
        </row>
        <row r="2487">
          <cell r="H2487" t="str">
            <v>K245.1</v>
          </cell>
          <cell r="I2487" t="str">
            <v>S0_OE_K245</v>
          </cell>
        </row>
        <row r="2488">
          <cell r="H2488" t="str">
            <v>K245.10</v>
          </cell>
          <cell r="I2488" t="str">
            <v>S0_OE_K245</v>
          </cell>
        </row>
        <row r="2489">
          <cell r="H2489" t="str">
            <v>K245.2</v>
          </cell>
          <cell r="I2489" t="str">
            <v>SH01_ISOLATEB</v>
          </cell>
        </row>
        <row r="2490">
          <cell r="H2490" t="str">
            <v>K245.3</v>
          </cell>
          <cell r="I2490">
            <v>0</v>
          </cell>
        </row>
        <row r="2491">
          <cell r="H2491" t="str">
            <v>K245.6</v>
          </cell>
          <cell r="I2491" t="str">
            <v>SH01_LANWAKEB</v>
          </cell>
        </row>
        <row r="2492">
          <cell r="H2492" t="str">
            <v>K245.7</v>
          </cell>
          <cell r="I2492">
            <v>0</v>
          </cell>
        </row>
        <row r="2493">
          <cell r="H2493" t="str">
            <v>K245.11</v>
          </cell>
          <cell r="I2493" t="str">
            <v>S0_AT-</v>
          </cell>
        </row>
        <row r="2494">
          <cell r="H2494" t="str">
            <v>K245.12</v>
          </cell>
          <cell r="I2494" t="str">
            <v>S0_AT+</v>
          </cell>
        </row>
        <row r="2495">
          <cell r="H2495" t="str">
            <v>K245.15</v>
          </cell>
          <cell r="I2495">
            <v>0</v>
          </cell>
        </row>
        <row r="2496">
          <cell r="H2496" t="str">
            <v>K245.16</v>
          </cell>
          <cell r="I2496">
            <v>0</v>
          </cell>
        </row>
        <row r="2497">
          <cell r="H2497" t="str">
            <v>K245.38</v>
          </cell>
          <cell r="I2497" t="str">
            <v>SH01_P6_ISOLATEB</v>
          </cell>
        </row>
        <row r="2498">
          <cell r="H2498" t="str">
            <v>K245.37</v>
          </cell>
          <cell r="I2498">
            <v>0</v>
          </cell>
        </row>
        <row r="2499">
          <cell r="H2499" t="str">
            <v>K245.36</v>
          </cell>
          <cell r="I2499" t="str">
            <v>SH01_P6_LANWAKEB</v>
          </cell>
        </row>
        <row r="2500">
          <cell r="H2500" t="str">
            <v>K245.35</v>
          </cell>
          <cell r="I2500">
            <v>0</v>
          </cell>
        </row>
        <row r="2501">
          <cell r="H2501" t="str">
            <v>K245.29</v>
          </cell>
          <cell r="I2501" t="str">
            <v>SD0_C_AT-</v>
          </cell>
        </row>
        <row r="2502">
          <cell r="H2502" t="str">
            <v>K245.28</v>
          </cell>
          <cell r="I2502" t="str">
            <v>SD0_C_AT+</v>
          </cell>
        </row>
        <row r="2503">
          <cell r="H2503" t="str">
            <v>K245.27</v>
          </cell>
          <cell r="I2503">
            <v>0</v>
          </cell>
        </row>
        <row r="2504">
          <cell r="H2504" t="str">
            <v>K245.26</v>
          </cell>
          <cell r="I2504">
            <v>0</v>
          </cell>
        </row>
        <row r="2505">
          <cell r="H2505" t="str">
            <v>K245.34</v>
          </cell>
          <cell r="I2505" t="str">
            <v>SH01_P7_ISOLATEB</v>
          </cell>
        </row>
        <row r="2506">
          <cell r="H2506" t="str">
            <v>K245.33</v>
          </cell>
          <cell r="I2506">
            <v>0</v>
          </cell>
        </row>
        <row r="2507">
          <cell r="H2507" t="str">
            <v>K245.32</v>
          </cell>
          <cell r="I2507" t="str">
            <v>SH01_P7_LANWAKEB</v>
          </cell>
        </row>
        <row r="2508">
          <cell r="H2508" t="str">
            <v>K245.31</v>
          </cell>
          <cell r="I2508">
            <v>0</v>
          </cell>
        </row>
        <row r="2509">
          <cell r="H2509" t="str">
            <v>K245.25</v>
          </cell>
          <cell r="I2509" t="str">
            <v>S0_DCH_AT-</v>
          </cell>
        </row>
        <row r="2510">
          <cell r="H2510" t="str">
            <v>K245.24</v>
          </cell>
          <cell r="I2510" t="str">
            <v>S0_DCH_AT+</v>
          </cell>
        </row>
        <row r="2511">
          <cell r="H2511" t="str">
            <v>K245.23</v>
          </cell>
          <cell r="I2511">
            <v>0</v>
          </cell>
        </row>
        <row r="2512">
          <cell r="H2512" t="str">
            <v>K245.22</v>
          </cell>
          <cell r="I2512">
            <v>0</v>
          </cell>
        </row>
        <row r="2513">
          <cell r="H2513" t="str">
            <v>K245.EP</v>
          </cell>
          <cell r="I2513" t="str">
            <v>DGND</v>
          </cell>
        </row>
        <row r="2514">
          <cell r="H2514" t="str">
            <v>K245.4</v>
          </cell>
          <cell r="I2514" t="str">
            <v>DGND</v>
          </cell>
        </row>
        <row r="2515">
          <cell r="H2515" t="str">
            <v>K245.14</v>
          </cell>
          <cell r="I2515" t="str">
            <v>DGND</v>
          </cell>
        </row>
        <row r="2516">
          <cell r="H2516" t="str">
            <v>K245.19</v>
          </cell>
          <cell r="I2516" t="str">
            <v>DGND</v>
          </cell>
        </row>
        <row r="2517">
          <cell r="H2517" t="str">
            <v>K245.21</v>
          </cell>
          <cell r="I2517" t="str">
            <v>DGND</v>
          </cell>
        </row>
        <row r="2518">
          <cell r="H2518" t="str">
            <v>K245.39</v>
          </cell>
          <cell r="I2518" t="str">
            <v>DGND</v>
          </cell>
        </row>
        <row r="2519">
          <cell r="H2519" t="str">
            <v>K245.41</v>
          </cell>
          <cell r="I2519" t="str">
            <v>DGND</v>
          </cell>
        </row>
        <row r="2520">
          <cell r="H2520" t="str">
            <v>K245.18</v>
          </cell>
          <cell r="I2520">
            <v>0</v>
          </cell>
        </row>
        <row r="2521">
          <cell r="H2521" t="str">
            <v>K245.42</v>
          </cell>
          <cell r="I2521">
            <v>0</v>
          </cell>
        </row>
        <row r="2522">
          <cell r="H2522" t="str">
            <v>K245.8</v>
          </cell>
          <cell r="I2522" t="str">
            <v>S0_SEL_K245</v>
          </cell>
        </row>
        <row r="2523">
          <cell r="H2523" t="str">
            <v>K245.17</v>
          </cell>
          <cell r="I2523" t="str">
            <v>S0_SEL_K245</v>
          </cell>
        </row>
        <row r="2524">
          <cell r="H2524" t="str">
            <v>K245.5</v>
          </cell>
          <cell r="I2524" t="str">
            <v>VDD33_ATX</v>
          </cell>
        </row>
        <row r="2525">
          <cell r="H2525" t="str">
            <v>K245.9</v>
          </cell>
          <cell r="I2525" t="str">
            <v>VDD33_ATX</v>
          </cell>
        </row>
        <row r="2526">
          <cell r="H2526" t="str">
            <v>K245.13</v>
          </cell>
          <cell r="I2526" t="str">
            <v>VDD33_ATX</v>
          </cell>
        </row>
        <row r="2527">
          <cell r="H2527" t="str">
            <v>K245.20</v>
          </cell>
          <cell r="I2527" t="str">
            <v>VDD33_ATX</v>
          </cell>
        </row>
        <row r="2528">
          <cell r="H2528" t="str">
            <v>K245.30</v>
          </cell>
          <cell r="I2528" t="str">
            <v>VDD33_ATX</v>
          </cell>
        </row>
        <row r="2529">
          <cell r="H2529" t="str">
            <v>K245.40</v>
          </cell>
          <cell r="I2529" t="str">
            <v>VDD33_ATX</v>
          </cell>
        </row>
        <row r="2530">
          <cell r="H2530" t="str">
            <v>RD1.1</v>
          </cell>
          <cell r="I2530" t="str">
            <v>S0_APWR_03F</v>
          </cell>
        </row>
        <row r="2531">
          <cell r="H2531" t="str">
            <v>RD1.2</v>
          </cell>
          <cell r="I2531" t="str">
            <v>SD0_C_AT-</v>
          </cell>
        </row>
        <row r="2532">
          <cell r="H2532" t="str">
            <v>RD2.1</v>
          </cell>
          <cell r="I2532" t="str">
            <v>S0_APWR_03F</v>
          </cell>
        </row>
        <row r="2533">
          <cell r="H2533" t="str">
            <v>RD2.2</v>
          </cell>
          <cell r="I2533" t="str">
            <v>SD0_C_AT+</v>
          </cell>
        </row>
        <row r="2534">
          <cell r="H2534" t="str">
            <v>RL47.1</v>
          </cell>
          <cell r="I2534" t="str">
            <v>S0_SEL_K244</v>
          </cell>
        </row>
        <row r="2535">
          <cell r="H2535" t="str">
            <v>RL47.2</v>
          </cell>
          <cell r="I2535" t="str">
            <v>DGND</v>
          </cell>
        </row>
        <row r="2536">
          <cell r="H2536" t="str">
            <v>RL48.1</v>
          </cell>
          <cell r="I2536" t="str">
            <v>S0_OE_K244</v>
          </cell>
        </row>
        <row r="2537">
          <cell r="H2537" t="str">
            <v>RL48.2</v>
          </cell>
          <cell r="I2537" t="str">
            <v>DGND</v>
          </cell>
        </row>
        <row r="2538">
          <cell r="H2538" t="str">
            <v>RL49.1</v>
          </cell>
          <cell r="I2538" t="str">
            <v>S0_SEL_K245</v>
          </cell>
        </row>
        <row r="2539">
          <cell r="H2539" t="str">
            <v>RL49.2</v>
          </cell>
          <cell r="I2539" t="str">
            <v>DGND</v>
          </cell>
        </row>
        <row r="2540">
          <cell r="H2540" t="str">
            <v>RL50.1</v>
          </cell>
          <cell r="I2540" t="str">
            <v>S0_OE_K245</v>
          </cell>
        </row>
        <row r="2541">
          <cell r="H2541" t="str">
            <v>RL50.2</v>
          </cell>
          <cell r="I2541" t="str">
            <v>DGND</v>
          </cell>
        </row>
        <row r="2542">
          <cell r="H2542" t="str">
            <v>RU32.1</v>
          </cell>
          <cell r="I2542" t="str">
            <v>SC_UDB244</v>
          </cell>
        </row>
        <row r="2543">
          <cell r="H2543" t="str">
            <v>RU32.2</v>
          </cell>
          <cell r="I2543" t="str">
            <v>S0_SEL_K244</v>
          </cell>
        </row>
        <row r="2544">
          <cell r="H2544" t="str">
            <v>RU33.1</v>
          </cell>
          <cell r="I2544" t="str">
            <v>SC_UDB245</v>
          </cell>
        </row>
        <row r="2545">
          <cell r="H2545" t="str">
            <v>RU33.2</v>
          </cell>
          <cell r="I2545" t="str">
            <v>S0_SEL_K245</v>
          </cell>
        </row>
        <row r="2546">
          <cell r="H2546" t="str">
            <v>BDH11.1</v>
          </cell>
          <cell r="I2546" t="str">
            <v>DGND</v>
          </cell>
        </row>
        <row r="2547">
          <cell r="H2547" t="str">
            <v>BDH11.2</v>
          </cell>
          <cell r="I2547" t="str">
            <v>PCIE_GND</v>
          </cell>
        </row>
        <row r="2548">
          <cell r="H2548" t="str">
            <v>BDH12.1</v>
          </cell>
          <cell r="I2548" t="str">
            <v>DGND</v>
          </cell>
        </row>
        <row r="2549">
          <cell r="H2549" t="str">
            <v>BDH12.2</v>
          </cell>
          <cell r="I2549" t="str">
            <v>PCIE_GND</v>
          </cell>
        </row>
        <row r="2550">
          <cell r="H2550" t="str">
            <v>BDH13.1</v>
          </cell>
          <cell r="I2550" t="str">
            <v>DGND</v>
          </cell>
        </row>
        <row r="2551">
          <cell r="H2551" t="str">
            <v>BDH13.2</v>
          </cell>
          <cell r="I2551" t="str">
            <v>PCIE_GND</v>
          </cell>
        </row>
        <row r="2552">
          <cell r="H2552" t="str">
            <v>BDH14.1</v>
          </cell>
          <cell r="I2552" t="str">
            <v>DGND</v>
          </cell>
        </row>
        <row r="2553">
          <cell r="H2553" t="str">
            <v>BDH14.2</v>
          </cell>
          <cell r="I2553" t="str">
            <v>PCIE_GND</v>
          </cell>
        </row>
        <row r="2554">
          <cell r="H2554" t="str">
            <v>CH11.1</v>
          </cell>
          <cell r="I2554" t="str">
            <v>VDD33_ATX</v>
          </cell>
        </row>
        <row r="2555">
          <cell r="H2555" t="str">
            <v>CH11.2</v>
          </cell>
          <cell r="I2555" t="str">
            <v>DGND</v>
          </cell>
        </row>
        <row r="2556">
          <cell r="H2556" t="str">
            <v>CH111.1</v>
          </cell>
          <cell r="I2556" t="str">
            <v>SH01_LDO_5TO3_OUT</v>
          </cell>
        </row>
        <row r="2557">
          <cell r="H2557" t="str">
            <v>CH111.2</v>
          </cell>
          <cell r="I2557" t="str">
            <v>PCIE_GND</v>
          </cell>
        </row>
        <row r="2558">
          <cell r="H2558" t="str">
            <v>CH112.1</v>
          </cell>
          <cell r="I2558" t="str">
            <v>SH01_LDO_5TO3_OUT</v>
          </cell>
        </row>
        <row r="2559">
          <cell r="H2559" t="str">
            <v>CH112.2</v>
          </cell>
          <cell r="I2559" t="str">
            <v>PCIE_GND</v>
          </cell>
        </row>
        <row r="2560">
          <cell r="H2560" t="str">
            <v>CH121.1</v>
          </cell>
          <cell r="I2560" t="str">
            <v>SH01_L_SWR_5TO1_OUT</v>
          </cell>
        </row>
        <row r="2561">
          <cell r="H2561" t="str">
            <v>CH121.2</v>
          </cell>
          <cell r="I2561" t="str">
            <v>PCIE_GND</v>
          </cell>
        </row>
        <row r="2562">
          <cell r="H2562" t="str">
            <v>CH122.1</v>
          </cell>
          <cell r="I2562" t="str">
            <v>SH01_L_SWR_5TO1_OUT</v>
          </cell>
        </row>
        <row r="2563">
          <cell r="H2563" t="str">
            <v>CH122.2</v>
          </cell>
          <cell r="I2563" t="str">
            <v>PCIE_GND</v>
          </cell>
        </row>
        <row r="2564">
          <cell r="H2564" t="str">
            <v>CH131.1</v>
          </cell>
          <cell r="I2564" t="str">
            <v>S0_APWR_10F</v>
          </cell>
        </row>
        <row r="2565">
          <cell r="H2565" t="str">
            <v>CH131.2</v>
          </cell>
          <cell r="I2565" t="str">
            <v>DGND</v>
          </cell>
        </row>
        <row r="2566">
          <cell r="H2566" t="str">
            <v>CH141.1</v>
          </cell>
          <cell r="I2566" t="str">
            <v>SH01_LDO_5TO3_OUT</v>
          </cell>
        </row>
        <row r="2567">
          <cell r="H2567" t="str">
            <v>CH141.2</v>
          </cell>
          <cell r="I2567" t="str">
            <v>DGND</v>
          </cell>
        </row>
        <row r="2568">
          <cell r="H2568" t="str">
            <v>CH142.1</v>
          </cell>
          <cell r="I2568" t="str">
            <v>SH01_LDO_5TO3_OUT</v>
          </cell>
        </row>
        <row r="2569">
          <cell r="H2569" t="str">
            <v>CH142.2</v>
          </cell>
          <cell r="I2569" t="str">
            <v>DGND</v>
          </cell>
        </row>
        <row r="2570">
          <cell r="H2570" t="str">
            <v>CH152.1</v>
          </cell>
          <cell r="I2570" t="str">
            <v>SH01_LDO_5TO3_OUT</v>
          </cell>
        </row>
        <row r="2571">
          <cell r="H2571" t="str">
            <v>CH152.2</v>
          </cell>
          <cell r="I2571" t="str">
            <v>DGND</v>
          </cell>
        </row>
        <row r="2572">
          <cell r="H2572" t="str">
            <v>CH153.1</v>
          </cell>
          <cell r="I2572" t="str">
            <v>DGND</v>
          </cell>
        </row>
        <row r="2573">
          <cell r="H2573" t="str">
            <v>CH153.2</v>
          </cell>
          <cell r="I2573" t="str">
            <v>SH01_XTAL_IN</v>
          </cell>
        </row>
        <row r="2574">
          <cell r="H2574" t="str">
            <v>CH154.1</v>
          </cell>
          <cell r="I2574" t="str">
            <v>DGND</v>
          </cell>
        </row>
        <row r="2575">
          <cell r="H2575" t="str">
            <v>CH154.2</v>
          </cell>
          <cell r="I2575" t="str">
            <v>SH01_XTAL_OUT</v>
          </cell>
        </row>
        <row r="2576">
          <cell r="H2576" t="str">
            <v>CH167.1</v>
          </cell>
          <cell r="I2576" t="str">
            <v>SH01_HSO-</v>
          </cell>
        </row>
        <row r="2577">
          <cell r="H2577" t="str">
            <v>CH167.2</v>
          </cell>
          <cell r="I2577" t="str">
            <v>SH01_C_HSO-</v>
          </cell>
        </row>
        <row r="2578">
          <cell r="H2578" t="str">
            <v>CH168.1</v>
          </cell>
          <cell r="I2578" t="str">
            <v>SH01_HSO+</v>
          </cell>
        </row>
        <row r="2579">
          <cell r="H2579" t="str">
            <v>CH168.2</v>
          </cell>
          <cell r="I2579" t="str">
            <v>SH01_C_HSO+</v>
          </cell>
        </row>
        <row r="2580">
          <cell r="H2580" t="str">
            <v>CH1111.1</v>
          </cell>
          <cell r="I2580" t="str">
            <v>SH01_L_SWR_5TO1_OUT</v>
          </cell>
        </row>
        <row r="2581">
          <cell r="H2581" t="str">
            <v>CH1111.2</v>
          </cell>
          <cell r="I2581" t="str">
            <v>DGND</v>
          </cell>
        </row>
        <row r="2582">
          <cell r="H2582" t="str">
            <v>CH1112.1</v>
          </cell>
          <cell r="I2582" t="str">
            <v>SH01_L_SWR_5TO1_OUT</v>
          </cell>
        </row>
        <row r="2583">
          <cell r="H2583" t="str">
            <v>CH1112.2</v>
          </cell>
          <cell r="I2583" t="str">
            <v>DGND</v>
          </cell>
        </row>
        <row r="2584">
          <cell r="H2584" t="str">
            <v>CH1171.1</v>
          </cell>
          <cell r="I2584" t="str">
            <v>S0_APWR_10F</v>
          </cell>
        </row>
        <row r="2585">
          <cell r="H2585" t="str">
            <v>CH1171.2</v>
          </cell>
          <cell r="I2585" t="str">
            <v>DGND</v>
          </cell>
        </row>
        <row r="2586">
          <cell r="H2586" t="str">
            <v>CH1172.1</v>
          </cell>
          <cell r="I2586" t="str">
            <v>S0_APWR_10F</v>
          </cell>
        </row>
        <row r="2587">
          <cell r="H2587" t="str">
            <v>CH1172.2</v>
          </cell>
          <cell r="I2587" t="str">
            <v>DGND</v>
          </cell>
        </row>
        <row r="2588">
          <cell r="H2588" t="str">
            <v>CH1173.1</v>
          </cell>
          <cell r="I2588" t="str">
            <v>S0_APWR_10F</v>
          </cell>
        </row>
        <row r="2589">
          <cell r="H2589" t="str">
            <v>CH1173.2</v>
          </cell>
          <cell r="I2589" t="str">
            <v>DGND</v>
          </cell>
        </row>
        <row r="2590">
          <cell r="H2590" t="str">
            <v>CH1174.1</v>
          </cell>
          <cell r="I2590" t="str">
            <v>S0_APWR_10F</v>
          </cell>
        </row>
        <row r="2591">
          <cell r="H2591" t="str">
            <v>CH1174.2</v>
          </cell>
          <cell r="I2591" t="str">
            <v>DGND</v>
          </cell>
        </row>
        <row r="2592">
          <cell r="H2592" t="str">
            <v>CH1201.1</v>
          </cell>
          <cell r="I2592" t="str">
            <v>SH01_LDO_5TO3_OUT</v>
          </cell>
        </row>
        <row r="2593">
          <cell r="H2593" t="str">
            <v>CH1201.2</v>
          </cell>
          <cell r="I2593" t="str">
            <v>DGND</v>
          </cell>
        </row>
        <row r="2594">
          <cell r="H2594" t="str">
            <v>CH1202.1</v>
          </cell>
          <cell r="I2594" t="str">
            <v>SH01_LDO_5TO3_OUT</v>
          </cell>
        </row>
        <row r="2595">
          <cell r="H2595" t="str">
            <v>CH1202.2</v>
          </cell>
          <cell r="I2595" t="str">
            <v>DGND</v>
          </cell>
        </row>
        <row r="2596">
          <cell r="H2596" t="str">
            <v>CH1251.1</v>
          </cell>
          <cell r="I2596" t="str">
            <v>SH01_L_SWR_5TO1_OUT</v>
          </cell>
        </row>
        <row r="2597">
          <cell r="H2597" t="str">
            <v>CH1251.2</v>
          </cell>
          <cell r="I2597" t="str">
            <v>DGND</v>
          </cell>
        </row>
        <row r="2598">
          <cell r="H2598" t="str">
            <v>CH1252.1</v>
          </cell>
          <cell r="I2598" t="str">
            <v>SH01_L_SWR_5TO1_OUT</v>
          </cell>
        </row>
        <row r="2599">
          <cell r="H2599" t="str">
            <v>CH1252.2</v>
          </cell>
          <cell r="I2599" t="str">
            <v>DGND</v>
          </cell>
        </row>
        <row r="2600">
          <cell r="H2600" t="str">
            <v>CH1331.1</v>
          </cell>
          <cell r="I2600" t="str">
            <v>S0_APWR_10F</v>
          </cell>
        </row>
        <row r="2601">
          <cell r="H2601" t="str">
            <v>CH1331.2</v>
          </cell>
          <cell r="I2601" t="str">
            <v>DGND</v>
          </cell>
        </row>
        <row r="2602">
          <cell r="H2602" t="str">
            <v>CH1332.1</v>
          </cell>
          <cell r="I2602" t="str">
            <v>S0_APWR_10F</v>
          </cell>
        </row>
        <row r="2603">
          <cell r="H2603" t="str">
            <v>CH1332.2</v>
          </cell>
          <cell r="I2603" t="str">
            <v>DGND</v>
          </cell>
        </row>
        <row r="2604">
          <cell r="H2604" t="str">
            <v>CH1333.1</v>
          </cell>
          <cell r="I2604" t="str">
            <v>S0_APWR_10F</v>
          </cell>
        </row>
        <row r="2605">
          <cell r="H2605" t="str">
            <v>CH1333.2</v>
          </cell>
          <cell r="I2605" t="str">
            <v>DGND</v>
          </cell>
        </row>
        <row r="2606">
          <cell r="H2606" t="str">
            <v>CH1334.1</v>
          </cell>
          <cell r="I2606" t="str">
            <v>S0_APWR_10F</v>
          </cell>
        </row>
        <row r="2607">
          <cell r="H2607" t="str">
            <v>CH1334.2</v>
          </cell>
          <cell r="I2607" t="str">
            <v>DGND</v>
          </cell>
        </row>
        <row r="2608">
          <cell r="H2608" t="str">
            <v>CH1341.1</v>
          </cell>
          <cell r="I2608" t="str">
            <v>SH01_LDO_5TO3_OUT</v>
          </cell>
        </row>
        <row r="2609">
          <cell r="H2609" t="str">
            <v>CH1341.2</v>
          </cell>
          <cell r="I2609" t="str">
            <v>DGND</v>
          </cell>
        </row>
        <row r="2610">
          <cell r="H2610" t="str">
            <v>CH1342.1</v>
          </cell>
          <cell r="I2610" t="str">
            <v>SH01_LDO_5TO3_OUT</v>
          </cell>
        </row>
        <row r="2611">
          <cell r="H2611" t="str">
            <v>CH1342.2</v>
          </cell>
          <cell r="I2611" t="str">
            <v>DGND</v>
          </cell>
        </row>
        <row r="2612">
          <cell r="H2612" t="str">
            <v>CH1351.1</v>
          </cell>
          <cell r="I2612" t="str">
            <v>SH01_L_SWR_5TO1_OUT</v>
          </cell>
        </row>
        <row r="2613">
          <cell r="H2613" t="str">
            <v>CH1351.2</v>
          </cell>
          <cell r="I2613" t="str">
            <v>DGND</v>
          </cell>
        </row>
        <row r="2614">
          <cell r="H2614" t="str">
            <v>CH1352.1</v>
          </cell>
          <cell r="I2614" t="str">
            <v>SH01_L_SWR_5TO1_OUT</v>
          </cell>
        </row>
        <row r="2615">
          <cell r="H2615" t="str">
            <v>CH1352.2</v>
          </cell>
          <cell r="I2615" t="str">
            <v>DGND</v>
          </cell>
        </row>
        <row r="2616">
          <cell r="H2616" t="str">
            <v>CH1361.1</v>
          </cell>
          <cell r="I2616" t="str">
            <v>SH01_USB_AVDD10</v>
          </cell>
        </row>
        <row r="2617">
          <cell r="H2617" t="str">
            <v>CH1361.2</v>
          </cell>
          <cell r="I2617" t="str">
            <v>DGND</v>
          </cell>
        </row>
        <row r="2618">
          <cell r="H2618" t="str">
            <v>CH1362.1</v>
          </cell>
          <cell r="I2618" t="str">
            <v>SH01_USB_AVDD10</v>
          </cell>
        </row>
        <row r="2619">
          <cell r="H2619" t="str">
            <v>CH1362.2</v>
          </cell>
          <cell r="I2619" t="str">
            <v>DGND</v>
          </cell>
        </row>
        <row r="2620">
          <cell r="H2620" t="str">
            <v>CH1363.1</v>
          </cell>
          <cell r="I2620" t="str">
            <v>SH01_USB_AVDD10</v>
          </cell>
        </row>
        <row r="2621">
          <cell r="H2621" t="str">
            <v>CH1363.2</v>
          </cell>
          <cell r="I2621" t="str">
            <v>DGND</v>
          </cell>
        </row>
        <row r="2622">
          <cell r="H2622" t="str">
            <v>CH1364.1</v>
          </cell>
          <cell r="I2622" t="str">
            <v>SH01_USB_AVDD10</v>
          </cell>
        </row>
        <row r="2623">
          <cell r="H2623" t="str">
            <v>CH1364.2</v>
          </cell>
          <cell r="I2623" t="str">
            <v>DGND</v>
          </cell>
        </row>
        <row r="2624">
          <cell r="H2624" t="str">
            <v>CH1391.1</v>
          </cell>
          <cell r="I2624" t="str">
            <v>SH01_LDO_5TO3_OUT</v>
          </cell>
        </row>
        <row r="2625">
          <cell r="H2625" t="str">
            <v>CH1391.2</v>
          </cell>
          <cell r="I2625" t="str">
            <v>DGND</v>
          </cell>
        </row>
        <row r="2626">
          <cell r="H2626" t="str">
            <v>CH1392.1</v>
          </cell>
          <cell r="I2626" t="str">
            <v>SH01_LDO_5TO3_OUT</v>
          </cell>
        </row>
        <row r="2627">
          <cell r="H2627" t="str">
            <v>CH1392.2</v>
          </cell>
          <cell r="I2627" t="str">
            <v>DGND</v>
          </cell>
        </row>
        <row r="2628">
          <cell r="H2628" t="str">
            <v>CH1401.1</v>
          </cell>
          <cell r="I2628" t="str">
            <v>SH01_USB_AVDD10</v>
          </cell>
        </row>
        <row r="2629">
          <cell r="H2629" t="str">
            <v>CH1401.2</v>
          </cell>
          <cell r="I2629" t="str">
            <v>DGND</v>
          </cell>
        </row>
        <row r="2630">
          <cell r="H2630" t="str">
            <v>CH1402.1</v>
          </cell>
          <cell r="I2630" t="str">
            <v>SH01_USB_AVDD10</v>
          </cell>
        </row>
        <row r="2631">
          <cell r="H2631" t="str">
            <v>CH1402.2</v>
          </cell>
          <cell r="I2631" t="str">
            <v>DGND</v>
          </cell>
        </row>
        <row r="2632">
          <cell r="H2632" t="str">
            <v>CH1403.1</v>
          </cell>
          <cell r="I2632" t="str">
            <v>SH01_USB_AVDD10</v>
          </cell>
        </row>
        <row r="2633">
          <cell r="H2633" t="str">
            <v>CH1403.2</v>
          </cell>
          <cell r="I2633" t="str">
            <v>DGND</v>
          </cell>
        </row>
        <row r="2634">
          <cell r="H2634" t="str">
            <v>CH1404.1</v>
          </cell>
          <cell r="I2634" t="str">
            <v>SH01_USB_AVDD10</v>
          </cell>
        </row>
        <row r="2635">
          <cell r="H2635" t="str">
            <v>CH1404.2</v>
          </cell>
          <cell r="I2635" t="str">
            <v>DGND</v>
          </cell>
        </row>
        <row r="2636">
          <cell r="H2636" t="str">
            <v>CH1501.1</v>
          </cell>
          <cell r="I2636" t="str">
            <v>SH01_USB_AVDD10</v>
          </cell>
        </row>
        <row r="2637">
          <cell r="H2637" t="str">
            <v>CH1501.2</v>
          </cell>
          <cell r="I2637" t="str">
            <v>DGND</v>
          </cell>
        </row>
        <row r="2638">
          <cell r="H2638" t="str">
            <v>CH1502.1</v>
          </cell>
          <cell r="I2638" t="str">
            <v>SH01_USB_AVDD10</v>
          </cell>
        </row>
        <row r="2639">
          <cell r="H2639" t="str">
            <v>CH1502.2</v>
          </cell>
          <cell r="I2639" t="str">
            <v>DGND</v>
          </cell>
        </row>
        <row r="2640">
          <cell r="H2640" t="str">
            <v>CH1503.1</v>
          </cell>
          <cell r="I2640" t="str">
            <v>SH01_USB_AVDD10</v>
          </cell>
        </row>
        <row r="2641">
          <cell r="H2641" t="str">
            <v>CH1503.2</v>
          </cell>
          <cell r="I2641" t="str">
            <v>DGND</v>
          </cell>
        </row>
        <row r="2642">
          <cell r="H2642" t="str">
            <v>CH1504.1</v>
          </cell>
          <cell r="I2642" t="str">
            <v>SH01_USB_AVDD10</v>
          </cell>
        </row>
        <row r="2643">
          <cell r="H2643" t="str">
            <v>CH1504.2</v>
          </cell>
          <cell r="I2643" t="str">
            <v>DGND</v>
          </cell>
        </row>
        <row r="2644">
          <cell r="H2644" t="str">
            <v>CH1551.1</v>
          </cell>
          <cell r="I2644" t="str">
            <v>SH01_L_SWR_5TO1_OUT</v>
          </cell>
        </row>
        <row r="2645">
          <cell r="H2645" t="str">
            <v>CH1551.2</v>
          </cell>
          <cell r="I2645" t="str">
            <v>PCIE_GND</v>
          </cell>
        </row>
        <row r="2646">
          <cell r="H2646" t="str">
            <v>CH1552.1</v>
          </cell>
          <cell r="I2646" t="str">
            <v>SH01_L_SWR_5TO1_OUT</v>
          </cell>
        </row>
        <row r="2647">
          <cell r="H2647" t="str">
            <v>CH1552.2</v>
          </cell>
          <cell r="I2647" t="str">
            <v>PCIE_GND</v>
          </cell>
        </row>
        <row r="2648">
          <cell r="H2648" t="str">
            <v>CH1601.1</v>
          </cell>
          <cell r="I2648" t="str">
            <v>SH01_L_SWR_5TO1_OUT</v>
          </cell>
        </row>
        <row r="2649">
          <cell r="H2649" t="str">
            <v>CH1601.2</v>
          </cell>
          <cell r="I2649" t="str">
            <v>PCIE_GND</v>
          </cell>
        </row>
        <row r="2650">
          <cell r="H2650" t="str">
            <v>CH1602.1</v>
          </cell>
          <cell r="I2650" t="str">
            <v>SH01_L_SWR_5TO1_OUT</v>
          </cell>
        </row>
        <row r="2651">
          <cell r="H2651" t="str">
            <v>CH1602.2</v>
          </cell>
          <cell r="I2651" t="str">
            <v>PCIE_GND</v>
          </cell>
        </row>
        <row r="2652">
          <cell r="H2652" t="str">
            <v>CH1631.1</v>
          </cell>
          <cell r="I2652" t="str">
            <v>SH01_L_SWR_5TO1_OUT</v>
          </cell>
        </row>
        <row r="2653">
          <cell r="H2653" t="str">
            <v>CH1631.2</v>
          </cell>
          <cell r="I2653" t="str">
            <v>PCIE_GND</v>
          </cell>
        </row>
        <row r="2654">
          <cell r="H2654" t="str">
            <v>CH1632.1</v>
          </cell>
          <cell r="I2654" t="str">
            <v>SH01_L_SWR_5TO1_OUT</v>
          </cell>
        </row>
        <row r="2655">
          <cell r="H2655" t="str">
            <v>CH1632.2</v>
          </cell>
          <cell r="I2655" t="str">
            <v>PCIE_GND</v>
          </cell>
        </row>
        <row r="2656">
          <cell r="H2656" t="str">
            <v>CH1633.1</v>
          </cell>
          <cell r="I2656" t="str">
            <v>SH01_L_SWR_5TO1_OUT</v>
          </cell>
        </row>
        <row r="2657">
          <cell r="H2657" t="str">
            <v>CH1633.2</v>
          </cell>
          <cell r="I2657" t="str">
            <v>DGND</v>
          </cell>
        </row>
        <row r="2658">
          <cell r="H2658" t="str">
            <v>CH1634.1</v>
          </cell>
          <cell r="I2658" t="str">
            <v>SH01_L_SWR_5TO1_OUT</v>
          </cell>
        </row>
        <row r="2659">
          <cell r="H2659" t="str">
            <v>CH1634.2</v>
          </cell>
          <cell r="I2659" t="str">
            <v>DGND</v>
          </cell>
        </row>
        <row r="2660">
          <cell r="H2660" t="str">
            <v>HOST1.30</v>
          </cell>
          <cell r="I2660" t="str">
            <v>SH01_CC1</v>
          </cell>
        </row>
        <row r="2661">
          <cell r="H2661" t="str">
            <v>HOST1.32</v>
          </cell>
          <cell r="I2661" t="str">
            <v>SH01_CC2</v>
          </cell>
        </row>
        <row r="2662">
          <cell r="H2662" t="str">
            <v>HOST1.13</v>
          </cell>
          <cell r="I2662" t="str">
            <v>SH01_CLKREQB</v>
          </cell>
        </row>
        <row r="2663">
          <cell r="H2663" t="str">
            <v>HOST1.29</v>
          </cell>
          <cell r="I2663" t="str">
            <v>SH01_DIS_DB</v>
          </cell>
        </row>
        <row r="2664">
          <cell r="H2664" t="str">
            <v>HOST1.11</v>
          </cell>
          <cell r="I2664" t="str">
            <v>SH01_L_SWR_5TO1_OUT</v>
          </cell>
        </row>
        <row r="2665">
          <cell r="H2665" t="str">
            <v>HOST1.25</v>
          </cell>
          <cell r="I2665" t="str">
            <v>SH01_L_SWR_5TO1_OUT</v>
          </cell>
        </row>
        <row r="2666">
          <cell r="H2666" t="str">
            <v>HOST1.35</v>
          </cell>
          <cell r="I2666" t="str">
            <v>SH01_L_SWR_5TO1_OUT</v>
          </cell>
        </row>
        <row r="2667">
          <cell r="H2667" t="str">
            <v>HOST1.EP</v>
          </cell>
          <cell r="I2667" t="str">
            <v>DGND</v>
          </cell>
        </row>
        <row r="2668">
          <cell r="H2668" t="str">
            <v>HOST1.G1</v>
          </cell>
          <cell r="I2668" t="str">
            <v>DGND</v>
          </cell>
        </row>
        <row r="2669">
          <cell r="H2669" t="str">
            <v>HOST1.G2</v>
          </cell>
          <cell r="I2669" t="str">
            <v>DGND</v>
          </cell>
        </row>
        <row r="2670">
          <cell r="H2670" t="str">
            <v>HOST1.G3</v>
          </cell>
          <cell r="I2670" t="str">
            <v>DGND</v>
          </cell>
        </row>
        <row r="2671">
          <cell r="H2671" t="str">
            <v>HOST1.G4</v>
          </cell>
          <cell r="I2671" t="str">
            <v>DGND</v>
          </cell>
        </row>
        <row r="2672">
          <cell r="H2672" t="str">
            <v>HOST1.G5</v>
          </cell>
          <cell r="I2672" t="str">
            <v>DGND</v>
          </cell>
        </row>
        <row r="2673">
          <cell r="H2673" t="str">
            <v>HOST1.G6</v>
          </cell>
          <cell r="I2673" t="str">
            <v>DGND</v>
          </cell>
        </row>
        <row r="2674">
          <cell r="H2674" t="str">
            <v>HOST1.G7</v>
          </cell>
          <cell r="I2674" t="str">
            <v>DGND</v>
          </cell>
        </row>
        <row r="2675">
          <cell r="H2675" t="str">
            <v>HOST1.G8</v>
          </cell>
          <cell r="I2675" t="str">
            <v>DGND</v>
          </cell>
        </row>
        <row r="2676">
          <cell r="H2676" t="str">
            <v>HOST1.G9</v>
          </cell>
          <cell r="I2676" t="str">
            <v>DGND</v>
          </cell>
        </row>
        <row r="2677">
          <cell r="H2677" t="str">
            <v>HOST1.G10</v>
          </cell>
          <cell r="I2677" t="str">
            <v>DGND</v>
          </cell>
        </row>
        <row r="2678">
          <cell r="H2678" t="str">
            <v>HOST1.G11</v>
          </cell>
          <cell r="I2678" t="str">
            <v>DGND</v>
          </cell>
        </row>
        <row r="2679">
          <cell r="H2679" t="str">
            <v>HOST1.G12</v>
          </cell>
          <cell r="I2679" t="str">
            <v>DGND</v>
          </cell>
        </row>
        <row r="2680">
          <cell r="H2680" t="str">
            <v>HOST1.G13</v>
          </cell>
          <cell r="I2680" t="str">
            <v>DGND</v>
          </cell>
        </row>
        <row r="2681">
          <cell r="H2681" t="str">
            <v>HOST1.G14</v>
          </cell>
          <cell r="I2681" t="str">
            <v>DGND</v>
          </cell>
        </row>
        <row r="2682">
          <cell r="H2682" t="str">
            <v>HOST1.G15</v>
          </cell>
          <cell r="I2682" t="str">
            <v>DGND</v>
          </cell>
        </row>
        <row r="2683">
          <cell r="H2683" t="str">
            <v>HOST1.G16</v>
          </cell>
          <cell r="I2683" t="str">
            <v>DGND</v>
          </cell>
        </row>
        <row r="2684">
          <cell r="H2684" t="str">
            <v>HOST1.G17</v>
          </cell>
          <cell r="I2684" t="str">
            <v>DGND</v>
          </cell>
        </row>
        <row r="2685">
          <cell r="H2685" t="str">
            <v>HOST1.G18</v>
          </cell>
          <cell r="I2685" t="str">
            <v>DGND</v>
          </cell>
        </row>
        <row r="2686">
          <cell r="H2686" t="str">
            <v>HOST1.G19</v>
          </cell>
          <cell r="I2686" t="str">
            <v>DGND</v>
          </cell>
        </row>
        <row r="2687">
          <cell r="H2687" t="str">
            <v>HOST1.G20</v>
          </cell>
          <cell r="I2687" t="str">
            <v>DGND</v>
          </cell>
        </row>
        <row r="2688">
          <cell r="H2688" t="str">
            <v>HOST1.G21</v>
          </cell>
          <cell r="I2688" t="str">
            <v>DGND</v>
          </cell>
        </row>
        <row r="2689">
          <cell r="H2689" t="str">
            <v>HOST1.G22</v>
          </cell>
          <cell r="I2689" t="str">
            <v>DGND</v>
          </cell>
        </row>
        <row r="2690">
          <cell r="H2690" t="str">
            <v>HOST1.G23</v>
          </cell>
          <cell r="I2690" t="str">
            <v>DGND</v>
          </cell>
        </row>
        <row r="2691">
          <cell r="H2691" t="str">
            <v>HOST1.G24</v>
          </cell>
          <cell r="I2691" t="str">
            <v>DGND</v>
          </cell>
        </row>
        <row r="2692">
          <cell r="H2692" t="str">
            <v>HOST1.GH1</v>
          </cell>
          <cell r="I2692">
            <v>0</v>
          </cell>
        </row>
        <row r="2693">
          <cell r="H2693" t="str">
            <v>HOST1.GH2</v>
          </cell>
          <cell r="I2693">
            <v>0</v>
          </cell>
        </row>
        <row r="2694">
          <cell r="H2694" t="str">
            <v>HOST1.GH3</v>
          </cell>
          <cell r="I2694">
            <v>0</v>
          </cell>
        </row>
        <row r="2695">
          <cell r="H2695" t="str">
            <v>HOST1.GH4</v>
          </cell>
          <cell r="I2695">
            <v>0</v>
          </cell>
        </row>
        <row r="2696">
          <cell r="H2696" t="str">
            <v>HOST1.8</v>
          </cell>
          <cell r="I2696" t="str">
            <v>SH01_HSD008</v>
          </cell>
        </row>
        <row r="2697">
          <cell r="H2697" t="str">
            <v>HOST1.9</v>
          </cell>
          <cell r="I2697" t="str">
            <v>SH01_HSD009</v>
          </cell>
        </row>
        <row r="2698">
          <cell r="H2698" t="str">
            <v>HOST1.10</v>
          </cell>
          <cell r="I2698" t="str">
            <v>SH01_HSD010</v>
          </cell>
        </row>
        <row r="2699">
          <cell r="H2699" t="str">
            <v>HOST1.26</v>
          </cell>
          <cell r="I2699" t="str">
            <v>SH01_HSD026</v>
          </cell>
        </row>
        <row r="2700">
          <cell r="H2700" t="str">
            <v>HOST1.38</v>
          </cell>
          <cell r="I2700">
            <v>0</v>
          </cell>
        </row>
        <row r="2701">
          <cell r="H2701" t="str">
            <v>HOST1.37</v>
          </cell>
          <cell r="I2701">
            <v>0</v>
          </cell>
        </row>
        <row r="2702">
          <cell r="H2702" t="str">
            <v>HOST1.22</v>
          </cell>
          <cell r="I2702" t="str">
            <v>SH01_SPIO3</v>
          </cell>
        </row>
        <row r="2703">
          <cell r="H2703" t="str">
            <v>HOST1.21</v>
          </cell>
          <cell r="I2703" t="str">
            <v>SH01_SPIO2</v>
          </cell>
        </row>
        <row r="2704">
          <cell r="H2704" t="str">
            <v>HOST1.12</v>
          </cell>
          <cell r="I2704" t="str">
            <v>SH01_ISOLATEBPIN</v>
          </cell>
        </row>
        <row r="2705">
          <cell r="H2705" t="str">
            <v>HOST1.33</v>
          </cell>
          <cell r="I2705" t="str">
            <v>S0_APWR_10F</v>
          </cell>
        </row>
        <row r="2706">
          <cell r="H2706" t="str">
            <v>HOST1.34</v>
          </cell>
          <cell r="I2706" t="str">
            <v>SH01_LDO_5TO3_OUT</v>
          </cell>
        </row>
        <row r="2707">
          <cell r="H2707" t="str">
            <v>HOST1.NUT1</v>
          </cell>
          <cell r="I2707">
            <v>0</v>
          </cell>
        </row>
        <row r="2708">
          <cell r="H2708" t="str">
            <v>HOST1.NUT2</v>
          </cell>
          <cell r="I2708">
            <v>0</v>
          </cell>
        </row>
        <row r="2709">
          <cell r="H2709" t="str">
            <v>HOST1.NUT3</v>
          </cell>
          <cell r="I2709">
            <v>0</v>
          </cell>
        </row>
        <row r="2710">
          <cell r="H2710" t="str">
            <v>HOST1.NUT4</v>
          </cell>
          <cell r="I2710">
            <v>0</v>
          </cell>
        </row>
        <row r="2711">
          <cell r="H2711" t="str">
            <v>HOST1.1</v>
          </cell>
          <cell r="I2711" t="str">
            <v>SH01_LDO_5TO3_OUT</v>
          </cell>
        </row>
        <row r="2712">
          <cell r="H2712" t="str">
            <v>HOST1.2</v>
          </cell>
          <cell r="I2712" t="str">
            <v>SH01_L_SWR_5TO1_OUT</v>
          </cell>
        </row>
        <row r="2713">
          <cell r="H2713" t="str">
            <v>HOST1.55</v>
          </cell>
          <cell r="I2713" t="str">
            <v>SH01_L_SWR_5TO1_OUT</v>
          </cell>
        </row>
        <row r="2714">
          <cell r="H2714" t="str">
            <v>HOST1.60</v>
          </cell>
          <cell r="I2714" t="str">
            <v>SH01_L_SWR_5TO1_OUT</v>
          </cell>
        </row>
        <row r="2715">
          <cell r="H2715" t="str">
            <v>HOST1.63</v>
          </cell>
          <cell r="I2715" t="str">
            <v>SH01_L_SWR_5TO1_OUT</v>
          </cell>
        </row>
        <row r="2716">
          <cell r="H2716" t="str">
            <v>HOST1.66</v>
          </cell>
          <cell r="I2716" t="str">
            <v>PCIE_GND</v>
          </cell>
        </row>
        <row r="2717">
          <cell r="H2717" t="str">
            <v>HOST1.62</v>
          </cell>
          <cell r="I2717" t="str">
            <v>SH01_REFCLK_100M-</v>
          </cell>
        </row>
        <row r="2718">
          <cell r="H2718" t="str">
            <v>HOST1.61</v>
          </cell>
          <cell r="I2718" t="str">
            <v>SH01_REFCLK_100M+</v>
          </cell>
        </row>
        <row r="2719">
          <cell r="H2719" t="str">
            <v>HOST1.65</v>
          </cell>
          <cell r="I2719" t="str">
            <v>SH01_HSI-</v>
          </cell>
        </row>
        <row r="2720">
          <cell r="H2720" t="str">
            <v>HOST1.58</v>
          </cell>
          <cell r="I2720">
            <v>0</v>
          </cell>
        </row>
        <row r="2721">
          <cell r="H2721" t="str">
            <v>HOST1.64</v>
          </cell>
          <cell r="I2721" t="str">
            <v>SH01_HSI+</v>
          </cell>
        </row>
        <row r="2722">
          <cell r="H2722" t="str">
            <v>HOST1.59</v>
          </cell>
          <cell r="I2722">
            <v>0</v>
          </cell>
        </row>
        <row r="2723">
          <cell r="H2723" t="str">
            <v>HOST1.67</v>
          </cell>
          <cell r="I2723" t="str">
            <v>SH01_C_HSO-</v>
          </cell>
        </row>
        <row r="2724">
          <cell r="H2724" t="str">
            <v>HOST1.57</v>
          </cell>
          <cell r="I2724">
            <v>0</v>
          </cell>
        </row>
        <row r="2725">
          <cell r="H2725" t="str">
            <v>HOST1.68</v>
          </cell>
          <cell r="I2725" t="str">
            <v>SH01_C_HSO+</v>
          </cell>
        </row>
        <row r="2726">
          <cell r="H2726" t="str">
            <v>HOST1.56</v>
          </cell>
          <cell r="I2726">
            <v>0</v>
          </cell>
        </row>
        <row r="2727">
          <cell r="H2727" t="str">
            <v>HOST1.14</v>
          </cell>
          <cell r="I2727" t="str">
            <v>SH01_PCIE_RESETB</v>
          </cell>
        </row>
        <row r="2728">
          <cell r="H2728" t="str">
            <v>HOST1.51</v>
          </cell>
          <cell r="I2728" t="str">
            <v>SH01_RSET</v>
          </cell>
        </row>
        <row r="2729">
          <cell r="H2729" t="str">
            <v>HOST1.3</v>
          </cell>
          <cell r="I2729" t="str">
            <v>SH01_RST_INPIN</v>
          </cell>
        </row>
        <row r="2730">
          <cell r="H2730" t="str">
            <v>HOST1.19</v>
          </cell>
          <cell r="I2730" t="str">
            <v>SH01_SPICK</v>
          </cell>
        </row>
        <row r="2731">
          <cell r="H2731" t="str">
            <v>HOST1.24</v>
          </cell>
          <cell r="I2731" t="str">
            <v>SH01_SPICS</v>
          </cell>
        </row>
        <row r="2732">
          <cell r="H2732" t="str">
            <v>HOST1.18</v>
          </cell>
          <cell r="I2732" t="str">
            <v>SH01_SPISI</v>
          </cell>
        </row>
        <row r="2733">
          <cell r="H2733" t="str">
            <v>HOST1.23</v>
          </cell>
          <cell r="I2733" t="str">
            <v>SH01_SPISO</v>
          </cell>
        </row>
        <row r="2734">
          <cell r="H2734" t="str">
            <v>HOST1.17</v>
          </cell>
          <cell r="I2734" t="str">
            <v>S0_APWR_10F</v>
          </cell>
        </row>
        <row r="2735">
          <cell r="H2735" t="str">
            <v>HOST1.16</v>
          </cell>
          <cell r="I2735" t="str">
            <v>SH01_SWR_5TO1_OUT</v>
          </cell>
        </row>
        <row r="2736">
          <cell r="H2736" t="str">
            <v>HOST1.15</v>
          </cell>
          <cell r="I2736" t="str">
            <v>DGND</v>
          </cell>
        </row>
        <row r="2737">
          <cell r="H2737" t="str">
            <v>HOST1.7</v>
          </cell>
          <cell r="I2737" t="str">
            <v>SH01_TESTENPIN</v>
          </cell>
        </row>
        <row r="2738">
          <cell r="H2738" t="str">
            <v>HOST1.5</v>
          </cell>
          <cell r="I2738" t="str">
            <v>SH01_HSD005</v>
          </cell>
        </row>
        <row r="2739">
          <cell r="H2739" t="str">
            <v>HOST1.6</v>
          </cell>
          <cell r="I2739" t="str">
            <v>SH01_HSD006</v>
          </cell>
        </row>
        <row r="2740">
          <cell r="H2740" t="str">
            <v>HOST1.39</v>
          </cell>
          <cell r="I2740" t="str">
            <v>SH01_LDO_5TO3_OUT</v>
          </cell>
        </row>
        <row r="2741">
          <cell r="H2741" t="str">
            <v>HOST1.36</v>
          </cell>
          <cell r="I2741" t="str">
            <v>SH01_USB_AVDD10</v>
          </cell>
        </row>
        <row r="2742">
          <cell r="H2742" t="str">
            <v>HOST1.40</v>
          </cell>
          <cell r="I2742" t="str">
            <v>SH01_USB_AVDD10</v>
          </cell>
        </row>
        <row r="2743">
          <cell r="H2743" t="str">
            <v>HOST1.50</v>
          </cell>
          <cell r="I2743" t="str">
            <v>SH01_USB_AVDD10</v>
          </cell>
        </row>
        <row r="2744">
          <cell r="H2744" t="str">
            <v>HOST1.45</v>
          </cell>
          <cell r="I2744" t="str">
            <v>DGND</v>
          </cell>
        </row>
        <row r="2745">
          <cell r="H2745" t="str">
            <v>HOST1.47</v>
          </cell>
          <cell r="I2745">
            <v>0</v>
          </cell>
        </row>
        <row r="2746">
          <cell r="H2746" t="str">
            <v>HOST1.48</v>
          </cell>
          <cell r="I2746">
            <v>0</v>
          </cell>
        </row>
        <row r="2747">
          <cell r="H2747" t="str">
            <v>HOST1.46</v>
          </cell>
          <cell r="I2747">
            <v>0</v>
          </cell>
        </row>
        <row r="2748">
          <cell r="H2748" t="str">
            <v>HOST1.49</v>
          </cell>
          <cell r="I2748">
            <v>0</v>
          </cell>
        </row>
        <row r="2749">
          <cell r="H2749" t="str">
            <v>HOST1.42</v>
          </cell>
          <cell r="I2749">
            <v>0</v>
          </cell>
        </row>
        <row r="2750">
          <cell r="H2750" t="str">
            <v>HOST1.43</v>
          </cell>
          <cell r="I2750">
            <v>0</v>
          </cell>
        </row>
        <row r="2751">
          <cell r="H2751" t="str">
            <v>HOST1.41</v>
          </cell>
          <cell r="I2751">
            <v>0</v>
          </cell>
        </row>
        <row r="2752">
          <cell r="H2752" t="str">
            <v>HOST1.44</v>
          </cell>
          <cell r="I2752">
            <v>0</v>
          </cell>
        </row>
        <row r="2753">
          <cell r="H2753" t="str">
            <v>HOST1.31</v>
          </cell>
          <cell r="I2753" t="str">
            <v>S0_APWR_10F</v>
          </cell>
        </row>
        <row r="2754">
          <cell r="H2754" t="str">
            <v>HOST1.4</v>
          </cell>
          <cell r="I2754" t="str">
            <v>SH01_LDO_5TO3_OUT</v>
          </cell>
        </row>
        <row r="2755">
          <cell r="H2755" t="str">
            <v>HOST1.20</v>
          </cell>
          <cell r="I2755" t="str">
            <v>SH01_LDO_5TO3_OUT</v>
          </cell>
        </row>
        <row r="2756">
          <cell r="H2756" t="str">
            <v>HOST1.27</v>
          </cell>
          <cell r="I2756" t="str">
            <v>SH01_HSD027</v>
          </cell>
        </row>
        <row r="2757">
          <cell r="H2757" t="str">
            <v>HOST1.28</v>
          </cell>
          <cell r="I2757" t="str">
            <v>SH01_HSD028</v>
          </cell>
        </row>
        <row r="2758">
          <cell r="H2758" t="str">
            <v>HOST1.52</v>
          </cell>
          <cell r="I2758" t="str">
            <v>SH01_LDO_5TO3_OUT</v>
          </cell>
        </row>
        <row r="2759">
          <cell r="H2759" t="str">
            <v>HOST1.53</v>
          </cell>
          <cell r="I2759" t="str">
            <v>SH01_XTAL_IN</v>
          </cell>
        </row>
        <row r="2760">
          <cell r="H2760" t="str">
            <v>HOST1.54</v>
          </cell>
          <cell r="I2760" t="str">
            <v>SH01_XTAL_OUT</v>
          </cell>
        </row>
        <row r="2761">
          <cell r="H2761" t="str">
            <v>LH11.1</v>
          </cell>
          <cell r="I2761" t="str">
            <v>SH01_L_SWR_5TO1_OUT</v>
          </cell>
        </row>
        <row r="2762">
          <cell r="H2762" t="str">
            <v>LH11.2</v>
          </cell>
          <cell r="I2762" t="str">
            <v>SH01_SWR_5TO1_OUT</v>
          </cell>
        </row>
        <row r="2763">
          <cell r="H2763" t="str">
            <v>RH13.1</v>
          </cell>
          <cell r="I2763" t="str">
            <v>SH01_LDO_5TO3_OUT</v>
          </cell>
        </row>
        <row r="2764">
          <cell r="H2764" t="str">
            <v>RH13.2</v>
          </cell>
          <cell r="I2764" t="str">
            <v>SH01_RST_INPIN</v>
          </cell>
        </row>
        <row r="2765">
          <cell r="H2765" t="str">
            <v>RH112.1</v>
          </cell>
          <cell r="I2765" t="str">
            <v>SH01_ISOLATEB</v>
          </cell>
        </row>
        <row r="2766">
          <cell r="H2766" t="str">
            <v>RH112.2</v>
          </cell>
          <cell r="I2766" t="str">
            <v>SH01_ISOLATEBPIN</v>
          </cell>
        </row>
        <row r="2767">
          <cell r="H2767" t="str">
            <v>RH113.1</v>
          </cell>
          <cell r="I2767" t="str">
            <v>SH01_LDO_5TO3_OUT</v>
          </cell>
        </row>
        <row r="2768">
          <cell r="H2768" t="str">
            <v>RH113.2</v>
          </cell>
          <cell r="I2768" t="str">
            <v>SH01_CLKREQB</v>
          </cell>
        </row>
        <row r="2769">
          <cell r="H2769" t="str">
            <v>RH114.1</v>
          </cell>
          <cell r="I2769" t="str">
            <v>SH01_LDO_5TO3_OUT</v>
          </cell>
        </row>
        <row r="2770">
          <cell r="H2770" t="str">
            <v>RH114.2</v>
          </cell>
          <cell r="I2770" t="str">
            <v>SH01_PCIE_RESETB</v>
          </cell>
        </row>
        <row r="2771">
          <cell r="H2771" t="str">
            <v>RH116.1</v>
          </cell>
          <cell r="I2771" t="str">
            <v>SH01_L_SWR_5TO1_OUT</v>
          </cell>
        </row>
        <row r="2772">
          <cell r="H2772" t="str">
            <v>RH116.2</v>
          </cell>
          <cell r="I2772" t="str">
            <v>SH01_USB_AVDD10</v>
          </cell>
        </row>
        <row r="2773">
          <cell r="H2773" t="str">
            <v>RH118.1</v>
          </cell>
          <cell r="I2773" t="str">
            <v>SH01_SPISI_DBG</v>
          </cell>
        </row>
        <row r="2774">
          <cell r="H2774" t="str">
            <v>RH118.2</v>
          </cell>
          <cell r="I2774" t="str">
            <v>SH01_SPISI</v>
          </cell>
        </row>
        <row r="2775">
          <cell r="H2775" t="str">
            <v>RH119.1</v>
          </cell>
          <cell r="I2775" t="str">
            <v>SH01_SPICK_DBG</v>
          </cell>
        </row>
        <row r="2776">
          <cell r="H2776" t="str">
            <v>RH119.2</v>
          </cell>
          <cell r="I2776" t="str">
            <v>SH01_SPICK</v>
          </cell>
        </row>
        <row r="2777">
          <cell r="H2777" t="str">
            <v>RH121.1</v>
          </cell>
          <cell r="I2777" t="str">
            <v>VDD33_ATX</v>
          </cell>
        </row>
        <row r="2778">
          <cell r="H2778" t="str">
            <v>RH121.2</v>
          </cell>
          <cell r="I2778" t="str">
            <v>SH01_SPIO2</v>
          </cell>
        </row>
        <row r="2779">
          <cell r="H2779" t="str">
            <v>RH122.1</v>
          </cell>
          <cell r="I2779" t="str">
            <v>VDD33_ATX</v>
          </cell>
        </row>
        <row r="2780">
          <cell r="H2780" t="str">
            <v>RH122.2</v>
          </cell>
          <cell r="I2780" t="str">
            <v>SH01_SPIO3</v>
          </cell>
        </row>
        <row r="2781">
          <cell r="H2781" t="str">
            <v>RH123.1</v>
          </cell>
          <cell r="I2781" t="str">
            <v>SH01_SPISO_DBG</v>
          </cell>
        </row>
        <row r="2782">
          <cell r="H2782" t="str">
            <v>RH123.2</v>
          </cell>
          <cell r="I2782" t="str">
            <v>SH01_SPISO</v>
          </cell>
        </row>
        <row r="2783">
          <cell r="H2783" t="str">
            <v>RH129.1</v>
          </cell>
          <cell r="I2783" t="str">
            <v>SH01_DIS_DB</v>
          </cell>
        </row>
        <row r="2784">
          <cell r="H2784" t="str">
            <v>RH129.2</v>
          </cell>
          <cell r="I2784" t="str">
            <v>DGND</v>
          </cell>
        </row>
        <row r="2785">
          <cell r="H2785" t="str">
            <v>RH130.1</v>
          </cell>
          <cell r="I2785" t="str">
            <v>SH01_CC1</v>
          </cell>
        </row>
        <row r="2786">
          <cell r="H2786" t="str">
            <v>RH130.2</v>
          </cell>
          <cell r="I2786">
            <v>0</v>
          </cell>
        </row>
        <row r="2787">
          <cell r="H2787" t="str">
            <v>RH132.1</v>
          </cell>
          <cell r="I2787" t="str">
            <v>SH01_CC2</v>
          </cell>
        </row>
        <row r="2788">
          <cell r="H2788" t="str">
            <v>RH132.2</v>
          </cell>
          <cell r="I2788">
            <v>0</v>
          </cell>
        </row>
        <row r="2789">
          <cell r="H2789" t="str">
            <v>RH151.1</v>
          </cell>
          <cell r="I2789" t="str">
            <v>SH01_SJTCLK</v>
          </cell>
        </row>
        <row r="2790">
          <cell r="H2790" t="str">
            <v>RH151.2</v>
          </cell>
          <cell r="I2790" t="str">
            <v>SH01_HSD005</v>
          </cell>
        </row>
        <row r="2791">
          <cell r="H2791" t="str">
            <v>RH152.1</v>
          </cell>
          <cell r="I2791" t="str">
            <v>SH01_JTAG_HIGH</v>
          </cell>
        </row>
        <row r="2792">
          <cell r="H2792" t="str">
            <v>RH152.2</v>
          </cell>
          <cell r="I2792" t="str">
            <v>SH01_SJTCLK</v>
          </cell>
        </row>
        <row r="2793">
          <cell r="H2793" t="str">
            <v>RH161.1</v>
          </cell>
          <cell r="I2793" t="str">
            <v>SH01_SJTDI</v>
          </cell>
        </row>
        <row r="2794">
          <cell r="H2794" t="str">
            <v>RH161.2</v>
          </cell>
          <cell r="I2794" t="str">
            <v>SH01_HSD006</v>
          </cell>
        </row>
        <row r="2795">
          <cell r="H2795" t="str">
            <v>RH162.1</v>
          </cell>
          <cell r="I2795" t="str">
            <v>SH01_JTAG_HIGH</v>
          </cell>
        </row>
        <row r="2796">
          <cell r="H2796" t="str">
            <v>RH162.2</v>
          </cell>
          <cell r="I2796" t="str">
            <v>SH01_SJTDI</v>
          </cell>
        </row>
        <row r="2797">
          <cell r="H2797" t="str">
            <v>RH171.1</v>
          </cell>
          <cell r="I2797" t="str">
            <v>SH01_LDO_5TO3_OUT</v>
          </cell>
        </row>
        <row r="2798">
          <cell r="H2798" t="str">
            <v>RH171.2</v>
          </cell>
          <cell r="I2798" t="str">
            <v>SH01_TESTENPIN</v>
          </cell>
        </row>
        <row r="2799">
          <cell r="H2799" t="str">
            <v>RH172.1</v>
          </cell>
          <cell r="I2799" t="str">
            <v>DGND</v>
          </cell>
        </row>
        <row r="2800">
          <cell r="H2800" t="str">
            <v>RH172.2</v>
          </cell>
          <cell r="I2800" t="str">
            <v>SH01_TESTENPIN</v>
          </cell>
        </row>
        <row r="2801">
          <cell r="H2801" t="str">
            <v>RH181.1</v>
          </cell>
          <cell r="I2801" t="str">
            <v>SH01_SJTMS</v>
          </cell>
        </row>
        <row r="2802">
          <cell r="H2802" t="str">
            <v>RH181.2</v>
          </cell>
          <cell r="I2802" t="str">
            <v>SH01_HSD008</v>
          </cell>
        </row>
        <row r="2803">
          <cell r="H2803" t="str">
            <v>RH182.1</v>
          </cell>
          <cell r="I2803" t="str">
            <v>SH01_JTAG_HIGH</v>
          </cell>
        </row>
        <row r="2804">
          <cell r="H2804" t="str">
            <v>RH182.2</v>
          </cell>
          <cell r="I2804" t="str">
            <v>SH01_SJTMS</v>
          </cell>
        </row>
        <row r="2805">
          <cell r="H2805" t="str">
            <v>RH191.1</v>
          </cell>
          <cell r="I2805" t="str">
            <v>SH01_SJTDO/LED0</v>
          </cell>
        </row>
        <row r="2806">
          <cell r="H2806" t="str">
            <v>RH191.2</v>
          </cell>
          <cell r="I2806" t="str">
            <v>SH01_HSD009</v>
          </cell>
        </row>
        <row r="2807">
          <cell r="H2807" t="str">
            <v>RH1101.1</v>
          </cell>
          <cell r="I2807" t="str">
            <v>SH01_LANWAKEB</v>
          </cell>
        </row>
        <row r="2808">
          <cell r="H2808" t="str">
            <v>RH1101.2</v>
          </cell>
          <cell r="I2808" t="str">
            <v>SH01_HSD010</v>
          </cell>
        </row>
        <row r="2809">
          <cell r="H2809" t="str">
            <v>RH1102.1</v>
          </cell>
          <cell r="I2809" t="str">
            <v>SH01_GPIO8</v>
          </cell>
        </row>
        <row r="2810">
          <cell r="H2810" t="str">
            <v>RH1102.2</v>
          </cell>
          <cell r="I2810" t="str">
            <v>SH01_HSD010</v>
          </cell>
        </row>
        <row r="2811">
          <cell r="H2811" t="str">
            <v>RH1103.1</v>
          </cell>
          <cell r="I2811" t="str">
            <v>SH01_LDO_5TO3_OUT</v>
          </cell>
        </row>
        <row r="2812">
          <cell r="H2812" t="str">
            <v>RH1103.2</v>
          </cell>
          <cell r="I2812" t="str">
            <v>SH01_HSD010</v>
          </cell>
        </row>
        <row r="2813">
          <cell r="H2813" t="str">
            <v>RH1162.1</v>
          </cell>
          <cell r="I2813" t="str">
            <v>SH01_HSD016</v>
          </cell>
        </row>
        <row r="2814">
          <cell r="H2814" t="str">
            <v>RH1162.2</v>
          </cell>
          <cell r="I2814" t="str">
            <v>SH01_L_SWR_5TO1_OUT</v>
          </cell>
        </row>
        <row r="2815">
          <cell r="H2815" t="str">
            <v>RH1241.1</v>
          </cell>
          <cell r="I2815" t="str">
            <v>SH01_SPICS_DBG</v>
          </cell>
        </row>
        <row r="2816">
          <cell r="H2816" t="str">
            <v>RH1241.2</v>
          </cell>
          <cell r="I2816" t="str">
            <v>SH01_SPICS</v>
          </cell>
        </row>
        <row r="2817">
          <cell r="H2817" t="str">
            <v>RH1242.1</v>
          </cell>
          <cell r="I2817" t="str">
            <v>VDD33_ATX</v>
          </cell>
        </row>
        <row r="2818">
          <cell r="H2818" t="str">
            <v>RH1242.2</v>
          </cell>
          <cell r="I2818" t="str">
            <v>SH01_SPICS</v>
          </cell>
        </row>
        <row r="2819">
          <cell r="H2819" t="str">
            <v>RH1261.1</v>
          </cell>
          <cell r="I2819" t="str">
            <v>SH01_HSD026</v>
          </cell>
        </row>
        <row r="2820">
          <cell r="H2820" t="str">
            <v>RH1261.2</v>
          </cell>
          <cell r="I2820" t="str">
            <v>SH01_LDO_5TO3_OUT</v>
          </cell>
        </row>
        <row r="2821">
          <cell r="H2821" t="str">
            <v>RH1262.1</v>
          </cell>
          <cell r="I2821" t="str">
            <v>SH01_HSD026</v>
          </cell>
        </row>
        <row r="2822">
          <cell r="H2822" t="str">
            <v>RH1262.2</v>
          </cell>
          <cell r="I2822" t="str">
            <v>SH01_DEV_SLP</v>
          </cell>
        </row>
        <row r="2823">
          <cell r="H2823" t="str">
            <v>RH1271.1</v>
          </cell>
          <cell r="I2823" t="str">
            <v>SH01_HSD027</v>
          </cell>
        </row>
        <row r="2824">
          <cell r="H2824" t="str">
            <v>RH1271.2</v>
          </cell>
          <cell r="I2824" t="str">
            <v>SH01_LDO_5TO3_OUT</v>
          </cell>
        </row>
        <row r="2825">
          <cell r="H2825" t="str">
            <v>RH1272.1</v>
          </cell>
          <cell r="I2825" t="str">
            <v>SH01_HSD027</v>
          </cell>
        </row>
        <row r="2826">
          <cell r="H2826" t="str">
            <v>RH1272.2</v>
          </cell>
          <cell r="I2826" t="str">
            <v>SH01_LED1</v>
          </cell>
        </row>
        <row r="2827">
          <cell r="H2827" t="str">
            <v>RH1281.1</v>
          </cell>
          <cell r="I2827" t="str">
            <v>SH01_HSD028</v>
          </cell>
        </row>
        <row r="2828">
          <cell r="H2828" t="str">
            <v>RH1281.2</v>
          </cell>
          <cell r="I2828" t="str">
            <v>SH01_LDO_5TO3_OUT</v>
          </cell>
        </row>
        <row r="2829">
          <cell r="H2829" t="str">
            <v>RH1282.1</v>
          </cell>
          <cell r="I2829" t="str">
            <v>SH01_HSD028</v>
          </cell>
        </row>
        <row r="2830">
          <cell r="H2830" t="str">
            <v>RH1282.2</v>
          </cell>
          <cell r="I2830" t="str">
            <v>SH01_GPIO_VBUS</v>
          </cell>
        </row>
        <row r="2831">
          <cell r="H2831" t="str">
            <v>RH1511.1</v>
          </cell>
          <cell r="I2831" t="str">
            <v>SH01_RSET</v>
          </cell>
        </row>
        <row r="2832">
          <cell r="H2832" t="str">
            <v>RH1511.2</v>
          </cell>
          <cell r="I2832" t="str">
            <v>DGND</v>
          </cell>
        </row>
        <row r="2833">
          <cell r="H2833" t="str">
            <v>SH01_DEV_SLP1.1</v>
          </cell>
          <cell r="I2833" t="str">
            <v>SH01_DEV_SLP</v>
          </cell>
        </row>
        <row r="2834">
          <cell r="H2834" t="str">
            <v>SH01_DEV_SLP1.2</v>
          </cell>
          <cell r="I2834" t="str">
            <v>SH01_LED1</v>
          </cell>
        </row>
        <row r="2835">
          <cell r="H2835" t="str">
            <v>SH01_DGND1.1</v>
          </cell>
          <cell r="I2835" t="str">
            <v>DGND</v>
          </cell>
        </row>
        <row r="2836">
          <cell r="H2836" t="str">
            <v>SH01_DGND2.1</v>
          </cell>
          <cell r="I2836" t="str">
            <v>DGND</v>
          </cell>
        </row>
        <row r="2837">
          <cell r="H2837" t="str">
            <v>SH01_DGND3.1</v>
          </cell>
          <cell r="I2837" t="str">
            <v>DGND</v>
          </cell>
        </row>
        <row r="2838">
          <cell r="H2838" t="str">
            <v>SH01_DGND4.1</v>
          </cell>
          <cell r="I2838" t="str">
            <v>DGND</v>
          </cell>
        </row>
        <row r="2839">
          <cell r="H2839" t="str">
            <v>SH01_DPS_5V0.1</v>
          </cell>
          <cell r="I2839" t="str">
            <v>S0_APWR_10F</v>
          </cell>
        </row>
        <row r="2840">
          <cell r="H2840" t="str">
            <v>SH01_GPIO8.1</v>
          </cell>
          <cell r="I2840" t="str">
            <v>SH01_GPIO8</v>
          </cell>
        </row>
        <row r="2841">
          <cell r="H2841" t="str">
            <v>SH01_GPIO8.2</v>
          </cell>
          <cell r="I2841" t="str">
            <v>SH01_GPIO_VBUS</v>
          </cell>
        </row>
        <row r="2842">
          <cell r="H2842" t="str">
            <v>SH01_JTAGDB1.1</v>
          </cell>
          <cell r="I2842" t="str">
            <v>SH01_SJTCLK</v>
          </cell>
        </row>
        <row r="2843">
          <cell r="H2843" t="str">
            <v>SH01_JTAGDB1.2</v>
          </cell>
          <cell r="I2843" t="str">
            <v>SH01_SJTDI</v>
          </cell>
        </row>
        <row r="2844">
          <cell r="H2844" t="str">
            <v>SH01_JTAGDB1.3</v>
          </cell>
          <cell r="I2844" t="str">
            <v>SH01_SJTMS</v>
          </cell>
        </row>
        <row r="2845">
          <cell r="H2845" t="str">
            <v>SH01_JTAGDB1.4</v>
          </cell>
          <cell r="I2845" t="str">
            <v>SH01_SJTDO/LED0</v>
          </cell>
        </row>
        <row r="2846">
          <cell r="H2846" t="str">
            <v>SH01_JTAGDB1.5</v>
          </cell>
          <cell r="I2846" t="str">
            <v>SH01_GPIO8</v>
          </cell>
        </row>
        <row r="2847">
          <cell r="H2847" t="str">
            <v>SH01_JTAGDB1.6</v>
          </cell>
          <cell r="I2847" t="str">
            <v>SH01_GPIO_VBUS</v>
          </cell>
        </row>
        <row r="2848">
          <cell r="H2848" t="str">
            <v>SH01_JTAGPH1.1</v>
          </cell>
          <cell r="I2848" t="str">
            <v>VDD33_ATX</v>
          </cell>
        </row>
        <row r="2849">
          <cell r="H2849" t="str">
            <v>SH01_JTAGPH1.2</v>
          </cell>
          <cell r="I2849" t="str">
            <v>SH01_JTAG_HIGH</v>
          </cell>
        </row>
        <row r="2850">
          <cell r="H2850" t="str">
            <v>SH01_L_SWR_5TO1_OUT.1</v>
          </cell>
          <cell r="I2850" t="str">
            <v>SH01_L_SWR_5TO1_OUT</v>
          </cell>
        </row>
        <row r="2851">
          <cell r="H2851" t="str">
            <v>SH01_LDO_5TO3_OUT.1</v>
          </cell>
          <cell r="I2851" t="str">
            <v>SH01_LDO_5TO3_OUT</v>
          </cell>
        </row>
        <row r="2852">
          <cell r="H2852" t="str">
            <v>SH01_PCIEGND1.1</v>
          </cell>
          <cell r="I2852" t="str">
            <v>PCIE_GND</v>
          </cell>
        </row>
        <row r="2853">
          <cell r="H2853" t="str">
            <v>SH01_PCIEGND2.1</v>
          </cell>
          <cell r="I2853" t="str">
            <v>PCIE_GND</v>
          </cell>
        </row>
        <row r="2854">
          <cell r="H2854" t="str">
            <v>SH01_PCIEGND3.1</v>
          </cell>
          <cell r="I2854" t="str">
            <v>PCIE_GND</v>
          </cell>
        </row>
        <row r="2855">
          <cell r="H2855" t="str">
            <v>SH01_PCIEGND4.1</v>
          </cell>
          <cell r="I2855" t="str">
            <v>PCIE_GND</v>
          </cell>
        </row>
        <row r="2856">
          <cell r="H2856" t="str">
            <v>SH01_SPI1.1</v>
          </cell>
          <cell r="I2856" t="str">
            <v>SH01_SPISI_DBG</v>
          </cell>
        </row>
        <row r="2857">
          <cell r="H2857" t="str">
            <v>SH01_SPI1.2</v>
          </cell>
          <cell r="I2857" t="str">
            <v>SH01_SPICK_DBG</v>
          </cell>
        </row>
        <row r="2858">
          <cell r="H2858" t="str">
            <v>SH01_SPI1.3</v>
          </cell>
          <cell r="I2858" t="str">
            <v>SH01_SPISO_DBG</v>
          </cell>
        </row>
        <row r="2859">
          <cell r="H2859" t="str">
            <v>SH01_SPI1.4</v>
          </cell>
          <cell r="I2859" t="str">
            <v>SH01_SPICS_DBG</v>
          </cell>
        </row>
        <row r="2860">
          <cell r="H2860" t="str">
            <v>SH01_SPI1.5</v>
          </cell>
          <cell r="I2860" t="str">
            <v>SH01_DEV_SLP</v>
          </cell>
        </row>
        <row r="2861">
          <cell r="H2861" t="str">
            <v>SH01_SPI1.6</v>
          </cell>
          <cell r="I2861" t="str">
            <v>SH01_LED1</v>
          </cell>
        </row>
        <row r="2862">
          <cell r="H2862" t="str">
            <v>SH01_USB_AVDD10.1</v>
          </cell>
          <cell r="I2862" t="str">
            <v>SH01_USB_AVDD10</v>
          </cell>
        </row>
        <row r="2863">
          <cell r="H2863" t="str">
            <v>SH01_VDD5_ATX.1</v>
          </cell>
          <cell r="I2863" t="str">
            <v>VDD5_ATX</v>
          </cell>
        </row>
        <row r="2864">
          <cell r="H2864" t="str">
            <v>SH01_VDD5_ATX.2</v>
          </cell>
          <cell r="I2864" t="str">
            <v>S0_APWR_10F</v>
          </cell>
        </row>
        <row r="2865">
          <cell r="H2865" t="str">
            <v>SPIH11.1</v>
          </cell>
          <cell r="I2865" t="str">
            <v>SH01_SPICS</v>
          </cell>
        </row>
        <row r="2866">
          <cell r="H2866" t="str">
            <v>SPIH11.4</v>
          </cell>
          <cell r="I2866" t="str">
            <v>DGND</v>
          </cell>
        </row>
        <row r="2867">
          <cell r="H2867" t="str">
            <v>SPIH11.7</v>
          </cell>
          <cell r="I2867" t="str">
            <v>SH01_SPIO3</v>
          </cell>
        </row>
        <row r="2868">
          <cell r="H2868" t="str">
            <v>SPIH11.6</v>
          </cell>
          <cell r="I2868" t="str">
            <v>SH01_SPICK</v>
          </cell>
        </row>
        <row r="2869">
          <cell r="H2869" t="str">
            <v>SPIH11.5</v>
          </cell>
          <cell r="I2869" t="str">
            <v>SH01_SPISI</v>
          </cell>
        </row>
        <row r="2870">
          <cell r="H2870" t="str">
            <v>SPIH11.2</v>
          </cell>
          <cell r="I2870" t="str">
            <v>SH01_SPISO</v>
          </cell>
        </row>
        <row r="2871">
          <cell r="H2871" t="str">
            <v>SPIH11.8</v>
          </cell>
          <cell r="I2871" t="str">
            <v>VDD33_ATX</v>
          </cell>
        </row>
        <row r="2872">
          <cell r="H2872" t="str">
            <v>SPIH11.3</v>
          </cell>
          <cell r="I2872" t="str">
            <v>SH01_SPIO2</v>
          </cell>
        </row>
        <row r="2873">
          <cell r="H2873" t="str">
            <v>ST01.1</v>
          </cell>
          <cell r="I2873" t="str">
            <v>S0_APWR_10F</v>
          </cell>
        </row>
        <row r="2874">
          <cell r="H2874" t="str">
            <v>ST01.2</v>
          </cell>
          <cell r="I2874" t="str">
            <v>S0_APWR_10S</v>
          </cell>
        </row>
        <row r="2875">
          <cell r="H2875" t="str">
            <v>STG01.1</v>
          </cell>
          <cell r="I2875" t="str">
            <v>DGND</v>
          </cell>
        </row>
        <row r="2876">
          <cell r="H2876" t="str">
            <v>STG01.2</v>
          </cell>
          <cell r="I2876" t="str">
            <v>S0_APWR_10GS</v>
          </cell>
        </row>
        <row r="2877">
          <cell r="H2877" t="str">
            <v>YH11.1</v>
          </cell>
          <cell r="I2877" t="str">
            <v>SH01_XTAL_OUT</v>
          </cell>
        </row>
        <row r="2878">
          <cell r="H2878" t="str">
            <v>YH11.2</v>
          </cell>
          <cell r="I2878" t="str">
            <v>DGND</v>
          </cell>
        </row>
        <row r="2879">
          <cell r="H2879" t="str">
            <v>YH11.3</v>
          </cell>
          <cell r="I2879" t="str">
            <v>SH01_XTAL_IN</v>
          </cell>
        </row>
        <row r="2880">
          <cell r="H2880" t="str">
            <v>YH11.4</v>
          </cell>
          <cell r="I2880" t="str">
            <v>DGND</v>
          </cell>
        </row>
        <row r="2881">
          <cell r="H2881" t="str">
            <v>K6.1</v>
          </cell>
          <cell r="I2881" t="str">
            <v>VP12</v>
          </cell>
        </row>
        <row r="2882">
          <cell r="H2882" t="str">
            <v>K6.4</v>
          </cell>
          <cell r="I2882" t="str">
            <v>S0_1_INH</v>
          </cell>
        </row>
        <row r="2883">
          <cell r="H2883" t="str">
            <v>K6.9</v>
          </cell>
          <cell r="I2883" t="str">
            <v>S0_INH_GND</v>
          </cell>
        </row>
        <row r="2884">
          <cell r="H2884" t="str">
            <v>K6.12</v>
          </cell>
          <cell r="I2884" t="str">
            <v>S0_K6</v>
          </cell>
        </row>
        <row r="2885">
          <cell r="H2885" t="str">
            <v>K6.3</v>
          </cell>
          <cell r="I2885" t="str">
            <v>S0_INH_DIV2</v>
          </cell>
        </row>
        <row r="2886">
          <cell r="H2886" t="str">
            <v>K6.10</v>
          </cell>
          <cell r="I2886" t="str">
            <v>DGND</v>
          </cell>
        </row>
        <row r="2887">
          <cell r="H2887" t="str">
            <v>K6.5</v>
          </cell>
          <cell r="I2887" t="str">
            <v>S0_INH</v>
          </cell>
        </row>
        <row r="2888">
          <cell r="H2888" t="str">
            <v>K6.8</v>
          </cell>
          <cell r="I2888">
            <v>0</v>
          </cell>
        </row>
        <row r="2889">
          <cell r="H2889" t="str">
            <v>K35.10</v>
          </cell>
          <cell r="I2889" t="str">
            <v>S0_R_GPIOA_2</v>
          </cell>
        </row>
        <row r="2890">
          <cell r="H2890" t="str">
            <v>K35.6</v>
          </cell>
          <cell r="I2890" t="str">
            <v>S0_R_GPIOA_1</v>
          </cell>
        </row>
        <row r="2891">
          <cell r="H2891" t="str">
            <v>K35.3</v>
          </cell>
          <cell r="I2891" t="str">
            <v>DGND</v>
          </cell>
        </row>
        <row r="2892">
          <cell r="H2892" t="str">
            <v>K35.2</v>
          </cell>
          <cell r="I2892" t="str">
            <v>S0_HL_GPIOA_2</v>
          </cell>
        </row>
        <row r="2893">
          <cell r="H2893" t="str">
            <v>K35.9</v>
          </cell>
          <cell r="I2893" t="str">
            <v>S0_SCANB_DS_HSD063</v>
          </cell>
        </row>
        <row r="2894">
          <cell r="H2894" t="str">
            <v>K35.4</v>
          </cell>
          <cell r="I2894" t="str">
            <v>S0_HL_GPIOA_1</v>
          </cell>
        </row>
        <row r="2895">
          <cell r="H2895" t="str">
            <v>K35.7</v>
          </cell>
          <cell r="I2895" t="str">
            <v>S0_SCANB_HSD064</v>
          </cell>
        </row>
        <row r="2896">
          <cell r="H2896" t="str">
            <v>K35.1</v>
          </cell>
          <cell r="I2896" t="str">
            <v>S0_K35</v>
          </cell>
        </row>
        <row r="2897">
          <cell r="H2897" t="str">
            <v>K35.5</v>
          </cell>
          <cell r="I2897" t="str">
            <v>S0_K35</v>
          </cell>
        </row>
        <row r="2898">
          <cell r="H2898" t="str">
            <v>K35.8</v>
          </cell>
          <cell r="I2898" t="str">
            <v>VP5</v>
          </cell>
        </row>
        <row r="2899">
          <cell r="H2899" t="str">
            <v>K36.10</v>
          </cell>
          <cell r="I2899" t="str">
            <v>S0_R_GPIOA_3</v>
          </cell>
        </row>
        <row r="2900">
          <cell r="H2900" t="str">
            <v>K36.6</v>
          </cell>
          <cell r="I2900">
            <v>0</v>
          </cell>
        </row>
        <row r="2901">
          <cell r="H2901" t="str">
            <v>K36.3</v>
          </cell>
          <cell r="I2901" t="str">
            <v>DGND</v>
          </cell>
        </row>
        <row r="2902">
          <cell r="H2902" t="str">
            <v>K36.2</v>
          </cell>
          <cell r="I2902" t="str">
            <v>S0_1_GPIOA_3</v>
          </cell>
        </row>
        <row r="2903">
          <cell r="H2903" t="str">
            <v>K36.9</v>
          </cell>
          <cell r="I2903" t="str">
            <v>S0_SCANB_HSD089</v>
          </cell>
        </row>
        <row r="2904">
          <cell r="H2904" t="str">
            <v>K36.4</v>
          </cell>
          <cell r="I2904">
            <v>0</v>
          </cell>
        </row>
        <row r="2905">
          <cell r="H2905" t="str">
            <v>K36.7</v>
          </cell>
          <cell r="I2905">
            <v>0</v>
          </cell>
        </row>
        <row r="2906">
          <cell r="H2906" t="str">
            <v>K36.1</v>
          </cell>
          <cell r="I2906" t="str">
            <v>S0_K36</v>
          </cell>
        </row>
        <row r="2907">
          <cell r="H2907" t="str">
            <v>K36.5</v>
          </cell>
          <cell r="I2907" t="str">
            <v>S0_K36</v>
          </cell>
        </row>
        <row r="2908">
          <cell r="H2908" t="str">
            <v>K36.8</v>
          </cell>
          <cell r="I2908" t="str">
            <v>VP5</v>
          </cell>
        </row>
        <row r="2909">
          <cell r="H2909" t="str">
            <v>K37.10</v>
          </cell>
          <cell r="I2909" t="str">
            <v>S0_R_GPIOB_0</v>
          </cell>
        </row>
        <row r="2910">
          <cell r="H2910" t="str">
            <v>K37.6</v>
          </cell>
          <cell r="I2910" t="str">
            <v>S0_R_GPIOB_1</v>
          </cell>
        </row>
        <row r="2911">
          <cell r="H2911" t="str">
            <v>K37.3</v>
          </cell>
          <cell r="I2911" t="str">
            <v>DGND</v>
          </cell>
        </row>
        <row r="2912">
          <cell r="H2912" t="str">
            <v>K37.2</v>
          </cell>
          <cell r="I2912" t="str">
            <v>S0_HL_GPIOB0</v>
          </cell>
        </row>
        <row r="2913">
          <cell r="H2913" t="str">
            <v>K37.9</v>
          </cell>
          <cell r="I2913" t="str">
            <v>S0_SCANB_HSD073</v>
          </cell>
        </row>
        <row r="2914">
          <cell r="H2914" t="str">
            <v>K37.4</v>
          </cell>
          <cell r="I2914" t="str">
            <v>S0_HL_GPIOB1</v>
          </cell>
        </row>
        <row r="2915">
          <cell r="H2915" t="str">
            <v>K37.7</v>
          </cell>
          <cell r="I2915" t="str">
            <v>S0_SCANB_HSD072</v>
          </cell>
        </row>
        <row r="2916">
          <cell r="H2916" t="str">
            <v>K37.1</v>
          </cell>
          <cell r="I2916" t="str">
            <v>S0_K37</v>
          </cell>
        </row>
        <row r="2917">
          <cell r="H2917" t="str">
            <v>K37.5</v>
          </cell>
          <cell r="I2917" t="str">
            <v>S0_K37</v>
          </cell>
        </row>
        <row r="2918">
          <cell r="H2918" t="str">
            <v>K37.8</v>
          </cell>
          <cell r="I2918" t="str">
            <v>VP5</v>
          </cell>
        </row>
        <row r="2919">
          <cell r="H2919" t="str">
            <v>K38.10</v>
          </cell>
          <cell r="I2919" t="str">
            <v>S0_GPIOD_0</v>
          </cell>
        </row>
        <row r="2920">
          <cell r="H2920" t="str">
            <v>K38.6</v>
          </cell>
          <cell r="I2920" t="str">
            <v>S0_GPIOD_1</v>
          </cell>
        </row>
        <row r="2921">
          <cell r="H2921" t="str">
            <v>K38.3</v>
          </cell>
          <cell r="I2921" t="str">
            <v>DGND</v>
          </cell>
        </row>
        <row r="2922">
          <cell r="H2922" t="str">
            <v>K38.2</v>
          </cell>
          <cell r="I2922" t="str">
            <v>S0_DCH_GPIOD_0</v>
          </cell>
        </row>
        <row r="2923">
          <cell r="H2923" t="str">
            <v>K38.9</v>
          </cell>
          <cell r="I2923" t="str">
            <v>SG0_GPIOA_1</v>
          </cell>
        </row>
        <row r="2924">
          <cell r="H2924" t="str">
            <v>K38.4</v>
          </cell>
          <cell r="I2924" t="str">
            <v>S0_DCH_GPIOD_1</v>
          </cell>
        </row>
        <row r="2925">
          <cell r="H2925" t="str">
            <v>K38.7</v>
          </cell>
          <cell r="I2925" t="str">
            <v>SG0_GPIOA_2</v>
          </cell>
        </row>
        <row r="2926">
          <cell r="H2926" t="str">
            <v>K38.1</v>
          </cell>
          <cell r="I2926" t="str">
            <v>S0_K38</v>
          </cell>
        </row>
        <row r="2927">
          <cell r="H2927" t="str">
            <v>K38.5</v>
          </cell>
          <cell r="I2927" t="str">
            <v>S0_K38</v>
          </cell>
        </row>
        <row r="2928">
          <cell r="H2928" t="str">
            <v>K38.8</v>
          </cell>
          <cell r="I2928" t="str">
            <v>VP5</v>
          </cell>
        </row>
        <row r="2929">
          <cell r="H2929" t="str">
            <v>K41.10</v>
          </cell>
          <cell r="I2929" t="str">
            <v>S0_DISB</v>
          </cell>
        </row>
        <row r="2930">
          <cell r="H2930" t="str">
            <v>K41.6</v>
          </cell>
          <cell r="I2930" t="str">
            <v>S0_RESETB</v>
          </cell>
        </row>
        <row r="2931">
          <cell r="H2931" t="str">
            <v>K41.3</v>
          </cell>
          <cell r="I2931" t="str">
            <v>DGND</v>
          </cell>
        </row>
        <row r="2932">
          <cell r="H2932" t="str">
            <v>K41.2</v>
          </cell>
          <cell r="I2932" t="str">
            <v>S0_1_DISB</v>
          </cell>
        </row>
        <row r="2933">
          <cell r="H2933" t="str">
            <v>K41.9</v>
          </cell>
          <cell r="I2933" t="str">
            <v>S0_HSD099</v>
          </cell>
        </row>
        <row r="2934">
          <cell r="H2934" t="str">
            <v>K41.4</v>
          </cell>
          <cell r="I2934" t="str">
            <v>S0_1_RESETB</v>
          </cell>
        </row>
        <row r="2935">
          <cell r="H2935" t="str">
            <v>K41.7</v>
          </cell>
          <cell r="I2935" t="str">
            <v>S0_HSD112</v>
          </cell>
        </row>
        <row r="2936">
          <cell r="H2936" t="str">
            <v>K41.1</v>
          </cell>
          <cell r="I2936" t="str">
            <v>S0_K41</v>
          </cell>
        </row>
        <row r="2937">
          <cell r="H2937" t="str">
            <v>K41.5</v>
          </cell>
          <cell r="I2937" t="str">
            <v>S0_K41</v>
          </cell>
        </row>
        <row r="2938">
          <cell r="H2938" t="str">
            <v>K41.8</v>
          </cell>
          <cell r="I2938" t="str">
            <v>VP5</v>
          </cell>
        </row>
        <row r="2939">
          <cell r="H2939" t="str">
            <v>K51.10</v>
          </cell>
          <cell r="I2939" t="str">
            <v>S0_R_RTT</v>
          </cell>
        </row>
        <row r="2940">
          <cell r="H2940" t="str">
            <v>K51.6</v>
          </cell>
          <cell r="I2940">
            <v>0</v>
          </cell>
        </row>
        <row r="2941">
          <cell r="H2941" t="str">
            <v>K51.3</v>
          </cell>
          <cell r="I2941" t="str">
            <v>DGND</v>
          </cell>
        </row>
        <row r="2942">
          <cell r="H2942" t="str">
            <v>K51.2</v>
          </cell>
          <cell r="I2942" t="str">
            <v>S0_DCH_RTT</v>
          </cell>
        </row>
        <row r="2943">
          <cell r="H2943" t="str">
            <v>K51.9</v>
          </cell>
          <cell r="I2943" t="str">
            <v>SD0_RTT_DSP</v>
          </cell>
        </row>
        <row r="2944">
          <cell r="H2944" t="str">
            <v>K51.4</v>
          </cell>
          <cell r="I2944">
            <v>0</v>
          </cell>
        </row>
        <row r="2945">
          <cell r="H2945" t="str">
            <v>K51.7</v>
          </cell>
          <cell r="I2945">
            <v>0</v>
          </cell>
        </row>
        <row r="2946">
          <cell r="H2946" t="str">
            <v>K51.1</v>
          </cell>
          <cell r="I2946" t="str">
            <v>S0_K51</v>
          </cell>
        </row>
        <row r="2947">
          <cell r="H2947" t="str">
            <v>K51.5</v>
          </cell>
          <cell r="I2947" t="str">
            <v>S0_K51</v>
          </cell>
        </row>
        <row r="2948">
          <cell r="H2948" t="str">
            <v>K51.8</v>
          </cell>
          <cell r="I2948" t="str">
            <v>VP5</v>
          </cell>
        </row>
        <row r="2949">
          <cell r="H2949" t="str">
            <v>K124.10</v>
          </cell>
          <cell r="I2949" t="str">
            <v>S0_SCANB_DS_HSD063</v>
          </cell>
        </row>
        <row r="2950">
          <cell r="H2950" t="str">
            <v>K124.6</v>
          </cell>
          <cell r="I2950" t="str">
            <v>S0_SCANB_HSD064</v>
          </cell>
        </row>
        <row r="2951">
          <cell r="H2951" t="str">
            <v>K124.3</v>
          </cell>
          <cell r="I2951" t="str">
            <v>DGND</v>
          </cell>
        </row>
        <row r="2952">
          <cell r="H2952" t="str">
            <v>K124.2</v>
          </cell>
          <cell r="I2952" t="str">
            <v>S0_2_GPIOA2</v>
          </cell>
        </row>
        <row r="2953">
          <cell r="H2953" t="str">
            <v>K124.9</v>
          </cell>
          <cell r="I2953">
            <v>0</v>
          </cell>
        </row>
        <row r="2954">
          <cell r="H2954" t="str">
            <v>K124.4</v>
          </cell>
          <cell r="I2954" t="str">
            <v>S0_2_GPIOA1</v>
          </cell>
        </row>
        <row r="2955">
          <cell r="H2955" t="str">
            <v>K124.7</v>
          </cell>
          <cell r="I2955">
            <v>0</v>
          </cell>
        </row>
        <row r="2956">
          <cell r="H2956" t="str">
            <v>K124.1</v>
          </cell>
          <cell r="I2956" t="str">
            <v>S0_K124</v>
          </cell>
        </row>
        <row r="2957">
          <cell r="H2957" t="str">
            <v>K124.5</v>
          </cell>
          <cell r="I2957" t="str">
            <v>S0_K124</v>
          </cell>
        </row>
        <row r="2958">
          <cell r="H2958" t="str">
            <v>K124.8</v>
          </cell>
          <cell r="I2958" t="str">
            <v>VP5</v>
          </cell>
        </row>
        <row r="2959">
          <cell r="H2959" t="str">
            <v>Q6.1</v>
          </cell>
          <cell r="I2959" t="str">
            <v>S0_QB_K6</v>
          </cell>
        </row>
        <row r="2960">
          <cell r="H2960" t="str">
            <v>Q6.3</v>
          </cell>
          <cell r="I2960" t="str">
            <v>S0_K6</v>
          </cell>
        </row>
        <row r="2961">
          <cell r="H2961" t="str">
            <v>Q6.2</v>
          </cell>
          <cell r="I2961" t="str">
            <v>DGND</v>
          </cell>
        </row>
        <row r="2962">
          <cell r="H2962" t="str">
            <v>Q35.1</v>
          </cell>
          <cell r="I2962" t="str">
            <v>S0_QB_K35</v>
          </cell>
        </row>
        <row r="2963">
          <cell r="H2963" t="str">
            <v>Q35.3</v>
          </cell>
          <cell r="I2963" t="str">
            <v>S0_K35</v>
          </cell>
        </row>
        <row r="2964">
          <cell r="H2964" t="str">
            <v>Q35.2</v>
          </cell>
          <cell r="I2964" t="str">
            <v>DGND</v>
          </cell>
        </row>
        <row r="2965">
          <cell r="H2965" t="str">
            <v>Q36.1</v>
          </cell>
          <cell r="I2965" t="str">
            <v>S0_QB_K36</v>
          </cell>
        </row>
        <row r="2966">
          <cell r="H2966" t="str">
            <v>Q36.3</v>
          </cell>
          <cell r="I2966" t="str">
            <v>S0_K36</v>
          </cell>
        </row>
        <row r="2967">
          <cell r="H2967" t="str">
            <v>Q36.2</v>
          </cell>
          <cell r="I2967" t="str">
            <v>DGND</v>
          </cell>
        </row>
        <row r="2968">
          <cell r="H2968" t="str">
            <v>Q37.1</v>
          </cell>
          <cell r="I2968" t="str">
            <v>S0_QB_K37</v>
          </cell>
        </row>
        <row r="2969">
          <cell r="H2969" t="str">
            <v>Q37.3</v>
          </cell>
          <cell r="I2969" t="str">
            <v>S0_K37</v>
          </cell>
        </row>
        <row r="2970">
          <cell r="H2970" t="str">
            <v>Q37.2</v>
          </cell>
          <cell r="I2970" t="str">
            <v>DGND</v>
          </cell>
        </row>
        <row r="2971">
          <cell r="H2971" t="str">
            <v>Q38.1</v>
          </cell>
          <cell r="I2971" t="str">
            <v>S0_QB_K38</v>
          </cell>
        </row>
        <row r="2972">
          <cell r="H2972" t="str">
            <v>Q38.3</v>
          </cell>
          <cell r="I2972" t="str">
            <v>S0_K38</v>
          </cell>
        </row>
        <row r="2973">
          <cell r="H2973" t="str">
            <v>Q38.2</v>
          </cell>
          <cell r="I2973" t="str">
            <v>DGND</v>
          </cell>
        </row>
        <row r="2974">
          <cell r="H2974" t="str">
            <v>Q41.1</v>
          </cell>
          <cell r="I2974" t="str">
            <v>S0_QB_K41</v>
          </cell>
        </row>
        <row r="2975">
          <cell r="H2975" t="str">
            <v>Q41.3</v>
          </cell>
          <cell r="I2975" t="str">
            <v>S0_K41</v>
          </cell>
        </row>
        <row r="2976">
          <cell r="H2976" t="str">
            <v>Q41.2</v>
          </cell>
          <cell r="I2976" t="str">
            <v>DGND</v>
          </cell>
        </row>
        <row r="2977">
          <cell r="H2977" t="str">
            <v>Q51.1</v>
          </cell>
          <cell r="I2977" t="str">
            <v>S0_QB_K51</v>
          </cell>
        </row>
        <row r="2978">
          <cell r="H2978" t="str">
            <v>Q51.3</v>
          </cell>
          <cell r="I2978" t="str">
            <v>S0_K51</v>
          </cell>
        </row>
        <row r="2979">
          <cell r="H2979" t="str">
            <v>Q51.2</v>
          </cell>
          <cell r="I2979" t="str">
            <v>DGND</v>
          </cell>
        </row>
        <row r="2980">
          <cell r="H2980" t="str">
            <v>Q124.1</v>
          </cell>
          <cell r="I2980" t="str">
            <v>S0_QB_K124</v>
          </cell>
        </row>
        <row r="2981">
          <cell r="H2981" t="str">
            <v>Q124.3</v>
          </cell>
          <cell r="I2981" t="str">
            <v>S0_K124</v>
          </cell>
        </row>
        <row r="2982">
          <cell r="H2982" t="str">
            <v>Q124.2</v>
          </cell>
          <cell r="I2982" t="str">
            <v>DGND</v>
          </cell>
        </row>
        <row r="2983">
          <cell r="H2983" t="str">
            <v>R34.1</v>
          </cell>
          <cell r="I2983" t="str">
            <v>S0_HL_GPIOA_1</v>
          </cell>
        </row>
        <row r="2984">
          <cell r="H2984" t="str">
            <v>R34.2</v>
          </cell>
          <cell r="I2984" t="str">
            <v>SG0_SRC_DVDD33</v>
          </cell>
        </row>
        <row r="2985">
          <cell r="H2985" t="str">
            <v>R36.1</v>
          </cell>
          <cell r="I2985" t="str">
            <v>S0_HL_GPIOA_2</v>
          </cell>
        </row>
        <row r="2986">
          <cell r="H2986" t="str">
            <v>R36.2</v>
          </cell>
          <cell r="I2986" t="str">
            <v>SG0_SRC_DVDD33</v>
          </cell>
        </row>
        <row r="2987">
          <cell r="H2987" t="str">
            <v>R105.1</v>
          </cell>
          <cell r="I2987" t="str">
            <v>S0_RTT</v>
          </cell>
        </row>
        <row r="2988">
          <cell r="H2988" t="str">
            <v>R105.2</v>
          </cell>
          <cell r="I2988" t="str">
            <v>DGND</v>
          </cell>
        </row>
        <row r="2989">
          <cell r="H2989" t="str">
            <v>R110.1</v>
          </cell>
          <cell r="I2989" t="str">
            <v>S0_HSD114</v>
          </cell>
        </row>
        <row r="2990">
          <cell r="H2990" t="str">
            <v>R110.2</v>
          </cell>
          <cell r="I2990" t="str">
            <v>DGND</v>
          </cell>
        </row>
        <row r="2991">
          <cell r="H2991" t="str">
            <v>R275.1</v>
          </cell>
          <cell r="I2991" t="str">
            <v>S0_INH</v>
          </cell>
        </row>
        <row r="2992">
          <cell r="H2992" t="str">
            <v>R275.2</v>
          </cell>
          <cell r="I2992" t="str">
            <v>DGND</v>
          </cell>
        </row>
        <row r="2993">
          <cell r="H2993" t="str">
            <v>R327.1</v>
          </cell>
          <cell r="I2993" t="str">
            <v>S0_2_GPIOA2</v>
          </cell>
        </row>
        <row r="2994">
          <cell r="H2994" t="str">
            <v>R327.2</v>
          </cell>
          <cell r="I2994" t="str">
            <v>SG0_SRC_DVDD33</v>
          </cell>
        </row>
        <row r="2995">
          <cell r="H2995" t="str">
            <v>R328.1</v>
          </cell>
          <cell r="I2995" t="str">
            <v>S0_2_GPIOA1</v>
          </cell>
        </row>
        <row r="2996">
          <cell r="H2996" t="str">
            <v>R328.2</v>
          </cell>
          <cell r="I2996" t="str">
            <v>SG0_SRC_DVDD33</v>
          </cell>
        </row>
        <row r="2997">
          <cell r="H2997" t="str">
            <v>R330.1</v>
          </cell>
          <cell r="I2997" t="str">
            <v>S0_HL_GPIOB0</v>
          </cell>
        </row>
        <row r="2998">
          <cell r="H2998" t="str">
            <v>R330.2</v>
          </cell>
          <cell r="I2998" t="str">
            <v>SG0_SRC_DVDD33</v>
          </cell>
        </row>
        <row r="2999">
          <cell r="H2999" t="str">
            <v>R331.1</v>
          </cell>
          <cell r="I2999" t="str">
            <v>S0_HL_GPIOB1</v>
          </cell>
        </row>
        <row r="3000">
          <cell r="H3000" t="str">
            <v>R331.2</v>
          </cell>
          <cell r="I3000" t="str">
            <v>SG0_SRC_DVDD33</v>
          </cell>
        </row>
        <row r="3001">
          <cell r="H3001" t="str">
            <v>R332.1</v>
          </cell>
          <cell r="I3001" t="str">
            <v>DGND</v>
          </cell>
        </row>
        <row r="3002">
          <cell r="H3002" t="str">
            <v>R332.2</v>
          </cell>
          <cell r="I3002" t="str">
            <v>S0_HL_GPIOB0</v>
          </cell>
        </row>
        <row r="3003">
          <cell r="H3003" t="str">
            <v>R333.1</v>
          </cell>
          <cell r="I3003" t="str">
            <v>DGND</v>
          </cell>
        </row>
        <row r="3004">
          <cell r="H3004" t="str">
            <v>R333.2</v>
          </cell>
          <cell r="I3004" t="str">
            <v>S0_HL_GPIOB1</v>
          </cell>
        </row>
        <row r="3005">
          <cell r="H3005" t="str">
            <v>R360.1</v>
          </cell>
          <cell r="I3005" t="str">
            <v>S0_INH</v>
          </cell>
        </row>
        <row r="3006">
          <cell r="H3006" t="str">
            <v>R360.2</v>
          </cell>
          <cell r="I3006" t="str">
            <v>S0_INH_DIV2</v>
          </cell>
        </row>
        <row r="3007">
          <cell r="H3007" t="str">
            <v>R361.1</v>
          </cell>
          <cell r="I3007" t="str">
            <v>S0_INH_DIV2</v>
          </cell>
        </row>
        <row r="3008">
          <cell r="H3008" t="str">
            <v>R361.2</v>
          </cell>
          <cell r="I3008" t="str">
            <v>S0_INH_GND</v>
          </cell>
        </row>
        <row r="3009">
          <cell r="H3009" t="str">
            <v>R362.1</v>
          </cell>
          <cell r="I3009" t="str">
            <v>S0_1_INH</v>
          </cell>
        </row>
        <row r="3010">
          <cell r="H3010" t="str">
            <v>R362.2</v>
          </cell>
          <cell r="I3010" t="str">
            <v>S0_BPMUINH_HSD141</v>
          </cell>
        </row>
        <row r="3011">
          <cell r="H3011" t="str">
            <v>R416.1</v>
          </cell>
          <cell r="I3011" t="str">
            <v>S0_1_DISB</v>
          </cell>
        </row>
        <row r="3012">
          <cell r="H3012" t="str">
            <v>R416.2</v>
          </cell>
          <cell r="I3012" t="str">
            <v>VDD33_ATX</v>
          </cell>
        </row>
        <row r="3013">
          <cell r="H3013" t="str">
            <v>R417.1</v>
          </cell>
          <cell r="I3013" t="str">
            <v>S0_1_RESETB</v>
          </cell>
        </row>
        <row r="3014">
          <cell r="H3014" t="str">
            <v>R417.2</v>
          </cell>
          <cell r="I3014" t="str">
            <v>VDD33_ATX</v>
          </cell>
        </row>
        <row r="3015">
          <cell r="H3015" t="str">
            <v>R434.1</v>
          </cell>
          <cell r="I3015" t="str">
            <v>S0_RTT</v>
          </cell>
        </row>
        <row r="3016">
          <cell r="H3016" t="str">
            <v>R434.2</v>
          </cell>
          <cell r="I3016" t="str">
            <v>S0_R_RTT</v>
          </cell>
        </row>
        <row r="3017">
          <cell r="H3017" t="str">
            <v>R550.1</v>
          </cell>
          <cell r="I3017" t="str">
            <v>DGND</v>
          </cell>
        </row>
        <row r="3018">
          <cell r="H3018" t="str">
            <v>R550.2</v>
          </cell>
          <cell r="I3018" t="str">
            <v>S0_1_GPIOA_3</v>
          </cell>
        </row>
        <row r="3019">
          <cell r="H3019" t="str">
            <v>R551.1</v>
          </cell>
          <cell r="I3019" t="str">
            <v>S0_1_GPIOA_3</v>
          </cell>
        </row>
        <row r="3020">
          <cell r="H3020" t="str">
            <v>R551.2</v>
          </cell>
          <cell r="I3020" t="str">
            <v>VDD33_ATX</v>
          </cell>
        </row>
        <row r="3021">
          <cell r="H3021" t="str">
            <v>RD81.1</v>
          </cell>
          <cell r="I3021" t="str">
            <v>S0_GPIOA_0</v>
          </cell>
        </row>
        <row r="3022">
          <cell r="H3022" t="str">
            <v>RD81.2</v>
          </cell>
          <cell r="I3022" t="str">
            <v>S0_SCANB_HSD085</v>
          </cell>
        </row>
        <row r="3023">
          <cell r="H3023" t="str">
            <v>RD82.1</v>
          </cell>
          <cell r="I3023" t="str">
            <v>S0_GPIOA_2</v>
          </cell>
        </row>
        <row r="3024">
          <cell r="H3024" t="str">
            <v>RD82.2</v>
          </cell>
          <cell r="I3024" t="str">
            <v>S0_R_GPIOA_2</v>
          </cell>
        </row>
        <row r="3025">
          <cell r="H3025" t="str">
            <v>RD83.1</v>
          </cell>
          <cell r="I3025" t="str">
            <v>S0_GPIOA_1</v>
          </cell>
        </row>
        <row r="3026">
          <cell r="H3026" t="str">
            <v>RD83.2</v>
          </cell>
          <cell r="I3026" t="str">
            <v>S0_R_GPIOA_1</v>
          </cell>
        </row>
        <row r="3027">
          <cell r="H3027" t="str">
            <v>RD84.1</v>
          </cell>
          <cell r="I3027" t="str">
            <v>S0_GPIOA_3</v>
          </cell>
        </row>
        <row r="3028">
          <cell r="H3028" t="str">
            <v>RD84.2</v>
          </cell>
          <cell r="I3028" t="str">
            <v>S0_R_GPIOA_3</v>
          </cell>
        </row>
        <row r="3029">
          <cell r="H3029" t="str">
            <v>RD85.1</v>
          </cell>
          <cell r="I3029" t="str">
            <v>S0_GPIOB_0</v>
          </cell>
        </row>
        <row r="3030">
          <cell r="H3030" t="str">
            <v>RD85.2</v>
          </cell>
          <cell r="I3030" t="str">
            <v>S0_R_GPIOB_0</v>
          </cell>
        </row>
        <row r="3031">
          <cell r="H3031" t="str">
            <v>RD86.1</v>
          </cell>
          <cell r="I3031" t="str">
            <v>S0_GPIOB_1</v>
          </cell>
        </row>
        <row r="3032">
          <cell r="H3032" t="str">
            <v>RD86.2</v>
          </cell>
          <cell r="I3032" t="str">
            <v>S0_R_GPIOB_1</v>
          </cell>
        </row>
        <row r="3033">
          <cell r="H3033" t="str">
            <v>RD87.1</v>
          </cell>
          <cell r="I3033" t="str">
            <v>S0_P5_LED</v>
          </cell>
        </row>
        <row r="3034">
          <cell r="H3034" t="str">
            <v>RD87.2</v>
          </cell>
          <cell r="I3034" t="str">
            <v>S0_SCAND_HSD275</v>
          </cell>
        </row>
        <row r="3035">
          <cell r="H3035" t="str">
            <v>RD88.1</v>
          </cell>
          <cell r="I3035" t="str">
            <v>S0_FE_LED0</v>
          </cell>
        </row>
        <row r="3036">
          <cell r="H3036" t="str">
            <v>RD88.2</v>
          </cell>
          <cell r="I3036" t="str">
            <v>S0_SCANC_HSD280</v>
          </cell>
        </row>
        <row r="3037">
          <cell r="H3037" t="str">
            <v>RD89.1</v>
          </cell>
          <cell r="I3037" t="str">
            <v>S0_FE_LED1</v>
          </cell>
        </row>
        <row r="3038">
          <cell r="H3038" t="str">
            <v>RD89.2</v>
          </cell>
          <cell r="I3038" t="str">
            <v>S0_SCANC_HSD281</v>
          </cell>
        </row>
        <row r="3039">
          <cell r="H3039" t="str">
            <v>RD90.1</v>
          </cell>
          <cell r="I3039" t="str">
            <v>S0_P0_LED</v>
          </cell>
        </row>
        <row r="3040">
          <cell r="H3040" t="str">
            <v>RD90.2</v>
          </cell>
          <cell r="I3040" t="str">
            <v>S0_SCAND_HSD270</v>
          </cell>
        </row>
        <row r="3041">
          <cell r="H3041" t="str">
            <v>RD92.1</v>
          </cell>
          <cell r="I3041" t="str">
            <v>S0_P6_LED</v>
          </cell>
        </row>
        <row r="3042">
          <cell r="H3042" t="str">
            <v>RD92.2</v>
          </cell>
          <cell r="I3042" t="str">
            <v>S0_SCAND_HSD276</v>
          </cell>
        </row>
        <row r="3043">
          <cell r="H3043" t="str">
            <v>RD95.1</v>
          </cell>
          <cell r="I3043" t="str">
            <v>S0_P1_LED</v>
          </cell>
        </row>
        <row r="3044">
          <cell r="H3044" t="str">
            <v>RD95.2</v>
          </cell>
          <cell r="I3044" t="str">
            <v>S0_SCANC_HSD271</v>
          </cell>
        </row>
        <row r="3045">
          <cell r="H3045" t="str">
            <v>RD96.1</v>
          </cell>
          <cell r="I3045" t="str">
            <v>S0_P2_LED</v>
          </cell>
        </row>
        <row r="3046">
          <cell r="H3046" t="str">
            <v>RD96.2</v>
          </cell>
          <cell r="I3046" t="str">
            <v>S0_SCAND_HSD272</v>
          </cell>
        </row>
        <row r="3047">
          <cell r="H3047" t="str">
            <v>RD98.1</v>
          </cell>
          <cell r="I3047" t="str">
            <v>S0_GPIOC_0</v>
          </cell>
        </row>
        <row r="3048">
          <cell r="H3048" t="str">
            <v>RD98.2</v>
          </cell>
          <cell r="I3048" t="str">
            <v>S0_SCANB_HSD079</v>
          </cell>
        </row>
        <row r="3049">
          <cell r="H3049" t="str">
            <v>RD99.1</v>
          </cell>
          <cell r="I3049" t="str">
            <v>S0_GPIOC_1</v>
          </cell>
        </row>
        <row r="3050">
          <cell r="H3050" t="str">
            <v>RD99.2</v>
          </cell>
          <cell r="I3050" t="str">
            <v>S0_SCANB_HSD066</v>
          </cell>
        </row>
        <row r="3051">
          <cell r="H3051" t="str">
            <v>RQ6.1</v>
          </cell>
          <cell r="I3051" t="str">
            <v>S0_QB_K6</v>
          </cell>
        </row>
        <row r="3052">
          <cell r="H3052" t="str">
            <v>RQ6.2</v>
          </cell>
          <cell r="I3052" t="str">
            <v>SC_HSD_K6</v>
          </cell>
        </row>
        <row r="3053">
          <cell r="H3053" t="str">
            <v>RQ35.1</v>
          </cell>
          <cell r="I3053" t="str">
            <v>S0_QB_K35</v>
          </cell>
        </row>
        <row r="3054">
          <cell r="H3054" t="str">
            <v>RQ35.2</v>
          </cell>
          <cell r="I3054" t="str">
            <v>SC_HSD_K35</v>
          </cell>
        </row>
        <row r="3055">
          <cell r="H3055" t="str">
            <v>RQ36.1</v>
          </cell>
          <cell r="I3055" t="str">
            <v>S0_QB_K36</v>
          </cell>
        </row>
        <row r="3056">
          <cell r="H3056" t="str">
            <v>RQ36.2</v>
          </cell>
          <cell r="I3056" t="str">
            <v>SC_HSD_K36</v>
          </cell>
        </row>
        <row r="3057">
          <cell r="H3057" t="str">
            <v>RQ37.1</v>
          </cell>
          <cell r="I3057" t="str">
            <v>S0_QB_K37</v>
          </cell>
        </row>
        <row r="3058">
          <cell r="H3058" t="str">
            <v>RQ37.2</v>
          </cell>
          <cell r="I3058" t="str">
            <v>SC_HSD_K37</v>
          </cell>
        </row>
        <row r="3059">
          <cell r="H3059" t="str">
            <v>RQ38.1</v>
          </cell>
          <cell r="I3059" t="str">
            <v>S0_QB_K38</v>
          </cell>
        </row>
        <row r="3060">
          <cell r="H3060" t="str">
            <v>RQ38.2</v>
          </cell>
          <cell r="I3060" t="str">
            <v>SC_HSD_K38</v>
          </cell>
        </row>
        <row r="3061">
          <cell r="H3061" t="str">
            <v>RQ41.1</v>
          </cell>
          <cell r="I3061" t="str">
            <v>S0_QB_K41</v>
          </cell>
        </row>
        <row r="3062">
          <cell r="H3062" t="str">
            <v>RQ41.2</v>
          </cell>
          <cell r="I3062" t="str">
            <v>SC_HSD_K41</v>
          </cell>
        </row>
        <row r="3063">
          <cell r="H3063" t="str">
            <v>RQ51.1</v>
          </cell>
          <cell r="I3063" t="str">
            <v>S0_QB_K51</v>
          </cell>
        </row>
        <row r="3064">
          <cell r="H3064" t="str">
            <v>RQ51.2</v>
          </cell>
          <cell r="I3064" t="str">
            <v>SC_HSD_K51</v>
          </cell>
        </row>
        <row r="3065">
          <cell r="H3065" t="str">
            <v>RQ124.1</v>
          </cell>
          <cell r="I3065" t="str">
            <v>S0_QB_K124</v>
          </cell>
        </row>
        <row r="3066">
          <cell r="H3066" t="str">
            <v>RQ124.2</v>
          </cell>
          <cell r="I3066" t="str">
            <v>SC_HSD_K124</v>
          </cell>
        </row>
        <row r="3067">
          <cell r="H3067" t="str">
            <v>S0_GPIOA1_2.1</v>
          </cell>
          <cell r="I3067" t="str">
            <v>S0_HL_GPIOA_1</v>
          </cell>
        </row>
        <row r="3068">
          <cell r="H3068" t="str">
            <v>S0_GPIOA1_2.2</v>
          </cell>
          <cell r="I3068" t="str">
            <v>DGND</v>
          </cell>
        </row>
        <row r="3069">
          <cell r="H3069" t="str">
            <v>S0_GPIOA1_2.3</v>
          </cell>
          <cell r="I3069" t="str">
            <v>S0_HL_GPIOA_2</v>
          </cell>
        </row>
        <row r="3070">
          <cell r="H3070" t="str">
            <v>S0_GPIOA1_2.4</v>
          </cell>
          <cell r="I3070" t="str">
            <v>DGND</v>
          </cell>
        </row>
        <row r="3071">
          <cell r="H3071" t="str">
            <v>SITE0.B16</v>
          </cell>
          <cell r="I3071" t="str">
            <v>S0_AT-</v>
          </cell>
        </row>
        <row r="3072">
          <cell r="H3072" t="str">
            <v>SITE0.B15</v>
          </cell>
          <cell r="I3072" t="str">
            <v>S0_AT+</v>
          </cell>
        </row>
        <row r="3073">
          <cell r="H3073" t="str">
            <v>SITE0.R1</v>
          </cell>
          <cell r="I3073" t="str">
            <v>S0_DISB</v>
          </cell>
        </row>
        <row r="3074">
          <cell r="H3074" t="str">
            <v>SITE0.N15</v>
          </cell>
          <cell r="I3074" t="str">
            <v>S0_FE_LED0</v>
          </cell>
        </row>
        <row r="3075">
          <cell r="H3075" t="str">
            <v>SITE0.P15</v>
          </cell>
          <cell r="I3075" t="str">
            <v>S0_FE_LED1</v>
          </cell>
        </row>
        <row r="3076">
          <cell r="H3076" t="str">
            <v>SITE0.L1</v>
          </cell>
          <cell r="I3076" t="str">
            <v>S0_GPIOA_0</v>
          </cell>
        </row>
        <row r="3077">
          <cell r="H3077" t="str">
            <v>SITE0.M1</v>
          </cell>
          <cell r="I3077" t="str">
            <v>S0_GPIOA_1</v>
          </cell>
        </row>
        <row r="3078">
          <cell r="H3078" t="str">
            <v>SITE0.N1</v>
          </cell>
          <cell r="I3078" t="str">
            <v>S0_GPIOA_2</v>
          </cell>
        </row>
        <row r="3079">
          <cell r="H3079" t="str">
            <v>SITE0.P1</v>
          </cell>
          <cell r="I3079" t="str">
            <v>S0_GPIOA_3</v>
          </cell>
        </row>
        <row r="3080">
          <cell r="H3080" t="str">
            <v>SITE0.L2</v>
          </cell>
          <cell r="I3080" t="str">
            <v>S0_GPIOB_0</v>
          </cell>
        </row>
        <row r="3081">
          <cell r="H3081" t="str">
            <v>SITE0.M2</v>
          </cell>
          <cell r="I3081" t="str">
            <v>S0_GPIOB_1</v>
          </cell>
        </row>
        <row r="3082">
          <cell r="H3082" t="str">
            <v>SITE0.N2</v>
          </cell>
          <cell r="I3082" t="str">
            <v>S0_DCH_GPIOB_2</v>
          </cell>
        </row>
        <row r="3083">
          <cell r="H3083" t="str">
            <v>SITE0.L4</v>
          </cell>
          <cell r="I3083" t="str">
            <v>S0_GPIOC_0</v>
          </cell>
        </row>
        <row r="3084">
          <cell r="H3084" t="str">
            <v>SITE0.L5</v>
          </cell>
          <cell r="I3084" t="str">
            <v>S0_GPIOC_1</v>
          </cell>
        </row>
        <row r="3085">
          <cell r="H3085" t="str">
            <v>SITE0.M4</v>
          </cell>
          <cell r="I3085" t="str">
            <v>S0_DCH_GPIOC_2</v>
          </cell>
        </row>
        <row r="3086">
          <cell r="H3086" t="str">
            <v>SITE0.M5</v>
          </cell>
          <cell r="I3086" t="str">
            <v>S0_DCH_GPIOC_3</v>
          </cell>
        </row>
        <row r="3087">
          <cell r="H3087" t="str">
            <v>SITE0.N4</v>
          </cell>
          <cell r="I3087" t="str">
            <v>S0_DCH_GPIOC_4</v>
          </cell>
        </row>
        <row r="3088">
          <cell r="H3088" t="str">
            <v>SITE0.N5</v>
          </cell>
          <cell r="I3088" t="str">
            <v>S0_DCH_GPIOC_5</v>
          </cell>
        </row>
        <row r="3089">
          <cell r="H3089" t="str">
            <v>SITE0.P4</v>
          </cell>
          <cell r="I3089" t="str">
            <v>S0_GPIOD_0</v>
          </cell>
        </row>
        <row r="3090">
          <cell r="H3090" t="str">
            <v>SITE0.P5</v>
          </cell>
          <cell r="I3090" t="str">
            <v>S0_GPIOD_1</v>
          </cell>
        </row>
        <row r="3091">
          <cell r="H3091" t="str">
            <v>SITE0.R9</v>
          </cell>
          <cell r="I3091" t="str">
            <v>S0_DCH_GPIOD_2</v>
          </cell>
        </row>
        <row r="3092">
          <cell r="H3092" t="str">
            <v>SITE0.R7</v>
          </cell>
          <cell r="I3092" t="str">
            <v>S0_DCH_GPIOE_0</v>
          </cell>
        </row>
        <row r="3093">
          <cell r="H3093" t="str">
            <v>SITE0.R8</v>
          </cell>
          <cell r="I3093" t="str">
            <v>S0_DCH_GPIOE_1</v>
          </cell>
        </row>
        <row r="3094">
          <cell r="H3094" t="str">
            <v>SITE0.N7</v>
          </cell>
          <cell r="I3094" t="str">
            <v>S0_DCH_GPIOE_2</v>
          </cell>
        </row>
        <row r="3095">
          <cell r="H3095" t="str">
            <v>SITE0.M7</v>
          </cell>
          <cell r="I3095" t="str">
            <v>S0_DCH_GPIOE_3</v>
          </cell>
        </row>
        <row r="3096">
          <cell r="H3096" t="str">
            <v>SITE0.N8</v>
          </cell>
          <cell r="I3096" t="str">
            <v>S0_DCH_GPIOE_4</v>
          </cell>
        </row>
        <row r="3097">
          <cell r="H3097" t="str">
            <v>SITE0.M8</v>
          </cell>
          <cell r="I3097" t="str">
            <v>S0_DCH_GPIOF_0</v>
          </cell>
        </row>
        <row r="3098">
          <cell r="H3098" t="str">
            <v>SITE0.L8</v>
          </cell>
          <cell r="I3098" t="str">
            <v>S0_DCH_GPIOF_1</v>
          </cell>
        </row>
        <row r="3099">
          <cell r="H3099" t="str">
            <v>SITE0.K8</v>
          </cell>
          <cell r="I3099" t="str">
            <v>S0_DCH_GPIOF_2</v>
          </cell>
        </row>
        <row r="3100">
          <cell r="H3100" t="str">
            <v>SITE0.J8</v>
          </cell>
          <cell r="I3100" t="str">
            <v>S0_DCH_GPIOF_3</v>
          </cell>
        </row>
        <row r="3101">
          <cell r="H3101" t="str">
            <v>SITE0.N9</v>
          </cell>
          <cell r="I3101" t="str">
            <v>S0_DCH_GPIOF_4</v>
          </cell>
        </row>
        <row r="3102">
          <cell r="H3102" t="str">
            <v>SITE0.J4</v>
          </cell>
          <cell r="I3102" t="str">
            <v>S0_INH</v>
          </cell>
        </row>
        <row r="3103">
          <cell r="H3103" t="str">
            <v>SITE0.H15</v>
          </cell>
          <cell r="I3103" t="str">
            <v>S0_P0_LED</v>
          </cell>
        </row>
        <row r="3104">
          <cell r="H3104" t="str">
            <v>SITE0.J16</v>
          </cell>
          <cell r="I3104" t="str">
            <v>S0_P1_LED</v>
          </cell>
        </row>
        <row r="3105">
          <cell r="H3105" t="str">
            <v>SITE0.J15</v>
          </cell>
          <cell r="I3105" t="str">
            <v>S0_P2_LED</v>
          </cell>
        </row>
        <row r="3106">
          <cell r="H3106" t="str">
            <v>SITE0.K15</v>
          </cell>
          <cell r="I3106" t="str">
            <v>S0_DCH_P3_LED</v>
          </cell>
        </row>
        <row r="3107">
          <cell r="H3107" t="str">
            <v>SITE0.L15</v>
          </cell>
          <cell r="I3107" t="str">
            <v>S0_P5_LED</v>
          </cell>
        </row>
        <row r="3108">
          <cell r="H3108" t="str">
            <v>SITE0.M15</v>
          </cell>
          <cell r="I3108" t="str">
            <v>S0_P6_LED</v>
          </cell>
        </row>
        <row r="3109">
          <cell r="H3109" t="str">
            <v>SITE0.T1</v>
          </cell>
          <cell r="I3109" t="str">
            <v>S0_RESETB</v>
          </cell>
        </row>
        <row r="3110">
          <cell r="H3110" t="str">
            <v>SITE0.A10</v>
          </cell>
          <cell r="I3110" t="str">
            <v>S0_HSD114</v>
          </cell>
        </row>
        <row r="3111">
          <cell r="H3111" t="str">
            <v>SITE0.D11</v>
          </cell>
          <cell r="I3111" t="str">
            <v>S0_RTT</v>
          </cell>
        </row>
        <row r="3112">
          <cell r="H3112" t="str">
            <v>GOLDEN0.B16</v>
          </cell>
          <cell r="I3112" t="str">
            <v>SG0_AT-</v>
          </cell>
        </row>
        <row r="3113">
          <cell r="H3113" t="str">
            <v>GOLDEN0.B15</v>
          </cell>
          <cell r="I3113" t="str">
            <v>SG0_AT+</v>
          </cell>
        </row>
        <row r="3114">
          <cell r="H3114" t="str">
            <v>GOLDEN0.R1</v>
          </cell>
          <cell r="I3114" t="str">
            <v>SG0_DISB</v>
          </cell>
        </row>
        <row r="3115">
          <cell r="H3115" t="str">
            <v>GOLDEN0.N15</v>
          </cell>
          <cell r="I3115" t="str">
            <v>SG0_FE_LED0</v>
          </cell>
        </row>
        <row r="3116">
          <cell r="H3116" t="str">
            <v>GOLDEN0.P15</v>
          </cell>
          <cell r="I3116" t="str">
            <v>SG0_FE_LED1</v>
          </cell>
        </row>
        <row r="3117">
          <cell r="H3117" t="str">
            <v>GOLDEN0.L1</v>
          </cell>
          <cell r="I3117" t="str">
            <v>SG0_GPIOA_0</v>
          </cell>
        </row>
        <row r="3118">
          <cell r="H3118" t="str">
            <v>GOLDEN0.M1</v>
          </cell>
          <cell r="I3118" t="str">
            <v>SG0_GPIOA_1</v>
          </cell>
        </row>
        <row r="3119">
          <cell r="H3119" t="str">
            <v>GOLDEN0.N1</v>
          </cell>
          <cell r="I3119" t="str">
            <v>SG0_GPIOA_2</v>
          </cell>
        </row>
        <row r="3120">
          <cell r="H3120" t="str">
            <v>GOLDEN0.P1</v>
          </cell>
          <cell r="I3120" t="str">
            <v>SG0_GPIOA_3</v>
          </cell>
        </row>
        <row r="3121">
          <cell r="H3121" t="str">
            <v>GOLDEN0.L2</v>
          </cell>
          <cell r="I3121" t="str">
            <v>SG0_GPIOB_0</v>
          </cell>
        </row>
        <row r="3122">
          <cell r="H3122" t="str">
            <v>GOLDEN0.M2</v>
          </cell>
          <cell r="I3122" t="str">
            <v>SG0_GPIOB_1</v>
          </cell>
        </row>
        <row r="3123">
          <cell r="H3123" t="str">
            <v>GOLDEN0.N2</v>
          </cell>
          <cell r="I3123" t="str">
            <v>SG0_GPIOB_2</v>
          </cell>
        </row>
        <row r="3124">
          <cell r="H3124" t="str">
            <v>GOLDEN0.L4</v>
          </cell>
          <cell r="I3124" t="str">
            <v>SG0_GPIOC_0</v>
          </cell>
        </row>
        <row r="3125">
          <cell r="H3125" t="str">
            <v>GOLDEN0.L5</v>
          </cell>
          <cell r="I3125" t="str">
            <v>SG0_GPIOC_1</v>
          </cell>
        </row>
        <row r="3126">
          <cell r="H3126" t="str">
            <v>GOLDEN0.M4</v>
          </cell>
          <cell r="I3126" t="str">
            <v>SG0_GPIOC_2</v>
          </cell>
        </row>
        <row r="3127">
          <cell r="H3127" t="str">
            <v>GOLDEN0.M5</v>
          </cell>
          <cell r="I3127" t="str">
            <v>SG0_GPIOC_3</v>
          </cell>
        </row>
        <row r="3128">
          <cell r="H3128" t="str">
            <v>GOLDEN0.N4</v>
          </cell>
          <cell r="I3128" t="str">
            <v>SG0_GPIOC_4</v>
          </cell>
        </row>
        <row r="3129">
          <cell r="H3129" t="str">
            <v>GOLDEN0.N5</v>
          </cell>
          <cell r="I3129" t="str">
            <v>SG0_GPIOC_5</v>
          </cell>
        </row>
        <row r="3130">
          <cell r="H3130" t="str">
            <v>GOLDEN0.P4</v>
          </cell>
          <cell r="I3130" t="str">
            <v>SG0_GPIOD_0</v>
          </cell>
        </row>
        <row r="3131">
          <cell r="H3131" t="str">
            <v>GOLDEN0.P5</v>
          </cell>
          <cell r="I3131" t="str">
            <v>SG0_GPIOD_1</v>
          </cell>
        </row>
        <row r="3132">
          <cell r="H3132" t="str">
            <v>GOLDEN0.R9</v>
          </cell>
          <cell r="I3132" t="str">
            <v>SG0_GPIOD_2</v>
          </cell>
        </row>
        <row r="3133">
          <cell r="H3133" t="str">
            <v>GOLDEN0.R7</v>
          </cell>
          <cell r="I3133" t="str">
            <v>SG0_GPIOE_0</v>
          </cell>
        </row>
        <row r="3134">
          <cell r="H3134" t="str">
            <v>GOLDEN0.R8</v>
          </cell>
          <cell r="I3134" t="str">
            <v>SG0_GPIOE_1</v>
          </cell>
        </row>
        <row r="3135">
          <cell r="H3135" t="str">
            <v>GOLDEN0.N7</v>
          </cell>
          <cell r="I3135" t="str">
            <v>SG0_GPIOE_2</v>
          </cell>
        </row>
        <row r="3136">
          <cell r="H3136" t="str">
            <v>GOLDEN0.M7</v>
          </cell>
          <cell r="I3136" t="str">
            <v>SG0_GPIOE_3</v>
          </cell>
        </row>
        <row r="3137">
          <cell r="H3137" t="str">
            <v>GOLDEN0.N8</v>
          </cell>
          <cell r="I3137" t="str">
            <v>SG0_GPIOE_4</v>
          </cell>
        </row>
        <row r="3138">
          <cell r="H3138" t="str">
            <v>GOLDEN0.M8</v>
          </cell>
          <cell r="I3138" t="str">
            <v>SG0_GPIOF_0</v>
          </cell>
        </row>
        <row r="3139">
          <cell r="H3139" t="str">
            <v>GOLDEN0.L8</v>
          </cell>
          <cell r="I3139" t="str">
            <v>SG0_GPIOF_1</v>
          </cell>
        </row>
        <row r="3140">
          <cell r="H3140" t="str">
            <v>GOLDEN0.K8</v>
          </cell>
          <cell r="I3140" t="str">
            <v>SG0_GPIOF_2</v>
          </cell>
        </row>
        <row r="3141">
          <cell r="H3141" t="str">
            <v>GOLDEN0.J8</v>
          </cell>
          <cell r="I3141" t="str">
            <v>SG0_GPIOF_3</v>
          </cell>
        </row>
        <row r="3142">
          <cell r="H3142" t="str">
            <v>GOLDEN0.N9</v>
          </cell>
          <cell r="I3142" t="str">
            <v>SG0_GPIOF_4</v>
          </cell>
        </row>
        <row r="3143">
          <cell r="H3143" t="str">
            <v>GOLDEN0.J4</v>
          </cell>
          <cell r="I3143" t="str">
            <v>SG0_INH</v>
          </cell>
        </row>
        <row r="3144">
          <cell r="H3144" t="str">
            <v>GOLDEN0.H15</v>
          </cell>
          <cell r="I3144" t="str">
            <v>SG0_P0_LED</v>
          </cell>
        </row>
        <row r="3145">
          <cell r="H3145" t="str">
            <v>GOLDEN0.J16</v>
          </cell>
          <cell r="I3145" t="str">
            <v>SG0_P1_LED</v>
          </cell>
        </row>
        <row r="3146">
          <cell r="H3146" t="str">
            <v>GOLDEN0.J15</v>
          </cell>
          <cell r="I3146" t="str">
            <v>SG0_P2_LED</v>
          </cell>
        </row>
        <row r="3147">
          <cell r="H3147" t="str">
            <v>GOLDEN0.K15</v>
          </cell>
          <cell r="I3147" t="str">
            <v>SG0_P3_LED</v>
          </cell>
        </row>
        <row r="3148">
          <cell r="H3148" t="str">
            <v>GOLDEN0.L15</v>
          </cell>
          <cell r="I3148" t="str">
            <v>SG0_P5_LED</v>
          </cell>
        </row>
        <row r="3149">
          <cell r="H3149" t="str">
            <v>GOLDEN0.M15</v>
          </cell>
          <cell r="I3149" t="str">
            <v>SG0_P6_LED</v>
          </cell>
        </row>
        <row r="3150">
          <cell r="H3150" t="str">
            <v>GOLDEN0.T1</v>
          </cell>
          <cell r="I3150" t="str">
            <v>SG0_RESETB</v>
          </cell>
        </row>
        <row r="3151">
          <cell r="H3151" t="str">
            <v>GOLDEN0.A10</v>
          </cell>
          <cell r="I3151" t="str">
            <v>SG0_RSET</v>
          </cell>
        </row>
        <row r="3152">
          <cell r="H3152" t="str">
            <v>GOLDEN0.D11</v>
          </cell>
          <cell r="I3152" t="str">
            <v>SG0_RTT</v>
          </cell>
        </row>
        <row r="3153">
          <cell r="H3153" t="str">
            <v>R24.1</v>
          </cell>
          <cell r="I3153" t="str">
            <v>SG0_INH</v>
          </cell>
        </row>
        <row r="3154">
          <cell r="H3154" t="str">
            <v>R24.2</v>
          </cell>
          <cell r="I3154" t="str">
            <v>DGND</v>
          </cell>
        </row>
        <row r="3155">
          <cell r="H3155" t="str">
            <v>R56.1</v>
          </cell>
          <cell r="I3155" t="str">
            <v>SG0_RTT</v>
          </cell>
        </row>
        <row r="3156">
          <cell r="H3156" t="str">
            <v>R56.2</v>
          </cell>
          <cell r="I3156" t="str">
            <v>DGND</v>
          </cell>
        </row>
        <row r="3157">
          <cell r="H3157" t="str">
            <v>R60.1</v>
          </cell>
          <cell r="I3157" t="str">
            <v>SG0_GPIOA_3</v>
          </cell>
        </row>
        <row r="3158">
          <cell r="H3158" t="str">
            <v>R60.2</v>
          </cell>
          <cell r="I3158" t="str">
            <v>SG0_SRC_DVDD33</v>
          </cell>
        </row>
        <row r="3159">
          <cell r="H3159" t="str">
            <v>R61.1</v>
          </cell>
          <cell r="I3159" t="str">
            <v>SG0_GPIOB_0</v>
          </cell>
        </row>
        <row r="3160">
          <cell r="H3160" t="str">
            <v>R61.2</v>
          </cell>
          <cell r="I3160" t="str">
            <v>SG0_SRC_DVDD33</v>
          </cell>
        </row>
        <row r="3161">
          <cell r="H3161" t="str">
            <v>R62.1</v>
          </cell>
          <cell r="I3161" t="str">
            <v>SG0_GPIOB_1</v>
          </cell>
        </row>
        <row r="3162">
          <cell r="H3162" t="str">
            <v>R62.2</v>
          </cell>
          <cell r="I3162" t="str">
            <v>DGND</v>
          </cell>
        </row>
        <row r="3163">
          <cell r="H3163" t="str">
            <v>R63.1</v>
          </cell>
          <cell r="I3163" t="str">
            <v>SG0_GPIOC_0</v>
          </cell>
        </row>
        <row r="3164">
          <cell r="H3164" t="str">
            <v>R63.2</v>
          </cell>
          <cell r="I3164" t="str">
            <v>SG0_SRC_DVDD33</v>
          </cell>
        </row>
        <row r="3165">
          <cell r="H3165" t="str">
            <v>R64.1</v>
          </cell>
          <cell r="I3165" t="str">
            <v>SG0_GPIOC_1</v>
          </cell>
        </row>
        <row r="3166">
          <cell r="H3166" t="str">
            <v>R64.2</v>
          </cell>
          <cell r="I3166" t="str">
            <v>SG0_SRC_DVDD33</v>
          </cell>
        </row>
        <row r="3167">
          <cell r="H3167" t="str">
            <v>R66.1</v>
          </cell>
          <cell r="I3167" t="str">
            <v>SG0_GPIOC_2</v>
          </cell>
        </row>
        <row r="3168">
          <cell r="H3168" t="str">
            <v>R66.2</v>
          </cell>
          <cell r="I3168" t="str">
            <v>SG0_SRC_DVDD33</v>
          </cell>
        </row>
        <row r="3169">
          <cell r="H3169" t="str">
            <v>R67.1</v>
          </cell>
          <cell r="I3169" t="str">
            <v>SG0_GPIOC_4</v>
          </cell>
        </row>
        <row r="3170">
          <cell r="H3170" t="str">
            <v>R67.2</v>
          </cell>
          <cell r="I3170" t="str">
            <v>SG0_SRC_DVDD33</v>
          </cell>
        </row>
        <row r="3171">
          <cell r="H3171" t="str">
            <v>R68.1</v>
          </cell>
          <cell r="I3171" t="str">
            <v>SG0_GPIOC_3</v>
          </cell>
        </row>
        <row r="3172">
          <cell r="H3172" t="str">
            <v>R68.2</v>
          </cell>
          <cell r="I3172" t="str">
            <v>SG0_SRC_DVDD33</v>
          </cell>
        </row>
        <row r="3173">
          <cell r="H3173" t="str">
            <v>R69.1</v>
          </cell>
          <cell r="I3173" t="str">
            <v>SG0_RSET</v>
          </cell>
        </row>
        <row r="3174">
          <cell r="H3174" t="str">
            <v>R69.2</v>
          </cell>
          <cell r="I3174" t="str">
            <v>DGND</v>
          </cell>
        </row>
        <row r="3175">
          <cell r="H3175" t="str">
            <v>R70.1</v>
          </cell>
          <cell r="I3175" t="str">
            <v>SG0_RESETB</v>
          </cell>
        </row>
        <row r="3176">
          <cell r="H3176" t="str">
            <v>R70.2</v>
          </cell>
          <cell r="I3176" t="str">
            <v>SG0_SRC_DVDD33</v>
          </cell>
        </row>
        <row r="3177">
          <cell r="H3177" t="str">
            <v>R71.1</v>
          </cell>
          <cell r="I3177" t="str">
            <v>SG0_DISB</v>
          </cell>
        </row>
        <row r="3178">
          <cell r="H3178" t="str">
            <v>R71.2</v>
          </cell>
          <cell r="I3178" t="str">
            <v>SG0_SRC_DVDD33</v>
          </cell>
        </row>
        <row r="3179">
          <cell r="H3179" t="str">
            <v>R263.1</v>
          </cell>
          <cell r="I3179" t="str">
            <v>SG0_GPIOB_1</v>
          </cell>
        </row>
        <row r="3180">
          <cell r="H3180" t="str">
            <v>R263.2</v>
          </cell>
          <cell r="I3180" t="str">
            <v>SG0_SRC_DVDD33</v>
          </cell>
        </row>
        <row r="3181">
          <cell r="H3181" t="str">
            <v>R264.1</v>
          </cell>
          <cell r="I3181" t="str">
            <v>SG0_GPIOB_0</v>
          </cell>
        </row>
        <row r="3182">
          <cell r="H3182" t="str">
            <v>R264.2</v>
          </cell>
          <cell r="I3182" t="str">
            <v>DGND</v>
          </cell>
        </row>
        <row r="3183">
          <cell r="H3183" t="str">
            <v>R347.1</v>
          </cell>
          <cell r="I3183" t="str">
            <v>SG0_GPIOA_2</v>
          </cell>
        </row>
        <row r="3184">
          <cell r="H3184" t="str">
            <v>R347.2</v>
          </cell>
          <cell r="I3184" t="str">
            <v>S0_DS_HSD998</v>
          </cell>
        </row>
        <row r="3185">
          <cell r="H3185" t="str">
            <v>R348.1</v>
          </cell>
          <cell r="I3185" t="str">
            <v>SG0_GPIOA_1</v>
          </cell>
        </row>
        <row r="3186">
          <cell r="H3186" t="str">
            <v>R348.2</v>
          </cell>
          <cell r="I3186" t="str">
            <v>S0_HSD999</v>
          </cell>
        </row>
        <row r="3187">
          <cell r="H3187" t="str">
            <v>R350.1</v>
          </cell>
          <cell r="I3187" t="str">
            <v>SG0_SRC_DVDD33</v>
          </cell>
        </row>
        <row r="3188">
          <cell r="H3188" t="str">
            <v>R350.2</v>
          </cell>
          <cell r="I3188" t="str">
            <v>S0_DS_HSD998</v>
          </cell>
        </row>
        <row r="3189">
          <cell r="H3189" t="str">
            <v>R351.1</v>
          </cell>
          <cell r="I3189" t="str">
            <v>S0_HSD999</v>
          </cell>
        </row>
        <row r="3190">
          <cell r="H3190" t="str">
            <v>R351.2</v>
          </cell>
          <cell r="I3190" t="str">
            <v>SG0_SRC_DVDD33</v>
          </cell>
        </row>
        <row r="3191">
          <cell r="H3191" t="str">
            <v>R552.1</v>
          </cell>
          <cell r="I3191" t="str">
            <v>DGND</v>
          </cell>
        </row>
        <row r="3192">
          <cell r="H3192" t="str">
            <v>R552.2</v>
          </cell>
          <cell r="I3192" t="str">
            <v>SG0_GPIOA_3</v>
          </cell>
        </row>
        <row r="3193">
          <cell r="H3193" t="str">
            <v>R553.1</v>
          </cell>
          <cell r="I3193" t="str">
            <v>SG0_GPIOB_2</v>
          </cell>
        </row>
        <row r="3194">
          <cell r="H3194" t="str">
            <v>R553.2</v>
          </cell>
          <cell r="I3194">
            <v>0</v>
          </cell>
        </row>
        <row r="3195">
          <cell r="H3195" t="str">
            <v>R554.1</v>
          </cell>
          <cell r="I3195" t="str">
            <v>SG0_GPIOC_5</v>
          </cell>
        </row>
        <row r="3196">
          <cell r="H3196" t="str">
            <v>R554.2</v>
          </cell>
          <cell r="I3196" t="str">
            <v>SG0_SRC_DVDD33</v>
          </cell>
        </row>
        <row r="3197">
          <cell r="H3197" t="str">
            <v>R555.1</v>
          </cell>
          <cell r="I3197" t="str">
            <v>SG0_GPIOD_0</v>
          </cell>
        </row>
        <row r="3198">
          <cell r="H3198" t="str">
            <v>R555.2</v>
          </cell>
          <cell r="I3198">
            <v>0</v>
          </cell>
        </row>
        <row r="3199">
          <cell r="H3199" t="str">
            <v>R556.1</v>
          </cell>
          <cell r="I3199" t="str">
            <v>SG0_GPIOD_1</v>
          </cell>
        </row>
        <row r="3200">
          <cell r="H3200" t="str">
            <v>R556.2</v>
          </cell>
          <cell r="I3200">
            <v>0</v>
          </cell>
        </row>
        <row r="3201">
          <cell r="H3201" t="str">
            <v>R557.1</v>
          </cell>
          <cell r="I3201" t="str">
            <v>SG0_GPIOD_2</v>
          </cell>
        </row>
        <row r="3202">
          <cell r="H3202" t="str">
            <v>R557.2</v>
          </cell>
          <cell r="I3202">
            <v>0</v>
          </cell>
        </row>
        <row r="3203">
          <cell r="H3203" t="str">
            <v>R558.1</v>
          </cell>
          <cell r="I3203" t="str">
            <v>SG0_GPIOE_0</v>
          </cell>
        </row>
        <row r="3204">
          <cell r="H3204" t="str">
            <v>R558.2</v>
          </cell>
          <cell r="I3204">
            <v>0</v>
          </cell>
        </row>
        <row r="3205">
          <cell r="H3205" t="str">
            <v>R559.1</v>
          </cell>
          <cell r="I3205" t="str">
            <v>SG0_GPIOE_1</v>
          </cell>
        </row>
        <row r="3206">
          <cell r="H3206" t="str">
            <v>R559.2</v>
          </cell>
          <cell r="I3206">
            <v>0</v>
          </cell>
        </row>
        <row r="3207">
          <cell r="H3207" t="str">
            <v>R560.1</v>
          </cell>
          <cell r="I3207" t="str">
            <v>SG0_GPIOE_2</v>
          </cell>
        </row>
        <row r="3208">
          <cell r="H3208" t="str">
            <v>R560.2</v>
          </cell>
          <cell r="I3208">
            <v>0</v>
          </cell>
        </row>
        <row r="3209">
          <cell r="H3209" t="str">
            <v>R561.1</v>
          </cell>
          <cell r="I3209" t="str">
            <v>SG0_GPIOE_3</v>
          </cell>
        </row>
        <row r="3210">
          <cell r="H3210" t="str">
            <v>R561.2</v>
          </cell>
          <cell r="I3210">
            <v>0</v>
          </cell>
        </row>
        <row r="3211">
          <cell r="H3211" t="str">
            <v>R562.1</v>
          </cell>
          <cell r="I3211" t="str">
            <v>SG0_GPIOE_4</v>
          </cell>
        </row>
        <row r="3212">
          <cell r="H3212" t="str">
            <v>R562.2</v>
          </cell>
          <cell r="I3212">
            <v>0</v>
          </cell>
        </row>
        <row r="3213">
          <cell r="H3213" t="str">
            <v>R563.1</v>
          </cell>
          <cell r="I3213" t="str">
            <v>SG0_GPIOF_0</v>
          </cell>
        </row>
        <row r="3214">
          <cell r="H3214" t="str">
            <v>R563.2</v>
          </cell>
          <cell r="I3214" t="str">
            <v>SG0_SRC_DVDD33</v>
          </cell>
        </row>
        <row r="3215">
          <cell r="H3215" t="str">
            <v>R564.1</v>
          </cell>
          <cell r="I3215" t="str">
            <v>SG0_GPIOF_1</v>
          </cell>
        </row>
        <row r="3216">
          <cell r="H3216" t="str">
            <v>R564.2</v>
          </cell>
          <cell r="I3216" t="str">
            <v>SG0_SRC_DVDD33</v>
          </cell>
        </row>
        <row r="3217">
          <cell r="H3217" t="str">
            <v>R565.1</v>
          </cell>
          <cell r="I3217" t="str">
            <v>SG0_GPIOF_2</v>
          </cell>
        </row>
        <row r="3218">
          <cell r="H3218" t="str">
            <v>R565.2</v>
          </cell>
          <cell r="I3218" t="str">
            <v>SG0_SRC_DVDD33</v>
          </cell>
        </row>
        <row r="3219">
          <cell r="H3219" t="str">
            <v>R566.1</v>
          </cell>
          <cell r="I3219" t="str">
            <v>SG0_GPIOF_3</v>
          </cell>
        </row>
        <row r="3220">
          <cell r="H3220" t="str">
            <v>R566.2</v>
          </cell>
          <cell r="I3220" t="str">
            <v>SG0_SRC_DVDD33</v>
          </cell>
        </row>
        <row r="3221">
          <cell r="H3221" t="str">
            <v>R567.1</v>
          </cell>
          <cell r="I3221" t="str">
            <v>SG0_GPIOF_4</v>
          </cell>
        </row>
        <row r="3222">
          <cell r="H3222" t="str">
            <v>R567.2</v>
          </cell>
          <cell r="I3222">
            <v>0</v>
          </cell>
        </row>
        <row r="3223">
          <cell r="H3223" t="str">
            <v>R568.1</v>
          </cell>
          <cell r="I3223" t="str">
            <v>SG0_GPIOC_0</v>
          </cell>
        </row>
        <row r="3224">
          <cell r="H3224" t="str">
            <v>R568.2</v>
          </cell>
          <cell r="I3224" t="str">
            <v>DGND</v>
          </cell>
        </row>
        <row r="3225">
          <cell r="H3225" t="str">
            <v>R569.1</v>
          </cell>
          <cell r="I3225" t="str">
            <v>SG0_GPIOC_1</v>
          </cell>
        </row>
        <row r="3226">
          <cell r="H3226" t="str">
            <v>R569.2</v>
          </cell>
          <cell r="I3226" t="str">
            <v>DGND</v>
          </cell>
        </row>
        <row r="3227">
          <cell r="H3227" t="str">
            <v>R570.1</v>
          </cell>
          <cell r="I3227" t="str">
            <v>SG0_GPIOC_2</v>
          </cell>
        </row>
        <row r="3228">
          <cell r="H3228" t="str">
            <v>R570.2</v>
          </cell>
          <cell r="I3228" t="str">
            <v>DGND</v>
          </cell>
        </row>
        <row r="3229">
          <cell r="H3229" t="str">
            <v>R571.1</v>
          </cell>
          <cell r="I3229" t="str">
            <v>SG0_GPIOC_3</v>
          </cell>
        </row>
        <row r="3230">
          <cell r="H3230" t="str">
            <v>R571.2</v>
          </cell>
          <cell r="I3230" t="str">
            <v>DGND</v>
          </cell>
        </row>
        <row r="3231">
          <cell r="H3231" t="str">
            <v>R572.1</v>
          </cell>
          <cell r="I3231" t="str">
            <v>SG0_GPIOC_4</v>
          </cell>
        </row>
        <row r="3232">
          <cell r="H3232" t="str">
            <v>R572.2</v>
          </cell>
          <cell r="I3232" t="str">
            <v>DGND</v>
          </cell>
        </row>
        <row r="3233">
          <cell r="H3233" t="str">
            <v>R573.1</v>
          </cell>
          <cell r="I3233" t="str">
            <v>SG0_GPIOC_5</v>
          </cell>
        </row>
        <row r="3234">
          <cell r="H3234" t="str">
            <v>R573.2</v>
          </cell>
          <cell r="I3234" t="str">
            <v>DGND</v>
          </cell>
        </row>
        <row r="3235">
          <cell r="H3235" t="str">
            <v>R574.1</v>
          </cell>
          <cell r="I3235" t="str">
            <v>SG0_GPIOF_3</v>
          </cell>
        </row>
        <row r="3236">
          <cell r="H3236" t="str">
            <v>R574.2</v>
          </cell>
          <cell r="I3236" t="str">
            <v>DGND</v>
          </cell>
        </row>
        <row r="3237">
          <cell r="H3237" t="str">
            <v>R575.1</v>
          </cell>
          <cell r="I3237" t="str">
            <v>SG0_GPIOF_2</v>
          </cell>
        </row>
        <row r="3238">
          <cell r="H3238" t="str">
            <v>R575.2</v>
          </cell>
          <cell r="I3238" t="str">
            <v>DGND</v>
          </cell>
        </row>
        <row r="3239">
          <cell r="H3239" t="str">
            <v>R576.1</v>
          </cell>
          <cell r="I3239" t="str">
            <v>SG0_GPIOF_1</v>
          </cell>
        </row>
        <row r="3240">
          <cell r="H3240" t="str">
            <v>R576.2</v>
          </cell>
          <cell r="I3240" t="str">
            <v>DGND</v>
          </cell>
        </row>
        <row r="3241">
          <cell r="H3241" t="str">
            <v>R577.1</v>
          </cell>
          <cell r="I3241" t="str">
            <v>SG0_GPIOF_0</v>
          </cell>
        </row>
        <row r="3242">
          <cell r="H3242" t="str">
            <v>R577.2</v>
          </cell>
          <cell r="I3242" t="str">
            <v>DGND</v>
          </cell>
        </row>
        <row r="3243">
          <cell r="H3243" t="str">
            <v>R578.1</v>
          </cell>
          <cell r="I3243" t="str">
            <v>SG0_AT-</v>
          </cell>
        </row>
        <row r="3244">
          <cell r="H3244" t="str">
            <v>R578.2</v>
          </cell>
          <cell r="I3244">
            <v>0</v>
          </cell>
        </row>
        <row r="3245">
          <cell r="H3245" t="str">
            <v>R579.1</v>
          </cell>
          <cell r="I3245" t="str">
            <v>SG0_AT+</v>
          </cell>
        </row>
        <row r="3246">
          <cell r="H3246" t="str">
            <v>R579.2</v>
          </cell>
          <cell r="I3246">
            <v>0</v>
          </cell>
        </row>
        <row r="3247">
          <cell r="H3247" t="str">
            <v>R584.1</v>
          </cell>
          <cell r="I3247" t="str">
            <v>SG0_RESETB</v>
          </cell>
        </row>
        <row r="3248">
          <cell r="H3248" t="str">
            <v>R584.2</v>
          </cell>
          <cell r="I3248" t="str">
            <v>SC_HSD070</v>
          </cell>
        </row>
        <row r="3249">
          <cell r="H3249" t="str">
            <v>SG0_FE_LED0.1</v>
          </cell>
          <cell r="I3249" t="str">
            <v>SG0_FE_LED0</v>
          </cell>
        </row>
        <row r="3250">
          <cell r="H3250" t="str">
            <v>SG0_FE_LED1.1</v>
          </cell>
          <cell r="I3250" t="str">
            <v>SG0_FE_LED1</v>
          </cell>
        </row>
        <row r="3251">
          <cell r="H3251" t="str">
            <v>SG0_GPIOA1_2.1</v>
          </cell>
          <cell r="I3251" t="str">
            <v>SG0_GPIOA_1</v>
          </cell>
        </row>
        <row r="3252">
          <cell r="H3252" t="str">
            <v>SG0_GPIOA1_2.2</v>
          </cell>
          <cell r="I3252" t="str">
            <v>DGND</v>
          </cell>
        </row>
        <row r="3253">
          <cell r="H3253" t="str">
            <v>SG0_GPIOA1_2.3</v>
          </cell>
          <cell r="I3253" t="str">
            <v>SG0_GPIOA_2</v>
          </cell>
        </row>
        <row r="3254">
          <cell r="H3254" t="str">
            <v>SG0_GPIOA1_2.4</v>
          </cell>
          <cell r="I3254" t="str">
            <v>DGND</v>
          </cell>
        </row>
        <row r="3255">
          <cell r="H3255" t="str">
            <v>SG0_GPIOA3.1</v>
          </cell>
          <cell r="I3255" t="str">
            <v>SG0_GPIOA_3</v>
          </cell>
        </row>
        <row r="3256">
          <cell r="H3256" t="str">
            <v>SG0_GPIOA_0.1</v>
          </cell>
          <cell r="I3256" t="str">
            <v>SG0_GPIOA_0</v>
          </cell>
        </row>
        <row r="3257">
          <cell r="H3257" t="str">
            <v>SG0_INH.1</v>
          </cell>
          <cell r="I3257" t="str">
            <v>SG0_INH</v>
          </cell>
        </row>
        <row r="3258">
          <cell r="H3258" t="str">
            <v>SG0_P0_LED.1</v>
          </cell>
          <cell r="I3258" t="str">
            <v>SG0_P0_LED</v>
          </cell>
        </row>
        <row r="3259">
          <cell r="H3259" t="str">
            <v>SG0_P1_LED.1</v>
          </cell>
          <cell r="I3259" t="str">
            <v>SG0_P1_LED</v>
          </cell>
        </row>
        <row r="3260">
          <cell r="H3260" t="str">
            <v>SG0_P2_LED.1</v>
          </cell>
          <cell r="I3260" t="str">
            <v>SG0_P2_LED</v>
          </cell>
        </row>
        <row r="3261">
          <cell r="H3261" t="str">
            <v>SG0_P3_LED.1</v>
          </cell>
          <cell r="I3261" t="str">
            <v>SG0_P3_LED</v>
          </cell>
        </row>
        <row r="3262">
          <cell r="H3262" t="str">
            <v>SG0_P5_LED.1</v>
          </cell>
          <cell r="I3262" t="str">
            <v>SG0_P5_LED</v>
          </cell>
        </row>
        <row r="3263">
          <cell r="H3263" t="str">
            <v>SG0_P6_LED.1</v>
          </cell>
          <cell r="I3263" t="str">
            <v>SG0_P6_LED</v>
          </cell>
        </row>
        <row r="3264">
          <cell r="H3264" t="str">
            <v>BD15.1</v>
          </cell>
          <cell r="I3264" t="str">
            <v>MGND</v>
          </cell>
        </row>
        <row r="3265">
          <cell r="H3265" t="str">
            <v>BD15.2</v>
          </cell>
          <cell r="I3265" t="str">
            <v>DGND</v>
          </cell>
        </row>
        <row r="3266">
          <cell r="H3266" t="str">
            <v>BD16.1</v>
          </cell>
          <cell r="I3266" t="str">
            <v>MGND</v>
          </cell>
        </row>
        <row r="3267">
          <cell r="H3267" t="str">
            <v>BD16.2</v>
          </cell>
          <cell r="I3267" t="str">
            <v>DGND</v>
          </cell>
        </row>
        <row r="3268">
          <cell r="H3268" t="str">
            <v>BD17.1</v>
          </cell>
          <cell r="I3268" t="str">
            <v>DGND</v>
          </cell>
        </row>
        <row r="3269">
          <cell r="H3269" t="str">
            <v>BD17.2</v>
          </cell>
          <cell r="I3269" t="str">
            <v>MGND</v>
          </cell>
        </row>
        <row r="3270">
          <cell r="H3270" t="str">
            <v>BD18.1</v>
          </cell>
          <cell r="I3270" t="str">
            <v>DGND</v>
          </cell>
        </row>
        <row r="3271">
          <cell r="H3271" t="str">
            <v>BD18.2</v>
          </cell>
          <cell r="I3271" t="str">
            <v>MGND</v>
          </cell>
        </row>
        <row r="3272">
          <cell r="H3272" t="str">
            <v>C168.1</v>
          </cell>
          <cell r="I3272" t="str">
            <v>DGND</v>
          </cell>
        </row>
        <row r="3273">
          <cell r="H3273" t="str">
            <v>C168.2</v>
          </cell>
          <cell r="I3273" t="str">
            <v>S0_1_CKXTAL2</v>
          </cell>
        </row>
        <row r="3274">
          <cell r="H3274" t="str">
            <v>C169.1</v>
          </cell>
          <cell r="I3274" t="str">
            <v>DGND</v>
          </cell>
        </row>
        <row r="3275">
          <cell r="H3275" t="str">
            <v>C169.2</v>
          </cell>
          <cell r="I3275" t="str">
            <v>S0_1_CKXTAL1</v>
          </cell>
        </row>
        <row r="3276">
          <cell r="H3276" t="str">
            <v>C170.1</v>
          </cell>
          <cell r="I3276" t="str">
            <v>SC_FLASH_3V3</v>
          </cell>
        </row>
        <row r="3277">
          <cell r="H3277" t="str">
            <v>C170.2</v>
          </cell>
          <cell r="I3277" t="str">
            <v>DGND</v>
          </cell>
        </row>
        <row r="3278">
          <cell r="H3278" t="str">
            <v>CD168.1</v>
          </cell>
          <cell r="I3278" t="str">
            <v>S0_VO09</v>
          </cell>
        </row>
        <row r="3279">
          <cell r="H3279" t="str">
            <v>CD168.2</v>
          </cell>
          <cell r="I3279" t="str">
            <v>DGND</v>
          </cell>
        </row>
        <row r="3280">
          <cell r="H3280" t="str">
            <v>CMOS1.5</v>
          </cell>
          <cell r="I3280" t="str">
            <v>S0_1_VSENSE</v>
          </cell>
        </row>
        <row r="3281">
          <cell r="H3281" t="str">
            <v>CMOS1.6</v>
          </cell>
          <cell r="I3281" t="str">
            <v>S0_1_VSENSE</v>
          </cell>
        </row>
        <row r="3282">
          <cell r="H3282" t="str">
            <v>CMOS1.10</v>
          </cell>
          <cell r="I3282" t="str">
            <v>S0_1_VSENSE</v>
          </cell>
        </row>
        <row r="3283">
          <cell r="H3283" t="str">
            <v>CMOS1.4</v>
          </cell>
          <cell r="I3283" t="str">
            <v>S0_1_PGATE</v>
          </cell>
        </row>
        <row r="3284">
          <cell r="H3284" t="str">
            <v>CMOS1.3</v>
          </cell>
          <cell r="I3284" t="str">
            <v>S0_AVDD33_MOSFET</v>
          </cell>
        </row>
        <row r="3285">
          <cell r="H3285" t="str">
            <v>CMOS1.7</v>
          </cell>
          <cell r="I3285" t="str">
            <v>S0_1_VSENSE</v>
          </cell>
        </row>
        <row r="3286">
          <cell r="H3286" t="str">
            <v>CMOS1.8</v>
          </cell>
          <cell r="I3286" t="str">
            <v>S0_1_VSENSE</v>
          </cell>
        </row>
        <row r="3287">
          <cell r="H3287" t="str">
            <v>CMOS1.9</v>
          </cell>
          <cell r="I3287" t="str">
            <v>S0_1_VSENSE</v>
          </cell>
        </row>
        <row r="3288">
          <cell r="H3288" t="str">
            <v>CMOS1.2</v>
          </cell>
          <cell r="I3288" t="str">
            <v>S0_1_NGATE</v>
          </cell>
        </row>
        <row r="3289">
          <cell r="H3289" t="str">
            <v>CMOS1.1</v>
          </cell>
          <cell r="I3289" t="str">
            <v>MGND</v>
          </cell>
        </row>
        <row r="3290">
          <cell r="H3290" t="str">
            <v>K11.1</v>
          </cell>
          <cell r="I3290" t="str">
            <v>VP12</v>
          </cell>
        </row>
        <row r="3291">
          <cell r="H3291" t="str">
            <v>K11.4</v>
          </cell>
          <cell r="I3291" t="str">
            <v>S0_PGATE</v>
          </cell>
        </row>
        <row r="3292">
          <cell r="H3292" t="str">
            <v>K11.9</v>
          </cell>
          <cell r="I3292" t="str">
            <v>S0_NGATE</v>
          </cell>
        </row>
        <row r="3293">
          <cell r="H3293" t="str">
            <v>K11.12</v>
          </cell>
          <cell r="I3293" t="str">
            <v>S0_K11</v>
          </cell>
        </row>
        <row r="3294">
          <cell r="H3294" t="str">
            <v>K11.3</v>
          </cell>
          <cell r="I3294" t="str">
            <v>S0_HSD286</v>
          </cell>
        </row>
        <row r="3295">
          <cell r="H3295" t="str">
            <v>K11.10</v>
          </cell>
          <cell r="I3295" t="str">
            <v>S0_HSD287</v>
          </cell>
        </row>
        <row r="3296">
          <cell r="H3296" t="str">
            <v>K11.5</v>
          </cell>
          <cell r="I3296" t="str">
            <v>S0_1_PGATE</v>
          </cell>
        </row>
        <row r="3297">
          <cell r="H3297" t="str">
            <v>K11.8</v>
          </cell>
          <cell r="I3297" t="str">
            <v>S0_1_NGATE</v>
          </cell>
        </row>
        <row r="3298">
          <cell r="H3298" t="str">
            <v>K34.10</v>
          </cell>
          <cell r="I3298" t="str">
            <v>S0_CKXTAL1</v>
          </cell>
        </row>
        <row r="3299">
          <cell r="H3299" t="str">
            <v>K34.6</v>
          </cell>
          <cell r="I3299" t="str">
            <v>S0_CKXTAL2</v>
          </cell>
        </row>
        <row r="3300">
          <cell r="H3300" t="str">
            <v>K34.3</v>
          </cell>
          <cell r="I3300" t="str">
            <v>DGND</v>
          </cell>
        </row>
        <row r="3301">
          <cell r="H3301" t="str">
            <v>K34.2</v>
          </cell>
          <cell r="I3301" t="str">
            <v>S0_1_CKXTAL1</v>
          </cell>
        </row>
        <row r="3302">
          <cell r="H3302" t="str">
            <v>K34.9</v>
          </cell>
          <cell r="I3302" t="str">
            <v>S0_2_CKXTAL1</v>
          </cell>
        </row>
        <row r="3303">
          <cell r="H3303" t="str">
            <v>K34.4</v>
          </cell>
          <cell r="I3303" t="str">
            <v>S0_1_CKXTAL2</v>
          </cell>
        </row>
        <row r="3304">
          <cell r="H3304" t="str">
            <v>K34.7</v>
          </cell>
          <cell r="I3304" t="str">
            <v>S0_2_CKXTAL2</v>
          </cell>
        </row>
        <row r="3305">
          <cell r="H3305" t="str">
            <v>K34.1</v>
          </cell>
          <cell r="I3305" t="str">
            <v>S0_K34</v>
          </cell>
        </row>
        <row r="3306">
          <cell r="H3306" t="str">
            <v>K34.5</v>
          </cell>
          <cell r="I3306" t="str">
            <v>S0_K34</v>
          </cell>
        </row>
        <row r="3307">
          <cell r="H3307" t="str">
            <v>K34.8</v>
          </cell>
          <cell r="I3307" t="str">
            <v>VP5</v>
          </cell>
        </row>
        <row r="3308">
          <cell r="H3308" t="str">
            <v>K39.10</v>
          </cell>
          <cell r="I3308" t="str">
            <v>S0_R_SPI_CSB</v>
          </cell>
        </row>
        <row r="3309">
          <cell r="H3309" t="str">
            <v>K39.6</v>
          </cell>
          <cell r="I3309" t="str">
            <v>S0_R_SPI_SO</v>
          </cell>
        </row>
        <row r="3310">
          <cell r="H3310" t="str">
            <v>K39.3</v>
          </cell>
          <cell r="I3310" t="str">
            <v>DGND</v>
          </cell>
        </row>
        <row r="3311">
          <cell r="H3311" t="str">
            <v>K39.2</v>
          </cell>
          <cell r="I3311" t="str">
            <v>S0_SCANB_HSD136</v>
          </cell>
        </row>
        <row r="3312">
          <cell r="H3312" t="str">
            <v>K39.9</v>
          </cell>
          <cell r="I3312" t="str">
            <v>S0_SPI_CSB_1</v>
          </cell>
        </row>
        <row r="3313">
          <cell r="H3313" t="str">
            <v>K39.4</v>
          </cell>
          <cell r="I3313" t="str">
            <v>S0_SCANB_HSD109</v>
          </cell>
        </row>
        <row r="3314">
          <cell r="H3314" t="str">
            <v>K39.7</v>
          </cell>
          <cell r="I3314" t="str">
            <v>S0_SPI_SO_1</v>
          </cell>
        </row>
        <row r="3315">
          <cell r="H3315" t="str">
            <v>K39.1</v>
          </cell>
          <cell r="I3315" t="str">
            <v>S0_K39</v>
          </cell>
        </row>
        <row r="3316">
          <cell r="H3316" t="str">
            <v>K39.5</v>
          </cell>
          <cell r="I3316" t="str">
            <v>S0_K39</v>
          </cell>
        </row>
        <row r="3317">
          <cell r="H3317" t="str">
            <v>K39.8</v>
          </cell>
          <cell r="I3317" t="str">
            <v>VP5</v>
          </cell>
        </row>
        <row r="3318">
          <cell r="H3318" t="str">
            <v>K40.10</v>
          </cell>
          <cell r="I3318" t="str">
            <v>S0_R_SPI_SCK</v>
          </cell>
        </row>
        <row r="3319">
          <cell r="H3319" t="str">
            <v>K40.6</v>
          </cell>
          <cell r="I3319" t="str">
            <v>S0_R_SPI_SI</v>
          </cell>
        </row>
        <row r="3320">
          <cell r="H3320" t="str">
            <v>K40.3</v>
          </cell>
          <cell r="I3320" t="str">
            <v>DGND</v>
          </cell>
        </row>
        <row r="3321">
          <cell r="H3321" t="str">
            <v>K40.2</v>
          </cell>
          <cell r="I3321" t="str">
            <v>S0_SCANB_HSD134</v>
          </cell>
        </row>
        <row r="3322">
          <cell r="H3322" t="str">
            <v>K40.9</v>
          </cell>
          <cell r="I3322" t="str">
            <v>S0_SPI_SCK_1</v>
          </cell>
        </row>
        <row r="3323">
          <cell r="H3323" t="str">
            <v>K40.4</v>
          </cell>
          <cell r="I3323" t="str">
            <v>S0_SCANB_HSD133</v>
          </cell>
        </row>
        <row r="3324">
          <cell r="H3324" t="str">
            <v>K40.7</v>
          </cell>
          <cell r="I3324" t="str">
            <v>S0_SPI_SI_1</v>
          </cell>
        </row>
        <row r="3325">
          <cell r="H3325" t="str">
            <v>K40.1</v>
          </cell>
          <cell r="I3325" t="str">
            <v>S0_K40</v>
          </cell>
        </row>
        <row r="3326">
          <cell r="H3326" t="str">
            <v>K40.5</v>
          </cell>
          <cell r="I3326" t="str">
            <v>S0_K40</v>
          </cell>
        </row>
        <row r="3327">
          <cell r="H3327" t="str">
            <v>K40.8</v>
          </cell>
          <cell r="I3327" t="str">
            <v>VP5</v>
          </cell>
        </row>
        <row r="3328">
          <cell r="H3328" t="str">
            <v>K42.10</v>
          </cell>
          <cell r="I3328" t="str">
            <v>S0_R_WP</v>
          </cell>
        </row>
        <row r="3329">
          <cell r="H3329" t="str">
            <v>K42.6</v>
          </cell>
          <cell r="I3329" t="str">
            <v>S0_R_HOLD</v>
          </cell>
        </row>
        <row r="3330">
          <cell r="H3330" t="str">
            <v>K42.3</v>
          </cell>
          <cell r="I3330" t="str">
            <v>DGND</v>
          </cell>
        </row>
        <row r="3331">
          <cell r="H3331" t="str">
            <v>K42.2</v>
          </cell>
          <cell r="I3331" t="str">
            <v>S0_SCANB_HSD284</v>
          </cell>
        </row>
        <row r="3332">
          <cell r="H3332" t="str">
            <v>K42.9</v>
          </cell>
          <cell r="I3332" t="str">
            <v>S0_WP_1</v>
          </cell>
        </row>
        <row r="3333">
          <cell r="H3333" t="str">
            <v>K42.4</v>
          </cell>
          <cell r="I3333" t="str">
            <v>S0_SCANB_HSD285</v>
          </cell>
        </row>
        <row r="3334">
          <cell r="H3334" t="str">
            <v>K42.7</v>
          </cell>
          <cell r="I3334" t="str">
            <v>S0_HOLD_1</v>
          </cell>
        </row>
        <row r="3335">
          <cell r="H3335" t="str">
            <v>K42.1</v>
          </cell>
          <cell r="I3335" t="str">
            <v>S0_K42</v>
          </cell>
        </row>
        <row r="3336">
          <cell r="H3336" t="str">
            <v>K42.5</v>
          </cell>
          <cell r="I3336" t="str">
            <v>S0_K42</v>
          </cell>
        </row>
        <row r="3337">
          <cell r="H3337" t="str">
            <v>K42.8</v>
          </cell>
          <cell r="I3337" t="str">
            <v>VP5</v>
          </cell>
        </row>
        <row r="3338">
          <cell r="H3338" t="str">
            <v>K55.10</v>
          </cell>
          <cell r="I3338" t="str">
            <v>S0_2_CKXTAL1</v>
          </cell>
        </row>
        <row r="3339">
          <cell r="H3339" t="str">
            <v>K55.6</v>
          </cell>
          <cell r="I3339" t="str">
            <v>S0_2_CKXTAL2</v>
          </cell>
        </row>
        <row r="3340">
          <cell r="H3340" t="str">
            <v>K55.3</v>
          </cell>
          <cell r="I3340" t="str">
            <v>DGND</v>
          </cell>
        </row>
        <row r="3341">
          <cell r="H3341" t="str">
            <v>K55.2</v>
          </cell>
          <cell r="I3341" t="str">
            <v>S0_DCH_XI</v>
          </cell>
        </row>
        <row r="3342">
          <cell r="H3342" t="str">
            <v>K55.9</v>
          </cell>
          <cell r="I3342" t="str">
            <v>SD0_CLK_XTAL_1</v>
          </cell>
        </row>
        <row r="3343">
          <cell r="H3343" t="str">
            <v>K55.4</v>
          </cell>
          <cell r="I3343" t="str">
            <v>S0_DCH_XO</v>
          </cell>
        </row>
        <row r="3344">
          <cell r="H3344" t="str">
            <v>K55.7</v>
          </cell>
          <cell r="I3344" t="str">
            <v>SD0_CLK_XTAL_2</v>
          </cell>
        </row>
        <row r="3345">
          <cell r="H3345" t="str">
            <v>K55.1</v>
          </cell>
          <cell r="I3345" t="str">
            <v>S0_K55</v>
          </cell>
        </row>
        <row r="3346">
          <cell r="H3346" t="str">
            <v>K55.5</v>
          </cell>
          <cell r="I3346" t="str">
            <v>S0_K55</v>
          </cell>
        </row>
        <row r="3347">
          <cell r="H3347" t="str">
            <v>K55.8</v>
          </cell>
          <cell r="I3347" t="str">
            <v>VP5</v>
          </cell>
        </row>
        <row r="3348">
          <cell r="H3348" t="str">
            <v>K82.1</v>
          </cell>
          <cell r="I3348" t="str">
            <v>VP12</v>
          </cell>
        </row>
        <row r="3349">
          <cell r="H3349" t="str">
            <v>K82.4</v>
          </cell>
          <cell r="I3349" t="str">
            <v>S0_WAKE</v>
          </cell>
        </row>
        <row r="3350">
          <cell r="H3350" t="str">
            <v>K82.9</v>
          </cell>
          <cell r="I3350">
            <v>0</v>
          </cell>
        </row>
        <row r="3351">
          <cell r="H3351" t="str">
            <v>K82.12</v>
          </cell>
          <cell r="I3351" t="str">
            <v>S0_K82</v>
          </cell>
        </row>
        <row r="3352">
          <cell r="H3352" t="str">
            <v>K82.3</v>
          </cell>
          <cell r="I3352" t="str">
            <v>S0_HSD145</v>
          </cell>
        </row>
        <row r="3353">
          <cell r="H3353" t="str">
            <v>K82.10</v>
          </cell>
          <cell r="I3353">
            <v>0</v>
          </cell>
        </row>
        <row r="3354">
          <cell r="H3354" t="str">
            <v>K82.5</v>
          </cell>
          <cell r="I3354" t="str">
            <v>S0_1_WAKE</v>
          </cell>
        </row>
        <row r="3355">
          <cell r="H3355" t="str">
            <v>K82.8</v>
          </cell>
          <cell r="I3355">
            <v>0</v>
          </cell>
        </row>
        <row r="3356">
          <cell r="H3356" t="str">
            <v>K222.1</v>
          </cell>
          <cell r="I3356" t="str">
            <v>VP12</v>
          </cell>
        </row>
        <row r="3357">
          <cell r="H3357" t="str">
            <v>K222.4</v>
          </cell>
          <cell r="I3357" t="str">
            <v>S0_VO09</v>
          </cell>
        </row>
        <row r="3358">
          <cell r="H3358" t="str">
            <v>K222.9</v>
          </cell>
          <cell r="I3358">
            <v>0</v>
          </cell>
        </row>
        <row r="3359">
          <cell r="H3359" t="str">
            <v>K222.12</v>
          </cell>
          <cell r="I3359" t="str">
            <v>S0_K222</v>
          </cell>
        </row>
        <row r="3360">
          <cell r="H3360" t="str">
            <v>K222.3</v>
          </cell>
          <cell r="I3360">
            <v>0</v>
          </cell>
        </row>
        <row r="3361">
          <cell r="H3361" t="str">
            <v>K222.10</v>
          </cell>
          <cell r="I3361">
            <v>0</v>
          </cell>
        </row>
        <row r="3362">
          <cell r="H3362" t="str">
            <v>K222.5</v>
          </cell>
          <cell r="I3362" t="str">
            <v>S0_HSD288</v>
          </cell>
        </row>
        <row r="3363">
          <cell r="H3363" t="str">
            <v>K222.8</v>
          </cell>
          <cell r="I3363">
            <v>0</v>
          </cell>
        </row>
        <row r="3364">
          <cell r="H3364" t="str">
            <v>K223.1</v>
          </cell>
          <cell r="I3364" t="str">
            <v>VP12</v>
          </cell>
        </row>
        <row r="3365">
          <cell r="H3365" t="str">
            <v>K223.4</v>
          </cell>
          <cell r="I3365" t="str">
            <v>S0_VSENSE</v>
          </cell>
        </row>
        <row r="3366">
          <cell r="H3366" t="str">
            <v>K223.9</v>
          </cell>
          <cell r="I3366">
            <v>0</v>
          </cell>
        </row>
        <row r="3367">
          <cell r="H3367" t="str">
            <v>K223.12</v>
          </cell>
          <cell r="I3367" t="str">
            <v>S0_K223</v>
          </cell>
        </row>
        <row r="3368">
          <cell r="H3368" t="str">
            <v>K223.3</v>
          </cell>
          <cell r="I3368" t="str">
            <v>S0_HSD292</v>
          </cell>
        </row>
        <row r="3369">
          <cell r="H3369" t="str">
            <v>K223.10</v>
          </cell>
          <cell r="I3369">
            <v>0</v>
          </cell>
        </row>
        <row r="3370">
          <cell r="H3370" t="str">
            <v>K223.5</v>
          </cell>
          <cell r="I3370" t="str">
            <v>S0_1_VSENSE</v>
          </cell>
        </row>
        <row r="3371">
          <cell r="H3371" t="str">
            <v>K223.8</v>
          </cell>
          <cell r="I3371">
            <v>0</v>
          </cell>
        </row>
        <row r="3372">
          <cell r="H3372" t="str">
            <v>L3.1</v>
          </cell>
          <cell r="I3372" t="str">
            <v>S0_1_VSENSE</v>
          </cell>
        </row>
        <row r="3373">
          <cell r="H3373" t="str">
            <v>L3.2</v>
          </cell>
          <cell r="I3373" t="str">
            <v>S0_VO09</v>
          </cell>
        </row>
        <row r="3374">
          <cell r="H3374" t="str">
            <v>Q11.1</v>
          </cell>
          <cell r="I3374" t="str">
            <v>S0_QB_K11</v>
          </cell>
        </row>
        <row r="3375">
          <cell r="H3375" t="str">
            <v>Q11.3</v>
          </cell>
          <cell r="I3375" t="str">
            <v>S0_K11</v>
          </cell>
        </row>
        <row r="3376">
          <cell r="H3376" t="str">
            <v>Q11.2</v>
          </cell>
          <cell r="I3376" t="str">
            <v>DGND</v>
          </cell>
        </row>
        <row r="3377">
          <cell r="H3377" t="str">
            <v>Q34.1</v>
          </cell>
          <cell r="I3377" t="str">
            <v>S0_QB_K34</v>
          </cell>
        </row>
        <row r="3378">
          <cell r="H3378" t="str">
            <v>Q34.3</v>
          </cell>
          <cell r="I3378" t="str">
            <v>S0_K34</v>
          </cell>
        </row>
        <row r="3379">
          <cell r="H3379" t="str">
            <v>Q34.2</v>
          </cell>
          <cell r="I3379" t="str">
            <v>DGND</v>
          </cell>
        </row>
        <row r="3380">
          <cell r="H3380" t="str">
            <v>Q39.1</v>
          </cell>
          <cell r="I3380" t="str">
            <v>S0_QB_K39</v>
          </cell>
        </row>
        <row r="3381">
          <cell r="H3381" t="str">
            <v>Q39.3</v>
          </cell>
          <cell r="I3381" t="str">
            <v>S0_K39</v>
          </cell>
        </row>
        <row r="3382">
          <cell r="H3382" t="str">
            <v>Q39.2</v>
          </cell>
          <cell r="I3382" t="str">
            <v>DGND</v>
          </cell>
        </row>
        <row r="3383">
          <cell r="H3383" t="str">
            <v>Q40.1</v>
          </cell>
          <cell r="I3383" t="str">
            <v>S0_QB_K40</v>
          </cell>
        </row>
        <row r="3384">
          <cell r="H3384" t="str">
            <v>Q40.3</v>
          </cell>
          <cell r="I3384" t="str">
            <v>S0_K40</v>
          </cell>
        </row>
        <row r="3385">
          <cell r="H3385" t="str">
            <v>Q40.2</v>
          </cell>
          <cell r="I3385" t="str">
            <v>DGND</v>
          </cell>
        </row>
        <row r="3386">
          <cell r="H3386" t="str">
            <v>Q42.1</v>
          </cell>
          <cell r="I3386" t="str">
            <v>S0_QB_K42</v>
          </cell>
        </row>
        <row r="3387">
          <cell r="H3387" t="str">
            <v>Q42.3</v>
          </cell>
          <cell r="I3387" t="str">
            <v>S0_K42</v>
          </cell>
        </row>
        <row r="3388">
          <cell r="H3388" t="str">
            <v>Q42.2</v>
          </cell>
          <cell r="I3388" t="str">
            <v>DGND</v>
          </cell>
        </row>
        <row r="3389">
          <cell r="H3389" t="str">
            <v>Q55.1</v>
          </cell>
          <cell r="I3389" t="str">
            <v>S0_QB_K55</v>
          </cell>
        </row>
        <row r="3390">
          <cell r="H3390" t="str">
            <v>Q55.3</v>
          </cell>
          <cell r="I3390" t="str">
            <v>S0_K55</v>
          </cell>
        </row>
        <row r="3391">
          <cell r="H3391" t="str">
            <v>Q55.2</v>
          </cell>
          <cell r="I3391" t="str">
            <v>DGND</v>
          </cell>
        </row>
        <row r="3392">
          <cell r="H3392" t="str">
            <v>Q82.1</v>
          </cell>
          <cell r="I3392" t="str">
            <v>S0_QB_K82</v>
          </cell>
        </row>
        <row r="3393">
          <cell r="H3393" t="str">
            <v>Q82.3</v>
          </cell>
          <cell r="I3393" t="str">
            <v>S0_K82</v>
          </cell>
        </row>
        <row r="3394">
          <cell r="H3394" t="str">
            <v>Q82.2</v>
          </cell>
          <cell r="I3394" t="str">
            <v>DGND</v>
          </cell>
        </row>
        <row r="3395">
          <cell r="H3395" t="str">
            <v>Q222.1</v>
          </cell>
          <cell r="I3395" t="str">
            <v>S0_QB_K222</v>
          </cell>
        </row>
        <row r="3396">
          <cell r="H3396" t="str">
            <v>Q222.3</v>
          </cell>
          <cell r="I3396" t="str">
            <v>S0_K222</v>
          </cell>
        </row>
        <row r="3397">
          <cell r="H3397" t="str">
            <v>Q222.2</v>
          </cell>
          <cell r="I3397" t="str">
            <v>DGND</v>
          </cell>
        </row>
        <row r="3398">
          <cell r="H3398" t="str">
            <v>Q223.1</v>
          </cell>
          <cell r="I3398" t="str">
            <v>S0_QB_K223</v>
          </cell>
        </row>
        <row r="3399">
          <cell r="H3399" t="str">
            <v>Q223.3</v>
          </cell>
          <cell r="I3399" t="str">
            <v>S0_K223</v>
          </cell>
        </row>
        <row r="3400">
          <cell r="H3400" t="str">
            <v>Q223.2</v>
          </cell>
          <cell r="I3400" t="str">
            <v>DGND</v>
          </cell>
        </row>
        <row r="3401">
          <cell r="H3401" t="str">
            <v>R109.1</v>
          </cell>
          <cell r="I3401" t="str">
            <v>S0_SPI_CSB_1</v>
          </cell>
        </row>
        <row r="3402">
          <cell r="H3402" t="str">
            <v>R109.2</v>
          </cell>
          <cell r="I3402" t="str">
            <v>SC_FLASH_3V3</v>
          </cell>
        </row>
        <row r="3403">
          <cell r="H3403" t="str">
            <v>R267.1</v>
          </cell>
          <cell r="I3403" t="str">
            <v>S0_HOLD_1</v>
          </cell>
        </row>
        <row r="3404">
          <cell r="H3404" t="str">
            <v>R267.2</v>
          </cell>
          <cell r="I3404" t="str">
            <v>SC_FLASH_3V3</v>
          </cell>
        </row>
        <row r="3405">
          <cell r="H3405" t="str">
            <v>R268.1</v>
          </cell>
          <cell r="I3405" t="str">
            <v>SC_FLASH_3V3</v>
          </cell>
        </row>
        <row r="3406">
          <cell r="H3406" t="str">
            <v>R268.2</v>
          </cell>
          <cell r="I3406" t="str">
            <v>S0_WP_1</v>
          </cell>
        </row>
        <row r="3407">
          <cell r="H3407" t="str">
            <v>R276.1</v>
          </cell>
          <cell r="I3407" t="str">
            <v>S0_1_WAKE</v>
          </cell>
        </row>
        <row r="3408">
          <cell r="H3408" t="str">
            <v>R276.2</v>
          </cell>
          <cell r="I3408" t="str">
            <v>S0_VBAT</v>
          </cell>
        </row>
        <row r="3409">
          <cell r="H3409" t="str">
            <v>R342.1</v>
          </cell>
          <cell r="I3409" t="str">
            <v>S0_TAPSL0_HIGH</v>
          </cell>
        </row>
        <row r="3410">
          <cell r="H3410" t="str">
            <v>R342.2</v>
          </cell>
          <cell r="I3410" t="str">
            <v>SG0_SRC_DVDD33</v>
          </cell>
        </row>
        <row r="3411">
          <cell r="H3411" t="str">
            <v>R343.1</v>
          </cell>
          <cell r="I3411" t="str">
            <v>S0_TAPSL0_LOW</v>
          </cell>
        </row>
        <row r="3412">
          <cell r="H3412" t="str">
            <v>R343.2</v>
          </cell>
          <cell r="I3412" t="str">
            <v>DGND</v>
          </cell>
        </row>
        <row r="3413">
          <cell r="H3413" t="str">
            <v>R344.1</v>
          </cell>
          <cell r="I3413" t="str">
            <v>S0_TAPSL1_HIGH</v>
          </cell>
        </row>
        <row r="3414">
          <cell r="H3414" t="str">
            <v>R344.2</v>
          </cell>
          <cell r="I3414" t="str">
            <v>SG0_SRC_DVDD33</v>
          </cell>
        </row>
        <row r="3415">
          <cell r="H3415" t="str">
            <v>R345.1</v>
          </cell>
          <cell r="I3415" t="str">
            <v>S0_TAPSL1_LOW</v>
          </cell>
        </row>
        <row r="3416">
          <cell r="H3416" t="str">
            <v>R345.2</v>
          </cell>
          <cell r="I3416" t="str">
            <v>DGND</v>
          </cell>
        </row>
        <row r="3417">
          <cell r="H3417" t="str">
            <v>RD73.1</v>
          </cell>
          <cell r="I3417" t="str">
            <v>S0_SPI_CSB</v>
          </cell>
        </row>
        <row r="3418">
          <cell r="H3418" t="str">
            <v>RD73.2</v>
          </cell>
          <cell r="I3418" t="str">
            <v>S0_R_SPI_CSB</v>
          </cell>
        </row>
        <row r="3419">
          <cell r="H3419" t="str">
            <v>RD74.1</v>
          </cell>
          <cell r="I3419" t="str">
            <v>S0_SPI_SO</v>
          </cell>
        </row>
        <row r="3420">
          <cell r="H3420" t="str">
            <v>RD74.2</v>
          </cell>
          <cell r="I3420" t="str">
            <v>S0_R_SPI_SO</v>
          </cell>
        </row>
        <row r="3421">
          <cell r="H3421" t="str">
            <v>RD75.1</v>
          </cell>
          <cell r="I3421" t="str">
            <v>S0_SPI_SCK</v>
          </cell>
        </row>
        <row r="3422">
          <cell r="H3422" t="str">
            <v>RD75.2</v>
          </cell>
          <cell r="I3422" t="str">
            <v>S0_R_SPI_SCK</v>
          </cell>
        </row>
        <row r="3423">
          <cell r="H3423" t="str">
            <v>RD76.1</v>
          </cell>
          <cell r="I3423" t="str">
            <v>S0_SPI_SI</v>
          </cell>
        </row>
        <row r="3424">
          <cell r="H3424" t="str">
            <v>RD76.2</v>
          </cell>
          <cell r="I3424" t="str">
            <v>S0_R_SPI_SI</v>
          </cell>
        </row>
        <row r="3425">
          <cell r="H3425" t="str">
            <v>RD77.1</v>
          </cell>
          <cell r="I3425" t="str">
            <v>S0_WP</v>
          </cell>
        </row>
        <row r="3426">
          <cell r="H3426" t="str">
            <v>RD77.2</v>
          </cell>
          <cell r="I3426" t="str">
            <v>S0_R_WP</v>
          </cell>
        </row>
        <row r="3427">
          <cell r="H3427" t="str">
            <v>RD78.1</v>
          </cell>
          <cell r="I3427" t="str">
            <v>S0_HOLD</v>
          </cell>
        </row>
        <row r="3428">
          <cell r="H3428" t="str">
            <v>RD78.2</v>
          </cell>
          <cell r="I3428" t="str">
            <v>S0_R_HOLD</v>
          </cell>
        </row>
        <row r="3429">
          <cell r="H3429" t="str">
            <v>RD79.1</v>
          </cell>
          <cell r="I3429" t="str">
            <v>S0_TAPSL0</v>
          </cell>
        </row>
        <row r="3430">
          <cell r="H3430" t="str">
            <v>RD79.2</v>
          </cell>
          <cell r="I3430" t="str">
            <v>S0_SCAND_HSD042</v>
          </cell>
        </row>
        <row r="3431">
          <cell r="H3431" t="str">
            <v>RD80.1</v>
          </cell>
          <cell r="I3431" t="str">
            <v>S0_TAPSL1</v>
          </cell>
        </row>
        <row r="3432">
          <cell r="H3432" t="str">
            <v>RD80.2</v>
          </cell>
          <cell r="I3432" t="str">
            <v>S0_SCAND_HSD035</v>
          </cell>
        </row>
        <row r="3433">
          <cell r="H3433" t="str">
            <v>RD97.1</v>
          </cell>
          <cell r="I3433" t="str">
            <v>S0_SCAND_HSD292</v>
          </cell>
        </row>
        <row r="3434">
          <cell r="H3434" t="str">
            <v>RD97.2</v>
          </cell>
          <cell r="I3434" t="str">
            <v>S0_TDO</v>
          </cell>
        </row>
        <row r="3435">
          <cell r="H3435" t="str">
            <v>RQ11.1</v>
          </cell>
          <cell r="I3435" t="str">
            <v>S0_QB_K11</v>
          </cell>
        </row>
        <row r="3436">
          <cell r="H3436" t="str">
            <v>RQ11.2</v>
          </cell>
          <cell r="I3436" t="str">
            <v>SC_HSD_K11</v>
          </cell>
        </row>
        <row r="3437">
          <cell r="H3437" t="str">
            <v>RQ34.1</v>
          </cell>
          <cell r="I3437" t="str">
            <v>S0_QB_K34</v>
          </cell>
        </row>
        <row r="3438">
          <cell r="H3438" t="str">
            <v>RQ34.2</v>
          </cell>
          <cell r="I3438" t="str">
            <v>SC_HSD_K34</v>
          </cell>
        </row>
        <row r="3439">
          <cell r="H3439" t="str">
            <v>RQ39.1</v>
          </cell>
          <cell r="I3439" t="str">
            <v>S0_QB_K39</v>
          </cell>
        </row>
        <row r="3440">
          <cell r="H3440" t="str">
            <v>RQ39.2</v>
          </cell>
          <cell r="I3440" t="str">
            <v>SC_HSD_K39</v>
          </cell>
        </row>
        <row r="3441">
          <cell r="H3441" t="str">
            <v>RQ40.1</v>
          </cell>
          <cell r="I3441" t="str">
            <v>S0_QB_K40</v>
          </cell>
        </row>
        <row r="3442">
          <cell r="H3442" t="str">
            <v>RQ40.2</v>
          </cell>
          <cell r="I3442" t="str">
            <v>SC_HSD_K40</v>
          </cell>
        </row>
        <row r="3443">
          <cell r="H3443" t="str">
            <v>RQ42.1</v>
          </cell>
          <cell r="I3443" t="str">
            <v>S0_QB_K42</v>
          </cell>
        </row>
        <row r="3444">
          <cell r="H3444" t="str">
            <v>RQ42.2</v>
          </cell>
          <cell r="I3444" t="str">
            <v>SC_HSD_K42</v>
          </cell>
        </row>
        <row r="3445">
          <cell r="H3445" t="str">
            <v>RQ55.1</v>
          </cell>
          <cell r="I3445" t="str">
            <v>S0_QB_K55</v>
          </cell>
        </row>
        <row r="3446">
          <cell r="H3446" t="str">
            <v>RQ55.2</v>
          </cell>
          <cell r="I3446" t="str">
            <v>SC_HSD_K55</v>
          </cell>
        </row>
        <row r="3447">
          <cell r="H3447" t="str">
            <v>RQ82.1</v>
          </cell>
          <cell r="I3447" t="str">
            <v>S0_QB_K82</v>
          </cell>
        </row>
        <row r="3448">
          <cell r="H3448" t="str">
            <v>RQ82.2</v>
          </cell>
          <cell r="I3448" t="str">
            <v>SC_HSD_K82</v>
          </cell>
        </row>
        <row r="3449">
          <cell r="H3449" t="str">
            <v>RQ222.1</v>
          </cell>
          <cell r="I3449" t="str">
            <v>S0_QB_K222</v>
          </cell>
        </row>
        <row r="3450">
          <cell r="H3450" t="str">
            <v>RQ222.2</v>
          </cell>
          <cell r="I3450" t="str">
            <v>SC_HSD_K222</v>
          </cell>
        </row>
        <row r="3451">
          <cell r="H3451" t="str">
            <v>RQ223.1</v>
          </cell>
          <cell r="I3451" t="str">
            <v>S0_QB_K223</v>
          </cell>
        </row>
        <row r="3452">
          <cell r="H3452" t="str">
            <v>RQ223.2</v>
          </cell>
          <cell r="I3452" t="str">
            <v>SC_HSD_K223</v>
          </cell>
        </row>
        <row r="3453">
          <cell r="H3453" t="str">
            <v>S0_MGND1.1</v>
          </cell>
          <cell r="I3453" t="str">
            <v>MGND</v>
          </cell>
        </row>
        <row r="3454">
          <cell r="H3454" t="str">
            <v>S0_MGND2.1</v>
          </cell>
          <cell r="I3454" t="str">
            <v>MGND</v>
          </cell>
        </row>
        <row r="3455">
          <cell r="H3455" t="str">
            <v>S0_MGND3.1</v>
          </cell>
          <cell r="I3455" t="str">
            <v>MGND</v>
          </cell>
        </row>
        <row r="3456">
          <cell r="H3456" t="str">
            <v>S0_MGND4.1</v>
          </cell>
          <cell r="I3456" t="str">
            <v>MGND</v>
          </cell>
        </row>
        <row r="3457">
          <cell r="H3457" t="str">
            <v>S0_TAPSL0.1</v>
          </cell>
          <cell r="I3457" t="str">
            <v>S0_TAPSL0_HIGH</v>
          </cell>
        </row>
        <row r="3458">
          <cell r="H3458" t="str">
            <v>S0_TAPSL0.2</v>
          </cell>
          <cell r="I3458" t="str">
            <v>S0_SCAND_HSD042</v>
          </cell>
        </row>
        <row r="3459">
          <cell r="H3459" t="str">
            <v>S0_TAPSL0.3</v>
          </cell>
          <cell r="I3459" t="str">
            <v>S0_TAPSL0_LOW</v>
          </cell>
        </row>
        <row r="3460">
          <cell r="H3460" t="str">
            <v>S0_TAPSL1.1</v>
          </cell>
          <cell r="I3460" t="str">
            <v>S0_TAPSL1_HIGH</v>
          </cell>
        </row>
        <row r="3461">
          <cell r="H3461" t="str">
            <v>S0_TAPSL1.2</v>
          </cell>
          <cell r="I3461" t="str">
            <v>S0_SCAND_HSD035</v>
          </cell>
        </row>
        <row r="3462">
          <cell r="H3462" t="str">
            <v>S0_TAPSL1.3</v>
          </cell>
          <cell r="I3462" t="str">
            <v>S0_TAPSL1_LOW</v>
          </cell>
        </row>
        <row r="3463">
          <cell r="H3463" t="str">
            <v>S0_VO09.1</v>
          </cell>
          <cell r="I3463" t="str">
            <v>S0_VO09</v>
          </cell>
        </row>
        <row r="3464">
          <cell r="H3464" t="str">
            <v>SITE0.F5</v>
          </cell>
          <cell r="I3464" t="str">
            <v>S0_NGATE</v>
          </cell>
        </row>
        <row r="3465">
          <cell r="H3465" t="str">
            <v>SITE0.H5</v>
          </cell>
          <cell r="I3465" t="str">
            <v>S0_PGATE</v>
          </cell>
        </row>
        <row r="3466">
          <cell r="H3466" t="str">
            <v>SITE0.L16</v>
          </cell>
          <cell r="I3466" t="str">
            <v>S0_SPI_CSB</v>
          </cell>
        </row>
        <row r="3467">
          <cell r="H3467" t="str">
            <v>SITE0.P16</v>
          </cell>
          <cell r="I3467" t="str">
            <v>S0_SPI_SCK</v>
          </cell>
        </row>
        <row r="3468">
          <cell r="H3468" t="str">
            <v>SITE0.R16</v>
          </cell>
          <cell r="I3468" t="str">
            <v>S0_SPI_SI</v>
          </cell>
        </row>
        <row r="3469">
          <cell r="H3469" t="str">
            <v>SITE0.M16</v>
          </cell>
          <cell r="I3469" t="str">
            <v>S0_SPI_SO</v>
          </cell>
        </row>
        <row r="3470">
          <cell r="H3470" t="str">
            <v>SITE0.K16</v>
          </cell>
          <cell r="I3470" t="str">
            <v>S0_WP</v>
          </cell>
        </row>
        <row r="3471">
          <cell r="H3471" t="str">
            <v>SITE0.N16</v>
          </cell>
          <cell r="I3471" t="str">
            <v>S0_HOLD</v>
          </cell>
        </row>
        <row r="3472">
          <cell r="H3472" t="str">
            <v>SITE0.P2</v>
          </cell>
          <cell r="I3472" t="str">
            <v>S0_TAPSL0</v>
          </cell>
        </row>
        <row r="3473">
          <cell r="H3473" t="str">
            <v>SITE0.R2</v>
          </cell>
          <cell r="I3473" t="str">
            <v>S0_TAPSL1</v>
          </cell>
        </row>
        <row r="3474">
          <cell r="H3474" t="str">
            <v>SITE0.H16</v>
          </cell>
          <cell r="I3474" t="str">
            <v>S0_TDO</v>
          </cell>
        </row>
        <row r="3475">
          <cell r="H3475" t="str">
            <v>SITE0.G4</v>
          </cell>
          <cell r="I3475" t="str">
            <v>S0_VO09</v>
          </cell>
        </row>
        <row r="3476">
          <cell r="H3476" t="str">
            <v>SITE0.F4</v>
          </cell>
          <cell r="I3476" t="str">
            <v>S0_VSENSE</v>
          </cell>
        </row>
        <row r="3477">
          <cell r="H3477" t="str">
            <v>SITE0.K4</v>
          </cell>
          <cell r="I3477" t="str">
            <v>S0_WAKE</v>
          </cell>
        </row>
        <row r="3478">
          <cell r="H3478" t="str">
            <v>SITE0.A13</v>
          </cell>
          <cell r="I3478" t="str">
            <v>S0_CKXTAL1</v>
          </cell>
        </row>
        <row r="3479">
          <cell r="H3479" t="str">
            <v>SITE0.A12</v>
          </cell>
          <cell r="I3479" t="str">
            <v>S0_CKXTAL2</v>
          </cell>
        </row>
        <row r="3480">
          <cell r="H3480" t="str">
            <v>SPI1.6</v>
          </cell>
          <cell r="I3480" t="str">
            <v>S0_SPI_SCK_1</v>
          </cell>
        </row>
        <row r="3481">
          <cell r="H3481" t="str">
            <v>SPI1.1</v>
          </cell>
          <cell r="I3481" t="str">
            <v>S0_SPI_CSB_1</v>
          </cell>
        </row>
        <row r="3482">
          <cell r="H3482" t="str">
            <v>SPI1.5</v>
          </cell>
          <cell r="I3482" t="str">
            <v>S0_SPI_SI_1</v>
          </cell>
        </row>
        <row r="3483">
          <cell r="H3483" t="str">
            <v>SPI1.2</v>
          </cell>
          <cell r="I3483" t="str">
            <v>S0_SPI_SO_1</v>
          </cell>
        </row>
        <row r="3484">
          <cell r="H3484" t="str">
            <v>SPI1.4</v>
          </cell>
          <cell r="I3484" t="str">
            <v>DGND</v>
          </cell>
        </row>
        <row r="3485">
          <cell r="H3485" t="str">
            <v>SPI1.7</v>
          </cell>
          <cell r="I3485" t="str">
            <v>S0_HOLD_1</v>
          </cell>
        </row>
        <row r="3486">
          <cell r="H3486" t="str">
            <v>SPI1.8</v>
          </cell>
          <cell r="I3486" t="str">
            <v>SC_FLASH_3V3</v>
          </cell>
        </row>
        <row r="3487">
          <cell r="H3487" t="str">
            <v>SPI1.3</v>
          </cell>
          <cell r="I3487" t="str">
            <v>S0_WP_1</v>
          </cell>
        </row>
        <row r="3488">
          <cell r="H3488" t="str">
            <v>Y7.1</v>
          </cell>
          <cell r="I3488" t="str">
            <v>S0_1_CKXTAL2</v>
          </cell>
        </row>
        <row r="3489">
          <cell r="H3489" t="str">
            <v>Y7.2</v>
          </cell>
          <cell r="I3489" t="str">
            <v>DGND</v>
          </cell>
        </row>
        <row r="3490">
          <cell r="H3490" t="str">
            <v>Y7.3</v>
          </cell>
          <cell r="I3490" t="str">
            <v>S0_1_CKXTAL1</v>
          </cell>
        </row>
        <row r="3491">
          <cell r="H3491" t="str">
            <v>Y7.4</v>
          </cell>
          <cell r="I3491" t="str">
            <v>DGND</v>
          </cell>
        </row>
        <row r="3492">
          <cell r="H3492" t="str">
            <v>BDG15.1</v>
          </cell>
          <cell r="I3492" t="str">
            <v>MGND</v>
          </cell>
        </row>
        <row r="3493">
          <cell r="H3493" t="str">
            <v>BDG15.2</v>
          </cell>
          <cell r="I3493" t="str">
            <v>DGND</v>
          </cell>
        </row>
        <row r="3494">
          <cell r="H3494" t="str">
            <v>BDG16.1</v>
          </cell>
          <cell r="I3494" t="str">
            <v>MGND</v>
          </cell>
        </row>
        <row r="3495">
          <cell r="H3495" t="str">
            <v>BDG16.2</v>
          </cell>
          <cell r="I3495" t="str">
            <v>DGND</v>
          </cell>
        </row>
        <row r="3496">
          <cell r="H3496" t="str">
            <v>BDG17.1</v>
          </cell>
          <cell r="I3496" t="str">
            <v>DGND</v>
          </cell>
        </row>
        <row r="3497">
          <cell r="H3497" t="str">
            <v>BDG17.2</v>
          </cell>
          <cell r="I3497" t="str">
            <v>MGND</v>
          </cell>
        </row>
        <row r="3498">
          <cell r="H3498" t="str">
            <v>BDG18.1</v>
          </cell>
          <cell r="I3498" t="str">
            <v>DGND</v>
          </cell>
        </row>
        <row r="3499">
          <cell r="H3499" t="str">
            <v>BDG18.2</v>
          </cell>
          <cell r="I3499" t="str">
            <v>MGND</v>
          </cell>
        </row>
        <row r="3500">
          <cell r="H3500" t="str">
            <v>C75.1</v>
          </cell>
          <cell r="I3500" t="str">
            <v>DGND</v>
          </cell>
        </row>
        <row r="3501">
          <cell r="H3501" t="str">
            <v>C75.2</v>
          </cell>
          <cell r="I3501" t="str">
            <v>SG0_CKXTAL1</v>
          </cell>
        </row>
        <row r="3502">
          <cell r="H3502" t="str">
            <v>C76.1</v>
          </cell>
          <cell r="I3502" t="str">
            <v>DGND</v>
          </cell>
        </row>
        <row r="3503">
          <cell r="H3503" t="str">
            <v>C76.2</v>
          </cell>
          <cell r="I3503" t="str">
            <v>SG0_CKXTAL2</v>
          </cell>
        </row>
        <row r="3504">
          <cell r="H3504" t="str">
            <v>C77.1</v>
          </cell>
          <cell r="I3504" t="str">
            <v>SG0_FLASH_3V3</v>
          </cell>
        </row>
        <row r="3505">
          <cell r="H3505" t="str">
            <v>C77.2</v>
          </cell>
          <cell r="I3505" t="str">
            <v>DGND</v>
          </cell>
        </row>
        <row r="3506">
          <cell r="H3506" t="str">
            <v>GOLDEN0.F5</v>
          </cell>
          <cell r="I3506" t="str">
            <v>SG0_NGATE</v>
          </cell>
        </row>
        <row r="3507">
          <cell r="H3507" t="str">
            <v>GOLDEN0.H5</v>
          </cell>
          <cell r="I3507" t="str">
            <v>SG0_PGATE</v>
          </cell>
        </row>
        <row r="3508">
          <cell r="H3508" t="str">
            <v>GOLDEN0.L16</v>
          </cell>
          <cell r="I3508" t="str">
            <v>SG0_SPI_CSB</v>
          </cell>
        </row>
        <row r="3509">
          <cell r="H3509" t="str">
            <v>GOLDEN0.P16</v>
          </cell>
          <cell r="I3509" t="str">
            <v>SG0_SPI_SCK</v>
          </cell>
        </row>
        <row r="3510">
          <cell r="H3510" t="str">
            <v>GOLDEN0.R16</v>
          </cell>
          <cell r="I3510" t="str">
            <v>SG0_SPI_SI</v>
          </cell>
        </row>
        <row r="3511">
          <cell r="H3511" t="str">
            <v>GOLDEN0.M16</v>
          </cell>
          <cell r="I3511" t="str">
            <v>SG0_SPI_SO</v>
          </cell>
        </row>
        <row r="3512">
          <cell r="H3512" t="str">
            <v>GOLDEN0.K16</v>
          </cell>
          <cell r="I3512" t="str">
            <v>SG0_WP</v>
          </cell>
        </row>
        <row r="3513">
          <cell r="H3513" t="str">
            <v>GOLDEN0.N16</v>
          </cell>
          <cell r="I3513" t="str">
            <v>SG0_HOLD</v>
          </cell>
        </row>
        <row r="3514">
          <cell r="H3514" t="str">
            <v>GOLDEN0.P2</v>
          </cell>
          <cell r="I3514" t="str">
            <v>SG0_TAPSL0</v>
          </cell>
        </row>
        <row r="3515">
          <cell r="H3515" t="str">
            <v>GOLDEN0.R2</v>
          </cell>
          <cell r="I3515" t="str">
            <v>SG0_TAPSL1</v>
          </cell>
        </row>
        <row r="3516">
          <cell r="H3516" t="str">
            <v>GOLDEN0.H16</v>
          </cell>
          <cell r="I3516" t="str">
            <v>S0_HSD293</v>
          </cell>
        </row>
        <row r="3517">
          <cell r="H3517" t="str">
            <v>GOLDEN0.G4</v>
          </cell>
          <cell r="I3517" t="str">
            <v>SG0_VO09</v>
          </cell>
        </row>
        <row r="3518">
          <cell r="H3518" t="str">
            <v>GOLDEN0.F4</v>
          </cell>
          <cell r="I3518" t="str">
            <v>SG0_VSENSE</v>
          </cell>
        </row>
        <row r="3519">
          <cell r="H3519" t="str">
            <v>GOLDEN0.K4</v>
          </cell>
          <cell r="I3519" t="str">
            <v>SG0_WAKE</v>
          </cell>
        </row>
        <row r="3520">
          <cell r="H3520" t="str">
            <v>GOLDEN0.A13</v>
          </cell>
          <cell r="I3520" t="str">
            <v>SG0_CKXTAL1</v>
          </cell>
        </row>
        <row r="3521">
          <cell r="H3521" t="str">
            <v>GOLDEN0.A12</v>
          </cell>
          <cell r="I3521" t="str">
            <v>SG0_CKXTAL2</v>
          </cell>
        </row>
        <row r="3522">
          <cell r="H3522" t="str">
            <v>R1.1</v>
          </cell>
          <cell r="I3522" t="str">
            <v>DGND</v>
          </cell>
        </row>
        <row r="3523">
          <cell r="H3523" t="str">
            <v>R1.2</v>
          </cell>
          <cell r="I3523" t="str">
            <v>SG0_SPI_SO</v>
          </cell>
        </row>
        <row r="3524">
          <cell r="H3524" t="str">
            <v>R26.1</v>
          </cell>
          <cell r="I3524" t="str">
            <v>SG0_WAKE</v>
          </cell>
        </row>
        <row r="3525">
          <cell r="H3525" t="str">
            <v>R26.2</v>
          </cell>
          <cell r="I3525" t="str">
            <v>DGND</v>
          </cell>
        </row>
        <row r="3526">
          <cell r="H3526" t="str">
            <v>R31.1</v>
          </cell>
          <cell r="I3526" t="str">
            <v>SG0_FLASH_3V3</v>
          </cell>
        </row>
        <row r="3527">
          <cell r="H3527" t="str">
            <v>R31.2</v>
          </cell>
          <cell r="I3527" t="str">
            <v>VDD33_ATX</v>
          </cell>
        </row>
        <row r="3528">
          <cell r="H3528" t="str">
            <v>R45.1</v>
          </cell>
          <cell r="I3528" t="str">
            <v>SG0_TAPSL0</v>
          </cell>
        </row>
        <row r="3529">
          <cell r="H3529" t="str">
            <v>R45.2</v>
          </cell>
          <cell r="I3529" t="str">
            <v>SG0_SRC_DVDD33</v>
          </cell>
        </row>
        <row r="3530">
          <cell r="H3530" t="str">
            <v>R46.1</v>
          </cell>
          <cell r="I3530" t="str">
            <v>SG0_TAPSL1</v>
          </cell>
        </row>
        <row r="3531">
          <cell r="H3531" t="str">
            <v>R46.2</v>
          </cell>
          <cell r="I3531" t="str">
            <v>SG0_SRC_DVDD33</v>
          </cell>
        </row>
        <row r="3532">
          <cell r="H3532" t="str">
            <v>R65.1</v>
          </cell>
          <cell r="I3532" t="str">
            <v>SG0_SPI_CSB</v>
          </cell>
        </row>
        <row r="3533">
          <cell r="H3533" t="str">
            <v>R65.2</v>
          </cell>
          <cell r="I3533" t="str">
            <v>SG0_FLASH_3V3</v>
          </cell>
        </row>
        <row r="3534">
          <cell r="H3534" t="str">
            <v>R265.1</v>
          </cell>
          <cell r="I3534" t="str">
            <v>SG0_HOLD</v>
          </cell>
        </row>
        <row r="3535">
          <cell r="H3535" t="str">
            <v>R265.2</v>
          </cell>
          <cell r="I3535" t="str">
            <v>SG0_FLASH_3V3</v>
          </cell>
        </row>
        <row r="3536">
          <cell r="H3536" t="str">
            <v>R266.1</v>
          </cell>
          <cell r="I3536" t="str">
            <v>SG0_FLASH_3V3</v>
          </cell>
        </row>
        <row r="3537">
          <cell r="H3537" t="str">
            <v>R266.2</v>
          </cell>
          <cell r="I3537" t="str">
            <v>SG0_WP</v>
          </cell>
        </row>
        <row r="3538">
          <cell r="H3538" t="str">
            <v>R281.1</v>
          </cell>
          <cell r="I3538" t="str">
            <v>SG0_TAPSL0</v>
          </cell>
        </row>
        <row r="3539">
          <cell r="H3539" t="str">
            <v>R281.2</v>
          </cell>
          <cell r="I3539" t="str">
            <v>DGND</v>
          </cell>
        </row>
        <row r="3540">
          <cell r="H3540" t="str">
            <v>R282.1</v>
          </cell>
          <cell r="I3540" t="str">
            <v>SG0_TAPSL1</v>
          </cell>
        </row>
        <row r="3541">
          <cell r="H3541" t="str">
            <v>R282.2</v>
          </cell>
          <cell r="I3541" t="str">
            <v>DGND</v>
          </cell>
        </row>
        <row r="3542">
          <cell r="H3542" t="str">
            <v>R580.1</v>
          </cell>
          <cell r="I3542" t="str">
            <v>SG0_PGATE</v>
          </cell>
        </row>
        <row r="3543">
          <cell r="H3543" t="str">
            <v>R580.2</v>
          </cell>
          <cell r="I3543">
            <v>0</v>
          </cell>
        </row>
        <row r="3544">
          <cell r="H3544" t="str">
            <v>R581.1</v>
          </cell>
          <cell r="I3544" t="str">
            <v>SG0_NGATE</v>
          </cell>
        </row>
        <row r="3545">
          <cell r="H3545" t="str">
            <v>R581.2</v>
          </cell>
          <cell r="I3545">
            <v>0</v>
          </cell>
        </row>
        <row r="3546">
          <cell r="H3546" t="str">
            <v>R582.1</v>
          </cell>
          <cell r="I3546" t="str">
            <v>SG0_VSENSE</v>
          </cell>
        </row>
        <row r="3547">
          <cell r="H3547" t="str">
            <v>R582.2</v>
          </cell>
          <cell r="I3547">
            <v>0</v>
          </cell>
        </row>
        <row r="3548">
          <cell r="H3548" t="str">
            <v>R583.1</v>
          </cell>
          <cell r="I3548" t="str">
            <v>SG0_VO09</v>
          </cell>
        </row>
        <row r="3549">
          <cell r="H3549" t="str">
            <v>R583.2</v>
          </cell>
          <cell r="I3549">
            <v>0</v>
          </cell>
        </row>
        <row r="3550">
          <cell r="H3550" t="str">
            <v>SG0_MGND1.1</v>
          </cell>
          <cell r="I3550" t="str">
            <v>MGND</v>
          </cell>
        </row>
        <row r="3551">
          <cell r="H3551" t="str">
            <v>SG0_MGND2.1</v>
          </cell>
          <cell r="I3551" t="str">
            <v>MGND</v>
          </cell>
        </row>
        <row r="3552">
          <cell r="H3552" t="str">
            <v>SG0_MGND3.1</v>
          </cell>
          <cell r="I3552" t="str">
            <v>MGND</v>
          </cell>
        </row>
        <row r="3553">
          <cell r="H3553" t="str">
            <v>SG0_MGND4.1</v>
          </cell>
          <cell r="I3553" t="str">
            <v>MGND</v>
          </cell>
        </row>
        <row r="3554">
          <cell r="H3554" t="str">
            <v>SPIG1.6</v>
          </cell>
          <cell r="I3554" t="str">
            <v>SG0_SPI_SCK</v>
          </cell>
        </row>
        <row r="3555">
          <cell r="H3555" t="str">
            <v>SPIG1.1</v>
          </cell>
          <cell r="I3555" t="str">
            <v>SG0_SPI_CSB</v>
          </cell>
        </row>
        <row r="3556">
          <cell r="H3556" t="str">
            <v>SPIG1.5</v>
          </cell>
          <cell r="I3556" t="str">
            <v>SG0_SPI_SI</v>
          </cell>
        </row>
        <row r="3557">
          <cell r="H3557" t="str">
            <v>SPIG1.2</v>
          </cell>
          <cell r="I3557" t="str">
            <v>SG0_SPI_SO</v>
          </cell>
        </row>
        <row r="3558">
          <cell r="H3558" t="str">
            <v>SPIG1.4</v>
          </cell>
          <cell r="I3558" t="str">
            <v>DGND</v>
          </cell>
        </row>
        <row r="3559">
          <cell r="H3559" t="str">
            <v>SPIG1.7</v>
          </cell>
          <cell r="I3559" t="str">
            <v>SG0_HOLD</v>
          </cell>
        </row>
        <row r="3560">
          <cell r="H3560" t="str">
            <v>SPIG1.8</v>
          </cell>
          <cell r="I3560" t="str">
            <v>SG0_FLASH_3V3</v>
          </cell>
        </row>
        <row r="3561">
          <cell r="H3561" t="str">
            <v>SPIG1.3</v>
          </cell>
          <cell r="I3561" t="str">
            <v>SG0_WP</v>
          </cell>
        </row>
        <row r="3562">
          <cell r="H3562" t="str">
            <v>Y6.1</v>
          </cell>
          <cell r="I3562" t="str">
            <v>SG0_CKXTAL1</v>
          </cell>
        </row>
        <row r="3563">
          <cell r="H3563" t="str">
            <v>Y6.2</v>
          </cell>
          <cell r="I3563" t="str">
            <v>DGND</v>
          </cell>
        </row>
        <row r="3564">
          <cell r="H3564" t="str">
            <v>Y6.3</v>
          </cell>
          <cell r="I3564" t="str">
            <v>SG0_CKXTAL2</v>
          </cell>
        </row>
        <row r="3565">
          <cell r="H3565" t="str">
            <v>Y6.4</v>
          </cell>
          <cell r="I3565" t="str">
            <v>DGND</v>
          </cell>
        </row>
        <row r="3566">
          <cell r="H3566" t="str">
            <v>DSP1.1</v>
          </cell>
          <cell r="I3566" t="str">
            <v>DGND</v>
          </cell>
        </row>
        <row r="3567">
          <cell r="H3567" t="str">
            <v>DSP1.2</v>
          </cell>
          <cell r="I3567" t="str">
            <v>SD0_HSD146</v>
          </cell>
        </row>
        <row r="3568">
          <cell r="H3568" t="str">
            <v>DSP1.3</v>
          </cell>
          <cell r="I3568" t="str">
            <v>VDD5_ATX</v>
          </cell>
        </row>
        <row r="3569">
          <cell r="H3569" t="str">
            <v>DSP1.4</v>
          </cell>
          <cell r="I3569" t="str">
            <v>SD0_HSD147</v>
          </cell>
        </row>
        <row r="3570">
          <cell r="H3570" t="str">
            <v>DSP1.5</v>
          </cell>
          <cell r="I3570" t="str">
            <v>VDD5_ATX</v>
          </cell>
        </row>
        <row r="3571">
          <cell r="H3571" t="str">
            <v>DSP1.6</v>
          </cell>
          <cell r="I3571" t="str">
            <v>SD0_HSD148</v>
          </cell>
        </row>
        <row r="3572">
          <cell r="H3572" t="str">
            <v>DSP1.7</v>
          </cell>
          <cell r="I3572" t="str">
            <v>VDD5_ATX</v>
          </cell>
        </row>
        <row r="3573">
          <cell r="H3573" t="str">
            <v>DSP1.8</v>
          </cell>
          <cell r="I3573" t="str">
            <v>SD0_HSD149</v>
          </cell>
        </row>
        <row r="3574">
          <cell r="H3574" t="str">
            <v>DSP1.9</v>
          </cell>
          <cell r="I3574" t="str">
            <v>VDD5_ATX</v>
          </cell>
        </row>
        <row r="3575">
          <cell r="H3575" t="str">
            <v>DSP1.10</v>
          </cell>
          <cell r="I3575" t="str">
            <v>DGND</v>
          </cell>
        </row>
        <row r="3576">
          <cell r="H3576" t="str">
            <v>DSP1.11</v>
          </cell>
          <cell r="I3576" t="str">
            <v>VDD5_ATX</v>
          </cell>
        </row>
        <row r="3577">
          <cell r="H3577" t="str">
            <v>DSP1.12</v>
          </cell>
          <cell r="I3577" t="str">
            <v>DGND</v>
          </cell>
        </row>
        <row r="3578">
          <cell r="H3578" t="str">
            <v>DSP1.13</v>
          </cell>
          <cell r="I3578" t="str">
            <v>DGND</v>
          </cell>
        </row>
        <row r="3579">
          <cell r="H3579" t="str">
            <v>DSP1.14</v>
          </cell>
          <cell r="I3579" t="str">
            <v>DGND</v>
          </cell>
        </row>
        <row r="3580">
          <cell r="H3580" t="str">
            <v>DSP1.15</v>
          </cell>
          <cell r="I3580" t="str">
            <v>DGND</v>
          </cell>
        </row>
        <row r="3581">
          <cell r="H3581" t="str">
            <v>DSP1.16</v>
          </cell>
          <cell r="I3581" t="str">
            <v>DGND</v>
          </cell>
        </row>
        <row r="3582">
          <cell r="H3582" t="str">
            <v>DSP1.17</v>
          </cell>
          <cell r="I3582" t="str">
            <v>VDD33_ATX</v>
          </cell>
        </row>
        <row r="3583">
          <cell r="H3583" t="str">
            <v>DSP1.18</v>
          </cell>
          <cell r="I3583" t="str">
            <v>DGND</v>
          </cell>
        </row>
        <row r="3584">
          <cell r="H3584" t="str">
            <v>DSP1.19</v>
          </cell>
          <cell r="I3584" t="str">
            <v>VDD33_ATX</v>
          </cell>
        </row>
        <row r="3585">
          <cell r="H3585" t="str">
            <v>DSP1.20</v>
          </cell>
          <cell r="I3585" t="str">
            <v>SD0_RTT_DSP</v>
          </cell>
        </row>
        <row r="3586">
          <cell r="H3586" t="str">
            <v>DSP1.21</v>
          </cell>
          <cell r="I3586" t="str">
            <v>VDD33_ATX</v>
          </cell>
        </row>
        <row r="3587">
          <cell r="H3587" t="str">
            <v>DSP1.22</v>
          </cell>
          <cell r="I3587" t="str">
            <v>DGND</v>
          </cell>
        </row>
        <row r="3588">
          <cell r="H3588" t="str">
            <v>DSP1.23</v>
          </cell>
          <cell r="I3588" t="str">
            <v>VDD33_ATX</v>
          </cell>
        </row>
        <row r="3589">
          <cell r="H3589" t="str">
            <v>DSP1.24</v>
          </cell>
          <cell r="I3589" t="str">
            <v>DGND</v>
          </cell>
        </row>
        <row r="3590">
          <cell r="H3590" t="str">
            <v>DSP1.25</v>
          </cell>
          <cell r="I3590" t="str">
            <v>VDD33_ATX</v>
          </cell>
        </row>
        <row r="3591">
          <cell r="H3591" t="str">
            <v>DSP1.26</v>
          </cell>
          <cell r="I3591" t="str">
            <v>SD0_P0_MDI_DSP+</v>
          </cell>
        </row>
        <row r="3592">
          <cell r="H3592" t="str">
            <v>DSP1.27</v>
          </cell>
          <cell r="I3592" t="str">
            <v>DGND</v>
          </cell>
        </row>
        <row r="3593">
          <cell r="H3593" t="str">
            <v>DSP1.28</v>
          </cell>
          <cell r="I3593" t="str">
            <v>SD0_P0_MDI_DSP-</v>
          </cell>
        </row>
        <row r="3594">
          <cell r="H3594" t="str">
            <v>DSP1.29</v>
          </cell>
          <cell r="I3594" t="str">
            <v>DGND</v>
          </cell>
        </row>
        <row r="3595">
          <cell r="H3595" t="str">
            <v>DSP1.30</v>
          </cell>
          <cell r="I3595" t="str">
            <v>DGND</v>
          </cell>
        </row>
        <row r="3596">
          <cell r="H3596" t="str">
            <v>DSP1.31</v>
          </cell>
          <cell r="I3596" t="str">
            <v>SD0_FE_MDI_GIGADIG+</v>
          </cell>
        </row>
        <row r="3597">
          <cell r="H3597" t="str">
            <v>DSP1.32</v>
          </cell>
          <cell r="I3597" t="str">
            <v>SD0_P1_MDI_DSP+</v>
          </cell>
        </row>
        <row r="3598">
          <cell r="H3598" t="str">
            <v>DSP1.33</v>
          </cell>
          <cell r="I3598" t="str">
            <v>SD0_FE_MDI_GIGADIG-</v>
          </cell>
        </row>
        <row r="3599">
          <cell r="H3599" t="str">
            <v>DSP1.34</v>
          </cell>
          <cell r="I3599" t="str">
            <v>SD0_P1_MDI_DSP-</v>
          </cell>
        </row>
        <row r="3600">
          <cell r="H3600" t="str">
            <v>DSP1.35</v>
          </cell>
          <cell r="I3600" t="str">
            <v>DGND</v>
          </cell>
        </row>
        <row r="3601">
          <cell r="H3601" t="str">
            <v>DSP1.36</v>
          </cell>
          <cell r="I3601" t="str">
            <v>DGND</v>
          </cell>
        </row>
        <row r="3602">
          <cell r="H3602" t="str">
            <v>DSP1.37</v>
          </cell>
          <cell r="I3602" t="str">
            <v>SD0_FE_MDIX_GIGADIG+</v>
          </cell>
        </row>
        <row r="3603">
          <cell r="H3603" t="str">
            <v>DSP1.38</v>
          </cell>
          <cell r="I3603">
            <v>0</v>
          </cell>
        </row>
        <row r="3604">
          <cell r="H3604" t="str">
            <v>DSP1.39</v>
          </cell>
          <cell r="I3604" t="str">
            <v>SD0_FE_MDIX_GIGADIG-</v>
          </cell>
        </row>
        <row r="3605">
          <cell r="H3605" t="str">
            <v>DSP1.40</v>
          </cell>
          <cell r="I3605">
            <v>0</v>
          </cell>
        </row>
        <row r="3606">
          <cell r="H3606" t="str">
            <v>DSP1.41</v>
          </cell>
          <cell r="I3606" t="str">
            <v>DGND</v>
          </cell>
        </row>
        <row r="3607">
          <cell r="H3607" t="str">
            <v>DSP1.42</v>
          </cell>
          <cell r="I3607" t="str">
            <v>DGND</v>
          </cell>
        </row>
        <row r="3608">
          <cell r="H3608" t="str">
            <v>DSP1.43</v>
          </cell>
          <cell r="I3608" t="str">
            <v>SD0_P4_HSO_DSP+</v>
          </cell>
        </row>
        <row r="3609">
          <cell r="H3609" t="str">
            <v>DSP1.44</v>
          </cell>
          <cell r="I3609" t="str">
            <v>DGND</v>
          </cell>
        </row>
        <row r="3610">
          <cell r="H3610" t="str">
            <v>DSP1.45</v>
          </cell>
          <cell r="I3610" t="str">
            <v>SD0_P4_HSO_DSP-</v>
          </cell>
        </row>
        <row r="3611">
          <cell r="H3611" t="str">
            <v>DSP1.46</v>
          </cell>
          <cell r="I3611" t="str">
            <v>SD0_AT+</v>
          </cell>
        </row>
        <row r="3612">
          <cell r="H3612" t="str">
            <v>DSP1.47</v>
          </cell>
          <cell r="I3612" t="str">
            <v>DGND</v>
          </cell>
        </row>
        <row r="3613">
          <cell r="H3613" t="str">
            <v>DSP1.48</v>
          </cell>
          <cell r="I3613" t="str">
            <v>SD0_AT-</v>
          </cell>
        </row>
        <row r="3614">
          <cell r="H3614" t="str">
            <v>DSP1.49</v>
          </cell>
          <cell r="I3614">
            <v>0</v>
          </cell>
        </row>
        <row r="3615">
          <cell r="H3615" t="str">
            <v>DSP1.50</v>
          </cell>
          <cell r="I3615" t="str">
            <v>DGND</v>
          </cell>
        </row>
        <row r="3616">
          <cell r="H3616" t="str">
            <v>DSP1.51</v>
          </cell>
          <cell r="I3616">
            <v>0</v>
          </cell>
        </row>
        <row r="3617">
          <cell r="H3617" t="str">
            <v>DSP1.52</v>
          </cell>
          <cell r="I3617" t="str">
            <v>DGND</v>
          </cell>
        </row>
        <row r="3618">
          <cell r="H3618" t="str">
            <v>DSP1.53</v>
          </cell>
          <cell r="I3618" t="str">
            <v>DGND</v>
          </cell>
        </row>
        <row r="3619">
          <cell r="H3619" t="str">
            <v>DSP1.54</v>
          </cell>
          <cell r="I3619" t="str">
            <v>SD0_CLK_XTAL_1</v>
          </cell>
        </row>
        <row r="3620">
          <cell r="H3620" t="str">
            <v>DSP1.55</v>
          </cell>
          <cell r="I3620" t="str">
            <v>SD0_P5_HSO_DSP+</v>
          </cell>
        </row>
        <row r="3621">
          <cell r="H3621" t="str">
            <v>DSP1.56</v>
          </cell>
          <cell r="I3621" t="str">
            <v>DGND</v>
          </cell>
        </row>
        <row r="3622">
          <cell r="H3622" t="str">
            <v>DSP1.57</v>
          </cell>
          <cell r="I3622" t="str">
            <v>SD0_P5_HSO_DSP-</v>
          </cell>
        </row>
        <row r="3623">
          <cell r="H3623" t="str">
            <v>DSP1.58</v>
          </cell>
          <cell r="I3623" t="str">
            <v>SD0_CLK_XTAL_2</v>
          </cell>
        </row>
        <row r="3624">
          <cell r="H3624" t="str">
            <v>DSP1.59</v>
          </cell>
          <cell r="I3624" t="str">
            <v>DGND</v>
          </cell>
        </row>
        <row r="3625">
          <cell r="H3625" t="str">
            <v>DSP1.60</v>
          </cell>
          <cell r="I3625" t="str">
            <v>DGND</v>
          </cell>
        </row>
        <row r="3626">
          <cell r="H3626" t="str">
            <v>DSP1.61</v>
          </cell>
          <cell r="I3626" t="str">
            <v>SD0_P7_HSO_DSP+</v>
          </cell>
        </row>
        <row r="3627">
          <cell r="H3627" t="str">
            <v>DSP1.62</v>
          </cell>
          <cell r="I3627" t="str">
            <v>DGND</v>
          </cell>
        </row>
        <row r="3628">
          <cell r="H3628" t="str">
            <v>DSP1.63</v>
          </cell>
          <cell r="I3628" t="str">
            <v>SD0_P7_HSO_DSP-</v>
          </cell>
        </row>
        <row r="3629">
          <cell r="H3629" t="str">
            <v>DSP1.64</v>
          </cell>
          <cell r="I3629" t="str">
            <v>DGND</v>
          </cell>
        </row>
        <row r="3630">
          <cell r="H3630" t="str">
            <v>DSP1.65</v>
          </cell>
          <cell r="I3630" t="str">
            <v>DGND</v>
          </cell>
        </row>
        <row r="3631">
          <cell r="H3631" t="str">
            <v>DSP1.66</v>
          </cell>
          <cell r="I3631">
            <v>0</v>
          </cell>
        </row>
        <row r="3632">
          <cell r="H3632" t="str">
            <v>DSP1.67</v>
          </cell>
          <cell r="I3632">
            <v>0</v>
          </cell>
        </row>
        <row r="3633">
          <cell r="H3633" t="str">
            <v>DSP1.68</v>
          </cell>
          <cell r="I3633">
            <v>0</v>
          </cell>
        </row>
        <row r="3634">
          <cell r="H3634" t="str">
            <v>DSP1.69</v>
          </cell>
          <cell r="I3634">
            <v>0</v>
          </cell>
        </row>
        <row r="3635">
          <cell r="H3635" t="str">
            <v>DSP1.70</v>
          </cell>
          <cell r="I3635" t="str">
            <v>DGND</v>
          </cell>
        </row>
        <row r="3636">
          <cell r="H3636" t="str">
            <v>DSP1.71</v>
          </cell>
          <cell r="I3636" t="str">
            <v>DGND</v>
          </cell>
        </row>
        <row r="3637">
          <cell r="H3637" t="str">
            <v>DSP1.72</v>
          </cell>
          <cell r="I3637">
            <v>0</v>
          </cell>
        </row>
        <row r="3638">
          <cell r="H3638" t="str">
            <v>DSP1.73</v>
          </cell>
          <cell r="I3638" t="str">
            <v>SD0_P6_HSO_DSP+</v>
          </cell>
        </row>
        <row r="3639">
          <cell r="H3639" t="str">
            <v>DSP1.74</v>
          </cell>
          <cell r="I3639">
            <v>0</v>
          </cell>
        </row>
        <row r="3640">
          <cell r="H3640" t="str">
            <v>DSP1.75</v>
          </cell>
          <cell r="I3640" t="str">
            <v>SD0_P6_HSO_DSP-</v>
          </cell>
        </row>
        <row r="3641">
          <cell r="H3641" t="str">
            <v>DSP1.76</v>
          </cell>
          <cell r="I3641" t="str">
            <v>DGND</v>
          </cell>
        </row>
        <row r="3642">
          <cell r="H3642" t="str">
            <v>DSP1.77</v>
          </cell>
          <cell r="I3642" t="str">
            <v>DGND</v>
          </cell>
        </row>
        <row r="3643">
          <cell r="H3643" t="str">
            <v>DSP1.78</v>
          </cell>
          <cell r="I3643">
            <v>0</v>
          </cell>
        </row>
        <row r="3644">
          <cell r="H3644" t="str">
            <v>DSP1.79</v>
          </cell>
          <cell r="I3644" t="str">
            <v>SD0_P0_TXC_DSP</v>
          </cell>
        </row>
        <row r="3645">
          <cell r="H3645" t="str">
            <v>DSP1.80</v>
          </cell>
          <cell r="I3645">
            <v>0</v>
          </cell>
        </row>
        <row r="3646">
          <cell r="H3646" t="str">
            <v>DSP1.81</v>
          </cell>
          <cell r="I3646" t="str">
            <v>DGND</v>
          </cell>
        </row>
        <row r="3647">
          <cell r="H3647" t="str">
            <v>DSP1.82</v>
          </cell>
          <cell r="I3647" t="str">
            <v>SD0_P5_MDI_DSP+</v>
          </cell>
        </row>
        <row r="3648">
          <cell r="H3648" t="str">
            <v>DSP1.83</v>
          </cell>
          <cell r="I3648" t="str">
            <v>SD0_P0_TXD0_DSP</v>
          </cell>
        </row>
        <row r="3649">
          <cell r="H3649" t="str">
            <v>DSP1.84</v>
          </cell>
          <cell r="I3649" t="str">
            <v>SD0_P5_MDI_DSP-</v>
          </cell>
        </row>
        <row r="3650">
          <cell r="H3650" t="str">
            <v>DSP1.85</v>
          </cell>
          <cell r="I3650" t="str">
            <v>DGND</v>
          </cell>
        </row>
        <row r="3651">
          <cell r="H3651" t="str">
            <v>DSP1.86</v>
          </cell>
          <cell r="I3651" t="str">
            <v>DGND</v>
          </cell>
        </row>
        <row r="3652">
          <cell r="H3652" t="str">
            <v>DSP1.87</v>
          </cell>
          <cell r="I3652" t="str">
            <v>SD0_P0_TXD1_DSP</v>
          </cell>
        </row>
        <row r="3653">
          <cell r="H3653" t="str">
            <v>DSP1.88</v>
          </cell>
          <cell r="I3653" t="str">
            <v>SD0_P2_GIGA_MDI_DSP+</v>
          </cell>
        </row>
        <row r="3654">
          <cell r="H3654" t="str">
            <v>DSP1.89</v>
          </cell>
          <cell r="I3654" t="str">
            <v>DGND</v>
          </cell>
        </row>
        <row r="3655">
          <cell r="H3655" t="str">
            <v>DSP1.90</v>
          </cell>
          <cell r="I3655" t="str">
            <v>SD0_P2_GIGA_MDI_DSP-</v>
          </cell>
        </row>
        <row r="3656">
          <cell r="H3656" t="str">
            <v>DSP1.91</v>
          </cell>
          <cell r="I3656" t="str">
            <v>SD0_P0_TXD2_DSP</v>
          </cell>
        </row>
        <row r="3657">
          <cell r="H3657" t="str">
            <v>DSP1.92</v>
          </cell>
          <cell r="I3657" t="str">
            <v>DGND</v>
          </cell>
        </row>
        <row r="3658">
          <cell r="H3658" t="str">
            <v>DSP1.93</v>
          </cell>
          <cell r="I3658" t="str">
            <v>DGND</v>
          </cell>
        </row>
        <row r="3659">
          <cell r="H3659" t="str">
            <v>DSP1.94</v>
          </cell>
          <cell r="I3659" t="str">
            <v>SD0_P3_GIGA_MDI_DSP+</v>
          </cell>
        </row>
        <row r="3660">
          <cell r="H3660" t="str">
            <v>DSP1.95</v>
          </cell>
          <cell r="I3660" t="str">
            <v>SD0_P0_TXD3_DSP</v>
          </cell>
        </row>
        <row r="3661">
          <cell r="H3661" t="str">
            <v>DSP1.96</v>
          </cell>
          <cell r="I3661" t="str">
            <v>SD0_P3_GIGA_MDI_DSP-</v>
          </cell>
        </row>
        <row r="3662">
          <cell r="H3662" t="str">
            <v>DSP1.97</v>
          </cell>
          <cell r="I3662" t="str">
            <v>DGND</v>
          </cell>
        </row>
        <row r="3663">
          <cell r="H3663" t="str">
            <v>DSP1.98</v>
          </cell>
          <cell r="I3663" t="str">
            <v>DGND</v>
          </cell>
        </row>
        <row r="3664">
          <cell r="H3664" t="str">
            <v>DSP1.99</v>
          </cell>
          <cell r="I3664" t="str">
            <v>SD0_P1_TXC_DSP</v>
          </cell>
        </row>
        <row r="3665">
          <cell r="H3665" t="str">
            <v>DSP1.100</v>
          </cell>
          <cell r="I3665" t="str">
            <v>SD0_P6_MDI_DSP+</v>
          </cell>
        </row>
        <row r="3666">
          <cell r="H3666" t="str">
            <v>DSP1.101</v>
          </cell>
          <cell r="I3666" t="str">
            <v>DGND</v>
          </cell>
        </row>
        <row r="3667">
          <cell r="H3667" t="str">
            <v>DSP1.102</v>
          </cell>
          <cell r="I3667" t="str">
            <v>SD0_P6_MDI_DSP-</v>
          </cell>
        </row>
        <row r="3668">
          <cell r="H3668" t="str">
            <v>DSP1.103</v>
          </cell>
          <cell r="I3668" t="str">
            <v>SD0_P1_TXD0_DSP</v>
          </cell>
        </row>
        <row r="3669">
          <cell r="H3669" t="str">
            <v>DSP1.104</v>
          </cell>
          <cell r="I3669" t="str">
            <v>DGND</v>
          </cell>
        </row>
        <row r="3670">
          <cell r="H3670" t="str">
            <v>DSP1.105</v>
          </cell>
          <cell r="I3670" t="str">
            <v>DGND</v>
          </cell>
        </row>
        <row r="3671">
          <cell r="H3671" t="str">
            <v>DSP1.106</v>
          </cell>
          <cell r="I3671" t="str">
            <v>SD0_P5_TXD0_DSP</v>
          </cell>
        </row>
        <row r="3672">
          <cell r="H3672" t="str">
            <v>DSP1.107</v>
          </cell>
          <cell r="I3672" t="str">
            <v>SD0_P1_TXD1_DSP</v>
          </cell>
        </row>
        <row r="3673">
          <cell r="H3673" t="str">
            <v>DSP1.108</v>
          </cell>
          <cell r="I3673" t="str">
            <v>DGND</v>
          </cell>
        </row>
        <row r="3674">
          <cell r="H3674" t="str">
            <v>DSP1.109</v>
          </cell>
          <cell r="I3674" t="str">
            <v>DGND</v>
          </cell>
        </row>
        <row r="3675">
          <cell r="H3675" t="str">
            <v>DSP1.110</v>
          </cell>
          <cell r="I3675" t="str">
            <v>SD0_P5_TXD1_DSP</v>
          </cell>
        </row>
        <row r="3676">
          <cell r="H3676" t="str">
            <v>DSP1.111</v>
          </cell>
          <cell r="I3676" t="str">
            <v>SD0_P1_TXD2_DSP</v>
          </cell>
        </row>
        <row r="3677">
          <cell r="H3677" t="str">
            <v>DSP1.112</v>
          </cell>
          <cell r="I3677" t="str">
            <v>DGND</v>
          </cell>
        </row>
        <row r="3678">
          <cell r="H3678" t="str">
            <v>DSP1.113</v>
          </cell>
          <cell r="I3678" t="str">
            <v>DGND</v>
          </cell>
        </row>
        <row r="3679">
          <cell r="H3679" t="str">
            <v>DSP1.114</v>
          </cell>
          <cell r="I3679" t="str">
            <v>SD0_P5_TXD2_DSP</v>
          </cell>
        </row>
        <row r="3680">
          <cell r="H3680" t="str">
            <v>DSP1.115</v>
          </cell>
          <cell r="I3680" t="str">
            <v>SD0_P1_TXD3_DSP</v>
          </cell>
        </row>
        <row r="3681">
          <cell r="H3681" t="str">
            <v>DSP1.116</v>
          </cell>
          <cell r="I3681" t="str">
            <v>DGND</v>
          </cell>
        </row>
        <row r="3682">
          <cell r="H3682" t="str">
            <v>DSP1.117</v>
          </cell>
          <cell r="I3682" t="str">
            <v>DGND</v>
          </cell>
        </row>
        <row r="3683">
          <cell r="H3683" t="str">
            <v>DSP1.118</v>
          </cell>
          <cell r="I3683" t="str">
            <v>SD0_P5_TXD3_DSP</v>
          </cell>
        </row>
        <row r="3684">
          <cell r="H3684" t="str">
            <v>DSP1.119</v>
          </cell>
          <cell r="I3684" t="str">
            <v>SD0_P5_TXC_DSP</v>
          </cell>
        </row>
        <row r="3685">
          <cell r="H3685" t="str">
            <v>DSP1.120</v>
          </cell>
          <cell r="I3685" t="str">
            <v>DGND</v>
          </cell>
        </row>
        <row r="3686">
          <cell r="H3686" t="str">
            <v>DSP1.G1</v>
          </cell>
          <cell r="I3686" t="str">
            <v>DGND</v>
          </cell>
        </row>
        <row r="3687">
          <cell r="H3687" t="str">
            <v>DSP1.G2</v>
          </cell>
          <cell r="I3687" t="str">
            <v>DGND</v>
          </cell>
        </row>
        <row r="3688">
          <cell r="H3688" t="str">
            <v>DSP1.G3</v>
          </cell>
          <cell r="I3688" t="str">
            <v>DGND</v>
          </cell>
        </row>
        <row r="3689">
          <cell r="H3689" t="str">
            <v>DSP1.G4</v>
          </cell>
          <cell r="I3689" t="str">
            <v>DGND</v>
          </cell>
        </row>
        <row r="3690">
          <cell r="H3690" t="str">
            <v>DSP1.G5</v>
          </cell>
          <cell r="I3690" t="str">
            <v>DGND</v>
          </cell>
        </row>
        <row r="3691">
          <cell r="H3691" t="str">
            <v>DSP1.G6</v>
          </cell>
          <cell r="I3691" t="str">
            <v>DGND</v>
          </cell>
        </row>
        <row r="3692">
          <cell r="H3692" t="str">
            <v>DSP1.G7</v>
          </cell>
          <cell r="I3692" t="str">
            <v>DGND</v>
          </cell>
        </row>
        <row r="3693">
          <cell r="H3693" t="str">
            <v>DSP1.G8</v>
          </cell>
          <cell r="I3693" t="str">
            <v>DGND</v>
          </cell>
        </row>
        <row r="3694">
          <cell r="H3694" t="str">
            <v>DSP1.G9</v>
          </cell>
          <cell r="I3694" t="str">
            <v>DGND</v>
          </cell>
        </row>
        <row r="3695">
          <cell r="H3695" t="str">
            <v>DSP1.G10</v>
          </cell>
          <cell r="I3695" t="str">
            <v>DGND</v>
          </cell>
        </row>
        <row r="3696">
          <cell r="H3696" t="str">
            <v>DSP1.G11</v>
          </cell>
          <cell r="I3696" t="str">
            <v>DGND</v>
          </cell>
        </row>
        <row r="3697">
          <cell r="H3697" t="str">
            <v>DSP1.G12</v>
          </cell>
          <cell r="I3697" t="str">
            <v>DGND</v>
          </cell>
        </row>
        <row r="3698">
          <cell r="H3698" t="str">
            <v>DSP1.GH1</v>
          </cell>
          <cell r="I3698">
            <v>0</v>
          </cell>
        </row>
        <row r="3699">
          <cell r="H3699" t="str">
            <v>DSP1.GH2</v>
          </cell>
          <cell r="I3699">
            <v>0</v>
          </cell>
        </row>
        <row r="3700">
          <cell r="H3700" t="str">
            <v>DSP1.NUT1</v>
          </cell>
          <cell r="I3700">
            <v>0</v>
          </cell>
        </row>
        <row r="3701">
          <cell r="H3701" t="str">
            <v>DSP1.NUT2</v>
          </cell>
          <cell r="I3701">
            <v>0</v>
          </cell>
        </row>
        <row r="3702">
          <cell r="H3702" t="str">
            <v>DSP1.NUT3</v>
          </cell>
          <cell r="I3702">
            <v>0</v>
          </cell>
        </row>
        <row r="3703">
          <cell r="H3703" t="str">
            <v>DSP1.NUT4</v>
          </cell>
          <cell r="I3703">
            <v>0</v>
          </cell>
        </row>
        <row r="3704">
          <cell r="H3704" t="str">
            <v>2CD175.1</v>
          </cell>
          <cell r="I3704" t="str">
            <v>S2_HSD177</v>
          </cell>
        </row>
        <row r="3705">
          <cell r="H3705" t="str">
            <v>2CD175.2</v>
          </cell>
          <cell r="I3705" t="str">
            <v>DGND</v>
          </cell>
        </row>
        <row r="3706">
          <cell r="H3706" t="str">
            <v>2CD176.1</v>
          </cell>
          <cell r="I3706" t="str">
            <v>S2_HSD178</v>
          </cell>
        </row>
        <row r="3707">
          <cell r="H3707" t="str">
            <v>2CD176.2</v>
          </cell>
          <cell r="I3707" t="str">
            <v>DGND</v>
          </cell>
        </row>
        <row r="3708">
          <cell r="H3708" t="str">
            <v>2CD177.1</v>
          </cell>
          <cell r="I3708" t="str">
            <v>S2_HSD179</v>
          </cell>
        </row>
        <row r="3709">
          <cell r="H3709" t="str">
            <v>2CD177.2</v>
          </cell>
          <cell r="I3709" t="str">
            <v>DGND</v>
          </cell>
        </row>
        <row r="3710">
          <cell r="H3710" t="str">
            <v>CD175.1</v>
          </cell>
          <cell r="I3710" t="str">
            <v>S0_HSD177</v>
          </cell>
        </row>
        <row r="3711">
          <cell r="H3711" t="str">
            <v>CD175.2</v>
          </cell>
          <cell r="I3711" t="str">
            <v>DGND</v>
          </cell>
        </row>
        <row r="3712">
          <cell r="H3712" t="str">
            <v>CD176.1</v>
          </cell>
          <cell r="I3712" t="str">
            <v>S0_HSD178</v>
          </cell>
        </row>
        <row r="3713">
          <cell r="H3713" t="str">
            <v>CD176.2</v>
          </cell>
          <cell r="I3713" t="str">
            <v>DGND</v>
          </cell>
        </row>
        <row r="3714">
          <cell r="H3714" t="str">
            <v>CD177.1</v>
          </cell>
          <cell r="I3714" t="str">
            <v>S0_HSD179</v>
          </cell>
        </row>
        <row r="3715">
          <cell r="H3715" t="str">
            <v>CD177.2</v>
          </cell>
          <cell r="I3715" t="str">
            <v>DGND</v>
          </cell>
        </row>
        <row r="3716">
          <cell r="H3716" t="str">
            <v>K8.1</v>
          </cell>
          <cell r="I3716" t="str">
            <v>VP12</v>
          </cell>
        </row>
        <row r="3717">
          <cell r="H3717" t="str">
            <v>K8.4</v>
          </cell>
          <cell r="I3717" t="str">
            <v>S0_P0_LDOOUT</v>
          </cell>
        </row>
        <row r="3718">
          <cell r="H3718" t="str">
            <v>K8.9</v>
          </cell>
          <cell r="I3718" t="str">
            <v>S2_P0_LDOOUT</v>
          </cell>
        </row>
        <row r="3719">
          <cell r="H3719" t="str">
            <v>K8.12</v>
          </cell>
          <cell r="I3719" t="str">
            <v>S0_K8</v>
          </cell>
        </row>
        <row r="3720">
          <cell r="H3720" t="str">
            <v>K8.3</v>
          </cell>
          <cell r="I3720" t="str">
            <v>S0_P0_VDDIO</v>
          </cell>
        </row>
        <row r="3721">
          <cell r="H3721" t="str">
            <v>K8.10</v>
          </cell>
          <cell r="I3721" t="str">
            <v>S2_P0_VDDIO</v>
          </cell>
        </row>
        <row r="3722">
          <cell r="H3722" t="str">
            <v>K8.5</v>
          </cell>
          <cell r="I3722" t="str">
            <v>S0_HSD177</v>
          </cell>
        </row>
        <row r="3723">
          <cell r="H3723" t="str">
            <v>K8.8</v>
          </cell>
          <cell r="I3723" t="str">
            <v>S2_HSD177</v>
          </cell>
        </row>
        <row r="3724">
          <cell r="H3724" t="str">
            <v>K9.1</v>
          </cell>
          <cell r="I3724" t="str">
            <v>VP12</v>
          </cell>
        </row>
        <row r="3725">
          <cell r="H3725" t="str">
            <v>K9.4</v>
          </cell>
          <cell r="I3725" t="str">
            <v>S0_P1_LDOOUT</v>
          </cell>
        </row>
        <row r="3726">
          <cell r="H3726" t="str">
            <v>K9.9</v>
          </cell>
          <cell r="I3726" t="str">
            <v>S2_P1_LDOOUT</v>
          </cell>
        </row>
        <row r="3727">
          <cell r="H3727" t="str">
            <v>K9.12</v>
          </cell>
          <cell r="I3727" t="str">
            <v>S0_K9</v>
          </cell>
        </row>
        <row r="3728">
          <cell r="H3728" t="str">
            <v>K9.3</v>
          </cell>
          <cell r="I3728" t="str">
            <v>S0_P1_VDDIO</v>
          </cell>
        </row>
        <row r="3729">
          <cell r="H3729" t="str">
            <v>K9.10</v>
          </cell>
          <cell r="I3729" t="str">
            <v>S2_P1_VDDIO</v>
          </cell>
        </row>
        <row r="3730">
          <cell r="H3730" t="str">
            <v>K9.5</v>
          </cell>
          <cell r="I3730" t="str">
            <v>S0_HSD178</v>
          </cell>
        </row>
        <row r="3731">
          <cell r="H3731" t="str">
            <v>K9.8</v>
          </cell>
          <cell r="I3731" t="str">
            <v>S2_HSD178</v>
          </cell>
        </row>
        <row r="3732">
          <cell r="H3732" t="str">
            <v>K10.1</v>
          </cell>
          <cell r="I3732" t="str">
            <v>VP12</v>
          </cell>
        </row>
        <row r="3733">
          <cell r="H3733" t="str">
            <v>K10.4</v>
          </cell>
          <cell r="I3733" t="str">
            <v>S0_P5_LDOOUT</v>
          </cell>
        </row>
        <row r="3734">
          <cell r="H3734" t="str">
            <v>K10.9</v>
          </cell>
          <cell r="I3734" t="str">
            <v>S2_P5_LDOOUT</v>
          </cell>
        </row>
        <row r="3735">
          <cell r="H3735" t="str">
            <v>K10.12</v>
          </cell>
          <cell r="I3735" t="str">
            <v>S0_K10</v>
          </cell>
        </row>
        <row r="3736">
          <cell r="H3736" t="str">
            <v>K10.3</v>
          </cell>
          <cell r="I3736" t="str">
            <v>S0_P5_VDDIO</v>
          </cell>
        </row>
        <row r="3737">
          <cell r="H3737" t="str">
            <v>K10.10</v>
          </cell>
          <cell r="I3737" t="str">
            <v>S2_P5_VDDIO</v>
          </cell>
        </row>
        <row r="3738">
          <cell r="H3738" t="str">
            <v>K10.5</v>
          </cell>
          <cell r="I3738" t="str">
            <v>S0_HSD179</v>
          </cell>
        </row>
        <row r="3739">
          <cell r="H3739" t="str">
            <v>K10.8</v>
          </cell>
          <cell r="I3739" t="str">
            <v>S2_HSD179</v>
          </cell>
        </row>
        <row r="3740">
          <cell r="H3740" t="str">
            <v>Q8.1</v>
          </cell>
          <cell r="I3740" t="str">
            <v>S0_QB_K8</v>
          </cell>
        </row>
        <row r="3741">
          <cell r="H3741" t="str">
            <v>Q8.3</v>
          </cell>
          <cell r="I3741" t="str">
            <v>S0_K8</v>
          </cell>
        </row>
        <row r="3742">
          <cell r="H3742" t="str">
            <v>Q8.2</v>
          </cell>
          <cell r="I3742" t="str">
            <v>DGND</v>
          </cell>
        </row>
        <row r="3743">
          <cell r="H3743" t="str">
            <v>Q9.1</v>
          </cell>
          <cell r="I3743" t="str">
            <v>S0_QB_K9</v>
          </cell>
        </row>
        <row r="3744">
          <cell r="H3744" t="str">
            <v>Q9.3</v>
          </cell>
          <cell r="I3744" t="str">
            <v>S0_K9</v>
          </cell>
        </row>
        <row r="3745">
          <cell r="H3745" t="str">
            <v>Q9.2</v>
          </cell>
          <cell r="I3745" t="str">
            <v>DGND</v>
          </cell>
        </row>
        <row r="3746">
          <cell r="H3746" t="str">
            <v>Q10.1</v>
          </cell>
          <cell r="I3746" t="str">
            <v>S0_QB_K10</v>
          </cell>
        </row>
        <row r="3747">
          <cell r="H3747" t="str">
            <v>Q10.3</v>
          </cell>
          <cell r="I3747" t="str">
            <v>S0_K10</v>
          </cell>
        </row>
        <row r="3748">
          <cell r="H3748" t="str">
            <v>Q10.2</v>
          </cell>
          <cell r="I3748" t="str">
            <v>DGND</v>
          </cell>
        </row>
        <row r="3749">
          <cell r="H3749" t="str">
            <v>RQ8.1</v>
          </cell>
          <cell r="I3749" t="str">
            <v>S0_QB_K8</v>
          </cell>
        </row>
        <row r="3750">
          <cell r="H3750" t="str">
            <v>RQ8.2</v>
          </cell>
          <cell r="I3750" t="str">
            <v>SC_HSD_K8</v>
          </cell>
        </row>
        <row r="3751">
          <cell r="H3751" t="str">
            <v>RQ9.1</v>
          </cell>
          <cell r="I3751" t="str">
            <v>S0_QB_K9</v>
          </cell>
        </row>
        <row r="3752">
          <cell r="H3752" t="str">
            <v>RQ9.2</v>
          </cell>
          <cell r="I3752" t="str">
            <v>SC_HSD_K9</v>
          </cell>
        </row>
        <row r="3753">
          <cell r="H3753" t="str">
            <v>RQ10.1</v>
          </cell>
          <cell r="I3753" t="str">
            <v>S0_QB_K10</v>
          </cell>
        </row>
        <row r="3754">
          <cell r="H3754" t="str">
            <v>RQ10.2</v>
          </cell>
          <cell r="I3754" t="str">
            <v>SC_HSD_K10</v>
          </cell>
        </row>
        <row r="3755">
          <cell r="H3755" t="str">
            <v>BD1.1</v>
          </cell>
          <cell r="I3755" t="str">
            <v>S0_DVDD09</v>
          </cell>
        </row>
        <row r="3756">
          <cell r="H3756" t="str">
            <v>BD1.2</v>
          </cell>
          <cell r="I3756" t="str">
            <v>S0_F_DVDD09</v>
          </cell>
        </row>
        <row r="3757">
          <cell r="H3757" t="str">
            <v>BD2.1</v>
          </cell>
          <cell r="I3757" t="str">
            <v>S0_AVDD09</v>
          </cell>
        </row>
        <row r="3758">
          <cell r="H3758" t="str">
            <v>BD2.2</v>
          </cell>
          <cell r="I3758" t="str">
            <v>S0_F_AVDD09</v>
          </cell>
        </row>
        <row r="3759">
          <cell r="H3759" t="str">
            <v>CD1.1</v>
          </cell>
          <cell r="I3759" t="str">
            <v>S0_DVDD09</v>
          </cell>
        </row>
        <row r="3760">
          <cell r="H3760" t="str">
            <v>CD1.2</v>
          </cell>
          <cell r="I3760" t="str">
            <v>DGND</v>
          </cell>
        </row>
        <row r="3761">
          <cell r="H3761" t="str">
            <v>CD2.1</v>
          </cell>
          <cell r="I3761" t="str">
            <v>S0_DVDD09</v>
          </cell>
        </row>
        <row r="3762">
          <cell r="H3762" t="str">
            <v>CD2.2</v>
          </cell>
          <cell r="I3762" t="str">
            <v>DGND</v>
          </cell>
        </row>
        <row r="3763">
          <cell r="H3763" t="str">
            <v>CD3.1</v>
          </cell>
          <cell r="I3763" t="str">
            <v>S0_DVDD09</v>
          </cell>
        </row>
        <row r="3764">
          <cell r="H3764" t="str">
            <v>CD3.2</v>
          </cell>
          <cell r="I3764" t="str">
            <v>DGND</v>
          </cell>
        </row>
        <row r="3765">
          <cell r="H3765" t="str">
            <v>CD4.1</v>
          </cell>
          <cell r="I3765" t="str">
            <v>S0_DVDD09</v>
          </cell>
        </row>
        <row r="3766">
          <cell r="H3766" t="str">
            <v>CD4.2</v>
          </cell>
          <cell r="I3766" t="str">
            <v>DGND</v>
          </cell>
        </row>
        <row r="3767">
          <cell r="H3767" t="str">
            <v>CD5.1</v>
          </cell>
          <cell r="I3767" t="str">
            <v>S0_DVDD09</v>
          </cell>
        </row>
        <row r="3768">
          <cell r="H3768" t="str">
            <v>CD5.2</v>
          </cell>
          <cell r="I3768" t="str">
            <v>DGND</v>
          </cell>
        </row>
        <row r="3769">
          <cell r="H3769" t="str">
            <v>CD6.1</v>
          </cell>
          <cell r="I3769" t="str">
            <v>S0_DVDD09</v>
          </cell>
        </row>
        <row r="3770">
          <cell r="H3770" t="str">
            <v>CD6.2</v>
          </cell>
          <cell r="I3770" t="str">
            <v>DGND</v>
          </cell>
        </row>
        <row r="3771">
          <cell r="H3771" t="str">
            <v>CD7.1</v>
          </cell>
          <cell r="I3771" t="str">
            <v>S0_DVDD09</v>
          </cell>
        </row>
        <row r="3772">
          <cell r="H3772" t="str">
            <v>CD7.2</v>
          </cell>
          <cell r="I3772" t="str">
            <v>DGND</v>
          </cell>
        </row>
        <row r="3773">
          <cell r="H3773" t="str">
            <v>CD8.1</v>
          </cell>
          <cell r="I3773" t="str">
            <v>S0_DVDD09</v>
          </cell>
        </row>
        <row r="3774">
          <cell r="H3774" t="str">
            <v>CD8.2</v>
          </cell>
          <cell r="I3774" t="str">
            <v>DGND</v>
          </cell>
        </row>
        <row r="3775">
          <cell r="H3775" t="str">
            <v>CD9.1</v>
          </cell>
          <cell r="I3775" t="str">
            <v>S0_DVDD09</v>
          </cell>
        </row>
        <row r="3776">
          <cell r="H3776" t="str">
            <v>CD9.2</v>
          </cell>
          <cell r="I3776" t="str">
            <v>DGND</v>
          </cell>
        </row>
        <row r="3777">
          <cell r="H3777" t="str">
            <v>CD10.1</v>
          </cell>
          <cell r="I3777" t="str">
            <v>S0_DVDD09</v>
          </cell>
        </row>
        <row r="3778">
          <cell r="H3778" t="str">
            <v>CD10.2</v>
          </cell>
          <cell r="I3778" t="str">
            <v>DGND</v>
          </cell>
        </row>
        <row r="3779">
          <cell r="H3779" t="str">
            <v>CD11.1</v>
          </cell>
          <cell r="I3779" t="str">
            <v>S0_DVDD09</v>
          </cell>
        </row>
        <row r="3780">
          <cell r="H3780" t="str">
            <v>CD11.2</v>
          </cell>
          <cell r="I3780" t="str">
            <v>DGND</v>
          </cell>
        </row>
        <row r="3781">
          <cell r="H3781" t="str">
            <v>CD12.1</v>
          </cell>
          <cell r="I3781" t="str">
            <v>S0_DVDD09</v>
          </cell>
        </row>
        <row r="3782">
          <cell r="H3782" t="str">
            <v>CD12.2</v>
          </cell>
          <cell r="I3782" t="str">
            <v>DGND</v>
          </cell>
        </row>
        <row r="3783">
          <cell r="H3783" t="str">
            <v>CD13.1</v>
          </cell>
          <cell r="I3783" t="str">
            <v>S0_DVDD09</v>
          </cell>
        </row>
        <row r="3784">
          <cell r="H3784" t="str">
            <v>CD13.2</v>
          </cell>
          <cell r="I3784" t="str">
            <v>DGND</v>
          </cell>
        </row>
        <row r="3785">
          <cell r="H3785" t="str">
            <v>CD14.1</v>
          </cell>
          <cell r="I3785" t="str">
            <v>S0_DVDD09</v>
          </cell>
        </row>
        <row r="3786">
          <cell r="H3786" t="str">
            <v>CD14.2</v>
          </cell>
          <cell r="I3786" t="str">
            <v>DGND</v>
          </cell>
        </row>
        <row r="3787">
          <cell r="H3787" t="str">
            <v>CD15.1</v>
          </cell>
          <cell r="I3787" t="str">
            <v>S0_DVDD09</v>
          </cell>
        </row>
        <row r="3788">
          <cell r="H3788" t="str">
            <v>CD15.2</v>
          </cell>
          <cell r="I3788" t="str">
            <v>DGND</v>
          </cell>
        </row>
        <row r="3789">
          <cell r="H3789" t="str">
            <v>CD16.1</v>
          </cell>
          <cell r="I3789" t="str">
            <v>S0_DVDD09</v>
          </cell>
        </row>
        <row r="3790">
          <cell r="H3790" t="str">
            <v>CD16.2</v>
          </cell>
          <cell r="I3790" t="str">
            <v>DGND</v>
          </cell>
        </row>
        <row r="3791">
          <cell r="H3791" t="str">
            <v>CD17.1</v>
          </cell>
          <cell r="I3791" t="str">
            <v>S0_DVDD09</v>
          </cell>
        </row>
        <row r="3792">
          <cell r="H3792" t="str">
            <v>CD17.2</v>
          </cell>
          <cell r="I3792" t="str">
            <v>DGND</v>
          </cell>
        </row>
        <row r="3793">
          <cell r="H3793" t="str">
            <v>CD18.1</v>
          </cell>
          <cell r="I3793" t="str">
            <v>S0_DVDD09</v>
          </cell>
        </row>
        <row r="3794">
          <cell r="H3794" t="str">
            <v>CD18.2</v>
          </cell>
          <cell r="I3794" t="str">
            <v>DGND</v>
          </cell>
        </row>
        <row r="3795">
          <cell r="H3795" t="str">
            <v>CD19.1</v>
          </cell>
          <cell r="I3795" t="str">
            <v>S0_DVDD09</v>
          </cell>
        </row>
        <row r="3796">
          <cell r="H3796" t="str">
            <v>CD19.2</v>
          </cell>
          <cell r="I3796" t="str">
            <v>DGND</v>
          </cell>
        </row>
        <row r="3797">
          <cell r="H3797" t="str">
            <v>CD20.1</v>
          </cell>
          <cell r="I3797" t="str">
            <v>S0_APWR_01+1F</v>
          </cell>
        </row>
        <row r="3798">
          <cell r="H3798" t="str">
            <v>CD20.2</v>
          </cell>
          <cell r="I3798" t="str">
            <v>DGND</v>
          </cell>
        </row>
        <row r="3799">
          <cell r="H3799" t="str">
            <v>CD21.1</v>
          </cell>
          <cell r="I3799" t="str">
            <v>S0_APWR_01+1F</v>
          </cell>
        </row>
        <row r="3800">
          <cell r="H3800" t="str">
            <v>CD21.2</v>
          </cell>
          <cell r="I3800" t="str">
            <v>DGND</v>
          </cell>
        </row>
        <row r="3801">
          <cell r="H3801" t="str">
            <v>CD22.1</v>
          </cell>
          <cell r="I3801" t="str">
            <v>S0_APWR_01+1F</v>
          </cell>
        </row>
        <row r="3802">
          <cell r="H3802" t="str">
            <v>CD22.2</v>
          </cell>
          <cell r="I3802" t="str">
            <v>DGND</v>
          </cell>
        </row>
        <row r="3803">
          <cell r="H3803" t="str">
            <v>CD23.1</v>
          </cell>
          <cell r="I3803" t="str">
            <v>S0_APWR_01+1F</v>
          </cell>
        </row>
        <row r="3804">
          <cell r="H3804" t="str">
            <v>CD23.2</v>
          </cell>
          <cell r="I3804" t="str">
            <v>DGND</v>
          </cell>
        </row>
        <row r="3805">
          <cell r="H3805" t="str">
            <v>CD24.1</v>
          </cell>
          <cell r="I3805" t="str">
            <v>S0_APWR_01+1F</v>
          </cell>
        </row>
        <row r="3806">
          <cell r="H3806" t="str">
            <v>CD24.2</v>
          </cell>
          <cell r="I3806" t="str">
            <v>DGND</v>
          </cell>
        </row>
        <row r="3807">
          <cell r="H3807" t="str">
            <v>CD25.1</v>
          </cell>
          <cell r="I3807" t="str">
            <v>S0_APWR_01+1F</v>
          </cell>
        </row>
        <row r="3808">
          <cell r="H3808" t="str">
            <v>CD25.2</v>
          </cell>
          <cell r="I3808" t="str">
            <v>DGND</v>
          </cell>
        </row>
        <row r="3809">
          <cell r="H3809" t="str">
            <v>CD26.1</v>
          </cell>
          <cell r="I3809" t="str">
            <v>S0_AVDD09</v>
          </cell>
        </row>
        <row r="3810">
          <cell r="H3810" t="str">
            <v>CD26.2</v>
          </cell>
          <cell r="I3810" t="str">
            <v>DGND</v>
          </cell>
        </row>
        <row r="3811">
          <cell r="H3811" t="str">
            <v>CD27.1</v>
          </cell>
          <cell r="I3811" t="str">
            <v>S0_AVDD09</v>
          </cell>
        </row>
        <row r="3812">
          <cell r="H3812" t="str">
            <v>CD27.2</v>
          </cell>
          <cell r="I3812" t="str">
            <v>DGND</v>
          </cell>
        </row>
        <row r="3813">
          <cell r="H3813" t="str">
            <v>CD28.1</v>
          </cell>
          <cell r="I3813" t="str">
            <v>S0_AVDD09</v>
          </cell>
        </row>
        <row r="3814">
          <cell r="H3814" t="str">
            <v>CD28.2</v>
          </cell>
          <cell r="I3814" t="str">
            <v>DGND</v>
          </cell>
        </row>
        <row r="3815">
          <cell r="H3815" t="str">
            <v>CD29.1</v>
          </cell>
          <cell r="I3815" t="str">
            <v>S0_AVDD09</v>
          </cell>
        </row>
        <row r="3816">
          <cell r="H3816" t="str">
            <v>CD29.2</v>
          </cell>
          <cell r="I3816" t="str">
            <v>DGND</v>
          </cell>
        </row>
        <row r="3817">
          <cell r="H3817" t="str">
            <v>CD30.1</v>
          </cell>
          <cell r="I3817" t="str">
            <v>S0_AVDD09</v>
          </cell>
        </row>
        <row r="3818">
          <cell r="H3818" t="str">
            <v>CD30.2</v>
          </cell>
          <cell r="I3818" t="str">
            <v>DGND</v>
          </cell>
        </row>
        <row r="3819">
          <cell r="H3819" t="str">
            <v>CD31.1</v>
          </cell>
          <cell r="I3819" t="str">
            <v>S0_AVDD09</v>
          </cell>
        </row>
        <row r="3820">
          <cell r="H3820" t="str">
            <v>CD31.2</v>
          </cell>
          <cell r="I3820" t="str">
            <v>DGND</v>
          </cell>
        </row>
        <row r="3821">
          <cell r="H3821" t="str">
            <v>CD32.1</v>
          </cell>
          <cell r="I3821" t="str">
            <v>S0_AVDD09</v>
          </cell>
        </row>
        <row r="3822">
          <cell r="H3822" t="str">
            <v>CD32.2</v>
          </cell>
          <cell r="I3822" t="str">
            <v>DGND</v>
          </cell>
        </row>
        <row r="3823">
          <cell r="H3823" t="str">
            <v>CD33.1</v>
          </cell>
          <cell r="I3823" t="str">
            <v>S0_AVDD09</v>
          </cell>
        </row>
        <row r="3824">
          <cell r="H3824" t="str">
            <v>CD33.2</v>
          </cell>
          <cell r="I3824" t="str">
            <v>DGND</v>
          </cell>
        </row>
        <row r="3825">
          <cell r="H3825" t="str">
            <v>CD34.1</v>
          </cell>
          <cell r="I3825" t="str">
            <v>S0_AVDD09</v>
          </cell>
        </row>
        <row r="3826">
          <cell r="H3826" t="str">
            <v>CD34.2</v>
          </cell>
          <cell r="I3826" t="str">
            <v>DGND</v>
          </cell>
        </row>
        <row r="3827">
          <cell r="H3827" t="str">
            <v>CD35.1</v>
          </cell>
          <cell r="I3827" t="str">
            <v>S0_AVDD09</v>
          </cell>
        </row>
        <row r="3828">
          <cell r="H3828" t="str">
            <v>CD35.2</v>
          </cell>
          <cell r="I3828" t="str">
            <v>DGND</v>
          </cell>
        </row>
        <row r="3829">
          <cell r="H3829" t="str">
            <v>CD36.1</v>
          </cell>
          <cell r="I3829" t="str">
            <v>S0_AVDD09</v>
          </cell>
        </row>
        <row r="3830">
          <cell r="H3830" t="str">
            <v>CD36.2</v>
          </cell>
          <cell r="I3830" t="str">
            <v>DGND</v>
          </cell>
        </row>
        <row r="3831">
          <cell r="H3831" t="str">
            <v>CD37.1</v>
          </cell>
          <cell r="I3831" t="str">
            <v>S0_AVDD09</v>
          </cell>
        </row>
        <row r="3832">
          <cell r="H3832" t="str">
            <v>CD37.2</v>
          </cell>
          <cell r="I3832" t="str">
            <v>DGND</v>
          </cell>
        </row>
        <row r="3833">
          <cell r="H3833" t="str">
            <v>CD38.1</v>
          </cell>
          <cell r="I3833" t="str">
            <v>S0_AVDD09</v>
          </cell>
        </row>
        <row r="3834">
          <cell r="H3834" t="str">
            <v>CD38.2</v>
          </cell>
          <cell r="I3834" t="str">
            <v>DGND</v>
          </cell>
        </row>
        <row r="3835">
          <cell r="H3835" t="str">
            <v>CD39.1</v>
          </cell>
          <cell r="I3835" t="str">
            <v>S0_AVDD09</v>
          </cell>
        </row>
        <row r="3836">
          <cell r="H3836" t="str">
            <v>CD39.2</v>
          </cell>
          <cell r="I3836" t="str">
            <v>DGND</v>
          </cell>
        </row>
        <row r="3837">
          <cell r="H3837" t="str">
            <v>CD40.1</v>
          </cell>
          <cell r="I3837" t="str">
            <v>S0_AVDD09</v>
          </cell>
        </row>
        <row r="3838">
          <cell r="H3838" t="str">
            <v>CD40.2</v>
          </cell>
          <cell r="I3838" t="str">
            <v>DGND</v>
          </cell>
        </row>
        <row r="3839">
          <cell r="H3839" t="str">
            <v>CD41.1</v>
          </cell>
          <cell r="I3839" t="str">
            <v>S0_AVDD09</v>
          </cell>
        </row>
        <row r="3840">
          <cell r="H3840" t="str">
            <v>CD41.2</v>
          </cell>
          <cell r="I3840" t="str">
            <v>DGND</v>
          </cell>
        </row>
        <row r="3841">
          <cell r="H3841" t="str">
            <v>CD42.1</v>
          </cell>
          <cell r="I3841" t="str">
            <v>S0_AVDD09</v>
          </cell>
        </row>
        <row r="3842">
          <cell r="H3842" t="str">
            <v>CD42.2</v>
          </cell>
          <cell r="I3842" t="str">
            <v>DGND</v>
          </cell>
        </row>
        <row r="3843">
          <cell r="H3843" t="str">
            <v>CD43.1</v>
          </cell>
          <cell r="I3843" t="str">
            <v>S0_AVDD09</v>
          </cell>
        </row>
        <row r="3844">
          <cell r="H3844" t="str">
            <v>CD43.2</v>
          </cell>
          <cell r="I3844" t="str">
            <v>DGND</v>
          </cell>
        </row>
        <row r="3845">
          <cell r="H3845" t="str">
            <v>CD44.1</v>
          </cell>
          <cell r="I3845" t="str">
            <v>S0_AVDD09</v>
          </cell>
        </row>
        <row r="3846">
          <cell r="H3846" t="str">
            <v>CD44.2</v>
          </cell>
          <cell r="I3846" t="str">
            <v>DGND</v>
          </cell>
        </row>
        <row r="3847">
          <cell r="H3847" t="str">
            <v>CD45.1</v>
          </cell>
          <cell r="I3847" t="str">
            <v>S0_APWR_03F</v>
          </cell>
        </row>
        <row r="3848">
          <cell r="H3848" t="str">
            <v>CD45.2</v>
          </cell>
          <cell r="I3848" t="str">
            <v>DGND</v>
          </cell>
        </row>
        <row r="3849">
          <cell r="H3849" t="str">
            <v>CD46.1</v>
          </cell>
          <cell r="I3849" t="str">
            <v>S0_APWR_03F</v>
          </cell>
        </row>
        <row r="3850">
          <cell r="H3850" t="str">
            <v>CD46.2</v>
          </cell>
          <cell r="I3850" t="str">
            <v>DGND</v>
          </cell>
        </row>
        <row r="3851">
          <cell r="H3851" t="str">
            <v>CD47.1</v>
          </cell>
          <cell r="I3851" t="str">
            <v>S0_APWR_03F</v>
          </cell>
        </row>
        <row r="3852">
          <cell r="H3852" t="str">
            <v>CD47.2</v>
          </cell>
          <cell r="I3852" t="str">
            <v>DGND</v>
          </cell>
        </row>
        <row r="3853">
          <cell r="H3853" t="str">
            <v>CD48.1</v>
          </cell>
          <cell r="I3853" t="str">
            <v>S0_APWR_03F</v>
          </cell>
        </row>
        <row r="3854">
          <cell r="H3854" t="str">
            <v>CD48.2</v>
          </cell>
          <cell r="I3854" t="str">
            <v>DGND</v>
          </cell>
        </row>
        <row r="3855">
          <cell r="H3855" t="str">
            <v>CD49.1</v>
          </cell>
          <cell r="I3855" t="str">
            <v>S0_APWR_03F</v>
          </cell>
        </row>
        <row r="3856">
          <cell r="H3856" t="str">
            <v>CD49.2</v>
          </cell>
          <cell r="I3856" t="str">
            <v>DGND</v>
          </cell>
        </row>
        <row r="3857">
          <cell r="H3857" t="str">
            <v>CD50.1</v>
          </cell>
          <cell r="I3857" t="str">
            <v>S0_APWR_03F</v>
          </cell>
        </row>
        <row r="3858">
          <cell r="H3858" t="str">
            <v>CD50.2</v>
          </cell>
          <cell r="I3858" t="str">
            <v>DGND</v>
          </cell>
        </row>
        <row r="3859">
          <cell r="H3859" t="str">
            <v>CD109.1</v>
          </cell>
          <cell r="I3859" t="str">
            <v>S0_F_DVDD09</v>
          </cell>
        </row>
        <row r="3860">
          <cell r="H3860" t="str">
            <v>CD109.2</v>
          </cell>
          <cell r="I3860" t="str">
            <v>DGND</v>
          </cell>
        </row>
        <row r="3861">
          <cell r="H3861" t="str">
            <v>CD110.1</v>
          </cell>
          <cell r="I3861" t="str">
            <v>S0_F_AVDD09</v>
          </cell>
        </row>
        <row r="3862">
          <cell r="H3862" t="str">
            <v>CD110.2</v>
          </cell>
          <cell r="I3862" t="str">
            <v>DGND</v>
          </cell>
        </row>
        <row r="3863">
          <cell r="H3863" t="str">
            <v>CD169.1</v>
          </cell>
          <cell r="I3863" t="str">
            <v>S0_APWR_01+1F</v>
          </cell>
        </row>
        <row r="3864">
          <cell r="H3864" t="str">
            <v>CD169.2</v>
          </cell>
          <cell r="I3864" t="str">
            <v>DGND</v>
          </cell>
        </row>
        <row r="3865">
          <cell r="H3865" t="str">
            <v>CD170.1</v>
          </cell>
          <cell r="I3865" t="str">
            <v>S0_APWR_01+1F</v>
          </cell>
        </row>
        <row r="3866">
          <cell r="H3866" t="str">
            <v>CD170.2</v>
          </cell>
          <cell r="I3866" t="str">
            <v>DGND</v>
          </cell>
        </row>
        <row r="3867">
          <cell r="H3867" t="str">
            <v>CD171.1</v>
          </cell>
          <cell r="I3867" t="str">
            <v>S0_APWR_01+1F</v>
          </cell>
        </row>
        <row r="3868">
          <cell r="H3868" t="str">
            <v>CD171.2</v>
          </cell>
          <cell r="I3868" t="str">
            <v>DGND</v>
          </cell>
        </row>
        <row r="3869">
          <cell r="H3869" t="str">
            <v>CD172.1</v>
          </cell>
          <cell r="I3869" t="str">
            <v>S0_APWR_01+1F</v>
          </cell>
        </row>
        <row r="3870">
          <cell r="H3870" t="str">
            <v>CD172.2</v>
          </cell>
          <cell r="I3870" t="str">
            <v>DGND</v>
          </cell>
        </row>
        <row r="3871">
          <cell r="H3871" t="str">
            <v>CD173.1</v>
          </cell>
          <cell r="I3871" t="str">
            <v>S0_APWR_01+1F</v>
          </cell>
        </row>
        <row r="3872">
          <cell r="H3872" t="str">
            <v>CD173.2</v>
          </cell>
          <cell r="I3872" t="str">
            <v>DGND</v>
          </cell>
        </row>
        <row r="3873">
          <cell r="H3873" t="str">
            <v>CD174.1</v>
          </cell>
          <cell r="I3873" t="str">
            <v>S0_APWR_01+1F</v>
          </cell>
        </row>
        <row r="3874">
          <cell r="H3874" t="str">
            <v>CD174.2</v>
          </cell>
          <cell r="I3874" t="str">
            <v>DGND</v>
          </cell>
        </row>
        <row r="3875">
          <cell r="H3875" t="str">
            <v>K4.1</v>
          </cell>
          <cell r="I3875" t="str">
            <v>VP12</v>
          </cell>
        </row>
        <row r="3876">
          <cell r="H3876" t="str">
            <v>K4.4</v>
          </cell>
          <cell r="I3876" t="str">
            <v>S0_F_DVDD09</v>
          </cell>
        </row>
        <row r="3877">
          <cell r="H3877" t="str">
            <v>K4.9</v>
          </cell>
          <cell r="I3877" t="str">
            <v>S0_F_AVDD09</v>
          </cell>
        </row>
        <row r="3878">
          <cell r="H3878" t="str">
            <v>K4.12</v>
          </cell>
          <cell r="I3878" t="str">
            <v>S0_K4</v>
          </cell>
        </row>
        <row r="3879">
          <cell r="H3879" t="str">
            <v>K4.3</v>
          </cell>
          <cell r="I3879" t="str">
            <v>S0_APWR_01+1F</v>
          </cell>
        </row>
        <row r="3880">
          <cell r="H3880" t="str">
            <v>K4.10</v>
          </cell>
          <cell r="I3880" t="str">
            <v>S0_VDD09_SHARE</v>
          </cell>
        </row>
        <row r="3881">
          <cell r="H3881" t="str">
            <v>K4.5</v>
          </cell>
          <cell r="I3881" t="str">
            <v>S0_DVDD09_VO09</v>
          </cell>
        </row>
        <row r="3882">
          <cell r="H3882" t="str">
            <v>K4.8</v>
          </cell>
          <cell r="I3882" t="str">
            <v>S0_AVDD09_VO09</v>
          </cell>
        </row>
        <row r="3883">
          <cell r="H3883" t="str">
            <v>Q4.1</v>
          </cell>
          <cell r="I3883" t="str">
            <v>S0_QB_K4</v>
          </cell>
        </row>
        <row r="3884">
          <cell r="H3884" t="str">
            <v>Q4.3</v>
          </cell>
          <cell r="I3884" t="str">
            <v>S0_K4</v>
          </cell>
        </row>
        <row r="3885">
          <cell r="H3885" t="str">
            <v>Q4.2</v>
          </cell>
          <cell r="I3885" t="str">
            <v>DGND</v>
          </cell>
        </row>
        <row r="3886">
          <cell r="H3886" t="str">
            <v>RD11.1</v>
          </cell>
          <cell r="I3886" t="str">
            <v>S0_DVDD09_VO09</v>
          </cell>
        </row>
        <row r="3887">
          <cell r="H3887" t="str">
            <v>RD11.2</v>
          </cell>
          <cell r="I3887" t="str">
            <v>S0_VO09</v>
          </cell>
        </row>
        <row r="3888">
          <cell r="H3888" t="str">
            <v>RD21.1</v>
          </cell>
          <cell r="I3888" t="str">
            <v>S0_AVDD09_VO09</v>
          </cell>
        </row>
        <row r="3889">
          <cell r="H3889" t="str">
            <v>RD21.2</v>
          </cell>
          <cell r="I3889" t="str">
            <v>S0_VO09</v>
          </cell>
        </row>
        <row r="3890">
          <cell r="H3890" t="str">
            <v>RQ4.1</v>
          </cell>
          <cell r="I3890" t="str">
            <v>S0_QB_K4</v>
          </cell>
        </row>
        <row r="3891">
          <cell r="H3891" t="str">
            <v>RQ4.2</v>
          </cell>
          <cell r="I3891" t="str">
            <v>SC_HSD_K4</v>
          </cell>
        </row>
        <row r="3892">
          <cell r="H3892" t="str">
            <v>RS11.1</v>
          </cell>
          <cell r="I3892" t="str">
            <v>S0_APWR_01S</v>
          </cell>
        </row>
        <row r="3893">
          <cell r="H3893" t="str">
            <v>RS11.2</v>
          </cell>
          <cell r="I3893" t="str">
            <v>S0_APWR_01+1S</v>
          </cell>
        </row>
        <row r="3894">
          <cell r="H3894" t="str">
            <v>S0_A_DVDD09.1</v>
          </cell>
          <cell r="I3894" t="str">
            <v>DGND</v>
          </cell>
        </row>
        <row r="3895">
          <cell r="H3895" t="str">
            <v>S0_A_DVDD09.2</v>
          </cell>
          <cell r="I3895" t="str">
            <v>S0_APWR_03F</v>
          </cell>
        </row>
        <row r="3896">
          <cell r="H3896" t="str">
            <v>S0_A_DVDD09.3</v>
          </cell>
          <cell r="I3896" t="str">
            <v>S0_VDD09_SHARE</v>
          </cell>
        </row>
        <row r="3897">
          <cell r="H3897" t="str">
            <v>S0_A_DVDD09.4</v>
          </cell>
          <cell r="I3897" t="str">
            <v>S0_APWR_01+1F</v>
          </cell>
        </row>
        <row r="3898">
          <cell r="H3898" t="str">
            <v>S0_AVDD09.1</v>
          </cell>
          <cell r="I3898" t="str">
            <v>S0_AVDD09</v>
          </cell>
        </row>
        <row r="3899">
          <cell r="H3899" t="str">
            <v>S0_DGND1.1</v>
          </cell>
          <cell r="I3899" t="str">
            <v>DGND</v>
          </cell>
        </row>
        <row r="3900">
          <cell r="H3900" t="str">
            <v>S0_DGND2.1</v>
          </cell>
          <cell r="I3900" t="str">
            <v>DGND</v>
          </cell>
        </row>
        <row r="3901">
          <cell r="H3901" t="str">
            <v>S0_DGND3.1</v>
          </cell>
          <cell r="I3901" t="str">
            <v>DGND</v>
          </cell>
        </row>
        <row r="3902">
          <cell r="H3902" t="str">
            <v>S0_DGND4.1</v>
          </cell>
          <cell r="I3902" t="str">
            <v>DGND</v>
          </cell>
        </row>
        <row r="3903">
          <cell r="H3903" t="str">
            <v>S0_DVDD09.1</v>
          </cell>
          <cell r="I3903" t="str">
            <v>S0_DVDD09</v>
          </cell>
        </row>
        <row r="3904">
          <cell r="H3904" t="str">
            <v>SITE0.H4</v>
          </cell>
          <cell r="I3904" t="str">
            <v>DGND</v>
          </cell>
        </row>
        <row r="3905">
          <cell r="H3905" t="str">
            <v>SITE0.E4</v>
          </cell>
          <cell r="I3905" t="str">
            <v>S0_AVDD09</v>
          </cell>
        </row>
        <row r="3906">
          <cell r="H3906" t="str">
            <v>SITE0.E5</v>
          </cell>
          <cell r="I3906" t="str">
            <v>S0_AVDD09</v>
          </cell>
        </row>
        <row r="3907">
          <cell r="H3907" t="str">
            <v>SITE0.V8</v>
          </cell>
          <cell r="I3907" t="str">
            <v>S0_AVDD09</v>
          </cell>
        </row>
        <row r="3908">
          <cell r="H3908" t="str">
            <v>SITE0.V9</v>
          </cell>
          <cell r="I3908" t="str">
            <v>S0_AVDD09</v>
          </cell>
        </row>
        <row r="3909">
          <cell r="H3909" t="str">
            <v>SITE0.A8</v>
          </cell>
          <cell r="I3909" t="str">
            <v>S0_AVDD09</v>
          </cell>
        </row>
        <row r="3910">
          <cell r="H3910" t="str">
            <v>SITE0.D8</v>
          </cell>
          <cell r="I3910" t="str">
            <v>S0_AVDD09</v>
          </cell>
        </row>
        <row r="3911">
          <cell r="H3911" t="str">
            <v>SITE0.D16</v>
          </cell>
          <cell r="I3911" t="str">
            <v>S0_AVDD09</v>
          </cell>
        </row>
        <row r="3912">
          <cell r="H3912" t="str">
            <v>SITE0.E16</v>
          </cell>
          <cell r="I3912" t="str">
            <v>S0_AVDD09</v>
          </cell>
        </row>
        <row r="3913">
          <cell r="H3913" t="str">
            <v>SITE0.D15</v>
          </cell>
          <cell r="I3913" t="str">
            <v>S0_AVDD09</v>
          </cell>
        </row>
        <row r="3914">
          <cell r="H3914" t="str">
            <v>SITE0.E15</v>
          </cell>
          <cell r="I3914" t="str">
            <v>S0_AVDD09</v>
          </cell>
        </row>
        <row r="3915">
          <cell r="H3915" t="str">
            <v>SITE0.V4</v>
          </cell>
          <cell r="I3915" t="str">
            <v>S0_AVDD09</v>
          </cell>
        </row>
        <row r="3916">
          <cell r="H3916" t="str">
            <v>SITE0.V5</v>
          </cell>
          <cell r="I3916" t="str">
            <v>S0_AVDD09</v>
          </cell>
        </row>
        <row r="3917">
          <cell r="H3917" t="str">
            <v>SITE0.T13</v>
          </cell>
          <cell r="I3917" t="str">
            <v>S0_AVDD09</v>
          </cell>
        </row>
        <row r="3918">
          <cell r="H3918" t="str">
            <v>SITE0.T14</v>
          </cell>
          <cell r="I3918" t="str">
            <v>S0_AVDD09</v>
          </cell>
        </row>
        <row r="3919">
          <cell r="H3919" t="str">
            <v>SITE0.V10</v>
          </cell>
          <cell r="I3919" t="str">
            <v>S0_AVDD09</v>
          </cell>
        </row>
        <row r="3920">
          <cell r="H3920" t="str">
            <v>SITE0.V11</v>
          </cell>
          <cell r="I3920" t="str">
            <v>S0_AVDD09</v>
          </cell>
        </row>
        <row r="3921">
          <cell r="H3921" t="str">
            <v>SITE0.G8</v>
          </cell>
          <cell r="I3921" t="str">
            <v>S0_DVDD09</v>
          </cell>
        </row>
        <row r="3922">
          <cell r="H3922" t="str">
            <v>SITE0.H9</v>
          </cell>
          <cell r="I3922" t="str">
            <v>S0_DVDD09</v>
          </cell>
        </row>
        <row r="3923">
          <cell r="H3923" t="str">
            <v>SITE0.J9</v>
          </cell>
          <cell r="I3923" t="str">
            <v>S0_DVDD09</v>
          </cell>
        </row>
        <row r="3924">
          <cell r="H3924" t="str">
            <v>SITE0.K9</v>
          </cell>
          <cell r="I3924" t="str">
            <v>S0_DVDD09</v>
          </cell>
        </row>
        <row r="3925">
          <cell r="H3925" t="str">
            <v>SITE0.L9</v>
          </cell>
          <cell r="I3925" t="str">
            <v>S0_DVDD09</v>
          </cell>
        </row>
        <row r="3926">
          <cell r="H3926" t="str">
            <v>SITE0.M10</v>
          </cell>
          <cell r="I3926" t="str">
            <v>S0_DVDD09</v>
          </cell>
        </row>
        <row r="3927">
          <cell r="H3927" t="str">
            <v>SITE0.M11</v>
          </cell>
          <cell r="I3927" t="str">
            <v>S0_DVDD09</v>
          </cell>
        </row>
        <row r="3928">
          <cell r="H3928" t="str">
            <v>SITE0.M12</v>
          </cell>
          <cell r="I3928" t="str">
            <v>S0_DVDD09</v>
          </cell>
        </row>
        <row r="3929">
          <cell r="H3929" t="str">
            <v>SITE0.N10</v>
          </cell>
          <cell r="I3929" t="str">
            <v>S0_DVDD09</v>
          </cell>
        </row>
        <row r="3930">
          <cell r="H3930" t="str">
            <v>SITE0.N11</v>
          </cell>
          <cell r="I3930" t="str">
            <v>S0_DVDD09</v>
          </cell>
        </row>
        <row r="3931">
          <cell r="H3931" t="str">
            <v>SITE0.N12</v>
          </cell>
          <cell r="I3931" t="str">
            <v>S0_DVDD09</v>
          </cell>
        </row>
        <row r="3932">
          <cell r="H3932" t="str">
            <v>SITE0.GH1</v>
          </cell>
          <cell r="I3932">
            <v>0</v>
          </cell>
        </row>
        <row r="3933">
          <cell r="H3933" t="str">
            <v>SITE0.GH2</v>
          </cell>
          <cell r="I3933">
            <v>0</v>
          </cell>
        </row>
        <row r="3934">
          <cell r="H3934" t="str">
            <v>SITE0.GH3</v>
          </cell>
          <cell r="I3934">
            <v>0</v>
          </cell>
        </row>
        <row r="3935">
          <cell r="H3935" t="str">
            <v>SITE0.GH4</v>
          </cell>
          <cell r="I3935">
            <v>0</v>
          </cell>
        </row>
        <row r="3936">
          <cell r="H3936" t="str">
            <v>SITE0.A1</v>
          </cell>
          <cell r="I3936" t="str">
            <v>DGND</v>
          </cell>
        </row>
        <row r="3937">
          <cell r="H3937" t="str">
            <v>SITE0.A9</v>
          </cell>
          <cell r="I3937" t="str">
            <v>DGND</v>
          </cell>
        </row>
        <row r="3938">
          <cell r="H3938" t="str">
            <v>SITE0.A11</v>
          </cell>
          <cell r="I3938" t="str">
            <v>DGND</v>
          </cell>
        </row>
        <row r="3939">
          <cell r="H3939" t="str">
            <v>SITE0.A14</v>
          </cell>
          <cell r="I3939" t="str">
            <v>DGND</v>
          </cell>
        </row>
        <row r="3940">
          <cell r="H3940" t="str">
            <v>SITE0.A19</v>
          </cell>
          <cell r="I3940" t="str">
            <v>DGND</v>
          </cell>
        </row>
        <row r="3941">
          <cell r="H3941" t="str">
            <v>SITE0.B2</v>
          </cell>
          <cell r="I3941" t="str">
            <v>DGND</v>
          </cell>
        </row>
        <row r="3942">
          <cell r="H3942" t="str">
            <v>SITE0.B9</v>
          </cell>
          <cell r="I3942" t="str">
            <v>DGND</v>
          </cell>
        </row>
        <row r="3943">
          <cell r="H3943" t="str">
            <v>SITE0.B10</v>
          </cell>
          <cell r="I3943" t="str">
            <v>DGND</v>
          </cell>
        </row>
        <row r="3944">
          <cell r="H3944" t="str">
            <v>SITE0.B11</v>
          </cell>
          <cell r="I3944" t="str">
            <v>DGND</v>
          </cell>
        </row>
        <row r="3945">
          <cell r="H3945" t="str">
            <v>SITE0.B19</v>
          </cell>
          <cell r="I3945" t="str">
            <v>DGND</v>
          </cell>
        </row>
        <row r="3946">
          <cell r="H3946" t="str">
            <v>SITE0.C18</v>
          </cell>
          <cell r="I3946" t="str">
            <v>DGND</v>
          </cell>
        </row>
        <row r="3947">
          <cell r="H3947" t="str">
            <v>SITE0.C19</v>
          </cell>
          <cell r="I3947" t="str">
            <v>DGND</v>
          </cell>
        </row>
        <row r="3948">
          <cell r="H3948" t="str">
            <v>SITE0.D9</v>
          </cell>
          <cell r="I3948" t="str">
            <v>DGND</v>
          </cell>
        </row>
        <row r="3949">
          <cell r="H3949" t="str">
            <v>SITE0.D10</v>
          </cell>
          <cell r="I3949" t="str">
            <v>DGND</v>
          </cell>
        </row>
        <row r="3950">
          <cell r="H3950" t="str">
            <v>SITE0.D12</v>
          </cell>
          <cell r="I3950" t="str">
            <v>DGND</v>
          </cell>
        </row>
        <row r="3951">
          <cell r="H3951" t="str">
            <v>SITE0.D13</v>
          </cell>
          <cell r="I3951" t="str">
            <v>DGND</v>
          </cell>
        </row>
        <row r="3952">
          <cell r="H3952" t="str">
            <v>SITE0.D14</v>
          </cell>
          <cell r="I3952" t="str">
            <v>DGND</v>
          </cell>
        </row>
        <row r="3953">
          <cell r="H3953" t="str">
            <v>SITE0.E8</v>
          </cell>
          <cell r="I3953" t="str">
            <v>DGND</v>
          </cell>
        </row>
        <row r="3954">
          <cell r="H3954" t="str">
            <v>SITE0.E9</v>
          </cell>
          <cell r="I3954" t="str">
            <v>DGND</v>
          </cell>
        </row>
        <row r="3955">
          <cell r="H3955" t="str">
            <v>SITE0.E10</v>
          </cell>
          <cell r="I3955" t="str">
            <v>DGND</v>
          </cell>
        </row>
        <row r="3956">
          <cell r="H3956" t="str">
            <v>SITE0.E12</v>
          </cell>
          <cell r="I3956" t="str">
            <v>DGND</v>
          </cell>
        </row>
        <row r="3957">
          <cell r="H3957" t="str">
            <v>SITE0.E13</v>
          </cell>
          <cell r="I3957" t="str">
            <v>DGND</v>
          </cell>
        </row>
        <row r="3958">
          <cell r="H3958" t="str">
            <v>SITE0.E14</v>
          </cell>
          <cell r="I3958" t="str">
            <v>DGND</v>
          </cell>
        </row>
        <row r="3959">
          <cell r="H3959" t="str">
            <v>SITE0.G9</v>
          </cell>
          <cell r="I3959" t="str">
            <v>DGND</v>
          </cell>
        </row>
        <row r="3960">
          <cell r="H3960" t="str">
            <v>SITE0.G10</v>
          </cell>
          <cell r="I3960" t="str">
            <v>DGND</v>
          </cell>
        </row>
        <row r="3961">
          <cell r="H3961" t="str">
            <v>SITE0.G11</v>
          </cell>
          <cell r="I3961" t="str">
            <v>DGND</v>
          </cell>
        </row>
        <row r="3962">
          <cell r="H3962" t="str">
            <v>SITE0.G12</v>
          </cell>
          <cell r="I3962" t="str">
            <v>DGND</v>
          </cell>
        </row>
        <row r="3963">
          <cell r="H3963" t="str">
            <v>SITE0.G13</v>
          </cell>
          <cell r="I3963" t="str">
            <v>DGND</v>
          </cell>
        </row>
        <row r="3964">
          <cell r="H3964" t="str">
            <v>SITE0.H10</v>
          </cell>
          <cell r="I3964" t="str">
            <v>DGND</v>
          </cell>
        </row>
        <row r="3965">
          <cell r="H3965" t="str">
            <v>SITE0.H11</v>
          </cell>
          <cell r="I3965" t="str">
            <v>DGND</v>
          </cell>
        </row>
        <row r="3966">
          <cell r="H3966" t="str">
            <v>SITE0.J10</v>
          </cell>
          <cell r="I3966" t="str">
            <v>DGND</v>
          </cell>
        </row>
        <row r="3967">
          <cell r="H3967" t="str">
            <v>SITE0.J11</v>
          </cell>
          <cell r="I3967" t="str">
            <v>DGND</v>
          </cell>
        </row>
        <row r="3968">
          <cell r="H3968" t="str">
            <v>SITE0.K10</v>
          </cell>
          <cell r="I3968" t="str">
            <v>DGND</v>
          </cell>
        </row>
        <row r="3969">
          <cell r="H3969" t="str">
            <v>SITE0.K11</v>
          </cell>
          <cell r="I3969" t="str">
            <v>DGND</v>
          </cell>
        </row>
        <row r="3970">
          <cell r="H3970" t="str">
            <v>SITE0.L10</v>
          </cell>
          <cell r="I3970" t="str">
            <v>DGND</v>
          </cell>
        </row>
        <row r="3971">
          <cell r="H3971" t="str">
            <v>SITE0.L11</v>
          </cell>
          <cell r="I3971" t="str">
            <v>DGND</v>
          </cell>
        </row>
        <row r="3972">
          <cell r="H3972" t="str">
            <v>SITE0.R10</v>
          </cell>
          <cell r="I3972" t="str">
            <v>DGND</v>
          </cell>
        </row>
        <row r="3973">
          <cell r="H3973" t="str">
            <v>SITE0.R11</v>
          </cell>
          <cell r="I3973" t="str">
            <v>DGND</v>
          </cell>
        </row>
        <row r="3974">
          <cell r="H3974" t="str">
            <v>SITE0.R12</v>
          </cell>
          <cell r="I3974" t="str">
            <v>DGND</v>
          </cell>
        </row>
        <row r="3975">
          <cell r="H3975" t="str">
            <v>SITE0.R13</v>
          </cell>
          <cell r="I3975" t="str">
            <v>DGND</v>
          </cell>
        </row>
        <row r="3976">
          <cell r="H3976" t="str">
            <v>SITE0.R14</v>
          </cell>
          <cell r="I3976" t="str">
            <v>DGND</v>
          </cell>
        </row>
        <row r="3977">
          <cell r="H3977" t="str">
            <v>SITE0.W1</v>
          </cell>
          <cell r="I3977" t="str">
            <v>DGND</v>
          </cell>
        </row>
        <row r="3978">
          <cell r="H3978" t="str">
            <v>SITE0.W19</v>
          </cell>
          <cell r="I3978" t="str">
            <v>DGND</v>
          </cell>
        </row>
        <row r="3979">
          <cell r="H3979" t="str">
            <v>SITE0.T7</v>
          </cell>
          <cell r="I3979" t="str">
            <v>DGND</v>
          </cell>
        </row>
        <row r="3980">
          <cell r="H3980" t="str">
            <v>SITE0.T8</v>
          </cell>
          <cell r="I3980" t="str">
            <v>DGND</v>
          </cell>
        </row>
        <row r="3981">
          <cell r="H3981" t="str">
            <v>SITE0.T11</v>
          </cell>
          <cell r="I3981" t="str">
            <v>DGND</v>
          </cell>
        </row>
        <row r="3982">
          <cell r="H3982" t="str">
            <v>SITE0.T12</v>
          </cell>
          <cell r="I3982" t="str">
            <v>DGND</v>
          </cell>
        </row>
        <row r="3983">
          <cell r="H3983" t="str">
            <v>SITE0.W2</v>
          </cell>
          <cell r="I3983" t="str">
            <v>DGND</v>
          </cell>
        </row>
        <row r="3984">
          <cell r="H3984" t="str">
            <v>SITE0.W7</v>
          </cell>
          <cell r="I3984" t="str">
            <v>DGND</v>
          </cell>
        </row>
        <row r="3985">
          <cell r="H3985" t="str">
            <v>SITE0.W12</v>
          </cell>
          <cell r="I3985" t="str">
            <v>DGND</v>
          </cell>
        </row>
        <row r="3986">
          <cell r="H3986" t="str">
            <v>SITE0.W17</v>
          </cell>
          <cell r="I3986" t="str">
            <v>DGND</v>
          </cell>
        </row>
        <row r="3987">
          <cell r="H3987" t="str">
            <v>SITE0.NUT1</v>
          </cell>
          <cell r="I3987">
            <v>0</v>
          </cell>
        </row>
        <row r="3988">
          <cell r="H3988" t="str">
            <v>SITE0.NUT2</v>
          </cell>
          <cell r="I3988">
            <v>0</v>
          </cell>
        </row>
        <row r="3989">
          <cell r="H3989" t="str">
            <v>SITE0.NUT3</v>
          </cell>
          <cell r="I3989">
            <v>0</v>
          </cell>
        </row>
        <row r="3990">
          <cell r="H3990" t="str">
            <v>SITE0.NUT4</v>
          </cell>
          <cell r="I3990">
            <v>0</v>
          </cell>
        </row>
        <row r="3991">
          <cell r="H3991" t="str">
            <v>ST1.1</v>
          </cell>
          <cell r="I3991" t="str">
            <v>S0_DVDD09</v>
          </cell>
        </row>
        <row r="3992">
          <cell r="H3992" t="str">
            <v>ST1.2</v>
          </cell>
          <cell r="I3992" t="str">
            <v>S0_APWR_01S</v>
          </cell>
        </row>
        <row r="3993">
          <cell r="H3993" t="str">
            <v>ST2.1</v>
          </cell>
          <cell r="I3993" t="str">
            <v>S0_APWR_03F</v>
          </cell>
        </row>
        <row r="3994">
          <cell r="H3994" t="str">
            <v>ST2.2</v>
          </cell>
          <cell r="I3994" t="str">
            <v>S0_APWR_03S</v>
          </cell>
        </row>
        <row r="3995">
          <cell r="H3995" t="str">
            <v>STG1.1</v>
          </cell>
          <cell r="I3995" t="str">
            <v>DGND</v>
          </cell>
        </row>
        <row r="3996">
          <cell r="H3996" t="str">
            <v>STG1.2</v>
          </cell>
          <cell r="I3996" t="str">
            <v>S0_APWR_01+1GS</v>
          </cell>
        </row>
        <row r="3997">
          <cell r="H3997" t="str">
            <v>STG2.1</v>
          </cell>
          <cell r="I3997" t="str">
            <v>DGND</v>
          </cell>
        </row>
        <row r="3998">
          <cell r="H3998" t="str">
            <v>STG2.2</v>
          </cell>
          <cell r="I3998" t="str">
            <v>S0_APWR_03GS</v>
          </cell>
        </row>
        <row r="3999">
          <cell r="H3999" t="str">
            <v>1C194.1</v>
          </cell>
          <cell r="I3999" t="str">
            <v>S1_U3_P0_RC</v>
          </cell>
        </row>
        <row r="4000">
          <cell r="H4000" t="str">
            <v>1C194.2</v>
          </cell>
          <cell r="I4000" t="str">
            <v>DGND</v>
          </cell>
        </row>
        <row r="4001">
          <cell r="H4001" t="str">
            <v>1C195.1</v>
          </cell>
          <cell r="I4001" t="str">
            <v>S1_U2_P0_MDI+</v>
          </cell>
        </row>
        <row r="4002">
          <cell r="H4002" t="str">
            <v>1C195.2</v>
          </cell>
          <cell r="I4002" t="str">
            <v>S1_U3_P0_MDI+</v>
          </cell>
        </row>
        <row r="4003">
          <cell r="H4003" t="str">
            <v>1C196.1</v>
          </cell>
          <cell r="I4003" t="str">
            <v>S1_U2_P0_MDI-</v>
          </cell>
        </row>
        <row r="4004">
          <cell r="H4004" t="str">
            <v>1C196.2</v>
          </cell>
          <cell r="I4004" t="str">
            <v>S1_U3_P0_MDI-</v>
          </cell>
        </row>
        <row r="4005">
          <cell r="H4005" t="str">
            <v>1C197.1</v>
          </cell>
          <cell r="I4005" t="str">
            <v>S1_U3_P1_RC</v>
          </cell>
        </row>
        <row r="4006">
          <cell r="H4006" t="str">
            <v>1C197.2</v>
          </cell>
          <cell r="I4006" t="str">
            <v>DGND</v>
          </cell>
        </row>
        <row r="4007">
          <cell r="H4007" t="str">
            <v>1C198.1</v>
          </cell>
          <cell r="I4007" t="str">
            <v>S1_U2_P1_MDI+</v>
          </cell>
        </row>
        <row r="4008">
          <cell r="H4008" t="str">
            <v>1C198.2</v>
          </cell>
          <cell r="I4008" t="str">
            <v>S1_U3_P1_MDI+</v>
          </cell>
        </row>
        <row r="4009">
          <cell r="H4009" t="str">
            <v>1C199.1</v>
          </cell>
          <cell r="I4009" t="str">
            <v>S1_U2_P1_MDI-</v>
          </cell>
        </row>
        <row r="4010">
          <cell r="H4010" t="str">
            <v>1C199.2</v>
          </cell>
          <cell r="I4010" t="str">
            <v>S1_U3_P1_MDI-</v>
          </cell>
        </row>
        <row r="4011">
          <cell r="H4011" t="str">
            <v>1K60.10</v>
          </cell>
          <cell r="I4011" t="str">
            <v>S1_P0_MDI-</v>
          </cell>
        </row>
        <row r="4012">
          <cell r="H4012" t="str">
            <v>1K60.6</v>
          </cell>
          <cell r="I4012" t="str">
            <v>S1_P0_MDI+</v>
          </cell>
        </row>
        <row r="4013">
          <cell r="H4013" t="str">
            <v>1K60.3</v>
          </cell>
          <cell r="I4013" t="str">
            <v>DGND</v>
          </cell>
        </row>
        <row r="4014">
          <cell r="H4014" t="str">
            <v>1K60.2</v>
          </cell>
          <cell r="I4014" t="str">
            <v>S1_U1_P0_MDI-</v>
          </cell>
        </row>
        <row r="4015">
          <cell r="H4015" t="str">
            <v>1K60.9</v>
          </cell>
          <cell r="I4015" t="str">
            <v>S1_D1_P0_MDI-</v>
          </cell>
        </row>
        <row r="4016">
          <cell r="H4016" t="str">
            <v>1K60.4</v>
          </cell>
          <cell r="I4016" t="str">
            <v>S1_U1_P0_MDI+</v>
          </cell>
        </row>
        <row r="4017">
          <cell r="H4017" t="str">
            <v>1K60.7</v>
          </cell>
          <cell r="I4017" t="str">
            <v>S1_D1_P0_MDI+</v>
          </cell>
        </row>
        <row r="4018">
          <cell r="H4018" t="str">
            <v>1K60.1</v>
          </cell>
          <cell r="I4018" t="str">
            <v>S1_K60</v>
          </cell>
        </row>
        <row r="4019">
          <cell r="H4019" t="str">
            <v>1K60.5</v>
          </cell>
          <cell r="I4019" t="str">
            <v>S1_K60</v>
          </cell>
        </row>
        <row r="4020">
          <cell r="H4020" t="str">
            <v>1K60.8</v>
          </cell>
          <cell r="I4020" t="str">
            <v>VP5</v>
          </cell>
        </row>
        <row r="4021">
          <cell r="H4021" t="str">
            <v>1K61.10</v>
          </cell>
          <cell r="I4021" t="str">
            <v>S1_D1_P0_MDI-</v>
          </cell>
        </row>
        <row r="4022">
          <cell r="H4022" t="str">
            <v>1K61.6</v>
          </cell>
          <cell r="I4022" t="str">
            <v>S1_D1_P0_MDI+</v>
          </cell>
        </row>
        <row r="4023">
          <cell r="H4023" t="str">
            <v>1K61.3</v>
          </cell>
          <cell r="I4023" t="str">
            <v>DGND</v>
          </cell>
        </row>
        <row r="4024">
          <cell r="H4024" t="str">
            <v>1K61.2</v>
          </cell>
          <cell r="I4024">
            <v>0</v>
          </cell>
        </row>
        <row r="4025">
          <cell r="H4025" t="str">
            <v>1K61.9</v>
          </cell>
          <cell r="I4025" t="str">
            <v>S1_DCH_P0_MDI-</v>
          </cell>
        </row>
        <row r="4026">
          <cell r="H4026" t="str">
            <v>1K61.4</v>
          </cell>
          <cell r="I4026">
            <v>0</v>
          </cell>
        </row>
        <row r="4027">
          <cell r="H4027" t="str">
            <v>1K61.7</v>
          </cell>
          <cell r="I4027" t="str">
            <v>S1_DCH_P0_MDI+</v>
          </cell>
        </row>
        <row r="4028">
          <cell r="H4028" t="str">
            <v>1K61.1</v>
          </cell>
          <cell r="I4028" t="str">
            <v>S1_K61</v>
          </cell>
        </row>
        <row r="4029">
          <cell r="H4029" t="str">
            <v>1K61.5</v>
          </cell>
          <cell r="I4029" t="str">
            <v>S1_K61</v>
          </cell>
        </row>
        <row r="4030">
          <cell r="H4030" t="str">
            <v>1K61.8</v>
          </cell>
          <cell r="I4030" t="str">
            <v>VP5</v>
          </cell>
        </row>
        <row r="4031">
          <cell r="H4031" t="str">
            <v>1K64.10</v>
          </cell>
          <cell r="I4031" t="str">
            <v>S1_P1_MDI-</v>
          </cell>
        </row>
        <row r="4032">
          <cell r="H4032" t="str">
            <v>1K64.6</v>
          </cell>
          <cell r="I4032" t="str">
            <v>S1_P1_MDI+</v>
          </cell>
        </row>
        <row r="4033">
          <cell r="H4033" t="str">
            <v>1K64.3</v>
          </cell>
          <cell r="I4033" t="str">
            <v>DGND</v>
          </cell>
        </row>
        <row r="4034">
          <cell r="H4034" t="str">
            <v>1K64.2</v>
          </cell>
          <cell r="I4034" t="str">
            <v>S1_U1_P1_MDI-</v>
          </cell>
        </row>
        <row r="4035">
          <cell r="H4035" t="str">
            <v>1K64.9</v>
          </cell>
          <cell r="I4035" t="str">
            <v>S1_D1_P1_MDI-</v>
          </cell>
        </row>
        <row r="4036">
          <cell r="H4036" t="str">
            <v>1K64.4</v>
          </cell>
          <cell r="I4036" t="str">
            <v>S1_U1_P1_MDI+</v>
          </cell>
        </row>
        <row r="4037">
          <cell r="H4037" t="str">
            <v>1K64.7</v>
          </cell>
          <cell r="I4037" t="str">
            <v>S1_D1_P1_MDI+</v>
          </cell>
        </row>
        <row r="4038">
          <cell r="H4038" t="str">
            <v>1K64.1</v>
          </cell>
          <cell r="I4038" t="str">
            <v>S1_K64</v>
          </cell>
        </row>
        <row r="4039">
          <cell r="H4039" t="str">
            <v>1K64.5</v>
          </cell>
          <cell r="I4039" t="str">
            <v>S1_K64</v>
          </cell>
        </row>
        <row r="4040">
          <cell r="H4040" t="str">
            <v>1K64.8</v>
          </cell>
          <cell r="I4040" t="str">
            <v>VP5</v>
          </cell>
        </row>
        <row r="4041">
          <cell r="H4041" t="str">
            <v>1K65.10</v>
          </cell>
          <cell r="I4041" t="str">
            <v>S1_D1_P1_MDI-</v>
          </cell>
        </row>
        <row r="4042">
          <cell r="H4042" t="str">
            <v>1K65.6</v>
          </cell>
          <cell r="I4042" t="str">
            <v>S1_D1_P1_MDI+</v>
          </cell>
        </row>
        <row r="4043">
          <cell r="H4043" t="str">
            <v>1K65.3</v>
          </cell>
          <cell r="I4043" t="str">
            <v>DGND</v>
          </cell>
        </row>
        <row r="4044">
          <cell r="H4044" t="str">
            <v>1K65.2</v>
          </cell>
          <cell r="I4044">
            <v>0</v>
          </cell>
        </row>
        <row r="4045">
          <cell r="H4045" t="str">
            <v>1K65.9</v>
          </cell>
          <cell r="I4045" t="str">
            <v>S1_DCH_P1_MDI-</v>
          </cell>
        </row>
        <row r="4046">
          <cell r="H4046" t="str">
            <v>1K65.4</v>
          </cell>
          <cell r="I4046">
            <v>0</v>
          </cell>
        </row>
        <row r="4047">
          <cell r="H4047" t="str">
            <v>1K65.7</v>
          </cell>
          <cell r="I4047" t="str">
            <v>S1_DCH_P1_MDI+</v>
          </cell>
        </row>
        <row r="4048">
          <cell r="H4048" t="str">
            <v>1K65.1</v>
          </cell>
          <cell r="I4048" t="str">
            <v>S1_K65</v>
          </cell>
        </row>
        <row r="4049">
          <cell r="H4049" t="str">
            <v>1K65.5</v>
          </cell>
          <cell r="I4049" t="str">
            <v>S1_K65</v>
          </cell>
        </row>
        <row r="4050">
          <cell r="H4050" t="str">
            <v>1K65.8</v>
          </cell>
          <cell r="I4050" t="str">
            <v>VP5</v>
          </cell>
        </row>
        <row r="4051">
          <cell r="H4051" t="str">
            <v>1K113.10</v>
          </cell>
          <cell r="I4051" t="str">
            <v>S1_U3_P0_MDI+</v>
          </cell>
        </row>
        <row r="4052">
          <cell r="H4052" t="str">
            <v>1K113.6</v>
          </cell>
          <cell r="I4052" t="str">
            <v>S1_U3_P0_MDI-</v>
          </cell>
        </row>
        <row r="4053">
          <cell r="H4053" t="str">
            <v>1K113.3</v>
          </cell>
          <cell r="I4053" t="str">
            <v>DGND</v>
          </cell>
        </row>
        <row r="4054">
          <cell r="H4054" t="str">
            <v>1K113.2</v>
          </cell>
          <cell r="I4054" t="str">
            <v>S1_U4_P0_MDI+</v>
          </cell>
        </row>
        <row r="4055">
          <cell r="H4055" t="str">
            <v>1K113.9</v>
          </cell>
          <cell r="I4055" t="str">
            <v>SD1_P0_MDI_DSP+</v>
          </cell>
        </row>
        <row r="4056">
          <cell r="H4056" t="str">
            <v>1K113.4</v>
          </cell>
          <cell r="I4056" t="str">
            <v>S1_U4_P0_MDI-</v>
          </cell>
        </row>
        <row r="4057">
          <cell r="H4057" t="str">
            <v>1K113.7</v>
          </cell>
          <cell r="I4057" t="str">
            <v>SD1_P0_MDI_DSP-</v>
          </cell>
        </row>
        <row r="4058">
          <cell r="H4058" t="str">
            <v>1K113.1</v>
          </cell>
          <cell r="I4058" t="str">
            <v>S1_K113</v>
          </cell>
        </row>
        <row r="4059">
          <cell r="H4059" t="str">
            <v>1K113.5</v>
          </cell>
          <cell r="I4059" t="str">
            <v>S1_K113</v>
          </cell>
        </row>
        <row r="4060">
          <cell r="H4060" t="str">
            <v>1K113.8</v>
          </cell>
          <cell r="I4060" t="str">
            <v>VP5</v>
          </cell>
        </row>
        <row r="4061">
          <cell r="H4061" t="str">
            <v>1K114.10</v>
          </cell>
          <cell r="I4061" t="str">
            <v>S1_U3_P1_MDI+</v>
          </cell>
        </row>
        <row r="4062">
          <cell r="H4062" t="str">
            <v>1K114.6</v>
          </cell>
          <cell r="I4062" t="str">
            <v>S1_U3_P1_MDI-</v>
          </cell>
        </row>
        <row r="4063">
          <cell r="H4063" t="str">
            <v>1K114.3</v>
          </cell>
          <cell r="I4063" t="str">
            <v>DGND</v>
          </cell>
        </row>
        <row r="4064">
          <cell r="H4064" t="str">
            <v>1K114.2</v>
          </cell>
          <cell r="I4064" t="str">
            <v>S1_U4_P1_MDI+</v>
          </cell>
        </row>
        <row r="4065">
          <cell r="H4065" t="str">
            <v>1K114.9</v>
          </cell>
          <cell r="I4065" t="str">
            <v>SD1_P1_MDI_DSP+</v>
          </cell>
        </row>
        <row r="4066">
          <cell r="H4066" t="str">
            <v>1K114.4</v>
          </cell>
          <cell r="I4066" t="str">
            <v>S1_U4_P1_MDI-</v>
          </cell>
        </row>
        <row r="4067">
          <cell r="H4067" t="str">
            <v>1K114.7</v>
          </cell>
          <cell r="I4067" t="str">
            <v>SD1_P1_MDI_DSP-</v>
          </cell>
        </row>
        <row r="4068">
          <cell r="H4068" t="str">
            <v>1K114.1</v>
          </cell>
          <cell r="I4068" t="str">
            <v>S1_K114</v>
          </cell>
        </row>
        <row r="4069">
          <cell r="H4069" t="str">
            <v>1K114.5</v>
          </cell>
          <cell r="I4069" t="str">
            <v>S1_K114</v>
          </cell>
        </row>
        <row r="4070">
          <cell r="H4070" t="str">
            <v>1K114.8</v>
          </cell>
          <cell r="I4070" t="str">
            <v>VP5</v>
          </cell>
        </row>
        <row r="4071">
          <cell r="H4071" t="str">
            <v>1Q60.1</v>
          </cell>
          <cell r="I4071" t="str">
            <v>S1_QB_K60</v>
          </cell>
        </row>
        <row r="4072">
          <cell r="H4072" t="str">
            <v>1Q60.3</v>
          </cell>
          <cell r="I4072" t="str">
            <v>S1_K60</v>
          </cell>
        </row>
        <row r="4073">
          <cell r="H4073" t="str">
            <v>1Q60.2</v>
          </cell>
          <cell r="I4073" t="str">
            <v>DGND</v>
          </cell>
        </row>
        <row r="4074">
          <cell r="H4074" t="str">
            <v>1Q61.1</v>
          </cell>
          <cell r="I4074" t="str">
            <v>S1_QB_K61</v>
          </cell>
        </row>
        <row r="4075">
          <cell r="H4075" t="str">
            <v>1Q61.3</v>
          </cell>
          <cell r="I4075" t="str">
            <v>S1_K61</v>
          </cell>
        </row>
        <row r="4076">
          <cell r="H4076" t="str">
            <v>1Q61.2</v>
          </cell>
          <cell r="I4076" t="str">
            <v>DGND</v>
          </cell>
        </row>
        <row r="4077">
          <cell r="H4077" t="str">
            <v>1Q64.1</v>
          </cell>
          <cell r="I4077" t="str">
            <v>S1_QB_K64</v>
          </cell>
        </row>
        <row r="4078">
          <cell r="H4078" t="str">
            <v>1Q64.3</v>
          </cell>
          <cell r="I4078" t="str">
            <v>S1_K64</v>
          </cell>
        </row>
        <row r="4079">
          <cell r="H4079" t="str">
            <v>1Q64.2</v>
          </cell>
          <cell r="I4079" t="str">
            <v>DGND</v>
          </cell>
        </row>
        <row r="4080">
          <cell r="H4080" t="str">
            <v>1Q65.1</v>
          </cell>
          <cell r="I4080" t="str">
            <v>S1_QB_K65</v>
          </cell>
        </row>
        <row r="4081">
          <cell r="H4081" t="str">
            <v>1Q65.3</v>
          </cell>
          <cell r="I4081" t="str">
            <v>S1_K65</v>
          </cell>
        </row>
        <row r="4082">
          <cell r="H4082" t="str">
            <v>1Q65.2</v>
          </cell>
          <cell r="I4082" t="str">
            <v>DGND</v>
          </cell>
        </row>
        <row r="4083">
          <cell r="H4083" t="str">
            <v>1Q113.1</v>
          </cell>
          <cell r="I4083" t="str">
            <v>S1_QB_K113</v>
          </cell>
        </row>
        <row r="4084">
          <cell r="H4084" t="str">
            <v>1Q113.3</v>
          </cell>
          <cell r="I4084" t="str">
            <v>S1_K113</v>
          </cell>
        </row>
        <row r="4085">
          <cell r="H4085" t="str">
            <v>1Q113.2</v>
          </cell>
          <cell r="I4085" t="str">
            <v>DGND</v>
          </cell>
        </row>
        <row r="4086">
          <cell r="H4086" t="str">
            <v>1Q114.1</v>
          </cell>
          <cell r="I4086" t="str">
            <v>S1_QB_K114</v>
          </cell>
        </row>
        <row r="4087">
          <cell r="H4087" t="str">
            <v>1Q114.3</v>
          </cell>
          <cell r="I4087" t="str">
            <v>S1_K114</v>
          </cell>
        </row>
        <row r="4088">
          <cell r="H4088" t="str">
            <v>1Q114.2</v>
          </cell>
          <cell r="I4088" t="str">
            <v>DGND</v>
          </cell>
        </row>
        <row r="4089">
          <cell r="H4089" t="str">
            <v>1R149.1</v>
          </cell>
          <cell r="I4089" t="str">
            <v>S1_U3_P0_MDI+</v>
          </cell>
        </row>
        <row r="4090">
          <cell r="H4090" t="str">
            <v>1R149.2</v>
          </cell>
          <cell r="I4090" t="str">
            <v>S1_U3_P0_RC</v>
          </cell>
        </row>
        <row r="4091">
          <cell r="H4091" t="str">
            <v>1R150.1</v>
          </cell>
          <cell r="I4091" t="str">
            <v>S1_U3_P0_MDI-</v>
          </cell>
        </row>
        <row r="4092">
          <cell r="H4092" t="str">
            <v>1R150.2</v>
          </cell>
          <cell r="I4092" t="str">
            <v>S1_U3_P0_RC</v>
          </cell>
        </row>
        <row r="4093">
          <cell r="H4093" t="str">
            <v>1R155.1</v>
          </cell>
          <cell r="I4093" t="str">
            <v>S1_U3_P1_MDI+</v>
          </cell>
        </row>
        <row r="4094">
          <cell r="H4094" t="str">
            <v>1R155.2</v>
          </cell>
          <cell r="I4094" t="str">
            <v>S1_U3_P1_RC</v>
          </cell>
        </row>
        <row r="4095">
          <cell r="H4095" t="str">
            <v>1R156.1</v>
          </cell>
          <cell r="I4095" t="str">
            <v>S1_U3_P1_MDI-</v>
          </cell>
        </row>
        <row r="4096">
          <cell r="H4096" t="str">
            <v>1R156.2</v>
          </cell>
          <cell r="I4096" t="str">
            <v>S1_U3_P1_RC</v>
          </cell>
        </row>
        <row r="4097">
          <cell r="H4097" t="str">
            <v>1RQ60.1</v>
          </cell>
          <cell r="I4097" t="str">
            <v>S1_QB_K60</v>
          </cell>
        </row>
        <row r="4098">
          <cell r="H4098" t="str">
            <v>1RQ60.2</v>
          </cell>
          <cell r="I4098" t="str">
            <v>SC_HSD_K60</v>
          </cell>
        </row>
        <row r="4099">
          <cell r="H4099" t="str">
            <v>1RQ61.1</v>
          </cell>
          <cell r="I4099" t="str">
            <v>S1_QB_K61</v>
          </cell>
        </row>
        <row r="4100">
          <cell r="H4100" t="str">
            <v>1RQ61.2</v>
          </cell>
          <cell r="I4100" t="str">
            <v>SC_HSD_K61</v>
          </cell>
        </row>
        <row r="4101">
          <cell r="H4101" t="str">
            <v>1RQ64.1</v>
          </cell>
          <cell r="I4101" t="str">
            <v>S1_QB_K64</v>
          </cell>
        </row>
        <row r="4102">
          <cell r="H4102" t="str">
            <v>1RQ64.2</v>
          </cell>
          <cell r="I4102" t="str">
            <v>SC_HSD_K64</v>
          </cell>
        </row>
        <row r="4103">
          <cell r="H4103" t="str">
            <v>1RQ65.1</v>
          </cell>
          <cell r="I4103" t="str">
            <v>S1_QB_K65</v>
          </cell>
        </row>
        <row r="4104">
          <cell r="H4104" t="str">
            <v>1RQ65.2</v>
          </cell>
          <cell r="I4104" t="str">
            <v>SC_HSD_K65</v>
          </cell>
        </row>
        <row r="4105">
          <cell r="H4105" t="str">
            <v>1RQ113.1</v>
          </cell>
          <cell r="I4105" t="str">
            <v>S1_QB_K113</v>
          </cell>
        </row>
        <row r="4106">
          <cell r="H4106" t="str">
            <v>1RQ113.2</v>
          </cell>
          <cell r="I4106" t="str">
            <v>SC_HSD_K113</v>
          </cell>
        </row>
        <row r="4107">
          <cell r="H4107" t="str">
            <v>1RQ114.1</v>
          </cell>
          <cell r="I4107" t="str">
            <v>S1_QB_K114</v>
          </cell>
        </row>
        <row r="4108">
          <cell r="H4108" t="str">
            <v>1RQ114.2</v>
          </cell>
          <cell r="I4108" t="str">
            <v>SC_HSD_K114</v>
          </cell>
        </row>
        <row r="4109">
          <cell r="H4109" t="str">
            <v>1T7.1</v>
          </cell>
          <cell r="I4109" t="str">
            <v>S1_U2_P0_MDI-</v>
          </cell>
        </row>
        <row r="4110">
          <cell r="H4110" t="str">
            <v>1T7.2</v>
          </cell>
          <cell r="I4110" t="str">
            <v>S1_U2_P0_MDI+</v>
          </cell>
        </row>
        <row r="4111">
          <cell r="H4111" t="str">
            <v>1T7.3</v>
          </cell>
          <cell r="I4111" t="str">
            <v>S1_U1_P0_MDI+</v>
          </cell>
        </row>
        <row r="4112">
          <cell r="H4112" t="str">
            <v>1T7.4</v>
          </cell>
          <cell r="I4112" t="str">
            <v>S1_U1_P0_MDI-</v>
          </cell>
        </row>
        <row r="4113">
          <cell r="H4113" t="str">
            <v>1T8.1</v>
          </cell>
          <cell r="I4113" t="str">
            <v>S1_U2_P1_MDI-</v>
          </cell>
        </row>
        <row r="4114">
          <cell r="H4114" t="str">
            <v>1T8.2</v>
          </cell>
          <cell r="I4114" t="str">
            <v>S1_U2_P1_MDI+</v>
          </cell>
        </row>
        <row r="4115">
          <cell r="H4115" t="str">
            <v>1T8.3</v>
          </cell>
          <cell r="I4115" t="str">
            <v>S1_U1_P1_MDI+</v>
          </cell>
        </row>
        <row r="4116">
          <cell r="H4116" t="str">
            <v>1T8.4</v>
          </cell>
          <cell r="I4116" t="str">
            <v>S1_U1_P1_MDI-</v>
          </cell>
        </row>
        <row r="4117">
          <cell r="H4117" t="str">
            <v>SITE1.A2</v>
          </cell>
          <cell r="I4117" t="str">
            <v>S1_P0_MDI-</v>
          </cell>
        </row>
        <row r="4118">
          <cell r="H4118" t="str">
            <v>SITE1.A3</v>
          </cell>
          <cell r="I4118" t="str">
            <v>S1_P0_MDI+</v>
          </cell>
        </row>
        <row r="4119">
          <cell r="H4119" t="str">
            <v>SITE1.B3</v>
          </cell>
          <cell r="I4119" t="str">
            <v>S1_P1_MDI-</v>
          </cell>
        </row>
        <row r="4120">
          <cell r="H4120" t="str">
            <v>SITE1.B4</v>
          </cell>
          <cell r="I4120" t="str">
            <v>S1_P1_MDI+</v>
          </cell>
        </row>
        <row r="4121">
          <cell r="H4121" t="str">
            <v>1C129.1</v>
          </cell>
          <cell r="I4121" t="str">
            <v>VDD33_ATX</v>
          </cell>
        </row>
        <row r="4122">
          <cell r="H4122" t="str">
            <v>1C129.2</v>
          </cell>
          <cell r="I4122" t="str">
            <v>DGND</v>
          </cell>
        </row>
        <row r="4123">
          <cell r="H4123" t="str">
            <v>1C137.1</v>
          </cell>
          <cell r="I4123" t="str">
            <v>VDD33_ATX</v>
          </cell>
        </row>
        <row r="4124">
          <cell r="H4124" t="str">
            <v>1C137.2</v>
          </cell>
          <cell r="I4124" t="str">
            <v>DGND</v>
          </cell>
        </row>
        <row r="4125">
          <cell r="H4125" t="str">
            <v>1C141.1</v>
          </cell>
          <cell r="I4125" t="str">
            <v>VDD33_ATX</v>
          </cell>
        </row>
        <row r="4126">
          <cell r="H4126" t="str">
            <v>1C141.2</v>
          </cell>
          <cell r="I4126" t="str">
            <v>DGND</v>
          </cell>
        </row>
        <row r="4127">
          <cell r="H4127" t="str">
            <v>1C384.1</v>
          </cell>
          <cell r="I4127" t="str">
            <v>S1_U2_P2_GIGA_MDI-</v>
          </cell>
        </row>
        <row r="4128">
          <cell r="H4128" t="str">
            <v>1C384.2</v>
          </cell>
          <cell r="I4128" t="str">
            <v>S1_U3_P2_GIGA_MDI-</v>
          </cell>
        </row>
        <row r="4129">
          <cell r="H4129" t="str">
            <v>1C385.1</v>
          </cell>
          <cell r="I4129" t="str">
            <v>S1_U2_P2_GIGA_MDI+</v>
          </cell>
        </row>
        <row r="4130">
          <cell r="H4130" t="str">
            <v>1C385.2</v>
          </cell>
          <cell r="I4130" t="str">
            <v>S1_U3_P2_GIGA_MDI+</v>
          </cell>
        </row>
        <row r="4131">
          <cell r="H4131" t="str">
            <v>1C391.1</v>
          </cell>
          <cell r="I4131" t="str">
            <v>S1_U3_P2_RC</v>
          </cell>
        </row>
        <row r="4132">
          <cell r="H4132" t="str">
            <v>1C391.2</v>
          </cell>
          <cell r="I4132" t="str">
            <v>DGND</v>
          </cell>
        </row>
        <row r="4133">
          <cell r="H4133" t="str">
            <v>1C412.1</v>
          </cell>
          <cell r="I4133" t="str">
            <v>S1_U2_P3_GIGA_MDI-</v>
          </cell>
        </row>
        <row r="4134">
          <cell r="H4134" t="str">
            <v>1C412.2</v>
          </cell>
          <cell r="I4134" t="str">
            <v>S1_U3_P3_GIGA_MDI-</v>
          </cell>
        </row>
        <row r="4135">
          <cell r="H4135" t="str">
            <v>1C413.1</v>
          </cell>
          <cell r="I4135" t="str">
            <v>S1_U2_P3_GIGA_MDI+</v>
          </cell>
        </row>
        <row r="4136">
          <cell r="H4136" t="str">
            <v>1C413.2</v>
          </cell>
          <cell r="I4136" t="str">
            <v>S1_U3_P3_GIGA_MDI+</v>
          </cell>
        </row>
        <row r="4137">
          <cell r="H4137" t="str">
            <v>1C418.1</v>
          </cell>
          <cell r="I4137" t="str">
            <v>S1_U3_P3_RC</v>
          </cell>
        </row>
        <row r="4138">
          <cell r="H4138" t="str">
            <v>1C418.2</v>
          </cell>
          <cell r="I4138" t="str">
            <v>DGND</v>
          </cell>
        </row>
        <row r="4139">
          <cell r="H4139" t="str">
            <v>1K129.1</v>
          </cell>
          <cell r="I4139" t="str">
            <v>S1_OE_K129</v>
          </cell>
        </row>
        <row r="4140">
          <cell r="H4140" t="str">
            <v>1K129.10</v>
          </cell>
          <cell r="I4140" t="str">
            <v>S1_OE_K129</v>
          </cell>
        </row>
        <row r="4141">
          <cell r="H4141" t="str">
            <v>1K129.2</v>
          </cell>
          <cell r="I4141" t="str">
            <v>S1_P2_GIGA_MDI+</v>
          </cell>
        </row>
        <row r="4142">
          <cell r="H4142" t="str">
            <v>1K129.3</v>
          </cell>
          <cell r="I4142" t="str">
            <v>S1_P2_GIGA_MDI-</v>
          </cell>
        </row>
        <row r="4143">
          <cell r="H4143" t="str">
            <v>1K129.6</v>
          </cell>
          <cell r="I4143">
            <v>0</v>
          </cell>
        </row>
        <row r="4144">
          <cell r="H4144" t="str">
            <v>1K129.7</v>
          </cell>
          <cell r="I4144">
            <v>0</v>
          </cell>
        </row>
        <row r="4145">
          <cell r="H4145" t="str">
            <v>1K129.11</v>
          </cell>
          <cell r="I4145" t="str">
            <v>S1_D1_P2_GIGA_MDI+</v>
          </cell>
        </row>
        <row r="4146">
          <cell r="H4146" t="str">
            <v>1K129.12</v>
          </cell>
          <cell r="I4146" t="str">
            <v>S1_D1_P2_GIGA_MDI-</v>
          </cell>
        </row>
        <row r="4147">
          <cell r="H4147" t="str">
            <v>1K129.15</v>
          </cell>
          <cell r="I4147">
            <v>0</v>
          </cell>
        </row>
        <row r="4148">
          <cell r="H4148" t="str">
            <v>1K129.16</v>
          </cell>
          <cell r="I4148">
            <v>0</v>
          </cell>
        </row>
        <row r="4149">
          <cell r="H4149" t="str">
            <v>1K129.38</v>
          </cell>
          <cell r="I4149" t="str">
            <v>S1_U1_P2_GIGA_MDI+</v>
          </cell>
        </row>
        <row r="4150">
          <cell r="H4150" t="str">
            <v>1K129.37</v>
          </cell>
          <cell r="I4150" t="str">
            <v>S1_U1_P2_GIGA_MDI-</v>
          </cell>
        </row>
        <row r="4151">
          <cell r="H4151" t="str">
            <v>1K129.36</v>
          </cell>
          <cell r="I4151">
            <v>0</v>
          </cell>
        </row>
        <row r="4152">
          <cell r="H4152" t="str">
            <v>1K129.35</v>
          </cell>
          <cell r="I4152">
            <v>0</v>
          </cell>
        </row>
        <row r="4153">
          <cell r="H4153" t="str">
            <v>1K129.29</v>
          </cell>
          <cell r="I4153">
            <v>0</v>
          </cell>
        </row>
        <row r="4154">
          <cell r="H4154" t="str">
            <v>1K129.28</v>
          </cell>
          <cell r="I4154">
            <v>0</v>
          </cell>
        </row>
        <row r="4155">
          <cell r="H4155" t="str">
            <v>1K129.27</v>
          </cell>
          <cell r="I4155">
            <v>0</v>
          </cell>
        </row>
        <row r="4156">
          <cell r="H4156" t="str">
            <v>1K129.26</v>
          </cell>
          <cell r="I4156">
            <v>0</v>
          </cell>
        </row>
        <row r="4157">
          <cell r="H4157" t="str">
            <v>1K129.34</v>
          </cell>
          <cell r="I4157" t="str">
            <v>S1_D1_P2_GIGA_MDI+</v>
          </cell>
        </row>
        <row r="4158">
          <cell r="H4158" t="str">
            <v>1K129.33</v>
          </cell>
          <cell r="I4158" t="str">
            <v>S1_D1_P2_GIGA_MDI-</v>
          </cell>
        </row>
        <row r="4159">
          <cell r="H4159" t="str">
            <v>1K129.32</v>
          </cell>
          <cell r="I4159">
            <v>0</v>
          </cell>
        </row>
        <row r="4160">
          <cell r="H4160" t="str">
            <v>1K129.31</v>
          </cell>
          <cell r="I4160">
            <v>0</v>
          </cell>
        </row>
        <row r="4161">
          <cell r="H4161" t="str">
            <v>1K129.25</v>
          </cell>
          <cell r="I4161" t="str">
            <v>S1_DCH_P2_MDI+</v>
          </cell>
        </row>
        <row r="4162">
          <cell r="H4162" t="str">
            <v>1K129.24</v>
          </cell>
          <cell r="I4162" t="str">
            <v>S1_DCH_P2_MDI-</v>
          </cell>
        </row>
        <row r="4163">
          <cell r="H4163" t="str">
            <v>1K129.23</v>
          </cell>
          <cell r="I4163">
            <v>0</v>
          </cell>
        </row>
        <row r="4164">
          <cell r="H4164" t="str">
            <v>1K129.22</v>
          </cell>
          <cell r="I4164">
            <v>0</v>
          </cell>
        </row>
        <row r="4165">
          <cell r="H4165" t="str">
            <v>1K129.EP</v>
          </cell>
          <cell r="I4165" t="str">
            <v>DGND</v>
          </cell>
        </row>
        <row r="4166">
          <cell r="H4166" t="str">
            <v>1K129.4</v>
          </cell>
          <cell r="I4166" t="str">
            <v>DGND</v>
          </cell>
        </row>
        <row r="4167">
          <cell r="H4167" t="str">
            <v>1K129.14</v>
          </cell>
          <cell r="I4167" t="str">
            <v>DGND</v>
          </cell>
        </row>
        <row r="4168">
          <cell r="H4168" t="str">
            <v>1K129.19</v>
          </cell>
          <cell r="I4168" t="str">
            <v>DGND</v>
          </cell>
        </row>
        <row r="4169">
          <cell r="H4169" t="str">
            <v>1K129.21</v>
          </cell>
          <cell r="I4169" t="str">
            <v>DGND</v>
          </cell>
        </row>
        <row r="4170">
          <cell r="H4170" t="str">
            <v>1K129.39</v>
          </cell>
          <cell r="I4170" t="str">
            <v>DGND</v>
          </cell>
        </row>
        <row r="4171">
          <cell r="H4171" t="str">
            <v>1K129.41</v>
          </cell>
          <cell r="I4171" t="str">
            <v>DGND</v>
          </cell>
        </row>
        <row r="4172">
          <cell r="H4172" t="str">
            <v>1K129.18</v>
          </cell>
          <cell r="I4172">
            <v>0</v>
          </cell>
        </row>
        <row r="4173">
          <cell r="H4173" t="str">
            <v>1K129.42</v>
          </cell>
          <cell r="I4173">
            <v>0</v>
          </cell>
        </row>
        <row r="4174">
          <cell r="H4174" t="str">
            <v>1K129.8</v>
          </cell>
          <cell r="I4174" t="str">
            <v>S1_SEL1_K129</v>
          </cell>
        </row>
        <row r="4175">
          <cell r="H4175" t="str">
            <v>1K129.17</v>
          </cell>
          <cell r="I4175" t="str">
            <v>S1_SEL2_K129</v>
          </cell>
        </row>
        <row r="4176">
          <cell r="H4176" t="str">
            <v>1K129.5</v>
          </cell>
          <cell r="I4176" t="str">
            <v>VDD33_ATX</v>
          </cell>
        </row>
        <row r="4177">
          <cell r="H4177" t="str">
            <v>1K129.9</v>
          </cell>
          <cell r="I4177" t="str">
            <v>VDD33_ATX</v>
          </cell>
        </row>
        <row r="4178">
          <cell r="H4178" t="str">
            <v>1K129.13</v>
          </cell>
          <cell r="I4178" t="str">
            <v>VDD33_ATX</v>
          </cell>
        </row>
        <row r="4179">
          <cell r="H4179" t="str">
            <v>1K129.20</v>
          </cell>
          <cell r="I4179" t="str">
            <v>VDD33_ATX</v>
          </cell>
        </row>
        <row r="4180">
          <cell r="H4180" t="str">
            <v>1K129.30</v>
          </cell>
          <cell r="I4180" t="str">
            <v>VDD33_ATX</v>
          </cell>
        </row>
        <row r="4181">
          <cell r="H4181" t="str">
            <v>1K129.40</v>
          </cell>
          <cell r="I4181" t="str">
            <v>VDD33_ATX</v>
          </cell>
        </row>
        <row r="4182">
          <cell r="H4182" t="str">
            <v>1K137.1</v>
          </cell>
          <cell r="I4182" t="str">
            <v>S1_OE_K137</v>
          </cell>
        </row>
        <row r="4183">
          <cell r="H4183" t="str">
            <v>1K137.10</v>
          </cell>
          <cell r="I4183" t="str">
            <v>S1_OE_K137</v>
          </cell>
        </row>
        <row r="4184">
          <cell r="H4184" t="str">
            <v>1K137.2</v>
          </cell>
          <cell r="I4184" t="str">
            <v>S1_U3_P2_GIGA_MDI+</v>
          </cell>
        </row>
        <row r="4185">
          <cell r="H4185" t="str">
            <v>1K137.3</v>
          </cell>
          <cell r="I4185" t="str">
            <v>S1_U3_P2_GIGA_MDI-</v>
          </cell>
        </row>
        <row r="4186">
          <cell r="H4186" t="str">
            <v>1K137.6</v>
          </cell>
          <cell r="I4186">
            <v>0</v>
          </cell>
        </row>
        <row r="4187">
          <cell r="H4187" t="str">
            <v>1K137.7</v>
          </cell>
          <cell r="I4187">
            <v>0</v>
          </cell>
        </row>
        <row r="4188">
          <cell r="H4188" t="str">
            <v>1K137.11</v>
          </cell>
          <cell r="I4188" t="str">
            <v>S1_U3_P3_GIGA_MDI+</v>
          </cell>
        </row>
        <row r="4189">
          <cell r="H4189" t="str">
            <v>1K137.12</v>
          </cell>
          <cell r="I4189" t="str">
            <v>S1_U3_P3_GIGA_MDI-</v>
          </cell>
        </row>
        <row r="4190">
          <cell r="H4190" t="str">
            <v>1K137.15</v>
          </cell>
          <cell r="I4190">
            <v>0</v>
          </cell>
        </row>
        <row r="4191">
          <cell r="H4191" t="str">
            <v>1K137.16</v>
          </cell>
          <cell r="I4191">
            <v>0</v>
          </cell>
        </row>
        <row r="4192">
          <cell r="H4192" t="str">
            <v>1K137.38</v>
          </cell>
          <cell r="I4192" t="str">
            <v>S1_U4_P2_GIGA_MDI+</v>
          </cell>
        </row>
        <row r="4193">
          <cell r="H4193" t="str">
            <v>1K137.37</v>
          </cell>
          <cell r="I4193" t="str">
            <v>S1_U4_P2_GIGA_MDI-</v>
          </cell>
        </row>
        <row r="4194">
          <cell r="H4194" t="str">
            <v>1K137.36</v>
          </cell>
          <cell r="I4194">
            <v>0</v>
          </cell>
        </row>
        <row r="4195">
          <cell r="H4195" t="str">
            <v>1K137.35</v>
          </cell>
          <cell r="I4195">
            <v>0</v>
          </cell>
        </row>
        <row r="4196">
          <cell r="H4196" t="str">
            <v>1K137.29</v>
          </cell>
          <cell r="I4196" t="str">
            <v>S1_U4_P3_GIGA_MDI+</v>
          </cell>
        </row>
        <row r="4197">
          <cell r="H4197" t="str">
            <v>1K137.28</v>
          </cell>
          <cell r="I4197" t="str">
            <v>S1_U4_P3_GIGA_MDI-</v>
          </cell>
        </row>
        <row r="4198">
          <cell r="H4198" t="str">
            <v>1K137.27</v>
          </cell>
          <cell r="I4198">
            <v>0</v>
          </cell>
        </row>
        <row r="4199">
          <cell r="H4199" t="str">
            <v>1K137.26</v>
          </cell>
          <cell r="I4199">
            <v>0</v>
          </cell>
        </row>
        <row r="4200">
          <cell r="H4200" t="str">
            <v>1K137.34</v>
          </cell>
          <cell r="I4200" t="str">
            <v>SD1_P2_GIGA_MDI_DSP+</v>
          </cell>
        </row>
        <row r="4201">
          <cell r="H4201" t="str">
            <v>1K137.33</v>
          </cell>
          <cell r="I4201" t="str">
            <v>SD1_P2_GIGA_MDI_DSP-</v>
          </cell>
        </row>
        <row r="4202">
          <cell r="H4202" t="str">
            <v>1K137.32</v>
          </cell>
          <cell r="I4202">
            <v>0</v>
          </cell>
        </row>
        <row r="4203">
          <cell r="H4203" t="str">
            <v>1K137.31</v>
          </cell>
          <cell r="I4203">
            <v>0</v>
          </cell>
        </row>
        <row r="4204">
          <cell r="H4204" t="str">
            <v>1K137.25</v>
          </cell>
          <cell r="I4204" t="str">
            <v>SD1_P3_GIGA_MDI_DSP+</v>
          </cell>
        </row>
        <row r="4205">
          <cell r="H4205" t="str">
            <v>1K137.24</v>
          </cell>
          <cell r="I4205" t="str">
            <v>SD1_P3_GIGA_MDI_DSP-</v>
          </cell>
        </row>
        <row r="4206">
          <cell r="H4206" t="str">
            <v>1K137.23</v>
          </cell>
          <cell r="I4206">
            <v>0</v>
          </cell>
        </row>
        <row r="4207">
          <cell r="H4207" t="str">
            <v>1K137.22</v>
          </cell>
          <cell r="I4207">
            <v>0</v>
          </cell>
        </row>
        <row r="4208">
          <cell r="H4208" t="str">
            <v>1K137.EP</v>
          </cell>
          <cell r="I4208" t="str">
            <v>DGND</v>
          </cell>
        </row>
        <row r="4209">
          <cell r="H4209" t="str">
            <v>1K137.4</v>
          </cell>
          <cell r="I4209" t="str">
            <v>DGND</v>
          </cell>
        </row>
        <row r="4210">
          <cell r="H4210" t="str">
            <v>1K137.14</v>
          </cell>
          <cell r="I4210" t="str">
            <v>DGND</v>
          </cell>
        </row>
        <row r="4211">
          <cell r="H4211" t="str">
            <v>1K137.19</v>
          </cell>
          <cell r="I4211" t="str">
            <v>DGND</v>
          </cell>
        </row>
        <row r="4212">
          <cell r="H4212" t="str">
            <v>1K137.21</v>
          </cell>
          <cell r="I4212" t="str">
            <v>DGND</v>
          </cell>
        </row>
        <row r="4213">
          <cell r="H4213" t="str">
            <v>1K137.39</v>
          </cell>
          <cell r="I4213" t="str">
            <v>DGND</v>
          </cell>
        </row>
        <row r="4214">
          <cell r="H4214" t="str">
            <v>1K137.41</v>
          </cell>
          <cell r="I4214" t="str">
            <v>DGND</v>
          </cell>
        </row>
        <row r="4215">
          <cell r="H4215" t="str">
            <v>1K137.18</v>
          </cell>
          <cell r="I4215">
            <v>0</v>
          </cell>
        </row>
        <row r="4216">
          <cell r="H4216" t="str">
            <v>1K137.42</v>
          </cell>
          <cell r="I4216">
            <v>0</v>
          </cell>
        </row>
        <row r="4217">
          <cell r="H4217" t="str">
            <v>1K137.8</v>
          </cell>
          <cell r="I4217" t="str">
            <v>S1_SEL1_K137</v>
          </cell>
        </row>
        <row r="4218">
          <cell r="H4218" t="str">
            <v>1K137.17</v>
          </cell>
          <cell r="I4218" t="str">
            <v>S1_SEL2_K137</v>
          </cell>
        </row>
        <row r="4219">
          <cell r="H4219" t="str">
            <v>1K137.5</v>
          </cell>
          <cell r="I4219" t="str">
            <v>VDD33_ATX</v>
          </cell>
        </row>
        <row r="4220">
          <cell r="H4220" t="str">
            <v>1K137.9</v>
          </cell>
          <cell r="I4220" t="str">
            <v>VDD33_ATX</v>
          </cell>
        </row>
        <row r="4221">
          <cell r="H4221" t="str">
            <v>1K137.13</v>
          </cell>
          <cell r="I4221" t="str">
            <v>VDD33_ATX</v>
          </cell>
        </row>
        <row r="4222">
          <cell r="H4222" t="str">
            <v>1K137.20</v>
          </cell>
          <cell r="I4222" t="str">
            <v>VDD33_ATX</v>
          </cell>
        </row>
        <row r="4223">
          <cell r="H4223" t="str">
            <v>1K137.30</v>
          </cell>
          <cell r="I4223" t="str">
            <v>VDD33_ATX</v>
          </cell>
        </row>
        <row r="4224">
          <cell r="H4224" t="str">
            <v>1K137.40</v>
          </cell>
          <cell r="I4224" t="str">
            <v>VDD33_ATX</v>
          </cell>
        </row>
        <row r="4225">
          <cell r="H4225" t="str">
            <v>1K141.1</v>
          </cell>
          <cell r="I4225" t="str">
            <v>S1_OE_K141</v>
          </cell>
        </row>
        <row r="4226">
          <cell r="H4226" t="str">
            <v>1K141.10</v>
          </cell>
          <cell r="I4226" t="str">
            <v>S1_OE_K141</v>
          </cell>
        </row>
        <row r="4227">
          <cell r="H4227" t="str">
            <v>1K141.2</v>
          </cell>
          <cell r="I4227" t="str">
            <v>S1_P3_GIGA_MDI+</v>
          </cell>
        </row>
        <row r="4228">
          <cell r="H4228" t="str">
            <v>1K141.3</v>
          </cell>
          <cell r="I4228" t="str">
            <v>S1_P3_GIGA_MDI-</v>
          </cell>
        </row>
        <row r="4229">
          <cell r="H4229" t="str">
            <v>1K141.6</v>
          </cell>
          <cell r="I4229">
            <v>0</v>
          </cell>
        </row>
        <row r="4230">
          <cell r="H4230" t="str">
            <v>1K141.7</v>
          </cell>
          <cell r="I4230">
            <v>0</v>
          </cell>
        </row>
        <row r="4231">
          <cell r="H4231" t="str">
            <v>1K141.11</v>
          </cell>
          <cell r="I4231" t="str">
            <v>S1_D1_P3_GIGA_MDI+</v>
          </cell>
        </row>
        <row r="4232">
          <cell r="H4232" t="str">
            <v>1K141.12</v>
          </cell>
          <cell r="I4232" t="str">
            <v>S1_D1_P3_GIGA_MDI-</v>
          </cell>
        </row>
        <row r="4233">
          <cell r="H4233" t="str">
            <v>1K141.15</v>
          </cell>
          <cell r="I4233">
            <v>0</v>
          </cell>
        </row>
        <row r="4234">
          <cell r="H4234" t="str">
            <v>1K141.16</v>
          </cell>
          <cell r="I4234">
            <v>0</v>
          </cell>
        </row>
        <row r="4235">
          <cell r="H4235" t="str">
            <v>1K141.38</v>
          </cell>
          <cell r="I4235" t="str">
            <v>S1_U1_P3_GIGA_MDI+</v>
          </cell>
        </row>
        <row r="4236">
          <cell r="H4236" t="str">
            <v>1K141.37</v>
          </cell>
          <cell r="I4236" t="str">
            <v>S1_U1_P3_GIGA_MDI-</v>
          </cell>
        </row>
        <row r="4237">
          <cell r="H4237" t="str">
            <v>1K141.36</v>
          </cell>
          <cell r="I4237">
            <v>0</v>
          </cell>
        </row>
        <row r="4238">
          <cell r="H4238" t="str">
            <v>1K141.35</v>
          </cell>
          <cell r="I4238">
            <v>0</v>
          </cell>
        </row>
        <row r="4239">
          <cell r="H4239" t="str">
            <v>1K141.29</v>
          </cell>
          <cell r="I4239">
            <v>0</v>
          </cell>
        </row>
        <row r="4240">
          <cell r="H4240" t="str">
            <v>1K141.28</v>
          </cell>
          <cell r="I4240">
            <v>0</v>
          </cell>
        </row>
        <row r="4241">
          <cell r="H4241" t="str">
            <v>1K141.27</v>
          </cell>
          <cell r="I4241">
            <v>0</v>
          </cell>
        </row>
        <row r="4242">
          <cell r="H4242" t="str">
            <v>1K141.26</v>
          </cell>
          <cell r="I4242">
            <v>0</v>
          </cell>
        </row>
        <row r="4243">
          <cell r="H4243" t="str">
            <v>1K141.34</v>
          </cell>
          <cell r="I4243" t="str">
            <v>S1_D1_P3_GIGA_MDI+</v>
          </cell>
        </row>
        <row r="4244">
          <cell r="H4244" t="str">
            <v>1K141.33</v>
          </cell>
          <cell r="I4244" t="str">
            <v>S1_D1_P3_GIGA_MDI-</v>
          </cell>
        </row>
        <row r="4245">
          <cell r="H4245" t="str">
            <v>1K141.32</v>
          </cell>
          <cell r="I4245">
            <v>0</v>
          </cell>
        </row>
        <row r="4246">
          <cell r="H4246" t="str">
            <v>1K141.31</v>
          </cell>
          <cell r="I4246">
            <v>0</v>
          </cell>
        </row>
        <row r="4247">
          <cell r="H4247" t="str">
            <v>1K141.25</v>
          </cell>
          <cell r="I4247" t="str">
            <v>S1_DCH_P3_MDI+</v>
          </cell>
        </row>
        <row r="4248">
          <cell r="H4248" t="str">
            <v>1K141.24</v>
          </cell>
          <cell r="I4248" t="str">
            <v>S1_DCH_P3_MDI-</v>
          </cell>
        </row>
        <row r="4249">
          <cell r="H4249" t="str">
            <v>1K141.23</v>
          </cell>
          <cell r="I4249">
            <v>0</v>
          </cell>
        </row>
        <row r="4250">
          <cell r="H4250" t="str">
            <v>1K141.22</v>
          </cell>
          <cell r="I4250">
            <v>0</v>
          </cell>
        </row>
        <row r="4251">
          <cell r="H4251" t="str">
            <v>1K141.EP</v>
          </cell>
          <cell r="I4251" t="str">
            <v>DGND</v>
          </cell>
        </row>
        <row r="4252">
          <cell r="H4252" t="str">
            <v>1K141.4</v>
          </cell>
          <cell r="I4252" t="str">
            <v>DGND</v>
          </cell>
        </row>
        <row r="4253">
          <cell r="H4253" t="str">
            <v>1K141.14</v>
          </cell>
          <cell r="I4253" t="str">
            <v>DGND</v>
          </cell>
        </row>
        <row r="4254">
          <cell r="H4254" t="str">
            <v>1K141.19</v>
          </cell>
          <cell r="I4254" t="str">
            <v>DGND</v>
          </cell>
        </row>
        <row r="4255">
          <cell r="H4255" t="str">
            <v>1K141.21</v>
          </cell>
          <cell r="I4255" t="str">
            <v>DGND</v>
          </cell>
        </row>
        <row r="4256">
          <cell r="H4256" t="str">
            <v>1K141.39</v>
          </cell>
          <cell r="I4256" t="str">
            <v>DGND</v>
          </cell>
        </row>
        <row r="4257">
          <cell r="H4257" t="str">
            <v>1K141.41</v>
          </cell>
          <cell r="I4257" t="str">
            <v>DGND</v>
          </cell>
        </row>
        <row r="4258">
          <cell r="H4258" t="str">
            <v>1K141.18</v>
          </cell>
          <cell r="I4258">
            <v>0</v>
          </cell>
        </row>
        <row r="4259">
          <cell r="H4259" t="str">
            <v>1K141.42</v>
          </cell>
          <cell r="I4259">
            <v>0</v>
          </cell>
        </row>
        <row r="4260">
          <cell r="H4260" t="str">
            <v>1K141.8</v>
          </cell>
          <cell r="I4260" t="str">
            <v>S1_SEL1_K141</v>
          </cell>
        </row>
        <row r="4261">
          <cell r="H4261" t="str">
            <v>1K141.17</v>
          </cell>
          <cell r="I4261" t="str">
            <v>S1_SEL2_K141</v>
          </cell>
        </row>
        <row r="4262">
          <cell r="H4262" t="str">
            <v>1K141.5</v>
          </cell>
          <cell r="I4262" t="str">
            <v>VDD33_ATX</v>
          </cell>
        </row>
        <row r="4263">
          <cell r="H4263" t="str">
            <v>1K141.9</v>
          </cell>
          <cell r="I4263" t="str">
            <v>VDD33_ATX</v>
          </cell>
        </row>
        <row r="4264">
          <cell r="H4264" t="str">
            <v>1K141.13</v>
          </cell>
          <cell r="I4264" t="str">
            <v>VDD33_ATX</v>
          </cell>
        </row>
        <row r="4265">
          <cell r="H4265" t="str">
            <v>1K141.20</v>
          </cell>
          <cell r="I4265" t="str">
            <v>VDD33_ATX</v>
          </cell>
        </row>
        <row r="4266">
          <cell r="H4266" t="str">
            <v>1K141.30</v>
          </cell>
          <cell r="I4266" t="str">
            <v>VDD33_ATX</v>
          </cell>
        </row>
        <row r="4267">
          <cell r="H4267" t="str">
            <v>1K141.40</v>
          </cell>
          <cell r="I4267" t="str">
            <v>VDD33_ATX</v>
          </cell>
        </row>
        <row r="4268">
          <cell r="H4268" t="str">
            <v>1R454.1</v>
          </cell>
          <cell r="I4268" t="str">
            <v>S1_U3_P2_GIGA_MDI+</v>
          </cell>
        </row>
        <row r="4269">
          <cell r="H4269" t="str">
            <v>1R454.2</v>
          </cell>
          <cell r="I4269" t="str">
            <v>S1_U3_P2_RC</v>
          </cell>
        </row>
        <row r="4270">
          <cell r="H4270" t="str">
            <v>1R455.1</v>
          </cell>
          <cell r="I4270" t="str">
            <v>S1_U3_P2_GIGA_MDI-</v>
          </cell>
        </row>
        <row r="4271">
          <cell r="H4271" t="str">
            <v>1R455.2</v>
          </cell>
          <cell r="I4271" t="str">
            <v>S1_U3_P2_RC</v>
          </cell>
        </row>
        <row r="4272">
          <cell r="H4272" t="str">
            <v>1R456.1</v>
          </cell>
          <cell r="I4272" t="str">
            <v>S1_U3_P2_RC</v>
          </cell>
        </row>
        <row r="4273">
          <cell r="H4273" t="str">
            <v>1R456.2</v>
          </cell>
          <cell r="I4273" t="str">
            <v>DGND</v>
          </cell>
        </row>
        <row r="4274">
          <cell r="H4274" t="str">
            <v>1R498.1</v>
          </cell>
          <cell r="I4274" t="str">
            <v>S1_U3_P3_GIGA_MDI+</v>
          </cell>
        </row>
        <row r="4275">
          <cell r="H4275" t="str">
            <v>1R498.2</v>
          </cell>
          <cell r="I4275" t="str">
            <v>S1_U3_P3_RC</v>
          </cell>
        </row>
        <row r="4276">
          <cell r="H4276" t="str">
            <v>1R499.1</v>
          </cell>
          <cell r="I4276" t="str">
            <v>S1_U3_P3_GIGA_MDI-</v>
          </cell>
        </row>
        <row r="4277">
          <cell r="H4277" t="str">
            <v>1R499.2</v>
          </cell>
          <cell r="I4277" t="str">
            <v>S1_U3_P3_RC</v>
          </cell>
        </row>
        <row r="4278">
          <cell r="H4278" t="str">
            <v>1R500.1</v>
          </cell>
          <cell r="I4278" t="str">
            <v>S1_U3_P3_RC</v>
          </cell>
        </row>
        <row r="4279">
          <cell r="H4279" t="str">
            <v>1R500.2</v>
          </cell>
          <cell r="I4279" t="str">
            <v>DGND</v>
          </cell>
        </row>
        <row r="4280">
          <cell r="H4280" t="str">
            <v>1RL1.1</v>
          </cell>
          <cell r="I4280" t="str">
            <v>S1_OE_K129</v>
          </cell>
        </row>
        <row r="4281">
          <cell r="H4281" t="str">
            <v>1RL1.2</v>
          </cell>
          <cell r="I4281" t="str">
            <v>DGND</v>
          </cell>
        </row>
        <row r="4282">
          <cell r="H4282" t="str">
            <v>1RL2.1</v>
          </cell>
          <cell r="I4282" t="str">
            <v>S1_SEL2_K129</v>
          </cell>
        </row>
        <row r="4283">
          <cell r="H4283" t="str">
            <v>1RL2.2</v>
          </cell>
          <cell r="I4283" t="str">
            <v>DGND</v>
          </cell>
        </row>
        <row r="4284">
          <cell r="H4284" t="str">
            <v>1RL3.1</v>
          </cell>
          <cell r="I4284" t="str">
            <v>S1_SEL1_K129</v>
          </cell>
        </row>
        <row r="4285">
          <cell r="H4285" t="str">
            <v>1RL3.2</v>
          </cell>
          <cell r="I4285" t="str">
            <v>DGND</v>
          </cell>
        </row>
        <row r="4286">
          <cell r="H4286" t="str">
            <v>1RL4.1</v>
          </cell>
          <cell r="I4286" t="str">
            <v>S1_SEL1_K141</v>
          </cell>
        </row>
        <row r="4287">
          <cell r="H4287" t="str">
            <v>1RL4.2</v>
          </cell>
          <cell r="I4287" t="str">
            <v>DGND</v>
          </cell>
        </row>
        <row r="4288">
          <cell r="H4288" t="str">
            <v>1RL5.1</v>
          </cell>
          <cell r="I4288" t="str">
            <v>S1_SEL2_K141</v>
          </cell>
        </row>
        <row r="4289">
          <cell r="H4289" t="str">
            <v>1RL5.2</v>
          </cell>
          <cell r="I4289" t="str">
            <v>DGND</v>
          </cell>
        </row>
        <row r="4290">
          <cell r="H4290" t="str">
            <v>1RL6.1</v>
          </cell>
          <cell r="I4290" t="str">
            <v>S1_OE_K141</v>
          </cell>
        </row>
        <row r="4291">
          <cell r="H4291" t="str">
            <v>1RL6.2</v>
          </cell>
          <cell r="I4291" t="str">
            <v>DGND</v>
          </cell>
        </row>
        <row r="4292">
          <cell r="H4292" t="str">
            <v>1RL7.1</v>
          </cell>
          <cell r="I4292" t="str">
            <v>S1_SEL1_K137</v>
          </cell>
        </row>
        <row r="4293">
          <cell r="H4293" t="str">
            <v>1RL7.2</v>
          </cell>
          <cell r="I4293" t="str">
            <v>DGND</v>
          </cell>
        </row>
        <row r="4294">
          <cell r="H4294" t="str">
            <v>1RL8.1</v>
          </cell>
          <cell r="I4294" t="str">
            <v>S1_SEL2_K137</v>
          </cell>
        </row>
        <row r="4295">
          <cell r="H4295" t="str">
            <v>1RL8.2</v>
          </cell>
          <cell r="I4295" t="str">
            <v>DGND</v>
          </cell>
        </row>
        <row r="4296">
          <cell r="H4296" t="str">
            <v>1RL9.1</v>
          </cell>
          <cell r="I4296" t="str">
            <v>S1_OE_K137</v>
          </cell>
        </row>
        <row r="4297">
          <cell r="H4297" t="str">
            <v>1RL9.2</v>
          </cell>
          <cell r="I4297" t="str">
            <v>DGND</v>
          </cell>
        </row>
        <row r="4298">
          <cell r="H4298" t="str">
            <v>1RU1.1</v>
          </cell>
          <cell r="I4298" t="str">
            <v>SC_UDB129_2</v>
          </cell>
        </row>
        <row r="4299">
          <cell r="H4299" t="str">
            <v>1RU1.2</v>
          </cell>
          <cell r="I4299" t="str">
            <v>S1_SEL2_K129</v>
          </cell>
        </row>
        <row r="4300">
          <cell r="H4300" t="str">
            <v>1RU2.1</v>
          </cell>
          <cell r="I4300" t="str">
            <v>SC_UDB129_1</v>
          </cell>
        </row>
        <row r="4301">
          <cell r="H4301" t="str">
            <v>1RU2.2</v>
          </cell>
          <cell r="I4301" t="str">
            <v>S1_SEL1_K129</v>
          </cell>
        </row>
        <row r="4302">
          <cell r="H4302" t="str">
            <v>1RU3.1</v>
          </cell>
          <cell r="I4302" t="str">
            <v>SC_UDB141_1</v>
          </cell>
        </row>
        <row r="4303">
          <cell r="H4303" t="str">
            <v>1RU3.2</v>
          </cell>
          <cell r="I4303" t="str">
            <v>S1_SEL1_K141</v>
          </cell>
        </row>
        <row r="4304">
          <cell r="H4304" t="str">
            <v>1RU4.1</v>
          </cell>
          <cell r="I4304" t="str">
            <v>SC_UDB141_2</v>
          </cell>
        </row>
        <row r="4305">
          <cell r="H4305" t="str">
            <v>1RU4.2</v>
          </cell>
          <cell r="I4305" t="str">
            <v>S1_SEL2_K141</v>
          </cell>
        </row>
        <row r="4306">
          <cell r="H4306" t="str">
            <v>1RU5.1</v>
          </cell>
          <cell r="I4306" t="str">
            <v>SC_UDB137_1</v>
          </cell>
        </row>
        <row r="4307">
          <cell r="H4307" t="str">
            <v>1RU5.2</v>
          </cell>
          <cell r="I4307" t="str">
            <v>S1_SEL1_K137</v>
          </cell>
        </row>
        <row r="4308">
          <cell r="H4308" t="str">
            <v>1RU6.1</v>
          </cell>
          <cell r="I4308" t="str">
            <v>SC_UDB137_2</v>
          </cell>
        </row>
        <row r="4309">
          <cell r="H4309" t="str">
            <v>1RU6.2</v>
          </cell>
          <cell r="I4309" t="str">
            <v>S1_SEL2_K137</v>
          </cell>
        </row>
        <row r="4310">
          <cell r="H4310" t="str">
            <v>1T18.1</v>
          </cell>
          <cell r="I4310" t="str">
            <v>S1_U2_P2_GIGA_MDI-</v>
          </cell>
        </row>
        <row r="4311">
          <cell r="H4311" t="str">
            <v>1T18.2</v>
          </cell>
          <cell r="I4311" t="str">
            <v>S1_U2_P2_GIGA_MDI+</v>
          </cell>
        </row>
        <row r="4312">
          <cell r="H4312" t="str">
            <v>1T18.3</v>
          </cell>
          <cell r="I4312" t="str">
            <v>S1_U1_P2_GIGA_MDI+</v>
          </cell>
        </row>
        <row r="4313">
          <cell r="H4313" t="str">
            <v>1T18.4</v>
          </cell>
          <cell r="I4313" t="str">
            <v>S1_U1_P2_GIGA_MDI-</v>
          </cell>
        </row>
        <row r="4314">
          <cell r="H4314" t="str">
            <v>1T23.1</v>
          </cell>
          <cell r="I4314" t="str">
            <v>S1_U2_P3_GIGA_MDI-</v>
          </cell>
        </row>
        <row r="4315">
          <cell r="H4315" t="str">
            <v>1T23.2</v>
          </cell>
          <cell r="I4315" t="str">
            <v>S1_U2_P3_GIGA_MDI+</v>
          </cell>
        </row>
        <row r="4316">
          <cell r="H4316" t="str">
            <v>1T23.3</v>
          </cell>
          <cell r="I4316" t="str">
            <v>S1_U1_P3_GIGA_MDI+</v>
          </cell>
        </row>
        <row r="4317">
          <cell r="H4317" t="str">
            <v>1T23.4</v>
          </cell>
          <cell r="I4317" t="str">
            <v>S1_U1_P3_GIGA_MDI-</v>
          </cell>
        </row>
        <row r="4318">
          <cell r="H4318" t="str">
            <v>SITE1.A15</v>
          </cell>
          <cell r="I4318" t="str">
            <v>S1_P2_GIGA_MDI-</v>
          </cell>
        </row>
        <row r="4319">
          <cell r="H4319" t="str">
            <v>SITE1.A16</v>
          </cell>
          <cell r="I4319" t="str">
            <v>S1_P2_GIGA_MDI+</v>
          </cell>
        </row>
        <row r="4320">
          <cell r="H4320" t="str">
            <v>SITE1.A17</v>
          </cell>
          <cell r="I4320" t="str">
            <v>S1_P3_GIGA_MDI-</v>
          </cell>
        </row>
        <row r="4321">
          <cell r="H4321" t="str">
            <v>SITE1.A18</v>
          </cell>
          <cell r="I4321" t="str">
            <v>S1_P3_GIGA_MDI+</v>
          </cell>
        </row>
        <row r="4322">
          <cell r="H4322" t="str">
            <v>1C375.1</v>
          </cell>
          <cell r="I4322" t="str">
            <v>S1_U3_P6_RC</v>
          </cell>
        </row>
        <row r="4323">
          <cell r="H4323" t="str">
            <v>1C375.2</v>
          </cell>
          <cell r="I4323" t="str">
            <v>DGND</v>
          </cell>
        </row>
        <row r="4324">
          <cell r="H4324" t="str">
            <v>1C376.1</v>
          </cell>
          <cell r="I4324" t="str">
            <v>S1_U2_P6_MDI+</v>
          </cell>
        </row>
        <row r="4325">
          <cell r="H4325" t="str">
            <v>1C376.2</v>
          </cell>
          <cell r="I4325" t="str">
            <v>S1_U3_P6_MDI+</v>
          </cell>
        </row>
        <row r="4326">
          <cell r="H4326" t="str">
            <v>1C377.1</v>
          </cell>
          <cell r="I4326" t="str">
            <v>S1_U2_P6_MDI-</v>
          </cell>
        </row>
        <row r="4327">
          <cell r="H4327" t="str">
            <v>1C377.2</v>
          </cell>
          <cell r="I4327" t="str">
            <v>S1_U3_P6_MDI-</v>
          </cell>
        </row>
        <row r="4328">
          <cell r="H4328" t="str">
            <v>1C379.1</v>
          </cell>
          <cell r="I4328" t="str">
            <v>S1_U3_P5_RC</v>
          </cell>
        </row>
        <row r="4329">
          <cell r="H4329" t="str">
            <v>1C379.2</v>
          </cell>
          <cell r="I4329" t="str">
            <v>DGND</v>
          </cell>
        </row>
        <row r="4330">
          <cell r="H4330" t="str">
            <v>1C381.1</v>
          </cell>
          <cell r="I4330" t="str">
            <v>S1_U2_P5_MDI-</v>
          </cell>
        </row>
        <row r="4331">
          <cell r="H4331" t="str">
            <v>1C381.2</v>
          </cell>
          <cell r="I4331" t="str">
            <v>S1_U3_P5_MDI-</v>
          </cell>
        </row>
        <row r="4332">
          <cell r="H4332" t="str">
            <v>1C383.1</v>
          </cell>
          <cell r="I4332" t="str">
            <v>S1_U2_P5_MDI+</v>
          </cell>
        </row>
        <row r="4333">
          <cell r="H4333" t="str">
            <v>1C383.2</v>
          </cell>
          <cell r="I4333" t="str">
            <v>S1_U3_P5_MDI+</v>
          </cell>
        </row>
        <row r="4334">
          <cell r="H4334" t="str">
            <v>1K130.10</v>
          </cell>
          <cell r="I4334" t="str">
            <v>S1_P5_MDI-</v>
          </cell>
        </row>
        <row r="4335">
          <cell r="H4335" t="str">
            <v>1K130.6</v>
          </cell>
          <cell r="I4335" t="str">
            <v>S1_P5_MDI+</v>
          </cell>
        </row>
        <row r="4336">
          <cell r="H4336" t="str">
            <v>1K130.3</v>
          </cell>
          <cell r="I4336" t="str">
            <v>DGND</v>
          </cell>
        </row>
        <row r="4337">
          <cell r="H4337" t="str">
            <v>1K130.2</v>
          </cell>
          <cell r="I4337" t="str">
            <v>S1_U1_P5_MDI-</v>
          </cell>
        </row>
        <row r="4338">
          <cell r="H4338" t="str">
            <v>1K130.9</v>
          </cell>
          <cell r="I4338" t="str">
            <v>S1_D1_P5_MDI-</v>
          </cell>
        </row>
        <row r="4339">
          <cell r="H4339" t="str">
            <v>1K130.4</v>
          </cell>
          <cell r="I4339" t="str">
            <v>S1_U1_P5_MDI+</v>
          </cell>
        </row>
        <row r="4340">
          <cell r="H4340" t="str">
            <v>1K130.7</v>
          </cell>
          <cell r="I4340" t="str">
            <v>S1_D1_P5_MDI+</v>
          </cell>
        </row>
        <row r="4341">
          <cell r="H4341" t="str">
            <v>1K130.1</v>
          </cell>
          <cell r="I4341" t="str">
            <v>SC_UDB130</v>
          </cell>
        </row>
        <row r="4342">
          <cell r="H4342" t="str">
            <v>1K130.5</v>
          </cell>
          <cell r="I4342" t="str">
            <v>SC_UDB130</v>
          </cell>
        </row>
        <row r="4343">
          <cell r="H4343" t="str">
            <v>1K130.8</v>
          </cell>
          <cell r="I4343" t="str">
            <v>VP5</v>
          </cell>
        </row>
        <row r="4344">
          <cell r="H4344" t="str">
            <v>1K131.10</v>
          </cell>
          <cell r="I4344" t="str">
            <v>S1_D1_P5_MDI-</v>
          </cell>
        </row>
        <row r="4345">
          <cell r="H4345" t="str">
            <v>1K131.6</v>
          </cell>
          <cell r="I4345" t="str">
            <v>S1_D1_P5_MDI+</v>
          </cell>
        </row>
        <row r="4346">
          <cell r="H4346" t="str">
            <v>1K131.3</v>
          </cell>
          <cell r="I4346" t="str">
            <v>DGND</v>
          </cell>
        </row>
        <row r="4347">
          <cell r="H4347" t="str">
            <v>1K131.2</v>
          </cell>
          <cell r="I4347">
            <v>0</v>
          </cell>
        </row>
        <row r="4348">
          <cell r="H4348" t="str">
            <v>1K131.9</v>
          </cell>
          <cell r="I4348" t="str">
            <v>S1_DCH_P5_MDI-</v>
          </cell>
        </row>
        <row r="4349">
          <cell r="H4349" t="str">
            <v>1K131.4</v>
          </cell>
          <cell r="I4349">
            <v>0</v>
          </cell>
        </row>
        <row r="4350">
          <cell r="H4350" t="str">
            <v>1K131.7</v>
          </cell>
          <cell r="I4350" t="str">
            <v>S1_DCH_P5_MDI+</v>
          </cell>
        </row>
        <row r="4351">
          <cell r="H4351" t="str">
            <v>1K131.1</v>
          </cell>
          <cell r="I4351" t="str">
            <v>SC_UDB131</v>
          </cell>
        </row>
        <row r="4352">
          <cell r="H4352" t="str">
            <v>1K131.5</v>
          </cell>
          <cell r="I4352" t="str">
            <v>SC_UDB131</v>
          </cell>
        </row>
        <row r="4353">
          <cell r="H4353" t="str">
            <v>1K131.8</v>
          </cell>
          <cell r="I4353" t="str">
            <v>VP5</v>
          </cell>
        </row>
        <row r="4354">
          <cell r="H4354" t="str">
            <v>1K132.10</v>
          </cell>
          <cell r="I4354" t="str">
            <v>S1_U3_P6_MDI+</v>
          </cell>
        </row>
        <row r="4355">
          <cell r="H4355" t="str">
            <v>1K132.6</v>
          </cell>
          <cell r="I4355" t="str">
            <v>S1_U3_P6_MDI-</v>
          </cell>
        </row>
        <row r="4356">
          <cell r="H4356" t="str">
            <v>1K132.3</v>
          </cell>
          <cell r="I4356" t="str">
            <v>DGND</v>
          </cell>
        </row>
        <row r="4357">
          <cell r="H4357" t="str">
            <v>1K132.2</v>
          </cell>
          <cell r="I4357" t="str">
            <v>S1_U4_P6_MDI+</v>
          </cell>
        </row>
        <row r="4358">
          <cell r="H4358" t="str">
            <v>1K132.9</v>
          </cell>
          <cell r="I4358" t="str">
            <v>SD1_P6_MDI_DSP+</v>
          </cell>
        </row>
        <row r="4359">
          <cell r="H4359" t="str">
            <v>1K132.4</v>
          </cell>
          <cell r="I4359" t="str">
            <v>S1_U4_P6_MDI-</v>
          </cell>
        </row>
        <row r="4360">
          <cell r="H4360" t="str">
            <v>1K132.7</v>
          </cell>
          <cell r="I4360" t="str">
            <v>SD1_P6_MDI_DSP-</v>
          </cell>
        </row>
        <row r="4361">
          <cell r="H4361" t="str">
            <v>1K132.1</v>
          </cell>
          <cell r="I4361" t="str">
            <v>SC_UDB132</v>
          </cell>
        </row>
        <row r="4362">
          <cell r="H4362" t="str">
            <v>1K132.5</v>
          </cell>
          <cell r="I4362" t="str">
            <v>SC_UDB132</v>
          </cell>
        </row>
        <row r="4363">
          <cell r="H4363" t="str">
            <v>1K132.8</v>
          </cell>
          <cell r="I4363" t="str">
            <v>VP5</v>
          </cell>
        </row>
        <row r="4364">
          <cell r="H4364" t="str">
            <v>1K133.10</v>
          </cell>
          <cell r="I4364" t="str">
            <v>S1_D1_P6_MDI-</v>
          </cell>
        </row>
        <row r="4365">
          <cell r="H4365" t="str">
            <v>1K133.6</v>
          </cell>
          <cell r="I4365" t="str">
            <v>S1_D1_P6_MDI+</v>
          </cell>
        </row>
        <row r="4366">
          <cell r="H4366" t="str">
            <v>1K133.3</v>
          </cell>
          <cell r="I4366" t="str">
            <v>DGND</v>
          </cell>
        </row>
        <row r="4367">
          <cell r="H4367" t="str">
            <v>1K133.2</v>
          </cell>
          <cell r="I4367">
            <v>0</v>
          </cell>
        </row>
        <row r="4368">
          <cell r="H4368" t="str">
            <v>1K133.9</v>
          </cell>
          <cell r="I4368" t="str">
            <v>S1_DCH_P6_MDI-</v>
          </cell>
        </row>
        <row r="4369">
          <cell r="H4369" t="str">
            <v>1K133.4</v>
          </cell>
          <cell r="I4369">
            <v>0</v>
          </cell>
        </row>
        <row r="4370">
          <cell r="H4370" t="str">
            <v>1K133.7</v>
          </cell>
          <cell r="I4370" t="str">
            <v>S1_DCH_P6_MDI+</v>
          </cell>
        </row>
        <row r="4371">
          <cell r="H4371" t="str">
            <v>1K133.1</v>
          </cell>
          <cell r="I4371" t="str">
            <v>SC_UDB133</v>
          </cell>
        </row>
        <row r="4372">
          <cell r="H4372" t="str">
            <v>1K133.5</v>
          </cell>
          <cell r="I4372" t="str">
            <v>SC_UDB133</v>
          </cell>
        </row>
        <row r="4373">
          <cell r="H4373" t="str">
            <v>1K133.8</v>
          </cell>
          <cell r="I4373" t="str">
            <v>VP5</v>
          </cell>
        </row>
        <row r="4374">
          <cell r="H4374" t="str">
            <v>1K138.10</v>
          </cell>
          <cell r="I4374" t="str">
            <v>S1_U3_P5_MDI+</v>
          </cell>
        </row>
        <row r="4375">
          <cell r="H4375" t="str">
            <v>1K138.6</v>
          </cell>
          <cell r="I4375" t="str">
            <v>S1_U3_P5_MDI-</v>
          </cell>
        </row>
        <row r="4376">
          <cell r="H4376" t="str">
            <v>1K138.3</v>
          </cell>
          <cell r="I4376" t="str">
            <v>DGND</v>
          </cell>
        </row>
        <row r="4377">
          <cell r="H4377" t="str">
            <v>1K138.2</v>
          </cell>
          <cell r="I4377" t="str">
            <v>S1_U4_P5_MDI+</v>
          </cell>
        </row>
        <row r="4378">
          <cell r="H4378" t="str">
            <v>1K138.9</v>
          </cell>
          <cell r="I4378" t="str">
            <v>SD1_P5_MDI_DSP+</v>
          </cell>
        </row>
        <row r="4379">
          <cell r="H4379" t="str">
            <v>1K138.4</v>
          </cell>
          <cell r="I4379" t="str">
            <v>S1_U4_P5_MDI-</v>
          </cell>
        </row>
        <row r="4380">
          <cell r="H4380" t="str">
            <v>1K138.7</v>
          </cell>
          <cell r="I4380" t="str">
            <v>SD1_P5_MDI_DSP-</v>
          </cell>
        </row>
        <row r="4381">
          <cell r="H4381" t="str">
            <v>1K138.1</v>
          </cell>
          <cell r="I4381" t="str">
            <v>SC_UDB138</v>
          </cell>
        </row>
        <row r="4382">
          <cell r="H4382" t="str">
            <v>1K138.5</v>
          </cell>
          <cell r="I4382" t="str">
            <v>SC_UDB138</v>
          </cell>
        </row>
        <row r="4383">
          <cell r="H4383" t="str">
            <v>1K138.8</v>
          </cell>
          <cell r="I4383" t="str">
            <v>VP5</v>
          </cell>
        </row>
        <row r="4384">
          <cell r="H4384" t="str">
            <v>1K140.10</v>
          </cell>
          <cell r="I4384" t="str">
            <v>S1_P6_MDI-</v>
          </cell>
        </row>
        <row r="4385">
          <cell r="H4385" t="str">
            <v>1K140.6</v>
          </cell>
          <cell r="I4385" t="str">
            <v>S1_P6_MDI+</v>
          </cell>
        </row>
        <row r="4386">
          <cell r="H4386" t="str">
            <v>1K140.3</v>
          </cell>
          <cell r="I4386" t="str">
            <v>DGND</v>
          </cell>
        </row>
        <row r="4387">
          <cell r="H4387" t="str">
            <v>1K140.2</v>
          </cell>
          <cell r="I4387" t="str">
            <v>S1_U1_P6_MDI-</v>
          </cell>
        </row>
        <row r="4388">
          <cell r="H4388" t="str">
            <v>1K140.9</v>
          </cell>
          <cell r="I4388" t="str">
            <v>S1_D1_P6_MDI-</v>
          </cell>
        </row>
        <row r="4389">
          <cell r="H4389" t="str">
            <v>1K140.4</v>
          </cell>
          <cell r="I4389" t="str">
            <v>S1_U1_P6_MDI+</v>
          </cell>
        </row>
        <row r="4390">
          <cell r="H4390" t="str">
            <v>1K140.7</v>
          </cell>
          <cell r="I4390" t="str">
            <v>S1_D1_P6_MDI+</v>
          </cell>
        </row>
        <row r="4391">
          <cell r="H4391" t="str">
            <v>1K140.1</v>
          </cell>
          <cell r="I4391" t="str">
            <v>SC_UDB140</v>
          </cell>
        </row>
        <row r="4392">
          <cell r="H4392" t="str">
            <v>1K140.5</v>
          </cell>
          <cell r="I4392" t="str">
            <v>SC_UDB140</v>
          </cell>
        </row>
        <row r="4393">
          <cell r="H4393" t="str">
            <v>1K140.8</v>
          </cell>
          <cell r="I4393" t="str">
            <v>VP5</v>
          </cell>
        </row>
        <row r="4394">
          <cell r="H4394" t="str">
            <v>1R438.1</v>
          </cell>
          <cell r="I4394" t="str">
            <v>S1_U3_P6_MDI-</v>
          </cell>
        </row>
        <row r="4395">
          <cell r="H4395" t="str">
            <v>1R438.2</v>
          </cell>
          <cell r="I4395" t="str">
            <v>S1_U3_P6_RC</v>
          </cell>
        </row>
        <row r="4396">
          <cell r="H4396" t="str">
            <v>1R439.1</v>
          </cell>
          <cell r="I4396" t="str">
            <v>S1_U3_P5_MDI-</v>
          </cell>
        </row>
        <row r="4397">
          <cell r="H4397" t="str">
            <v>1R439.2</v>
          </cell>
          <cell r="I4397" t="str">
            <v>S1_U3_P5_RC</v>
          </cell>
        </row>
        <row r="4398">
          <cell r="H4398" t="str">
            <v>1R440.1</v>
          </cell>
          <cell r="I4398" t="str">
            <v>S1_U3_P5_MDI+</v>
          </cell>
        </row>
        <row r="4399">
          <cell r="H4399" t="str">
            <v>1R440.2</v>
          </cell>
          <cell r="I4399" t="str">
            <v>S1_U3_P5_RC</v>
          </cell>
        </row>
        <row r="4400">
          <cell r="H4400" t="str">
            <v>1R441.1</v>
          </cell>
          <cell r="I4400" t="str">
            <v>S1_U3_P6_MDI+</v>
          </cell>
        </row>
        <row r="4401">
          <cell r="H4401" t="str">
            <v>1R441.2</v>
          </cell>
          <cell r="I4401" t="str">
            <v>S1_U3_P6_RC</v>
          </cell>
        </row>
        <row r="4402">
          <cell r="H4402" t="str">
            <v>1T15.1</v>
          </cell>
          <cell r="I4402" t="str">
            <v>S1_U2_P6_MDI-</v>
          </cell>
        </row>
        <row r="4403">
          <cell r="H4403" t="str">
            <v>1T15.2</v>
          </cell>
          <cell r="I4403" t="str">
            <v>S1_U2_P6_MDI+</v>
          </cell>
        </row>
        <row r="4404">
          <cell r="H4404" t="str">
            <v>1T15.3</v>
          </cell>
          <cell r="I4404" t="str">
            <v>S1_U1_P6_MDI+</v>
          </cell>
        </row>
        <row r="4405">
          <cell r="H4405" t="str">
            <v>1T15.4</v>
          </cell>
          <cell r="I4405" t="str">
            <v>S1_U1_P6_MDI-</v>
          </cell>
        </row>
        <row r="4406">
          <cell r="H4406" t="str">
            <v>1T17.1</v>
          </cell>
          <cell r="I4406" t="str">
            <v>S1_U2_P5_MDI-</v>
          </cell>
        </row>
        <row r="4407">
          <cell r="H4407" t="str">
            <v>1T17.2</v>
          </cell>
          <cell r="I4407" t="str">
            <v>S1_U2_P5_MDI+</v>
          </cell>
        </row>
        <row r="4408">
          <cell r="H4408" t="str">
            <v>1T17.3</v>
          </cell>
          <cell r="I4408" t="str">
            <v>S1_U1_P5_MDI+</v>
          </cell>
        </row>
        <row r="4409">
          <cell r="H4409" t="str">
            <v>1T17.4</v>
          </cell>
          <cell r="I4409" t="str">
            <v>S1_U1_P5_MDI-</v>
          </cell>
        </row>
        <row r="4410">
          <cell r="H4410" t="str">
            <v>SITE1.A4</v>
          </cell>
          <cell r="I4410" t="str">
            <v>S1_P5_MDI-</v>
          </cell>
        </row>
        <row r="4411">
          <cell r="H4411" t="str">
            <v>SITE1.A5</v>
          </cell>
          <cell r="I4411" t="str">
            <v>S1_P5_MDI+</v>
          </cell>
        </row>
        <row r="4412">
          <cell r="H4412" t="str">
            <v>SITE1.B5</v>
          </cell>
          <cell r="I4412" t="str">
            <v>S1_P6_MDI-</v>
          </cell>
        </row>
        <row r="4413">
          <cell r="H4413" t="str">
            <v>SITE1.B6</v>
          </cell>
          <cell r="I4413" t="str">
            <v>S1_P6_MDI+</v>
          </cell>
        </row>
        <row r="4414">
          <cell r="H4414" t="str">
            <v>1C179.1</v>
          </cell>
          <cell r="I4414" t="str">
            <v>SG1_1_P0_MDI+</v>
          </cell>
        </row>
        <row r="4415">
          <cell r="H4415" t="str">
            <v>1C179.2</v>
          </cell>
          <cell r="I4415" t="str">
            <v>SG1_2_P0_MDI+</v>
          </cell>
        </row>
        <row r="4416">
          <cell r="H4416" t="str">
            <v>1C180.1</v>
          </cell>
          <cell r="I4416" t="str">
            <v>SG1_1_P0_MDI-</v>
          </cell>
        </row>
        <row r="4417">
          <cell r="H4417" t="str">
            <v>1C180.2</v>
          </cell>
          <cell r="I4417" t="str">
            <v>SG1_2_P0_MDI-</v>
          </cell>
        </row>
        <row r="4418">
          <cell r="H4418" t="str">
            <v>1C181.1</v>
          </cell>
          <cell r="I4418" t="str">
            <v>SG1_2_P0_RC</v>
          </cell>
        </row>
        <row r="4419">
          <cell r="H4419" t="str">
            <v>1C181.2</v>
          </cell>
          <cell r="I4419" t="str">
            <v>DGND</v>
          </cell>
        </row>
        <row r="4420">
          <cell r="H4420" t="str">
            <v>1C182.1</v>
          </cell>
          <cell r="I4420" t="str">
            <v>SG1_2_P1_RC</v>
          </cell>
        </row>
        <row r="4421">
          <cell r="H4421" t="str">
            <v>1C182.2</v>
          </cell>
          <cell r="I4421" t="str">
            <v>DGND</v>
          </cell>
        </row>
        <row r="4422">
          <cell r="H4422" t="str">
            <v>1C183.1</v>
          </cell>
          <cell r="I4422" t="str">
            <v>SG1_1_P1_MDI+</v>
          </cell>
        </row>
        <row r="4423">
          <cell r="H4423" t="str">
            <v>1C183.2</v>
          </cell>
          <cell r="I4423" t="str">
            <v>SG1_2_P1_MDI+</v>
          </cell>
        </row>
        <row r="4424">
          <cell r="H4424" t="str">
            <v>1C184.1</v>
          </cell>
          <cell r="I4424" t="str">
            <v>SG1_1_P1_MDI-</v>
          </cell>
        </row>
        <row r="4425">
          <cell r="H4425" t="str">
            <v>1C184.2</v>
          </cell>
          <cell r="I4425" t="str">
            <v>SG1_2_P1_MDI-</v>
          </cell>
        </row>
        <row r="4426">
          <cell r="H4426" t="str">
            <v>1GOLDEN0.A2</v>
          </cell>
          <cell r="I4426" t="str">
            <v>SG1_P0_MDI-</v>
          </cell>
        </row>
        <row r="4427">
          <cell r="H4427" t="str">
            <v>1GOLDEN0.A3</v>
          </cell>
          <cell r="I4427" t="str">
            <v>SG1_P0_MDI+</v>
          </cell>
        </row>
        <row r="4428">
          <cell r="H4428" t="str">
            <v>1GOLDEN0.B3</v>
          </cell>
          <cell r="I4428" t="str">
            <v>SG1_P1_MDI-</v>
          </cell>
        </row>
        <row r="4429">
          <cell r="H4429" t="str">
            <v>1GOLDEN0.B4</v>
          </cell>
          <cell r="I4429" t="str">
            <v>SG1_P1_MDI+</v>
          </cell>
        </row>
        <row r="4430">
          <cell r="H4430" t="str">
            <v>1R139.1</v>
          </cell>
          <cell r="I4430" t="str">
            <v>SG1_2_P0_MDI+</v>
          </cell>
        </row>
        <row r="4431">
          <cell r="H4431" t="str">
            <v>1R139.2</v>
          </cell>
          <cell r="I4431" t="str">
            <v>SG1_2_P0_RC</v>
          </cell>
        </row>
        <row r="4432">
          <cell r="H4432" t="str">
            <v>1R140.1</v>
          </cell>
          <cell r="I4432" t="str">
            <v>SG1_2_P0_MDI-</v>
          </cell>
        </row>
        <row r="4433">
          <cell r="H4433" t="str">
            <v>1R140.2</v>
          </cell>
          <cell r="I4433" t="str">
            <v>SG1_2_P0_RC</v>
          </cell>
        </row>
        <row r="4434">
          <cell r="H4434" t="str">
            <v>1R141.1</v>
          </cell>
          <cell r="I4434" t="str">
            <v>SG1_2_P1_MDI+</v>
          </cell>
        </row>
        <row r="4435">
          <cell r="H4435" t="str">
            <v>1R141.2</v>
          </cell>
          <cell r="I4435" t="str">
            <v>SG1_2_P1_RC</v>
          </cell>
        </row>
        <row r="4436">
          <cell r="H4436" t="str">
            <v>1R142.1</v>
          </cell>
          <cell r="I4436" t="str">
            <v>SG1_2_P1_MDI-</v>
          </cell>
        </row>
        <row r="4437">
          <cell r="H4437" t="str">
            <v>1R142.2</v>
          </cell>
          <cell r="I4437" t="str">
            <v>SG1_2_P1_RC</v>
          </cell>
        </row>
        <row r="4438">
          <cell r="H4438" t="str">
            <v>1T2.1</v>
          </cell>
          <cell r="I4438" t="str">
            <v>SG1_1_P0_MDI-</v>
          </cell>
        </row>
        <row r="4439">
          <cell r="H4439" t="str">
            <v>1T2.2</v>
          </cell>
          <cell r="I4439" t="str">
            <v>SG1_1_P0_MDI+</v>
          </cell>
        </row>
        <row r="4440">
          <cell r="H4440" t="str">
            <v>1T2.3</v>
          </cell>
          <cell r="I4440" t="str">
            <v>SG1_P0_MDI+</v>
          </cell>
        </row>
        <row r="4441">
          <cell r="H4441" t="str">
            <v>1T2.4</v>
          </cell>
          <cell r="I4441" t="str">
            <v>SG1_P0_MDI-</v>
          </cell>
        </row>
        <row r="4442">
          <cell r="H4442" t="str">
            <v>1T3.1</v>
          </cell>
          <cell r="I4442" t="str">
            <v>SG1_1_P1_MDI-</v>
          </cell>
        </row>
        <row r="4443">
          <cell r="H4443" t="str">
            <v>1T3.2</v>
          </cell>
          <cell r="I4443" t="str">
            <v>SG1_1_P1_MDI+</v>
          </cell>
        </row>
        <row r="4444">
          <cell r="H4444" t="str">
            <v>1T3.3</v>
          </cell>
          <cell r="I4444" t="str">
            <v>SG1_P1_MDI+</v>
          </cell>
        </row>
        <row r="4445">
          <cell r="H4445" t="str">
            <v>1T3.4</v>
          </cell>
          <cell r="I4445" t="str">
            <v>SG1_P1_MDI-</v>
          </cell>
        </row>
        <row r="4446">
          <cell r="H4446" t="str">
            <v>1C399.1</v>
          </cell>
          <cell r="I4446" t="str">
            <v>SG1_2_P6_RC</v>
          </cell>
        </row>
        <row r="4447">
          <cell r="H4447" t="str">
            <v>1C399.2</v>
          </cell>
          <cell r="I4447" t="str">
            <v>DGND</v>
          </cell>
        </row>
        <row r="4448">
          <cell r="H4448" t="str">
            <v>1C401.1</v>
          </cell>
          <cell r="I4448" t="str">
            <v>SG1_1_P5_MDI+</v>
          </cell>
        </row>
        <row r="4449">
          <cell r="H4449" t="str">
            <v>1C401.2</v>
          </cell>
          <cell r="I4449" t="str">
            <v>SG1_2_P5_MDI+</v>
          </cell>
        </row>
        <row r="4450">
          <cell r="H4450" t="str">
            <v>1C402.1</v>
          </cell>
          <cell r="I4450" t="str">
            <v>SG1_1_P6_MDI-</v>
          </cell>
        </row>
        <row r="4451">
          <cell r="H4451" t="str">
            <v>1C402.2</v>
          </cell>
          <cell r="I4451" t="str">
            <v>SG1_2_P6_MDI-</v>
          </cell>
        </row>
        <row r="4452">
          <cell r="H4452" t="str">
            <v>1C405.1</v>
          </cell>
          <cell r="I4452" t="str">
            <v>SG1_1_P5_MDI-</v>
          </cell>
        </row>
        <row r="4453">
          <cell r="H4453" t="str">
            <v>1C405.2</v>
          </cell>
          <cell r="I4453" t="str">
            <v>SG1_2_P5_MDI-</v>
          </cell>
        </row>
        <row r="4454">
          <cell r="H4454" t="str">
            <v>1C406.1</v>
          </cell>
          <cell r="I4454" t="str">
            <v>SG1_2_P5_RC</v>
          </cell>
        </row>
        <row r="4455">
          <cell r="H4455" t="str">
            <v>1C406.2</v>
          </cell>
          <cell r="I4455" t="str">
            <v>DGND</v>
          </cell>
        </row>
        <row r="4456">
          <cell r="H4456" t="str">
            <v>1C407.1</v>
          </cell>
          <cell r="I4456" t="str">
            <v>SG1_1_P6_MDI+</v>
          </cell>
        </row>
        <row r="4457">
          <cell r="H4457" t="str">
            <v>1C407.2</v>
          </cell>
          <cell r="I4457" t="str">
            <v>SG1_2_P6_MDI+</v>
          </cell>
        </row>
        <row r="4458">
          <cell r="H4458" t="str">
            <v>1C421.1</v>
          </cell>
          <cell r="I4458" t="str">
            <v>SG1_1_P2_GIGA_MDI-</v>
          </cell>
        </row>
        <row r="4459">
          <cell r="H4459" t="str">
            <v>1C421.2</v>
          </cell>
          <cell r="I4459" t="str">
            <v>SG1_2_P2_GIGA_MDI-</v>
          </cell>
        </row>
        <row r="4460">
          <cell r="H4460" t="str">
            <v>1C422.1</v>
          </cell>
          <cell r="I4460" t="str">
            <v>SG1_1_P2_GIGA_MDI+</v>
          </cell>
        </row>
        <row r="4461">
          <cell r="H4461" t="str">
            <v>1C422.2</v>
          </cell>
          <cell r="I4461" t="str">
            <v>SG1_2_P2_GIGA_MDI+</v>
          </cell>
        </row>
        <row r="4462">
          <cell r="H4462" t="str">
            <v>1C427.1</v>
          </cell>
          <cell r="I4462" t="str">
            <v>SG1_2_P2_RC</v>
          </cell>
        </row>
        <row r="4463">
          <cell r="H4463" t="str">
            <v>1C427.2</v>
          </cell>
          <cell r="I4463" t="str">
            <v>DGND</v>
          </cell>
        </row>
        <row r="4464">
          <cell r="H4464" t="str">
            <v>1C430.1</v>
          </cell>
          <cell r="I4464" t="str">
            <v>SG1_1_P3_GIGA_MDI-</v>
          </cell>
        </row>
        <row r="4465">
          <cell r="H4465" t="str">
            <v>1C430.2</v>
          </cell>
          <cell r="I4465" t="str">
            <v>SG1_2_P3_GIGA_MDI-</v>
          </cell>
        </row>
        <row r="4466">
          <cell r="H4466" t="str">
            <v>1C431.1</v>
          </cell>
          <cell r="I4466" t="str">
            <v>SG1_1_P3_GIGA_MDI+</v>
          </cell>
        </row>
        <row r="4467">
          <cell r="H4467" t="str">
            <v>1C431.2</v>
          </cell>
          <cell r="I4467" t="str">
            <v>SG1_2_P3_GIGA_MDI+</v>
          </cell>
        </row>
        <row r="4468">
          <cell r="H4468" t="str">
            <v>1C436.1</v>
          </cell>
          <cell r="I4468" t="str">
            <v>SG1_2_P3_RC</v>
          </cell>
        </row>
        <row r="4469">
          <cell r="H4469" t="str">
            <v>1C436.2</v>
          </cell>
          <cell r="I4469" t="str">
            <v>DGND</v>
          </cell>
        </row>
        <row r="4470">
          <cell r="H4470" t="str">
            <v>1GOLDEN0.A15</v>
          </cell>
          <cell r="I4470" t="str">
            <v>SG1_P2_GIGA_MDI-</v>
          </cell>
        </row>
        <row r="4471">
          <cell r="H4471" t="str">
            <v>1GOLDEN0.A16</v>
          </cell>
          <cell r="I4471" t="str">
            <v>SG1_P2_GIGA_MDI+</v>
          </cell>
        </row>
        <row r="4472">
          <cell r="H4472" t="str">
            <v>1GOLDEN0.A17</v>
          </cell>
          <cell r="I4472" t="str">
            <v>SG1_P3_GIGA_MDI-</v>
          </cell>
        </row>
        <row r="4473">
          <cell r="H4473" t="str">
            <v>1GOLDEN0.A18</v>
          </cell>
          <cell r="I4473" t="str">
            <v>SG1_P3_GIGA_MDI+</v>
          </cell>
        </row>
        <row r="4474">
          <cell r="H4474" t="str">
            <v>1GOLDEN0.A4</v>
          </cell>
          <cell r="I4474" t="str">
            <v>SG1_P5_MDI-</v>
          </cell>
        </row>
        <row r="4475">
          <cell r="H4475" t="str">
            <v>1GOLDEN0.A5</v>
          </cell>
          <cell r="I4475" t="str">
            <v>SG1_P5_MDI+</v>
          </cell>
        </row>
        <row r="4476">
          <cell r="H4476" t="str">
            <v>1GOLDEN0.B5</v>
          </cell>
          <cell r="I4476" t="str">
            <v>SG1_P6_MDI-</v>
          </cell>
        </row>
        <row r="4477">
          <cell r="H4477" t="str">
            <v>1GOLDEN0.B6</v>
          </cell>
          <cell r="I4477" t="str">
            <v>SG1_P6_MDI+</v>
          </cell>
        </row>
        <row r="4478">
          <cell r="H4478" t="str">
            <v>1R470.1</v>
          </cell>
          <cell r="I4478" t="str">
            <v>SG1_2_P5_MDI-</v>
          </cell>
        </row>
        <row r="4479">
          <cell r="H4479" t="str">
            <v>1R470.2</v>
          </cell>
          <cell r="I4479" t="str">
            <v>SG1_2_P5_RC</v>
          </cell>
        </row>
        <row r="4480">
          <cell r="H4480" t="str">
            <v>1R473.1</v>
          </cell>
          <cell r="I4480" t="str">
            <v>SG1_2_P6_MDI-</v>
          </cell>
        </row>
        <row r="4481">
          <cell r="H4481" t="str">
            <v>1R473.2</v>
          </cell>
          <cell r="I4481" t="str">
            <v>SG1_2_P6_RC</v>
          </cell>
        </row>
        <row r="4482">
          <cell r="H4482" t="str">
            <v>1R474.1</v>
          </cell>
          <cell r="I4482" t="str">
            <v>SG1_2_P5_MDI+</v>
          </cell>
        </row>
        <row r="4483">
          <cell r="H4483" t="str">
            <v>1R474.2</v>
          </cell>
          <cell r="I4483" t="str">
            <v>SG1_2_P5_RC</v>
          </cell>
        </row>
        <row r="4484">
          <cell r="H4484" t="str">
            <v>1R475.1</v>
          </cell>
          <cell r="I4484" t="str">
            <v>SG1_2_P6_MDI+</v>
          </cell>
        </row>
        <row r="4485">
          <cell r="H4485" t="str">
            <v>1R475.2</v>
          </cell>
          <cell r="I4485" t="str">
            <v>SG1_2_P6_RC</v>
          </cell>
        </row>
        <row r="4486">
          <cell r="H4486" t="str">
            <v>1R517.1</v>
          </cell>
          <cell r="I4486" t="str">
            <v>SG1_2_P2_GIGA_MDI+</v>
          </cell>
        </row>
        <row r="4487">
          <cell r="H4487" t="str">
            <v>1R517.2</v>
          </cell>
          <cell r="I4487" t="str">
            <v>SG1_2_P2_RC</v>
          </cell>
        </row>
        <row r="4488">
          <cell r="H4488" t="str">
            <v>1R518.1</v>
          </cell>
          <cell r="I4488" t="str">
            <v>SG1_2_P2_GIGA_MDI-</v>
          </cell>
        </row>
        <row r="4489">
          <cell r="H4489" t="str">
            <v>1R518.2</v>
          </cell>
          <cell r="I4489" t="str">
            <v>SG1_2_P2_RC</v>
          </cell>
        </row>
        <row r="4490">
          <cell r="H4490" t="str">
            <v>1R519.1</v>
          </cell>
          <cell r="I4490" t="str">
            <v>SG1_2_P2_RC</v>
          </cell>
        </row>
        <row r="4491">
          <cell r="H4491" t="str">
            <v>1R519.2</v>
          </cell>
          <cell r="I4491" t="str">
            <v>DGND</v>
          </cell>
        </row>
        <row r="4492">
          <cell r="H4492" t="str">
            <v>1R536.1</v>
          </cell>
          <cell r="I4492" t="str">
            <v>SG1_2_P3_GIGA_MDI+</v>
          </cell>
        </row>
        <row r="4493">
          <cell r="H4493" t="str">
            <v>1R536.2</v>
          </cell>
          <cell r="I4493" t="str">
            <v>SG1_2_P3_RC</v>
          </cell>
        </row>
        <row r="4494">
          <cell r="H4494" t="str">
            <v>1R537.1</v>
          </cell>
          <cell r="I4494" t="str">
            <v>SG1_2_P3_GIGA_MDI-</v>
          </cell>
        </row>
        <row r="4495">
          <cell r="H4495" t="str">
            <v>1R537.2</v>
          </cell>
          <cell r="I4495" t="str">
            <v>SG1_2_P3_RC</v>
          </cell>
        </row>
        <row r="4496">
          <cell r="H4496" t="str">
            <v>1R538.1</v>
          </cell>
          <cell r="I4496" t="str">
            <v>SG1_2_P3_RC</v>
          </cell>
        </row>
        <row r="4497">
          <cell r="H4497" t="str">
            <v>1R538.2</v>
          </cell>
          <cell r="I4497" t="str">
            <v>DGND</v>
          </cell>
        </row>
        <row r="4498">
          <cell r="H4498" t="str">
            <v>1T20.1</v>
          </cell>
          <cell r="I4498" t="str">
            <v>SG1_1_P6_MDI-</v>
          </cell>
        </row>
        <row r="4499">
          <cell r="H4499" t="str">
            <v>1T20.2</v>
          </cell>
          <cell r="I4499" t="str">
            <v>SG1_1_P6_MDI+</v>
          </cell>
        </row>
        <row r="4500">
          <cell r="H4500" t="str">
            <v>1T20.3</v>
          </cell>
          <cell r="I4500" t="str">
            <v>SG1_P6_MDI+</v>
          </cell>
        </row>
        <row r="4501">
          <cell r="H4501" t="str">
            <v>1T20.4</v>
          </cell>
          <cell r="I4501" t="str">
            <v>SG1_P6_MDI-</v>
          </cell>
        </row>
        <row r="4502">
          <cell r="H4502" t="str">
            <v>1T21.1</v>
          </cell>
          <cell r="I4502" t="str">
            <v>SG1_1_P5_MDI-</v>
          </cell>
        </row>
        <row r="4503">
          <cell r="H4503" t="str">
            <v>1T21.2</v>
          </cell>
          <cell r="I4503" t="str">
            <v>SG1_1_P5_MDI+</v>
          </cell>
        </row>
        <row r="4504">
          <cell r="H4504" t="str">
            <v>1T21.3</v>
          </cell>
          <cell r="I4504" t="str">
            <v>SG1_P5_MDI+</v>
          </cell>
        </row>
        <row r="4505">
          <cell r="H4505" t="str">
            <v>1T21.4</v>
          </cell>
          <cell r="I4505" t="str">
            <v>SG1_P5_MDI-</v>
          </cell>
        </row>
        <row r="4506">
          <cell r="H4506" t="str">
            <v>1T24.1</v>
          </cell>
          <cell r="I4506" t="str">
            <v>SG1_1_P2_GIGA_MDI-</v>
          </cell>
        </row>
        <row r="4507">
          <cell r="H4507" t="str">
            <v>1T24.2</v>
          </cell>
          <cell r="I4507" t="str">
            <v>SG1_1_P2_GIGA_MDI+</v>
          </cell>
        </row>
        <row r="4508">
          <cell r="H4508" t="str">
            <v>1T24.3</v>
          </cell>
          <cell r="I4508" t="str">
            <v>SG1_P2_GIGA_MDI+</v>
          </cell>
        </row>
        <row r="4509">
          <cell r="H4509" t="str">
            <v>1T24.4</v>
          </cell>
          <cell r="I4509" t="str">
            <v>SG1_P2_GIGA_MDI-</v>
          </cell>
        </row>
        <row r="4510">
          <cell r="H4510" t="str">
            <v>1T25.1</v>
          </cell>
          <cell r="I4510" t="str">
            <v>SG1_1_P3_GIGA_MDI-</v>
          </cell>
        </row>
        <row r="4511">
          <cell r="H4511" t="str">
            <v>1T25.2</v>
          </cell>
          <cell r="I4511" t="str">
            <v>SG1_1_P3_GIGA_MDI+</v>
          </cell>
        </row>
        <row r="4512">
          <cell r="H4512" t="str">
            <v>1T25.3</v>
          </cell>
          <cell r="I4512" t="str">
            <v>SG1_P3_GIGA_MDI+</v>
          </cell>
        </row>
        <row r="4513">
          <cell r="H4513" t="str">
            <v>1T25.4</v>
          </cell>
          <cell r="I4513" t="str">
            <v>SG1_P3_GIGA_MDI-</v>
          </cell>
        </row>
        <row r="4514">
          <cell r="H4514" t="str">
            <v>1C209.1</v>
          </cell>
          <cell r="I4514" t="str">
            <v>S1_U17_VDD</v>
          </cell>
        </row>
        <row r="4515">
          <cell r="H4515" t="str">
            <v>1C209.2</v>
          </cell>
          <cell r="I4515" t="str">
            <v>DGND</v>
          </cell>
        </row>
        <row r="4516">
          <cell r="H4516" t="str">
            <v>1C220.1</v>
          </cell>
          <cell r="I4516" t="str">
            <v>S1_U17_VDD</v>
          </cell>
        </row>
        <row r="4517">
          <cell r="H4517" t="str">
            <v>1C220.2</v>
          </cell>
          <cell r="I4517" t="str">
            <v>DGND</v>
          </cell>
        </row>
        <row r="4518">
          <cell r="H4518" t="str">
            <v>1MQS1.1</v>
          </cell>
          <cell r="I4518" t="str">
            <v>S1_U5PI_P0_MDI+</v>
          </cell>
        </row>
        <row r="4519">
          <cell r="H4519" t="str">
            <v>1MQS1.2</v>
          </cell>
          <cell r="I4519" t="str">
            <v>S1_U5PI_P0_MDI-</v>
          </cell>
        </row>
        <row r="4520">
          <cell r="H4520" t="str">
            <v>1MQS1.3</v>
          </cell>
          <cell r="I4520" t="str">
            <v>S1_U5PI_P5_MDI+</v>
          </cell>
        </row>
        <row r="4521">
          <cell r="H4521" t="str">
            <v>1MQS1.4</v>
          </cell>
          <cell r="I4521" t="str">
            <v>S1_U5PI_P5_MDI-</v>
          </cell>
        </row>
        <row r="4522">
          <cell r="H4522" t="str">
            <v>1MQS1.5</v>
          </cell>
          <cell r="I4522">
            <v>0</v>
          </cell>
        </row>
        <row r="4523">
          <cell r="H4523" t="str">
            <v>1MQS1.6</v>
          </cell>
          <cell r="I4523" t="str">
            <v>SG1_3PI_P0_MDI+</v>
          </cell>
        </row>
        <row r="4524">
          <cell r="H4524" t="str">
            <v>1MQS1.7</v>
          </cell>
          <cell r="I4524" t="str">
            <v>SG1_3PI_P0_MDI-</v>
          </cell>
        </row>
        <row r="4525">
          <cell r="H4525" t="str">
            <v>1MQS1.8</v>
          </cell>
          <cell r="I4525" t="str">
            <v>SG1_3PI_P5_MDI+</v>
          </cell>
        </row>
        <row r="4526">
          <cell r="H4526" t="str">
            <v>1MQS1.9</v>
          </cell>
          <cell r="I4526" t="str">
            <v>SG1_3PI_P5_MDI-</v>
          </cell>
        </row>
        <row r="4527">
          <cell r="H4527" t="str">
            <v>1MQS1.10</v>
          </cell>
          <cell r="I4527" t="str">
            <v>S1_U5PI_P1_MDI+</v>
          </cell>
        </row>
        <row r="4528">
          <cell r="H4528" t="str">
            <v>1MQS1.11</v>
          </cell>
          <cell r="I4528" t="str">
            <v>S1_U5PI_P1_MDI-</v>
          </cell>
        </row>
        <row r="4529">
          <cell r="H4529" t="str">
            <v>1MQS1.12</v>
          </cell>
          <cell r="I4529" t="str">
            <v>S1_U5PI_P6_MDI+</v>
          </cell>
        </row>
        <row r="4530">
          <cell r="H4530" t="str">
            <v>1MQS1.13</v>
          </cell>
          <cell r="I4530" t="str">
            <v>S1_U5PI_P6_MDI-</v>
          </cell>
        </row>
        <row r="4531">
          <cell r="H4531" t="str">
            <v>1MQS1.14</v>
          </cell>
          <cell r="I4531">
            <v>0</v>
          </cell>
        </row>
        <row r="4532">
          <cell r="H4532" t="str">
            <v>1MQS1.15</v>
          </cell>
          <cell r="I4532" t="str">
            <v>SG1_3PI_P1_MDI+</v>
          </cell>
        </row>
        <row r="4533">
          <cell r="H4533" t="str">
            <v>1MQS1.16</v>
          </cell>
          <cell r="I4533" t="str">
            <v>SG1_3PI_P1_MDI-</v>
          </cell>
        </row>
        <row r="4534">
          <cell r="H4534" t="str">
            <v>1MQS1.17</v>
          </cell>
          <cell r="I4534" t="str">
            <v>SG1_3PI_P6_MDI+</v>
          </cell>
        </row>
        <row r="4535">
          <cell r="H4535" t="str">
            <v>1MQS1.18</v>
          </cell>
          <cell r="I4535" t="str">
            <v>SG1_3PI_P6_MDI-</v>
          </cell>
        </row>
        <row r="4536">
          <cell r="H4536" t="str">
            <v>1MQS1.NUT1</v>
          </cell>
          <cell r="I4536">
            <v>0</v>
          </cell>
        </row>
        <row r="4537">
          <cell r="H4537" t="str">
            <v>1MQS1.NUT2</v>
          </cell>
          <cell r="I4537">
            <v>0</v>
          </cell>
        </row>
        <row r="4538">
          <cell r="H4538" t="str">
            <v>1R21.1</v>
          </cell>
          <cell r="I4538" t="str">
            <v>S1_U17_VDD</v>
          </cell>
        </row>
        <row r="4539">
          <cell r="H4539" t="str">
            <v>1R21.2</v>
          </cell>
          <cell r="I4539" t="str">
            <v>VDD18_ATX</v>
          </cell>
        </row>
        <row r="4540">
          <cell r="H4540" t="str">
            <v>1U17.61</v>
          </cell>
          <cell r="I4540">
            <v>0</v>
          </cell>
        </row>
        <row r="4541">
          <cell r="H4541" t="str">
            <v>1U17.59</v>
          </cell>
          <cell r="I4541">
            <v>0</v>
          </cell>
        </row>
        <row r="4542">
          <cell r="H4542" t="str">
            <v>1U17.60</v>
          </cell>
          <cell r="I4542">
            <v>0</v>
          </cell>
        </row>
        <row r="4543">
          <cell r="H4543" t="str">
            <v>1U17.58</v>
          </cell>
          <cell r="I4543">
            <v>0</v>
          </cell>
        </row>
        <row r="4544">
          <cell r="H4544" t="str">
            <v>1U17.55</v>
          </cell>
          <cell r="I4544" t="str">
            <v>S1_U5PI_P6_MDI+</v>
          </cell>
        </row>
        <row r="4545">
          <cell r="H4545" t="str">
            <v>1U17.53</v>
          </cell>
          <cell r="I4545" t="str">
            <v>S1_U5PILB_P6_MDI+</v>
          </cell>
        </row>
        <row r="4546">
          <cell r="H4546" t="str">
            <v>1U17.54</v>
          </cell>
          <cell r="I4546" t="str">
            <v>S1_U5PI_P6_MDI-</v>
          </cell>
        </row>
        <row r="4547">
          <cell r="H4547" t="str">
            <v>1U17.52</v>
          </cell>
          <cell r="I4547" t="str">
            <v>S1_U5PILB_P6_MDI-</v>
          </cell>
        </row>
        <row r="4548">
          <cell r="H4548" t="str">
            <v>1U17.49</v>
          </cell>
          <cell r="I4548" t="str">
            <v>S1_U5PI_P5_MDI+</v>
          </cell>
        </row>
        <row r="4549">
          <cell r="H4549" t="str">
            <v>1U17.47</v>
          </cell>
          <cell r="I4549" t="str">
            <v>S1_U5PILB_P5_MDI+</v>
          </cell>
        </row>
        <row r="4550">
          <cell r="H4550" t="str">
            <v>1U17.48</v>
          </cell>
          <cell r="I4550" t="str">
            <v>S1_U5PI_P5_MDI-</v>
          </cell>
        </row>
        <row r="4551">
          <cell r="H4551" t="str">
            <v>1U17.46</v>
          </cell>
          <cell r="I4551" t="str">
            <v>S1_U5PILB_P5_MDI-</v>
          </cell>
        </row>
        <row r="4552">
          <cell r="H4552" t="str">
            <v>1U17.45</v>
          </cell>
          <cell r="I4552" t="str">
            <v>S1_U5PI_P0_MDI+</v>
          </cell>
        </row>
        <row r="4553">
          <cell r="H4553" t="str">
            <v>1U17.43</v>
          </cell>
          <cell r="I4553" t="str">
            <v>S1_U5PILB_P0_MDI+</v>
          </cell>
        </row>
        <row r="4554">
          <cell r="H4554" t="str">
            <v>1U17.44</v>
          </cell>
          <cell r="I4554" t="str">
            <v>S1_U5PI_P0_MDI-</v>
          </cell>
        </row>
        <row r="4555">
          <cell r="H4555" t="str">
            <v>1U17.42</v>
          </cell>
          <cell r="I4555" t="str">
            <v>S1_U5PILB_P0_MDI-</v>
          </cell>
        </row>
        <row r="4556">
          <cell r="H4556" t="str">
            <v>1U17.39</v>
          </cell>
          <cell r="I4556" t="str">
            <v>S1_U5PI_P1_MDI+</v>
          </cell>
        </row>
        <row r="4557">
          <cell r="H4557" t="str">
            <v>1U17.37</v>
          </cell>
          <cell r="I4557" t="str">
            <v>S1_U5PILB_P1_MDI+</v>
          </cell>
        </row>
        <row r="4558">
          <cell r="H4558" t="str">
            <v>1U17.38</v>
          </cell>
          <cell r="I4558" t="str">
            <v>S1_U5PI_P1_MDI-</v>
          </cell>
        </row>
        <row r="4559">
          <cell r="H4559" t="str">
            <v>1U17.36</v>
          </cell>
          <cell r="I4559" t="str">
            <v>S1_U5PILB_P1_MDI-</v>
          </cell>
        </row>
        <row r="4560">
          <cell r="H4560" t="str">
            <v>1U17.6</v>
          </cell>
          <cell r="I4560">
            <v>0</v>
          </cell>
        </row>
        <row r="4561">
          <cell r="H4561" t="str">
            <v>1U17.7</v>
          </cell>
          <cell r="I4561">
            <v>0</v>
          </cell>
        </row>
        <row r="4562">
          <cell r="H4562" t="str">
            <v>1U17.12</v>
          </cell>
          <cell r="I4562" t="str">
            <v>S1_U4_P6_MDI+</v>
          </cell>
        </row>
        <row r="4563">
          <cell r="H4563" t="str">
            <v>1U17.13</v>
          </cell>
          <cell r="I4563" t="str">
            <v>S1_U4_P6_MDI-</v>
          </cell>
        </row>
        <row r="4564">
          <cell r="H4564" t="str">
            <v>1U17.18</v>
          </cell>
          <cell r="I4564" t="str">
            <v>S1_U4_P5_MDI+</v>
          </cell>
        </row>
        <row r="4565">
          <cell r="H4565" t="str">
            <v>1U17.19</v>
          </cell>
          <cell r="I4565" t="str">
            <v>S1_U4_P5_MDI-</v>
          </cell>
        </row>
        <row r="4566">
          <cell r="H4566" t="str">
            <v>1U17.21</v>
          </cell>
          <cell r="I4566" t="str">
            <v>S1_U4_P0_MDI+</v>
          </cell>
        </row>
        <row r="4567">
          <cell r="H4567" t="str">
            <v>1U17.22</v>
          </cell>
          <cell r="I4567" t="str">
            <v>S1_U4_P0_MDI-</v>
          </cell>
        </row>
        <row r="4568">
          <cell r="H4568" t="str">
            <v>1U17.27</v>
          </cell>
          <cell r="I4568" t="str">
            <v>S1_U4_P1_MDI+</v>
          </cell>
        </row>
        <row r="4569">
          <cell r="H4569" t="str">
            <v>1U17.28</v>
          </cell>
          <cell r="I4569" t="str">
            <v>S1_U4_P1_MDI-</v>
          </cell>
        </row>
        <row r="4570">
          <cell r="H4570" t="str">
            <v>1U17.1</v>
          </cell>
          <cell r="I4570" t="str">
            <v>DGND</v>
          </cell>
        </row>
        <row r="4571">
          <cell r="H4571" t="str">
            <v>1U17.3</v>
          </cell>
          <cell r="I4571" t="str">
            <v>DGND</v>
          </cell>
        </row>
        <row r="4572">
          <cell r="H4572" t="str">
            <v>1U17.4</v>
          </cell>
          <cell r="I4572" t="str">
            <v>DGND</v>
          </cell>
        </row>
        <row r="4573">
          <cell r="H4573" t="str">
            <v>1U17.5</v>
          </cell>
          <cell r="I4573" t="str">
            <v>DGND</v>
          </cell>
        </row>
        <row r="4574">
          <cell r="H4574" t="str">
            <v>1U17.9</v>
          </cell>
          <cell r="I4574" t="str">
            <v>DGND</v>
          </cell>
        </row>
        <row r="4575">
          <cell r="H4575" t="str">
            <v>1U17.14</v>
          </cell>
          <cell r="I4575" t="str">
            <v>DGND</v>
          </cell>
        </row>
        <row r="4576">
          <cell r="H4576" t="str">
            <v>1U17.17</v>
          </cell>
          <cell r="I4576" t="str">
            <v>DGND</v>
          </cell>
        </row>
        <row r="4577">
          <cell r="H4577" t="str">
            <v>1U17.23</v>
          </cell>
          <cell r="I4577" t="str">
            <v>DGND</v>
          </cell>
        </row>
        <row r="4578">
          <cell r="H4578" t="str">
            <v>1U17.29</v>
          </cell>
          <cell r="I4578" t="str">
            <v>DGND</v>
          </cell>
        </row>
        <row r="4579">
          <cell r="H4579" t="str">
            <v>1U17.30</v>
          </cell>
          <cell r="I4579" t="str">
            <v>DGND</v>
          </cell>
        </row>
        <row r="4580">
          <cell r="H4580" t="str">
            <v>1U17.32</v>
          </cell>
          <cell r="I4580" t="str">
            <v>DGND</v>
          </cell>
        </row>
        <row r="4581">
          <cell r="H4581" t="str">
            <v>1U17.34</v>
          </cell>
          <cell r="I4581" t="str">
            <v>DGND</v>
          </cell>
        </row>
        <row r="4582">
          <cell r="H4582" t="str">
            <v>1U17.35</v>
          </cell>
          <cell r="I4582" t="str">
            <v>DGND</v>
          </cell>
        </row>
        <row r="4583">
          <cell r="H4583" t="str">
            <v>1U17.41</v>
          </cell>
          <cell r="I4583" t="str">
            <v>DGND</v>
          </cell>
        </row>
        <row r="4584">
          <cell r="H4584" t="str">
            <v>1U17.50</v>
          </cell>
          <cell r="I4584" t="str">
            <v>DGND</v>
          </cell>
        </row>
        <row r="4585">
          <cell r="H4585" t="str">
            <v>1U17.51</v>
          </cell>
          <cell r="I4585" t="str">
            <v>DGND</v>
          </cell>
        </row>
        <row r="4586">
          <cell r="H4586" t="str">
            <v>1U17.57</v>
          </cell>
          <cell r="I4586" t="str">
            <v>DGND</v>
          </cell>
        </row>
        <row r="4587">
          <cell r="H4587" t="str">
            <v>1U17.62</v>
          </cell>
          <cell r="I4587" t="str">
            <v>DGND</v>
          </cell>
        </row>
        <row r="4588">
          <cell r="H4588" t="str">
            <v>1U17.63</v>
          </cell>
          <cell r="I4588" t="str">
            <v>DGND</v>
          </cell>
        </row>
        <row r="4589">
          <cell r="H4589" t="str">
            <v>1U17.10</v>
          </cell>
          <cell r="I4589" t="str">
            <v>S1_HSD093</v>
          </cell>
        </row>
        <row r="4590">
          <cell r="H4590" t="str">
            <v>1U17.25</v>
          </cell>
          <cell r="I4590" t="str">
            <v>S1_HSD093</v>
          </cell>
        </row>
        <row r="4591">
          <cell r="H4591" t="str">
            <v>1U17.2</v>
          </cell>
          <cell r="I4591" t="str">
            <v>S1_U17_VDD</v>
          </cell>
        </row>
        <row r="4592">
          <cell r="H4592" t="str">
            <v>1U17.8</v>
          </cell>
          <cell r="I4592" t="str">
            <v>S1_U17_VDD</v>
          </cell>
        </row>
        <row r="4593">
          <cell r="H4593" t="str">
            <v>1U17.11</v>
          </cell>
          <cell r="I4593" t="str">
            <v>S1_U17_VDD</v>
          </cell>
        </row>
        <row r="4594">
          <cell r="H4594" t="str">
            <v>1U17.15</v>
          </cell>
          <cell r="I4594" t="str">
            <v>S1_U17_VDD</v>
          </cell>
        </row>
        <row r="4595">
          <cell r="H4595" t="str">
            <v>1U17.16</v>
          </cell>
          <cell r="I4595" t="str">
            <v>S1_U17_VDD</v>
          </cell>
        </row>
        <row r="4596">
          <cell r="H4596" t="str">
            <v>1U17.20</v>
          </cell>
          <cell r="I4596" t="str">
            <v>S1_U17_VDD</v>
          </cell>
        </row>
        <row r="4597">
          <cell r="H4597" t="str">
            <v>1U17.24</v>
          </cell>
          <cell r="I4597" t="str">
            <v>S1_U17_VDD</v>
          </cell>
        </row>
        <row r="4598">
          <cell r="H4598" t="str">
            <v>1U17.26</v>
          </cell>
          <cell r="I4598" t="str">
            <v>S1_U17_VDD</v>
          </cell>
        </row>
        <row r="4599">
          <cell r="H4599" t="str">
            <v>1U17.31</v>
          </cell>
          <cell r="I4599" t="str">
            <v>S1_U17_VDD</v>
          </cell>
        </row>
        <row r="4600">
          <cell r="H4600" t="str">
            <v>1U17.33</v>
          </cell>
          <cell r="I4600" t="str">
            <v>S1_U17_VDD</v>
          </cell>
        </row>
        <row r="4601">
          <cell r="H4601" t="str">
            <v>1U17.40</v>
          </cell>
          <cell r="I4601" t="str">
            <v>S1_U17_VDD</v>
          </cell>
        </row>
        <row r="4602">
          <cell r="H4602" t="str">
            <v>1U17.56</v>
          </cell>
          <cell r="I4602" t="str">
            <v>S1_U17_VDD</v>
          </cell>
        </row>
        <row r="4603">
          <cell r="H4603" t="str">
            <v>1U17.64</v>
          </cell>
          <cell r="I4603" t="str">
            <v>S1_U17_VDD</v>
          </cell>
        </row>
        <row r="4604">
          <cell r="H4604" t="str">
            <v>1U18.61</v>
          </cell>
          <cell r="I4604" t="str">
            <v>SG1_3PI_P0_MDI+</v>
          </cell>
        </row>
        <row r="4605">
          <cell r="H4605" t="str">
            <v>1U18.59</v>
          </cell>
          <cell r="I4605" t="str">
            <v>S1_U5PILB_P0_MDI+</v>
          </cell>
        </row>
        <row r="4606">
          <cell r="H4606" t="str">
            <v>1U18.60</v>
          </cell>
          <cell r="I4606" t="str">
            <v>SG1_3PI_P0_MDI-</v>
          </cell>
        </row>
        <row r="4607">
          <cell r="H4607" t="str">
            <v>1U18.58</v>
          </cell>
          <cell r="I4607" t="str">
            <v>S1_U5PILB_P0_MDI-</v>
          </cell>
        </row>
        <row r="4608">
          <cell r="H4608" t="str">
            <v>1U18.55</v>
          </cell>
          <cell r="I4608" t="str">
            <v>SG1_3PI_P1_MDI+</v>
          </cell>
        </row>
        <row r="4609">
          <cell r="H4609" t="str">
            <v>1U18.53</v>
          </cell>
          <cell r="I4609" t="str">
            <v>S1_U5PILB_P1_MDI+</v>
          </cell>
        </row>
        <row r="4610">
          <cell r="H4610" t="str">
            <v>1U18.54</v>
          </cell>
          <cell r="I4610" t="str">
            <v>SG1_3PI_P1_MDI-</v>
          </cell>
        </row>
        <row r="4611">
          <cell r="H4611" t="str">
            <v>1U18.52</v>
          </cell>
          <cell r="I4611" t="str">
            <v>S1_U5PILB_P1_MDI-</v>
          </cell>
        </row>
        <row r="4612">
          <cell r="H4612" t="str">
            <v>1U18.49</v>
          </cell>
          <cell r="I4612" t="str">
            <v>SG1_3PI_P5_MDI+</v>
          </cell>
        </row>
        <row r="4613">
          <cell r="H4613" t="str">
            <v>1U18.47</v>
          </cell>
          <cell r="I4613" t="str">
            <v>S1_U5PILB_P5_MDI+</v>
          </cell>
        </row>
        <row r="4614">
          <cell r="H4614" t="str">
            <v>1U18.48</v>
          </cell>
          <cell r="I4614" t="str">
            <v>SG1_3PI_P5_MDI-</v>
          </cell>
        </row>
        <row r="4615">
          <cell r="H4615" t="str">
            <v>1U18.46</v>
          </cell>
          <cell r="I4615" t="str">
            <v>S1_U5PILB_P5_MDI-</v>
          </cell>
        </row>
        <row r="4616">
          <cell r="H4616" t="str">
            <v>1U18.45</v>
          </cell>
          <cell r="I4616" t="str">
            <v>SG1_3PI_P6_MDI+</v>
          </cell>
        </row>
        <row r="4617">
          <cell r="H4617" t="str">
            <v>1U18.43</v>
          </cell>
          <cell r="I4617" t="str">
            <v>S1_U5PILB_P6_MDI+</v>
          </cell>
        </row>
        <row r="4618">
          <cell r="H4618" t="str">
            <v>1U18.44</v>
          </cell>
          <cell r="I4618" t="str">
            <v>SG1_3PI_P6_MDI-</v>
          </cell>
        </row>
        <row r="4619">
          <cell r="H4619" t="str">
            <v>1U18.42</v>
          </cell>
          <cell r="I4619" t="str">
            <v>S1_U5PILB_P6_MDI-</v>
          </cell>
        </row>
        <row r="4620">
          <cell r="H4620" t="str">
            <v>1U18.39</v>
          </cell>
          <cell r="I4620">
            <v>0</v>
          </cell>
        </row>
        <row r="4621">
          <cell r="H4621" t="str">
            <v>1U18.37</v>
          </cell>
          <cell r="I4621">
            <v>0</v>
          </cell>
        </row>
        <row r="4622">
          <cell r="H4622" t="str">
            <v>1U18.38</v>
          </cell>
          <cell r="I4622">
            <v>0</v>
          </cell>
        </row>
        <row r="4623">
          <cell r="H4623" t="str">
            <v>1U18.36</v>
          </cell>
          <cell r="I4623">
            <v>0</v>
          </cell>
        </row>
        <row r="4624">
          <cell r="H4624" t="str">
            <v>1U18.6</v>
          </cell>
          <cell r="I4624" t="str">
            <v>SG1_2_P0_MDI+</v>
          </cell>
        </row>
        <row r="4625">
          <cell r="H4625" t="str">
            <v>1U18.7</v>
          </cell>
          <cell r="I4625" t="str">
            <v>SG1_2_P0_MDI-</v>
          </cell>
        </row>
        <row r="4626">
          <cell r="H4626" t="str">
            <v>1U18.12</v>
          </cell>
          <cell r="I4626" t="str">
            <v>SG1_2_P1_MDI+</v>
          </cell>
        </row>
        <row r="4627">
          <cell r="H4627" t="str">
            <v>1U18.13</v>
          </cell>
          <cell r="I4627" t="str">
            <v>SG1_2_P1_MDI-</v>
          </cell>
        </row>
        <row r="4628">
          <cell r="H4628" t="str">
            <v>1U18.18</v>
          </cell>
          <cell r="I4628" t="str">
            <v>SG1_2_P5_MDI+</v>
          </cell>
        </row>
        <row r="4629">
          <cell r="H4629" t="str">
            <v>1U18.19</v>
          </cell>
          <cell r="I4629" t="str">
            <v>SG1_2_P5_MDI-</v>
          </cell>
        </row>
        <row r="4630">
          <cell r="H4630" t="str">
            <v>1U18.21</v>
          </cell>
          <cell r="I4630" t="str">
            <v>SG1_2_P6_MDI+</v>
          </cell>
        </row>
        <row r="4631">
          <cell r="H4631" t="str">
            <v>1U18.22</v>
          </cell>
          <cell r="I4631" t="str">
            <v>SG1_2_P6_MDI-</v>
          </cell>
        </row>
        <row r="4632">
          <cell r="H4632" t="str">
            <v>1U18.27</v>
          </cell>
          <cell r="I4632">
            <v>0</v>
          </cell>
        </row>
        <row r="4633">
          <cell r="H4633" t="str">
            <v>1U18.28</v>
          </cell>
          <cell r="I4633">
            <v>0</v>
          </cell>
        </row>
        <row r="4634">
          <cell r="H4634" t="str">
            <v>1U18.1</v>
          </cell>
          <cell r="I4634" t="str">
            <v>DGND</v>
          </cell>
        </row>
        <row r="4635">
          <cell r="H4635" t="str">
            <v>1U18.3</v>
          </cell>
          <cell r="I4635" t="str">
            <v>DGND</v>
          </cell>
        </row>
        <row r="4636">
          <cell r="H4636" t="str">
            <v>1U18.4</v>
          </cell>
          <cell r="I4636" t="str">
            <v>DGND</v>
          </cell>
        </row>
        <row r="4637">
          <cell r="H4637" t="str">
            <v>1U18.5</v>
          </cell>
          <cell r="I4637" t="str">
            <v>DGND</v>
          </cell>
        </row>
        <row r="4638">
          <cell r="H4638" t="str">
            <v>1U18.9</v>
          </cell>
          <cell r="I4638" t="str">
            <v>DGND</v>
          </cell>
        </row>
        <row r="4639">
          <cell r="H4639" t="str">
            <v>1U18.14</v>
          </cell>
          <cell r="I4639" t="str">
            <v>DGND</v>
          </cell>
        </row>
        <row r="4640">
          <cell r="H4640" t="str">
            <v>1U18.17</v>
          </cell>
          <cell r="I4640" t="str">
            <v>DGND</v>
          </cell>
        </row>
        <row r="4641">
          <cell r="H4641" t="str">
            <v>1U18.23</v>
          </cell>
          <cell r="I4641" t="str">
            <v>DGND</v>
          </cell>
        </row>
        <row r="4642">
          <cell r="H4642" t="str">
            <v>1U18.29</v>
          </cell>
          <cell r="I4642" t="str">
            <v>DGND</v>
          </cell>
        </row>
        <row r="4643">
          <cell r="H4643" t="str">
            <v>1U18.30</v>
          </cell>
          <cell r="I4643" t="str">
            <v>DGND</v>
          </cell>
        </row>
        <row r="4644">
          <cell r="H4644" t="str">
            <v>1U18.32</v>
          </cell>
          <cell r="I4644" t="str">
            <v>DGND</v>
          </cell>
        </row>
        <row r="4645">
          <cell r="H4645" t="str">
            <v>1U18.34</v>
          </cell>
          <cell r="I4645" t="str">
            <v>DGND</v>
          </cell>
        </row>
        <row r="4646">
          <cell r="H4646" t="str">
            <v>1U18.35</v>
          </cell>
          <cell r="I4646" t="str">
            <v>DGND</v>
          </cell>
        </row>
        <row r="4647">
          <cell r="H4647" t="str">
            <v>1U18.41</v>
          </cell>
          <cell r="I4647" t="str">
            <v>DGND</v>
          </cell>
        </row>
        <row r="4648">
          <cell r="H4648" t="str">
            <v>1U18.50</v>
          </cell>
          <cell r="I4648" t="str">
            <v>DGND</v>
          </cell>
        </row>
        <row r="4649">
          <cell r="H4649" t="str">
            <v>1U18.51</v>
          </cell>
          <cell r="I4649" t="str">
            <v>DGND</v>
          </cell>
        </row>
        <row r="4650">
          <cell r="H4650" t="str">
            <v>1U18.57</v>
          </cell>
          <cell r="I4650" t="str">
            <v>DGND</v>
          </cell>
        </row>
        <row r="4651">
          <cell r="H4651" t="str">
            <v>1U18.62</v>
          </cell>
          <cell r="I4651" t="str">
            <v>DGND</v>
          </cell>
        </row>
        <row r="4652">
          <cell r="H4652" t="str">
            <v>1U18.63</v>
          </cell>
          <cell r="I4652" t="str">
            <v>DGND</v>
          </cell>
        </row>
        <row r="4653">
          <cell r="H4653" t="str">
            <v>1U18.10</v>
          </cell>
          <cell r="I4653" t="str">
            <v>S1_HSD093</v>
          </cell>
        </row>
        <row r="4654">
          <cell r="H4654" t="str">
            <v>1U18.25</v>
          </cell>
          <cell r="I4654" t="str">
            <v>S1_HSD093</v>
          </cell>
        </row>
        <row r="4655">
          <cell r="H4655" t="str">
            <v>1U18.2</v>
          </cell>
          <cell r="I4655" t="str">
            <v>S1_U17_VDD</v>
          </cell>
        </row>
        <row r="4656">
          <cell r="H4656" t="str">
            <v>1U18.8</v>
          </cell>
          <cell r="I4656" t="str">
            <v>S1_U17_VDD</v>
          </cell>
        </row>
        <row r="4657">
          <cell r="H4657" t="str">
            <v>1U18.11</v>
          </cell>
          <cell r="I4657" t="str">
            <v>S1_U17_VDD</v>
          </cell>
        </row>
        <row r="4658">
          <cell r="H4658" t="str">
            <v>1U18.15</v>
          </cell>
          <cell r="I4658" t="str">
            <v>S1_U17_VDD</v>
          </cell>
        </row>
        <row r="4659">
          <cell r="H4659" t="str">
            <v>1U18.16</v>
          </cell>
          <cell r="I4659" t="str">
            <v>S1_U17_VDD</v>
          </cell>
        </row>
        <row r="4660">
          <cell r="H4660" t="str">
            <v>1U18.20</v>
          </cell>
          <cell r="I4660" t="str">
            <v>S1_U17_VDD</v>
          </cell>
        </row>
        <row r="4661">
          <cell r="H4661" t="str">
            <v>1U18.24</v>
          </cell>
          <cell r="I4661" t="str">
            <v>S1_U17_VDD</v>
          </cell>
        </row>
        <row r="4662">
          <cell r="H4662" t="str">
            <v>1U18.26</v>
          </cell>
          <cell r="I4662" t="str">
            <v>S1_U17_VDD</v>
          </cell>
        </row>
        <row r="4663">
          <cell r="H4663" t="str">
            <v>1U18.31</v>
          </cell>
          <cell r="I4663" t="str">
            <v>S1_U17_VDD</v>
          </cell>
        </row>
        <row r="4664">
          <cell r="H4664" t="str">
            <v>1U18.33</v>
          </cell>
          <cell r="I4664" t="str">
            <v>S1_U17_VDD</v>
          </cell>
        </row>
        <row r="4665">
          <cell r="H4665" t="str">
            <v>1U18.40</v>
          </cell>
          <cell r="I4665" t="str">
            <v>S1_U17_VDD</v>
          </cell>
        </row>
        <row r="4666">
          <cell r="H4666" t="str">
            <v>1U18.56</v>
          </cell>
          <cell r="I4666" t="str">
            <v>S1_U17_VDD</v>
          </cell>
        </row>
        <row r="4667">
          <cell r="H4667" t="str">
            <v>1U18.64</v>
          </cell>
          <cell r="I4667" t="str">
            <v>S1_U17_VDD</v>
          </cell>
        </row>
        <row r="4668">
          <cell r="H4668" t="str">
            <v>1C144.1</v>
          </cell>
          <cell r="I4668" t="str">
            <v>VDD33_ATX</v>
          </cell>
        </row>
        <row r="4669">
          <cell r="H4669" t="str">
            <v>1C144.2</v>
          </cell>
          <cell r="I4669" t="str">
            <v>DGND</v>
          </cell>
        </row>
        <row r="4670">
          <cell r="H4670" t="str">
            <v>1C145.1</v>
          </cell>
          <cell r="I4670" t="str">
            <v>VDD33_ATX</v>
          </cell>
        </row>
        <row r="4671">
          <cell r="H4671" t="str">
            <v>1C145.2</v>
          </cell>
          <cell r="I4671" t="str">
            <v>DGND</v>
          </cell>
        </row>
        <row r="4672">
          <cell r="H4672" t="str">
            <v>1C146.1</v>
          </cell>
          <cell r="I4672" t="str">
            <v>VDD33_ATX</v>
          </cell>
        </row>
        <row r="4673">
          <cell r="H4673" t="str">
            <v>1C146.2</v>
          </cell>
          <cell r="I4673" t="str">
            <v>DGND</v>
          </cell>
        </row>
        <row r="4674">
          <cell r="H4674" t="str">
            <v>1C439.1</v>
          </cell>
          <cell r="I4674" t="str">
            <v>S1_U5_P3_RC_1</v>
          </cell>
        </row>
        <row r="4675">
          <cell r="H4675" t="str">
            <v>1C439.2</v>
          </cell>
          <cell r="I4675" t="str">
            <v>DGND</v>
          </cell>
        </row>
        <row r="4676">
          <cell r="H4676" t="str">
            <v>1C440.1</v>
          </cell>
          <cell r="I4676" t="str">
            <v>S1_U5_P3_RC_2</v>
          </cell>
        </row>
        <row r="4677">
          <cell r="H4677" t="str">
            <v>1C440.2</v>
          </cell>
          <cell r="I4677" t="str">
            <v>DGND</v>
          </cell>
        </row>
        <row r="4678">
          <cell r="H4678" t="str">
            <v>1C441.1</v>
          </cell>
          <cell r="I4678" t="str">
            <v>S1_U5_P2_RC_1</v>
          </cell>
        </row>
        <row r="4679">
          <cell r="H4679" t="str">
            <v>1C441.2</v>
          </cell>
          <cell r="I4679" t="str">
            <v>DGND</v>
          </cell>
        </row>
        <row r="4680">
          <cell r="H4680" t="str">
            <v>1C442.1</v>
          </cell>
          <cell r="I4680" t="str">
            <v>S1_U5_P2_RC_2</v>
          </cell>
        </row>
        <row r="4681">
          <cell r="H4681" t="str">
            <v>1C442.2</v>
          </cell>
          <cell r="I4681" t="str">
            <v>DGND</v>
          </cell>
        </row>
        <row r="4682">
          <cell r="H4682" t="str">
            <v>1GPHY2.1</v>
          </cell>
          <cell r="I4682" t="str">
            <v>S1_U6_P2_GIGA_MDI+</v>
          </cell>
        </row>
        <row r="4683">
          <cell r="H4683" t="str">
            <v>1GPHY2.2</v>
          </cell>
          <cell r="I4683" t="str">
            <v>S1_U6_P2_GIGA_MDI-</v>
          </cell>
        </row>
        <row r="4684">
          <cell r="H4684" t="str">
            <v>1GPHY2.G1</v>
          </cell>
          <cell r="I4684" t="str">
            <v>S1_U5_P2_R_1</v>
          </cell>
        </row>
        <row r="4685">
          <cell r="H4685" t="str">
            <v>1GPHY2.G2</v>
          </cell>
          <cell r="I4685" t="str">
            <v>S1_U5_P2_R_1</v>
          </cell>
        </row>
        <row r="4686">
          <cell r="H4686" t="str">
            <v>1GPHY2.G3</v>
          </cell>
          <cell r="I4686" t="str">
            <v>S1_U5_P2_R_1</v>
          </cell>
        </row>
        <row r="4687">
          <cell r="H4687" t="str">
            <v>1GPHY2.G4</v>
          </cell>
          <cell r="I4687" t="str">
            <v>S1_U5_P2_R_2</v>
          </cell>
        </row>
        <row r="4688">
          <cell r="H4688" t="str">
            <v>1GPHY2.G5</v>
          </cell>
          <cell r="I4688" t="str">
            <v>S1_U5_P2_R_2</v>
          </cell>
        </row>
        <row r="4689">
          <cell r="H4689" t="str">
            <v>1GPHY2.G6</v>
          </cell>
          <cell r="I4689" t="str">
            <v>S1_U5_P2_R_2</v>
          </cell>
        </row>
        <row r="4690">
          <cell r="H4690" t="str">
            <v>1GPHY2.GH1</v>
          </cell>
          <cell r="I4690">
            <v>0</v>
          </cell>
        </row>
        <row r="4691">
          <cell r="H4691" t="str">
            <v>1GPHY2.GH2</v>
          </cell>
          <cell r="I4691">
            <v>0</v>
          </cell>
        </row>
        <row r="4692">
          <cell r="H4692" t="str">
            <v>1GPHY3.1</v>
          </cell>
          <cell r="I4692" t="str">
            <v>S1_U6_P3_GIGA_MDI+</v>
          </cell>
        </row>
        <row r="4693">
          <cell r="H4693" t="str">
            <v>1GPHY3.2</v>
          </cell>
          <cell r="I4693" t="str">
            <v>S1_U6_P3_GIGA_MDI-</v>
          </cell>
        </row>
        <row r="4694">
          <cell r="H4694" t="str">
            <v>1GPHY3.G1</v>
          </cell>
          <cell r="I4694" t="str">
            <v>S1_U5_P3_R_1</v>
          </cell>
        </row>
        <row r="4695">
          <cell r="H4695" t="str">
            <v>1GPHY3.G2</v>
          </cell>
          <cell r="I4695" t="str">
            <v>S1_U5_P3_R_1</v>
          </cell>
        </row>
        <row r="4696">
          <cell r="H4696" t="str">
            <v>1GPHY3.G3</v>
          </cell>
          <cell r="I4696" t="str">
            <v>S1_U5_P3_R_1</v>
          </cell>
        </row>
        <row r="4697">
          <cell r="H4697" t="str">
            <v>1GPHY3.G4</v>
          </cell>
          <cell r="I4697" t="str">
            <v>S1_U5_P3_R_2</v>
          </cell>
        </row>
        <row r="4698">
          <cell r="H4698" t="str">
            <v>1GPHY3.G5</v>
          </cell>
          <cell r="I4698" t="str">
            <v>S1_U5_P3_R_2</v>
          </cell>
        </row>
        <row r="4699">
          <cell r="H4699" t="str">
            <v>1GPHY3.G6</v>
          </cell>
          <cell r="I4699" t="str">
            <v>S1_U5_P3_R_2</v>
          </cell>
        </row>
        <row r="4700">
          <cell r="H4700" t="str">
            <v>1GPHY3.GH1</v>
          </cell>
          <cell r="I4700">
            <v>0</v>
          </cell>
        </row>
        <row r="4701">
          <cell r="H4701" t="str">
            <v>1GPHY3.GH2</v>
          </cell>
          <cell r="I4701">
            <v>0</v>
          </cell>
        </row>
        <row r="4702">
          <cell r="H4702" t="str">
            <v>1K144.1</v>
          </cell>
          <cell r="I4702" t="str">
            <v>S1_OE_K144</v>
          </cell>
        </row>
        <row r="4703">
          <cell r="H4703" t="str">
            <v>1K144.10</v>
          </cell>
          <cell r="I4703" t="str">
            <v>S1_OE_K144</v>
          </cell>
        </row>
        <row r="4704">
          <cell r="H4704" t="str">
            <v>1K144.2</v>
          </cell>
          <cell r="I4704" t="str">
            <v>S1_U4_P3_GIGA_MDI+</v>
          </cell>
        </row>
        <row r="4705">
          <cell r="H4705" t="str">
            <v>1K144.3</v>
          </cell>
          <cell r="I4705" t="str">
            <v>S1_U4_P3_GIGA_MDI-</v>
          </cell>
        </row>
        <row r="4706">
          <cell r="H4706" t="str">
            <v>1K144.6</v>
          </cell>
          <cell r="I4706">
            <v>0</v>
          </cell>
        </row>
        <row r="4707">
          <cell r="H4707" t="str">
            <v>1K144.7</v>
          </cell>
          <cell r="I4707">
            <v>0</v>
          </cell>
        </row>
        <row r="4708">
          <cell r="H4708" t="str">
            <v>1K144.11</v>
          </cell>
          <cell r="I4708" t="str">
            <v>S1_U4_P2_GIGA_MDI+</v>
          </cell>
        </row>
        <row r="4709">
          <cell r="H4709" t="str">
            <v>1K144.12</v>
          </cell>
          <cell r="I4709" t="str">
            <v>S1_U4_P2_GIGA_MDI-</v>
          </cell>
        </row>
        <row r="4710">
          <cell r="H4710" t="str">
            <v>1K144.15</v>
          </cell>
          <cell r="I4710">
            <v>0</v>
          </cell>
        </row>
        <row r="4711">
          <cell r="H4711" t="str">
            <v>1K144.16</v>
          </cell>
          <cell r="I4711">
            <v>0</v>
          </cell>
        </row>
        <row r="4712">
          <cell r="H4712" t="str">
            <v>1K144.38</v>
          </cell>
          <cell r="I4712" t="str">
            <v>S1_U5_P3_GIGA_MDI+</v>
          </cell>
        </row>
        <row r="4713">
          <cell r="H4713" t="str">
            <v>1K144.37</v>
          </cell>
          <cell r="I4713" t="str">
            <v>S1_U5_P3_GIGA_MDI-</v>
          </cell>
        </row>
        <row r="4714">
          <cell r="H4714" t="str">
            <v>1K144.36</v>
          </cell>
          <cell r="I4714">
            <v>0</v>
          </cell>
        </row>
        <row r="4715">
          <cell r="H4715" t="str">
            <v>1K144.35</v>
          </cell>
          <cell r="I4715">
            <v>0</v>
          </cell>
        </row>
        <row r="4716">
          <cell r="H4716" t="str">
            <v>1K144.29</v>
          </cell>
          <cell r="I4716" t="str">
            <v>S1_U5_P2_GIGA_MDI+</v>
          </cell>
        </row>
        <row r="4717">
          <cell r="H4717" t="str">
            <v>1K144.28</v>
          </cell>
          <cell r="I4717" t="str">
            <v>S1_U5_P2_GIGA_MDI-</v>
          </cell>
        </row>
        <row r="4718">
          <cell r="H4718" t="str">
            <v>1K144.27</v>
          </cell>
          <cell r="I4718">
            <v>0</v>
          </cell>
        </row>
        <row r="4719">
          <cell r="H4719" t="str">
            <v>1K144.26</v>
          </cell>
          <cell r="I4719">
            <v>0</v>
          </cell>
        </row>
        <row r="4720">
          <cell r="H4720" t="str">
            <v>1K144.34</v>
          </cell>
          <cell r="I4720" t="str">
            <v>S1_LB_P3_GIGA_MDI+</v>
          </cell>
        </row>
        <row r="4721">
          <cell r="H4721" t="str">
            <v>1K144.33</v>
          </cell>
          <cell r="I4721" t="str">
            <v>S1_LB_P3_GIGA_MDI-</v>
          </cell>
        </row>
        <row r="4722">
          <cell r="H4722" t="str">
            <v>1K144.32</v>
          </cell>
          <cell r="I4722">
            <v>0</v>
          </cell>
        </row>
        <row r="4723">
          <cell r="H4723" t="str">
            <v>1K144.31</v>
          </cell>
          <cell r="I4723">
            <v>0</v>
          </cell>
        </row>
        <row r="4724">
          <cell r="H4724" t="str">
            <v>1K144.25</v>
          </cell>
          <cell r="I4724" t="str">
            <v>S1_LB_P2_GIGA_MDI+</v>
          </cell>
        </row>
        <row r="4725">
          <cell r="H4725" t="str">
            <v>1K144.24</v>
          </cell>
          <cell r="I4725" t="str">
            <v>S1_LB_P2_GIGA_MDI-</v>
          </cell>
        </row>
        <row r="4726">
          <cell r="H4726" t="str">
            <v>1K144.23</v>
          </cell>
          <cell r="I4726">
            <v>0</v>
          </cell>
        </row>
        <row r="4727">
          <cell r="H4727" t="str">
            <v>1K144.22</v>
          </cell>
          <cell r="I4727">
            <v>0</v>
          </cell>
        </row>
        <row r="4728">
          <cell r="H4728" t="str">
            <v>1K144.EP</v>
          </cell>
          <cell r="I4728" t="str">
            <v>DGND</v>
          </cell>
        </row>
        <row r="4729">
          <cell r="H4729" t="str">
            <v>1K144.4</v>
          </cell>
          <cell r="I4729" t="str">
            <v>DGND</v>
          </cell>
        </row>
        <row r="4730">
          <cell r="H4730" t="str">
            <v>1K144.14</v>
          </cell>
          <cell r="I4730" t="str">
            <v>DGND</v>
          </cell>
        </row>
        <row r="4731">
          <cell r="H4731" t="str">
            <v>1K144.19</v>
          </cell>
          <cell r="I4731" t="str">
            <v>DGND</v>
          </cell>
        </row>
        <row r="4732">
          <cell r="H4732" t="str">
            <v>1K144.21</v>
          </cell>
          <cell r="I4732" t="str">
            <v>DGND</v>
          </cell>
        </row>
        <row r="4733">
          <cell r="H4733" t="str">
            <v>1K144.39</v>
          </cell>
          <cell r="I4733" t="str">
            <v>DGND</v>
          </cell>
        </row>
        <row r="4734">
          <cell r="H4734" t="str">
            <v>1K144.41</v>
          </cell>
          <cell r="I4734" t="str">
            <v>DGND</v>
          </cell>
        </row>
        <row r="4735">
          <cell r="H4735" t="str">
            <v>1K144.18</v>
          </cell>
          <cell r="I4735">
            <v>0</v>
          </cell>
        </row>
        <row r="4736">
          <cell r="H4736" t="str">
            <v>1K144.42</v>
          </cell>
          <cell r="I4736">
            <v>0</v>
          </cell>
        </row>
        <row r="4737">
          <cell r="H4737" t="str">
            <v>1K144.8</v>
          </cell>
          <cell r="I4737" t="str">
            <v>S1_SEL1_K144</v>
          </cell>
        </row>
        <row r="4738">
          <cell r="H4738" t="str">
            <v>1K144.17</v>
          </cell>
          <cell r="I4738" t="str">
            <v>S1_SEL2_K144</v>
          </cell>
        </row>
        <row r="4739">
          <cell r="H4739" t="str">
            <v>1K144.5</v>
          </cell>
          <cell r="I4739" t="str">
            <v>VDD33_ATX</v>
          </cell>
        </row>
        <row r="4740">
          <cell r="H4740" t="str">
            <v>1K144.9</v>
          </cell>
          <cell r="I4740" t="str">
            <v>VDD33_ATX</v>
          </cell>
        </row>
        <row r="4741">
          <cell r="H4741" t="str">
            <v>1K144.13</v>
          </cell>
          <cell r="I4741" t="str">
            <v>VDD33_ATX</v>
          </cell>
        </row>
        <row r="4742">
          <cell r="H4742" t="str">
            <v>1K144.20</v>
          </cell>
          <cell r="I4742" t="str">
            <v>VDD33_ATX</v>
          </cell>
        </row>
        <row r="4743">
          <cell r="H4743" t="str">
            <v>1K144.30</v>
          </cell>
          <cell r="I4743" t="str">
            <v>VDD33_ATX</v>
          </cell>
        </row>
        <row r="4744">
          <cell r="H4744" t="str">
            <v>1K144.40</v>
          </cell>
          <cell r="I4744" t="str">
            <v>VDD33_ATX</v>
          </cell>
        </row>
        <row r="4745">
          <cell r="H4745" t="str">
            <v>1K145.1</v>
          </cell>
          <cell r="I4745" t="str">
            <v>S1_OE_K145</v>
          </cell>
        </row>
        <row r="4746">
          <cell r="H4746" t="str">
            <v>1K145.10</v>
          </cell>
          <cell r="I4746" t="str">
            <v>S1_OE_K145</v>
          </cell>
        </row>
        <row r="4747">
          <cell r="H4747" t="str">
            <v>1K145.2</v>
          </cell>
          <cell r="I4747" t="str">
            <v>S1_U6_P2_GIGA_MDI-</v>
          </cell>
        </row>
        <row r="4748">
          <cell r="H4748" t="str">
            <v>1K145.3</v>
          </cell>
          <cell r="I4748" t="str">
            <v>S1_U6_P2_GIGA_MDI+</v>
          </cell>
        </row>
        <row r="4749">
          <cell r="H4749" t="str">
            <v>1K145.6</v>
          </cell>
          <cell r="I4749">
            <v>0</v>
          </cell>
        </row>
        <row r="4750">
          <cell r="H4750" t="str">
            <v>1K145.7</v>
          </cell>
          <cell r="I4750">
            <v>0</v>
          </cell>
        </row>
        <row r="4751">
          <cell r="H4751" t="str">
            <v>1K145.11</v>
          </cell>
          <cell r="I4751" t="str">
            <v>S1_U6_P3_GIGA_MDI-</v>
          </cell>
        </row>
        <row r="4752">
          <cell r="H4752" t="str">
            <v>1K145.12</v>
          </cell>
          <cell r="I4752" t="str">
            <v>S1_U6_P3_GIGA_MDI+</v>
          </cell>
        </row>
        <row r="4753">
          <cell r="H4753" t="str">
            <v>1K145.15</v>
          </cell>
          <cell r="I4753">
            <v>0</v>
          </cell>
        </row>
        <row r="4754">
          <cell r="H4754" t="str">
            <v>1K145.16</v>
          </cell>
          <cell r="I4754">
            <v>0</v>
          </cell>
        </row>
        <row r="4755">
          <cell r="H4755" t="str">
            <v>1K145.38</v>
          </cell>
          <cell r="I4755" t="str">
            <v>S1_U5_P2_GIGA_MDI-</v>
          </cell>
        </row>
        <row r="4756">
          <cell r="H4756" t="str">
            <v>1K145.37</v>
          </cell>
          <cell r="I4756" t="str">
            <v>S1_U5_P2_GIGA_MDI+</v>
          </cell>
        </row>
        <row r="4757">
          <cell r="H4757" t="str">
            <v>1K145.36</v>
          </cell>
          <cell r="I4757">
            <v>0</v>
          </cell>
        </row>
        <row r="4758">
          <cell r="H4758" t="str">
            <v>1K145.35</v>
          </cell>
          <cell r="I4758">
            <v>0</v>
          </cell>
        </row>
        <row r="4759">
          <cell r="H4759" t="str">
            <v>1K145.29</v>
          </cell>
          <cell r="I4759" t="str">
            <v>S1_U5_P3_GIGA_MDI-</v>
          </cell>
        </row>
        <row r="4760">
          <cell r="H4760" t="str">
            <v>1K145.28</v>
          </cell>
          <cell r="I4760" t="str">
            <v>S1_U5_P3_GIGA_MDI+</v>
          </cell>
        </row>
        <row r="4761">
          <cell r="H4761" t="str">
            <v>1K145.27</v>
          </cell>
          <cell r="I4761">
            <v>0</v>
          </cell>
        </row>
        <row r="4762">
          <cell r="H4762" t="str">
            <v>1K145.26</v>
          </cell>
          <cell r="I4762">
            <v>0</v>
          </cell>
        </row>
        <row r="4763">
          <cell r="H4763" t="str">
            <v>1K145.34</v>
          </cell>
          <cell r="I4763" t="str">
            <v>SG1_3_P3_GIGA_MDI-</v>
          </cell>
        </row>
        <row r="4764">
          <cell r="H4764" t="str">
            <v>1K145.33</v>
          </cell>
          <cell r="I4764" t="str">
            <v>SG1_3_P3_GIGA_MDI+</v>
          </cell>
        </row>
        <row r="4765">
          <cell r="H4765" t="str">
            <v>1K145.32</v>
          </cell>
          <cell r="I4765">
            <v>0</v>
          </cell>
        </row>
        <row r="4766">
          <cell r="H4766" t="str">
            <v>1K145.31</v>
          </cell>
          <cell r="I4766">
            <v>0</v>
          </cell>
        </row>
        <row r="4767">
          <cell r="H4767" t="str">
            <v>1K145.25</v>
          </cell>
          <cell r="I4767" t="str">
            <v>SG1_3_P2_GIGA_MDI-</v>
          </cell>
        </row>
        <row r="4768">
          <cell r="H4768" t="str">
            <v>1K145.24</v>
          </cell>
          <cell r="I4768" t="str">
            <v>SG1_3_P2_GIGA_MDI+</v>
          </cell>
        </row>
        <row r="4769">
          <cell r="H4769" t="str">
            <v>1K145.23</v>
          </cell>
          <cell r="I4769">
            <v>0</v>
          </cell>
        </row>
        <row r="4770">
          <cell r="H4770" t="str">
            <v>1K145.22</v>
          </cell>
          <cell r="I4770">
            <v>0</v>
          </cell>
        </row>
        <row r="4771">
          <cell r="H4771" t="str">
            <v>1K145.EP</v>
          </cell>
          <cell r="I4771" t="str">
            <v>DGND</v>
          </cell>
        </row>
        <row r="4772">
          <cell r="H4772" t="str">
            <v>1K145.4</v>
          </cell>
          <cell r="I4772" t="str">
            <v>DGND</v>
          </cell>
        </row>
        <row r="4773">
          <cell r="H4773" t="str">
            <v>1K145.14</v>
          </cell>
          <cell r="I4773" t="str">
            <v>DGND</v>
          </cell>
        </row>
        <row r="4774">
          <cell r="H4774" t="str">
            <v>1K145.19</v>
          </cell>
          <cell r="I4774" t="str">
            <v>DGND</v>
          </cell>
        </row>
        <row r="4775">
          <cell r="H4775" t="str">
            <v>1K145.21</v>
          </cell>
          <cell r="I4775" t="str">
            <v>DGND</v>
          </cell>
        </row>
        <row r="4776">
          <cell r="H4776" t="str">
            <v>1K145.39</v>
          </cell>
          <cell r="I4776" t="str">
            <v>DGND</v>
          </cell>
        </row>
        <row r="4777">
          <cell r="H4777" t="str">
            <v>1K145.41</v>
          </cell>
          <cell r="I4777" t="str">
            <v>DGND</v>
          </cell>
        </row>
        <row r="4778">
          <cell r="H4778" t="str">
            <v>1K145.18</v>
          </cell>
          <cell r="I4778">
            <v>0</v>
          </cell>
        </row>
        <row r="4779">
          <cell r="H4779" t="str">
            <v>1K145.42</v>
          </cell>
          <cell r="I4779">
            <v>0</v>
          </cell>
        </row>
        <row r="4780">
          <cell r="H4780" t="str">
            <v>1K145.8</v>
          </cell>
          <cell r="I4780" t="str">
            <v>S1_SEL1_K145</v>
          </cell>
        </row>
        <row r="4781">
          <cell r="H4781" t="str">
            <v>1K145.17</v>
          </cell>
          <cell r="I4781" t="str">
            <v>S1_SEL2_K145</v>
          </cell>
        </row>
        <row r="4782">
          <cell r="H4782" t="str">
            <v>1K145.5</v>
          </cell>
          <cell r="I4782" t="str">
            <v>VDD33_ATX</v>
          </cell>
        </row>
        <row r="4783">
          <cell r="H4783" t="str">
            <v>1K145.9</v>
          </cell>
          <cell r="I4783" t="str">
            <v>VDD33_ATX</v>
          </cell>
        </row>
        <row r="4784">
          <cell r="H4784" t="str">
            <v>1K145.13</v>
          </cell>
          <cell r="I4784" t="str">
            <v>VDD33_ATX</v>
          </cell>
        </row>
        <row r="4785">
          <cell r="H4785" t="str">
            <v>1K145.20</v>
          </cell>
          <cell r="I4785" t="str">
            <v>VDD33_ATX</v>
          </cell>
        </row>
        <row r="4786">
          <cell r="H4786" t="str">
            <v>1K145.30</v>
          </cell>
          <cell r="I4786" t="str">
            <v>VDD33_ATX</v>
          </cell>
        </row>
        <row r="4787">
          <cell r="H4787" t="str">
            <v>1K145.40</v>
          </cell>
          <cell r="I4787" t="str">
            <v>VDD33_ATX</v>
          </cell>
        </row>
        <row r="4788">
          <cell r="H4788" t="str">
            <v>1K146.1</v>
          </cell>
          <cell r="I4788" t="str">
            <v>S1_OE_K146</v>
          </cell>
        </row>
        <row r="4789">
          <cell r="H4789" t="str">
            <v>1K146.10</v>
          </cell>
          <cell r="I4789" t="str">
            <v>S1_OE_K146</v>
          </cell>
        </row>
        <row r="4790">
          <cell r="H4790" t="str">
            <v>1K146.2</v>
          </cell>
          <cell r="I4790" t="str">
            <v>SG1_2_P2_GIGA_MDI+</v>
          </cell>
        </row>
        <row r="4791">
          <cell r="H4791" t="str">
            <v>1K146.3</v>
          </cell>
          <cell r="I4791" t="str">
            <v>SG1_2_P2_GIGA_MDI-</v>
          </cell>
        </row>
        <row r="4792">
          <cell r="H4792" t="str">
            <v>1K146.6</v>
          </cell>
          <cell r="I4792">
            <v>0</v>
          </cell>
        </row>
        <row r="4793">
          <cell r="H4793" t="str">
            <v>1K146.7</v>
          </cell>
          <cell r="I4793">
            <v>0</v>
          </cell>
        </row>
        <row r="4794">
          <cell r="H4794" t="str">
            <v>1K146.11</v>
          </cell>
          <cell r="I4794" t="str">
            <v>SG1_2_P3_GIGA_MDI+</v>
          </cell>
        </row>
        <row r="4795">
          <cell r="H4795" t="str">
            <v>1K146.12</v>
          </cell>
          <cell r="I4795" t="str">
            <v>SG1_2_P3_GIGA_MDI-</v>
          </cell>
        </row>
        <row r="4796">
          <cell r="H4796" t="str">
            <v>1K146.15</v>
          </cell>
          <cell r="I4796">
            <v>0</v>
          </cell>
        </row>
        <row r="4797">
          <cell r="H4797" t="str">
            <v>1K146.16</v>
          </cell>
          <cell r="I4797">
            <v>0</v>
          </cell>
        </row>
        <row r="4798">
          <cell r="H4798" t="str">
            <v>1K146.38</v>
          </cell>
          <cell r="I4798" t="str">
            <v>SG1_3_P2_GIGA_MDI+</v>
          </cell>
        </row>
        <row r="4799">
          <cell r="H4799" t="str">
            <v>1K146.37</v>
          </cell>
          <cell r="I4799" t="str">
            <v>SG1_3_P2_GIGA_MDI-</v>
          </cell>
        </row>
        <row r="4800">
          <cell r="H4800" t="str">
            <v>1K146.36</v>
          </cell>
          <cell r="I4800">
            <v>0</v>
          </cell>
        </row>
        <row r="4801">
          <cell r="H4801" t="str">
            <v>1K146.35</v>
          </cell>
          <cell r="I4801">
            <v>0</v>
          </cell>
        </row>
        <row r="4802">
          <cell r="H4802" t="str">
            <v>1K146.29</v>
          </cell>
          <cell r="I4802" t="str">
            <v>SG1_3_P3_GIGA_MDI+</v>
          </cell>
        </row>
        <row r="4803">
          <cell r="H4803" t="str">
            <v>1K146.28</v>
          </cell>
          <cell r="I4803" t="str">
            <v>SG1_3_P3_GIGA_MDI-</v>
          </cell>
        </row>
        <row r="4804">
          <cell r="H4804" t="str">
            <v>1K146.27</v>
          </cell>
          <cell r="I4804">
            <v>0</v>
          </cell>
        </row>
        <row r="4805">
          <cell r="H4805" t="str">
            <v>1K146.26</v>
          </cell>
          <cell r="I4805">
            <v>0</v>
          </cell>
        </row>
        <row r="4806">
          <cell r="H4806" t="str">
            <v>1K146.34</v>
          </cell>
          <cell r="I4806" t="str">
            <v>S1_LB_P2_GIGA_MDI+</v>
          </cell>
        </row>
        <row r="4807">
          <cell r="H4807" t="str">
            <v>1K146.33</v>
          </cell>
          <cell r="I4807" t="str">
            <v>S1_LB_P2_GIGA_MDI-</v>
          </cell>
        </row>
        <row r="4808">
          <cell r="H4808" t="str">
            <v>1K146.32</v>
          </cell>
          <cell r="I4808">
            <v>0</v>
          </cell>
        </row>
        <row r="4809">
          <cell r="H4809" t="str">
            <v>1K146.31</v>
          </cell>
          <cell r="I4809">
            <v>0</v>
          </cell>
        </row>
        <row r="4810">
          <cell r="H4810" t="str">
            <v>1K146.25</v>
          </cell>
          <cell r="I4810" t="str">
            <v>S1_LB_P3_GIGA_MDI+</v>
          </cell>
        </row>
        <row r="4811">
          <cell r="H4811" t="str">
            <v>1K146.24</v>
          </cell>
          <cell r="I4811" t="str">
            <v>S1_LB_P3_GIGA_MDI-</v>
          </cell>
        </row>
        <row r="4812">
          <cell r="H4812" t="str">
            <v>1K146.23</v>
          </cell>
          <cell r="I4812">
            <v>0</v>
          </cell>
        </row>
        <row r="4813">
          <cell r="H4813" t="str">
            <v>1K146.22</v>
          </cell>
          <cell r="I4813">
            <v>0</v>
          </cell>
        </row>
        <row r="4814">
          <cell r="H4814" t="str">
            <v>1K146.EP</v>
          </cell>
          <cell r="I4814" t="str">
            <v>DGND</v>
          </cell>
        </row>
        <row r="4815">
          <cell r="H4815" t="str">
            <v>1K146.4</v>
          </cell>
          <cell r="I4815" t="str">
            <v>DGND</v>
          </cell>
        </row>
        <row r="4816">
          <cell r="H4816" t="str">
            <v>1K146.14</v>
          </cell>
          <cell r="I4816" t="str">
            <v>DGND</v>
          </cell>
        </row>
        <row r="4817">
          <cell r="H4817" t="str">
            <v>1K146.19</v>
          </cell>
          <cell r="I4817" t="str">
            <v>DGND</v>
          </cell>
        </row>
        <row r="4818">
          <cell r="H4818" t="str">
            <v>1K146.21</v>
          </cell>
          <cell r="I4818" t="str">
            <v>DGND</v>
          </cell>
        </row>
        <row r="4819">
          <cell r="H4819" t="str">
            <v>1K146.39</v>
          </cell>
          <cell r="I4819" t="str">
            <v>DGND</v>
          </cell>
        </row>
        <row r="4820">
          <cell r="H4820" t="str">
            <v>1K146.41</v>
          </cell>
          <cell r="I4820" t="str">
            <v>DGND</v>
          </cell>
        </row>
        <row r="4821">
          <cell r="H4821" t="str">
            <v>1K146.18</v>
          </cell>
          <cell r="I4821">
            <v>0</v>
          </cell>
        </row>
        <row r="4822">
          <cell r="H4822" t="str">
            <v>1K146.42</v>
          </cell>
          <cell r="I4822">
            <v>0</v>
          </cell>
        </row>
        <row r="4823">
          <cell r="H4823" t="str">
            <v>1K146.8</v>
          </cell>
          <cell r="I4823" t="str">
            <v>S1_SEL1_K146</v>
          </cell>
        </row>
        <row r="4824">
          <cell r="H4824" t="str">
            <v>1K146.17</v>
          </cell>
          <cell r="I4824" t="str">
            <v>S1_SEL2_K146</v>
          </cell>
        </row>
        <row r="4825">
          <cell r="H4825" t="str">
            <v>1K146.5</v>
          </cell>
          <cell r="I4825" t="str">
            <v>VDD33_ATX</v>
          </cell>
        </row>
        <row r="4826">
          <cell r="H4826" t="str">
            <v>1K146.9</v>
          </cell>
          <cell r="I4826" t="str">
            <v>VDD33_ATX</v>
          </cell>
        </row>
        <row r="4827">
          <cell r="H4827" t="str">
            <v>1K146.13</v>
          </cell>
          <cell r="I4827" t="str">
            <v>VDD33_ATX</v>
          </cell>
        </row>
        <row r="4828">
          <cell r="H4828" t="str">
            <v>1K146.20</v>
          </cell>
          <cell r="I4828" t="str">
            <v>VDD33_ATX</v>
          </cell>
        </row>
        <row r="4829">
          <cell r="H4829" t="str">
            <v>1K146.30</v>
          </cell>
          <cell r="I4829" t="str">
            <v>VDD33_ATX</v>
          </cell>
        </row>
        <row r="4830">
          <cell r="H4830" t="str">
            <v>1K146.40</v>
          </cell>
          <cell r="I4830" t="str">
            <v>VDD33_ATX</v>
          </cell>
        </row>
        <row r="4831">
          <cell r="H4831" t="str">
            <v>1PT23.NUT1</v>
          </cell>
          <cell r="I4831">
            <v>0</v>
          </cell>
        </row>
        <row r="4832">
          <cell r="H4832" t="str">
            <v>1PT23.NUT2</v>
          </cell>
          <cell r="I4832">
            <v>0</v>
          </cell>
        </row>
        <row r="4833">
          <cell r="H4833" t="str">
            <v>1R540.1</v>
          </cell>
          <cell r="I4833" t="str">
            <v>S1_U5_P3_R_1</v>
          </cell>
        </row>
        <row r="4834">
          <cell r="H4834" t="str">
            <v>1R540.2</v>
          </cell>
          <cell r="I4834" t="str">
            <v>S1_U5_P3_RC_1</v>
          </cell>
        </row>
        <row r="4835">
          <cell r="H4835" t="str">
            <v>1R541.1</v>
          </cell>
          <cell r="I4835" t="str">
            <v>S1_U5_P3_RC_2</v>
          </cell>
        </row>
        <row r="4836">
          <cell r="H4836" t="str">
            <v>1R541.2</v>
          </cell>
          <cell r="I4836" t="str">
            <v>S1_U5_P3_R_2</v>
          </cell>
        </row>
        <row r="4837">
          <cell r="H4837" t="str">
            <v>1R542.1</v>
          </cell>
          <cell r="I4837" t="str">
            <v>S1_U5_P2_RC_1</v>
          </cell>
        </row>
        <row r="4838">
          <cell r="H4838" t="str">
            <v>1R542.2</v>
          </cell>
          <cell r="I4838" t="str">
            <v>S1_U5_P2_R_1</v>
          </cell>
        </row>
        <row r="4839">
          <cell r="H4839" t="str">
            <v>1R543.1</v>
          </cell>
          <cell r="I4839" t="str">
            <v>S1_U5_P2_RC_2</v>
          </cell>
        </row>
        <row r="4840">
          <cell r="H4840" t="str">
            <v>1R543.2</v>
          </cell>
          <cell r="I4840" t="str">
            <v>S1_U5_P2_R_2</v>
          </cell>
        </row>
        <row r="4841">
          <cell r="H4841" t="str">
            <v>1RL10.1</v>
          </cell>
          <cell r="I4841" t="str">
            <v>S1_SEL1_K144</v>
          </cell>
        </row>
        <row r="4842">
          <cell r="H4842" t="str">
            <v>1RL10.2</v>
          </cell>
          <cell r="I4842" t="str">
            <v>DGND</v>
          </cell>
        </row>
        <row r="4843">
          <cell r="H4843" t="str">
            <v>1RL11.1</v>
          </cell>
          <cell r="I4843" t="str">
            <v>S1_SEL2_K144</v>
          </cell>
        </row>
        <row r="4844">
          <cell r="H4844" t="str">
            <v>1RL11.2</v>
          </cell>
          <cell r="I4844" t="str">
            <v>DGND</v>
          </cell>
        </row>
        <row r="4845">
          <cell r="H4845" t="str">
            <v>1RL12.1</v>
          </cell>
          <cell r="I4845" t="str">
            <v>S1_SEL1_K146</v>
          </cell>
        </row>
        <row r="4846">
          <cell r="H4846" t="str">
            <v>1RL12.2</v>
          </cell>
          <cell r="I4846" t="str">
            <v>DGND</v>
          </cell>
        </row>
        <row r="4847">
          <cell r="H4847" t="str">
            <v>1RL13.1</v>
          </cell>
          <cell r="I4847" t="str">
            <v>S1_SEL2_K146</v>
          </cell>
        </row>
        <row r="4848">
          <cell r="H4848" t="str">
            <v>1RL13.2</v>
          </cell>
          <cell r="I4848" t="str">
            <v>DGND</v>
          </cell>
        </row>
        <row r="4849">
          <cell r="H4849" t="str">
            <v>1RL14.1</v>
          </cell>
          <cell r="I4849" t="str">
            <v>S1_OE_K146</v>
          </cell>
        </row>
        <row r="4850">
          <cell r="H4850" t="str">
            <v>1RL14.2</v>
          </cell>
          <cell r="I4850" t="str">
            <v>DGND</v>
          </cell>
        </row>
        <row r="4851">
          <cell r="H4851" t="str">
            <v>1RL15.1</v>
          </cell>
          <cell r="I4851" t="str">
            <v>S1_SEL1_K145</v>
          </cell>
        </row>
        <row r="4852">
          <cell r="H4852" t="str">
            <v>1RL15.2</v>
          </cell>
          <cell r="I4852" t="str">
            <v>DGND</v>
          </cell>
        </row>
        <row r="4853">
          <cell r="H4853" t="str">
            <v>1RL16.1</v>
          </cell>
          <cell r="I4853" t="str">
            <v>S1_OE_K145</v>
          </cell>
        </row>
        <row r="4854">
          <cell r="H4854" t="str">
            <v>1RL16.2</v>
          </cell>
          <cell r="I4854" t="str">
            <v>DGND</v>
          </cell>
        </row>
        <row r="4855">
          <cell r="H4855" t="str">
            <v>1RL17.1</v>
          </cell>
          <cell r="I4855" t="str">
            <v>S1_SEL2_K145</v>
          </cell>
        </row>
        <row r="4856">
          <cell r="H4856" t="str">
            <v>1RL17.2</v>
          </cell>
          <cell r="I4856" t="str">
            <v>DGND</v>
          </cell>
        </row>
        <row r="4857">
          <cell r="H4857" t="str">
            <v>1RL18.1</v>
          </cell>
          <cell r="I4857" t="str">
            <v>S1_OE_K144</v>
          </cell>
        </row>
        <row r="4858">
          <cell r="H4858" t="str">
            <v>1RL18.2</v>
          </cell>
          <cell r="I4858" t="str">
            <v>DGND</v>
          </cell>
        </row>
        <row r="4859">
          <cell r="H4859" t="str">
            <v>1RU7.1</v>
          </cell>
          <cell r="I4859" t="str">
            <v>SC_UDB144_1</v>
          </cell>
        </row>
        <row r="4860">
          <cell r="H4860" t="str">
            <v>1RU7.2</v>
          </cell>
          <cell r="I4860" t="str">
            <v>S1_SEL1_K144</v>
          </cell>
        </row>
        <row r="4861">
          <cell r="H4861" t="str">
            <v>1RU8.1</v>
          </cell>
          <cell r="I4861" t="str">
            <v>SC_UDB144_2</v>
          </cell>
        </row>
        <row r="4862">
          <cell r="H4862" t="str">
            <v>1RU8.2</v>
          </cell>
          <cell r="I4862" t="str">
            <v>S1_SEL2_K144</v>
          </cell>
        </row>
        <row r="4863">
          <cell r="H4863" t="str">
            <v>1RU9.1</v>
          </cell>
          <cell r="I4863" t="str">
            <v>SC_UDB146_1</v>
          </cell>
        </row>
        <row r="4864">
          <cell r="H4864" t="str">
            <v>1RU9.2</v>
          </cell>
          <cell r="I4864" t="str">
            <v>S1_SEL1_K146</v>
          </cell>
        </row>
        <row r="4865">
          <cell r="H4865" t="str">
            <v>1RU10.1</v>
          </cell>
          <cell r="I4865" t="str">
            <v>SC_UDB146_2</v>
          </cell>
        </row>
        <row r="4866">
          <cell r="H4866" t="str">
            <v>1RU10.2</v>
          </cell>
          <cell r="I4866" t="str">
            <v>S1_SEL2_K146</v>
          </cell>
        </row>
        <row r="4867">
          <cell r="H4867" t="str">
            <v>1RU11.1</v>
          </cell>
          <cell r="I4867" t="str">
            <v>SC_UDB145_1</v>
          </cell>
        </row>
        <row r="4868">
          <cell r="H4868" t="str">
            <v>1RU11.2</v>
          </cell>
          <cell r="I4868" t="str">
            <v>S1_SEL1_K145</v>
          </cell>
        </row>
        <row r="4869">
          <cell r="H4869" t="str">
            <v>1RU12.1</v>
          </cell>
          <cell r="I4869" t="str">
            <v>SC_UDB145_2</v>
          </cell>
        </row>
        <row r="4870">
          <cell r="H4870" t="str">
            <v>1RU12.2</v>
          </cell>
          <cell r="I4870" t="str">
            <v>S1_SEL2_K145</v>
          </cell>
        </row>
        <row r="4871">
          <cell r="H4871" t="str">
            <v>1C119.1</v>
          </cell>
          <cell r="I4871" t="str">
            <v>SG1_MCT_RC</v>
          </cell>
        </row>
        <row r="4872">
          <cell r="H4872" t="str">
            <v>1C119.2</v>
          </cell>
          <cell r="I4872" t="str">
            <v>DGND</v>
          </cell>
        </row>
        <row r="4873">
          <cell r="H4873" t="str">
            <v>1C171.1</v>
          </cell>
          <cell r="I4873" t="str">
            <v>S1_TCT</v>
          </cell>
        </row>
        <row r="4874">
          <cell r="H4874" t="str">
            <v>1C171.2</v>
          </cell>
          <cell r="I4874" t="str">
            <v>DGND</v>
          </cell>
        </row>
        <row r="4875">
          <cell r="H4875" t="str">
            <v>1C172.1</v>
          </cell>
          <cell r="I4875" t="str">
            <v>S1_MCT_RC</v>
          </cell>
        </row>
        <row r="4876">
          <cell r="H4876" t="str">
            <v>1C172.2</v>
          </cell>
          <cell r="I4876" t="str">
            <v>DGND</v>
          </cell>
        </row>
        <row r="4877">
          <cell r="H4877" t="str">
            <v>1C173.1</v>
          </cell>
          <cell r="I4877" t="str">
            <v>S1_U6_VDD</v>
          </cell>
        </row>
        <row r="4878">
          <cell r="H4878" t="str">
            <v>1C173.2</v>
          </cell>
          <cell r="I4878" t="str">
            <v>DGND</v>
          </cell>
        </row>
        <row r="4879">
          <cell r="H4879" t="str">
            <v>1C174.1</v>
          </cell>
          <cell r="I4879" t="str">
            <v>DGND</v>
          </cell>
        </row>
        <row r="4880">
          <cell r="H4880" t="str">
            <v>1C174.2</v>
          </cell>
          <cell r="I4880" t="str">
            <v>DGND</v>
          </cell>
        </row>
        <row r="4881">
          <cell r="H4881" t="str">
            <v>1C175.1</v>
          </cell>
          <cell r="I4881" t="str">
            <v>DGND</v>
          </cell>
        </row>
        <row r="4882">
          <cell r="H4882" t="str">
            <v>1C175.2</v>
          </cell>
          <cell r="I4882" t="str">
            <v>DGND</v>
          </cell>
        </row>
        <row r="4883">
          <cell r="H4883" t="str">
            <v>1C176.1</v>
          </cell>
          <cell r="I4883" t="str">
            <v>DGND</v>
          </cell>
        </row>
        <row r="4884">
          <cell r="H4884" t="str">
            <v>1C176.2</v>
          </cell>
          <cell r="I4884" t="str">
            <v>DGND</v>
          </cell>
        </row>
        <row r="4885">
          <cell r="H4885" t="str">
            <v>1C177.1</v>
          </cell>
          <cell r="I4885" t="str">
            <v>DGND</v>
          </cell>
        </row>
        <row r="4886">
          <cell r="H4886" t="str">
            <v>1C177.2</v>
          </cell>
          <cell r="I4886" t="str">
            <v>DGND</v>
          </cell>
        </row>
        <row r="4887">
          <cell r="H4887" t="str">
            <v>1C178.1</v>
          </cell>
          <cell r="I4887" t="str">
            <v>DGND</v>
          </cell>
        </row>
        <row r="4888">
          <cell r="H4888" t="str">
            <v>1C178.2</v>
          </cell>
          <cell r="I4888" t="str">
            <v>DGND</v>
          </cell>
        </row>
        <row r="4889">
          <cell r="H4889" t="str">
            <v>1C319.1</v>
          </cell>
          <cell r="I4889" t="str">
            <v>DGND</v>
          </cell>
        </row>
        <row r="4890">
          <cell r="H4890" t="str">
            <v>1C319.2</v>
          </cell>
          <cell r="I4890" t="str">
            <v>DGND</v>
          </cell>
        </row>
        <row r="4891">
          <cell r="H4891" t="str">
            <v>1C320.1</v>
          </cell>
          <cell r="I4891" t="str">
            <v>DGND</v>
          </cell>
        </row>
        <row r="4892">
          <cell r="H4892" t="str">
            <v>1C320.2</v>
          </cell>
          <cell r="I4892" t="str">
            <v>DGND</v>
          </cell>
        </row>
        <row r="4893">
          <cell r="H4893" t="str">
            <v>1C321.1</v>
          </cell>
          <cell r="I4893" t="str">
            <v>DGND</v>
          </cell>
        </row>
        <row r="4894">
          <cell r="H4894" t="str">
            <v>1C321.2</v>
          </cell>
          <cell r="I4894" t="str">
            <v>DGND</v>
          </cell>
        </row>
        <row r="4895">
          <cell r="H4895" t="str">
            <v>1C322.1</v>
          </cell>
          <cell r="I4895" t="str">
            <v>DGND</v>
          </cell>
        </row>
        <row r="4896">
          <cell r="H4896" t="str">
            <v>1C322.2</v>
          </cell>
          <cell r="I4896" t="str">
            <v>DGND</v>
          </cell>
        </row>
        <row r="4897">
          <cell r="H4897" t="str">
            <v>1C323.1</v>
          </cell>
          <cell r="I4897" t="str">
            <v>DGND</v>
          </cell>
        </row>
        <row r="4898">
          <cell r="H4898" t="str">
            <v>1C323.2</v>
          </cell>
          <cell r="I4898" t="str">
            <v>DGND</v>
          </cell>
        </row>
        <row r="4899">
          <cell r="H4899" t="str">
            <v>1C324.1</v>
          </cell>
          <cell r="I4899" t="str">
            <v>SG1_TCT</v>
          </cell>
        </row>
        <row r="4900">
          <cell r="H4900" t="str">
            <v>1C324.2</v>
          </cell>
          <cell r="I4900" t="str">
            <v>DGND</v>
          </cell>
        </row>
        <row r="4901">
          <cell r="H4901" t="str">
            <v>1CON1.1</v>
          </cell>
          <cell r="I4901" t="str">
            <v>S1_U4_FE_MDIX+</v>
          </cell>
        </row>
        <row r="4902">
          <cell r="H4902" t="str">
            <v>1CON1.2</v>
          </cell>
          <cell r="I4902" t="str">
            <v>S1_U4_FE_MDIX-</v>
          </cell>
        </row>
        <row r="4903">
          <cell r="H4903" t="str">
            <v>1CON1.3</v>
          </cell>
          <cell r="I4903" t="str">
            <v>S1_U4_FE_MDI+</v>
          </cell>
        </row>
        <row r="4904">
          <cell r="H4904" t="str">
            <v>1CON1.6</v>
          </cell>
          <cell r="I4904" t="str">
            <v>S1_U4_FE_MDI-</v>
          </cell>
        </row>
        <row r="4905">
          <cell r="H4905" t="str">
            <v>1CON1.4</v>
          </cell>
          <cell r="I4905">
            <v>0</v>
          </cell>
        </row>
        <row r="4906">
          <cell r="H4906" t="str">
            <v>1CON1.5</v>
          </cell>
          <cell r="I4906">
            <v>0</v>
          </cell>
        </row>
        <row r="4907">
          <cell r="H4907" t="str">
            <v>1CON1.7</v>
          </cell>
          <cell r="I4907">
            <v>0</v>
          </cell>
        </row>
        <row r="4908">
          <cell r="H4908" t="str">
            <v>1CON1.8</v>
          </cell>
          <cell r="I4908">
            <v>0</v>
          </cell>
        </row>
        <row r="4909">
          <cell r="H4909" t="str">
            <v>1CON1.FG1</v>
          </cell>
          <cell r="I4909" t="str">
            <v>DGND</v>
          </cell>
        </row>
        <row r="4910">
          <cell r="H4910" t="str">
            <v>1CON1.FG2</v>
          </cell>
          <cell r="I4910" t="str">
            <v>DGND</v>
          </cell>
        </row>
        <row r="4911">
          <cell r="H4911" t="str">
            <v>1CON1.GH1</v>
          </cell>
          <cell r="I4911">
            <v>0</v>
          </cell>
        </row>
        <row r="4912">
          <cell r="H4912" t="str">
            <v>1CON1.GH2</v>
          </cell>
          <cell r="I4912">
            <v>0</v>
          </cell>
        </row>
        <row r="4913">
          <cell r="H4913" t="str">
            <v>1CON3.1</v>
          </cell>
          <cell r="I4913" t="str">
            <v>SG1_U3_FE_MDI+</v>
          </cell>
        </row>
        <row r="4914">
          <cell r="H4914" t="str">
            <v>1CON3.2</v>
          </cell>
          <cell r="I4914" t="str">
            <v>SG1_U3_FE_MDI-</v>
          </cell>
        </row>
        <row r="4915">
          <cell r="H4915" t="str">
            <v>1CON3.3</v>
          </cell>
          <cell r="I4915" t="str">
            <v>SG1_U3_FE_MDIX+</v>
          </cell>
        </row>
        <row r="4916">
          <cell r="H4916" t="str">
            <v>1CON3.6</v>
          </cell>
          <cell r="I4916" t="str">
            <v>SG1_U3_FE_MDIX-</v>
          </cell>
        </row>
        <row r="4917">
          <cell r="H4917" t="str">
            <v>1CON3.4</v>
          </cell>
          <cell r="I4917">
            <v>0</v>
          </cell>
        </row>
        <row r="4918">
          <cell r="H4918" t="str">
            <v>1CON3.5</v>
          </cell>
          <cell r="I4918">
            <v>0</v>
          </cell>
        </row>
        <row r="4919">
          <cell r="H4919" t="str">
            <v>1CON3.7</v>
          </cell>
          <cell r="I4919">
            <v>0</v>
          </cell>
        </row>
        <row r="4920">
          <cell r="H4920" t="str">
            <v>1CON3.8</v>
          </cell>
          <cell r="I4920">
            <v>0</v>
          </cell>
        </row>
        <row r="4921">
          <cell r="H4921" t="str">
            <v>1CON3.FG1</v>
          </cell>
          <cell r="I4921" t="str">
            <v>DGND</v>
          </cell>
        </row>
        <row r="4922">
          <cell r="H4922" t="str">
            <v>1CON3.FG2</v>
          </cell>
          <cell r="I4922" t="str">
            <v>DGND</v>
          </cell>
        </row>
        <row r="4923">
          <cell r="H4923" t="str">
            <v>1CON3.GH1</v>
          </cell>
          <cell r="I4923">
            <v>0</v>
          </cell>
        </row>
        <row r="4924">
          <cell r="H4924" t="str">
            <v>1CON3.GH2</v>
          </cell>
          <cell r="I4924">
            <v>0</v>
          </cell>
        </row>
        <row r="4925">
          <cell r="H4925" t="str">
            <v>1GOLDEN0.B7</v>
          </cell>
          <cell r="I4925" t="str">
            <v>SG1_U1_FE_MDI-</v>
          </cell>
        </row>
        <row r="4926">
          <cell r="H4926" t="str">
            <v>1GOLDEN0.A6</v>
          </cell>
          <cell r="I4926" t="str">
            <v>SG1_U1_FE_MDIX-</v>
          </cell>
        </row>
        <row r="4927">
          <cell r="H4927" t="str">
            <v>1GOLDEN0.B8</v>
          </cell>
          <cell r="I4927" t="str">
            <v>SG1_U1_FE_MDI+</v>
          </cell>
        </row>
        <row r="4928">
          <cell r="H4928" t="str">
            <v>1GOLDEN0.A7</v>
          </cell>
          <cell r="I4928" t="str">
            <v>SG1_U1_FE_MDIX+</v>
          </cell>
        </row>
        <row r="4929">
          <cell r="H4929" t="str">
            <v>1K1.10</v>
          </cell>
          <cell r="I4929" t="str">
            <v>S1_1_DCH_FE_MDIX+</v>
          </cell>
        </row>
        <row r="4930">
          <cell r="H4930" t="str">
            <v>1K1.6</v>
          </cell>
          <cell r="I4930" t="str">
            <v>S1_1_DCH_FE_MDIX-</v>
          </cell>
        </row>
        <row r="4931">
          <cell r="H4931" t="str">
            <v>1K1.3</v>
          </cell>
          <cell r="I4931" t="str">
            <v>DGND</v>
          </cell>
        </row>
        <row r="4932">
          <cell r="H4932" t="str">
            <v>1K1.2</v>
          </cell>
          <cell r="I4932" t="str">
            <v>S1_DCH_FE_MDIX+</v>
          </cell>
        </row>
        <row r="4933">
          <cell r="H4933" t="str">
            <v>1K1.9</v>
          </cell>
          <cell r="I4933" t="str">
            <v>S1_CHR_FE_MDIX+</v>
          </cell>
        </row>
        <row r="4934">
          <cell r="H4934" t="str">
            <v>1K1.4</v>
          </cell>
          <cell r="I4934" t="str">
            <v>S1_DCH_FE_MDIX-</v>
          </cell>
        </row>
        <row r="4935">
          <cell r="H4935" t="str">
            <v>1K1.7</v>
          </cell>
          <cell r="I4935" t="str">
            <v>S1_CHR_FE_MDIX-</v>
          </cell>
        </row>
        <row r="4936">
          <cell r="H4936" t="str">
            <v>1K1.1</v>
          </cell>
          <cell r="I4936" t="str">
            <v>SC_UDB001</v>
          </cell>
        </row>
        <row r="4937">
          <cell r="H4937" t="str">
            <v>1K1.5</v>
          </cell>
          <cell r="I4937" t="str">
            <v>SC_UDB001</v>
          </cell>
        </row>
        <row r="4938">
          <cell r="H4938" t="str">
            <v>1K1.8</v>
          </cell>
          <cell r="I4938" t="str">
            <v>VP5</v>
          </cell>
        </row>
        <row r="4939">
          <cell r="H4939" t="str">
            <v>1K2.10</v>
          </cell>
          <cell r="I4939" t="str">
            <v>S1_1_DCH_FE_MDI+</v>
          </cell>
        </row>
        <row r="4940">
          <cell r="H4940" t="str">
            <v>1K2.6</v>
          </cell>
          <cell r="I4940" t="str">
            <v>S1_1_DCH_FE_MDI-</v>
          </cell>
        </row>
        <row r="4941">
          <cell r="H4941" t="str">
            <v>1K2.3</v>
          </cell>
          <cell r="I4941" t="str">
            <v>DGND</v>
          </cell>
        </row>
        <row r="4942">
          <cell r="H4942" t="str">
            <v>1K2.2</v>
          </cell>
          <cell r="I4942" t="str">
            <v>S1_DCH_FE_MDI+</v>
          </cell>
        </row>
        <row r="4943">
          <cell r="H4943" t="str">
            <v>1K2.9</v>
          </cell>
          <cell r="I4943" t="str">
            <v>S1_CHR_FE_MDI+</v>
          </cell>
        </row>
        <row r="4944">
          <cell r="H4944" t="str">
            <v>1K2.4</v>
          </cell>
          <cell r="I4944" t="str">
            <v>S1_DCH_FE_MDI-</v>
          </cell>
        </row>
        <row r="4945">
          <cell r="H4945" t="str">
            <v>1K2.7</v>
          </cell>
          <cell r="I4945" t="str">
            <v>S1_CHR_FE_MDI-</v>
          </cell>
        </row>
        <row r="4946">
          <cell r="H4946" t="str">
            <v>1K2.1</v>
          </cell>
          <cell r="I4946" t="str">
            <v>SC_UDB002</v>
          </cell>
        </row>
        <row r="4947">
          <cell r="H4947" t="str">
            <v>1K2.5</v>
          </cell>
          <cell r="I4947" t="str">
            <v>SC_UDB002</v>
          </cell>
        </row>
        <row r="4948">
          <cell r="H4948" t="str">
            <v>1K2.8</v>
          </cell>
          <cell r="I4948" t="str">
            <v>VP5</v>
          </cell>
        </row>
        <row r="4949">
          <cell r="H4949" t="str">
            <v>1K52.10</v>
          </cell>
          <cell r="I4949" t="str">
            <v>S1_FE_MDIX+</v>
          </cell>
        </row>
        <row r="4950">
          <cell r="H4950" t="str">
            <v>1K52.6</v>
          </cell>
          <cell r="I4950" t="str">
            <v>S1_FE_MDIX-</v>
          </cell>
        </row>
        <row r="4951">
          <cell r="H4951" t="str">
            <v>1K52.3</v>
          </cell>
          <cell r="I4951" t="str">
            <v>DGND</v>
          </cell>
        </row>
        <row r="4952">
          <cell r="H4952" t="str">
            <v>1K52.2</v>
          </cell>
          <cell r="I4952" t="str">
            <v>S1_U1_FE_MDIX+</v>
          </cell>
        </row>
        <row r="4953">
          <cell r="H4953" t="str">
            <v>1K52.9</v>
          </cell>
          <cell r="I4953" t="str">
            <v>S1_D1_FE_MDIX+</v>
          </cell>
        </row>
        <row r="4954">
          <cell r="H4954" t="str">
            <v>1K52.4</v>
          </cell>
          <cell r="I4954" t="str">
            <v>S1_U1_FE_MDIX-</v>
          </cell>
        </row>
        <row r="4955">
          <cell r="H4955" t="str">
            <v>1K52.7</v>
          </cell>
          <cell r="I4955" t="str">
            <v>S1_D1_FE_MDIX-</v>
          </cell>
        </row>
        <row r="4956">
          <cell r="H4956" t="str">
            <v>1K52.1</v>
          </cell>
          <cell r="I4956" t="str">
            <v>SC_UDB052</v>
          </cell>
        </row>
        <row r="4957">
          <cell r="H4957" t="str">
            <v>1K52.5</v>
          </cell>
          <cell r="I4957" t="str">
            <v>SC_UDB052</v>
          </cell>
        </row>
        <row r="4958">
          <cell r="H4958" t="str">
            <v>1K52.8</v>
          </cell>
          <cell r="I4958" t="str">
            <v>VP5</v>
          </cell>
        </row>
        <row r="4959">
          <cell r="H4959" t="str">
            <v>1K53.10</v>
          </cell>
          <cell r="I4959" t="str">
            <v>S1_U2_FE_MDIX+</v>
          </cell>
        </row>
        <row r="4960">
          <cell r="H4960" t="str">
            <v>1K53.6</v>
          </cell>
          <cell r="I4960" t="str">
            <v>S1_U2_FE_MDIX-</v>
          </cell>
        </row>
        <row r="4961">
          <cell r="H4961" t="str">
            <v>1K53.3</v>
          </cell>
          <cell r="I4961" t="str">
            <v>DGND</v>
          </cell>
        </row>
        <row r="4962">
          <cell r="H4962" t="str">
            <v>1K53.2</v>
          </cell>
          <cell r="I4962" t="str">
            <v>S1_U3_FE_MDIX+</v>
          </cell>
        </row>
        <row r="4963">
          <cell r="H4963" t="str">
            <v>1K53.9</v>
          </cell>
          <cell r="I4963" t="str">
            <v>SD1_FE_MDIX_GIGADIG+</v>
          </cell>
        </row>
        <row r="4964">
          <cell r="H4964" t="str">
            <v>1K53.4</v>
          </cell>
          <cell r="I4964" t="str">
            <v>S1_U3_FE_MDIX-</v>
          </cell>
        </row>
        <row r="4965">
          <cell r="H4965" t="str">
            <v>1K53.7</v>
          </cell>
          <cell r="I4965" t="str">
            <v>SD1_FE_MDIX_GIGADIG-</v>
          </cell>
        </row>
        <row r="4966">
          <cell r="H4966" t="str">
            <v>1K53.1</v>
          </cell>
          <cell r="I4966" t="str">
            <v>SC_UDB053</v>
          </cell>
        </row>
        <row r="4967">
          <cell r="H4967" t="str">
            <v>1K53.5</v>
          </cell>
          <cell r="I4967" t="str">
            <v>SC_UDB053</v>
          </cell>
        </row>
        <row r="4968">
          <cell r="H4968" t="str">
            <v>1K53.8</v>
          </cell>
          <cell r="I4968" t="str">
            <v>VP5</v>
          </cell>
        </row>
        <row r="4969">
          <cell r="H4969" t="str">
            <v>1K54.10</v>
          </cell>
          <cell r="I4969" t="str">
            <v>S1_D1_FE_MDIX+</v>
          </cell>
        </row>
        <row r="4970">
          <cell r="H4970" t="str">
            <v>1K54.6</v>
          </cell>
          <cell r="I4970" t="str">
            <v>S1_D1_FE_MDIX-</v>
          </cell>
        </row>
        <row r="4971">
          <cell r="H4971" t="str">
            <v>1K54.3</v>
          </cell>
          <cell r="I4971" t="str">
            <v>DGND</v>
          </cell>
        </row>
        <row r="4972">
          <cell r="H4972" t="str">
            <v>1K54.2</v>
          </cell>
          <cell r="I4972" t="str">
            <v>S1_DCH_FE_MDIX+</v>
          </cell>
        </row>
        <row r="4973">
          <cell r="H4973" t="str">
            <v>1K54.9</v>
          </cell>
          <cell r="I4973" t="str">
            <v>S1_CHR_FE_MDIX+</v>
          </cell>
        </row>
        <row r="4974">
          <cell r="H4974" t="str">
            <v>1K54.4</v>
          </cell>
          <cell r="I4974" t="str">
            <v>S1_DCH_FE_MDIX-</v>
          </cell>
        </row>
        <row r="4975">
          <cell r="H4975" t="str">
            <v>1K54.7</v>
          </cell>
          <cell r="I4975" t="str">
            <v>S1_CHR_FE_MDIX-</v>
          </cell>
        </row>
        <row r="4976">
          <cell r="H4976" t="str">
            <v>1K54.1</v>
          </cell>
          <cell r="I4976" t="str">
            <v>SC_UDB054</v>
          </cell>
        </row>
        <row r="4977">
          <cell r="H4977" t="str">
            <v>1K54.5</v>
          </cell>
          <cell r="I4977" t="str">
            <v>SC_UDB054</v>
          </cell>
        </row>
        <row r="4978">
          <cell r="H4978" t="str">
            <v>1K54.8</v>
          </cell>
          <cell r="I4978" t="str">
            <v>VP5</v>
          </cell>
        </row>
        <row r="4979">
          <cell r="H4979" t="str">
            <v>1K56.10</v>
          </cell>
          <cell r="I4979" t="str">
            <v>S1_FE_MDI+</v>
          </cell>
        </row>
        <row r="4980">
          <cell r="H4980" t="str">
            <v>1K56.6</v>
          </cell>
          <cell r="I4980" t="str">
            <v>S1_FE_MDI-</v>
          </cell>
        </row>
        <row r="4981">
          <cell r="H4981" t="str">
            <v>1K56.3</v>
          </cell>
          <cell r="I4981" t="str">
            <v>DGND</v>
          </cell>
        </row>
        <row r="4982">
          <cell r="H4982" t="str">
            <v>1K56.2</v>
          </cell>
          <cell r="I4982" t="str">
            <v>S1_U1_FE_MDI+</v>
          </cell>
        </row>
        <row r="4983">
          <cell r="H4983" t="str">
            <v>1K56.9</v>
          </cell>
          <cell r="I4983" t="str">
            <v>S1_D1_FE_MDI+</v>
          </cell>
        </row>
        <row r="4984">
          <cell r="H4984" t="str">
            <v>1K56.4</v>
          </cell>
          <cell r="I4984" t="str">
            <v>S1_U1_FE_MDI-</v>
          </cell>
        </row>
        <row r="4985">
          <cell r="H4985" t="str">
            <v>1K56.7</v>
          </cell>
          <cell r="I4985" t="str">
            <v>S1_D1_FE_MDI-</v>
          </cell>
        </row>
        <row r="4986">
          <cell r="H4986" t="str">
            <v>1K56.1</v>
          </cell>
          <cell r="I4986" t="str">
            <v>SC_UDB056</v>
          </cell>
        </row>
        <row r="4987">
          <cell r="H4987" t="str">
            <v>1K56.5</v>
          </cell>
          <cell r="I4987" t="str">
            <v>SC_UDB056</v>
          </cell>
        </row>
        <row r="4988">
          <cell r="H4988" t="str">
            <v>1K56.8</v>
          </cell>
          <cell r="I4988" t="str">
            <v>VP5</v>
          </cell>
        </row>
        <row r="4989">
          <cell r="H4989" t="str">
            <v>1K57.10</v>
          </cell>
          <cell r="I4989" t="str">
            <v>S1_U2_FE_MDI+</v>
          </cell>
        </row>
        <row r="4990">
          <cell r="H4990" t="str">
            <v>1K57.6</v>
          </cell>
          <cell r="I4990" t="str">
            <v>S1_U2_FE_MDI-</v>
          </cell>
        </row>
        <row r="4991">
          <cell r="H4991" t="str">
            <v>1K57.3</v>
          </cell>
          <cell r="I4991" t="str">
            <v>DGND</v>
          </cell>
        </row>
        <row r="4992">
          <cell r="H4992" t="str">
            <v>1K57.2</v>
          </cell>
          <cell r="I4992" t="str">
            <v>S1_U3_FE_MDI+</v>
          </cell>
        </row>
        <row r="4993">
          <cell r="H4993" t="str">
            <v>1K57.9</v>
          </cell>
          <cell r="I4993" t="str">
            <v>SD1_FE_MDI_GIGADIG+</v>
          </cell>
        </row>
        <row r="4994">
          <cell r="H4994" t="str">
            <v>1K57.4</v>
          </cell>
          <cell r="I4994" t="str">
            <v>S1_U3_FE_MDI-</v>
          </cell>
        </row>
        <row r="4995">
          <cell r="H4995" t="str">
            <v>1K57.7</v>
          </cell>
          <cell r="I4995" t="str">
            <v>SD1_FE_MDI_GIGADIG-</v>
          </cell>
        </row>
        <row r="4996">
          <cell r="H4996" t="str">
            <v>1K57.1</v>
          </cell>
          <cell r="I4996" t="str">
            <v>SC_UDB057</v>
          </cell>
        </row>
        <row r="4997">
          <cell r="H4997" t="str">
            <v>1K57.5</v>
          </cell>
          <cell r="I4997" t="str">
            <v>SC_UDB057</v>
          </cell>
        </row>
        <row r="4998">
          <cell r="H4998" t="str">
            <v>1K57.8</v>
          </cell>
          <cell r="I4998" t="str">
            <v>VP5</v>
          </cell>
        </row>
        <row r="4999">
          <cell r="H4999" t="str">
            <v>1K58.10</v>
          </cell>
          <cell r="I4999" t="str">
            <v>S1_D1_FE_MDI+</v>
          </cell>
        </row>
        <row r="5000">
          <cell r="H5000" t="str">
            <v>1K58.6</v>
          </cell>
          <cell r="I5000" t="str">
            <v>S1_D1_FE_MDI-</v>
          </cell>
        </row>
        <row r="5001">
          <cell r="H5001" t="str">
            <v>1K58.3</v>
          </cell>
          <cell r="I5001" t="str">
            <v>DGND</v>
          </cell>
        </row>
        <row r="5002">
          <cell r="H5002" t="str">
            <v>1K58.2</v>
          </cell>
          <cell r="I5002" t="str">
            <v>S1_DCH_FE_MDI+</v>
          </cell>
        </row>
        <row r="5003">
          <cell r="H5003" t="str">
            <v>1K58.9</v>
          </cell>
          <cell r="I5003" t="str">
            <v>S1_CHR_FE_MDI+</v>
          </cell>
        </row>
        <row r="5004">
          <cell r="H5004" t="str">
            <v>1K58.4</v>
          </cell>
          <cell r="I5004" t="str">
            <v>S1_DCH_FE_MDI-</v>
          </cell>
        </row>
        <row r="5005">
          <cell r="H5005" t="str">
            <v>1K58.7</v>
          </cell>
          <cell r="I5005" t="str">
            <v>S1_CHR_FE_MDI-</v>
          </cell>
        </row>
        <row r="5006">
          <cell r="H5006" t="str">
            <v>1K58.1</v>
          </cell>
          <cell r="I5006" t="str">
            <v>SC_UDB058</v>
          </cell>
        </row>
        <row r="5007">
          <cell r="H5007" t="str">
            <v>1K58.5</v>
          </cell>
          <cell r="I5007" t="str">
            <v>SC_UDB058</v>
          </cell>
        </row>
        <row r="5008">
          <cell r="H5008" t="str">
            <v>1K58.8</v>
          </cell>
          <cell r="I5008" t="str">
            <v>VP5</v>
          </cell>
        </row>
        <row r="5009">
          <cell r="H5009" t="str">
            <v>1P1.GH1</v>
          </cell>
          <cell r="I5009">
            <v>0</v>
          </cell>
        </row>
        <row r="5010">
          <cell r="H5010" t="str">
            <v>1P1.GH2</v>
          </cell>
          <cell r="I5010">
            <v>0</v>
          </cell>
        </row>
        <row r="5011">
          <cell r="H5011" t="str">
            <v>1P1.GH3</v>
          </cell>
          <cell r="I5011">
            <v>0</v>
          </cell>
        </row>
        <row r="5012">
          <cell r="H5012" t="str">
            <v>1P1.GH4</v>
          </cell>
          <cell r="I5012">
            <v>0</v>
          </cell>
        </row>
        <row r="5013">
          <cell r="H5013" t="str">
            <v>1P3.GH1</v>
          </cell>
          <cell r="I5013">
            <v>0</v>
          </cell>
        </row>
        <row r="5014">
          <cell r="H5014" t="str">
            <v>1P3.GH2</v>
          </cell>
          <cell r="I5014">
            <v>0</v>
          </cell>
        </row>
        <row r="5015">
          <cell r="H5015" t="str">
            <v>1P3.GH3</v>
          </cell>
          <cell r="I5015">
            <v>0</v>
          </cell>
        </row>
        <row r="5016">
          <cell r="H5016" t="str">
            <v>1P3.GH4</v>
          </cell>
          <cell r="I5016">
            <v>0</v>
          </cell>
        </row>
        <row r="5017">
          <cell r="H5017" t="str">
            <v>1R20.1</v>
          </cell>
          <cell r="I5017" t="str">
            <v>S1_U6_VDD</v>
          </cell>
        </row>
        <row r="5018">
          <cell r="H5018" t="str">
            <v>1R20.2</v>
          </cell>
          <cell r="I5018" t="str">
            <v>VDD18_ATX</v>
          </cell>
        </row>
        <row r="5019">
          <cell r="H5019" t="str">
            <v>1R126.1</v>
          </cell>
          <cell r="I5019" t="str">
            <v>S1_CHR_FE_MDIX+</v>
          </cell>
        </row>
        <row r="5020">
          <cell r="H5020" t="str">
            <v>1R126.2</v>
          </cell>
          <cell r="I5020" t="str">
            <v>S1_CHR_FE_MDIX-</v>
          </cell>
        </row>
        <row r="5021">
          <cell r="H5021" t="str">
            <v>1R130.1</v>
          </cell>
          <cell r="I5021" t="str">
            <v>S1_CHR_FE_MDI+</v>
          </cell>
        </row>
        <row r="5022">
          <cell r="H5022" t="str">
            <v>1R130.2</v>
          </cell>
          <cell r="I5022" t="str">
            <v>S1_CHR_FE_MDI-</v>
          </cell>
        </row>
        <row r="5023">
          <cell r="H5023" t="str">
            <v>1R133.1</v>
          </cell>
          <cell r="I5023" t="str">
            <v>S1_MCT2</v>
          </cell>
        </row>
        <row r="5024">
          <cell r="H5024" t="str">
            <v>1R133.2</v>
          </cell>
          <cell r="I5024" t="str">
            <v>S1_MCT_RC</v>
          </cell>
        </row>
        <row r="5025">
          <cell r="H5025" t="str">
            <v>1R134.1</v>
          </cell>
          <cell r="I5025" t="str">
            <v>S1_MCT1</v>
          </cell>
        </row>
        <row r="5026">
          <cell r="H5026" t="str">
            <v>1R134.2</v>
          </cell>
          <cell r="I5026" t="str">
            <v>S1_MCT_RC</v>
          </cell>
        </row>
        <row r="5027">
          <cell r="H5027" t="str">
            <v>1R135.1</v>
          </cell>
          <cell r="I5027" t="str">
            <v>SG1_MCT1</v>
          </cell>
        </row>
        <row r="5028">
          <cell r="H5028" t="str">
            <v>1R135.2</v>
          </cell>
          <cell r="I5028" t="str">
            <v>SG1_MCT_RC</v>
          </cell>
        </row>
        <row r="5029">
          <cell r="H5029" t="str">
            <v>1R136.1</v>
          </cell>
          <cell r="I5029" t="str">
            <v>SG1_MCT2</v>
          </cell>
        </row>
        <row r="5030">
          <cell r="H5030" t="str">
            <v>1R136.2</v>
          </cell>
          <cell r="I5030" t="str">
            <v>SG1_MCT_RC</v>
          </cell>
        </row>
        <row r="5031">
          <cell r="H5031" t="str">
            <v>1R137.1</v>
          </cell>
          <cell r="I5031" t="str">
            <v>S1_U6_VDD</v>
          </cell>
        </row>
        <row r="5032">
          <cell r="H5032" t="str">
            <v>1R137.2</v>
          </cell>
          <cell r="I5032" t="str">
            <v>S1_H_SW_CTRL</v>
          </cell>
        </row>
        <row r="5033">
          <cell r="H5033" t="str">
            <v>1R138.1</v>
          </cell>
          <cell r="I5033" t="str">
            <v>DGND</v>
          </cell>
        </row>
        <row r="5034">
          <cell r="H5034" t="str">
            <v>1R138.2</v>
          </cell>
          <cell r="I5034" t="str">
            <v>S1_L_SW_CTRL</v>
          </cell>
        </row>
        <row r="5035">
          <cell r="H5035" t="str">
            <v>1T12.2</v>
          </cell>
          <cell r="I5035" t="str">
            <v>S1_MCT1</v>
          </cell>
        </row>
        <row r="5036">
          <cell r="H5036" t="str">
            <v>1T12.7</v>
          </cell>
          <cell r="I5036" t="str">
            <v>S1_MCT2</v>
          </cell>
        </row>
        <row r="5037">
          <cell r="H5037" t="str">
            <v>1T12.1</v>
          </cell>
          <cell r="I5037" t="str">
            <v>S1_U2_FE_MDIX+</v>
          </cell>
        </row>
        <row r="5038">
          <cell r="H5038" t="str">
            <v>1T12.3</v>
          </cell>
          <cell r="I5038" t="str">
            <v>S1_U2_FE_MDIX-</v>
          </cell>
        </row>
        <row r="5039">
          <cell r="H5039" t="str">
            <v>1T12.6</v>
          </cell>
          <cell r="I5039" t="str">
            <v>S1_U2_FE_MDI+</v>
          </cell>
        </row>
        <row r="5040">
          <cell r="H5040" t="str">
            <v>1T12.8</v>
          </cell>
          <cell r="I5040" t="str">
            <v>S1_U2_FE_MDI-</v>
          </cell>
        </row>
        <row r="5041">
          <cell r="H5041" t="str">
            <v>1T12.4</v>
          </cell>
          <cell r="I5041">
            <v>0</v>
          </cell>
        </row>
        <row r="5042">
          <cell r="H5042" t="str">
            <v>1T12.5</v>
          </cell>
          <cell r="I5042">
            <v>0</v>
          </cell>
        </row>
        <row r="5043">
          <cell r="H5043" t="str">
            <v>1T12.12</v>
          </cell>
          <cell r="I5043">
            <v>0</v>
          </cell>
        </row>
        <row r="5044">
          <cell r="H5044" t="str">
            <v>1T12.13</v>
          </cell>
          <cell r="I5044">
            <v>0</v>
          </cell>
        </row>
        <row r="5045">
          <cell r="H5045" t="str">
            <v>1T12.15</v>
          </cell>
          <cell r="I5045" t="str">
            <v>S1_TCT</v>
          </cell>
        </row>
        <row r="5046">
          <cell r="H5046" t="str">
            <v>1T12.10</v>
          </cell>
          <cell r="I5046" t="str">
            <v>S1_TCT</v>
          </cell>
        </row>
        <row r="5047">
          <cell r="H5047" t="str">
            <v>1T12.16</v>
          </cell>
          <cell r="I5047" t="str">
            <v>S1_U1_FE_MDIX+</v>
          </cell>
        </row>
        <row r="5048">
          <cell r="H5048" t="str">
            <v>1T12.14</v>
          </cell>
          <cell r="I5048" t="str">
            <v>S1_U1_FE_MDIX-</v>
          </cell>
        </row>
        <row r="5049">
          <cell r="H5049" t="str">
            <v>1T12.11</v>
          </cell>
          <cell r="I5049" t="str">
            <v>S1_U1_FE_MDI+</v>
          </cell>
        </row>
        <row r="5050">
          <cell r="H5050" t="str">
            <v>1T12.9</v>
          </cell>
          <cell r="I5050" t="str">
            <v>S1_U1_FE_MDI-</v>
          </cell>
        </row>
        <row r="5051">
          <cell r="H5051" t="str">
            <v>1T13.2</v>
          </cell>
          <cell r="I5051" t="str">
            <v>SG1_MCT1</v>
          </cell>
        </row>
        <row r="5052">
          <cell r="H5052" t="str">
            <v>1T13.7</v>
          </cell>
          <cell r="I5052" t="str">
            <v>SG1_MCT2</v>
          </cell>
        </row>
        <row r="5053">
          <cell r="H5053" t="str">
            <v>1T13.1</v>
          </cell>
          <cell r="I5053" t="str">
            <v>SG1_U2_FE_MDIX+</v>
          </cell>
        </row>
        <row r="5054">
          <cell r="H5054" t="str">
            <v>1T13.3</v>
          </cell>
          <cell r="I5054" t="str">
            <v>SG1_U2_FE_MDIX-</v>
          </cell>
        </row>
        <row r="5055">
          <cell r="H5055" t="str">
            <v>1T13.6</v>
          </cell>
          <cell r="I5055" t="str">
            <v>SG1_U2_FE_MDI+</v>
          </cell>
        </row>
        <row r="5056">
          <cell r="H5056" t="str">
            <v>1T13.8</v>
          </cell>
          <cell r="I5056" t="str">
            <v>SG1_U2_FE_MDI-</v>
          </cell>
        </row>
        <row r="5057">
          <cell r="H5057" t="str">
            <v>1T13.4</v>
          </cell>
          <cell r="I5057">
            <v>0</v>
          </cell>
        </row>
        <row r="5058">
          <cell r="H5058" t="str">
            <v>1T13.5</v>
          </cell>
          <cell r="I5058">
            <v>0</v>
          </cell>
        </row>
        <row r="5059">
          <cell r="H5059" t="str">
            <v>1T13.12</v>
          </cell>
          <cell r="I5059">
            <v>0</v>
          </cell>
        </row>
        <row r="5060">
          <cell r="H5060" t="str">
            <v>1T13.13</v>
          </cell>
          <cell r="I5060">
            <v>0</v>
          </cell>
        </row>
        <row r="5061">
          <cell r="H5061" t="str">
            <v>1T13.15</v>
          </cell>
          <cell r="I5061" t="str">
            <v>SG1_TCT</v>
          </cell>
        </row>
        <row r="5062">
          <cell r="H5062" t="str">
            <v>1T13.10</v>
          </cell>
          <cell r="I5062" t="str">
            <v>SG1_TCT</v>
          </cell>
        </row>
        <row r="5063">
          <cell r="H5063" t="str">
            <v>1T13.16</v>
          </cell>
          <cell r="I5063" t="str">
            <v>SG1_U1_FE_MDIX+</v>
          </cell>
        </row>
        <row r="5064">
          <cell r="H5064" t="str">
            <v>1T13.14</v>
          </cell>
          <cell r="I5064" t="str">
            <v>SG1_U1_FE_MDIX-</v>
          </cell>
        </row>
        <row r="5065">
          <cell r="H5065" t="str">
            <v>1T13.11</v>
          </cell>
          <cell r="I5065" t="str">
            <v>SG1_U1_FE_MDI+</v>
          </cell>
        </row>
        <row r="5066">
          <cell r="H5066" t="str">
            <v>1T13.9</v>
          </cell>
          <cell r="I5066" t="str">
            <v>SG1_U1_FE_MDI-</v>
          </cell>
        </row>
        <row r="5067">
          <cell r="H5067" t="str">
            <v>1U6.61</v>
          </cell>
          <cell r="I5067" t="str">
            <v>S1_U4_FE_MDIX+</v>
          </cell>
        </row>
        <row r="5068">
          <cell r="H5068" t="str">
            <v>1U6.59</v>
          </cell>
          <cell r="I5068" t="str">
            <v>S1_LB_FE_MDIX+</v>
          </cell>
        </row>
        <row r="5069">
          <cell r="H5069" t="str">
            <v>1U6.60</v>
          </cell>
          <cell r="I5069" t="str">
            <v>S1_U4_FE_MDIX-</v>
          </cell>
        </row>
        <row r="5070">
          <cell r="H5070" t="str">
            <v>1U6.58</v>
          </cell>
          <cell r="I5070" t="str">
            <v>S1_LB_FE_MDIX-</v>
          </cell>
        </row>
        <row r="5071">
          <cell r="H5071" t="str">
            <v>1U6.55</v>
          </cell>
          <cell r="I5071" t="str">
            <v>S1_U4_FE_MDI+</v>
          </cell>
        </row>
        <row r="5072">
          <cell r="H5072" t="str">
            <v>1U6.53</v>
          </cell>
          <cell r="I5072" t="str">
            <v>S1_LB_FE_MDI+</v>
          </cell>
        </row>
        <row r="5073">
          <cell r="H5073" t="str">
            <v>1U6.54</v>
          </cell>
          <cell r="I5073" t="str">
            <v>S1_U4_FE_MDI-</v>
          </cell>
        </row>
        <row r="5074">
          <cell r="H5074" t="str">
            <v>1U6.52</v>
          </cell>
          <cell r="I5074" t="str">
            <v>S1_LB_FE_MDI-</v>
          </cell>
        </row>
        <row r="5075">
          <cell r="H5075" t="str">
            <v>1U6.49</v>
          </cell>
          <cell r="I5075">
            <v>0</v>
          </cell>
        </row>
        <row r="5076">
          <cell r="H5076" t="str">
            <v>1U6.47</v>
          </cell>
          <cell r="I5076">
            <v>0</v>
          </cell>
        </row>
        <row r="5077">
          <cell r="H5077" t="str">
            <v>1U6.48</v>
          </cell>
          <cell r="I5077">
            <v>0</v>
          </cell>
        </row>
        <row r="5078">
          <cell r="H5078" t="str">
            <v>1U6.46</v>
          </cell>
          <cell r="I5078">
            <v>0</v>
          </cell>
        </row>
        <row r="5079">
          <cell r="H5079" t="str">
            <v>1U6.45</v>
          </cell>
          <cell r="I5079" t="str">
            <v>SG1_U3_FE_MDIX+</v>
          </cell>
        </row>
        <row r="5080">
          <cell r="H5080" t="str">
            <v>1U6.43</v>
          </cell>
          <cell r="I5080" t="str">
            <v>S1_LB_FE_MDI+</v>
          </cell>
        </row>
        <row r="5081">
          <cell r="H5081" t="str">
            <v>1U6.44</v>
          </cell>
          <cell r="I5081" t="str">
            <v>SG1_U3_FE_MDIX-</v>
          </cell>
        </row>
        <row r="5082">
          <cell r="H5082" t="str">
            <v>1U6.42</v>
          </cell>
          <cell r="I5082" t="str">
            <v>S1_LB_FE_MDI-</v>
          </cell>
        </row>
        <row r="5083">
          <cell r="H5083" t="str">
            <v>1U6.39</v>
          </cell>
          <cell r="I5083" t="str">
            <v>SG1_U3_FE_MDI+</v>
          </cell>
        </row>
        <row r="5084">
          <cell r="H5084" t="str">
            <v>1U6.37</v>
          </cell>
          <cell r="I5084" t="str">
            <v>S1_LB_FE_MDIX+</v>
          </cell>
        </row>
        <row r="5085">
          <cell r="H5085" t="str">
            <v>1U6.38</v>
          </cell>
          <cell r="I5085" t="str">
            <v>SG1_U3_FE_MDI-</v>
          </cell>
        </row>
        <row r="5086">
          <cell r="H5086" t="str">
            <v>1U6.36</v>
          </cell>
          <cell r="I5086" t="str">
            <v>S1_LB_FE_MDIX-</v>
          </cell>
        </row>
        <row r="5087">
          <cell r="H5087" t="str">
            <v>1U6.6</v>
          </cell>
          <cell r="I5087" t="str">
            <v>S1_U3_FE_MDIX+</v>
          </cell>
        </row>
        <row r="5088">
          <cell r="H5088" t="str">
            <v>1U6.7</v>
          </cell>
          <cell r="I5088" t="str">
            <v>S1_U3_FE_MDIX-</v>
          </cell>
        </row>
        <row r="5089">
          <cell r="H5089" t="str">
            <v>1U6.12</v>
          </cell>
          <cell r="I5089" t="str">
            <v>S1_U3_FE_MDI+</v>
          </cell>
        </row>
        <row r="5090">
          <cell r="H5090" t="str">
            <v>1U6.13</v>
          </cell>
          <cell r="I5090" t="str">
            <v>S1_U3_FE_MDI-</v>
          </cell>
        </row>
        <row r="5091">
          <cell r="H5091" t="str">
            <v>1U6.18</v>
          </cell>
          <cell r="I5091">
            <v>0</v>
          </cell>
        </row>
        <row r="5092">
          <cell r="H5092" t="str">
            <v>1U6.19</v>
          </cell>
          <cell r="I5092">
            <v>0</v>
          </cell>
        </row>
        <row r="5093">
          <cell r="H5093" t="str">
            <v>1U6.21</v>
          </cell>
          <cell r="I5093" t="str">
            <v>SG1_U2_FE_MDIX+</v>
          </cell>
        </row>
        <row r="5094">
          <cell r="H5094" t="str">
            <v>1U6.22</v>
          </cell>
          <cell r="I5094" t="str">
            <v>SG1_U2_FE_MDIX-</v>
          </cell>
        </row>
        <row r="5095">
          <cell r="H5095" t="str">
            <v>1U6.27</v>
          </cell>
          <cell r="I5095" t="str">
            <v>SG1_U2_FE_MDI+</v>
          </cell>
        </row>
        <row r="5096">
          <cell r="H5096" t="str">
            <v>1U6.28</v>
          </cell>
          <cell r="I5096" t="str">
            <v>SG1_U2_FE_MDI-</v>
          </cell>
        </row>
        <row r="5097">
          <cell r="H5097" t="str">
            <v>1U6.1</v>
          </cell>
          <cell r="I5097" t="str">
            <v>DGND</v>
          </cell>
        </row>
        <row r="5098">
          <cell r="H5098" t="str">
            <v>1U6.3</v>
          </cell>
          <cell r="I5098" t="str">
            <v>DGND</v>
          </cell>
        </row>
        <row r="5099">
          <cell r="H5099" t="str">
            <v>1U6.4</v>
          </cell>
          <cell r="I5099" t="str">
            <v>DGND</v>
          </cell>
        </row>
        <row r="5100">
          <cell r="H5100" t="str">
            <v>1U6.5</v>
          </cell>
          <cell r="I5100" t="str">
            <v>DGND</v>
          </cell>
        </row>
        <row r="5101">
          <cell r="H5101" t="str">
            <v>1U6.9</v>
          </cell>
          <cell r="I5101" t="str">
            <v>DGND</v>
          </cell>
        </row>
        <row r="5102">
          <cell r="H5102" t="str">
            <v>1U6.14</v>
          </cell>
          <cell r="I5102" t="str">
            <v>DGND</v>
          </cell>
        </row>
        <row r="5103">
          <cell r="H5103" t="str">
            <v>1U6.17</v>
          </cell>
          <cell r="I5103" t="str">
            <v>DGND</v>
          </cell>
        </row>
        <row r="5104">
          <cell r="H5104" t="str">
            <v>1U6.23</v>
          </cell>
          <cell r="I5104" t="str">
            <v>DGND</v>
          </cell>
        </row>
        <row r="5105">
          <cell r="H5105" t="str">
            <v>1U6.29</v>
          </cell>
          <cell r="I5105" t="str">
            <v>DGND</v>
          </cell>
        </row>
        <row r="5106">
          <cell r="H5106" t="str">
            <v>1U6.30</v>
          </cell>
          <cell r="I5106" t="str">
            <v>DGND</v>
          </cell>
        </row>
        <row r="5107">
          <cell r="H5107" t="str">
            <v>1U6.32</v>
          </cell>
          <cell r="I5107" t="str">
            <v>DGND</v>
          </cell>
        </row>
        <row r="5108">
          <cell r="H5108" t="str">
            <v>1U6.34</v>
          </cell>
          <cell r="I5108" t="str">
            <v>DGND</v>
          </cell>
        </row>
        <row r="5109">
          <cell r="H5109" t="str">
            <v>1U6.35</v>
          </cell>
          <cell r="I5109" t="str">
            <v>DGND</v>
          </cell>
        </row>
        <row r="5110">
          <cell r="H5110" t="str">
            <v>1U6.41</v>
          </cell>
          <cell r="I5110" t="str">
            <v>DGND</v>
          </cell>
        </row>
        <row r="5111">
          <cell r="H5111" t="str">
            <v>1U6.50</v>
          </cell>
          <cell r="I5111" t="str">
            <v>DGND</v>
          </cell>
        </row>
        <row r="5112">
          <cell r="H5112" t="str">
            <v>1U6.51</v>
          </cell>
          <cell r="I5112" t="str">
            <v>DGND</v>
          </cell>
        </row>
        <row r="5113">
          <cell r="H5113" t="str">
            <v>1U6.57</v>
          </cell>
          <cell r="I5113" t="str">
            <v>DGND</v>
          </cell>
        </row>
        <row r="5114">
          <cell r="H5114" t="str">
            <v>1U6.62</v>
          </cell>
          <cell r="I5114" t="str">
            <v>DGND</v>
          </cell>
        </row>
        <row r="5115">
          <cell r="H5115" t="str">
            <v>1U6.63</v>
          </cell>
          <cell r="I5115" t="str">
            <v>DGND</v>
          </cell>
        </row>
        <row r="5116">
          <cell r="H5116" t="str">
            <v>1U6.10</v>
          </cell>
          <cell r="I5116" t="str">
            <v>S1_HSD093</v>
          </cell>
        </row>
        <row r="5117">
          <cell r="H5117" t="str">
            <v>1U6.25</v>
          </cell>
          <cell r="I5117" t="str">
            <v>S1_HSD093</v>
          </cell>
        </row>
        <row r="5118">
          <cell r="H5118" t="str">
            <v>1U6.2</v>
          </cell>
          <cell r="I5118" t="str">
            <v>S1_U6_VDD</v>
          </cell>
        </row>
        <row r="5119">
          <cell r="H5119" t="str">
            <v>1U6.8</v>
          </cell>
          <cell r="I5119" t="str">
            <v>S1_U6_VDD</v>
          </cell>
        </row>
        <row r="5120">
          <cell r="H5120" t="str">
            <v>1U6.11</v>
          </cell>
          <cell r="I5120" t="str">
            <v>S1_U6_VDD</v>
          </cell>
        </row>
        <row r="5121">
          <cell r="H5121" t="str">
            <v>1U6.15</v>
          </cell>
          <cell r="I5121" t="str">
            <v>S1_U6_VDD</v>
          </cell>
        </row>
        <row r="5122">
          <cell r="H5122" t="str">
            <v>1U6.16</v>
          </cell>
          <cell r="I5122" t="str">
            <v>S1_U6_VDD</v>
          </cell>
        </row>
        <row r="5123">
          <cell r="H5123" t="str">
            <v>1U6.20</v>
          </cell>
          <cell r="I5123" t="str">
            <v>S1_U6_VDD</v>
          </cell>
        </row>
        <row r="5124">
          <cell r="H5124" t="str">
            <v>1U6.24</v>
          </cell>
          <cell r="I5124" t="str">
            <v>S1_U6_VDD</v>
          </cell>
        </row>
        <row r="5125">
          <cell r="H5125" t="str">
            <v>1U6.26</v>
          </cell>
          <cell r="I5125" t="str">
            <v>S1_U6_VDD</v>
          </cell>
        </row>
        <row r="5126">
          <cell r="H5126" t="str">
            <v>1U6.31</v>
          </cell>
          <cell r="I5126" t="str">
            <v>S1_U6_VDD</v>
          </cell>
        </row>
        <row r="5127">
          <cell r="H5127" t="str">
            <v>1U6.33</v>
          </cell>
          <cell r="I5127" t="str">
            <v>S1_U6_VDD</v>
          </cell>
        </row>
        <row r="5128">
          <cell r="H5128" t="str">
            <v>1U6.40</v>
          </cell>
          <cell r="I5128" t="str">
            <v>S1_U6_VDD</v>
          </cell>
        </row>
        <row r="5129">
          <cell r="H5129" t="str">
            <v>1U6.56</v>
          </cell>
          <cell r="I5129" t="str">
            <v>S1_U6_VDD</v>
          </cell>
        </row>
        <row r="5130">
          <cell r="H5130" t="str">
            <v>1U6.64</v>
          </cell>
          <cell r="I5130" t="str">
            <v>S1_U6_VDD</v>
          </cell>
        </row>
        <row r="5131">
          <cell r="H5131" t="str">
            <v>S1_SW_CTRL.1</v>
          </cell>
          <cell r="I5131" t="str">
            <v>S1_H_SW_CTRL</v>
          </cell>
        </row>
        <row r="5132">
          <cell r="H5132" t="str">
            <v>S1_SW_CTRL.2</v>
          </cell>
          <cell r="I5132" t="str">
            <v>S1_HSD093</v>
          </cell>
        </row>
        <row r="5133">
          <cell r="H5133" t="str">
            <v>S1_SW_CTRL.3</v>
          </cell>
          <cell r="I5133" t="str">
            <v>S1_L_SW_CTRL</v>
          </cell>
        </row>
        <row r="5134">
          <cell r="H5134" t="str">
            <v>SITE1.B7</v>
          </cell>
          <cell r="I5134" t="str">
            <v>S1_FE_MDI-</v>
          </cell>
        </row>
        <row r="5135">
          <cell r="H5135" t="str">
            <v>SITE1.A6</v>
          </cell>
          <cell r="I5135" t="str">
            <v>S1_FE_MDIX-</v>
          </cell>
        </row>
        <row r="5136">
          <cell r="H5136" t="str">
            <v>SITE1.B8</v>
          </cell>
          <cell r="I5136" t="str">
            <v>S1_FE_MDI+</v>
          </cell>
        </row>
        <row r="5137">
          <cell r="H5137" t="str">
            <v>SITE1.A7</v>
          </cell>
          <cell r="I5137" t="str">
            <v>S1_FE_MDIX+</v>
          </cell>
        </row>
        <row r="5138">
          <cell r="H5138" t="str">
            <v>1K180.10</v>
          </cell>
          <cell r="I5138" t="str">
            <v>S1_R_P0_TXEN</v>
          </cell>
        </row>
        <row r="5139">
          <cell r="H5139" t="str">
            <v>1K180.6</v>
          </cell>
          <cell r="I5139" t="str">
            <v>S1_R_P0_TXD0</v>
          </cell>
        </row>
        <row r="5140">
          <cell r="H5140" t="str">
            <v>1K180.3</v>
          </cell>
          <cell r="I5140" t="str">
            <v>DGND</v>
          </cell>
        </row>
        <row r="5141">
          <cell r="H5141" t="str">
            <v>1K180.2</v>
          </cell>
          <cell r="I5141" t="str">
            <v>S1_SCANA_HSD212</v>
          </cell>
        </row>
        <row r="5142">
          <cell r="H5142" t="str">
            <v>1K180.9</v>
          </cell>
          <cell r="I5142" t="str">
            <v>SG1_P0_RXDV</v>
          </cell>
        </row>
        <row r="5143">
          <cell r="H5143" t="str">
            <v>1K180.4</v>
          </cell>
          <cell r="I5143" t="str">
            <v>S1_SCANA_HSD213</v>
          </cell>
        </row>
        <row r="5144">
          <cell r="H5144" t="str">
            <v>1K180.7</v>
          </cell>
          <cell r="I5144" t="str">
            <v>S1_1_P0_TXD0</v>
          </cell>
        </row>
        <row r="5145">
          <cell r="H5145" t="str">
            <v>1K180.1</v>
          </cell>
          <cell r="I5145" t="str">
            <v>S1_K180</v>
          </cell>
        </row>
        <row r="5146">
          <cell r="H5146" t="str">
            <v>1K180.5</v>
          </cell>
          <cell r="I5146" t="str">
            <v>S1_K180</v>
          </cell>
        </row>
        <row r="5147">
          <cell r="H5147" t="str">
            <v>1K180.8</v>
          </cell>
          <cell r="I5147" t="str">
            <v>VP5</v>
          </cell>
        </row>
        <row r="5148">
          <cell r="H5148" t="str">
            <v>1K181.10</v>
          </cell>
          <cell r="I5148" t="str">
            <v>S1_R_P0_TXD1</v>
          </cell>
        </row>
        <row r="5149">
          <cell r="H5149" t="str">
            <v>1K181.6</v>
          </cell>
          <cell r="I5149" t="str">
            <v>S1_R_P0_TXC</v>
          </cell>
        </row>
        <row r="5150">
          <cell r="H5150" t="str">
            <v>1K181.3</v>
          </cell>
          <cell r="I5150" t="str">
            <v>DGND</v>
          </cell>
        </row>
        <row r="5151">
          <cell r="H5151" t="str">
            <v>1K181.2</v>
          </cell>
          <cell r="I5151" t="str">
            <v>S1_SCANA_HSD214</v>
          </cell>
        </row>
        <row r="5152">
          <cell r="H5152" t="str">
            <v>1K181.9</v>
          </cell>
          <cell r="I5152" t="str">
            <v>S1_1_P0_TXD1</v>
          </cell>
        </row>
        <row r="5153">
          <cell r="H5153" t="str">
            <v>1K181.4</v>
          </cell>
          <cell r="I5153" t="str">
            <v>S1_SCANA_HSD215</v>
          </cell>
        </row>
        <row r="5154">
          <cell r="H5154" t="str">
            <v>1K181.7</v>
          </cell>
          <cell r="I5154" t="str">
            <v>S1_1_P0_TXC</v>
          </cell>
        </row>
        <row r="5155">
          <cell r="H5155" t="str">
            <v>1K181.1</v>
          </cell>
          <cell r="I5155" t="str">
            <v>S1_K181</v>
          </cell>
        </row>
        <row r="5156">
          <cell r="H5156" t="str">
            <v>1K181.5</v>
          </cell>
          <cell r="I5156" t="str">
            <v>S1_K181</v>
          </cell>
        </row>
        <row r="5157">
          <cell r="H5157" t="str">
            <v>1K181.8</v>
          </cell>
          <cell r="I5157" t="str">
            <v>VP5</v>
          </cell>
        </row>
        <row r="5158">
          <cell r="H5158" t="str">
            <v>1K182.10</v>
          </cell>
          <cell r="I5158" t="str">
            <v>S1_R_P0_TXD2</v>
          </cell>
        </row>
        <row r="5159">
          <cell r="H5159" t="str">
            <v>1K182.6</v>
          </cell>
          <cell r="I5159" t="str">
            <v>S1_R_P0_RXD0</v>
          </cell>
        </row>
        <row r="5160">
          <cell r="H5160" t="str">
            <v>1K182.3</v>
          </cell>
          <cell r="I5160" t="str">
            <v>DGND</v>
          </cell>
        </row>
        <row r="5161">
          <cell r="H5161" t="str">
            <v>1K182.2</v>
          </cell>
          <cell r="I5161" t="str">
            <v>S1_SCANA_HSD216</v>
          </cell>
        </row>
        <row r="5162">
          <cell r="H5162" t="str">
            <v>1K182.9</v>
          </cell>
          <cell r="I5162" t="str">
            <v>S1_1_P0_TXD2</v>
          </cell>
        </row>
        <row r="5163">
          <cell r="H5163" t="str">
            <v>1K182.4</v>
          </cell>
          <cell r="I5163" t="str">
            <v>S1_SCANA_HSD217</v>
          </cell>
        </row>
        <row r="5164">
          <cell r="H5164" t="str">
            <v>1K182.7</v>
          </cell>
          <cell r="I5164" t="str">
            <v>SG1_P0_TXD0</v>
          </cell>
        </row>
        <row r="5165">
          <cell r="H5165" t="str">
            <v>1K182.1</v>
          </cell>
          <cell r="I5165" t="str">
            <v>S1_K182</v>
          </cell>
        </row>
        <row r="5166">
          <cell r="H5166" t="str">
            <v>1K182.5</v>
          </cell>
          <cell r="I5166" t="str">
            <v>S1_K182</v>
          </cell>
        </row>
        <row r="5167">
          <cell r="H5167" t="str">
            <v>1K182.8</v>
          </cell>
          <cell r="I5167" t="str">
            <v>VP5</v>
          </cell>
        </row>
        <row r="5168">
          <cell r="H5168" t="str">
            <v>1K183.10</v>
          </cell>
          <cell r="I5168" t="str">
            <v>S1_R_P0_TXD3</v>
          </cell>
        </row>
        <row r="5169">
          <cell r="H5169" t="str">
            <v>1K183.6</v>
          </cell>
          <cell r="I5169" t="str">
            <v>S1_R_P0_RXER</v>
          </cell>
        </row>
        <row r="5170">
          <cell r="H5170" t="str">
            <v>1K183.3</v>
          </cell>
          <cell r="I5170" t="str">
            <v>DGND</v>
          </cell>
        </row>
        <row r="5171">
          <cell r="H5171" t="str">
            <v>1K183.2</v>
          </cell>
          <cell r="I5171" t="str">
            <v>S1_SCANA_HSD218</v>
          </cell>
        </row>
        <row r="5172">
          <cell r="H5172" t="str">
            <v>1K183.9</v>
          </cell>
          <cell r="I5172" t="str">
            <v>S1_1_P0_TXD3</v>
          </cell>
        </row>
        <row r="5173">
          <cell r="H5173" t="str">
            <v>1K183.4</v>
          </cell>
          <cell r="I5173" t="str">
            <v>S1_SCAND_HSD219</v>
          </cell>
        </row>
        <row r="5174">
          <cell r="H5174" t="str">
            <v>1K183.7</v>
          </cell>
          <cell r="I5174" t="str">
            <v>DGND</v>
          </cell>
        </row>
        <row r="5175">
          <cell r="H5175" t="str">
            <v>1K183.1</v>
          </cell>
          <cell r="I5175" t="str">
            <v>S1_K183</v>
          </cell>
        </row>
        <row r="5176">
          <cell r="H5176" t="str">
            <v>1K183.5</v>
          </cell>
          <cell r="I5176" t="str">
            <v>S1_K183</v>
          </cell>
        </row>
        <row r="5177">
          <cell r="H5177" t="str">
            <v>1K183.8</v>
          </cell>
          <cell r="I5177" t="str">
            <v>VP5</v>
          </cell>
        </row>
        <row r="5178">
          <cell r="H5178" t="str">
            <v>1K229.10</v>
          </cell>
          <cell r="I5178" t="str">
            <v>S1_1_P0_TXD0</v>
          </cell>
        </row>
        <row r="5179">
          <cell r="H5179" t="str">
            <v>1K229.6</v>
          </cell>
          <cell r="I5179" t="str">
            <v>S1_1_P0_TXD1</v>
          </cell>
        </row>
        <row r="5180">
          <cell r="H5180" t="str">
            <v>1K229.3</v>
          </cell>
          <cell r="I5180" t="str">
            <v>DGND</v>
          </cell>
        </row>
        <row r="5181">
          <cell r="H5181" t="str">
            <v>1K229.2</v>
          </cell>
          <cell r="I5181" t="str">
            <v>SD1_P0_TXD0_DSP</v>
          </cell>
        </row>
        <row r="5182">
          <cell r="H5182" t="str">
            <v>1K229.9</v>
          </cell>
          <cell r="I5182" t="str">
            <v>SG1_P0_RXD0</v>
          </cell>
        </row>
        <row r="5183">
          <cell r="H5183" t="str">
            <v>1K229.4</v>
          </cell>
          <cell r="I5183" t="str">
            <v>SD1_P0_TXD1_DSP</v>
          </cell>
        </row>
        <row r="5184">
          <cell r="H5184" t="str">
            <v>1K229.7</v>
          </cell>
          <cell r="I5184" t="str">
            <v>SG1_P0_RXD1</v>
          </cell>
        </row>
        <row r="5185">
          <cell r="H5185" t="str">
            <v>1K229.1</v>
          </cell>
          <cell r="I5185" t="str">
            <v>S1_RGMII_CBIT</v>
          </cell>
        </row>
        <row r="5186">
          <cell r="H5186" t="str">
            <v>1K229.5</v>
          </cell>
          <cell r="I5186" t="str">
            <v>S1_RGMII_CBIT</v>
          </cell>
        </row>
        <row r="5187">
          <cell r="H5187" t="str">
            <v>1K229.8</v>
          </cell>
          <cell r="I5187" t="str">
            <v>VP5</v>
          </cell>
        </row>
        <row r="5188">
          <cell r="H5188" t="str">
            <v>1K230.10</v>
          </cell>
          <cell r="I5188" t="str">
            <v>S1_1_P0_TXC</v>
          </cell>
        </row>
        <row r="5189">
          <cell r="H5189" t="str">
            <v>1K230.6</v>
          </cell>
          <cell r="I5189" t="str">
            <v>S1_1_P0_TXD2</v>
          </cell>
        </row>
        <row r="5190">
          <cell r="H5190" t="str">
            <v>1K230.3</v>
          </cell>
          <cell r="I5190" t="str">
            <v>DGND</v>
          </cell>
        </row>
        <row r="5191">
          <cell r="H5191" t="str">
            <v>1K230.2</v>
          </cell>
          <cell r="I5191" t="str">
            <v>SD1_P0_TXC_DSP</v>
          </cell>
        </row>
        <row r="5192">
          <cell r="H5192" t="str">
            <v>1K230.9</v>
          </cell>
          <cell r="I5192" t="str">
            <v>SG1_P0_RXC</v>
          </cell>
        </row>
        <row r="5193">
          <cell r="H5193" t="str">
            <v>1K230.4</v>
          </cell>
          <cell r="I5193" t="str">
            <v>SD1_P0_TXD2_DSP</v>
          </cell>
        </row>
        <row r="5194">
          <cell r="H5194" t="str">
            <v>1K230.7</v>
          </cell>
          <cell r="I5194" t="str">
            <v>SG1_P0_RXD2</v>
          </cell>
        </row>
        <row r="5195">
          <cell r="H5195" t="str">
            <v>1K230.1</v>
          </cell>
          <cell r="I5195" t="str">
            <v>S1_RGMII_CBIT</v>
          </cell>
        </row>
        <row r="5196">
          <cell r="H5196" t="str">
            <v>1K230.5</v>
          </cell>
          <cell r="I5196" t="str">
            <v>S1_RGMII_CBIT</v>
          </cell>
        </row>
        <row r="5197">
          <cell r="H5197" t="str">
            <v>1K230.8</v>
          </cell>
          <cell r="I5197" t="str">
            <v>VP5</v>
          </cell>
        </row>
        <row r="5198">
          <cell r="H5198" t="str">
            <v>1K231.10</v>
          </cell>
          <cell r="I5198" t="str">
            <v>S1_1_P0_TXD3</v>
          </cell>
        </row>
        <row r="5199">
          <cell r="H5199" t="str">
            <v>1K231.6</v>
          </cell>
          <cell r="I5199" t="str">
            <v>S1_R_P0_RXD1</v>
          </cell>
        </row>
        <row r="5200">
          <cell r="H5200" t="str">
            <v>1K231.3</v>
          </cell>
          <cell r="I5200" t="str">
            <v>DGND</v>
          </cell>
        </row>
        <row r="5201">
          <cell r="H5201" t="str">
            <v>1K231.2</v>
          </cell>
          <cell r="I5201" t="str">
            <v>SD1_P0_TXD3_DSP</v>
          </cell>
        </row>
        <row r="5202">
          <cell r="H5202" t="str">
            <v>1K231.9</v>
          </cell>
          <cell r="I5202" t="str">
            <v>SG1_P0_RXD3</v>
          </cell>
        </row>
        <row r="5203">
          <cell r="H5203" t="str">
            <v>1K231.4</v>
          </cell>
          <cell r="I5203" t="str">
            <v>S1_SCANA_HSD207</v>
          </cell>
        </row>
        <row r="5204">
          <cell r="H5204" t="str">
            <v>1K231.7</v>
          </cell>
          <cell r="I5204" t="str">
            <v>SG1_P0_TXD1</v>
          </cell>
        </row>
        <row r="5205">
          <cell r="H5205" t="str">
            <v>1K231.1</v>
          </cell>
          <cell r="I5205" t="str">
            <v>S1_RGMII_CBIT</v>
          </cell>
        </row>
        <row r="5206">
          <cell r="H5206" t="str">
            <v>1K231.5</v>
          </cell>
          <cell r="I5206" t="str">
            <v>S1_RGMII_CBIT</v>
          </cell>
        </row>
        <row r="5207">
          <cell r="H5207" t="str">
            <v>1K231.8</v>
          </cell>
          <cell r="I5207" t="str">
            <v>VP5</v>
          </cell>
        </row>
        <row r="5208">
          <cell r="H5208" t="str">
            <v>1K232.10</v>
          </cell>
          <cell r="I5208" t="str">
            <v>S1_R_P0_RXD3</v>
          </cell>
        </row>
        <row r="5209">
          <cell r="H5209" t="str">
            <v>1K232.6</v>
          </cell>
          <cell r="I5209" t="str">
            <v>S1_R_P0_RXDV</v>
          </cell>
        </row>
        <row r="5210">
          <cell r="H5210" t="str">
            <v>1K232.3</v>
          </cell>
          <cell r="I5210" t="str">
            <v>DGND</v>
          </cell>
        </row>
        <row r="5211">
          <cell r="H5211" t="str">
            <v>1K232.2</v>
          </cell>
          <cell r="I5211" t="str">
            <v>S1_SCANA_HSD208</v>
          </cell>
        </row>
        <row r="5212">
          <cell r="H5212" t="str">
            <v>1K232.9</v>
          </cell>
          <cell r="I5212" t="str">
            <v>SG1_P0_TXD3</v>
          </cell>
        </row>
        <row r="5213">
          <cell r="H5213" t="str">
            <v>1K232.4</v>
          </cell>
          <cell r="I5213" t="str">
            <v>S1_SCAND_HSD209</v>
          </cell>
        </row>
        <row r="5214">
          <cell r="H5214" t="str">
            <v>1K232.7</v>
          </cell>
          <cell r="I5214" t="str">
            <v>SG1_P0_TXEN</v>
          </cell>
        </row>
        <row r="5215">
          <cell r="H5215" t="str">
            <v>1K232.1</v>
          </cell>
          <cell r="I5215" t="str">
            <v>S1_RGMII_CBIT</v>
          </cell>
        </row>
        <row r="5216">
          <cell r="H5216" t="str">
            <v>1K232.5</v>
          </cell>
          <cell r="I5216" t="str">
            <v>S1_RGMII_CBIT</v>
          </cell>
        </row>
        <row r="5217">
          <cell r="H5217" t="str">
            <v>1K232.8</v>
          </cell>
          <cell r="I5217" t="str">
            <v>VP5</v>
          </cell>
        </row>
        <row r="5218">
          <cell r="H5218" t="str">
            <v>1K233.10</v>
          </cell>
          <cell r="I5218" t="str">
            <v>S1_R_P0_RXC</v>
          </cell>
        </row>
        <row r="5219">
          <cell r="H5219" t="str">
            <v>1K233.6</v>
          </cell>
          <cell r="I5219" t="str">
            <v>S1_R_P0_RXD2</v>
          </cell>
        </row>
        <row r="5220">
          <cell r="H5220" t="str">
            <v>1K233.3</v>
          </cell>
          <cell r="I5220" t="str">
            <v>DGND</v>
          </cell>
        </row>
        <row r="5221">
          <cell r="H5221" t="str">
            <v>1K233.2</v>
          </cell>
          <cell r="I5221" t="str">
            <v>S1_SCANA_HSD210</v>
          </cell>
        </row>
        <row r="5222">
          <cell r="H5222" t="str">
            <v>1K233.9</v>
          </cell>
          <cell r="I5222" t="str">
            <v>SG1_P0_TXC</v>
          </cell>
        </row>
        <row r="5223">
          <cell r="H5223" t="str">
            <v>1K233.4</v>
          </cell>
          <cell r="I5223" t="str">
            <v>S1_SCANA_HSD211</v>
          </cell>
        </row>
        <row r="5224">
          <cell r="H5224" t="str">
            <v>1K233.7</v>
          </cell>
          <cell r="I5224" t="str">
            <v>SG1_P0_TXD2</v>
          </cell>
        </row>
        <row r="5225">
          <cell r="H5225" t="str">
            <v>1K233.1</v>
          </cell>
          <cell r="I5225" t="str">
            <v>S1_RGMII_CBIT</v>
          </cell>
        </row>
        <row r="5226">
          <cell r="H5226" t="str">
            <v>1K233.5</v>
          </cell>
          <cell r="I5226" t="str">
            <v>S1_RGMII_CBIT</v>
          </cell>
        </row>
        <row r="5227">
          <cell r="H5227" t="str">
            <v>1K233.8</v>
          </cell>
          <cell r="I5227" t="str">
            <v>VP5</v>
          </cell>
        </row>
        <row r="5228">
          <cell r="H5228" t="str">
            <v>1Q180.1</v>
          </cell>
          <cell r="I5228" t="str">
            <v>S1_QB_K180</v>
          </cell>
        </row>
        <row r="5229">
          <cell r="H5229" t="str">
            <v>1Q180.3</v>
          </cell>
          <cell r="I5229" t="str">
            <v>S1_K180</v>
          </cell>
        </row>
        <row r="5230">
          <cell r="H5230" t="str">
            <v>1Q180.2</v>
          </cell>
          <cell r="I5230" t="str">
            <v>DGND</v>
          </cell>
        </row>
        <row r="5231">
          <cell r="H5231" t="str">
            <v>1Q181.1</v>
          </cell>
          <cell r="I5231" t="str">
            <v>S1_QB_K181</v>
          </cell>
        </row>
        <row r="5232">
          <cell r="H5232" t="str">
            <v>1Q181.3</v>
          </cell>
          <cell r="I5232" t="str">
            <v>S1_K181</v>
          </cell>
        </row>
        <row r="5233">
          <cell r="H5233" t="str">
            <v>1Q181.2</v>
          </cell>
          <cell r="I5233" t="str">
            <v>DGND</v>
          </cell>
        </row>
        <row r="5234">
          <cell r="H5234" t="str">
            <v>1Q182.1</v>
          </cell>
          <cell r="I5234" t="str">
            <v>S1_QB_K182</v>
          </cell>
        </row>
        <row r="5235">
          <cell r="H5235" t="str">
            <v>1Q182.3</v>
          </cell>
          <cell r="I5235" t="str">
            <v>S1_K182</v>
          </cell>
        </row>
        <row r="5236">
          <cell r="H5236" t="str">
            <v>1Q182.2</v>
          </cell>
          <cell r="I5236" t="str">
            <v>DGND</v>
          </cell>
        </row>
        <row r="5237">
          <cell r="H5237" t="str">
            <v>1Q183.1</v>
          </cell>
          <cell r="I5237" t="str">
            <v>S1_QB_K183</v>
          </cell>
        </row>
        <row r="5238">
          <cell r="H5238" t="str">
            <v>1Q183.3</v>
          </cell>
          <cell r="I5238" t="str">
            <v>S1_K183</v>
          </cell>
        </row>
        <row r="5239">
          <cell r="H5239" t="str">
            <v>1Q183.2</v>
          </cell>
          <cell r="I5239" t="str">
            <v>DGND</v>
          </cell>
        </row>
        <row r="5240">
          <cell r="H5240" t="str">
            <v>1Q229.1</v>
          </cell>
          <cell r="I5240" t="str">
            <v>S1_QB_K229</v>
          </cell>
        </row>
        <row r="5241">
          <cell r="H5241" t="str">
            <v>1Q229.3</v>
          </cell>
          <cell r="I5241" t="str">
            <v>S1_RGMII_CBIT</v>
          </cell>
        </row>
        <row r="5242">
          <cell r="H5242" t="str">
            <v>1Q229.2</v>
          </cell>
          <cell r="I5242" t="str">
            <v>DGND</v>
          </cell>
        </row>
        <row r="5243">
          <cell r="H5243" t="str">
            <v>1RQ180.1</v>
          </cell>
          <cell r="I5243" t="str">
            <v>S1_QB_K180</v>
          </cell>
        </row>
        <row r="5244">
          <cell r="H5244" t="str">
            <v>1RQ180.2</v>
          </cell>
          <cell r="I5244" t="str">
            <v>SC_HSD_K180</v>
          </cell>
        </row>
        <row r="5245">
          <cell r="H5245" t="str">
            <v>1RQ181.1</v>
          </cell>
          <cell r="I5245" t="str">
            <v>S1_QB_K181</v>
          </cell>
        </row>
        <row r="5246">
          <cell r="H5246" t="str">
            <v>1RQ181.2</v>
          </cell>
          <cell r="I5246" t="str">
            <v>SC_HSD_K181</v>
          </cell>
        </row>
        <row r="5247">
          <cell r="H5247" t="str">
            <v>1RQ182.1</v>
          </cell>
          <cell r="I5247" t="str">
            <v>S1_QB_K182</v>
          </cell>
        </row>
        <row r="5248">
          <cell r="H5248" t="str">
            <v>1RQ182.2</v>
          </cell>
          <cell r="I5248" t="str">
            <v>SC_HSD_K182</v>
          </cell>
        </row>
        <row r="5249">
          <cell r="H5249" t="str">
            <v>1RQ183.1</v>
          </cell>
          <cell r="I5249" t="str">
            <v>S1_QB_K183</v>
          </cell>
        </row>
        <row r="5250">
          <cell r="H5250" t="str">
            <v>1RQ183.2</v>
          </cell>
          <cell r="I5250" t="str">
            <v>SC_HSD_K183</v>
          </cell>
        </row>
        <row r="5251">
          <cell r="H5251" t="str">
            <v>1RQ229.1</v>
          </cell>
          <cell r="I5251" t="str">
            <v>S1_QB_K229</v>
          </cell>
        </row>
        <row r="5252">
          <cell r="H5252" t="str">
            <v>1RQ229.2</v>
          </cell>
          <cell r="I5252" t="str">
            <v>SC_HSD_K229</v>
          </cell>
        </row>
        <row r="5253">
          <cell r="H5253" t="str">
            <v>1RR400.1</v>
          </cell>
          <cell r="I5253" t="str">
            <v>S1_P0_TXD0</v>
          </cell>
        </row>
        <row r="5254">
          <cell r="H5254" t="str">
            <v>1RR400.2</v>
          </cell>
          <cell r="I5254" t="str">
            <v>S1_R_P0_TXD0</v>
          </cell>
        </row>
        <row r="5255">
          <cell r="H5255" t="str">
            <v>1RR401.1</v>
          </cell>
          <cell r="I5255" t="str">
            <v>S1_P0_TXD1</v>
          </cell>
        </row>
        <row r="5256">
          <cell r="H5256" t="str">
            <v>1RR401.2</v>
          </cell>
          <cell r="I5256" t="str">
            <v>S1_R_P0_TXD1</v>
          </cell>
        </row>
        <row r="5257">
          <cell r="H5257" t="str">
            <v>1RR402.1</v>
          </cell>
          <cell r="I5257" t="str">
            <v>S1_P0_TXD2</v>
          </cell>
        </row>
        <row r="5258">
          <cell r="H5258" t="str">
            <v>1RR402.2</v>
          </cell>
          <cell r="I5258" t="str">
            <v>S1_R_P0_TXD2</v>
          </cell>
        </row>
        <row r="5259">
          <cell r="H5259" t="str">
            <v>1RR403.1</v>
          </cell>
          <cell r="I5259" t="str">
            <v>S1_P0_TXD3</v>
          </cell>
        </row>
        <row r="5260">
          <cell r="H5260" t="str">
            <v>1RR403.2</v>
          </cell>
          <cell r="I5260" t="str">
            <v>S1_R_P0_TXD3</v>
          </cell>
        </row>
        <row r="5261">
          <cell r="H5261" t="str">
            <v>1RR404.1</v>
          </cell>
          <cell r="I5261" t="str">
            <v>S1_P0_TXC</v>
          </cell>
        </row>
        <row r="5262">
          <cell r="H5262" t="str">
            <v>1RR404.2</v>
          </cell>
          <cell r="I5262" t="str">
            <v>S1_R_P0_TXC</v>
          </cell>
        </row>
        <row r="5263">
          <cell r="H5263" t="str">
            <v>1RR405.1</v>
          </cell>
          <cell r="I5263" t="str">
            <v>S1_P0_TXEN</v>
          </cell>
        </row>
        <row r="5264">
          <cell r="H5264" t="str">
            <v>1RR405.2</v>
          </cell>
          <cell r="I5264" t="str">
            <v>S1_R_P0_TXEN</v>
          </cell>
        </row>
        <row r="5265">
          <cell r="H5265" t="str">
            <v>1RR406.1</v>
          </cell>
          <cell r="I5265" t="str">
            <v>S1_P0_RXER</v>
          </cell>
        </row>
        <row r="5266">
          <cell r="H5266" t="str">
            <v>1RR406.2</v>
          </cell>
          <cell r="I5266" t="str">
            <v>S1_R_P0_RXER</v>
          </cell>
        </row>
        <row r="5267">
          <cell r="H5267" t="str">
            <v>1RR407.1</v>
          </cell>
          <cell r="I5267" t="str">
            <v>S1_P0_RXD1</v>
          </cell>
        </row>
        <row r="5268">
          <cell r="H5268" t="str">
            <v>1RR407.2</v>
          </cell>
          <cell r="I5268" t="str">
            <v>S1_R_P0_RXD1</v>
          </cell>
        </row>
        <row r="5269">
          <cell r="H5269" t="str">
            <v>1RR408.1</v>
          </cell>
          <cell r="I5269" t="str">
            <v>S1_P0_RXD3</v>
          </cell>
        </row>
        <row r="5270">
          <cell r="H5270" t="str">
            <v>1RR408.2</v>
          </cell>
          <cell r="I5270" t="str">
            <v>S1_R_P0_RXD3</v>
          </cell>
        </row>
        <row r="5271">
          <cell r="H5271" t="str">
            <v>1RR409.1</v>
          </cell>
          <cell r="I5271" t="str">
            <v>S1_P0_RXDV</v>
          </cell>
        </row>
        <row r="5272">
          <cell r="H5272" t="str">
            <v>1RR409.2</v>
          </cell>
          <cell r="I5272" t="str">
            <v>S1_R_P0_RXDV</v>
          </cell>
        </row>
        <row r="5273">
          <cell r="H5273" t="str">
            <v>1RR410.1</v>
          </cell>
          <cell r="I5273" t="str">
            <v>S1_P0_RXC</v>
          </cell>
        </row>
        <row r="5274">
          <cell r="H5274" t="str">
            <v>1RR410.2</v>
          </cell>
          <cell r="I5274" t="str">
            <v>S1_R_P0_RXC</v>
          </cell>
        </row>
        <row r="5275">
          <cell r="H5275" t="str">
            <v>1RR411.1</v>
          </cell>
          <cell r="I5275" t="str">
            <v>S1_P0_RXD2</v>
          </cell>
        </row>
        <row r="5276">
          <cell r="H5276" t="str">
            <v>1RR411.2</v>
          </cell>
          <cell r="I5276" t="str">
            <v>S1_R_P0_RXD2</v>
          </cell>
        </row>
        <row r="5277">
          <cell r="H5277" t="str">
            <v>1RR412.1</v>
          </cell>
          <cell r="I5277" t="str">
            <v>S1_P0_TESTD</v>
          </cell>
        </row>
        <row r="5278">
          <cell r="H5278" t="str">
            <v>1RR412.2</v>
          </cell>
          <cell r="I5278" t="str">
            <v>S1_SCANA_HSD289</v>
          </cell>
        </row>
        <row r="5279">
          <cell r="H5279" t="str">
            <v>1RR413.1</v>
          </cell>
          <cell r="I5279" t="str">
            <v>S1_P0_RXD0</v>
          </cell>
        </row>
        <row r="5280">
          <cell r="H5280" t="str">
            <v>1RR413.2</v>
          </cell>
          <cell r="I5280" t="str">
            <v>S1_R_P0_RXD0</v>
          </cell>
        </row>
        <row r="5281">
          <cell r="H5281" t="str">
            <v>SITE1.G1</v>
          </cell>
          <cell r="I5281" t="str">
            <v>S1_P0_RXC</v>
          </cell>
        </row>
        <row r="5282">
          <cell r="H5282" t="str">
            <v>SITE1.K2</v>
          </cell>
          <cell r="I5282" t="str">
            <v>S1_P0_RXD0</v>
          </cell>
        </row>
        <row r="5283">
          <cell r="H5283" t="str">
            <v>SITE1.K1</v>
          </cell>
          <cell r="I5283" t="str">
            <v>S1_P0_RXD1</v>
          </cell>
        </row>
        <row r="5284">
          <cell r="H5284" t="str">
            <v>SITE1.J2</v>
          </cell>
          <cell r="I5284" t="str">
            <v>S1_P0_RXD2</v>
          </cell>
        </row>
        <row r="5285">
          <cell r="H5285" t="str">
            <v>SITE1.J1</v>
          </cell>
          <cell r="I5285" t="str">
            <v>S1_P0_RXD3</v>
          </cell>
        </row>
        <row r="5286">
          <cell r="H5286" t="str">
            <v>SITE1.H2</v>
          </cell>
          <cell r="I5286" t="str">
            <v>S1_P0_RXDV</v>
          </cell>
        </row>
        <row r="5287">
          <cell r="H5287" t="str">
            <v>SITE1.H1</v>
          </cell>
          <cell r="I5287" t="str">
            <v>S1_P0_RXER</v>
          </cell>
        </row>
        <row r="5288">
          <cell r="H5288" t="str">
            <v>SITE1.G2</v>
          </cell>
          <cell r="I5288" t="str">
            <v>S1_P0_TESTD</v>
          </cell>
        </row>
        <row r="5289">
          <cell r="H5289" t="str">
            <v>SITE1.E2</v>
          </cell>
          <cell r="I5289" t="str">
            <v>S1_P0_TXC</v>
          </cell>
        </row>
        <row r="5290">
          <cell r="H5290" t="str">
            <v>SITE1.D2</v>
          </cell>
          <cell r="I5290" t="str">
            <v>S1_P0_TXD0</v>
          </cell>
        </row>
        <row r="5291">
          <cell r="H5291" t="str">
            <v>SITE1.D1</v>
          </cell>
          <cell r="I5291" t="str">
            <v>S1_P0_TXD1</v>
          </cell>
        </row>
        <row r="5292">
          <cell r="H5292" t="str">
            <v>SITE1.C2</v>
          </cell>
          <cell r="I5292" t="str">
            <v>S1_P0_TXD2</v>
          </cell>
        </row>
        <row r="5293">
          <cell r="H5293" t="str">
            <v>SITE1.C1</v>
          </cell>
          <cell r="I5293" t="str">
            <v>S1_P0_TXD3</v>
          </cell>
        </row>
        <row r="5294">
          <cell r="H5294" t="str">
            <v>SITE1.E1</v>
          </cell>
          <cell r="I5294" t="str">
            <v>S1_P0_TXEN</v>
          </cell>
        </row>
        <row r="5295">
          <cell r="H5295" t="str">
            <v>1K172.10</v>
          </cell>
          <cell r="I5295" t="str">
            <v>S1_P1_TXEN</v>
          </cell>
        </row>
        <row r="5296">
          <cell r="H5296" t="str">
            <v>1K172.6</v>
          </cell>
          <cell r="I5296" t="str">
            <v>S1_R_P1_TXD0</v>
          </cell>
        </row>
        <row r="5297">
          <cell r="H5297" t="str">
            <v>1K172.3</v>
          </cell>
          <cell r="I5297" t="str">
            <v>DGND</v>
          </cell>
        </row>
        <row r="5298">
          <cell r="H5298" t="str">
            <v>1K172.2</v>
          </cell>
          <cell r="I5298" t="str">
            <v>S1_DCH_P1_TXEN</v>
          </cell>
        </row>
        <row r="5299">
          <cell r="H5299" t="str">
            <v>1K172.9</v>
          </cell>
          <cell r="I5299" t="str">
            <v>SG1_P1_RXDV</v>
          </cell>
        </row>
        <row r="5300">
          <cell r="H5300" t="str">
            <v>1K172.4</v>
          </cell>
          <cell r="I5300" t="str">
            <v>S1_DCH_P1_TXD0</v>
          </cell>
        </row>
        <row r="5301">
          <cell r="H5301" t="str">
            <v>1K172.7</v>
          </cell>
          <cell r="I5301" t="str">
            <v>S1_1_P1_TXD0</v>
          </cell>
        </row>
        <row r="5302">
          <cell r="H5302" t="str">
            <v>1K172.1</v>
          </cell>
          <cell r="I5302" t="str">
            <v>S1_K172</v>
          </cell>
        </row>
        <row r="5303">
          <cell r="H5303" t="str">
            <v>1K172.5</v>
          </cell>
          <cell r="I5303" t="str">
            <v>S1_K172</v>
          </cell>
        </row>
        <row r="5304">
          <cell r="H5304" t="str">
            <v>1K172.8</v>
          </cell>
          <cell r="I5304" t="str">
            <v>VP5</v>
          </cell>
        </row>
        <row r="5305">
          <cell r="H5305" t="str">
            <v>1K173.10</v>
          </cell>
          <cell r="I5305" t="str">
            <v>S1_R_P1_TXD1</v>
          </cell>
        </row>
        <row r="5306">
          <cell r="H5306" t="str">
            <v>1K173.6</v>
          </cell>
          <cell r="I5306" t="str">
            <v>S1_R_P1_TXC</v>
          </cell>
        </row>
        <row r="5307">
          <cell r="H5307" t="str">
            <v>1K173.3</v>
          </cell>
          <cell r="I5307" t="str">
            <v>DGND</v>
          </cell>
        </row>
        <row r="5308">
          <cell r="H5308" t="str">
            <v>1K173.2</v>
          </cell>
          <cell r="I5308" t="str">
            <v>S1_DCH_P1_TXD1</v>
          </cell>
        </row>
        <row r="5309">
          <cell r="H5309" t="str">
            <v>1K173.9</v>
          </cell>
          <cell r="I5309" t="str">
            <v>S1_1_P1_TXD1</v>
          </cell>
        </row>
        <row r="5310">
          <cell r="H5310" t="str">
            <v>1K173.4</v>
          </cell>
          <cell r="I5310" t="str">
            <v>S1_DCH_P1_TXC</v>
          </cell>
        </row>
        <row r="5311">
          <cell r="H5311" t="str">
            <v>1K173.7</v>
          </cell>
          <cell r="I5311" t="str">
            <v>S1_1_P1_TXC</v>
          </cell>
        </row>
        <row r="5312">
          <cell r="H5312" t="str">
            <v>1K173.1</v>
          </cell>
          <cell r="I5312" t="str">
            <v>S1_K173</v>
          </cell>
        </row>
        <row r="5313">
          <cell r="H5313" t="str">
            <v>1K173.5</v>
          </cell>
          <cell r="I5313" t="str">
            <v>S1_K173</v>
          </cell>
        </row>
        <row r="5314">
          <cell r="H5314" t="str">
            <v>1K173.8</v>
          </cell>
          <cell r="I5314" t="str">
            <v>VP5</v>
          </cell>
        </row>
        <row r="5315">
          <cell r="H5315" t="str">
            <v>1K174.10</v>
          </cell>
          <cell r="I5315" t="str">
            <v>S1_R_P1_TXD2</v>
          </cell>
        </row>
        <row r="5316">
          <cell r="H5316" t="str">
            <v>1K174.6</v>
          </cell>
          <cell r="I5316" t="str">
            <v>S1_P1_RXD0</v>
          </cell>
        </row>
        <row r="5317">
          <cell r="H5317" t="str">
            <v>1K174.3</v>
          </cell>
          <cell r="I5317" t="str">
            <v>DGND</v>
          </cell>
        </row>
        <row r="5318">
          <cell r="H5318" t="str">
            <v>1K174.2</v>
          </cell>
          <cell r="I5318" t="str">
            <v>S1_DCH_P1_TXD2</v>
          </cell>
        </row>
        <row r="5319">
          <cell r="H5319" t="str">
            <v>1K174.9</v>
          </cell>
          <cell r="I5319" t="str">
            <v>S1_1_P1_TXD2</v>
          </cell>
        </row>
        <row r="5320">
          <cell r="H5320" t="str">
            <v>1K174.4</v>
          </cell>
          <cell r="I5320" t="str">
            <v>S1_DCH_P1_RXD0</v>
          </cell>
        </row>
        <row r="5321">
          <cell r="H5321" t="str">
            <v>1K174.7</v>
          </cell>
          <cell r="I5321" t="str">
            <v>SG1_P1_TXD0</v>
          </cell>
        </row>
        <row r="5322">
          <cell r="H5322" t="str">
            <v>1K174.1</v>
          </cell>
          <cell r="I5322" t="str">
            <v>S1_K174</v>
          </cell>
        </row>
        <row r="5323">
          <cell r="H5323" t="str">
            <v>1K174.5</v>
          </cell>
          <cell r="I5323" t="str">
            <v>S1_K174</v>
          </cell>
        </row>
        <row r="5324">
          <cell r="H5324" t="str">
            <v>1K174.8</v>
          </cell>
          <cell r="I5324" t="str">
            <v>VP5</v>
          </cell>
        </row>
        <row r="5325">
          <cell r="H5325" t="str">
            <v>1K175.10</v>
          </cell>
          <cell r="I5325" t="str">
            <v>S1_R_P1_TXD3</v>
          </cell>
        </row>
        <row r="5326">
          <cell r="H5326" t="str">
            <v>1K175.6</v>
          </cell>
          <cell r="I5326" t="str">
            <v>S1_P1_RXER</v>
          </cell>
        </row>
        <row r="5327">
          <cell r="H5327" t="str">
            <v>1K175.3</v>
          </cell>
          <cell r="I5327" t="str">
            <v>DGND</v>
          </cell>
        </row>
        <row r="5328">
          <cell r="H5328" t="str">
            <v>1K175.2</v>
          </cell>
          <cell r="I5328" t="str">
            <v>S1_DCH_P1_TXD3</v>
          </cell>
        </row>
        <row r="5329">
          <cell r="H5329" t="str">
            <v>1K175.9</v>
          </cell>
          <cell r="I5329" t="str">
            <v>S1_1_P1_TXD3</v>
          </cell>
        </row>
        <row r="5330">
          <cell r="H5330" t="str">
            <v>1K175.4</v>
          </cell>
          <cell r="I5330" t="str">
            <v>S1_DCH_P1_RXER</v>
          </cell>
        </row>
        <row r="5331">
          <cell r="H5331" t="str">
            <v>1K175.7</v>
          </cell>
          <cell r="I5331" t="str">
            <v>DGND</v>
          </cell>
        </row>
        <row r="5332">
          <cell r="H5332" t="str">
            <v>1K175.1</v>
          </cell>
          <cell r="I5332" t="str">
            <v>S1_K175</v>
          </cell>
        </row>
        <row r="5333">
          <cell r="H5333" t="str">
            <v>1K175.5</v>
          </cell>
          <cell r="I5333" t="str">
            <v>S1_K175</v>
          </cell>
        </row>
        <row r="5334">
          <cell r="H5334" t="str">
            <v>1K175.8</v>
          </cell>
          <cell r="I5334" t="str">
            <v>VP5</v>
          </cell>
        </row>
        <row r="5335">
          <cell r="H5335" t="str">
            <v>1K234.10</v>
          </cell>
          <cell r="I5335" t="str">
            <v>S1_P1_RXC</v>
          </cell>
        </row>
        <row r="5336">
          <cell r="H5336" t="str">
            <v>1K234.6</v>
          </cell>
          <cell r="I5336" t="str">
            <v>S1_P1_RXD2</v>
          </cell>
        </row>
        <row r="5337">
          <cell r="H5337" t="str">
            <v>1K234.3</v>
          </cell>
          <cell r="I5337" t="str">
            <v>DGND</v>
          </cell>
        </row>
        <row r="5338">
          <cell r="H5338" t="str">
            <v>1K234.2</v>
          </cell>
          <cell r="I5338" t="str">
            <v>S1_DCH_P1_RXC</v>
          </cell>
        </row>
        <row r="5339">
          <cell r="H5339" t="str">
            <v>1K234.9</v>
          </cell>
          <cell r="I5339" t="str">
            <v>SG1_P1_TXC</v>
          </cell>
        </row>
        <row r="5340">
          <cell r="H5340" t="str">
            <v>1K234.4</v>
          </cell>
          <cell r="I5340" t="str">
            <v>S1_DCH_P1_RXD2</v>
          </cell>
        </row>
        <row r="5341">
          <cell r="H5341" t="str">
            <v>1K234.7</v>
          </cell>
          <cell r="I5341" t="str">
            <v>SG1_P1_TXD2</v>
          </cell>
        </row>
        <row r="5342">
          <cell r="H5342" t="str">
            <v>1K234.1</v>
          </cell>
          <cell r="I5342" t="str">
            <v>S1_RGMII_CBIT</v>
          </cell>
        </row>
        <row r="5343">
          <cell r="H5343" t="str">
            <v>1K234.5</v>
          </cell>
          <cell r="I5343" t="str">
            <v>S1_RGMII_CBIT</v>
          </cell>
        </row>
        <row r="5344">
          <cell r="H5344" t="str">
            <v>1K234.8</v>
          </cell>
          <cell r="I5344" t="str">
            <v>VP5</v>
          </cell>
        </row>
        <row r="5345">
          <cell r="H5345" t="str">
            <v>1K235.10</v>
          </cell>
          <cell r="I5345" t="str">
            <v>S1_1_P1_TXD0</v>
          </cell>
        </row>
        <row r="5346">
          <cell r="H5346" t="str">
            <v>1K235.6</v>
          </cell>
          <cell r="I5346" t="str">
            <v>S1_1_P1_TXD1</v>
          </cell>
        </row>
        <row r="5347">
          <cell r="H5347" t="str">
            <v>1K235.3</v>
          </cell>
          <cell r="I5347" t="str">
            <v>DGND</v>
          </cell>
        </row>
        <row r="5348">
          <cell r="H5348" t="str">
            <v>1K235.2</v>
          </cell>
          <cell r="I5348" t="str">
            <v>SD1_P1_TXD0_DSP</v>
          </cell>
        </row>
        <row r="5349">
          <cell r="H5349" t="str">
            <v>1K235.9</v>
          </cell>
          <cell r="I5349" t="str">
            <v>SG1_P1_RXD0</v>
          </cell>
        </row>
        <row r="5350">
          <cell r="H5350" t="str">
            <v>1K235.4</v>
          </cell>
          <cell r="I5350" t="str">
            <v>SD1_P1_TXD1_DSP</v>
          </cell>
        </row>
        <row r="5351">
          <cell r="H5351" t="str">
            <v>1K235.7</v>
          </cell>
          <cell r="I5351" t="str">
            <v>SG1_P1_RXD1</v>
          </cell>
        </row>
        <row r="5352">
          <cell r="H5352" t="str">
            <v>1K235.1</v>
          </cell>
          <cell r="I5352" t="str">
            <v>S1_RGMII_CBIT</v>
          </cell>
        </row>
        <row r="5353">
          <cell r="H5353" t="str">
            <v>1K235.5</v>
          </cell>
          <cell r="I5353" t="str">
            <v>S1_RGMII_CBIT</v>
          </cell>
        </row>
        <row r="5354">
          <cell r="H5354" t="str">
            <v>1K235.8</v>
          </cell>
          <cell r="I5354" t="str">
            <v>VP5</v>
          </cell>
        </row>
        <row r="5355">
          <cell r="H5355" t="str">
            <v>1K236.10</v>
          </cell>
          <cell r="I5355" t="str">
            <v>S1_1_P1_TXC</v>
          </cell>
        </row>
        <row r="5356">
          <cell r="H5356" t="str">
            <v>1K236.6</v>
          </cell>
          <cell r="I5356" t="str">
            <v>S1_1_P1_TXD2</v>
          </cell>
        </row>
        <row r="5357">
          <cell r="H5357" t="str">
            <v>1K236.3</v>
          </cell>
          <cell r="I5357" t="str">
            <v>DGND</v>
          </cell>
        </row>
        <row r="5358">
          <cell r="H5358" t="str">
            <v>1K236.2</v>
          </cell>
          <cell r="I5358" t="str">
            <v>SD1_P1_TXC_DSP</v>
          </cell>
        </row>
        <row r="5359">
          <cell r="H5359" t="str">
            <v>1K236.9</v>
          </cell>
          <cell r="I5359" t="str">
            <v>SG1_P1_RXC</v>
          </cell>
        </row>
        <row r="5360">
          <cell r="H5360" t="str">
            <v>1K236.4</v>
          </cell>
          <cell r="I5360" t="str">
            <v>SD1_P1_TXD2_DSP</v>
          </cell>
        </row>
        <row r="5361">
          <cell r="H5361" t="str">
            <v>1K236.7</v>
          </cell>
          <cell r="I5361" t="str">
            <v>SG1_P1_RXD2</v>
          </cell>
        </row>
        <row r="5362">
          <cell r="H5362" t="str">
            <v>1K236.1</v>
          </cell>
          <cell r="I5362" t="str">
            <v>S1_RGMII_CBIT</v>
          </cell>
        </row>
        <row r="5363">
          <cell r="H5363" t="str">
            <v>1K236.5</v>
          </cell>
          <cell r="I5363" t="str">
            <v>S1_RGMII_CBIT</v>
          </cell>
        </row>
        <row r="5364">
          <cell r="H5364" t="str">
            <v>1K236.8</v>
          </cell>
          <cell r="I5364" t="str">
            <v>VP5</v>
          </cell>
        </row>
        <row r="5365">
          <cell r="H5365" t="str">
            <v>1K237.10</v>
          </cell>
          <cell r="I5365" t="str">
            <v>S1_1_P1_TXD3</v>
          </cell>
        </row>
        <row r="5366">
          <cell r="H5366" t="str">
            <v>1K237.6</v>
          </cell>
          <cell r="I5366" t="str">
            <v>S1_P1_RXD1</v>
          </cell>
        </row>
        <row r="5367">
          <cell r="H5367" t="str">
            <v>1K237.3</v>
          </cell>
          <cell r="I5367" t="str">
            <v>DGND</v>
          </cell>
        </row>
        <row r="5368">
          <cell r="H5368" t="str">
            <v>1K237.2</v>
          </cell>
          <cell r="I5368" t="str">
            <v>SD1_P1_TXD3_DSP</v>
          </cell>
        </row>
        <row r="5369">
          <cell r="H5369" t="str">
            <v>1K237.9</v>
          </cell>
          <cell r="I5369" t="str">
            <v>SG1_P1_RXD3</v>
          </cell>
        </row>
        <row r="5370">
          <cell r="H5370" t="str">
            <v>1K237.4</v>
          </cell>
          <cell r="I5370" t="str">
            <v>S1_DCH_P1_RXD1</v>
          </cell>
        </row>
        <row r="5371">
          <cell r="H5371" t="str">
            <v>1K237.7</v>
          </cell>
          <cell r="I5371" t="str">
            <v>SG1_P1_TXD1</v>
          </cell>
        </row>
        <row r="5372">
          <cell r="H5372" t="str">
            <v>1K237.1</v>
          </cell>
          <cell r="I5372" t="str">
            <v>S1_RGMII_CBIT</v>
          </cell>
        </row>
        <row r="5373">
          <cell r="H5373" t="str">
            <v>1K237.5</v>
          </cell>
          <cell r="I5373" t="str">
            <v>S1_RGMII_CBIT</v>
          </cell>
        </row>
        <row r="5374">
          <cell r="H5374" t="str">
            <v>1K237.8</v>
          </cell>
          <cell r="I5374" t="str">
            <v>VP5</v>
          </cell>
        </row>
        <row r="5375">
          <cell r="H5375" t="str">
            <v>1K238.10</v>
          </cell>
          <cell r="I5375" t="str">
            <v>S1_P1_RXD3</v>
          </cell>
        </row>
        <row r="5376">
          <cell r="H5376" t="str">
            <v>1K238.6</v>
          </cell>
          <cell r="I5376" t="str">
            <v>S1_P1_RXDV</v>
          </cell>
        </row>
        <row r="5377">
          <cell r="H5377" t="str">
            <v>1K238.3</v>
          </cell>
          <cell r="I5377" t="str">
            <v>DGND</v>
          </cell>
        </row>
        <row r="5378">
          <cell r="H5378" t="str">
            <v>1K238.2</v>
          </cell>
          <cell r="I5378" t="str">
            <v>S1_DCH_P1_RXD3</v>
          </cell>
        </row>
        <row r="5379">
          <cell r="H5379" t="str">
            <v>1K238.9</v>
          </cell>
          <cell r="I5379" t="str">
            <v>SG1_P1_TXD3</v>
          </cell>
        </row>
        <row r="5380">
          <cell r="H5380" t="str">
            <v>1K238.4</v>
          </cell>
          <cell r="I5380" t="str">
            <v>S1_DCH_P1_RXDV</v>
          </cell>
        </row>
        <row r="5381">
          <cell r="H5381" t="str">
            <v>1K238.7</v>
          </cell>
          <cell r="I5381" t="str">
            <v>SG1_P1_TXEN</v>
          </cell>
        </row>
        <row r="5382">
          <cell r="H5382" t="str">
            <v>1K238.1</v>
          </cell>
          <cell r="I5382" t="str">
            <v>S1_RGMII_CBIT</v>
          </cell>
        </row>
        <row r="5383">
          <cell r="H5383" t="str">
            <v>1K238.5</v>
          </cell>
          <cell r="I5383" t="str">
            <v>S1_RGMII_CBIT</v>
          </cell>
        </row>
        <row r="5384">
          <cell r="H5384" t="str">
            <v>1K238.8</v>
          </cell>
          <cell r="I5384" t="str">
            <v>VP5</v>
          </cell>
        </row>
        <row r="5385">
          <cell r="H5385" t="str">
            <v>1Q172.1</v>
          </cell>
          <cell r="I5385" t="str">
            <v>S1_QB_K172</v>
          </cell>
        </row>
        <row r="5386">
          <cell r="H5386" t="str">
            <v>1Q172.3</v>
          </cell>
          <cell r="I5386" t="str">
            <v>S1_K172</v>
          </cell>
        </row>
        <row r="5387">
          <cell r="H5387" t="str">
            <v>1Q172.2</v>
          </cell>
          <cell r="I5387" t="str">
            <v>DGND</v>
          </cell>
        </row>
        <row r="5388">
          <cell r="H5388" t="str">
            <v>1Q173.1</v>
          </cell>
          <cell r="I5388" t="str">
            <v>S1_QB_K173</v>
          </cell>
        </row>
        <row r="5389">
          <cell r="H5389" t="str">
            <v>1Q173.3</v>
          </cell>
          <cell r="I5389" t="str">
            <v>S1_K173</v>
          </cell>
        </row>
        <row r="5390">
          <cell r="H5390" t="str">
            <v>1Q173.2</v>
          </cell>
          <cell r="I5390" t="str">
            <v>DGND</v>
          </cell>
        </row>
        <row r="5391">
          <cell r="H5391" t="str">
            <v>1Q174.1</v>
          </cell>
          <cell r="I5391" t="str">
            <v>S1_QB_K174</v>
          </cell>
        </row>
        <row r="5392">
          <cell r="H5392" t="str">
            <v>1Q174.3</v>
          </cell>
          <cell r="I5392" t="str">
            <v>S1_K174</v>
          </cell>
        </row>
        <row r="5393">
          <cell r="H5393" t="str">
            <v>1Q174.2</v>
          </cell>
          <cell r="I5393" t="str">
            <v>DGND</v>
          </cell>
        </row>
        <row r="5394">
          <cell r="H5394" t="str">
            <v>1Q175.1</v>
          </cell>
          <cell r="I5394" t="str">
            <v>S1_QB_K175</v>
          </cell>
        </row>
        <row r="5395">
          <cell r="H5395" t="str">
            <v>1Q175.3</v>
          </cell>
          <cell r="I5395" t="str">
            <v>S1_K175</v>
          </cell>
        </row>
        <row r="5396">
          <cell r="H5396" t="str">
            <v>1Q175.2</v>
          </cell>
          <cell r="I5396" t="str">
            <v>DGND</v>
          </cell>
        </row>
        <row r="5397">
          <cell r="H5397" t="str">
            <v>1RQ172.1</v>
          </cell>
          <cell r="I5397" t="str">
            <v>S1_QB_K172</v>
          </cell>
        </row>
        <row r="5398">
          <cell r="H5398" t="str">
            <v>1RQ172.2</v>
          </cell>
          <cell r="I5398" t="str">
            <v>SC_HSD_K172</v>
          </cell>
        </row>
        <row r="5399">
          <cell r="H5399" t="str">
            <v>1RQ173.1</v>
          </cell>
          <cell r="I5399" t="str">
            <v>S1_QB_K173</v>
          </cell>
        </row>
        <row r="5400">
          <cell r="H5400" t="str">
            <v>1RQ173.2</v>
          </cell>
          <cell r="I5400" t="str">
            <v>SC_HSD_K173</v>
          </cell>
        </row>
        <row r="5401">
          <cell r="H5401" t="str">
            <v>1RQ174.1</v>
          </cell>
          <cell r="I5401" t="str">
            <v>S1_QB_K174</v>
          </cell>
        </row>
        <row r="5402">
          <cell r="H5402" t="str">
            <v>1RQ174.2</v>
          </cell>
          <cell r="I5402" t="str">
            <v>SC_HSD_K174</v>
          </cell>
        </row>
        <row r="5403">
          <cell r="H5403" t="str">
            <v>1RQ175.1</v>
          </cell>
          <cell r="I5403" t="str">
            <v>S1_QB_K175</v>
          </cell>
        </row>
        <row r="5404">
          <cell r="H5404" t="str">
            <v>1RQ175.2</v>
          </cell>
          <cell r="I5404" t="str">
            <v>SC_HSD_K175</v>
          </cell>
        </row>
        <row r="5405">
          <cell r="H5405" t="str">
            <v>1RR50.1</v>
          </cell>
          <cell r="I5405" t="str">
            <v>S1_P1_TXD0</v>
          </cell>
        </row>
        <row r="5406">
          <cell r="H5406" t="str">
            <v>1RR50.2</v>
          </cell>
          <cell r="I5406" t="str">
            <v>S1_R_P1_TXD0</v>
          </cell>
        </row>
        <row r="5407">
          <cell r="H5407" t="str">
            <v>1RR51.1</v>
          </cell>
          <cell r="I5407" t="str">
            <v>S1_P1_TXD1</v>
          </cell>
        </row>
        <row r="5408">
          <cell r="H5408" t="str">
            <v>1RR51.2</v>
          </cell>
          <cell r="I5408" t="str">
            <v>S1_R_P1_TXD1</v>
          </cell>
        </row>
        <row r="5409">
          <cell r="H5409" t="str">
            <v>1RR52.1</v>
          </cell>
          <cell r="I5409" t="str">
            <v>S1_P1_TXD2</v>
          </cell>
        </row>
        <row r="5410">
          <cell r="H5410" t="str">
            <v>1RR52.2</v>
          </cell>
          <cell r="I5410" t="str">
            <v>S1_R_P1_TXD2</v>
          </cell>
        </row>
        <row r="5411">
          <cell r="H5411" t="str">
            <v>1RR53.1</v>
          </cell>
          <cell r="I5411" t="str">
            <v>S1_P1_TXD3</v>
          </cell>
        </row>
        <row r="5412">
          <cell r="H5412" t="str">
            <v>1RR53.2</v>
          </cell>
          <cell r="I5412" t="str">
            <v>S1_R_P1_TXD3</v>
          </cell>
        </row>
        <row r="5413">
          <cell r="H5413" t="str">
            <v>1RR54.1</v>
          </cell>
          <cell r="I5413" t="str">
            <v>S1_P1_TXC</v>
          </cell>
        </row>
        <row r="5414">
          <cell r="H5414" t="str">
            <v>1RR54.2</v>
          </cell>
          <cell r="I5414" t="str">
            <v>S1_R_P1_TXC</v>
          </cell>
        </row>
        <row r="5415">
          <cell r="H5415" t="str">
            <v>1RR55.1</v>
          </cell>
          <cell r="I5415" t="str">
            <v>S1_R_P1_TXD0</v>
          </cell>
        </row>
        <row r="5416">
          <cell r="H5416" t="str">
            <v>1RR55.2</v>
          </cell>
          <cell r="I5416" t="str">
            <v>S1_PH_P1_TXD0</v>
          </cell>
        </row>
        <row r="5417">
          <cell r="H5417" t="str">
            <v>1RR56.1</v>
          </cell>
          <cell r="I5417" t="str">
            <v>S1_R_P1_TXD1</v>
          </cell>
        </row>
        <row r="5418">
          <cell r="H5418" t="str">
            <v>1RR56.2</v>
          </cell>
          <cell r="I5418" t="str">
            <v>S1_PH_P1_TXD1</v>
          </cell>
        </row>
        <row r="5419">
          <cell r="H5419" t="str">
            <v>1RR57.1</v>
          </cell>
          <cell r="I5419" t="str">
            <v>S1_R_P1_TXD2</v>
          </cell>
        </row>
        <row r="5420">
          <cell r="H5420" t="str">
            <v>1RR57.2</v>
          </cell>
          <cell r="I5420" t="str">
            <v>S1_PH_P1_TXD2</v>
          </cell>
        </row>
        <row r="5421">
          <cell r="H5421" t="str">
            <v>1RR58.1</v>
          </cell>
          <cell r="I5421" t="str">
            <v>S1_R_P1_TXD3</v>
          </cell>
        </row>
        <row r="5422">
          <cell r="H5422" t="str">
            <v>1RR58.2</v>
          </cell>
          <cell r="I5422" t="str">
            <v>S1_PH_P1_TXD3</v>
          </cell>
        </row>
        <row r="5423">
          <cell r="H5423" t="str">
            <v>S1_P1_TXD0.1</v>
          </cell>
          <cell r="I5423" t="str">
            <v>SG1_SRC_DVDD33</v>
          </cell>
        </row>
        <row r="5424">
          <cell r="H5424" t="str">
            <v>S1_P1_TXD0.2</v>
          </cell>
          <cell r="I5424" t="str">
            <v>S1_PH_P1_TXD0</v>
          </cell>
        </row>
        <row r="5425">
          <cell r="H5425" t="str">
            <v>S1_P1_TXD0.3</v>
          </cell>
          <cell r="I5425" t="str">
            <v>DGND</v>
          </cell>
        </row>
        <row r="5426">
          <cell r="H5426" t="str">
            <v>S1_P1_TXD1.1</v>
          </cell>
          <cell r="I5426" t="str">
            <v>SG1_SRC_DVDD33</v>
          </cell>
        </row>
        <row r="5427">
          <cell r="H5427" t="str">
            <v>S1_P1_TXD1.2</v>
          </cell>
          <cell r="I5427" t="str">
            <v>S1_PH_P1_TXD1</v>
          </cell>
        </row>
        <row r="5428">
          <cell r="H5428" t="str">
            <v>S1_P1_TXD1.3</v>
          </cell>
          <cell r="I5428" t="str">
            <v>DGND</v>
          </cell>
        </row>
        <row r="5429">
          <cell r="H5429" t="str">
            <v>S1_P1_TXD2.1</v>
          </cell>
          <cell r="I5429" t="str">
            <v>SG1_SRC_DVDD33</v>
          </cell>
        </row>
        <row r="5430">
          <cell r="H5430" t="str">
            <v>S1_P1_TXD2.2</v>
          </cell>
          <cell r="I5430" t="str">
            <v>S1_PH_P1_TXD2</v>
          </cell>
        </row>
        <row r="5431">
          <cell r="H5431" t="str">
            <v>S1_P1_TXD2.3</v>
          </cell>
          <cell r="I5431" t="str">
            <v>DGND</v>
          </cell>
        </row>
        <row r="5432">
          <cell r="H5432" t="str">
            <v>S1_P1_TXD3.1</v>
          </cell>
          <cell r="I5432" t="str">
            <v>SG1_SRC_DVDD33</v>
          </cell>
        </row>
        <row r="5433">
          <cell r="H5433" t="str">
            <v>S1_P1_TXD3.2</v>
          </cell>
          <cell r="I5433" t="str">
            <v>S1_PH_P1_TXD3</v>
          </cell>
        </row>
        <row r="5434">
          <cell r="H5434" t="str">
            <v>S1_P1_TXD3.3</v>
          </cell>
          <cell r="I5434" t="str">
            <v>DGND</v>
          </cell>
        </row>
        <row r="5435">
          <cell r="H5435" t="str">
            <v>SITE1.R18</v>
          </cell>
          <cell r="I5435" t="str">
            <v>S1_P1_RXC</v>
          </cell>
        </row>
        <row r="5436">
          <cell r="H5436" t="str">
            <v>SITE1.M18</v>
          </cell>
          <cell r="I5436" t="str">
            <v>S1_P1_RXD0</v>
          </cell>
        </row>
        <row r="5437">
          <cell r="H5437" t="str">
            <v>SITE1.M19</v>
          </cell>
          <cell r="I5437" t="str">
            <v>S1_P1_RXD1</v>
          </cell>
        </row>
        <row r="5438">
          <cell r="H5438" t="str">
            <v>SITE1.N18</v>
          </cell>
          <cell r="I5438" t="str">
            <v>S1_P1_RXD2</v>
          </cell>
        </row>
        <row r="5439">
          <cell r="H5439" t="str">
            <v>SITE1.N19</v>
          </cell>
          <cell r="I5439" t="str">
            <v>S1_P1_RXD3</v>
          </cell>
        </row>
        <row r="5440">
          <cell r="H5440" t="str">
            <v>SITE1.P18</v>
          </cell>
          <cell r="I5440" t="str">
            <v>S1_P1_RXDV</v>
          </cell>
        </row>
        <row r="5441">
          <cell r="H5441" t="str">
            <v>SITE1.P19</v>
          </cell>
          <cell r="I5441" t="str">
            <v>S1_P1_RXER</v>
          </cell>
        </row>
        <row r="5442">
          <cell r="H5442" t="str">
            <v>SITE1.U18</v>
          </cell>
          <cell r="I5442" t="str">
            <v>S1_DCH_P1_TESTD</v>
          </cell>
        </row>
        <row r="5443">
          <cell r="H5443" t="str">
            <v>SITE1.T19</v>
          </cell>
          <cell r="I5443" t="str">
            <v>S1_P1_TXC</v>
          </cell>
        </row>
        <row r="5444">
          <cell r="H5444" t="str">
            <v>SITE1.V19</v>
          </cell>
          <cell r="I5444" t="str">
            <v>S1_P1_TXD0</v>
          </cell>
        </row>
        <row r="5445">
          <cell r="H5445" t="str">
            <v>SITE1.V18</v>
          </cell>
          <cell r="I5445" t="str">
            <v>S1_P1_TXD1</v>
          </cell>
        </row>
        <row r="5446">
          <cell r="H5446" t="str">
            <v>SITE1.W18</v>
          </cell>
          <cell r="I5446" t="str">
            <v>S1_P1_TXD2</v>
          </cell>
        </row>
        <row r="5447">
          <cell r="H5447" t="str">
            <v>SITE1.V17</v>
          </cell>
          <cell r="I5447" t="str">
            <v>S1_P1_TXD3</v>
          </cell>
        </row>
        <row r="5448">
          <cell r="H5448" t="str">
            <v>SITE1.U19</v>
          </cell>
          <cell r="I5448" t="str">
            <v>S1_P1_TXEN</v>
          </cell>
        </row>
        <row r="5449">
          <cell r="H5449" t="str">
            <v>1K176.10</v>
          </cell>
          <cell r="I5449" t="str">
            <v>S1_P5_TXEN</v>
          </cell>
        </row>
        <row r="5450">
          <cell r="H5450" t="str">
            <v>1K176.6</v>
          </cell>
          <cell r="I5450" t="str">
            <v>S1_R_P5_TXD0</v>
          </cell>
        </row>
        <row r="5451">
          <cell r="H5451" t="str">
            <v>1K176.3</v>
          </cell>
          <cell r="I5451" t="str">
            <v>DGND</v>
          </cell>
        </row>
        <row r="5452">
          <cell r="H5452" t="str">
            <v>1K176.2</v>
          </cell>
          <cell r="I5452" t="str">
            <v>S1_DCH_P5_TXEN</v>
          </cell>
        </row>
        <row r="5453">
          <cell r="H5453" t="str">
            <v>1K176.9</v>
          </cell>
          <cell r="I5453" t="str">
            <v>SG1_P5_RXDV</v>
          </cell>
        </row>
        <row r="5454">
          <cell r="H5454" t="str">
            <v>1K176.4</v>
          </cell>
          <cell r="I5454" t="str">
            <v>S1_DCH_P5_TXD0</v>
          </cell>
        </row>
        <row r="5455">
          <cell r="H5455" t="str">
            <v>1K176.7</v>
          </cell>
          <cell r="I5455" t="str">
            <v>S1_1_P5_TXD0</v>
          </cell>
        </row>
        <row r="5456">
          <cell r="H5456" t="str">
            <v>1K176.1</v>
          </cell>
          <cell r="I5456" t="str">
            <v>S1_K176</v>
          </cell>
        </row>
        <row r="5457">
          <cell r="H5457" t="str">
            <v>1K176.5</v>
          </cell>
          <cell r="I5457" t="str">
            <v>S1_K176</v>
          </cell>
        </row>
        <row r="5458">
          <cell r="H5458" t="str">
            <v>1K176.8</v>
          </cell>
          <cell r="I5458" t="str">
            <v>VP5</v>
          </cell>
        </row>
        <row r="5459">
          <cell r="H5459" t="str">
            <v>1K177.10</v>
          </cell>
          <cell r="I5459" t="str">
            <v>S1_R_P5_TXD1</v>
          </cell>
        </row>
        <row r="5460">
          <cell r="H5460" t="str">
            <v>1K177.6</v>
          </cell>
          <cell r="I5460" t="str">
            <v>S1_R_P5_TXC</v>
          </cell>
        </row>
        <row r="5461">
          <cell r="H5461" t="str">
            <v>1K177.3</v>
          </cell>
          <cell r="I5461" t="str">
            <v>DGND</v>
          </cell>
        </row>
        <row r="5462">
          <cell r="H5462" t="str">
            <v>1K177.2</v>
          </cell>
          <cell r="I5462" t="str">
            <v>S1_DCH_P5_TXD1</v>
          </cell>
        </row>
        <row r="5463">
          <cell r="H5463" t="str">
            <v>1K177.9</v>
          </cell>
          <cell r="I5463" t="str">
            <v>S1_1_P5_TXD1</v>
          </cell>
        </row>
        <row r="5464">
          <cell r="H5464" t="str">
            <v>1K177.4</v>
          </cell>
          <cell r="I5464" t="str">
            <v>S1_DCH_P5_TXC</v>
          </cell>
        </row>
        <row r="5465">
          <cell r="H5465" t="str">
            <v>1K177.7</v>
          </cell>
          <cell r="I5465" t="str">
            <v>S1_1_P5_TXC</v>
          </cell>
        </row>
        <row r="5466">
          <cell r="H5466" t="str">
            <v>1K177.1</v>
          </cell>
          <cell r="I5466" t="str">
            <v>S1_K177</v>
          </cell>
        </row>
        <row r="5467">
          <cell r="H5467" t="str">
            <v>1K177.5</v>
          </cell>
          <cell r="I5467" t="str">
            <v>S1_K177</v>
          </cell>
        </row>
        <row r="5468">
          <cell r="H5468" t="str">
            <v>1K177.8</v>
          </cell>
          <cell r="I5468" t="str">
            <v>VP5</v>
          </cell>
        </row>
        <row r="5469">
          <cell r="H5469" t="str">
            <v>1K178.10</v>
          </cell>
          <cell r="I5469" t="str">
            <v>S1_R_P5_TXD2</v>
          </cell>
        </row>
        <row r="5470">
          <cell r="H5470" t="str">
            <v>1K178.6</v>
          </cell>
          <cell r="I5470" t="str">
            <v>S1_P5_RXD0</v>
          </cell>
        </row>
        <row r="5471">
          <cell r="H5471" t="str">
            <v>1K178.3</v>
          </cell>
          <cell r="I5471" t="str">
            <v>DGND</v>
          </cell>
        </row>
        <row r="5472">
          <cell r="H5472" t="str">
            <v>1K178.2</v>
          </cell>
          <cell r="I5472" t="str">
            <v>S1_DCH_P5_TXD2</v>
          </cell>
        </row>
        <row r="5473">
          <cell r="H5473" t="str">
            <v>1K178.9</v>
          </cell>
          <cell r="I5473" t="str">
            <v>S1_1_P5_TXD2</v>
          </cell>
        </row>
        <row r="5474">
          <cell r="H5474" t="str">
            <v>1K178.4</v>
          </cell>
          <cell r="I5474" t="str">
            <v>S1_DCH_P5_RXD0</v>
          </cell>
        </row>
        <row r="5475">
          <cell r="H5475" t="str">
            <v>1K178.7</v>
          </cell>
          <cell r="I5475" t="str">
            <v>SG1_P5_TXD0</v>
          </cell>
        </row>
        <row r="5476">
          <cell r="H5476" t="str">
            <v>1K178.1</v>
          </cell>
          <cell r="I5476" t="str">
            <v>S1_K178</v>
          </cell>
        </row>
        <row r="5477">
          <cell r="H5477" t="str">
            <v>1K178.5</v>
          </cell>
          <cell r="I5477" t="str">
            <v>S1_K178</v>
          </cell>
        </row>
        <row r="5478">
          <cell r="H5478" t="str">
            <v>1K178.8</v>
          </cell>
          <cell r="I5478" t="str">
            <v>VP5</v>
          </cell>
        </row>
        <row r="5479">
          <cell r="H5479" t="str">
            <v>1K179.10</v>
          </cell>
          <cell r="I5479" t="str">
            <v>S1_R_P5_TXD3</v>
          </cell>
        </row>
        <row r="5480">
          <cell r="H5480" t="str">
            <v>1K179.6</v>
          </cell>
          <cell r="I5480" t="str">
            <v>S1_P5_RXER</v>
          </cell>
        </row>
        <row r="5481">
          <cell r="H5481" t="str">
            <v>1K179.3</v>
          </cell>
          <cell r="I5481" t="str">
            <v>DGND</v>
          </cell>
        </row>
        <row r="5482">
          <cell r="H5482" t="str">
            <v>1K179.2</v>
          </cell>
          <cell r="I5482" t="str">
            <v>S1_DCH_P5_TXD3</v>
          </cell>
        </row>
        <row r="5483">
          <cell r="H5483" t="str">
            <v>1K179.9</v>
          </cell>
          <cell r="I5483" t="str">
            <v>S1_1_P5_TXD3</v>
          </cell>
        </row>
        <row r="5484">
          <cell r="H5484" t="str">
            <v>1K179.4</v>
          </cell>
          <cell r="I5484" t="str">
            <v>S1_DCH_P5_RXER</v>
          </cell>
        </row>
        <row r="5485">
          <cell r="H5485" t="str">
            <v>1K179.7</v>
          </cell>
          <cell r="I5485" t="str">
            <v>DGND</v>
          </cell>
        </row>
        <row r="5486">
          <cell r="H5486" t="str">
            <v>1K179.1</v>
          </cell>
          <cell r="I5486" t="str">
            <v>S1_K179</v>
          </cell>
        </row>
        <row r="5487">
          <cell r="H5487" t="str">
            <v>1K179.5</v>
          </cell>
          <cell r="I5487" t="str">
            <v>S1_K179</v>
          </cell>
        </row>
        <row r="5488">
          <cell r="H5488" t="str">
            <v>1K179.8</v>
          </cell>
          <cell r="I5488" t="str">
            <v>VP5</v>
          </cell>
        </row>
        <row r="5489">
          <cell r="H5489" t="str">
            <v>1K239.10</v>
          </cell>
          <cell r="I5489" t="str">
            <v>S1_P5_RXC</v>
          </cell>
        </row>
        <row r="5490">
          <cell r="H5490" t="str">
            <v>1K239.6</v>
          </cell>
          <cell r="I5490" t="str">
            <v>S1_P5_RXD2</v>
          </cell>
        </row>
        <row r="5491">
          <cell r="H5491" t="str">
            <v>1K239.3</v>
          </cell>
          <cell r="I5491" t="str">
            <v>DGND</v>
          </cell>
        </row>
        <row r="5492">
          <cell r="H5492" t="str">
            <v>1K239.2</v>
          </cell>
          <cell r="I5492" t="str">
            <v>S1_DCH_P5_RXC</v>
          </cell>
        </row>
        <row r="5493">
          <cell r="H5493" t="str">
            <v>1K239.9</v>
          </cell>
          <cell r="I5493" t="str">
            <v>SG1_P5_TXC</v>
          </cell>
        </row>
        <row r="5494">
          <cell r="H5494" t="str">
            <v>1K239.4</v>
          </cell>
          <cell r="I5494" t="str">
            <v>S1_DCH_P5_RXD2</v>
          </cell>
        </row>
        <row r="5495">
          <cell r="H5495" t="str">
            <v>1K239.7</v>
          </cell>
          <cell r="I5495" t="str">
            <v>SG1_P5_TXD2</v>
          </cell>
        </row>
        <row r="5496">
          <cell r="H5496" t="str">
            <v>1K239.1</v>
          </cell>
          <cell r="I5496" t="str">
            <v>S1_RGMII_CBIT</v>
          </cell>
        </row>
        <row r="5497">
          <cell r="H5497" t="str">
            <v>1K239.5</v>
          </cell>
          <cell r="I5497" t="str">
            <v>S1_RGMII_CBIT</v>
          </cell>
        </row>
        <row r="5498">
          <cell r="H5498" t="str">
            <v>1K239.8</v>
          </cell>
          <cell r="I5498" t="str">
            <v>VP5</v>
          </cell>
        </row>
        <row r="5499">
          <cell r="H5499" t="str">
            <v>1K240.10</v>
          </cell>
          <cell r="I5499" t="str">
            <v>S1_1_P5_TXD0</v>
          </cell>
        </row>
        <row r="5500">
          <cell r="H5500" t="str">
            <v>1K240.6</v>
          </cell>
          <cell r="I5500" t="str">
            <v>S1_1_P5_TXD1</v>
          </cell>
        </row>
        <row r="5501">
          <cell r="H5501" t="str">
            <v>1K240.3</v>
          </cell>
          <cell r="I5501" t="str">
            <v>DGND</v>
          </cell>
        </row>
        <row r="5502">
          <cell r="H5502" t="str">
            <v>1K240.2</v>
          </cell>
          <cell r="I5502" t="str">
            <v>SD1_P5_TXD0_DSP</v>
          </cell>
        </row>
        <row r="5503">
          <cell r="H5503" t="str">
            <v>1K240.9</v>
          </cell>
          <cell r="I5503" t="str">
            <v>SG1_P5_RXD0</v>
          </cell>
        </row>
        <row r="5504">
          <cell r="H5504" t="str">
            <v>1K240.4</v>
          </cell>
          <cell r="I5504" t="str">
            <v>SD1_P5_TXD1_DSP</v>
          </cell>
        </row>
        <row r="5505">
          <cell r="H5505" t="str">
            <v>1K240.7</v>
          </cell>
          <cell r="I5505" t="str">
            <v>SG1_P5_RXD1</v>
          </cell>
        </row>
        <row r="5506">
          <cell r="H5506" t="str">
            <v>1K240.1</v>
          </cell>
          <cell r="I5506" t="str">
            <v>S1_RGMII_CBIT</v>
          </cell>
        </row>
        <row r="5507">
          <cell r="H5507" t="str">
            <v>1K240.5</v>
          </cell>
          <cell r="I5507" t="str">
            <v>S1_RGMII_CBIT</v>
          </cell>
        </row>
        <row r="5508">
          <cell r="H5508" t="str">
            <v>1K240.8</v>
          </cell>
          <cell r="I5508" t="str">
            <v>VP5</v>
          </cell>
        </row>
        <row r="5509">
          <cell r="H5509" t="str">
            <v>1K241.10</v>
          </cell>
          <cell r="I5509" t="str">
            <v>S1_1_P5_TXC</v>
          </cell>
        </row>
        <row r="5510">
          <cell r="H5510" t="str">
            <v>1K241.6</v>
          </cell>
          <cell r="I5510" t="str">
            <v>S1_1_P5_TXD2</v>
          </cell>
        </row>
        <row r="5511">
          <cell r="H5511" t="str">
            <v>1K241.3</v>
          </cell>
          <cell r="I5511" t="str">
            <v>DGND</v>
          </cell>
        </row>
        <row r="5512">
          <cell r="H5512" t="str">
            <v>1K241.2</v>
          </cell>
          <cell r="I5512" t="str">
            <v>SD1_P5_TXC_DSP</v>
          </cell>
        </row>
        <row r="5513">
          <cell r="H5513" t="str">
            <v>1K241.9</v>
          </cell>
          <cell r="I5513" t="str">
            <v>SG1_P5_RXC</v>
          </cell>
        </row>
        <row r="5514">
          <cell r="H5514" t="str">
            <v>1K241.4</v>
          </cell>
          <cell r="I5514" t="str">
            <v>SD1_P5_TXD2_DSP</v>
          </cell>
        </row>
        <row r="5515">
          <cell r="H5515" t="str">
            <v>1K241.7</v>
          </cell>
          <cell r="I5515" t="str">
            <v>SG1_P5_RXD2</v>
          </cell>
        </row>
        <row r="5516">
          <cell r="H5516" t="str">
            <v>1K241.1</v>
          </cell>
          <cell r="I5516" t="str">
            <v>S1_RGMII_CBIT</v>
          </cell>
        </row>
        <row r="5517">
          <cell r="H5517" t="str">
            <v>1K241.5</v>
          </cell>
          <cell r="I5517" t="str">
            <v>S1_RGMII_CBIT</v>
          </cell>
        </row>
        <row r="5518">
          <cell r="H5518" t="str">
            <v>1K241.8</v>
          </cell>
          <cell r="I5518" t="str">
            <v>VP5</v>
          </cell>
        </row>
        <row r="5519">
          <cell r="H5519" t="str">
            <v>1K242.10</v>
          </cell>
          <cell r="I5519" t="str">
            <v>S1_1_P5_TXD3</v>
          </cell>
        </row>
        <row r="5520">
          <cell r="H5520" t="str">
            <v>1K242.6</v>
          </cell>
          <cell r="I5520" t="str">
            <v>S1_P5_RXD1</v>
          </cell>
        </row>
        <row r="5521">
          <cell r="H5521" t="str">
            <v>1K242.3</v>
          </cell>
          <cell r="I5521" t="str">
            <v>DGND</v>
          </cell>
        </row>
        <row r="5522">
          <cell r="H5522" t="str">
            <v>1K242.2</v>
          </cell>
          <cell r="I5522" t="str">
            <v>SD1_P5_TXD3_DSP</v>
          </cell>
        </row>
        <row r="5523">
          <cell r="H5523" t="str">
            <v>1K242.9</v>
          </cell>
          <cell r="I5523" t="str">
            <v>SG1_P5_RXD3</v>
          </cell>
        </row>
        <row r="5524">
          <cell r="H5524" t="str">
            <v>1K242.4</v>
          </cell>
          <cell r="I5524" t="str">
            <v>S1_DCH_P5_RXD1</v>
          </cell>
        </row>
        <row r="5525">
          <cell r="H5525" t="str">
            <v>1K242.7</v>
          </cell>
          <cell r="I5525" t="str">
            <v>SG1_P5_TXD1</v>
          </cell>
        </row>
        <row r="5526">
          <cell r="H5526" t="str">
            <v>1K242.1</v>
          </cell>
          <cell r="I5526" t="str">
            <v>S1_RGMII_CBIT</v>
          </cell>
        </row>
        <row r="5527">
          <cell r="H5527" t="str">
            <v>1K242.5</v>
          </cell>
          <cell r="I5527" t="str">
            <v>S1_RGMII_CBIT</v>
          </cell>
        </row>
        <row r="5528">
          <cell r="H5528" t="str">
            <v>1K242.8</v>
          </cell>
          <cell r="I5528" t="str">
            <v>VP5</v>
          </cell>
        </row>
        <row r="5529">
          <cell r="H5529" t="str">
            <v>1K243.10</v>
          </cell>
          <cell r="I5529" t="str">
            <v>S1_P5_RXD3</v>
          </cell>
        </row>
        <row r="5530">
          <cell r="H5530" t="str">
            <v>1K243.6</v>
          </cell>
          <cell r="I5530" t="str">
            <v>S1_P5_RXDV</v>
          </cell>
        </row>
        <row r="5531">
          <cell r="H5531" t="str">
            <v>1K243.3</v>
          </cell>
          <cell r="I5531" t="str">
            <v>DGND</v>
          </cell>
        </row>
        <row r="5532">
          <cell r="H5532" t="str">
            <v>1K243.2</v>
          </cell>
          <cell r="I5532" t="str">
            <v>S1_DCH_P5_RXD3</v>
          </cell>
        </row>
        <row r="5533">
          <cell r="H5533" t="str">
            <v>1K243.9</v>
          </cell>
          <cell r="I5533" t="str">
            <v>SG1_P5_TXD3</v>
          </cell>
        </row>
        <row r="5534">
          <cell r="H5534" t="str">
            <v>1K243.4</v>
          </cell>
          <cell r="I5534" t="str">
            <v>S1_DCH_P5_RXDV</v>
          </cell>
        </row>
        <row r="5535">
          <cell r="H5535" t="str">
            <v>1K243.7</v>
          </cell>
          <cell r="I5535" t="str">
            <v>SG1_P5_TXEN</v>
          </cell>
        </row>
        <row r="5536">
          <cell r="H5536" t="str">
            <v>1K243.1</v>
          </cell>
          <cell r="I5536" t="str">
            <v>S1_RGMII_CBIT</v>
          </cell>
        </row>
        <row r="5537">
          <cell r="H5537" t="str">
            <v>1K243.5</v>
          </cell>
          <cell r="I5537" t="str">
            <v>S1_RGMII_CBIT</v>
          </cell>
        </row>
        <row r="5538">
          <cell r="H5538" t="str">
            <v>1K243.8</v>
          </cell>
          <cell r="I5538" t="str">
            <v>VP5</v>
          </cell>
        </row>
        <row r="5539">
          <cell r="H5539" t="str">
            <v>1Q176.1</v>
          </cell>
          <cell r="I5539" t="str">
            <v>S1_QB_K176</v>
          </cell>
        </row>
        <row r="5540">
          <cell r="H5540" t="str">
            <v>1Q176.3</v>
          </cell>
          <cell r="I5540" t="str">
            <v>S1_K176</v>
          </cell>
        </row>
        <row r="5541">
          <cell r="H5541" t="str">
            <v>1Q176.2</v>
          </cell>
          <cell r="I5541" t="str">
            <v>DGND</v>
          </cell>
        </row>
        <row r="5542">
          <cell r="H5542" t="str">
            <v>1Q177.1</v>
          </cell>
          <cell r="I5542" t="str">
            <v>S1_QB_K177</v>
          </cell>
        </row>
        <row r="5543">
          <cell r="H5543" t="str">
            <v>1Q177.3</v>
          </cell>
          <cell r="I5543" t="str">
            <v>S1_K177</v>
          </cell>
        </row>
        <row r="5544">
          <cell r="H5544" t="str">
            <v>1Q177.2</v>
          </cell>
          <cell r="I5544" t="str">
            <v>DGND</v>
          </cell>
        </row>
        <row r="5545">
          <cell r="H5545" t="str">
            <v>1Q178.1</v>
          </cell>
          <cell r="I5545" t="str">
            <v>S1_QB_K178</v>
          </cell>
        </row>
        <row r="5546">
          <cell r="H5546" t="str">
            <v>1Q178.3</v>
          </cell>
          <cell r="I5546" t="str">
            <v>S1_K178</v>
          </cell>
        </row>
        <row r="5547">
          <cell r="H5547" t="str">
            <v>1Q178.2</v>
          </cell>
          <cell r="I5547" t="str">
            <v>DGND</v>
          </cell>
        </row>
        <row r="5548">
          <cell r="H5548" t="str">
            <v>1Q179.1</v>
          </cell>
          <cell r="I5548" t="str">
            <v>S1_QB_K179</v>
          </cell>
        </row>
        <row r="5549">
          <cell r="H5549" t="str">
            <v>1Q179.3</v>
          </cell>
          <cell r="I5549" t="str">
            <v>S1_K179</v>
          </cell>
        </row>
        <row r="5550">
          <cell r="H5550" t="str">
            <v>1Q179.2</v>
          </cell>
          <cell r="I5550" t="str">
            <v>DGND</v>
          </cell>
        </row>
        <row r="5551">
          <cell r="H5551" t="str">
            <v>1RQ176.1</v>
          </cell>
          <cell r="I5551" t="str">
            <v>S1_QB_K176</v>
          </cell>
        </row>
        <row r="5552">
          <cell r="H5552" t="str">
            <v>1RQ176.2</v>
          </cell>
          <cell r="I5552" t="str">
            <v>SC_HSD_K176</v>
          </cell>
        </row>
        <row r="5553">
          <cell r="H5553" t="str">
            <v>1RQ177.1</v>
          </cell>
          <cell r="I5553" t="str">
            <v>S1_QB_K177</v>
          </cell>
        </row>
        <row r="5554">
          <cell r="H5554" t="str">
            <v>1RQ177.2</v>
          </cell>
          <cell r="I5554" t="str">
            <v>SC_HSD_K177</v>
          </cell>
        </row>
        <row r="5555">
          <cell r="H5555" t="str">
            <v>1RQ178.1</v>
          </cell>
          <cell r="I5555" t="str">
            <v>S1_QB_K178</v>
          </cell>
        </row>
        <row r="5556">
          <cell r="H5556" t="str">
            <v>1RQ178.2</v>
          </cell>
          <cell r="I5556" t="str">
            <v>SC_HSD_K178</v>
          </cell>
        </row>
        <row r="5557">
          <cell r="H5557" t="str">
            <v>1RQ179.1</v>
          </cell>
          <cell r="I5557" t="str">
            <v>S1_QB_K179</v>
          </cell>
        </row>
        <row r="5558">
          <cell r="H5558" t="str">
            <v>1RQ179.2</v>
          </cell>
          <cell r="I5558" t="str">
            <v>SC_HSD_K179</v>
          </cell>
        </row>
        <row r="5559">
          <cell r="H5559" t="str">
            <v>1RR90.1</v>
          </cell>
          <cell r="I5559" t="str">
            <v>S1_P5_TXD0</v>
          </cell>
        </row>
        <row r="5560">
          <cell r="H5560" t="str">
            <v>1RR90.2</v>
          </cell>
          <cell r="I5560" t="str">
            <v>S1_R_P5_TXD0</v>
          </cell>
        </row>
        <row r="5561">
          <cell r="H5561" t="str">
            <v>1RR91.1</v>
          </cell>
          <cell r="I5561" t="str">
            <v>S1_P5_TXD1</v>
          </cell>
        </row>
        <row r="5562">
          <cell r="H5562" t="str">
            <v>1RR91.2</v>
          </cell>
          <cell r="I5562" t="str">
            <v>S1_R_P5_TXD1</v>
          </cell>
        </row>
        <row r="5563">
          <cell r="H5563" t="str">
            <v>1RR92.1</v>
          </cell>
          <cell r="I5563" t="str">
            <v>S1_P5_TXD2</v>
          </cell>
        </row>
        <row r="5564">
          <cell r="H5564" t="str">
            <v>1RR92.2</v>
          </cell>
          <cell r="I5564" t="str">
            <v>S1_R_P5_TXD2</v>
          </cell>
        </row>
        <row r="5565">
          <cell r="H5565" t="str">
            <v>1RR93.1</v>
          </cell>
          <cell r="I5565" t="str">
            <v>S1_P5_TXD3</v>
          </cell>
        </row>
        <row r="5566">
          <cell r="H5566" t="str">
            <v>1RR93.2</v>
          </cell>
          <cell r="I5566" t="str">
            <v>S1_R_P5_TXD3</v>
          </cell>
        </row>
        <row r="5567">
          <cell r="H5567" t="str">
            <v>1RR94.1</v>
          </cell>
          <cell r="I5567" t="str">
            <v>S1_P5_TXC</v>
          </cell>
        </row>
        <row r="5568">
          <cell r="H5568" t="str">
            <v>1RR94.2</v>
          </cell>
          <cell r="I5568" t="str">
            <v>S1_R_P5_TXC</v>
          </cell>
        </row>
        <row r="5569">
          <cell r="H5569" t="str">
            <v>1RR95.1</v>
          </cell>
          <cell r="I5569" t="str">
            <v>S1_R_P5_TXD0</v>
          </cell>
        </row>
        <row r="5570">
          <cell r="H5570" t="str">
            <v>1RR95.2</v>
          </cell>
          <cell r="I5570" t="str">
            <v>S1_PH_P5_TXD0</v>
          </cell>
        </row>
        <row r="5571">
          <cell r="H5571" t="str">
            <v>1RR96.1</v>
          </cell>
          <cell r="I5571" t="str">
            <v>S1_R_P5_TXD1</v>
          </cell>
        </row>
        <row r="5572">
          <cell r="H5572" t="str">
            <v>1RR96.2</v>
          </cell>
          <cell r="I5572" t="str">
            <v>S1_PH_P5_TXD1</v>
          </cell>
        </row>
        <row r="5573">
          <cell r="H5573" t="str">
            <v>1RR97.1</v>
          </cell>
          <cell r="I5573" t="str">
            <v>S1_R_P5_TXD2</v>
          </cell>
        </row>
        <row r="5574">
          <cell r="H5574" t="str">
            <v>1RR97.2</v>
          </cell>
          <cell r="I5574" t="str">
            <v>S1_PH_P5_TXD2</v>
          </cell>
        </row>
        <row r="5575">
          <cell r="H5575" t="str">
            <v>S1_P5_TXD0.1</v>
          </cell>
          <cell r="I5575" t="str">
            <v>SG1_SRC_DVDD33</v>
          </cell>
        </row>
        <row r="5576">
          <cell r="H5576" t="str">
            <v>S1_P5_TXD0.2</v>
          </cell>
          <cell r="I5576" t="str">
            <v>S1_PH_P5_TXD0</v>
          </cell>
        </row>
        <row r="5577">
          <cell r="H5577" t="str">
            <v>S1_P5_TXD0.3</v>
          </cell>
          <cell r="I5577" t="str">
            <v>DGND</v>
          </cell>
        </row>
        <row r="5578">
          <cell r="H5578" t="str">
            <v>S1_P5_TXD1.1</v>
          </cell>
          <cell r="I5578" t="str">
            <v>SG1_SRC_DVDD33</v>
          </cell>
        </row>
        <row r="5579">
          <cell r="H5579" t="str">
            <v>S1_P5_TXD1.2</v>
          </cell>
          <cell r="I5579" t="str">
            <v>S1_PH_P5_TXD1</v>
          </cell>
        </row>
        <row r="5580">
          <cell r="H5580" t="str">
            <v>S1_P5_TXD1.3</v>
          </cell>
          <cell r="I5580" t="str">
            <v>DGND</v>
          </cell>
        </row>
        <row r="5581">
          <cell r="H5581" t="str">
            <v>S1_P5_TXD2.1</v>
          </cell>
          <cell r="I5581" t="str">
            <v>SG1_SRC_DVDD33</v>
          </cell>
        </row>
        <row r="5582">
          <cell r="H5582" t="str">
            <v>S1_P5_TXD2.2</v>
          </cell>
          <cell r="I5582" t="str">
            <v>S1_PH_P5_TXD2</v>
          </cell>
        </row>
        <row r="5583">
          <cell r="H5583" t="str">
            <v>S1_P5_TXD2.3</v>
          </cell>
          <cell r="I5583" t="str">
            <v>DGND</v>
          </cell>
        </row>
        <row r="5584">
          <cell r="H5584" t="str">
            <v>SITE1.G19</v>
          </cell>
          <cell r="I5584" t="str">
            <v>S1_P5_RXC</v>
          </cell>
        </row>
        <row r="5585">
          <cell r="H5585" t="str">
            <v>SITE1.D19</v>
          </cell>
          <cell r="I5585" t="str">
            <v>S1_P5_RXD0</v>
          </cell>
        </row>
        <row r="5586">
          <cell r="H5586" t="str">
            <v>SITE1.E18</v>
          </cell>
          <cell r="I5586" t="str">
            <v>S1_P5_RXD1</v>
          </cell>
        </row>
        <row r="5587">
          <cell r="H5587" t="str">
            <v>SITE1.E19</v>
          </cell>
          <cell r="I5587" t="str">
            <v>S1_P5_RXD2</v>
          </cell>
        </row>
        <row r="5588">
          <cell r="H5588" t="str">
            <v>SITE1.F18</v>
          </cell>
          <cell r="I5588" t="str">
            <v>S1_P5_RXD3</v>
          </cell>
        </row>
        <row r="5589">
          <cell r="H5589" t="str">
            <v>SITE1.F19</v>
          </cell>
          <cell r="I5589" t="str">
            <v>S1_P5_RXDV</v>
          </cell>
        </row>
        <row r="5590">
          <cell r="H5590" t="str">
            <v>SITE1.G18</v>
          </cell>
          <cell r="I5590" t="str">
            <v>S1_P5_RXER</v>
          </cell>
        </row>
        <row r="5591">
          <cell r="H5591" t="str">
            <v>SITE1.J18</v>
          </cell>
          <cell r="I5591" t="str">
            <v>S1_P5_TXC</v>
          </cell>
        </row>
        <row r="5592">
          <cell r="H5592" t="str">
            <v>SITE1.K18</v>
          </cell>
          <cell r="I5592" t="str">
            <v>S1_P5_TXD0</v>
          </cell>
        </row>
        <row r="5593">
          <cell r="H5593" t="str">
            <v>SITE1.K19</v>
          </cell>
          <cell r="I5593" t="str">
            <v>S1_P5_TXD1</v>
          </cell>
        </row>
        <row r="5594">
          <cell r="H5594" t="str">
            <v>SITE1.L18</v>
          </cell>
          <cell r="I5594" t="str">
            <v>S1_P5_TXD2</v>
          </cell>
        </row>
        <row r="5595">
          <cell r="H5595" t="str">
            <v>SITE1.L19</v>
          </cell>
          <cell r="I5595" t="str">
            <v>S1_P5_TXD3</v>
          </cell>
        </row>
        <row r="5596">
          <cell r="H5596" t="str">
            <v>SITE1.J19</v>
          </cell>
          <cell r="I5596" t="str">
            <v>S1_P5_TXEN</v>
          </cell>
        </row>
        <row r="5597">
          <cell r="H5597" t="str">
            <v>1GOLDEN0.G1</v>
          </cell>
          <cell r="I5597" t="str">
            <v>SG1_P0_RXC</v>
          </cell>
        </row>
        <row r="5598">
          <cell r="H5598" t="str">
            <v>1GOLDEN0.K2</v>
          </cell>
          <cell r="I5598" t="str">
            <v>SG1_P0_RXD0</v>
          </cell>
        </row>
        <row r="5599">
          <cell r="H5599" t="str">
            <v>1GOLDEN0.K1</v>
          </cell>
          <cell r="I5599" t="str">
            <v>SG1_P0_RXD1</v>
          </cell>
        </row>
        <row r="5600">
          <cell r="H5600" t="str">
            <v>1GOLDEN0.J2</v>
          </cell>
          <cell r="I5600" t="str">
            <v>SG1_P0_RXD2</v>
          </cell>
        </row>
        <row r="5601">
          <cell r="H5601" t="str">
            <v>1GOLDEN0.J1</v>
          </cell>
          <cell r="I5601" t="str">
            <v>SG1_P0_RXD3</v>
          </cell>
        </row>
        <row r="5602">
          <cell r="H5602" t="str">
            <v>1GOLDEN0.H2</v>
          </cell>
          <cell r="I5602" t="str">
            <v>SG1_P0_RXDV</v>
          </cell>
        </row>
        <row r="5603">
          <cell r="H5603" t="str">
            <v>1GOLDEN0.H1</v>
          </cell>
          <cell r="I5603" t="str">
            <v>DGND</v>
          </cell>
        </row>
        <row r="5604">
          <cell r="H5604" t="str">
            <v>1GOLDEN0.G2</v>
          </cell>
          <cell r="I5604" t="str">
            <v>SG1_P0_TESTD</v>
          </cell>
        </row>
        <row r="5605">
          <cell r="H5605" t="str">
            <v>1GOLDEN0.E2</v>
          </cell>
          <cell r="I5605" t="str">
            <v>SG1_P0_TXC</v>
          </cell>
        </row>
        <row r="5606">
          <cell r="H5606" t="str">
            <v>1GOLDEN0.D2</v>
          </cell>
          <cell r="I5606" t="str">
            <v>SG1_P0_TXD0</v>
          </cell>
        </row>
        <row r="5607">
          <cell r="H5607" t="str">
            <v>1GOLDEN0.D1</v>
          </cell>
          <cell r="I5607" t="str">
            <v>SG1_P0_TXD1</v>
          </cell>
        </row>
        <row r="5608">
          <cell r="H5608" t="str">
            <v>1GOLDEN0.C2</v>
          </cell>
          <cell r="I5608" t="str">
            <v>SG1_P0_TXD2</v>
          </cell>
        </row>
        <row r="5609">
          <cell r="H5609" t="str">
            <v>1GOLDEN0.C1</v>
          </cell>
          <cell r="I5609" t="str">
            <v>SG1_P0_TXD3</v>
          </cell>
        </row>
        <row r="5610">
          <cell r="H5610" t="str">
            <v>1GOLDEN0.E1</v>
          </cell>
          <cell r="I5610" t="str">
            <v>SG1_P0_TXEN</v>
          </cell>
        </row>
        <row r="5611">
          <cell r="H5611" t="str">
            <v>1GOLDEN0.R18</v>
          </cell>
          <cell r="I5611" t="str">
            <v>SG1_P1_RXC</v>
          </cell>
        </row>
        <row r="5612">
          <cell r="H5612" t="str">
            <v>1GOLDEN0.M18</v>
          </cell>
          <cell r="I5612" t="str">
            <v>SG1_P1_RXD0</v>
          </cell>
        </row>
        <row r="5613">
          <cell r="H5613" t="str">
            <v>1GOLDEN0.M19</v>
          </cell>
          <cell r="I5613" t="str">
            <v>SG1_P1_RXD1</v>
          </cell>
        </row>
        <row r="5614">
          <cell r="H5614" t="str">
            <v>1GOLDEN0.N18</v>
          </cell>
          <cell r="I5614" t="str">
            <v>SG1_P1_RXD2</v>
          </cell>
        </row>
        <row r="5615">
          <cell r="H5615" t="str">
            <v>1GOLDEN0.N19</v>
          </cell>
          <cell r="I5615" t="str">
            <v>SG1_P1_RXD3</v>
          </cell>
        </row>
        <row r="5616">
          <cell r="H5616" t="str">
            <v>1GOLDEN0.P18</v>
          </cell>
          <cell r="I5616" t="str">
            <v>SG1_P1_RXDV</v>
          </cell>
        </row>
        <row r="5617">
          <cell r="H5617" t="str">
            <v>1GOLDEN0.P19</v>
          </cell>
          <cell r="I5617" t="str">
            <v>DGND</v>
          </cell>
        </row>
        <row r="5618">
          <cell r="H5618" t="str">
            <v>1GOLDEN0.U18</v>
          </cell>
          <cell r="I5618" t="str">
            <v>SG1_P1_TESTD</v>
          </cell>
        </row>
        <row r="5619">
          <cell r="H5619" t="str">
            <v>1GOLDEN0.T19</v>
          </cell>
          <cell r="I5619" t="str">
            <v>SG1_P1_TXC</v>
          </cell>
        </row>
        <row r="5620">
          <cell r="H5620" t="str">
            <v>1GOLDEN0.V19</v>
          </cell>
          <cell r="I5620" t="str">
            <v>SG1_P1_TXD0</v>
          </cell>
        </row>
        <row r="5621">
          <cell r="H5621" t="str">
            <v>1GOLDEN0.V18</v>
          </cell>
          <cell r="I5621" t="str">
            <v>SG1_P1_TXD1</v>
          </cell>
        </row>
        <row r="5622">
          <cell r="H5622" t="str">
            <v>1GOLDEN0.W18</v>
          </cell>
          <cell r="I5622" t="str">
            <v>SG1_P1_TXD2</v>
          </cell>
        </row>
        <row r="5623">
          <cell r="H5623" t="str">
            <v>1GOLDEN0.V17</v>
          </cell>
          <cell r="I5623" t="str">
            <v>SG1_P1_TXD3</v>
          </cell>
        </row>
        <row r="5624">
          <cell r="H5624" t="str">
            <v>1GOLDEN0.U19</v>
          </cell>
          <cell r="I5624" t="str">
            <v>SG1_P1_TXEN</v>
          </cell>
        </row>
        <row r="5625">
          <cell r="H5625" t="str">
            <v>1GOLDEN0.G19</v>
          </cell>
          <cell r="I5625" t="str">
            <v>SG1_P5_RXC</v>
          </cell>
        </row>
        <row r="5626">
          <cell r="H5626" t="str">
            <v>1GOLDEN0.D19</v>
          </cell>
          <cell r="I5626" t="str">
            <v>SG1_P5_RXD0</v>
          </cell>
        </row>
        <row r="5627">
          <cell r="H5627" t="str">
            <v>1GOLDEN0.E18</v>
          </cell>
          <cell r="I5627" t="str">
            <v>SG1_P5_RXD1</v>
          </cell>
        </row>
        <row r="5628">
          <cell r="H5628" t="str">
            <v>1GOLDEN0.E19</v>
          </cell>
          <cell r="I5628" t="str">
            <v>SG1_P5_RXD2</v>
          </cell>
        </row>
        <row r="5629">
          <cell r="H5629" t="str">
            <v>1GOLDEN0.F18</v>
          </cell>
          <cell r="I5629" t="str">
            <v>SG1_P5_RXD3</v>
          </cell>
        </row>
        <row r="5630">
          <cell r="H5630" t="str">
            <v>1GOLDEN0.F19</v>
          </cell>
          <cell r="I5630" t="str">
            <v>SG1_P5_RXDV</v>
          </cell>
        </row>
        <row r="5631">
          <cell r="H5631" t="str">
            <v>1GOLDEN0.G18</v>
          </cell>
          <cell r="I5631" t="str">
            <v>DGND</v>
          </cell>
        </row>
        <row r="5632">
          <cell r="H5632" t="str">
            <v>1GOLDEN0.J18</v>
          </cell>
          <cell r="I5632" t="str">
            <v>SG1_P5_TXC</v>
          </cell>
        </row>
        <row r="5633">
          <cell r="H5633" t="str">
            <v>1GOLDEN0.K18</v>
          </cell>
          <cell r="I5633" t="str">
            <v>SG1_P5_TXD0</v>
          </cell>
        </row>
        <row r="5634">
          <cell r="H5634" t="str">
            <v>1GOLDEN0.K19</v>
          </cell>
          <cell r="I5634" t="str">
            <v>SG1_P5_TXD1</v>
          </cell>
        </row>
        <row r="5635">
          <cell r="H5635" t="str">
            <v>1GOLDEN0.L18</v>
          </cell>
          <cell r="I5635" t="str">
            <v>SG1_P5_TXD2</v>
          </cell>
        </row>
        <row r="5636">
          <cell r="H5636" t="str">
            <v>1GOLDEN0.L19</v>
          </cell>
          <cell r="I5636" t="str">
            <v>SG1_P5_TXD3</v>
          </cell>
        </row>
        <row r="5637">
          <cell r="H5637" t="str">
            <v>1GOLDEN0.J19</v>
          </cell>
          <cell r="I5637" t="str">
            <v>SG1_P5_TXEN</v>
          </cell>
        </row>
        <row r="5638">
          <cell r="H5638" t="str">
            <v>1K225.10</v>
          </cell>
          <cell r="I5638" t="str">
            <v>SG1_H_P1_TXD0</v>
          </cell>
        </row>
        <row r="5639">
          <cell r="H5639" t="str">
            <v>1K225.6</v>
          </cell>
          <cell r="I5639" t="str">
            <v>SG1_H_P1_TXD1</v>
          </cell>
        </row>
        <row r="5640">
          <cell r="H5640" t="str">
            <v>1K225.3</v>
          </cell>
          <cell r="I5640" t="str">
            <v>DGND</v>
          </cell>
        </row>
        <row r="5641">
          <cell r="H5641" t="str">
            <v>1K225.2</v>
          </cell>
          <cell r="I5641" t="str">
            <v>VDD33_ATX</v>
          </cell>
        </row>
        <row r="5642">
          <cell r="H5642" t="str">
            <v>1K225.9</v>
          </cell>
          <cell r="I5642" t="str">
            <v>SG1_P1_TXD0</v>
          </cell>
        </row>
        <row r="5643">
          <cell r="H5643" t="str">
            <v>1K225.4</v>
          </cell>
          <cell r="I5643" t="str">
            <v>VDD33_ATX</v>
          </cell>
        </row>
        <row r="5644">
          <cell r="H5644" t="str">
            <v>1K225.7</v>
          </cell>
          <cell r="I5644" t="str">
            <v>SG1_P1_TXD1</v>
          </cell>
        </row>
        <row r="5645">
          <cell r="H5645" t="str">
            <v>1K225.1</v>
          </cell>
          <cell r="I5645" t="str">
            <v>S1_RGMII_CBIT</v>
          </cell>
        </row>
        <row r="5646">
          <cell r="H5646" t="str">
            <v>1K225.5</v>
          </cell>
          <cell r="I5646" t="str">
            <v>S1_RGMII_CBIT</v>
          </cell>
        </row>
        <row r="5647">
          <cell r="H5647" t="str">
            <v>1K225.8</v>
          </cell>
          <cell r="I5647" t="str">
            <v>VP5</v>
          </cell>
        </row>
        <row r="5648">
          <cell r="H5648" t="str">
            <v>1K226.10</v>
          </cell>
          <cell r="I5648" t="str">
            <v>SG1_H_P1_TXD2</v>
          </cell>
        </row>
        <row r="5649">
          <cell r="H5649" t="str">
            <v>1K226.6</v>
          </cell>
          <cell r="I5649" t="str">
            <v>SG1_H_P1_TXD3</v>
          </cell>
        </row>
        <row r="5650">
          <cell r="H5650" t="str">
            <v>1K226.3</v>
          </cell>
          <cell r="I5650" t="str">
            <v>DGND</v>
          </cell>
        </row>
        <row r="5651">
          <cell r="H5651" t="str">
            <v>1K226.2</v>
          </cell>
          <cell r="I5651" t="str">
            <v>VDD33_ATX</v>
          </cell>
        </row>
        <row r="5652">
          <cell r="H5652" t="str">
            <v>1K226.9</v>
          </cell>
          <cell r="I5652" t="str">
            <v>SG1_P1_TXD2</v>
          </cell>
        </row>
        <row r="5653">
          <cell r="H5653" t="str">
            <v>1K226.4</v>
          </cell>
          <cell r="I5653" t="str">
            <v>VDD33_ATX</v>
          </cell>
        </row>
        <row r="5654">
          <cell r="H5654" t="str">
            <v>1K226.7</v>
          </cell>
          <cell r="I5654" t="str">
            <v>SG1_P1_TXD3</v>
          </cell>
        </row>
        <row r="5655">
          <cell r="H5655" t="str">
            <v>1K226.1</v>
          </cell>
          <cell r="I5655" t="str">
            <v>S1_RGMII_CBIT</v>
          </cell>
        </row>
        <row r="5656">
          <cell r="H5656" t="str">
            <v>1K226.5</v>
          </cell>
          <cell r="I5656" t="str">
            <v>S1_RGMII_CBIT</v>
          </cell>
        </row>
        <row r="5657">
          <cell r="H5657" t="str">
            <v>1K226.8</v>
          </cell>
          <cell r="I5657" t="str">
            <v>VP5</v>
          </cell>
        </row>
        <row r="5658">
          <cell r="H5658" t="str">
            <v>1K227.10</v>
          </cell>
          <cell r="I5658" t="str">
            <v>SG1_H_P5_TXD0</v>
          </cell>
        </row>
        <row r="5659">
          <cell r="H5659" t="str">
            <v>1K227.6</v>
          </cell>
          <cell r="I5659" t="str">
            <v>SG1_H_P5_TXD1</v>
          </cell>
        </row>
        <row r="5660">
          <cell r="H5660" t="str">
            <v>1K227.3</v>
          </cell>
          <cell r="I5660" t="str">
            <v>DGND</v>
          </cell>
        </row>
        <row r="5661">
          <cell r="H5661" t="str">
            <v>1K227.2</v>
          </cell>
          <cell r="I5661" t="str">
            <v>VDD33_ATX</v>
          </cell>
        </row>
        <row r="5662">
          <cell r="H5662" t="str">
            <v>1K227.9</v>
          </cell>
          <cell r="I5662" t="str">
            <v>SG1_P5_TXD0</v>
          </cell>
        </row>
        <row r="5663">
          <cell r="H5663" t="str">
            <v>1K227.4</v>
          </cell>
          <cell r="I5663" t="str">
            <v>VDD33_ATX</v>
          </cell>
        </row>
        <row r="5664">
          <cell r="H5664" t="str">
            <v>1K227.7</v>
          </cell>
          <cell r="I5664" t="str">
            <v>SG1_P5_TXD1</v>
          </cell>
        </row>
        <row r="5665">
          <cell r="H5665" t="str">
            <v>1K227.1</v>
          </cell>
          <cell r="I5665" t="str">
            <v>S1_RGMII_CBIT</v>
          </cell>
        </row>
        <row r="5666">
          <cell r="H5666" t="str">
            <v>1K227.5</v>
          </cell>
          <cell r="I5666" t="str">
            <v>S1_RGMII_CBIT</v>
          </cell>
        </row>
        <row r="5667">
          <cell r="H5667" t="str">
            <v>1K227.8</v>
          </cell>
          <cell r="I5667" t="str">
            <v>VP5</v>
          </cell>
        </row>
        <row r="5668">
          <cell r="H5668" t="str">
            <v>1K228.10</v>
          </cell>
          <cell r="I5668" t="str">
            <v>SG1_H_P5_TXD2</v>
          </cell>
        </row>
        <row r="5669">
          <cell r="H5669" t="str">
            <v>1K228.6</v>
          </cell>
          <cell r="I5669">
            <v>0</v>
          </cell>
        </row>
        <row r="5670">
          <cell r="H5670" t="str">
            <v>1K228.3</v>
          </cell>
          <cell r="I5670" t="str">
            <v>DGND</v>
          </cell>
        </row>
        <row r="5671">
          <cell r="H5671" t="str">
            <v>1K228.2</v>
          </cell>
          <cell r="I5671" t="str">
            <v>VDD33_ATX</v>
          </cell>
        </row>
        <row r="5672">
          <cell r="H5672" t="str">
            <v>1K228.9</v>
          </cell>
          <cell r="I5672" t="str">
            <v>SG1_P5_TXD2</v>
          </cell>
        </row>
        <row r="5673">
          <cell r="H5673" t="str">
            <v>1K228.4</v>
          </cell>
          <cell r="I5673">
            <v>0</v>
          </cell>
        </row>
        <row r="5674">
          <cell r="H5674" t="str">
            <v>1K228.7</v>
          </cell>
          <cell r="I5674">
            <v>0</v>
          </cell>
        </row>
        <row r="5675">
          <cell r="H5675" t="str">
            <v>1K228.1</v>
          </cell>
          <cell r="I5675" t="str">
            <v>S1_RGMII_CBIT</v>
          </cell>
        </row>
        <row r="5676">
          <cell r="H5676" t="str">
            <v>1K228.5</v>
          </cell>
          <cell r="I5676" t="str">
            <v>S1_RGMII_CBIT</v>
          </cell>
        </row>
        <row r="5677">
          <cell r="H5677" t="str">
            <v>1K228.8</v>
          </cell>
          <cell r="I5677" t="str">
            <v>VP5</v>
          </cell>
        </row>
        <row r="5678">
          <cell r="H5678" t="str">
            <v>1RRG49.1</v>
          </cell>
          <cell r="I5678" t="str">
            <v>SG1_P0_TESTD</v>
          </cell>
        </row>
        <row r="5679">
          <cell r="H5679" t="str">
            <v>1RRG49.2</v>
          </cell>
          <cell r="I5679" t="str">
            <v>DGND</v>
          </cell>
        </row>
        <row r="5680">
          <cell r="H5680" t="str">
            <v>1RRG51.1</v>
          </cell>
          <cell r="I5680" t="str">
            <v>SG1_P1_TXD0</v>
          </cell>
        </row>
        <row r="5681">
          <cell r="H5681" t="str">
            <v>1RRG51.2</v>
          </cell>
          <cell r="I5681" t="str">
            <v>SG1_H_P1_TXD0</v>
          </cell>
        </row>
        <row r="5682">
          <cell r="H5682" t="str">
            <v>1RRG52.1</v>
          </cell>
          <cell r="I5682" t="str">
            <v>SG1_P1_TXD0</v>
          </cell>
        </row>
        <row r="5683">
          <cell r="H5683" t="str">
            <v>1RRG52.2</v>
          </cell>
          <cell r="I5683" t="str">
            <v>DGND</v>
          </cell>
        </row>
        <row r="5684">
          <cell r="H5684" t="str">
            <v>1RRG53.1</v>
          </cell>
          <cell r="I5684" t="str">
            <v>SG1_P1_TXD1</v>
          </cell>
        </row>
        <row r="5685">
          <cell r="H5685" t="str">
            <v>1RRG53.2</v>
          </cell>
          <cell r="I5685" t="str">
            <v>SG1_H_P1_TXD1</v>
          </cell>
        </row>
        <row r="5686">
          <cell r="H5686" t="str">
            <v>1RRG54.1</v>
          </cell>
          <cell r="I5686" t="str">
            <v>SG1_P1_TXD1</v>
          </cell>
        </row>
        <row r="5687">
          <cell r="H5687" t="str">
            <v>1RRG54.2</v>
          </cell>
          <cell r="I5687" t="str">
            <v>DGND</v>
          </cell>
        </row>
        <row r="5688">
          <cell r="H5688" t="str">
            <v>1RRG55.1</v>
          </cell>
          <cell r="I5688" t="str">
            <v>SG1_P1_TXD2</v>
          </cell>
        </row>
        <row r="5689">
          <cell r="H5689" t="str">
            <v>1RRG55.2</v>
          </cell>
          <cell r="I5689" t="str">
            <v>SG1_H_P1_TXD2</v>
          </cell>
        </row>
        <row r="5690">
          <cell r="H5690" t="str">
            <v>1RRG56.1</v>
          </cell>
          <cell r="I5690" t="str">
            <v>SG1_P1_TXD2</v>
          </cell>
        </row>
        <row r="5691">
          <cell r="H5691" t="str">
            <v>1RRG56.2</v>
          </cell>
          <cell r="I5691" t="str">
            <v>DGND</v>
          </cell>
        </row>
        <row r="5692">
          <cell r="H5692" t="str">
            <v>1RRG57.1</v>
          </cell>
          <cell r="I5692" t="str">
            <v>SG1_P1_TXD3</v>
          </cell>
        </row>
        <row r="5693">
          <cell r="H5693" t="str">
            <v>1RRG57.2</v>
          </cell>
          <cell r="I5693" t="str">
            <v>SG1_H_P1_TXD3</v>
          </cell>
        </row>
        <row r="5694">
          <cell r="H5694" t="str">
            <v>1RRG58.1</v>
          </cell>
          <cell r="I5694" t="str">
            <v>SG1_P1_TXD3</v>
          </cell>
        </row>
        <row r="5695">
          <cell r="H5695" t="str">
            <v>1RRG58.2</v>
          </cell>
          <cell r="I5695" t="str">
            <v>DGND</v>
          </cell>
        </row>
        <row r="5696">
          <cell r="H5696" t="str">
            <v>1RRG59.1</v>
          </cell>
          <cell r="I5696" t="str">
            <v>SG1_P1_TESTD</v>
          </cell>
        </row>
        <row r="5697">
          <cell r="H5697" t="str">
            <v>1RRG59.2</v>
          </cell>
          <cell r="I5697" t="str">
            <v>DGND</v>
          </cell>
        </row>
        <row r="5698">
          <cell r="H5698" t="str">
            <v>1RRG91.1</v>
          </cell>
          <cell r="I5698" t="str">
            <v>SG1_P5_TXD0</v>
          </cell>
        </row>
        <row r="5699">
          <cell r="H5699" t="str">
            <v>1RRG91.2</v>
          </cell>
          <cell r="I5699" t="str">
            <v>SG1_H_P5_TXD0</v>
          </cell>
        </row>
        <row r="5700">
          <cell r="H5700" t="str">
            <v>1RRG92.1</v>
          </cell>
          <cell r="I5700" t="str">
            <v>SG1_P5_TXD0</v>
          </cell>
        </row>
        <row r="5701">
          <cell r="H5701" t="str">
            <v>1RRG92.2</v>
          </cell>
          <cell r="I5701" t="str">
            <v>DGND</v>
          </cell>
        </row>
        <row r="5702">
          <cell r="H5702" t="str">
            <v>1RRG93.1</v>
          </cell>
          <cell r="I5702" t="str">
            <v>SG1_P5_TXD1</v>
          </cell>
        </row>
        <row r="5703">
          <cell r="H5703" t="str">
            <v>1RRG93.2</v>
          </cell>
          <cell r="I5703" t="str">
            <v>SG1_H_P5_TXD1</v>
          </cell>
        </row>
        <row r="5704">
          <cell r="H5704" t="str">
            <v>1RRG94.1</v>
          </cell>
          <cell r="I5704" t="str">
            <v>SG1_P5_TXD1</v>
          </cell>
        </row>
        <row r="5705">
          <cell r="H5705" t="str">
            <v>1RRG94.2</v>
          </cell>
          <cell r="I5705" t="str">
            <v>DGND</v>
          </cell>
        </row>
        <row r="5706">
          <cell r="H5706" t="str">
            <v>1RRG95.1</v>
          </cell>
          <cell r="I5706" t="str">
            <v>SG1_P5_TXD2</v>
          </cell>
        </row>
        <row r="5707">
          <cell r="H5707" t="str">
            <v>1RRG95.2</v>
          </cell>
          <cell r="I5707" t="str">
            <v>SG1_H_P5_TXD2</v>
          </cell>
        </row>
        <row r="5708">
          <cell r="H5708" t="str">
            <v>1RRG96.1</v>
          </cell>
          <cell r="I5708" t="str">
            <v>SG1_P5_TXD2</v>
          </cell>
        </row>
        <row r="5709">
          <cell r="H5709" t="str">
            <v>1RRG96.2</v>
          </cell>
          <cell r="I5709" t="str">
            <v>DGND</v>
          </cell>
        </row>
        <row r="5710">
          <cell r="H5710" t="str">
            <v>SG1_P0_RXC.1</v>
          </cell>
          <cell r="I5710" t="str">
            <v>SG1_P0_RXC</v>
          </cell>
        </row>
        <row r="5711">
          <cell r="H5711" t="str">
            <v>SG1_P0_RXD0.1</v>
          </cell>
          <cell r="I5711" t="str">
            <v>SG1_P0_RXD0</v>
          </cell>
        </row>
        <row r="5712">
          <cell r="H5712" t="str">
            <v>SG1_P0_RXD1.1</v>
          </cell>
          <cell r="I5712" t="str">
            <v>SG1_P0_RXD1</v>
          </cell>
        </row>
        <row r="5713">
          <cell r="H5713" t="str">
            <v>SG1_P0_RXD2.1</v>
          </cell>
          <cell r="I5713" t="str">
            <v>SG1_P0_RXD2</v>
          </cell>
        </row>
        <row r="5714">
          <cell r="H5714" t="str">
            <v>SG1_P0_RXD3.1</v>
          </cell>
          <cell r="I5714" t="str">
            <v>SG1_P0_RXD3</v>
          </cell>
        </row>
        <row r="5715">
          <cell r="H5715" t="str">
            <v>SG1_P0_RXDV.1</v>
          </cell>
          <cell r="I5715" t="str">
            <v>SG1_P0_RXDV</v>
          </cell>
        </row>
        <row r="5716">
          <cell r="H5716" t="str">
            <v>SG1_P0_TXC.1</v>
          </cell>
          <cell r="I5716" t="str">
            <v>SG1_P0_TXC</v>
          </cell>
        </row>
        <row r="5717">
          <cell r="H5717" t="str">
            <v>SG1_P0_TXD0.1</v>
          </cell>
          <cell r="I5717" t="str">
            <v>SG1_P0_TXD0</v>
          </cell>
        </row>
        <row r="5718">
          <cell r="H5718" t="str">
            <v>SG1_P0_TXD1.1</v>
          </cell>
          <cell r="I5718" t="str">
            <v>SG1_P0_TXD1</v>
          </cell>
        </row>
        <row r="5719">
          <cell r="H5719" t="str">
            <v>SG1_P0_TXD2.1</v>
          </cell>
          <cell r="I5719" t="str">
            <v>SG1_P0_TXD2</v>
          </cell>
        </row>
        <row r="5720">
          <cell r="H5720" t="str">
            <v>SG1_P0_TXD3.1</v>
          </cell>
          <cell r="I5720" t="str">
            <v>SG1_P0_TXD3</v>
          </cell>
        </row>
        <row r="5721">
          <cell r="H5721" t="str">
            <v>SG1_P0_TXEN.1</v>
          </cell>
          <cell r="I5721" t="str">
            <v>SG1_P0_TXEN</v>
          </cell>
        </row>
        <row r="5722">
          <cell r="H5722" t="str">
            <v>SG1_P1_RXC.1</v>
          </cell>
          <cell r="I5722" t="str">
            <v>SG1_P1_RXC</v>
          </cell>
        </row>
        <row r="5723">
          <cell r="H5723" t="str">
            <v>SG1_P1_RXD0.1</v>
          </cell>
          <cell r="I5723" t="str">
            <v>SG1_P1_RXD0</v>
          </cell>
        </row>
        <row r="5724">
          <cell r="H5724" t="str">
            <v>SG1_P1_RXD1.1</v>
          </cell>
          <cell r="I5724" t="str">
            <v>SG1_P1_RXD1</v>
          </cell>
        </row>
        <row r="5725">
          <cell r="H5725" t="str">
            <v>SG1_P1_RXD2.1</v>
          </cell>
          <cell r="I5725" t="str">
            <v>SG1_P1_RXD2</v>
          </cell>
        </row>
        <row r="5726">
          <cell r="H5726" t="str">
            <v>SG1_P1_RXD3.1</v>
          </cell>
          <cell r="I5726" t="str">
            <v>SG1_P1_RXD3</v>
          </cell>
        </row>
        <row r="5727">
          <cell r="H5727" t="str">
            <v>SG1_P1_RXDV.1</v>
          </cell>
          <cell r="I5727" t="str">
            <v>SG1_P1_RXDV</v>
          </cell>
        </row>
        <row r="5728">
          <cell r="H5728" t="str">
            <v>SG1_P1_TXC.1</v>
          </cell>
          <cell r="I5728" t="str">
            <v>SG1_P1_TXC</v>
          </cell>
        </row>
        <row r="5729">
          <cell r="H5729" t="str">
            <v>SG1_P1_TXD0.1</v>
          </cell>
          <cell r="I5729" t="str">
            <v>SG1_P1_TXD0</v>
          </cell>
        </row>
        <row r="5730">
          <cell r="H5730" t="str">
            <v>SG1_P1_TXD1.1</v>
          </cell>
          <cell r="I5730" t="str">
            <v>SG1_P1_TXD1</v>
          </cell>
        </row>
        <row r="5731">
          <cell r="H5731" t="str">
            <v>SG1_P1_TXD2.1</v>
          </cell>
          <cell r="I5731" t="str">
            <v>SG1_P1_TXD2</v>
          </cell>
        </row>
        <row r="5732">
          <cell r="H5732" t="str">
            <v>SG1_P1_TXD3.1</v>
          </cell>
          <cell r="I5732" t="str">
            <v>SG1_P1_TXD3</v>
          </cell>
        </row>
        <row r="5733">
          <cell r="H5733" t="str">
            <v>SG1_P1_TXEN.1</v>
          </cell>
          <cell r="I5733" t="str">
            <v>SG1_P1_TXEN</v>
          </cell>
        </row>
        <row r="5734">
          <cell r="H5734" t="str">
            <v>SG1_P5_RXC.1</v>
          </cell>
          <cell r="I5734" t="str">
            <v>SG1_P5_RXC</v>
          </cell>
        </row>
        <row r="5735">
          <cell r="H5735" t="str">
            <v>SG1_P5_RXD0.1</v>
          </cell>
          <cell r="I5735" t="str">
            <v>SG1_P5_RXD0</v>
          </cell>
        </row>
        <row r="5736">
          <cell r="H5736" t="str">
            <v>SG1_P5_RXD1.1</v>
          </cell>
          <cell r="I5736" t="str">
            <v>SG1_P5_RXD1</v>
          </cell>
        </row>
        <row r="5737">
          <cell r="H5737" t="str">
            <v>SG1_P5_RXD2.1</v>
          </cell>
          <cell r="I5737" t="str">
            <v>SG1_P5_RXD2</v>
          </cell>
        </row>
        <row r="5738">
          <cell r="H5738" t="str">
            <v>SG1_P5_RXD3.1</v>
          </cell>
          <cell r="I5738" t="str">
            <v>SG1_P5_RXD3</v>
          </cell>
        </row>
        <row r="5739">
          <cell r="H5739" t="str">
            <v>SG1_P5_RXDV.1</v>
          </cell>
          <cell r="I5739" t="str">
            <v>SG1_P5_RXDV</v>
          </cell>
        </row>
        <row r="5740">
          <cell r="H5740" t="str">
            <v>SG1_P5_TXC.1</v>
          </cell>
          <cell r="I5740" t="str">
            <v>SG1_P5_TXC</v>
          </cell>
        </row>
        <row r="5741">
          <cell r="H5741" t="str">
            <v>SG1_P5_TXD0.1</v>
          </cell>
          <cell r="I5741" t="str">
            <v>SG1_P5_TXD0</v>
          </cell>
        </row>
        <row r="5742">
          <cell r="H5742" t="str">
            <v>SG1_P5_TXD1.1</v>
          </cell>
          <cell r="I5742" t="str">
            <v>SG1_P5_TXD1</v>
          </cell>
        </row>
        <row r="5743">
          <cell r="H5743" t="str">
            <v>SG1_P5_TXD2.1</v>
          </cell>
          <cell r="I5743" t="str">
            <v>SG1_P5_TXD2</v>
          </cell>
        </row>
        <row r="5744">
          <cell r="H5744" t="str">
            <v>SG1_P5_TXD3.1</v>
          </cell>
          <cell r="I5744" t="str">
            <v>SG1_P5_TXD3</v>
          </cell>
        </row>
        <row r="5745">
          <cell r="H5745" t="str">
            <v>SG1_P5_TXEN.1</v>
          </cell>
          <cell r="I5745" t="str">
            <v>SG1_P5_TXEN</v>
          </cell>
        </row>
        <row r="5746">
          <cell r="H5746" t="str">
            <v>1C185.1</v>
          </cell>
          <cell r="I5746" t="str">
            <v>VDD33_ATX</v>
          </cell>
        </row>
        <row r="5747">
          <cell r="H5747" t="str">
            <v>1C185.2</v>
          </cell>
          <cell r="I5747" t="str">
            <v>DGND</v>
          </cell>
        </row>
        <row r="5748">
          <cell r="H5748" t="str">
            <v>1C187.1</v>
          </cell>
          <cell r="I5748" t="str">
            <v>VDD33_ATX</v>
          </cell>
        </row>
        <row r="5749">
          <cell r="H5749" t="str">
            <v>1C187.2</v>
          </cell>
          <cell r="I5749" t="str">
            <v>DGND</v>
          </cell>
        </row>
        <row r="5750">
          <cell r="H5750" t="str">
            <v>1C192.1</v>
          </cell>
          <cell r="I5750" t="str">
            <v>VDD33_ATX</v>
          </cell>
        </row>
        <row r="5751">
          <cell r="H5751" t="str">
            <v>1C192.2</v>
          </cell>
          <cell r="I5751" t="str">
            <v>DGND</v>
          </cell>
        </row>
        <row r="5752">
          <cell r="H5752" t="str">
            <v>1CS61.1</v>
          </cell>
          <cell r="I5752" t="str">
            <v>SG1_C_P4_HSO-</v>
          </cell>
        </row>
        <row r="5753">
          <cell r="H5753" t="str">
            <v>1CS61.2</v>
          </cell>
          <cell r="I5753" t="str">
            <v>SG1_P4_HSO-</v>
          </cell>
        </row>
        <row r="5754">
          <cell r="H5754" t="str">
            <v>1CS62.1</v>
          </cell>
          <cell r="I5754" t="str">
            <v>SG1_C_P4_HSO+</v>
          </cell>
        </row>
        <row r="5755">
          <cell r="H5755" t="str">
            <v>1CS62.2</v>
          </cell>
          <cell r="I5755" t="str">
            <v>SG1_P4_HSO+</v>
          </cell>
        </row>
        <row r="5756">
          <cell r="H5756" t="str">
            <v>1CS63.1</v>
          </cell>
          <cell r="I5756" t="str">
            <v>SG1_C_P4_HSI-</v>
          </cell>
        </row>
        <row r="5757">
          <cell r="H5757" t="str">
            <v>1CS63.2</v>
          </cell>
          <cell r="I5757" t="str">
            <v>SG1_P4_HSI-</v>
          </cell>
        </row>
        <row r="5758">
          <cell r="H5758" t="str">
            <v>1CS64.1</v>
          </cell>
          <cell r="I5758" t="str">
            <v>SG1_C_P4_HSI+</v>
          </cell>
        </row>
        <row r="5759">
          <cell r="H5759" t="str">
            <v>1CS64.2</v>
          </cell>
          <cell r="I5759" t="str">
            <v>SG1_P4_HSI+</v>
          </cell>
        </row>
        <row r="5760">
          <cell r="H5760" t="str">
            <v>1CS65.1</v>
          </cell>
          <cell r="I5760" t="str">
            <v>SD1_C_P4_HSO_DSP-</v>
          </cell>
        </row>
        <row r="5761">
          <cell r="H5761" t="str">
            <v>1CS65.2</v>
          </cell>
          <cell r="I5761" t="str">
            <v>SD1_P4_HSO_DSP-</v>
          </cell>
        </row>
        <row r="5762">
          <cell r="H5762" t="str">
            <v>1CS66.1</v>
          </cell>
          <cell r="I5762" t="str">
            <v>SD1_C_P4_HSO_DSP+</v>
          </cell>
        </row>
        <row r="5763">
          <cell r="H5763" t="str">
            <v>1CS66.2</v>
          </cell>
          <cell r="I5763" t="str">
            <v>SD1_P4_HSO_DSP+</v>
          </cell>
        </row>
        <row r="5764">
          <cell r="H5764" t="str">
            <v>1CS71.1</v>
          </cell>
          <cell r="I5764" t="str">
            <v>SG1_C_P5_HSO-</v>
          </cell>
        </row>
        <row r="5765">
          <cell r="H5765" t="str">
            <v>1CS71.2</v>
          </cell>
          <cell r="I5765" t="str">
            <v>SG1_P5_HSO-</v>
          </cell>
        </row>
        <row r="5766">
          <cell r="H5766" t="str">
            <v>1CS72.1</v>
          </cell>
          <cell r="I5766" t="str">
            <v>SG1_C_P5_HSO+</v>
          </cell>
        </row>
        <row r="5767">
          <cell r="H5767" t="str">
            <v>1CS72.2</v>
          </cell>
          <cell r="I5767" t="str">
            <v>SG1_P5_HSO+</v>
          </cell>
        </row>
        <row r="5768">
          <cell r="H5768" t="str">
            <v>1CS73.1</v>
          </cell>
          <cell r="I5768" t="str">
            <v>SG1_C_P5_HSI-</v>
          </cell>
        </row>
        <row r="5769">
          <cell r="H5769" t="str">
            <v>1CS73.2</v>
          </cell>
          <cell r="I5769" t="str">
            <v>SG1_P5_HSI-</v>
          </cell>
        </row>
        <row r="5770">
          <cell r="H5770" t="str">
            <v>1CS74.1</v>
          </cell>
          <cell r="I5770" t="str">
            <v>SG1_C_P5_HSI+</v>
          </cell>
        </row>
        <row r="5771">
          <cell r="H5771" t="str">
            <v>1CS74.2</v>
          </cell>
          <cell r="I5771" t="str">
            <v>SG1_P5_HSI+</v>
          </cell>
        </row>
        <row r="5772">
          <cell r="H5772" t="str">
            <v>1CS75.1</v>
          </cell>
          <cell r="I5772" t="str">
            <v>SD1_C_P5_HSO_DSP-</v>
          </cell>
        </row>
        <row r="5773">
          <cell r="H5773" t="str">
            <v>1CS75.2</v>
          </cell>
          <cell r="I5773" t="str">
            <v>SD1_P5_HSO_DSP-</v>
          </cell>
        </row>
        <row r="5774">
          <cell r="H5774" t="str">
            <v>1CS76.1</v>
          </cell>
          <cell r="I5774" t="str">
            <v>SD1_C_P5_HSO_DSP+</v>
          </cell>
        </row>
        <row r="5775">
          <cell r="H5775" t="str">
            <v>1CS76.2</v>
          </cell>
          <cell r="I5775" t="str">
            <v>SD1_P5_HSO_DSP+</v>
          </cell>
        </row>
        <row r="5776">
          <cell r="H5776" t="str">
            <v>1K184.1</v>
          </cell>
          <cell r="I5776" t="str">
            <v>S1_OE_K184</v>
          </cell>
        </row>
        <row r="5777">
          <cell r="H5777" t="str">
            <v>1K184.10</v>
          </cell>
          <cell r="I5777" t="str">
            <v>S1_OE_K184</v>
          </cell>
        </row>
        <row r="5778">
          <cell r="H5778" t="str">
            <v>1K184.2</v>
          </cell>
          <cell r="I5778" t="str">
            <v>S1_P4_HSI-</v>
          </cell>
        </row>
        <row r="5779">
          <cell r="H5779" t="str">
            <v>1K184.3</v>
          </cell>
          <cell r="I5779" t="str">
            <v>S1_P4_HSI+</v>
          </cell>
        </row>
        <row r="5780">
          <cell r="H5780" t="str">
            <v>1K184.6</v>
          </cell>
          <cell r="I5780">
            <v>0</v>
          </cell>
        </row>
        <row r="5781">
          <cell r="H5781" t="str">
            <v>1K184.7</v>
          </cell>
          <cell r="I5781">
            <v>0</v>
          </cell>
        </row>
        <row r="5782">
          <cell r="H5782" t="str">
            <v>1K184.11</v>
          </cell>
          <cell r="I5782" t="str">
            <v>S1_P5_HSI-</v>
          </cell>
        </row>
        <row r="5783">
          <cell r="H5783" t="str">
            <v>1K184.12</v>
          </cell>
          <cell r="I5783" t="str">
            <v>S1_P5_HSI+</v>
          </cell>
        </row>
        <row r="5784">
          <cell r="H5784" t="str">
            <v>1K184.15</v>
          </cell>
          <cell r="I5784">
            <v>0</v>
          </cell>
        </row>
        <row r="5785">
          <cell r="H5785" t="str">
            <v>1K184.16</v>
          </cell>
          <cell r="I5785">
            <v>0</v>
          </cell>
        </row>
        <row r="5786">
          <cell r="H5786" t="str">
            <v>1K184.38</v>
          </cell>
          <cell r="I5786" t="str">
            <v>SG1_C_P4_HSO-</v>
          </cell>
        </row>
        <row r="5787">
          <cell r="H5787" t="str">
            <v>1K184.37</v>
          </cell>
          <cell r="I5787" t="str">
            <v>SG1_C_P4_HSO+</v>
          </cell>
        </row>
        <row r="5788">
          <cell r="H5788" t="str">
            <v>1K184.36</v>
          </cell>
          <cell r="I5788">
            <v>0</v>
          </cell>
        </row>
        <row r="5789">
          <cell r="H5789" t="str">
            <v>1K184.35</v>
          </cell>
          <cell r="I5789">
            <v>0</v>
          </cell>
        </row>
        <row r="5790">
          <cell r="H5790" t="str">
            <v>1K184.29</v>
          </cell>
          <cell r="I5790" t="str">
            <v>SG1_C_P5_HSO-</v>
          </cell>
        </row>
        <row r="5791">
          <cell r="H5791" t="str">
            <v>1K184.28</v>
          </cell>
          <cell r="I5791" t="str">
            <v>SG1_C_P5_HSO+</v>
          </cell>
        </row>
        <row r="5792">
          <cell r="H5792" t="str">
            <v>1K184.27</v>
          </cell>
          <cell r="I5792">
            <v>0</v>
          </cell>
        </row>
        <row r="5793">
          <cell r="H5793" t="str">
            <v>1K184.26</v>
          </cell>
          <cell r="I5793">
            <v>0</v>
          </cell>
        </row>
        <row r="5794">
          <cell r="H5794" t="str">
            <v>1K184.34</v>
          </cell>
          <cell r="I5794" t="str">
            <v>S1_DCH_P4_HSI-</v>
          </cell>
        </row>
        <row r="5795">
          <cell r="H5795" t="str">
            <v>1K184.33</v>
          </cell>
          <cell r="I5795" t="str">
            <v>S1_DCH_P4_HSI+</v>
          </cell>
        </row>
        <row r="5796">
          <cell r="H5796" t="str">
            <v>1K184.32</v>
          </cell>
          <cell r="I5796">
            <v>0</v>
          </cell>
        </row>
        <row r="5797">
          <cell r="H5797" t="str">
            <v>1K184.31</v>
          </cell>
          <cell r="I5797">
            <v>0</v>
          </cell>
        </row>
        <row r="5798">
          <cell r="H5798" t="str">
            <v>1K184.25</v>
          </cell>
          <cell r="I5798" t="str">
            <v>S1_DCH_P5_HSI-</v>
          </cell>
        </row>
        <row r="5799">
          <cell r="H5799" t="str">
            <v>1K184.24</v>
          </cell>
          <cell r="I5799" t="str">
            <v>S1_DCH_P5_HSI+</v>
          </cell>
        </row>
        <row r="5800">
          <cell r="H5800" t="str">
            <v>1K184.23</v>
          </cell>
          <cell r="I5800">
            <v>0</v>
          </cell>
        </row>
        <row r="5801">
          <cell r="H5801" t="str">
            <v>1K184.22</v>
          </cell>
          <cell r="I5801">
            <v>0</v>
          </cell>
        </row>
        <row r="5802">
          <cell r="H5802" t="str">
            <v>1K184.EP</v>
          </cell>
          <cell r="I5802" t="str">
            <v>DGND</v>
          </cell>
        </row>
        <row r="5803">
          <cell r="H5803" t="str">
            <v>1K184.4</v>
          </cell>
          <cell r="I5803" t="str">
            <v>DGND</v>
          </cell>
        </row>
        <row r="5804">
          <cell r="H5804" t="str">
            <v>1K184.14</v>
          </cell>
          <cell r="I5804" t="str">
            <v>DGND</v>
          </cell>
        </row>
        <row r="5805">
          <cell r="H5805" t="str">
            <v>1K184.19</v>
          </cell>
          <cell r="I5805" t="str">
            <v>DGND</v>
          </cell>
        </row>
        <row r="5806">
          <cell r="H5806" t="str">
            <v>1K184.21</v>
          </cell>
          <cell r="I5806" t="str">
            <v>DGND</v>
          </cell>
        </row>
        <row r="5807">
          <cell r="H5807" t="str">
            <v>1K184.39</v>
          </cell>
          <cell r="I5807" t="str">
            <v>DGND</v>
          </cell>
        </row>
        <row r="5808">
          <cell r="H5808" t="str">
            <v>1K184.41</v>
          </cell>
          <cell r="I5808" t="str">
            <v>DGND</v>
          </cell>
        </row>
        <row r="5809">
          <cell r="H5809" t="str">
            <v>1K184.18</v>
          </cell>
          <cell r="I5809">
            <v>0</v>
          </cell>
        </row>
        <row r="5810">
          <cell r="H5810" t="str">
            <v>1K184.42</v>
          </cell>
          <cell r="I5810">
            <v>0</v>
          </cell>
        </row>
        <row r="5811">
          <cell r="H5811" t="str">
            <v>1K184.8</v>
          </cell>
          <cell r="I5811" t="str">
            <v>S1_SEL1_K184</v>
          </cell>
        </row>
        <row r="5812">
          <cell r="H5812" t="str">
            <v>1K184.17</v>
          </cell>
          <cell r="I5812" t="str">
            <v>S1_SEL2_K184</v>
          </cell>
        </row>
        <row r="5813">
          <cell r="H5813" t="str">
            <v>1K184.5</v>
          </cell>
          <cell r="I5813" t="str">
            <v>VDD33_ATX</v>
          </cell>
        </row>
        <row r="5814">
          <cell r="H5814" t="str">
            <v>1K184.9</v>
          </cell>
          <cell r="I5814" t="str">
            <v>VDD33_ATX</v>
          </cell>
        </row>
        <row r="5815">
          <cell r="H5815" t="str">
            <v>1K184.13</v>
          </cell>
          <cell r="I5815" t="str">
            <v>VDD33_ATX</v>
          </cell>
        </row>
        <row r="5816">
          <cell r="H5816" t="str">
            <v>1K184.20</v>
          </cell>
          <cell r="I5816" t="str">
            <v>VDD33_ATX</v>
          </cell>
        </row>
        <row r="5817">
          <cell r="H5817" t="str">
            <v>1K184.30</v>
          </cell>
          <cell r="I5817" t="str">
            <v>VDD33_ATX</v>
          </cell>
        </row>
        <row r="5818">
          <cell r="H5818" t="str">
            <v>1K184.40</v>
          </cell>
          <cell r="I5818" t="str">
            <v>VDD33_ATX</v>
          </cell>
        </row>
        <row r="5819">
          <cell r="H5819" t="str">
            <v>1K187.1</v>
          </cell>
          <cell r="I5819" t="str">
            <v>S1_OE_K187</v>
          </cell>
        </row>
        <row r="5820">
          <cell r="H5820" t="str">
            <v>1K187.10</v>
          </cell>
          <cell r="I5820" t="str">
            <v>S1_OE_K187</v>
          </cell>
        </row>
        <row r="5821">
          <cell r="H5821" t="str">
            <v>1K187.2</v>
          </cell>
          <cell r="I5821" t="str">
            <v>S1_P4_HSO-</v>
          </cell>
        </row>
        <row r="5822">
          <cell r="H5822" t="str">
            <v>1K187.3</v>
          </cell>
          <cell r="I5822" t="str">
            <v>S1_P4_HSO+</v>
          </cell>
        </row>
        <row r="5823">
          <cell r="H5823" t="str">
            <v>1K187.6</v>
          </cell>
          <cell r="I5823">
            <v>0</v>
          </cell>
        </row>
        <row r="5824">
          <cell r="H5824" t="str">
            <v>1K187.7</v>
          </cell>
          <cell r="I5824">
            <v>0</v>
          </cell>
        </row>
        <row r="5825">
          <cell r="H5825" t="str">
            <v>1K187.11</v>
          </cell>
          <cell r="I5825" t="str">
            <v>S1_1_P4_HSO-</v>
          </cell>
        </row>
        <row r="5826">
          <cell r="H5826" t="str">
            <v>1K187.12</v>
          </cell>
          <cell r="I5826" t="str">
            <v>S1_1_P4_HSO+</v>
          </cell>
        </row>
        <row r="5827">
          <cell r="H5827" t="str">
            <v>1K187.15</v>
          </cell>
          <cell r="I5827">
            <v>0</v>
          </cell>
        </row>
        <row r="5828">
          <cell r="H5828" t="str">
            <v>1K187.16</v>
          </cell>
          <cell r="I5828">
            <v>0</v>
          </cell>
        </row>
        <row r="5829">
          <cell r="H5829" t="str">
            <v>1K187.38</v>
          </cell>
          <cell r="I5829" t="str">
            <v>SG1_C_P4_HSI-</v>
          </cell>
        </row>
        <row r="5830">
          <cell r="H5830" t="str">
            <v>1K187.37</v>
          </cell>
          <cell r="I5830" t="str">
            <v>SG1_C_P4_HSI+</v>
          </cell>
        </row>
        <row r="5831">
          <cell r="H5831" t="str">
            <v>1K187.36</v>
          </cell>
          <cell r="I5831">
            <v>0</v>
          </cell>
        </row>
        <row r="5832">
          <cell r="H5832" t="str">
            <v>1K187.35</v>
          </cell>
          <cell r="I5832">
            <v>0</v>
          </cell>
        </row>
        <row r="5833">
          <cell r="H5833" t="str">
            <v>1K187.29</v>
          </cell>
          <cell r="I5833" t="str">
            <v>SD1_C_P4_HSO_DSP-</v>
          </cell>
        </row>
        <row r="5834">
          <cell r="H5834" t="str">
            <v>1K187.28</v>
          </cell>
          <cell r="I5834" t="str">
            <v>SD1_C_P4_HSO_DSP+</v>
          </cell>
        </row>
        <row r="5835">
          <cell r="H5835" t="str">
            <v>1K187.27</v>
          </cell>
          <cell r="I5835">
            <v>0</v>
          </cell>
        </row>
        <row r="5836">
          <cell r="H5836" t="str">
            <v>1K187.26</v>
          </cell>
          <cell r="I5836">
            <v>0</v>
          </cell>
        </row>
        <row r="5837">
          <cell r="H5837" t="str">
            <v>1K187.34</v>
          </cell>
          <cell r="I5837" t="str">
            <v>S1_1_P4_HSO-</v>
          </cell>
        </row>
        <row r="5838">
          <cell r="H5838" t="str">
            <v>1K187.33</v>
          </cell>
          <cell r="I5838" t="str">
            <v>S1_1_P4_HSO+</v>
          </cell>
        </row>
        <row r="5839">
          <cell r="H5839" t="str">
            <v>1K187.32</v>
          </cell>
          <cell r="I5839">
            <v>0</v>
          </cell>
        </row>
        <row r="5840">
          <cell r="H5840" t="str">
            <v>1K187.31</v>
          </cell>
          <cell r="I5840">
            <v>0</v>
          </cell>
        </row>
        <row r="5841">
          <cell r="H5841" t="str">
            <v>1K187.25</v>
          </cell>
          <cell r="I5841" t="str">
            <v>S1_DCH_P4_HSO-</v>
          </cell>
        </row>
        <row r="5842">
          <cell r="H5842" t="str">
            <v>1K187.24</v>
          </cell>
          <cell r="I5842" t="str">
            <v>S1_DCH_P4_HSO+</v>
          </cell>
        </row>
        <row r="5843">
          <cell r="H5843" t="str">
            <v>1K187.23</v>
          </cell>
          <cell r="I5843">
            <v>0</v>
          </cell>
        </row>
        <row r="5844">
          <cell r="H5844" t="str">
            <v>1K187.22</v>
          </cell>
          <cell r="I5844">
            <v>0</v>
          </cell>
        </row>
        <row r="5845">
          <cell r="H5845" t="str">
            <v>1K187.EP</v>
          </cell>
          <cell r="I5845" t="str">
            <v>DGND</v>
          </cell>
        </row>
        <row r="5846">
          <cell r="H5846" t="str">
            <v>1K187.4</v>
          </cell>
          <cell r="I5846" t="str">
            <v>DGND</v>
          </cell>
        </row>
        <row r="5847">
          <cell r="H5847" t="str">
            <v>1K187.14</v>
          </cell>
          <cell r="I5847" t="str">
            <v>DGND</v>
          </cell>
        </row>
        <row r="5848">
          <cell r="H5848" t="str">
            <v>1K187.19</v>
          </cell>
          <cell r="I5848" t="str">
            <v>DGND</v>
          </cell>
        </row>
        <row r="5849">
          <cell r="H5849" t="str">
            <v>1K187.21</v>
          </cell>
          <cell r="I5849" t="str">
            <v>DGND</v>
          </cell>
        </row>
        <row r="5850">
          <cell r="H5850" t="str">
            <v>1K187.39</v>
          </cell>
          <cell r="I5850" t="str">
            <v>DGND</v>
          </cell>
        </row>
        <row r="5851">
          <cell r="H5851" t="str">
            <v>1K187.41</v>
          </cell>
          <cell r="I5851" t="str">
            <v>DGND</v>
          </cell>
        </row>
        <row r="5852">
          <cell r="H5852" t="str">
            <v>1K187.18</v>
          </cell>
          <cell r="I5852">
            <v>0</v>
          </cell>
        </row>
        <row r="5853">
          <cell r="H5853" t="str">
            <v>1K187.42</v>
          </cell>
          <cell r="I5853">
            <v>0</v>
          </cell>
        </row>
        <row r="5854">
          <cell r="H5854" t="str">
            <v>1K187.8</v>
          </cell>
          <cell r="I5854" t="str">
            <v>S1_SEL1_K187</v>
          </cell>
        </row>
        <row r="5855">
          <cell r="H5855" t="str">
            <v>1K187.17</v>
          </cell>
          <cell r="I5855" t="str">
            <v>S1_SEL2_K187</v>
          </cell>
        </row>
        <row r="5856">
          <cell r="H5856" t="str">
            <v>1K187.5</v>
          </cell>
          <cell r="I5856" t="str">
            <v>VDD33_ATX</v>
          </cell>
        </row>
        <row r="5857">
          <cell r="H5857" t="str">
            <v>1K187.9</v>
          </cell>
          <cell r="I5857" t="str">
            <v>VDD33_ATX</v>
          </cell>
        </row>
        <row r="5858">
          <cell r="H5858" t="str">
            <v>1K187.13</v>
          </cell>
          <cell r="I5858" t="str">
            <v>VDD33_ATX</v>
          </cell>
        </row>
        <row r="5859">
          <cell r="H5859" t="str">
            <v>1K187.20</v>
          </cell>
          <cell r="I5859" t="str">
            <v>VDD33_ATX</v>
          </cell>
        </row>
        <row r="5860">
          <cell r="H5860" t="str">
            <v>1K187.30</v>
          </cell>
          <cell r="I5860" t="str">
            <v>VDD33_ATX</v>
          </cell>
        </row>
        <row r="5861">
          <cell r="H5861" t="str">
            <v>1K187.40</v>
          </cell>
          <cell r="I5861" t="str">
            <v>VDD33_ATX</v>
          </cell>
        </row>
        <row r="5862">
          <cell r="H5862" t="str">
            <v>1K192.1</v>
          </cell>
          <cell r="I5862" t="str">
            <v>S1_OE_K192</v>
          </cell>
        </row>
        <row r="5863">
          <cell r="H5863" t="str">
            <v>1K192.10</v>
          </cell>
          <cell r="I5863" t="str">
            <v>S1_OE_K192</v>
          </cell>
        </row>
        <row r="5864">
          <cell r="H5864" t="str">
            <v>1K192.2</v>
          </cell>
          <cell r="I5864" t="str">
            <v>S1_P5_HSO-</v>
          </cell>
        </row>
        <row r="5865">
          <cell r="H5865" t="str">
            <v>1K192.3</v>
          </cell>
          <cell r="I5865" t="str">
            <v>S1_P5_HSO+</v>
          </cell>
        </row>
        <row r="5866">
          <cell r="H5866" t="str">
            <v>1K192.6</v>
          </cell>
          <cell r="I5866">
            <v>0</v>
          </cell>
        </row>
        <row r="5867">
          <cell r="H5867" t="str">
            <v>1K192.7</v>
          </cell>
          <cell r="I5867">
            <v>0</v>
          </cell>
        </row>
        <row r="5868">
          <cell r="H5868" t="str">
            <v>1K192.11</v>
          </cell>
          <cell r="I5868" t="str">
            <v>S1_1_P5_HSO-</v>
          </cell>
        </row>
        <row r="5869">
          <cell r="H5869" t="str">
            <v>1K192.12</v>
          </cell>
          <cell r="I5869" t="str">
            <v>S1_1_P5_HSO+</v>
          </cell>
        </row>
        <row r="5870">
          <cell r="H5870" t="str">
            <v>1K192.15</v>
          </cell>
          <cell r="I5870">
            <v>0</v>
          </cell>
        </row>
        <row r="5871">
          <cell r="H5871" t="str">
            <v>1K192.16</v>
          </cell>
          <cell r="I5871">
            <v>0</v>
          </cell>
        </row>
        <row r="5872">
          <cell r="H5872" t="str">
            <v>1K192.38</v>
          </cell>
          <cell r="I5872" t="str">
            <v>SG1_C_P5_HSI-</v>
          </cell>
        </row>
        <row r="5873">
          <cell r="H5873" t="str">
            <v>1K192.37</v>
          </cell>
          <cell r="I5873" t="str">
            <v>SG1_C_P5_HSI+</v>
          </cell>
        </row>
        <row r="5874">
          <cell r="H5874" t="str">
            <v>1K192.36</v>
          </cell>
          <cell r="I5874">
            <v>0</v>
          </cell>
        </row>
        <row r="5875">
          <cell r="H5875" t="str">
            <v>1K192.35</v>
          </cell>
          <cell r="I5875">
            <v>0</v>
          </cell>
        </row>
        <row r="5876">
          <cell r="H5876" t="str">
            <v>1K192.29</v>
          </cell>
          <cell r="I5876" t="str">
            <v>SD1_C_P5_HSO_DSP-</v>
          </cell>
        </row>
        <row r="5877">
          <cell r="H5877" t="str">
            <v>1K192.28</v>
          </cell>
          <cell r="I5877" t="str">
            <v>SD1_C_P5_HSO_DSP+</v>
          </cell>
        </row>
        <row r="5878">
          <cell r="H5878" t="str">
            <v>1K192.27</v>
          </cell>
          <cell r="I5878">
            <v>0</v>
          </cell>
        </row>
        <row r="5879">
          <cell r="H5879" t="str">
            <v>1K192.26</v>
          </cell>
          <cell r="I5879">
            <v>0</v>
          </cell>
        </row>
        <row r="5880">
          <cell r="H5880" t="str">
            <v>1K192.34</v>
          </cell>
          <cell r="I5880" t="str">
            <v>S1_1_P5_HSO-</v>
          </cell>
        </row>
        <row r="5881">
          <cell r="H5881" t="str">
            <v>1K192.33</v>
          </cell>
          <cell r="I5881" t="str">
            <v>S1_1_P5_HSO+</v>
          </cell>
        </row>
        <row r="5882">
          <cell r="H5882" t="str">
            <v>1K192.32</v>
          </cell>
          <cell r="I5882">
            <v>0</v>
          </cell>
        </row>
        <row r="5883">
          <cell r="H5883" t="str">
            <v>1K192.31</v>
          </cell>
          <cell r="I5883">
            <v>0</v>
          </cell>
        </row>
        <row r="5884">
          <cell r="H5884" t="str">
            <v>1K192.25</v>
          </cell>
          <cell r="I5884" t="str">
            <v>S1_DCH_P5_HSO-</v>
          </cell>
        </row>
        <row r="5885">
          <cell r="H5885" t="str">
            <v>1K192.24</v>
          </cell>
          <cell r="I5885" t="str">
            <v>S1_DCH_P5_HSO+</v>
          </cell>
        </row>
        <row r="5886">
          <cell r="H5886" t="str">
            <v>1K192.23</v>
          </cell>
          <cell r="I5886">
            <v>0</v>
          </cell>
        </row>
        <row r="5887">
          <cell r="H5887" t="str">
            <v>1K192.22</v>
          </cell>
          <cell r="I5887">
            <v>0</v>
          </cell>
        </row>
        <row r="5888">
          <cell r="H5888" t="str">
            <v>1K192.EP</v>
          </cell>
          <cell r="I5888" t="str">
            <v>DGND</v>
          </cell>
        </row>
        <row r="5889">
          <cell r="H5889" t="str">
            <v>1K192.4</v>
          </cell>
          <cell r="I5889" t="str">
            <v>DGND</v>
          </cell>
        </row>
        <row r="5890">
          <cell r="H5890" t="str">
            <v>1K192.14</v>
          </cell>
          <cell r="I5890" t="str">
            <v>DGND</v>
          </cell>
        </row>
        <row r="5891">
          <cell r="H5891" t="str">
            <v>1K192.19</v>
          </cell>
          <cell r="I5891" t="str">
            <v>DGND</v>
          </cell>
        </row>
        <row r="5892">
          <cell r="H5892" t="str">
            <v>1K192.21</v>
          </cell>
          <cell r="I5892" t="str">
            <v>DGND</v>
          </cell>
        </row>
        <row r="5893">
          <cell r="H5893" t="str">
            <v>1K192.39</v>
          </cell>
          <cell r="I5893" t="str">
            <v>DGND</v>
          </cell>
        </row>
        <row r="5894">
          <cell r="H5894" t="str">
            <v>1K192.41</v>
          </cell>
          <cell r="I5894" t="str">
            <v>DGND</v>
          </cell>
        </row>
        <row r="5895">
          <cell r="H5895" t="str">
            <v>1K192.18</v>
          </cell>
          <cell r="I5895">
            <v>0</v>
          </cell>
        </row>
        <row r="5896">
          <cell r="H5896" t="str">
            <v>1K192.42</v>
          </cell>
          <cell r="I5896">
            <v>0</v>
          </cell>
        </row>
        <row r="5897">
          <cell r="H5897" t="str">
            <v>1K192.8</v>
          </cell>
          <cell r="I5897" t="str">
            <v>S1_SEL1_K192</v>
          </cell>
        </row>
        <row r="5898">
          <cell r="H5898" t="str">
            <v>1K192.17</v>
          </cell>
          <cell r="I5898" t="str">
            <v>S1_SEL2_K192</v>
          </cell>
        </row>
        <row r="5899">
          <cell r="H5899" t="str">
            <v>1K192.5</v>
          </cell>
          <cell r="I5899" t="str">
            <v>VDD33_ATX</v>
          </cell>
        </row>
        <row r="5900">
          <cell r="H5900" t="str">
            <v>1K192.9</v>
          </cell>
          <cell r="I5900" t="str">
            <v>VDD33_ATX</v>
          </cell>
        </row>
        <row r="5901">
          <cell r="H5901" t="str">
            <v>1K192.13</v>
          </cell>
          <cell r="I5901" t="str">
            <v>VDD33_ATX</v>
          </cell>
        </row>
        <row r="5902">
          <cell r="H5902" t="str">
            <v>1K192.20</v>
          </cell>
          <cell r="I5902" t="str">
            <v>VDD33_ATX</v>
          </cell>
        </row>
        <row r="5903">
          <cell r="H5903" t="str">
            <v>1K192.30</v>
          </cell>
          <cell r="I5903" t="str">
            <v>VDD33_ATX</v>
          </cell>
        </row>
        <row r="5904">
          <cell r="H5904" t="str">
            <v>1K192.40</v>
          </cell>
          <cell r="I5904" t="str">
            <v>VDD33_ATX</v>
          </cell>
        </row>
        <row r="5905">
          <cell r="H5905" t="str">
            <v>1RL19.1</v>
          </cell>
          <cell r="I5905" t="str">
            <v>S1_SEL1_K184</v>
          </cell>
        </row>
        <row r="5906">
          <cell r="H5906" t="str">
            <v>1RL19.2</v>
          </cell>
          <cell r="I5906" t="str">
            <v>DGND</v>
          </cell>
        </row>
        <row r="5907">
          <cell r="H5907" t="str">
            <v>1RL20.1</v>
          </cell>
          <cell r="I5907" t="str">
            <v>S1_SEL2_K184</v>
          </cell>
        </row>
        <row r="5908">
          <cell r="H5908" t="str">
            <v>1RL20.2</v>
          </cell>
          <cell r="I5908" t="str">
            <v>DGND</v>
          </cell>
        </row>
        <row r="5909">
          <cell r="H5909" t="str">
            <v>1RL21.1</v>
          </cell>
          <cell r="I5909" t="str">
            <v>S1_OE_K184</v>
          </cell>
        </row>
        <row r="5910">
          <cell r="H5910" t="str">
            <v>1RL21.2</v>
          </cell>
          <cell r="I5910" t="str">
            <v>DGND</v>
          </cell>
        </row>
        <row r="5911">
          <cell r="H5911" t="str">
            <v>1RL22.1</v>
          </cell>
          <cell r="I5911" t="str">
            <v>S1_SEL1_K187</v>
          </cell>
        </row>
        <row r="5912">
          <cell r="H5912" t="str">
            <v>1RL22.2</v>
          </cell>
          <cell r="I5912" t="str">
            <v>DGND</v>
          </cell>
        </row>
        <row r="5913">
          <cell r="H5913" t="str">
            <v>1RL23.1</v>
          </cell>
          <cell r="I5913" t="str">
            <v>S1_SEL2_K187</v>
          </cell>
        </row>
        <row r="5914">
          <cell r="H5914" t="str">
            <v>1RL23.2</v>
          </cell>
          <cell r="I5914" t="str">
            <v>DGND</v>
          </cell>
        </row>
        <row r="5915">
          <cell r="H5915" t="str">
            <v>1RL24.1</v>
          </cell>
          <cell r="I5915" t="str">
            <v>S1_OE_K187</v>
          </cell>
        </row>
        <row r="5916">
          <cell r="H5916" t="str">
            <v>1RL24.2</v>
          </cell>
          <cell r="I5916" t="str">
            <v>DGND</v>
          </cell>
        </row>
        <row r="5917">
          <cell r="H5917" t="str">
            <v>1RL25.1</v>
          </cell>
          <cell r="I5917" t="str">
            <v>S1_SEL1_K192</v>
          </cell>
        </row>
        <row r="5918">
          <cell r="H5918" t="str">
            <v>1RL25.2</v>
          </cell>
          <cell r="I5918" t="str">
            <v>DGND</v>
          </cell>
        </row>
        <row r="5919">
          <cell r="H5919" t="str">
            <v>1RL26.1</v>
          </cell>
          <cell r="I5919" t="str">
            <v>S1_SEL2_K192</v>
          </cell>
        </row>
        <row r="5920">
          <cell r="H5920" t="str">
            <v>1RL26.2</v>
          </cell>
          <cell r="I5920" t="str">
            <v>DGND</v>
          </cell>
        </row>
        <row r="5921">
          <cell r="H5921" t="str">
            <v>1RL27.1</v>
          </cell>
          <cell r="I5921" t="str">
            <v>S1_OE_K192</v>
          </cell>
        </row>
        <row r="5922">
          <cell r="H5922" t="str">
            <v>1RL27.2</v>
          </cell>
          <cell r="I5922" t="str">
            <v>DGND</v>
          </cell>
        </row>
        <row r="5923">
          <cell r="H5923" t="str">
            <v>1RU13.1</v>
          </cell>
          <cell r="I5923" t="str">
            <v>SC_UDB184_1</v>
          </cell>
        </row>
        <row r="5924">
          <cell r="H5924" t="str">
            <v>1RU13.2</v>
          </cell>
          <cell r="I5924" t="str">
            <v>S1_SEL1_K184</v>
          </cell>
        </row>
        <row r="5925">
          <cell r="H5925" t="str">
            <v>1RU14.1</v>
          </cell>
          <cell r="I5925" t="str">
            <v>SC_UDB184_2</v>
          </cell>
        </row>
        <row r="5926">
          <cell r="H5926" t="str">
            <v>1RU14.2</v>
          </cell>
          <cell r="I5926" t="str">
            <v>S1_SEL2_K184</v>
          </cell>
        </row>
        <row r="5927">
          <cell r="H5927" t="str">
            <v>1RU15.1</v>
          </cell>
          <cell r="I5927" t="str">
            <v>SC_UDB187_1</v>
          </cell>
        </row>
        <row r="5928">
          <cell r="H5928" t="str">
            <v>1RU15.2</v>
          </cell>
          <cell r="I5928" t="str">
            <v>S1_SEL1_K187</v>
          </cell>
        </row>
        <row r="5929">
          <cell r="H5929" t="str">
            <v>1RU16.1</v>
          </cell>
          <cell r="I5929" t="str">
            <v>SC_UDB187_2</v>
          </cell>
        </row>
        <row r="5930">
          <cell r="H5930" t="str">
            <v>1RU16.2</v>
          </cell>
          <cell r="I5930" t="str">
            <v>S1_SEL2_K187</v>
          </cell>
        </row>
        <row r="5931">
          <cell r="H5931" t="str">
            <v>1RU17.1</v>
          </cell>
          <cell r="I5931" t="str">
            <v>SC_UDB192_1</v>
          </cell>
        </row>
        <row r="5932">
          <cell r="H5932" t="str">
            <v>1RU17.2</v>
          </cell>
          <cell r="I5932" t="str">
            <v>S1_SEL1_K192</v>
          </cell>
        </row>
        <row r="5933">
          <cell r="H5933" t="str">
            <v>1RU18.1</v>
          </cell>
          <cell r="I5933" t="str">
            <v>SC_UDB192_2</v>
          </cell>
        </row>
        <row r="5934">
          <cell r="H5934" t="str">
            <v>1RU18.2</v>
          </cell>
          <cell r="I5934" t="str">
            <v>S1_SEL2_K192</v>
          </cell>
        </row>
        <row r="5935">
          <cell r="H5935" t="str">
            <v>SITE1.V13</v>
          </cell>
          <cell r="I5935" t="str">
            <v>S1_P4_HSI-</v>
          </cell>
        </row>
        <row r="5936">
          <cell r="H5936" t="str">
            <v>SITE1.V12</v>
          </cell>
          <cell r="I5936" t="str">
            <v>S1_P4_HSI+</v>
          </cell>
        </row>
        <row r="5937">
          <cell r="H5937" t="str">
            <v>SITE1.W14</v>
          </cell>
          <cell r="I5937" t="str">
            <v>S1_P4_HSO-</v>
          </cell>
        </row>
        <row r="5938">
          <cell r="H5938" t="str">
            <v>SITE1.W13</v>
          </cell>
          <cell r="I5938" t="str">
            <v>S1_P4_HSO+</v>
          </cell>
        </row>
        <row r="5939">
          <cell r="H5939" t="str">
            <v>SITE1.V15</v>
          </cell>
          <cell r="I5939" t="str">
            <v>S1_P5_HSI-</v>
          </cell>
        </row>
        <row r="5940">
          <cell r="H5940" t="str">
            <v>SITE1.V14</v>
          </cell>
          <cell r="I5940" t="str">
            <v>S1_P5_HSI+</v>
          </cell>
        </row>
        <row r="5941">
          <cell r="H5941" t="str">
            <v>SITE1.W16</v>
          </cell>
          <cell r="I5941" t="str">
            <v>S1_P5_HSO-</v>
          </cell>
        </row>
        <row r="5942">
          <cell r="H5942" t="str">
            <v>SITE1.W15</v>
          </cell>
          <cell r="I5942" t="str">
            <v>S1_P5_HSO+</v>
          </cell>
        </row>
        <row r="5943">
          <cell r="H5943" t="str">
            <v>1C204.1</v>
          </cell>
          <cell r="I5943" t="str">
            <v>VDD33_ATX</v>
          </cell>
        </row>
        <row r="5944">
          <cell r="H5944" t="str">
            <v>1C204.2</v>
          </cell>
          <cell r="I5944" t="str">
            <v>DGND</v>
          </cell>
        </row>
        <row r="5945">
          <cell r="H5945" t="str">
            <v>1C205.1</v>
          </cell>
          <cell r="I5945" t="str">
            <v>VDD33_ATX</v>
          </cell>
        </row>
        <row r="5946">
          <cell r="H5946" t="str">
            <v>1C205.2</v>
          </cell>
          <cell r="I5946" t="str">
            <v>DGND</v>
          </cell>
        </row>
        <row r="5947">
          <cell r="H5947" t="str">
            <v>1C208.1</v>
          </cell>
          <cell r="I5947" t="str">
            <v>VDD33_ATX</v>
          </cell>
        </row>
        <row r="5948">
          <cell r="H5948" t="str">
            <v>1C208.2</v>
          </cell>
          <cell r="I5948" t="str">
            <v>DGND</v>
          </cell>
        </row>
        <row r="5949">
          <cell r="H5949" t="str">
            <v>1CS103.1</v>
          </cell>
          <cell r="I5949" t="str">
            <v>SH11_C_P6_HSI-</v>
          </cell>
        </row>
        <row r="5950">
          <cell r="H5950" t="str">
            <v>1CS103.2</v>
          </cell>
          <cell r="I5950" t="str">
            <v>SH11_P6_HSI-</v>
          </cell>
        </row>
        <row r="5951">
          <cell r="H5951" t="str">
            <v>1CS104.1</v>
          </cell>
          <cell r="I5951" t="str">
            <v>SH11_C_P6_HSI+</v>
          </cell>
        </row>
        <row r="5952">
          <cell r="H5952" t="str">
            <v>1CS104.2</v>
          </cell>
          <cell r="I5952" t="str">
            <v>SH11_P6_HSI+</v>
          </cell>
        </row>
        <row r="5953">
          <cell r="H5953" t="str">
            <v>1CS105.1</v>
          </cell>
          <cell r="I5953" t="str">
            <v>SD1_C_P6_HSO_DSP-</v>
          </cell>
        </row>
        <row r="5954">
          <cell r="H5954" t="str">
            <v>1CS105.2</v>
          </cell>
          <cell r="I5954" t="str">
            <v>SD1_P6_HSO_DSP-</v>
          </cell>
        </row>
        <row r="5955">
          <cell r="H5955" t="str">
            <v>1CS106.1</v>
          </cell>
          <cell r="I5955" t="str">
            <v>SD1_C_P6_HSO_DSP+</v>
          </cell>
        </row>
        <row r="5956">
          <cell r="H5956" t="str">
            <v>1CS106.2</v>
          </cell>
          <cell r="I5956" t="str">
            <v>SD1_P6_HSO_DSP+</v>
          </cell>
        </row>
        <row r="5957">
          <cell r="H5957" t="str">
            <v>1CS111.1</v>
          </cell>
          <cell r="I5957" t="str">
            <v>SG1_C_P7_HSO-</v>
          </cell>
        </row>
        <row r="5958">
          <cell r="H5958" t="str">
            <v>1CS111.2</v>
          </cell>
          <cell r="I5958" t="str">
            <v>SG1_P7_HSO-</v>
          </cell>
        </row>
        <row r="5959">
          <cell r="H5959" t="str">
            <v>1CS112.1</v>
          </cell>
          <cell r="I5959" t="str">
            <v>SG1_C_P7_HSO+</v>
          </cell>
        </row>
        <row r="5960">
          <cell r="H5960" t="str">
            <v>1CS112.2</v>
          </cell>
          <cell r="I5960" t="str">
            <v>SG1_P7_HSO+</v>
          </cell>
        </row>
        <row r="5961">
          <cell r="H5961" t="str">
            <v>1CS117.1</v>
          </cell>
          <cell r="I5961" t="str">
            <v>SG1_C_P7_HSI+</v>
          </cell>
        </row>
        <row r="5962">
          <cell r="H5962" t="str">
            <v>1CS117.2</v>
          </cell>
          <cell r="I5962" t="str">
            <v>SG1_P7_HSI+</v>
          </cell>
        </row>
        <row r="5963">
          <cell r="H5963" t="str">
            <v>1CS118.1</v>
          </cell>
          <cell r="I5963" t="str">
            <v>SG1_C_P7_HSI-</v>
          </cell>
        </row>
        <row r="5964">
          <cell r="H5964" t="str">
            <v>1CS118.2</v>
          </cell>
          <cell r="I5964" t="str">
            <v>SG1_P7_HSI-</v>
          </cell>
        </row>
        <row r="5965">
          <cell r="H5965" t="str">
            <v>1K204.1</v>
          </cell>
          <cell r="I5965" t="str">
            <v>S1_OE_K204</v>
          </cell>
        </row>
        <row r="5966">
          <cell r="H5966" t="str">
            <v>1K204.10</v>
          </cell>
          <cell r="I5966" t="str">
            <v>S1_OE_K204</v>
          </cell>
        </row>
        <row r="5967">
          <cell r="H5967" t="str">
            <v>1K204.2</v>
          </cell>
          <cell r="I5967">
            <v>0</v>
          </cell>
        </row>
        <row r="5968">
          <cell r="H5968" t="str">
            <v>1K204.3</v>
          </cell>
          <cell r="I5968">
            <v>0</v>
          </cell>
        </row>
        <row r="5969">
          <cell r="H5969" t="str">
            <v>1K204.6</v>
          </cell>
          <cell r="I5969" t="str">
            <v>S1_P6_HSO+</v>
          </cell>
        </row>
        <row r="5970">
          <cell r="H5970" t="str">
            <v>1K204.7</v>
          </cell>
          <cell r="I5970" t="str">
            <v>S1_P6_HSO-</v>
          </cell>
        </row>
        <row r="5971">
          <cell r="H5971" t="str">
            <v>1K204.11</v>
          </cell>
          <cell r="I5971">
            <v>0</v>
          </cell>
        </row>
        <row r="5972">
          <cell r="H5972" t="str">
            <v>1K204.12</v>
          </cell>
          <cell r="I5972">
            <v>0</v>
          </cell>
        </row>
        <row r="5973">
          <cell r="H5973" t="str">
            <v>1K204.15</v>
          </cell>
          <cell r="I5973" t="str">
            <v>S1_P6_HSI-</v>
          </cell>
        </row>
        <row r="5974">
          <cell r="H5974" t="str">
            <v>1K204.16</v>
          </cell>
          <cell r="I5974" t="str">
            <v>S1_P6_HSI+</v>
          </cell>
        </row>
        <row r="5975">
          <cell r="H5975" t="str">
            <v>1K204.38</v>
          </cell>
          <cell r="I5975">
            <v>0</v>
          </cell>
        </row>
        <row r="5976">
          <cell r="H5976" t="str">
            <v>1K204.37</v>
          </cell>
          <cell r="I5976">
            <v>0</v>
          </cell>
        </row>
        <row r="5977">
          <cell r="H5977" t="str">
            <v>1K204.36</v>
          </cell>
          <cell r="I5977" t="str">
            <v>SH11_C_P6_HSI+</v>
          </cell>
        </row>
        <row r="5978">
          <cell r="H5978" t="str">
            <v>1K204.35</v>
          </cell>
          <cell r="I5978" t="str">
            <v>SH11_C_P6_HSI-</v>
          </cell>
        </row>
        <row r="5979">
          <cell r="H5979" t="str">
            <v>1K204.29</v>
          </cell>
          <cell r="I5979">
            <v>0</v>
          </cell>
        </row>
        <row r="5980">
          <cell r="H5980" t="str">
            <v>1K204.28</v>
          </cell>
          <cell r="I5980">
            <v>0</v>
          </cell>
        </row>
        <row r="5981">
          <cell r="H5981" t="str">
            <v>1K204.27</v>
          </cell>
          <cell r="I5981" t="str">
            <v>SH11_P6_HSO-</v>
          </cell>
        </row>
        <row r="5982">
          <cell r="H5982" t="str">
            <v>1K204.26</v>
          </cell>
          <cell r="I5982" t="str">
            <v>SH11_P6_HSO+</v>
          </cell>
        </row>
        <row r="5983">
          <cell r="H5983" t="str">
            <v>1K204.34</v>
          </cell>
          <cell r="I5983">
            <v>0</v>
          </cell>
        </row>
        <row r="5984">
          <cell r="H5984" t="str">
            <v>1K204.33</v>
          </cell>
          <cell r="I5984">
            <v>0</v>
          </cell>
        </row>
        <row r="5985">
          <cell r="H5985" t="str">
            <v>1K204.32</v>
          </cell>
          <cell r="I5985" t="str">
            <v>S1_1_P6_HSO+</v>
          </cell>
        </row>
        <row r="5986">
          <cell r="H5986" t="str">
            <v>1K204.31</v>
          </cell>
          <cell r="I5986" t="str">
            <v>S1_1_P6_HSO-</v>
          </cell>
        </row>
        <row r="5987">
          <cell r="H5987" t="str">
            <v>1K204.25</v>
          </cell>
          <cell r="I5987">
            <v>0</v>
          </cell>
        </row>
        <row r="5988">
          <cell r="H5988" t="str">
            <v>1K204.24</v>
          </cell>
          <cell r="I5988">
            <v>0</v>
          </cell>
        </row>
        <row r="5989">
          <cell r="H5989" t="str">
            <v>1K204.23</v>
          </cell>
          <cell r="I5989" t="str">
            <v>S1_1_P6_HSI-</v>
          </cell>
        </row>
        <row r="5990">
          <cell r="H5990" t="str">
            <v>1K204.22</v>
          </cell>
          <cell r="I5990" t="str">
            <v>S1_1_P6_HSI+</v>
          </cell>
        </row>
        <row r="5991">
          <cell r="H5991" t="str">
            <v>1K204.EP</v>
          </cell>
          <cell r="I5991" t="str">
            <v>DGND</v>
          </cell>
        </row>
        <row r="5992">
          <cell r="H5992" t="str">
            <v>1K204.4</v>
          </cell>
          <cell r="I5992" t="str">
            <v>DGND</v>
          </cell>
        </row>
        <row r="5993">
          <cell r="H5993" t="str">
            <v>1K204.14</v>
          </cell>
          <cell r="I5993" t="str">
            <v>DGND</v>
          </cell>
        </row>
        <row r="5994">
          <cell r="H5994" t="str">
            <v>1K204.19</v>
          </cell>
          <cell r="I5994" t="str">
            <v>DGND</v>
          </cell>
        </row>
        <row r="5995">
          <cell r="H5995" t="str">
            <v>1K204.21</v>
          </cell>
          <cell r="I5995" t="str">
            <v>DGND</v>
          </cell>
        </row>
        <row r="5996">
          <cell r="H5996" t="str">
            <v>1K204.39</v>
          </cell>
          <cell r="I5996" t="str">
            <v>DGND</v>
          </cell>
        </row>
        <row r="5997">
          <cell r="H5997" t="str">
            <v>1K204.41</v>
          </cell>
          <cell r="I5997" t="str">
            <v>DGND</v>
          </cell>
        </row>
        <row r="5998">
          <cell r="H5998" t="str">
            <v>1K204.18</v>
          </cell>
          <cell r="I5998">
            <v>0</v>
          </cell>
        </row>
        <row r="5999">
          <cell r="H5999" t="str">
            <v>1K204.42</v>
          </cell>
          <cell r="I5999">
            <v>0</v>
          </cell>
        </row>
        <row r="6000">
          <cell r="H6000" t="str">
            <v>1K204.8</v>
          </cell>
          <cell r="I6000" t="str">
            <v>S1_SEL1_K204</v>
          </cell>
        </row>
        <row r="6001">
          <cell r="H6001" t="str">
            <v>1K204.17</v>
          </cell>
          <cell r="I6001" t="str">
            <v>S1_SEL2_K204</v>
          </cell>
        </row>
        <row r="6002">
          <cell r="H6002" t="str">
            <v>1K204.5</v>
          </cell>
          <cell r="I6002" t="str">
            <v>VDD33_ATX</v>
          </cell>
        </row>
        <row r="6003">
          <cell r="H6003" t="str">
            <v>1K204.9</v>
          </cell>
          <cell r="I6003" t="str">
            <v>VDD33_ATX</v>
          </cell>
        </row>
        <row r="6004">
          <cell r="H6004" t="str">
            <v>1K204.13</v>
          </cell>
          <cell r="I6004" t="str">
            <v>VDD33_ATX</v>
          </cell>
        </row>
        <row r="6005">
          <cell r="H6005" t="str">
            <v>1K204.20</v>
          </cell>
          <cell r="I6005" t="str">
            <v>VDD33_ATX</v>
          </cell>
        </row>
        <row r="6006">
          <cell r="H6006" t="str">
            <v>1K204.30</v>
          </cell>
          <cell r="I6006" t="str">
            <v>VDD33_ATX</v>
          </cell>
        </row>
        <row r="6007">
          <cell r="H6007" t="str">
            <v>1K204.40</v>
          </cell>
          <cell r="I6007" t="str">
            <v>VDD33_ATX</v>
          </cell>
        </row>
        <row r="6008">
          <cell r="H6008" t="str">
            <v>1K205.1</v>
          </cell>
          <cell r="I6008" t="str">
            <v>S1_OE_K205</v>
          </cell>
        </row>
        <row r="6009">
          <cell r="H6009" t="str">
            <v>1K205.10</v>
          </cell>
          <cell r="I6009" t="str">
            <v>S1_OE_K205</v>
          </cell>
        </row>
        <row r="6010">
          <cell r="H6010" t="str">
            <v>1K205.2</v>
          </cell>
          <cell r="I6010">
            <v>0</v>
          </cell>
        </row>
        <row r="6011">
          <cell r="H6011" t="str">
            <v>1K205.3</v>
          </cell>
          <cell r="I6011">
            <v>0</v>
          </cell>
        </row>
        <row r="6012">
          <cell r="H6012" t="str">
            <v>1K205.6</v>
          </cell>
          <cell r="I6012" t="str">
            <v>S1_P6_REFCLK+</v>
          </cell>
        </row>
        <row r="6013">
          <cell r="H6013" t="str">
            <v>1K205.7</v>
          </cell>
          <cell r="I6013" t="str">
            <v>S1_P6_REFCLK-</v>
          </cell>
        </row>
        <row r="6014">
          <cell r="H6014" t="str">
            <v>1K205.11</v>
          </cell>
          <cell r="I6014">
            <v>0</v>
          </cell>
        </row>
        <row r="6015">
          <cell r="H6015" t="str">
            <v>1K205.12</v>
          </cell>
          <cell r="I6015">
            <v>0</v>
          </cell>
        </row>
        <row r="6016">
          <cell r="H6016" t="str">
            <v>1K205.15</v>
          </cell>
          <cell r="I6016" t="str">
            <v>S1_1_P6_HSI-</v>
          </cell>
        </row>
        <row r="6017">
          <cell r="H6017" t="str">
            <v>1K205.16</v>
          </cell>
          <cell r="I6017" t="str">
            <v>S1_1_P6_HSI+</v>
          </cell>
        </row>
        <row r="6018">
          <cell r="H6018" t="str">
            <v>1K205.38</v>
          </cell>
          <cell r="I6018">
            <v>0</v>
          </cell>
        </row>
        <row r="6019">
          <cell r="H6019" t="str">
            <v>1K205.37</v>
          </cell>
          <cell r="I6019">
            <v>0</v>
          </cell>
        </row>
        <row r="6020">
          <cell r="H6020" t="str">
            <v>1K205.36</v>
          </cell>
          <cell r="I6020" t="str">
            <v>SH11_P6_REFCLK_100M+</v>
          </cell>
        </row>
        <row r="6021">
          <cell r="H6021" t="str">
            <v>1K205.35</v>
          </cell>
          <cell r="I6021" t="str">
            <v>SH11_P6_REFCLK_100M-</v>
          </cell>
        </row>
        <row r="6022">
          <cell r="H6022" t="str">
            <v>1K205.29</v>
          </cell>
          <cell r="I6022">
            <v>0</v>
          </cell>
        </row>
        <row r="6023">
          <cell r="H6023" t="str">
            <v>1K205.28</v>
          </cell>
          <cell r="I6023">
            <v>0</v>
          </cell>
        </row>
        <row r="6024">
          <cell r="H6024" t="str">
            <v>1K205.27</v>
          </cell>
          <cell r="I6024" t="str">
            <v>SG1_C_P7_HSO-</v>
          </cell>
        </row>
        <row r="6025">
          <cell r="H6025" t="str">
            <v>1K205.26</v>
          </cell>
          <cell r="I6025" t="str">
            <v>SG1_C_P7_HSO+</v>
          </cell>
        </row>
        <row r="6026">
          <cell r="H6026" t="str">
            <v>1K205.34</v>
          </cell>
          <cell r="I6026">
            <v>0</v>
          </cell>
        </row>
        <row r="6027">
          <cell r="H6027" t="str">
            <v>1K205.33</v>
          </cell>
          <cell r="I6027">
            <v>0</v>
          </cell>
        </row>
        <row r="6028">
          <cell r="H6028" t="str">
            <v>1K205.32</v>
          </cell>
          <cell r="I6028" t="str">
            <v>S1_DCH_P6_REFCLK_100M+</v>
          </cell>
        </row>
        <row r="6029">
          <cell r="H6029" t="str">
            <v>1K205.31</v>
          </cell>
          <cell r="I6029" t="str">
            <v>S1_DCH_P6_REFCLK_100M-</v>
          </cell>
        </row>
        <row r="6030">
          <cell r="H6030" t="str">
            <v>1K205.25</v>
          </cell>
          <cell r="I6030">
            <v>0</v>
          </cell>
        </row>
        <row r="6031">
          <cell r="H6031" t="str">
            <v>1K205.24</v>
          </cell>
          <cell r="I6031">
            <v>0</v>
          </cell>
        </row>
        <row r="6032">
          <cell r="H6032" t="str">
            <v>1K205.23</v>
          </cell>
          <cell r="I6032" t="str">
            <v>S1_DCH_P6_HSI-</v>
          </cell>
        </row>
        <row r="6033">
          <cell r="H6033" t="str">
            <v>1K205.22</v>
          </cell>
          <cell r="I6033" t="str">
            <v>S1_DCH_P6_HSI+</v>
          </cell>
        </row>
        <row r="6034">
          <cell r="H6034" t="str">
            <v>1K205.EP</v>
          </cell>
          <cell r="I6034" t="str">
            <v>DGND</v>
          </cell>
        </row>
        <row r="6035">
          <cell r="H6035" t="str">
            <v>1K205.4</v>
          </cell>
          <cell r="I6035" t="str">
            <v>DGND</v>
          </cell>
        </row>
        <row r="6036">
          <cell r="H6036" t="str">
            <v>1K205.14</v>
          </cell>
          <cell r="I6036" t="str">
            <v>DGND</v>
          </cell>
        </row>
        <row r="6037">
          <cell r="H6037" t="str">
            <v>1K205.19</v>
          </cell>
          <cell r="I6037" t="str">
            <v>DGND</v>
          </cell>
        </row>
        <row r="6038">
          <cell r="H6038" t="str">
            <v>1K205.21</v>
          </cell>
          <cell r="I6038" t="str">
            <v>DGND</v>
          </cell>
        </row>
        <row r="6039">
          <cell r="H6039" t="str">
            <v>1K205.39</v>
          </cell>
          <cell r="I6039" t="str">
            <v>DGND</v>
          </cell>
        </row>
        <row r="6040">
          <cell r="H6040" t="str">
            <v>1K205.41</v>
          </cell>
          <cell r="I6040" t="str">
            <v>DGND</v>
          </cell>
        </row>
        <row r="6041">
          <cell r="H6041" t="str">
            <v>1K205.18</v>
          </cell>
          <cell r="I6041">
            <v>0</v>
          </cell>
        </row>
        <row r="6042">
          <cell r="H6042" t="str">
            <v>1K205.42</v>
          </cell>
          <cell r="I6042">
            <v>0</v>
          </cell>
        </row>
        <row r="6043">
          <cell r="H6043" t="str">
            <v>1K205.8</v>
          </cell>
          <cell r="I6043" t="str">
            <v>S1_SEL1_K205</v>
          </cell>
        </row>
        <row r="6044">
          <cell r="H6044" t="str">
            <v>1K205.17</v>
          </cell>
          <cell r="I6044" t="str">
            <v>S1_SEL2_K205</v>
          </cell>
        </row>
        <row r="6045">
          <cell r="H6045" t="str">
            <v>1K205.5</v>
          </cell>
          <cell r="I6045" t="str">
            <v>VDD33_ATX</v>
          </cell>
        </row>
        <row r="6046">
          <cell r="H6046" t="str">
            <v>1K205.9</v>
          </cell>
          <cell r="I6046" t="str">
            <v>VDD33_ATX</v>
          </cell>
        </row>
        <row r="6047">
          <cell r="H6047" t="str">
            <v>1K205.13</v>
          </cell>
          <cell r="I6047" t="str">
            <v>VDD33_ATX</v>
          </cell>
        </row>
        <row r="6048">
          <cell r="H6048" t="str">
            <v>1K205.20</v>
          </cell>
          <cell r="I6048" t="str">
            <v>VDD33_ATX</v>
          </cell>
        </row>
        <row r="6049">
          <cell r="H6049" t="str">
            <v>1K205.30</v>
          </cell>
          <cell r="I6049" t="str">
            <v>VDD33_ATX</v>
          </cell>
        </row>
        <row r="6050">
          <cell r="H6050" t="str">
            <v>1K205.40</v>
          </cell>
          <cell r="I6050" t="str">
            <v>VDD33_ATX</v>
          </cell>
        </row>
        <row r="6051">
          <cell r="H6051" t="str">
            <v>1K208.1</v>
          </cell>
          <cell r="I6051" t="str">
            <v>S1_OE_K208</v>
          </cell>
        </row>
        <row r="6052">
          <cell r="H6052" t="str">
            <v>1K208.10</v>
          </cell>
          <cell r="I6052" t="str">
            <v>S1_OE_K208</v>
          </cell>
        </row>
        <row r="6053">
          <cell r="H6053" t="str">
            <v>1K208.2</v>
          </cell>
          <cell r="I6053">
            <v>0</v>
          </cell>
        </row>
        <row r="6054">
          <cell r="H6054" t="str">
            <v>1K208.3</v>
          </cell>
          <cell r="I6054">
            <v>0</v>
          </cell>
        </row>
        <row r="6055">
          <cell r="H6055" t="str">
            <v>1K208.6</v>
          </cell>
          <cell r="I6055" t="str">
            <v>S1_2_P6_HSO+</v>
          </cell>
        </row>
        <row r="6056">
          <cell r="H6056" t="str">
            <v>1K208.7</v>
          </cell>
          <cell r="I6056" t="str">
            <v>S1_2_P6_HSO-</v>
          </cell>
        </row>
        <row r="6057">
          <cell r="H6057" t="str">
            <v>1K208.11</v>
          </cell>
          <cell r="I6057">
            <v>0</v>
          </cell>
        </row>
        <row r="6058">
          <cell r="H6058" t="str">
            <v>1K208.12</v>
          </cell>
          <cell r="I6058">
            <v>0</v>
          </cell>
        </row>
        <row r="6059">
          <cell r="H6059" t="str">
            <v>1K208.15</v>
          </cell>
          <cell r="I6059" t="str">
            <v>S1_1_P6_HSO+</v>
          </cell>
        </row>
        <row r="6060">
          <cell r="H6060" t="str">
            <v>1K208.16</v>
          </cell>
          <cell r="I6060" t="str">
            <v>S1_1_P6_HSO-</v>
          </cell>
        </row>
        <row r="6061">
          <cell r="H6061" t="str">
            <v>1K208.38</v>
          </cell>
          <cell r="I6061">
            <v>0</v>
          </cell>
        </row>
        <row r="6062">
          <cell r="H6062" t="str">
            <v>1K208.37</v>
          </cell>
          <cell r="I6062">
            <v>0</v>
          </cell>
        </row>
        <row r="6063">
          <cell r="H6063" t="str">
            <v>1K208.36</v>
          </cell>
          <cell r="I6063" t="str">
            <v>SG1_C_P7_HSI+</v>
          </cell>
        </row>
        <row r="6064">
          <cell r="H6064" t="str">
            <v>1K208.35</v>
          </cell>
          <cell r="I6064" t="str">
            <v>SG1_C_P7_HSI-</v>
          </cell>
        </row>
        <row r="6065">
          <cell r="H6065" t="str">
            <v>1K208.29</v>
          </cell>
          <cell r="I6065">
            <v>0</v>
          </cell>
        </row>
        <row r="6066">
          <cell r="H6066" t="str">
            <v>1K208.28</v>
          </cell>
          <cell r="I6066">
            <v>0</v>
          </cell>
        </row>
        <row r="6067">
          <cell r="H6067" t="str">
            <v>1K208.27</v>
          </cell>
          <cell r="I6067" t="str">
            <v>S1_2_P6_HSO+</v>
          </cell>
        </row>
        <row r="6068">
          <cell r="H6068" t="str">
            <v>1K208.26</v>
          </cell>
          <cell r="I6068" t="str">
            <v>S1_2_P6_HSO-</v>
          </cell>
        </row>
        <row r="6069">
          <cell r="H6069" t="str">
            <v>1K208.34</v>
          </cell>
          <cell r="I6069">
            <v>0</v>
          </cell>
        </row>
        <row r="6070">
          <cell r="H6070" t="str">
            <v>1K208.33</v>
          </cell>
          <cell r="I6070">
            <v>0</v>
          </cell>
        </row>
        <row r="6071">
          <cell r="H6071" t="str">
            <v>1K208.32</v>
          </cell>
          <cell r="I6071" t="str">
            <v>S1_DCH_P6_HSO+</v>
          </cell>
        </row>
        <row r="6072">
          <cell r="H6072" t="str">
            <v>1K208.31</v>
          </cell>
          <cell r="I6072" t="str">
            <v>S1_DCH_P6_HSO-</v>
          </cell>
        </row>
        <row r="6073">
          <cell r="H6073" t="str">
            <v>1K208.25</v>
          </cell>
          <cell r="I6073">
            <v>0</v>
          </cell>
        </row>
        <row r="6074">
          <cell r="H6074" t="str">
            <v>1K208.24</v>
          </cell>
          <cell r="I6074">
            <v>0</v>
          </cell>
        </row>
        <row r="6075">
          <cell r="H6075" t="str">
            <v>1K208.23</v>
          </cell>
          <cell r="I6075" t="str">
            <v>SD1_C_P6_HSO_DSP+</v>
          </cell>
        </row>
        <row r="6076">
          <cell r="H6076" t="str">
            <v>1K208.22</v>
          </cell>
          <cell r="I6076" t="str">
            <v>SD1_C_P6_HSO_DSP-</v>
          </cell>
        </row>
        <row r="6077">
          <cell r="H6077" t="str">
            <v>1K208.EP</v>
          </cell>
          <cell r="I6077" t="str">
            <v>DGND</v>
          </cell>
        </row>
        <row r="6078">
          <cell r="H6078" t="str">
            <v>1K208.4</v>
          </cell>
          <cell r="I6078" t="str">
            <v>DGND</v>
          </cell>
        </row>
        <row r="6079">
          <cell r="H6079" t="str">
            <v>1K208.14</v>
          </cell>
          <cell r="I6079" t="str">
            <v>DGND</v>
          </cell>
        </row>
        <row r="6080">
          <cell r="H6080" t="str">
            <v>1K208.19</v>
          </cell>
          <cell r="I6080" t="str">
            <v>DGND</v>
          </cell>
        </row>
        <row r="6081">
          <cell r="H6081" t="str">
            <v>1K208.21</v>
          </cell>
          <cell r="I6081" t="str">
            <v>DGND</v>
          </cell>
        </row>
        <row r="6082">
          <cell r="H6082" t="str">
            <v>1K208.39</v>
          </cell>
          <cell r="I6082" t="str">
            <v>DGND</v>
          </cell>
        </row>
        <row r="6083">
          <cell r="H6083" t="str">
            <v>1K208.41</v>
          </cell>
          <cell r="I6083" t="str">
            <v>DGND</v>
          </cell>
        </row>
        <row r="6084">
          <cell r="H6084" t="str">
            <v>1K208.18</v>
          </cell>
          <cell r="I6084">
            <v>0</v>
          </cell>
        </row>
        <row r="6085">
          <cell r="H6085" t="str">
            <v>1K208.42</v>
          </cell>
          <cell r="I6085">
            <v>0</v>
          </cell>
        </row>
        <row r="6086">
          <cell r="H6086" t="str">
            <v>1K208.8</v>
          </cell>
          <cell r="I6086" t="str">
            <v>S1_SEL1_K208</v>
          </cell>
        </row>
        <row r="6087">
          <cell r="H6087" t="str">
            <v>1K208.17</v>
          </cell>
          <cell r="I6087" t="str">
            <v>S1_SEL2_K208</v>
          </cell>
        </row>
        <row r="6088">
          <cell r="H6088" t="str">
            <v>1K208.5</v>
          </cell>
          <cell r="I6088" t="str">
            <v>VDD33_ATX</v>
          </cell>
        </row>
        <row r="6089">
          <cell r="H6089" t="str">
            <v>1K208.9</v>
          </cell>
          <cell r="I6089" t="str">
            <v>VDD33_ATX</v>
          </cell>
        </row>
        <row r="6090">
          <cell r="H6090" t="str">
            <v>1K208.13</v>
          </cell>
          <cell r="I6090" t="str">
            <v>VDD33_ATX</v>
          </cell>
        </row>
        <row r="6091">
          <cell r="H6091" t="str">
            <v>1K208.20</v>
          </cell>
          <cell r="I6091" t="str">
            <v>VDD33_ATX</v>
          </cell>
        </row>
        <row r="6092">
          <cell r="H6092" t="str">
            <v>1K208.30</v>
          </cell>
          <cell r="I6092" t="str">
            <v>VDD33_ATX</v>
          </cell>
        </row>
        <row r="6093">
          <cell r="H6093" t="str">
            <v>1K208.40</v>
          </cell>
          <cell r="I6093" t="str">
            <v>VDD33_ATX</v>
          </cell>
        </row>
        <row r="6094">
          <cell r="H6094" t="str">
            <v>1K211.10</v>
          </cell>
          <cell r="I6094" t="str">
            <v>S1_P6_CLKREQB</v>
          </cell>
        </row>
        <row r="6095">
          <cell r="H6095" t="str">
            <v>1K211.6</v>
          </cell>
          <cell r="I6095" t="str">
            <v>S1_P7_CLKREQB</v>
          </cell>
        </row>
        <row r="6096">
          <cell r="H6096" t="str">
            <v>1K211.3</v>
          </cell>
          <cell r="I6096" t="str">
            <v>DGND</v>
          </cell>
        </row>
        <row r="6097">
          <cell r="H6097" t="str">
            <v>1K211.2</v>
          </cell>
          <cell r="I6097" t="str">
            <v>SH11_P6_CLKREQB</v>
          </cell>
        </row>
        <row r="6098">
          <cell r="H6098" t="str">
            <v>1K211.9</v>
          </cell>
          <cell r="I6098" t="str">
            <v>S1_DCH_P6_CLKREQB</v>
          </cell>
        </row>
        <row r="6099">
          <cell r="H6099" t="str">
            <v>1K211.4</v>
          </cell>
          <cell r="I6099" t="str">
            <v>SH11_P7_CLKREQB</v>
          </cell>
        </row>
        <row r="6100">
          <cell r="H6100" t="str">
            <v>1K211.7</v>
          </cell>
          <cell r="I6100" t="str">
            <v>S1_DCH_P7_CLKREQB</v>
          </cell>
        </row>
        <row r="6101">
          <cell r="H6101" t="str">
            <v>1K211.1</v>
          </cell>
          <cell r="I6101" t="str">
            <v>S1_K211</v>
          </cell>
        </row>
        <row r="6102">
          <cell r="H6102" t="str">
            <v>1K211.5</v>
          </cell>
          <cell r="I6102" t="str">
            <v>S1_K211</v>
          </cell>
        </row>
        <row r="6103">
          <cell r="H6103" t="str">
            <v>1K211.8</v>
          </cell>
          <cell r="I6103" t="str">
            <v>VP5</v>
          </cell>
        </row>
        <row r="6104">
          <cell r="H6104" t="str">
            <v>1K212.10</v>
          </cell>
          <cell r="I6104" t="str">
            <v>S1_P6_LANWAKEB</v>
          </cell>
        </row>
        <row r="6105">
          <cell r="H6105" t="str">
            <v>1K212.6</v>
          </cell>
          <cell r="I6105" t="str">
            <v>S1_P7_LANWAKEB</v>
          </cell>
        </row>
        <row r="6106">
          <cell r="H6106" t="str">
            <v>1K212.3</v>
          </cell>
          <cell r="I6106" t="str">
            <v>DGND</v>
          </cell>
        </row>
        <row r="6107">
          <cell r="H6107" t="str">
            <v>1K212.2</v>
          </cell>
          <cell r="I6107" t="str">
            <v>SH11_P6_LANWAKEB</v>
          </cell>
        </row>
        <row r="6108">
          <cell r="H6108" t="str">
            <v>1K212.9</v>
          </cell>
          <cell r="I6108" t="str">
            <v>S1_DCH_P6_LANWAKEB</v>
          </cell>
        </row>
        <row r="6109">
          <cell r="H6109" t="str">
            <v>1K212.4</v>
          </cell>
          <cell r="I6109" t="str">
            <v>SH11_P7_LANWAKEB</v>
          </cell>
        </row>
        <row r="6110">
          <cell r="H6110" t="str">
            <v>1K212.7</v>
          </cell>
          <cell r="I6110" t="str">
            <v>S1_DCH_P7_LANWAKEB</v>
          </cell>
        </row>
        <row r="6111">
          <cell r="H6111" t="str">
            <v>1K212.1</v>
          </cell>
          <cell r="I6111" t="str">
            <v>S1_K212</v>
          </cell>
        </row>
        <row r="6112">
          <cell r="H6112" t="str">
            <v>1K212.5</v>
          </cell>
          <cell r="I6112" t="str">
            <v>S1_K212</v>
          </cell>
        </row>
        <row r="6113">
          <cell r="H6113" t="str">
            <v>1K212.8</v>
          </cell>
          <cell r="I6113" t="str">
            <v>VP5</v>
          </cell>
        </row>
        <row r="6114">
          <cell r="H6114" t="str">
            <v>1Q211.1</v>
          </cell>
          <cell r="I6114" t="str">
            <v>S1_QB_K211</v>
          </cell>
        </row>
        <row r="6115">
          <cell r="H6115" t="str">
            <v>1Q211.3</v>
          </cell>
          <cell r="I6115" t="str">
            <v>S1_K211</v>
          </cell>
        </row>
        <row r="6116">
          <cell r="H6116" t="str">
            <v>1Q211.2</v>
          </cell>
          <cell r="I6116" t="str">
            <v>DGND</v>
          </cell>
        </row>
        <row r="6117">
          <cell r="H6117" t="str">
            <v>1Q212.1</v>
          </cell>
          <cell r="I6117" t="str">
            <v>S1_QB_K212</v>
          </cell>
        </row>
        <row r="6118">
          <cell r="H6118" t="str">
            <v>1Q212.3</v>
          </cell>
          <cell r="I6118" t="str">
            <v>S1_K212</v>
          </cell>
        </row>
        <row r="6119">
          <cell r="H6119" t="str">
            <v>1Q212.2</v>
          </cell>
          <cell r="I6119" t="str">
            <v>DGND</v>
          </cell>
        </row>
        <row r="6120">
          <cell r="H6120" t="str">
            <v>1RL28.1</v>
          </cell>
          <cell r="I6120" t="str">
            <v>S1_SEL1_K204</v>
          </cell>
        </row>
        <row r="6121">
          <cell r="H6121" t="str">
            <v>1RL28.2</v>
          </cell>
          <cell r="I6121" t="str">
            <v>DGND</v>
          </cell>
        </row>
        <row r="6122">
          <cell r="H6122" t="str">
            <v>1RL29.1</v>
          </cell>
          <cell r="I6122" t="str">
            <v>S1_SEL2_K204</v>
          </cell>
        </row>
        <row r="6123">
          <cell r="H6123" t="str">
            <v>1RL29.2</v>
          </cell>
          <cell r="I6123" t="str">
            <v>DGND</v>
          </cell>
        </row>
        <row r="6124">
          <cell r="H6124" t="str">
            <v>1RL30.1</v>
          </cell>
          <cell r="I6124" t="str">
            <v>S1_OE_K204</v>
          </cell>
        </row>
        <row r="6125">
          <cell r="H6125" t="str">
            <v>1RL30.2</v>
          </cell>
          <cell r="I6125" t="str">
            <v>DGND</v>
          </cell>
        </row>
        <row r="6126">
          <cell r="H6126" t="str">
            <v>1RL31.1</v>
          </cell>
          <cell r="I6126" t="str">
            <v>S1_SEL1_K205</v>
          </cell>
        </row>
        <row r="6127">
          <cell r="H6127" t="str">
            <v>1RL31.2</v>
          </cell>
          <cell r="I6127" t="str">
            <v>DGND</v>
          </cell>
        </row>
        <row r="6128">
          <cell r="H6128" t="str">
            <v>1RL32.1</v>
          </cell>
          <cell r="I6128" t="str">
            <v>S1_SEL2_K205</v>
          </cell>
        </row>
        <row r="6129">
          <cell r="H6129" t="str">
            <v>1RL32.2</v>
          </cell>
          <cell r="I6129" t="str">
            <v>DGND</v>
          </cell>
        </row>
        <row r="6130">
          <cell r="H6130" t="str">
            <v>1RL33.1</v>
          </cell>
          <cell r="I6130" t="str">
            <v>S1_OE_K205</v>
          </cell>
        </row>
        <row r="6131">
          <cell r="H6131" t="str">
            <v>1RL33.2</v>
          </cell>
          <cell r="I6131" t="str">
            <v>DGND</v>
          </cell>
        </row>
        <row r="6132">
          <cell r="H6132" t="str">
            <v>1RL34.1</v>
          </cell>
          <cell r="I6132" t="str">
            <v>S1_SEL1_K208</v>
          </cell>
        </row>
        <row r="6133">
          <cell r="H6133" t="str">
            <v>1RL34.2</v>
          </cell>
          <cell r="I6133" t="str">
            <v>DGND</v>
          </cell>
        </row>
        <row r="6134">
          <cell r="H6134" t="str">
            <v>1RL35.1</v>
          </cell>
          <cell r="I6134" t="str">
            <v>S1_SEL2_K208</v>
          </cell>
        </row>
        <row r="6135">
          <cell r="H6135" t="str">
            <v>1RL35.2</v>
          </cell>
          <cell r="I6135" t="str">
            <v>DGND</v>
          </cell>
        </row>
        <row r="6136">
          <cell r="H6136" t="str">
            <v>1RL36.1</v>
          </cell>
          <cell r="I6136" t="str">
            <v>S1_OE_K208</v>
          </cell>
        </row>
        <row r="6137">
          <cell r="H6137" t="str">
            <v>1RL36.2</v>
          </cell>
          <cell r="I6137" t="str">
            <v>DGND</v>
          </cell>
        </row>
        <row r="6138">
          <cell r="H6138" t="str">
            <v>1RQ211.1</v>
          </cell>
          <cell r="I6138" t="str">
            <v>S1_QB_K211</v>
          </cell>
        </row>
        <row r="6139">
          <cell r="H6139" t="str">
            <v>1RQ211.2</v>
          </cell>
          <cell r="I6139" t="str">
            <v>SC_HSD_K211</v>
          </cell>
        </row>
        <row r="6140">
          <cell r="H6140" t="str">
            <v>1RQ212.1</v>
          </cell>
          <cell r="I6140" t="str">
            <v>S1_QB_K212</v>
          </cell>
        </row>
        <row r="6141">
          <cell r="H6141" t="str">
            <v>1RQ212.2</v>
          </cell>
          <cell r="I6141" t="str">
            <v>SC_HSD_K212</v>
          </cell>
        </row>
        <row r="6142">
          <cell r="H6142" t="str">
            <v>1RU19.1</v>
          </cell>
          <cell r="I6142" t="str">
            <v>SC_UDB204_1</v>
          </cell>
        </row>
        <row r="6143">
          <cell r="H6143" t="str">
            <v>1RU19.2</v>
          </cell>
          <cell r="I6143" t="str">
            <v>S1_SEL1_K204</v>
          </cell>
        </row>
        <row r="6144">
          <cell r="H6144" t="str">
            <v>1RU20.1</v>
          </cell>
          <cell r="I6144" t="str">
            <v>SC_UDB204_2</v>
          </cell>
        </row>
        <row r="6145">
          <cell r="H6145" t="str">
            <v>1RU20.2</v>
          </cell>
          <cell r="I6145" t="str">
            <v>S1_SEL2_K204</v>
          </cell>
        </row>
        <row r="6146">
          <cell r="H6146" t="str">
            <v>1RU21.1</v>
          </cell>
          <cell r="I6146" t="str">
            <v>SC_UDB205_1</v>
          </cell>
        </row>
        <row r="6147">
          <cell r="H6147" t="str">
            <v>1RU21.2</v>
          </cell>
          <cell r="I6147" t="str">
            <v>S1_SEL1_K205</v>
          </cell>
        </row>
        <row r="6148">
          <cell r="H6148" t="str">
            <v>1RU22.1</v>
          </cell>
          <cell r="I6148" t="str">
            <v>SC_UDB205_2</v>
          </cell>
        </row>
        <row r="6149">
          <cell r="H6149" t="str">
            <v>1RU22.2</v>
          </cell>
          <cell r="I6149" t="str">
            <v>S1_SEL2_K205</v>
          </cell>
        </row>
        <row r="6150">
          <cell r="H6150" t="str">
            <v>1RU23.1</v>
          </cell>
          <cell r="I6150" t="str">
            <v>SC_UDB208_1</v>
          </cell>
        </row>
        <row r="6151">
          <cell r="H6151" t="str">
            <v>1RU23.2</v>
          </cell>
          <cell r="I6151" t="str">
            <v>S1_SEL1_K208</v>
          </cell>
        </row>
        <row r="6152">
          <cell r="H6152" t="str">
            <v>1RU24.1</v>
          </cell>
          <cell r="I6152" t="str">
            <v>SC_UDB208_2</v>
          </cell>
        </row>
        <row r="6153">
          <cell r="H6153" t="str">
            <v>1RU24.2</v>
          </cell>
          <cell r="I6153" t="str">
            <v>S1_SEL2_K208</v>
          </cell>
        </row>
        <row r="6154">
          <cell r="H6154" t="str">
            <v>SITE1.U1</v>
          </cell>
          <cell r="I6154" t="str">
            <v>S1_P6_CLKREQB</v>
          </cell>
        </row>
        <row r="6155">
          <cell r="H6155" t="str">
            <v>SITE1.W5</v>
          </cell>
          <cell r="I6155" t="str">
            <v>S1_P6_HSI-</v>
          </cell>
        </row>
        <row r="6156">
          <cell r="H6156" t="str">
            <v>SITE1.W6</v>
          </cell>
          <cell r="I6156" t="str">
            <v>S1_P6_HSI+</v>
          </cell>
        </row>
        <row r="6157">
          <cell r="H6157" t="str">
            <v>SITE1.W4</v>
          </cell>
          <cell r="I6157" t="str">
            <v>S1_P6_HSO-</v>
          </cell>
        </row>
        <row r="6158">
          <cell r="H6158" t="str">
            <v>SITE1.W3</v>
          </cell>
          <cell r="I6158" t="str">
            <v>S1_P6_HSO+</v>
          </cell>
        </row>
        <row r="6159">
          <cell r="H6159" t="str">
            <v>SITE1.T2</v>
          </cell>
          <cell r="I6159" t="str">
            <v>S1_P6_LANWAKEB</v>
          </cell>
        </row>
        <row r="6160">
          <cell r="H6160" t="str">
            <v>SITE1.V3</v>
          </cell>
          <cell r="I6160" t="str">
            <v>S1_P6_REFCLK-</v>
          </cell>
        </row>
        <row r="6161">
          <cell r="H6161" t="str">
            <v>SITE1.V2</v>
          </cell>
          <cell r="I6161" t="str">
            <v>S1_P6_REFCLK+</v>
          </cell>
        </row>
        <row r="6162">
          <cell r="H6162" t="str">
            <v>SITE1.R5</v>
          </cell>
          <cell r="I6162" t="str">
            <v>S1_P7_CLKREQB</v>
          </cell>
        </row>
        <row r="6163">
          <cell r="H6163" t="str">
            <v>SITE1.R4</v>
          </cell>
          <cell r="I6163" t="str">
            <v>S1_P7_LANWAKEB</v>
          </cell>
        </row>
        <row r="6164">
          <cell r="H6164" t="str">
            <v>1C213.1</v>
          </cell>
          <cell r="I6164" t="str">
            <v>VDD33_ATX</v>
          </cell>
        </row>
        <row r="6165">
          <cell r="H6165" t="str">
            <v>1C213.2</v>
          </cell>
          <cell r="I6165" t="str">
            <v>DGND</v>
          </cell>
        </row>
        <row r="6166">
          <cell r="H6166" t="str">
            <v>1C214.1</v>
          </cell>
          <cell r="I6166" t="str">
            <v>VDD33_ATX</v>
          </cell>
        </row>
        <row r="6167">
          <cell r="H6167" t="str">
            <v>1C214.2</v>
          </cell>
          <cell r="I6167" t="str">
            <v>DGND</v>
          </cell>
        </row>
        <row r="6168">
          <cell r="H6168" t="str">
            <v>1C217.1</v>
          </cell>
          <cell r="I6168" t="str">
            <v>VDD33_ATX</v>
          </cell>
        </row>
        <row r="6169">
          <cell r="H6169" t="str">
            <v>1C217.2</v>
          </cell>
          <cell r="I6169" t="str">
            <v>DGND</v>
          </cell>
        </row>
        <row r="6170">
          <cell r="H6170" t="str">
            <v>1CS101.1</v>
          </cell>
          <cell r="I6170" t="str">
            <v>SG1_C_P6_HSO-</v>
          </cell>
        </row>
        <row r="6171">
          <cell r="H6171" t="str">
            <v>1CS101.2</v>
          </cell>
          <cell r="I6171" t="str">
            <v>SG1_P6_HSO-</v>
          </cell>
        </row>
        <row r="6172">
          <cell r="H6172" t="str">
            <v>1CS102.1</v>
          </cell>
          <cell r="I6172" t="str">
            <v>SG1_C_P6_HSO+</v>
          </cell>
        </row>
        <row r="6173">
          <cell r="H6173" t="str">
            <v>1CS102.2</v>
          </cell>
          <cell r="I6173" t="str">
            <v>SG1_P6_HSO+</v>
          </cell>
        </row>
        <row r="6174">
          <cell r="H6174" t="str">
            <v>1CS107.1</v>
          </cell>
          <cell r="I6174" t="str">
            <v>SG1_C_P6_HSI+</v>
          </cell>
        </row>
        <row r="6175">
          <cell r="H6175" t="str">
            <v>1CS107.2</v>
          </cell>
          <cell r="I6175" t="str">
            <v>SG1_P6_HSI+</v>
          </cell>
        </row>
        <row r="6176">
          <cell r="H6176" t="str">
            <v>1CS108.1</v>
          </cell>
          <cell r="I6176" t="str">
            <v>SG1_C_P6_HSI-</v>
          </cell>
        </row>
        <row r="6177">
          <cell r="H6177" t="str">
            <v>1CS108.2</v>
          </cell>
          <cell r="I6177" t="str">
            <v>SG1_P6_HSI-</v>
          </cell>
        </row>
        <row r="6178">
          <cell r="H6178" t="str">
            <v>1CS113.1</v>
          </cell>
          <cell r="I6178" t="str">
            <v>SH11_C_P7_HSI-</v>
          </cell>
        </row>
        <row r="6179">
          <cell r="H6179" t="str">
            <v>1CS113.2</v>
          </cell>
          <cell r="I6179" t="str">
            <v>SH11_P7_HSI-</v>
          </cell>
        </row>
        <row r="6180">
          <cell r="H6180" t="str">
            <v>1CS114.1</v>
          </cell>
          <cell r="I6180" t="str">
            <v>SH11_C_P7_HSI+</v>
          </cell>
        </row>
        <row r="6181">
          <cell r="H6181" t="str">
            <v>1CS114.2</v>
          </cell>
          <cell r="I6181" t="str">
            <v>SH11_P7_HSI+</v>
          </cell>
        </row>
        <row r="6182">
          <cell r="H6182" t="str">
            <v>1CS115.1</v>
          </cell>
          <cell r="I6182" t="str">
            <v>SD1_C_P7_HSO_DSP-</v>
          </cell>
        </row>
        <row r="6183">
          <cell r="H6183" t="str">
            <v>1CS115.2</v>
          </cell>
          <cell r="I6183" t="str">
            <v>SD1_P7_HSO_DSP-</v>
          </cell>
        </row>
        <row r="6184">
          <cell r="H6184" t="str">
            <v>1CS116.1</v>
          </cell>
          <cell r="I6184" t="str">
            <v>SD1_C_P7_HSO_DSP+</v>
          </cell>
        </row>
        <row r="6185">
          <cell r="H6185" t="str">
            <v>1CS116.2</v>
          </cell>
          <cell r="I6185" t="str">
            <v>SD1_P7_HSO_DSP+</v>
          </cell>
        </row>
        <row r="6186">
          <cell r="H6186" t="str">
            <v>1K213.1</v>
          </cell>
          <cell r="I6186" t="str">
            <v>S1_OE_K213</v>
          </cell>
        </row>
        <row r="6187">
          <cell r="H6187" t="str">
            <v>1K213.10</v>
          </cell>
          <cell r="I6187" t="str">
            <v>S1_OE_K213</v>
          </cell>
        </row>
        <row r="6188">
          <cell r="H6188" t="str">
            <v>1K213.2</v>
          </cell>
          <cell r="I6188">
            <v>0</v>
          </cell>
        </row>
        <row r="6189">
          <cell r="H6189" t="str">
            <v>1K213.3</v>
          </cell>
          <cell r="I6189">
            <v>0</v>
          </cell>
        </row>
        <row r="6190">
          <cell r="H6190" t="str">
            <v>1K213.6</v>
          </cell>
          <cell r="I6190" t="str">
            <v>S1_P7_HSO+</v>
          </cell>
        </row>
        <row r="6191">
          <cell r="H6191" t="str">
            <v>1K213.7</v>
          </cell>
          <cell r="I6191" t="str">
            <v>S1_P7_HSO-</v>
          </cell>
        </row>
        <row r="6192">
          <cell r="H6192" t="str">
            <v>1K213.11</v>
          </cell>
          <cell r="I6192">
            <v>0</v>
          </cell>
        </row>
        <row r="6193">
          <cell r="H6193" t="str">
            <v>1K213.12</v>
          </cell>
          <cell r="I6193">
            <v>0</v>
          </cell>
        </row>
        <row r="6194">
          <cell r="H6194" t="str">
            <v>1K213.15</v>
          </cell>
          <cell r="I6194" t="str">
            <v>S1_P7_HSI-</v>
          </cell>
        </row>
        <row r="6195">
          <cell r="H6195" t="str">
            <v>1K213.16</v>
          </cell>
          <cell r="I6195" t="str">
            <v>S1_P7_HSI+</v>
          </cell>
        </row>
        <row r="6196">
          <cell r="H6196" t="str">
            <v>1K213.38</v>
          </cell>
          <cell r="I6196">
            <v>0</v>
          </cell>
        </row>
        <row r="6197">
          <cell r="H6197" t="str">
            <v>1K213.37</v>
          </cell>
          <cell r="I6197">
            <v>0</v>
          </cell>
        </row>
        <row r="6198">
          <cell r="H6198" t="str">
            <v>1K213.36</v>
          </cell>
          <cell r="I6198" t="str">
            <v>SH11_C_P7_HSI+</v>
          </cell>
        </row>
        <row r="6199">
          <cell r="H6199" t="str">
            <v>1K213.35</v>
          </cell>
          <cell r="I6199" t="str">
            <v>SH11_C_P7_HSI-</v>
          </cell>
        </row>
        <row r="6200">
          <cell r="H6200" t="str">
            <v>1K213.29</v>
          </cell>
          <cell r="I6200">
            <v>0</v>
          </cell>
        </row>
        <row r="6201">
          <cell r="H6201" t="str">
            <v>1K213.28</v>
          </cell>
          <cell r="I6201">
            <v>0</v>
          </cell>
        </row>
        <row r="6202">
          <cell r="H6202" t="str">
            <v>1K213.27</v>
          </cell>
          <cell r="I6202" t="str">
            <v>SH11_P7_HSO-</v>
          </cell>
        </row>
        <row r="6203">
          <cell r="H6203" t="str">
            <v>1K213.26</v>
          </cell>
          <cell r="I6203" t="str">
            <v>SH11_P7_HSO+</v>
          </cell>
        </row>
        <row r="6204">
          <cell r="H6204" t="str">
            <v>1K213.34</v>
          </cell>
          <cell r="I6204">
            <v>0</v>
          </cell>
        </row>
        <row r="6205">
          <cell r="H6205" t="str">
            <v>1K213.33</v>
          </cell>
          <cell r="I6205">
            <v>0</v>
          </cell>
        </row>
        <row r="6206">
          <cell r="H6206" t="str">
            <v>1K213.32</v>
          </cell>
          <cell r="I6206" t="str">
            <v>S1_1_P7_HSO+</v>
          </cell>
        </row>
        <row r="6207">
          <cell r="H6207" t="str">
            <v>1K213.31</v>
          </cell>
          <cell r="I6207" t="str">
            <v>S1_1_P7_HSO-</v>
          </cell>
        </row>
        <row r="6208">
          <cell r="H6208" t="str">
            <v>1K213.25</v>
          </cell>
          <cell r="I6208">
            <v>0</v>
          </cell>
        </row>
        <row r="6209">
          <cell r="H6209" t="str">
            <v>1K213.24</v>
          </cell>
          <cell r="I6209">
            <v>0</v>
          </cell>
        </row>
        <row r="6210">
          <cell r="H6210" t="str">
            <v>1K213.23</v>
          </cell>
          <cell r="I6210" t="str">
            <v>S1_1_P7_HSI-</v>
          </cell>
        </row>
        <row r="6211">
          <cell r="H6211" t="str">
            <v>1K213.22</v>
          </cell>
          <cell r="I6211" t="str">
            <v>S1_1_P7_HSI+</v>
          </cell>
        </row>
        <row r="6212">
          <cell r="H6212" t="str">
            <v>1K213.EP</v>
          </cell>
          <cell r="I6212" t="str">
            <v>DGND</v>
          </cell>
        </row>
        <row r="6213">
          <cell r="H6213" t="str">
            <v>1K213.4</v>
          </cell>
          <cell r="I6213" t="str">
            <v>DGND</v>
          </cell>
        </row>
        <row r="6214">
          <cell r="H6214" t="str">
            <v>1K213.14</v>
          </cell>
          <cell r="I6214" t="str">
            <v>DGND</v>
          </cell>
        </row>
        <row r="6215">
          <cell r="H6215" t="str">
            <v>1K213.19</v>
          </cell>
          <cell r="I6215" t="str">
            <v>DGND</v>
          </cell>
        </row>
        <row r="6216">
          <cell r="H6216" t="str">
            <v>1K213.21</v>
          </cell>
          <cell r="I6216" t="str">
            <v>DGND</v>
          </cell>
        </row>
        <row r="6217">
          <cell r="H6217" t="str">
            <v>1K213.39</v>
          </cell>
          <cell r="I6217" t="str">
            <v>DGND</v>
          </cell>
        </row>
        <row r="6218">
          <cell r="H6218" t="str">
            <v>1K213.41</v>
          </cell>
          <cell r="I6218" t="str">
            <v>DGND</v>
          </cell>
        </row>
        <row r="6219">
          <cell r="H6219" t="str">
            <v>1K213.18</v>
          </cell>
          <cell r="I6219">
            <v>0</v>
          </cell>
        </row>
        <row r="6220">
          <cell r="H6220" t="str">
            <v>1K213.42</v>
          </cell>
          <cell r="I6220">
            <v>0</v>
          </cell>
        </row>
        <row r="6221">
          <cell r="H6221" t="str">
            <v>1K213.8</v>
          </cell>
          <cell r="I6221" t="str">
            <v>S1_SEL1_K213</v>
          </cell>
        </row>
        <row r="6222">
          <cell r="H6222" t="str">
            <v>1K213.17</v>
          </cell>
          <cell r="I6222" t="str">
            <v>S1_SEL2_K213</v>
          </cell>
        </row>
        <row r="6223">
          <cell r="H6223" t="str">
            <v>1K213.5</v>
          </cell>
          <cell r="I6223" t="str">
            <v>VDD33_ATX</v>
          </cell>
        </row>
        <row r="6224">
          <cell r="H6224" t="str">
            <v>1K213.9</v>
          </cell>
          <cell r="I6224" t="str">
            <v>VDD33_ATX</v>
          </cell>
        </row>
        <row r="6225">
          <cell r="H6225" t="str">
            <v>1K213.13</v>
          </cell>
          <cell r="I6225" t="str">
            <v>VDD33_ATX</v>
          </cell>
        </row>
        <row r="6226">
          <cell r="H6226" t="str">
            <v>1K213.20</v>
          </cell>
          <cell r="I6226" t="str">
            <v>VDD33_ATX</v>
          </cell>
        </row>
        <row r="6227">
          <cell r="H6227" t="str">
            <v>1K213.30</v>
          </cell>
          <cell r="I6227" t="str">
            <v>VDD33_ATX</v>
          </cell>
        </row>
        <row r="6228">
          <cell r="H6228" t="str">
            <v>1K213.40</v>
          </cell>
          <cell r="I6228" t="str">
            <v>VDD33_ATX</v>
          </cell>
        </row>
        <row r="6229">
          <cell r="H6229" t="str">
            <v>1K214.1</v>
          </cell>
          <cell r="I6229" t="str">
            <v>S1_OE_K214</v>
          </cell>
        </row>
        <row r="6230">
          <cell r="H6230" t="str">
            <v>1K214.10</v>
          </cell>
          <cell r="I6230" t="str">
            <v>S1_OE_K214</v>
          </cell>
        </row>
        <row r="6231">
          <cell r="H6231" t="str">
            <v>1K214.2</v>
          </cell>
          <cell r="I6231">
            <v>0</v>
          </cell>
        </row>
        <row r="6232">
          <cell r="H6232" t="str">
            <v>1K214.3</v>
          </cell>
          <cell r="I6232">
            <v>0</v>
          </cell>
        </row>
        <row r="6233">
          <cell r="H6233" t="str">
            <v>1K214.6</v>
          </cell>
          <cell r="I6233" t="str">
            <v>S1_P7_REFCLK+</v>
          </cell>
        </row>
        <row r="6234">
          <cell r="H6234" t="str">
            <v>1K214.7</v>
          </cell>
          <cell r="I6234" t="str">
            <v>S1_P7_REFCLK-</v>
          </cell>
        </row>
        <row r="6235">
          <cell r="H6235" t="str">
            <v>1K214.11</v>
          </cell>
          <cell r="I6235">
            <v>0</v>
          </cell>
        </row>
        <row r="6236">
          <cell r="H6236" t="str">
            <v>1K214.12</v>
          </cell>
          <cell r="I6236">
            <v>0</v>
          </cell>
        </row>
        <row r="6237">
          <cell r="H6237" t="str">
            <v>1K214.15</v>
          </cell>
          <cell r="I6237" t="str">
            <v>S1_1_P7_HSI-</v>
          </cell>
        </row>
        <row r="6238">
          <cell r="H6238" t="str">
            <v>1K214.16</v>
          </cell>
          <cell r="I6238" t="str">
            <v>S1_1_P7_HSI+</v>
          </cell>
        </row>
        <row r="6239">
          <cell r="H6239" t="str">
            <v>1K214.38</v>
          </cell>
          <cell r="I6239">
            <v>0</v>
          </cell>
        </row>
        <row r="6240">
          <cell r="H6240" t="str">
            <v>1K214.37</v>
          </cell>
          <cell r="I6240">
            <v>0</v>
          </cell>
        </row>
        <row r="6241">
          <cell r="H6241" t="str">
            <v>1K214.36</v>
          </cell>
          <cell r="I6241" t="str">
            <v>SH11_P7_REFCLK_100M+</v>
          </cell>
        </row>
        <row r="6242">
          <cell r="H6242" t="str">
            <v>1K214.35</v>
          </cell>
          <cell r="I6242" t="str">
            <v>SH11_P7_REFCLK_100M-</v>
          </cell>
        </row>
        <row r="6243">
          <cell r="H6243" t="str">
            <v>1K214.29</v>
          </cell>
          <cell r="I6243">
            <v>0</v>
          </cell>
        </row>
        <row r="6244">
          <cell r="H6244" t="str">
            <v>1K214.28</v>
          </cell>
          <cell r="I6244">
            <v>0</v>
          </cell>
        </row>
        <row r="6245">
          <cell r="H6245" t="str">
            <v>1K214.27</v>
          </cell>
          <cell r="I6245" t="str">
            <v>SG1_C_P6_HSO-</v>
          </cell>
        </row>
        <row r="6246">
          <cell r="H6246" t="str">
            <v>1K214.26</v>
          </cell>
          <cell r="I6246" t="str">
            <v>SG1_C_P6_HSO+</v>
          </cell>
        </row>
        <row r="6247">
          <cell r="H6247" t="str">
            <v>1K214.34</v>
          </cell>
          <cell r="I6247">
            <v>0</v>
          </cell>
        </row>
        <row r="6248">
          <cell r="H6248" t="str">
            <v>1K214.33</v>
          </cell>
          <cell r="I6248">
            <v>0</v>
          </cell>
        </row>
        <row r="6249">
          <cell r="H6249" t="str">
            <v>1K214.32</v>
          </cell>
          <cell r="I6249" t="str">
            <v>S1_DCH_P7_REFCLK_100M+</v>
          </cell>
        </row>
        <row r="6250">
          <cell r="H6250" t="str">
            <v>1K214.31</v>
          </cell>
          <cell r="I6250" t="str">
            <v>S1_DCH_P7_REFCLK_100M-</v>
          </cell>
        </row>
        <row r="6251">
          <cell r="H6251" t="str">
            <v>1K214.25</v>
          </cell>
          <cell r="I6251">
            <v>0</v>
          </cell>
        </row>
        <row r="6252">
          <cell r="H6252" t="str">
            <v>1K214.24</v>
          </cell>
          <cell r="I6252">
            <v>0</v>
          </cell>
        </row>
        <row r="6253">
          <cell r="H6253" t="str">
            <v>1K214.23</v>
          </cell>
          <cell r="I6253" t="str">
            <v>S1_DCH_P7_HSI-</v>
          </cell>
        </row>
        <row r="6254">
          <cell r="H6254" t="str">
            <v>1K214.22</v>
          </cell>
          <cell r="I6254" t="str">
            <v>S1_DCH_P7_HSI+</v>
          </cell>
        </row>
        <row r="6255">
          <cell r="H6255" t="str">
            <v>1K214.EP</v>
          </cell>
          <cell r="I6255" t="str">
            <v>DGND</v>
          </cell>
        </row>
        <row r="6256">
          <cell r="H6256" t="str">
            <v>1K214.4</v>
          </cell>
          <cell r="I6256" t="str">
            <v>DGND</v>
          </cell>
        </row>
        <row r="6257">
          <cell r="H6257" t="str">
            <v>1K214.14</v>
          </cell>
          <cell r="I6257" t="str">
            <v>DGND</v>
          </cell>
        </row>
        <row r="6258">
          <cell r="H6258" t="str">
            <v>1K214.19</v>
          </cell>
          <cell r="I6258" t="str">
            <v>DGND</v>
          </cell>
        </row>
        <row r="6259">
          <cell r="H6259" t="str">
            <v>1K214.21</v>
          </cell>
          <cell r="I6259" t="str">
            <v>DGND</v>
          </cell>
        </row>
        <row r="6260">
          <cell r="H6260" t="str">
            <v>1K214.39</v>
          </cell>
          <cell r="I6260" t="str">
            <v>DGND</v>
          </cell>
        </row>
        <row r="6261">
          <cell r="H6261" t="str">
            <v>1K214.41</v>
          </cell>
          <cell r="I6261" t="str">
            <v>DGND</v>
          </cell>
        </row>
        <row r="6262">
          <cell r="H6262" t="str">
            <v>1K214.18</v>
          </cell>
          <cell r="I6262">
            <v>0</v>
          </cell>
        </row>
        <row r="6263">
          <cell r="H6263" t="str">
            <v>1K214.42</v>
          </cell>
          <cell r="I6263">
            <v>0</v>
          </cell>
        </row>
        <row r="6264">
          <cell r="H6264" t="str">
            <v>1K214.8</v>
          </cell>
          <cell r="I6264" t="str">
            <v>S1_SEL1_K214</v>
          </cell>
        </row>
        <row r="6265">
          <cell r="H6265" t="str">
            <v>1K214.17</v>
          </cell>
          <cell r="I6265" t="str">
            <v>S1_SEL2_K214</v>
          </cell>
        </row>
        <row r="6266">
          <cell r="H6266" t="str">
            <v>1K214.5</v>
          </cell>
          <cell r="I6266" t="str">
            <v>VDD33_ATX</v>
          </cell>
        </row>
        <row r="6267">
          <cell r="H6267" t="str">
            <v>1K214.9</v>
          </cell>
          <cell r="I6267" t="str">
            <v>VDD33_ATX</v>
          </cell>
        </row>
        <row r="6268">
          <cell r="H6268" t="str">
            <v>1K214.13</v>
          </cell>
          <cell r="I6268" t="str">
            <v>VDD33_ATX</v>
          </cell>
        </row>
        <row r="6269">
          <cell r="H6269" t="str">
            <v>1K214.20</v>
          </cell>
          <cell r="I6269" t="str">
            <v>VDD33_ATX</v>
          </cell>
        </row>
        <row r="6270">
          <cell r="H6270" t="str">
            <v>1K214.30</v>
          </cell>
          <cell r="I6270" t="str">
            <v>VDD33_ATX</v>
          </cell>
        </row>
        <row r="6271">
          <cell r="H6271" t="str">
            <v>1K214.40</v>
          </cell>
          <cell r="I6271" t="str">
            <v>VDD33_ATX</v>
          </cell>
        </row>
        <row r="6272">
          <cell r="H6272" t="str">
            <v>1K217.1</v>
          </cell>
          <cell r="I6272" t="str">
            <v>S1_OE_K217</v>
          </cell>
        </row>
        <row r="6273">
          <cell r="H6273" t="str">
            <v>1K217.10</v>
          </cell>
          <cell r="I6273" t="str">
            <v>S1_OE_K217</v>
          </cell>
        </row>
        <row r="6274">
          <cell r="H6274" t="str">
            <v>1K217.2</v>
          </cell>
          <cell r="I6274">
            <v>0</v>
          </cell>
        </row>
        <row r="6275">
          <cell r="H6275" t="str">
            <v>1K217.3</v>
          </cell>
          <cell r="I6275">
            <v>0</v>
          </cell>
        </row>
        <row r="6276">
          <cell r="H6276" t="str">
            <v>1K217.6</v>
          </cell>
          <cell r="I6276" t="str">
            <v>S1_2_P7_HSO+</v>
          </cell>
        </row>
        <row r="6277">
          <cell r="H6277" t="str">
            <v>1K217.7</v>
          </cell>
          <cell r="I6277" t="str">
            <v>S1_2_P7_HSO-</v>
          </cell>
        </row>
        <row r="6278">
          <cell r="H6278" t="str">
            <v>1K217.11</v>
          </cell>
          <cell r="I6278">
            <v>0</v>
          </cell>
        </row>
        <row r="6279">
          <cell r="H6279" t="str">
            <v>1K217.12</v>
          </cell>
          <cell r="I6279">
            <v>0</v>
          </cell>
        </row>
        <row r="6280">
          <cell r="H6280" t="str">
            <v>1K217.15</v>
          </cell>
          <cell r="I6280" t="str">
            <v>S1_1_P7_HSO+</v>
          </cell>
        </row>
        <row r="6281">
          <cell r="H6281" t="str">
            <v>1K217.16</v>
          </cell>
          <cell r="I6281" t="str">
            <v>S1_1_P7_HSO-</v>
          </cell>
        </row>
        <row r="6282">
          <cell r="H6282" t="str">
            <v>1K217.38</v>
          </cell>
          <cell r="I6282">
            <v>0</v>
          </cell>
        </row>
        <row r="6283">
          <cell r="H6283" t="str">
            <v>1K217.37</v>
          </cell>
          <cell r="I6283">
            <v>0</v>
          </cell>
        </row>
        <row r="6284">
          <cell r="H6284" t="str">
            <v>1K217.36</v>
          </cell>
          <cell r="I6284" t="str">
            <v>SG1_C_P6_HSI+</v>
          </cell>
        </row>
        <row r="6285">
          <cell r="H6285" t="str">
            <v>1K217.35</v>
          </cell>
          <cell r="I6285" t="str">
            <v>SG1_C_P6_HSI-</v>
          </cell>
        </row>
        <row r="6286">
          <cell r="H6286" t="str">
            <v>1K217.29</v>
          </cell>
          <cell r="I6286">
            <v>0</v>
          </cell>
        </row>
        <row r="6287">
          <cell r="H6287" t="str">
            <v>1K217.28</v>
          </cell>
          <cell r="I6287">
            <v>0</v>
          </cell>
        </row>
        <row r="6288">
          <cell r="H6288" t="str">
            <v>1K217.27</v>
          </cell>
          <cell r="I6288" t="str">
            <v>S1_2_P7_HSO+</v>
          </cell>
        </row>
        <row r="6289">
          <cell r="H6289" t="str">
            <v>1K217.26</v>
          </cell>
          <cell r="I6289" t="str">
            <v>S1_2_P7_HSO-</v>
          </cell>
        </row>
        <row r="6290">
          <cell r="H6290" t="str">
            <v>1K217.34</v>
          </cell>
          <cell r="I6290">
            <v>0</v>
          </cell>
        </row>
        <row r="6291">
          <cell r="H6291" t="str">
            <v>1K217.33</v>
          </cell>
          <cell r="I6291">
            <v>0</v>
          </cell>
        </row>
        <row r="6292">
          <cell r="H6292" t="str">
            <v>1K217.32</v>
          </cell>
          <cell r="I6292" t="str">
            <v>S1_DCH_P7_HSO+</v>
          </cell>
        </row>
        <row r="6293">
          <cell r="H6293" t="str">
            <v>1K217.31</v>
          </cell>
          <cell r="I6293" t="str">
            <v>S1_DCH_P7_HSO-</v>
          </cell>
        </row>
        <row r="6294">
          <cell r="H6294" t="str">
            <v>1K217.25</v>
          </cell>
          <cell r="I6294">
            <v>0</v>
          </cell>
        </row>
        <row r="6295">
          <cell r="H6295" t="str">
            <v>1K217.24</v>
          </cell>
          <cell r="I6295">
            <v>0</v>
          </cell>
        </row>
        <row r="6296">
          <cell r="H6296" t="str">
            <v>1K217.23</v>
          </cell>
          <cell r="I6296" t="str">
            <v>SD1_C_P7_HSO_DSP+</v>
          </cell>
        </row>
        <row r="6297">
          <cell r="H6297" t="str">
            <v>1K217.22</v>
          </cell>
          <cell r="I6297" t="str">
            <v>SD1_C_P7_HSO_DSP-</v>
          </cell>
        </row>
        <row r="6298">
          <cell r="H6298" t="str">
            <v>1K217.EP</v>
          </cell>
          <cell r="I6298" t="str">
            <v>DGND</v>
          </cell>
        </row>
        <row r="6299">
          <cell r="H6299" t="str">
            <v>1K217.4</v>
          </cell>
          <cell r="I6299" t="str">
            <v>DGND</v>
          </cell>
        </row>
        <row r="6300">
          <cell r="H6300" t="str">
            <v>1K217.14</v>
          </cell>
          <cell r="I6300" t="str">
            <v>DGND</v>
          </cell>
        </row>
        <row r="6301">
          <cell r="H6301" t="str">
            <v>1K217.19</v>
          </cell>
          <cell r="I6301" t="str">
            <v>DGND</v>
          </cell>
        </row>
        <row r="6302">
          <cell r="H6302" t="str">
            <v>1K217.21</v>
          </cell>
          <cell r="I6302" t="str">
            <v>DGND</v>
          </cell>
        </row>
        <row r="6303">
          <cell r="H6303" t="str">
            <v>1K217.39</v>
          </cell>
          <cell r="I6303" t="str">
            <v>DGND</v>
          </cell>
        </row>
        <row r="6304">
          <cell r="H6304" t="str">
            <v>1K217.41</v>
          </cell>
          <cell r="I6304" t="str">
            <v>DGND</v>
          </cell>
        </row>
        <row r="6305">
          <cell r="H6305" t="str">
            <v>1K217.18</v>
          </cell>
          <cell r="I6305">
            <v>0</v>
          </cell>
        </row>
        <row r="6306">
          <cell r="H6306" t="str">
            <v>1K217.42</v>
          </cell>
          <cell r="I6306">
            <v>0</v>
          </cell>
        </row>
        <row r="6307">
          <cell r="H6307" t="str">
            <v>1K217.8</v>
          </cell>
          <cell r="I6307" t="str">
            <v>S1_SEL1_K217</v>
          </cell>
        </row>
        <row r="6308">
          <cell r="H6308" t="str">
            <v>1K217.17</v>
          </cell>
          <cell r="I6308" t="str">
            <v>S1_SEL2_K217</v>
          </cell>
        </row>
        <row r="6309">
          <cell r="H6309" t="str">
            <v>1K217.5</v>
          </cell>
          <cell r="I6309" t="str">
            <v>VDD33_ATX</v>
          </cell>
        </row>
        <row r="6310">
          <cell r="H6310" t="str">
            <v>1K217.9</v>
          </cell>
          <cell r="I6310" t="str">
            <v>VDD33_ATX</v>
          </cell>
        </row>
        <row r="6311">
          <cell r="H6311" t="str">
            <v>1K217.13</v>
          </cell>
          <cell r="I6311" t="str">
            <v>VDD33_ATX</v>
          </cell>
        </row>
        <row r="6312">
          <cell r="H6312" t="str">
            <v>1K217.20</v>
          </cell>
          <cell r="I6312" t="str">
            <v>VDD33_ATX</v>
          </cell>
        </row>
        <row r="6313">
          <cell r="H6313" t="str">
            <v>1K217.30</v>
          </cell>
          <cell r="I6313" t="str">
            <v>VDD33_ATX</v>
          </cell>
        </row>
        <row r="6314">
          <cell r="H6314" t="str">
            <v>1K217.40</v>
          </cell>
          <cell r="I6314" t="str">
            <v>VDD33_ATX</v>
          </cell>
        </row>
        <row r="6315">
          <cell r="H6315" t="str">
            <v>1K220.10</v>
          </cell>
          <cell r="I6315" t="str">
            <v>S1_P6_ISOLATEB</v>
          </cell>
        </row>
        <row r="6316">
          <cell r="H6316" t="str">
            <v>1K220.6</v>
          </cell>
          <cell r="I6316" t="str">
            <v>S1_P7_ISOLATEB</v>
          </cell>
        </row>
        <row r="6317">
          <cell r="H6317" t="str">
            <v>1K220.3</v>
          </cell>
          <cell r="I6317" t="str">
            <v>DGND</v>
          </cell>
        </row>
        <row r="6318">
          <cell r="H6318" t="str">
            <v>1K220.2</v>
          </cell>
          <cell r="I6318" t="str">
            <v>SH11_P6_ISOLATEB</v>
          </cell>
        </row>
        <row r="6319">
          <cell r="H6319" t="str">
            <v>1K220.9</v>
          </cell>
          <cell r="I6319" t="str">
            <v>S1_DCH_P6_ISOLATEB</v>
          </cell>
        </row>
        <row r="6320">
          <cell r="H6320" t="str">
            <v>1K220.4</v>
          </cell>
          <cell r="I6320" t="str">
            <v>SH11_P7_ISOLATEB</v>
          </cell>
        </row>
        <row r="6321">
          <cell r="H6321" t="str">
            <v>1K220.7</v>
          </cell>
          <cell r="I6321" t="str">
            <v>S1_DCH_P7_ISOLATEB</v>
          </cell>
        </row>
        <row r="6322">
          <cell r="H6322" t="str">
            <v>1K220.1</v>
          </cell>
          <cell r="I6322" t="str">
            <v>S1_K220</v>
          </cell>
        </row>
        <row r="6323">
          <cell r="H6323" t="str">
            <v>1K220.5</v>
          </cell>
          <cell r="I6323" t="str">
            <v>S1_K220</v>
          </cell>
        </row>
        <row r="6324">
          <cell r="H6324" t="str">
            <v>1K220.8</v>
          </cell>
          <cell r="I6324" t="str">
            <v>VP5</v>
          </cell>
        </row>
        <row r="6325">
          <cell r="H6325" t="str">
            <v>1K221.10</v>
          </cell>
          <cell r="I6325" t="str">
            <v>S1_P6_PCIE_RESETB</v>
          </cell>
        </row>
        <row r="6326">
          <cell r="H6326" t="str">
            <v>1K221.6</v>
          </cell>
          <cell r="I6326" t="str">
            <v>S1_P7_PCIE_RESETB</v>
          </cell>
        </row>
        <row r="6327">
          <cell r="H6327" t="str">
            <v>1K221.3</v>
          </cell>
          <cell r="I6327" t="str">
            <v>DGND</v>
          </cell>
        </row>
        <row r="6328">
          <cell r="H6328" t="str">
            <v>1K221.2</v>
          </cell>
          <cell r="I6328" t="str">
            <v>SH11_P6_PCIE_RESETB</v>
          </cell>
        </row>
        <row r="6329">
          <cell r="H6329" t="str">
            <v>1K221.9</v>
          </cell>
          <cell r="I6329" t="str">
            <v>S1_DCH_P6_PCIE_RESETB</v>
          </cell>
        </row>
        <row r="6330">
          <cell r="H6330" t="str">
            <v>1K221.4</v>
          </cell>
          <cell r="I6330" t="str">
            <v>SH11_P7_PCIE_RESETB</v>
          </cell>
        </row>
        <row r="6331">
          <cell r="H6331" t="str">
            <v>1K221.7</v>
          </cell>
          <cell r="I6331" t="str">
            <v>S1_DCH_P7_PCIE_RESETB</v>
          </cell>
        </row>
        <row r="6332">
          <cell r="H6332" t="str">
            <v>1K221.1</v>
          </cell>
          <cell r="I6332" t="str">
            <v>S1_K221</v>
          </cell>
        </row>
        <row r="6333">
          <cell r="H6333" t="str">
            <v>1K221.5</v>
          </cell>
          <cell r="I6333" t="str">
            <v>S1_K221</v>
          </cell>
        </row>
        <row r="6334">
          <cell r="H6334" t="str">
            <v>1K221.8</v>
          </cell>
          <cell r="I6334" t="str">
            <v>VP5</v>
          </cell>
        </row>
        <row r="6335">
          <cell r="H6335" t="str">
            <v>1Q220.1</v>
          </cell>
          <cell r="I6335" t="str">
            <v>S1_QB_K220</v>
          </cell>
        </row>
        <row r="6336">
          <cell r="H6336" t="str">
            <v>1Q220.3</v>
          </cell>
          <cell r="I6336" t="str">
            <v>S1_K220</v>
          </cell>
        </row>
        <row r="6337">
          <cell r="H6337" t="str">
            <v>1Q220.2</v>
          </cell>
          <cell r="I6337" t="str">
            <v>DGND</v>
          </cell>
        </row>
        <row r="6338">
          <cell r="H6338" t="str">
            <v>1Q221.1</v>
          </cell>
          <cell r="I6338" t="str">
            <v>S1_QB_K221</v>
          </cell>
        </row>
        <row r="6339">
          <cell r="H6339" t="str">
            <v>1Q221.3</v>
          </cell>
          <cell r="I6339" t="str">
            <v>S1_K221</v>
          </cell>
        </row>
        <row r="6340">
          <cell r="H6340" t="str">
            <v>1Q221.2</v>
          </cell>
          <cell r="I6340" t="str">
            <v>DGND</v>
          </cell>
        </row>
        <row r="6341">
          <cell r="H6341" t="str">
            <v>1RL37.1</v>
          </cell>
          <cell r="I6341" t="str">
            <v>S1_SEL1_K217</v>
          </cell>
        </row>
        <row r="6342">
          <cell r="H6342" t="str">
            <v>1RL37.2</v>
          </cell>
          <cell r="I6342" t="str">
            <v>DGND</v>
          </cell>
        </row>
        <row r="6343">
          <cell r="H6343" t="str">
            <v>1RL38.1</v>
          </cell>
          <cell r="I6343" t="str">
            <v>S1_SEL2_K217</v>
          </cell>
        </row>
        <row r="6344">
          <cell r="H6344" t="str">
            <v>1RL38.2</v>
          </cell>
          <cell r="I6344" t="str">
            <v>DGND</v>
          </cell>
        </row>
        <row r="6345">
          <cell r="H6345" t="str">
            <v>1RL39.1</v>
          </cell>
          <cell r="I6345" t="str">
            <v>S1_OE_K217</v>
          </cell>
        </row>
        <row r="6346">
          <cell r="H6346" t="str">
            <v>1RL39.2</v>
          </cell>
          <cell r="I6346" t="str">
            <v>DGND</v>
          </cell>
        </row>
        <row r="6347">
          <cell r="H6347" t="str">
            <v>1RL40.1</v>
          </cell>
          <cell r="I6347" t="str">
            <v>S1_SEL2_K213</v>
          </cell>
        </row>
        <row r="6348">
          <cell r="H6348" t="str">
            <v>1RL40.2</v>
          </cell>
          <cell r="I6348" t="str">
            <v>DGND</v>
          </cell>
        </row>
        <row r="6349">
          <cell r="H6349" t="str">
            <v>1RL41.1</v>
          </cell>
          <cell r="I6349" t="str">
            <v>S1_SEL1_K213</v>
          </cell>
        </row>
        <row r="6350">
          <cell r="H6350" t="str">
            <v>1RL41.2</v>
          </cell>
          <cell r="I6350" t="str">
            <v>DGND</v>
          </cell>
        </row>
        <row r="6351">
          <cell r="H6351" t="str">
            <v>1RL42.1</v>
          </cell>
          <cell r="I6351" t="str">
            <v>S1_OE_K213</v>
          </cell>
        </row>
        <row r="6352">
          <cell r="H6352" t="str">
            <v>1RL42.2</v>
          </cell>
          <cell r="I6352" t="str">
            <v>DGND</v>
          </cell>
        </row>
        <row r="6353">
          <cell r="H6353" t="str">
            <v>1RL43.1</v>
          </cell>
          <cell r="I6353" t="str">
            <v>S1_SEL1_K214</v>
          </cell>
        </row>
        <row r="6354">
          <cell r="H6354" t="str">
            <v>1RL43.2</v>
          </cell>
          <cell r="I6354" t="str">
            <v>DGND</v>
          </cell>
        </row>
        <row r="6355">
          <cell r="H6355" t="str">
            <v>1RL44.1</v>
          </cell>
          <cell r="I6355" t="str">
            <v>S1_OE_K214</v>
          </cell>
        </row>
        <row r="6356">
          <cell r="H6356" t="str">
            <v>1RL44.2</v>
          </cell>
          <cell r="I6356" t="str">
            <v>DGND</v>
          </cell>
        </row>
        <row r="6357">
          <cell r="H6357" t="str">
            <v>1RL45.1</v>
          </cell>
          <cell r="I6357" t="str">
            <v>S1_SEL2_K214</v>
          </cell>
        </row>
        <row r="6358">
          <cell r="H6358" t="str">
            <v>1RL45.2</v>
          </cell>
          <cell r="I6358" t="str">
            <v>DGND</v>
          </cell>
        </row>
        <row r="6359">
          <cell r="H6359" t="str">
            <v>1RQ220.1</v>
          </cell>
          <cell r="I6359" t="str">
            <v>S1_QB_K220</v>
          </cell>
        </row>
        <row r="6360">
          <cell r="H6360" t="str">
            <v>1RQ220.2</v>
          </cell>
          <cell r="I6360" t="str">
            <v>SC_HSD_K220</v>
          </cell>
        </row>
        <row r="6361">
          <cell r="H6361" t="str">
            <v>1RQ221.1</v>
          </cell>
          <cell r="I6361" t="str">
            <v>S1_QB_K221</v>
          </cell>
        </row>
        <row r="6362">
          <cell r="H6362" t="str">
            <v>1RQ221.2</v>
          </cell>
          <cell r="I6362" t="str">
            <v>SC_HSD_K221</v>
          </cell>
        </row>
        <row r="6363">
          <cell r="H6363" t="str">
            <v>1RS104.1</v>
          </cell>
          <cell r="I6363" t="str">
            <v>SG1_SRC_DVDD33</v>
          </cell>
        </row>
        <row r="6364">
          <cell r="H6364" t="str">
            <v>1RS104.2</v>
          </cell>
          <cell r="I6364" t="str">
            <v>SH11_P6_ISOLATEB</v>
          </cell>
        </row>
        <row r="6365">
          <cell r="H6365" t="str">
            <v>1RS114.1</v>
          </cell>
          <cell r="I6365" t="str">
            <v>SG1_SRC_DVDD33</v>
          </cell>
        </row>
        <row r="6366">
          <cell r="H6366" t="str">
            <v>1RS114.2</v>
          </cell>
          <cell r="I6366" t="str">
            <v>SH11_P7_ISOLATEB</v>
          </cell>
        </row>
        <row r="6367">
          <cell r="H6367" t="str">
            <v>1RU25.1</v>
          </cell>
          <cell r="I6367" t="str">
            <v>SC_UDB217_1</v>
          </cell>
        </row>
        <row r="6368">
          <cell r="H6368" t="str">
            <v>1RU25.2</v>
          </cell>
          <cell r="I6368" t="str">
            <v>S1_SEL1_K217</v>
          </cell>
        </row>
        <row r="6369">
          <cell r="H6369" t="str">
            <v>1RU26.1</v>
          </cell>
          <cell r="I6369" t="str">
            <v>SC_UDB217_2</v>
          </cell>
        </row>
        <row r="6370">
          <cell r="H6370" t="str">
            <v>1RU26.2</v>
          </cell>
          <cell r="I6370" t="str">
            <v>S1_SEL2_K217</v>
          </cell>
        </row>
        <row r="6371">
          <cell r="H6371" t="str">
            <v>1RU27.1</v>
          </cell>
          <cell r="I6371" t="str">
            <v>SC_UDB213_1</v>
          </cell>
        </row>
        <row r="6372">
          <cell r="H6372" t="str">
            <v>1RU27.2</v>
          </cell>
          <cell r="I6372" t="str">
            <v>S1_SEL1_K213</v>
          </cell>
        </row>
        <row r="6373">
          <cell r="H6373" t="str">
            <v>1RU28.1</v>
          </cell>
          <cell r="I6373" t="str">
            <v>SC_UDB213_2</v>
          </cell>
        </row>
        <row r="6374">
          <cell r="H6374" t="str">
            <v>1RU28.2</v>
          </cell>
          <cell r="I6374" t="str">
            <v>S1_SEL2_K213</v>
          </cell>
        </row>
        <row r="6375">
          <cell r="H6375" t="str">
            <v>1RU29.1</v>
          </cell>
          <cell r="I6375" t="str">
            <v>SC_UDB214_1</v>
          </cell>
        </row>
        <row r="6376">
          <cell r="H6376" t="str">
            <v>1RU29.2</v>
          </cell>
          <cell r="I6376" t="str">
            <v>S1_SEL1_K214</v>
          </cell>
        </row>
        <row r="6377">
          <cell r="H6377" t="str">
            <v>1RU30.1</v>
          </cell>
          <cell r="I6377" t="str">
            <v>SC_UDB214_2</v>
          </cell>
        </row>
        <row r="6378">
          <cell r="H6378" t="str">
            <v>1RU30.2</v>
          </cell>
          <cell r="I6378" t="str">
            <v>S1_SEL2_K214</v>
          </cell>
        </row>
        <row r="6379">
          <cell r="H6379" t="str">
            <v>SITE1.U2</v>
          </cell>
          <cell r="I6379" t="str">
            <v>S1_P6_ISOLATEB</v>
          </cell>
        </row>
        <row r="6380">
          <cell r="H6380" t="str">
            <v>SITE1.V1</v>
          </cell>
          <cell r="I6380" t="str">
            <v>S1_P6_PCIE_RESETB</v>
          </cell>
        </row>
        <row r="6381">
          <cell r="H6381" t="str">
            <v>SITE1.W10</v>
          </cell>
          <cell r="I6381" t="str">
            <v>S1_P7_HSI-</v>
          </cell>
        </row>
        <row r="6382">
          <cell r="H6382" t="str">
            <v>SITE1.W11</v>
          </cell>
          <cell r="I6382" t="str">
            <v>S1_P7_HSI+</v>
          </cell>
        </row>
        <row r="6383">
          <cell r="H6383" t="str">
            <v>SITE1.W9</v>
          </cell>
          <cell r="I6383" t="str">
            <v>S1_P7_HSO-</v>
          </cell>
        </row>
        <row r="6384">
          <cell r="H6384" t="str">
            <v>SITE1.W8</v>
          </cell>
          <cell r="I6384" t="str">
            <v>S1_P7_HSO+</v>
          </cell>
        </row>
        <row r="6385">
          <cell r="H6385" t="str">
            <v>SITE1.T4</v>
          </cell>
          <cell r="I6385" t="str">
            <v>S1_P7_ISOLATEB</v>
          </cell>
        </row>
        <row r="6386">
          <cell r="H6386" t="str">
            <v>SITE1.T5</v>
          </cell>
          <cell r="I6386" t="str">
            <v>S1_P7_PCIE_RESETB</v>
          </cell>
        </row>
        <row r="6387">
          <cell r="H6387" t="str">
            <v>SITE1.V7</v>
          </cell>
          <cell r="I6387" t="str">
            <v>S1_P7_REFCLK-</v>
          </cell>
        </row>
        <row r="6388">
          <cell r="H6388" t="str">
            <v>SITE1.V6</v>
          </cell>
          <cell r="I6388" t="str">
            <v>S1_P7_REFCLK+</v>
          </cell>
        </row>
        <row r="6389">
          <cell r="H6389" t="str">
            <v>1GOLDEN0.V13</v>
          </cell>
          <cell r="I6389" t="str">
            <v>SG1_P4_HSI-</v>
          </cell>
        </row>
        <row r="6390">
          <cell r="H6390" t="str">
            <v>1GOLDEN0.V12</v>
          </cell>
          <cell r="I6390" t="str">
            <v>SG1_P4_HSI+</v>
          </cell>
        </row>
        <row r="6391">
          <cell r="H6391" t="str">
            <v>1GOLDEN0.W14</v>
          </cell>
          <cell r="I6391" t="str">
            <v>SG1_P4_HSO-</v>
          </cell>
        </row>
        <row r="6392">
          <cell r="H6392" t="str">
            <v>1GOLDEN0.W13</v>
          </cell>
          <cell r="I6392" t="str">
            <v>SG1_P4_HSO+</v>
          </cell>
        </row>
        <row r="6393">
          <cell r="H6393" t="str">
            <v>1GOLDEN0.V15</v>
          </cell>
          <cell r="I6393" t="str">
            <v>SG1_P5_HSI-</v>
          </cell>
        </row>
        <row r="6394">
          <cell r="H6394" t="str">
            <v>1GOLDEN0.V14</v>
          </cell>
          <cell r="I6394" t="str">
            <v>SG1_P5_HSI+</v>
          </cell>
        </row>
        <row r="6395">
          <cell r="H6395" t="str">
            <v>1GOLDEN0.W16</v>
          </cell>
          <cell r="I6395" t="str">
            <v>SG1_P5_HSO-</v>
          </cell>
        </row>
        <row r="6396">
          <cell r="H6396" t="str">
            <v>1GOLDEN0.W15</v>
          </cell>
          <cell r="I6396" t="str">
            <v>SG1_P5_HSO+</v>
          </cell>
        </row>
        <row r="6397">
          <cell r="H6397" t="str">
            <v>1GOLDEN0.U1</v>
          </cell>
          <cell r="I6397" t="str">
            <v>SG1_P6_CLKREQB</v>
          </cell>
        </row>
        <row r="6398">
          <cell r="H6398" t="str">
            <v>1GOLDEN0.W5</v>
          </cell>
          <cell r="I6398" t="str">
            <v>SG1_P6_HSI-</v>
          </cell>
        </row>
        <row r="6399">
          <cell r="H6399" t="str">
            <v>1GOLDEN0.W6</v>
          </cell>
          <cell r="I6399" t="str">
            <v>SG1_P6_HSI+</v>
          </cell>
        </row>
        <row r="6400">
          <cell r="H6400" t="str">
            <v>1GOLDEN0.W4</v>
          </cell>
          <cell r="I6400" t="str">
            <v>SG1_P6_HSO-</v>
          </cell>
        </row>
        <row r="6401">
          <cell r="H6401" t="str">
            <v>1GOLDEN0.W3</v>
          </cell>
          <cell r="I6401" t="str">
            <v>SG1_P6_HSO+</v>
          </cell>
        </row>
        <row r="6402">
          <cell r="H6402" t="str">
            <v>1GOLDEN0.U2</v>
          </cell>
          <cell r="I6402" t="str">
            <v>SG1_P6_ISOLATEB</v>
          </cell>
        </row>
        <row r="6403">
          <cell r="H6403" t="str">
            <v>1GOLDEN0.T2</v>
          </cell>
          <cell r="I6403" t="str">
            <v>SG1_P6_LANWAKEB</v>
          </cell>
        </row>
        <row r="6404">
          <cell r="H6404" t="str">
            <v>1GOLDEN0.V1</v>
          </cell>
          <cell r="I6404" t="str">
            <v>SG1_P6_PCIE_RESETB</v>
          </cell>
        </row>
        <row r="6405">
          <cell r="H6405" t="str">
            <v>1GOLDEN0.V3</v>
          </cell>
          <cell r="I6405" t="str">
            <v>SG1_P6_REFCLK-</v>
          </cell>
        </row>
        <row r="6406">
          <cell r="H6406" t="str">
            <v>1GOLDEN0.V2</v>
          </cell>
          <cell r="I6406" t="str">
            <v>SG1_P6_REFCLK+</v>
          </cell>
        </row>
        <row r="6407">
          <cell r="H6407" t="str">
            <v>1GOLDEN0.R5</v>
          </cell>
          <cell r="I6407" t="str">
            <v>SG1_P7_CLKREQB</v>
          </cell>
        </row>
        <row r="6408">
          <cell r="H6408" t="str">
            <v>1GOLDEN0.W10</v>
          </cell>
          <cell r="I6408" t="str">
            <v>SG1_P7_HSI-</v>
          </cell>
        </row>
        <row r="6409">
          <cell r="H6409" t="str">
            <v>1GOLDEN0.W11</v>
          </cell>
          <cell r="I6409" t="str">
            <v>SG1_P7_HSI+</v>
          </cell>
        </row>
        <row r="6410">
          <cell r="H6410" t="str">
            <v>1GOLDEN0.W9</v>
          </cell>
          <cell r="I6410" t="str">
            <v>SG1_P7_HSO-</v>
          </cell>
        </row>
        <row r="6411">
          <cell r="H6411" t="str">
            <v>1GOLDEN0.W8</v>
          </cell>
          <cell r="I6411" t="str">
            <v>SG1_P7_HSO+</v>
          </cell>
        </row>
        <row r="6412">
          <cell r="H6412" t="str">
            <v>1GOLDEN0.T4</v>
          </cell>
          <cell r="I6412" t="str">
            <v>SG1_P7_ISOLATEB</v>
          </cell>
        </row>
        <row r="6413">
          <cell r="H6413" t="str">
            <v>1GOLDEN0.R4</v>
          </cell>
          <cell r="I6413" t="str">
            <v>SG1_P7_LANWAKEB</v>
          </cell>
        </row>
        <row r="6414">
          <cell r="H6414" t="str">
            <v>1GOLDEN0.T5</v>
          </cell>
          <cell r="I6414" t="str">
            <v>SG1_P7_PCIE_RESETB</v>
          </cell>
        </row>
        <row r="6415">
          <cell r="H6415" t="str">
            <v>1GOLDEN0.V7</v>
          </cell>
          <cell r="I6415" t="str">
            <v>SG1_P7_REFCLK-</v>
          </cell>
        </row>
        <row r="6416">
          <cell r="H6416" t="str">
            <v>1GOLDEN0.V6</v>
          </cell>
          <cell r="I6416" t="str">
            <v>SG1_P7_REFCLK+</v>
          </cell>
        </row>
        <row r="6417">
          <cell r="H6417" t="str">
            <v>1RSG104.1</v>
          </cell>
          <cell r="I6417" t="str">
            <v>SG1_P6_ISOLATEB</v>
          </cell>
        </row>
        <row r="6418">
          <cell r="H6418" t="str">
            <v>1RSG104.2</v>
          </cell>
          <cell r="I6418" t="str">
            <v>DGND</v>
          </cell>
        </row>
        <row r="6419">
          <cell r="H6419" t="str">
            <v>1RSG105.1</v>
          </cell>
          <cell r="I6419" t="str">
            <v>SG1_P6_PCIE_RESETB</v>
          </cell>
        </row>
        <row r="6420">
          <cell r="H6420" t="str">
            <v>1RSG105.2</v>
          </cell>
          <cell r="I6420" t="str">
            <v>DGND</v>
          </cell>
        </row>
        <row r="6421">
          <cell r="H6421" t="str">
            <v>1RSG114.1</v>
          </cell>
          <cell r="I6421" t="str">
            <v>SG1_P7_ISOLATEB</v>
          </cell>
        </row>
        <row r="6422">
          <cell r="H6422" t="str">
            <v>1RSG114.2</v>
          </cell>
          <cell r="I6422" t="str">
            <v>DGND</v>
          </cell>
        </row>
        <row r="6423">
          <cell r="H6423" t="str">
            <v>1RSG115.1</v>
          </cell>
          <cell r="I6423" t="str">
            <v>SG1_P7_PCIE_RESETB</v>
          </cell>
        </row>
        <row r="6424">
          <cell r="H6424" t="str">
            <v>1RSG115.2</v>
          </cell>
          <cell r="I6424" t="str">
            <v>DGND</v>
          </cell>
        </row>
        <row r="6425">
          <cell r="H6425" t="str">
            <v>SG1_P6_CLKREQB.1</v>
          </cell>
          <cell r="I6425" t="str">
            <v>SG1_P6_CLKREQB</v>
          </cell>
        </row>
        <row r="6426">
          <cell r="H6426" t="str">
            <v>SG1_P6_LANWAKEB.1</v>
          </cell>
          <cell r="I6426" t="str">
            <v>SG1_P6_LANWAKEB</v>
          </cell>
        </row>
        <row r="6427">
          <cell r="H6427" t="str">
            <v>SG1_P6_REFCLK+.1</v>
          </cell>
          <cell r="I6427" t="str">
            <v>SG1_P6_REFCLK+</v>
          </cell>
        </row>
        <row r="6428">
          <cell r="H6428" t="str">
            <v>SG1_P6_REFCLK-.1</v>
          </cell>
          <cell r="I6428" t="str">
            <v>SG1_P6_REFCLK-</v>
          </cell>
        </row>
        <row r="6429">
          <cell r="H6429" t="str">
            <v>SG1_P7_CLKREQB.1</v>
          </cell>
          <cell r="I6429" t="str">
            <v>SG1_P7_CLKREQB</v>
          </cell>
        </row>
        <row r="6430">
          <cell r="H6430" t="str">
            <v>SG1_P7_LANWAKEB.1</v>
          </cell>
          <cell r="I6430" t="str">
            <v>SG1_P7_LANWAKEB</v>
          </cell>
        </row>
        <row r="6431">
          <cell r="H6431" t="str">
            <v>SG1_P7_REFCLK+.1</v>
          </cell>
          <cell r="I6431" t="str">
            <v>SG1_P7_REFCLK+</v>
          </cell>
        </row>
        <row r="6432">
          <cell r="H6432" t="str">
            <v>SG1_P7_REFCLK-.1</v>
          </cell>
          <cell r="I6432" t="str">
            <v>SG1_P7_REFCLK-</v>
          </cell>
        </row>
        <row r="6433">
          <cell r="H6433" t="str">
            <v>1C244.1</v>
          </cell>
          <cell r="I6433" t="str">
            <v>VDD33_ATX</v>
          </cell>
        </row>
        <row r="6434">
          <cell r="H6434" t="str">
            <v>1C244.2</v>
          </cell>
          <cell r="I6434" t="str">
            <v>DGND</v>
          </cell>
        </row>
        <row r="6435">
          <cell r="H6435" t="str">
            <v>1C245.1</v>
          </cell>
          <cell r="I6435" t="str">
            <v>VDD33_ATX</v>
          </cell>
        </row>
        <row r="6436">
          <cell r="H6436" t="str">
            <v>1C245.2</v>
          </cell>
          <cell r="I6436" t="str">
            <v>DGND</v>
          </cell>
        </row>
        <row r="6437">
          <cell r="H6437" t="str">
            <v>1C373.1</v>
          </cell>
          <cell r="I6437" t="str">
            <v>SD1_AT-</v>
          </cell>
        </row>
        <row r="6438">
          <cell r="H6438" t="str">
            <v>1C373.2</v>
          </cell>
          <cell r="I6438" t="str">
            <v>SD1_C_AT-</v>
          </cell>
        </row>
        <row r="6439">
          <cell r="H6439" t="str">
            <v>1C374.1</v>
          </cell>
          <cell r="I6439" t="str">
            <v>SD1_AT+</v>
          </cell>
        </row>
        <row r="6440">
          <cell r="H6440" t="str">
            <v>1C374.2</v>
          </cell>
          <cell r="I6440" t="str">
            <v>SD1_C_AT+</v>
          </cell>
        </row>
        <row r="6441">
          <cell r="H6441" t="str">
            <v>1K244.1</v>
          </cell>
          <cell r="I6441" t="str">
            <v>S1_OE_K244</v>
          </cell>
        </row>
        <row r="6442">
          <cell r="H6442" t="str">
            <v>1K244.10</v>
          </cell>
          <cell r="I6442" t="str">
            <v>S1_OE_K244</v>
          </cell>
        </row>
        <row r="6443">
          <cell r="H6443" t="str">
            <v>1K244.2</v>
          </cell>
          <cell r="I6443" t="str">
            <v>SH11_PCIE_RESETB</v>
          </cell>
        </row>
        <row r="6444">
          <cell r="H6444" t="str">
            <v>1K244.3</v>
          </cell>
          <cell r="I6444" t="str">
            <v>SH11_CLKREQB</v>
          </cell>
        </row>
        <row r="6445">
          <cell r="H6445" t="str">
            <v>1K244.6</v>
          </cell>
          <cell r="I6445" t="str">
            <v>SH11_HSO+</v>
          </cell>
        </row>
        <row r="6446">
          <cell r="H6446" t="str">
            <v>1K244.7</v>
          </cell>
          <cell r="I6446" t="str">
            <v>SH11_HSO-</v>
          </cell>
        </row>
        <row r="6447">
          <cell r="H6447" t="str">
            <v>1K244.11</v>
          </cell>
          <cell r="I6447" t="str">
            <v>SH11_HSI-</v>
          </cell>
        </row>
        <row r="6448">
          <cell r="H6448" t="str">
            <v>1K244.12</v>
          </cell>
          <cell r="I6448" t="str">
            <v>SH11_HSI+</v>
          </cell>
        </row>
        <row r="6449">
          <cell r="H6449" t="str">
            <v>1K244.15</v>
          </cell>
          <cell r="I6449" t="str">
            <v>SH11_REFCLK_100M-</v>
          </cell>
        </row>
        <row r="6450">
          <cell r="H6450" t="str">
            <v>1K244.16</v>
          </cell>
          <cell r="I6450" t="str">
            <v>SH11_REFCLK_100M+</v>
          </cell>
        </row>
        <row r="6451">
          <cell r="H6451" t="str">
            <v>1K244.38</v>
          </cell>
          <cell r="I6451" t="str">
            <v>SH11_P6_PCIE_RESETB</v>
          </cell>
        </row>
        <row r="6452">
          <cell r="H6452" t="str">
            <v>1K244.37</v>
          </cell>
          <cell r="I6452" t="str">
            <v>SH11_P6_CLKREQB</v>
          </cell>
        </row>
        <row r="6453">
          <cell r="H6453" t="str">
            <v>1K244.36</v>
          </cell>
          <cell r="I6453" t="str">
            <v>SH11_P6_HSO+</v>
          </cell>
        </row>
        <row r="6454">
          <cell r="H6454" t="str">
            <v>1K244.35</v>
          </cell>
          <cell r="I6454" t="str">
            <v>SH11_P6_HSO-</v>
          </cell>
        </row>
        <row r="6455">
          <cell r="H6455" t="str">
            <v>1K244.29</v>
          </cell>
          <cell r="I6455" t="str">
            <v>SH11_P6_HSI-</v>
          </cell>
        </row>
        <row r="6456">
          <cell r="H6456" t="str">
            <v>1K244.28</v>
          </cell>
          <cell r="I6456" t="str">
            <v>SH11_P6_HSI+</v>
          </cell>
        </row>
        <row r="6457">
          <cell r="H6457" t="str">
            <v>1K244.27</v>
          </cell>
          <cell r="I6457" t="str">
            <v>SH11_P6_REFCLK_100M-</v>
          </cell>
        </row>
        <row r="6458">
          <cell r="H6458" t="str">
            <v>1K244.26</v>
          </cell>
          <cell r="I6458" t="str">
            <v>SH11_P6_REFCLK_100M+</v>
          </cell>
        </row>
        <row r="6459">
          <cell r="H6459" t="str">
            <v>1K244.34</v>
          </cell>
          <cell r="I6459" t="str">
            <v>SH11_P7_PCIE_RESETB</v>
          </cell>
        </row>
        <row r="6460">
          <cell r="H6460" t="str">
            <v>1K244.33</v>
          </cell>
          <cell r="I6460" t="str">
            <v>SH11_P7_CLKREQB</v>
          </cell>
        </row>
        <row r="6461">
          <cell r="H6461" t="str">
            <v>1K244.32</v>
          </cell>
          <cell r="I6461" t="str">
            <v>SH11_P7_HSO+</v>
          </cell>
        </row>
        <row r="6462">
          <cell r="H6462" t="str">
            <v>1K244.31</v>
          </cell>
          <cell r="I6462" t="str">
            <v>SH11_P7_HSO-</v>
          </cell>
        </row>
        <row r="6463">
          <cell r="H6463" t="str">
            <v>1K244.25</v>
          </cell>
          <cell r="I6463" t="str">
            <v>SH11_P7_HSI-</v>
          </cell>
        </row>
        <row r="6464">
          <cell r="H6464" t="str">
            <v>1K244.24</v>
          </cell>
          <cell r="I6464" t="str">
            <v>SH11_P7_HSI+</v>
          </cell>
        </row>
        <row r="6465">
          <cell r="H6465" t="str">
            <v>1K244.23</v>
          </cell>
          <cell r="I6465" t="str">
            <v>SH11_P7_REFCLK_100M-</v>
          </cell>
        </row>
        <row r="6466">
          <cell r="H6466" t="str">
            <v>1K244.22</v>
          </cell>
          <cell r="I6466" t="str">
            <v>SH11_P7_REFCLK_100M+</v>
          </cell>
        </row>
        <row r="6467">
          <cell r="H6467" t="str">
            <v>1K244.EP</v>
          </cell>
          <cell r="I6467" t="str">
            <v>DGND</v>
          </cell>
        </row>
        <row r="6468">
          <cell r="H6468" t="str">
            <v>1K244.4</v>
          </cell>
          <cell r="I6468" t="str">
            <v>DGND</v>
          </cell>
        </row>
        <row r="6469">
          <cell r="H6469" t="str">
            <v>1K244.14</v>
          </cell>
          <cell r="I6469" t="str">
            <v>DGND</v>
          </cell>
        </row>
        <row r="6470">
          <cell r="H6470" t="str">
            <v>1K244.19</v>
          </cell>
          <cell r="I6470" t="str">
            <v>DGND</v>
          </cell>
        </row>
        <row r="6471">
          <cell r="H6471" t="str">
            <v>1K244.21</v>
          </cell>
          <cell r="I6471" t="str">
            <v>DGND</v>
          </cell>
        </row>
        <row r="6472">
          <cell r="H6472" t="str">
            <v>1K244.39</v>
          </cell>
          <cell r="I6472" t="str">
            <v>DGND</v>
          </cell>
        </row>
        <row r="6473">
          <cell r="H6473" t="str">
            <v>1K244.41</v>
          </cell>
          <cell r="I6473" t="str">
            <v>DGND</v>
          </cell>
        </row>
        <row r="6474">
          <cell r="H6474" t="str">
            <v>1K244.18</v>
          </cell>
          <cell r="I6474">
            <v>0</v>
          </cell>
        </row>
        <row r="6475">
          <cell r="H6475" t="str">
            <v>1K244.42</v>
          </cell>
          <cell r="I6475">
            <v>0</v>
          </cell>
        </row>
        <row r="6476">
          <cell r="H6476" t="str">
            <v>1K244.8</v>
          </cell>
          <cell r="I6476" t="str">
            <v>S1_SEL_K244</v>
          </cell>
        </row>
        <row r="6477">
          <cell r="H6477" t="str">
            <v>1K244.17</v>
          </cell>
          <cell r="I6477" t="str">
            <v>S1_SEL_K244</v>
          </cell>
        </row>
        <row r="6478">
          <cell r="H6478" t="str">
            <v>1K244.5</v>
          </cell>
          <cell r="I6478" t="str">
            <v>VDD33_ATX</v>
          </cell>
        </row>
        <row r="6479">
          <cell r="H6479" t="str">
            <v>1K244.9</v>
          </cell>
          <cell r="I6479" t="str">
            <v>VDD33_ATX</v>
          </cell>
        </row>
        <row r="6480">
          <cell r="H6480" t="str">
            <v>1K244.13</v>
          </cell>
          <cell r="I6480" t="str">
            <v>VDD33_ATX</v>
          </cell>
        </row>
        <row r="6481">
          <cell r="H6481" t="str">
            <v>1K244.20</v>
          </cell>
          <cell r="I6481" t="str">
            <v>VDD33_ATX</v>
          </cell>
        </row>
        <row r="6482">
          <cell r="H6482" t="str">
            <v>1K244.30</v>
          </cell>
          <cell r="I6482" t="str">
            <v>VDD33_ATX</v>
          </cell>
        </row>
        <row r="6483">
          <cell r="H6483" t="str">
            <v>1K244.40</v>
          </cell>
          <cell r="I6483" t="str">
            <v>VDD33_ATX</v>
          </cell>
        </row>
        <row r="6484">
          <cell r="H6484" t="str">
            <v>1K245.1</v>
          </cell>
          <cell r="I6484" t="str">
            <v>S1_OE_K245</v>
          </cell>
        </row>
        <row r="6485">
          <cell r="H6485" t="str">
            <v>1K245.10</v>
          </cell>
          <cell r="I6485" t="str">
            <v>S1_OE_K245</v>
          </cell>
        </row>
        <row r="6486">
          <cell r="H6486" t="str">
            <v>1K245.2</v>
          </cell>
          <cell r="I6486" t="str">
            <v>SH11_ISOLATEB</v>
          </cell>
        </row>
        <row r="6487">
          <cell r="H6487" t="str">
            <v>1K245.3</v>
          </cell>
          <cell r="I6487">
            <v>0</v>
          </cell>
        </row>
        <row r="6488">
          <cell r="H6488" t="str">
            <v>1K245.6</v>
          </cell>
          <cell r="I6488" t="str">
            <v>SH11_LANWAKEB</v>
          </cell>
        </row>
        <row r="6489">
          <cell r="H6489" t="str">
            <v>1K245.7</v>
          </cell>
          <cell r="I6489">
            <v>0</v>
          </cell>
        </row>
        <row r="6490">
          <cell r="H6490" t="str">
            <v>1K245.11</v>
          </cell>
          <cell r="I6490" t="str">
            <v>S1_AT-</v>
          </cell>
        </row>
        <row r="6491">
          <cell r="H6491" t="str">
            <v>1K245.12</v>
          </cell>
          <cell r="I6491" t="str">
            <v>S1_AT+</v>
          </cell>
        </row>
        <row r="6492">
          <cell r="H6492" t="str">
            <v>1K245.15</v>
          </cell>
          <cell r="I6492">
            <v>0</v>
          </cell>
        </row>
        <row r="6493">
          <cell r="H6493" t="str">
            <v>1K245.16</v>
          </cell>
          <cell r="I6493">
            <v>0</v>
          </cell>
        </row>
        <row r="6494">
          <cell r="H6494" t="str">
            <v>1K245.38</v>
          </cell>
          <cell r="I6494" t="str">
            <v>SH11_P6_ISOLATEB</v>
          </cell>
        </row>
        <row r="6495">
          <cell r="H6495" t="str">
            <v>1K245.37</v>
          </cell>
          <cell r="I6495">
            <v>0</v>
          </cell>
        </row>
        <row r="6496">
          <cell r="H6496" t="str">
            <v>1K245.36</v>
          </cell>
          <cell r="I6496" t="str">
            <v>SH11_P6_LANWAKEB</v>
          </cell>
        </row>
        <row r="6497">
          <cell r="H6497" t="str">
            <v>1K245.35</v>
          </cell>
          <cell r="I6497">
            <v>0</v>
          </cell>
        </row>
        <row r="6498">
          <cell r="H6498" t="str">
            <v>1K245.29</v>
          </cell>
          <cell r="I6498" t="str">
            <v>SD1_C_AT-</v>
          </cell>
        </row>
        <row r="6499">
          <cell r="H6499" t="str">
            <v>1K245.28</v>
          </cell>
          <cell r="I6499" t="str">
            <v>SD1_C_AT+</v>
          </cell>
        </row>
        <row r="6500">
          <cell r="H6500" t="str">
            <v>1K245.27</v>
          </cell>
          <cell r="I6500">
            <v>0</v>
          </cell>
        </row>
        <row r="6501">
          <cell r="H6501" t="str">
            <v>1K245.26</v>
          </cell>
          <cell r="I6501">
            <v>0</v>
          </cell>
        </row>
        <row r="6502">
          <cell r="H6502" t="str">
            <v>1K245.34</v>
          </cell>
          <cell r="I6502" t="str">
            <v>SH11_P7_ISOLATEB</v>
          </cell>
        </row>
        <row r="6503">
          <cell r="H6503" t="str">
            <v>1K245.33</v>
          </cell>
          <cell r="I6503">
            <v>0</v>
          </cell>
        </row>
        <row r="6504">
          <cell r="H6504" t="str">
            <v>1K245.32</v>
          </cell>
          <cell r="I6504" t="str">
            <v>SH11_P7_LANWAKEB</v>
          </cell>
        </row>
        <row r="6505">
          <cell r="H6505" t="str">
            <v>1K245.31</v>
          </cell>
          <cell r="I6505">
            <v>0</v>
          </cell>
        </row>
        <row r="6506">
          <cell r="H6506" t="str">
            <v>1K245.25</v>
          </cell>
          <cell r="I6506" t="str">
            <v>S1_DCH_AT-</v>
          </cell>
        </row>
        <row r="6507">
          <cell r="H6507" t="str">
            <v>1K245.24</v>
          </cell>
          <cell r="I6507" t="str">
            <v>S1_DCH_AT+</v>
          </cell>
        </row>
        <row r="6508">
          <cell r="H6508" t="str">
            <v>1K245.23</v>
          </cell>
          <cell r="I6508">
            <v>0</v>
          </cell>
        </row>
        <row r="6509">
          <cell r="H6509" t="str">
            <v>1K245.22</v>
          </cell>
          <cell r="I6509">
            <v>0</v>
          </cell>
        </row>
        <row r="6510">
          <cell r="H6510" t="str">
            <v>1K245.EP</v>
          </cell>
          <cell r="I6510" t="str">
            <v>DGND</v>
          </cell>
        </row>
        <row r="6511">
          <cell r="H6511" t="str">
            <v>1K245.4</v>
          </cell>
          <cell r="I6511" t="str">
            <v>DGND</v>
          </cell>
        </row>
        <row r="6512">
          <cell r="H6512" t="str">
            <v>1K245.14</v>
          </cell>
          <cell r="I6512" t="str">
            <v>DGND</v>
          </cell>
        </row>
        <row r="6513">
          <cell r="H6513" t="str">
            <v>1K245.19</v>
          </cell>
          <cell r="I6513" t="str">
            <v>DGND</v>
          </cell>
        </row>
        <row r="6514">
          <cell r="H6514" t="str">
            <v>1K245.21</v>
          </cell>
          <cell r="I6514" t="str">
            <v>DGND</v>
          </cell>
        </row>
        <row r="6515">
          <cell r="H6515" t="str">
            <v>1K245.39</v>
          </cell>
          <cell r="I6515" t="str">
            <v>DGND</v>
          </cell>
        </row>
        <row r="6516">
          <cell r="H6516" t="str">
            <v>1K245.41</v>
          </cell>
          <cell r="I6516" t="str">
            <v>DGND</v>
          </cell>
        </row>
        <row r="6517">
          <cell r="H6517" t="str">
            <v>1K245.18</v>
          </cell>
          <cell r="I6517">
            <v>0</v>
          </cell>
        </row>
        <row r="6518">
          <cell r="H6518" t="str">
            <v>1K245.42</v>
          </cell>
          <cell r="I6518">
            <v>0</v>
          </cell>
        </row>
        <row r="6519">
          <cell r="H6519" t="str">
            <v>1K245.8</v>
          </cell>
          <cell r="I6519" t="str">
            <v>S1_SEL_K245</v>
          </cell>
        </row>
        <row r="6520">
          <cell r="H6520" t="str">
            <v>1K245.17</v>
          </cell>
          <cell r="I6520" t="str">
            <v>S1_SEL_K245</v>
          </cell>
        </row>
        <row r="6521">
          <cell r="H6521" t="str">
            <v>1K245.5</v>
          </cell>
          <cell r="I6521" t="str">
            <v>VDD33_ATX</v>
          </cell>
        </row>
        <row r="6522">
          <cell r="H6522" t="str">
            <v>1K245.9</v>
          </cell>
          <cell r="I6522" t="str">
            <v>VDD33_ATX</v>
          </cell>
        </row>
        <row r="6523">
          <cell r="H6523" t="str">
            <v>1K245.13</v>
          </cell>
          <cell r="I6523" t="str">
            <v>VDD33_ATX</v>
          </cell>
        </row>
        <row r="6524">
          <cell r="H6524" t="str">
            <v>1K245.20</v>
          </cell>
          <cell r="I6524" t="str">
            <v>VDD33_ATX</v>
          </cell>
        </row>
        <row r="6525">
          <cell r="H6525" t="str">
            <v>1K245.30</v>
          </cell>
          <cell r="I6525" t="str">
            <v>VDD33_ATX</v>
          </cell>
        </row>
        <row r="6526">
          <cell r="H6526" t="str">
            <v>1K245.40</v>
          </cell>
          <cell r="I6526" t="str">
            <v>VDD33_ATX</v>
          </cell>
        </row>
        <row r="6527">
          <cell r="H6527" t="str">
            <v>1RD1.1</v>
          </cell>
          <cell r="I6527" t="str">
            <v>S1_APWR_03F</v>
          </cell>
        </row>
        <row r="6528">
          <cell r="H6528" t="str">
            <v>1RD1.2</v>
          </cell>
          <cell r="I6528" t="str">
            <v>SD1_C_AT-</v>
          </cell>
        </row>
        <row r="6529">
          <cell r="H6529" t="str">
            <v>1RD2.1</v>
          </cell>
          <cell r="I6529" t="str">
            <v>S1_APWR_03F</v>
          </cell>
        </row>
        <row r="6530">
          <cell r="H6530" t="str">
            <v>1RD2.2</v>
          </cell>
          <cell r="I6530" t="str">
            <v>SD1_C_AT+</v>
          </cell>
        </row>
        <row r="6531">
          <cell r="H6531" t="str">
            <v>1RL47.1</v>
          </cell>
          <cell r="I6531" t="str">
            <v>S1_SEL_K244</v>
          </cell>
        </row>
        <row r="6532">
          <cell r="H6532" t="str">
            <v>1RL47.2</v>
          </cell>
          <cell r="I6532" t="str">
            <v>DGND</v>
          </cell>
        </row>
        <row r="6533">
          <cell r="H6533" t="str">
            <v>1RL48.1</v>
          </cell>
          <cell r="I6533" t="str">
            <v>S1_OE_K244</v>
          </cell>
        </row>
        <row r="6534">
          <cell r="H6534" t="str">
            <v>1RL48.2</v>
          </cell>
          <cell r="I6534" t="str">
            <v>DGND</v>
          </cell>
        </row>
        <row r="6535">
          <cell r="H6535" t="str">
            <v>1RL49.1</v>
          </cell>
          <cell r="I6535" t="str">
            <v>S1_SEL_K245</v>
          </cell>
        </row>
        <row r="6536">
          <cell r="H6536" t="str">
            <v>1RL49.2</v>
          </cell>
          <cell r="I6536" t="str">
            <v>DGND</v>
          </cell>
        </row>
        <row r="6537">
          <cell r="H6537" t="str">
            <v>1RL50.1</v>
          </cell>
          <cell r="I6537" t="str">
            <v>S1_OE_K245</v>
          </cell>
        </row>
        <row r="6538">
          <cell r="H6538" t="str">
            <v>1RL50.2</v>
          </cell>
          <cell r="I6538" t="str">
            <v>DGND</v>
          </cell>
        </row>
        <row r="6539">
          <cell r="H6539" t="str">
            <v>1RU32.1</v>
          </cell>
          <cell r="I6539" t="str">
            <v>SC_UDB244</v>
          </cell>
        </row>
        <row r="6540">
          <cell r="H6540" t="str">
            <v>1RU32.2</v>
          </cell>
          <cell r="I6540" t="str">
            <v>S1_SEL_K244</v>
          </cell>
        </row>
        <row r="6541">
          <cell r="H6541" t="str">
            <v>1RU33.1</v>
          </cell>
          <cell r="I6541" t="str">
            <v>SC_UDB245</v>
          </cell>
        </row>
        <row r="6542">
          <cell r="H6542" t="str">
            <v>1RU33.2</v>
          </cell>
          <cell r="I6542" t="str">
            <v>S1_SEL_K245</v>
          </cell>
        </row>
        <row r="6543">
          <cell r="H6543" t="str">
            <v>1BDH11.1</v>
          </cell>
          <cell r="I6543" t="str">
            <v>DGND</v>
          </cell>
        </row>
        <row r="6544">
          <cell r="H6544" t="str">
            <v>1BDH11.2</v>
          </cell>
          <cell r="I6544" t="str">
            <v>PCIE_GND</v>
          </cell>
        </row>
        <row r="6545">
          <cell r="H6545" t="str">
            <v>1BDH12.1</v>
          </cell>
          <cell r="I6545" t="str">
            <v>DGND</v>
          </cell>
        </row>
        <row r="6546">
          <cell r="H6546" t="str">
            <v>1BDH12.2</v>
          </cell>
          <cell r="I6546" t="str">
            <v>PCIE_GND</v>
          </cell>
        </row>
        <row r="6547">
          <cell r="H6547" t="str">
            <v>1BDH13.1</v>
          </cell>
          <cell r="I6547" t="str">
            <v>DGND</v>
          </cell>
        </row>
        <row r="6548">
          <cell r="H6548" t="str">
            <v>1BDH13.2</v>
          </cell>
          <cell r="I6548" t="str">
            <v>PCIE_GND</v>
          </cell>
        </row>
        <row r="6549">
          <cell r="H6549" t="str">
            <v>1BDH14.1</v>
          </cell>
          <cell r="I6549" t="str">
            <v>DGND</v>
          </cell>
        </row>
        <row r="6550">
          <cell r="H6550" t="str">
            <v>1BDH14.2</v>
          </cell>
          <cell r="I6550" t="str">
            <v>PCIE_GND</v>
          </cell>
        </row>
        <row r="6551">
          <cell r="H6551" t="str">
            <v>1CH11.1</v>
          </cell>
          <cell r="I6551" t="str">
            <v>VDD33_ATX</v>
          </cell>
        </row>
        <row r="6552">
          <cell r="H6552" t="str">
            <v>1CH11.2</v>
          </cell>
          <cell r="I6552" t="str">
            <v>DGND</v>
          </cell>
        </row>
        <row r="6553">
          <cell r="H6553" t="str">
            <v>1CH111.1</v>
          </cell>
          <cell r="I6553" t="str">
            <v>SH11_LDO_5TO3_OUT</v>
          </cell>
        </row>
        <row r="6554">
          <cell r="H6554" t="str">
            <v>1CH111.2</v>
          </cell>
          <cell r="I6554" t="str">
            <v>PCIE_GND</v>
          </cell>
        </row>
        <row r="6555">
          <cell r="H6555" t="str">
            <v>1CH112.1</v>
          </cell>
          <cell r="I6555" t="str">
            <v>SH11_LDO_5TO3_OUT</v>
          </cell>
        </row>
        <row r="6556">
          <cell r="H6556" t="str">
            <v>1CH112.2</v>
          </cell>
          <cell r="I6556" t="str">
            <v>PCIE_GND</v>
          </cell>
        </row>
        <row r="6557">
          <cell r="H6557" t="str">
            <v>1CH121.1</v>
          </cell>
          <cell r="I6557" t="str">
            <v>SH11_L_SWR_5TO1_OUT</v>
          </cell>
        </row>
        <row r="6558">
          <cell r="H6558" t="str">
            <v>1CH121.2</v>
          </cell>
          <cell r="I6558" t="str">
            <v>PCIE_GND</v>
          </cell>
        </row>
        <row r="6559">
          <cell r="H6559" t="str">
            <v>1CH122.1</v>
          </cell>
          <cell r="I6559" t="str">
            <v>SH11_L_SWR_5TO1_OUT</v>
          </cell>
        </row>
        <row r="6560">
          <cell r="H6560" t="str">
            <v>1CH122.2</v>
          </cell>
          <cell r="I6560" t="str">
            <v>PCIE_GND</v>
          </cell>
        </row>
        <row r="6561">
          <cell r="H6561" t="str">
            <v>1CH131.1</v>
          </cell>
          <cell r="I6561" t="str">
            <v>S1_APWR_10F</v>
          </cell>
        </row>
        <row r="6562">
          <cell r="H6562" t="str">
            <v>1CH131.2</v>
          </cell>
          <cell r="I6562" t="str">
            <v>DGND</v>
          </cell>
        </row>
        <row r="6563">
          <cell r="H6563" t="str">
            <v>1CH141.1</v>
          </cell>
          <cell r="I6563" t="str">
            <v>SH11_LDO_5TO3_OUT</v>
          </cell>
        </row>
        <row r="6564">
          <cell r="H6564" t="str">
            <v>1CH141.2</v>
          </cell>
          <cell r="I6564" t="str">
            <v>DGND</v>
          </cell>
        </row>
        <row r="6565">
          <cell r="H6565" t="str">
            <v>1CH142.1</v>
          </cell>
          <cell r="I6565" t="str">
            <v>SH11_LDO_5TO3_OUT</v>
          </cell>
        </row>
        <row r="6566">
          <cell r="H6566" t="str">
            <v>1CH142.2</v>
          </cell>
          <cell r="I6566" t="str">
            <v>DGND</v>
          </cell>
        </row>
        <row r="6567">
          <cell r="H6567" t="str">
            <v>1CH152.1</v>
          </cell>
          <cell r="I6567" t="str">
            <v>SH11_LDO_5TO3_OUT</v>
          </cell>
        </row>
        <row r="6568">
          <cell r="H6568" t="str">
            <v>1CH152.2</v>
          </cell>
          <cell r="I6568" t="str">
            <v>DGND</v>
          </cell>
        </row>
        <row r="6569">
          <cell r="H6569" t="str">
            <v>1CH153.1</v>
          </cell>
          <cell r="I6569" t="str">
            <v>DGND</v>
          </cell>
        </row>
        <row r="6570">
          <cell r="H6570" t="str">
            <v>1CH153.2</v>
          </cell>
          <cell r="I6570" t="str">
            <v>SH11_XTAL_IN</v>
          </cell>
        </row>
        <row r="6571">
          <cell r="H6571" t="str">
            <v>1CH154.1</v>
          </cell>
          <cell r="I6571" t="str">
            <v>DGND</v>
          </cell>
        </row>
        <row r="6572">
          <cell r="H6572" t="str">
            <v>1CH154.2</v>
          </cell>
          <cell r="I6572" t="str">
            <v>SH11_XTAL_OUT</v>
          </cell>
        </row>
        <row r="6573">
          <cell r="H6573" t="str">
            <v>1CH167.1</v>
          </cell>
          <cell r="I6573" t="str">
            <v>SH11_HSO-</v>
          </cell>
        </row>
        <row r="6574">
          <cell r="H6574" t="str">
            <v>1CH167.2</v>
          </cell>
          <cell r="I6574" t="str">
            <v>SH11_C_HSO-</v>
          </cell>
        </row>
        <row r="6575">
          <cell r="H6575" t="str">
            <v>1CH168.1</v>
          </cell>
          <cell r="I6575" t="str">
            <v>SH11_HSO+</v>
          </cell>
        </row>
        <row r="6576">
          <cell r="H6576" t="str">
            <v>1CH168.2</v>
          </cell>
          <cell r="I6576" t="str">
            <v>SH11_C_HSO+</v>
          </cell>
        </row>
        <row r="6577">
          <cell r="H6577" t="str">
            <v>1CH1111.1</v>
          </cell>
          <cell r="I6577" t="str">
            <v>SH11_L_SWR_5TO1_OUT</v>
          </cell>
        </row>
        <row r="6578">
          <cell r="H6578" t="str">
            <v>1CH1111.2</v>
          </cell>
          <cell r="I6578" t="str">
            <v>DGND</v>
          </cell>
        </row>
        <row r="6579">
          <cell r="H6579" t="str">
            <v>1CH1112.1</v>
          </cell>
          <cell r="I6579" t="str">
            <v>SH11_L_SWR_5TO1_OUT</v>
          </cell>
        </row>
        <row r="6580">
          <cell r="H6580" t="str">
            <v>1CH1112.2</v>
          </cell>
          <cell r="I6580" t="str">
            <v>DGND</v>
          </cell>
        </row>
        <row r="6581">
          <cell r="H6581" t="str">
            <v>1CH1171.1</v>
          </cell>
          <cell r="I6581" t="str">
            <v>S1_APWR_10F</v>
          </cell>
        </row>
        <row r="6582">
          <cell r="H6582" t="str">
            <v>1CH1171.2</v>
          </cell>
          <cell r="I6582" t="str">
            <v>DGND</v>
          </cell>
        </row>
        <row r="6583">
          <cell r="H6583" t="str">
            <v>1CH1172.1</v>
          </cell>
          <cell r="I6583" t="str">
            <v>S1_APWR_10F</v>
          </cell>
        </row>
        <row r="6584">
          <cell r="H6584" t="str">
            <v>1CH1172.2</v>
          </cell>
          <cell r="I6584" t="str">
            <v>DGND</v>
          </cell>
        </row>
        <row r="6585">
          <cell r="H6585" t="str">
            <v>1CH1173.1</v>
          </cell>
          <cell r="I6585" t="str">
            <v>S1_APWR_10F</v>
          </cell>
        </row>
        <row r="6586">
          <cell r="H6586" t="str">
            <v>1CH1173.2</v>
          </cell>
          <cell r="I6586" t="str">
            <v>DGND</v>
          </cell>
        </row>
        <row r="6587">
          <cell r="H6587" t="str">
            <v>1CH1174.1</v>
          </cell>
          <cell r="I6587" t="str">
            <v>S1_APWR_10F</v>
          </cell>
        </row>
        <row r="6588">
          <cell r="H6588" t="str">
            <v>1CH1174.2</v>
          </cell>
          <cell r="I6588" t="str">
            <v>DGND</v>
          </cell>
        </row>
        <row r="6589">
          <cell r="H6589" t="str">
            <v>1CH1201.1</v>
          </cell>
          <cell r="I6589" t="str">
            <v>SH11_LDO_5TO3_OUT</v>
          </cell>
        </row>
        <row r="6590">
          <cell r="H6590" t="str">
            <v>1CH1201.2</v>
          </cell>
          <cell r="I6590" t="str">
            <v>DGND</v>
          </cell>
        </row>
        <row r="6591">
          <cell r="H6591" t="str">
            <v>1CH1202.1</v>
          </cell>
          <cell r="I6591" t="str">
            <v>SH11_LDO_5TO3_OUT</v>
          </cell>
        </row>
        <row r="6592">
          <cell r="H6592" t="str">
            <v>1CH1202.2</v>
          </cell>
          <cell r="I6592" t="str">
            <v>DGND</v>
          </cell>
        </row>
        <row r="6593">
          <cell r="H6593" t="str">
            <v>1CH1251.1</v>
          </cell>
          <cell r="I6593" t="str">
            <v>SH11_L_SWR_5TO1_OUT</v>
          </cell>
        </row>
        <row r="6594">
          <cell r="H6594" t="str">
            <v>1CH1251.2</v>
          </cell>
          <cell r="I6594" t="str">
            <v>DGND</v>
          </cell>
        </row>
        <row r="6595">
          <cell r="H6595" t="str">
            <v>1CH1252.1</v>
          </cell>
          <cell r="I6595" t="str">
            <v>SH11_L_SWR_5TO1_OUT</v>
          </cell>
        </row>
        <row r="6596">
          <cell r="H6596" t="str">
            <v>1CH1252.2</v>
          </cell>
          <cell r="I6596" t="str">
            <v>DGND</v>
          </cell>
        </row>
        <row r="6597">
          <cell r="H6597" t="str">
            <v>1CH1331.1</v>
          </cell>
          <cell r="I6597" t="str">
            <v>S1_APWR_10F</v>
          </cell>
        </row>
        <row r="6598">
          <cell r="H6598" t="str">
            <v>1CH1331.2</v>
          </cell>
          <cell r="I6598" t="str">
            <v>DGND</v>
          </cell>
        </row>
        <row r="6599">
          <cell r="H6599" t="str">
            <v>1CH1332.1</v>
          </cell>
          <cell r="I6599" t="str">
            <v>S1_APWR_10F</v>
          </cell>
        </row>
        <row r="6600">
          <cell r="H6600" t="str">
            <v>1CH1332.2</v>
          </cell>
          <cell r="I6600" t="str">
            <v>DGND</v>
          </cell>
        </row>
        <row r="6601">
          <cell r="H6601" t="str">
            <v>1CH1333.1</v>
          </cell>
          <cell r="I6601" t="str">
            <v>S1_APWR_10F</v>
          </cell>
        </row>
        <row r="6602">
          <cell r="H6602" t="str">
            <v>1CH1333.2</v>
          </cell>
          <cell r="I6602" t="str">
            <v>DGND</v>
          </cell>
        </row>
        <row r="6603">
          <cell r="H6603" t="str">
            <v>1CH1334.1</v>
          </cell>
          <cell r="I6603" t="str">
            <v>S1_APWR_10F</v>
          </cell>
        </row>
        <row r="6604">
          <cell r="H6604" t="str">
            <v>1CH1334.2</v>
          </cell>
          <cell r="I6604" t="str">
            <v>DGND</v>
          </cell>
        </row>
        <row r="6605">
          <cell r="H6605" t="str">
            <v>1CH1341.1</v>
          </cell>
          <cell r="I6605" t="str">
            <v>SH11_LDO_5TO3_OUT</v>
          </cell>
        </row>
        <row r="6606">
          <cell r="H6606" t="str">
            <v>1CH1341.2</v>
          </cell>
          <cell r="I6606" t="str">
            <v>DGND</v>
          </cell>
        </row>
        <row r="6607">
          <cell r="H6607" t="str">
            <v>1CH1342.1</v>
          </cell>
          <cell r="I6607" t="str">
            <v>SH11_LDO_5TO3_OUT</v>
          </cell>
        </row>
        <row r="6608">
          <cell r="H6608" t="str">
            <v>1CH1342.2</v>
          </cell>
          <cell r="I6608" t="str">
            <v>DGND</v>
          </cell>
        </row>
        <row r="6609">
          <cell r="H6609" t="str">
            <v>1CH1351.1</v>
          </cell>
          <cell r="I6609" t="str">
            <v>SH11_L_SWR_5TO1_OUT</v>
          </cell>
        </row>
        <row r="6610">
          <cell r="H6610" t="str">
            <v>1CH1351.2</v>
          </cell>
          <cell r="I6610" t="str">
            <v>DGND</v>
          </cell>
        </row>
        <row r="6611">
          <cell r="H6611" t="str">
            <v>1CH1352.1</v>
          </cell>
          <cell r="I6611" t="str">
            <v>SH11_L_SWR_5TO1_OUT</v>
          </cell>
        </row>
        <row r="6612">
          <cell r="H6612" t="str">
            <v>1CH1352.2</v>
          </cell>
          <cell r="I6612" t="str">
            <v>DGND</v>
          </cell>
        </row>
        <row r="6613">
          <cell r="H6613" t="str">
            <v>1CH1361.1</v>
          </cell>
          <cell r="I6613" t="str">
            <v>SH11_USB_AVDD10</v>
          </cell>
        </row>
        <row r="6614">
          <cell r="H6614" t="str">
            <v>1CH1361.2</v>
          </cell>
          <cell r="I6614" t="str">
            <v>DGND</v>
          </cell>
        </row>
        <row r="6615">
          <cell r="H6615" t="str">
            <v>1CH1362.1</v>
          </cell>
          <cell r="I6615" t="str">
            <v>SH11_USB_AVDD10</v>
          </cell>
        </row>
        <row r="6616">
          <cell r="H6616" t="str">
            <v>1CH1362.2</v>
          </cell>
          <cell r="I6616" t="str">
            <v>DGND</v>
          </cell>
        </row>
        <row r="6617">
          <cell r="H6617" t="str">
            <v>1CH1363.1</v>
          </cell>
          <cell r="I6617" t="str">
            <v>SH11_USB_AVDD10</v>
          </cell>
        </row>
        <row r="6618">
          <cell r="H6618" t="str">
            <v>1CH1363.2</v>
          </cell>
          <cell r="I6618" t="str">
            <v>DGND</v>
          </cell>
        </row>
        <row r="6619">
          <cell r="H6619" t="str">
            <v>1CH1364.1</v>
          </cell>
          <cell r="I6619" t="str">
            <v>SH11_USB_AVDD10</v>
          </cell>
        </row>
        <row r="6620">
          <cell r="H6620" t="str">
            <v>1CH1364.2</v>
          </cell>
          <cell r="I6620" t="str">
            <v>DGND</v>
          </cell>
        </row>
        <row r="6621">
          <cell r="H6621" t="str">
            <v>1CH1391.1</v>
          </cell>
          <cell r="I6621" t="str">
            <v>SH11_LDO_5TO3_OUT</v>
          </cell>
        </row>
        <row r="6622">
          <cell r="H6622" t="str">
            <v>1CH1391.2</v>
          </cell>
          <cell r="I6622" t="str">
            <v>DGND</v>
          </cell>
        </row>
        <row r="6623">
          <cell r="H6623" t="str">
            <v>1CH1392.1</v>
          </cell>
          <cell r="I6623" t="str">
            <v>SH11_LDO_5TO3_OUT</v>
          </cell>
        </row>
        <row r="6624">
          <cell r="H6624" t="str">
            <v>1CH1392.2</v>
          </cell>
          <cell r="I6624" t="str">
            <v>DGND</v>
          </cell>
        </row>
        <row r="6625">
          <cell r="H6625" t="str">
            <v>1CH1401.1</v>
          </cell>
          <cell r="I6625" t="str">
            <v>SH11_USB_AVDD10</v>
          </cell>
        </row>
        <row r="6626">
          <cell r="H6626" t="str">
            <v>1CH1401.2</v>
          </cell>
          <cell r="I6626" t="str">
            <v>DGND</v>
          </cell>
        </row>
        <row r="6627">
          <cell r="H6627" t="str">
            <v>1CH1402.1</v>
          </cell>
          <cell r="I6627" t="str">
            <v>SH11_USB_AVDD10</v>
          </cell>
        </row>
        <row r="6628">
          <cell r="H6628" t="str">
            <v>1CH1402.2</v>
          </cell>
          <cell r="I6628" t="str">
            <v>DGND</v>
          </cell>
        </row>
        <row r="6629">
          <cell r="H6629" t="str">
            <v>1CH1403.1</v>
          </cell>
          <cell r="I6629" t="str">
            <v>SH11_USB_AVDD10</v>
          </cell>
        </row>
        <row r="6630">
          <cell r="H6630" t="str">
            <v>1CH1403.2</v>
          </cell>
          <cell r="I6630" t="str">
            <v>DGND</v>
          </cell>
        </row>
        <row r="6631">
          <cell r="H6631" t="str">
            <v>1CH1404.1</v>
          </cell>
          <cell r="I6631" t="str">
            <v>SH11_USB_AVDD10</v>
          </cell>
        </row>
        <row r="6632">
          <cell r="H6632" t="str">
            <v>1CH1404.2</v>
          </cell>
          <cell r="I6632" t="str">
            <v>DGND</v>
          </cell>
        </row>
        <row r="6633">
          <cell r="H6633" t="str">
            <v>1CH1501.1</v>
          </cell>
          <cell r="I6633" t="str">
            <v>SH11_USB_AVDD10</v>
          </cell>
        </row>
        <row r="6634">
          <cell r="H6634" t="str">
            <v>1CH1501.2</v>
          </cell>
          <cell r="I6634" t="str">
            <v>DGND</v>
          </cell>
        </row>
        <row r="6635">
          <cell r="H6635" t="str">
            <v>1CH1502.1</v>
          </cell>
          <cell r="I6635" t="str">
            <v>SH11_USB_AVDD10</v>
          </cell>
        </row>
        <row r="6636">
          <cell r="H6636" t="str">
            <v>1CH1502.2</v>
          </cell>
          <cell r="I6636" t="str">
            <v>DGND</v>
          </cell>
        </row>
        <row r="6637">
          <cell r="H6637" t="str">
            <v>1CH1503.1</v>
          </cell>
          <cell r="I6637" t="str">
            <v>SH11_USB_AVDD10</v>
          </cell>
        </row>
        <row r="6638">
          <cell r="H6638" t="str">
            <v>1CH1503.2</v>
          </cell>
          <cell r="I6638" t="str">
            <v>DGND</v>
          </cell>
        </row>
        <row r="6639">
          <cell r="H6639" t="str">
            <v>1CH1504.1</v>
          </cell>
          <cell r="I6639" t="str">
            <v>SH11_USB_AVDD10</v>
          </cell>
        </row>
        <row r="6640">
          <cell r="H6640" t="str">
            <v>1CH1504.2</v>
          </cell>
          <cell r="I6640" t="str">
            <v>DGND</v>
          </cell>
        </row>
        <row r="6641">
          <cell r="H6641" t="str">
            <v>1CH1551.1</v>
          </cell>
          <cell r="I6641" t="str">
            <v>SH11_L_SWR_5TO1_OUT</v>
          </cell>
        </row>
        <row r="6642">
          <cell r="H6642" t="str">
            <v>1CH1551.2</v>
          </cell>
          <cell r="I6642" t="str">
            <v>PCIE_GND</v>
          </cell>
        </row>
        <row r="6643">
          <cell r="H6643" t="str">
            <v>1CH1552.1</v>
          </cell>
          <cell r="I6643" t="str">
            <v>SH11_L_SWR_5TO1_OUT</v>
          </cell>
        </row>
        <row r="6644">
          <cell r="H6644" t="str">
            <v>1CH1552.2</v>
          </cell>
          <cell r="I6644" t="str">
            <v>PCIE_GND</v>
          </cell>
        </row>
        <row r="6645">
          <cell r="H6645" t="str">
            <v>1CH1601.1</v>
          </cell>
          <cell r="I6645" t="str">
            <v>SH11_L_SWR_5TO1_OUT</v>
          </cell>
        </row>
        <row r="6646">
          <cell r="H6646" t="str">
            <v>1CH1601.2</v>
          </cell>
          <cell r="I6646" t="str">
            <v>PCIE_GND</v>
          </cell>
        </row>
        <row r="6647">
          <cell r="H6647" t="str">
            <v>1CH1602.1</v>
          </cell>
          <cell r="I6647" t="str">
            <v>SH11_L_SWR_5TO1_OUT</v>
          </cell>
        </row>
        <row r="6648">
          <cell r="H6648" t="str">
            <v>1CH1602.2</v>
          </cell>
          <cell r="I6648" t="str">
            <v>PCIE_GND</v>
          </cell>
        </row>
        <row r="6649">
          <cell r="H6649" t="str">
            <v>1CH1631.1</v>
          </cell>
          <cell r="I6649" t="str">
            <v>SH11_L_SWR_5TO1_OUT</v>
          </cell>
        </row>
        <row r="6650">
          <cell r="H6650" t="str">
            <v>1CH1631.2</v>
          </cell>
          <cell r="I6650" t="str">
            <v>PCIE_GND</v>
          </cell>
        </row>
        <row r="6651">
          <cell r="H6651" t="str">
            <v>1CH1632.1</v>
          </cell>
          <cell r="I6651" t="str">
            <v>SH11_L_SWR_5TO1_OUT</v>
          </cell>
        </row>
        <row r="6652">
          <cell r="H6652" t="str">
            <v>1CH1632.2</v>
          </cell>
          <cell r="I6652" t="str">
            <v>PCIE_GND</v>
          </cell>
        </row>
        <row r="6653">
          <cell r="H6653" t="str">
            <v>1CH1633.1</v>
          </cell>
          <cell r="I6653" t="str">
            <v>SH11_L_SWR_5TO1_OUT</v>
          </cell>
        </row>
        <row r="6654">
          <cell r="H6654" t="str">
            <v>1CH1633.2</v>
          </cell>
          <cell r="I6654" t="str">
            <v>DGND</v>
          </cell>
        </row>
        <row r="6655">
          <cell r="H6655" t="str">
            <v>1CH1634.1</v>
          </cell>
          <cell r="I6655" t="str">
            <v>SH11_L_SWR_5TO1_OUT</v>
          </cell>
        </row>
        <row r="6656">
          <cell r="H6656" t="str">
            <v>1CH1634.2</v>
          </cell>
          <cell r="I6656" t="str">
            <v>DGND</v>
          </cell>
        </row>
        <row r="6657">
          <cell r="H6657" t="str">
            <v>1HOST1.30</v>
          </cell>
          <cell r="I6657" t="str">
            <v>SH11_CC1</v>
          </cell>
        </row>
        <row r="6658">
          <cell r="H6658" t="str">
            <v>1HOST1.32</v>
          </cell>
          <cell r="I6658" t="str">
            <v>SH11_CC2</v>
          </cell>
        </row>
        <row r="6659">
          <cell r="H6659" t="str">
            <v>1HOST1.13</v>
          </cell>
          <cell r="I6659" t="str">
            <v>SH11_CLKREQB</v>
          </cell>
        </row>
        <row r="6660">
          <cell r="H6660" t="str">
            <v>1HOST1.29</v>
          </cell>
          <cell r="I6660" t="str">
            <v>SH11_DIS_DB</v>
          </cell>
        </row>
        <row r="6661">
          <cell r="H6661" t="str">
            <v>1HOST1.11</v>
          </cell>
          <cell r="I6661" t="str">
            <v>SH11_L_SWR_5TO1_OUT</v>
          </cell>
        </row>
        <row r="6662">
          <cell r="H6662" t="str">
            <v>1HOST1.25</v>
          </cell>
          <cell r="I6662" t="str">
            <v>SH11_L_SWR_5TO1_OUT</v>
          </cell>
        </row>
        <row r="6663">
          <cell r="H6663" t="str">
            <v>1HOST1.35</v>
          </cell>
          <cell r="I6663" t="str">
            <v>SH11_L_SWR_5TO1_OUT</v>
          </cell>
        </row>
        <row r="6664">
          <cell r="H6664" t="str">
            <v>1HOST1.EP</v>
          </cell>
          <cell r="I6664" t="str">
            <v>DGND</v>
          </cell>
        </row>
        <row r="6665">
          <cell r="H6665" t="str">
            <v>1HOST1.G1</v>
          </cell>
          <cell r="I6665" t="str">
            <v>DGND</v>
          </cell>
        </row>
        <row r="6666">
          <cell r="H6666" t="str">
            <v>1HOST1.G2</v>
          </cell>
          <cell r="I6666" t="str">
            <v>DGND</v>
          </cell>
        </row>
        <row r="6667">
          <cell r="H6667" t="str">
            <v>1HOST1.G3</v>
          </cell>
          <cell r="I6667" t="str">
            <v>DGND</v>
          </cell>
        </row>
        <row r="6668">
          <cell r="H6668" t="str">
            <v>1HOST1.G4</v>
          </cell>
          <cell r="I6668" t="str">
            <v>DGND</v>
          </cell>
        </row>
        <row r="6669">
          <cell r="H6669" t="str">
            <v>1HOST1.G5</v>
          </cell>
          <cell r="I6669" t="str">
            <v>DGND</v>
          </cell>
        </row>
        <row r="6670">
          <cell r="H6670" t="str">
            <v>1HOST1.G6</v>
          </cell>
          <cell r="I6670" t="str">
            <v>DGND</v>
          </cell>
        </row>
        <row r="6671">
          <cell r="H6671" t="str">
            <v>1HOST1.G7</v>
          </cell>
          <cell r="I6671" t="str">
            <v>DGND</v>
          </cell>
        </row>
        <row r="6672">
          <cell r="H6672" t="str">
            <v>1HOST1.G8</v>
          </cell>
          <cell r="I6672" t="str">
            <v>DGND</v>
          </cell>
        </row>
        <row r="6673">
          <cell r="H6673" t="str">
            <v>1HOST1.G9</v>
          </cell>
          <cell r="I6673" t="str">
            <v>DGND</v>
          </cell>
        </row>
        <row r="6674">
          <cell r="H6674" t="str">
            <v>1HOST1.G10</v>
          </cell>
          <cell r="I6674" t="str">
            <v>DGND</v>
          </cell>
        </row>
        <row r="6675">
          <cell r="H6675" t="str">
            <v>1HOST1.G11</v>
          </cell>
          <cell r="I6675" t="str">
            <v>DGND</v>
          </cell>
        </row>
        <row r="6676">
          <cell r="H6676" t="str">
            <v>1HOST1.G12</v>
          </cell>
          <cell r="I6676" t="str">
            <v>DGND</v>
          </cell>
        </row>
        <row r="6677">
          <cell r="H6677" t="str">
            <v>1HOST1.G13</v>
          </cell>
          <cell r="I6677" t="str">
            <v>DGND</v>
          </cell>
        </row>
        <row r="6678">
          <cell r="H6678" t="str">
            <v>1HOST1.G14</v>
          </cell>
          <cell r="I6678" t="str">
            <v>DGND</v>
          </cell>
        </row>
        <row r="6679">
          <cell r="H6679" t="str">
            <v>1HOST1.G15</v>
          </cell>
          <cell r="I6679" t="str">
            <v>DGND</v>
          </cell>
        </row>
        <row r="6680">
          <cell r="H6680" t="str">
            <v>1HOST1.G16</v>
          </cell>
          <cell r="I6680" t="str">
            <v>DGND</v>
          </cell>
        </row>
        <row r="6681">
          <cell r="H6681" t="str">
            <v>1HOST1.G17</v>
          </cell>
          <cell r="I6681" t="str">
            <v>DGND</v>
          </cell>
        </row>
        <row r="6682">
          <cell r="H6682" t="str">
            <v>1HOST1.G18</v>
          </cell>
          <cell r="I6682" t="str">
            <v>DGND</v>
          </cell>
        </row>
        <row r="6683">
          <cell r="H6683" t="str">
            <v>1HOST1.G19</v>
          </cell>
          <cell r="I6683" t="str">
            <v>DGND</v>
          </cell>
        </row>
        <row r="6684">
          <cell r="H6684" t="str">
            <v>1HOST1.G20</v>
          </cell>
          <cell r="I6684" t="str">
            <v>DGND</v>
          </cell>
        </row>
        <row r="6685">
          <cell r="H6685" t="str">
            <v>1HOST1.G21</v>
          </cell>
          <cell r="I6685" t="str">
            <v>DGND</v>
          </cell>
        </row>
        <row r="6686">
          <cell r="H6686" t="str">
            <v>1HOST1.G22</v>
          </cell>
          <cell r="I6686" t="str">
            <v>DGND</v>
          </cell>
        </row>
        <row r="6687">
          <cell r="H6687" t="str">
            <v>1HOST1.G23</v>
          </cell>
          <cell r="I6687" t="str">
            <v>DGND</v>
          </cell>
        </row>
        <row r="6688">
          <cell r="H6688" t="str">
            <v>1HOST1.G24</v>
          </cell>
          <cell r="I6688" t="str">
            <v>DGND</v>
          </cell>
        </row>
        <row r="6689">
          <cell r="H6689" t="str">
            <v>1HOST1.GH1</v>
          </cell>
          <cell r="I6689">
            <v>0</v>
          </cell>
        </row>
        <row r="6690">
          <cell r="H6690" t="str">
            <v>1HOST1.GH2</v>
          </cell>
          <cell r="I6690">
            <v>0</v>
          </cell>
        </row>
        <row r="6691">
          <cell r="H6691" t="str">
            <v>1HOST1.GH3</v>
          </cell>
          <cell r="I6691">
            <v>0</v>
          </cell>
        </row>
        <row r="6692">
          <cell r="H6692" t="str">
            <v>1HOST1.GH4</v>
          </cell>
          <cell r="I6692">
            <v>0</v>
          </cell>
        </row>
        <row r="6693">
          <cell r="H6693" t="str">
            <v>1HOST1.8</v>
          </cell>
          <cell r="I6693" t="str">
            <v>SH11_HSD008</v>
          </cell>
        </row>
        <row r="6694">
          <cell r="H6694" t="str">
            <v>1HOST1.9</v>
          </cell>
          <cell r="I6694" t="str">
            <v>SH11_HSD009</v>
          </cell>
        </row>
        <row r="6695">
          <cell r="H6695" t="str">
            <v>1HOST1.10</v>
          </cell>
          <cell r="I6695" t="str">
            <v>SH11_HSD010</v>
          </cell>
        </row>
        <row r="6696">
          <cell r="H6696" t="str">
            <v>1HOST1.26</v>
          </cell>
          <cell r="I6696" t="str">
            <v>SH11_HSD026</v>
          </cell>
        </row>
        <row r="6697">
          <cell r="H6697" t="str">
            <v>1HOST1.38</v>
          </cell>
          <cell r="I6697">
            <v>0</v>
          </cell>
        </row>
        <row r="6698">
          <cell r="H6698" t="str">
            <v>1HOST1.37</v>
          </cell>
          <cell r="I6698">
            <v>0</v>
          </cell>
        </row>
        <row r="6699">
          <cell r="H6699" t="str">
            <v>1HOST1.22</v>
          </cell>
          <cell r="I6699" t="str">
            <v>SH11_SPIO3</v>
          </cell>
        </row>
        <row r="6700">
          <cell r="H6700" t="str">
            <v>1HOST1.21</v>
          </cell>
          <cell r="I6700" t="str">
            <v>SH11_SPIO2</v>
          </cell>
        </row>
        <row r="6701">
          <cell r="H6701" t="str">
            <v>1HOST1.12</v>
          </cell>
          <cell r="I6701" t="str">
            <v>SH11_ISOLATEBPIN</v>
          </cell>
        </row>
        <row r="6702">
          <cell r="H6702" t="str">
            <v>1HOST1.33</v>
          </cell>
          <cell r="I6702" t="str">
            <v>S1_APWR_10F</v>
          </cell>
        </row>
        <row r="6703">
          <cell r="H6703" t="str">
            <v>1HOST1.34</v>
          </cell>
          <cell r="I6703" t="str">
            <v>SH11_LDO_5TO3_OUT</v>
          </cell>
        </row>
        <row r="6704">
          <cell r="H6704" t="str">
            <v>1HOST1.NUT1</v>
          </cell>
          <cell r="I6704">
            <v>0</v>
          </cell>
        </row>
        <row r="6705">
          <cell r="H6705" t="str">
            <v>1HOST1.NUT2</v>
          </cell>
          <cell r="I6705">
            <v>0</v>
          </cell>
        </row>
        <row r="6706">
          <cell r="H6706" t="str">
            <v>1HOST1.NUT3</v>
          </cell>
          <cell r="I6706">
            <v>0</v>
          </cell>
        </row>
        <row r="6707">
          <cell r="H6707" t="str">
            <v>1HOST1.NUT4</v>
          </cell>
          <cell r="I6707">
            <v>0</v>
          </cell>
        </row>
        <row r="6708">
          <cell r="H6708" t="str">
            <v>1HOST1.1</v>
          </cell>
          <cell r="I6708" t="str">
            <v>SH11_LDO_5TO3_OUT</v>
          </cell>
        </row>
        <row r="6709">
          <cell r="H6709" t="str">
            <v>1HOST1.2</v>
          </cell>
          <cell r="I6709" t="str">
            <v>SH11_L_SWR_5TO1_OUT</v>
          </cell>
        </row>
        <row r="6710">
          <cell r="H6710" t="str">
            <v>1HOST1.55</v>
          </cell>
          <cell r="I6710" t="str">
            <v>SH11_L_SWR_5TO1_OUT</v>
          </cell>
        </row>
        <row r="6711">
          <cell r="H6711" t="str">
            <v>1HOST1.60</v>
          </cell>
          <cell r="I6711" t="str">
            <v>SH11_L_SWR_5TO1_OUT</v>
          </cell>
        </row>
        <row r="6712">
          <cell r="H6712" t="str">
            <v>1HOST1.63</v>
          </cell>
          <cell r="I6712" t="str">
            <v>SH11_L_SWR_5TO1_OUT</v>
          </cell>
        </row>
        <row r="6713">
          <cell r="H6713" t="str">
            <v>1HOST1.66</v>
          </cell>
          <cell r="I6713" t="str">
            <v>PCIE_GND</v>
          </cell>
        </row>
        <row r="6714">
          <cell r="H6714" t="str">
            <v>1HOST1.62</v>
          </cell>
          <cell r="I6714" t="str">
            <v>SH11_REFCLK_100M-</v>
          </cell>
        </row>
        <row r="6715">
          <cell r="H6715" t="str">
            <v>1HOST1.61</v>
          </cell>
          <cell r="I6715" t="str">
            <v>SH11_REFCLK_100M+</v>
          </cell>
        </row>
        <row r="6716">
          <cell r="H6716" t="str">
            <v>1HOST1.65</v>
          </cell>
          <cell r="I6716" t="str">
            <v>SH11_HSI-</v>
          </cell>
        </row>
        <row r="6717">
          <cell r="H6717" t="str">
            <v>1HOST1.58</v>
          </cell>
          <cell r="I6717">
            <v>0</v>
          </cell>
        </row>
        <row r="6718">
          <cell r="H6718" t="str">
            <v>1HOST1.64</v>
          </cell>
          <cell r="I6718" t="str">
            <v>SH11_HSI+</v>
          </cell>
        </row>
        <row r="6719">
          <cell r="H6719" t="str">
            <v>1HOST1.59</v>
          </cell>
          <cell r="I6719">
            <v>0</v>
          </cell>
        </row>
        <row r="6720">
          <cell r="H6720" t="str">
            <v>1HOST1.67</v>
          </cell>
          <cell r="I6720" t="str">
            <v>SH11_C_HSO-</v>
          </cell>
        </row>
        <row r="6721">
          <cell r="H6721" t="str">
            <v>1HOST1.57</v>
          </cell>
          <cell r="I6721">
            <v>0</v>
          </cell>
        </row>
        <row r="6722">
          <cell r="H6722" t="str">
            <v>1HOST1.68</v>
          </cell>
          <cell r="I6722" t="str">
            <v>SH11_C_HSO+</v>
          </cell>
        </row>
        <row r="6723">
          <cell r="H6723" t="str">
            <v>1HOST1.56</v>
          </cell>
          <cell r="I6723">
            <v>0</v>
          </cell>
        </row>
        <row r="6724">
          <cell r="H6724" t="str">
            <v>1HOST1.14</v>
          </cell>
          <cell r="I6724" t="str">
            <v>SH11_PCIE_RESETB</v>
          </cell>
        </row>
        <row r="6725">
          <cell r="H6725" t="str">
            <v>1HOST1.51</v>
          </cell>
          <cell r="I6725" t="str">
            <v>SH11_RSET</v>
          </cell>
        </row>
        <row r="6726">
          <cell r="H6726" t="str">
            <v>1HOST1.3</v>
          </cell>
          <cell r="I6726" t="str">
            <v>SH11_RST_INPIN</v>
          </cell>
        </row>
        <row r="6727">
          <cell r="H6727" t="str">
            <v>1HOST1.19</v>
          </cell>
          <cell r="I6727" t="str">
            <v>SH11_SPICK</v>
          </cell>
        </row>
        <row r="6728">
          <cell r="H6728" t="str">
            <v>1HOST1.24</v>
          </cell>
          <cell r="I6728" t="str">
            <v>SH11_SPICS</v>
          </cell>
        </row>
        <row r="6729">
          <cell r="H6729" t="str">
            <v>1HOST1.18</v>
          </cell>
          <cell r="I6729" t="str">
            <v>SH11_SPISI</v>
          </cell>
        </row>
        <row r="6730">
          <cell r="H6730" t="str">
            <v>1HOST1.23</v>
          </cell>
          <cell r="I6730" t="str">
            <v>SH11_SPISO</v>
          </cell>
        </row>
        <row r="6731">
          <cell r="H6731" t="str">
            <v>1HOST1.17</v>
          </cell>
          <cell r="I6731" t="str">
            <v>S1_APWR_10F</v>
          </cell>
        </row>
        <row r="6732">
          <cell r="H6732" t="str">
            <v>1HOST1.16</v>
          </cell>
          <cell r="I6732" t="str">
            <v>SH11_SWR_5TO1_OUT</v>
          </cell>
        </row>
        <row r="6733">
          <cell r="H6733" t="str">
            <v>1HOST1.15</v>
          </cell>
          <cell r="I6733" t="str">
            <v>DGND</v>
          </cell>
        </row>
        <row r="6734">
          <cell r="H6734" t="str">
            <v>1HOST1.7</v>
          </cell>
          <cell r="I6734" t="str">
            <v>SH11_TESTENPIN</v>
          </cell>
        </row>
        <row r="6735">
          <cell r="H6735" t="str">
            <v>1HOST1.5</v>
          </cell>
          <cell r="I6735" t="str">
            <v>SH11_HSD005</v>
          </cell>
        </row>
        <row r="6736">
          <cell r="H6736" t="str">
            <v>1HOST1.6</v>
          </cell>
          <cell r="I6736" t="str">
            <v>SH11_HSD006</v>
          </cell>
        </row>
        <row r="6737">
          <cell r="H6737" t="str">
            <v>1HOST1.39</v>
          </cell>
          <cell r="I6737" t="str">
            <v>SH11_LDO_5TO3_OUT</v>
          </cell>
        </row>
        <row r="6738">
          <cell r="H6738" t="str">
            <v>1HOST1.36</v>
          </cell>
          <cell r="I6738" t="str">
            <v>SH11_USB_AVDD10</v>
          </cell>
        </row>
        <row r="6739">
          <cell r="H6739" t="str">
            <v>1HOST1.40</v>
          </cell>
          <cell r="I6739" t="str">
            <v>SH11_USB_AVDD10</v>
          </cell>
        </row>
        <row r="6740">
          <cell r="H6740" t="str">
            <v>1HOST1.50</v>
          </cell>
          <cell r="I6740" t="str">
            <v>SH11_USB_AVDD10</v>
          </cell>
        </row>
        <row r="6741">
          <cell r="H6741" t="str">
            <v>1HOST1.45</v>
          </cell>
          <cell r="I6741" t="str">
            <v>DGND</v>
          </cell>
        </row>
        <row r="6742">
          <cell r="H6742" t="str">
            <v>1HOST1.47</v>
          </cell>
          <cell r="I6742">
            <v>0</v>
          </cell>
        </row>
        <row r="6743">
          <cell r="H6743" t="str">
            <v>1HOST1.48</v>
          </cell>
          <cell r="I6743">
            <v>0</v>
          </cell>
        </row>
        <row r="6744">
          <cell r="H6744" t="str">
            <v>1HOST1.46</v>
          </cell>
          <cell r="I6744">
            <v>0</v>
          </cell>
        </row>
        <row r="6745">
          <cell r="H6745" t="str">
            <v>1HOST1.49</v>
          </cell>
          <cell r="I6745">
            <v>0</v>
          </cell>
        </row>
        <row r="6746">
          <cell r="H6746" t="str">
            <v>1HOST1.42</v>
          </cell>
          <cell r="I6746">
            <v>0</v>
          </cell>
        </row>
        <row r="6747">
          <cell r="H6747" t="str">
            <v>1HOST1.43</v>
          </cell>
          <cell r="I6747">
            <v>0</v>
          </cell>
        </row>
        <row r="6748">
          <cell r="H6748" t="str">
            <v>1HOST1.41</v>
          </cell>
          <cell r="I6748">
            <v>0</v>
          </cell>
        </row>
        <row r="6749">
          <cell r="H6749" t="str">
            <v>1HOST1.44</v>
          </cell>
          <cell r="I6749">
            <v>0</v>
          </cell>
        </row>
        <row r="6750">
          <cell r="H6750" t="str">
            <v>1HOST1.31</v>
          </cell>
          <cell r="I6750" t="str">
            <v>S1_APWR_10F</v>
          </cell>
        </row>
        <row r="6751">
          <cell r="H6751" t="str">
            <v>1HOST1.4</v>
          </cell>
          <cell r="I6751" t="str">
            <v>SH11_LDO_5TO3_OUT</v>
          </cell>
        </row>
        <row r="6752">
          <cell r="H6752" t="str">
            <v>1HOST1.20</v>
          </cell>
          <cell r="I6752" t="str">
            <v>SH11_LDO_5TO3_OUT</v>
          </cell>
        </row>
        <row r="6753">
          <cell r="H6753" t="str">
            <v>1HOST1.27</v>
          </cell>
          <cell r="I6753" t="str">
            <v>SH11_HSD027</v>
          </cell>
        </row>
        <row r="6754">
          <cell r="H6754" t="str">
            <v>1HOST1.28</v>
          </cell>
          <cell r="I6754" t="str">
            <v>SH11_HSD028</v>
          </cell>
        </row>
        <row r="6755">
          <cell r="H6755" t="str">
            <v>1HOST1.52</v>
          </cell>
          <cell r="I6755" t="str">
            <v>SH11_LDO_5TO3_OUT</v>
          </cell>
        </row>
        <row r="6756">
          <cell r="H6756" t="str">
            <v>1HOST1.53</v>
          </cell>
          <cell r="I6756" t="str">
            <v>SH11_XTAL_IN</v>
          </cell>
        </row>
        <row r="6757">
          <cell r="H6757" t="str">
            <v>1HOST1.54</v>
          </cell>
          <cell r="I6757" t="str">
            <v>SH11_XTAL_OUT</v>
          </cell>
        </row>
        <row r="6758">
          <cell r="H6758" t="str">
            <v>1LH11.1</v>
          </cell>
          <cell r="I6758" t="str">
            <v>SH11_L_SWR_5TO1_OUT</v>
          </cell>
        </row>
        <row r="6759">
          <cell r="H6759" t="str">
            <v>1LH11.2</v>
          </cell>
          <cell r="I6759" t="str">
            <v>SH11_SWR_5TO1_OUT</v>
          </cell>
        </row>
        <row r="6760">
          <cell r="H6760" t="str">
            <v>1RH13.1</v>
          </cell>
          <cell r="I6760" t="str">
            <v>SH11_LDO_5TO3_OUT</v>
          </cell>
        </row>
        <row r="6761">
          <cell r="H6761" t="str">
            <v>1RH13.2</v>
          </cell>
          <cell r="I6761" t="str">
            <v>SH11_RST_INPIN</v>
          </cell>
        </row>
        <row r="6762">
          <cell r="H6762" t="str">
            <v>1RH112.1</v>
          </cell>
          <cell r="I6762" t="str">
            <v>SH11_ISOLATEB</v>
          </cell>
        </row>
        <row r="6763">
          <cell r="H6763" t="str">
            <v>1RH112.2</v>
          </cell>
          <cell r="I6763" t="str">
            <v>SH11_ISOLATEBPIN</v>
          </cell>
        </row>
        <row r="6764">
          <cell r="H6764" t="str">
            <v>1RH113.1</v>
          </cell>
          <cell r="I6764" t="str">
            <v>SH11_LDO_5TO3_OUT</v>
          </cell>
        </row>
        <row r="6765">
          <cell r="H6765" t="str">
            <v>1RH113.2</v>
          </cell>
          <cell r="I6765" t="str">
            <v>SH11_CLKREQB</v>
          </cell>
        </row>
        <row r="6766">
          <cell r="H6766" t="str">
            <v>1RH114.1</v>
          </cell>
          <cell r="I6766" t="str">
            <v>SH11_LDO_5TO3_OUT</v>
          </cell>
        </row>
        <row r="6767">
          <cell r="H6767" t="str">
            <v>1RH114.2</v>
          </cell>
          <cell r="I6767" t="str">
            <v>SH11_PCIE_RESETB</v>
          </cell>
        </row>
        <row r="6768">
          <cell r="H6768" t="str">
            <v>1RH116.1</v>
          </cell>
          <cell r="I6768" t="str">
            <v>SH11_L_SWR_5TO1_OUT</v>
          </cell>
        </row>
        <row r="6769">
          <cell r="H6769" t="str">
            <v>1RH116.2</v>
          </cell>
          <cell r="I6769" t="str">
            <v>SH11_USB_AVDD10</v>
          </cell>
        </row>
        <row r="6770">
          <cell r="H6770" t="str">
            <v>1RH118.1</v>
          </cell>
          <cell r="I6770" t="str">
            <v>SH11_SPISI_DBG</v>
          </cell>
        </row>
        <row r="6771">
          <cell r="H6771" t="str">
            <v>1RH118.2</v>
          </cell>
          <cell r="I6771" t="str">
            <v>SH11_SPISI</v>
          </cell>
        </row>
        <row r="6772">
          <cell r="H6772" t="str">
            <v>1RH119.1</v>
          </cell>
          <cell r="I6772" t="str">
            <v>SH11_SPICK_DBG</v>
          </cell>
        </row>
        <row r="6773">
          <cell r="H6773" t="str">
            <v>1RH119.2</v>
          </cell>
          <cell r="I6773" t="str">
            <v>SH11_SPICK</v>
          </cell>
        </row>
        <row r="6774">
          <cell r="H6774" t="str">
            <v>1RH121.1</v>
          </cell>
          <cell r="I6774" t="str">
            <v>VDD33_ATX</v>
          </cell>
        </row>
        <row r="6775">
          <cell r="H6775" t="str">
            <v>1RH121.2</v>
          </cell>
          <cell r="I6775" t="str">
            <v>SH11_SPIO2</v>
          </cell>
        </row>
        <row r="6776">
          <cell r="H6776" t="str">
            <v>1RH122.1</v>
          </cell>
          <cell r="I6776" t="str">
            <v>VDD33_ATX</v>
          </cell>
        </row>
        <row r="6777">
          <cell r="H6777" t="str">
            <v>1RH122.2</v>
          </cell>
          <cell r="I6777" t="str">
            <v>SH11_SPIO3</v>
          </cell>
        </row>
        <row r="6778">
          <cell r="H6778" t="str">
            <v>1RH123.1</v>
          </cell>
          <cell r="I6778" t="str">
            <v>SH11_SPISO_DBG</v>
          </cell>
        </row>
        <row r="6779">
          <cell r="H6779" t="str">
            <v>1RH123.2</v>
          </cell>
          <cell r="I6779" t="str">
            <v>SH11_SPISO</v>
          </cell>
        </row>
        <row r="6780">
          <cell r="H6780" t="str">
            <v>1RH129.1</v>
          </cell>
          <cell r="I6780" t="str">
            <v>SH11_DIS_DB</v>
          </cell>
        </row>
        <row r="6781">
          <cell r="H6781" t="str">
            <v>1RH129.2</v>
          </cell>
          <cell r="I6781" t="str">
            <v>DGND</v>
          </cell>
        </row>
        <row r="6782">
          <cell r="H6782" t="str">
            <v>1RH130.1</v>
          </cell>
          <cell r="I6782" t="str">
            <v>SH11_CC1</v>
          </cell>
        </row>
        <row r="6783">
          <cell r="H6783" t="str">
            <v>1RH130.2</v>
          </cell>
          <cell r="I6783">
            <v>0</v>
          </cell>
        </row>
        <row r="6784">
          <cell r="H6784" t="str">
            <v>1RH132.1</v>
          </cell>
          <cell r="I6784" t="str">
            <v>SH11_CC2</v>
          </cell>
        </row>
        <row r="6785">
          <cell r="H6785" t="str">
            <v>1RH132.2</v>
          </cell>
          <cell r="I6785">
            <v>0</v>
          </cell>
        </row>
        <row r="6786">
          <cell r="H6786" t="str">
            <v>1RH151.1</v>
          </cell>
          <cell r="I6786" t="str">
            <v>SH11_SJTCLK</v>
          </cell>
        </row>
        <row r="6787">
          <cell r="H6787" t="str">
            <v>1RH151.2</v>
          </cell>
          <cell r="I6787" t="str">
            <v>SH11_HSD005</v>
          </cell>
        </row>
        <row r="6788">
          <cell r="H6788" t="str">
            <v>1RH152.1</v>
          </cell>
          <cell r="I6788" t="str">
            <v>SH11_JTAG_HIGH</v>
          </cell>
        </row>
        <row r="6789">
          <cell r="H6789" t="str">
            <v>1RH152.2</v>
          </cell>
          <cell r="I6789" t="str">
            <v>SH11_SJTCLK</v>
          </cell>
        </row>
        <row r="6790">
          <cell r="H6790" t="str">
            <v>1RH161.1</v>
          </cell>
          <cell r="I6790" t="str">
            <v>SH11_SJTDI</v>
          </cell>
        </row>
        <row r="6791">
          <cell r="H6791" t="str">
            <v>1RH161.2</v>
          </cell>
          <cell r="I6791" t="str">
            <v>SH11_HSD006</v>
          </cell>
        </row>
        <row r="6792">
          <cell r="H6792" t="str">
            <v>1RH162.1</v>
          </cell>
          <cell r="I6792" t="str">
            <v>SH11_JTAG_HIGH</v>
          </cell>
        </row>
        <row r="6793">
          <cell r="H6793" t="str">
            <v>1RH162.2</v>
          </cell>
          <cell r="I6793" t="str">
            <v>SH11_SJTDI</v>
          </cell>
        </row>
        <row r="6794">
          <cell r="H6794" t="str">
            <v>1RH171.1</v>
          </cell>
          <cell r="I6794" t="str">
            <v>SH11_LDO_5TO3_OUT</v>
          </cell>
        </row>
        <row r="6795">
          <cell r="H6795" t="str">
            <v>1RH171.2</v>
          </cell>
          <cell r="I6795" t="str">
            <v>SH11_TESTENPIN</v>
          </cell>
        </row>
        <row r="6796">
          <cell r="H6796" t="str">
            <v>1RH172.1</v>
          </cell>
          <cell r="I6796" t="str">
            <v>DGND</v>
          </cell>
        </row>
        <row r="6797">
          <cell r="H6797" t="str">
            <v>1RH172.2</v>
          </cell>
          <cell r="I6797" t="str">
            <v>SH11_TESTENPIN</v>
          </cell>
        </row>
        <row r="6798">
          <cell r="H6798" t="str">
            <v>1RH181.1</v>
          </cell>
          <cell r="I6798" t="str">
            <v>SH11_SJTMS</v>
          </cell>
        </row>
        <row r="6799">
          <cell r="H6799" t="str">
            <v>1RH181.2</v>
          </cell>
          <cell r="I6799" t="str">
            <v>SH11_HSD008</v>
          </cell>
        </row>
        <row r="6800">
          <cell r="H6800" t="str">
            <v>1RH182.1</v>
          </cell>
          <cell r="I6800" t="str">
            <v>SH11_JTAG_HIGH</v>
          </cell>
        </row>
        <row r="6801">
          <cell r="H6801" t="str">
            <v>1RH182.2</v>
          </cell>
          <cell r="I6801" t="str">
            <v>SH11_SJTMS</v>
          </cell>
        </row>
        <row r="6802">
          <cell r="H6802" t="str">
            <v>1RH191.1</v>
          </cell>
          <cell r="I6802" t="str">
            <v>SH11_SJTDO/LED0</v>
          </cell>
        </row>
        <row r="6803">
          <cell r="H6803" t="str">
            <v>1RH191.2</v>
          </cell>
          <cell r="I6803" t="str">
            <v>SH11_HSD009</v>
          </cell>
        </row>
        <row r="6804">
          <cell r="H6804" t="str">
            <v>1RH1101.1</v>
          </cell>
          <cell r="I6804" t="str">
            <v>SH11_LANWAKEB</v>
          </cell>
        </row>
        <row r="6805">
          <cell r="H6805" t="str">
            <v>1RH1101.2</v>
          </cell>
          <cell r="I6805" t="str">
            <v>SH11_HSD010</v>
          </cell>
        </row>
        <row r="6806">
          <cell r="H6806" t="str">
            <v>1RH1102.1</v>
          </cell>
          <cell r="I6806" t="str">
            <v>SH11_GPIO8</v>
          </cell>
        </row>
        <row r="6807">
          <cell r="H6807" t="str">
            <v>1RH1102.2</v>
          </cell>
          <cell r="I6807" t="str">
            <v>SH11_HSD010</v>
          </cell>
        </row>
        <row r="6808">
          <cell r="H6808" t="str">
            <v>1RH1103.1</v>
          </cell>
          <cell r="I6808" t="str">
            <v>SH11_LDO_5TO3_OUT</v>
          </cell>
        </row>
        <row r="6809">
          <cell r="H6809" t="str">
            <v>1RH1103.2</v>
          </cell>
          <cell r="I6809" t="str">
            <v>SH11_HSD010</v>
          </cell>
        </row>
        <row r="6810">
          <cell r="H6810" t="str">
            <v>1RH1162.1</v>
          </cell>
          <cell r="I6810" t="str">
            <v>SH11_HSD016</v>
          </cell>
        </row>
        <row r="6811">
          <cell r="H6811" t="str">
            <v>1RH1162.2</v>
          </cell>
          <cell r="I6811" t="str">
            <v>SH11_L_SWR_5TO1_OUT</v>
          </cell>
        </row>
        <row r="6812">
          <cell r="H6812" t="str">
            <v>1RH1241.1</v>
          </cell>
          <cell r="I6812" t="str">
            <v>SH11_SPICS_DBG</v>
          </cell>
        </row>
        <row r="6813">
          <cell r="H6813" t="str">
            <v>1RH1241.2</v>
          </cell>
          <cell r="I6813" t="str">
            <v>SH11_SPICS</v>
          </cell>
        </row>
        <row r="6814">
          <cell r="H6814" t="str">
            <v>1RH1242.1</v>
          </cell>
          <cell r="I6814" t="str">
            <v>VDD33_ATX</v>
          </cell>
        </row>
        <row r="6815">
          <cell r="H6815" t="str">
            <v>1RH1242.2</v>
          </cell>
          <cell r="I6815" t="str">
            <v>SH11_SPICS</v>
          </cell>
        </row>
        <row r="6816">
          <cell r="H6816" t="str">
            <v>1RH1261.1</v>
          </cell>
          <cell r="I6816" t="str">
            <v>SH11_HSD026</v>
          </cell>
        </row>
        <row r="6817">
          <cell r="H6817" t="str">
            <v>1RH1261.2</v>
          </cell>
          <cell r="I6817" t="str">
            <v>SH11_LDO_5TO3_OUT</v>
          </cell>
        </row>
        <row r="6818">
          <cell r="H6818" t="str">
            <v>1RH1262.1</v>
          </cell>
          <cell r="I6818" t="str">
            <v>SH11_HSD026</v>
          </cell>
        </row>
        <row r="6819">
          <cell r="H6819" t="str">
            <v>1RH1262.2</v>
          </cell>
          <cell r="I6819" t="str">
            <v>SH11_DEV_SLP</v>
          </cell>
        </row>
        <row r="6820">
          <cell r="H6820" t="str">
            <v>1RH1271.1</v>
          </cell>
          <cell r="I6820" t="str">
            <v>SH11_HSD027</v>
          </cell>
        </row>
        <row r="6821">
          <cell r="H6821" t="str">
            <v>1RH1271.2</v>
          </cell>
          <cell r="I6821" t="str">
            <v>SH11_LDO_5TO3_OUT</v>
          </cell>
        </row>
        <row r="6822">
          <cell r="H6822" t="str">
            <v>1RH1272.1</v>
          </cell>
          <cell r="I6822" t="str">
            <v>SH11_HSD027</v>
          </cell>
        </row>
        <row r="6823">
          <cell r="H6823" t="str">
            <v>1RH1272.2</v>
          </cell>
          <cell r="I6823" t="str">
            <v>SH11_LED1</v>
          </cell>
        </row>
        <row r="6824">
          <cell r="H6824" t="str">
            <v>1RH1281.1</v>
          </cell>
          <cell r="I6824" t="str">
            <v>SH11_HSD028</v>
          </cell>
        </row>
        <row r="6825">
          <cell r="H6825" t="str">
            <v>1RH1281.2</v>
          </cell>
          <cell r="I6825" t="str">
            <v>SH11_LDO_5TO3_OUT</v>
          </cell>
        </row>
        <row r="6826">
          <cell r="H6826" t="str">
            <v>1RH1282.1</v>
          </cell>
          <cell r="I6826" t="str">
            <v>SH11_HSD028</v>
          </cell>
        </row>
        <row r="6827">
          <cell r="H6827" t="str">
            <v>1RH1282.2</v>
          </cell>
          <cell r="I6827" t="str">
            <v>SH11_GPIO_VBUS</v>
          </cell>
        </row>
        <row r="6828">
          <cell r="H6828" t="str">
            <v>1RH1511.1</v>
          </cell>
          <cell r="I6828" t="str">
            <v>SH11_RSET</v>
          </cell>
        </row>
        <row r="6829">
          <cell r="H6829" t="str">
            <v>1RH1511.2</v>
          </cell>
          <cell r="I6829" t="str">
            <v>DGND</v>
          </cell>
        </row>
        <row r="6830">
          <cell r="H6830" t="str">
            <v>1SPIH11.1</v>
          </cell>
          <cell r="I6830" t="str">
            <v>SH11_SPICS</v>
          </cell>
        </row>
        <row r="6831">
          <cell r="H6831" t="str">
            <v>1SPIH11.4</v>
          </cell>
          <cell r="I6831" t="str">
            <v>DGND</v>
          </cell>
        </row>
        <row r="6832">
          <cell r="H6832" t="str">
            <v>1SPIH11.7</v>
          </cell>
          <cell r="I6832" t="str">
            <v>SH11_SPIO3</v>
          </cell>
        </row>
        <row r="6833">
          <cell r="H6833" t="str">
            <v>1SPIH11.6</v>
          </cell>
          <cell r="I6833" t="str">
            <v>SH11_SPICK</v>
          </cell>
        </row>
        <row r="6834">
          <cell r="H6834" t="str">
            <v>1SPIH11.5</v>
          </cell>
          <cell r="I6834" t="str">
            <v>SH11_SPISI</v>
          </cell>
        </row>
        <row r="6835">
          <cell r="H6835" t="str">
            <v>1SPIH11.2</v>
          </cell>
          <cell r="I6835" t="str">
            <v>SH11_SPISO</v>
          </cell>
        </row>
        <row r="6836">
          <cell r="H6836" t="str">
            <v>1SPIH11.8</v>
          </cell>
          <cell r="I6836" t="str">
            <v>VDD33_ATX</v>
          </cell>
        </row>
        <row r="6837">
          <cell r="H6837" t="str">
            <v>1SPIH11.3</v>
          </cell>
          <cell r="I6837" t="str">
            <v>SH11_SPIO2</v>
          </cell>
        </row>
        <row r="6838">
          <cell r="H6838" t="str">
            <v>1ST01.1</v>
          </cell>
          <cell r="I6838" t="str">
            <v>S1_APWR_10F</v>
          </cell>
        </row>
        <row r="6839">
          <cell r="H6839" t="str">
            <v>1ST01.2</v>
          </cell>
          <cell r="I6839" t="str">
            <v>S1_APWR_10S</v>
          </cell>
        </row>
        <row r="6840">
          <cell r="H6840" t="str">
            <v>1STG01.1</v>
          </cell>
          <cell r="I6840" t="str">
            <v>DGND</v>
          </cell>
        </row>
        <row r="6841">
          <cell r="H6841" t="str">
            <v>1STG01.2</v>
          </cell>
          <cell r="I6841" t="str">
            <v>S1_APWR_10GS</v>
          </cell>
        </row>
        <row r="6842">
          <cell r="H6842" t="str">
            <v>1YH11.1</v>
          </cell>
          <cell r="I6842" t="str">
            <v>SH11_XTAL_OUT</v>
          </cell>
        </row>
        <row r="6843">
          <cell r="H6843" t="str">
            <v>1YH11.2</v>
          </cell>
          <cell r="I6843" t="str">
            <v>DGND</v>
          </cell>
        </row>
        <row r="6844">
          <cell r="H6844" t="str">
            <v>1YH11.3</v>
          </cell>
          <cell r="I6844" t="str">
            <v>SH11_XTAL_IN</v>
          </cell>
        </row>
        <row r="6845">
          <cell r="H6845" t="str">
            <v>1YH11.4</v>
          </cell>
          <cell r="I6845" t="str">
            <v>DGND</v>
          </cell>
        </row>
        <row r="6846">
          <cell r="H6846" t="str">
            <v>SH11_DEV_SLP1.1</v>
          </cell>
          <cell r="I6846" t="str">
            <v>SH11_DEV_SLP</v>
          </cell>
        </row>
        <row r="6847">
          <cell r="H6847" t="str">
            <v>SH11_DEV_SLP1.2</v>
          </cell>
          <cell r="I6847" t="str">
            <v>SH11_LED1</v>
          </cell>
        </row>
        <row r="6848">
          <cell r="H6848" t="str">
            <v>SH11_DGND1.1</v>
          </cell>
          <cell r="I6848" t="str">
            <v>DGND</v>
          </cell>
        </row>
        <row r="6849">
          <cell r="H6849" t="str">
            <v>SH11_DGND2.1</v>
          </cell>
          <cell r="I6849" t="str">
            <v>DGND</v>
          </cell>
        </row>
        <row r="6850">
          <cell r="H6850" t="str">
            <v>SH11_DGND3.1</v>
          </cell>
          <cell r="I6850" t="str">
            <v>DGND</v>
          </cell>
        </row>
        <row r="6851">
          <cell r="H6851" t="str">
            <v>SH11_DGND4.1</v>
          </cell>
          <cell r="I6851" t="str">
            <v>DGND</v>
          </cell>
        </row>
        <row r="6852">
          <cell r="H6852" t="str">
            <v>SH11_DPS_5V0.1</v>
          </cell>
          <cell r="I6852" t="str">
            <v>S1_APWR_10F</v>
          </cell>
        </row>
        <row r="6853">
          <cell r="H6853" t="str">
            <v>SH11_GPIO8.1</v>
          </cell>
          <cell r="I6853" t="str">
            <v>SH11_GPIO8</v>
          </cell>
        </row>
        <row r="6854">
          <cell r="H6854" t="str">
            <v>SH11_GPIO8.2</v>
          </cell>
          <cell r="I6854" t="str">
            <v>SH11_GPIO_VBUS</v>
          </cell>
        </row>
        <row r="6855">
          <cell r="H6855" t="str">
            <v>SH11_JTAGDB1.1</v>
          </cell>
          <cell r="I6855" t="str">
            <v>SH11_SJTCLK</v>
          </cell>
        </row>
        <row r="6856">
          <cell r="H6856" t="str">
            <v>SH11_JTAGDB1.2</v>
          </cell>
          <cell r="I6856" t="str">
            <v>SH11_SJTDI</v>
          </cell>
        </row>
        <row r="6857">
          <cell r="H6857" t="str">
            <v>SH11_JTAGDB1.3</v>
          </cell>
          <cell r="I6857" t="str">
            <v>SH11_SJTMS</v>
          </cell>
        </row>
        <row r="6858">
          <cell r="H6858" t="str">
            <v>SH11_JTAGDB1.4</v>
          </cell>
          <cell r="I6858" t="str">
            <v>SH11_SJTDO/LED0</v>
          </cell>
        </row>
        <row r="6859">
          <cell r="H6859" t="str">
            <v>SH11_JTAGDB1.5</v>
          </cell>
          <cell r="I6859" t="str">
            <v>SH11_GPIO8</v>
          </cell>
        </row>
        <row r="6860">
          <cell r="H6860" t="str">
            <v>SH11_JTAGDB1.6</v>
          </cell>
          <cell r="I6860" t="str">
            <v>SH11_GPIO_VBUS</v>
          </cell>
        </row>
        <row r="6861">
          <cell r="H6861" t="str">
            <v>SH11_JTAGPH1.1</v>
          </cell>
          <cell r="I6861" t="str">
            <v>VDD33_ATX</v>
          </cell>
        </row>
        <row r="6862">
          <cell r="H6862" t="str">
            <v>SH11_JTAGPH1.2</v>
          </cell>
          <cell r="I6862" t="str">
            <v>SH11_JTAG_HIGH</v>
          </cell>
        </row>
        <row r="6863">
          <cell r="H6863" t="str">
            <v>SH11_L_SWR_5TO1_OUT.1</v>
          </cell>
          <cell r="I6863" t="str">
            <v>SH11_L_SWR_5TO1_OUT</v>
          </cell>
        </row>
        <row r="6864">
          <cell r="H6864" t="str">
            <v>SH11_LDO_5TO3_OUT.1</v>
          </cell>
          <cell r="I6864" t="str">
            <v>SH11_LDO_5TO3_OUT</v>
          </cell>
        </row>
        <row r="6865">
          <cell r="H6865" t="str">
            <v>SH11_PCIEGND1.1</v>
          </cell>
          <cell r="I6865" t="str">
            <v>PCIE_GND</v>
          </cell>
        </row>
        <row r="6866">
          <cell r="H6866" t="str">
            <v>SH11_PCIEGND2.1</v>
          </cell>
          <cell r="I6866" t="str">
            <v>PCIE_GND</v>
          </cell>
        </row>
        <row r="6867">
          <cell r="H6867" t="str">
            <v>SH11_PCIEGND3.1</v>
          </cell>
          <cell r="I6867" t="str">
            <v>PCIE_GND</v>
          </cell>
        </row>
        <row r="6868">
          <cell r="H6868" t="str">
            <v>SH11_PCIEGND4.1</v>
          </cell>
          <cell r="I6868" t="str">
            <v>PCIE_GND</v>
          </cell>
        </row>
        <row r="6869">
          <cell r="H6869" t="str">
            <v>SH11_SPI1.1</v>
          </cell>
          <cell r="I6869" t="str">
            <v>SH11_SPISI_DBG</v>
          </cell>
        </row>
        <row r="6870">
          <cell r="H6870" t="str">
            <v>SH11_SPI1.2</v>
          </cell>
          <cell r="I6870" t="str">
            <v>SH11_SPICK_DBG</v>
          </cell>
        </row>
        <row r="6871">
          <cell r="H6871" t="str">
            <v>SH11_SPI1.3</v>
          </cell>
          <cell r="I6871" t="str">
            <v>SH11_SPISO_DBG</v>
          </cell>
        </row>
        <row r="6872">
          <cell r="H6872" t="str">
            <v>SH11_SPI1.4</v>
          </cell>
          <cell r="I6872" t="str">
            <v>SH11_SPICS_DBG</v>
          </cell>
        </row>
        <row r="6873">
          <cell r="H6873" t="str">
            <v>SH11_SPI1.5</v>
          </cell>
          <cell r="I6873" t="str">
            <v>SH11_DEV_SLP</v>
          </cell>
        </row>
        <row r="6874">
          <cell r="H6874" t="str">
            <v>SH11_SPI1.6</v>
          </cell>
          <cell r="I6874" t="str">
            <v>SH11_LED1</v>
          </cell>
        </row>
        <row r="6875">
          <cell r="H6875" t="str">
            <v>SH11_USB_AVDD10.1</v>
          </cell>
          <cell r="I6875" t="str">
            <v>SH11_USB_AVDD10</v>
          </cell>
        </row>
        <row r="6876">
          <cell r="H6876" t="str">
            <v>SH11_VDD5_ATX.1</v>
          </cell>
          <cell r="I6876" t="str">
            <v>VDD5_ATX</v>
          </cell>
        </row>
        <row r="6877">
          <cell r="H6877" t="str">
            <v>SH11_VDD5_ATX.2</v>
          </cell>
          <cell r="I6877" t="str">
            <v>S1_APWR_10F</v>
          </cell>
        </row>
        <row r="6878">
          <cell r="H6878" t="str">
            <v>1K6.1</v>
          </cell>
          <cell r="I6878" t="str">
            <v>VP12</v>
          </cell>
        </row>
        <row r="6879">
          <cell r="H6879" t="str">
            <v>1K6.4</v>
          </cell>
          <cell r="I6879" t="str">
            <v>S1_1_INH</v>
          </cell>
        </row>
        <row r="6880">
          <cell r="H6880" t="str">
            <v>1K6.9</v>
          </cell>
          <cell r="I6880" t="str">
            <v>S1_INH_GND</v>
          </cell>
        </row>
        <row r="6881">
          <cell r="H6881" t="str">
            <v>1K6.12</v>
          </cell>
          <cell r="I6881" t="str">
            <v>S1_K6</v>
          </cell>
        </row>
        <row r="6882">
          <cell r="H6882" t="str">
            <v>1K6.3</v>
          </cell>
          <cell r="I6882" t="str">
            <v>S1_INH_DIV2</v>
          </cell>
        </row>
        <row r="6883">
          <cell r="H6883" t="str">
            <v>1K6.10</v>
          </cell>
          <cell r="I6883" t="str">
            <v>DGND</v>
          </cell>
        </row>
        <row r="6884">
          <cell r="H6884" t="str">
            <v>1K6.5</v>
          </cell>
          <cell r="I6884" t="str">
            <v>S1_INH</v>
          </cell>
        </row>
        <row r="6885">
          <cell r="H6885" t="str">
            <v>1K6.8</v>
          </cell>
          <cell r="I6885">
            <v>0</v>
          </cell>
        </row>
        <row r="6886">
          <cell r="H6886" t="str">
            <v>1K35.10</v>
          </cell>
          <cell r="I6886" t="str">
            <v>S1_R_GPIOA_2</v>
          </cell>
        </row>
        <row r="6887">
          <cell r="H6887" t="str">
            <v>1K35.6</v>
          </cell>
          <cell r="I6887" t="str">
            <v>S1_R_GPIOA_1</v>
          </cell>
        </row>
        <row r="6888">
          <cell r="H6888" t="str">
            <v>1K35.3</v>
          </cell>
          <cell r="I6888" t="str">
            <v>DGND</v>
          </cell>
        </row>
        <row r="6889">
          <cell r="H6889" t="str">
            <v>1K35.2</v>
          </cell>
          <cell r="I6889" t="str">
            <v>S1_HL_GPIOA_2</v>
          </cell>
        </row>
        <row r="6890">
          <cell r="H6890" t="str">
            <v>1K35.9</v>
          </cell>
          <cell r="I6890" t="str">
            <v>S1_SCANB_DS_HSD063</v>
          </cell>
        </row>
        <row r="6891">
          <cell r="H6891" t="str">
            <v>1K35.4</v>
          </cell>
          <cell r="I6891" t="str">
            <v>S1_HL_GPIOA_1</v>
          </cell>
        </row>
        <row r="6892">
          <cell r="H6892" t="str">
            <v>1K35.7</v>
          </cell>
          <cell r="I6892" t="str">
            <v>S1_SCANB_HSD064</v>
          </cell>
        </row>
        <row r="6893">
          <cell r="H6893" t="str">
            <v>1K35.1</v>
          </cell>
          <cell r="I6893" t="str">
            <v>S1_K35</v>
          </cell>
        </row>
        <row r="6894">
          <cell r="H6894" t="str">
            <v>1K35.5</v>
          </cell>
          <cell r="I6894" t="str">
            <v>S1_K35</v>
          </cell>
        </row>
        <row r="6895">
          <cell r="H6895" t="str">
            <v>1K35.8</v>
          </cell>
          <cell r="I6895" t="str">
            <v>VP5</v>
          </cell>
        </row>
        <row r="6896">
          <cell r="H6896" t="str">
            <v>1K36.10</v>
          </cell>
          <cell r="I6896" t="str">
            <v>S1_R_GPIOA_3</v>
          </cell>
        </row>
        <row r="6897">
          <cell r="H6897" t="str">
            <v>1K36.6</v>
          </cell>
          <cell r="I6897">
            <v>0</v>
          </cell>
        </row>
        <row r="6898">
          <cell r="H6898" t="str">
            <v>1K36.3</v>
          </cell>
          <cell r="I6898" t="str">
            <v>DGND</v>
          </cell>
        </row>
        <row r="6899">
          <cell r="H6899" t="str">
            <v>1K36.2</v>
          </cell>
          <cell r="I6899" t="str">
            <v>S1_1_GPIOA_3</v>
          </cell>
        </row>
        <row r="6900">
          <cell r="H6900" t="str">
            <v>1K36.9</v>
          </cell>
          <cell r="I6900" t="str">
            <v>S1_SCANB_HSD089</v>
          </cell>
        </row>
        <row r="6901">
          <cell r="H6901" t="str">
            <v>1K36.4</v>
          </cell>
          <cell r="I6901">
            <v>0</v>
          </cell>
        </row>
        <row r="6902">
          <cell r="H6902" t="str">
            <v>1K36.7</v>
          </cell>
          <cell r="I6902">
            <v>0</v>
          </cell>
        </row>
        <row r="6903">
          <cell r="H6903" t="str">
            <v>1K36.1</v>
          </cell>
          <cell r="I6903" t="str">
            <v>S1_K36</v>
          </cell>
        </row>
        <row r="6904">
          <cell r="H6904" t="str">
            <v>1K36.5</v>
          </cell>
          <cell r="I6904" t="str">
            <v>S1_K36</v>
          </cell>
        </row>
        <row r="6905">
          <cell r="H6905" t="str">
            <v>1K36.8</v>
          </cell>
          <cell r="I6905" t="str">
            <v>VP5</v>
          </cell>
        </row>
        <row r="6906">
          <cell r="H6906" t="str">
            <v>1K37.10</v>
          </cell>
          <cell r="I6906" t="str">
            <v>S1_R_GPIOB_0</v>
          </cell>
        </row>
        <row r="6907">
          <cell r="H6907" t="str">
            <v>1K37.6</v>
          </cell>
          <cell r="I6907" t="str">
            <v>S1_R_GPIOB_1</v>
          </cell>
        </row>
        <row r="6908">
          <cell r="H6908" t="str">
            <v>1K37.3</v>
          </cell>
          <cell r="I6908" t="str">
            <v>DGND</v>
          </cell>
        </row>
        <row r="6909">
          <cell r="H6909" t="str">
            <v>1K37.2</v>
          </cell>
          <cell r="I6909" t="str">
            <v>S1_HL_GPIOB0</v>
          </cell>
        </row>
        <row r="6910">
          <cell r="H6910" t="str">
            <v>1K37.9</v>
          </cell>
          <cell r="I6910" t="str">
            <v>S1_SCANB_HSD073</v>
          </cell>
        </row>
        <row r="6911">
          <cell r="H6911" t="str">
            <v>1K37.4</v>
          </cell>
          <cell r="I6911" t="str">
            <v>S1_HL_GPIOB1</v>
          </cell>
        </row>
        <row r="6912">
          <cell r="H6912" t="str">
            <v>1K37.7</v>
          </cell>
          <cell r="I6912" t="str">
            <v>S1_SCANB_HSD072</v>
          </cell>
        </row>
        <row r="6913">
          <cell r="H6913" t="str">
            <v>1K37.1</v>
          </cell>
          <cell r="I6913" t="str">
            <v>S1_K37</v>
          </cell>
        </row>
        <row r="6914">
          <cell r="H6914" t="str">
            <v>1K37.5</v>
          </cell>
          <cell r="I6914" t="str">
            <v>S1_K37</v>
          </cell>
        </row>
        <row r="6915">
          <cell r="H6915" t="str">
            <v>1K37.8</v>
          </cell>
          <cell r="I6915" t="str">
            <v>VP5</v>
          </cell>
        </row>
        <row r="6916">
          <cell r="H6916" t="str">
            <v>1K38.10</v>
          </cell>
          <cell r="I6916" t="str">
            <v>S1_GPIOD_0</v>
          </cell>
        </row>
        <row r="6917">
          <cell r="H6917" t="str">
            <v>1K38.6</v>
          </cell>
          <cell r="I6917" t="str">
            <v>S1_GPIOD_1</v>
          </cell>
        </row>
        <row r="6918">
          <cell r="H6918" t="str">
            <v>1K38.3</v>
          </cell>
          <cell r="I6918" t="str">
            <v>DGND</v>
          </cell>
        </row>
        <row r="6919">
          <cell r="H6919" t="str">
            <v>1K38.2</v>
          </cell>
          <cell r="I6919" t="str">
            <v>S1_DCH_GPIOD_0</v>
          </cell>
        </row>
        <row r="6920">
          <cell r="H6920" t="str">
            <v>1K38.9</v>
          </cell>
          <cell r="I6920" t="str">
            <v>SG1_GPIOA_1</v>
          </cell>
        </row>
        <row r="6921">
          <cell r="H6921" t="str">
            <v>1K38.4</v>
          </cell>
          <cell r="I6921" t="str">
            <v>S1_DCH_GPIOD_1</v>
          </cell>
        </row>
        <row r="6922">
          <cell r="H6922" t="str">
            <v>1K38.7</v>
          </cell>
          <cell r="I6922" t="str">
            <v>SG1_GPIOA_2</v>
          </cell>
        </row>
        <row r="6923">
          <cell r="H6923" t="str">
            <v>1K38.1</v>
          </cell>
          <cell r="I6923" t="str">
            <v>S1_K38</v>
          </cell>
        </row>
        <row r="6924">
          <cell r="H6924" t="str">
            <v>1K38.5</v>
          </cell>
          <cell r="I6924" t="str">
            <v>S1_K38</v>
          </cell>
        </row>
        <row r="6925">
          <cell r="H6925" t="str">
            <v>1K38.8</v>
          </cell>
          <cell r="I6925" t="str">
            <v>VP5</v>
          </cell>
        </row>
        <row r="6926">
          <cell r="H6926" t="str">
            <v>1K41.10</v>
          </cell>
          <cell r="I6926" t="str">
            <v>S1_DISB</v>
          </cell>
        </row>
        <row r="6927">
          <cell r="H6927" t="str">
            <v>1K41.6</v>
          </cell>
          <cell r="I6927" t="str">
            <v>S1_RESETB</v>
          </cell>
        </row>
        <row r="6928">
          <cell r="H6928" t="str">
            <v>1K41.3</v>
          </cell>
          <cell r="I6928" t="str">
            <v>DGND</v>
          </cell>
        </row>
        <row r="6929">
          <cell r="H6929" t="str">
            <v>1K41.2</v>
          </cell>
          <cell r="I6929" t="str">
            <v>S1_1_DISB</v>
          </cell>
        </row>
        <row r="6930">
          <cell r="H6930" t="str">
            <v>1K41.9</v>
          </cell>
          <cell r="I6930" t="str">
            <v>S1_HSD099</v>
          </cell>
        </row>
        <row r="6931">
          <cell r="H6931" t="str">
            <v>1K41.4</v>
          </cell>
          <cell r="I6931" t="str">
            <v>S1_1_RESETB</v>
          </cell>
        </row>
        <row r="6932">
          <cell r="H6932" t="str">
            <v>1K41.7</v>
          </cell>
          <cell r="I6932" t="str">
            <v>S1_HSD112</v>
          </cell>
        </row>
        <row r="6933">
          <cell r="H6933" t="str">
            <v>1K41.1</v>
          </cell>
          <cell r="I6933" t="str">
            <v>S1_K41</v>
          </cell>
        </row>
        <row r="6934">
          <cell r="H6934" t="str">
            <v>1K41.5</v>
          </cell>
          <cell r="I6934" t="str">
            <v>S1_K41</v>
          </cell>
        </row>
        <row r="6935">
          <cell r="H6935" t="str">
            <v>1K41.8</v>
          </cell>
          <cell r="I6935" t="str">
            <v>VP5</v>
          </cell>
        </row>
        <row r="6936">
          <cell r="H6936" t="str">
            <v>1K51.10</v>
          </cell>
          <cell r="I6936" t="str">
            <v>S1_R_RTT</v>
          </cell>
        </row>
        <row r="6937">
          <cell r="H6937" t="str">
            <v>1K51.6</v>
          </cell>
          <cell r="I6937">
            <v>0</v>
          </cell>
        </row>
        <row r="6938">
          <cell r="H6938" t="str">
            <v>1K51.3</v>
          </cell>
          <cell r="I6938" t="str">
            <v>DGND</v>
          </cell>
        </row>
        <row r="6939">
          <cell r="H6939" t="str">
            <v>1K51.2</v>
          </cell>
          <cell r="I6939" t="str">
            <v>S1_DCH_RTT</v>
          </cell>
        </row>
        <row r="6940">
          <cell r="H6940" t="str">
            <v>1K51.9</v>
          </cell>
          <cell r="I6940" t="str">
            <v>SD1_RTT_DSP</v>
          </cell>
        </row>
        <row r="6941">
          <cell r="H6941" t="str">
            <v>1K51.4</v>
          </cell>
          <cell r="I6941">
            <v>0</v>
          </cell>
        </row>
        <row r="6942">
          <cell r="H6942" t="str">
            <v>1K51.7</v>
          </cell>
          <cell r="I6942">
            <v>0</v>
          </cell>
        </row>
        <row r="6943">
          <cell r="H6943" t="str">
            <v>1K51.1</v>
          </cell>
          <cell r="I6943" t="str">
            <v>S1_K51</v>
          </cell>
        </row>
        <row r="6944">
          <cell r="H6944" t="str">
            <v>1K51.5</v>
          </cell>
          <cell r="I6944" t="str">
            <v>S1_K51</v>
          </cell>
        </row>
        <row r="6945">
          <cell r="H6945" t="str">
            <v>1K51.8</v>
          </cell>
          <cell r="I6945" t="str">
            <v>VP5</v>
          </cell>
        </row>
        <row r="6946">
          <cell r="H6946" t="str">
            <v>1K124.10</v>
          </cell>
          <cell r="I6946" t="str">
            <v>S1_SCANB_DS_HSD063</v>
          </cell>
        </row>
        <row r="6947">
          <cell r="H6947" t="str">
            <v>1K124.6</v>
          </cell>
          <cell r="I6947" t="str">
            <v>S1_SCANB_HSD064</v>
          </cell>
        </row>
        <row r="6948">
          <cell r="H6948" t="str">
            <v>1K124.3</v>
          </cell>
          <cell r="I6948" t="str">
            <v>DGND</v>
          </cell>
        </row>
        <row r="6949">
          <cell r="H6949" t="str">
            <v>1K124.2</v>
          </cell>
          <cell r="I6949" t="str">
            <v>S1_2_GPIOA2</v>
          </cell>
        </row>
        <row r="6950">
          <cell r="H6950" t="str">
            <v>1K124.9</v>
          </cell>
          <cell r="I6950">
            <v>0</v>
          </cell>
        </row>
        <row r="6951">
          <cell r="H6951" t="str">
            <v>1K124.4</v>
          </cell>
          <cell r="I6951" t="str">
            <v>S1_2_GPIOA1</v>
          </cell>
        </row>
        <row r="6952">
          <cell r="H6952" t="str">
            <v>1K124.7</v>
          </cell>
          <cell r="I6952">
            <v>0</v>
          </cell>
        </row>
        <row r="6953">
          <cell r="H6953" t="str">
            <v>1K124.1</v>
          </cell>
          <cell r="I6953" t="str">
            <v>S1_K124</v>
          </cell>
        </row>
        <row r="6954">
          <cell r="H6954" t="str">
            <v>1K124.5</v>
          </cell>
          <cell r="I6954" t="str">
            <v>S1_K124</v>
          </cell>
        </row>
        <row r="6955">
          <cell r="H6955" t="str">
            <v>1K124.8</v>
          </cell>
          <cell r="I6955" t="str">
            <v>VP5</v>
          </cell>
        </row>
        <row r="6956">
          <cell r="H6956" t="str">
            <v>1Q6.1</v>
          </cell>
          <cell r="I6956" t="str">
            <v>S1_QB_K6</v>
          </cell>
        </row>
        <row r="6957">
          <cell r="H6957" t="str">
            <v>1Q6.3</v>
          </cell>
          <cell r="I6957" t="str">
            <v>S1_K6</v>
          </cell>
        </row>
        <row r="6958">
          <cell r="H6958" t="str">
            <v>1Q6.2</v>
          </cell>
          <cell r="I6958" t="str">
            <v>DGND</v>
          </cell>
        </row>
        <row r="6959">
          <cell r="H6959" t="str">
            <v>1Q35.1</v>
          </cell>
          <cell r="I6959" t="str">
            <v>S1_QB_K35</v>
          </cell>
        </row>
        <row r="6960">
          <cell r="H6960" t="str">
            <v>1Q35.3</v>
          </cell>
          <cell r="I6960" t="str">
            <v>S1_K35</v>
          </cell>
        </row>
        <row r="6961">
          <cell r="H6961" t="str">
            <v>1Q35.2</v>
          </cell>
          <cell r="I6961" t="str">
            <v>DGND</v>
          </cell>
        </row>
        <row r="6962">
          <cell r="H6962" t="str">
            <v>1Q36.1</v>
          </cell>
          <cell r="I6962" t="str">
            <v>S1_QB_K36</v>
          </cell>
        </row>
        <row r="6963">
          <cell r="H6963" t="str">
            <v>1Q36.3</v>
          </cell>
          <cell r="I6963" t="str">
            <v>S1_K36</v>
          </cell>
        </row>
        <row r="6964">
          <cell r="H6964" t="str">
            <v>1Q36.2</v>
          </cell>
          <cell r="I6964" t="str">
            <v>DGND</v>
          </cell>
        </row>
        <row r="6965">
          <cell r="H6965" t="str">
            <v>1Q37.1</v>
          </cell>
          <cell r="I6965" t="str">
            <v>S1_QB_K37</v>
          </cell>
        </row>
        <row r="6966">
          <cell r="H6966" t="str">
            <v>1Q37.3</v>
          </cell>
          <cell r="I6966" t="str">
            <v>S1_K37</v>
          </cell>
        </row>
        <row r="6967">
          <cell r="H6967" t="str">
            <v>1Q37.2</v>
          </cell>
          <cell r="I6967" t="str">
            <v>DGND</v>
          </cell>
        </row>
        <row r="6968">
          <cell r="H6968" t="str">
            <v>1Q38.1</v>
          </cell>
          <cell r="I6968" t="str">
            <v>S1_QB_K38</v>
          </cell>
        </row>
        <row r="6969">
          <cell r="H6969" t="str">
            <v>1Q38.3</v>
          </cell>
          <cell r="I6969" t="str">
            <v>S1_K38</v>
          </cell>
        </row>
        <row r="6970">
          <cell r="H6970" t="str">
            <v>1Q38.2</v>
          </cell>
          <cell r="I6970" t="str">
            <v>DGND</v>
          </cell>
        </row>
        <row r="6971">
          <cell r="H6971" t="str">
            <v>1Q41.1</v>
          </cell>
          <cell r="I6971" t="str">
            <v>S1_QB_K41</v>
          </cell>
        </row>
        <row r="6972">
          <cell r="H6972" t="str">
            <v>1Q41.3</v>
          </cell>
          <cell r="I6972" t="str">
            <v>S1_K41</v>
          </cell>
        </row>
        <row r="6973">
          <cell r="H6973" t="str">
            <v>1Q41.2</v>
          </cell>
          <cell r="I6973" t="str">
            <v>DGND</v>
          </cell>
        </row>
        <row r="6974">
          <cell r="H6974" t="str">
            <v>1Q51.1</v>
          </cell>
          <cell r="I6974" t="str">
            <v>S1_QB_K51</v>
          </cell>
        </row>
        <row r="6975">
          <cell r="H6975" t="str">
            <v>1Q51.3</v>
          </cell>
          <cell r="I6975" t="str">
            <v>S1_K51</v>
          </cell>
        </row>
        <row r="6976">
          <cell r="H6976" t="str">
            <v>1Q51.2</v>
          </cell>
          <cell r="I6976" t="str">
            <v>DGND</v>
          </cell>
        </row>
        <row r="6977">
          <cell r="H6977" t="str">
            <v>1Q124.1</v>
          </cell>
          <cell r="I6977" t="str">
            <v>S1_QB_K124</v>
          </cell>
        </row>
        <row r="6978">
          <cell r="H6978" t="str">
            <v>1Q124.3</v>
          </cell>
          <cell r="I6978" t="str">
            <v>S1_K124</v>
          </cell>
        </row>
        <row r="6979">
          <cell r="H6979" t="str">
            <v>1Q124.2</v>
          </cell>
          <cell r="I6979" t="str">
            <v>DGND</v>
          </cell>
        </row>
        <row r="6980">
          <cell r="H6980" t="str">
            <v>1R34.1</v>
          </cell>
          <cell r="I6980" t="str">
            <v>S1_HL_GPIOA_1</v>
          </cell>
        </row>
        <row r="6981">
          <cell r="H6981" t="str">
            <v>1R34.2</v>
          </cell>
          <cell r="I6981" t="str">
            <v>SG1_SRC_DVDD33</v>
          </cell>
        </row>
        <row r="6982">
          <cell r="H6982" t="str">
            <v>1R36.1</v>
          </cell>
          <cell r="I6982" t="str">
            <v>S1_HL_GPIOA_2</v>
          </cell>
        </row>
        <row r="6983">
          <cell r="H6983" t="str">
            <v>1R36.2</v>
          </cell>
          <cell r="I6983" t="str">
            <v>SG1_SRC_DVDD33</v>
          </cell>
        </row>
        <row r="6984">
          <cell r="H6984" t="str">
            <v>1R105.1</v>
          </cell>
          <cell r="I6984" t="str">
            <v>S1_RTT</v>
          </cell>
        </row>
        <row r="6985">
          <cell r="H6985" t="str">
            <v>1R105.2</v>
          </cell>
          <cell r="I6985" t="str">
            <v>DGND</v>
          </cell>
        </row>
        <row r="6986">
          <cell r="H6986" t="str">
            <v>1R110.1</v>
          </cell>
          <cell r="I6986" t="str">
            <v>S1_HSD114</v>
          </cell>
        </row>
        <row r="6987">
          <cell r="H6987" t="str">
            <v>1R110.2</v>
          </cell>
          <cell r="I6987" t="str">
            <v>DGND</v>
          </cell>
        </row>
        <row r="6988">
          <cell r="H6988" t="str">
            <v>1R275.1</v>
          </cell>
          <cell r="I6988" t="str">
            <v>S1_INH</v>
          </cell>
        </row>
        <row r="6989">
          <cell r="H6989" t="str">
            <v>1R275.2</v>
          </cell>
          <cell r="I6989" t="str">
            <v>DGND</v>
          </cell>
        </row>
        <row r="6990">
          <cell r="H6990" t="str">
            <v>1R327.1</v>
          </cell>
          <cell r="I6990" t="str">
            <v>S1_2_GPIOA2</v>
          </cell>
        </row>
        <row r="6991">
          <cell r="H6991" t="str">
            <v>1R327.2</v>
          </cell>
          <cell r="I6991" t="str">
            <v>SG1_SRC_DVDD33</v>
          </cell>
        </row>
        <row r="6992">
          <cell r="H6992" t="str">
            <v>1R328.1</v>
          </cell>
          <cell r="I6992" t="str">
            <v>S1_2_GPIOA1</v>
          </cell>
        </row>
        <row r="6993">
          <cell r="H6993" t="str">
            <v>1R328.2</v>
          </cell>
          <cell r="I6993" t="str">
            <v>SG1_SRC_DVDD33</v>
          </cell>
        </row>
        <row r="6994">
          <cell r="H6994" t="str">
            <v>1R330.1</v>
          </cell>
          <cell r="I6994" t="str">
            <v>S1_HL_GPIOB0</v>
          </cell>
        </row>
        <row r="6995">
          <cell r="H6995" t="str">
            <v>1R330.2</v>
          </cell>
          <cell r="I6995" t="str">
            <v>SG1_SRC_DVDD33</v>
          </cell>
        </row>
        <row r="6996">
          <cell r="H6996" t="str">
            <v>1R331.1</v>
          </cell>
          <cell r="I6996" t="str">
            <v>S1_HL_GPIOB1</v>
          </cell>
        </row>
        <row r="6997">
          <cell r="H6997" t="str">
            <v>1R331.2</v>
          </cell>
          <cell r="I6997" t="str">
            <v>SG1_SRC_DVDD33</v>
          </cell>
        </row>
        <row r="6998">
          <cell r="H6998" t="str">
            <v>1R332.1</v>
          </cell>
          <cell r="I6998" t="str">
            <v>DGND</v>
          </cell>
        </row>
        <row r="6999">
          <cell r="H6999" t="str">
            <v>1R332.2</v>
          </cell>
          <cell r="I6999" t="str">
            <v>S1_HL_GPIOB0</v>
          </cell>
        </row>
        <row r="7000">
          <cell r="H7000" t="str">
            <v>1R333.1</v>
          </cell>
          <cell r="I7000" t="str">
            <v>DGND</v>
          </cell>
        </row>
        <row r="7001">
          <cell r="H7001" t="str">
            <v>1R333.2</v>
          </cell>
          <cell r="I7001" t="str">
            <v>S1_HL_GPIOB1</v>
          </cell>
        </row>
        <row r="7002">
          <cell r="H7002" t="str">
            <v>1R360.1</v>
          </cell>
          <cell r="I7002" t="str">
            <v>S1_INH</v>
          </cell>
        </row>
        <row r="7003">
          <cell r="H7003" t="str">
            <v>1R360.2</v>
          </cell>
          <cell r="I7003" t="str">
            <v>S1_INH_DIV2</v>
          </cell>
        </row>
        <row r="7004">
          <cell r="H7004" t="str">
            <v>1R361.1</v>
          </cell>
          <cell r="I7004" t="str">
            <v>S1_INH_DIV2</v>
          </cell>
        </row>
        <row r="7005">
          <cell r="H7005" t="str">
            <v>1R361.2</v>
          </cell>
          <cell r="I7005" t="str">
            <v>S1_INH_GND</v>
          </cell>
        </row>
        <row r="7006">
          <cell r="H7006" t="str">
            <v>1R362.1</v>
          </cell>
          <cell r="I7006" t="str">
            <v>S1_1_INH</v>
          </cell>
        </row>
        <row r="7007">
          <cell r="H7007" t="str">
            <v>1R362.2</v>
          </cell>
          <cell r="I7007" t="str">
            <v>S1_BPMUINH_HSD141</v>
          </cell>
        </row>
        <row r="7008">
          <cell r="H7008" t="str">
            <v>1R416.1</v>
          </cell>
          <cell r="I7008" t="str">
            <v>S1_1_DISB</v>
          </cell>
        </row>
        <row r="7009">
          <cell r="H7009" t="str">
            <v>1R416.2</v>
          </cell>
          <cell r="I7009" t="str">
            <v>VDD33_ATX</v>
          </cell>
        </row>
        <row r="7010">
          <cell r="H7010" t="str">
            <v>1R417.1</v>
          </cell>
          <cell r="I7010" t="str">
            <v>S1_1_RESETB</v>
          </cell>
        </row>
        <row r="7011">
          <cell r="H7011" t="str">
            <v>1R417.2</v>
          </cell>
          <cell r="I7011" t="str">
            <v>VDD33_ATX</v>
          </cell>
        </row>
        <row r="7012">
          <cell r="H7012" t="str">
            <v>1R434.1</v>
          </cell>
          <cell r="I7012" t="str">
            <v>S1_RTT</v>
          </cell>
        </row>
        <row r="7013">
          <cell r="H7013" t="str">
            <v>1R434.2</v>
          </cell>
          <cell r="I7013" t="str">
            <v>S1_R_RTT</v>
          </cell>
        </row>
        <row r="7014">
          <cell r="H7014" t="str">
            <v>1R550.1</v>
          </cell>
          <cell r="I7014" t="str">
            <v>DGND</v>
          </cell>
        </row>
        <row r="7015">
          <cell r="H7015" t="str">
            <v>1R550.2</v>
          </cell>
          <cell r="I7015" t="str">
            <v>S1_1_GPIOA_3</v>
          </cell>
        </row>
        <row r="7016">
          <cell r="H7016" t="str">
            <v>1R551.1</v>
          </cell>
          <cell r="I7016" t="str">
            <v>S1_1_GPIOA_3</v>
          </cell>
        </row>
        <row r="7017">
          <cell r="H7017" t="str">
            <v>1R551.2</v>
          </cell>
          <cell r="I7017" t="str">
            <v>VDD33_ATX</v>
          </cell>
        </row>
        <row r="7018">
          <cell r="H7018" t="str">
            <v>1RD81.1</v>
          </cell>
          <cell r="I7018" t="str">
            <v>S1_GPIOA_0</v>
          </cell>
        </row>
        <row r="7019">
          <cell r="H7019" t="str">
            <v>1RD81.2</v>
          </cell>
          <cell r="I7019" t="str">
            <v>S1_SCANB_HSD085</v>
          </cell>
        </row>
        <row r="7020">
          <cell r="H7020" t="str">
            <v>1RD82.1</v>
          </cell>
          <cell r="I7020" t="str">
            <v>S1_GPIOA_2</v>
          </cell>
        </row>
        <row r="7021">
          <cell r="H7021" t="str">
            <v>1RD82.2</v>
          </cell>
          <cell r="I7021" t="str">
            <v>S1_R_GPIOA_2</v>
          </cell>
        </row>
        <row r="7022">
          <cell r="H7022" t="str">
            <v>1RD83.1</v>
          </cell>
          <cell r="I7022" t="str">
            <v>S1_GPIOA_1</v>
          </cell>
        </row>
        <row r="7023">
          <cell r="H7023" t="str">
            <v>1RD83.2</v>
          </cell>
          <cell r="I7023" t="str">
            <v>S1_R_GPIOA_1</v>
          </cell>
        </row>
        <row r="7024">
          <cell r="H7024" t="str">
            <v>1RD84.1</v>
          </cell>
          <cell r="I7024" t="str">
            <v>S1_GPIOA_3</v>
          </cell>
        </row>
        <row r="7025">
          <cell r="H7025" t="str">
            <v>1RD84.2</v>
          </cell>
          <cell r="I7025" t="str">
            <v>S1_R_GPIOA_3</v>
          </cell>
        </row>
        <row r="7026">
          <cell r="H7026" t="str">
            <v>1RD85.1</v>
          </cell>
          <cell r="I7026" t="str">
            <v>S1_GPIOB_0</v>
          </cell>
        </row>
        <row r="7027">
          <cell r="H7027" t="str">
            <v>1RD85.2</v>
          </cell>
          <cell r="I7027" t="str">
            <v>S1_R_GPIOB_0</v>
          </cell>
        </row>
        <row r="7028">
          <cell r="H7028" t="str">
            <v>1RD86.1</v>
          </cell>
          <cell r="I7028" t="str">
            <v>S1_GPIOB_1</v>
          </cell>
        </row>
        <row r="7029">
          <cell r="H7029" t="str">
            <v>1RD86.2</v>
          </cell>
          <cell r="I7029" t="str">
            <v>S1_R_GPIOB_1</v>
          </cell>
        </row>
        <row r="7030">
          <cell r="H7030" t="str">
            <v>1RD87.1</v>
          </cell>
          <cell r="I7030" t="str">
            <v>S1_P5_LED</v>
          </cell>
        </row>
        <row r="7031">
          <cell r="H7031" t="str">
            <v>1RD87.2</v>
          </cell>
          <cell r="I7031" t="str">
            <v>S1_SCAND_HSD275</v>
          </cell>
        </row>
        <row r="7032">
          <cell r="H7032" t="str">
            <v>1RD88.1</v>
          </cell>
          <cell r="I7032" t="str">
            <v>S1_FE_LED0</v>
          </cell>
        </row>
        <row r="7033">
          <cell r="H7033" t="str">
            <v>1RD88.2</v>
          </cell>
          <cell r="I7033" t="str">
            <v>S1_SCANC_HSD280</v>
          </cell>
        </row>
        <row r="7034">
          <cell r="H7034" t="str">
            <v>1RD89.1</v>
          </cell>
          <cell r="I7034" t="str">
            <v>S1_FE_LED1</v>
          </cell>
        </row>
        <row r="7035">
          <cell r="H7035" t="str">
            <v>1RD89.2</v>
          </cell>
          <cell r="I7035" t="str">
            <v>S1_SCANC_HSD281</v>
          </cell>
        </row>
        <row r="7036">
          <cell r="H7036" t="str">
            <v>1RD90.1</v>
          </cell>
          <cell r="I7036" t="str">
            <v>S1_P0_LED</v>
          </cell>
        </row>
        <row r="7037">
          <cell r="H7037" t="str">
            <v>1RD90.2</v>
          </cell>
          <cell r="I7037" t="str">
            <v>S1_SCAND_HSD270</v>
          </cell>
        </row>
        <row r="7038">
          <cell r="H7038" t="str">
            <v>1RD92.1</v>
          </cell>
          <cell r="I7038" t="str">
            <v>S1_P6_LED</v>
          </cell>
        </row>
        <row r="7039">
          <cell r="H7039" t="str">
            <v>1RD92.2</v>
          </cell>
          <cell r="I7039" t="str">
            <v>S1_SCAND_HSD276</v>
          </cell>
        </row>
        <row r="7040">
          <cell r="H7040" t="str">
            <v>1RD95.1</v>
          </cell>
          <cell r="I7040" t="str">
            <v>S1_P1_LED</v>
          </cell>
        </row>
        <row r="7041">
          <cell r="H7041" t="str">
            <v>1RD95.2</v>
          </cell>
          <cell r="I7041" t="str">
            <v>S1_SCANC_HSD271</v>
          </cell>
        </row>
        <row r="7042">
          <cell r="H7042" t="str">
            <v>1RD96.1</v>
          </cell>
          <cell r="I7042" t="str">
            <v>S1_P2_LED</v>
          </cell>
        </row>
        <row r="7043">
          <cell r="H7043" t="str">
            <v>1RD96.2</v>
          </cell>
          <cell r="I7043" t="str">
            <v>S1_SCAND_HSD272</v>
          </cell>
        </row>
        <row r="7044">
          <cell r="H7044" t="str">
            <v>1RD98.1</v>
          </cell>
          <cell r="I7044" t="str">
            <v>S1_GPIOC_0</v>
          </cell>
        </row>
        <row r="7045">
          <cell r="H7045" t="str">
            <v>1RD98.2</v>
          </cell>
          <cell r="I7045" t="str">
            <v>S1_SCANB_HSD079</v>
          </cell>
        </row>
        <row r="7046">
          <cell r="H7046" t="str">
            <v>1RD99.1</v>
          </cell>
          <cell r="I7046" t="str">
            <v>S1_GPIOC_1</v>
          </cell>
        </row>
        <row r="7047">
          <cell r="H7047" t="str">
            <v>1RD99.2</v>
          </cell>
          <cell r="I7047" t="str">
            <v>S1_SCANB_HSD066</v>
          </cell>
        </row>
        <row r="7048">
          <cell r="H7048" t="str">
            <v>1RQ6.1</v>
          </cell>
          <cell r="I7048" t="str">
            <v>S1_QB_K6</v>
          </cell>
        </row>
        <row r="7049">
          <cell r="H7049" t="str">
            <v>1RQ6.2</v>
          </cell>
          <cell r="I7049" t="str">
            <v>SC_HSD_K6</v>
          </cell>
        </row>
        <row r="7050">
          <cell r="H7050" t="str">
            <v>1RQ35.1</v>
          </cell>
          <cell r="I7050" t="str">
            <v>S1_QB_K35</v>
          </cell>
        </row>
        <row r="7051">
          <cell r="H7051" t="str">
            <v>1RQ35.2</v>
          </cell>
          <cell r="I7051" t="str">
            <v>SC_HSD_K35</v>
          </cell>
        </row>
        <row r="7052">
          <cell r="H7052" t="str">
            <v>1RQ36.1</v>
          </cell>
          <cell r="I7052" t="str">
            <v>S1_QB_K36</v>
          </cell>
        </row>
        <row r="7053">
          <cell r="H7053" t="str">
            <v>1RQ36.2</v>
          </cell>
          <cell r="I7053" t="str">
            <v>SC_HSD_K36</v>
          </cell>
        </row>
        <row r="7054">
          <cell r="H7054" t="str">
            <v>1RQ37.1</v>
          </cell>
          <cell r="I7054" t="str">
            <v>S1_QB_K37</v>
          </cell>
        </row>
        <row r="7055">
          <cell r="H7055" t="str">
            <v>1RQ37.2</v>
          </cell>
          <cell r="I7055" t="str">
            <v>SC_HSD_K37</v>
          </cell>
        </row>
        <row r="7056">
          <cell r="H7056" t="str">
            <v>1RQ38.1</v>
          </cell>
          <cell r="I7056" t="str">
            <v>S1_QB_K38</v>
          </cell>
        </row>
        <row r="7057">
          <cell r="H7057" t="str">
            <v>1RQ38.2</v>
          </cell>
          <cell r="I7057" t="str">
            <v>SC_HSD_K38</v>
          </cell>
        </row>
        <row r="7058">
          <cell r="H7058" t="str">
            <v>1RQ41.1</v>
          </cell>
          <cell r="I7058" t="str">
            <v>S1_QB_K41</v>
          </cell>
        </row>
        <row r="7059">
          <cell r="H7059" t="str">
            <v>1RQ41.2</v>
          </cell>
          <cell r="I7059" t="str">
            <v>SC_HSD_K41</v>
          </cell>
        </row>
        <row r="7060">
          <cell r="H7060" t="str">
            <v>1RQ51.1</v>
          </cell>
          <cell r="I7060" t="str">
            <v>S1_QB_K51</v>
          </cell>
        </row>
        <row r="7061">
          <cell r="H7061" t="str">
            <v>1RQ51.2</v>
          </cell>
          <cell r="I7061" t="str">
            <v>SC_HSD_K51</v>
          </cell>
        </row>
        <row r="7062">
          <cell r="H7062" t="str">
            <v>1RQ124.1</v>
          </cell>
          <cell r="I7062" t="str">
            <v>S1_QB_K124</v>
          </cell>
        </row>
        <row r="7063">
          <cell r="H7063" t="str">
            <v>1RQ124.2</v>
          </cell>
          <cell r="I7063" t="str">
            <v>SC_HSD_K124</v>
          </cell>
        </row>
        <row r="7064">
          <cell r="H7064" t="str">
            <v>S1_GPIOA1_2.1</v>
          </cell>
          <cell r="I7064" t="str">
            <v>S1_HL_GPIOA_1</v>
          </cell>
        </row>
        <row r="7065">
          <cell r="H7065" t="str">
            <v>S1_GPIOA1_2.2</v>
          </cell>
          <cell r="I7065" t="str">
            <v>DGND</v>
          </cell>
        </row>
        <row r="7066">
          <cell r="H7066" t="str">
            <v>S1_GPIOA1_2.3</v>
          </cell>
          <cell r="I7066" t="str">
            <v>S1_HL_GPIOA_2</v>
          </cell>
        </row>
        <row r="7067">
          <cell r="H7067" t="str">
            <v>S1_GPIOA1_2.4</v>
          </cell>
          <cell r="I7067" t="str">
            <v>DGND</v>
          </cell>
        </row>
        <row r="7068">
          <cell r="H7068" t="str">
            <v>SITE1.B16</v>
          </cell>
          <cell r="I7068" t="str">
            <v>S1_AT-</v>
          </cell>
        </row>
        <row r="7069">
          <cell r="H7069" t="str">
            <v>SITE1.B15</v>
          </cell>
          <cell r="I7069" t="str">
            <v>S1_AT+</v>
          </cell>
        </row>
        <row r="7070">
          <cell r="H7070" t="str">
            <v>SITE1.R1</v>
          </cell>
          <cell r="I7070" t="str">
            <v>S1_DISB</v>
          </cell>
        </row>
        <row r="7071">
          <cell r="H7071" t="str">
            <v>SITE1.N15</v>
          </cell>
          <cell r="I7071" t="str">
            <v>S1_FE_LED0</v>
          </cell>
        </row>
        <row r="7072">
          <cell r="H7072" t="str">
            <v>SITE1.P15</v>
          </cell>
          <cell r="I7072" t="str">
            <v>S1_FE_LED1</v>
          </cell>
        </row>
        <row r="7073">
          <cell r="H7073" t="str">
            <v>SITE1.L1</v>
          </cell>
          <cell r="I7073" t="str">
            <v>S1_GPIOA_0</v>
          </cell>
        </row>
        <row r="7074">
          <cell r="H7074" t="str">
            <v>SITE1.M1</v>
          </cell>
          <cell r="I7074" t="str">
            <v>S1_GPIOA_1</v>
          </cell>
        </row>
        <row r="7075">
          <cell r="H7075" t="str">
            <v>SITE1.N1</v>
          </cell>
          <cell r="I7075" t="str">
            <v>S1_GPIOA_2</v>
          </cell>
        </row>
        <row r="7076">
          <cell r="H7076" t="str">
            <v>SITE1.P1</v>
          </cell>
          <cell r="I7076" t="str">
            <v>S1_GPIOA_3</v>
          </cell>
        </row>
        <row r="7077">
          <cell r="H7077" t="str">
            <v>SITE1.L2</v>
          </cell>
          <cell r="I7077" t="str">
            <v>S1_GPIOB_0</v>
          </cell>
        </row>
        <row r="7078">
          <cell r="H7078" t="str">
            <v>SITE1.M2</v>
          </cell>
          <cell r="I7078" t="str">
            <v>S1_GPIOB_1</v>
          </cell>
        </row>
        <row r="7079">
          <cell r="H7079" t="str">
            <v>SITE1.N2</v>
          </cell>
          <cell r="I7079" t="str">
            <v>S1_DCH_GPIOB_2</v>
          </cell>
        </row>
        <row r="7080">
          <cell r="H7080" t="str">
            <v>SITE1.L4</v>
          </cell>
          <cell r="I7080" t="str">
            <v>S1_GPIOC_0</v>
          </cell>
        </row>
        <row r="7081">
          <cell r="H7081" t="str">
            <v>SITE1.L5</v>
          </cell>
          <cell r="I7081" t="str">
            <v>S1_GPIOC_1</v>
          </cell>
        </row>
        <row r="7082">
          <cell r="H7082" t="str">
            <v>SITE1.M4</v>
          </cell>
          <cell r="I7082" t="str">
            <v>S1_DCH_GPIOC_2</v>
          </cell>
        </row>
        <row r="7083">
          <cell r="H7083" t="str">
            <v>SITE1.M5</v>
          </cell>
          <cell r="I7083" t="str">
            <v>S1_DCH_GPIOC_3</v>
          </cell>
        </row>
        <row r="7084">
          <cell r="H7084" t="str">
            <v>SITE1.N4</v>
          </cell>
          <cell r="I7084" t="str">
            <v>S1_DCH_GPIOC_4</v>
          </cell>
        </row>
        <row r="7085">
          <cell r="H7085" t="str">
            <v>SITE1.N5</v>
          </cell>
          <cell r="I7085" t="str">
            <v>S1_DCH_GPIOC_5</v>
          </cell>
        </row>
        <row r="7086">
          <cell r="H7086" t="str">
            <v>SITE1.P4</v>
          </cell>
          <cell r="I7086" t="str">
            <v>S1_GPIOD_0</v>
          </cell>
        </row>
        <row r="7087">
          <cell r="H7087" t="str">
            <v>SITE1.P5</v>
          </cell>
          <cell r="I7087" t="str">
            <v>S1_GPIOD_1</v>
          </cell>
        </row>
        <row r="7088">
          <cell r="H7088" t="str">
            <v>SITE1.R9</v>
          </cell>
          <cell r="I7088" t="str">
            <v>S1_DCH_GPIOD_2</v>
          </cell>
        </row>
        <row r="7089">
          <cell r="H7089" t="str">
            <v>SITE1.R7</v>
          </cell>
          <cell r="I7089" t="str">
            <v>S1_DCH_GPIOE_0</v>
          </cell>
        </row>
        <row r="7090">
          <cell r="H7090" t="str">
            <v>SITE1.R8</v>
          </cell>
          <cell r="I7090" t="str">
            <v>S1_DCH_GPIOE_1</v>
          </cell>
        </row>
        <row r="7091">
          <cell r="H7091" t="str">
            <v>SITE1.N7</v>
          </cell>
          <cell r="I7091" t="str">
            <v>S1_DCH_GPIOE_2</v>
          </cell>
        </row>
        <row r="7092">
          <cell r="H7092" t="str">
            <v>SITE1.M7</v>
          </cell>
          <cell r="I7092" t="str">
            <v>S1_DCH_GPIOE_3</v>
          </cell>
        </row>
        <row r="7093">
          <cell r="H7093" t="str">
            <v>SITE1.N8</v>
          </cell>
          <cell r="I7093" t="str">
            <v>S1_DCH_GPIOE_4</v>
          </cell>
        </row>
        <row r="7094">
          <cell r="H7094" t="str">
            <v>SITE1.M8</v>
          </cell>
          <cell r="I7094" t="str">
            <v>S1_DCH_GPIOF_0</v>
          </cell>
        </row>
        <row r="7095">
          <cell r="H7095" t="str">
            <v>SITE1.L8</v>
          </cell>
          <cell r="I7095" t="str">
            <v>S1_DCH_GPIOF_1</v>
          </cell>
        </row>
        <row r="7096">
          <cell r="H7096" t="str">
            <v>SITE1.K8</v>
          </cell>
          <cell r="I7096" t="str">
            <v>S1_DCH_GPIOF_2</v>
          </cell>
        </row>
        <row r="7097">
          <cell r="H7097" t="str">
            <v>SITE1.J8</v>
          </cell>
          <cell r="I7097" t="str">
            <v>S1_DCH_GPIOF_3</v>
          </cell>
        </row>
        <row r="7098">
          <cell r="H7098" t="str">
            <v>SITE1.N9</v>
          </cell>
          <cell r="I7098" t="str">
            <v>S1_DCH_GPIOF_4</v>
          </cell>
        </row>
        <row r="7099">
          <cell r="H7099" t="str">
            <v>SITE1.J4</v>
          </cell>
          <cell r="I7099" t="str">
            <v>S1_INH</v>
          </cell>
        </row>
        <row r="7100">
          <cell r="H7100" t="str">
            <v>SITE1.H15</v>
          </cell>
          <cell r="I7100" t="str">
            <v>S1_P0_LED</v>
          </cell>
        </row>
        <row r="7101">
          <cell r="H7101" t="str">
            <v>SITE1.J16</v>
          </cell>
          <cell r="I7101" t="str">
            <v>S1_P1_LED</v>
          </cell>
        </row>
        <row r="7102">
          <cell r="H7102" t="str">
            <v>SITE1.J15</v>
          </cell>
          <cell r="I7102" t="str">
            <v>S1_P2_LED</v>
          </cell>
        </row>
        <row r="7103">
          <cell r="H7103" t="str">
            <v>SITE1.K15</v>
          </cell>
          <cell r="I7103" t="str">
            <v>S1_DCH_P3_LED</v>
          </cell>
        </row>
        <row r="7104">
          <cell r="H7104" t="str">
            <v>SITE1.L15</v>
          </cell>
          <cell r="I7104" t="str">
            <v>S1_P5_LED</v>
          </cell>
        </row>
        <row r="7105">
          <cell r="H7105" t="str">
            <v>SITE1.M15</v>
          </cell>
          <cell r="I7105" t="str">
            <v>S1_P6_LED</v>
          </cell>
        </row>
        <row r="7106">
          <cell r="H7106" t="str">
            <v>SITE1.T1</v>
          </cell>
          <cell r="I7106" t="str">
            <v>S1_RESETB</v>
          </cell>
        </row>
        <row r="7107">
          <cell r="H7107" t="str">
            <v>SITE1.A10</v>
          </cell>
          <cell r="I7107" t="str">
            <v>S1_HSD114</v>
          </cell>
        </row>
        <row r="7108">
          <cell r="H7108" t="str">
            <v>SITE1.D11</v>
          </cell>
          <cell r="I7108" t="str">
            <v>S1_RTT</v>
          </cell>
        </row>
        <row r="7109">
          <cell r="H7109" t="str">
            <v>1GOLDEN0.B16</v>
          </cell>
          <cell r="I7109" t="str">
            <v>SG1_AT-</v>
          </cell>
        </row>
        <row r="7110">
          <cell r="H7110" t="str">
            <v>1GOLDEN0.B15</v>
          </cell>
          <cell r="I7110" t="str">
            <v>SG1_AT+</v>
          </cell>
        </row>
        <row r="7111">
          <cell r="H7111" t="str">
            <v>1GOLDEN0.R1</v>
          </cell>
          <cell r="I7111" t="str">
            <v>SG1_DISB</v>
          </cell>
        </row>
        <row r="7112">
          <cell r="H7112" t="str">
            <v>1GOLDEN0.N15</v>
          </cell>
          <cell r="I7112" t="str">
            <v>SG1_FE_LED0</v>
          </cell>
        </row>
        <row r="7113">
          <cell r="H7113" t="str">
            <v>1GOLDEN0.P15</v>
          </cell>
          <cell r="I7113" t="str">
            <v>SG1_FE_LED1</v>
          </cell>
        </row>
        <row r="7114">
          <cell r="H7114" t="str">
            <v>1GOLDEN0.L1</v>
          </cell>
          <cell r="I7114" t="str">
            <v>SG1_GPIOA_0</v>
          </cell>
        </row>
        <row r="7115">
          <cell r="H7115" t="str">
            <v>1GOLDEN0.M1</v>
          </cell>
          <cell r="I7115" t="str">
            <v>SG1_GPIOA_1</v>
          </cell>
        </row>
        <row r="7116">
          <cell r="H7116" t="str">
            <v>1GOLDEN0.N1</v>
          </cell>
          <cell r="I7116" t="str">
            <v>SG1_GPIOA_2</v>
          </cell>
        </row>
        <row r="7117">
          <cell r="H7117" t="str">
            <v>1GOLDEN0.P1</v>
          </cell>
          <cell r="I7117" t="str">
            <v>SG1_GPIOA_3</v>
          </cell>
        </row>
        <row r="7118">
          <cell r="H7118" t="str">
            <v>1GOLDEN0.L2</v>
          </cell>
          <cell r="I7118" t="str">
            <v>SG1_GPIOB_0</v>
          </cell>
        </row>
        <row r="7119">
          <cell r="H7119" t="str">
            <v>1GOLDEN0.M2</v>
          </cell>
          <cell r="I7119" t="str">
            <v>SG1_GPIOB_1</v>
          </cell>
        </row>
        <row r="7120">
          <cell r="H7120" t="str">
            <v>1GOLDEN0.N2</v>
          </cell>
          <cell r="I7120" t="str">
            <v>SG1_GPIOB_2</v>
          </cell>
        </row>
        <row r="7121">
          <cell r="H7121" t="str">
            <v>1GOLDEN0.L4</v>
          </cell>
          <cell r="I7121" t="str">
            <v>SG1_GPIOC_0</v>
          </cell>
        </row>
        <row r="7122">
          <cell r="H7122" t="str">
            <v>1GOLDEN0.L5</v>
          </cell>
          <cell r="I7122" t="str">
            <v>SG1_GPIOC_1</v>
          </cell>
        </row>
        <row r="7123">
          <cell r="H7123" t="str">
            <v>1GOLDEN0.M4</v>
          </cell>
          <cell r="I7123" t="str">
            <v>SG1_GPIOC_2</v>
          </cell>
        </row>
        <row r="7124">
          <cell r="H7124" t="str">
            <v>1GOLDEN0.M5</v>
          </cell>
          <cell r="I7124" t="str">
            <v>SG1_GPIOC_3</v>
          </cell>
        </row>
        <row r="7125">
          <cell r="H7125" t="str">
            <v>1GOLDEN0.N4</v>
          </cell>
          <cell r="I7125" t="str">
            <v>SG1_GPIOC_4</v>
          </cell>
        </row>
        <row r="7126">
          <cell r="H7126" t="str">
            <v>1GOLDEN0.N5</v>
          </cell>
          <cell r="I7126" t="str">
            <v>SG1_GPIOC_5</v>
          </cell>
        </row>
        <row r="7127">
          <cell r="H7127" t="str">
            <v>1GOLDEN0.P4</v>
          </cell>
          <cell r="I7127" t="str">
            <v>SG1_GPIOD_0</v>
          </cell>
        </row>
        <row r="7128">
          <cell r="H7128" t="str">
            <v>1GOLDEN0.P5</v>
          </cell>
          <cell r="I7128" t="str">
            <v>SG1_GPIOD_1</v>
          </cell>
        </row>
        <row r="7129">
          <cell r="H7129" t="str">
            <v>1GOLDEN0.R9</v>
          </cell>
          <cell r="I7129" t="str">
            <v>SG1_GPIOD_2</v>
          </cell>
        </row>
        <row r="7130">
          <cell r="H7130" t="str">
            <v>1GOLDEN0.R7</v>
          </cell>
          <cell r="I7130" t="str">
            <v>SG1_GPIOE_0</v>
          </cell>
        </row>
        <row r="7131">
          <cell r="H7131" t="str">
            <v>1GOLDEN0.R8</v>
          </cell>
          <cell r="I7131" t="str">
            <v>SG1_GPIOE_1</v>
          </cell>
        </row>
        <row r="7132">
          <cell r="H7132" t="str">
            <v>1GOLDEN0.N7</v>
          </cell>
          <cell r="I7132" t="str">
            <v>SG1_GPIOE_2</v>
          </cell>
        </row>
        <row r="7133">
          <cell r="H7133" t="str">
            <v>1GOLDEN0.M7</v>
          </cell>
          <cell r="I7133" t="str">
            <v>SG1_GPIOE_3</v>
          </cell>
        </row>
        <row r="7134">
          <cell r="H7134" t="str">
            <v>1GOLDEN0.N8</v>
          </cell>
          <cell r="I7134" t="str">
            <v>SG1_GPIOE_4</v>
          </cell>
        </row>
        <row r="7135">
          <cell r="H7135" t="str">
            <v>1GOLDEN0.M8</v>
          </cell>
          <cell r="I7135" t="str">
            <v>SG1_GPIOF_0</v>
          </cell>
        </row>
        <row r="7136">
          <cell r="H7136" t="str">
            <v>1GOLDEN0.L8</v>
          </cell>
          <cell r="I7136" t="str">
            <v>SG1_GPIOF_1</v>
          </cell>
        </row>
        <row r="7137">
          <cell r="H7137" t="str">
            <v>1GOLDEN0.K8</v>
          </cell>
          <cell r="I7137" t="str">
            <v>SG1_GPIOF_2</v>
          </cell>
        </row>
        <row r="7138">
          <cell r="H7138" t="str">
            <v>1GOLDEN0.J8</v>
          </cell>
          <cell r="I7138" t="str">
            <v>SG1_GPIOF_3</v>
          </cell>
        </row>
        <row r="7139">
          <cell r="H7139" t="str">
            <v>1GOLDEN0.N9</v>
          </cell>
          <cell r="I7139" t="str">
            <v>SG1_GPIOF_4</v>
          </cell>
        </row>
        <row r="7140">
          <cell r="H7140" t="str">
            <v>1GOLDEN0.J4</v>
          </cell>
          <cell r="I7140" t="str">
            <v>SG1_INH</v>
          </cell>
        </row>
        <row r="7141">
          <cell r="H7141" t="str">
            <v>1GOLDEN0.H15</v>
          </cell>
          <cell r="I7141" t="str">
            <v>SG1_P0_LED</v>
          </cell>
        </row>
        <row r="7142">
          <cell r="H7142" t="str">
            <v>1GOLDEN0.J16</v>
          </cell>
          <cell r="I7142" t="str">
            <v>SG1_P1_LED</v>
          </cell>
        </row>
        <row r="7143">
          <cell r="H7143" t="str">
            <v>1GOLDEN0.J15</v>
          </cell>
          <cell r="I7143" t="str">
            <v>SG1_P2_LED</v>
          </cell>
        </row>
        <row r="7144">
          <cell r="H7144" t="str">
            <v>1GOLDEN0.K15</v>
          </cell>
          <cell r="I7144" t="str">
            <v>SG1_P3_LED</v>
          </cell>
        </row>
        <row r="7145">
          <cell r="H7145" t="str">
            <v>1GOLDEN0.L15</v>
          </cell>
          <cell r="I7145" t="str">
            <v>SG1_P5_LED</v>
          </cell>
        </row>
        <row r="7146">
          <cell r="H7146" t="str">
            <v>1GOLDEN0.M15</v>
          </cell>
          <cell r="I7146" t="str">
            <v>SG1_P6_LED</v>
          </cell>
        </row>
        <row r="7147">
          <cell r="H7147" t="str">
            <v>1GOLDEN0.T1</v>
          </cell>
          <cell r="I7147" t="str">
            <v>SG1_RESETB</v>
          </cell>
        </row>
        <row r="7148">
          <cell r="H7148" t="str">
            <v>1GOLDEN0.A10</v>
          </cell>
          <cell r="I7148" t="str">
            <v>SG1_RSET</v>
          </cell>
        </row>
        <row r="7149">
          <cell r="H7149" t="str">
            <v>1GOLDEN0.D11</v>
          </cell>
          <cell r="I7149" t="str">
            <v>SG1_RTT</v>
          </cell>
        </row>
        <row r="7150">
          <cell r="H7150" t="str">
            <v>1R24.1</v>
          </cell>
          <cell r="I7150" t="str">
            <v>SG1_INH</v>
          </cell>
        </row>
        <row r="7151">
          <cell r="H7151" t="str">
            <v>1R24.2</v>
          </cell>
          <cell r="I7151" t="str">
            <v>DGND</v>
          </cell>
        </row>
        <row r="7152">
          <cell r="H7152" t="str">
            <v>1R56.1</v>
          </cell>
          <cell r="I7152" t="str">
            <v>SG1_RTT</v>
          </cell>
        </row>
        <row r="7153">
          <cell r="H7153" t="str">
            <v>1R56.2</v>
          </cell>
          <cell r="I7153" t="str">
            <v>DGND</v>
          </cell>
        </row>
        <row r="7154">
          <cell r="H7154" t="str">
            <v>1R60.1</v>
          </cell>
          <cell r="I7154" t="str">
            <v>SG1_GPIOA_3</v>
          </cell>
        </row>
        <row r="7155">
          <cell r="H7155" t="str">
            <v>1R60.2</v>
          </cell>
          <cell r="I7155" t="str">
            <v>SG1_SRC_DVDD33</v>
          </cell>
        </row>
        <row r="7156">
          <cell r="H7156" t="str">
            <v>1R61.1</v>
          </cell>
          <cell r="I7156" t="str">
            <v>SG1_GPIOB_0</v>
          </cell>
        </row>
        <row r="7157">
          <cell r="H7157" t="str">
            <v>1R61.2</v>
          </cell>
          <cell r="I7157" t="str">
            <v>SG1_SRC_DVDD33</v>
          </cell>
        </row>
        <row r="7158">
          <cell r="H7158" t="str">
            <v>1R62.1</v>
          </cell>
          <cell r="I7158" t="str">
            <v>SG1_GPIOB_1</v>
          </cell>
        </row>
        <row r="7159">
          <cell r="H7159" t="str">
            <v>1R62.2</v>
          </cell>
          <cell r="I7159" t="str">
            <v>DGND</v>
          </cell>
        </row>
        <row r="7160">
          <cell r="H7160" t="str">
            <v>1R63.1</v>
          </cell>
          <cell r="I7160" t="str">
            <v>SG1_GPIOC_0</v>
          </cell>
        </row>
        <row r="7161">
          <cell r="H7161" t="str">
            <v>1R63.2</v>
          </cell>
          <cell r="I7161" t="str">
            <v>SG1_SRC_DVDD33</v>
          </cell>
        </row>
        <row r="7162">
          <cell r="H7162" t="str">
            <v>1R64.1</v>
          </cell>
          <cell r="I7162" t="str">
            <v>SG1_GPIOC_1</v>
          </cell>
        </row>
        <row r="7163">
          <cell r="H7163" t="str">
            <v>1R64.2</v>
          </cell>
          <cell r="I7163" t="str">
            <v>SG1_SRC_DVDD33</v>
          </cell>
        </row>
        <row r="7164">
          <cell r="H7164" t="str">
            <v>1R66.1</v>
          </cell>
          <cell r="I7164" t="str">
            <v>SG1_GPIOC_2</v>
          </cell>
        </row>
        <row r="7165">
          <cell r="H7165" t="str">
            <v>1R66.2</v>
          </cell>
          <cell r="I7165" t="str">
            <v>SG1_SRC_DVDD33</v>
          </cell>
        </row>
        <row r="7166">
          <cell r="H7166" t="str">
            <v>1R67.1</v>
          </cell>
          <cell r="I7166" t="str">
            <v>SG1_GPIOC_4</v>
          </cell>
        </row>
        <row r="7167">
          <cell r="H7167" t="str">
            <v>1R67.2</v>
          </cell>
          <cell r="I7167" t="str">
            <v>SG1_SRC_DVDD33</v>
          </cell>
        </row>
        <row r="7168">
          <cell r="H7168" t="str">
            <v>1R68.1</v>
          </cell>
          <cell r="I7168" t="str">
            <v>SG1_GPIOC_3</v>
          </cell>
        </row>
        <row r="7169">
          <cell r="H7169" t="str">
            <v>1R68.2</v>
          </cell>
          <cell r="I7169" t="str">
            <v>SG1_SRC_DVDD33</v>
          </cell>
        </row>
        <row r="7170">
          <cell r="H7170" t="str">
            <v>1R69.1</v>
          </cell>
          <cell r="I7170" t="str">
            <v>SG1_RSET</v>
          </cell>
        </row>
        <row r="7171">
          <cell r="H7171" t="str">
            <v>1R69.2</v>
          </cell>
          <cell r="I7171" t="str">
            <v>DGND</v>
          </cell>
        </row>
        <row r="7172">
          <cell r="H7172" t="str">
            <v>1R70.1</v>
          </cell>
          <cell r="I7172" t="str">
            <v>SG1_RESETB</v>
          </cell>
        </row>
        <row r="7173">
          <cell r="H7173" t="str">
            <v>1R70.2</v>
          </cell>
          <cell r="I7173" t="str">
            <v>SG1_SRC_DVDD33</v>
          </cell>
        </row>
        <row r="7174">
          <cell r="H7174" t="str">
            <v>1R71.1</v>
          </cell>
          <cell r="I7174" t="str">
            <v>SG1_DISB</v>
          </cell>
        </row>
        <row r="7175">
          <cell r="H7175" t="str">
            <v>1R71.2</v>
          </cell>
          <cell r="I7175" t="str">
            <v>SG1_SRC_DVDD33</v>
          </cell>
        </row>
        <row r="7176">
          <cell r="H7176" t="str">
            <v>1R263.1</v>
          </cell>
          <cell r="I7176" t="str">
            <v>SG1_GPIOB_1</v>
          </cell>
        </row>
        <row r="7177">
          <cell r="H7177" t="str">
            <v>1R263.2</v>
          </cell>
          <cell r="I7177" t="str">
            <v>SG1_SRC_DVDD33</v>
          </cell>
        </row>
        <row r="7178">
          <cell r="H7178" t="str">
            <v>1R264.1</v>
          </cell>
          <cell r="I7178" t="str">
            <v>SG1_GPIOB_0</v>
          </cell>
        </row>
        <row r="7179">
          <cell r="H7179" t="str">
            <v>1R264.2</v>
          </cell>
          <cell r="I7179" t="str">
            <v>DGND</v>
          </cell>
        </row>
        <row r="7180">
          <cell r="H7180" t="str">
            <v>1R347.1</v>
          </cell>
          <cell r="I7180" t="str">
            <v>SG1_GPIOA_2</v>
          </cell>
        </row>
        <row r="7181">
          <cell r="H7181" t="str">
            <v>1R347.2</v>
          </cell>
          <cell r="I7181" t="str">
            <v>S1_DS_HSD998</v>
          </cell>
        </row>
        <row r="7182">
          <cell r="H7182" t="str">
            <v>1R348.1</v>
          </cell>
          <cell r="I7182" t="str">
            <v>SG1_GPIOA_1</v>
          </cell>
        </row>
        <row r="7183">
          <cell r="H7183" t="str">
            <v>1R348.2</v>
          </cell>
          <cell r="I7183" t="str">
            <v>S1_HSD999</v>
          </cell>
        </row>
        <row r="7184">
          <cell r="H7184" t="str">
            <v>1R350.1</v>
          </cell>
          <cell r="I7184" t="str">
            <v>SG1_SRC_DVDD33</v>
          </cell>
        </row>
        <row r="7185">
          <cell r="H7185" t="str">
            <v>1R350.2</v>
          </cell>
          <cell r="I7185" t="str">
            <v>S1_DS_HSD998</v>
          </cell>
        </row>
        <row r="7186">
          <cell r="H7186" t="str">
            <v>1R351.1</v>
          </cell>
          <cell r="I7186" t="str">
            <v>S1_HSD999</v>
          </cell>
        </row>
        <row r="7187">
          <cell r="H7187" t="str">
            <v>1R351.2</v>
          </cell>
          <cell r="I7187" t="str">
            <v>SG1_SRC_DVDD33</v>
          </cell>
        </row>
        <row r="7188">
          <cell r="H7188" t="str">
            <v>1R552.1</v>
          </cell>
          <cell r="I7188" t="str">
            <v>DGND</v>
          </cell>
        </row>
        <row r="7189">
          <cell r="H7189" t="str">
            <v>1R552.2</v>
          </cell>
          <cell r="I7189" t="str">
            <v>SG1_GPIOA_3</v>
          </cell>
        </row>
        <row r="7190">
          <cell r="H7190" t="str">
            <v>1R553.1</v>
          </cell>
          <cell r="I7190" t="str">
            <v>SG1_GPIOB_2</v>
          </cell>
        </row>
        <row r="7191">
          <cell r="H7191" t="str">
            <v>1R553.2</v>
          </cell>
          <cell r="I7191">
            <v>0</v>
          </cell>
        </row>
        <row r="7192">
          <cell r="H7192" t="str">
            <v>1R554.1</v>
          </cell>
          <cell r="I7192" t="str">
            <v>SG1_GPIOC_5</v>
          </cell>
        </row>
        <row r="7193">
          <cell r="H7193" t="str">
            <v>1R554.2</v>
          </cell>
          <cell r="I7193" t="str">
            <v>SG1_SRC_DVDD33</v>
          </cell>
        </row>
        <row r="7194">
          <cell r="H7194" t="str">
            <v>1R555.1</v>
          </cell>
          <cell r="I7194" t="str">
            <v>SG1_GPIOD_0</v>
          </cell>
        </row>
        <row r="7195">
          <cell r="H7195" t="str">
            <v>1R555.2</v>
          </cell>
          <cell r="I7195">
            <v>0</v>
          </cell>
        </row>
        <row r="7196">
          <cell r="H7196" t="str">
            <v>1R556.1</v>
          </cell>
          <cell r="I7196" t="str">
            <v>SG1_GPIOD_1</v>
          </cell>
        </row>
        <row r="7197">
          <cell r="H7197" t="str">
            <v>1R556.2</v>
          </cell>
          <cell r="I7197">
            <v>0</v>
          </cell>
        </row>
        <row r="7198">
          <cell r="H7198" t="str">
            <v>1R557.1</v>
          </cell>
          <cell r="I7198" t="str">
            <v>SG1_GPIOD_2</v>
          </cell>
        </row>
        <row r="7199">
          <cell r="H7199" t="str">
            <v>1R557.2</v>
          </cell>
          <cell r="I7199">
            <v>0</v>
          </cell>
        </row>
        <row r="7200">
          <cell r="H7200" t="str">
            <v>1R558.1</v>
          </cell>
          <cell r="I7200" t="str">
            <v>SG1_GPIOE_0</v>
          </cell>
        </row>
        <row r="7201">
          <cell r="H7201" t="str">
            <v>1R558.2</v>
          </cell>
          <cell r="I7201">
            <v>0</v>
          </cell>
        </row>
        <row r="7202">
          <cell r="H7202" t="str">
            <v>1R559.1</v>
          </cell>
          <cell r="I7202" t="str">
            <v>SG1_GPIOE_1</v>
          </cell>
        </row>
        <row r="7203">
          <cell r="H7203" t="str">
            <v>1R559.2</v>
          </cell>
          <cell r="I7203">
            <v>0</v>
          </cell>
        </row>
        <row r="7204">
          <cell r="H7204" t="str">
            <v>1R560.1</v>
          </cell>
          <cell r="I7204" t="str">
            <v>SG1_GPIOE_2</v>
          </cell>
        </row>
        <row r="7205">
          <cell r="H7205" t="str">
            <v>1R560.2</v>
          </cell>
          <cell r="I7205">
            <v>0</v>
          </cell>
        </row>
        <row r="7206">
          <cell r="H7206" t="str">
            <v>1R561.1</v>
          </cell>
          <cell r="I7206" t="str">
            <v>SG1_GPIOE_3</v>
          </cell>
        </row>
        <row r="7207">
          <cell r="H7207" t="str">
            <v>1R561.2</v>
          </cell>
          <cell r="I7207">
            <v>0</v>
          </cell>
        </row>
        <row r="7208">
          <cell r="H7208" t="str">
            <v>1R562.1</v>
          </cell>
          <cell r="I7208" t="str">
            <v>SG1_GPIOE_4</v>
          </cell>
        </row>
        <row r="7209">
          <cell r="H7209" t="str">
            <v>1R562.2</v>
          </cell>
          <cell r="I7209">
            <v>0</v>
          </cell>
        </row>
        <row r="7210">
          <cell r="H7210" t="str">
            <v>1R563.1</v>
          </cell>
          <cell r="I7210" t="str">
            <v>SG1_GPIOF_0</v>
          </cell>
        </row>
        <row r="7211">
          <cell r="H7211" t="str">
            <v>1R563.2</v>
          </cell>
          <cell r="I7211" t="str">
            <v>SG1_SRC_DVDD33</v>
          </cell>
        </row>
        <row r="7212">
          <cell r="H7212" t="str">
            <v>1R564.1</v>
          </cell>
          <cell r="I7212" t="str">
            <v>SG1_GPIOF_1</v>
          </cell>
        </row>
        <row r="7213">
          <cell r="H7213" t="str">
            <v>1R564.2</v>
          </cell>
          <cell r="I7213" t="str">
            <v>SG1_SRC_DVDD33</v>
          </cell>
        </row>
        <row r="7214">
          <cell r="H7214" t="str">
            <v>1R565.1</v>
          </cell>
          <cell r="I7214" t="str">
            <v>SG1_GPIOF_2</v>
          </cell>
        </row>
        <row r="7215">
          <cell r="H7215" t="str">
            <v>1R565.2</v>
          </cell>
          <cell r="I7215" t="str">
            <v>SG1_SRC_DVDD33</v>
          </cell>
        </row>
        <row r="7216">
          <cell r="H7216" t="str">
            <v>1R566.1</v>
          </cell>
          <cell r="I7216" t="str">
            <v>SG1_GPIOF_3</v>
          </cell>
        </row>
        <row r="7217">
          <cell r="H7217" t="str">
            <v>1R566.2</v>
          </cell>
          <cell r="I7217" t="str">
            <v>SG1_SRC_DVDD33</v>
          </cell>
        </row>
        <row r="7218">
          <cell r="H7218" t="str">
            <v>1R567.1</v>
          </cell>
          <cell r="I7218" t="str">
            <v>SG1_GPIOF_4</v>
          </cell>
        </row>
        <row r="7219">
          <cell r="H7219" t="str">
            <v>1R567.2</v>
          </cell>
          <cell r="I7219">
            <v>0</v>
          </cell>
        </row>
        <row r="7220">
          <cell r="H7220" t="str">
            <v>1R568.1</v>
          </cell>
          <cell r="I7220" t="str">
            <v>SG1_GPIOC_0</v>
          </cell>
        </row>
        <row r="7221">
          <cell r="H7221" t="str">
            <v>1R568.2</v>
          </cell>
          <cell r="I7221" t="str">
            <v>DGND</v>
          </cell>
        </row>
        <row r="7222">
          <cell r="H7222" t="str">
            <v>1R569.1</v>
          </cell>
          <cell r="I7222" t="str">
            <v>SG1_GPIOC_1</v>
          </cell>
        </row>
        <row r="7223">
          <cell r="H7223" t="str">
            <v>1R569.2</v>
          </cell>
          <cell r="I7223" t="str">
            <v>DGND</v>
          </cell>
        </row>
        <row r="7224">
          <cell r="H7224" t="str">
            <v>1R570.1</v>
          </cell>
          <cell r="I7224" t="str">
            <v>SG1_GPIOC_2</v>
          </cell>
        </row>
        <row r="7225">
          <cell r="H7225" t="str">
            <v>1R570.2</v>
          </cell>
          <cell r="I7225" t="str">
            <v>DGND</v>
          </cell>
        </row>
        <row r="7226">
          <cell r="H7226" t="str">
            <v>1R571.1</v>
          </cell>
          <cell r="I7226" t="str">
            <v>SG1_GPIOC_3</v>
          </cell>
        </row>
        <row r="7227">
          <cell r="H7227" t="str">
            <v>1R571.2</v>
          </cell>
          <cell r="I7227" t="str">
            <v>DGND</v>
          </cell>
        </row>
        <row r="7228">
          <cell r="H7228" t="str">
            <v>1R572.1</v>
          </cell>
          <cell r="I7228" t="str">
            <v>SG1_GPIOC_4</v>
          </cell>
        </row>
        <row r="7229">
          <cell r="H7229" t="str">
            <v>1R572.2</v>
          </cell>
          <cell r="I7229" t="str">
            <v>DGND</v>
          </cell>
        </row>
        <row r="7230">
          <cell r="H7230" t="str">
            <v>1R573.1</v>
          </cell>
          <cell r="I7230" t="str">
            <v>SG1_GPIOC_5</v>
          </cell>
        </row>
        <row r="7231">
          <cell r="H7231" t="str">
            <v>1R573.2</v>
          </cell>
          <cell r="I7231" t="str">
            <v>DGND</v>
          </cell>
        </row>
        <row r="7232">
          <cell r="H7232" t="str">
            <v>1R574.1</v>
          </cell>
          <cell r="I7232" t="str">
            <v>SG1_GPIOF_3</v>
          </cell>
        </row>
        <row r="7233">
          <cell r="H7233" t="str">
            <v>1R574.2</v>
          </cell>
          <cell r="I7233" t="str">
            <v>DGND</v>
          </cell>
        </row>
        <row r="7234">
          <cell r="H7234" t="str">
            <v>1R575.1</v>
          </cell>
          <cell r="I7234" t="str">
            <v>SG1_GPIOF_2</v>
          </cell>
        </row>
        <row r="7235">
          <cell r="H7235" t="str">
            <v>1R575.2</v>
          </cell>
          <cell r="I7235" t="str">
            <v>DGND</v>
          </cell>
        </row>
        <row r="7236">
          <cell r="H7236" t="str">
            <v>1R576.1</v>
          </cell>
          <cell r="I7236" t="str">
            <v>SG1_GPIOF_1</v>
          </cell>
        </row>
        <row r="7237">
          <cell r="H7237" t="str">
            <v>1R576.2</v>
          </cell>
          <cell r="I7237" t="str">
            <v>DGND</v>
          </cell>
        </row>
        <row r="7238">
          <cell r="H7238" t="str">
            <v>1R577.1</v>
          </cell>
          <cell r="I7238" t="str">
            <v>SG1_GPIOF_0</v>
          </cell>
        </row>
        <row r="7239">
          <cell r="H7239" t="str">
            <v>1R577.2</v>
          </cell>
          <cell r="I7239" t="str">
            <v>DGND</v>
          </cell>
        </row>
        <row r="7240">
          <cell r="H7240" t="str">
            <v>1R578.1</v>
          </cell>
          <cell r="I7240" t="str">
            <v>SG1_AT-</v>
          </cell>
        </row>
        <row r="7241">
          <cell r="H7241" t="str">
            <v>1R578.2</v>
          </cell>
          <cell r="I7241">
            <v>0</v>
          </cell>
        </row>
        <row r="7242">
          <cell r="H7242" t="str">
            <v>1R579.1</v>
          </cell>
          <cell r="I7242" t="str">
            <v>SG1_AT+</v>
          </cell>
        </row>
        <row r="7243">
          <cell r="H7243" t="str">
            <v>1R579.2</v>
          </cell>
          <cell r="I7243">
            <v>0</v>
          </cell>
        </row>
        <row r="7244">
          <cell r="H7244" t="str">
            <v>1R584.1</v>
          </cell>
          <cell r="I7244" t="str">
            <v>SG1_RESETB</v>
          </cell>
        </row>
        <row r="7245">
          <cell r="H7245" t="str">
            <v>1R584.2</v>
          </cell>
          <cell r="I7245" t="str">
            <v>SC_HSD070</v>
          </cell>
        </row>
        <row r="7246">
          <cell r="H7246" t="str">
            <v>SG1_FE_LED0.1</v>
          </cell>
          <cell r="I7246" t="str">
            <v>SG1_FE_LED0</v>
          </cell>
        </row>
        <row r="7247">
          <cell r="H7247" t="str">
            <v>SG1_FE_LED1.1</v>
          </cell>
          <cell r="I7247" t="str">
            <v>SG1_FE_LED1</v>
          </cell>
        </row>
        <row r="7248">
          <cell r="H7248" t="str">
            <v>SG1_GPIOA1_2.1</v>
          </cell>
          <cell r="I7248" t="str">
            <v>SG1_GPIOA_1</v>
          </cell>
        </row>
        <row r="7249">
          <cell r="H7249" t="str">
            <v>SG1_GPIOA1_2.2</v>
          </cell>
          <cell r="I7249" t="str">
            <v>DGND</v>
          </cell>
        </row>
        <row r="7250">
          <cell r="H7250" t="str">
            <v>SG1_GPIOA1_2.3</v>
          </cell>
          <cell r="I7250" t="str">
            <v>SG1_GPIOA_2</v>
          </cell>
        </row>
        <row r="7251">
          <cell r="H7251" t="str">
            <v>SG1_GPIOA1_2.4</v>
          </cell>
          <cell r="I7251" t="str">
            <v>DGND</v>
          </cell>
        </row>
        <row r="7252">
          <cell r="H7252" t="str">
            <v>SG1_GPIOA3.1</v>
          </cell>
          <cell r="I7252" t="str">
            <v>SG1_GPIOA_3</v>
          </cell>
        </row>
        <row r="7253">
          <cell r="H7253" t="str">
            <v>SG1_GPIOA_0.1</v>
          </cell>
          <cell r="I7253" t="str">
            <v>SG1_GPIOA_0</v>
          </cell>
        </row>
        <row r="7254">
          <cell r="H7254" t="str">
            <v>SG1_INH.1</v>
          </cell>
          <cell r="I7254" t="str">
            <v>SG1_INH</v>
          </cell>
        </row>
        <row r="7255">
          <cell r="H7255" t="str">
            <v>SG1_P0_LED.1</v>
          </cell>
          <cell r="I7255" t="str">
            <v>SG1_P0_LED</v>
          </cell>
        </row>
        <row r="7256">
          <cell r="H7256" t="str">
            <v>SG1_P1_LED.1</v>
          </cell>
          <cell r="I7256" t="str">
            <v>SG1_P1_LED</v>
          </cell>
        </row>
        <row r="7257">
          <cell r="H7257" t="str">
            <v>SG1_P2_LED.1</v>
          </cell>
          <cell r="I7257" t="str">
            <v>SG1_P2_LED</v>
          </cell>
        </row>
        <row r="7258">
          <cell r="H7258" t="str">
            <v>SG1_P3_LED.1</v>
          </cell>
          <cell r="I7258" t="str">
            <v>SG1_P3_LED</v>
          </cell>
        </row>
        <row r="7259">
          <cell r="H7259" t="str">
            <v>SG1_P5_LED.1</v>
          </cell>
          <cell r="I7259" t="str">
            <v>SG1_P5_LED</v>
          </cell>
        </row>
        <row r="7260">
          <cell r="H7260" t="str">
            <v>SG1_P6_LED.1</v>
          </cell>
          <cell r="I7260" t="str">
            <v>SG1_P6_LED</v>
          </cell>
        </row>
        <row r="7261">
          <cell r="H7261" t="str">
            <v>1BD15.1</v>
          </cell>
          <cell r="I7261" t="str">
            <v>MGND</v>
          </cell>
        </row>
        <row r="7262">
          <cell r="H7262" t="str">
            <v>1BD15.2</v>
          </cell>
          <cell r="I7262" t="str">
            <v>DGND</v>
          </cell>
        </row>
        <row r="7263">
          <cell r="H7263" t="str">
            <v>1BD16.1</v>
          </cell>
          <cell r="I7263" t="str">
            <v>MGND</v>
          </cell>
        </row>
        <row r="7264">
          <cell r="H7264" t="str">
            <v>1BD16.2</v>
          </cell>
          <cell r="I7264" t="str">
            <v>DGND</v>
          </cell>
        </row>
        <row r="7265">
          <cell r="H7265" t="str">
            <v>1BD17.1</v>
          </cell>
          <cell r="I7265" t="str">
            <v>DGND</v>
          </cell>
        </row>
        <row r="7266">
          <cell r="H7266" t="str">
            <v>1BD17.2</v>
          </cell>
          <cell r="I7266" t="str">
            <v>MGND</v>
          </cell>
        </row>
        <row r="7267">
          <cell r="H7267" t="str">
            <v>1BD18.1</v>
          </cell>
          <cell r="I7267" t="str">
            <v>DGND</v>
          </cell>
        </row>
        <row r="7268">
          <cell r="H7268" t="str">
            <v>1BD18.2</v>
          </cell>
          <cell r="I7268" t="str">
            <v>MGND</v>
          </cell>
        </row>
        <row r="7269">
          <cell r="H7269" t="str">
            <v>1C168.1</v>
          </cell>
          <cell r="I7269" t="str">
            <v>DGND</v>
          </cell>
        </row>
        <row r="7270">
          <cell r="H7270" t="str">
            <v>1C168.2</v>
          </cell>
          <cell r="I7270" t="str">
            <v>S1_1_CKXTAL2</v>
          </cell>
        </row>
        <row r="7271">
          <cell r="H7271" t="str">
            <v>1C169.1</v>
          </cell>
          <cell r="I7271" t="str">
            <v>DGND</v>
          </cell>
        </row>
        <row r="7272">
          <cell r="H7272" t="str">
            <v>1C169.2</v>
          </cell>
          <cell r="I7272" t="str">
            <v>S1_1_CKXTAL1</v>
          </cell>
        </row>
        <row r="7273">
          <cell r="H7273" t="str">
            <v>1C170.1</v>
          </cell>
          <cell r="I7273" t="str">
            <v>SC_FLASH_3V3</v>
          </cell>
        </row>
        <row r="7274">
          <cell r="H7274" t="str">
            <v>1C170.2</v>
          </cell>
          <cell r="I7274" t="str">
            <v>DGND</v>
          </cell>
        </row>
        <row r="7275">
          <cell r="H7275" t="str">
            <v>1CD168.1</v>
          </cell>
          <cell r="I7275" t="str">
            <v>S1_VO09</v>
          </cell>
        </row>
        <row r="7276">
          <cell r="H7276" t="str">
            <v>1CD168.2</v>
          </cell>
          <cell r="I7276" t="str">
            <v>DGND</v>
          </cell>
        </row>
        <row r="7277">
          <cell r="H7277" t="str">
            <v>1CMOS1.5</v>
          </cell>
          <cell r="I7277" t="str">
            <v>S1_1_VSENSE</v>
          </cell>
        </row>
        <row r="7278">
          <cell r="H7278" t="str">
            <v>1CMOS1.6</v>
          </cell>
          <cell r="I7278" t="str">
            <v>S1_1_VSENSE</v>
          </cell>
        </row>
        <row r="7279">
          <cell r="H7279" t="str">
            <v>1CMOS1.10</v>
          </cell>
          <cell r="I7279" t="str">
            <v>S1_1_VSENSE</v>
          </cell>
        </row>
        <row r="7280">
          <cell r="H7280" t="str">
            <v>1CMOS1.4</v>
          </cell>
          <cell r="I7280" t="str">
            <v>S1_1_PGATE</v>
          </cell>
        </row>
        <row r="7281">
          <cell r="H7281" t="str">
            <v>1CMOS1.3</v>
          </cell>
          <cell r="I7281" t="str">
            <v>S1_AVDD33_MOSFET</v>
          </cell>
        </row>
        <row r="7282">
          <cell r="H7282" t="str">
            <v>1CMOS1.7</v>
          </cell>
          <cell r="I7282" t="str">
            <v>S1_1_VSENSE</v>
          </cell>
        </row>
        <row r="7283">
          <cell r="H7283" t="str">
            <v>1CMOS1.8</v>
          </cell>
          <cell r="I7283" t="str">
            <v>S1_1_VSENSE</v>
          </cell>
        </row>
        <row r="7284">
          <cell r="H7284" t="str">
            <v>1CMOS1.9</v>
          </cell>
          <cell r="I7284" t="str">
            <v>S1_1_VSENSE</v>
          </cell>
        </row>
        <row r="7285">
          <cell r="H7285" t="str">
            <v>1CMOS1.2</v>
          </cell>
          <cell r="I7285" t="str">
            <v>S1_1_NGATE</v>
          </cell>
        </row>
        <row r="7286">
          <cell r="H7286" t="str">
            <v>1CMOS1.1</v>
          </cell>
          <cell r="I7286" t="str">
            <v>MGND</v>
          </cell>
        </row>
        <row r="7287">
          <cell r="H7287" t="str">
            <v>1K11.1</v>
          </cell>
          <cell r="I7287" t="str">
            <v>VP12</v>
          </cell>
        </row>
        <row r="7288">
          <cell r="H7288" t="str">
            <v>1K11.4</v>
          </cell>
          <cell r="I7288" t="str">
            <v>S1_PGATE</v>
          </cell>
        </row>
        <row r="7289">
          <cell r="H7289" t="str">
            <v>1K11.9</v>
          </cell>
          <cell r="I7289" t="str">
            <v>S1_NGATE</v>
          </cell>
        </row>
        <row r="7290">
          <cell r="H7290" t="str">
            <v>1K11.12</v>
          </cell>
          <cell r="I7290" t="str">
            <v>S1_K11</v>
          </cell>
        </row>
        <row r="7291">
          <cell r="H7291" t="str">
            <v>1K11.3</v>
          </cell>
          <cell r="I7291" t="str">
            <v>S1_HSD286</v>
          </cell>
        </row>
        <row r="7292">
          <cell r="H7292" t="str">
            <v>1K11.10</v>
          </cell>
          <cell r="I7292" t="str">
            <v>S1_HSD287</v>
          </cell>
        </row>
        <row r="7293">
          <cell r="H7293" t="str">
            <v>1K11.5</v>
          </cell>
          <cell r="I7293" t="str">
            <v>S1_1_PGATE</v>
          </cell>
        </row>
        <row r="7294">
          <cell r="H7294" t="str">
            <v>1K11.8</v>
          </cell>
          <cell r="I7294" t="str">
            <v>S1_1_NGATE</v>
          </cell>
        </row>
        <row r="7295">
          <cell r="H7295" t="str">
            <v>1K34.10</v>
          </cell>
          <cell r="I7295" t="str">
            <v>S1_CKXTAL1</v>
          </cell>
        </row>
        <row r="7296">
          <cell r="H7296" t="str">
            <v>1K34.6</v>
          </cell>
          <cell r="I7296" t="str">
            <v>S1_CKXTAL2</v>
          </cell>
        </row>
        <row r="7297">
          <cell r="H7297" t="str">
            <v>1K34.3</v>
          </cell>
          <cell r="I7297" t="str">
            <v>DGND</v>
          </cell>
        </row>
        <row r="7298">
          <cell r="H7298" t="str">
            <v>1K34.2</v>
          </cell>
          <cell r="I7298" t="str">
            <v>S1_1_CKXTAL1</v>
          </cell>
        </row>
        <row r="7299">
          <cell r="H7299" t="str">
            <v>1K34.9</v>
          </cell>
          <cell r="I7299" t="str">
            <v>S1_2_CKXTAL1</v>
          </cell>
        </row>
        <row r="7300">
          <cell r="H7300" t="str">
            <v>1K34.4</v>
          </cell>
          <cell r="I7300" t="str">
            <v>S1_1_CKXTAL2</v>
          </cell>
        </row>
        <row r="7301">
          <cell r="H7301" t="str">
            <v>1K34.7</v>
          </cell>
          <cell r="I7301" t="str">
            <v>S1_2_CKXTAL2</v>
          </cell>
        </row>
        <row r="7302">
          <cell r="H7302" t="str">
            <v>1K34.1</v>
          </cell>
          <cell r="I7302" t="str">
            <v>S1_K34</v>
          </cell>
        </row>
        <row r="7303">
          <cell r="H7303" t="str">
            <v>1K34.5</v>
          </cell>
          <cell r="I7303" t="str">
            <v>S1_K34</v>
          </cell>
        </row>
        <row r="7304">
          <cell r="H7304" t="str">
            <v>1K34.8</v>
          </cell>
          <cell r="I7304" t="str">
            <v>VP5</v>
          </cell>
        </row>
        <row r="7305">
          <cell r="H7305" t="str">
            <v>1K39.10</v>
          </cell>
          <cell r="I7305" t="str">
            <v>S1_R_SPI_CSB</v>
          </cell>
        </row>
        <row r="7306">
          <cell r="H7306" t="str">
            <v>1K39.6</v>
          </cell>
          <cell r="I7306" t="str">
            <v>S1_R_SPI_SO</v>
          </cell>
        </row>
        <row r="7307">
          <cell r="H7307" t="str">
            <v>1K39.3</v>
          </cell>
          <cell r="I7307" t="str">
            <v>DGND</v>
          </cell>
        </row>
        <row r="7308">
          <cell r="H7308" t="str">
            <v>1K39.2</v>
          </cell>
          <cell r="I7308" t="str">
            <v>S1_SCANB_HSD136</v>
          </cell>
        </row>
        <row r="7309">
          <cell r="H7309" t="str">
            <v>1K39.9</v>
          </cell>
          <cell r="I7309" t="str">
            <v>S1_SPI_CSB_1</v>
          </cell>
        </row>
        <row r="7310">
          <cell r="H7310" t="str">
            <v>1K39.4</v>
          </cell>
          <cell r="I7310" t="str">
            <v>S1_SCANB_HSD109</v>
          </cell>
        </row>
        <row r="7311">
          <cell r="H7311" t="str">
            <v>1K39.7</v>
          </cell>
          <cell r="I7311" t="str">
            <v>S1_SPI_SO_1</v>
          </cell>
        </row>
        <row r="7312">
          <cell r="H7312" t="str">
            <v>1K39.1</v>
          </cell>
          <cell r="I7312" t="str">
            <v>S1_K39</v>
          </cell>
        </row>
        <row r="7313">
          <cell r="H7313" t="str">
            <v>1K39.5</v>
          </cell>
          <cell r="I7313" t="str">
            <v>S1_K39</v>
          </cell>
        </row>
        <row r="7314">
          <cell r="H7314" t="str">
            <v>1K39.8</v>
          </cell>
          <cell r="I7314" t="str">
            <v>VP5</v>
          </cell>
        </row>
        <row r="7315">
          <cell r="H7315" t="str">
            <v>1K40.10</v>
          </cell>
          <cell r="I7315" t="str">
            <v>S1_R_SPI_SCK</v>
          </cell>
        </row>
        <row r="7316">
          <cell r="H7316" t="str">
            <v>1K40.6</v>
          </cell>
          <cell r="I7316" t="str">
            <v>S1_R_SPI_SI</v>
          </cell>
        </row>
        <row r="7317">
          <cell r="H7317" t="str">
            <v>1K40.3</v>
          </cell>
          <cell r="I7317" t="str">
            <v>DGND</v>
          </cell>
        </row>
        <row r="7318">
          <cell r="H7318" t="str">
            <v>1K40.2</v>
          </cell>
          <cell r="I7318" t="str">
            <v>S1_SCANB_HSD134</v>
          </cell>
        </row>
        <row r="7319">
          <cell r="H7319" t="str">
            <v>1K40.9</v>
          </cell>
          <cell r="I7319" t="str">
            <v>S1_SPI_SCK_1</v>
          </cell>
        </row>
        <row r="7320">
          <cell r="H7320" t="str">
            <v>1K40.4</v>
          </cell>
          <cell r="I7320" t="str">
            <v>S1_SCANB_HSD133</v>
          </cell>
        </row>
        <row r="7321">
          <cell r="H7321" t="str">
            <v>1K40.7</v>
          </cell>
          <cell r="I7321" t="str">
            <v>S1_SPI_SI_1</v>
          </cell>
        </row>
        <row r="7322">
          <cell r="H7322" t="str">
            <v>1K40.1</v>
          </cell>
          <cell r="I7322" t="str">
            <v>S1_K40</v>
          </cell>
        </row>
        <row r="7323">
          <cell r="H7323" t="str">
            <v>1K40.5</v>
          </cell>
          <cell r="I7323" t="str">
            <v>S1_K40</v>
          </cell>
        </row>
        <row r="7324">
          <cell r="H7324" t="str">
            <v>1K40.8</v>
          </cell>
          <cell r="I7324" t="str">
            <v>VP5</v>
          </cell>
        </row>
        <row r="7325">
          <cell r="H7325" t="str">
            <v>1K42.10</v>
          </cell>
          <cell r="I7325" t="str">
            <v>S1_R_WP</v>
          </cell>
        </row>
        <row r="7326">
          <cell r="H7326" t="str">
            <v>1K42.6</v>
          </cell>
          <cell r="I7326" t="str">
            <v>S1_R_HOLD</v>
          </cell>
        </row>
        <row r="7327">
          <cell r="H7327" t="str">
            <v>1K42.3</v>
          </cell>
          <cell r="I7327" t="str">
            <v>DGND</v>
          </cell>
        </row>
        <row r="7328">
          <cell r="H7328" t="str">
            <v>1K42.2</v>
          </cell>
          <cell r="I7328" t="str">
            <v>S1_SCANB_HSD284</v>
          </cell>
        </row>
        <row r="7329">
          <cell r="H7329" t="str">
            <v>1K42.9</v>
          </cell>
          <cell r="I7329" t="str">
            <v>S1_WP_1</v>
          </cell>
        </row>
        <row r="7330">
          <cell r="H7330" t="str">
            <v>1K42.4</v>
          </cell>
          <cell r="I7330" t="str">
            <v>S1_SCANB_HSD285</v>
          </cell>
        </row>
        <row r="7331">
          <cell r="H7331" t="str">
            <v>1K42.7</v>
          </cell>
          <cell r="I7331" t="str">
            <v>S1_HOLD_1</v>
          </cell>
        </row>
        <row r="7332">
          <cell r="H7332" t="str">
            <v>1K42.1</v>
          </cell>
          <cell r="I7332" t="str">
            <v>S1_K42</v>
          </cell>
        </row>
        <row r="7333">
          <cell r="H7333" t="str">
            <v>1K42.5</v>
          </cell>
          <cell r="I7333" t="str">
            <v>S1_K42</v>
          </cell>
        </row>
        <row r="7334">
          <cell r="H7334" t="str">
            <v>1K42.8</v>
          </cell>
          <cell r="I7334" t="str">
            <v>VP5</v>
          </cell>
        </row>
        <row r="7335">
          <cell r="H7335" t="str">
            <v>1K55.10</v>
          </cell>
          <cell r="I7335" t="str">
            <v>S1_2_CKXTAL1</v>
          </cell>
        </row>
        <row r="7336">
          <cell r="H7336" t="str">
            <v>1K55.6</v>
          </cell>
          <cell r="I7336" t="str">
            <v>S1_2_CKXTAL2</v>
          </cell>
        </row>
        <row r="7337">
          <cell r="H7337" t="str">
            <v>1K55.3</v>
          </cell>
          <cell r="I7337" t="str">
            <v>DGND</v>
          </cell>
        </row>
        <row r="7338">
          <cell r="H7338" t="str">
            <v>1K55.2</v>
          </cell>
          <cell r="I7338" t="str">
            <v>S1_DCH_XI</v>
          </cell>
        </row>
        <row r="7339">
          <cell r="H7339" t="str">
            <v>1K55.9</v>
          </cell>
          <cell r="I7339" t="str">
            <v>SD1_CLK_XTAL_1</v>
          </cell>
        </row>
        <row r="7340">
          <cell r="H7340" t="str">
            <v>1K55.4</v>
          </cell>
          <cell r="I7340" t="str">
            <v>S1_DCH_XO</v>
          </cell>
        </row>
        <row r="7341">
          <cell r="H7341" t="str">
            <v>1K55.7</v>
          </cell>
          <cell r="I7341" t="str">
            <v>SD1_CLK_XTAL_2</v>
          </cell>
        </row>
        <row r="7342">
          <cell r="H7342" t="str">
            <v>1K55.1</v>
          </cell>
          <cell r="I7342" t="str">
            <v>S1_K55</v>
          </cell>
        </row>
        <row r="7343">
          <cell r="H7343" t="str">
            <v>1K55.5</v>
          </cell>
          <cell r="I7343" t="str">
            <v>S1_K55</v>
          </cell>
        </row>
        <row r="7344">
          <cell r="H7344" t="str">
            <v>1K55.8</v>
          </cell>
          <cell r="I7344" t="str">
            <v>VP5</v>
          </cell>
        </row>
        <row r="7345">
          <cell r="H7345" t="str">
            <v>1K82.1</v>
          </cell>
          <cell r="I7345" t="str">
            <v>VP12</v>
          </cell>
        </row>
        <row r="7346">
          <cell r="H7346" t="str">
            <v>1K82.4</v>
          </cell>
          <cell r="I7346" t="str">
            <v>S1_WAKE</v>
          </cell>
        </row>
        <row r="7347">
          <cell r="H7347" t="str">
            <v>1K82.9</v>
          </cell>
          <cell r="I7347">
            <v>0</v>
          </cell>
        </row>
        <row r="7348">
          <cell r="H7348" t="str">
            <v>1K82.12</v>
          </cell>
          <cell r="I7348" t="str">
            <v>S1_K82</v>
          </cell>
        </row>
        <row r="7349">
          <cell r="H7349" t="str">
            <v>1K82.3</v>
          </cell>
          <cell r="I7349" t="str">
            <v>S1_HSD145</v>
          </cell>
        </row>
        <row r="7350">
          <cell r="H7350" t="str">
            <v>1K82.10</v>
          </cell>
          <cell r="I7350">
            <v>0</v>
          </cell>
        </row>
        <row r="7351">
          <cell r="H7351" t="str">
            <v>1K82.5</v>
          </cell>
          <cell r="I7351" t="str">
            <v>S1_1_WAKE</v>
          </cell>
        </row>
        <row r="7352">
          <cell r="H7352" t="str">
            <v>1K82.8</v>
          </cell>
          <cell r="I7352">
            <v>0</v>
          </cell>
        </row>
        <row r="7353">
          <cell r="H7353" t="str">
            <v>1K222.1</v>
          </cell>
          <cell r="I7353" t="str">
            <v>VP12</v>
          </cell>
        </row>
        <row r="7354">
          <cell r="H7354" t="str">
            <v>1K222.4</v>
          </cell>
          <cell r="I7354" t="str">
            <v>S1_VO09</v>
          </cell>
        </row>
        <row r="7355">
          <cell r="H7355" t="str">
            <v>1K222.9</v>
          </cell>
          <cell r="I7355">
            <v>0</v>
          </cell>
        </row>
        <row r="7356">
          <cell r="H7356" t="str">
            <v>1K222.12</v>
          </cell>
          <cell r="I7356" t="str">
            <v>S1_K222</v>
          </cell>
        </row>
        <row r="7357">
          <cell r="H7357" t="str">
            <v>1K222.3</v>
          </cell>
          <cell r="I7357">
            <v>0</v>
          </cell>
        </row>
        <row r="7358">
          <cell r="H7358" t="str">
            <v>1K222.10</v>
          </cell>
          <cell r="I7358">
            <v>0</v>
          </cell>
        </row>
        <row r="7359">
          <cell r="H7359" t="str">
            <v>1K222.5</v>
          </cell>
          <cell r="I7359" t="str">
            <v>S1_HSD288</v>
          </cell>
        </row>
        <row r="7360">
          <cell r="H7360" t="str">
            <v>1K222.8</v>
          </cell>
          <cell r="I7360">
            <v>0</v>
          </cell>
        </row>
        <row r="7361">
          <cell r="H7361" t="str">
            <v>1K223.1</v>
          </cell>
          <cell r="I7361" t="str">
            <v>VP12</v>
          </cell>
        </row>
        <row r="7362">
          <cell r="H7362" t="str">
            <v>1K223.4</v>
          </cell>
          <cell r="I7362" t="str">
            <v>S1_VSENSE</v>
          </cell>
        </row>
        <row r="7363">
          <cell r="H7363" t="str">
            <v>1K223.9</v>
          </cell>
          <cell r="I7363">
            <v>0</v>
          </cell>
        </row>
        <row r="7364">
          <cell r="H7364" t="str">
            <v>1K223.12</v>
          </cell>
          <cell r="I7364" t="str">
            <v>S1_K223</v>
          </cell>
        </row>
        <row r="7365">
          <cell r="H7365" t="str">
            <v>1K223.3</v>
          </cell>
          <cell r="I7365" t="str">
            <v>S1_HSD292</v>
          </cell>
        </row>
        <row r="7366">
          <cell r="H7366" t="str">
            <v>1K223.10</v>
          </cell>
          <cell r="I7366">
            <v>0</v>
          </cell>
        </row>
        <row r="7367">
          <cell r="H7367" t="str">
            <v>1K223.5</v>
          </cell>
          <cell r="I7367" t="str">
            <v>S1_1_VSENSE</v>
          </cell>
        </row>
        <row r="7368">
          <cell r="H7368" t="str">
            <v>1K223.8</v>
          </cell>
          <cell r="I7368">
            <v>0</v>
          </cell>
        </row>
        <row r="7369">
          <cell r="H7369" t="str">
            <v>1L3.1</v>
          </cell>
          <cell r="I7369" t="str">
            <v>S1_1_VSENSE</v>
          </cell>
        </row>
        <row r="7370">
          <cell r="H7370" t="str">
            <v>1L3.2</v>
          </cell>
          <cell r="I7370" t="str">
            <v>S1_VO09</v>
          </cell>
        </row>
        <row r="7371">
          <cell r="H7371" t="str">
            <v>1Q11.1</v>
          </cell>
          <cell r="I7371" t="str">
            <v>S1_QB_K11</v>
          </cell>
        </row>
        <row r="7372">
          <cell r="H7372" t="str">
            <v>1Q11.3</v>
          </cell>
          <cell r="I7372" t="str">
            <v>S1_K11</v>
          </cell>
        </row>
        <row r="7373">
          <cell r="H7373" t="str">
            <v>1Q11.2</v>
          </cell>
          <cell r="I7373" t="str">
            <v>DGND</v>
          </cell>
        </row>
        <row r="7374">
          <cell r="H7374" t="str">
            <v>1Q34.1</v>
          </cell>
          <cell r="I7374" t="str">
            <v>S1_QB_K34</v>
          </cell>
        </row>
        <row r="7375">
          <cell r="H7375" t="str">
            <v>1Q34.3</v>
          </cell>
          <cell r="I7375" t="str">
            <v>S1_K34</v>
          </cell>
        </row>
        <row r="7376">
          <cell r="H7376" t="str">
            <v>1Q34.2</v>
          </cell>
          <cell r="I7376" t="str">
            <v>DGND</v>
          </cell>
        </row>
        <row r="7377">
          <cell r="H7377" t="str">
            <v>1Q39.1</v>
          </cell>
          <cell r="I7377" t="str">
            <v>S1_QB_K39</v>
          </cell>
        </row>
        <row r="7378">
          <cell r="H7378" t="str">
            <v>1Q39.3</v>
          </cell>
          <cell r="I7378" t="str">
            <v>S1_K39</v>
          </cell>
        </row>
        <row r="7379">
          <cell r="H7379" t="str">
            <v>1Q39.2</v>
          </cell>
          <cell r="I7379" t="str">
            <v>DGND</v>
          </cell>
        </row>
        <row r="7380">
          <cell r="H7380" t="str">
            <v>1Q40.1</v>
          </cell>
          <cell r="I7380" t="str">
            <v>S1_QB_K40</v>
          </cell>
        </row>
        <row r="7381">
          <cell r="H7381" t="str">
            <v>1Q40.3</v>
          </cell>
          <cell r="I7381" t="str">
            <v>S1_K40</v>
          </cell>
        </row>
        <row r="7382">
          <cell r="H7382" t="str">
            <v>1Q40.2</v>
          </cell>
          <cell r="I7382" t="str">
            <v>DGND</v>
          </cell>
        </row>
        <row r="7383">
          <cell r="H7383" t="str">
            <v>1Q42.1</v>
          </cell>
          <cell r="I7383" t="str">
            <v>S1_QB_K42</v>
          </cell>
        </row>
        <row r="7384">
          <cell r="H7384" t="str">
            <v>1Q42.3</v>
          </cell>
          <cell r="I7384" t="str">
            <v>S1_K42</v>
          </cell>
        </row>
        <row r="7385">
          <cell r="H7385" t="str">
            <v>1Q42.2</v>
          </cell>
          <cell r="I7385" t="str">
            <v>DGND</v>
          </cell>
        </row>
        <row r="7386">
          <cell r="H7386" t="str">
            <v>1Q55.1</v>
          </cell>
          <cell r="I7386" t="str">
            <v>S1_QB_K55</v>
          </cell>
        </row>
        <row r="7387">
          <cell r="H7387" t="str">
            <v>1Q55.3</v>
          </cell>
          <cell r="I7387" t="str">
            <v>S1_K55</v>
          </cell>
        </row>
        <row r="7388">
          <cell r="H7388" t="str">
            <v>1Q55.2</v>
          </cell>
          <cell r="I7388" t="str">
            <v>DGND</v>
          </cell>
        </row>
        <row r="7389">
          <cell r="H7389" t="str">
            <v>1Q82.1</v>
          </cell>
          <cell r="I7389" t="str">
            <v>S1_QB_K82</v>
          </cell>
        </row>
        <row r="7390">
          <cell r="H7390" t="str">
            <v>1Q82.3</v>
          </cell>
          <cell r="I7390" t="str">
            <v>S1_K82</v>
          </cell>
        </row>
        <row r="7391">
          <cell r="H7391" t="str">
            <v>1Q82.2</v>
          </cell>
          <cell r="I7391" t="str">
            <v>DGND</v>
          </cell>
        </row>
        <row r="7392">
          <cell r="H7392" t="str">
            <v>1Q222.1</v>
          </cell>
          <cell r="I7392" t="str">
            <v>S1_QB_K222</v>
          </cell>
        </row>
        <row r="7393">
          <cell r="H7393" t="str">
            <v>1Q222.3</v>
          </cell>
          <cell r="I7393" t="str">
            <v>S1_K222</v>
          </cell>
        </row>
        <row r="7394">
          <cell r="H7394" t="str">
            <v>1Q222.2</v>
          </cell>
          <cell r="I7394" t="str">
            <v>DGND</v>
          </cell>
        </row>
        <row r="7395">
          <cell r="H7395" t="str">
            <v>1Q223.1</v>
          </cell>
          <cell r="I7395" t="str">
            <v>S1_QB_K223</v>
          </cell>
        </row>
        <row r="7396">
          <cell r="H7396" t="str">
            <v>1Q223.3</v>
          </cell>
          <cell r="I7396" t="str">
            <v>S1_K223</v>
          </cell>
        </row>
        <row r="7397">
          <cell r="H7397" t="str">
            <v>1Q223.2</v>
          </cell>
          <cell r="I7397" t="str">
            <v>DGND</v>
          </cell>
        </row>
        <row r="7398">
          <cell r="H7398" t="str">
            <v>1R109.1</v>
          </cell>
          <cell r="I7398" t="str">
            <v>S1_SPI_CSB_1</v>
          </cell>
        </row>
        <row r="7399">
          <cell r="H7399" t="str">
            <v>1R109.2</v>
          </cell>
          <cell r="I7399" t="str">
            <v>SC_FLASH_3V3</v>
          </cell>
        </row>
        <row r="7400">
          <cell r="H7400" t="str">
            <v>1R267.1</v>
          </cell>
          <cell r="I7400" t="str">
            <v>S1_HOLD_1</v>
          </cell>
        </row>
        <row r="7401">
          <cell r="H7401" t="str">
            <v>1R267.2</v>
          </cell>
          <cell r="I7401" t="str">
            <v>SC_FLASH_3V3</v>
          </cell>
        </row>
        <row r="7402">
          <cell r="H7402" t="str">
            <v>1R268.1</v>
          </cell>
          <cell r="I7402" t="str">
            <v>SC_FLASH_3V3</v>
          </cell>
        </row>
        <row r="7403">
          <cell r="H7403" t="str">
            <v>1R268.2</v>
          </cell>
          <cell r="I7403" t="str">
            <v>S1_WP_1</v>
          </cell>
        </row>
        <row r="7404">
          <cell r="H7404" t="str">
            <v>1R276.1</v>
          </cell>
          <cell r="I7404" t="str">
            <v>S1_1_WAKE</v>
          </cell>
        </row>
        <row r="7405">
          <cell r="H7405" t="str">
            <v>1R276.2</v>
          </cell>
          <cell r="I7405" t="str">
            <v>S1_VBAT</v>
          </cell>
        </row>
        <row r="7406">
          <cell r="H7406" t="str">
            <v>1R342.1</v>
          </cell>
          <cell r="I7406" t="str">
            <v>S1_TAPSL0_HIGH</v>
          </cell>
        </row>
        <row r="7407">
          <cell r="H7407" t="str">
            <v>1R342.2</v>
          </cell>
          <cell r="I7407" t="str">
            <v>SG1_SRC_DVDD33</v>
          </cell>
        </row>
        <row r="7408">
          <cell r="H7408" t="str">
            <v>1R343.1</v>
          </cell>
          <cell r="I7408" t="str">
            <v>S1_TAPSL0_LOW</v>
          </cell>
        </row>
        <row r="7409">
          <cell r="H7409" t="str">
            <v>1R343.2</v>
          </cell>
          <cell r="I7409" t="str">
            <v>DGND</v>
          </cell>
        </row>
        <row r="7410">
          <cell r="H7410" t="str">
            <v>1R344.1</v>
          </cell>
          <cell r="I7410" t="str">
            <v>S1_TAPSL1_HIGH</v>
          </cell>
        </row>
        <row r="7411">
          <cell r="H7411" t="str">
            <v>1R344.2</v>
          </cell>
          <cell r="I7411" t="str">
            <v>SG1_SRC_DVDD33</v>
          </cell>
        </row>
        <row r="7412">
          <cell r="H7412" t="str">
            <v>1R345.1</v>
          </cell>
          <cell r="I7412" t="str">
            <v>S1_TAPSL1_LOW</v>
          </cell>
        </row>
        <row r="7413">
          <cell r="H7413" t="str">
            <v>1R345.2</v>
          </cell>
          <cell r="I7413" t="str">
            <v>DGND</v>
          </cell>
        </row>
        <row r="7414">
          <cell r="H7414" t="str">
            <v>1RD73.1</v>
          </cell>
          <cell r="I7414" t="str">
            <v>S1_SPI_CSB</v>
          </cell>
        </row>
        <row r="7415">
          <cell r="H7415" t="str">
            <v>1RD73.2</v>
          </cell>
          <cell r="I7415" t="str">
            <v>S1_R_SPI_CSB</v>
          </cell>
        </row>
        <row r="7416">
          <cell r="H7416" t="str">
            <v>1RD74.1</v>
          </cell>
          <cell r="I7416" t="str">
            <v>S1_SPI_SO</v>
          </cell>
        </row>
        <row r="7417">
          <cell r="H7417" t="str">
            <v>1RD74.2</v>
          </cell>
          <cell r="I7417" t="str">
            <v>S1_R_SPI_SO</v>
          </cell>
        </row>
        <row r="7418">
          <cell r="H7418" t="str">
            <v>1RD75.1</v>
          </cell>
          <cell r="I7418" t="str">
            <v>S1_SPI_SCK</v>
          </cell>
        </row>
        <row r="7419">
          <cell r="H7419" t="str">
            <v>1RD75.2</v>
          </cell>
          <cell r="I7419" t="str">
            <v>S1_R_SPI_SCK</v>
          </cell>
        </row>
        <row r="7420">
          <cell r="H7420" t="str">
            <v>1RD76.1</v>
          </cell>
          <cell r="I7420" t="str">
            <v>S1_SPI_SI</v>
          </cell>
        </row>
        <row r="7421">
          <cell r="H7421" t="str">
            <v>1RD76.2</v>
          </cell>
          <cell r="I7421" t="str">
            <v>S1_R_SPI_SI</v>
          </cell>
        </row>
        <row r="7422">
          <cell r="H7422" t="str">
            <v>1RD77.1</v>
          </cell>
          <cell r="I7422" t="str">
            <v>S1_WP</v>
          </cell>
        </row>
        <row r="7423">
          <cell r="H7423" t="str">
            <v>1RD77.2</v>
          </cell>
          <cell r="I7423" t="str">
            <v>S1_R_WP</v>
          </cell>
        </row>
        <row r="7424">
          <cell r="H7424" t="str">
            <v>1RD78.1</v>
          </cell>
          <cell r="I7424" t="str">
            <v>S1_HOLD</v>
          </cell>
        </row>
        <row r="7425">
          <cell r="H7425" t="str">
            <v>1RD78.2</v>
          </cell>
          <cell r="I7425" t="str">
            <v>S1_R_HOLD</v>
          </cell>
        </row>
        <row r="7426">
          <cell r="H7426" t="str">
            <v>1RD79.1</v>
          </cell>
          <cell r="I7426" t="str">
            <v>S1_TAPSL0</v>
          </cell>
        </row>
        <row r="7427">
          <cell r="H7427" t="str">
            <v>1RD79.2</v>
          </cell>
          <cell r="I7427" t="str">
            <v>S1_SCAND_HSD042</v>
          </cell>
        </row>
        <row r="7428">
          <cell r="H7428" t="str">
            <v>1RD80.1</v>
          </cell>
          <cell r="I7428" t="str">
            <v>S1_TAPSL1</v>
          </cell>
        </row>
        <row r="7429">
          <cell r="H7429" t="str">
            <v>1RD80.2</v>
          </cell>
          <cell r="I7429" t="str">
            <v>S1_SCAND_HSD035</v>
          </cell>
        </row>
        <row r="7430">
          <cell r="H7430" t="str">
            <v>1RD97.1</v>
          </cell>
          <cell r="I7430" t="str">
            <v>S1_SCAND_HSD292</v>
          </cell>
        </row>
        <row r="7431">
          <cell r="H7431" t="str">
            <v>1RD97.2</v>
          </cell>
          <cell r="I7431" t="str">
            <v>S1_TDO</v>
          </cell>
        </row>
        <row r="7432">
          <cell r="H7432" t="str">
            <v>1RQ11.1</v>
          </cell>
          <cell r="I7432" t="str">
            <v>S1_QB_K11</v>
          </cell>
        </row>
        <row r="7433">
          <cell r="H7433" t="str">
            <v>1RQ11.2</v>
          </cell>
          <cell r="I7433" t="str">
            <v>SC_HSD_K11</v>
          </cell>
        </row>
        <row r="7434">
          <cell r="H7434" t="str">
            <v>1RQ34.1</v>
          </cell>
          <cell r="I7434" t="str">
            <v>S1_QB_K34</v>
          </cell>
        </row>
        <row r="7435">
          <cell r="H7435" t="str">
            <v>1RQ34.2</v>
          </cell>
          <cell r="I7435" t="str">
            <v>SC_HSD_K34</v>
          </cell>
        </row>
        <row r="7436">
          <cell r="H7436" t="str">
            <v>1RQ39.1</v>
          </cell>
          <cell r="I7436" t="str">
            <v>S1_QB_K39</v>
          </cell>
        </row>
        <row r="7437">
          <cell r="H7437" t="str">
            <v>1RQ39.2</v>
          </cell>
          <cell r="I7437" t="str">
            <v>SC_HSD_K39</v>
          </cell>
        </row>
        <row r="7438">
          <cell r="H7438" t="str">
            <v>1RQ40.1</v>
          </cell>
          <cell r="I7438" t="str">
            <v>S1_QB_K40</v>
          </cell>
        </row>
        <row r="7439">
          <cell r="H7439" t="str">
            <v>1RQ40.2</v>
          </cell>
          <cell r="I7439" t="str">
            <v>SC_HSD_K40</v>
          </cell>
        </row>
        <row r="7440">
          <cell r="H7440" t="str">
            <v>1RQ42.1</v>
          </cell>
          <cell r="I7440" t="str">
            <v>S1_QB_K42</v>
          </cell>
        </row>
        <row r="7441">
          <cell r="H7441" t="str">
            <v>1RQ42.2</v>
          </cell>
          <cell r="I7441" t="str">
            <v>SC_HSD_K42</v>
          </cell>
        </row>
        <row r="7442">
          <cell r="H7442" t="str">
            <v>1RQ55.1</v>
          </cell>
          <cell r="I7442" t="str">
            <v>S1_QB_K55</v>
          </cell>
        </row>
        <row r="7443">
          <cell r="H7443" t="str">
            <v>1RQ55.2</v>
          </cell>
          <cell r="I7443" t="str">
            <v>SC_HSD_K55</v>
          </cell>
        </row>
        <row r="7444">
          <cell r="H7444" t="str">
            <v>1RQ82.1</v>
          </cell>
          <cell r="I7444" t="str">
            <v>S1_QB_K82</v>
          </cell>
        </row>
        <row r="7445">
          <cell r="H7445" t="str">
            <v>1RQ82.2</v>
          </cell>
          <cell r="I7445" t="str">
            <v>SC_HSD_K82</v>
          </cell>
        </row>
        <row r="7446">
          <cell r="H7446" t="str">
            <v>1RQ222.1</v>
          </cell>
          <cell r="I7446" t="str">
            <v>S1_QB_K222</v>
          </cell>
        </row>
        <row r="7447">
          <cell r="H7447" t="str">
            <v>1RQ222.2</v>
          </cell>
          <cell r="I7447" t="str">
            <v>SC_HSD_K222</v>
          </cell>
        </row>
        <row r="7448">
          <cell r="H7448" t="str">
            <v>1RQ223.1</v>
          </cell>
          <cell r="I7448" t="str">
            <v>S1_QB_K223</v>
          </cell>
        </row>
        <row r="7449">
          <cell r="H7449" t="str">
            <v>1RQ223.2</v>
          </cell>
          <cell r="I7449" t="str">
            <v>SC_HSD_K223</v>
          </cell>
        </row>
        <row r="7450">
          <cell r="H7450" t="str">
            <v>1SPI1.6</v>
          </cell>
          <cell r="I7450" t="str">
            <v>S1_SPI_SCK_1</v>
          </cell>
        </row>
        <row r="7451">
          <cell r="H7451" t="str">
            <v>1SPI1.1</v>
          </cell>
          <cell r="I7451" t="str">
            <v>S1_SPI_CSB_1</v>
          </cell>
        </row>
        <row r="7452">
          <cell r="H7452" t="str">
            <v>1SPI1.5</v>
          </cell>
          <cell r="I7452" t="str">
            <v>S1_SPI_SI_1</v>
          </cell>
        </row>
        <row r="7453">
          <cell r="H7453" t="str">
            <v>1SPI1.2</v>
          </cell>
          <cell r="I7453" t="str">
            <v>S1_SPI_SO_1</v>
          </cell>
        </row>
        <row r="7454">
          <cell r="H7454" t="str">
            <v>1SPI1.4</v>
          </cell>
          <cell r="I7454" t="str">
            <v>DGND</v>
          </cell>
        </row>
        <row r="7455">
          <cell r="H7455" t="str">
            <v>1SPI1.7</v>
          </cell>
          <cell r="I7455" t="str">
            <v>S1_HOLD_1</v>
          </cell>
        </row>
        <row r="7456">
          <cell r="H7456" t="str">
            <v>1SPI1.8</v>
          </cell>
          <cell r="I7456" t="str">
            <v>SC_FLASH_3V3</v>
          </cell>
        </row>
        <row r="7457">
          <cell r="H7457" t="str">
            <v>1SPI1.3</v>
          </cell>
          <cell r="I7457" t="str">
            <v>S1_WP_1</v>
          </cell>
        </row>
        <row r="7458">
          <cell r="H7458" t="str">
            <v>1Y7.1</v>
          </cell>
          <cell r="I7458" t="str">
            <v>S1_1_CKXTAL2</v>
          </cell>
        </row>
        <row r="7459">
          <cell r="H7459" t="str">
            <v>1Y7.2</v>
          </cell>
          <cell r="I7459" t="str">
            <v>DGND</v>
          </cell>
        </row>
        <row r="7460">
          <cell r="H7460" t="str">
            <v>1Y7.3</v>
          </cell>
          <cell r="I7460" t="str">
            <v>S1_1_CKXTAL1</v>
          </cell>
        </row>
        <row r="7461">
          <cell r="H7461" t="str">
            <v>1Y7.4</v>
          </cell>
          <cell r="I7461" t="str">
            <v>DGND</v>
          </cell>
        </row>
        <row r="7462">
          <cell r="H7462" t="str">
            <v>S1_MGND1.1</v>
          </cell>
          <cell r="I7462" t="str">
            <v>MGND</v>
          </cell>
        </row>
        <row r="7463">
          <cell r="H7463" t="str">
            <v>S1_MGND2.1</v>
          </cell>
          <cell r="I7463" t="str">
            <v>MGND</v>
          </cell>
        </row>
        <row r="7464">
          <cell r="H7464" t="str">
            <v>S1_MGND3.1</v>
          </cell>
          <cell r="I7464" t="str">
            <v>MGND</v>
          </cell>
        </row>
        <row r="7465">
          <cell r="H7465" t="str">
            <v>S1_MGND4.1</v>
          </cell>
          <cell r="I7465" t="str">
            <v>MGND</v>
          </cell>
        </row>
        <row r="7466">
          <cell r="H7466" t="str">
            <v>S1_TAPSL0.1</v>
          </cell>
          <cell r="I7466" t="str">
            <v>S1_TAPSL0_HIGH</v>
          </cell>
        </row>
        <row r="7467">
          <cell r="H7467" t="str">
            <v>S1_TAPSL0.2</v>
          </cell>
          <cell r="I7467" t="str">
            <v>S1_SCAND_HSD042</v>
          </cell>
        </row>
        <row r="7468">
          <cell r="H7468" t="str">
            <v>S1_TAPSL0.3</v>
          </cell>
          <cell r="I7468" t="str">
            <v>S1_TAPSL0_LOW</v>
          </cell>
        </row>
        <row r="7469">
          <cell r="H7469" t="str">
            <v>S1_TAPSL1.1</v>
          </cell>
          <cell r="I7469" t="str">
            <v>S1_TAPSL1_HIGH</v>
          </cell>
        </row>
        <row r="7470">
          <cell r="H7470" t="str">
            <v>S1_TAPSL1.2</v>
          </cell>
          <cell r="I7470" t="str">
            <v>S1_SCAND_HSD035</v>
          </cell>
        </row>
        <row r="7471">
          <cell r="H7471" t="str">
            <v>S1_TAPSL1.3</v>
          </cell>
          <cell r="I7471" t="str">
            <v>S1_TAPSL1_LOW</v>
          </cell>
        </row>
        <row r="7472">
          <cell r="H7472" t="str">
            <v>S1_VO09.1</v>
          </cell>
          <cell r="I7472" t="str">
            <v>S1_VO09</v>
          </cell>
        </row>
        <row r="7473">
          <cell r="H7473" t="str">
            <v>SITE1.F5</v>
          </cell>
          <cell r="I7473" t="str">
            <v>S1_NGATE</v>
          </cell>
        </row>
        <row r="7474">
          <cell r="H7474" t="str">
            <v>SITE1.H5</v>
          </cell>
          <cell r="I7474" t="str">
            <v>S1_PGATE</v>
          </cell>
        </row>
        <row r="7475">
          <cell r="H7475" t="str">
            <v>SITE1.L16</v>
          </cell>
          <cell r="I7475" t="str">
            <v>S1_SPI_CSB</v>
          </cell>
        </row>
        <row r="7476">
          <cell r="H7476" t="str">
            <v>SITE1.P16</v>
          </cell>
          <cell r="I7476" t="str">
            <v>S1_SPI_SCK</v>
          </cell>
        </row>
        <row r="7477">
          <cell r="H7477" t="str">
            <v>SITE1.R16</v>
          </cell>
          <cell r="I7477" t="str">
            <v>S1_SPI_SI</v>
          </cell>
        </row>
        <row r="7478">
          <cell r="H7478" t="str">
            <v>SITE1.M16</v>
          </cell>
          <cell r="I7478" t="str">
            <v>S1_SPI_SO</v>
          </cell>
        </row>
        <row r="7479">
          <cell r="H7479" t="str">
            <v>SITE1.K16</v>
          </cell>
          <cell r="I7479" t="str">
            <v>S1_WP</v>
          </cell>
        </row>
        <row r="7480">
          <cell r="H7480" t="str">
            <v>SITE1.N16</v>
          </cell>
          <cell r="I7480" t="str">
            <v>S1_HOLD</v>
          </cell>
        </row>
        <row r="7481">
          <cell r="H7481" t="str">
            <v>SITE1.P2</v>
          </cell>
          <cell r="I7481" t="str">
            <v>S1_TAPSL0</v>
          </cell>
        </row>
        <row r="7482">
          <cell r="H7482" t="str">
            <v>SITE1.R2</v>
          </cell>
          <cell r="I7482" t="str">
            <v>S1_TAPSL1</v>
          </cell>
        </row>
        <row r="7483">
          <cell r="H7483" t="str">
            <v>SITE1.H16</v>
          </cell>
          <cell r="I7483" t="str">
            <v>S1_TDO</v>
          </cell>
        </row>
        <row r="7484">
          <cell r="H7484" t="str">
            <v>SITE1.G4</v>
          </cell>
          <cell r="I7484" t="str">
            <v>S1_VO09</v>
          </cell>
        </row>
        <row r="7485">
          <cell r="H7485" t="str">
            <v>SITE1.F4</v>
          </cell>
          <cell r="I7485" t="str">
            <v>S1_VSENSE</v>
          </cell>
        </row>
        <row r="7486">
          <cell r="H7486" t="str">
            <v>SITE1.K4</v>
          </cell>
          <cell r="I7486" t="str">
            <v>S1_WAKE</v>
          </cell>
        </row>
        <row r="7487">
          <cell r="H7487" t="str">
            <v>SITE1.A13</v>
          </cell>
          <cell r="I7487" t="str">
            <v>S1_CKXTAL1</v>
          </cell>
        </row>
        <row r="7488">
          <cell r="H7488" t="str">
            <v>SITE1.A12</v>
          </cell>
          <cell r="I7488" t="str">
            <v>S1_CKXTAL2</v>
          </cell>
        </row>
        <row r="7489">
          <cell r="H7489" t="str">
            <v>1BDG15.1</v>
          </cell>
          <cell r="I7489" t="str">
            <v>MGND</v>
          </cell>
        </row>
        <row r="7490">
          <cell r="H7490" t="str">
            <v>1BDG15.2</v>
          </cell>
          <cell r="I7490" t="str">
            <v>DGND</v>
          </cell>
        </row>
        <row r="7491">
          <cell r="H7491" t="str">
            <v>1BDG16.1</v>
          </cell>
          <cell r="I7491" t="str">
            <v>MGND</v>
          </cell>
        </row>
        <row r="7492">
          <cell r="H7492" t="str">
            <v>1BDG16.2</v>
          </cell>
          <cell r="I7492" t="str">
            <v>DGND</v>
          </cell>
        </row>
        <row r="7493">
          <cell r="H7493" t="str">
            <v>1BDG17.1</v>
          </cell>
          <cell r="I7493" t="str">
            <v>DGND</v>
          </cell>
        </row>
        <row r="7494">
          <cell r="H7494" t="str">
            <v>1BDG17.2</v>
          </cell>
          <cell r="I7494" t="str">
            <v>MGND</v>
          </cell>
        </row>
        <row r="7495">
          <cell r="H7495" t="str">
            <v>1BDG18.1</v>
          </cell>
          <cell r="I7495" t="str">
            <v>DGND</v>
          </cell>
        </row>
        <row r="7496">
          <cell r="H7496" t="str">
            <v>1BDG18.2</v>
          </cell>
          <cell r="I7496" t="str">
            <v>MGND</v>
          </cell>
        </row>
        <row r="7497">
          <cell r="H7497" t="str">
            <v>1C75.1</v>
          </cell>
          <cell r="I7497" t="str">
            <v>DGND</v>
          </cell>
        </row>
        <row r="7498">
          <cell r="H7498" t="str">
            <v>1C75.2</v>
          </cell>
          <cell r="I7498" t="str">
            <v>SG1_CKXTAL1</v>
          </cell>
        </row>
        <row r="7499">
          <cell r="H7499" t="str">
            <v>1C76.1</v>
          </cell>
          <cell r="I7499" t="str">
            <v>DGND</v>
          </cell>
        </row>
        <row r="7500">
          <cell r="H7500" t="str">
            <v>1C76.2</v>
          </cell>
          <cell r="I7500" t="str">
            <v>SG1_CKXTAL2</v>
          </cell>
        </row>
        <row r="7501">
          <cell r="H7501" t="str">
            <v>1C77.1</v>
          </cell>
          <cell r="I7501" t="str">
            <v>SG1_FLASH_3V3</v>
          </cell>
        </row>
        <row r="7502">
          <cell r="H7502" t="str">
            <v>1C77.2</v>
          </cell>
          <cell r="I7502" t="str">
            <v>DGND</v>
          </cell>
        </row>
        <row r="7503">
          <cell r="H7503" t="str">
            <v>1GOLDEN0.F5</v>
          </cell>
          <cell r="I7503" t="str">
            <v>SG1_NGATE</v>
          </cell>
        </row>
        <row r="7504">
          <cell r="H7504" t="str">
            <v>1GOLDEN0.H5</v>
          </cell>
          <cell r="I7504" t="str">
            <v>SG1_PGATE</v>
          </cell>
        </row>
        <row r="7505">
          <cell r="H7505" t="str">
            <v>1GOLDEN0.L16</v>
          </cell>
          <cell r="I7505" t="str">
            <v>SG1_SPI_CSB</v>
          </cell>
        </row>
        <row r="7506">
          <cell r="H7506" t="str">
            <v>1GOLDEN0.P16</v>
          </cell>
          <cell r="I7506" t="str">
            <v>SG1_SPI_SCK</v>
          </cell>
        </row>
        <row r="7507">
          <cell r="H7507" t="str">
            <v>1GOLDEN0.R16</v>
          </cell>
          <cell r="I7507" t="str">
            <v>SG1_SPI_SI</v>
          </cell>
        </row>
        <row r="7508">
          <cell r="H7508" t="str">
            <v>1GOLDEN0.M16</v>
          </cell>
          <cell r="I7508" t="str">
            <v>SG1_SPI_SO</v>
          </cell>
        </row>
        <row r="7509">
          <cell r="H7509" t="str">
            <v>1GOLDEN0.K16</v>
          </cell>
          <cell r="I7509" t="str">
            <v>SG1_WP</v>
          </cell>
        </row>
        <row r="7510">
          <cell r="H7510" t="str">
            <v>1GOLDEN0.N16</v>
          </cell>
          <cell r="I7510" t="str">
            <v>SG1_HOLD</v>
          </cell>
        </row>
        <row r="7511">
          <cell r="H7511" t="str">
            <v>1GOLDEN0.P2</v>
          </cell>
          <cell r="I7511" t="str">
            <v>SG1_TAPSL0</v>
          </cell>
        </row>
        <row r="7512">
          <cell r="H7512" t="str">
            <v>1GOLDEN0.R2</v>
          </cell>
          <cell r="I7512" t="str">
            <v>SG1_TAPSL1</v>
          </cell>
        </row>
        <row r="7513">
          <cell r="H7513" t="str">
            <v>1GOLDEN0.H16</v>
          </cell>
          <cell r="I7513" t="str">
            <v>S1_HSD293</v>
          </cell>
        </row>
        <row r="7514">
          <cell r="H7514" t="str">
            <v>1GOLDEN0.G4</v>
          </cell>
          <cell r="I7514" t="str">
            <v>SG1_VO09</v>
          </cell>
        </row>
        <row r="7515">
          <cell r="H7515" t="str">
            <v>1GOLDEN0.F4</v>
          </cell>
          <cell r="I7515" t="str">
            <v>SG1_VSENSE</v>
          </cell>
        </row>
        <row r="7516">
          <cell r="H7516" t="str">
            <v>1GOLDEN0.K4</v>
          </cell>
          <cell r="I7516" t="str">
            <v>SG1_WAKE</v>
          </cell>
        </row>
        <row r="7517">
          <cell r="H7517" t="str">
            <v>1GOLDEN0.A13</v>
          </cell>
          <cell r="I7517" t="str">
            <v>SG1_CKXTAL1</v>
          </cell>
        </row>
        <row r="7518">
          <cell r="H7518" t="str">
            <v>1GOLDEN0.A12</v>
          </cell>
          <cell r="I7518" t="str">
            <v>SG1_CKXTAL2</v>
          </cell>
        </row>
        <row r="7519">
          <cell r="H7519" t="str">
            <v>1R1.1</v>
          </cell>
          <cell r="I7519" t="str">
            <v>DGND</v>
          </cell>
        </row>
        <row r="7520">
          <cell r="H7520" t="str">
            <v>1R1.2</v>
          </cell>
          <cell r="I7520" t="str">
            <v>SG1_SPI_SO</v>
          </cell>
        </row>
        <row r="7521">
          <cell r="H7521" t="str">
            <v>1R26.1</v>
          </cell>
          <cell r="I7521" t="str">
            <v>SG1_WAKE</v>
          </cell>
        </row>
        <row r="7522">
          <cell r="H7522" t="str">
            <v>1R26.2</v>
          </cell>
          <cell r="I7522" t="str">
            <v>DGND</v>
          </cell>
        </row>
        <row r="7523">
          <cell r="H7523" t="str">
            <v>1R31.1</v>
          </cell>
          <cell r="I7523" t="str">
            <v>SG1_FLASH_3V3</v>
          </cell>
        </row>
        <row r="7524">
          <cell r="H7524" t="str">
            <v>1R31.2</v>
          </cell>
          <cell r="I7524" t="str">
            <v>VDD33_ATX</v>
          </cell>
        </row>
        <row r="7525">
          <cell r="H7525" t="str">
            <v>1R45.1</v>
          </cell>
          <cell r="I7525" t="str">
            <v>SG1_TAPSL0</v>
          </cell>
        </row>
        <row r="7526">
          <cell r="H7526" t="str">
            <v>1R45.2</v>
          </cell>
          <cell r="I7526" t="str">
            <v>SG1_SRC_DVDD33</v>
          </cell>
        </row>
        <row r="7527">
          <cell r="H7527" t="str">
            <v>1R46.1</v>
          </cell>
          <cell r="I7527" t="str">
            <v>SG1_TAPSL1</v>
          </cell>
        </row>
        <row r="7528">
          <cell r="H7528" t="str">
            <v>1R46.2</v>
          </cell>
          <cell r="I7528" t="str">
            <v>SG1_SRC_DVDD33</v>
          </cell>
        </row>
        <row r="7529">
          <cell r="H7529" t="str">
            <v>1R65.1</v>
          </cell>
          <cell r="I7529" t="str">
            <v>SG1_SPI_CSB</v>
          </cell>
        </row>
        <row r="7530">
          <cell r="H7530" t="str">
            <v>1R65.2</v>
          </cell>
          <cell r="I7530" t="str">
            <v>SG1_FLASH_3V3</v>
          </cell>
        </row>
        <row r="7531">
          <cell r="H7531" t="str">
            <v>1R265.1</v>
          </cell>
          <cell r="I7531" t="str">
            <v>SG1_HOLD</v>
          </cell>
        </row>
        <row r="7532">
          <cell r="H7532" t="str">
            <v>1R265.2</v>
          </cell>
          <cell r="I7532" t="str">
            <v>SG1_FLASH_3V3</v>
          </cell>
        </row>
        <row r="7533">
          <cell r="H7533" t="str">
            <v>1R266.1</v>
          </cell>
          <cell r="I7533" t="str">
            <v>SG1_FLASH_3V3</v>
          </cell>
        </row>
        <row r="7534">
          <cell r="H7534" t="str">
            <v>1R266.2</v>
          </cell>
          <cell r="I7534" t="str">
            <v>SG1_WP</v>
          </cell>
        </row>
        <row r="7535">
          <cell r="H7535" t="str">
            <v>1R281.1</v>
          </cell>
          <cell r="I7535" t="str">
            <v>SG1_TAPSL0</v>
          </cell>
        </row>
        <row r="7536">
          <cell r="H7536" t="str">
            <v>1R281.2</v>
          </cell>
          <cell r="I7536" t="str">
            <v>DGND</v>
          </cell>
        </row>
        <row r="7537">
          <cell r="H7537" t="str">
            <v>1R282.1</v>
          </cell>
          <cell r="I7537" t="str">
            <v>SG1_TAPSL1</v>
          </cell>
        </row>
        <row r="7538">
          <cell r="H7538" t="str">
            <v>1R282.2</v>
          </cell>
          <cell r="I7538" t="str">
            <v>DGND</v>
          </cell>
        </row>
        <row r="7539">
          <cell r="H7539" t="str">
            <v>1R580.1</v>
          </cell>
          <cell r="I7539" t="str">
            <v>SG1_PGATE</v>
          </cell>
        </row>
        <row r="7540">
          <cell r="H7540" t="str">
            <v>1R580.2</v>
          </cell>
          <cell r="I7540">
            <v>0</v>
          </cell>
        </row>
        <row r="7541">
          <cell r="H7541" t="str">
            <v>1R581.1</v>
          </cell>
          <cell r="I7541" t="str">
            <v>SG1_NGATE</v>
          </cell>
        </row>
        <row r="7542">
          <cell r="H7542" t="str">
            <v>1R581.2</v>
          </cell>
          <cell r="I7542">
            <v>0</v>
          </cell>
        </row>
        <row r="7543">
          <cell r="H7543" t="str">
            <v>1R582.1</v>
          </cell>
          <cell r="I7543" t="str">
            <v>SG1_VSENSE</v>
          </cell>
        </row>
        <row r="7544">
          <cell r="H7544" t="str">
            <v>1R582.2</v>
          </cell>
          <cell r="I7544">
            <v>0</v>
          </cell>
        </row>
        <row r="7545">
          <cell r="H7545" t="str">
            <v>1R583.1</v>
          </cell>
          <cell r="I7545" t="str">
            <v>SG1_VO09</v>
          </cell>
        </row>
        <row r="7546">
          <cell r="H7546" t="str">
            <v>1R583.2</v>
          </cell>
          <cell r="I7546">
            <v>0</v>
          </cell>
        </row>
        <row r="7547">
          <cell r="H7547" t="str">
            <v>1SPIG1.6</v>
          </cell>
          <cell r="I7547" t="str">
            <v>SG1_SPI_SCK</v>
          </cell>
        </row>
        <row r="7548">
          <cell r="H7548" t="str">
            <v>1SPIG1.1</v>
          </cell>
          <cell r="I7548" t="str">
            <v>SG1_SPI_CSB</v>
          </cell>
        </row>
        <row r="7549">
          <cell r="H7549" t="str">
            <v>1SPIG1.5</v>
          </cell>
          <cell r="I7549" t="str">
            <v>SG1_SPI_SI</v>
          </cell>
        </row>
        <row r="7550">
          <cell r="H7550" t="str">
            <v>1SPIG1.2</v>
          </cell>
          <cell r="I7550" t="str">
            <v>SG1_SPI_SO</v>
          </cell>
        </row>
        <row r="7551">
          <cell r="H7551" t="str">
            <v>1SPIG1.4</v>
          </cell>
          <cell r="I7551" t="str">
            <v>DGND</v>
          </cell>
        </row>
        <row r="7552">
          <cell r="H7552" t="str">
            <v>1SPIG1.7</v>
          </cell>
          <cell r="I7552" t="str">
            <v>SG1_HOLD</v>
          </cell>
        </row>
        <row r="7553">
          <cell r="H7553" t="str">
            <v>1SPIG1.8</v>
          </cell>
          <cell r="I7553" t="str">
            <v>SG1_FLASH_3V3</v>
          </cell>
        </row>
        <row r="7554">
          <cell r="H7554" t="str">
            <v>1SPIG1.3</v>
          </cell>
          <cell r="I7554" t="str">
            <v>SG1_WP</v>
          </cell>
        </row>
        <row r="7555">
          <cell r="H7555" t="str">
            <v>1Y6.1</v>
          </cell>
          <cell r="I7555" t="str">
            <v>SG1_CKXTAL1</v>
          </cell>
        </row>
        <row r="7556">
          <cell r="H7556" t="str">
            <v>1Y6.2</v>
          </cell>
          <cell r="I7556" t="str">
            <v>DGND</v>
          </cell>
        </row>
        <row r="7557">
          <cell r="H7557" t="str">
            <v>1Y6.3</v>
          </cell>
          <cell r="I7557" t="str">
            <v>SG1_CKXTAL2</v>
          </cell>
        </row>
        <row r="7558">
          <cell r="H7558" t="str">
            <v>1Y6.4</v>
          </cell>
          <cell r="I7558" t="str">
            <v>DGND</v>
          </cell>
        </row>
        <row r="7559">
          <cell r="H7559" t="str">
            <v>SG1_MGND1.1</v>
          </cell>
          <cell r="I7559" t="str">
            <v>MGND</v>
          </cell>
        </row>
        <row r="7560">
          <cell r="H7560" t="str">
            <v>SG1_MGND2.1</v>
          </cell>
          <cell r="I7560" t="str">
            <v>MGND</v>
          </cell>
        </row>
        <row r="7561">
          <cell r="H7561" t="str">
            <v>SG1_MGND3.1</v>
          </cell>
          <cell r="I7561" t="str">
            <v>MGND</v>
          </cell>
        </row>
        <row r="7562">
          <cell r="H7562" t="str">
            <v>SG1_MGND4.1</v>
          </cell>
          <cell r="I7562" t="str">
            <v>MGND</v>
          </cell>
        </row>
        <row r="7563">
          <cell r="H7563" t="str">
            <v>1DSP1.1</v>
          </cell>
          <cell r="I7563" t="str">
            <v>DGND</v>
          </cell>
        </row>
        <row r="7564">
          <cell r="H7564" t="str">
            <v>1DSP1.2</v>
          </cell>
          <cell r="I7564" t="str">
            <v>SD1_HSD146</v>
          </cell>
        </row>
        <row r="7565">
          <cell r="H7565" t="str">
            <v>1DSP1.3</v>
          </cell>
          <cell r="I7565" t="str">
            <v>VDD5_ATX</v>
          </cell>
        </row>
        <row r="7566">
          <cell r="H7566" t="str">
            <v>1DSP1.4</v>
          </cell>
          <cell r="I7566" t="str">
            <v>SD1_HSD147</v>
          </cell>
        </row>
        <row r="7567">
          <cell r="H7567" t="str">
            <v>1DSP1.5</v>
          </cell>
          <cell r="I7567" t="str">
            <v>VDD5_ATX</v>
          </cell>
        </row>
        <row r="7568">
          <cell r="H7568" t="str">
            <v>1DSP1.6</v>
          </cell>
          <cell r="I7568" t="str">
            <v>SD1_HSD148</v>
          </cell>
        </row>
        <row r="7569">
          <cell r="H7569" t="str">
            <v>1DSP1.7</v>
          </cell>
          <cell r="I7569" t="str">
            <v>VDD5_ATX</v>
          </cell>
        </row>
        <row r="7570">
          <cell r="H7570" t="str">
            <v>1DSP1.8</v>
          </cell>
          <cell r="I7570" t="str">
            <v>SD1_HSD149</v>
          </cell>
        </row>
        <row r="7571">
          <cell r="H7571" t="str">
            <v>1DSP1.9</v>
          </cell>
          <cell r="I7571" t="str">
            <v>VDD5_ATX</v>
          </cell>
        </row>
        <row r="7572">
          <cell r="H7572" t="str">
            <v>1DSP1.10</v>
          </cell>
          <cell r="I7572" t="str">
            <v>DGND</v>
          </cell>
        </row>
        <row r="7573">
          <cell r="H7573" t="str">
            <v>1DSP1.11</v>
          </cell>
          <cell r="I7573" t="str">
            <v>VDD5_ATX</v>
          </cell>
        </row>
        <row r="7574">
          <cell r="H7574" t="str">
            <v>1DSP1.12</v>
          </cell>
          <cell r="I7574" t="str">
            <v>DGND</v>
          </cell>
        </row>
        <row r="7575">
          <cell r="H7575" t="str">
            <v>1DSP1.13</v>
          </cell>
          <cell r="I7575" t="str">
            <v>DGND</v>
          </cell>
        </row>
        <row r="7576">
          <cell r="H7576" t="str">
            <v>1DSP1.14</v>
          </cell>
          <cell r="I7576" t="str">
            <v>DGND</v>
          </cell>
        </row>
        <row r="7577">
          <cell r="H7577" t="str">
            <v>1DSP1.15</v>
          </cell>
          <cell r="I7577" t="str">
            <v>DGND</v>
          </cell>
        </row>
        <row r="7578">
          <cell r="H7578" t="str">
            <v>1DSP1.16</v>
          </cell>
          <cell r="I7578" t="str">
            <v>DGND</v>
          </cell>
        </row>
        <row r="7579">
          <cell r="H7579" t="str">
            <v>1DSP1.17</v>
          </cell>
          <cell r="I7579" t="str">
            <v>VDD33_ATX</v>
          </cell>
        </row>
        <row r="7580">
          <cell r="H7580" t="str">
            <v>1DSP1.18</v>
          </cell>
          <cell r="I7580" t="str">
            <v>DGND</v>
          </cell>
        </row>
        <row r="7581">
          <cell r="H7581" t="str">
            <v>1DSP1.19</v>
          </cell>
          <cell r="I7581" t="str">
            <v>VDD33_ATX</v>
          </cell>
        </row>
        <row r="7582">
          <cell r="H7582" t="str">
            <v>1DSP1.20</v>
          </cell>
          <cell r="I7582" t="str">
            <v>SD1_RTT_DSP</v>
          </cell>
        </row>
        <row r="7583">
          <cell r="H7583" t="str">
            <v>1DSP1.21</v>
          </cell>
          <cell r="I7583" t="str">
            <v>VDD33_ATX</v>
          </cell>
        </row>
        <row r="7584">
          <cell r="H7584" t="str">
            <v>1DSP1.22</v>
          </cell>
          <cell r="I7584" t="str">
            <v>DGND</v>
          </cell>
        </row>
        <row r="7585">
          <cell r="H7585" t="str">
            <v>1DSP1.23</v>
          </cell>
          <cell r="I7585" t="str">
            <v>VDD33_ATX</v>
          </cell>
        </row>
        <row r="7586">
          <cell r="H7586" t="str">
            <v>1DSP1.24</v>
          </cell>
          <cell r="I7586" t="str">
            <v>DGND</v>
          </cell>
        </row>
        <row r="7587">
          <cell r="H7587" t="str">
            <v>1DSP1.25</v>
          </cell>
          <cell r="I7587" t="str">
            <v>VDD33_ATX</v>
          </cell>
        </row>
        <row r="7588">
          <cell r="H7588" t="str">
            <v>1DSP1.26</v>
          </cell>
          <cell r="I7588" t="str">
            <v>SD1_P0_MDI_DSP+</v>
          </cell>
        </row>
        <row r="7589">
          <cell r="H7589" t="str">
            <v>1DSP1.27</v>
          </cell>
          <cell r="I7589" t="str">
            <v>DGND</v>
          </cell>
        </row>
        <row r="7590">
          <cell r="H7590" t="str">
            <v>1DSP1.28</v>
          </cell>
          <cell r="I7590" t="str">
            <v>SD1_P0_MDI_DSP-</v>
          </cell>
        </row>
        <row r="7591">
          <cell r="H7591" t="str">
            <v>1DSP1.29</v>
          </cell>
          <cell r="I7591" t="str">
            <v>DGND</v>
          </cell>
        </row>
        <row r="7592">
          <cell r="H7592" t="str">
            <v>1DSP1.30</v>
          </cell>
          <cell r="I7592" t="str">
            <v>DGND</v>
          </cell>
        </row>
        <row r="7593">
          <cell r="H7593" t="str">
            <v>1DSP1.31</v>
          </cell>
          <cell r="I7593" t="str">
            <v>SD1_FE_MDI_GIGADIG+</v>
          </cell>
        </row>
        <row r="7594">
          <cell r="H7594" t="str">
            <v>1DSP1.32</v>
          </cell>
          <cell r="I7594" t="str">
            <v>SD1_P1_MDI_DSP+</v>
          </cell>
        </row>
        <row r="7595">
          <cell r="H7595" t="str">
            <v>1DSP1.33</v>
          </cell>
          <cell r="I7595" t="str">
            <v>SD1_FE_MDI_GIGADIG-</v>
          </cell>
        </row>
        <row r="7596">
          <cell r="H7596" t="str">
            <v>1DSP1.34</v>
          </cell>
          <cell r="I7596" t="str">
            <v>SD1_P1_MDI_DSP-</v>
          </cell>
        </row>
        <row r="7597">
          <cell r="H7597" t="str">
            <v>1DSP1.35</v>
          </cell>
          <cell r="I7597" t="str">
            <v>DGND</v>
          </cell>
        </row>
        <row r="7598">
          <cell r="H7598" t="str">
            <v>1DSP1.36</v>
          </cell>
          <cell r="I7598" t="str">
            <v>DGND</v>
          </cell>
        </row>
        <row r="7599">
          <cell r="H7599" t="str">
            <v>1DSP1.37</v>
          </cell>
          <cell r="I7599" t="str">
            <v>SD1_FE_MDIX_GIGADIG+</v>
          </cell>
        </row>
        <row r="7600">
          <cell r="H7600" t="str">
            <v>1DSP1.38</v>
          </cell>
          <cell r="I7600">
            <v>0</v>
          </cell>
        </row>
        <row r="7601">
          <cell r="H7601" t="str">
            <v>1DSP1.39</v>
          </cell>
          <cell r="I7601" t="str">
            <v>SD1_FE_MDIX_GIGADIG-</v>
          </cell>
        </row>
        <row r="7602">
          <cell r="H7602" t="str">
            <v>1DSP1.40</v>
          </cell>
          <cell r="I7602">
            <v>0</v>
          </cell>
        </row>
        <row r="7603">
          <cell r="H7603" t="str">
            <v>1DSP1.41</v>
          </cell>
          <cell r="I7603" t="str">
            <v>DGND</v>
          </cell>
        </row>
        <row r="7604">
          <cell r="H7604" t="str">
            <v>1DSP1.42</v>
          </cell>
          <cell r="I7604" t="str">
            <v>DGND</v>
          </cell>
        </row>
        <row r="7605">
          <cell r="H7605" t="str">
            <v>1DSP1.43</v>
          </cell>
          <cell r="I7605" t="str">
            <v>SD1_P4_HSO_DSP+</v>
          </cell>
        </row>
        <row r="7606">
          <cell r="H7606" t="str">
            <v>1DSP1.44</v>
          </cell>
          <cell r="I7606" t="str">
            <v>DGND</v>
          </cell>
        </row>
        <row r="7607">
          <cell r="H7607" t="str">
            <v>1DSP1.45</v>
          </cell>
          <cell r="I7607" t="str">
            <v>SD1_P4_HSO_DSP-</v>
          </cell>
        </row>
        <row r="7608">
          <cell r="H7608" t="str">
            <v>1DSP1.46</v>
          </cell>
          <cell r="I7608" t="str">
            <v>SD1_AT+</v>
          </cell>
        </row>
        <row r="7609">
          <cell r="H7609" t="str">
            <v>1DSP1.47</v>
          </cell>
          <cell r="I7609" t="str">
            <v>DGND</v>
          </cell>
        </row>
        <row r="7610">
          <cell r="H7610" t="str">
            <v>1DSP1.48</v>
          </cell>
          <cell r="I7610" t="str">
            <v>SD1_AT-</v>
          </cell>
        </row>
        <row r="7611">
          <cell r="H7611" t="str">
            <v>1DSP1.49</v>
          </cell>
          <cell r="I7611">
            <v>0</v>
          </cell>
        </row>
        <row r="7612">
          <cell r="H7612" t="str">
            <v>1DSP1.50</v>
          </cell>
          <cell r="I7612" t="str">
            <v>DGND</v>
          </cell>
        </row>
        <row r="7613">
          <cell r="H7613" t="str">
            <v>1DSP1.51</v>
          </cell>
          <cell r="I7613">
            <v>0</v>
          </cell>
        </row>
        <row r="7614">
          <cell r="H7614" t="str">
            <v>1DSP1.52</v>
          </cell>
          <cell r="I7614" t="str">
            <v>DGND</v>
          </cell>
        </row>
        <row r="7615">
          <cell r="H7615" t="str">
            <v>1DSP1.53</v>
          </cell>
          <cell r="I7615" t="str">
            <v>DGND</v>
          </cell>
        </row>
        <row r="7616">
          <cell r="H7616" t="str">
            <v>1DSP1.54</v>
          </cell>
          <cell r="I7616" t="str">
            <v>SD1_CLK_XTAL_1</v>
          </cell>
        </row>
        <row r="7617">
          <cell r="H7617" t="str">
            <v>1DSP1.55</v>
          </cell>
          <cell r="I7617" t="str">
            <v>SD1_P5_HSO_DSP+</v>
          </cell>
        </row>
        <row r="7618">
          <cell r="H7618" t="str">
            <v>1DSP1.56</v>
          </cell>
          <cell r="I7618" t="str">
            <v>DGND</v>
          </cell>
        </row>
        <row r="7619">
          <cell r="H7619" t="str">
            <v>1DSP1.57</v>
          </cell>
          <cell r="I7619" t="str">
            <v>SD1_P5_HSO_DSP-</v>
          </cell>
        </row>
        <row r="7620">
          <cell r="H7620" t="str">
            <v>1DSP1.58</v>
          </cell>
          <cell r="I7620" t="str">
            <v>SD1_CLK_XTAL_2</v>
          </cell>
        </row>
        <row r="7621">
          <cell r="H7621" t="str">
            <v>1DSP1.59</v>
          </cell>
          <cell r="I7621" t="str">
            <v>DGND</v>
          </cell>
        </row>
        <row r="7622">
          <cell r="H7622" t="str">
            <v>1DSP1.60</v>
          </cell>
          <cell r="I7622" t="str">
            <v>DGND</v>
          </cell>
        </row>
        <row r="7623">
          <cell r="H7623" t="str">
            <v>1DSP1.61</v>
          </cell>
          <cell r="I7623" t="str">
            <v>SD1_P7_HSO_DSP+</v>
          </cell>
        </row>
        <row r="7624">
          <cell r="H7624" t="str">
            <v>1DSP1.62</v>
          </cell>
          <cell r="I7624" t="str">
            <v>DGND</v>
          </cell>
        </row>
        <row r="7625">
          <cell r="H7625" t="str">
            <v>1DSP1.63</v>
          </cell>
          <cell r="I7625" t="str">
            <v>SD1_P7_HSO_DSP-</v>
          </cell>
        </row>
        <row r="7626">
          <cell r="H7626" t="str">
            <v>1DSP1.64</v>
          </cell>
          <cell r="I7626" t="str">
            <v>DGND</v>
          </cell>
        </row>
        <row r="7627">
          <cell r="H7627" t="str">
            <v>1DSP1.65</v>
          </cell>
          <cell r="I7627" t="str">
            <v>DGND</v>
          </cell>
        </row>
        <row r="7628">
          <cell r="H7628" t="str">
            <v>1DSP1.66</v>
          </cell>
          <cell r="I7628">
            <v>0</v>
          </cell>
        </row>
        <row r="7629">
          <cell r="H7629" t="str">
            <v>1DSP1.67</v>
          </cell>
          <cell r="I7629">
            <v>0</v>
          </cell>
        </row>
        <row r="7630">
          <cell r="H7630" t="str">
            <v>1DSP1.68</v>
          </cell>
          <cell r="I7630">
            <v>0</v>
          </cell>
        </row>
        <row r="7631">
          <cell r="H7631" t="str">
            <v>1DSP1.69</v>
          </cell>
          <cell r="I7631">
            <v>0</v>
          </cell>
        </row>
        <row r="7632">
          <cell r="H7632" t="str">
            <v>1DSP1.70</v>
          </cell>
          <cell r="I7632" t="str">
            <v>DGND</v>
          </cell>
        </row>
        <row r="7633">
          <cell r="H7633" t="str">
            <v>1DSP1.71</v>
          </cell>
          <cell r="I7633" t="str">
            <v>DGND</v>
          </cell>
        </row>
        <row r="7634">
          <cell r="H7634" t="str">
            <v>1DSP1.72</v>
          </cell>
          <cell r="I7634">
            <v>0</v>
          </cell>
        </row>
        <row r="7635">
          <cell r="H7635" t="str">
            <v>1DSP1.73</v>
          </cell>
          <cell r="I7635" t="str">
            <v>SD1_P6_HSO_DSP+</v>
          </cell>
        </row>
        <row r="7636">
          <cell r="H7636" t="str">
            <v>1DSP1.74</v>
          </cell>
          <cell r="I7636">
            <v>0</v>
          </cell>
        </row>
        <row r="7637">
          <cell r="H7637" t="str">
            <v>1DSP1.75</v>
          </cell>
          <cell r="I7637" t="str">
            <v>SD1_P6_HSO_DSP-</v>
          </cell>
        </row>
        <row r="7638">
          <cell r="H7638" t="str">
            <v>1DSP1.76</v>
          </cell>
          <cell r="I7638" t="str">
            <v>DGND</v>
          </cell>
        </row>
        <row r="7639">
          <cell r="H7639" t="str">
            <v>1DSP1.77</v>
          </cell>
          <cell r="I7639" t="str">
            <v>DGND</v>
          </cell>
        </row>
        <row r="7640">
          <cell r="H7640" t="str">
            <v>1DSP1.78</v>
          </cell>
          <cell r="I7640">
            <v>0</v>
          </cell>
        </row>
        <row r="7641">
          <cell r="H7641" t="str">
            <v>1DSP1.79</v>
          </cell>
          <cell r="I7641" t="str">
            <v>SD1_P0_TXC_DSP</v>
          </cell>
        </row>
        <row r="7642">
          <cell r="H7642" t="str">
            <v>1DSP1.80</v>
          </cell>
          <cell r="I7642">
            <v>0</v>
          </cell>
        </row>
        <row r="7643">
          <cell r="H7643" t="str">
            <v>1DSP1.81</v>
          </cell>
          <cell r="I7643" t="str">
            <v>DGND</v>
          </cell>
        </row>
        <row r="7644">
          <cell r="H7644" t="str">
            <v>1DSP1.82</v>
          </cell>
          <cell r="I7644" t="str">
            <v>SD1_P5_MDI_DSP+</v>
          </cell>
        </row>
        <row r="7645">
          <cell r="H7645" t="str">
            <v>1DSP1.83</v>
          </cell>
          <cell r="I7645" t="str">
            <v>SD1_P0_TXD0_DSP</v>
          </cell>
        </row>
        <row r="7646">
          <cell r="H7646" t="str">
            <v>1DSP1.84</v>
          </cell>
          <cell r="I7646" t="str">
            <v>SD1_P5_MDI_DSP-</v>
          </cell>
        </row>
        <row r="7647">
          <cell r="H7647" t="str">
            <v>1DSP1.85</v>
          </cell>
          <cell r="I7647" t="str">
            <v>DGND</v>
          </cell>
        </row>
        <row r="7648">
          <cell r="H7648" t="str">
            <v>1DSP1.86</v>
          </cell>
          <cell r="I7648" t="str">
            <v>DGND</v>
          </cell>
        </row>
        <row r="7649">
          <cell r="H7649" t="str">
            <v>1DSP1.87</v>
          </cell>
          <cell r="I7649" t="str">
            <v>SD1_P0_TXD1_DSP</v>
          </cell>
        </row>
        <row r="7650">
          <cell r="H7650" t="str">
            <v>1DSP1.88</v>
          </cell>
          <cell r="I7650" t="str">
            <v>SD1_P2_GIGA_MDI_DSP+</v>
          </cell>
        </row>
        <row r="7651">
          <cell r="H7651" t="str">
            <v>1DSP1.89</v>
          </cell>
          <cell r="I7651" t="str">
            <v>DGND</v>
          </cell>
        </row>
        <row r="7652">
          <cell r="H7652" t="str">
            <v>1DSP1.90</v>
          </cell>
          <cell r="I7652" t="str">
            <v>SD1_P2_GIGA_MDI_DSP-</v>
          </cell>
        </row>
        <row r="7653">
          <cell r="H7653" t="str">
            <v>1DSP1.91</v>
          </cell>
          <cell r="I7653" t="str">
            <v>SD1_P0_TXD2_DSP</v>
          </cell>
        </row>
        <row r="7654">
          <cell r="H7654" t="str">
            <v>1DSP1.92</v>
          </cell>
          <cell r="I7654" t="str">
            <v>DGND</v>
          </cell>
        </row>
        <row r="7655">
          <cell r="H7655" t="str">
            <v>1DSP1.93</v>
          </cell>
          <cell r="I7655" t="str">
            <v>DGND</v>
          </cell>
        </row>
        <row r="7656">
          <cell r="H7656" t="str">
            <v>1DSP1.94</v>
          </cell>
          <cell r="I7656" t="str">
            <v>SD1_P3_GIGA_MDI_DSP+</v>
          </cell>
        </row>
        <row r="7657">
          <cell r="H7657" t="str">
            <v>1DSP1.95</v>
          </cell>
          <cell r="I7657" t="str">
            <v>SD1_P0_TXD3_DSP</v>
          </cell>
        </row>
        <row r="7658">
          <cell r="H7658" t="str">
            <v>1DSP1.96</v>
          </cell>
          <cell r="I7658" t="str">
            <v>SD1_P3_GIGA_MDI_DSP-</v>
          </cell>
        </row>
        <row r="7659">
          <cell r="H7659" t="str">
            <v>1DSP1.97</v>
          </cell>
          <cell r="I7659" t="str">
            <v>DGND</v>
          </cell>
        </row>
        <row r="7660">
          <cell r="H7660" t="str">
            <v>1DSP1.98</v>
          </cell>
          <cell r="I7660" t="str">
            <v>DGND</v>
          </cell>
        </row>
        <row r="7661">
          <cell r="H7661" t="str">
            <v>1DSP1.99</v>
          </cell>
          <cell r="I7661" t="str">
            <v>SD1_P1_TXC_DSP</v>
          </cell>
        </row>
        <row r="7662">
          <cell r="H7662" t="str">
            <v>1DSP1.100</v>
          </cell>
          <cell r="I7662" t="str">
            <v>SD1_P6_MDI_DSP+</v>
          </cell>
        </row>
        <row r="7663">
          <cell r="H7663" t="str">
            <v>1DSP1.101</v>
          </cell>
          <cell r="I7663" t="str">
            <v>DGND</v>
          </cell>
        </row>
        <row r="7664">
          <cell r="H7664" t="str">
            <v>1DSP1.102</v>
          </cell>
          <cell r="I7664" t="str">
            <v>SD1_P6_MDI_DSP-</v>
          </cell>
        </row>
        <row r="7665">
          <cell r="H7665" t="str">
            <v>1DSP1.103</v>
          </cell>
          <cell r="I7665" t="str">
            <v>SD1_P1_TXD0_DSP</v>
          </cell>
        </row>
        <row r="7666">
          <cell r="H7666" t="str">
            <v>1DSP1.104</v>
          </cell>
          <cell r="I7666" t="str">
            <v>DGND</v>
          </cell>
        </row>
        <row r="7667">
          <cell r="H7667" t="str">
            <v>1DSP1.105</v>
          </cell>
          <cell r="I7667" t="str">
            <v>DGND</v>
          </cell>
        </row>
        <row r="7668">
          <cell r="H7668" t="str">
            <v>1DSP1.106</v>
          </cell>
          <cell r="I7668" t="str">
            <v>SD1_P5_TXD0_DSP</v>
          </cell>
        </row>
        <row r="7669">
          <cell r="H7669" t="str">
            <v>1DSP1.107</v>
          </cell>
          <cell r="I7669" t="str">
            <v>SD1_P1_TXD1_DSP</v>
          </cell>
        </row>
        <row r="7670">
          <cell r="H7670" t="str">
            <v>1DSP1.108</v>
          </cell>
          <cell r="I7670" t="str">
            <v>DGND</v>
          </cell>
        </row>
        <row r="7671">
          <cell r="H7671" t="str">
            <v>1DSP1.109</v>
          </cell>
          <cell r="I7671" t="str">
            <v>DGND</v>
          </cell>
        </row>
        <row r="7672">
          <cell r="H7672" t="str">
            <v>1DSP1.110</v>
          </cell>
          <cell r="I7672" t="str">
            <v>SD1_P5_TXD1_DSP</v>
          </cell>
        </row>
        <row r="7673">
          <cell r="H7673" t="str">
            <v>1DSP1.111</v>
          </cell>
          <cell r="I7673" t="str">
            <v>SD1_P1_TXD2_DSP</v>
          </cell>
        </row>
        <row r="7674">
          <cell r="H7674" t="str">
            <v>1DSP1.112</v>
          </cell>
          <cell r="I7674" t="str">
            <v>DGND</v>
          </cell>
        </row>
        <row r="7675">
          <cell r="H7675" t="str">
            <v>1DSP1.113</v>
          </cell>
          <cell r="I7675" t="str">
            <v>DGND</v>
          </cell>
        </row>
        <row r="7676">
          <cell r="H7676" t="str">
            <v>1DSP1.114</v>
          </cell>
          <cell r="I7676" t="str">
            <v>SD1_P5_TXD2_DSP</v>
          </cell>
        </row>
        <row r="7677">
          <cell r="H7677" t="str">
            <v>1DSP1.115</v>
          </cell>
          <cell r="I7677" t="str">
            <v>SD1_P1_TXD3_DSP</v>
          </cell>
        </row>
        <row r="7678">
          <cell r="H7678" t="str">
            <v>1DSP1.116</v>
          </cell>
          <cell r="I7678" t="str">
            <v>DGND</v>
          </cell>
        </row>
        <row r="7679">
          <cell r="H7679" t="str">
            <v>1DSP1.117</v>
          </cell>
          <cell r="I7679" t="str">
            <v>DGND</v>
          </cell>
        </row>
        <row r="7680">
          <cell r="H7680" t="str">
            <v>1DSP1.118</v>
          </cell>
          <cell r="I7680" t="str">
            <v>SD1_P5_TXD3_DSP</v>
          </cell>
        </row>
        <row r="7681">
          <cell r="H7681" t="str">
            <v>1DSP1.119</v>
          </cell>
          <cell r="I7681" t="str">
            <v>SD1_P5_TXC_DSP</v>
          </cell>
        </row>
        <row r="7682">
          <cell r="H7682" t="str">
            <v>1DSP1.120</v>
          </cell>
          <cell r="I7682" t="str">
            <v>DGND</v>
          </cell>
        </row>
        <row r="7683">
          <cell r="H7683" t="str">
            <v>1DSP1.G1</v>
          </cell>
          <cell r="I7683" t="str">
            <v>DGND</v>
          </cell>
        </row>
        <row r="7684">
          <cell r="H7684" t="str">
            <v>1DSP1.G2</v>
          </cell>
          <cell r="I7684" t="str">
            <v>DGND</v>
          </cell>
        </row>
        <row r="7685">
          <cell r="H7685" t="str">
            <v>1DSP1.G3</v>
          </cell>
          <cell r="I7685" t="str">
            <v>DGND</v>
          </cell>
        </row>
        <row r="7686">
          <cell r="H7686" t="str">
            <v>1DSP1.G4</v>
          </cell>
          <cell r="I7686" t="str">
            <v>DGND</v>
          </cell>
        </row>
        <row r="7687">
          <cell r="H7687" t="str">
            <v>1DSP1.G5</v>
          </cell>
          <cell r="I7687" t="str">
            <v>DGND</v>
          </cell>
        </row>
        <row r="7688">
          <cell r="H7688" t="str">
            <v>1DSP1.G6</v>
          </cell>
          <cell r="I7688" t="str">
            <v>DGND</v>
          </cell>
        </row>
        <row r="7689">
          <cell r="H7689" t="str">
            <v>1DSP1.G7</v>
          </cell>
          <cell r="I7689" t="str">
            <v>DGND</v>
          </cell>
        </row>
        <row r="7690">
          <cell r="H7690" t="str">
            <v>1DSP1.G8</v>
          </cell>
          <cell r="I7690" t="str">
            <v>DGND</v>
          </cell>
        </row>
        <row r="7691">
          <cell r="H7691" t="str">
            <v>1DSP1.G9</v>
          </cell>
          <cell r="I7691" t="str">
            <v>DGND</v>
          </cell>
        </row>
        <row r="7692">
          <cell r="H7692" t="str">
            <v>1DSP1.G10</v>
          </cell>
          <cell r="I7692" t="str">
            <v>DGND</v>
          </cell>
        </row>
        <row r="7693">
          <cell r="H7693" t="str">
            <v>1DSP1.G11</v>
          </cell>
          <cell r="I7693" t="str">
            <v>DGND</v>
          </cell>
        </row>
        <row r="7694">
          <cell r="H7694" t="str">
            <v>1DSP1.G12</v>
          </cell>
          <cell r="I7694" t="str">
            <v>DGND</v>
          </cell>
        </row>
        <row r="7695">
          <cell r="H7695" t="str">
            <v>1DSP1.GH1</v>
          </cell>
          <cell r="I7695">
            <v>0</v>
          </cell>
        </row>
        <row r="7696">
          <cell r="H7696" t="str">
            <v>1DSP1.GH2</v>
          </cell>
          <cell r="I7696">
            <v>0</v>
          </cell>
        </row>
        <row r="7697">
          <cell r="H7697" t="str">
            <v>1DSP1.NUT1</v>
          </cell>
          <cell r="I7697">
            <v>0</v>
          </cell>
        </row>
        <row r="7698">
          <cell r="H7698" t="str">
            <v>1DSP1.NUT2</v>
          </cell>
          <cell r="I7698">
            <v>0</v>
          </cell>
        </row>
        <row r="7699">
          <cell r="H7699" t="str">
            <v>1DSP1.NUT3</v>
          </cell>
          <cell r="I7699">
            <v>0</v>
          </cell>
        </row>
        <row r="7700">
          <cell r="H7700" t="str">
            <v>1DSP1.NUT4</v>
          </cell>
          <cell r="I7700">
            <v>0</v>
          </cell>
        </row>
        <row r="7701">
          <cell r="H7701" t="str">
            <v>1CD175.1</v>
          </cell>
          <cell r="I7701" t="str">
            <v>S1_HSD177</v>
          </cell>
        </row>
        <row r="7702">
          <cell r="H7702" t="str">
            <v>1CD175.2</v>
          </cell>
          <cell r="I7702" t="str">
            <v>DGND</v>
          </cell>
        </row>
        <row r="7703">
          <cell r="H7703" t="str">
            <v>1CD176.1</v>
          </cell>
          <cell r="I7703" t="str">
            <v>S1_HSD178</v>
          </cell>
        </row>
        <row r="7704">
          <cell r="H7704" t="str">
            <v>1CD176.2</v>
          </cell>
          <cell r="I7704" t="str">
            <v>DGND</v>
          </cell>
        </row>
        <row r="7705">
          <cell r="H7705" t="str">
            <v>1CD177.1</v>
          </cell>
          <cell r="I7705" t="str">
            <v>S1_HSD179</v>
          </cell>
        </row>
        <row r="7706">
          <cell r="H7706" t="str">
            <v>1CD177.2</v>
          </cell>
          <cell r="I7706" t="str">
            <v>DGND</v>
          </cell>
        </row>
        <row r="7707">
          <cell r="H7707" t="str">
            <v>1K8.1</v>
          </cell>
          <cell r="I7707" t="str">
            <v>VP12</v>
          </cell>
        </row>
        <row r="7708">
          <cell r="H7708" t="str">
            <v>1K8.4</v>
          </cell>
          <cell r="I7708" t="str">
            <v>S1_P0_LDOOUT</v>
          </cell>
        </row>
        <row r="7709">
          <cell r="H7709" t="str">
            <v>1K8.9</v>
          </cell>
          <cell r="I7709" t="str">
            <v>S3_P0_LDOOUT</v>
          </cell>
        </row>
        <row r="7710">
          <cell r="H7710" t="str">
            <v>1K8.12</v>
          </cell>
          <cell r="I7710" t="str">
            <v>S1_K8</v>
          </cell>
        </row>
        <row r="7711">
          <cell r="H7711" t="str">
            <v>1K8.3</v>
          </cell>
          <cell r="I7711" t="str">
            <v>S1_P0_VDDIO</v>
          </cell>
        </row>
        <row r="7712">
          <cell r="H7712" t="str">
            <v>1K8.10</v>
          </cell>
          <cell r="I7712" t="str">
            <v>S3_P0_VDDIO</v>
          </cell>
        </row>
        <row r="7713">
          <cell r="H7713" t="str">
            <v>1K8.5</v>
          </cell>
          <cell r="I7713" t="str">
            <v>S1_HSD177</v>
          </cell>
        </row>
        <row r="7714">
          <cell r="H7714" t="str">
            <v>1K8.8</v>
          </cell>
          <cell r="I7714" t="str">
            <v>S3_HSD177</v>
          </cell>
        </row>
        <row r="7715">
          <cell r="H7715" t="str">
            <v>1K9.1</v>
          </cell>
          <cell r="I7715" t="str">
            <v>VP12</v>
          </cell>
        </row>
        <row r="7716">
          <cell r="H7716" t="str">
            <v>1K9.4</v>
          </cell>
          <cell r="I7716" t="str">
            <v>S1_P1_LDOOUT</v>
          </cell>
        </row>
        <row r="7717">
          <cell r="H7717" t="str">
            <v>1K9.9</v>
          </cell>
          <cell r="I7717" t="str">
            <v>S3_P1_LDOOUT</v>
          </cell>
        </row>
        <row r="7718">
          <cell r="H7718" t="str">
            <v>1K9.12</v>
          </cell>
          <cell r="I7718" t="str">
            <v>S1_K9</v>
          </cell>
        </row>
        <row r="7719">
          <cell r="H7719" t="str">
            <v>1K9.3</v>
          </cell>
          <cell r="I7719" t="str">
            <v>S1_P1_VDDIO</v>
          </cell>
        </row>
        <row r="7720">
          <cell r="H7720" t="str">
            <v>1K9.10</v>
          </cell>
          <cell r="I7720" t="str">
            <v>S3_P1_VDDIO</v>
          </cell>
        </row>
        <row r="7721">
          <cell r="H7721" t="str">
            <v>1K9.5</v>
          </cell>
          <cell r="I7721" t="str">
            <v>S1_HSD178</v>
          </cell>
        </row>
        <row r="7722">
          <cell r="H7722" t="str">
            <v>1K9.8</v>
          </cell>
          <cell r="I7722" t="str">
            <v>S3_HSD178</v>
          </cell>
        </row>
        <row r="7723">
          <cell r="H7723" t="str">
            <v>1K10.1</v>
          </cell>
          <cell r="I7723" t="str">
            <v>VP12</v>
          </cell>
        </row>
        <row r="7724">
          <cell r="H7724" t="str">
            <v>1K10.4</v>
          </cell>
          <cell r="I7724" t="str">
            <v>S1_P5_LDOOUT</v>
          </cell>
        </row>
        <row r="7725">
          <cell r="H7725" t="str">
            <v>1K10.9</v>
          </cell>
          <cell r="I7725" t="str">
            <v>S3_P5_LDOOUT</v>
          </cell>
        </row>
        <row r="7726">
          <cell r="H7726" t="str">
            <v>1K10.12</v>
          </cell>
          <cell r="I7726" t="str">
            <v>S1_K10</v>
          </cell>
        </row>
        <row r="7727">
          <cell r="H7727" t="str">
            <v>1K10.3</v>
          </cell>
          <cell r="I7727" t="str">
            <v>S1_P5_VDDIO</v>
          </cell>
        </row>
        <row r="7728">
          <cell r="H7728" t="str">
            <v>1K10.10</v>
          </cell>
          <cell r="I7728" t="str">
            <v>S3_P5_VDDIO</v>
          </cell>
        </row>
        <row r="7729">
          <cell r="H7729" t="str">
            <v>1K10.5</v>
          </cell>
          <cell r="I7729" t="str">
            <v>S1_HSD179</v>
          </cell>
        </row>
        <row r="7730">
          <cell r="H7730" t="str">
            <v>1K10.8</v>
          </cell>
          <cell r="I7730" t="str">
            <v>S3_HSD179</v>
          </cell>
        </row>
        <row r="7731">
          <cell r="H7731" t="str">
            <v>1Q8.1</v>
          </cell>
          <cell r="I7731" t="str">
            <v>S1_QB_K8</v>
          </cell>
        </row>
        <row r="7732">
          <cell r="H7732" t="str">
            <v>1Q8.3</v>
          </cell>
          <cell r="I7732" t="str">
            <v>S1_K8</v>
          </cell>
        </row>
        <row r="7733">
          <cell r="H7733" t="str">
            <v>1Q8.2</v>
          </cell>
          <cell r="I7733" t="str">
            <v>DGND</v>
          </cell>
        </row>
        <row r="7734">
          <cell r="H7734" t="str">
            <v>1Q9.1</v>
          </cell>
          <cell r="I7734" t="str">
            <v>S1_QB_K9</v>
          </cell>
        </row>
        <row r="7735">
          <cell r="H7735" t="str">
            <v>1Q9.3</v>
          </cell>
          <cell r="I7735" t="str">
            <v>S1_K9</v>
          </cell>
        </row>
        <row r="7736">
          <cell r="H7736" t="str">
            <v>1Q9.2</v>
          </cell>
          <cell r="I7736" t="str">
            <v>DGND</v>
          </cell>
        </row>
        <row r="7737">
          <cell r="H7737" t="str">
            <v>1Q10.1</v>
          </cell>
          <cell r="I7737" t="str">
            <v>S1_QB_K10</v>
          </cell>
        </row>
        <row r="7738">
          <cell r="H7738" t="str">
            <v>1Q10.3</v>
          </cell>
          <cell r="I7738" t="str">
            <v>S1_K10</v>
          </cell>
        </row>
        <row r="7739">
          <cell r="H7739" t="str">
            <v>1Q10.2</v>
          </cell>
          <cell r="I7739" t="str">
            <v>DGND</v>
          </cell>
        </row>
        <row r="7740">
          <cell r="H7740" t="str">
            <v>1RQ8.1</v>
          </cell>
          <cell r="I7740" t="str">
            <v>S1_QB_K8</v>
          </cell>
        </row>
        <row r="7741">
          <cell r="H7741" t="str">
            <v>1RQ8.2</v>
          </cell>
          <cell r="I7741" t="str">
            <v>SC_HSD_K8</v>
          </cell>
        </row>
        <row r="7742">
          <cell r="H7742" t="str">
            <v>1RQ9.1</v>
          </cell>
          <cell r="I7742" t="str">
            <v>S1_QB_K9</v>
          </cell>
        </row>
        <row r="7743">
          <cell r="H7743" t="str">
            <v>1RQ9.2</v>
          </cell>
          <cell r="I7743" t="str">
            <v>SC_HSD_K9</v>
          </cell>
        </row>
        <row r="7744">
          <cell r="H7744" t="str">
            <v>1RQ10.1</v>
          </cell>
          <cell r="I7744" t="str">
            <v>S1_QB_K10</v>
          </cell>
        </row>
        <row r="7745">
          <cell r="H7745" t="str">
            <v>1RQ10.2</v>
          </cell>
          <cell r="I7745" t="str">
            <v>SC_HSD_K10</v>
          </cell>
        </row>
        <row r="7746">
          <cell r="H7746" t="str">
            <v>3CD175.1</v>
          </cell>
          <cell r="I7746" t="str">
            <v>S3_HSD177</v>
          </cell>
        </row>
        <row r="7747">
          <cell r="H7747" t="str">
            <v>3CD175.2</v>
          </cell>
          <cell r="I7747" t="str">
            <v>DGND</v>
          </cell>
        </row>
        <row r="7748">
          <cell r="H7748" t="str">
            <v>3CD176.1</v>
          </cell>
          <cell r="I7748" t="str">
            <v>S3_HSD178</v>
          </cell>
        </row>
        <row r="7749">
          <cell r="H7749" t="str">
            <v>3CD176.2</v>
          </cell>
          <cell r="I7749" t="str">
            <v>DGND</v>
          </cell>
        </row>
        <row r="7750">
          <cell r="H7750" t="str">
            <v>3CD177.1</v>
          </cell>
          <cell r="I7750" t="str">
            <v>S3_HSD179</v>
          </cell>
        </row>
        <row r="7751">
          <cell r="H7751" t="str">
            <v>3CD177.2</v>
          </cell>
          <cell r="I7751" t="str">
            <v>DGND</v>
          </cell>
        </row>
        <row r="7752">
          <cell r="H7752" t="str">
            <v>BD5.1</v>
          </cell>
          <cell r="I7752" t="str">
            <v>S0_AVDD33_MOSFET</v>
          </cell>
        </row>
        <row r="7753">
          <cell r="H7753" t="str">
            <v>BD5.2</v>
          </cell>
          <cell r="I7753" t="str">
            <v>S0_APWR_06+1F</v>
          </cell>
        </row>
        <row r="7754">
          <cell r="H7754" t="str">
            <v>CD51.1</v>
          </cell>
          <cell r="I7754" t="str">
            <v>S0_AVDD33</v>
          </cell>
        </row>
        <row r="7755">
          <cell r="H7755" t="str">
            <v>CD51.2</v>
          </cell>
          <cell r="I7755" t="str">
            <v>DGND</v>
          </cell>
        </row>
        <row r="7756">
          <cell r="H7756" t="str">
            <v>CD52.1</v>
          </cell>
          <cell r="I7756" t="str">
            <v>S0_AVDD33</v>
          </cell>
        </row>
        <row r="7757">
          <cell r="H7757" t="str">
            <v>CD52.2</v>
          </cell>
          <cell r="I7757" t="str">
            <v>DGND</v>
          </cell>
        </row>
        <row r="7758">
          <cell r="H7758" t="str">
            <v>CD53.1</v>
          </cell>
          <cell r="I7758" t="str">
            <v>S0_AVDD33</v>
          </cell>
        </row>
        <row r="7759">
          <cell r="H7759" t="str">
            <v>CD53.2</v>
          </cell>
          <cell r="I7759" t="str">
            <v>DGND</v>
          </cell>
        </row>
        <row r="7760">
          <cell r="H7760" t="str">
            <v>CD54.1</v>
          </cell>
          <cell r="I7760" t="str">
            <v>S0_AVDD33</v>
          </cell>
        </row>
        <row r="7761">
          <cell r="H7761" t="str">
            <v>CD54.2</v>
          </cell>
          <cell r="I7761" t="str">
            <v>DGND</v>
          </cell>
        </row>
        <row r="7762">
          <cell r="H7762" t="str">
            <v>CD55.1</v>
          </cell>
          <cell r="I7762" t="str">
            <v>S0_AVDD33</v>
          </cell>
        </row>
        <row r="7763">
          <cell r="H7763" t="str">
            <v>CD55.2</v>
          </cell>
          <cell r="I7763" t="str">
            <v>DGND</v>
          </cell>
        </row>
        <row r="7764">
          <cell r="H7764" t="str">
            <v>CD56.1</v>
          </cell>
          <cell r="I7764" t="str">
            <v>S0_AVDD33</v>
          </cell>
        </row>
        <row r="7765">
          <cell r="H7765" t="str">
            <v>CD56.2</v>
          </cell>
          <cell r="I7765" t="str">
            <v>DGND</v>
          </cell>
        </row>
        <row r="7766">
          <cell r="H7766" t="str">
            <v>CD57.1</v>
          </cell>
          <cell r="I7766" t="str">
            <v>S0_AVDD33</v>
          </cell>
        </row>
        <row r="7767">
          <cell r="H7767" t="str">
            <v>CD57.2</v>
          </cell>
          <cell r="I7767" t="str">
            <v>DGND</v>
          </cell>
        </row>
        <row r="7768">
          <cell r="H7768" t="str">
            <v>CD58.1</v>
          </cell>
          <cell r="I7768" t="str">
            <v>S0_AVDD33</v>
          </cell>
        </row>
        <row r="7769">
          <cell r="H7769" t="str">
            <v>CD58.2</v>
          </cell>
          <cell r="I7769" t="str">
            <v>DGND</v>
          </cell>
        </row>
        <row r="7770">
          <cell r="H7770" t="str">
            <v>CD59.1</v>
          </cell>
          <cell r="I7770" t="str">
            <v>S0_AVDD33</v>
          </cell>
        </row>
        <row r="7771">
          <cell r="H7771" t="str">
            <v>CD59.2</v>
          </cell>
          <cell r="I7771" t="str">
            <v>DGND</v>
          </cell>
        </row>
        <row r="7772">
          <cell r="H7772" t="str">
            <v>CD60.1</v>
          </cell>
          <cell r="I7772" t="str">
            <v>S0_AVDD33</v>
          </cell>
        </row>
        <row r="7773">
          <cell r="H7773" t="str">
            <v>CD60.2</v>
          </cell>
          <cell r="I7773" t="str">
            <v>DGND</v>
          </cell>
        </row>
        <row r="7774">
          <cell r="H7774" t="str">
            <v>CD61.1</v>
          </cell>
          <cell r="I7774" t="str">
            <v>S0_AVDD33</v>
          </cell>
        </row>
        <row r="7775">
          <cell r="H7775" t="str">
            <v>CD61.2</v>
          </cell>
          <cell r="I7775" t="str">
            <v>DGND</v>
          </cell>
        </row>
        <row r="7776">
          <cell r="H7776" t="str">
            <v>CD62.1</v>
          </cell>
          <cell r="I7776" t="str">
            <v>S0_AVDD33</v>
          </cell>
        </row>
        <row r="7777">
          <cell r="H7777" t="str">
            <v>CD62.2</v>
          </cell>
          <cell r="I7777" t="str">
            <v>DGND</v>
          </cell>
        </row>
        <row r="7778">
          <cell r="H7778" t="str">
            <v>CD63.1</v>
          </cell>
          <cell r="I7778" t="str">
            <v>S0_AVDD33</v>
          </cell>
        </row>
        <row r="7779">
          <cell r="H7779" t="str">
            <v>CD63.2</v>
          </cell>
          <cell r="I7779" t="str">
            <v>DGND</v>
          </cell>
        </row>
        <row r="7780">
          <cell r="H7780" t="str">
            <v>CD64.1</v>
          </cell>
          <cell r="I7780" t="str">
            <v>S0_AVDD33</v>
          </cell>
        </row>
        <row r="7781">
          <cell r="H7781" t="str">
            <v>CD64.2</v>
          </cell>
          <cell r="I7781" t="str">
            <v>DGND</v>
          </cell>
        </row>
        <row r="7782">
          <cell r="H7782" t="str">
            <v>CD65.1</v>
          </cell>
          <cell r="I7782" t="str">
            <v>S0_AVDD33</v>
          </cell>
        </row>
        <row r="7783">
          <cell r="H7783" t="str">
            <v>CD65.2</v>
          </cell>
          <cell r="I7783" t="str">
            <v>DGND</v>
          </cell>
        </row>
        <row r="7784">
          <cell r="H7784" t="str">
            <v>CD66.1</v>
          </cell>
          <cell r="I7784" t="str">
            <v>S0_AVDD33</v>
          </cell>
        </row>
        <row r="7785">
          <cell r="H7785" t="str">
            <v>CD66.2</v>
          </cell>
          <cell r="I7785" t="str">
            <v>DGND</v>
          </cell>
        </row>
        <row r="7786">
          <cell r="H7786" t="str">
            <v>CD67.1</v>
          </cell>
          <cell r="I7786" t="str">
            <v>S0_AVDD33</v>
          </cell>
        </row>
        <row r="7787">
          <cell r="H7787" t="str">
            <v>CD67.2</v>
          </cell>
          <cell r="I7787" t="str">
            <v>DGND</v>
          </cell>
        </row>
        <row r="7788">
          <cell r="H7788" t="str">
            <v>CD68.1</v>
          </cell>
          <cell r="I7788" t="str">
            <v>S0_AVDD33</v>
          </cell>
        </row>
        <row r="7789">
          <cell r="H7789" t="str">
            <v>CD68.2</v>
          </cell>
          <cell r="I7789" t="str">
            <v>DGND</v>
          </cell>
        </row>
        <row r="7790">
          <cell r="H7790" t="str">
            <v>CD69.1</v>
          </cell>
          <cell r="I7790" t="str">
            <v>S0_AVDD33</v>
          </cell>
        </row>
        <row r="7791">
          <cell r="H7791" t="str">
            <v>CD69.2</v>
          </cell>
          <cell r="I7791" t="str">
            <v>DGND</v>
          </cell>
        </row>
        <row r="7792">
          <cell r="H7792" t="str">
            <v>CD70.1</v>
          </cell>
          <cell r="I7792" t="str">
            <v>S0_AVDD33</v>
          </cell>
        </row>
        <row r="7793">
          <cell r="H7793" t="str">
            <v>CD70.2</v>
          </cell>
          <cell r="I7793" t="str">
            <v>DGND</v>
          </cell>
        </row>
        <row r="7794">
          <cell r="H7794" t="str">
            <v>CD71.1</v>
          </cell>
          <cell r="I7794" t="str">
            <v>S0_AVDD33</v>
          </cell>
        </row>
        <row r="7795">
          <cell r="H7795" t="str">
            <v>CD71.2</v>
          </cell>
          <cell r="I7795" t="str">
            <v>DGND</v>
          </cell>
        </row>
        <row r="7796">
          <cell r="H7796" t="str">
            <v>CD72.1</v>
          </cell>
          <cell r="I7796" t="str">
            <v>S0_AVDD33</v>
          </cell>
        </row>
        <row r="7797">
          <cell r="H7797" t="str">
            <v>CD72.2</v>
          </cell>
          <cell r="I7797" t="str">
            <v>DGND</v>
          </cell>
        </row>
        <row r="7798">
          <cell r="H7798" t="str">
            <v>CD73.1</v>
          </cell>
          <cell r="I7798" t="str">
            <v>S0_AVDD33</v>
          </cell>
        </row>
        <row r="7799">
          <cell r="H7799" t="str">
            <v>CD73.2</v>
          </cell>
          <cell r="I7799" t="str">
            <v>DGND</v>
          </cell>
        </row>
        <row r="7800">
          <cell r="H7800" t="str">
            <v>CD74.1</v>
          </cell>
          <cell r="I7800" t="str">
            <v>S0_APWR_06+1F</v>
          </cell>
        </row>
        <row r="7801">
          <cell r="H7801" t="str">
            <v>CD74.2</v>
          </cell>
          <cell r="I7801" t="str">
            <v>DGND</v>
          </cell>
        </row>
        <row r="7802">
          <cell r="H7802" t="str">
            <v>CD75.1</v>
          </cell>
          <cell r="I7802" t="str">
            <v>S0_APWR_06+1F</v>
          </cell>
        </row>
        <row r="7803">
          <cell r="H7803" t="str">
            <v>CD75.2</v>
          </cell>
          <cell r="I7803" t="str">
            <v>DGND</v>
          </cell>
        </row>
        <row r="7804">
          <cell r="H7804" t="str">
            <v>CD76.1</v>
          </cell>
          <cell r="I7804" t="str">
            <v>S0_APWR_06+1F</v>
          </cell>
        </row>
        <row r="7805">
          <cell r="H7805" t="str">
            <v>CD76.2</v>
          </cell>
          <cell r="I7805" t="str">
            <v>DGND</v>
          </cell>
        </row>
        <row r="7806">
          <cell r="H7806" t="str">
            <v>CD77.1</v>
          </cell>
          <cell r="I7806" t="str">
            <v>S0_APWR_06+1F</v>
          </cell>
        </row>
        <row r="7807">
          <cell r="H7807" t="str">
            <v>CD77.2</v>
          </cell>
          <cell r="I7807" t="str">
            <v>DGND</v>
          </cell>
        </row>
        <row r="7808">
          <cell r="H7808" t="str">
            <v>CD78.1</v>
          </cell>
          <cell r="I7808" t="str">
            <v>S0_APWR_06+1F</v>
          </cell>
        </row>
        <row r="7809">
          <cell r="H7809" t="str">
            <v>CD78.2</v>
          </cell>
          <cell r="I7809" t="str">
            <v>DGND</v>
          </cell>
        </row>
        <row r="7810">
          <cell r="H7810" t="str">
            <v>CD79.1</v>
          </cell>
          <cell r="I7810" t="str">
            <v>S0_APWR_06+1F</v>
          </cell>
        </row>
        <row r="7811">
          <cell r="H7811" t="str">
            <v>CD79.2</v>
          </cell>
          <cell r="I7811" t="str">
            <v>DGND</v>
          </cell>
        </row>
        <row r="7812">
          <cell r="H7812" t="str">
            <v>CD83.1</v>
          </cell>
          <cell r="I7812" t="str">
            <v>S0_DVDD33</v>
          </cell>
        </row>
        <row r="7813">
          <cell r="H7813" t="str">
            <v>CD83.2</v>
          </cell>
          <cell r="I7813" t="str">
            <v>DGND</v>
          </cell>
        </row>
        <row r="7814">
          <cell r="H7814" t="str">
            <v>CD84.1</v>
          </cell>
          <cell r="I7814" t="str">
            <v>S0_DVDD33</v>
          </cell>
        </row>
        <row r="7815">
          <cell r="H7815" t="str">
            <v>CD84.2</v>
          </cell>
          <cell r="I7815" t="str">
            <v>DGND</v>
          </cell>
        </row>
        <row r="7816">
          <cell r="H7816" t="str">
            <v>CD85.1</v>
          </cell>
          <cell r="I7816" t="str">
            <v>S0_DVDD33</v>
          </cell>
        </row>
        <row r="7817">
          <cell r="H7817" t="str">
            <v>CD85.2</v>
          </cell>
          <cell r="I7817" t="str">
            <v>DGND</v>
          </cell>
        </row>
        <row r="7818">
          <cell r="H7818" t="str">
            <v>CD89.1</v>
          </cell>
          <cell r="I7818" t="str">
            <v>S0_DVDD33</v>
          </cell>
        </row>
        <row r="7819">
          <cell r="H7819" t="str">
            <v>CD89.2</v>
          </cell>
          <cell r="I7819" t="str">
            <v>DGND</v>
          </cell>
        </row>
        <row r="7820">
          <cell r="H7820" t="str">
            <v>CD91.1</v>
          </cell>
          <cell r="I7820" t="str">
            <v>S0_DVDD33</v>
          </cell>
        </row>
        <row r="7821">
          <cell r="H7821" t="str">
            <v>CD91.2</v>
          </cell>
          <cell r="I7821" t="str">
            <v>DGND</v>
          </cell>
        </row>
        <row r="7822">
          <cell r="H7822" t="str">
            <v>CD92.1</v>
          </cell>
          <cell r="I7822" t="str">
            <v>S0_DVDD33</v>
          </cell>
        </row>
        <row r="7823">
          <cell r="H7823" t="str">
            <v>CD92.2</v>
          </cell>
          <cell r="I7823" t="str">
            <v>DGND</v>
          </cell>
        </row>
        <row r="7824">
          <cell r="H7824" t="str">
            <v>CD93.1</v>
          </cell>
          <cell r="I7824" t="str">
            <v>S0_DPS_DVDD33</v>
          </cell>
        </row>
        <row r="7825">
          <cell r="H7825" t="str">
            <v>CD93.2</v>
          </cell>
          <cell r="I7825" t="str">
            <v>DGND</v>
          </cell>
        </row>
        <row r="7826">
          <cell r="H7826" t="str">
            <v>CD94.1</v>
          </cell>
          <cell r="I7826" t="str">
            <v>S0_DPS_DVDD33</v>
          </cell>
        </row>
        <row r="7827">
          <cell r="H7827" t="str">
            <v>CD94.2</v>
          </cell>
          <cell r="I7827" t="str">
            <v>DGND</v>
          </cell>
        </row>
        <row r="7828">
          <cell r="H7828" t="str">
            <v>CD95.1</v>
          </cell>
          <cell r="I7828" t="str">
            <v>S0_DPS_DVDD33</v>
          </cell>
        </row>
        <row r="7829">
          <cell r="H7829" t="str">
            <v>CD95.2</v>
          </cell>
          <cell r="I7829" t="str">
            <v>DGND</v>
          </cell>
        </row>
        <row r="7830">
          <cell r="H7830" t="str">
            <v>CD97.1</v>
          </cell>
          <cell r="I7830" t="str">
            <v>S0_DPS_DVDD33</v>
          </cell>
        </row>
        <row r="7831">
          <cell r="H7831" t="str">
            <v>CD97.2</v>
          </cell>
          <cell r="I7831" t="str">
            <v>DGND</v>
          </cell>
        </row>
        <row r="7832">
          <cell r="H7832" t="str">
            <v>CD111.1</v>
          </cell>
          <cell r="I7832" t="str">
            <v>S0_APWR_06+1F</v>
          </cell>
        </row>
        <row r="7833">
          <cell r="H7833" t="str">
            <v>CD111.2</v>
          </cell>
          <cell r="I7833" t="str">
            <v>DGND</v>
          </cell>
        </row>
        <row r="7834">
          <cell r="H7834" t="str">
            <v>CD112.1</v>
          </cell>
          <cell r="I7834" t="str">
            <v>S0_DPS_DVDD33</v>
          </cell>
        </row>
        <row r="7835">
          <cell r="H7835" t="str">
            <v>CD112.2</v>
          </cell>
          <cell r="I7835" t="str">
            <v>DGND</v>
          </cell>
        </row>
        <row r="7836">
          <cell r="H7836" t="str">
            <v>CD113.1</v>
          </cell>
          <cell r="I7836" t="str">
            <v>S0_APWR_06+1F</v>
          </cell>
        </row>
        <row r="7837">
          <cell r="H7837" t="str">
            <v>CD113.2</v>
          </cell>
          <cell r="I7837" t="str">
            <v>DGND</v>
          </cell>
        </row>
        <row r="7838">
          <cell r="H7838" t="str">
            <v>CD114.1</v>
          </cell>
          <cell r="I7838" t="str">
            <v>S0_AVDD33_MOSFET</v>
          </cell>
        </row>
        <row r="7839">
          <cell r="H7839" t="str">
            <v>CD114.2</v>
          </cell>
          <cell r="I7839" t="str">
            <v>MGND</v>
          </cell>
        </row>
        <row r="7840">
          <cell r="H7840" t="str">
            <v>CD115.1</v>
          </cell>
          <cell r="I7840" t="str">
            <v>S0_APWR_06+1F</v>
          </cell>
        </row>
        <row r="7841">
          <cell r="H7841" t="str">
            <v>CD115.2</v>
          </cell>
          <cell r="I7841" t="str">
            <v>DGND</v>
          </cell>
        </row>
        <row r="7842">
          <cell r="H7842" t="str">
            <v>CD116.1</v>
          </cell>
          <cell r="I7842" t="str">
            <v>S0_APWR_06+1F</v>
          </cell>
        </row>
        <row r="7843">
          <cell r="H7843" t="str">
            <v>CD116.2</v>
          </cell>
          <cell r="I7843" t="str">
            <v>DGND</v>
          </cell>
        </row>
        <row r="7844">
          <cell r="H7844" t="str">
            <v>CD117.1</v>
          </cell>
          <cell r="I7844" t="str">
            <v>S0_APWR_06+1F</v>
          </cell>
        </row>
        <row r="7845">
          <cell r="H7845" t="str">
            <v>CD117.2</v>
          </cell>
          <cell r="I7845" t="str">
            <v>DGND</v>
          </cell>
        </row>
        <row r="7846">
          <cell r="H7846" t="str">
            <v>CD118.1</v>
          </cell>
          <cell r="I7846" t="str">
            <v>S0_APWR_06+1F</v>
          </cell>
        </row>
        <row r="7847">
          <cell r="H7847" t="str">
            <v>CD118.2</v>
          </cell>
          <cell r="I7847" t="str">
            <v>DGND</v>
          </cell>
        </row>
        <row r="7848">
          <cell r="H7848" t="str">
            <v>CD119.1</v>
          </cell>
          <cell r="I7848" t="str">
            <v>S0_APWR_06+1F</v>
          </cell>
        </row>
        <row r="7849">
          <cell r="H7849" t="str">
            <v>CD119.2</v>
          </cell>
          <cell r="I7849" t="str">
            <v>DGND</v>
          </cell>
        </row>
        <row r="7850">
          <cell r="H7850" t="str">
            <v>CD120.1</v>
          </cell>
          <cell r="I7850" t="str">
            <v>S0_APWR_06+1F</v>
          </cell>
        </row>
        <row r="7851">
          <cell r="H7851" t="str">
            <v>CD120.2</v>
          </cell>
          <cell r="I7851" t="str">
            <v>DGND</v>
          </cell>
        </row>
        <row r="7852">
          <cell r="H7852" t="str">
            <v>CD155.1</v>
          </cell>
          <cell r="I7852" t="str">
            <v>S0_DPS_LDOIN</v>
          </cell>
        </row>
        <row r="7853">
          <cell r="H7853" t="str">
            <v>CD155.2</v>
          </cell>
          <cell r="I7853" t="str">
            <v>DGND</v>
          </cell>
        </row>
        <row r="7854">
          <cell r="H7854" t="str">
            <v>CD156.1</v>
          </cell>
          <cell r="I7854" t="str">
            <v>S0_DPS_LDOIN</v>
          </cell>
        </row>
        <row r="7855">
          <cell r="H7855" t="str">
            <v>CD156.2</v>
          </cell>
          <cell r="I7855" t="str">
            <v>DGND</v>
          </cell>
        </row>
        <row r="7856">
          <cell r="H7856" t="str">
            <v>CD157.1</v>
          </cell>
          <cell r="I7856" t="str">
            <v>S0_DPS_LDOIN</v>
          </cell>
        </row>
        <row r="7857">
          <cell r="H7857" t="str">
            <v>CD157.2</v>
          </cell>
          <cell r="I7857" t="str">
            <v>DGND</v>
          </cell>
        </row>
        <row r="7858">
          <cell r="H7858" t="str">
            <v>CD158.1</v>
          </cell>
          <cell r="I7858" t="str">
            <v>S0_DPS_LDOIN</v>
          </cell>
        </row>
        <row r="7859">
          <cell r="H7859" t="str">
            <v>CD158.2</v>
          </cell>
          <cell r="I7859" t="str">
            <v>DGND</v>
          </cell>
        </row>
        <row r="7860">
          <cell r="H7860" t="str">
            <v>CD159.1</v>
          </cell>
          <cell r="I7860" t="str">
            <v>S0_DPS_LDOIN</v>
          </cell>
        </row>
        <row r="7861">
          <cell r="H7861" t="str">
            <v>CD159.2</v>
          </cell>
          <cell r="I7861" t="str">
            <v>DGND</v>
          </cell>
        </row>
        <row r="7862">
          <cell r="H7862" t="str">
            <v>CD160.1</v>
          </cell>
          <cell r="I7862" t="str">
            <v>S0_DPS_LDOIN</v>
          </cell>
        </row>
        <row r="7863">
          <cell r="H7863" t="str">
            <v>CD160.2</v>
          </cell>
          <cell r="I7863" t="str">
            <v>DGND</v>
          </cell>
        </row>
        <row r="7864">
          <cell r="H7864" t="str">
            <v>CD161.1</v>
          </cell>
          <cell r="I7864" t="str">
            <v>S0_LDOIN</v>
          </cell>
        </row>
        <row r="7865">
          <cell r="H7865" t="str">
            <v>CD161.2</v>
          </cell>
          <cell r="I7865" t="str">
            <v>DGND</v>
          </cell>
        </row>
        <row r="7866">
          <cell r="H7866" t="str">
            <v>CD162.1</v>
          </cell>
          <cell r="I7866" t="str">
            <v>S0_LDOIN</v>
          </cell>
        </row>
        <row r="7867">
          <cell r="H7867" t="str">
            <v>CD162.2</v>
          </cell>
          <cell r="I7867" t="str">
            <v>DGND</v>
          </cell>
        </row>
        <row r="7868">
          <cell r="H7868" t="str">
            <v>CD163.1</v>
          </cell>
          <cell r="I7868" t="str">
            <v>S0_LDOIN</v>
          </cell>
        </row>
        <row r="7869">
          <cell r="H7869" t="str">
            <v>CD163.2</v>
          </cell>
          <cell r="I7869" t="str">
            <v>DGND</v>
          </cell>
        </row>
        <row r="7870">
          <cell r="H7870" t="str">
            <v>CD164.1</v>
          </cell>
          <cell r="I7870" t="str">
            <v>S0_LDOIN</v>
          </cell>
        </row>
        <row r="7871">
          <cell r="H7871" t="str">
            <v>CD164.2</v>
          </cell>
          <cell r="I7871" t="str">
            <v>DGND</v>
          </cell>
        </row>
        <row r="7872">
          <cell r="H7872" t="str">
            <v>CD165.1</v>
          </cell>
          <cell r="I7872" t="str">
            <v>S0_LDOIN</v>
          </cell>
        </row>
        <row r="7873">
          <cell r="H7873" t="str">
            <v>CD165.2</v>
          </cell>
          <cell r="I7873" t="str">
            <v>DGND</v>
          </cell>
        </row>
        <row r="7874">
          <cell r="H7874" t="str">
            <v>CD166.1</v>
          </cell>
          <cell r="I7874" t="str">
            <v>S0_LDOIN</v>
          </cell>
        </row>
        <row r="7875">
          <cell r="H7875" t="str">
            <v>CD166.2</v>
          </cell>
          <cell r="I7875" t="str">
            <v>DGND</v>
          </cell>
        </row>
        <row r="7876">
          <cell r="H7876" t="str">
            <v>CD167.1</v>
          </cell>
          <cell r="I7876" t="str">
            <v>S0_DPS_LDOIN</v>
          </cell>
        </row>
        <row r="7877">
          <cell r="H7877" t="str">
            <v>CD167.2</v>
          </cell>
          <cell r="I7877" t="str">
            <v>DGND</v>
          </cell>
        </row>
        <row r="7878">
          <cell r="H7878" t="str">
            <v>RD32.1</v>
          </cell>
          <cell r="I7878" t="str">
            <v>S0_AVDD33</v>
          </cell>
        </row>
        <row r="7879">
          <cell r="H7879" t="str">
            <v>RD32.2</v>
          </cell>
          <cell r="I7879" t="str">
            <v>S0_APWR_06+1F</v>
          </cell>
        </row>
        <row r="7880">
          <cell r="H7880" t="str">
            <v>RD42.1</v>
          </cell>
          <cell r="I7880" t="str">
            <v>S0_DVDD33</v>
          </cell>
        </row>
        <row r="7881">
          <cell r="H7881" t="str">
            <v>RD42.2</v>
          </cell>
          <cell r="I7881" t="str">
            <v>S0_DPS_DVDD33</v>
          </cell>
        </row>
        <row r="7882">
          <cell r="H7882" t="str">
            <v>RD43.1</v>
          </cell>
          <cell r="I7882" t="str">
            <v>S0_DPS_DVDD33</v>
          </cell>
        </row>
        <row r="7883">
          <cell r="H7883" t="str">
            <v>RD43.2</v>
          </cell>
          <cell r="I7883" t="str">
            <v>S0_DPS_LDOIN</v>
          </cell>
        </row>
        <row r="7884">
          <cell r="H7884" t="str">
            <v>RD72.1</v>
          </cell>
          <cell r="I7884" t="str">
            <v>S0_LDOIN</v>
          </cell>
        </row>
        <row r="7885">
          <cell r="H7885" t="str">
            <v>RD72.2</v>
          </cell>
          <cell r="I7885" t="str">
            <v>S0_DPS_LDOIN</v>
          </cell>
        </row>
        <row r="7886">
          <cell r="H7886" t="str">
            <v>RS5.1</v>
          </cell>
          <cell r="I7886" t="str">
            <v>S0_APWR_06S</v>
          </cell>
        </row>
        <row r="7887">
          <cell r="H7887" t="str">
            <v>RS5.2</v>
          </cell>
          <cell r="I7887" t="str">
            <v>S0_APWR_06+1S</v>
          </cell>
        </row>
        <row r="7888">
          <cell r="H7888" t="str">
            <v>S0_A_DVDD33.1</v>
          </cell>
          <cell r="I7888" t="str">
            <v>DGND</v>
          </cell>
        </row>
        <row r="7889">
          <cell r="H7889" t="str">
            <v>S0_A_DVDD33.2</v>
          </cell>
          <cell r="I7889" t="str">
            <v>S0_APWR_04F</v>
          </cell>
        </row>
        <row r="7890">
          <cell r="H7890" t="str">
            <v>S0_A_DVDD33.3</v>
          </cell>
          <cell r="I7890" t="str">
            <v>S0_DPS_LDOIN</v>
          </cell>
        </row>
        <row r="7891">
          <cell r="H7891" t="str">
            <v>S0_A_DVDD33.4</v>
          </cell>
          <cell r="I7891" t="str">
            <v>S0_APWR_06+1F</v>
          </cell>
        </row>
        <row r="7892">
          <cell r="H7892" t="str">
            <v>S0_AVDD33.1</v>
          </cell>
          <cell r="I7892" t="str">
            <v>S0_AVDD33</v>
          </cell>
        </row>
        <row r="7893">
          <cell r="H7893" t="str">
            <v>S0_AVDD33_MOSFET.1</v>
          </cell>
          <cell r="I7893" t="str">
            <v>S0_AVDD33_MOSFET</v>
          </cell>
        </row>
        <row r="7894">
          <cell r="H7894" t="str">
            <v>S0_DVDD33.1</v>
          </cell>
          <cell r="I7894" t="str">
            <v>S0_DVDD33</v>
          </cell>
        </row>
        <row r="7895">
          <cell r="H7895" t="str">
            <v>S0_LDOIN.1</v>
          </cell>
          <cell r="I7895" t="str">
            <v>S0_LDOIN</v>
          </cell>
        </row>
        <row r="7896">
          <cell r="H7896" t="str">
            <v>SITE0.D4</v>
          </cell>
          <cell r="I7896" t="str">
            <v>S0_AVDD33</v>
          </cell>
        </row>
        <row r="7897">
          <cell r="H7897" t="str">
            <v>SITE0.D5</v>
          </cell>
          <cell r="I7897" t="str">
            <v>S0_AVDD33</v>
          </cell>
        </row>
        <row r="7898">
          <cell r="H7898" t="str">
            <v>SITE0.B14</v>
          </cell>
          <cell r="I7898" t="str">
            <v>S0_AVDD33</v>
          </cell>
        </row>
        <row r="7899">
          <cell r="H7899" t="str">
            <v>SITE0.E11</v>
          </cell>
          <cell r="I7899" t="str">
            <v>S0_AVDD33</v>
          </cell>
        </row>
        <row r="7900">
          <cell r="H7900" t="str">
            <v>SITE0.T9</v>
          </cell>
          <cell r="I7900" t="str">
            <v>S0_AVDD33</v>
          </cell>
        </row>
        <row r="7901">
          <cell r="H7901" t="str">
            <v>SITE0.T10</v>
          </cell>
          <cell r="I7901" t="str">
            <v>S0_AVDD33</v>
          </cell>
        </row>
        <row r="7902">
          <cell r="H7902" t="str">
            <v>SITE0.D6</v>
          </cell>
          <cell r="I7902" t="str">
            <v>S0_AVDD33</v>
          </cell>
        </row>
        <row r="7903">
          <cell r="H7903" t="str">
            <v>SITE0.E6</v>
          </cell>
          <cell r="I7903" t="str">
            <v>S0_AVDD33</v>
          </cell>
        </row>
        <row r="7904">
          <cell r="H7904" t="str">
            <v>SITE0.D7</v>
          </cell>
          <cell r="I7904" t="str">
            <v>S0_AVDD33</v>
          </cell>
        </row>
        <row r="7905">
          <cell r="H7905" t="str">
            <v>SITE0.E7</v>
          </cell>
          <cell r="I7905" t="str">
            <v>S0_AVDD33</v>
          </cell>
        </row>
        <row r="7906">
          <cell r="H7906" t="str">
            <v>SITE0.B17</v>
          </cell>
          <cell r="I7906" t="str">
            <v>S0_AVDD33</v>
          </cell>
        </row>
        <row r="7907">
          <cell r="H7907" t="str">
            <v>SITE0.B18</v>
          </cell>
          <cell r="I7907" t="str">
            <v>S0_AVDD33</v>
          </cell>
        </row>
        <row r="7908">
          <cell r="H7908" t="str">
            <v>SITE0.F15</v>
          </cell>
          <cell r="I7908" t="str">
            <v>S0_AVDD33</v>
          </cell>
        </row>
        <row r="7909">
          <cell r="H7909" t="str">
            <v>SITE0.G15</v>
          </cell>
          <cell r="I7909" t="str">
            <v>S0_AVDD33</v>
          </cell>
        </row>
        <row r="7910">
          <cell r="H7910" t="str">
            <v>SITE0.F16</v>
          </cell>
          <cell r="I7910" t="str">
            <v>S0_AVDD33</v>
          </cell>
        </row>
        <row r="7911">
          <cell r="H7911" t="str">
            <v>SITE0.G16</v>
          </cell>
          <cell r="I7911" t="str">
            <v>S0_AVDD33</v>
          </cell>
        </row>
        <row r="7912">
          <cell r="H7912" t="str">
            <v>SITE0.G5</v>
          </cell>
          <cell r="I7912" t="str">
            <v>S0_AVDD33</v>
          </cell>
        </row>
        <row r="7913">
          <cell r="H7913" t="str">
            <v>SITE0.T15</v>
          </cell>
          <cell r="I7913" t="str">
            <v>S0_AVDD33</v>
          </cell>
        </row>
        <row r="7914">
          <cell r="H7914" t="str">
            <v>SITE0.T16</v>
          </cell>
          <cell r="I7914" t="str">
            <v>S0_AVDD33</v>
          </cell>
        </row>
        <row r="7915">
          <cell r="H7915" t="str">
            <v>SITE0.V16</v>
          </cell>
          <cell r="I7915" t="str">
            <v>S0_AVDD33</v>
          </cell>
        </row>
        <row r="7916">
          <cell r="H7916" t="str">
            <v>SITE0.B12</v>
          </cell>
          <cell r="I7916" t="str">
            <v>S0_AVDD33</v>
          </cell>
        </row>
        <row r="7917">
          <cell r="H7917" t="str">
            <v>SITE0.B13</v>
          </cell>
          <cell r="I7917" t="str">
            <v>S0_AVDD33</v>
          </cell>
        </row>
        <row r="7918">
          <cell r="H7918" t="str">
            <v>SITE0.J5</v>
          </cell>
          <cell r="I7918" t="str">
            <v>S0_AVDD33_MOSFET</v>
          </cell>
        </row>
        <row r="7919">
          <cell r="H7919" t="str">
            <v>SITE0.M13</v>
          </cell>
          <cell r="I7919" t="str">
            <v>S0_DVDD33</v>
          </cell>
        </row>
        <row r="7920">
          <cell r="H7920" t="str">
            <v>SITE0.N13</v>
          </cell>
          <cell r="I7920" t="str">
            <v>S0_DVDD33</v>
          </cell>
        </row>
        <row r="7921">
          <cell r="H7921" t="str">
            <v>SITE0.K5</v>
          </cell>
          <cell r="I7921" t="str">
            <v>MGND</v>
          </cell>
        </row>
        <row r="7922">
          <cell r="H7922" t="str">
            <v>SITE0.J7</v>
          </cell>
          <cell r="I7922" t="str">
            <v>S0_LDOIN</v>
          </cell>
        </row>
        <row r="7923">
          <cell r="H7923" t="str">
            <v>SITE0.K7</v>
          </cell>
          <cell r="I7923" t="str">
            <v>S0_LDOIN</v>
          </cell>
        </row>
        <row r="7924">
          <cell r="H7924" t="str">
            <v>SITE0.H13</v>
          </cell>
          <cell r="I7924" t="str">
            <v>S0_LDOIN</v>
          </cell>
        </row>
        <row r="7925">
          <cell r="H7925" t="str">
            <v>SITE0.J13</v>
          </cell>
          <cell r="I7925" t="str">
            <v>S0_LDOIN</v>
          </cell>
        </row>
        <row r="7926">
          <cell r="H7926" t="str">
            <v>SITE0.H12</v>
          </cell>
          <cell r="I7926" t="str">
            <v>S0_LDOIN</v>
          </cell>
        </row>
        <row r="7927">
          <cell r="H7927" t="str">
            <v>SITE0.J12</v>
          </cell>
          <cell r="I7927" t="str">
            <v>S0_LDOIN</v>
          </cell>
        </row>
        <row r="7928">
          <cell r="H7928" t="str">
            <v>ST3.1</v>
          </cell>
          <cell r="I7928" t="str">
            <v>S0_APWR_04F</v>
          </cell>
        </row>
        <row r="7929">
          <cell r="H7929" t="str">
            <v>ST3.2</v>
          </cell>
          <cell r="I7929" t="str">
            <v>S0_APWR_04S</v>
          </cell>
        </row>
        <row r="7930">
          <cell r="H7930" t="str">
            <v>ST5.1</v>
          </cell>
          <cell r="I7930" t="str">
            <v>S0_AVDD33_MOSFET</v>
          </cell>
        </row>
        <row r="7931">
          <cell r="H7931" t="str">
            <v>ST5.2</v>
          </cell>
          <cell r="I7931" t="str">
            <v>S0_APWR_06S</v>
          </cell>
        </row>
        <row r="7932">
          <cell r="H7932" t="str">
            <v>STG3.1</v>
          </cell>
          <cell r="I7932" t="str">
            <v>DGND</v>
          </cell>
        </row>
        <row r="7933">
          <cell r="H7933" t="str">
            <v>STG3.2</v>
          </cell>
          <cell r="I7933" t="str">
            <v>S0_APWR_04GS</v>
          </cell>
        </row>
        <row r="7934">
          <cell r="H7934" t="str">
            <v>STG5.1</v>
          </cell>
          <cell r="I7934" t="str">
            <v>MGND</v>
          </cell>
        </row>
        <row r="7935">
          <cell r="H7935" t="str">
            <v>STG5.2</v>
          </cell>
          <cell r="I7935" t="str">
            <v>S0_APWR_06+1GS</v>
          </cell>
        </row>
        <row r="7936">
          <cell r="H7936" t="str">
            <v>2C194.1</v>
          </cell>
          <cell r="I7936" t="str">
            <v>S2_U3_P0_RC</v>
          </cell>
        </row>
        <row r="7937">
          <cell r="H7937" t="str">
            <v>2C194.2</v>
          </cell>
          <cell r="I7937" t="str">
            <v>DGND</v>
          </cell>
        </row>
        <row r="7938">
          <cell r="H7938" t="str">
            <v>2C195.1</v>
          </cell>
          <cell r="I7938" t="str">
            <v>S2_U2_P0_MDI+</v>
          </cell>
        </row>
        <row r="7939">
          <cell r="H7939" t="str">
            <v>2C195.2</v>
          </cell>
          <cell r="I7939" t="str">
            <v>S2_U3_P0_MDI+</v>
          </cell>
        </row>
        <row r="7940">
          <cell r="H7940" t="str">
            <v>2C196.1</v>
          </cell>
          <cell r="I7940" t="str">
            <v>S2_U2_P0_MDI-</v>
          </cell>
        </row>
        <row r="7941">
          <cell r="H7941" t="str">
            <v>2C196.2</v>
          </cell>
          <cell r="I7941" t="str">
            <v>S2_U3_P0_MDI-</v>
          </cell>
        </row>
        <row r="7942">
          <cell r="H7942" t="str">
            <v>2C197.1</v>
          </cell>
          <cell r="I7942" t="str">
            <v>S2_U3_P1_RC</v>
          </cell>
        </row>
        <row r="7943">
          <cell r="H7943" t="str">
            <v>2C197.2</v>
          </cell>
          <cell r="I7943" t="str">
            <v>DGND</v>
          </cell>
        </row>
        <row r="7944">
          <cell r="H7944" t="str">
            <v>2C198.1</v>
          </cell>
          <cell r="I7944" t="str">
            <v>S2_U2_P1_MDI+</v>
          </cell>
        </row>
        <row r="7945">
          <cell r="H7945" t="str">
            <v>2C198.2</v>
          </cell>
          <cell r="I7945" t="str">
            <v>S2_U3_P1_MDI+</v>
          </cell>
        </row>
        <row r="7946">
          <cell r="H7946" t="str">
            <v>2C199.1</v>
          </cell>
          <cell r="I7946" t="str">
            <v>S2_U2_P1_MDI-</v>
          </cell>
        </row>
        <row r="7947">
          <cell r="H7947" t="str">
            <v>2C199.2</v>
          </cell>
          <cell r="I7947" t="str">
            <v>S2_U3_P1_MDI-</v>
          </cell>
        </row>
        <row r="7948">
          <cell r="H7948" t="str">
            <v>2K60.10</v>
          </cell>
          <cell r="I7948" t="str">
            <v>S2_P0_MDI-</v>
          </cell>
        </row>
        <row r="7949">
          <cell r="H7949" t="str">
            <v>2K60.6</v>
          </cell>
          <cell r="I7949" t="str">
            <v>S2_P0_MDI+</v>
          </cell>
        </row>
        <row r="7950">
          <cell r="H7950" t="str">
            <v>2K60.3</v>
          </cell>
          <cell r="I7950" t="str">
            <v>DGND</v>
          </cell>
        </row>
        <row r="7951">
          <cell r="H7951" t="str">
            <v>2K60.2</v>
          </cell>
          <cell r="I7951" t="str">
            <v>S2_U1_P0_MDI-</v>
          </cell>
        </row>
        <row r="7952">
          <cell r="H7952" t="str">
            <v>2K60.9</v>
          </cell>
          <cell r="I7952" t="str">
            <v>S2_D1_P0_MDI-</v>
          </cell>
        </row>
        <row r="7953">
          <cell r="H7953" t="str">
            <v>2K60.4</v>
          </cell>
          <cell r="I7953" t="str">
            <v>S2_U1_P0_MDI+</v>
          </cell>
        </row>
        <row r="7954">
          <cell r="H7954" t="str">
            <v>2K60.7</v>
          </cell>
          <cell r="I7954" t="str">
            <v>S2_D1_P0_MDI+</v>
          </cell>
        </row>
        <row r="7955">
          <cell r="H7955" t="str">
            <v>2K60.1</v>
          </cell>
          <cell r="I7955" t="str">
            <v>S2_K60</v>
          </cell>
        </row>
        <row r="7956">
          <cell r="H7956" t="str">
            <v>2K60.5</v>
          </cell>
          <cell r="I7956" t="str">
            <v>S2_K60</v>
          </cell>
        </row>
        <row r="7957">
          <cell r="H7957" t="str">
            <v>2K60.8</v>
          </cell>
          <cell r="I7957" t="str">
            <v>VP5</v>
          </cell>
        </row>
        <row r="7958">
          <cell r="H7958" t="str">
            <v>2K61.10</v>
          </cell>
          <cell r="I7958" t="str">
            <v>S2_D1_P0_MDI-</v>
          </cell>
        </row>
        <row r="7959">
          <cell r="H7959" t="str">
            <v>2K61.6</v>
          </cell>
          <cell r="I7959" t="str">
            <v>S2_D1_P0_MDI+</v>
          </cell>
        </row>
        <row r="7960">
          <cell r="H7960" t="str">
            <v>2K61.3</v>
          </cell>
          <cell r="I7960" t="str">
            <v>DGND</v>
          </cell>
        </row>
        <row r="7961">
          <cell r="H7961" t="str">
            <v>2K61.2</v>
          </cell>
          <cell r="I7961">
            <v>0</v>
          </cell>
        </row>
        <row r="7962">
          <cell r="H7962" t="str">
            <v>2K61.9</v>
          </cell>
          <cell r="I7962" t="str">
            <v>S2_DCH_P0_MDI-</v>
          </cell>
        </row>
        <row r="7963">
          <cell r="H7963" t="str">
            <v>2K61.4</v>
          </cell>
          <cell r="I7963">
            <v>0</v>
          </cell>
        </row>
        <row r="7964">
          <cell r="H7964" t="str">
            <v>2K61.7</v>
          </cell>
          <cell r="I7964" t="str">
            <v>S2_DCH_P0_MDI+</v>
          </cell>
        </row>
        <row r="7965">
          <cell r="H7965" t="str">
            <v>2K61.1</v>
          </cell>
          <cell r="I7965" t="str">
            <v>S2_K61</v>
          </cell>
        </row>
        <row r="7966">
          <cell r="H7966" t="str">
            <v>2K61.5</v>
          </cell>
          <cell r="I7966" t="str">
            <v>S2_K61</v>
          </cell>
        </row>
        <row r="7967">
          <cell r="H7967" t="str">
            <v>2K61.8</v>
          </cell>
          <cell r="I7967" t="str">
            <v>VP5</v>
          </cell>
        </row>
        <row r="7968">
          <cell r="H7968" t="str">
            <v>2K64.10</v>
          </cell>
          <cell r="I7968" t="str">
            <v>S2_P1_MDI-</v>
          </cell>
        </row>
        <row r="7969">
          <cell r="H7969" t="str">
            <v>2K64.6</v>
          </cell>
          <cell r="I7969" t="str">
            <v>S2_P1_MDI+</v>
          </cell>
        </row>
        <row r="7970">
          <cell r="H7970" t="str">
            <v>2K64.3</v>
          </cell>
          <cell r="I7970" t="str">
            <v>DGND</v>
          </cell>
        </row>
        <row r="7971">
          <cell r="H7971" t="str">
            <v>2K64.2</v>
          </cell>
          <cell r="I7971" t="str">
            <v>S2_U1_P1_MDI-</v>
          </cell>
        </row>
        <row r="7972">
          <cell r="H7972" t="str">
            <v>2K64.9</v>
          </cell>
          <cell r="I7972" t="str">
            <v>S2_D1_P1_MDI-</v>
          </cell>
        </row>
        <row r="7973">
          <cell r="H7973" t="str">
            <v>2K64.4</v>
          </cell>
          <cell r="I7973" t="str">
            <v>S2_U1_P1_MDI+</v>
          </cell>
        </row>
        <row r="7974">
          <cell r="H7974" t="str">
            <v>2K64.7</v>
          </cell>
          <cell r="I7974" t="str">
            <v>S2_D1_P1_MDI+</v>
          </cell>
        </row>
        <row r="7975">
          <cell r="H7975" t="str">
            <v>2K64.1</v>
          </cell>
          <cell r="I7975" t="str">
            <v>S2_K64</v>
          </cell>
        </row>
        <row r="7976">
          <cell r="H7976" t="str">
            <v>2K64.5</v>
          </cell>
          <cell r="I7976" t="str">
            <v>S2_K64</v>
          </cell>
        </row>
        <row r="7977">
          <cell r="H7977" t="str">
            <v>2K64.8</v>
          </cell>
          <cell r="I7977" t="str">
            <v>VP5</v>
          </cell>
        </row>
        <row r="7978">
          <cell r="H7978" t="str">
            <v>2K65.10</v>
          </cell>
          <cell r="I7978" t="str">
            <v>S2_D1_P1_MDI-</v>
          </cell>
        </row>
        <row r="7979">
          <cell r="H7979" t="str">
            <v>2K65.6</v>
          </cell>
          <cell r="I7979" t="str">
            <v>S2_D1_P1_MDI+</v>
          </cell>
        </row>
        <row r="7980">
          <cell r="H7980" t="str">
            <v>2K65.3</v>
          </cell>
          <cell r="I7980" t="str">
            <v>DGND</v>
          </cell>
        </row>
        <row r="7981">
          <cell r="H7981" t="str">
            <v>2K65.2</v>
          </cell>
          <cell r="I7981">
            <v>0</v>
          </cell>
        </row>
        <row r="7982">
          <cell r="H7982" t="str">
            <v>2K65.9</v>
          </cell>
          <cell r="I7982" t="str">
            <v>S2_DCH_P1_MDI-</v>
          </cell>
        </row>
        <row r="7983">
          <cell r="H7983" t="str">
            <v>2K65.4</v>
          </cell>
          <cell r="I7983">
            <v>0</v>
          </cell>
        </row>
        <row r="7984">
          <cell r="H7984" t="str">
            <v>2K65.7</v>
          </cell>
          <cell r="I7984" t="str">
            <v>S2_DCH_P1_MDI+</v>
          </cell>
        </row>
        <row r="7985">
          <cell r="H7985" t="str">
            <v>2K65.1</v>
          </cell>
          <cell r="I7985" t="str">
            <v>S2_K65</v>
          </cell>
        </row>
        <row r="7986">
          <cell r="H7986" t="str">
            <v>2K65.5</v>
          </cell>
          <cell r="I7986" t="str">
            <v>S2_K65</v>
          </cell>
        </row>
        <row r="7987">
          <cell r="H7987" t="str">
            <v>2K65.8</v>
          </cell>
          <cell r="I7987" t="str">
            <v>VP5</v>
          </cell>
        </row>
        <row r="7988">
          <cell r="H7988" t="str">
            <v>2K113.10</v>
          </cell>
          <cell r="I7988" t="str">
            <v>S2_U3_P0_MDI+</v>
          </cell>
        </row>
        <row r="7989">
          <cell r="H7989" t="str">
            <v>2K113.6</v>
          </cell>
          <cell r="I7989" t="str">
            <v>S2_U3_P0_MDI-</v>
          </cell>
        </row>
        <row r="7990">
          <cell r="H7990" t="str">
            <v>2K113.3</v>
          </cell>
          <cell r="I7990" t="str">
            <v>DGND</v>
          </cell>
        </row>
        <row r="7991">
          <cell r="H7991" t="str">
            <v>2K113.2</v>
          </cell>
          <cell r="I7991" t="str">
            <v>S2_U4_P0_MDI+</v>
          </cell>
        </row>
        <row r="7992">
          <cell r="H7992" t="str">
            <v>2K113.9</v>
          </cell>
          <cell r="I7992" t="str">
            <v>SD2_P0_MDI_DSP+</v>
          </cell>
        </row>
        <row r="7993">
          <cell r="H7993" t="str">
            <v>2K113.4</v>
          </cell>
          <cell r="I7993" t="str">
            <v>S2_U4_P0_MDI-</v>
          </cell>
        </row>
        <row r="7994">
          <cell r="H7994" t="str">
            <v>2K113.7</v>
          </cell>
          <cell r="I7994" t="str">
            <v>SD2_P0_MDI_DSP-</v>
          </cell>
        </row>
        <row r="7995">
          <cell r="H7995" t="str">
            <v>2K113.1</v>
          </cell>
          <cell r="I7995" t="str">
            <v>S2_K113</v>
          </cell>
        </row>
        <row r="7996">
          <cell r="H7996" t="str">
            <v>2K113.5</v>
          </cell>
          <cell r="I7996" t="str">
            <v>S2_K113</v>
          </cell>
        </row>
        <row r="7997">
          <cell r="H7997" t="str">
            <v>2K113.8</v>
          </cell>
          <cell r="I7997" t="str">
            <v>VP5</v>
          </cell>
        </row>
        <row r="7998">
          <cell r="H7998" t="str">
            <v>2K114.10</v>
          </cell>
          <cell r="I7998" t="str">
            <v>S2_U3_P1_MDI+</v>
          </cell>
        </row>
        <row r="7999">
          <cell r="H7999" t="str">
            <v>2K114.6</v>
          </cell>
          <cell r="I7999" t="str">
            <v>S2_U3_P1_MDI-</v>
          </cell>
        </row>
        <row r="8000">
          <cell r="H8000" t="str">
            <v>2K114.3</v>
          </cell>
          <cell r="I8000" t="str">
            <v>DGND</v>
          </cell>
        </row>
        <row r="8001">
          <cell r="H8001" t="str">
            <v>2K114.2</v>
          </cell>
          <cell r="I8001" t="str">
            <v>S2_U4_P1_MDI+</v>
          </cell>
        </row>
        <row r="8002">
          <cell r="H8002" t="str">
            <v>2K114.9</v>
          </cell>
          <cell r="I8002" t="str">
            <v>SD2_P1_MDI_DSP+</v>
          </cell>
        </row>
        <row r="8003">
          <cell r="H8003" t="str">
            <v>2K114.4</v>
          </cell>
          <cell r="I8003" t="str">
            <v>S2_U4_P1_MDI-</v>
          </cell>
        </row>
        <row r="8004">
          <cell r="H8004" t="str">
            <v>2K114.7</v>
          </cell>
          <cell r="I8004" t="str">
            <v>SD2_P1_MDI_DSP-</v>
          </cell>
        </row>
        <row r="8005">
          <cell r="H8005" t="str">
            <v>2K114.1</v>
          </cell>
          <cell r="I8005" t="str">
            <v>S2_K114</v>
          </cell>
        </row>
        <row r="8006">
          <cell r="H8006" t="str">
            <v>2K114.5</v>
          </cell>
          <cell r="I8006" t="str">
            <v>S2_K114</v>
          </cell>
        </row>
        <row r="8007">
          <cell r="H8007" t="str">
            <v>2K114.8</v>
          </cell>
          <cell r="I8007" t="str">
            <v>VP5</v>
          </cell>
        </row>
        <row r="8008">
          <cell r="H8008" t="str">
            <v>2Q60.1</v>
          </cell>
          <cell r="I8008" t="str">
            <v>S2_QB_K60</v>
          </cell>
        </row>
        <row r="8009">
          <cell r="H8009" t="str">
            <v>2Q60.3</v>
          </cell>
          <cell r="I8009" t="str">
            <v>S2_K60</v>
          </cell>
        </row>
        <row r="8010">
          <cell r="H8010" t="str">
            <v>2Q60.2</v>
          </cell>
          <cell r="I8010" t="str">
            <v>DGND</v>
          </cell>
        </row>
        <row r="8011">
          <cell r="H8011" t="str">
            <v>2Q61.1</v>
          </cell>
          <cell r="I8011" t="str">
            <v>S2_QB_K61</v>
          </cell>
        </row>
        <row r="8012">
          <cell r="H8012" t="str">
            <v>2Q61.3</v>
          </cell>
          <cell r="I8012" t="str">
            <v>S2_K61</v>
          </cell>
        </row>
        <row r="8013">
          <cell r="H8013" t="str">
            <v>2Q61.2</v>
          </cell>
          <cell r="I8013" t="str">
            <v>DGND</v>
          </cell>
        </row>
        <row r="8014">
          <cell r="H8014" t="str">
            <v>2Q64.1</v>
          </cell>
          <cell r="I8014" t="str">
            <v>S2_QB_K64</v>
          </cell>
        </row>
        <row r="8015">
          <cell r="H8015" t="str">
            <v>2Q64.3</v>
          </cell>
          <cell r="I8015" t="str">
            <v>S2_K64</v>
          </cell>
        </row>
        <row r="8016">
          <cell r="H8016" t="str">
            <v>2Q64.2</v>
          </cell>
          <cell r="I8016" t="str">
            <v>DGND</v>
          </cell>
        </row>
        <row r="8017">
          <cell r="H8017" t="str">
            <v>2Q65.1</v>
          </cell>
          <cell r="I8017" t="str">
            <v>S2_QB_K65</v>
          </cell>
        </row>
        <row r="8018">
          <cell r="H8018" t="str">
            <v>2Q65.3</v>
          </cell>
          <cell r="I8018" t="str">
            <v>S2_K65</v>
          </cell>
        </row>
        <row r="8019">
          <cell r="H8019" t="str">
            <v>2Q65.2</v>
          </cell>
          <cell r="I8019" t="str">
            <v>DGND</v>
          </cell>
        </row>
        <row r="8020">
          <cell r="H8020" t="str">
            <v>2Q113.1</v>
          </cell>
          <cell r="I8020" t="str">
            <v>S2_QB_K113</v>
          </cell>
        </row>
        <row r="8021">
          <cell r="H8021" t="str">
            <v>2Q113.3</v>
          </cell>
          <cell r="I8021" t="str">
            <v>S2_K113</v>
          </cell>
        </row>
        <row r="8022">
          <cell r="H8022" t="str">
            <v>2Q113.2</v>
          </cell>
          <cell r="I8022" t="str">
            <v>DGND</v>
          </cell>
        </row>
        <row r="8023">
          <cell r="H8023" t="str">
            <v>2Q114.1</v>
          </cell>
          <cell r="I8023" t="str">
            <v>S2_QB_K114</v>
          </cell>
        </row>
        <row r="8024">
          <cell r="H8024" t="str">
            <v>2Q114.3</v>
          </cell>
          <cell r="I8024" t="str">
            <v>S2_K114</v>
          </cell>
        </row>
        <row r="8025">
          <cell r="H8025" t="str">
            <v>2Q114.2</v>
          </cell>
          <cell r="I8025" t="str">
            <v>DGND</v>
          </cell>
        </row>
        <row r="8026">
          <cell r="H8026" t="str">
            <v>2R149.1</v>
          </cell>
          <cell r="I8026" t="str">
            <v>S2_U3_P0_MDI+</v>
          </cell>
        </row>
        <row r="8027">
          <cell r="H8027" t="str">
            <v>2R149.2</v>
          </cell>
          <cell r="I8027" t="str">
            <v>S2_U3_P0_RC</v>
          </cell>
        </row>
        <row r="8028">
          <cell r="H8028" t="str">
            <v>2R150.1</v>
          </cell>
          <cell r="I8028" t="str">
            <v>S2_U3_P0_MDI-</v>
          </cell>
        </row>
        <row r="8029">
          <cell r="H8029" t="str">
            <v>2R150.2</v>
          </cell>
          <cell r="I8029" t="str">
            <v>S2_U3_P0_RC</v>
          </cell>
        </row>
        <row r="8030">
          <cell r="H8030" t="str">
            <v>2R155.1</v>
          </cell>
          <cell r="I8030" t="str">
            <v>S2_U3_P1_MDI+</v>
          </cell>
        </row>
        <row r="8031">
          <cell r="H8031" t="str">
            <v>2R155.2</v>
          </cell>
          <cell r="I8031" t="str">
            <v>S2_U3_P1_RC</v>
          </cell>
        </row>
        <row r="8032">
          <cell r="H8032" t="str">
            <v>2R156.1</v>
          </cell>
          <cell r="I8032" t="str">
            <v>S2_U3_P1_MDI-</v>
          </cell>
        </row>
        <row r="8033">
          <cell r="H8033" t="str">
            <v>2R156.2</v>
          </cell>
          <cell r="I8033" t="str">
            <v>S2_U3_P1_RC</v>
          </cell>
        </row>
        <row r="8034">
          <cell r="H8034" t="str">
            <v>2RQ60.1</v>
          </cell>
          <cell r="I8034" t="str">
            <v>S2_QB_K60</v>
          </cell>
        </row>
        <row r="8035">
          <cell r="H8035" t="str">
            <v>2RQ60.2</v>
          </cell>
          <cell r="I8035" t="str">
            <v>SC_HSD_K60</v>
          </cell>
        </row>
        <row r="8036">
          <cell r="H8036" t="str">
            <v>2RQ61.1</v>
          </cell>
          <cell r="I8036" t="str">
            <v>S2_QB_K61</v>
          </cell>
        </row>
        <row r="8037">
          <cell r="H8037" t="str">
            <v>2RQ61.2</v>
          </cell>
          <cell r="I8037" t="str">
            <v>SC_HSD_K61</v>
          </cell>
        </row>
        <row r="8038">
          <cell r="H8038" t="str">
            <v>2RQ64.1</v>
          </cell>
          <cell r="I8038" t="str">
            <v>S2_QB_K64</v>
          </cell>
        </row>
        <row r="8039">
          <cell r="H8039" t="str">
            <v>2RQ64.2</v>
          </cell>
          <cell r="I8039" t="str">
            <v>SC_HSD_K64</v>
          </cell>
        </row>
        <row r="8040">
          <cell r="H8040" t="str">
            <v>2RQ65.1</v>
          </cell>
          <cell r="I8040" t="str">
            <v>S2_QB_K65</v>
          </cell>
        </row>
        <row r="8041">
          <cell r="H8041" t="str">
            <v>2RQ65.2</v>
          </cell>
          <cell r="I8041" t="str">
            <v>SC_HSD_K65</v>
          </cell>
        </row>
        <row r="8042">
          <cell r="H8042" t="str">
            <v>2RQ113.1</v>
          </cell>
          <cell r="I8042" t="str">
            <v>S2_QB_K113</v>
          </cell>
        </row>
        <row r="8043">
          <cell r="H8043" t="str">
            <v>2RQ113.2</v>
          </cell>
          <cell r="I8043" t="str">
            <v>SC_HSD_K113</v>
          </cell>
        </row>
        <row r="8044">
          <cell r="H8044" t="str">
            <v>2RQ114.1</v>
          </cell>
          <cell r="I8044" t="str">
            <v>S2_QB_K114</v>
          </cell>
        </row>
        <row r="8045">
          <cell r="H8045" t="str">
            <v>2RQ114.2</v>
          </cell>
          <cell r="I8045" t="str">
            <v>SC_HSD_K114</v>
          </cell>
        </row>
        <row r="8046">
          <cell r="H8046" t="str">
            <v>2T7.1</v>
          </cell>
          <cell r="I8046" t="str">
            <v>S2_U2_P0_MDI-</v>
          </cell>
        </row>
        <row r="8047">
          <cell r="H8047" t="str">
            <v>2T7.2</v>
          </cell>
          <cell r="I8047" t="str">
            <v>S2_U2_P0_MDI+</v>
          </cell>
        </row>
        <row r="8048">
          <cell r="H8048" t="str">
            <v>2T7.3</v>
          </cell>
          <cell r="I8048" t="str">
            <v>S2_U1_P0_MDI+</v>
          </cell>
        </row>
        <row r="8049">
          <cell r="H8049" t="str">
            <v>2T7.4</v>
          </cell>
          <cell r="I8049" t="str">
            <v>S2_U1_P0_MDI-</v>
          </cell>
        </row>
        <row r="8050">
          <cell r="H8050" t="str">
            <v>2T8.1</v>
          </cell>
          <cell r="I8050" t="str">
            <v>S2_U2_P1_MDI-</v>
          </cell>
        </row>
        <row r="8051">
          <cell r="H8051" t="str">
            <v>2T8.2</v>
          </cell>
          <cell r="I8051" t="str">
            <v>S2_U2_P1_MDI+</v>
          </cell>
        </row>
        <row r="8052">
          <cell r="H8052" t="str">
            <v>2T8.3</v>
          </cell>
          <cell r="I8052" t="str">
            <v>S2_U1_P1_MDI+</v>
          </cell>
        </row>
        <row r="8053">
          <cell r="H8053" t="str">
            <v>2T8.4</v>
          </cell>
          <cell r="I8053" t="str">
            <v>S2_U1_P1_MDI-</v>
          </cell>
        </row>
        <row r="8054">
          <cell r="H8054" t="str">
            <v>SITE2.A2</v>
          </cell>
          <cell r="I8054" t="str">
            <v>S2_P0_MDI-</v>
          </cell>
        </row>
        <row r="8055">
          <cell r="H8055" t="str">
            <v>SITE2.A3</v>
          </cell>
          <cell r="I8055" t="str">
            <v>S2_P0_MDI+</v>
          </cell>
        </row>
        <row r="8056">
          <cell r="H8056" t="str">
            <v>SITE2.B3</v>
          </cell>
          <cell r="I8056" t="str">
            <v>S2_P1_MDI-</v>
          </cell>
        </row>
        <row r="8057">
          <cell r="H8057" t="str">
            <v>SITE2.B4</v>
          </cell>
          <cell r="I8057" t="str">
            <v>S2_P1_MDI+</v>
          </cell>
        </row>
        <row r="8058">
          <cell r="H8058" t="str">
            <v>2C129.1</v>
          </cell>
          <cell r="I8058" t="str">
            <v>VDD33_ATX</v>
          </cell>
        </row>
        <row r="8059">
          <cell r="H8059" t="str">
            <v>2C129.2</v>
          </cell>
          <cell r="I8059" t="str">
            <v>DGND</v>
          </cell>
        </row>
        <row r="8060">
          <cell r="H8060" t="str">
            <v>2C137.1</v>
          </cell>
          <cell r="I8060" t="str">
            <v>VDD33_ATX</v>
          </cell>
        </row>
        <row r="8061">
          <cell r="H8061" t="str">
            <v>2C137.2</v>
          </cell>
          <cell r="I8061" t="str">
            <v>DGND</v>
          </cell>
        </row>
        <row r="8062">
          <cell r="H8062" t="str">
            <v>2C141.1</v>
          </cell>
          <cell r="I8062" t="str">
            <v>VDD33_ATX</v>
          </cell>
        </row>
        <row r="8063">
          <cell r="H8063" t="str">
            <v>2C141.2</v>
          </cell>
          <cell r="I8063" t="str">
            <v>DGND</v>
          </cell>
        </row>
        <row r="8064">
          <cell r="H8064" t="str">
            <v>2C384.1</v>
          </cell>
          <cell r="I8064" t="str">
            <v>S2_U2_P2_GIGA_MDI-</v>
          </cell>
        </row>
        <row r="8065">
          <cell r="H8065" t="str">
            <v>2C384.2</v>
          </cell>
          <cell r="I8065" t="str">
            <v>S2_U3_P2_GIGA_MDI-</v>
          </cell>
        </row>
        <row r="8066">
          <cell r="H8066" t="str">
            <v>2C385.1</v>
          </cell>
          <cell r="I8066" t="str">
            <v>S2_U2_P2_GIGA_MDI+</v>
          </cell>
        </row>
        <row r="8067">
          <cell r="H8067" t="str">
            <v>2C385.2</v>
          </cell>
          <cell r="I8067" t="str">
            <v>S2_U3_P2_GIGA_MDI+</v>
          </cell>
        </row>
        <row r="8068">
          <cell r="H8068" t="str">
            <v>2C391.1</v>
          </cell>
          <cell r="I8068" t="str">
            <v>S2_U3_P2_RC</v>
          </cell>
        </row>
        <row r="8069">
          <cell r="H8069" t="str">
            <v>2C391.2</v>
          </cell>
          <cell r="I8069" t="str">
            <v>DGND</v>
          </cell>
        </row>
        <row r="8070">
          <cell r="H8070" t="str">
            <v>2C412.1</v>
          </cell>
          <cell r="I8070" t="str">
            <v>S2_U2_P3_GIGA_MDI-</v>
          </cell>
        </row>
        <row r="8071">
          <cell r="H8071" t="str">
            <v>2C412.2</v>
          </cell>
          <cell r="I8071" t="str">
            <v>S2_U3_P3_GIGA_MDI-</v>
          </cell>
        </row>
        <row r="8072">
          <cell r="H8072" t="str">
            <v>2C413.1</v>
          </cell>
          <cell r="I8072" t="str">
            <v>S2_U2_P3_GIGA_MDI+</v>
          </cell>
        </row>
        <row r="8073">
          <cell r="H8073" t="str">
            <v>2C413.2</v>
          </cell>
          <cell r="I8073" t="str">
            <v>S2_U3_P3_GIGA_MDI+</v>
          </cell>
        </row>
        <row r="8074">
          <cell r="H8074" t="str">
            <v>2C418.1</v>
          </cell>
          <cell r="I8074" t="str">
            <v>S2_U3_P3_RC</v>
          </cell>
        </row>
        <row r="8075">
          <cell r="H8075" t="str">
            <v>2C418.2</v>
          </cell>
          <cell r="I8075" t="str">
            <v>DGND</v>
          </cell>
        </row>
        <row r="8076">
          <cell r="H8076" t="str">
            <v>2K129.1</v>
          </cell>
          <cell r="I8076" t="str">
            <v>S2_OE_K129</v>
          </cell>
        </row>
        <row r="8077">
          <cell r="H8077" t="str">
            <v>2K129.10</v>
          </cell>
          <cell r="I8077" t="str">
            <v>S2_OE_K129</v>
          </cell>
        </row>
        <row r="8078">
          <cell r="H8078" t="str">
            <v>2K129.2</v>
          </cell>
          <cell r="I8078" t="str">
            <v>S2_P2_GIGA_MDI+</v>
          </cell>
        </row>
        <row r="8079">
          <cell r="H8079" t="str">
            <v>2K129.3</v>
          </cell>
          <cell r="I8079" t="str">
            <v>S2_P2_GIGA_MDI-</v>
          </cell>
        </row>
        <row r="8080">
          <cell r="H8080" t="str">
            <v>2K129.6</v>
          </cell>
          <cell r="I8080">
            <v>0</v>
          </cell>
        </row>
        <row r="8081">
          <cell r="H8081" t="str">
            <v>2K129.7</v>
          </cell>
          <cell r="I8081">
            <v>0</v>
          </cell>
        </row>
        <row r="8082">
          <cell r="H8082" t="str">
            <v>2K129.11</v>
          </cell>
          <cell r="I8082" t="str">
            <v>S2_D1_P2_GIGA_MDI+</v>
          </cell>
        </row>
        <row r="8083">
          <cell r="H8083" t="str">
            <v>2K129.12</v>
          </cell>
          <cell r="I8083" t="str">
            <v>S2_D1_P2_GIGA_MDI-</v>
          </cell>
        </row>
        <row r="8084">
          <cell r="H8084" t="str">
            <v>2K129.15</v>
          </cell>
          <cell r="I8084">
            <v>0</v>
          </cell>
        </row>
        <row r="8085">
          <cell r="H8085" t="str">
            <v>2K129.16</v>
          </cell>
          <cell r="I8085">
            <v>0</v>
          </cell>
        </row>
        <row r="8086">
          <cell r="H8086" t="str">
            <v>2K129.38</v>
          </cell>
          <cell r="I8086" t="str">
            <v>S2_U1_P2_GIGA_MDI+</v>
          </cell>
        </row>
        <row r="8087">
          <cell r="H8087" t="str">
            <v>2K129.37</v>
          </cell>
          <cell r="I8087" t="str">
            <v>S2_U1_P2_GIGA_MDI-</v>
          </cell>
        </row>
        <row r="8088">
          <cell r="H8088" t="str">
            <v>2K129.36</v>
          </cell>
          <cell r="I8088">
            <v>0</v>
          </cell>
        </row>
        <row r="8089">
          <cell r="H8089" t="str">
            <v>2K129.35</v>
          </cell>
          <cell r="I8089">
            <v>0</v>
          </cell>
        </row>
        <row r="8090">
          <cell r="H8090" t="str">
            <v>2K129.29</v>
          </cell>
          <cell r="I8090">
            <v>0</v>
          </cell>
        </row>
        <row r="8091">
          <cell r="H8091" t="str">
            <v>2K129.28</v>
          </cell>
          <cell r="I8091">
            <v>0</v>
          </cell>
        </row>
        <row r="8092">
          <cell r="H8092" t="str">
            <v>2K129.27</v>
          </cell>
          <cell r="I8092">
            <v>0</v>
          </cell>
        </row>
        <row r="8093">
          <cell r="H8093" t="str">
            <v>2K129.26</v>
          </cell>
          <cell r="I8093">
            <v>0</v>
          </cell>
        </row>
        <row r="8094">
          <cell r="H8094" t="str">
            <v>2K129.34</v>
          </cell>
          <cell r="I8094" t="str">
            <v>S2_D1_P2_GIGA_MDI+</v>
          </cell>
        </row>
        <row r="8095">
          <cell r="H8095" t="str">
            <v>2K129.33</v>
          </cell>
          <cell r="I8095" t="str">
            <v>S2_D1_P2_GIGA_MDI-</v>
          </cell>
        </row>
        <row r="8096">
          <cell r="H8096" t="str">
            <v>2K129.32</v>
          </cell>
          <cell r="I8096">
            <v>0</v>
          </cell>
        </row>
        <row r="8097">
          <cell r="H8097" t="str">
            <v>2K129.31</v>
          </cell>
          <cell r="I8097">
            <v>0</v>
          </cell>
        </row>
        <row r="8098">
          <cell r="H8098" t="str">
            <v>2K129.25</v>
          </cell>
          <cell r="I8098" t="str">
            <v>S2_DCH_P2_MDI+</v>
          </cell>
        </row>
        <row r="8099">
          <cell r="H8099" t="str">
            <v>2K129.24</v>
          </cell>
          <cell r="I8099" t="str">
            <v>S2_DCH_P2_MDI-</v>
          </cell>
        </row>
        <row r="8100">
          <cell r="H8100" t="str">
            <v>2K129.23</v>
          </cell>
          <cell r="I8100">
            <v>0</v>
          </cell>
        </row>
        <row r="8101">
          <cell r="H8101" t="str">
            <v>2K129.22</v>
          </cell>
          <cell r="I8101">
            <v>0</v>
          </cell>
        </row>
        <row r="8102">
          <cell r="H8102" t="str">
            <v>2K129.EP</v>
          </cell>
          <cell r="I8102" t="str">
            <v>DGND</v>
          </cell>
        </row>
        <row r="8103">
          <cell r="H8103" t="str">
            <v>2K129.4</v>
          </cell>
          <cell r="I8103" t="str">
            <v>DGND</v>
          </cell>
        </row>
        <row r="8104">
          <cell r="H8104" t="str">
            <v>2K129.14</v>
          </cell>
          <cell r="I8104" t="str">
            <v>DGND</v>
          </cell>
        </row>
        <row r="8105">
          <cell r="H8105" t="str">
            <v>2K129.19</v>
          </cell>
          <cell r="I8105" t="str">
            <v>DGND</v>
          </cell>
        </row>
        <row r="8106">
          <cell r="H8106" t="str">
            <v>2K129.21</v>
          </cell>
          <cell r="I8106" t="str">
            <v>DGND</v>
          </cell>
        </row>
        <row r="8107">
          <cell r="H8107" t="str">
            <v>2K129.39</v>
          </cell>
          <cell r="I8107" t="str">
            <v>DGND</v>
          </cell>
        </row>
        <row r="8108">
          <cell r="H8108" t="str">
            <v>2K129.41</v>
          </cell>
          <cell r="I8108" t="str">
            <v>DGND</v>
          </cell>
        </row>
        <row r="8109">
          <cell r="H8109" t="str">
            <v>2K129.18</v>
          </cell>
          <cell r="I8109">
            <v>0</v>
          </cell>
        </row>
        <row r="8110">
          <cell r="H8110" t="str">
            <v>2K129.42</v>
          </cell>
          <cell r="I8110">
            <v>0</v>
          </cell>
        </row>
        <row r="8111">
          <cell r="H8111" t="str">
            <v>2K129.8</v>
          </cell>
          <cell r="I8111" t="str">
            <v>S2_SEL1_K129</v>
          </cell>
        </row>
        <row r="8112">
          <cell r="H8112" t="str">
            <v>2K129.17</v>
          </cell>
          <cell r="I8112" t="str">
            <v>S2_SEL2_K129</v>
          </cell>
        </row>
        <row r="8113">
          <cell r="H8113" t="str">
            <v>2K129.5</v>
          </cell>
          <cell r="I8113" t="str">
            <v>VDD33_ATX</v>
          </cell>
        </row>
        <row r="8114">
          <cell r="H8114" t="str">
            <v>2K129.9</v>
          </cell>
          <cell r="I8114" t="str">
            <v>VDD33_ATX</v>
          </cell>
        </row>
        <row r="8115">
          <cell r="H8115" t="str">
            <v>2K129.13</v>
          </cell>
          <cell r="I8115" t="str">
            <v>VDD33_ATX</v>
          </cell>
        </row>
        <row r="8116">
          <cell r="H8116" t="str">
            <v>2K129.20</v>
          </cell>
          <cell r="I8116" t="str">
            <v>VDD33_ATX</v>
          </cell>
        </row>
        <row r="8117">
          <cell r="H8117" t="str">
            <v>2K129.30</v>
          </cell>
          <cell r="I8117" t="str">
            <v>VDD33_ATX</v>
          </cell>
        </row>
        <row r="8118">
          <cell r="H8118" t="str">
            <v>2K129.40</v>
          </cell>
          <cell r="I8118" t="str">
            <v>VDD33_ATX</v>
          </cell>
        </row>
        <row r="8119">
          <cell r="H8119" t="str">
            <v>2K137.1</v>
          </cell>
          <cell r="I8119" t="str">
            <v>S2_OE_K137</v>
          </cell>
        </row>
        <row r="8120">
          <cell r="H8120" t="str">
            <v>2K137.10</v>
          </cell>
          <cell r="I8120" t="str">
            <v>S2_OE_K137</v>
          </cell>
        </row>
        <row r="8121">
          <cell r="H8121" t="str">
            <v>2K137.2</v>
          </cell>
          <cell r="I8121" t="str">
            <v>S2_U3_P2_GIGA_MDI+</v>
          </cell>
        </row>
        <row r="8122">
          <cell r="H8122" t="str">
            <v>2K137.3</v>
          </cell>
          <cell r="I8122" t="str">
            <v>S2_U3_P2_GIGA_MDI-</v>
          </cell>
        </row>
        <row r="8123">
          <cell r="H8123" t="str">
            <v>2K137.6</v>
          </cell>
          <cell r="I8123">
            <v>0</v>
          </cell>
        </row>
        <row r="8124">
          <cell r="H8124" t="str">
            <v>2K137.7</v>
          </cell>
          <cell r="I8124">
            <v>0</v>
          </cell>
        </row>
        <row r="8125">
          <cell r="H8125" t="str">
            <v>2K137.11</v>
          </cell>
          <cell r="I8125" t="str">
            <v>S2_U3_P3_GIGA_MDI+</v>
          </cell>
        </row>
        <row r="8126">
          <cell r="H8126" t="str">
            <v>2K137.12</v>
          </cell>
          <cell r="I8126" t="str">
            <v>S2_U3_P3_GIGA_MDI-</v>
          </cell>
        </row>
        <row r="8127">
          <cell r="H8127" t="str">
            <v>2K137.15</v>
          </cell>
          <cell r="I8127">
            <v>0</v>
          </cell>
        </row>
        <row r="8128">
          <cell r="H8128" t="str">
            <v>2K137.16</v>
          </cell>
          <cell r="I8128">
            <v>0</v>
          </cell>
        </row>
        <row r="8129">
          <cell r="H8129" t="str">
            <v>2K137.38</v>
          </cell>
          <cell r="I8129" t="str">
            <v>S2_U4_P2_GIGA_MDI+</v>
          </cell>
        </row>
        <row r="8130">
          <cell r="H8130" t="str">
            <v>2K137.37</v>
          </cell>
          <cell r="I8130" t="str">
            <v>S2_U4_P2_GIGA_MDI-</v>
          </cell>
        </row>
        <row r="8131">
          <cell r="H8131" t="str">
            <v>2K137.36</v>
          </cell>
          <cell r="I8131">
            <v>0</v>
          </cell>
        </row>
        <row r="8132">
          <cell r="H8132" t="str">
            <v>2K137.35</v>
          </cell>
          <cell r="I8132">
            <v>0</v>
          </cell>
        </row>
        <row r="8133">
          <cell r="H8133" t="str">
            <v>2K137.29</v>
          </cell>
          <cell r="I8133" t="str">
            <v>S2_U4_P3_GIGA_MDI+</v>
          </cell>
        </row>
        <row r="8134">
          <cell r="H8134" t="str">
            <v>2K137.28</v>
          </cell>
          <cell r="I8134" t="str">
            <v>S2_U4_P3_GIGA_MDI-</v>
          </cell>
        </row>
        <row r="8135">
          <cell r="H8135" t="str">
            <v>2K137.27</v>
          </cell>
          <cell r="I8135">
            <v>0</v>
          </cell>
        </row>
        <row r="8136">
          <cell r="H8136" t="str">
            <v>2K137.26</v>
          </cell>
          <cell r="I8136">
            <v>0</v>
          </cell>
        </row>
        <row r="8137">
          <cell r="H8137" t="str">
            <v>2K137.34</v>
          </cell>
          <cell r="I8137" t="str">
            <v>SD2_P2_GIGA_MDI_DSP+</v>
          </cell>
        </row>
        <row r="8138">
          <cell r="H8138" t="str">
            <v>2K137.33</v>
          </cell>
          <cell r="I8138" t="str">
            <v>SD2_P2_GIGA_MDI_DSP-</v>
          </cell>
        </row>
        <row r="8139">
          <cell r="H8139" t="str">
            <v>2K137.32</v>
          </cell>
          <cell r="I8139">
            <v>0</v>
          </cell>
        </row>
        <row r="8140">
          <cell r="H8140" t="str">
            <v>2K137.31</v>
          </cell>
          <cell r="I8140">
            <v>0</v>
          </cell>
        </row>
        <row r="8141">
          <cell r="H8141" t="str">
            <v>2K137.25</v>
          </cell>
          <cell r="I8141" t="str">
            <v>SD2_P3_GIGA_MDI_DSP+</v>
          </cell>
        </row>
        <row r="8142">
          <cell r="H8142" t="str">
            <v>2K137.24</v>
          </cell>
          <cell r="I8142" t="str">
            <v>SD2_P3_GIGA_MDI_DSP-</v>
          </cell>
        </row>
        <row r="8143">
          <cell r="H8143" t="str">
            <v>2K137.23</v>
          </cell>
          <cell r="I8143">
            <v>0</v>
          </cell>
        </row>
        <row r="8144">
          <cell r="H8144" t="str">
            <v>2K137.22</v>
          </cell>
          <cell r="I8144">
            <v>0</v>
          </cell>
        </row>
        <row r="8145">
          <cell r="H8145" t="str">
            <v>2K137.EP</v>
          </cell>
          <cell r="I8145" t="str">
            <v>DGND</v>
          </cell>
        </row>
        <row r="8146">
          <cell r="H8146" t="str">
            <v>2K137.4</v>
          </cell>
          <cell r="I8146" t="str">
            <v>DGND</v>
          </cell>
        </row>
        <row r="8147">
          <cell r="H8147" t="str">
            <v>2K137.14</v>
          </cell>
          <cell r="I8147" t="str">
            <v>DGND</v>
          </cell>
        </row>
        <row r="8148">
          <cell r="H8148" t="str">
            <v>2K137.19</v>
          </cell>
          <cell r="I8148" t="str">
            <v>DGND</v>
          </cell>
        </row>
        <row r="8149">
          <cell r="H8149" t="str">
            <v>2K137.21</v>
          </cell>
          <cell r="I8149" t="str">
            <v>DGND</v>
          </cell>
        </row>
        <row r="8150">
          <cell r="H8150" t="str">
            <v>2K137.39</v>
          </cell>
          <cell r="I8150" t="str">
            <v>DGND</v>
          </cell>
        </row>
        <row r="8151">
          <cell r="H8151" t="str">
            <v>2K137.41</v>
          </cell>
          <cell r="I8151" t="str">
            <v>DGND</v>
          </cell>
        </row>
        <row r="8152">
          <cell r="H8152" t="str">
            <v>2K137.18</v>
          </cell>
          <cell r="I8152">
            <v>0</v>
          </cell>
        </row>
        <row r="8153">
          <cell r="H8153" t="str">
            <v>2K137.42</v>
          </cell>
          <cell r="I8153">
            <v>0</v>
          </cell>
        </row>
        <row r="8154">
          <cell r="H8154" t="str">
            <v>2K137.8</v>
          </cell>
          <cell r="I8154" t="str">
            <v>S2_SEL1_K137</v>
          </cell>
        </row>
        <row r="8155">
          <cell r="H8155" t="str">
            <v>2K137.17</v>
          </cell>
          <cell r="I8155" t="str">
            <v>S2_SEL2_K137</v>
          </cell>
        </row>
        <row r="8156">
          <cell r="H8156" t="str">
            <v>2K137.5</v>
          </cell>
          <cell r="I8156" t="str">
            <v>VDD33_ATX</v>
          </cell>
        </row>
        <row r="8157">
          <cell r="H8157" t="str">
            <v>2K137.9</v>
          </cell>
          <cell r="I8157" t="str">
            <v>VDD33_ATX</v>
          </cell>
        </row>
        <row r="8158">
          <cell r="H8158" t="str">
            <v>2K137.13</v>
          </cell>
          <cell r="I8158" t="str">
            <v>VDD33_ATX</v>
          </cell>
        </row>
        <row r="8159">
          <cell r="H8159" t="str">
            <v>2K137.20</v>
          </cell>
          <cell r="I8159" t="str">
            <v>VDD33_ATX</v>
          </cell>
        </row>
        <row r="8160">
          <cell r="H8160" t="str">
            <v>2K137.30</v>
          </cell>
          <cell r="I8160" t="str">
            <v>VDD33_ATX</v>
          </cell>
        </row>
        <row r="8161">
          <cell r="H8161" t="str">
            <v>2K137.40</v>
          </cell>
          <cell r="I8161" t="str">
            <v>VDD33_ATX</v>
          </cell>
        </row>
        <row r="8162">
          <cell r="H8162" t="str">
            <v>2K141.1</v>
          </cell>
          <cell r="I8162" t="str">
            <v>S2_OE_K141</v>
          </cell>
        </row>
        <row r="8163">
          <cell r="H8163" t="str">
            <v>2K141.10</v>
          </cell>
          <cell r="I8163" t="str">
            <v>S2_OE_K141</v>
          </cell>
        </row>
        <row r="8164">
          <cell r="H8164" t="str">
            <v>2K141.2</v>
          </cell>
          <cell r="I8164" t="str">
            <v>S2_P3_GIGA_MDI+</v>
          </cell>
        </row>
        <row r="8165">
          <cell r="H8165" t="str">
            <v>2K141.3</v>
          </cell>
          <cell r="I8165" t="str">
            <v>S2_P3_GIGA_MDI-</v>
          </cell>
        </row>
        <row r="8166">
          <cell r="H8166" t="str">
            <v>2K141.6</v>
          </cell>
          <cell r="I8166">
            <v>0</v>
          </cell>
        </row>
        <row r="8167">
          <cell r="H8167" t="str">
            <v>2K141.7</v>
          </cell>
          <cell r="I8167">
            <v>0</v>
          </cell>
        </row>
        <row r="8168">
          <cell r="H8168" t="str">
            <v>2K141.11</v>
          </cell>
          <cell r="I8168" t="str">
            <v>S2_D1_P3_GIGA_MDI+</v>
          </cell>
        </row>
        <row r="8169">
          <cell r="H8169" t="str">
            <v>2K141.12</v>
          </cell>
          <cell r="I8169" t="str">
            <v>S2_D1_P3_GIGA_MDI-</v>
          </cell>
        </row>
        <row r="8170">
          <cell r="H8170" t="str">
            <v>2K141.15</v>
          </cell>
          <cell r="I8170">
            <v>0</v>
          </cell>
        </row>
        <row r="8171">
          <cell r="H8171" t="str">
            <v>2K141.16</v>
          </cell>
          <cell r="I8171">
            <v>0</v>
          </cell>
        </row>
        <row r="8172">
          <cell r="H8172" t="str">
            <v>2K141.38</v>
          </cell>
          <cell r="I8172" t="str">
            <v>S2_U1_P3_GIGA_MDI+</v>
          </cell>
        </row>
        <row r="8173">
          <cell r="H8173" t="str">
            <v>2K141.37</v>
          </cell>
          <cell r="I8173" t="str">
            <v>S2_U1_P3_GIGA_MDI-</v>
          </cell>
        </row>
        <row r="8174">
          <cell r="H8174" t="str">
            <v>2K141.36</v>
          </cell>
          <cell r="I8174">
            <v>0</v>
          </cell>
        </row>
        <row r="8175">
          <cell r="H8175" t="str">
            <v>2K141.35</v>
          </cell>
          <cell r="I8175">
            <v>0</v>
          </cell>
        </row>
        <row r="8176">
          <cell r="H8176" t="str">
            <v>2K141.29</v>
          </cell>
          <cell r="I8176">
            <v>0</v>
          </cell>
        </row>
        <row r="8177">
          <cell r="H8177" t="str">
            <v>2K141.28</v>
          </cell>
          <cell r="I8177">
            <v>0</v>
          </cell>
        </row>
        <row r="8178">
          <cell r="H8178" t="str">
            <v>2K141.27</v>
          </cell>
          <cell r="I8178">
            <v>0</v>
          </cell>
        </row>
        <row r="8179">
          <cell r="H8179" t="str">
            <v>2K141.26</v>
          </cell>
          <cell r="I8179">
            <v>0</v>
          </cell>
        </row>
        <row r="8180">
          <cell r="H8180" t="str">
            <v>2K141.34</v>
          </cell>
          <cell r="I8180" t="str">
            <v>S2_D1_P3_GIGA_MDI+</v>
          </cell>
        </row>
        <row r="8181">
          <cell r="H8181" t="str">
            <v>2K141.33</v>
          </cell>
          <cell r="I8181" t="str">
            <v>S2_D1_P3_GIGA_MDI-</v>
          </cell>
        </row>
        <row r="8182">
          <cell r="H8182" t="str">
            <v>2K141.32</v>
          </cell>
          <cell r="I8182">
            <v>0</v>
          </cell>
        </row>
        <row r="8183">
          <cell r="H8183" t="str">
            <v>2K141.31</v>
          </cell>
          <cell r="I8183">
            <v>0</v>
          </cell>
        </row>
        <row r="8184">
          <cell r="H8184" t="str">
            <v>2K141.25</v>
          </cell>
          <cell r="I8184" t="str">
            <v>S2_DCH_P3_MDI+</v>
          </cell>
        </row>
        <row r="8185">
          <cell r="H8185" t="str">
            <v>2K141.24</v>
          </cell>
          <cell r="I8185" t="str">
            <v>S2_DCH_P3_MDI-</v>
          </cell>
        </row>
        <row r="8186">
          <cell r="H8186" t="str">
            <v>2K141.23</v>
          </cell>
          <cell r="I8186">
            <v>0</v>
          </cell>
        </row>
        <row r="8187">
          <cell r="H8187" t="str">
            <v>2K141.22</v>
          </cell>
          <cell r="I8187">
            <v>0</v>
          </cell>
        </row>
        <row r="8188">
          <cell r="H8188" t="str">
            <v>2K141.EP</v>
          </cell>
          <cell r="I8188" t="str">
            <v>DGND</v>
          </cell>
        </row>
        <row r="8189">
          <cell r="H8189" t="str">
            <v>2K141.4</v>
          </cell>
          <cell r="I8189" t="str">
            <v>DGND</v>
          </cell>
        </row>
        <row r="8190">
          <cell r="H8190" t="str">
            <v>2K141.14</v>
          </cell>
          <cell r="I8190" t="str">
            <v>DGND</v>
          </cell>
        </row>
        <row r="8191">
          <cell r="H8191" t="str">
            <v>2K141.19</v>
          </cell>
          <cell r="I8191" t="str">
            <v>DGND</v>
          </cell>
        </row>
        <row r="8192">
          <cell r="H8192" t="str">
            <v>2K141.21</v>
          </cell>
          <cell r="I8192" t="str">
            <v>DGND</v>
          </cell>
        </row>
        <row r="8193">
          <cell r="H8193" t="str">
            <v>2K141.39</v>
          </cell>
          <cell r="I8193" t="str">
            <v>DGND</v>
          </cell>
        </row>
        <row r="8194">
          <cell r="H8194" t="str">
            <v>2K141.41</v>
          </cell>
          <cell r="I8194" t="str">
            <v>DGND</v>
          </cell>
        </row>
        <row r="8195">
          <cell r="H8195" t="str">
            <v>2K141.18</v>
          </cell>
          <cell r="I8195">
            <v>0</v>
          </cell>
        </row>
        <row r="8196">
          <cell r="H8196" t="str">
            <v>2K141.42</v>
          </cell>
          <cell r="I8196">
            <v>0</v>
          </cell>
        </row>
        <row r="8197">
          <cell r="H8197" t="str">
            <v>2K141.8</v>
          </cell>
          <cell r="I8197" t="str">
            <v>S2_SEL1_K141</v>
          </cell>
        </row>
        <row r="8198">
          <cell r="H8198" t="str">
            <v>2K141.17</v>
          </cell>
          <cell r="I8198" t="str">
            <v>S2_SEL2_K141</v>
          </cell>
        </row>
        <row r="8199">
          <cell r="H8199" t="str">
            <v>2K141.5</v>
          </cell>
          <cell r="I8199" t="str">
            <v>VDD33_ATX</v>
          </cell>
        </row>
        <row r="8200">
          <cell r="H8200" t="str">
            <v>2K141.9</v>
          </cell>
          <cell r="I8200" t="str">
            <v>VDD33_ATX</v>
          </cell>
        </row>
        <row r="8201">
          <cell r="H8201" t="str">
            <v>2K141.13</v>
          </cell>
          <cell r="I8201" t="str">
            <v>VDD33_ATX</v>
          </cell>
        </row>
        <row r="8202">
          <cell r="H8202" t="str">
            <v>2K141.20</v>
          </cell>
          <cell r="I8202" t="str">
            <v>VDD33_ATX</v>
          </cell>
        </row>
        <row r="8203">
          <cell r="H8203" t="str">
            <v>2K141.30</v>
          </cell>
          <cell r="I8203" t="str">
            <v>VDD33_ATX</v>
          </cell>
        </row>
        <row r="8204">
          <cell r="H8204" t="str">
            <v>2K141.40</v>
          </cell>
          <cell r="I8204" t="str">
            <v>VDD33_ATX</v>
          </cell>
        </row>
        <row r="8205">
          <cell r="H8205" t="str">
            <v>2R454.1</v>
          </cell>
          <cell r="I8205" t="str">
            <v>S2_U3_P2_GIGA_MDI+</v>
          </cell>
        </row>
        <row r="8206">
          <cell r="H8206" t="str">
            <v>2R454.2</v>
          </cell>
          <cell r="I8206" t="str">
            <v>S2_U3_P2_RC</v>
          </cell>
        </row>
        <row r="8207">
          <cell r="H8207" t="str">
            <v>2R455.1</v>
          </cell>
          <cell r="I8207" t="str">
            <v>S2_U3_P2_GIGA_MDI-</v>
          </cell>
        </row>
        <row r="8208">
          <cell r="H8208" t="str">
            <v>2R455.2</v>
          </cell>
          <cell r="I8208" t="str">
            <v>S2_U3_P2_RC</v>
          </cell>
        </row>
        <row r="8209">
          <cell r="H8209" t="str">
            <v>2R456.1</v>
          </cell>
          <cell r="I8209" t="str">
            <v>S2_U3_P2_RC</v>
          </cell>
        </row>
        <row r="8210">
          <cell r="H8210" t="str">
            <v>2R456.2</v>
          </cell>
          <cell r="I8210" t="str">
            <v>DGND</v>
          </cell>
        </row>
        <row r="8211">
          <cell r="H8211" t="str">
            <v>2R498.1</v>
          </cell>
          <cell r="I8211" t="str">
            <v>S2_U3_P3_GIGA_MDI+</v>
          </cell>
        </row>
        <row r="8212">
          <cell r="H8212" t="str">
            <v>2R498.2</v>
          </cell>
          <cell r="I8212" t="str">
            <v>S2_U3_P3_RC</v>
          </cell>
        </row>
        <row r="8213">
          <cell r="H8213" t="str">
            <v>2R499.1</v>
          </cell>
          <cell r="I8213" t="str">
            <v>S2_U3_P3_GIGA_MDI-</v>
          </cell>
        </row>
        <row r="8214">
          <cell r="H8214" t="str">
            <v>2R499.2</v>
          </cell>
          <cell r="I8214" t="str">
            <v>S2_U3_P3_RC</v>
          </cell>
        </row>
        <row r="8215">
          <cell r="H8215" t="str">
            <v>2R500.1</v>
          </cell>
          <cell r="I8215" t="str">
            <v>S2_U3_P3_RC</v>
          </cell>
        </row>
        <row r="8216">
          <cell r="H8216" t="str">
            <v>2R500.2</v>
          </cell>
          <cell r="I8216" t="str">
            <v>DGND</v>
          </cell>
        </row>
        <row r="8217">
          <cell r="H8217" t="str">
            <v>2RL1.1</v>
          </cell>
          <cell r="I8217" t="str">
            <v>S2_OE_K129</v>
          </cell>
        </row>
        <row r="8218">
          <cell r="H8218" t="str">
            <v>2RL1.2</v>
          </cell>
          <cell r="I8218" t="str">
            <v>DGND</v>
          </cell>
        </row>
        <row r="8219">
          <cell r="H8219" t="str">
            <v>2RL2.1</v>
          </cell>
          <cell r="I8219" t="str">
            <v>S2_SEL2_K129</v>
          </cell>
        </row>
        <row r="8220">
          <cell r="H8220" t="str">
            <v>2RL2.2</v>
          </cell>
          <cell r="I8220" t="str">
            <v>DGND</v>
          </cell>
        </row>
        <row r="8221">
          <cell r="H8221" t="str">
            <v>2RL3.1</v>
          </cell>
          <cell r="I8221" t="str">
            <v>S2_SEL1_K129</v>
          </cell>
        </row>
        <row r="8222">
          <cell r="H8222" t="str">
            <v>2RL3.2</v>
          </cell>
          <cell r="I8222" t="str">
            <v>DGND</v>
          </cell>
        </row>
        <row r="8223">
          <cell r="H8223" t="str">
            <v>2RL4.1</v>
          </cell>
          <cell r="I8223" t="str">
            <v>S2_SEL1_K141</v>
          </cell>
        </row>
        <row r="8224">
          <cell r="H8224" t="str">
            <v>2RL4.2</v>
          </cell>
          <cell r="I8224" t="str">
            <v>DGND</v>
          </cell>
        </row>
        <row r="8225">
          <cell r="H8225" t="str">
            <v>2RL5.1</v>
          </cell>
          <cell r="I8225" t="str">
            <v>S2_SEL2_K141</v>
          </cell>
        </row>
        <row r="8226">
          <cell r="H8226" t="str">
            <v>2RL5.2</v>
          </cell>
          <cell r="I8226" t="str">
            <v>DGND</v>
          </cell>
        </row>
        <row r="8227">
          <cell r="H8227" t="str">
            <v>2RL6.1</v>
          </cell>
          <cell r="I8227" t="str">
            <v>S2_OE_K141</v>
          </cell>
        </row>
        <row r="8228">
          <cell r="H8228" t="str">
            <v>2RL6.2</v>
          </cell>
          <cell r="I8228" t="str">
            <v>DGND</v>
          </cell>
        </row>
        <row r="8229">
          <cell r="H8229" t="str">
            <v>2RL7.1</v>
          </cell>
          <cell r="I8229" t="str">
            <v>S2_SEL1_K137</v>
          </cell>
        </row>
        <row r="8230">
          <cell r="H8230" t="str">
            <v>2RL7.2</v>
          </cell>
          <cell r="I8230" t="str">
            <v>DGND</v>
          </cell>
        </row>
        <row r="8231">
          <cell r="H8231" t="str">
            <v>2RL8.1</v>
          </cell>
          <cell r="I8231" t="str">
            <v>S2_SEL2_K137</v>
          </cell>
        </row>
        <row r="8232">
          <cell r="H8232" t="str">
            <v>2RL8.2</v>
          </cell>
          <cell r="I8232" t="str">
            <v>DGND</v>
          </cell>
        </row>
        <row r="8233">
          <cell r="H8233" t="str">
            <v>2RL9.1</v>
          </cell>
          <cell r="I8233" t="str">
            <v>S2_OE_K137</v>
          </cell>
        </row>
        <row r="8234">
          <cell r="H8234" t="str">
            <v>2RL9.2</v>
          </cell>
          <cell r="I8234" t="str">
            <v>DGND</v>
          </cell>
        </row>
        <row r="8235">
          <cell r="H8235" t="str">
            <v>2RU1.1</v>
          </cell>
          <cell r="I8235" t="str">
            <v>SC_UDB129_2</v>
          </cell>
        </row>
        <row r="8236">
          <cell r="H8236" t="str">
            <v>2RU1.2</v>
          </cell>
          <cell r="I8236" t="str">
            <v>S2_SEL2_K129</v>
          </cell>
        </row>
        <row r="8237">
          <cell r="H8237" t="str">
            <v>2RU2.1</v>
          </cell>
          <cell r="I8237" t="str">
            <v>SC_UDB129_1</v>
          </cell>
        </row>
        <row r="8238">
          <cell r="H8238" t="str">
            <v>2RU2.2</v>
          </cell>
          <cell r="I8238" t="str">
            <v>S2_SEL1_K129</v>
          </cell>
        </row>
        <row r="8239">
          <cell r="H8239" t="str">
            <v>2RU3.1</v>
          </cell>
          <cell r="I8239" t="str">
            <v>SC_UDB141_1</v>
          </cell>
        </row>
        <row r="8240">
          <cell r="H8240" t="str">
            <v>2RU3.2</v>
          </cell>
          <cell r="I8240" t="str">
            <v>S2_SEL1_K141</v>
          </cell>
        </row>
        <row r="8241">
          <cell r="H8241" t="str">
            <v>2RU4.1</v>
          </cell>
          <cell r="I8241" t="str">
            <v>SC_UDB141_2</v>
          </cell>
        </row>
        <row r="8242">
          <cell r="H8242" t="str">
            <v>2RU4.2</v>
          </cell>
          <cell r="I8242" t="str">
            <v>S2_SEL2_K141</v>
          </cell>
        </row>
        <row r="8243">
          <cell r="H8243" t="str">
            <v>2RU5.1</v>
          </cell>
          <cell r="I8243" t="str">
            <v>SC_UDB137_1</v>
          </cell>
        </row>
        <row r="8244">
          <cell r="H8244" t="str">
            <v>2RU5.2</v>
          </cell>
          <cell r="I8244" t="str">
            <v>S2_SEL1_K137</v>
          </cell>
        </row>
        <row r="8245">
          <cell r="H8245" t="str">
            <v>2RU6.1</v>
          </cell>
          <cell r="I8245" t="str">
            <v>SC_UDB137_2</v>
          </cell>
        </row>
        <row r="8246">
          <cell r="H8246" t="str">
            <v>2RU6.2</v>
          </cell>
          <cell r="I8246" t="str">
            <v>S2_SEL2_K137</v>
          </cell>
        </row>
        <row r="8247">
          <cell r="H8247" t="str">
            <v>2T18.1</v>
          </cell>
          <cell r="I8247" t="str">
            <v>S2_U2_P2_GIGA_MDI-</v>
          </cell>
        </row>
        <row r="8248">
          <cell r="H8248" t="str">
            <v>2T18.2</v>
          </cell>
          <cell r="I8248" t="str">
            <v>S2_U2_P2_GIGA_MDI+</v>
          </cell>
        </row>
        <row r="8249">
          <cell r="H8249" t="str">
            <v>2T18.3</v>
          </cell>
          <cell r="I8249" t="str">
            <v>S2_U1_P2_GIGA_MDI+</v>
          </cell>
        </row>
        <row r="8250">
          <cell r="H8250" t="str">
            <v>2T18.4</v>
          </cell>
          <cell r="I8250" t="str">
            <v>S2_U1_P2_GIGA_MDI-</v>
          </cell>
        </row>
        <row r="8251">
          <cell r="H8251" t="str">
            <v>2T23.1</v>
          </cell>
          <cell r="I8251" t="str">
            <v>S2_U2_P3_GIGA_MDI-</v>
          </cell>
        </row>
        <row r="8252">
          <cell r="H8252" t="str">
            <v>2T23.2</v>
          </cell>
          <cell r="I8252" t="str">
            <v>S2_U2_P3_GIGA_MDI+</v>
          </cell>
        </row>
        <row r="8253">
          <cell r="H8253" t="str">
            <v>2T23.3</v>
          </cell>
          <cell r="I8253" t="str">
            <v>S2_U1_P3_GIGA_MDI+</v>
          </cell>
        </row>
        <row r="8254">
          <cell r="H8254" t="str">
            <v>2T23.4</v>
          </cell>
          <cell r="I8254" t="str">
            <v>S2_U1_P3_GIGA_MDI-</v>
          </cell>
        </row>
        <row r="8255">
          <cell r="H8255" t="str">
            <v>SITE2.A15</v>
          </cell>
          <cell r="I8255" t="str">
            <v>S2_P2_GIGA_MDI-</v>
          </cell>
        </row>
        <row r="8256">
          <cell r="H8256" t="str">
            <v>SITE2.A16</v>
          </cell>
          <cell r="I8256" t="str">
            <v>S2_P2_GIGA_MDI+</v>
          </cell>
        </row>
        <row r="8257">
          <cell r="H8257" t="str">
            <v>SITE2.A17</v>
          </cell>
          <cell r="I8257" t="str">
            <v>S2_P3_GIGA_MDI-</v>
          </cell>
        </row>
        <row r="8258">
          <cell r="H8258" t="str">
            <v>SITE2.A18</v>
          </cell>
          <cell r="I8258" t="str">
            <v>S2_P3_GIGA_MDI+</v>
          </cell>
        </row>
        <row r="8259">
          <cell r="H8259" t="str">
            <v>2C375.1</v>
          </cell>
          <cell r="I8259" t="str">
            <v>S2_U3_P6_RC</v>
          </cell>
        </row>
        <row r="8260">
          <cell r="H8260" t="str">
            <v>2C375.2</v>
          </cell>
          <cell r="I8260" t="str">
            <v>DGND</v>
          </cell>
        </row>
        <row r="8261">
          <cell r="H8261" t="str">
            <v>2C376.1</v>
          </cell>
          <cell r="I8261" t="str">
            <v>S2_U2_P6_MDI+</v>
          </cell>
        </row>
        <row r="8262">
          <cell r="H8262" t="str">
            <v>2C376.2</v>
          </cell>
          <cell r="I8262" t="str">
            <v>S2_U3_P6_MDI+</v>
          </cell>
        </row>
        <row r="8263">
          <cell r="H8263" t="str">
            <v>2C377.1</v>
          </cell>
          <cell r="I8263" t="str">
            <v>S2_U2_P6_MDI-</v>
          </cell>
        </row>
        <row r="8264">
          <cell r="H8264" t="str">
            <v>2C377.2</v>
          </cell>
          <cell r="I8264" t="str">
            <v>S2_U3_P6_MDI-</v>
          </cell>
        </row>
        <row r="8265">
          <cell r="H8265" t="str">
            <v>2C379.1</v>
          </cell>
          <cell r="I8265" t="str">
            <v>S2_U3_P5_RC</v>
          </cell>
        </row>
        <row r="8266">
          <cell r="H8266" t="str">
            <v>2C379.2</v>
          </cell>
          <cell r="I8266" t="str">
            <v>DGND</v>
          </cell>
        </row>
        <row r="8267">
          <cell r="H8267" t="str">
            <v>2C381.1</v>
          </cell>
          <cell r="I8267" t="str">
            <v>S2_U2_P5_MDI-</v>
          </cell>
        </row>
        <row r="8268">
          <cell r="H8268" t="str">
            <v>2C381.2</v>
          </cell>
          <cell r="I8268" t="str">
            <v>S2_U3_P5_MDI-</v>
          </cell>
        </row>
        <row r="8269">
          <cell r="H8269" t="str">
            <v>2C383.1</v>
          </cell>
          <cell r="I8269" t="str">
            <v>S2_U2_P5_MDI+</v>
          </cell>
        </row>
        <row r="8270">
          <cell r="H8270" t="str">
            <v>2C383.2</v>
          </cell>
          <cell r="I8270" t="str">
            <v>S2_U3_P5_MDI+</v>
          </cell>
        </row>
        <row r="8271">
          <cell r="H8271" t="str">
            <v>2K130.10</v>
          </cell>
          <cell r="I8271" t="str">
            <v>S2_P5_MDI-</v>
          </cell>
        </row>
        <row r="8272">
          <cell r="H8272" t="str">
            <v>2K130.6</v>
          </cell>
          <cell r="I8272" t="str">
            <v>S2_P5_MDI+</v>
          </cell>
        </row>
        <row r="8273">
          <cell r="H8273" t="str">
            <v>2K130.3</v>
          </cell>
          <cell r="I8273" t="str">
            <v>DGND</v>
          </cell>
        </row>
        <row r="8274">
          <cell r="H8274" t="str">
            <v>2K130.2</v>
          </cell>
          <cell r="I8274" t="str">
            <v>S2_U1_P5_MDI-</v>
          </cell>
        </row>
        <row r="8275">
          <cell r="H8275" t="str">
            <v>2K130.9</v>
          </cell>
          <cell r="I8275" t="str">
            <v>S2_D1_P5_MDI-</v>
          </cell>
        </row>
        <row r="8276">
          <cell r="H8276" t="str">
            <v>2K130.4</v>
          </cell>
          <cell r="I8276" t="str">
            <v>S2_U1_P5_MDI+</v>
          </cell>
        </row>
        <row r="8277">
          <cell r="H8277" t="str">
            <v>2K130.7</v>
          </cell>
          <cell r="I8277" t="str">
            <v>S2_D1_P5_MDI+</v>
          </cell>
        </row>
        <row r="8278">
          <cell r="H8278" t="str">
            <v>2K130.1</v>
          </cell>
          <cell r="I8278" t="str">
            <v>SC_UDB130</v>
          </cell>
        </row>
        <row r="8279">
          <cell r="H8279" t="str">
            <v>2K130.5</v>
          </cell>
          <cell r="I8279" t="str">
            <v>SC_UDB130</v>
          </cell>
        </row>
        <row r="8280">
          <cell r="H8280" t="str">
            <v>2K130.8</v>
          </cell>
          <cell r="I8280" t="str">
            <v>VP5</v>
          </cell>
        </row>
        <row r="8281">
          <cell r="H8281" t="str">
            <v>2K131.10</v>
          </cell>
          <cell r="I8281" t="str">
            <v>S2_D1_P5_MDI-</v>
          </cell>
        </row>
        <row r="8282">
          <cell r="H8282" t="str">
            <v>2K131.6</v>
          </cell>
          <cell r="I8282" t="str">
            <v>S2_D1_P5_MDI+</v>
          </cell>
        </row>
        <row r="8283">
          <cell r="H8283" t="str">
            <v>2K131.3</v>
          </cell>
          <cell r="I8283" t="str">
            <v>DGND</v>
          </cell>
        </row>
        <row r="8284">
          <cell r="H8284" t="str">
            <v>2K131.2</v>
          </cell>
          <cell r="I8284">
            <v>0</v>
          </cell>
        </row>
        <row r="8285">
          <cell r="H8285" t="str">
            <v>2K131.9</v>
          </cell>
          <cell r="I8285" t="str">
            <v>S2_DCH_P5_MDI-</v>
          </cell>
        </row>
        <row r="8286">
          <cell r="H8286" t="str">
            <v>2K131.4</v>
          </cell>
          <cell r="I8286">
            <v>0</v>
          </cell>
        </row>
        <row r="8287">
          <cell r="H8287" t="str">
            <v>2K131.7</v>
          </cell>
          <cell r="I8287" t="str">
            <v>S2_DCH_P5_MDI+</v>
          </cell>
        </row>
        <row r="8288">
          <cell r="H8288" t="str">
            <v>2K131.1</v>
          </cell>
          <cell r="I8288" t="str">
            <v>SC_UDB131</v>
          </cell>
        </row>
        <row r="8289">
          <cell r="H8289" t="str">
            <v>2K131.5</v>
          </cell>
          <cell r="I8289" t="str">
            <v>SC_UDB131</v>
          </cell>
        </row>
        <row r="8290">
          <cell r="H8290" t="str">
            <v>2K131.8</v>
          </cell>
          <cell r="I8290" t="str">
            <v>VP5</v>
          </cell>
        </row>
        <row r="8291">
          <cell r="H8291" t="str">
            <v>2K132.10</v>
          </cell>
          <cell r="I8291" t="str">
            <v>S2_U3_P6_MDI+</v>
          </cell>
        </row>
        <row r="8292">
          <cell r="H8292" t="str">
            <v>2K132.6</v>
          </cell>
          <cell r="I8292" t="str">
            <v>S2_U3_P6_MDI-</v>
          </cell>
        </row>
        <row r="8293">
          <cell r="H8293" t="str">
            <v>2K132.3</v>
          </cell>
          <cell r="I8293" t="str">
            <v>DGND</v>
          </cell>
        </row>
        <row r="8294">
          <cell r="H8294" t="str">
            <v>2K132.2</v>
          </cell>
          <cell r="I8294" t="str">
            <v>S2_U4_P6_MDI+</v>
          </cell>
        </row>
        <row r="8295">
          <cell r="H8295" t="str">
            <v>2K132.9</v>
          </cell>
          <cell r="I8295" t="str">
            <v>SD2_P6_MDI_DSP+</v>
          </cell>
        </row>
        <row r="8296">
          <cell r="H8296" t="str">
            <v>2K132.4</v>
          </cell>
          <cell r="I8296" t="str">
            <v>S2_U4_P6_MDI-</v>
          </cell>
        </row>
        <row r="8297">
          <cell r="H8297" t="str">
            <v>2K132.7</v>
          </cell>
          <cell r="I8297" t="str">
            <v>SD2_P6_MDI_DSP-</v>
          </cell>
        </row>
        <row r="8298">
          <cell r="H8298" t="str">
            <v>2K132.1</v>
          </cell>
          <cell r="I8298" t="str">
            <v>SC_UDB132</v>
          </cell>
        </row>
        <row r="8299">
          <cell r="H8299" t="str">
            <v>2K132.5</v>
          </cell>
          <cell r="I8299" t="str">
            <v>SC_UDB132</v>
          </cell>
        </row>
        <row r="8300">
          <cell r="H8300" t="str">
            <v>2K132.8</v>
          </cell>
          <cell r="I8300" t="str">
            <v>VP5</v>
          </cell>
        </row>
        <row r="8301">
          <cell r="H8301" t="str">
            <v>2K133.10</v>
          </cell>
          <cell r="I8301" t="str">
            <v>S2_D1_P6_MDI-</v>
          </cell>
        </row>
        <row r="8302">
          <cell r="H8302" t="str">
            <v>2K133.6</v>
          </cell>
          <cell r="I8302" t="str">
            <v>S2_D1_P6_MDI+</v>
          </cell>
        </row>
        <row r="8303">
          <cell r="H8303" t="str">
            <v>2K133.3</v>
          </cell>
          <cell r="I8303" t="str">
            <v>DGND</v>
          </cell>
        </row>
        <row r="8304">
          <cell r="H8304" t="str">
            <v>2K133.2</v>
          </cell>
          <cell r="I8304">
            <v>0</v>
          </cell>
        </row>
        <row r="8305">
          <cell r="H8305" t="str">
            <v>2K133.9</v>
          </cell>
          <cell r="I8305" t="str">
            <v>S2_DCH_P6_MDI-</v>
          </cell>
        </row>
        <row r="8306">
          <cell r="H8306" t="str">
            <v>2K133.4</v>
          </cell>
          <cell r="I8306">
            <v>0</v>
          </cell>
        </row>
        <row r="8307">
          <cell r="H8307" t="str">
            <v>2K133.7</v>
          </cell>
          <cell r="I8307" t="str">
            <v>S2_DCH_P6_MDI+</v>
          </cell>
        </row>
        <row r="8308">
          <cell r="H8308" t="str">
            <v>2K133.1</v>
          </cell>
          <cell r="I8308" t="str">
            <v>SC_UDB133</v>
          </cell>
        </row>
        <row r="8309">
          <cell r="H8309" t="str">
            <v>2K133.5</v>
          </cell>
          <cell r="I8309" t="str">
            <v>SC_UDB133</v>
          </cell>
        </row>
        <row r="8310">
          <cell r="H8310" t="str">
            <v>2K133.8</v>
          </cell>
          <cell r="I8310" t="str">
            <v>VP5</v>
          </cell>
        </row>
        <row r="8311">
          <cell r="H8311" t="str">
            <v>2K138.10</v>
          </cell>
          <cell r="I8311" t="str">
            <v>S2_U3_P5_MDI+</v>
          </cell>
        </row>
        <row r="8312">
          <cell r="H8312" t="str">
            <v>2K138.6</v>
          </cell>
          <cell r="I8312" t="str">
            <v>S2_U3_P5_MDI-</v>
          </cell>
        </row>
        <row r="8313">
          <cell r="H8313" t="str">
            <v>2K138.3</v>
          </cell>
          <cell r="I8313" t="str">
            <v>DGND</v>
          </cell>
        </row>
        <row r="8314">
          <cell r="H8314" t="str">
            <v>2K138.2</v>
          </cell>
          <cell r="I8314" t="str">
            <v>S2_U4_P5_MDI+</v>
          </cell>
        </row>
        <row r="8315">
          <cell r="H8315" t="str">
            <v>2K138.9</v>
          </cell>
          <cell r="I8315" t="str">
            <v>SD2_P5_MDI_DSP+</v>
          </cell>
        </row>
        <row r="8316">
          <cell r="H8316" t="str">
            <v>2K138.4</v>
          </cell>
          <cell r="I8316" t="str">
            <v>S2_U4_P5_MDI-</v>
          </cell>
        </row>
        <row r="8317">
          <cell r="H8317" t="str">
            <v>2K138.7</v>
          </cell>
          <cell r="I8317" t="str">
            <v>SD2_P5_MDI_DSP-</v>
          </cell>
        </row>
        <row r="8318">
          <cell r="H8318" t="str">
            <v>2K138.1</v>
          </cell>
          <cell r="I8318" t="str">
            <v>SC_UDB138</v>
          </cell>
        </row>
        <row r="8319">
          <cell r="H8319" t="str">
            <v>2K138.5</v>
          </cell>
          <cell r="I8319" t="str">
            <v>SC_UDB138</v>
          </cell>
        </row>
        <row r="8320">
          <cell r="H8320" t="str">
            <v>2K138.8</v>
          </cell>
          <cell r="I8320" t="str">
            <v>VP5</v>
          </cell>
        </row>
        <row r="8321">
          <cell r="H8321" t="str">
            <v>2K140.10</v>
          </cell>
          <cell r="I8321" t="str">
            <v>S2_P6_MDI-</v>
          </cell>
        </row>
        <row r="8322">
          <cell r="H8322" t="str">
            <v>2K140.6</v>
          </cell>
          <cell r="I8322" t="str">
            <v>S2_P6_MDI+</v>
          </cell>
        </row>
        <row r="8323">
          <cell r="H8323" t="str">
            <v>2K140.3</v>
          </cell>
          <cell r="I8323" t="str">
            <v>DGND</v>
          </cell>
        </row>
        <row r="8324">
          <cell r="H8324" t="str">
            <v>2K140.2</v>
          </cell>
          <cell r="I8324" t="str">
            <v>S2_U1_P6_MDI-</v>
          </cell>
        </row>
        <row r="8325">
          <cell r="H8325" t="str">
            <v>2K140.9</v>
          </cell>
          <cell r="I8325" t="str">
            <v>S2_D1_P6_MDI-</v>
          </cell>
        </row>
        <row r="8326">
          <cell r="H8326" t="str">
            <v>2K140.4</v>
          </cell>
          <cell r="I8326" t="str">
            <v>S2_U1_P6_MDI+</v>
          </cell>
        </row>
        <row r="8327">
          <cell r="H8327" t="str">
            <v>2K140.7</v>
          </cell>
          <cell r="I8327" t="str">
            <v>S2_D1_P6_MDI+</v>
          </cell>
        </row>
        <row r="8328">
          <cell r="H8328" t="str">
            <v>2K140.1</v>
          </cell>
          <cell r="I8328" t="str">
            <v>SC_UDB140</v>
          </cell>
        </row>
        <row r="8329">
          <cell r="H8329" t="str">
            <v>2K140.5</v>
          </cell>
          <cell r="I8329" t="str">
            <v>SC_UDB140</v>
          </cell>
        </row>
        <row r="8330">
          <cell r="H8330" t="str">
            <v>2K140.8</v>
          </cell>
          <cell r="I8330" t="str">
            <v>VP5</v>
          </cell>
        </row>
        <row r="8331">
          <cell r="H8331" t="str">
            <v>2R438.1</v>
          </cell>
          <cell r="I8331" t="str">
            <v>S2_U3_P6_MDI-</v>
          </cell>
        </row>
        <row r="8332">
          <cell r="H8332" t="str">
            <v>2R438.2</v>
          </cell>
          <cell r="I8332" t="str">
            <v>S2_U3_P6_RC</v>
          </cell>
        </row>
        <row r="8333">
          <cell r="H8333" t="str">
            <v>2R439.1</v>
          </cell>
          <cell r="I8333" t="str">
            <v>S2_U3_P5_MDI-</v>
          </cell>
        </row>
        <row r="8334">
          <cell r="H8334" t="str">
            <v>2R439.2</v>
          </cell>
          <cell r="I8334" t="str">
            <v>S2_U3_P5_RC</v>
          </cell>
        </row>
        <row r="8335">
          <cell r="H8335" t="str">
            <v>2R440.1</v>
          </cell>
          <cell r="I8335" t="str">
            <v>S2_U3_P5_MDI+</v>
          </cell>
        </row>
        <row r="8336">
          <cell r="H8336" t="str">
            <v>2R440.2</v>
          </cell>
          <cell r="I8336" t="str">
            <v>S2_U3_P5_RC</v>
          </cell>
        </row>
        <row r="8337">
          <cell r="H8337" t="str">
            <v>2R441.1</v>
          </cell>
          <cell r="I8337" t="str">
            <v>S2_U3_P6_MDI+</v>
          </cell>
        </row>
        <row r="8338">
          <cell r="H8338" t="str">
            <v>2R441.2</v>
          </cell>
          <cell r="I8338" t="str">
            <v>S2_U3_P6_RC</v>
          </cell>
        </row>
        <row r="8339">
          <cell r="H8339" t="str">
            <v>2T15.1</v>
          </cell>
          <cell r="I8339" t="str">
            <v>S2_U2_P6_MDI-</v>
          </cell>
        </row>
        <row r="8340">
          <cell r="H8340" t="str">
            <v>2T15.2</v>
          </cell>
          <cell r="I8340" t="str">
            <v>S2_U2_P6_MDI+</v>
          </cell>
        </row>
        <row r="8341">
          <cell r="H8341" t="str">
            <v>2T15.3</v>
          </cell>
          <cell r="I8341" t="str">
            <v>S2_U1_P6_MDI+</v>
          </cell>
        </row>
        <row r="8342">
          <cell r="H8342" t="str">
            <v>2T15.4</v>
          </cell>
          <cell r="I8342" t="str">
            <v>S2_U1_P6_MDI-</v>
          </cell>
        </row>
        <row r="8343">
          <cell r="H8343" t="str">
            <v>2T17.1</v>
          </cell>
          <cell r="I8343" t="str">
            <v>S2_U2_P5_MDI-</v>
          </cell>
        </row>
        <row r="8344">
          <cell r="H8344" t="str">
            <v>2T17.2</v>
          </cell>
          <cell r="I8344" t="str">
            <v>S2_U2_P5_MDI+</v>
          </cell>
        </row>
        <row r="8345">
          <cell r="H8345" t="str">
            <v>2T17.3</v>
          </cell>
          <cell r="I8345" t="str">
            <v>S2_U1_P5_MDI+</v>
          </cell>
        </row>
        <row r="8346">
          <cell r="H8346" t="str">
            <v>2T17.4</v>
          </cell>
          <cell r="I8346" t="str">
            <v>S2_U1_P5_MDI-</v>
          </cell>
        </row>
        <row r="8347">
          <cell r="H8347" t="str">
            <v>SITE2.A4</v>
          </cell>
          <cell r="I8347" t="str">
            <v>S2_P5_MDI-</v>
          </cell>
        </row>
        <row r="8348">
          <cell r="H8348" t="str">
            <v>SITE2.A5</v>
          </cell>
          <cell r="I8348" t="str">
            <v>S2_P5_MDI+</v>
          </cell>
        </row>
        <row r="8349">
          <cell r="H8349" t="str">
            <v>SITE2.B5</v>
          </cell>
          <cell r="I8349" t="str">
            <v>S2_P6_MDI-</v>
          </cell>
        </row>
        <row r="8350">
          <cell r="H8350" t="str">
            <v>SITE2.B6</v>
          </cell>
          <cell r="I8350" t="str">
            <v>S2_P6_MDI+</v>
          </cell>
        </row>
        <row r="8351">
          <cell r="H8351" t="str">
            <v>2C179.1</v>
          </cell>
          <cell r="I8351" t="str">
            <v>SG2_1_P0_MDI+</v>
          </cell>
        </row>
        <row r="8352">
          <cell r="H8352" t="str">
            <v>2C179.2</v>
          </cell>
          <cell r="I8352" t="str">
            <v>SG2_2_P0_MDI+</v>
          </cell>
        </row>
        <row r="8353">
          <cell r="H8353" t="str">
            <v>2C180.1</v>
          </cell>
          <cell r="I8353" t="str">
            <v>SG2_1_P0_MDI-</v>
          </cell>
        </row>
        <row r="8354">
          <cell r="H8354" t="str">
            <v>2C180.2</v>
          </cell>
          <cell r="I8354" t="str">
            <v>SG2_2_P0_MDI-</v>
          </cell>
        </row>
        <row r="8355">
          <cell r="H8355" t="str">
            <v>2C181.1</v>
          </cell>
          <cell r="I8355" t="str">
            <v>SG2_2_P0_RC</v>
          </cell>
        </row>
        <row r="8356">
          <cell r="H8356" t="str">
            <v>2C181.2</v>
          </cell>
          <cell r="I8356" t="str">
            <v>DGND</v>
          </cell>
        </row>
        <row r="8357">
          <cell r="H8357" t="str">
            <v>2C182.1</v>
          </cell>
          <cell r="I8357" t="str">
            <v>SG2_2_P1_RC</v>
          </cell>
        </row>
        <row r="8358">
          <cell r="H8358" t="str">
            <v>2C182.2</v>
          </cell>
          <cell r="I8358" t="str">
            <v>DGND</v>
          </cell>
        </row>
        <row r="8359">
          <cell r="H8359" t="str">
            <v>2C183.1</v>
          </cell>
          <cell r="I8359" t="str">
            <v>SG2_1_P1_MDI+</v>
          </cell>
        </row>
        <row r="8360">
          <cell r="H8360" t="str">
            <v>2C183.2</v>
          </cell>
          <cell r="I8360" t="str">
            <v>SG2_2_P1_MDI+</v>
          </cell>
        </row>
        <row r="8361">
          <cell r="H8361" t="str">
            <v>2C184.1</v>
          </cell>
          <cell r="I8361" t="str">
            <v>SG2_1_P1_MDI-</v>
          </cell>
        </row>
        <row r="8362">
          <cell r="H8362" t="str">
            <v>2C184.2</v>
          </cell>
          <cell r="I8362" t="str">
            <v>SG2_2_P1_MDI-</v>
          </cell>
        </row>
        <row r="8363">
          <cell r="H8363" t="str">
            <v>2GOLDEN0.A2</v>
          </cell>
          <cell r="I8363" t="str">
            <v>SG2_P0_MDI-</v>
          </cell>
        </row>
        <row r="8364">
          <cell r="H8364" t="str">
            <v>2GOLDEN0.A3</v>
          </cell>
          <cell r="I8364" t="str">
            <v>SG2_P0_MDI+</v>
          </cell>
        </row>
        <row r="8365">
          <cell r="H8365" t="str">
            <v>2GOLDEN0.B3</v>
          </cell>
          <cell r="I8365" t="str">
            <v>SG2_P1_MDI-</v>
          </cell>
        </row>
        <row r="8366">
          <cell r="H8366" t="str">
            <v>2GOLDEN0.B4</v>
          </cell>
          <cell r="I8366" t="str">
            <v>SG2_P1_MDI+</v>
          </cell>
        </row>
        <row r="8367">
          <cell r="H8367" t="str">
            <v>2R139.1</v>
          </cell>
          <cell r="I8367" t="str">
            <v>SG2_2_P0_MDI+</v>
          </cell>
        </row>
        <row r="8368">
          <cell r="H8368" t="str">
            <v>2R139.2</v>
          </cell>
          <cell r="I8368" t="str">
            <v>SG2_2_P0_RC</v>
          </cell>
        </row>
        <row r="8369">
          <cell r="H8369" t="str">
            <v>2R140.1</v>
          </cell>
          <cell r="I8369" t="str">
            <v>SG2_2_P0_MDI-</v>
          </cell>
        </row>
        <row r="8370">
          <cell r="H8370" t="str">
            <v>2R140.2</v>
          </cell>
          <cell r="I8370" t="str">
            <v>SG2_2_P0_RC</v>
          </cell>
        </row>
        <row r="8371">
          <cell r="H8371" t="str">
            <v>2R141.1</v>
          </cell>
          <cell r="I8371" t="str">
            <v>SG2_2_P1_MDI+</v>
          </cell>
        </row>
        <row r="8372">
          <cell r="H8372" t="str">
            <v>2R141.2</v>
          </cell>
          <cell r="I8372" t="str">
            <v>SG2_2_P1_RC</v>
          </cell>
        </row>
        <row r="8373">
          <cell r="H8373" t="str">
            <v>2R142.1</v>
          </cell>
          <cell r="I8373" t="str">
            <v>SG2_2_P1_MDI-</v>
          </cell>
        </row>
        <row r="8374">
          <cell r="H8374" t="str">
            <v>2R142.2</v>
          </cell>
          <cell r="I8374" t="str">
            <v>SG2_2_P1_RC</v>
          </cell>
        </row>
        <row r="8375">
          <cell r="H8375" t="str">
            <v>2T2.1</v>
          </cell>
          <cell r="I8375" t="str">
            <v>SG2_1_P0_MDI-</v>
          </cell>
        </row>
        <row r="8376">
          <cell r="H8376" t="str">
            <v>2T2.2</v>
          </cell>
          <cell r="I8376" t="str">
            <v>SG2_1_P0_MDI+</v>
          </cell>
        </row>
        <row r="8377">
          <cell r="H8377" t="str">
            <v>2T2.3</v>
          </cell>
          <cell r="I8377" t="str">
            <v>SG2_P0_MDI+</v>
          </cell>
        </row>
        <row r="8378">
          <cell r="H8378" t="str">
            <v>2T2.4</v>
          </cell>
          <cell r="I8378" t="str">
            <v>SG2_P0_MDI-</v>
          </cell>
        </row>
        <row r="8379">
          <cell r="H8379" t="str">
            <v>2T3.1</v>
          </cell>
          <cell r="I8379" t="str">
            <v>SG2_1_P1_MDI-</v>
          </cell>
        </row>
        <row r="8380">
          <cell r="H8380" t="str">
            <v>2T3.2</v>
          </cell>
          <cell r="I8380" t="str">
            <v>SG2_1_P1_MDI+</v>
          </cell>
        </row>
        <row r="8381">
          <cell r="H8381" t="str">
            <v>2T3.3</v>
          </cell>
          <cell r="I8381" t="str">
            <v>SG2_P1_MDI+</v>
          </cell>
        </row>
        <row r="8382">
          <cell r="H8382" t="str">
            <v>2T3.4</v>
          </cell>
          <cell r="I8382" t="str">
            <v>SG2_P1_MDI-</v>
          </cell>
        </row>
        <row r="8383">
          <cell r="H8383" t="str">
            <v>2C399.1</v>
          </cell>
          <cell r="I8383" t="str">
            <v>SG2_2_P6_RC</v>
          </cell>
        </row>
        <row r="8384">
          <cell r="H8384" t="str">
            <v>2C399.2</v>
          </cell>
          <cell r="I8384" t="str">
            <v>DGND</v>
          </cell>
        </row>
        <row r="8385">
          <cell r="H8385" t="str">
            <v>2C401.1</v>
          </cell>
          <cell r="I8385" t="str">
            <v>SG2_1_P5_MDI+</v>
          </cell>
        </row>
        <row r="8386">
          <cell r="H8386" t="str">
            <v>2C401.2</v>
          </cell>
          <cell r="I8386" t="str">
            <v>SG2_2_P5_MDI+</v>
          </cell>
        </row>
        <row r="8387">
          <cell r="H8387" t="str">
            <v>2C402.1</v>
          </cell>
          <cell r="I8387" t="str">
            <v>SG2_1_P6_MDI-</v>
          </cell>
        </row>
        <row r="8388">
          <cell r="H8388" t="str">
            <v>2C402.2</v>
          </cell>
          <cell r="I8388" t="str">
            <v>SG2_2_P6_MDI-</v>
          </cell>
        </row>
        <row r="8389">
          <cell r="H8389" t="str">
            <v>2C405.1</v>
          </cell>
          <cell r="I8389" t="str">
            <v>SG2_1_P5_MDI-</v>
          </cell>
        </row>
        <row r="8390">
          <cell r="H8390" t="str">
            <v>2C405.2</v>
          </cell>
          <cell r="I8390" t="str">
            <v>SG2_2_P5_MDI-</v>
          </cell>
        </row>
        <row r="8391">
          <cell r="H8391" t="str">
            <v>2C406.1</v>
          </cell>
          <cell r="I8391" t="str">
            <v>SG2_2_P5_RC</v>
          </cell>
        </row>
        <row r="8392">
          <cell r="H8392" t="str">
            <v>2C406.2</v>
          </cell>
          <cell r="I8392" t="str">
            <v>DGND</v>
          </cell>
        </row>
        <row r="8393">
          <cell r="H8393" t="str">
            <v>2C407.1</v>
          </cell>
          <cell r="I8393" t="str">
            <v>SG2_1_P6_MDI+</v>
          </cell>
        </row>
        <row r="8394">
          <cell r="H8394" t="str">
            <v>2C407.2</v>
          </cell>
          <cell r="I8394" t="str">
            <v>SG2_2_P6_MDI+</v>
          </cell>
        </row>
        <row r="8395">
          <cell r="H8395" t="str">
            <v>2C421.1</v>
          </cell>
          <cell r="I8395" t="str">
            <v>SG2_1_P2_GIGA_MDI-</v>
          </cell>
        </row>
        <row r="8396">
          <cell r="H8396" t="str">
            <v>2C421.2</v>
          </cell>
          <cell r="I8396" t="str">
            <v>SG2_2_P2_GIGA_MDI-</v>
          </cell>
        </row>
        <row r="8397">
          <cell r="H8397" t="str">
            <v>2C422.1</v>
          </cell>
          <cell r="I8397" t="str">
            <v>SG2_1_P2_GIGA_MDI+</v>
          </cell>
        </row>
        <row r="8398">
          <cell r="H8398" t="str">
            <v>2C422.2</v>
          </cell>
          <cell r="I8398" t="str">
            <v>SG2_2_P2_GIGA_MDI+</v>
          </cell>
        </row>
        <row r="8399">
          <cell r="H8399" t="str">
            <v>2C427.1</v>
          </cell>
          <cell r="I8399" t="str">
            <v>SG2_2_P2_RC</v>
          </cell>
        </row>
        <row r="8400">
          <cell r="H8400" t="str">
            <v>2C427.2</v>
          </cell>
          <cell r="I8400" t="str">
            <v>DGND</v>
          </cell>
        </row>
        <row r="8401">
          <cell r="H8401" t="str">
            <v>2C430.1</v>
          </cell>
          <cell r="I8401" t="str">
            <v>SG2_1_P3_GIGA_MDI-</v>
          </cell>
        </row>
        <row r="8402">
          <cell r="H8402" t="str">
            <v>2C430.2</v>
          </cell>
          <cell r="I8402" t="str">
            <v>SG2_2_P3_GIGA_MDI-</v>
          </cell>
        </row>
        <row r="8403">
          <cell r="H8403" t="str">
            <v>2C431.1</v>
          </cell>
          <cell r="I8403" t="str">
            <v>SG2_1_P3_GIGA_MDI+</v>
          </cell>
        </row>
        <row r="8404">
          <cell r="H8404" t="str">
            <v>2C431.2</v>
          </cell>
          <cell r="I8404" t="str">
            <v>SG2_2_P3_GIGA_MDI+</v>
          </cell>
        </row>
        <row r="8405">
          <cell r="H8405" t="str">
            <v>2C436.1</v>
          </cell>
          <cell r="I8405" t="str">
            <v>SG2_2_P3_RC</v>
          </cell>
        </row>
        <row r="8406">
          <cell r="H8406" t="str">
            <v>2C436.2</v>
          </cell>
          <cell r="I8406" t="str">
            <v>DGND</v>
          </cell>
        </row>
        <row r="8407">
          <cell r="H8407" t="str">
            <v>2GOLDEN0.A15</v>
          </cell>
          <cell r="I8407" t="str">
            <v>SG2_P2_GIGA_MDI-</v>
          </cell>
        </row>
        <row r="8408">
          <cell r="H8408" t="str">
            <v>2GOLDEN0.A16</v>
          </cell>
          <cell r="I8408" t="str">
            <v>SG2_P2_GIGA_MDI+</v>
          </cell>
        </row>
        <row r="8409">
          <cell r="H8409" t="str">
            <v>2GOLDEN0.A17</v>
          </cell>
          <cell r="I8409" t="str">
            <v>SG2_P3_GIGA_MDI-</v>
          </cell>
        </row>
        <row r="8410">
          <cell r="H8410" t="str">
            <v>2GOLDEN0.A18</v>
          </cell>
          <cell r="I8410" t="str">
            <v>SG2_P3_GIGA_MDI+</v>
          </cell>
        </row>
        <row r="8411">
          <cell r="H8411" t="str">
            <v>2GOLDEN0.A4</v>
          </cell>
          <cell r="I8411" t="str">
            <v>SG2_P5_MDI-</v>
          </cell>
        </row>
        <row r="8412">
          <cell r="H8412" t="str">
            <v>2GOLDEN0.A5</v>
          </cell>
          <cell r="I8412" t="str">
            <v>SG2_P5_MDI+</v>
          </cell>
        </row>
        <row r="8413">
          <cell r="H8413" t="str">
            <v>2GOLDEN0.B5</v>
          </cell>
          <cell r="I8413" t="str">
            <v>SG2_P6_MDI-</v>
          </cell>
        </row>
        <row r="8414">
          <cell r="H8414" t="str">
            <v>2GOLDEN0.B6</v>
          </cell>
          <cell r="I8414" t="str">
            <v>SG2_P6_MDI+</v>
          </cell>
        </row>
        <row r="8415">
          <cell r="H8415" t="str">
            <v>2R470.1</v>
          </cell>
          <cell r="I8415" t="str">
            <v>SG2_2_P5_MDI-</v>
          </cell>
        </row>
        <row r="8416">
          <cell r="H8416" t="str">
            <v>2R470.2</v>
          </cell>
          <cell r="I8416" t="str">
            <v>SG2_2_P5_RC</v>
          </cell>
        </row>
        <row r="8417">
          <cell r="H8417" t="str">
            <v>2R473.1</v>
          </cell>
          <cell r="I8417" t="str">
            <v>SG2_2_P6_MDI-</v>
          </cell>
        </row>
        <row r="8418">
          <cell r="H8418" t="str">
            <v>2R473.2</v>
          </cell>
          <cell r="I8418" t="str">
            <v>SG2_2_P6_RC</v>
          </cell>
        </row>
        <row r="8419">
          <cell r="H8419" t="str">
            <v>2R474.1</v>
          </cell>
          <cell r="I8419" t="str">
            <v>SG2_2_P5_MDI+</v>
          </cell>
        </row>
        <row r="8420">
          <cell r="H8420" t="str">
            <v>2R474.2</v>
          </cell>
          <cell r="I8420" t="str">
            <v>SG2_2_P5_RC</v>
          </cell>
        </row>
        <row r="8421">
          <cell r="H8421" t="str">
            <v>2R475.1</v>
          </cell>
          <cell r="I8421" t="str">
            <v>SG2_2_P6_MDI+</v>
          </cell>
        </row>
        <row r="8422">
          <cell r="H8422" t="str">
            <v>2R475.2</v>
          </cell>
          <cell r="I8422" t="str">
            <v>SG2_2_P6_RC</v>
          </cell>
        </row>
        <row r="8423">
          <cell r="H8423" t="str">
            <v>2R517.1</v>
          </cell>
          <cell r="I8423" t="str">
            <v>SG2_2_P2_GIGA_MDI+</v>
          </cell>
        </row>
        <row r="8424">
          <cell r="H8424" t="str">
            <v>2R517.2</v>
          </cell>
          <cell r="I8424" t="str">
            <v>SG2_2_P2_RC</v>
          </cell>
        </row>
        <row r="8425">
          <cell r="H8425" t="str">
            <v>2R518.1</v>
          </cell>
          <cell r="I8425" t="str">
            <v>SG2_2_P2_GIGA_MDI-</v>
          </cell>
        </row>
        <row r="8426">
          <cell r="H8426" t="str">
            <v>2R518.2</v>
          </cell>
          <cell r="I8426" t="str">
            <v>SG2_2_P2_RC</v>
          </cell>
        </row>
        <row r="8427">
          <cell r="H8427" t="str">
            <v>2R519.1</v>
          </cell>
          <cell r="I8427" t="str">
            <v>SG2_2_P2_RC</v>
          </cell>
        </row>
        <row r="8428">
          <cell r="H8428" t="str">
            <v>2R519.2</v>
          </cell>
          <cell r="I8428" t="str">
            <v>DGND</v>
          </cell>
        </row>
        <row r="8429">
          <cell r="H8429" t="str">
            <v>2R536.1</v>
          </cell>
          <cell r="I8429" t="str">
            <v>SG2_2_P3_GIGA_MDI+</v>
          </cell>
        </row>
        <row r="8430">
          <cell r="H8430" t="str">
            <v>2R536.2</v>
          </cell>
          <cell r="I8430" t="str">
            <v>SG2_2_P3_RC</v>
          </cell>
        </row>
        <row r="8431">
          <cell r="H8431" t="str">
            <v>2R537.1</v>
          </cell>
          <cell r="I8431" t="str">
            <v>SG2_2_P3_GIGA_MDI-</v>
          </cell>
        </row>
        <row r="8432">
          <cell r="H8432" t="str">
            <v>2R537.2</v>
          </cell>
          <cell r="I8432" t="str">
            <v>SG2_2_P3_RC</v>
          </cell>
        </row>
        <row r="8433">
          <cell r="H8433" t="str">
            <v>2R538.1</v>
          </cell>
          <cell r="I8433" t="str">
            <v>SG2_2_P3_RC</v>
          </cell>
        </row>
        <row r="8434">
          <cell r="H8434" t="str">
            <v>2R538.2</v>
          </cell>
          <cell r="I8434" t="str">
            <v>DGND</v>
          </cell>
        </row>
        <row r="8435">
          <cell r="H8435" t="str">
            <v>2T20.1</v>
          </cell>
          <cell r="I8435" t="str">
            <v>SG2_1_P6_MDI-</v>
          </cell>
        </row>
        <row r="8436">
          <cell r="H8436" t="str">
            <v>2T20.2</v>
          </cell>
          <cell r="I8436" t="str">
            <v>SG2_1_P6_MDI+</v>
          </cell>
        </row>
        <row r="8437">
          <cell r="H8437" t="str">
            <v>2T20.3</v>
          </cell>
          <cell r="I8437" t="str">
            <v>SG2_P6_MDI+</v>
          </cell>
        </row>
        <row r="8438">
          <cell r="H8438" t="str">
            <v>2T20.4</v>
          </cell>
          <cell r="I8438" t="str">
            <v>SG2_P6_MDI-</v>
          </cell>
        </row>
        <row r="8439">
          <cell r="H8439" t="str">
            <v>2T21.1</v>
          </cell>
          <cell r="I8439" t="str">
            <v>SG2_1_P5_MDI-</v>
          </cell>
        </row>
        <row r="8440">
          <cell r="H8440" t="str">
            <v>2T21.2</v>
          </cell>
          <cell r="I8440" t="str">
            <v>SG2_1_P5_MDI+</v>
          </cell>
        </row>
        <row r="8441">
          <cell r="H8441" t="str">
            <v>2T21.3</v>
          </cell>
          <cell r="I8441" t="str">
            <v>SG2_P5_MDI+</v>
          </cell>
        </row>
        <row r="8442">
          <cell r="H8442" t="str">
            <v>2T21.4</v>
          </cell>
          <cell r="I8442" t="str">
            <v>SG2_P5_MDI-</v>
          </cell>
        </row>
        <row r="8443">
          <cell r="H8443" t="str">
            <v>2T24.1</v>
          </cell>
          <cell r="I8443" t="str">
            <v>SG2_1_P2_GIGA_MDI-</v>
          </cell>
        </row>
        <row r="8444">
          <cell r="H8444" t="str">
            <v>2T24.2</v>
          </cell>
          <cell r="I8444" t="str">
            <v>SG2_1_P2_GIGA_MDI+</v>
          </cell>
        </row>
        <row r="8445">
          <cell r="H8445" t="str">
            <v>2T24.3</v>
          </cell>
          <cell r="I8445" t="str">
            <v>SG2_P2_GIGA_MDI+</v>
          </cell>
        </row>
        <row r="8446">
          <cell r="H8446" t="str">
            <v>2T24.4</v>
          </cell>
          <cell r="I8446" t="str">
            <v>SG2_P2_GIGA_MDI-</v>
          </cell>
        </row>
        <row r="8447">
          <cell r="H8447" t="str">
            <v>2T25.1</v>
          </cell>
          <cell r="I8447" t="str">
            <v>SG2_1_P3_GIGA_MDI-</v>
          </cell>
        </row>
        <row r="8448">
          <cell r="H8448" t="str">
            <v>2T25.2</v>
          </cell>
          <cell r="I8448" t="str">
            <v>SG2_1_P3_GIGA_MDI+</v>
          </cell>
        </row>
        <row r="8449">
          <cell r="H8449" t="str">
            <v>2T25.3</v>
          </cell>
          <cell r="I8449" t="str">
            <v>SG2_P3_GIGA_MDI+</v>
          </cell>
        </row>
        <row r="8450">
          <cell r="H8450" t="str">
            <v>2T25.4</v>
          </cell>
          <cell r="I8450" t="str">
            <v>SG2_P3_GIGA_MDI-</v>
          </cell>
        </row>
        <row r="8451">
          <cell r="H8451" t="str">
            <v>2C209.1</v>
          </cell>
          <cell r="I8451" t="str">
            <v>S2_U17_VDD</v>
          </cell>
        </row>
        <row r="8452">
          <cell r="H8452" t="str">
            <v>2C209.2</v>
          </cell>
          <cell r="I8452" t="str">
            <v>DGND</v>
          </cell>
        </row>
        <row r="8453">
          <cell r="H8453" t="str">
            <v>2C220.1</v>
          </cell>
          <cell r="I8453" t="str">
            <v>S2_U17_VDD</v>
          </cell>
        </row>
        <row r="8454">
          <cell r="H8454" t="str">
            <v>2C220.2</v>
          </cell>
          <cell r="I8454" t="str">
            <v>DGND</v>
          </cell>
        </row>
        <row r="8455">
          <cell r="H8455" t="str">
            <v>2MQS1.1</v>
          </cell>
          <cell r="I8455" t="str">
            <v>S2_U5PI_P0_MDI+</v>
          </cell>
        </row>
        <row r="8456">
          <cell r="H8456" t="str">
            <v>2MQS1.2</v>
          </cell>
          <cell r="I8456" t="str">
            <v>S2_U5PI_P0_MDI-</v>
          </cell>
        </row>
        <row r="8457">
          <cell r="H8457" t="str">
            <v>2MQS1.3</v>
          </cell>
          <cell r="I8457" t="str">
            <v>S2_U5PI_P5_MDI+</v>
          </cell>
        </row>
        <row r="8458">
          <cell r="H8458" t="str">
            <v>2MQS1.4</v>
          </cell>
          <cell r="I8458" t="str">
            <v>S2_U5PI_P5_MDI-</v>
          </cell>
        </row>
        <row r="8459">
          <cell r="H8459" t="str">
            <v>2MQS1.5</v>
          </cell>
          <cell r="I8459">
            <v>0</v>
          </cell>
        </row>
        <row r="8460">
          <cell r="H8460" t="str">
            <v>2MQS1.6</v>
          </cell>
          <cell r="I8460" t="str">
            <v>SG2_3PI_P0_MDI+</v>
          </cell>
        </row>
        <row r="8461">
          <cell r="H8461" t="str">
            <v>2MQS1.7</v>
          </cell>
          <cell r="I8461" t="str">
            <v>SG2_3PI_P0_MDI-</v>
          </cell>
        </row>
        <row r="8462">
          <cell r="H8462" t="str">
            <v>2MQS1.8</v>
          </cell>
          <cell r="I8462" t="str">
            <v>SG2_3PI_P5_MDI+</v>
          </cell>
        </row>
        <row r="8463">
          <cell r="H8463" t="str">
            <v>2MQS1.9</v>
          </cell>
          <cell r="I8463" t="str">
            <v>SG2_3PI_P5_MDI-</v>
          </cell>
        </row>
        <row r="8464">
          <cell r="H8464" t="str">
            <v>2MQS1.10</v>
          </cell>
          <cell r="I8464" t="str">
            <v>S2_U5PI_P1_MDI+</v>
          </cell>
        </row>
        <row r="8465">
          <cell r="H8465" t="str">
            <v>2MQS1.11</v>
          </cell>
          <cell r="I8465" t="str">
            <v>S2_U5PI_P1_MDI-</v>
          </cell>
        </row>
        <row r="8466">
          <cell r="H8466" t="str">
            <v>2MQS1.12</v>
          </cell>
          <cell r="I8466" t="str">
            <v>S2_U5PI_P6_MDI+</v>
          </cell>
        </row>
        <row r="8467">
          <cell r="H8467" t="str">
            <v>2MQS1.13</v>
          </cell>
          <cell r="I8467" t="str">
            <v>S2_U5PI_P6_MDI-</v>
          </cell>
        </row>
        <row r="8468">
          <cell r="H8468" t="str">
            <v>2MQS1.14</v>
          </cell>
          <cell r="I8468">
            <v>0</v>
          </cell>
        </row>
        <row r="8469">
          <cell r="H8469" t="str">
            <v>2MQS1.15</v>
          </cell>
          <cell r="I8469" t="str">
            <v>SG2_3PI_P1_MDI+</v>
          </cell>
        </row>
        <row r="8470">
          <cell r="H8470" t="str">
            <v>2MQS1.16</v>
          </cell>
          <cell r="I8470" t="str">
            <v>SG2_3PI_P1_MDI-</v>
          </cell>
        </row>
        <row r="8471">
          <cell r="H8471" t="str">
            <v>2MQS1.17</v>
          </cell>
          <cell r="I8471" t="str">
            <v>SG2_3PI_P6_MDI+</v>
          </cell>
        </row>
        <row r="8472">
          <cell r="H8472" t="str">
            <v>2MQS1.18</v>
          </cell>
          <cell r="I8472" t="str">
            <v>SG2_3PI_P6_MDI-</v>
          </cell>
        </row>
        <row r="8473">
          <cell r="H8473" t="str">
            <v>2MQS1.NUT1</v>
          </cell>
          <cell r="I8473">
            <v>0</v>
          </cell>
        </row>
        <row r="8474">
          <cell r="H8474" t="str">
            <v>2MQS1.NUT2</v>
          </cell>
          <cell r="I8474">
            <v>0</v>
          </cell>
        </row>
        <row r="8475">
          <cell r="H8475" t="str">
            <v>2R21.1</v>
          </cell>
          <cell r="I8475" t="str">
            <v>S2_U17_VDD</v>
          </cell>
        </row>
        <row r="8476">
          <cell r="H8476" t="str">
            <v>2R21.2</v>
          </cell>
          <cell r="I8476" t="str">
            <v>VDD18_ATX</v>
          </cell>
        </row>
        <row r="8477">
          <cell r="H8477" t="str">
            <v>2U17.61</v>
          </cell>
          <cell r="I8477">
            <v>0</v>
          </cell>
        </row>
        <row r="8478">
          <cell r="H8478" t="str">
            <v>2U17.59</v>
          </cell>
          <cell r="I8478">
            <v>0</v>
          </cell>
        </row>
        <row r="8479">
          <cell r="H8479" t="str">
            <v>2U17.60</v>
          </cell>
          <cell r="I8479">
            <v>0</v>
          </cell>
        </row>
        <row r="8480">
          <cell r="H8480" t="str">
            <v>2U17.58</v>
          </cell>
          <cell r="I8480">
            <v>0</v>
          </cell>
        </row>
        <row r="8481">
          <cell r="H8481" t="str">
            <v>2U17.55</v>
          </cell>
          <cell r="I8481" t="str">
            <v>S2_U5PI_P6_MDI+</v>
          </cell>
        </row>
        <row r="8482">
          <cell r="H8482" t="str">
            <v>2U17.53</v>
          </cell>
          <cell r="I8482" t="str">
            <v>S2_U5PILB_P6_MDI+</v>
          </cell>
        </row>
        <row r="8483">
          <cell r="H8483" t="str">
            <v>2U17.54</v>
          </cell>
          <cell r="I8483" t="str">
            <v>S2_U5PI_P6_MDI-</v>
          </cell>
        </row>
        <row r="8484">
          <cell r="H8484" t="str">
            <v>2U17.52</v>
          </cell>
          <cell r="I8484" t="str">
            <v>S2_U5PILB_P6_MDI-</v>
          </cell>
        </row>
        <row r="8485">
          <cell r="H8485" t="str">
            <v>2U17.49</v>
          </cell>
          <cell r="I8485" t="str">
            <v>S2_U5PI_P5_MDI+</v>
          </cell>
        </row>
        <row r="8486">
          <cell r="H8486" t="str">
            <v>2U17.47</v>
          </cell>
          <cell r="I8486" t="str">
            <v>S2_U5PILB_P5_MDI+</v>
          </cell>
        </row>
        <row r="8487">
          <cell r="H8487" t="str">
            <v>2U17.48</v>
          </cell>
          <cell r="I8487" t="str">
            <v>S2_U5PI_P5_MDI-</v>
          </cell>
        </row>
        <row r="8488">
          <cell r="H8488" t="str">
            <v>2U17.46</v>
          </cell>
          <cell r="I8488" t="str">
            <v>S2_U5PILB_P5_MDI-</v>
          </cell>
        </row>
        <row r="8489">
          <cell r="H8489" t="str">
            <v>2U17.45</v>
          </cell>
          <cell r="I8489" t="str">
            <v>S2_U5PI_P0_MDI+</v>
          </cell>
        </row>
        <row r="8490">
          <cell r="H8490" t="str">
            <v>2U17.43</v>
          </cell>
          <cell r="I8490" t="str">
            <v>S2_U5PILB_P0_MDI+</v>
          </cell>
        </row>
        <row r="8491">
          <cell r="H8491" t="str">
            <v>2U17.44</v>
          </cell>
          <cell r="I8491" t="str">
            <v>S2_U5PI_P0_MDI-</v>
          </cell>
        </row>
        <row r="8492">
          <cell r="H8492" t="str">
            <v>2U17.42</v>
          </cell>
          <cell r="I8492" t="str">
            <v>S2_U5PILB_P0_MDI-</v>
          </cell>
        </row>
        <row r="8493">
          <cell r="H8493" t="str">
            <v>2U17.39</v>
          </cell>
          <cell r="I8493" t="str">
            <v>S2_U5PI_P1_MDI+</v>
          </cell>
        </row>
        <row r="8494">
          <cell r="H8494" t="str">
            <v>2U17.37</v>
          </cell>
          <cell r="I8494" t="str">
            <v>S2_U5PILB_P1_MDI+</v>
          </cell>
        </row>
        <row r="8495">
          <cell r="H8495" t="str">
            <v>2U17.38</v>
          </cell>
          <cell r="I8495" t="str">
            <v>S2_U5PI_P1_MDI-</v>
          </cell>
        </row>
        <row r="8496">
          <cell r="H8496" t="str">
            <v>2U17.36</v>
          </cell>
          <cell r="I8496" t="str">
            <v>S2_U5PILB_P1_MDI-</v>
          </cell>
        </row>
        <row r="8497">
          <cell r="H8497" t="str">
            <v>2U17.6</v>
          </cell>
          <cell r="I8497">
            <v>0</v>
          </cell>
        </row>
        <row r="8498">
          <cell r="H8498" t="str">
            <v>2U17.7</v>
          </cell>
          <cell r="I8498">
            <v>0</v>
          </cell>
        </row>
        <row r="8499">
          <cell r="H8499" t="str">
            <v>2U17.12</v>
          </cell>
          <cell r="I8499" t="str">
            <v>S2_U4_P6_MDI+</v>
          </cell>
        </row>
        <row r="8500">
          <cell r="H8500" t="str">
            <v>2U17.13</v>
          </cell>
          <cell r="I8500" t="str">
            <v>S2_U4_P6_MDI-</v>
          </cell>
        </row>
        <row r="8501">
          <cell r="H8501" t="str">
            <v>2U17.18</v>
          </cell>
          <cell r="I8501" t="str">
            <v>S2_U4_P5_MDI+</v>
          </cell>
        </row>
        <row r="8502">
          <cell r="H8502" t="str">
            <v>2U17.19</v>
          </cell>
          <cell r="I8502" t="str">
            <v>S2_U4_P5_MDI-</v>
          </cell>
        </row>
        <row r="8503">
          <cell r="H8503" t="str">
            <v>2U17.21</v>
          </cell>
          <cell r="I8503" t="str">
            <v>S2_U4_P0_MDI+</v>
          </cell>
        </row>
        <row r="8504">
          <cell r="H8504" t="str">
            <v>2U17.22</v>
          </cell>
          <cell r="I8504" t="str">
            <v>S2_U4_P0_MDI-</v>
          </cell>
        </row>
        <row r="8505">
          <cell r="H8505" t="str">
            <v>2U17.27</v>
          </cell>
          <cell r="I8505" t="str">
            <v>S2_U4_P1_MDI+</v>
          </cell>
        </row>
        <row r="8506">
          <cell r="H8506" t="str">
            <v>2U17.28</v>
          </cell>
          <cell r="I8506" t="str">
            <v>S2_U4_P1_MDI-</v>
          </cell>
        </row>
        <row r="8507">
          <cell r="H8507" t="str">
            <v>2U17.1</v>
          </cell>
          <cell r="I8507" t="str">
            <v>DGND</v>
          </cell>
        </row>
        <row r="8508">
          <cell r="H8508" t="str">
            <v>2U17.3</v>
          </cell>
          <cell r="I8508" t="str">
            <v>DGND</v>
          </cell>
        </row>
        <row r="8509">
          <cell r="H8509" t="str">
            <v>2U17.4</v>
          </cell>
          <cell r="I8509" t="str">
            <v>DGND</v>
          </cell>
        </row>
        <row r="8510">
          <cell r="H8510" t="str">
            <v>2U17.5</v>
          </cell>
          <cell r="I8510" t="str">
            <v>DGND</v>
          </cell>
        </row>
        <row r="8511">
          <cell r="H8511" t="str">
            <v>2U17.9</v>
          </cell>
          <cell r="I8511" t="str">
            <v>DGND</v>
          </cell>
        </row>
        <row r="8512">
          <cell r="H8512" t="str">
            <v>2U17.14</v>
          </cell>
          <cell r="I8512" t="str">
            <v>DGND</v>
          </cell>
        </row>
        <row r="8513">
          <cell r="H8513" t="str">
            <v>2U17.17</v>
          </cell>
          <cell r="I8513" t="str">
            <v>DGND</v>
          </cell>
        </row>
        <row r="8514">
          <cell r="H8514" t="str">
            <v>2U17.23</v>
          </cell>
          <cell r="I8514" t="str">
            <v>DGND</v>
          </cell>
        </row>
        <row r="8515">
          <cell r="H8515" t="str">
            <v>2U17.29</v>
          </cell>
          <cell r="I8515" t="str">
            <v>DGND</v>
          </cell>
        </row>
        <row r="8516">
          <cell r="H8516" t="str">
            <v>2U17.30</v>
          </cell>
          <cell r="I8516" t="str">
            <v>DGND</v>
          </cell>
        </row>
        <row r="8517">
          <cell r="H8517" t="str">
            <v>2U17.32</v>
          </cell>
          <cell r="I8517" t="str">
            <v>DGND</v>
          </cell>
        </row>
        <row r="8518">
          <cell r="H8518" t="str">
            <v>2U17.34</v>
          </cell>
          <cell r="I8518" t="str">
            <v>DGND</v>
          </cell>
        </row>
        <row r="8519">
          <cell r="H8519" t="str">
            <v>2U17.35</v>
          </cell>
          <cell r="I8519" t="str">
            <v>DGND</v>
          </cell>
        </row>
        <row r="8520">
          <cell r="H8520" t="str">
            <v>2U17.41</v>
          </cell>
          <cell r="I8520" t="str">
            <v>DGND</v>
          </cell>
        </row>
        <row r="8521">
          <cell r="H8521" t="str">
            <v>2U17.50</v>
          </cell>
          <cell r="I8521" t="str">
            <v>DGND</v>
          </cell>
        </row>
        <row r="8522">
          <cell r="H8522" t="str">
            <v>2U17.51</v>
          </cell>
          <cell r="I8522" t="str">
            <v>DGND</v>
          </cell>
        </row>
        <row r="8523">
          <cell r="H8523" t="str">
            <v>2U17.57</v>
          </cell>
          <cell r="I8523" t="str">
            <v>DGND</v>
          </cell>
        </row>
        <row r="8524">
          <cell r="H8524" t="str">
            <v>2U17.62</v>
          </cell>
          <cell r="I8524" t="str">
            <v>DGND</v>
          </cell>
        </row>
        <row r="8525">
          <cell r="H8525" t="str">
            <v>2U17.63</v>
          </cell>
          <cell r="I8525" t="str">
            <v>DGND</v>
          </cell>
        </row>
        <row r="8526">
          <cell r="H8526" t="str">
            <v>2U17.10</v>
          </cell>
          <cell r="I8526" t="str">
            <v>S2_HSD093</v>
          </cell>
        </row>
        <row r="8527">
          <cell r="H8527" t="str">
            <v>2U17.25</v>
          </cell>
          <cell r="I8527" t="str">
            <v>S2_HSD093</v>
          </cell>
        </row>
        <row r="8528">
          <cell r="H8528" t="str">
            <v>2U17.2</v>
          </cell>
          <cell r="I8528" t="str">
            <v>S2_U17_VDD</v>
          </cell>
        </row>
        <row r="8529">
          <cell r="H8529" t="str">
            <v>2U17.8</v>
          </cell>
          <cell r="I8529" t="str">
            <v>S2_U17_VDD</v>
          </cell>
        </row>
        <row r="8530">
          <cell r="H8530" t="str">
            <v>2U17.11</v>
          </cell>
          <cell r="I8530" t="str">
            <v>S2_U17_VDD</v>
          </cell>
        </row>
        <row r="8531">
          <cell r="H8531" t="str">
            <v>2U17.15</v>
          </cell>
          <cell r="I8531" t="str">
            <v>S2_U17_VDD</v>
          </cell>
        </row>
        <row r="8532">
          <cell r="H8532" t="str">
            <v>2U17.16</v>
          </cell>
          <cell r="I8532" t="str">
            <v>S2_U17_VDD</v>
          </cell>
        </row>
        <row r="8533">
          <cell r="H8533" t="str">
            <v>2U17.20</v>
          </cell>
          <cell r="I8533" t="str">
            <v>S2_U17_VDD</v>
          </cell>
        </row>
        <row r="8534">
          <cell r="H8534" t="str">
            <v>2U17.24</v>
          </cell>
          <cell r="I8534" t="str">
            <v>S2_U17_VDD</v>
          </cell>
        </row>
        <row r="8535">
          <cell r="H8535" t="str">
            <v>2U17.26</v>
          </cell>
          <cell r="I8535" t="str">
            <v>S2_U17_VDD</v>
          </cell>
        </row>
        <row r="8536">
          <cell r="H8536" t="str">
            <v>2U17.31</v>
          </cell>
          <cell r="I8536" t="str">
            <v>S2_U17_VDD</v>
          </cell>
        </row>
        <row r="8537">
          <cell r="H8537" t="str">
            <v>2U17.33</v>
          </cell>
          <cell r="I8537" t="str">
            <v>S2_U17_VDD</v>
          </cell>
        </row>
        <row r="8538">
          <cell r="H8538" t="str">
            <v>2U17.40</v>
          </cell>
          <cell r="I8538" t="str">
            <v>S2_U17_VDD</v>
          </cell>
        </row>
        <row r="8539">
          <cell r="H8539" t="str">
            <v>2U17.56</v>
          </cell>
          <cell r="I8539" t="str">
            <v>S2_U17_VDD</v>
          </cell>
        </row>
        <row r="8540">
          <cell r="H8540" t="str">
            <v>2U17.64</v>
          </cell>
          <cell r="I8540" t="str">
            <v>S2_U17_VDD</v>
          </cell>
        </row>
        <row r="8541">
          <cell r="H8541" t="str">
            <v>2U18.61</v>
          </cell>
          <cell r="I8541" t="str">
            <v>SG2_3PI_P0_MDI+</v>
          </cell>
        </row>
        <row r="8542">
          <cell r="H8542" t="str">
            <v>2U18.59</v>
          </cell>
          <cell r="I8542" t="str">
            <v>S2_U5PILB_P0_MDI+</v>
          </cell>
        </row>
        <row r="8543">
          <cell r="H8543" t="str">
            <v>2U18.60</v>
          </cell>
          <cell r="I8543" t="str">
            <v>SG2_3PI_P0_MDI-</v>
          </cell>
        </row>
        <row r="8544">
          <cell r="H8544" t="str">
            <v>2U18.58</v>
          </cell>
          <cell r="I8544" t="str">
            <v>S2_U5PILB_P0_MDI-</v>
          </cell>
        </row>
        <row r="8545">
          <cell r="H8545" t="str">
            <v>2U18.55</v>
          </cell>
          <cell r="I8545" t="str">
            <v>SG2_3PI_P1_MDI+</v>
          </cell>
        </row>
        <row r="8546">
          <cell r="H8546" t="str">
            <v>2U18.53</v>
          </cell>
          <cell r="I8546" t="str">
            <v>S2_U5PILB_P1_MDI+</v>
          </cell>
        </row>
        <row r="8547">
          <cell r="H8547" t="str">
            <v>2U18.54</v>
          </cell>
          <cell r="I8547" t="str">
            <v>SG2_3PI_P1_MDI-</v>
          </cell>
        </row>
        <row r="8548">
          <cell r="H8548" t="str">
            <v>2U18.52</v>
          </cell>
          <cell r="I8548" t="str">
            <v>S2_U5PILB_P1_MDI-</v>
          </cell>
        </row>
        <row r="8549">
          <cell r="H8549" t="str">
            <v>2U18.49</v>
          </cell>
          <cell r="I8549" t="str">
            <v>SG2_3PI_P5_MDI+</v>
          </cell>
        </row>
        <row r="8550">
          <cell r="H8550" t="str">
            <v>2U18.47</v>
          </cell>
          <cell r="I8550" t="str">
            <v>S2_U5PILB_P5_MDI+</v>
          </cell>
        </row>
        <row r="8551">
          <cell r="H8551" t="str">
            <v>2U18.48</v>
          </cell>
          <cell r="I8551" t="str">
            <v>SG2_3PI_P5_MDI-</v>
          </cell>
        </row>
        <row r="8552">
          <cell r="H8552" t="str">
            <v>2U18.46</v>
          </cell>
          <cell r="I8552" t="str">
            <v>S2_U5PILB_P5_MDI-</v>
          </cell>
        </row>
        <row r="8553">
          <cell r="H8553" t="str">
            <v>2U18.45</v>
          </cell>
          <cell r="I8553" t="str">
            <v>SG2_3PI_P6_MDI+</v>
          </cell>
        </row>
        <row r="8554">
          <cell r="H8554" t="str">
            <v>2U18.43</v>
          </cell>
          <cell r="I8554" t="str">
            <v>S2_U5PILB_P6_MDI+</v>
          </cell>
        </row>
        <row r="8555">
          <cell r="H8555" t="str">
            <v>2U18.44</v>
          </cell>
          <cell r="I8555" t="str">
            <v>SG2_3PI_P6_MDI-</v>
          </cell>
        </row>
        <row r="8556">
          <cell r="H8556" t="str">
            <v>2U18.42</v>
          </cell>
          <cell r="I8556" t="str">
            <v>S2_U5PILB_P6_MDI-</v>
          </cell>
        </row>
        <row r="8557">
          <cell r="H8557" t="str">
            <v>2U18.39</v>
          </cell>
          <cell r="I8557">
            <v>0</v>
          </cell>
        </row>
        <row r="8558">
          <cell r="H8558" t="str">
            <v>2U18.37</v>
          </cell>
          <cell r="I8558">
            <v>0</v>
          </cell>
        </row>
        <row r="8559">
          <cell r="H8559" t="str">
            <v>2U18.38</v>
          </cell>
          <cell r="I8559">
            <v>0</v>
          </cell>
        </row>
        <row r="8560">
          <cell r="H8560" t="str">
            <v>2U18.36</v>
          </cell>
          <cell r="I8560">
            <v>0</v>
          </cell>
        </row>
        <row r="8561">
          <cell r="H8561" t="str">
            <v>2U18.6</v>
          </cell>
          <cell r="I8561" t="str">
            <v>SG2_2_P0_MDI+</v>
          </cell>
        </row>
        <row r="8562">
          <cell r="H8562" t="str">
            <v>2U18.7</v>
          </cell>
          <cell r="I8562" t="str">
            <v>SG2_2_P0_MDI-</v>
          </cell>
        </row>
        <row r="8563">
          <cell r="H8563" t="str">
            <v>2U18.12</v>
          </cell>
          <cell r="I8563" t="str">
            <v>SG2_2_P1_MDI+</v>
          </cell>
        </row>
        <row r="8564">
          <cell r="H8564" t="str">
            <v>2U18.13</v>
          </cell>
          <cell r="I8564" t="str">
            <v>SG2_2_P1_MDI-</v>
          </cell>
        </row>
        <row r="8565">
          <cell r="H8565" t="str">
            <v>2U18.18</v>
          </cell>
          <cell r="I8565" t="str">
            <v>SG2_2_P5_MDI+</v>
          </cell>
        </row>
        <row r="8566">
          <cell r="H8566" t="str">
            <v>2U18.19</v>
          </cell>
          <cell r="I8566" t="str">
            <v>SG2_2_P5_MDI-</v>
          </cell>
        </row>
        <row r="8567">
          <cell r="H8567" t="str">
            <v>2U18.21</v>
          </cell>
          <cell r="I8567" t="str">
            <v>SG2_2_P6_MDI+</v>
          </cell>
        </row>
        <row r="8568">
          <cell r="H8568" t="str">
            <v>2U18.22</v>
          </cell>
          <cell r="I8568" t="str">
            <v>SG2_2_P6_MDI-</v>
          </cell>
        </row>
        <row r="8569">
          <cell r="H8569" t="str">
            <v>2U18.27</v>
          </cell>
          <cell r="I8569">
            <v>0</v>
          </cell>
        </row>
        <row r="8570">
          <cell r="H8570" t="str">
            <v>2U18.28</v>
          </cell>
          <cell r="I8570">
            <v>0</v>
          </cell>
        </row>
        <row r="8571">
          <cell r="H8571" t="str">
            <v>2U18.1</v>
          </cell>
          <cell r="I8571" t="str">
            <v>DGND</v>
          </cell>
        </row>
        <row r="8572">
          <cell r="H8572" t="str">
            <v>2U18.3</v>
          </cell>
          <cell r="I8572" t="str">
            <v>DGND</v>
          </cell>
        </row>
        <row r="8573">
          <cell r="H8573" t="str">
            <v>2U18.4</v>
          </cell>
          <cell r="I8573" t="str">
            <v>DGND</v>
          </cell>
        </row>
        <row r="8574">
          <cell r="H8574" t="str">
            <v>2U18.5</v>
          </cell>
          <cell r="I8574" t="str">
            <v>DGND</v>
          </cell>
        </row>
        <row r="8575">
          <cell r="H8575" t="str">
            <v>2U18.9</v>
          </cell>
          <cell r="I8575" t="str">
            <v>DGND</v>
          </cell>
        </row>
        <row r="8576">
          <cell r="H8576" t="str">
            <v>2U18.14</v>
          </cell>
          <cell r="I8576" t="str">
            <v>DGND</v>
          </cell>
        </row>
        <row r="8577">
          <cell r="H8577" t="str">
            <v>2U18.17</v>
          </cell>
          <cell r="I8577" t="str">
            <v>DGND</v>
          </cell>
        </row>
        <row r="8578">
          <cell r="H8578" t="str">
            <v>2U18.23</v>
          </cell>
          <cell r="I8578" t="str">
            <v>DGND</v>
          </cell>
        </row>
        <row r="8579">
          <cell r="H8579" t="str">
            <v>2U18.29</v>
          </cell>
          <cell r="I8579" t="str">
            <v>DGND</v>
          </cell>
        </row>
        <row r="8580">
          <cell r="H8580" t="str">
            <v>2U18.30</v>
          </cell>
          <cell r="I8580" t="str">
            <v>DGND</v>
          </cell>
        </row>
        <row r="8581">
          <cell r="H8581" t="str">
            <v>2U18.32</v>
          </cell>
          <cell r="I8581" t="str">
            <v>DGND</v>
          </cell>
        </row>
        <row r="8582">
          <cell r="H8582" t="str">
            <v>2U18.34</v>
          </cell>
          <cell r="I8582" t="str">
            <v>DGND</v>
          </cell>
        </row>
        <row r="8583">
          <cell r="H8583" t="str">
            <v>2U18.35</v>
          </cell>
          <cell r="I8583" t="str">
            <v>DGND</v>
          </cell>
        </row>
        <row r="8584">
          <cell r="H8584" t="str">
            <v>2U18.41</v>
          </cell>
          <cell r="I8584" t="str">
            <v>DGND</v>
          </cell>
        </row>
        <row r="8585">
          <cell r="H8585" t="str">
            <v>2U18.50</v>
          </cell>
          <cell r="I8585" t="str">
            <v>DGND</v>
          </cell>
        </row>
        <row r="8586">
          <cell r="H8586" t="str">
            <v>2U18.51</v>
          </cell>
          <cell r="I8586" t="str">
            <v>DGND</v>
          </cell>
        </row>
        <row r="8587">
          <cell r="H8587" t="str">
            <v>2U18.57</v>
          </cell>
          <cell r="I8587" t="str">
            <v>DGND</v>
          </cell>
        </row>
        <row r="8588">
          <cell r="H8588" t="str">
            <v>2U18.62</v>
          </cell>
          <cell r="I8588" t="str">
            <v>DGND</v>
          </cell>
        </row>
        <row r="8589">
          <cell r="H8589" t="str">
            <v>2U18.63</v>
          </cell>
          <cell r="I8589" t="str">
            <v>DGND</v>
          </cell>
        </row>
        <row r="8590">
          <cell r="H8590" t="str">
            <v>2U18.10</v>
          </cell>
          <cell r="I8590" t="str">
            <v>S2_HSD093</v>
          </cell>
        </row>
        <row r="8591">
          <cell r="H8591" t="str">
            <v>2U18.25</v>
          </cell>
          <cell r="I8591" t="str">
            <v>S2_HSD093</v>
          </cell>
        </row>
        <row r="8592">
          <cell r="H8592" t="str">
            <v>2U18.2</v>
          </cell>
          <cell r="I8592" t="str">
            <v>S2_U17_VDD</v>
          </cell>
        </row>
        <row r="8593">
          <cell r="H8593" t="str">
            <v>2U18.8</v>
          </cell>
          <cell r="I8593" t="str">
            <v>S2_U17_VDD</v>
          </cell>
        </row>
        <row r="8594">
          <cell r="H8594" t="str">
            <v>2U18.11</v>
          </cell>
          <cell r="I8594" t="str">
            <v>S2_U17_VDD</v>
          </cell>
        </row>
        <row r="8595">
          <cell r="H8595" t="str">
            <v>2U18.15</v>
          </cell>
          <cell r="I8595" t="str">
            <v>S2_U17_VDD</v>
          </cell>
        </row>
        <row r="8596">
          <cell r="H8596" t="str">
            <v>2U18.16</v>
          </cell>
          <cell r="I8596" t="str">
            <v>S2_U17_VDD</v>
          </cell>
        </row>
        <row r="8597">
          <cell r="H8597" t="str">
            <v>2U18.20</v>
          </cell>
          <cell r="I8597" t="str">
            <v>S2_U17_VDD</v>
          </cell>
        </row>
        <row r="8598">
          <cell r="H8598" t="str">
            <v>2U18.24</v>
          </cell>
          <cell r="I8598" t="str">
            <v>S2_U17_VDD</v>
          </cell>
        </row>
        <row r="8599">
          <cell r="H8599" t="str">
            <v>2U18.26</v>
          </cell>
          <cell r="I8599" t="str">
            <v>S2_U17_VDD</v>
          </cell>
        </row>
        <row r="8600">
          <cell r="H8600" t="str">
            <v>2U18.31</v>
          </cell>
          <cell r="I8600" t="str">
            <v>S2_U17_VDD</v>
          </cell>
        </row>
        <row r="8601">
          <cell r="H8601" t="str">
            <v>2U18.33</v>
          </cell>
          <cell r="I8601" t="str">
            <v>S2_U17_VDD</v>
          </cell>
        </row>
        <row r="8602">
          <cell r="H8602" t="str">
            <v>2U18.40</v>
          </cell>
          <cell r="I8602" t="str">
            <v>S2_U17_VDD</v>
          </cell>
        </row>
        <row r="8603">
          <cell r="H8603" t="str">
            <v>2U18.56</v>
          </cell>
          <cell r="I8603" t="str">
            <v>S2_U17_VDD</v>
          </cell>
        </row>
        <row r="8604">
          <cell r="H8604" t="str">
            <v>2U18.64</v>
          </cell>
          <cell r="I8604" t="str">
            <v>S2_U17_VDD</v>
          </cell>
        </row>
        <row r="8605">
          <cell r="H8605" t="str">
            <v>2C144.1</v>
          </cell>
          <cell r="I8605" t="str">
            <v>VDD33_ATX</v>
          </cell>
        </row>
        <row r="8606">
          <cell r="H8606" t="str">
            <v>2C144.2</v>
          </cell>
          <cell r="I8606" t="str">
            <v>DGND</v>
          </cell>
        </row>
        <row r="8607">
          <cell r="H8607" t="str">
            <v>2C145.1</v>
          </cell>
          <cell r="I8607" t="str">
            <v>VDD33_ATX</v>
          </cell>
        </row>
        <row r="8608">
          <cell r="H8608" t="str">
            <v>2C145.2</v>
          </cell>
          <cell r="I8608" t="str">
            <v>DGND</v>
          </cell>
        </row>
        <row r="8609">
          <cell r="H8609" t="str">
            <v>2C146.1</v>
          </cell>
          <cell r="I8609" t="str">
            <v>VDD33_ATX</v>
          </cell>
        </row>
        <row r="8610">
          <cell r="H8610" t="str">
            <v>2C146.2</v>
          </cell>
          <cell r="I8610" t="str">
            <v>DGND</v>
          </cell>
        </row>
        <row r="8611">
          <cell r="H8611" t="str">
            <v>2C439.1</v>
          </cell>
          <cell r="I8611" t="str">
            <v>S2_U5_P3_RC_1</v>
          </cell>
        </row>
        <row r="8612">
          <cell r="H8612" t="str">
            <v>2C439.2</v>
          </cell>
          <cell r="I8612" t="str">
            <v>DGND</v>
          </cell>
        </row>
        <row r="8613">
          <cell r="H8613" t="str">
            <v>2C440.1</v>
          </cell>
          <cell r="I8613" t="str">
            <v>S2_U5_P3_RC_2</v>
          </cell>
        </row>
        <row r="8614">
          <cell r="H8614" t="str">
            <v>2C440.2</v>
          </cell>
          <cell r="I8614" t="str">
            <v>DGND</v>
          </cell>
        </row>
        <row r="8615">
          <cell r="H8615" t="str">
            <v>2C441.1</v>
          </cell>
          <cell r="I8615" t="str">
            <v>S2_U5_P2_RC_1</v>
          </cell>
        </row>
        <row r="8616">
          <cell r="H8616" t="str">
            <v>2C441.2</v>
          </cell>
          <cell r="I8616" t="str">
            <v>DGND</v>
          </cell>
        </row>
        <row r="8617">
          <cell r="H8617" t="str">
            <v>2C442.1</v>
          </cell>
          <cell r="I8617" t="str">
            <v>S2_U5_P2_RC_2</v>
          </cell>
        </row>
        <row r="8618">
          <cell r="H8618" t="str">
            <v>2C442.2</v>
          </cell>
          <cell r="I8618" t="str">
            <v>DGND</v>
          </cell>
        </row>
        <row r="8619">
          <cell r="H8619" t="str">
            <v>2GPHY2.1</v>
          </cell>
          <cell r="I8619" t="str">
            <v>S2_U6_P2_GIGA_MDI+</v>
          </cell>
        </row>
        <row r="8620">
          <cell r="H8620" t="str">
            <v>2GPHY2.2</v>
          </cell>
          <cell r="I8620" t="str">
            <v>S2_U6_P2_GIGA_MDI-</v>
          </cell>
        </row>
        <row r="8621">
          <cell r="H8621" t="str">
            <v>2GPHY2.G1</v>
          </cell>
          <cell r="I8621" t="str">
            <v>S2_U5_P2_R_1</v>
          </cell>
        </row>
        <row r="8622">
          <cell r="H8622" t="str">
            <v>2GPHY2.G2</v>
          </cell>
          <cell r="I8622" t="str">
            <v>S2_U5_P2_R_1</v>
          </cell>
        </row>
        <row r="8623">
          <cell r="H8623" t="str">
            <v>2GPHY2.G3</v>
          </cell>
          <cell r="I8623" t="str">
            <v>S2_U5_P2_R_1</v>
          </cell>
        </row>
        <row r="8624">
          <cell r="H8624" t="str">
            <v>2GPHY2.G4</v>
          </cell>
          <cell r="I8624" t="str">
            <v>S2_U5_P2_R_2</v>
          </cell>
        </row>
        <row r="8625">
          <cell r="H8625" t="str">
            <v>2GPHY2.G5</v>
          </cell>
          <cell r="I8625" t="str">
            <v>S2_U5_P2_R_2</v>
          </cell>
        </row>
        <row r="8626">
          <cell r="H8626" t="str">
            <v>2GPHY2.G6</v>
          </cell>
          <cell r="I8626" t="str">
            <v>S2_U5_P2_R_2</v>
          </cell>
        </row>
        <row r="8627">
          <cell r="H8627" t="str">
            <v>2GPHY2.GH1</v>
          </cell>
          <cell r="I8627">
            <v>0</v>
          </cell>
        </row>
        <row r="8628">
          <cell r="H8628" t="str">
            <v>2GPHY2.GH2</v>
          </cell>
          <cell r="I8628">
            <v>0</v>
          </cell>
        </row>
        <row r="8629">
          <cell r="H8629" t="str">
            <v>2GPHY3.1</v>
          </cell>
          <cell r="I8629" t="str">
            <v>S2_U6_P3_GIGA_MDI+</v>
          </cell>
        </row>
        <row r="8630">
          <cell r="H8630" t="str">
            <v>2GPHY3.2</v>
          </cell>
          <cell r="I8630" t="str">
            <v>S2_U6_P3_GIGA_MDI-</v>
          </cell>
        </row>
        <row r="8631">
          <cell r="H8631" t="str">
            <v>2GPHY3.G1</v>
          </cell>
          <cell r="I8631" t="str">
            <v>S2_U5_P3_R_1</v>
          </cell>
        </row>
        <row r="8632">
          <cell r="H8632" t="str">
            <v>2GPHY3.G2</v>
          </cell>
          <cell r="I8632" t="str">
            <v>S2_U5_P3_R_1</v>
          </cell>
        </row>
        <row r="8633">
          <cell r="H8633" t="str">
            <v>2GPHY3.G3</v>
          </cell>
          <cell r="I8633" t="str">
            <v>S2_U5_P3_R_1</v>
          </cell>
        </row>
        <row r="8634">
          <cell r="H8634" t="str">
            <v>2GPHY3.G4</v>
          </cell>
          <cell r="I8634" t="str">
            <v>S2_U5_P3_R_2</v>
          </cell>
        </row>
        <row r="8635">
          <cell r="H8635" t="str">
            <v>2GPHY3.G5</v>
          </cell>
          <cell r="I8635" t="str">
            <v>S2_U5_P3_R_2</v>
          </cell>
        </row>
        <row r="8636">
          <cell r="H8636" t="str">
            <v>2GPHY3.G6</v>
          </cell>
          <cell r="I8636" t="str">
            <v>S2_U5_P3_R_2</v>
          </cell>
        </row>
        <row r="8637">
          <cell r="H8637" t="str">
            <v>2GPHY3.GH1</v>
          </cell>
          <cell r="I8637">
            <v>0</v>
          </cell>
        </row>
        <row r="8638">
          <cell r="H8638" t="str">
            <v>2GPHY3.GH2</v>
          </cell>
          <cell r="I8638">
            <v>0</v>
          </cell>
        </row>
        <row r="8639">
          <cell r="H8639" t="str">
            <v>2K144.1</v>
          </cell>
          <cell r="I8639" t="str">
            <v>S2_OE_K144</v>
          </cell>
        </row>
        <row r="8640">
          <cell r="H8640" t="str">
            <v>2K144.10</v>
          </cell>
          <cell r="I8640" t="str">
            <v>S2_OE_K144</v>
          </cell>
        </row>
        <row r="8641">
          <cell r="H8641" t="str">
            <v>2K144.2</v>
          </cell>
          <cell r="I8641" t="str">
            <v>S2_U4_P3_GIGA_MDI+</v>
          </cell>
        </row>
        <row r="8642">
          <cell r="H8642" t="str">
            <v>2K144.3</v>
          </cell>
          <cell r="I8642" t="str">
            <v>S2_U4_P3_GIGA_MDI-</v>
          </cell>
        </row>
        <row r="8643">
          <cell r="H8643" t="str">
            <v>2K144.6</v>
          </cell>
          <cell r="I8643">
            <v>0</v>
          </cell>
        </row>
        <row r="8644">
          <cell r="H8644" t="str">
            <v>2K144.7</v>
          </cell>
          <cell r="I8644">
            <v>0</v>
          </cell>
        </row>
        <row r="8645">
          <cell r="H8645" t="str">
            <v>2K144.11</v>
          </cell>
          <cell r="I8645" t="str">
            <v>S2_U4_P2_GIGA_MDI+</v>
          </cell>
        </row>
        <row r="8646">
          <cell r="H8646" t="str">
            <v>2K144.12</v>
          </cell>
          <cell r="I8646" t="str">
            <v>S2_U4_P2_GIGA_MDI-</v>
          </cell>
        </row>
        <row r="8647">
          <cell r="H8647" t="str">
            <v>2K144.15</v>
          </cell>
          <cell r="I8647">
            <v>0</v>
          </cell>
        </row>
        <row r="8648">
          <cell r="H8648" t="str">
            <v>2K144.16</v>
          </cell>
          <cell r="I8648">
            <v>0</v>
          </cell>
        </row>
        <row r="8649">
          <cell r="H8649" t="str">
            <v>2K144.38</v>
          </cell>
          <cell r="I8649" t="str">
            <v>S2_U5_P3_GIGA_MDI+</v>
          </cell>
        </row>
        <row r="8650">
          <cell r="H8650" t="str">
            <v>2K144.37</v>
          </cell>
          <cell r="I8650" t="str">
            <v>S2_U5_P3_GIGA_MDI-</v>
          </cell>
        </row>
        <row r="8651">
          <cell r="H8651" t="str">
            <v>2K144.36</v>
          </cell>
          <cell r="I8651">
            <v>0</v>
          </cell>
        </row>
        <row r="8652">
          <cell r="H8652" t="str">
            <v>2K144.35</v>
          </cell>
          <cell r="I8652">
            <v>0</v>
          </cell>
        </row>
        <row r="8653">
          <cell r="H8653" t="str">
            <v>2K144.29</v>
          </cell>
          <cell r="I8653" t="str">
            <v>S2_U5_P2_GIGA_MDI+</v>
          </cell>
        </row>
        <row r="8654">
          <cell r="H8654" t="str">
            <v>2K144.28</v>
          </cell>
          <cell r="I8654" t="str">
            <v>S2_U5_P2_GIGA_MDI-</v>
          </cell>
        </row>
        <row r="8655">
          <cell r="H8655" t="str">
            <v>2K144.27</v>
          </cell>
          <cell r="I8655">
            <v>0</v>
          </cell>
        </row>
        <row r="8656">
          <cell r="H8656" t="str">
            <v>2K144.26</v>
          </cell>
          <cell r="I8656">
            <v>0</v>
          </cell>
        </row>
        <row r="8657">
          <cell r="H8657" t="str">
            <v>2K144.34</v>
          </cell>
          <cell r="I8657" t="str">
            <v>S2_LB_P3_GIGA_MDI+</v>
          </cell>
        </row>
        <row r="8658">
          <cell r="H8658" t="str">
            <v>2K144.33</v>
          </cell>
          <cell r="I8658" t="str">
            <v>S2_LB_P3_GIGA_MDI-</v>
          </cell>
        </row>
        <row r="8659">
          <cell r="H8659" t="str">
            <v>2K144.32</v>
          </cell>
          <cell r="I8659">
            <v>0</v>
          </cell>
        </row>
        <row r="8660">
          <cell r="H8660" t="str">
            <v>2K144.31</v>
          </cell>
          <cell r="I8660">
            <v>0</v>
          </cell>
        </row>
        <row r="8661">
          <cell r="H8661" t="str">
            <v>2K144.25</v>
          </cell>
          <cell r="I8661" t="str">
            <v>S2_LB_P2_GIGA_MDI+</v>
          </cell>
        </row>
        <row r="8662">
          <cell r="H8662" t="str">
            <v>2K144.24</v>
          </cell>
          <cell r="I8662" t="str">
            <v>S2_LB_P2_GIGA_MDI-</v>
          </cell>
        </row>
        <row r="8663">
          <cell r="H8663" t="str">
            <v>2K144.23</v>
          </cell>
          <cell r="I8663">
            <v>0</v>
          </cell>
        </row>
        <row r="8664">
          <cell r="H8664" t="str">
            <v>2K144.22</v>
          </cell>
          <cell r="I8664">
            <v>0</v>
          </cell>
        </row>
        <row r="8665">
          <cell r="H8665" t="str">
            <v>2K144.EP</v>
          </cell>
          <cell r="I8665" t="str">
            <v>DGND</v>
          </cell>
        </row>
        <row r="8666">
          <cell r="H8666" t="str">
            <v>2K144.4</v>
          </cell>
          <cell r="I8666" t="str">
            <v>DGND</v>
          </cell>
        </row>
        <row r="8667">
          <cell r="H8667" t="str">
            <v>2K144.14</v>
          </cell>
          <cell r="I8667" t="str">
            <v>DGND</v>
          </cell>
        </row>
        <row r="8668">
          <cell r="H8668" t="str">
            <v>2K144.19</v>
          </cell>
          <cell r="I8668" t="str">
            <v>DGND</v>
          </cell>
        </row>
        <row r="8669">
          <cell r="H8669" t="str">
            <v>2K144.21</v>
          </cell>
          <cell r="I8669" t="str">
            <v>DGND</v>
          </cell>
        </row>
        <row r="8670">
          <cell r="H8670" t="str">
            <v>2K144.39</v>
          </cell>
          <cell r="I8670" t="str">
            <v>DGND</v>
          </cell>
        </row>
        <row r="8671">
          <cell r="H8671" t="str">
            <v>2K144.41</v>
          </cell>
          <cell r="I8671" t="str">
            <v>DGND</v>
          </cell>
        </row>
        <row r="8672">
          <cell r="H8672" t="str">
            <v>2K144.18</v>
          </cell>
          <cell r="I8672">
            <v>0</v>
          </cell>
        </row>
        <row r="8673">
          <cell r="H8673" t="str">
            <v>2K144.42</v>
          </cell>
          <cell r="I8673">
            <v>0</v>
          </cell>
        </row>
        <row r="8674">
          <cell r="H8674" t="str">
            <v>2K144.8</v>
          </cell>
          <cell r="I8674" t="str">
            <v>S2_SEL1_K144</v>
          </cell>
        </row>
        <row r="8675">
          <cell r="H8675" t="str">
            <v>2K144.17</v>
          </cell>
          <cell r="I8675" t="str">
            <v>S2_SEL2_K144</v>
          </cell>
        </row>
        <row r="8676">
          <cell r="H8676" t="str">
            <v>2K144.5</v>
          </cell>
          <cell r="I8676" t="str">
            <v>VDD33_ATX</v>
          </cell>
        </row>
        <row r="8677">
          <cell r="H8677" t="str">
            <v>2K144.9</v>
          </cell>
          <cell r="I8677" t="str">
            <v>VDD33_ATX</v>
          </cell>
        </row>
        <row r="8678">
          <cell r="H8678" t="str">
            <v>2K144.13</v>
          </cell>
          <cell r="I8678" t="str">
            <v>VDD33_ATX</v>
          </cell>
        </row>
        <row r="8679">
          <cell r="H8679" t="str">
            <v>2K144.20</v>
          </cell>
          <cell r="I8679" t="str">
            <v>VDD33_ATX</v>
          </cell>
        </row>
        <row r="8680">
          <cell r="H8680" t="str">
            <v>2K144.30</v>
          </cell>
          <cell r="I8680" t="str">
            <v>VDD33_ATX</v>
          </cell>
        </row>
        <row r="8681">
          <cell r="H8681" t="str">
            <v>2K144.40</v>
          </cell>
          <cell r="I8681" t="str">
            <v>VDD33_ATX</v>
          </cell>
        </row>
        <row r="8682">
          <cell r="H8682" t="str">
            <v>2K145.1</v>
          </cell>
          <cell r="I8682" t="str">
            <v>S2_OE_K145</v>
          </cell>
        </row>
        <row r="8683">
          <cell r="H8683" t="str">
            <v>2K145.10</v>
          </cell>
          <cell r="I8683" t="str">
            <v>S2_OE_K145</v>
          </cell>
        </row>
        <row r="8684">
          <cell r="H8684" t="str">
            <v>2K145.2</v>
          </cell>
          <cell r="I8684" t="str">
            <v>S2_U6_P2_GIGA_MDI-</v>
          </cell>
        </row>
        <row r="8685">
          <cell r="H8685" t="str">
            <v>2K145.3</v>
          </cell>
          <cell r="I8685" t="str">
            <v>S2_U6_P2_GIGA_MDI+</v>
          </cell>
        </row>
        <row r="8686">
          <cell r="H8686" t="str">
            <v>2K145.6</v>
          </cell>
          <cell r="I8686">
            <v>0</v>
          </cell>
        </row>
        <row r="8687">
          <cell r="H8687" t="str">
            <v>2K145.7</v>
          </cell>
          <cell r="I8687">
            <v>0</v>
          </cell>
        </row>
        <row r="8688">
          <cell r="H8688" t="str">
            <v>2K145.11</v>
          </cell>
          <cell r="I8688" t="str">
            <v>S2_U6_P3_GIGA_MDI-</v>
          </cell>
        </row>
        <row r="8689">
          <cell r="H8689" t="str">
            <v>2K145.12</v>
          </cell>
          <cell r="I8689" t="str">
            <v>S2_U6_P3_GIGA_MDI+</v>
          </cell>
        </row>
        <row r="8690">
          <cell r="H8690" t="str">
            <v>2K145.15</v>
          </cell>
          <cell r="I8690">
            <v>0</v>
          </cell>
        </row>
        <row r="8691">
          <cell r="H8691" t="str">
            <v>2K145.16</v>
          </cell>
          <cell r="I8691">
            <v>0</v>
          </cell>
        </row>
        <row r="8692">
          <cell r="H8692" t="str">
            <v>2K145.38</v>
          </cell>
          <cell r="I8692" t="str">
            <v>S2_U5_P2_GIGA_MDI-</v>
          </cell>
        </row>
        <row r="8693">
          <cell r="H8693" t="str">
            <v>2K145.37</v>
          </cell>
          <cell r="I8693" t="str">
            <v>S2_U5_P2_GIGA_MDI+</v>
          </cell>
        </row>
        <row r="8694">
          <cell r="H8694" t="str">
            <v>2K145.36</v>
          </cell>
          <cell r="I8694">
            <v>0</v>
          </cell>
        </row>
        <row r="8695">
          <cell r="H8695" t="str">
            <v>2K145.35</v>
          </cell>
          <cell r="I8695">
            <v>0</v>
          </cell>
        </row>
        <row r="8696">
          <cell r="H8696" t="str">
            <v>2K145.29</v>
          </cell>
          <cell r="I8696" t="str">
            <v>S2_U5_P3_GIGA_MDI-</v>
          </cell>
        </row>
        <row r="8697">
          <cell r="H8697" t="str">
            <v>2K145.28</v>
          </cell>
          <cell r="I8697" t="str">
            <v>S2_U5_P3_GIGA_MDI+</v>
          </cell>
        </row>
        <row r="8698">
          <cell r="H8698" t="str">
            <v>2K145.27</v>
          </cell>
          <cell r="I8698">
            <v>0</v>
          </cell>
        </row>
        <row r="8699">
          <cell r="H8699" t="str">
            <v>2K145.26</v>
          </cell>
          <cell r="I8699">
            <v>0</v>
          </cell>
        </row>
        <row r="8700">
          <cell r="H8700" t="str">
            <v>2K145.34</v>
          </cell>
          <cell r="I8700" t="str">
            <v>SG2_3_P3_GIGA_MDI-</v>
          </cell>
        </row>
        <row r="8701">
          <cell r="H8701" t="str">
            <v>2K145.33</v>
          </cell>
          <cell r="I8701" t="str">
            <v>SG2_3_P3_GIGA_MDI+</v>
          </cell>
        </row>
        <row r="8702">
          <cell r="H8702" t="str">
            <v>2K145.32</v>
          </cell>
          <cell r="I8702">
            <v>0</v>
          </cell>
        </row>
        <row r="8703">
          <cell r="H8703" t="str">
            <v>2K145.31</v>
          </cell>
          <cell r="I8703">
            <v>0</v>
          </cell>
        </row>
        <row r="8704">
          <cell r="H8704" t="str">
            <v>2K145.25</v>
          </cell>
          <cell r="I8704" t="str">
            <v>SG2_3_P2_GIGA_MDI-</v>
          </cell>
        </row>
        <row r="8705">
          <cell r="H8705" t="str">
            <v>2K145.24</v>
          </cell>
          <cell r="I8705" t="str">
            <v>SG2_3_P2_GIGA_MDI+</v>
          </cell>
        </row>
        <row r="8706">
          <cell r="H8706" t="str">
            <v>2K145.23</v>
          </cell>
          <cell r="I8706">
            <v>0</v>
          </cell>
        </row>
        <row r="8707">
          <cell r="H8707" t="str">
            <v>2K145.22</v>
          </cell>
          <cell r="I8707">
            <v>0</v>
          </cell>
        </row>
        <row r="8708">
          <cell r="H8708" t="str">
            <v>2K145.EP</v>
          </cell>
          <cell r="I8708" t="str">
            <v>DGND</v>
          </cell>
        </row>
        <row r="8709">
          <cell r="H8709" t="str">
            <v>2K145.4</v>
          </cell>
          <cell r="I8709" t="str">
            <v>DGND</v>
          </cell>
        </row>
        <row r="8710">
          <cell r="H8710" t="str">
            <v>2K145.14</v>
          </cell>
          <cell r="I8710" t="str">
            <v>DGND</v>
          </cell>
        </row>
        <row r="8711">
          <cell r="H8711" t="str">
            <v>2K145.19</v>
          </cell>
          <cell r="I8711" t="str">
            <v>DGND</v>
          </cell>
        </row>
        <row r="8712">
          <cell r="H8712" t="str">
            <v>2K145.21</v>
          </cell>
          <cell r="I8712" t="str">
            <v>DGND</v>
          </cell>
        </row>
        <row r="8713">
          <cell r="H8713" t="str">
            <v>2K145.39</v>
          </cell>
          <cell r="I8713" t="str">
            <v>DGND</v>
          </cell>
        </row>
        <row r="8714">
          <cell r="H8714" t="str">
            <v>2K145.41</v>
          </cell>
          <cell r="I8714" t="str">
            <v>DGND</v>
          </cell>
        </row>
        <row r="8715">
          <cell r="H8715" t="str">
            <v>2K145.18</v>
          </cell>
          <cell r="I8715">
            <v>0</v>
          </cell>
        </row>
        <row r="8716">
          <cell r="H8716" t="str">
            <v>2K145.42</v>
          </cell>
          <cell r="I8716">
            <v>0</v>
          </cell>
        </row>
        <row r="8717">
          <cell r="H8717" t="str">
            <v>2K145.8</v>
          </cell>
          <cell r="I8717" t="str">
            <v>S2_SEL1_K145</v>
          </cell>
        </row>
        <row r="8718">
          <cell r="H8718" t="str">
            <v>2K145.17</v>
          </cell>
          <cell r="I8718" t="str">
            <v>S2_SEL2_K145</v>
          </cell>
        </row>
        <row r="8719">
          <cell r="H8719" t="str">
            <v>2K145.5</v>
          </cell>
          <cell r="I8719" t="str">
            <v>VDD33_ATX</v>
          </cell>
        </row>
        <row r="8720">
          <cell r="H8720" t="str">
            <v>2K145.9</v>
          </cell>
          <cell r="I8720" t="str">
            <v>VDD33_ATX</v>
          </cell>
        </row>
        <row r="8721">
          <cell r="H8721" t="str">
            <v>2K145.13</v>
          </cell>
          <cell r="I8721" t="str">
            <v>VDD33_ATX</v>
          </cell>
        </row>
        <row r="8722">
          <cell r="H8722" t="str">
            <v>2K145.20</v>
          </cell>
          <cell r="I8722" t="str">
            <v>VDD33_ATX</v>
          </cell>
        </row>
        <row r="8723">
          <cell r="H8723" t="str">
            <v>2K145.30</v>
          </cell>
          <cell r="I8723" t="str">
            <v>VDD33_ATX</v>
          </cell>
        </row>
        <row r="8724">
          <cell r="H8724" t="str">
            <v>2K145.40</v>
          </cell>
          <cell r="I8724" t="str">
            <v>VDD33_ATX</v>
          </cell>
        </row>
        <row r="8725">
          <cell r="H8725" t="str">
            <v>2K146.1</v>
          </cell>
          <cell r="I8725" t="str">
            <v>S2_OE_K146</v>
          </cell>
        </row>
        <row r="8726">
          <cell r="H8726" t="str">
            <v>2K146.10</v>
          </cell>
          <cell r="I8726" t="str">
            <v>S2_OE_K146</v>
          </cell>
        </row>
        <row r="8727">
          <cell r="H8727" t="str">
            <v>2K146.2</v>
          </cell>
          <cell r="I8727" t="str">
            <v>SG2_2_P2_GIGA_MDI+</v>
          </cell>
        </row>
        <row r="8728">
          <cell r="H8728" t="str">
            <v>2K146.3</v>
          </cell>
          <cell r="I8728" t="str">
            <v>SG2_2_P2_GIGA_MDI-</v>
          </cell>
        </row>
        <row r="8729">
          <cell r="H8729" t="str">
            <v>2K146.6</v>
          </cell>
          <cell r="I8729">
            <v>0</v>
          </cell>
        </row>
        <row r="8730">
          <cell r="H8730" t="str">
            <v>2K146.7</v>
          </cell>
          <cell r="I8730">
            <v>0</v>
          </cell>
        </row>
        <row r="8731">
          <cell r="H8731" t="str">
            <v>2K146.11</v>
          </cell>
          <cell r="I8731" t="str">
            <v>SG2_2_P3_GIGA_MDI+</v>
          </cell>
        </row>
        <row r="8732">
          <cell r="H8732" t="str">
            <v>2K146.12</v>
          </cell>
          <cell r="I8732" t="str">
            <v>SG2_2_P3_GIGA_MDI-</v>
          </cell>
        </row>
        <row r="8733">
          <cell r="H8733" t="str">
            <v>2K146.15</v>
          </cell>
          <cell r="I8733">
            <v>0</v>
          </cell>
        </row>
        <row r="8734">
          <cell r="H8734" t="str">
            <v>2K146.16</v>
          </cell>
          <cell r="I8734">
            <v>0</v>
          </cell>
        </row>
        <row r="8735">
          <cell r="H8735" t="str">
            <v>2K146.38</v>
          </cell>
          <cell r="I8735" t="str">
            <v>SG2_3_P2_GIGA_MDI+</v>
          </cell>
        </row>
        <row r="8736">
          <cell r="H8736" t="str">
            <v>2K146.37</v>
          </cell>
          <cell r="I8736" t="str">
            <v>SG2_3_P2_GIGA_MDI-</v>
          </cell>
        </row>
        <row r="8737">
          <cell r="H8737" t="str">
            <v>2K146.36</v>
          </cell>
          <cell r="I8737">
            <v>0</v>
          </cell>
        </row>
        <row r="8738">
          <cell r="H8738" t="str">
            <v>2K146.35</v>
          </cell>
          <cell r="I8738">
            <v>0</v>
          </cell>
        </row>
        <row r="8739">
          <cell r="H8739" t="str">
            <v>2K146.29</v>
          </cell>
          <cell r="I8739" t="str">
            <v>SG2_3_P3_GIGA_MDI+</v>
          </cell>
        </row>
        <row r="8740">
          <cell r="H8740" t="str">
            <v>2K146.28</v>
          </cell>
          <cell r="I8740" t="str">
            <v>SG2_3_P3_GIGA_MDI-</v>
          </cell>
        </row>
        <row r="8741">
          <cell r="H8741" t="str">
            <v>2K146.27</v>
          </cell>
          <cell r="I8741">
            <v>0</v>
          </cell>
        </row>
        <row r="8742">
          <cell r="H8742" t="str">
            <v>2K146.26</v>
          </cell>
          <cell r="I8742">
            <v>0</v>
          </cell>
        </row>
        <row r="8743">
          <cell r="H8743" t="str">
            <v>2K146.34</v>
          </cell>
          <cell r="I8743" t="str">
            <v>S2_LB_P2_GIGA_MDI+</v>
          </cell>
        </row>
        <row r="8744">
          <cell r="H8744" t="str">
            <v>2K146.33</v>
          </cell>
          <cell r="I8744" t="str">
            <v>S2_LB_P2_GIGA_MDI-</v>
          </cell>
        </row>
        <row r="8745">
          <cell r="H8745" t="str">
            <v>2K146.32</v>
          </cell>
          <cell r="I8745">
            <v>0</v>
          </cell>
        </row>
        <row r="8746">
          <cell r="H8746" t="str">
            <v>2K146.31</v>
          </cell>
          <cell r="I8746">
            <v>0</v>
          </cell>
        </row>
        <row r="8747">
          <cell r="H8747" t="str">
            <v>2K146.25</v>
          </cell>
          <cell r="I8747" t="str">
            <v>S2_LB_P3_GIGA_MDI+</v>
          </cell>
        </row>
        <row r="8748">
          <cell r="H8748" t="str">
            <v>2K146.24</v>
          </cell>
          <cell r="I8748" t="str">
            <v>S2_LB_P3_GIGA_MDI-</v>
          </cell>
        </row>
        <row r="8749">
          <cell r="H8749" t="str">
            <v>2K146.23</v>
          </cell>
          <cell r="I8749">
            <v>0</v>
          </cell>
        </row>
        <row r="8750">
          <cell r="H8750" t="str">
            <v>2K146.22</v>
          </cell>
          <cell r="I8750">
            <v>0</v>
          </cell>
        </row>
        <row r="8751">
          <cell r="H8751" t="str">
            <v>2K146.EP</v>
          </cell>
          <cell r="I8751" t="str">
            <v>DGND</v>
          </cell>
        </row>
        <row r="8752">
          <cell r="H8752" t="str">
            <v>2K146.4</v>
          </cell>
          <cell r="I8752" t="str">
            <v>DGND</v>
          </cell>
        </row>
        <row r="8753">
          <cell r="H8753" t="str">
            <v>2K146.14</v>
          </cell>
          <cell r="I8753" t="str">
            <v>DGND</v>
          </cell>
        </row>
        <row r="8754">
          <cell r="H8754" t="str">
            <v>2K146.19</v>
          </cell>
          <cell r="I8754" t="str">
            <v>DGND</v>
          </cell>
        </row>
        <row r="8755">
          <cell r="H8755" t="str">
            <v>2K146.21</v>
          </cell>
          <cell r="I8755" t="str">
            <v>DGND</v>
          </cell>
        </row>
        <row r="8756">
          <cell r="H8756" t="str">
            <v>2K146.39</v>
          </cell>
          <cell r="I8756" t="str">
            <v>DGND</v>
          </cell>
        </row>
        <row r="8757">
          <cell r="H8757" t="str">
            <v>2K146.41</v>
          </cell>
          <cell r="I8757" t="str">
            <v>DGND</v>
          </cell>
        </row>
        <row r="8758">
          <cell r="H8758" t="str">
            <v>2K146.18</v>
          </cell>
          <cell r="I8758">
            <v>0</v>
          </cell>
        </row>
        <row r="8759">
          <cell r="H8759" t="str">
            <v>2K146.42</v>
          </cell>
          <cell r="I8759">
            <v>0</v>
          </cell>
        </row>
        <row r="8760">
          <cell r="H8760" t="str">
            <v>2K146.8</v>
          </cell>
          <cell r="I8760" t="str">
            <v>S2_SEL1_K146</v>
          </cell>
        </row>
        <row r="8761">
          <cell r="H8761" t="str">
            <v>2K146.17</v>
          </cell>
          <cell r="I8761" t="str">
            <v>S2_SEL2_K146</v>
          </cell>
        </row>
        <row r="8762">
          <cell r="H8762" t="str">
            <v>2K146.5</v>
          </cell>
          <cell r="I8762" t="str">
            <v>VDD33_ATX</v>
          </cell>
        </row>
        <row r="8763">
          <cell r="H8763" t="str">
            <v>2K146.9</v>
          </cell>
          <cell r="I8763" t="str">
            <v>VDD33_ATX</v>
          </cell>
        </row>
        <row r="8764">
          <cell r="H8764" t="str">
            <v>2K146.13</v>
          </cell>
          <cell r="I8764" t="str">
            <v>VDD33_ATX</v>
          </cell>
        </row>
        <row r="8765">
          <cell r="H8765" t="str">
            <v>2K146.20</v>
          </cell>
          <cell r="I8765" t="str">
            <v>VDD33_ATX</v>
          </cell>
        </row>
        <row r="8766">
          <cell r="H8766" t="str">
            <v>2K146.30</v>
          </cell>
          <cell r="I8766" t="str">
            <v>VDD33_ATX</v>
          </cell>
        </row>
        <row r="8767">
          <cell r="H8767" t="str">
            <v>2K146.40</v>
          </cell>
          <cell r="I8767" t="str">
            <v>VDD33_ATX</v>
          </cell>
        </row>
        <row r="8768">
          <cell r="H8768" t="str">
            <v>2PT23.NUT1</v>
          </cell>
          <cell r="I8768">
            <v>0</v>
          </cell>
        </row>
        <row r="8769">
          <cell r="H8769" t="str">
            <v>2PT23.NUT2</v>
          </cell>
          <cell r="I8769">
            <v>0</v>
          </cell>
        </row>
        <row r="8770">
          <cell r="H8770" t="str">
            <v>2R540.1</v>
          </cell>
          <cell r="I8770" t="str">
            <v>S2_U5_P3_R_1</v>
          </cell>
        </row>
        <row r="8771">
          <cell r="H8771" t="str">
            <v>2R540.2</v>
          </cell>
          <cell r="I8771" t="str">
            <v>S2_U5_P3_RC_1</v>
          </cell>
        </row>
        <row r="8772">
          <cell r="H8772" t="str">
            <v>2R541.1</v>
          </cell>
          <cell r="I8772" t="str">
            <v>S2_U5_P3_RC_2</v>
          </cell>
        </row>
        <row r="8773">
          <cell r="H8773" t="str">
            <v>2R541.2</v>
          </cell>
          <cell r="I8773" t="str">
            <v>S2_U5_P3_R_2</v>
          </cell>
        </row>
        <row r="8774">
          <cell r="H8774" t="str">
            <v>2R542.1</v>
          </cell>
          <cell r="I8774" t="str">
            <v>S2_U5_P2_RC_1</v>
          </cell>
        </row>
        <row r="8775">
          <cell r="H8775" t="str">
            <v>2R542.2</v>
          </cell>
          <cell r="I8775" t="str">
            <v>S2_U5_P2_R_1</v>
          </cell>
        </row>
        <row r="8776">
          <cell r="H8776" t="str">
            <v>2R543.1</v>
          </cell>
          <cell r="I8776" t="str">
            <v>S2_U5_P2_RC_2</v>
          </cell>
        </row>
        <row r="8777">
          <cell r="H8777" t="str">
            <v>2R543.2</v>
          </cell>
          <cell r="I8777" t="str">
            <v>S2_U5_P2_R_2</v>
          </cell>
        </row>
        <row r="8778">
          <cell r="H8778" t="str">
            <v>2RL10.1</v>
          </cell>
          <cell r="I8778" t="str">
            <v>S2_SEL1_K144</v>
          </cell>
        </row>
        <row r="8779">
          <cell r="H8779" t="str">
            <v>2RL10.2</v>
          </cell>
          <cell r="I8779" t="str">
            <v>DGND</v>
          </cell>
        </row>
        <row r="8780">
          <cell r="H8780" t="str">
            <v>2RL11.1</v>
          </cell>
          <cell r="I8780" t="str">
            <v>S2_SEL2_K144</v>
          </cell>
        </row>
        <row r="8781">
          <cell r="H8781" t="str">
            <v>2RL11.2</v>
          </cell>
          <cell r="I8781" t="str">
            <v>DGND</v>
          </cell>
        </row>
        <row r="8782">
          <cell r="H8782" t="str">
            <v>2RL12.1</v>
          </cell>
          <cell r="I8782" t="str">
            <v>S2_SEL1_K146</v>
          </cell>
        </row>
        <row r="8783">
          <cell r="H8783" t="str">
            <v>2RL12.2</v>
          </cell>
          <cell r="I8783" t="str">
            <v>DGND</v>
          </cell>
        </row>
        <row r="8784">
          <cell r="H8784" t="str">
            <v>2RL13.1</v>
          </cell>
          <cell r="I8784" t="str">
            <v>S2_SEL2_K146</v>
          </cell>
        </row>
        <row r="8785">
          <cell r="H8785" t="str">
            <v>2RL13.2</v>
          </cell>
          <cell r="I8785" t="str">
            <v>DGND</v>
          </cell>
        </row>
        <row r="8786">
          <cell r="H8786" t="str">
            <v>2RL14.1</v>
          </cell>
          <cell r="I8786" t="str">
            <v>S2_OE_K146</v>
          </cell>
        </row>
        <row r="8787">
          <cell r="H8787" t="str">
            <v>2RL14.2</v>
          </cell>
          <cell r="I8787" t="str">
            <v>DGND</v>
          </cell>
        </row>
        <row r="8788">
          <cell r="H8788" t="str">
            <v>2RL15.1</v>
          </cell>
          <cell r="I8788" t="str">
            <v>S2_SEL1_K145</v>
          </cell>
        </row>
        <row r="8789">
          <cell r="H8789" t="str">
            <v>2RL15.2</v>
          </cell>
          <cell r="I8789" t="str">
            <v>DGND</v>
          </cell>
        </row>
        <row r="8790">
          <cell r="H8790" t="str">
            <v>2RL16.1</v>
          </cell>
          <cell r="I8790" t="str">
            <v>S2_OE_K145</v>
          </cell>
        </row>
        <row r="8791">
          <cell r="H8791" t="str">
            <v>2RL16.2</v>
          </cell>
          <cell r="I8791" t="str">
            <v>DGND</v>
          </cell>
        </row>
        <row r="8792">
          <cell r="H8792" t="str">
            <v>2RL17.1</v>
          </cell>
          <cell r="I8792" t="str">
            <v>S2_SEL2_K145</v>
          </cell>
        </row>
        <row r="8793">
          <cell r="H8793" t="str">
            <v>2RL17.2</v>
          </cell>
          <cell r="I8793" t="str">
            <v>DGND</v>
          </cell>
        </row>
        <row r="8794">
          <cell r="H8794" t="str">
            <v>2RL18.1</v>
          </cell>
          <cell r="I8794" t="str">
            <v>S2_OE_K144</v>
          </cell>
        </row>
        <row r="8795">
          <cell r="H8795" t="str">
            <v>2RL18.2</v>
          </cell>
          <cell r="I8795" t="str">
            <v>DGND</v>
          </cell>
        </row>
        <row r="8796">
          <cell r="H8796" t="str">
            <v>2RU7.1</v>
          </cell>
          <cell r="I8796" t="str">
            <v>SC_UDB144_1</v>
          </cell>
        </row>
        <row r="8797">
          <cell r="H8797" t="str">
            <v>2RU7.2</v>
          </cell>
          <cell r="I8797" t="str">
            <v>S2_SEL1_K144</v>
          </cell>
        </row>
        <row r="8798">
          <cell r="H8798" t="str">
            <v>2RU8.1</v>
          </cell>
          <cell r="I8798" t="str">
            <v>SC_UDB144_2</v>
          </cell>
        </row>
        <row r="8799">
          <cell r="H8799" t="str">
            <v>2RU8.2</v>
          </cell>
          <cell r="I8799" t="str">
            <v>S2_SEL2_K144</v>
          </cell>
        </row>
        <row r="8800">
          <cell r="H8800" t="str">
            <v>2RU9.1</v>
          </cell>
          <cell r="I8800" t="str">
            <v>SC_UDB146_1</v>
          </cell>
        </row>
        <row r="8801">
          <cell r="H8801" t="str">
            <v>2RU9.2</v>
          </cell>
          <cell r="I8801" t="str">
            <v>S2_SEL1_K146</v>
          </cell>
        </row>
        <row r="8802">
          <cell r="H8802" t="str">
            <v>2RU10.1</v>
          </cell>
          <cell r="I8802" t="str">
            <v>SC_UDB146_2</v>
          </cell>
        </row>
        <row r="8803">
          <cell r="H8803" t="str">
            <v>2RU10.2</v>
          </cell>
          <cell r="I8803" t="str">
            <v>S2_SEL2_K146</v>
          </cell>
        </row>
        <row r="8804">
          <cell r="H8804" t="str">
            <v>2RU11.1</v>
          </cell>
          <cell r="I8804" t="str">
            <v>SC_UDB145_1</v>
          </cell>
        </row>
        <row r="8805">
          <cell r="H8805" t="str">
            <v>2RU11.2</v>
          </cell>
          <cell r="I8805" t="str">
            <v>S2_SEL1_K145</v>
          </cell>
        </row>
        <row r="8806">
          <cell r="H8806" t="str">
            <v>2RU12.1</v>
          </cell>
          <cell r="I8806" t="str">
            <v>SC_UDB145_2</v>
          </cell>
        </row>
        <row r="8807">
          <cell r="H8807" t="str">
            <v>2RU12.2</v>
          </cell>
          <cell r="I8807" t="str">
            <v>S2_SEL2_K145</v>
          </cell>
        </row>
        <row r="8808">
          <cell r="H8808" t="str">
            <v>2C119.1</v>
          </cell>
          <cell r="I8808" t="str">
            <v>SG2_MCT_RC</v>
          </cell>
        </row>
        <row r="8809">
          <cell r="H8809" t="str">
            <v>2C119.2</v>
          </cell>
          <cell r="I8809" t="str">
            <v>DGND</v>
          </cell>
        </row>
        <row r="8810">
          <cell r="H8810" t="str">
            <v>2C171.1</v>
          </cell>
          <cell r="I8810" t="str">
            <v>S2_TCT</v>
          </cell>
        </row>
        <row r="8811">
          <cell r="H8811" t="str">
            <v>2C171.2</v>
          </cell>
          <cell r="I8811" t="str">
            <v>DGND</v>
          </cell>
        </row>
        <row r="8812">
          <cell r="H8812" t="str">
            <v>2C172.1</v>
          </cell>
          <cell r="I8812" t="str">
            <v>S2_MCT_RC</v>
          </cell>
        </row>
        <row r="8813">
          <cell r="H8813" t="str">
            <v>2C172.2</v>
          </cell>
          <cell r="I8813" t="str">
            <v>DGND</v>
          </cell>
        </row>
        <row r="8814">
          <cell r="H8814" t="str">
            <v>2C173.1</v>
          </cell>
          <cell r="I8814" t="str">
            <v>S2_U6_VDD</v>
          </cell>
        </row>
        <row r="8815">
          <cell r="H8815" t="str">
            <v>2C173.2</v>
          </cell>
          <cell r="I8815" t="str">
            <v>DGND</v>
          </cell>
        </row>
        <row r="8816">
          <cell r="H8816" t="str">
            <v>2C174.1</v>
          </cell>
          <cell r="I8816" t="str">
            <v>DGND</v>
          </cell>
        </row>
        <row r="8817">
          <cell r="H8817" t="str">
            <v>2C174.2</v>
          </cell>
          <cell r="I8817" t="str">
            <v>DGND</v>
          </cell>
        </row>
        <row r="8818">
          <cell r="H8818" t="str">
            <v>2C175.1</v>
          </cell>
          <cell r="I8818" t="str">
            <v>DGND</v>
          </cell>
        </row>
        <row r="8819">
          <cell r="H8819" t="str">
            <v>2C175.2</v>
          </cell>
          <cell r="I8819" t="str">
            <v>DGND</v>
          </cell>
        </row>
        <row r="8820">
          <cell r="H8820" t="str">
            <v>2C176.1</v>
          </cell>
          <cell r="I8820" t="str">
            <v>DGND</v>
          </cell>
        </row>
        <row r="8821">
          <cell r="H8821" t="str">
            <v>2C176.2</v>
          </cell>
          <cell r="I8821" t="str">
            <v>DGND</v>
          </cell>
        </row>
        <row r="8822">
          <cell r="H8822" t="str">
            <v>2C177.1</v>
          </cell>
          <cell r="I8822" t="str">
            <v>DGND</v>
          </cell>
        </row>
        <row r="8823">
          <cell r="H8823" t="str">
            <v>2C177.2</v>
          </cell>
          <cell r="I8823" t="str">
            <v>DGND</v>
          </cell>
        </row>
        <row r="8824">
          <cell r="H8824" t="str">
            <v>2C178.1</v>
          </cell>
          <cell r="I8824" t="str">
            <v>DGND</v>
          </cell>
        </row>
        <row r="8825">
          <cell r="H8825" t="str">
            <v>2C178.2</v>
          </cell>
          <cell r="I8825" t="str">
            <v>DGND</v>
          </cell>
        </row>
        <row r="8826">
          <cell r="H8826" t="str">
            <v>2C319.1</v>
          </cell>
          <cell r="I8826" t="str">
            <v>DGND</v>
          </cell>
        </row>
        <row r="8827">
          <cell r="H8827" t="str">
            <v>2C319.2</v>
          </cell>
          <cell r="I8827" t="str">
            <v>DGND</v>
          </cell>
        </row>
        <row r="8828">
          <cell r="H8828" t="str">
            <v>2C320.1</v>
          </cell>
          <cell r="I8828" t="str">
            <v>DGND</v>
          </cell>
        </row>
        <row r="8829">
          <cell r="H8829" t="str">
            <v>2C320.2</v>
          </cell>
          <cell r="I8829" t="str">
            <v>DGND</v>
          </cell>
        </row>
        <row r="8830">
          <cell r="H8830" t="str">
            <v>2C321.1</v>
          </cell>
          <cell r="I8830" t="str">
            <v>DGND</v>
          </cell>
        </row>
        <row r="8831">
          <cell r="H8831" t="str">
            <v>2C321.2</v>
          </cell>
          <cell r="I8831" t="str">
            <v>DGND</v>
          </cell>
        </row>
        <row r="8832">
          <cell r="H8832" t="str">
            <v>2C322.1</v>
          </cell>
          <cell r="I8832" t="str">
            <v>DGND</v>
          </cell>
        </row>
        <row r="8833">
          <cell r="H8833" t="str">
            <v>2C322.2</v>
          </cell>
          <cell r="I8833" t="str">
            <v>DGND</v>
          </cell>
        </row>
        <row r="8834">
          <cell r="H8834" t="str">
            <v>2C323.1</v>
          </cell>
          <cell r="I8834" t="str">
            <v>DGND</v>
          </cell>
        </row>
        <row r="8835">
          <cell r="H8835" t="str">
            <v>2C323.2</v>
          </cell>
          <cell r="I8835" t="str">
            <v>DGND</v>
          </cell>
        </row>
        <row r="8836">
          <cell r="H8836" t="str">
            <v>2C324.1</v>
          </cell>
          <cell r="I8836" t="str">
            <v>SG2_TCT</v>
          </cell>
        </row>
        <row r="8837">
          <cell r="H8837" t="str">
            <v>2C324.2</v>
          </cell>
          <cell r="I8837" t="str">
            <v>DGND</v>
          </cell>
        </row>
        <row r="8838">
          <cell r="H8838" t="str">
            <v>2CON1.1</v>
          </cell>
          <cell r="I8838" t="str">
            <v>S2_U4_FE_MDIX+</v>
          </cell>
        </row>
        <row r="8839">
          <cell r="H8839" t="str">
            <v>2CON1.2</v>
          </cell>
          <cell r="I8839" t="str">
            <v>S2_U4_FE_MDIX-</v>
          </cell>
        </row>
        <row r="8840">
          <cell r="H8840" t="str">
            <v>2CON1.3</v>
          </cell>
          <cell r="I8840" t="str">
            <v>S2_U4_FE_MDI+</v>
          </cell>
        </row>
        <row r="8841">
          <cell r="H8841" t="str">
            <v>2CON1.6</v>
          </cell>
          <cell r="I8841" t="str">
            <v>S2_U4_FE_MDI-</v>
          </cell>
        </row>
        <row r="8842">
          <cell r="H8842" t="str">
            <v>2CON1.4</v>
          </cell>
          <cell r="I8842">
            <v>0</v>
          </cell>
        </row>
        <row r="8843">
          <cell r="H8843" t="str">
            <v>2CON1.5</v>
          </cell>
          <cell r="I8843">
            <v>0</v>
          </cell>
        </row>
        <row r="8844">
          <cell r="H8844" t="str">
            <v>2CON1.7</v>
          </cell>
          <cell r="I8844">
            <v>0</v>
          </cell>
        </row>
        <row r="8845">
          <cell r="H8845" t="str">
            <v>2CON1.8</v>
          </cell>
          <cell r="I8845">
            <v>0</v>
          </cell>
        </row>
        <row r="8846">
          <cell r="H8846" t="str">
            <v>2CON1.FG1</v>
          </cell>
          <cell r="I8846" t="str">
            <v>DGND</v>
          </cell>
        </row>
        <row r="8847">
          <cell r="H8847" t="str">
            <v>2CON1.FG2</v>
          </cell>
          <cell r="I8847" t="str">
            <v>DGND</v>
          </cell>
        </row>
        <row r="8848">
          <cell r="H8848" t="str">
            <v>2CON1.GH1</v>
          </cell>
          <cell r="I8848">
            <v>0</v>
          </cell>
        </row>
        <row r="8849">
          <cell r="H8849" t="str">
            <v>2CON1.GH2</v>
          </cell>
          <cell r="I8849">
            <v>0</v>
          </cell>
        </row>
        <row r="8850">
          <cell r="H8850" t="str">
            <v>2CON3.1</v>
          </cell>
          <cell r="I8850" t="str">
            <v>SG2_U3_FE_MDI+</v>
          </cell>
        </row>
        <row r="8851">
          <cell r="H8851" t="str">
            <v>2CON3.2</v>
          </cell>
          <cell r="I8851" t="str">
            <v>SG2_U3_FE_MDI-</v>
          </cell>
        </row>
        <row r="8852">
          <cell r="H8852" t="str">
            <v>2CON3.3</v>
          </cell>
          <cell r="I8852" t="str">
            <v>SG2_U3_FE_MDIX+</v>
          </cell>
        </row>
        <row r="8853">
          <cell r="H8853" t="str">
            <v>2CON3.6</v>
          </cell>
          <cell r="I8853" t="str">
            <v>SG2_U3_FE_MDIX-</v>
          </cell>
        </row>
        <row r="8854">
          <cell r="H8854" t="str">
            <v>2CON3.4</v>
          </cell>
          <cell r="I8854">
            <v>0</v>
          </cell>
        </row>
        <row r="8855">
          <cell r="H8855" t="str">
            <v>2CON3.5</v>
          </cell>
          <cell r="I8855">
            <v>0</v>
          </cell>
        </row>
        <row r="8856">
          <cell r="H8856" t="str">
            <v>2CON3.7</v>
          </cell>
          <cell r="I8856">
            <v>0</v>
          </cell>
        </row>
        <row r="8857">
          <cell r="H8857" t="str">
            <v>2CON3.8</v>
          </cell>
          <cell r="I8857">
            <v>0</v>
          </cell>
        </row>
        <row r="8858">
          <cell r="H8858" t="str">
            <v>2CON3.FG1</v>
          </cell>
          <cell r="I8858" t="str">
            <v>DGND</v>
          </cell>
        </row>
        <row r="8859">
          <cell r="H8859" t="str">
            <v>2CON3.FG2</v>
          </cell>
          <cell r="I8859" t="str">
            <v>DGND</v>
          </cell>
        </row>
        <row r="8860">
          <cell r="H8860" t="str">
            <v>2CON3.GH1</v>
          </cell>
          <cell r="I8860">
            <v>0</v>
          </cell>
        </row>
        <row r="8861">
          <cell r="H8861" t="str">
            <v>2CON3.GH2</v>
          </cell>
          <cell r="I8861">
            <v>0</v>
          </cell>
        </row>
        <row r="8862">
          <cell r="H8862" t="str">
            <v>2GOLDEN0.B7</v>
          </cell>
          <cell r="I8862" t="str">
            <v>SG2_U1_FE_MDI-</v>
          </cell>
        </row>
        <row r="8863">
          <cell r="H8863" t="str">
            <v>2GOLDEN0.A6</v>
          </cell>
          <cell r="I8863" t="str">
            <v>SG2_U1_FE_MDIX-</v>
          </cell>
        </row>
        <row r="8864">
          <cell r="H8864" t="str">
            <v>2GOLDEN0.B8</v>
          </cell>
          <cell r="I8864" t="str">
            <v>SG2_U1_FE_MDI+</v>
          </cell>
        </row>
        <row r="8865">
          <cell r="H8865" t="str">
            <v>2GOLDEN0.A7</v>
          </cell>
          <cell r="I8865" t="str">
            <v>SG2_U1_FE_MDIX+</v>
          </cell>
        </row>
        <row r="8866">
          <cell r="H8866" t="str">
            <v>2K1.10</v>
          </cell>
          <cell r="I8866" t="str">
            <v>S2_1_DCH_FE_MDIX+</v>
          </cell>
        </row>
        <row r="8867">
          <cell r="H8867" t="str">
            <v>2K1.6</v>
          </cell>
          <cell r="I8867" t="str">
            <v>S2_1_DCH_FE_MDIX-</v>
          </cell>
        </row>
        <row r="8868">
          <cell r="H8868" t="str">
            <v>2K1.3</v>
          </cell>
          <cell r="I8868" t="str">
            <v>DGND</v>
          </cell>
        </row>
        <row r="8869">
          <cell r="H8869" t="str">
            <v>2K1.2</v>
          </cell>
          <cell r="I8869" t="str">
            <v>S2_DCH_FE_MDIX+</v>
          </cell>
        </row>
        <row r="8870">
          <cell r="H8870" t="str">
            <v>2K1.9</v>
          </cell>
          <cell r="I8870" t="str">
            <v>S2_CHR_FE_MDIX+</v>
          </cell>
        </row>
        <row r="8871">
          <cell r="H8871" t="str">
            <v>2K1.4</v>
          </cell>
          <cell r="I8871" t="str">
            <v>S2_DCH_FE_MDIX-</v>
          </cell>
        </row>
        <row r="8872">
          <cell r="H8872" t="str">
            <v>2K1.7</v>
          </cell>
          <cell r="I8872" t="str">
            <v>S2_CHR_FE_MDIX-</v>
          </cell>
        </row>
        <row r="8873">
          <cell r="H8873" t="str">
            <v>2K1.1</v>
          </cell>
          <cell r="I8873" t="str">
            <v>SC_UDB001</v>
          </cell>
        </row>
        <row r="8874">
          <cell r="H8874" t="str">
            <v>2K1.5</v>
          </cell>
          <cell r="I8874" t="str">
            <v>SC_UDB001</v>
          </cell>
        </row>
        <row r="8875">
          <cell r="H8875" t="str">
            <v>2K1.8</v>
          </cell>
          <cell r="I8875" t="str">
            <v>VP5</v>
          </cell>
        </row>
        <row r="8876">
          <cell r="H8876" t="str">
            <v>2K2.10</v>
          </cell>
          <cell r="I8876" t="str">
            <v>S2_1_DCH_FE_MDI+</v>
          </cell>
        </row>
        <row r="8877">
          <cell r="H8877" t="str">
            <v>2K2.6</v>
          </cell>
          <cell r="I8877" t="str">
            <v>S2_1_DCH_FE_MDI-</v>
          </cell>
        </row>
        <row r="8878">
          <cell r="H8878" t="str">
            <v>2K2.3</v>
          </cell>
          <cell r="I8878" t="str">
            <v>DGND</v>
          </cell>
        </row>
        <row r="8879">
          <cell r="H8879" t="str">
            <v>2K2.2</v>
          </cell>
          <cell r="I8879" t="str">
            <v>S2_DCH_FE_MDI+</v>
          </cell>
        </row>
        <row r="8880">
          <cell r="H8880" t="str">
            <v>2K2.9</v>
          </cell>
          <cell r="I8880" t="str">
            <v>S2_CHR_FE_MDI+</v>
          </cell>
        </row>
        <row r="8881">
          <cell r="H8881" t="str">
            <v>2K2.4</v>
          </cell>
          <cell r="I8881" t="str">
            <v>S2_DCH_FE_MDI-</v>
          </cell>
        </row>
        <row r="8882">
          <cell r="H8882" t="str">
            <v>2K2.7</v>
          </cell>
          <cell r="I8882" t="str">
            <v>S2_CHR_FE_MDI-</v>
          </cell>
        </row>
        <row r="8883">
          <cell r="H8883" t="str">
            <v>2K2.1</v>
          </cell>
          <cell r="I8883" t="str">
            <v>SC_UDB002</v>
          </cell>
        </row>
        <row r="8884">
          <cell r="H8884" t="str">
            <v>2K2.5</v>
          </cell>
          <cell r="I8884" t="str">
            <v>SC_UDB002</v>
          </cell>
        </row>
        <row r="8885">
          <cell r="H8885" t="str">
            <v>2K2.8</v>
          </cell>
          <cell r="I8885" t="str">
            <v>VP5</v>
          </cell>
        </row>
        <row r="8886">
          <cell r="H8886" t="str">
            <v>2K52.10</v>
          </cell>
          <cell r="I8886" t="str">
            <v>S2_FE_MDIX+</v>
          </cell>
        </row>
        <row r="8887">
          <cell r="H8887" t="str">
            <v>2K52.6</v>
          </cell>
          <cell r="I8887" t="str">
            <v>S2_FE_MDIX-</v>
          </cell>
        </row>
        <row r="8888">
          <cell r="H8888" t="str">
            <v>2K52.3</v>
          </cell>
          <cell r="I8888" t="str">
            <v>DGND</v>
          </cell>
        </row>
        <row r="8889">
          <cell r="H8889" t="str">
            <v>2K52.2</v>
          </cell>
          <cell r="I8889" t="str">
            <v>S2_U1_FE_MDIX+</v>
          </cell>
        </row>
        <row r="8890">
          <cell r="H8890" t="str">
            <v>2K52.9</v>
          </cell>
          <cell r="I8890" t="str">
            <v>S2_D1_FE_MDIX+</v>
          </cell>
        </row>
        <row r="8891">
          <cell r="H8891" t="str">
            <v>2K52.4</v>
          </cell>
          <cell r="I8891" t="str">
            <v>S2_U1_FE_MDIX-</v>
          </cell>
        </row>
        <row r="8892">
          <cell r="H8892" t="str">
            <v>2K52.7</v>
          </cell>
          <cell r="I8892" t="str">
            <v>S2_D1_FE_MDIX-</v>
          </cell>
        </row>
        <row r="8893">
          <cell r="H8893" t="str">
            <v>2K52.1</v>
          </cell>
          <cell r="I8893" t="str">
            <v>SC_UDB052</v>
          </cell>
        </row>
        <row r="8894">
          <cell r="H8894" t="str">
            <v>2K52.5</v>
          </cell>
          <cell r="I8894" t="str">
            <v>SC_UDB052</v>
          </cell>
        </row>
        <row r="8895">
          <cell r="H8895" t="str">
            <v>2K52.8</v>
          </cell>
          <cell r="I8895" t="str">
            <v>VP5</v>
          </cell>
        </row>
        <row r="8896">
          <cell r="H8896" t="str">
            <v>2K53.10</v>
          </cell>
          <cell r="I8896" t="str">
            <v>S2_U2_FE_MDIX+</v>
          </cell>
        </row>
        <row r="8897">
          <cell r="H8897" t="str">
            <v>2K53.6</v>
          </cell>
          <cell r="I8897" t="str">
            <v>S2_U2_FE_MDIX-</v>
          </cell>
        </row>
        <row r="8898">
          <cell r="H8898" t="str">
            <v>2K53.3</v>
          </cell>
          <cell r="I8898" t="str">
            <v>DGND</v>
          </cell>
        </row>
        <row r="8899">
          <cell r="H8899" t="str">
            <v>2K53.2</v>
          </cell>
          <cell r="I8899" t="str">
            <v>S2_U3_FE_MDIX+</v>
          </cell>
        </row>
        <row r="8900">
          <cell r="H8900" t="str">
            <v>2K53.9</v>
          </cell>
          <cell r="I8900" t="str">
            <v>SD2_FE_MDIX_GIGADIG+</v>
          </cell>
        </row>
        <row r="8901">
          <cell r="H8901" t="str">
            <v>2K53.4</v>
          </cell>
          <cell r="I8901" t="str">
            <v>S2_U3_FE_MDIX-</v>
          </cell>
        </row>
        <row r="8902">
          <cell r="H8902" t="str">
            <v>2K53.7</v>
          </cell>
          <cell r="I8902" t="str">
            <v>SD2_FE_MDIX_GIGADIG-</v>
          </cell>
        </row>
        <row r="8903">
          <cell r="H8903" t="str">
            <v>2K53.1</v>
          </cell>
          <cell r="I8903" t="str">
            <v>SC_UDB053</v>
          </cell>
        </row>
        <row r="8904">
          <cell r="H8904" t="str">
            <v>2K53.5</v>
          </cell>
          <cell r="I8904" t="str">
            <v>SC_UDB053</v>
          </cell>
        </row>
        <row r="8905">
          <cell r="H8905" t="str">
            <v>2K53.8</v>
          </cell>
          <cell r="I8905" t="str">
            <v>VP5</v>
          </cell>
        </row>
        <row r="8906">
          <cell r="H8906" t="str">
            <v>2K54.10</v>
          </cell>
          <cell r="I8906" t="str">
            <v>S2_D1_FE_MDIX+</v>
          </cell>
        </row>
        <row r="8907">
          <cell r="H8907" t="str">
            <v>2K54.6</v>
          </cell>
          <cell r="I8907" t="str">
            <v>S2_D1_FE_MDIX-</v>
          </cell>
        </row>
        <row r="8908">
          <cell r="H8908" t="str">
            <v>2K54.3</v>
          </cell>
          <cell r="I8908" t="str">
            <v>DGND</v>
          </cell>
        </row>
        <row r="8909">
          <cell r="H8909" t="str">
            <v>2K54.2</v>
          </cell>
          <cell r="I8909" t="str">
            <v>S2_DCH_FE_MDIX+</v>
          </cell>
        </row>
        <row r="8910">
          <cell r="H8910" t="str">
            <v>2K54.9</v>
          </cell>
          <cell r="I8910" t="str">
            <v>S2_CHR_FE_MDIX+</v>
          </cell>
        </row>
        <row r="8911">
          <cell r="H8911" t="str">
            <v>2K54.4</v>
          </cell>
          <cell r="I8911" t="str">
            <v>S2_DCH_FE_MDIX-</v>
          </cell>
        </row>
        <row r="8912">
          <cell r="H8912" t="str">
            <v>2K54.7</v>
          </cell>
          <cell r="I8912" t="str">
            <v>S2_CHR_FE_MDIX-</v>
          </cell>
        </row>
        <row r="8913">
          <cell r="H8913" t="str">
            <v>2K54.1</v>
          </cell>
          <cell r="I8913" t="str">
            <v>SC_UDB054</v>
          </cell>
        </row>
        <row r="8914">
          <cell r="H8914" t="str">
            <v>2K54.5</v>
          </cell>
          <cell r="I8914" t="str">
            <v>SC_UDB054</v>
          </cell>
        </row>
        <row r="8915">
          <cell r="H8915" t="str">
            <v>2K54.8</v>
          </cell>
          <cell r="I8915" t="str">
            <v>VP5</v>
          </cell>
        </row>
        <row r="8916">
          <cell r="H8916" t="str">
            <v>2K56.10</v>
          </cell>
          <cell r="I8916" t="str">
            <v>S2_FE_MDI+</v>
          </cell>
        </row>
        <row r="8917">
          <cell r="H8917" t="str">
            <v>2K56.6</v>
          </cell>
          <cell r="I8917" t="str">
            <v>S2_FE_MDI-</v>
          </cell>
        </row>
        <row r="8918">
          <cell r="H8918" t="str">
            <v>2K56.3</v>
          </cell>
          <cell r="I8918" t="str">
            <v>DGND</v>
          </cell>
        </row>
        <row r="8919">
          <cell r="H8919" t="str">
            <v>2K56.2</v>
          </cell>
          <cell r="I8919" t="str">
            <v>S2_U1_FE_MDI+</v>
          </cell>
        </row>
        <row r="8920">
          <cell r="H8920" t="str">
            <v>2K56.9</v>
          </cell>
          <cell r="I8920" t="str">
            <v>S2_D1_FE_MDI+</v>
          </cell>
        </row>
        <row r="8921">
          <cell r="H8921" t="str">
            <v>2K56.4</v>
          </cell>
          <cell r="I8921" t="str">
            <v>S2_U1_FE_MDI-</v>
          </cell>
        </row>
        <row r="8922">
          <cell r="H8922" t="str">
            <v>2K56.7</v>
          </cell>
          <cell r="I8922" t="str">
            <v>S2_D1_FE_MDI-</v>
          </cell>
        </row>
        <row r="8923">
          <cell r="H8923" t="str">
            <v>2K56.1</v>
          </cell>
          <cell r="I8923" t="str">
            <v>SC_UDB056</v>
          </cell>
        </row>
        <row r="8924">
          <cell r="H8924" t="str">
            <v>2K56.5</v>
          </cell>
          <cell r="I8924" t="str">
            <v>SC_UDB056</v>
          </cell>
        </row>
        <row r="8925">
          <cell r="H8925" t="str">
            <v>2K56.8</v>
          </cell>
          <cell r="I8925" t="str">
            <v>VP5</v>
          </cell>
        </row>
        <row r="8926">
          <cell r="H8926" t="str">
            <v>2K57.10</v>
          </cell>
          <cell r="I8926" t="str">
            <v>S2_U2_FE_MDI+</v>
          </cell>
        </row>
        <row r="8927">
          <cell r="H8927" t="str">
            <v>2K57.6</v>
          </cell>
          <cell r="I8927" t="str">
            <v>S2_U2_FE_MDI-</v>
          </cell>
        </row>
        <row r="8928">
          <cell r="H8928" t="str">
            <v>2K57.3</v>
          </cell>
          <cell r="I8928" t="str">
            <v>DGND</v>
          </cell>
        </row>
        <row r="8929">
          <cell r="H8929" t="str">
            <v>2K57.2</v>
          </cell>
          <cell r="I8929" t="str">
            <v>S2_U3_FE_MDI+</v>
          </cell>
        </row>
        <row r="8930">
          <cell r="H8930" t="str">
            <v>2K57.9</v>
          </cell>
          <cell r="I8930" t="str">
            <v>SD2_FE_MDI_GIGADIG+</v>
          </cell>
        </row>
        <row r="8931">
          <cell r="H8931" t="str">
            <v>2K57.4</v>
          </cell>
          <cell r="I8931" t="str">
            <v>S2_U3_FE_MDI-</v>
          </cell>
        </row>
        <row r="8932">
          <cell r="H8932" t="str">
            <v>2K57.7</v>
          </cell>
          <cell r="I8932" t="str">
            <v>SD2_FE_MDI_GIGADIG-</v>
          </cell>
        </row>
        <row r="8933">
          <cell r="H8933" t="str">
            <v>2K57.1</v>
          </cell>
          <cell r="I8933" t="str">
            <v>SC_UDB057</v>
          </cell>
        </row>
        <row r="8934">
          <cell r="H8934" t="str">
            <v>2K57.5</v>
          </cell>
          <cell r="I8934" t="str">
            <v>SC_UDB057</v>
          </cell>
        </row>
        <row r="8935">
          <cell r="H8935" t="str">
            <v>2K57.8</v>
          </cell>
          <cell r="I8935" t="str">
            <v>VP5</v>
          </cell>
        </row>
        <row r="8936">
          <cell r="H8936" t="str">
            <v>2K58.10</v>
          </cell>
          <cell r="I8936" t="str">
            <v>S2_D1_FE_MDI+</v>
          </cell>
        </row>
        <row r="8937">
          <cell r="H8937" t="str">
            <v>2K58.6</v>
          </cell>
          <cell r="I8937" t="str">
            <v>S2_D1_FE_MDI-</v>
          </cell>
        </row>
        <row r="8938">
          <cell r="H8938" t="str">
            <v>2K58.3</v>
          </cell>
          <cell r="I8938" t="str">
            <v>DGND</v>
          </cell>
        </row>
        <row r="8939">
          <cell r="H8939" t="str">
            <v>2K58.2</v>
          </cell>
          <cell r="I8939" t="str">
            <v>S2_DCH_FE_MDI+</v>
          </cell>
        </row>
        <row r="8940">
          <cell r="H8940" t="str">
            <v>2K58.9</v>
          </cell>
          <cell r="I8940" t="str">
            <v>S2_CHR_FE_MDI+</v>
          </cell>
        </row>
        <row r="8941">
          <cell r="H8941" t="str">
            <v>2K58.4</v>
          </cell>
          <cell r="I8941" t="str">
            <v>S2_DCH_FE_MDI-</v>
          </cell>
        </row>
        <row r="8942">
          <cell r="H8942" t="str">
            <v>2K58.7</v>
          </cell>
          <cell r="I8942" t="str">
            <v>S2_CHR_FE_MDI-</v>
          </cell>
        </row>
        <row r="8943">
          <cell r="H8943" t="str">
            <v>2K58.1</v>
          </cell>
          <cell r="I8943" t="str">
            <v>SC_UDB058</v>
          </cell>
        </row>
        <row r="8944">
          <cell r="H8944" t="str">
            <v>2K58.5</v>
          </cell>
          <cell r="I8944" t="str">
            <v>SC_UDB058</v>
          </cell>
        </row>
        <row r="8945">
          <cell r="H8945" t="str">
            <v>2K58.8</v>
          </cell>
          <cell r="I8945" t="str">
            <v>VP5</v>
          </cell>
        </row>
        <row r="8946">
          <cell r="H8946" t="str">
            <v>2P1.GH1</v>
          </cell>
          <cell r="I8946">
            <v>0</v>
          </cell>
        </row>
        <row r="8947">
          <cell r="H8947" t="str">
            <v>2P1.GH2</v>
          </cell>
          <cell r="I8947">
            <v>0</v>
          </cell>
        </row>
        <row r="8948">
          <cell r="H8948" t="str">
            <v>2P1.GH3</v>
          </cell>
          <cell r="I8948">
            <v>0</v>
          </cell>
        </row>
        <row r="8949">
          <cell r="H8949" t="str">
            <v>2P1.GH4</v>
          </cell>
          <cell r="I8949">
            <v>0</v>
          </cell>
        </row>
        <row r="8950">
          <cell r="H8950" t="str">
            <v>2P3.GH1</v>
          </cell>
          <cell r="I8950">
            <v>0</v>
          </cell>
        </row>
        <row r="8951">
          <cell r="H8951" t="str">
            <v>2P3.GH2</v>
          </cell>
          <cell r="I8951">
            <v>0</v>
          </cell>
        </row>
        <row r="8952">
          <cell r="H8952" t="str">
            <v>2P3.GH3</v>
          </cell>
          <cell r="I8952">
            <v>0</v>
          </cell>
        </row>
        <row r="8953">
          <cell r="H8953" t="str">
            <v>2P3.GH4</v>
          </cell>
          <cell r="I8953">
            <v>0</v>
          </cell>
        </row>
        <row r="8954">
          <cell r="H8954" t="str">
            <v>2R20.1</v>
          </cell>
          <cell r="I8954" t="str">
            <v>S2_U6_VDD</v>
          </cell>
        </row>
        <row r="8955">
          <cell r="H8955" t="str">
            <v>2R20.2</v>
          </cell>
          <cell r="I8955" t="str">
            <v>VDD18_ATX</v>
          </cell>
        </row>
        <row r="8956">
          <cell r="H8956" t="str">
            <v>2R126.1</v>
          </cell>
          <cell r="I8956" t="str">
            <v>S2_CHR_FE_MDIX+</v>
          </cell>
        </row>
        <row r="8957">
          <cell r="H8957" t="str">
            <v>2R126.2</v>
          </cell>
          <cell r="I8957" t="str">
            <v>S2_CHR_FE_MDIX-</v>
          </cell>
        </row>
        <row r="8958">
          <cell r="H8958" t="str">
            <v>2R130.1</v>
          </cell>
          <cell r="I8958" t="str">
            <v>S2_CHR_FE_MDI+</v>
          </cell>
        </row>
        <row r="8959">
          <cell r="H8959" t="str">
            <v>2R130.2</v>
          </cell>
          <cell r="I8959" t="str">
            <v>S2_CHR_FE_MDI-</v>
          </cell>
        </row>
        <row r="8960">
          <cell r="H8960" t="str">
            <v>2R133.1</v>
          </cell>
          <cell r="I8960" t="str">
            <v>S2_MCT2</v>
          </cell>
        </row>
        <row r="8961">
          <cell r="H8961" t="str">
            <v>2R133.2</v>
          </cell>
          <cell r="I8961" t="str">
            <v>S2_MCT_RC</v>
          </cell>
        </row>
        <row r="8962">
          <cell r="H8962" t="str">
            <v>2R134.1</v>
          </cell>
          <cell r="I8962" t="str">
            <v>S2_MCT1</v>
          </cell>
        </row>
        <row r="8963">
          <cell r="H8963" t="str">
            <v>2R134.2</v>
          </cell>
          <cell r="I8963" t="str">
            <v>S2_MCT_RC</v>
          </cell>
        </row>
        <row r="8964">
          <cell r="H8964" t="str">
            <v>2R135.1</v>
          </cell>
          <cell r="I8964" t="str">
            <v>SG2_MCT1</v>
          </cell>
        </row>
        <row r="8965">
          <cell r="H8965" t="str">
            <v>2R135.2</v>
          </cell>
          <cell r="I8965" t="str">
            <v>SG2_MCT_RC</v>
          </cell>
        </row>
        <row r="8966">
          <cell r="H8966" t="str">
            <v>2R136.1</v>
          </cell>
          <cell r="I8966" t="str">
            <v>SG2_MCT2</v>
          </cell>
        </row>
        <row r="8967">
          <cell r="H8967" t="str">
            <v>2R136.2</v>
          </cell>
          <cell r="I8967" t="str">
            <v>SG2_MCT_RC</v>
          </cell>
        </row>
        <row r="8968">
          <cell r="H8968" t="str">
            <v>2R137.1</v>
          </cell>
          <cell r="I8968" t="str">
            <v>S2_U6_VDD</v>
          </cell>
        </row>
        <row r="8969">
          <cell r="H8969" t="str">
            <v>2R137.2</v>
          </cell>
          <cell r="I8969" t="str">
            <v>S2_H_SW_CTRL</v>
          </cell>
        </row>
        <row r="8970">
          <cell r="H8970" t="str">
            <v>2R138.1</v>
          </cell>
          <cell r="I8970" t="str">
            <v>DGND</v>
          </cell>
        </row>
        <row r="8971">
          <cell r="H8971" t="str">
            <v>2R138.2</v>
          </cell>
          <cell r="I8971" t="str">
            <v>S2_L_SW_CTRL</v>
          </cell>
        </row>
        <row r="8972">
          <cell r="H8972" t="str">
            <v>2T12.2</v>
          </cell>
          <cell r="I8972" t="str">
            <v>S2_MCT1</v>
          </cell>
        </row>
        <row r="8973">
          <cell r="H8973" t="str">
            <v>2T12.7</v>
          </cell>
          <cell r="I8973" t="str">
            <v>S2_MCT2</v>
          </cell>
        </row>
        <row r="8974">
          <cell r="H8974" t="str">
            <v>2T12.1</v>
          </cell>
          <cell r="I8974" t="str">
            <v>S2_U2_FE_MDIX+</v>
          </cell>
        </row>
        <row r="8975">
          <cell r="H8975" t="str">
            <v>2T12.3</v>
          </cell>
          <cell r="I8975" t="str">
            <v>S2_U2_FE_MDIX-</v>
          </cell>
        </row>
        <row r="8976">
          <cell r="H8976" t="str">
            <v>2T12.6</v>
          </cell>
          <cell r="I8976" t="str">
            <v>S2_U2_FE_MDI+</v>
          </cell>
        </row>
        <row r="8977">
          <cell r="H8977" t="str">
            <v>2T12.8</v>
          </cell>
          <cell r="I8977" t="str">
            <v>S2_U2_FE_MDI-</v>
          </cell>
        </row>
        <row r="8978">
          <cell r="H8978" t="str">
            <v>2T12.4</v>
          </cell>
          <cell r="I8978">
            <v>0</v>
          </cell>
        </row>
        <row r="8979">
          <cell r="H8979" t="str">
            <v>2T12.5</v>
          </cell>
          <cell r="I8979">
            <v>0</v>
          </cell>
        </row>
        <row r="8980">
          <cell r="H8980" t="str">
            <v>2T12.12</v>
          </cell>
          <cell r="I8980">
            <v>0</v>
          </cell>
        </row>
        <row r="8981">
          <cell r="H8981" t="str">
            <v>2T12.13</v>
          </cell>
          <cell r="I8981">
            <v>0</v>
          </cell>
        </row>
        <row r="8982">
          <cell r="H8982" t="str">
            <v>2T12.15</v>
          </cell>
          <cell r="I8982" t="str">
            <v>S2_TCT</v>
          </cell>
        </row>
        <row r="8983">
          <cell r="H8983" t="str">
            <v>2T12.10</v>
          </cell>
          <cell r="I8983" t="str">
            <v>S2_TCT</v>
          </cell>
        </row>
        <row r="8984">
          <cell r="H8984" t="str">
            <v>2T12.16</v>
          </cell>
          <cell r="I8984" t="str">
            <v>S2_U1_FE_MDIX+</v>
          </cell>
        </row>
        <row r="8985">
          <cell r="H8985" t="str">
            <v>2T12.14</v>
          </cell>
          <cell r="I8985" t="str">
            <v>S2_U1_FE_MDIX-</v>
          </cell>
        </row>
        <row r="8986">
          <cell r="H8986" t="str">
            <v>2T12.11</v>
          </cell>
          <cell r="I8986" t="str">
            <v>S2_U1_FE_MDI+</v>
          </cell>
        </row>
        <row r="8987">
          <cell r="H8987" t="str">
            <v>2T12.9</v>
          </cell>
          <cell r="I8987" t="str">
            <v>S2_U1_FE_MDI-</v>
          </cell>
        </row>
        <row r="8988">
          <cell r="H8988" t="str">
            <v>2T13.2</v>
          </cell>
          <cell r="I8988" t="str">
            <v>SG2_MCT1</v>
          </cell>
        </row>
        <row r="8989">
          <cell r="H8989" t="str">
            <v>2T13.7</v>
          </cell>
          <cell r="I8989" t="str">
            <v>SG2_MCT2</v>
          </cell>
        </row>
        <row r="8990">
          <cell r="H8990" t="str">
            <v>2T13.1</v>
          </cell>
          <cell r="I8990" t="str">
            <v>SG2_U2_FE_MDIX+</v>
          </cell>
        </row>
        <row r="8991">
          <cell r="H8991" t="str">
            <v>2T13.3</v>
          </cell>
          <cell r="I8991" t="str">
            <v>SG2_U2_FE_MDIX-</v>
          </cell>
        </row>
        <row r="8992">
          <cell r="H8992" t="str">
            <v>2T13.6</v>
          </cell>
          <cell r="I8992" t="str">
            <v>SG2_U2_FE_MDI+</v>
          </cell>
        </row>
        <row r="8993">
          <cell r="H8993" t="str">
            <v>2T13.8</v>
          </cell>
          <cell r="I8993" t="str">
            <v>SG2_U2_FE_MDI-</v>
          </cell>
        </row>
        <row r="8994">
          <cell r="H8994" t="str">
            <v>2T13.4</v>
          </cell>
          <cell r="I8994">
            <v>0</v>
          </cell>
        </row>
        <row r="8995">
          <cell r="H8995" t="str">
            <v>2T13.5</v>
          </cell>
          <cell r="I8995">
            <v>0</v>
          </cell>
        </row>
        <row r="8996">
          <cell r="H8996" t="str">
            <v>2T13.12</v>
          </cell>
          <cell r="I8996">
            <v>0</v>
          </cell>
        </row>
        <row r="8997">
          <cell r="H8997" t="str">
            <v>2T13.13</v>
          </cell>
          <cell r="I8997">
            <v>0</v>
          </cell>
        </row>
        <row r="8998">
          <cell r="H8998" t="str">
            <v>2T13.15</v>
          </cell>
          <cell r="I8998" t="str">
            <v>SG2_TCT</v>
          </cell>
        </row>
        <row r="8999">
          <cell r="H8999" t="str">
            <v>2T13.10</v>
          </cell>
          <cell r="I8999" t="str">
            <v>SG2_TCT</v>
          </cell>
        </row>
        <row r="9000">
          <cell r="H9000" t="str">
            <v>2T13.16</v>
          </cell>
          <cell r="I9000" t="str">
            <v>SG2_U1_FE_MDIX+</v>
          </cell>
        </row>
        <row r="9001">
          <cell r="H9001" t="str">
            <v>2T13.14</v>
          </cell>
          <cell r="I9001" t="str">
            <v>SG2_U1_FE_MDIX-</v>
          </cell>
        </row>
        <row r="9002">
          <cell r="H9002" t="str">
            <v>2T13.11</v>
          </cell>
          <cell r="I9002" t="str">
            <v>SG2_U1_FE_MDI+</v>
          </cell>
        </row>
        <row r="9003">
          <cell r="H9003" t="str">
            <v>2T13.9</v>
          </cell>
          <cell r="I9003" t="str">
            <v>SG2_U1_FE_MDI-</v>
          </cell>
        </row>
        <row r="9004">
          <cell r="H9004" t="str">
            <v>2U6.61</v>
          </cell>
          <cell r="I9004" t="str">
            <v>S2_U4_FE_MDIX+</v>
          </cell>
        </row>
        <row r="9005">
          <cell r="H9005" t="str">
            <v>2U6.59</v>
          </cell>
          <cell r="I9005" t="str">
            <v>S2_LB_FE_MDIX+</v>
          </cell>
        </row>
        <row r="9006">
          <cell r="H9006" t="str">
            <v>2U6.60</v>
          </cell>
          <cell r="I9006" t="str">
            <v>S2_U4_FE_MDIX-</v>
          </cell>
        </row>
        <row r="9007">
          <cell r="H9007" t="str">
            <v>2U6.58</v>
          </cell>
          <cell r="I9007" t="str">
            <v>S2_LB_FE_MDIX-</v>
          </cell>
        </row>
        <row r="9008">
          <cell r="H9008" t="str">
            <v>2U6.55</v>
          </cell>
          <cell r="I9008" t="str">
            <v>S2_U4_FE_MDI+</v>
          </cell>
        </row>
        <row r="9009">
          <cell r="H9009" t="str">
            <v>2U6.53</v>
          </cell>
          <cell r="I9009" t="str">
            <v>S2_LB_FE_MDI+</v>
          </cell>
        </row>
        <row r="9010">
          <cell r="H9010" t="str">
            <v>2U6.54</v>
          </cell>
          <cell r="I9010" t="str">
            <v>S2_U4_FE_MDI-</v>
          </cell>
        </row>
        <row r="9011">
          <cell r="H9011" t="str">
            <v>2U6.52</v>
          </cell>
          <cell r="I9011" t="str">
            <v>S2_LB_FE_MDI-</v>
          </cell>
        </row>
        <row r="9012">
          <cell r="H9012" t="str">
            <v>2U6.49</v>
          </cell>
          <cell r="I9012">
            <v>0</v>
          </cell>
        </row>
        <row r="9013">
          <cell r="H9013" t="str">
            <v>2U6.47</v>
          </cell>
          <cell r="I9013">
            <v>0</v>
          </cell>
        </row>
        <row r="9014">
          <cell r="H9014" t="str">
            <v>2U6.48</v>
          </cell>
          <cell r="I9014">
            <v>0</v>
          </cell>
        </row>
        <row r="9015">
          <cell r="H9015" t="str">
            <v>2U6.46</v>
          </cell>
          <cell r="I9015">
            <v>0</v>
          </cell>
        </row>
        <row r="9016">
          <cell r="H9016" t="str">
            <v>2U6.45</v>
          </cell>
          <cell r="I9016" t="str">
            <v>SG2_U3_FE_MDIX+</v>
          </cell>
        </row>
        <row r="9017">
          <cell r="H9017" t="str">
            <v>2U6.43</v>
          </cell>
          <cell r="I9017" t="str">
            <v>S2_LB_FE_MDI+</v>
          </cell>
        </row>
        <row r="9018">
          <cell r="H9018" t="str">
            <v>2U6.44</v>
          </cell>
          <cell r="I9018" t="str">
            <v>SG2_U3_FE_MDIX-</v>
          </cell>
        </row>
        <row r="9019">
          <cell r="H9019" t="str">
            <v>2U6.42</v>
          </cell>
          <cell r="I9019" t="str">
            <v>S2_LB_FE_MDI-</v>
          </cell>
        </row>
        <row r="9020">
          <cell r="H9020" t="str">
            <v>2U6.39</v>
          </cell>
          <cell r="I9020" t="str">
            <v>SG2_U3_FE_MDI+</v>
          </cell>
        </row>
        <row r="9021">
          <cell r="H9021" t="str">
            <v>2U6.37</v>
          </cell>
          <cell r="I9021" t="str">
            <v>S2_LB_FE_MDIX+</v>
          </cell>
        </row>
        <row r="9022">
          <cell r="H9022" t="str">
            <v>2U6.38</v>
          </cell>
          <cell r="I9022" t="str">
            <v>SG2_U3_FE_MDI-</v>
          </cell>
        </row>
        <row r="9023">
          <cell r="H9023" t="str">
            <v>2U6.36</v>
          </cell>
          <cell r="I9023" t="str">
            <v>S2_LB_FE_MDIX-</v>
          </cell>
        </row>
        <row r="9024">
          <cell r="H9024" t="str">
            <v>2U6.6</v>
          </cell>
          <cell r="I9024" t="str">
            <v>S2_U3_FE_MDIX+</v>
          </cell>
        </row>
        <row r="9025">
          <cell r="H9025" t="str">
            <v>2U6.7</v>
          </cell>
          <cell r="I9025" t="str">
            <v>S2_U3_FE_MDIX-</v>
          </cell>
        </row>
        <row r="9026">
          <cell r="H9026" t="str">
            <v>2U6.12</v>
          </cell>
          <cell r="I9026" t="str">
            <v>S2_U3_FE_MDI+</v>
          </cell>
        </row>
        <row r="9027">
          <cell r="H9027" t="str">
            <v>2U6.13</v>
          </cell>
          <cell r="I9027" t="str">
            <v>S2_U3_FE_MDI-</v>
          </cell>
        </row>
        <row r="9028">
          <cell r="H9028" t="str">
            <v>2U6.18</v>
          </cell>
          <cell r="I9028">
            <v>0</v>
          </cell>
        </row>
        <row r="9029">
          <cell r="H9029" t="str">
            <v>2U6.19</v>
          </cell>
          <cell r="I9029">
            <v>0</v>
          </cell>
        </row>
        <row r="9030">
          <cell r="H9030" t="str">
            <v>2U6.21</v>
          </cell>
          <cell r="I9030" t="str">
            <v>SG2_U2_FE_MDIX+</v>
          </cell>
        </row>
        <row r="9031">
          <cell r="H9031" t="str">
            <v>2U6.22</v>
          </cell>
          <cell r="I9031" t="str">
            <v>SG2_U2_FE_MDIX-</v>
          </cell>
        </row>
        <row r="9032">
          <cell r="H9032" t="str">
            <v>2U6.27</v>
          </cell>
          <cell r="I9032" t="str">
            <v>SG2_U2_FE_MDI+</v>
          </cell>
        </row>
        <row r="9033">
          <cell r="H9033" t="str">
            <v>2U6.28</v>
          </cell>
          <cell r="I9033" t="str">
            <v>SG2_U2_FE_MDI-</v>
          </cell>
        </row>
        <row r="9034">
          <cell r="H9034" t="str">
            <v>2U6.1</v>
          </cell>
          <cell r="I9034" t="str">
            <v>DGND</v>
          </cell>
        </row>
        <row r="9035">
          <cell r="H9035" t="str">
            <v>2U6.3</v>
          </cell>
          <cell r="I9035" t="str">
            <v>DGND</v>
          </cell>
        </row>
        <row r="9036">
          <cell r="H9036" t="str">
            <v>2U6.4</v>
          </cell>
          <cell r="I9036" t="str">
            <v>DGND</v>
          </cell>
        </row>
        <row r="9037">
          <cell r="H9037" t="str">
            <v>2U6.5</v>
          </cell>
          <cell r="I9037" t="str">
            <v>DGND</v>
          </cell>
        </row>
        <row r="9038">
          <cell r="H9038" t="str">
            <v>2U6.9</v>
          </cell>
          <cell r="I9038" t="str">
            <v>DGND</v>
          </cell>
        </row>
        <row r="9039">
          <cell r="H9039" t="str">
            <v>2U6.14</v>
          </cell>
          <cell r="I9039" t="str">
            <v>DGND</v>
          </cell>
        </row>
        <row r="9040">
          <cell r="H9040" t="str">
            <v>2U6.17</v>
          </cell>
          <cell r="I9040" t="str">
            <v>DGND</v>
          </cell>
        </row>
        <row r="9041">
          <cell r="H9041" t="str">
            <v>2U6.23</v>
          </cell>
          <cell r="I9041" t="str">
            <v>DGND</v>
          </cell>
        </row>
        <row r="9042">
          <cell r="H9042" t="str">
            <v>2U6.29</v>
          </cell>
          <cell r="I9042" t="str">
            <v>DGND</v>
          </cell>
        </row>
        <row r="9043">
          <cell r="H9043" t="str">
            <v>2U6.30</v>
          </cell>
          <cell r="I9043" t="str">
            <v>DGND</v>
          </cell>
        </row>
        <row r="9044">
          <cell r="H9044" t="str">
            <v>2U6.32</v>
          </cell>
          <cell r="I9044" t="str">
            <v>DGND</v>
          </cell>
        </row>
        <row r="9045">
          <cell r="H9045" t="str">
            <v>2U6.34</v>
          </cell>
          <cell r="I9045" t="str">
            <v>DGND</v>
          </cell>
        </row>
        <row r="9046">
          <cell r="H9046" t="str">
            <v>2U6.35</v>
          </cell>
          <cell r="I9046" t="str">
            <v>DGND</v>
          </cell>
        </row>
        <row r="9047">
          <cell r="H9047" t="str">
            <v>2U6.41</v>
          </cell>
          <cell r="I9047" t="str">
            <v>DGND</v>
          </cell>
        </row>
        <row r="9048">
          <cell r="H9048" t="str">
            <v>2U6.50</v>
          </cell>
          <cell r="I9048" t="str">
            <v>DGND</v>
          </cell>
        </row>
        <row r="9049">
          <cell r="H9049" t="str">
            <v>2U6.51</v>
          </cell>
          <cell r="I9049" t="str">
            <v>DGND</v>
          </cell>
        </row>
        <row r="9050">
          <cell r="H9050" t="str">
            <v>2U6.57</v>
          </cell>
          <cell r="I9050" t="str">
            <v>DGND</v>
          </cell>
        </row>
        <row r="9051">
          <cell r="H9051" t="str">
            <v>2U6.62</v>
          </cell>
          <cell r="I9051" t="str">
            <v>DGND</v>
          </cell>
        </row>
        <row r="9052">
          <cell r="H9052" t="str">
            <v>2U6.63</v>
          </cell>
          <cell r="I9052" t="str">
            <v>DGND</v>
          </cell>
        </row>
        <row r="9053">
          <cell r="H9053" t="str">
            <v>2U6.10</v>
          </cell>
          <cell r="I9053" t="str">
            <v>S2_HSD093</v>
          </cell>
        </row>
        <row r="9054">
          <cell r="H9054" t="str">
            <v>2U6.25</v>
          </cell>
          <cell r="I9054" t="str">
            <v>S2_HSD093</v>
          </cell>
        </row>
        <row r="9055">
          <cell r="H9055" t="str">
            <v>2U6.2</v>
          </cell>
          <cell r="I9055" t="str">
            <v>S2_U6_VDD</v>
          </cell>
        </row>
        <row r="9056">
          <cell r="H9056" t="str">
            <v>2U6.8</v>
          </cell>
          <cell r="I9056" t="str">
            <v>S2_U6_VDD</v>
          </cell>
        </row>
        <row r="9057">
          <cell r="H9057" t="str">
            <v>2U6.11</v>
          </cell>
          <cell r="I9057" t="str">
            <v>S2_U6_VDD</v>
          </cell>
        </row>
        <row r="9058">
          <cell r="H9058" t="str">
            <v>2U6.15</v>
          </cell>
          <cell r="I9058" t="str">
            <v>S2_U6_VDD</v>
          </cell>
        </row>
        <row r="9059">
          <cell r="H9059" t="str">
            <v>2U6.16</v>
          </cell>
          <cell r="I9059" t="str">
            <v>S2_U6_VDD</v>
          </cell>
        </row>
        <row r="9060">
          <cell r="H9060" t="str">
            <v>2U6.20</v>
          </cell>
          <cell r="I9060" t="str">
            <v>S2_U6_VDD</v>
          </cell>
        </row>
        <row r="9061">
          <cell r="H9061" t="str">
            <v>2U6.24</v>
          </cell>
          <cell r="I9061" t="str">
            <v>S2_U6_VDD</v>
          </cell>
        </row>
        <row r="9062">
          <cell r="H9062" t="str">
            <v>2U6.26</v>
          </cell>
          <cell r="I9062" t="str">
            <v>S2_U6_VDD</v>
          </cell>
        </row>
        <row r="9063">
          <cell r="H9063" t="str">
            <v>2U6.31</v>
          </cell>
          <cell r="I9063" t="str">
            <v>S2_U6_VDD</v>
          </cell>
        </row>
        <row r="9064">
          <cell r="H9064" t="str">
            <v>2U6.33</v>
          </cell>
          <cell r="I9064" t="str">
            <v>S2_U6_VDD</v>
          </cell>
        </row>
        <row r="9065">
          <cell r="H9065" t="str">
            <v>2U6.40</v>
          </cell>
          <cell r="I9065" t="str">
            <v>S2_U6_VDD</v>
          </cell>
        </row>
        <row r="9066">
          <cell r="H9066" t="str">
            <v>2U6.56</v>
          </cell>
          <cell r="I9066" t="str">
            <v>S2_U6_VDD</v>
          </cell>
        </row>
        <row r="9067">
          <cell r="H9067" t="str">
            <v>2U6.64</v>
          </cell>
          <cell r="I9067" t="str">
            <v>S2_U6_VDD</v>
          </cell>
        </row>
        <row r="9068">
          <cell r="H9068" t="str">
            <v>S2_SW_CTRL.1</v>
          </cell>
          <cell r="I9068" t="str">
            <v>S2_H_SW_CTRL</v>
          </cell>
        </row>
        <row r="9069">
          <cell r="H9069" t="str">
            <v>S2_SW_CTRL.2</v>
          </cell>
          <cell r="I9069" t="str">
            <v>S2_HSD093</v>
          </cell>
        </row>
        <row r="9070">
          <cell r="H9070" t="str">
            <v>S2_SW_CTRL.3</v>
          </cell>
          <cell r="I9070" t="str">
            <v>S2_L_SW_CTRL</v>
          </cell>
        </row>
        <row r="9071">
          <cell r="H9071" t="str">
            <v>SITE2.B7</v>
          </cell>
          <cell r="I9071" t="str">
            <v>S2_FE_MDI-</v>
          </cell>
        </row>
        <row r="9072">
          <cell r="H9072" t="str">
            <v>SITE2.A6</v>
          </cell>
          <cell r="I9072" t="str">
            <v>S2_FE_MDIX-</v>
          </cell>
        </row>
        <row r="9073">
          <cell r="H9073" t="str">
            <v>SITE2.B8</v>
          </cell>
          <cell r="I9073" t="str">
            <v>S2_FE_MDI+</v>
          </cell>
        </row>
        <row r="9074">
          <cell r="H9074" t="str">
            <v>SITE2.A7</v>
          </cell>
          <cell r="I9074" t="str">
            <v>S2_FE_MDIX+</v>
          </cell>
        </row>
        <row r="9075">
          <cell r="H9075" t="str">
            <v>2K180.10</v>
          </cell>
          <cell r="I9075" t="str">
            <v>S2_R_P0_TXEN</v>
          </cell>
        </row>
        <row r="9076">
          <cell r="H9076" t="str">
            <v>2K180.6</v>
          </cell>
          <cell r="I9076" t="str">
            <v>S2_R_P0_TXD0</v>
          </cell>
        </row>
        <row r="9077">
          <cell r="H9077" t="str">
            <v>2K180.3</v>
          </cell>
          <cell r="I9077" t="str">
            <v>DGND</v>
          </cell>
        </row>
        <row r="9078">
          <cell r="H9078" t="str">
            <v>2K180.2</v>
          </cell>
          <cell r="I9078" t="str">
            <v>S2_SCANA_HSD212</v>
          </cell>
        </row>
        <row r="9079">
          <cell r="H9079" t="str">
            <v>2K180.9</v>
          </cell>
          <cell r="I9079" t="str">
            <v>SG2_P0_RXDV</v>
          </cell>
        </row>
        <row r="9080">
          <cell r="H9080" t="str">
            <v>2K180.4</v>
          </cell>
          <cell r="I9080" t="str">
            <v>S2_SCANA_HSD213</v>
          </cell>
        </row>
        <row r="9081">
          <cell r="H9081" t="str">
            <v>2K180.7</v>
          </cell>
          <cell r="I9081" t="str">
            <v>S2_1_P0_TXD0</v>
          </cell>
        </row>
        <row r="9082">
          <cell r="H9082" t="str">
            <v>2K180.1</v>
          </cell>
          <cell r="I9082" t="str">
            <v>S2_K180</v>
          </cell>
        </row>
        <row r="9083">
          <cell r="H9083" t="str">
            <v>2K180.5</v>
          </cell>
          <cell r="I9083" t="str">
            <v>S2_K180</v>
          </cell>
        </row>
        <row r="9084">
          <cell r="H9084" t="str">
            <v>2K180.8</v>
          </cell>
          <cell r="I9084" t="str">
            <v>VP5</v>
          </cell>
        </row>
        <row r="9085">
          <cell r="H9085" t="str">
            <v>2K181.10</v>
          </cell>
          <cell r="I9085" t="str">
            <v>S2_R_P0_TXD1</v>
          </cell>
        </row>
        <row r="9086">
          <cell r="H9086" t="str">
            <v>2K181.6</v>
          </cell>
          <cell r="I9086" t="str">
            <v>S2_R_P0_TXC</v>
          </cell>
        </row>
        <row r="9087">
          <cell r="H9087" t="str">
            <v>2K181.3</v>
          </cell>
          <cell r="I9087" t="str">
            <v>DGND</v>
          </cell>
        </row>
        <row r="9088">
          <cell r="H9088" t="str">
            <v>2K181.2</v>
          </cell>
          <cell r="I9088" t="str">
            <v>S2_SCANA_HSD214</v>
          </cell>
        </row>
        <row r="9089">
          <cell r="H9089" t="str">
            <v>2K181.9</v>
          </cell>
          <cell r="I9089" t="str">
            <v>S2_1_P0_TXD1</v>
          </cell>
        </row>
        <row r="9090">
          <cell r="H9090" t="str">
            <v>2K181.4</v>
          </cell>
          <cell r="I9090" t="str">
            <v>S2_SCANA_HSD215</v>
          </cell>
        </row>
        <row r="9091">
          <cell r="H9091" t="str">
            <v>2K181.7</v>
          </cell>
          <cell r="I9091" t="str">
            <v>S2_1_P0_TXC</v>
          </cell>
        </row>
        <row r="9092">
          <cell r="H9092" t="str">
            <v>2K181.1</v>
          </cell>
          <cell r="I9092" t="str">
            <v>S2_K181</v>
          </cell>
        </row>
        <row r="9093">
          <cell r="H9093" t="str">
            <v>2K181.5</v>
          </cell>
          <cell r="I9093" t="str">
            <v>S2_K181</v>
          </cell>
        </row>
        <row r="9094">
          <cell r="H9094" t="str">
            <v>2K181.8</v>
          </cell>
          <cell r="I9094" t="str">
            <v>VP5</v>
          </cell>
        </row>
        <row r="9095">
          <cell r="H9095" t="str">
            <v>2K182.10</v>
          </cell>
          <cell r="I9095" t="str">
            <v>S2_R_P0_TXD2</v>
          </cell>
        </row>
        <row r="9096">
          <cell r="H9096" t="str">
            <v>2K182.6</v>
          </cell>
          <cell r="I9096" t="str">
            <v>S2_R_P0_RXD0</v>
          </cell>
        </row>
        <row r="9097">
          <cell r="H9097" t="str">
            <v>2K182.3</v>
          </cell>
          <cell r="I9097" t="str">
            <v>DGND</v>
          </cell>
        </row>
        <row r="9098">
          <cell r="H9098" t="str">
            <v>2K182.2</v>
          </cell>
          <cell r="I9098" t="str">
            <v>S2_SCANA_HSD216</v>
          </cell>
        </row>
        <row r="9099">
          <cell r="H9099" t="str">
            <v>2K182.9</v>
          </cell>
          <cell r="I9099" t="str">
            <v>S2_1_P0_TXD2</v>
          </cell>
        </row>
        <row r="9100">
          <cell r="H9100" t="str">
            <v>2K182.4</v>
          </cell>
          <cell r="I9100" t="str">
            <v>S2_SCANA_HSD217</v>
          </cell>
        </row>
        <row r="9101">
          <cell r="H9101" t="str">
            <v>2K182.7</v>
          </cell>
          <cell r="I9101" t="str">
            <v>SG2_P0_TXD0</v>
          </cell>
        </row>
        <row r="9102">
          <cell r="H9102" t="str">
            <v>2K182.1</v>
          </cell>
          <cell r="I9102" t="str">
            <v>S2_K182</v>
          </cell>
        </row>
        <row r="9103">
          <cell r="H9103" t="str">
            <v>2K182.5</v>
          </cell>
          <cell r="I9103" t="str">
            <v>S2_K182</v>
          </cell>
        </row>
        <row r="9104">
          <cell r="H9104" t="str">
            <v>2K182.8</v>
          </cell>
          <cell r="I9104" t="str">
            <v>VP5</v>
          </cell>
        </row>
        <row r="9105">
          <cell r="H9105" t="str">
            <v>2K183.10</v>
          </cell>
          <cell r="I9105" t="str">
            <v>S2_R_P0_TXD3</v>
          </cell>
        </row>
        <row r="9106">
          <cell r="H9106" t="str">
            <v>2K183.6</v>
          </cell>
          <cell r="I9106" t="str">
            <v>S2_R_P0_RXER</v>
          </cell>
        </row>
        <row r="9107">
          <cell r="H9107" t="str">
            <v>2K183.3</v>
          </cell>
          <cell r="I9107" t="str">
            <v>DGND</v>
          </cell>
        </row>
        <row r="9108">
          <cell r="H9108" t="str">
            <v>2K183.2</v>
          </cell>
          <cell r="I9108" t="str">
            <v>S2_SCANA_HSD218</v>
          </cell>
        </row>
        <row r="9109">
          <cell r="H9109" t="str">
            <v>2K183.9</v>
          </cell>
          <cell r="I9109" t="str">
            <v>S2_1_P0_TXD3</v>
          </cell>
        </row>
        <row r="9110">
          <cell r="H9110" t="str">
            <v>2K183.4</v>
          </cell>
          <cell r="I9110" t="str">
            <v>S2_SCAND_HSD219</v>
          </cell>
        </row>
        <row r="9111">
          <cell r="H9111" t="str">
            <v>2K183.7</v>
          </cell>
          <cell r="I9111" t="str">
            <v>DGND</v>
          </cell>
        </row>
        <row r="9112">
          <cell r="H9112" t="str">
            <v>2K183.1</v>
          </cell>
          <cell r="I9112" t="str">
            <v>S2_K183</v>
          </cell>
        </row>
        <row r="9113">
          <cell r="H9113" t="str">
            <v>2K183.5</v>
          </cell>
          <cell r="I9113" t="str">
            <v>S2_K183</v>
          </cell>
        </row>
        <row r="9114">
          <cell r="H9114" t="str">
            <v>2K183.8</v>
          </cell>
          <cell r="I9114" t="str">
            <v>VP5</v>
          </cell>
        </row>
        <row r="9115">
          <cell r="H9115" t="str">
            <v>2K229.10</v>
          </cell>
          <cell r="I9115" t="str">
            <v>S2_1_P0_TXD0</v>
          </cell>
        </row>
        <row r="9116">
          <cell r="H9116" t="str">
            <v>2K229.6</v>
          </cell>
          <cell r="I9116" t="str">
            <v>S2_1_P0_TXD1</v>
          </cell>
        </row>
        <row r="9117">
          <cell r="H9117" t="str">
            <v>2K229.3</v>
          </cell>
          <cell r="I9117" t="str">
            <v>DGND</v>
          </cell>
        </row>
        <row r="9118">
          <cell r="H9118" t="str">
            <v>2K229.2</v>
          </cell>
          <cell r="I9118" t="str">
            <v>SD2_P0_TXD0_DSP</v>
          </cell>
        </row>
        <row r="9119">
          <cell r="H9119" t="str">
            <v>2K229.9</v>
          </cell>
          <cell r="I9119" t="str">
            <v>SG2_P0_RXD0</v>
          </cell>
        </row>
        <row r="9120">
          <cell r="H9120" t="str">
            <v>2K229.4</v>
          </cell>
          <cell r="I9120" t="str">
            <v>SD2_P0_TXD1_DSP</v>
          </cell>
        </row>
        <row r="9121">
          <cell r="H9121" t="str">
            <v>2K229.7</v>
          </cell>
          <cell r="I9121" t="str">
            <v>SG2_P0_RXD1</v>
          </cell>
        </row>
        <row r="9122">
          <cell r="H9122" t="str">
            <v>2K229.1</v>
          </cell>
          <cell r="I9122" t="str">
            <v>S2_RGMII_CBIT</v>
          </cell>
        </row>
        <row r="9123">
          <cell r="H9123" t="str">
            <v>2K229.5</v>
          </cell>
          <cell r="I9123" t="str">
            <v>S2_RGMII_CBIT</v>
          </cell>
        </row>
        <row r="9124">
          <cell r="H9124" t="str">
            <v>2K229.8</v>
          </cell>
          <cell r="I9124" t="str">
            <v>VP5</v>
          </cell>
        </row>
        <row r="9125">
          <cell r="H9125" t="str">
            <v>2K230.10</v>
          </cell>
          <cell r="I9125" t="str">
            <v>S2_1_P0_TXC</v>
          </cell>
        </row>
        <row r="9126">
          <cell r="H9126" t="str">
            <v>2K230.6</v>
          </cell>
          <cell r="I9126" t="str">
            <v>S2_1_P0_TXD2</v>
          </cell>
        </row>
        <row r="9127">
          <cell r="H9127" t="str">
            <v>2K230.3</v>
          </cell>
          <cell r="I9127" t="str">
            <v>DGND</v>
          </cell>
        </row>
        <row r="9128">
          <cell r="H9128" t="str">
            <v>2K230.2</v>
          </cell>
          <cell r="I9128" t="str">
            <v>SD2_P0_TXC_DSP</v>
          </cell>
        </row>
        <row r="9129">
          <cell r="H9129" t="str">
            <v>2K230.9</v>
          </cell>
          <cell r="I9129" t="str">
            <v>SG2_P0_RXC</v>
          </cell>
        </row>
        <row r="9130">
          <cell r="H9130" t="str">
            <v>2K230.4</v>
          </cell>
          <cell r="I9130" t="str">
            <v>SD2_P0_TXD2_DSP</v>
          </cell>
        </row>
        <row r="9131">
          <cell r="H9131" t="str">
            <v>2K230.7</v>
          </cell>
          <cell r="I9131" t="str">
            <v>SG2_P0_RXD2</v>
          </cell>
        </row>
        <row r="9132">
          <cell r="H9132" t="str">
            <v>2K230.1</v>
          </cell>
          <cell r="I9132" t="str">
            <v>S2_RGMII_CBIT</v>
          </cell>
        </row>
        <row r="9133">
          <cell r="H9133" t="str">
            <v>2K230.5</v>
          </cell>
          <cell r="I9133" t="str">
            <v>S2_RGMII_CBIT</v>
          </cell>
        </row>
        <row r="9134">
          <cell r="H9134" t="str">
            <v>2K230.8</v>
          </cell>
          <cell r="I9134" t="str">
            <v>VP5</v>
          </cell>
        </row>
        <row r="9135">
          <cell r="H9135" t="str">
            <v>2K231.10</v>
          </cell>
          <cell r="I9135" t="str">
            <v>S2_1_P0_TXD3</v>
          </cell>
        </row>
        <row r="9136">
          <cell r="H9136" t="str">
            <v>2K231.6</v>
          </cell>
          <cell r="I9136" t="str">
            <v>S2_R_P0_RXD1</v>
          </cell>
        </row>
        <row r="9137">
          <cell r="H9137" t="str">
            <v>2K231.3</v>
          </cell>
          <cell r="I9137" t="str">
            <v>DGND</v>
          </cell>
        </row>
        <row r="9138">
          <cell r="H9138" t="str">
            <v>2K231.2</v>
          </cell>
          <cell r="I9138" t="str">
            <v>SD2_P0_TXD3_DSP</v>
          </cell>
        </row>
        <row r="9139">
          <cell r="H9139" t="str">
            <v>2K231.9</v>
          </cell>
          <cell r="I9139" t="str">
            <v>SG2_P0_RXD3</v>
          </cell>
        </row>
        <row r="9140">
          <cell r="H9140" t="str">
            <v>2K231.4</v>
          </cell>
          <cell r="I9140" t="str">
            <v>S2_SCANA_HSD207</v>
          </cell>
        </row>
        <row r="9141">
          <cell r="H9141" t="str">
            <v>2K231.7</v>
          </cell>
          <cell r="I9141" t="str">
            <v>SG2_P0_TXD1</v>
          </cell>
        </row>
        <row r="9142">
          <cell r="H9142" t="str">
            <v>2K231.1</v>
          </cell>
          <cell r="I9142" t="str">
            <v>S2_RGMII_CBIT</v>
          </cell>
        </row>
        <row r="9143">
          <cell r="H9143" t="str">
            <v>2K231.5</v>
          </cell>
          <cell r="I9143" t="str">
            <v>S2_RGMII_CBIT</v>
          </cell>
        </row>
        <row r="9144">
          <cell r="H9144" t="str">
            <v>2K231.8</v>
          </cell>
          <cell r="I9144" t="str">
            <v>VP5</v>
          </cell>
        </row>
        <row r="9145">
          <cell r="H9145" t="str">
            <v>2K232.10</v>
          </cell>
          <cell r="I9145" t="str">
            <v>S2_R_P0_RXD3</v>
          </cell>
        </row>
        <row r="9146">
          <cell r="H9146" t="str">
            <v>2K232.6</v>
          </cell>
          <cell r="I9146" t="str">
            <v>S2_R_P0_RXDV</v>
          </cell>
        </row>
        <row r="9147">
          <cell r="H9147" t="str">
            <v>2K232.3</v>
          </cell>
          <cell r="I9147" t="str">
            <v>DGND</v>
          </cell>
        </row>
        <row r="9148">
          <cell r="H9148" t="str">
            <v>2K232.2</v>
          </cell>
          <cell r="I9148" t="str">
            <v>S2_SCANA_HSD208</v>
          </cell>
        </row>
        <row r="9149">
          <cell r="H9149" t="str">
            <v>2K232.9</v>
          </cell>
          <cell r="I9149" t="str">
            <v>SG2_P0_TXD3</v>
          </cell>
        </row>
        <row r="9150">
          <cell r="H9150" t="str">
            <v>2K232.4</v>
          </cell>
          <cell r="I9150" t="str">
            <v>S2_SCAND_HSD209</v>
          </cell>
        </row>
        <row r="9151">
          <cell r="H9151" t="str">
            <v>2K232.7</v>
          </cell>
          <cell r="I9151" t="str">
            <v>SG2_P0_TXEN</v>
          </cell>
        </row>
        <row r="9152">
          <cell r="H9152" t="str">
            <v>2K232.1</v>
          </cell>
          <cell r="I9152" t="str">
            <v>S2_RGMII_CBIT</v>
          </cell>
        </row>
        <row r="9153">
          <cell r="H9153" t="str">
            <v>2K232.5</v>
          </cell>
          <cell r="I9153" t="str">
            <v>S2_RGMII_CBIT</v>
          </cell>
        </row>
        <row r="9154">
          <cell r="H9154" t="str">
            <v>2K232.8</v>
          </cell>
          <cell r="I9154" t="str">
            <v>VP5</v>
          </cell>
        </row>
        <row r="9155">
          <cell r="H9155" t="str">
            <v>2K233.10</v>
          </cell>
          <cell r="I9155" t="str">
            <v>S2_R_P0_RXC</v>
          </cell>
        </row>
        <row r="9156">
          <cell r="H9156" t="str">
            <v>2K233.6</v>
          </cell>
          <cell r="I9156" t="str">
            <v>S2_R_P0_RXD2</v>
          </cell>
        </row>
        <row r="9157">
          <cell r="H9157" t="str">
            <v>2K233.3</v>
          </cell>
          <cell r="I9157" t="str">
            <v>DGND</v>
          </cell>
        </row>
        <row r="9158">
          <cell r="H9158" t="str">
            <v>2K233.2</v>
          </cell>
          <cell r="I9158" t="str">
            <v>S2_SCANA_HSD210</v>
          </cell>
        </row>
        <row r="9159">
          <cell r="H9159" t="str">
            <v>2K233.9</v>
          </cell>
          <cell r="I9159" t="str">
            <v>SG2_P0_TXC</v>
          </cell>
        </row>
        <row r="9160">
          <cell r="H9160" t="str">
            <v>2K233.4</v>
          </cell>
          <cell r="I9160" t="str">
            <v>S2_SCANA_HSD211</v>
          </cell>
        </row>
        <row r="9161">
          <cell r="H9161" t="str">
            <v>2K233.7</v>
          </cell>
          <cell r="I9161" t="str">
            <v>SG2_P0_TXD2</v>
          </cell>
        </row>
        <row r="9162">
          <cell r="H9162" t="str">
            <v>2K233.1</v>
          </cell>
          <cell r="I9162" t="str">
            <v>S2_RGMII_CBIT</v>
          </cell>
        </row>
        <row r="9163">
          <cell r="H9163" t="str">
            <v>2K233.5</v>
          </cell>
          <cell r="I9163" t="str">
            <v>S2_RGMII_CBIT</v>
          </cell>
        </row>
        <row r="9164">
          <cell r="H9164" t="str">
            <v>2K233.8</v>
          </cell>
          <cell r="I9164" t="str">
            <v>VP5</v>
          </cell>
        </row>
        <row r="9165">
          <cell r="H9165" t="str">
            <v>2Q180.1</v>
          </cell>
          <cell r="I9165" t="str">
            <v>S2_QB_K180</v>
          </cell>
        </row>
        <row r="9166">
          <cell r="H9166" t="str">
            <v>2Q180.3</v>
          </cell>
          <cell r="I9166" t="str">
            <v>S2_K180</v>
          </cell>
        </row>
        <row r="9167">
          <cell r="H9167" t="str">
            <v>2Q180.2</v>
          </cell>
          <cell r="I9167" t="str">
            <v>DGND</v>
          </cell>
        </row>
        <row r="9168">
          <cell r="H9168" t="str">
            <v>2Q181.1</v>
          </cell>
          <cell r="I9168" t="str">
            <v>S2_QB_K181</v>
          </cell>
        </row>
        <row r="9169">
          <cell r="H9169" t="str">
            <v>2Q181.3</v>
          </cell>
          <cell r="I9169" t="str">
            <v>S2_K181</v>
          </cell>
        </row>
        <row r="9170">
          <cell r="H9170" t="str">
            <v>2Q181.2</v>
          </cell>
          <cell r="I9170" t="str">
            <v>DGND</v>
          </cell>
        </row>
        <row r="9171">
          <cell r="H9171" t="str">
            <v>2Q182.1</v>
          </cell>
          <cell r="I9171" t="str">
            <v>S2_QB_K182</v>
          </cell>
        </row>
        <row r="9172">
          <cell r="H9172" t="str">
            <v>2Q182.3</v>
          </cell>
          <cell r="I9172" t="str">
            <v>S2_K182</v>
          </cell>
        </row>
        <row r="9173">
          <cell r="H9173" t="str">
            <v>2Q182.2</v>
          </cell>
          <cell r="I9173" t="str">
            <v>DGND</v>
          </cell>
        </row>
        <row r="9174">
          <cell r="H9174" t="str">
            <v>2Q183.1</v>
          </cell>
          <cell r="I9174" t="str">
            <v>S2_QB_K183</v>
          </cell>
        </row>
        <row r="9175">
          <cell r="H9175" t="str">
            <v>2Q183.3</v>
          </cell>
          <cell r="I9175" t="str">
            <v>S2_K183</v>
          </cell>
        </row>
        <row r="9176">
          <cell r="H9176" t="str">
            <v>2Q183.2</v>
          </cell>
          <cell r="I9176" t="str">
            <v>DGND</v>
          </cell>
        </row>
        <row r="9177">
          <cell r="H9177" t="str">
            <v>2Q229.1</v>
          </cell>
          <cell r="I9177" t="str">
            <v>S2_QB_K229</v>
          </cell>
        </row>
        <row r="9178">
          <cell r="H9178" t="str">
            <v>2Q229.3</v>
          </cell>
          <cell r="I9178" t="str">
            <v>S2_RGMII_CBIT</v>
          </cell>
        </row>
        <row r="9179">
          <cell r="H9179" t="str">
            <v>2Q229.2</v>
          </cell>
          <cell r="I9179" t="str">
            <v>DGND</v>
          </cell>
        </row>
        <row r="9180">
          <cell r="H9180" t="str">
            <v>2RQ180.1</v>
          </cell>
          <cell r="I9180" t="str">
            <v>S2_QB_K180</v>
          </cell>
        </row>
        <row r="9181">
          <cell r="H9181" t="str">
            <v>2RQ180.2</v>
          </cell>
          <cell r="I9181" t="str">
            <v>SC_HSD_K180</v>
          </cell>
        </row>
        <row r="9182">
          <cell r="H9182" t="str">
            <v>2RQ181.1</v>
          </cell>
          <cell r="I9182" t="str">
            <v>S2_QB_K181</v>
          </cell>
        </row>
        <row r="9183">
          <cell r="H9183" t="str">
            <v>2RQ181.2</v>
          </cell>
          <cell r="I9183" t="str">
            <v>SC_HSD_K181</v>
          </cell>
        </row>
        <row r="9184">
          <cell r="H9184" t="str">
            <v>2RQ182.1</v>
          </cell>
          <cell r="I9184" t="str">
            <v>S2_QB_K182</v>
          </cell>
        </row>
        <row r="9185">
          <cell r="H9185" t="str">
            <v>2RQ182.2</v>
          </cell>
          <cell r="I9185" t="str">
            <v>SC_HSD_K182</v>
          </cell>
        </row>
        <row r="9186">
          <cell r="H9186" t="str">
            <v>2RQ183.1</v>
          </cell>
          <cell r="I9186" t="str">
            <v>S2_QB_K183</v>
          </cell>
        </row>
        <row r="9187">
          <cell r="H9187" t="str">
            <v>2RQ183.2</v>
          </cell>
          <cell r="I9187" t="str">
            <v>SC_HSD_K183</v>
          </cell>
        </row>
        <row r="9188">
          <cell r="H9188" t="str">
            <v>2RQ229.1</v>
          </cell>
          <cell r="I9188" t="str">
            <v>S2_QB_K229</v>
          </cell>
        </row>
        <row r="9189">
          <cell r="H9189" t="str">
            <v>2RQ229.2</v>
          </cell>
          <cell r="I9189" t="str">
            <v>SC_HSD_K229</v>
          </cell>
        </row>
        <row r="9190">
          <cell r="H9190" t="str">
            <v>2RR400.1</v>
          </cell>
          <cell r="I9190" t="str">
            <v>S2_P0_TXD0</v>
          </cell>
        </row>
        <row r="9191">
          <cell r="H9191" t="str">
            <v>2RR400.2</v>
          </cell>
          <cell r="I9191" t="str">
            <v>S2_R_P0_TXD0</v>
          </cell>
        </row>
        <row r="9192">
          <cell r="H9192" t="str">
            <v>2RR401.1</v>
          </cell>
          <cell r="I9192" t="str">
            <v>S2_P0_TXD1</v>
          </cell>
        </row>
        <row r="9193">
          <cell r="H9193" t="str">
            <v>2RR401.2</v>
          </cell>
          <cell r="I9193" t="str">
            <v>S2_R_P0_TXD1</v>
          </cell>
        </row>
        <row r="9194">
          <cell r="H9194" t="str">
            <v>2RR402.1</v>
          </cell>
          <cell r="I9194" t="str">
            <v>S2_P0_TXD2</v>
          </cell>
        </row>
        <row r="9195">
          <cell r="H9195" t="str">
            <v>2RR402.2</v>
          </cell>
          <cell r="I9195" t="str">
            <v>S2_R_P0_TXD2</v>
          </cell>
        </row>
        <row r="9196">
          <cell r="H9196" t="str">
            <v>2RR403.1</v>
          </cell>
          <cell r="I9196" t="str">
            <v>S2_P0_TXD3</v>
          </cell>
        </row>
        <row r="9197">
          <cell r="H9197" t="str">
            <v>2RR403.2</v>
          </cell>
          <cell r="I9197" t="str">
            <v>S2_R_P0_TXD3</v>
          </cell>
        </row>
        <row r="9198">
          <cell r="H9198" t="str">
            <v>2RR404.1</v>
          </cell>
          <cell r="I9198" t="str">
            <v>S2_P0_TXC</v>
          </cell>
        </row>
        <row r="9199">
          <cell r="H9199" t="str">
            <v>2RR404.2</v>
          </cell>
          <cell r="I9199" t="str">
            <v>S2_R_P0_TXC</v>
          </cell>
        </row>
        <row r="9200">
          <cell r="H9200" t="str">
            <v>2RR405.1</v>
          </cell>
          <cell r="I9200" t="str">
            <v>S2_P0_TXEN</v>
          </cell>
        </row>
        <row r="9201">
          <cell r="H9201" t="str">
            <v>2RR405.2</v>
          </cell>
          <cell r="I9201" t="str">
            <v>S2_R_P0_TXEN</v>
          </cell>
        </row>
        <row r="9202">
          <cell r="H9202" t="str">
            <v>2RR406.1</v>
          </cell>
          <cell r="I9202" t="str">
            <v>S2_P0_RXER</v>
          </cell>
        </row>
        <row r="9203">
          <cell r="H9203" t="str">
            <v>2RR406.2</v>
          </cell>
          <cell r="I9203" t="str">
            <v>S2_R_P0_RXER</v>
          </cell>
        </row>
        <row r="9204">
          <cell r="H9204" t="str">
            <v>2RR407.1</v>
          </cell>
          <cell r="I9204" t="str">
            <v>S2_P0_RXD1</v>
          </cell>
        </row>
        <row r="9205">
          <cell r="H9205" t="str">
            <v>2RR407.2</v>
          </cell>
          <cell r="I9205" t="str">
            <v>S2_R_P0_RXD1</v>
          </cell>
        </row>
        <row r="9206">
          <cell r="H9206" t="str">
            <v>2RR408.1</v>
          </cell>
          <cell r="I9206" t="str">
            <v>S2_P0_RXD3</v>
          </cell>
        </row>
        <row r="9207">
          <cell r="H9207" t="str">
            <v>2RR408.2</v>
          </cell>
          <cell r="I9207" t="str">
            <v>S2_R_P0_RXD3</v>
          </cell>
        </row>
        <row r="9208">
          <cell r="H9208" t="str">
            <v>2RR409.1</v>
          </cell>
          <cell r="I9208" t="str">
            <v>S2_P0_RXDV</v>
          </cell>
        </row>
        <row r="9209">
          <cell r="H9209" t="str">
            <v>2RR409.2</v>
          </cell>
          <cell r="I9209" t="str">
            <v>S2_R_P0_RXDV</v>
          </cell>
        </row>
        <row r="9210">
          <cell r="H9210" t="str">
            <v>2RR410.1</v>
          </cell>
          <cell r="I9210" t="str">
            <v>S2_P0_RXC</v>
          </cell>
        </row>
        <row r="9211">
          <cell r="H9211" t="str">
            <v>2RR410.2</v>
          </cell>
          <cell r="I9211" t="str">
            <v>S2_R_P0_RXC</v>
          </cell>
        </row>
        <row r="9212">
          <cell r="H9212" t="str">
            <v>2RR411.1</v>
          </cell>
          <cell r="I9212" t="str">
            <v>S2_P0_RXD2</v>
          </cell>
        </row>
        <row r="9213">
          <cell r="H9213" t="str">
            <v>2RR411.2</v>
          </cell>
          <cell r="I9213" t="str">
            <v>S2_R_P0_RXD2</v>
          </cell>
        </row>
        <row r="9214">
          <cell r="H9214" t="str">
            <v>2RR412.1</v>
          </cell>
          <cell r="I9214" t="str">
            <v>S2_P0_TESTD</v>
          </cell>
        </row>
        <row r="9215">
          <cell r="H9215" t="str">
            <v>2RR412.2</v>
          </cell>
          <cell r="I9215" t="str">
            <v>S2_SCANA_HSD289</v>
          </cell>
        </row>
        <row r="9216">
          <cell r="H9216" t="str">
            <v>2RR413.1</v>
          </cell>
          <cell r="I9216" t="str">
            <v>S2_P0_RXD0</v>
          </cell>
        </row>
        <row r="9217">
          <cell r="H9217" t="str">
            <v>2RR413.2</v>
          </cell>
          <cell r="I9217" t="str">
            <v>S2_R_P0_RXD0</v>
          </cell>
        </row>
        <row r="9218">
          <cell r="H9218" t="str">
            <v>SITE2.G1</v>
          </cell>
          <cell r="I9218" t="str">
            <v>S2_P0_RXC</v>
          </cell>
        </row>
        <row r="9219">
          <cell r="H9219" t="str">
            <v>SITE2.K2</v>
          </cell>
          <cell r="I9219" t="str">
            <v>S2_P0_RXD0</v>
          </cell>
        </row>
        <row r="9220">
          <cell r="H9220" t="str">
            <v>SITE2.K1</v>
          </cell>
          <cell r="I9220" t="str">
            <v>S2_P0_RXD1</v>
          </cell>
        </row>
        <row r="9221">
          <cell r="H9221" t="str">
            <v>SITE2.J2</v>
          </cell>
          <cell r="I9221" t="str">
            <v>S2_P0_RXD2</v>
          </cell>
        </row>
        <row r="9222">
          <cell r="H9222" t="str">
            <v>SITE2.J1</v>
          </cell>
          <cell r="I9222" t="str">
            <v>S2_P0_RXD3</v>
          </cell>
        </row>
        <row r="9223">
          <cell r="H9223" t="str">
            <v>SITE2.H2</v>
          </cell>
          <cell r="I9223" t="str">
            <v>S2_P0_RXDV</v>
          </cell>
        </row>
        <row r="9224">
          <cell r="H9224" t="str">
            <v>SITE2.H1</v>
          </cell>
          <cell r="I9224" t="str">
            <v>S2_P0_RXER</v>
          </cell>
        </row>
        <row r="9225">
          <cell r="H9225" t="str">
            <v>SITE2.G2</v>
          </cell>
          <cell r="I9225" t="str">
            <v>S2_P0_TESTD</v>
          </cell>
        </row>
        <row r="9226">
          <cell r="H9226" t="str">
            <v>SITE2.E2</v>
          </cell>
          <cell r="I9226" t="str">
            <v>S2_P0_TXC</v>
          </cell>
        </row>
        <row r="9227">
          <cell r="H9227" t="str">
            <v>SITE2.D2</v>
          </cell>
          <cell r="I9227" t="str">
            <v>S2_P0_TXD0</v>
          </cell>
        </row>
        <row r="9228">
          <cell r="H9228" t="str">
            <v>SITE2.D1</v>
          </cell>
          <cell r="I9228" t="str">
            <v>S2_P0_TXD1</v>
          </cell>
        </row>
        <row r="9229">
          <cell r="H9229" t="str">
            <v>SITE2.C2</v>
          </cell>
          <cell r="I9229" t="str">
            <v>S2_P0_TXD2</v>
          </cell>
        </row>
        <row r="9230">
          <cell r="H9230" t="str">
            <v>SITE2.C1</v>
          </cell>
          <cell r="I9230" t="str">
            <v>S2_P0_TXD3</v>
          </cell>
        </row>
        <row r="9231">
          <cell r="H9231" t="str">
            <v>SITE2.E1</v>
          </cell>
          <cell r="I9231" t="str">
            <v>S2_P0_TXEN</v>
          </cell>
        </row>
        <row r="9232">
          <cell r="H9232" t="str">
            <v>2K172.10</v>
          </cell>
          <cell r="I9232" t="str">
            <v>S2_P1_TXEN</v>
          </cell>
        </row>
        <row r="9233">
          <cell r="H9233" t="str">
            <v>2K172.6</v>
          </cell>
          <cell r="I9233" t="str">
            <v>S2_R_P1_TXD0</v>
          </cell>
        </row>
        <row r="9234">
          <cell r="H9234" t="str">
            <v>2K172.3</v>
          </cell>
          <cell r="I9234" t="str">
            <v>DGND</v>
          </cell>
        </row>
        <row r="9235">
          <cell r="H9235" t="str">
            <v>2K172.2</v>
          </cell>
          <cell r="I9235" t="str">
            <v>S2_DCH_P1_TXEN</v>
          </cell>
        </row>
        <row r="9236">
          <cell r="H9236" t="str">
            <v>2K172.9</v>
          </cell>
          <cell r="I9236" t="str">
            <v>SG2_P1_RXDV</v>
          </cell>
        </row>
        <row r="9237">
          <cell r="H9237" t="str">
            <v>2K172.4</v>
          </cell>
          <cell r="I9237" t="str">
            <v>S2_DCH_P1_TXD0</v>
          </cell>
        </row>
        <row r="9238">
          <cell r="H9238" t="str">
            <v>2K172.7</v>
          </cell>
          <cell r="I9238" t="str">
            <v>S2_1_P1_TXD0</v>
          </cell>
        </row>
        <row r="9239">
          <cell r="H9239" t="str">
            <v>2K172.1</v>
          </cell>
          <cell r="I9239" t="str">
            <v>S2_K172</v>
          </cell>
        </row>
        <row r="9240">
          <cell r="H9240" t="str">
            <v>2K172.5</v>
          </cell>
          <cell r="I9240" t="str">
            <v>S2_K172</v>
          </cell>
        </row>
        <row r="9241">
          <cell r="H9241" t="str">
            <v>2K172.8</v>
          </cell>
          <cell r="I9241" t="str">
            <v>VP5</v>
          </cell>
        </row>
        <row r="9242">
          <cell r="H9242" t="str">
            <v>2K173.10</v>
          </cell>
          <cell r="I9242" t="str">
            <v>S2_R_P1_TXD1</v>
          </cell>
        </row>
        <row r="9243">
          <cell r="H9243" t="str">
            <v>2K173.6</v>
          </cell>
          <cell r="I9243" t="str">
            <v>S2_R_P1_TXC</v>
          </cell>
        </row>
        <row r="9244">
          <cell r="H9244" t="str">
            <v>2K173.3</v>
          </cell>
          <cell r="I9244" t="str">
            <v>DGND</v>
          </cell>
        </row>
        <row r="9245">
          <cell r="H9245" t="str">
            <v>2K173.2</v>
          </cell>
          <cell r="I9245" t="str">
            <v>S2_DCH_P1_TXD1</v>
          </cell>
        </row>
        <row r="9246">
          <cell r="H9246" t="str">
            <v>2K173.9</v>
          </cell>
          <cell r="I9246" t="str">
            <v>S2_1_P1_TXD1</v>
          </cell>
        </row>
        <row r="9247">
          <cell r="H9247" t="str">
            <v>2K173.4</v>
          </cell>
          <cell r="I9247" t="str">
            <v>S2_DCH_P1_TXC</v>
          </cell>
        </row>
        <row r="9248">
          <cell r="H9248" t="str">
            <v>2K173.7</v>
          </cell>
          <cell r="I9248" t="str">
            <v>S2_1_P1_TXC</v>
          </cell>
        </row>
        <row r="9249">
          <cell r="H9249" t="str">
            <v>2K173.1</v>
          </cell>
          <cell r="I9249" t="str">
            <v>S2_K173</v>
          </cell>
        </row>
        <row r="9250">
          <cell r="H9250" t="str">
            <v>2K173.5</v>
          </cell>
          <cell r="I9250" t="str">
            <v>S2_K173</v>
          </cell>
        </row>
        <row r="9251">
          <cell r="H9251" t="str">
            <v>2K173.8</v>
          </cell>
          <cell r="I9251" t="str">
            <v>VP5</v>
          </cell>
        </row>
        <row r="9252">
          <cell r="H9252" t="str">
            <v>2K174.10</v>
          </cell>
          <cell r="I9252" t="str">
            <v>S2_R_P1_TXD2</v>
          </cell>
        </row>
        <row r="9253">
          <cell r="H9253" t="str">
            <v>2K174.6</v>
          </cell>
          <cell r="I9253" t="str">
            <v>S2_P1_RXD0</v>
          </cell>
        </row>
        <row r="9254">
          <cell r="H9254" t="str">
            <v>2K174.3</v>
          </cell>
          <cell r="I9254" t="str">
            <v>DGND</v>
          </cell>
        </row>
        <row r="9255">
          <cell r="H9255" t="str">
            <v>2K174.2</v>
          </cell>
          <cell r="I9255" t="str">
            <v>S2_DCH_P1_TXD2</v>
          </cell>
        </row>
        <row r="9256">
          <cell r="H9256" t="str">
            <v>2K174.9</v>
          </cell>
          <cell r="I9256" t="str">
            <v>S2_1_P1_TXD2</v>
          </cell>
        </row>
        <row r="9257">
          <cell r="H9257" t="str">
            <v>2K174.4</v>
          </cell>
          <cell r="I9257" t="str">
            <v>S2_DCH_P1_RXD0</v>
          </cell>
        </row>
        <row r="9258">
          <cell r="H9258" t="str">
            <v>2K174.7</v>
          </cell>
          <cell r="I9258" t="str">
            <v>SG2_P1_TXD0</v>
          </cell>
        </row>
        <row r="9259">
          <cell r="H9259" t="str">
            <v>2K174.1</v>
          </cell>
          <cell r="I9259" t="str">
            <v>S2_K174</v>
          </cell>
        </row>
        <row r="9260">
          <cell r="H9260" t="str">
            <v>2K174.5</v>
          </cell>
          <cell r="I9260" t="str">
            <v>S2_K174</v>
          </cell>
        </row>
        <row r="9261">
          <cell r="H9261" t="str">
            <v>2K174.8</v>
          </cell>
          <cell r="I9261" t="str">
            <v>VP5</v>
          </cell>
        </row>
        <row r="9262">
          <cell r="H9262" t="str">
            <v>2K175.10</v>
          </cell>
          <cell r="I9262" t="str">
            <v>S2_R_P1_TXD3</v>
          </cell>
        </row>
        <row r="9263">
          <cell r="H9263" t="str">
            <v>2K175.6</v>
          </cell>
          <cell r="I9263" t="str">
            <v>S2_P1_RXER</v>
          </cell>
        </row>
        <row r="9264">
          <cell r="H9264" t="str">
            <v>2K175.3</v>
          </cell>
          <cell r="I9264" t="str">
            <v>DGND</v>
          </cell>
        </row>
        <row r="9265">
          <cell r="H9265" t="str">
            <v>2K175.2</v>
          </cell>
          <cell r="I9265" t="str">
            <v>S2_DCH_P1_TXD3</v>
          </cell>
        </row>
        <row r="9266">
          <cell r="H9266" t="str">
            <v>2K175.9</v>
          </cell>
          <cell r="I9266" t="str">
            <v>S2_1_P1_TXD3</v>
          </cell>
        </row>
        <row r="9267">
          <cell r="H9267" t="str">
            <v>2K175.4</v>
          </cell>
          <cell r="I9267" t="str">
            <v>S2_DCH_P1_RXER</v>
          </cell>
        </row>
        <row r="9268">
          <cell r="H9268" t="str">
            <v>2K175.7</v>
          </cell>
          <cell r="I9268" t="str">
            <v>DGND</v>
          </cell>
        </row>
        <row r="9269">
          <cell r="H9269" t="str">
            <v>2K175.1</v>
          </cell>
          <cell r="I9269" t="str">
            <v>S2_K175</v>
          </cell>
        </row>
        <row r="9270">
          <cell r="H9270" t="str">
            <v>2K175.5</v>
          </cell>
          <cell r="I9270" t="str">
            <v>S2_K175</v>
          </cell>
        </row>
        <row r="9271">
          <cell r="H9271" t="str">
            <v>2K175.8</v>
          </cell>
          <cell r="I9271" t="str">
            <v>VP5</v>
          </cell>
        </row>
        <row r="9272">
          <cell r="H9272" t="str">
            <v>2K234.10</v>
          </cell>
          <cell r="I9272" t="str">
            <v>S2_P1_RXC</v>
          </cell>
        </row>
        <row r="9273">
          <cell r="H9273" t="str">
            <v>2K234.6</v>
          </cell>
          <cell r="I9273" t="str">
            <v>S2_P1_RXD2</v>
          </cell>
        </row>
        <row r="9274">
          <cell r="H9274" t="str">
            <v>2K234.3</v>
          </cell>
          <cell r="I9274" t="str">
            <v>DGND</v>
          </cell>
        </row>
        <row r="9275">
          <cell r="H9275" t="str">
            <v>2K234.2</v>
          </cell>
          <cell r="I9275" t="str">
            <v>S2_DCH_P1_RXC</v>
          </cell>
        </row>
        <row r="9276">
          <cell r="H9276" t="str">
            <v>2K234.9</v>
          </cell>
          <cell r="I9276" t="str">
            <v>SG2_P1_TXC</v>
          </cell>
        </row>
        <row r="9277">
          <cell r="H9277" t="str">
            <v>2K234.4</v>
          </cell>
          <cell r="I9277" t="str">
            <v>S2_DCH_P1_RXD2</v>
          </cell>
        </row>
        <row r="9278">
          <cell r="H9278" t="str">
            <v>2K234.7</v>
          </cell>
          <cell r="I9278" t="str">
            <v>SG2_P1_TXD2</v>
          </cell>
        </row>
        <row r="9279">
          <cell r="H9279" t="str">
            <v>2K234.1</v>
          </cell>
          <cell r="I9279" t="str">
            <v>S2_RGMII_CBIT</v>
          </cell>
        </row>
        <row r="9280">
          <cell r="H9280" t="str">
            <v>2K234.5</v>
          </cell>
          <cell r="I9280" t="str">
            <v>S2_RGMII_CBIT</v>
          </cell>
        </row>
        <row r="9281">
          <cell r="H9281" t="str">
            <v>2K234.8</v>
          </cell>
          <cell r="I9281" t="str">
            <v>VP5</v>
          </cell>
        </row>
        <row r="9282">
          <cell r="H9282" t="str">
            <v>2K235.10</v>
          </cell>
          <cell r="I9282" t="str">
            <v>S2_1_P1_TXD0</v>
          </cell>
        </row>
        <row r="9283">
          <cell r="H9283" t="str">
            <v>2K235.6</v>
          </cell>
          <cell r="I9283" t="str">
            <v>S2_1_P1_TXD1</v>
          </cell>
        </row>
        <row r="9284">
          <cell r="H9284" t="str">
            <v>2K235.3</v>
          </cell>
          <cell r="I9284" t="str">
            <v>DGND</v>
          </cell>
        </row>
        <row r="9285">
          <cell r="H9285" t="str">
            <v>2K235.2</v>
          </cell>
          <cell r="I9285" t="str">
            <v>SD2_P1_TXD0_DSP</v>
          </cell>
        </row>
        <row r="9286">
          <cell r="H9286" t="str">
            <v>2K235.9</v>
          </cell>
          <cell r="I9286" t="str">
            <v>SG2_P1_RXD0</v>
          </cell>
        </row>
        <row r="9287">
          <cell r="H9287" t="str">
            <v>2K235.4</v>
          </cell>
          <cell r="I9287" t="str">
            <v>SD2_P1_TXD1_DSP</v>
          </cell>
        </row>
        <row r="9288">
          <cell r="H9288" t="str">
            <v>2K235.7</v>
          </cell>
          <cell r="I9288" t="str">
            <v>SG2_P1_RXD1</v>
          </cell>
        </row>
        <row r="9289">
          <cell r="H9289" t="str">
            <v>2K235.1</v>
          </cell>
          <cell r="I9289" t="str">
            <v>S2_RGMII_CBIT</v>
          </cell>
        </row>
        <row r="9290">
          <cell r="H9290" t="str">
            <v>2K235.5</v>
          </cell>
          <cell r="I9290" t="str">
            <v>S2_RGMII_CBIT</v>
          </cell>
        </row>
        <row r="9291">
          <cell r="H9291" t="str">
            <v>2K235.8</v>
          </cell>
          <cell r="I9291" t="str">
            <v>VP5</v>
          </cell>
        </row>
        <row r="9292">
          <cell r="H9292" t="str">
            <v>2K236.10</v>
          </cell>
          <cell r="I9292" t="str">
            <v>S2_1_P1_TXC</v>
          </cell>
        </row>
        <row r="9293">
          <cell r="H9293" t="str">
            <v>2K236.6</v>
          </cell>
          <cell r="I9293" t="str">
            <v>S2_1_P1_TXD2</v>
          </cell>
        </row>
        <row r="9294">
          <cell r="H9294" t="str">
            <v>2K236.3</v>
          </cell>
          <cell r="I9294" t="str">
            <v>DGND</v>
          </cell>
        </row>
        <row r="9295">
          <cell r="H9295" t="str">
            <v>2K236.2</v>
          </cell>
          <cell r="I9295" t="str">
            <v>SD2_P1_TXC_DSP</v>
          </cell>
        </row>
        <row r="9296">
          <cell r="H9296" t="str">
            <v>2K236.9</v>
          </cell>
          <cell r="I9296" t="str">
            <v>SG2_P1_RXC</v>
          </cell>
        </row>
        <row r="9297">
          <cell r="H9297" t="str">
            <v>2K236.4</v>
          </cell>
          <cell r="I9297" t="str">
            <v>SD2_P1_TXD2_DSP</v>
          </cell>
        </row>
        <row r="9298">
          <cell r="H9298" t="str">
            <v>2K236.7</v>
          </cell>
          <cell r="I9298" t="str">
            <v>SG2_P1_RXD2</v>
          </cell>
        </row>
        <row r="9299">
          <cell r="H9299" t="str">
            <v>2K236.1</v>
          </cell>
          <cell r="I9299" t="str">
            <v>S2_RGMII_CBIT</v>
          </cell>
        </row>
        <row r="9300">
          <cell r="H9300" t="str">
            <v>2K236.5</v>
          </cell>
          <cell r="I9300" t="str">
            <v>S2_RGMII_CBIT</v>
          </cell>
        </row>
        <row r="9301">
          <cell r="H9301" t="str">
            <v>2K236.8</v>
          </cell>
          <cell r="I9301" t="str">
            <v>VP5</v>
          </cell>
        </row>
        <row r="9302">
          <cell r="H9302" t="str">
            <v>2K237.10</v>
          </cell>
          <cell r="I9302" t="str">
            <v>S2_1_P1_TXD3</v>
          </cell>
        </row>
        <row r="9303">
          <cell r="H9303" t="str">
            <v>2K237.6</v>
          </cell>
          <cell r="I9303" t="str">
            <v>S2_P1_RXD1</v>
          </cell>
        </row>
        <row r="9304">
          <cell r="H9304" t="str">
            <v>2K237.3</v>
          </cell>
          <cell r="I9304" t="str">
            <v>DGND</v>
          </cell>
        </row>
        <row r="9305">
          <cell r="H9305" t="str">
            <v>2K237.2</v>
          </cell>
          <cell r="I9305" t="str">
            <v>SD2_P1_TXD3_DSP</v>
          </cell>
        </row>
        <row r="9306">
          <cell r="H9306" t="str">
            <v>2K237.9</v>
          </cell>
          <cell r="I9306" t="str">
            <v>SG2_P1_RXD3</v>
          </cell>
        </row>
        <row r="9307">
          <cell r="H9307" t="str">
            <v>2K237.4</v>
          </cell>
          <cell r="I9307" t="str">
            <v>S2_DCH_P1_RXD1</v>
          </cell>
        </row>
        <row r="9308">
          <cell r="H9308" t="str">
            <v>2K237.7</v>
          </cell>
          <cell r="I9308" t="str">
            <v>SG2_P1_TXD1</v>
          </cell>
        </row>
        <row r="9309">
          <cell r="H9309" t="str">
            <v>2K237.1</v>
          </cell>
          <cell r="I9309" t="str">
            <v>S2_RGMII_CBIT</v>
          </cell>
        </row>
        <row r="9310">
          <cell r="H9310" t="str">
            <v>2K237.5</v>
          </cell>
          <cell r="I9310" t="str">
            <v>S2_RGMII_CBIT</v>
          </cell>
        </row>
        <row r="9311">
          <cell r="H9311" t="str">
            <v>2K237.8</v>
          </cell>
          <cell r="I9311" t="str">
            <v>VP5</v>
          </cell>
        </row>
        <row r="9312">
          <cell r="H9312" t="str">
            <v>2K238.10</v>
          </cell>
          <cell r="I9312" t="str">
            <v>S2_P1_RXD3</v>
          </cell>
        </row>
        <row r="9313">
          <cell r="H9313" t="str">
            <v>2K238.6</v>
          </cell>
          <cell r="I9313" t="str">
            <v>S2_P1_RXDV</v>
          </cell>
        </row>
        <row r="9314">
          <cell r="H9314" t="str">
            <v>2K238.3</v>
          </cell>
          <cell r="I9314" t="str">
            <v>DGND</v>
          </cell>
        </row>
        <row r="9315">
          <cell r="H9315" t="str">
            <v>2K238.2</v>
          </cell>
          <cell r="I9315" t="str">
            <v>S2_DCH_P1_RXD3</v>
          </cell>
        </row>
        <row r="9316">
          <cell r="H9316" t="str">
            <v>2K238.9</v>
          </cell>
          <cell r="I9316" t="str">
            <v>SG2_P1_TXD3</v>
          </cell>
        </row>
        <row r="9317">
          <cell r="H9317" t="str">
            <v>2K238.4</v>
          </cell>
          <cell r="I9317" t="str">
            <v>S2_DCH_P1_RXDV</v>
          </cell>
        </row>
        <row r="9318">
          <cell r="H9318" t="str">
            <v>2K238.7</v>
          </cell>
          <cell r="I9318" t="str">
            <v>SG2_P1_TXEN</v>
          </cell>
        </row>
        <row r="9319">
          <cell r="H9319" t="str">
            <v>2K238.1</v>
          </cell>
          <cell r="I9319" t="str">
            <v>S2_RGMII_CBIT</v>
          </cell>
        </row>
        <row r="9320">
          <cell r="H9320" t="str">
            <v>2K238.5</v>
          </cell>
          <cell r="I9320" t="str">
            <v>S2_RGMII_CBIT</v>
          </cell>
        </row>
        <row r="9321">
          <cell r="H9321" t="str">
            <v>2K238.8</v>
          </cell>
          <cell r="I9321" t="str">
            <v>VP5</v>
          </cell>
        </row>
        <row r="9322">
          <cell r="H9322" t="str">
            <v>2Q172.1</v>
          </cell>
          <cell r="I9322" t="str">
            <v>S2_QB_K172</v>
          </cell>
        </row>
        <row r="9323">
          <cell r="H9323" t="str">
            <v>2Q172.3</v>
          </cell>
          <cell r="I9323" t="str">
            <v>S2_K172</v>
          </cell>
        </row>
        <row r="9324">
          <cell r="H9324" t="str">
            <v>2Q172.2</v>
          </cell>
          <cell r="I9324" t="str">
            <v>DGND</v>
          </cell>
        </row>
        <row r="9325">
          <cell r="H9325" t="str">
            <v>2Q173.1</v>
          </cell>
          <cell r="I9325" t="str">
            <v>S2_QB_K173</v>
          </cell>
        </row>
        <row r="9326">
          <cell r="H9326" t="str">
            <v>2Q173.3</v>
          </cell>
          <cell r="I9326" t="str">
            <v>S2_K173</v>
          </cell>
        </row>
        <row r="9327">
          <cell r="H9327" t="str">
            <v>2Q173.2</v>
          </cell>
          <cell r="I9327" t="str">
            <v>DGND</v>
          </cell>
        </row>
        <row r="9328">
          <cell r="H9328" t="str">
            <v>2Q174.1</v>
          </cell>
          <cell r="I9328" t="str">
            <v>S2_QB_K174</v>
          </cell>
        </row>
        <row r="9329">
          <cell r="H9329" t="str">
            <v>2Q174.3</v>
          </cell>
          <cell r="I9329" t="str">
            <v>S2_K174</v>
          </cell>
        </row>
        <row r="9330">
          <cell r="H9330" t="str">
            <v>2Q174.2</v>
          </cell>
          <cell r="I9330" t="str">
            <v>DGND</v>
          </cell>
        </row>
        <row r="9331">
          <cell r="H9331" t="str">
            <v>2Q175.1</v>
          </cell>
          <cell r="I9331" t="str">
            <v>S2_QB_K175</v>
          </cell>
        </row>
        <row r="9332">
          <cell r="H9332" t="str">
            <v>2Q175.3</v>
          </cell>
          <cell r="I9332" t="str">
            <v>S2_K175</v>
          </cell>
        </row>
        <row r="9333">
          <cell r="H9333" t="str">
            <v>2Q175.2</v>
          </cell>
          <cell r="I9333" t="str">
            <v>DGND</v>
          </cell>
        </row>
        <row r="9334">
          <cell r="H9334" t="str">
            <v>2RQ172.1</v>
          </cell>
          <cell r="I9334" t="str">
            <v>S2_QB_K172</v>
          </cell>
        </row>
        <row r="9335">
          <cell r="H9335" t="str">
            <v>2RQ172.2</v>
          </cell>
          <cell r="I9335" t="str">
            <v>SC_HSD_K172</v>
          </cell>
        </row>
        <row r="9336">
          <cell r="H9336" t="str">
            <v>2RQ173.1</v>
          </cell>
          <cell r="I9336" t="str">
            <v>S2_QB_K173</v>
          </cell>
        </row>
        <row r="9337">
          <cell r="H9337" t="str">
            <v>2RQ173.2</v>
          </cell>
          <cell r="I9337" t="str">
            <v>SC_HSD_K173</v>
          </cell>
        </row>
        <row r="9338">
          <cell r="H9338" t="str">
            <v>2RQ174.1</v>
          </cell>
          <cell r="I9338" t="str">
            <v>S2_QB_K174</v>
          </cell>
        </row>
        <row r="9339">
          <cell r="H9339" t="str">
            <v>2RQ174.2</v>
          </cell>
          <cell r="I9339" t="str">
            <v>SC_HSD_K174</v>
          </cell>
        </row>
        <row r="9340">
          <cell r="H9340" t="str">
            <v>2RQ175.1</v>
          </cell>
          <cell r="I9340" t="str">
            <v>S2_QB_K175</v>
          </cell>
        </row>
        <row r="9341">
          <cell r="H9341" t="str">
            <v>2RQ175.2</v>
          </cell>
          <cell r="I9341" t="str">
            <v>SC_HSD_K175</v>
          </cell>
        </row>
        <row r="9342">
          <cell r="H9342" t="str">
            <v>2RR50.1</v>
          </cell>
          <cell r="I9342" t="str">
            <v>S2_P1_TXD0</v>
          </cell>
        </row>
        <row r="9343">
          <cell r="H9343" t="str">
            <v>2RR50.2</v>
          </cell>
          <cell r="I9343" t="str">
            <v>S2_R_P1_TXD0</v>
          </cell>
        </row>
        <row r="9344">
          <cell r="H9344" t="str">
            <v>2RR51.1</v>
          </cell>
          <cell r="I9344" t="str">
            <v>S2_P1_TXD1</v>
          </cell>
        </row>
        <row r="9345">
          <cell r="H9345" t="str">
            <v>2RR51.2</v>
          </cell>
          <cell r="I9345" t="str">
            <v>S2_R_P1_TXD1</v>
          </cell>
        </row>
        <row r="9346">
          <cell r="H9346" t="str">
            <v>2RR52.1</v>
          </cell>
          <cell r="I9346" t="str">
            <v>S2_P1_TXD2</v>
          </cell>
        </row>
        <row r="9347">
          <cell r="H9347" t="str">
            <v>2RR52.2</v>
          </cell>
          <cell r="I9347" t="str">
            <v>S2_R_P1_TXD2</v>
          </cell>
        </row>
        <row r="9348">
          <cell r="H9348" t="str">
            <v>2RR53.1</v>
          </cell>
          <cell r="I9348" t="str">
            <v>S2_P1_TXD3</v>
          </cell>
        </row>
        <row r="9349">
          <cell r="H9349" t="str">
            <v>2RR53.2</v>
          </cell>
          <cell r="I9349" t="str">
            <v>S2_R_P1_TXD3</v>
          </cell>
        </row>
        <row r="9350">
          <cell r="H9350" t="str">
            <v>2RR54.1</v>
          </cell>
          <cell r="I9350" t="str">
            <v>S2_P1_TXC</v>
          </cell>
        </row>
        <row r="9351">
          <cell r="H9351" t="str">
            <v>2RR54.2</v>
          </cell>
          <cell r="I9351" t="str">
            <v>S2_R_P1_TXC</v>
          </cell>
        </row>
        <row r="9352">
          <cell r="H9352" t="str">
            <v>2RR55.1</v>
          </cell>
          <cell r="I9352" t="str">
            <v>S2_R_P1_TXD0</v>
          </cell>
        </row>
        <row r="9353">
          <cell r="H9353" t="str">
            <v>2RR55.2</v>
          </cell>
          <cell r="I9353" t="str">
            <v>S2_PH_P1_TXD0</v>
          </cell>
        </row>
        <row r="9354">
          <cell r="H9354" t="str">
            <v>2RR56.1</v>
          </cell>
          <cell r="I9354" t="str">
            <v>S2_R_P1_TXD1</v>
          </cell>
        </row>
        <row r="9355">
          <cell r="H9355" t="str">
            <v>2RR56.2</v>
          </cell>
          <cell r="I9355" t="str">
            <v>S2_PH_P1_TXD1</v>
          </cell>
        </row>
        <row r="9356">
          <cell r="H9356" t="str">
            <v>2RR57.1</v>
          </cell>
          <cell r="I9356" t="str">
            <v>S2_R_P1_TXD2</v>
          </cell>
        </row>
        <row r="9357">
          <cell r="H9357" t="str">
            <v>2RR57.2</v>
          </cell>
          <cell r="I9357" t="str">
            <v>S2_PH_P1_TXD2</v>
          </cell>
        </row>
        <row r="9358">
          <cell r="H9358" t="str">
            <v>2RR58.1</v>
          </cell>
          <cell r="I9358" t="str">
            <v>S2_R_P1_TXD3</v>
          </cell>
        </row>
        <row r="9359">
          <cell r="H9359" t="str">
            <v>2RR58.2</v>
          </cell>
          <cell r="I9359" t="str">
            <v>S2_PH_P1_TXD3</v>
          </cell>
        </row>
        <row r="9360">
          <cell r="H9360" t="str">
            <v>S2_P1_TXD0.1</v>
          </cell>
          <cell r="I9360" t="str">
            <v>SG2_SRC_DVDD33</v>
          </cell>
        </row>
        <row r="9361">
          <cell r="H9361" t="str">
            <v>S2_P1_TXD0.2</v>
          </cell>
          <cell r="I9361" t="str">
            <v>S2_PH_P1_TXD0</v>
          </cell>
        </row>
        <row r="9362">
          <cell r="H9362" t="str">
            <v>S2_P1_TXD0.3</v>
          </cell>
          <cell r="I9362" t="str">
            <v>DGND</v>
          </cell>
        </row>
        <row r="9363">
          <cell r="H9363" t="str">
            <v>S2_P1_TXD1.1</v>
          </cell>
          <cell r="I9363" t="str">
            <v>SG2_SRC_DVDD33</v>
          </cell>
        </row>
        <row r="9364">
          <cell r="H9364" t="str">
            <v>S2_P1_TXD1.2</v>
          </cell>
          <cell r="I9364" t="str">
            <v>S2_PH_P1_TXD1</v>
          </cell>
        </row>
        <row r="9365">
          <cell r="H9365" t="str">
            <v>S2_P1_TXD1.3</v>
          </cell>
          <cell r="I9365" t="str">
            <v>DGND</v>
          </cell>
        </row>
        <row r="9366">
          <cell r="H9366" t="str">
            <v>S2_P1_TXD2.1</v>
          </cell>
          <cell r="I9366" t="str">
            <v>SG2_SRC_DVDD33</v>
          </cell>
        </row>
        <row r="9367">
          <cell r="H9367" t="str">
            <v>S2_P1_TXD2.2</v>
          </cell>
          <cell r="I9367" t="str">
            <v>S2_PH_P1_TXD2</v>
          </cell>
        </row>
        <row r="9368">
          <cell r="H9368" t="str">
            <v>S2_P1_TXD2.3</v>
          </cell>
          <cell r="I9368" t="str">
            <v>DGND</v>
          </cell>
        </row>
        <row r="9369">
          <cell r="H9369" t="str">
            <v>S2_P1_TXD3.1</v>
          </cell>
          <cell r="I9369" t="str">
            <v>SG2_SRC_DVDD33</v>
          </cell>
        </row>
        <row r="9370">
          <cell r="H9370" t="str">
            <v>S2_P1_TXD3.2</v>
          </cell>
          <cell r="I9370" t="str">
            <v>S2_PH_P1_TXD3</v>
          </cell>
        </row>
        <row r="9371">
          <cell r="H9371" t="str">
            <v>S2_P1_TXD3.3</v>
          </cell>
          <cell r="I9371" t="str">
            <v>DGND</v>
          </cell>
        </row>
        <row r="9372">
          <cell r="H9372" t="str">
            <v>SITE2.R18</v>
          </cell>
          <cell r="I9372" t="str">
            <v>S2_P1_RXC</v>
          </cell>
        </row>
        <row r="9373">
          <cell r="H9373" t="str">
            <v>SITE2.M18</v>
          </cell>
          <cell r="I9373" t="str">
            <v>S2_P1_RXD0</v>
          </cell>
        </row>
        <row r="9374">
          <cell r="H9374" t="str">
            <v>SITE2.M19</v>
          </cell>
          <cell r="I9374" t="str">
            <v>S2_P1_RXD1</v>
          </cell>
        </row>
        <row r="9375">
          <cell r="H9375" t="str">
            <v>SITE2.N18</v>
          </cell>
          <cell r="I9375" t="str">
            <v>S2_P1_RXD2</v>
          </cell>
        </row>
        <row r="9376">
          <cell r="H9376" t="str">
            <v>SITE2.N19</v>
          </cell>
          <cell r="I9376" t="str">
            <v>S2_P1_RXD3</v>
          </cell>
        </row>
        <row r="9377">
          <cell r="H9377" t="str">
            <v>SITE2.P18</v>
          </cell>
          <cell r="I9377" t="str">
            <v>S2_P1_RXDV</v>
          </cell>
        </row>
        <row r="9378">
          <cell r="H9378" t="str">
            <v>SITE2.P19</v>
          </cell>
          <cell r="I9378" t="str">
            <v>S2_P1_RXER</v>
          </cell>
        </row>
        <row r="9379">
          <cell r="H9379" t="str">
            <v>SITE2.U18</v>
          </cell>
          <cell r="I9379" t="str">
            <v>S2_DCH_P1_TESTD</v>
          </cell>
        </row>
        <row r="9380">
          <cell r="H9380" t="str">
            <v>SITE2.T19</v>
          </cell>
          <cell r="I9380" t="str">
            <v>S2_P1_TXC</v>
          </cell>
        </row>
        <row r="9381">
          <cell r="H9381" t="str">
            <v>SITE2.V19</v>
          </cell>
          <cell r="I9381" t="str">
            <v>S2_P1_TXD0</v>
          </cell>
        </row>
        <row r="9382">
          <cell r="H9382" t="str">
            <v>SITE2.V18</v>
          </cell>
          <cell r="I9382" t="str">
            <v>S2_P1_TXD1</v>
          </cell>
        </row>
        <row r="9383">
          <cell r="H9383" t="str">
            <v>SITE2.W18</v>
          </cell>
          <cell r="I9383" t="str">
            <v>S2_P1_TXD2</v>
          </cell>
        </row>
        <row r="9384">
          <cell r="H9384" t="str">
            <v>SITE2.V17</v>
          </cell>
          <cell r="I9384" t="str">
            <v>S2_P1_TXD3</v>
          </cell>
        </row>
        <row r="9385">
          <cell r="H9385" t="str">
            <v>SITE2.U19</v>
          </cell>
          <cell r="I9385" t="str">
            <v>S2_P1_TXEN</v>
          </cell>
        </row>
        <row r="9386">
          <cell r="H9386" t="str">
            <v>2K176.10</v>
          </cell>
          <cell r="I9386" t="str">
            <v>S2_P5_TXEN</v>
          </cell>
        </row>
        <row r="9387">
          <cell r="H9387" t="str">
            <v>2K176.6</v>
          </cell>
          <cell r="I9387" t="str">
            <v>S2_R_P5_TXD0</v>
          </cell>
        </row>
        <row r="9388">
          <cell r="H9388" t="str">
            <v>2K176.3</v>
          </cell>
          <cell r="I9388" t="str">
            <v>DGND</v>
          </cell>
        </row>
        <row r="9389">
          <cell r="H9389" t="str">
            <v>2K176.2</v>
          </cell>
          <cell r="I9389" t="str">
            <v>S2_DCH_P5_TXEN</v>
          </cell>
        </row>
        <row r="9390">
          <cell r="H9390" t="str">
            <v>2K176.9</v>
          </cell>
          <cell r="I9390" t="str">
            <v>SG2_P5_RXDV</v>
          </cell>
        </row>
        <row r="9391">
          <cell r="H9391" t="str">
            <v>2K176.4</v>
          </cell>
          <cell r="I9391" t="str">
            <v>S2_DCH_P5_TXD0</v>
          </cell>
        </row>
        <row r="9392">
          <cell r="H9392" t="str">
            <v>2K176.7</v>
          </cell>
          <cell r="I9392" t="str">
            <v>S2_1_P5_TXD0</v>
          </cell>
        </row>
        <row r="9393">
          <cell r="H9393" t="str">
            <v>2K176.1</v>
          </cell>
          <cell r="I9393" t="str">
            <v>S2_K176</v>
          </cell>
        </row>
        <row r="9394">
          <cell r="H9394" t="str">
            <v>2K176.5</v>
          </cell>
          <cell r="I9394" t="str">
            <v>S2_K176</v>
          </cell>
        </row>
        <row r="9395">
          <cell r="H9395" t="str">
            <v>2K176.8</v>
          </cell>
          <cell r="I9395" t="str">
            <v>VP5</v>
          </cell>
        </row>
        <row r="9396">
          <cell r="H9396" t="str">
            <v>2K177.10</v>
          </cell>
          <cell r="I9396" t="str">
            <v>S2_R_P5_TXD1</v>
          </cell>
        </row>
        <row r="9397">
          <cell r="H9397" t="str">
            <v>2K177.6</v>
          </cell>
          <cell r="I9397" t="str">
            <v>S2_R_P5_TXC</v>
          </cell>
        </row>
        <row r="9398">
          <cell r="H9398" t="str">
            <v>2K177.3</v>
          </cell>
          <cell r="I9398" t="str">
            <v>DGND</v>
          </cell>
        </row>
        <row r="9399">
          <cell r="H9399" t="str">
            <v>2K177.2</v>
          </cell>
          <cell r="I9399" t="str">
            <v>S2_DCH_P5_TXD1</v>
          </cell>
        </row>
        <row r="9400">
          <cell r="H9400" t="str">
            <v>2K177.9</v>
          </cell>
          <cell r="I9400" t="str">
            <v>S2_1_P5_TXD1</v>
          </cell>
        </row>
        <row r="9401">
          <cell r="H9401" t="str">
            <v>2K177.4</v>
          </cell>
          <cell r="I9401" t="str">
            <v>S2_DCH_P5_TXC</v>
          </cell>
        </row>
        <row r="9402">
          <cell r="H9402" t="str">
            <v>2K177.7</v>
          </cell>
          <cell r="I9402" t="str">
            <v>S2_1_P5_TXC</v>
          </cell>
        </row>
        <row r="9403">
          <cell r="H9403" t="str">
            <v>2K177.1</v>
          </cell>
          <cell r="I9403" t="str">
            <v>S2_K177</v>
          </cell>
        </row>
        <row r="9404">
          <cell r="H9404" t="str">
            <v>2K177.5</v>
          </cell>
          <cell r="I9404" t="str">
            <v>S2_K177</v>
          </cell>
        </row>
        <row r="9405">
          <cell r="H9405" t="str">
            <v>2K177.8</v>
          </cell>
          <cell r="I9405" t="str">
            <v>VP5</v>
          </cell>
        </row>
        <row r="9406">
          <cell r="H9406" t="str">
            <v>2K178.10</v>
          </cell>
          <cell r="I9406" t="str">
            <v>S2_R_P5_TXD2</v>
          </cell>
        </row>
        <row r="9407">
          <cell r="H9407" t="str">
            <v>2K178.6</v>
          </cell>
          <cell r="I9407" t="str">
            <v>S2_P5_RXD0</v>
          </cell>
        </row>
        <row r="9408">
          <cell r="H9408" t="str">
            <v>2K178.3</v>
          </cell>
          <cell r="I9408" t="str">
            <v>DGND</v>
          </cell>
        </row>
        <row r="9409">
          <cell r="H9409" t="str">
            <v>2K178.2</v>
          </cell>
          <cell r="I9409" t="str">
            <v>S2_DCH_P5_TXD2</v>
          </cell>
        </row>
        <row r="9410">
          <cell r="H9410" t="str">
            <v>2K178.9</v>
          </cell>
          <cell r="I9410" t="str">
            <v>S2_1_P5_TXD2</v>
          </cell>
        </row>
        <row r="9411">
          <cell r="H9411" t="str">
            <v>2K178.4</v>
          </cell>
          <cell r="I9411" t="str">
            <v>S2_DCH_P5_RXD0</v>
          </cell>
        </row>
        <row r="9412">
          <cell r="H9412" t="str">
            <v>2K178.7</v>
          </cell>
          <cell r="I9412" t="str">
            <v>SG2_P5_TXD0</v>
          </cell>
        </row>
        <row r="9413">
          <cell r="H9413" t="str">
            <v>2K178.1</v>
          </cell>
          <cell r="I9413" t="str">
            <v>S2_K178</v>
          </cell>
        </row>
        <row r="9414">
          <cell r="H9414" t="str">
            <v>2K178.5</v>
          </cell>
          <cell r="I9414" t="str">
            <v>S2_K178</v>
          </cell>
        </row>
        <row r="9415">
          <cell r="H9415" t="str">
            <v>2K178.8</v>
          </cell>
          <cell r="I9415" t="str">
            <v>VP5</v>
          </cell>
        </row>
        <row r="9416">
          <cell r="H9416" t="str">
            <v>2K179.10</v>
          </cell>
          <cell r="I9416" t="str">
            <v>S2_R_P5_TXD3</v>
          </cell>
        </row>
        <row r="9417">
          <cell r="H9417" t="str">
            <v>2K179.6</v>
          </cell>
          <cell r="I9417" t="str">
            <v>S2_P5_RXER</v>
          </cell>
        </row>
        <row r="9418">
          <cell r="H9418" t="str">
            <v>2K179.3</v>
          </cell>
          <cell r="I9418" t="str">
            <v>DGND</v>
          </cell>
        </row>
        <row r="9419">
          <cell r="H9419" t="str">
            <v>2K179.2</v>
          </cell>
          <cell r="I9419" t="str">
            <v>S2_DCH_P5_TXD3</v>
          </cell>
        </row>
        <row r="9420">
          <cell r="H9420" t="str">
            <v>2K179.9</v>
          </cell>
          <cell r="I9420" t="str">
            <v>S2_1_P5_TXD3</v>
          </cell>
        </row>
        <row r="9421">
          <cell r="H9421" t="str">
            <v>2K179.4</v>
          </cell>
          <cell r="I9421" t="str">
            <v>S2_DCH_P5_RXER</v>
          </cell>
        </row>
        <row r="9422">
          <cell r="H9422" t="str">
            <v>2K179.7</v>
          </cell>
          <cell r="I9422" t="str">
            <v>DGND</v>
          </cell>
        </row>
        <row r="9423">
          <cell r="H9423" t="str">
            <v>2K179.1</v>
          </cell>
          <cell r="I9423" t="str">
            <v>S2_K179</v>
          </cell>
        </row>
        <row r="9424">
          <cell r="H9424" t="str">
            <v>2K179.5</v>
          </cell>
          <cell r="I9424" t="str">
            <v>S2_K179</v>
          </cell>
        </row>
        <row r="9425">
          <cell r="H9425" t="str">
            <v>2K179.8</v>
          </cell>
          <cell r="I9425" t="str">
            <v>VP5</v>
          </cell>
        </row>
        <row r="9426">
          <cell r="H9426" t="str">
            <v>2K239.10</v>
          </cell>
          <cell r="I9426" t="str">
            <v>S2_P5_RXC</v>
          </cell>
        </row>
        <row r="9427">
          <cell r="H9427" t="str">
            <v>2K239.6</v>
          </cell>
          <cell r="I9427" t="str">
            <v>S2_P5_RXD2</v>
          </cell>
        </row>
        <row r="9428">
          <cell r="H9428" t="str">
            <v>2K239.3</v>
          </cell>
          <cell r="I9428" t="str">
            <v>DGND</v>
          </cell>
        </row>
        <row r="9429">
          <cell r="H9429" t="str">
            <v>2K239.2</v>
          </cell>
          <cell r="I9429" t="str">
            <v>S2_DCH_P5_RXC</v>
          </cell>
        </row>
        <row r="9430">
          <cell r="H9430" t="str">
            <v>2K239.9</v>
          </cell>
          <cell r="I9430" t="str">
            <v>SG2_P5_TXC</v>
          </cell>
        </row>
        <row r="9431">
          <cell r="H9431" t="str">
            <v>2K239.4</v>
          </cell>
          <cell r="I9431" t="str">
            <v>S2_DCH_P5_RXD2</v>
          </cell>
        </row>
        <row r="9432">
          <cell r="H9432" t="str">
            <v>2K239.7</v>
          </cell>
          <cell r="I9432" t="str">
            <v>SG2_P5_TXD2</v>
          </cell>
        </row>
        <row r="9433">
          <cell r="H9433" t="str">
            <v>2K239.1</v>
          </cell>
          <cell r="I9433" t="str">
            <v>S2_RGMII_CBIT</v>
          </cell>
        </row>
        <row r="9434">
          <cell r="H9434" t="str">
            <v>2K239.5</v>
          </cell>
          <cell r="I9434" t="str">
            <v>S2_RGMII_CBIT</v>
          </cell>
        </row>
        <row r="9435">
          <cell r="H9435" t="str">
            <v>2K239.8</v>
          </cell>
          <cell r="I9435" t="str">
            <v>VP5</v>
          </cell>
        </row>
        <row r="9436">
          <cell r="H9436" t="str">
            <v>2K240.10</v>
          </cell>
          <cell r="I9436" t="str">
            <v>S2_1_P5_TXD0</v>
          </cell>
        </row>
        <row r="9437">
          <cell r="H9437" t="str">
            <v>2K240.6</v>
          </cell>
          <cell r="I9437" t="str">
            <v>S2_1_P5_TXD1</v>
          </cell>
        </row>
        <row r="9438">
          <cell r="H9438" t="str">
            <v>2K240.3</v>
          </cell>
          <cell r="I9438" t="str">
            <v>DGND</v>
          </cell>
        </row>
        <row r="9439">
          <cell r="H9439" t="str">
            <v>2K240.2</v>
          </cell>
          <cell r="I9439" t="str">
            <v>SD2_P5_TXD0_DSP</v>
          </cell>
        </row>
        <row r="9440">
          <cell r="H9440" t="str">
            <v>2K240.9</v>
          </cell>
          <cell r="I9440" t="str">
            <v>SG2_P5_RXD0</v>
          </cell>
        </row>
        <row r="9441">
          <cell r="H9441" t="str">
            <v>2K240.4</v>
          </cell>
          <cell r="I9441" t="str">
            <v>SD2_P5_TXD1_DSP</v>
          </cell>
        </row>
        <row r="9442">
          <cell r="H9442" t="str">
            <v>2K240.7</v>
          </cell>
          <cell r="I9442" t="str">
            <v>SG2_P5_RXD1</v>
          </cell>
        </row>
        <row r="9443">
          <cell r="H9443" t="str">
            <v>2K240.1</v>
          </cell>
          <cell r="I9443" t="str">
            <v>S2_RGMII_CBIT</v>
          </cell>
        </row>
        <row r="9444">
          <cell r="H9444" t="str">
            <v>2K240.5</v>
          </cell>
          <cell r="I9444" t="str">
            <v>S2_RGMII_CBIT</v>
          </cell>
        </row>
        <row r="9445">
          <cell r="H9445" t="str">
            <v>2K240.8</v>
          </cell>
          <cell r="I9445" t="str">
            <v>VP5</v>
          </cell>
        </row>
        <row r="9446">
          <cell r="H9446" t="str">
            <v>2K241.10</v>
          </cell>
          <cell r="I9446" t="str">
            <v>S2_1_P5_TXC</v>
          </cell>
        </row>
        <row r="9447">
          <cell r="H9447" t="str">
            <v>2K241.6</v>
          </cell>
          <cell r="I9447" t="str">
            <v>S2_1_P5_TXD2</v>
          </cell>
        </row>
        <row r="9448">
          <cell r="H9448" t="str">
            <v>2K241.3</v>
          </cell>
          <cell r="I9448" t="str">
            <v>DGND</v>
          </cell>
        </row>
        <row r="9449">
          <cell r="H9449" t="str">
            <v>2K241.2</v>
          </cell>
          <cell r="I9449" t="str">
            <v>SD2_P5_TXC_DSP</v>
          </cell>
        </row>
        <row r="9450">
          <cell r="H9450" t="str">
            <v>2K241.9</v>
          </cell>
          <cell r="I9450" t="str">
            <v>SG2_P5_RXC</v>
          </cell>
        </row>
        <row r="9451">
          <cell r="H9451" t="str">
            <v>2K241.4</v>
          </cell>
          <cell r="I9451" t="str">
            <v>SD2_P5_TXD2_DSP</v>
          </cell>
        </row>
        <row r="9452">
          <cell r="H9452" t="str">
            <v>2K241.7</v>
          </cell>
          <cell r="I9452" t="str">
            <v>SG2_P5_RXD2</v>
          </cell>
        </row>
        <row r="9453">
          <cell r="H9453" t="str">
            <v>2K241.1</v>
          </cell>
          <cell r="I9453" t="str">
            <v>S2_RGMII_CBIT</v>
          </cell>
        </row>
        <row r="9454">
          <cell r="H9454" t="str">
            <v>2K241.5</v>
          </cell>
          <cell r="I9454" t="str">
            <v>S2_RGMII_CBIT</v>
          </cell>
        </row>
        <row r="9455">
          <cell r="H9455" t="str">
            <v>2K241.8</v>
          </cell>
          <cell r="I9455" t="str">
            <v>VP5</v>
          </cell>
        </row>
        <row r="9456">
          <cell r="H9456" t="str">
            <v>2K242.10</v>
          </cell>
          <cell r="I9456" t="str">
            <v>S2_1_P5_TXD3</v>
          </cell>
        </row>
        <row r="9457">
          <cell r="H9457" t="str">
            <v>2K242.6</v>
          </cell>
          <cell r="I9457" t="str">
            <v>S2_P5_RXD1</v>
          </cell>
        </row>
        <row r="9458">
          <cell r="H9458" t="str">
            <v>2K242.3</v>
          </cell>
          <cell r="I9458" t="str">
            <v>DGND</v>
          </cell>
        </row>
        <row r="9459">
          <cell r="H9459" t="str">
            <v>2K242.2</v>
          </cell>
          <cell r="I9459" t="str">
            <v>SD2_P5_TXD3_DSP</v>
          </cell>
        </row>
        <row r="9460">
          <cell r="H9460" t="str">
            <v>2K242.9</v>
          </cell>
          <cell r="I9460" t="str">
            <v>SG2_P5_RXD3</v>
          </cell>
        </row>
        <row r="9461">
          <cell r="H9461" t="str">
            <v>2K242.4</v>
          </cell>
          <cell r="I9461" t="str">
            <v>S2_DCH_P5_RXD1</v>
          </cell>
        </row>
        <row r="9462">
          <cell r="H9462" t="str">
            <v>2K242.7</v>
          </cell>
          <cell r="I9462" t="str">
            <v>SG2_P5_TXD1</v>
          </cell>
        </row>
        <row r="9463">
          <cell r="H9463" t="str">
            <v>2K242.1</v>
          </cell>
          <cell r="I9463" t="str">
            <v>S2_RGMII_CBIT</v>
          </cell>
        </row>
        <row r="9464">
          <cell r="H9464" t="str">
            <v>2K242.5</v>
          </cell>
          <cell r="I9464" t="str">
            <v>S2_RGMII_CBIT</v>
          </cell>
        </row>
        <row r="9465">
          <cell r="H9465" t="str">
            <v>2K242.8</v>
          </cell>
          <cell r="I9465" t="str">
            <v>VP5</v>
          </cell>
        </row>
        <row r="9466">
          <cell r="H9466" t="str">
            <v>2K243.10</v>
          </cell>
          <cell r="I9466" t="str">
            <v>S2_P5_RXD3</v>
          </cell>
        </row>
        <row r="9467">
          <cell r="H9467" t="str">
            <v>2K243.6</v>
          </cell>
          <cell r="I9467" t="str">
            <v>S2_P5_RXDV</v>
          </cell>
        </row>
        <row r="9468">
          <cell r="H9468" t="str">
            <v>2K243.3</v>
          </cell>
          <cell r="I9468" t="str">
            <v>DGND</v>
          </cell>
        </row>
        <row r="9469">
          <cell r="H9469" t="str">
            <v>2K243.2</v>
          </cell>
          <cell r="I9469" t="str">
            <v>S2_DCH_P5_RXD3</v>
          </cell>
        </row>
        <row r="9470">
          <cell r="H9470" t="str">
            <v>2K243.9</v>
          </cell>
          <cell r="I9470" t="str">
            <v>SG2_P5_TXD3</v>
          </cell>
        </row>
        <row r="9471">
          <cell r="H9471" t="str">
            <v>2K243.4</v>
          </cell>
          <cell r="I9471" t="str">
            <v>S2_DCH_P5_RXDV</v>
          </cell>
        </row>
        <row r="9472">
          <cell r="H9472" t="str">
            <v>2K243.7</v>
          </cell>
          <cell r="I9472" t="str">
            <v>SG2_P5_TXEN</v>
          </cell>
        </row>
        <row r="9473">
          <cell r="H9473" t="str">
            <v>2K243.1</v>
          </cell>
          <cell r="I9473" t="str">
            <v>S2_RGMII_CBIT</v>
          </cell>
        </row>
        <row r="9474">
          <cell r="H9474" t="str">
            <v>2K243.5</v>
          </cell>
          <cell r="I9474" t="str">
            <v>S2_RGMII_CBIT</v>
          </cell>
        </row>
        <row r="9475">
          <cell r="H9475" t="str">
            <v>2K243.8</v>
          </cell>
          <cell r="I9475" t="str">
            <v>VP5</v>
          </cell>
        </row>
        <row r="9476">
          <cell r="H9476" t="str">
            <v>2Q176.1</v>
          </cell>
          <cell r="I9476" t="str">
            <v>S2_QB_K176</v>
          </cell>
        </row>
        <row r="9477">
          <cell r="H9477" t="str">
            <v>2Q176.3</v>
          </cell>
          <cell r="I9477" t="str">
            <v>S2_K176</v>
          </cell>
        </row>
        <row r="9478">
          <cell r="H9478" t="str">
            <v>2Q176.2</v>
          </cell>
          <cell r="I9478" t="str">
            <v>DGND</v>
          </cell>
        </row>
        <row r="9479">
          <cell r="H9479" t="str">
            <v>2Q177.1</v>
          </cell>
          <cell r="I9479" t="str">
            <v>S2_QB_K177</v>
          </cell>
        </row>
        <row r="9480">
          <cell r="H9480" t="str">
            <v>2Q177.3</v>
          </cell>
          <cell r="I9480" t="str">
            <v>S2_K177</v>
          </cell>
        </row>
        <row r="9481">
          <cell r="H9481" t="str">
            <v>2Q177.2</v>
          </cell>
          <cell r="I9481" t="str">
            <v>DGND</v>
          </cell>
        </row>
        <row r="9482">
          <cell r="H9482" t="str">
            <v>2Q178.1</v>
          </cell>
          <cell r="I9482" t="str">
            <v>S2_QB_K178</v>
          </cell>
        </row>
        <row r="9483">
          <cell r="H9483" t="str">
            <v>2Q178.3</v>
          </cell>
          <cell r="I9483" t="str">
            <v>S2_K178</v>
          </cell>
        </row>
        <row r="9484">
          <cell r="H9484" t="str">
            <v>2Q178.2</v>
          </cell>
          <cell r="I9484" t="str">
            <v>DGND</v>
          </cell>
        </row>
        <row r="9485">
          <cell r="H9485" t="str">
            <v>2Q179.1</v>
          </cell>
          <cell r="I9485" t="str">
            <v>S2_QB_K179</v>
          </cell>
        </row>
        <row r="9486">
          <cell r="H9486" t="str">
            <v>2Q179.3</v>
          </cell>
          <cell r="I9486" t="str">
            <v>S2_K179</v>
          </cell>
        </row>
        <row r="9487">
          <cell r="H9487" t="str">
            <v>2Q179.2</v>
          </cell>
          <cell r="I9487" t="str">
            <v>DGND</v>
          </cell>
        </row>
        <row r="9488">
          <cell r="H9488" t="str">
            <v>2RQ176.1</v>
          </cell>
          <cell r="I9488" t="str">
            <v>S2_QB_K176</v>
          </cell>
        </row>
        <row r="9489">
          <cell r="H9489" t="str">
            <v>2RQ176.2</v>
          </cell>
          <cell r="I9489" t="str">
            <v>SC_HSD_K176</v>
          </cell>
        </row>
        <row r="9490">
          <cell r="H9490" t="str">
            <v>2RQ177.1</v>
          </cell>
          <cell r="I9490" t="str">
            <v>S2_QB_K177</v>
          </cell>
        </row>
        <row r="9491">
          <cell r="H9491" t="str">
            <v>2RQ177.2</v>
          </cell>
          <cell r="I9491" t="str">
            <v>SC_HSD_K177</v>
          </cell>
        </row>
        <row r="9492">
          <cell r="H9492" t="str">
            <v>2RQ178.1</v>
          </cell>
          <cell r="I9492" t="str">
            <v>S2_QB_K178</v>
          </cell>
        </row>
        <row r="9493">
          <cell r="H9493" t="str">
            <v>2RQ178.2</v>
          </cell>
          <cell r="I9493" t="str">
            <v>SC_HSD_K178</v>
          </cell>
        </row>
        <row r="9494">
          <cell r="H9494" t="str">
            <v>2RQ179.1</v>
          </cell>
          <cell r="I9494" t="str">
            <v>S2_QB_K179</v>
          </cell>
        </row>
        <row r="9495">
          <cell r="H9495" t="str">
            <v>2RQ179.2</v>
          </cell>
          <cell r="I9495" t="str">
            <v>SC_HSD_K179</v>
          </cell>
        </row>
        <row r="9496">
          <cell r="H9496" t="str">
            <v>2RR90.1</v>
          </cell>
          <cell r="I9496" t="str">
            <v>S2_P5_TXD0</v>
          </cell>
        </row>
        <row r="9497">
          <cell r="H9497" t="str">
            <v>2RR90.2</v>
          </cell>
          <cell r="I9497" t="str">
            <v>S2_R_P5_TXD0</v>
          </cell>
        </row>
        <row r="9498">
          <cell r="H9498" t="str">
            <v>2RR91.1</v>
          </cell>
          <cell r="I9498" t="str">
            <v>S2_P5_TXD1</v>
          </cell>
        </row>
        <row r="9499">
          <cell r="H9499" t="str">
            <v>2RR91.2</v>
          </cell>
          <cell r="I9499" t="str">
            <v>S2_R_P5_TXD1</v>
          </cell>
        </row>
        <row r="9500">
          <cell r="H9500" t="str">
            <v>2RR92.1</v>
          </cell>
          <cell r="I9500" t="str">
            <v>S2_P5_TXD2</v>
          </cell>
        </row>
        <row r="9501">
          <cell r="H9501" t="str">
            <v>2RR92.2</v>
          </cell>
          <cell r="I9501" t="str">
            <v>S2_R_P5_TXD2</v>
          </cell>
        </row>
        <row r="9502">
          <cell r="H9502" t="str">
            <v>2RR93.1</v>
          </cell>
          <cell r="I9502" t="str">
            <v>S2_P5_TXD3</v>
          </cell>
        </row>
        <row r="9503">
          <cell r="H9503" t="str">
            <v>2RR93.2</v>
          </cell>
          <cell r="I9503" t="str">
            <v>S2_R_P5_TXD3</v>
          </cell>
        </row>
        <row r="9504">
          <cell r="H9504" t="str">
            <v>2RR94.1</v>
          </cell>
          <cell r="I9504" t="str">
            <v>S2_P5_TXC</v>
          </cell>
        </row>
        <row r="9505">
          <cell r="H9505" t="str">
            <v>2RR94.2</v>
          </cell>
          <cell r="I9505" t="str">
            <v>S2_R_P5_TXC</v>
          </cell>
        </row>
        <row r="9506">
          <cell r="H9506" t="str">
            <v>2RR95.1</v>
          </cell>
          <cell r="I9506" t="str">
            <v>S2_R_P5_TXD0</v>
          </cell>
        </row>
        <row r="9507">
          <cell r="H9507" t="str">
            <v>2RR95.2</v>
          </cell>
          <cell r="I9507" t="str">
            <v>S2_PH_P5_TXD0</v>
          </cell>
        </row>
        <row r="9508">
          <cell r="H9508" t="str">
            <v>2RR96.1</v>
          </cell>
          <cell r="I9508" t="str">
            <v>S2_R_P5_TXD1</v>
          </cell>
        </row>
        <row r="9509">
          <cell r="H9509" t="str">
            <v>2RR96.2</v>
          </cell>
          <cell r="I9509" t="str">
            <v>S2_PH_P5_TXD1</v>
          </cell>
        </row>
        <row r="9510">
          <cell r="H9510" t="str">
            <v>2RR97.1</v>
          </cell>
          <cell r="I9510" t="str">
            <v>S2_R_P5_TXD2</v>
          </cell>
        </row>
        <row r="9511">
          <cell r="H9511" t="str">
            <v>2RR97.2</v>
          </cell>
          <cell r="I9511" t="str">
            <v>S2_PH_P5_TXD2</v>
          </cell>
        </row>
        <row r="9512">
          <cell r="H9512" t="str">
            <v>S2_P5_TXD0.1</v>
          </cell>
          <cell r="I9512" t="str">
            <v>SG2_SRC_DVDD33</v>
          </cell>
        </row>
        <row r="9513">
          <cell r="H9513" t="str">
            <v>S2_P5_TXD0.2</v>
          </cell>
          <cell r="I9513" t="str">
            <v>S2_PH_P5_TXD0</v>
          </cell>
        </row>
        <row r="9514">
          <cell r="H9514" t="str">
            <v>S2_P5_TXD0.3</v>
          </cell>
          <cell r="I9514" t="str">
            <v>DGND</v>
          </cell>
        </row>
        <row r="9515">
          <cell r="H9515" t="str">
            <v>S2_P5_TXD1.1</v>
          </cell>
          <cell r="I9515" t="str">
            <v>SG2_SRC_DVDD33</v>
          </cell>
        </row>
        <row r="9516">
          <cell r="H9516" t="str">
            <v>S2_P5_TXD1.2</v>
          </cell>
          <cell r="I9516" t="str">
            <v>S2_PH_P5_TXD1</v>
          </cell>
        </row>
        <row r="9517">
          <cell r="H9517" t="str">
            <v>S2_P5_TXD1.3</v>
          </cell>
          <cell r="I9517" t="str">
            <v>DGND</v>
          </cell>
        </row>
        <row r="9518">
          <cell r="H9518" t="str">
            <v>S2_P5_TXD2.1</v>
          </cell>
          <cell r="I9518" t="str">
            <v>SG2_SRC_DVDD33</v>
          </cell>
        </row>
        <row r="9519">
          <cell r="H9519" t="str">
            <v>S2_P5_TXD2.2</v>
          </cell>
          <cell r="I9519" t="str">
            <v>S2_PH_P5_TXD2</v>
          </cell>
        </row>
        <row r="9520">
          <cell r="H9520" t="str">
            <v>S2_P5_TXD2.3</v>
          </cell>
          <cell r="I9520" t="str">
            <v>DGND</v>
          </cell>
        </row>
        <row r="9521">
          <cell r="H9521" t="str">
            <v>SITE2.G19</v>
          </cell>
          <cell r="I9521" t="str">
            <v>S2_P5_RXC</v>
          </cell>
        </row>
        <row r="9522">
          <cell r="H9522" t="str">
            <v>SITE2.D19</v>
          </cell>
          <cell r="I9522" t="str">
            <v>S2_P5_RXD0</v>
          </cell>
        </row>
        <row r="9523">
          <cell r="H9523" t="str">
            <v>SITE2.E18</v>
          </cell>
          <cell r="I9523" t="str">
            <v>S2_P5_RXD1</v>
          </cell>
        </row>
        <row r="9524">
          <cell r="H9524" t="str">
            <v>SITE2.E19</v>
          </cell>
          <cell r="I9524" t="str">
            <v>S2_P5_RXD2</v>
          </cell>
        </row>
        <row r="9525">
          <cell r="H9525" t="str">
            <v>SITE2.F18</v>
          </cell>
          <cell r="I9525" t="str">
            <v>S2_P5_RXD3</v>
          </cell>
        </row>
        <row r="9526">
          <cell r="H9526" t="str">
            <v>SITE2.F19</v>
          </cell>
          <cell r="I9526" t="str">
            <v>S2_P5_RXDV</v>
          </cell>
        </row>
        <row r="9527">
          <cell r="H9527" t="str">
            <v>SITE2.G18</v>
          </cell>
          <cell r="I9527" t="str">
            <v>S2_P5_RXER</v>
          </cell>
        </row>
        <row r="9528">
          <cell r="H9528" t="str">
            <v>SITE2.J18</v>
          </cell>
          <cell r="I9528" t="str">
            <v>S2_P5_TXC</v>
          </cell>
        </row>
        <row r="9529">
          <cell r="H9529" t="str">
            <v>SITE2.K18</v>
          </cell>
          <cell r="I9529" t="str">
            <v>S2_P5_TXD0</v>
          </cell>
        </row>
        <row r="9530">
          <cell r="H9530" t="str">
            <v>SITE2.K19</v>
          </cell>
          <cell r="I9530" t="str">
            <v>S2_P5_TXD1</v>
          </cell>
        </row>
        <row r="9531">
          <cell r="H9531" t="str">
            <v>SITE2.L18</v>
          </cell>
          <cell r="I9531" t="str">
            <v>S2_P5_TXD2</v>
          </cell>
        </row>
        <row r="9532">
          <cell r="H9532" t="str">
            <v>SITE2.L19</v>
          </cell>
          <cell r="I9532" t="str">
            <v>S2_P5_TXD3</v>
          </cell>
        </row>
        <row r="9533">
          <cell r="H9533" t="str">
            <v>SITE2.J19</v>
          </cell>
          <cell r="I9533" t="str">
            <v>S2_P5_TXEN</v>
          </cell>
        </row>
        <row r="9534">
          <cell r="H9534" t="str">
            <v>2GOLDEN0.G1</v>
          </cell>
          <cell r="I9534" t="str">
            <v>SG2_P0_RXC</v>
          </cell>
        </row>
        <row r="9535">
          <cell r="H9535" t="str">
            <v>2GOLDEN0.K2</v>
          </cell>
          <cell r="I9535" t="str">
            <v>SG2_P0_RXD0</v>
          </cell>
        </row>
        <row r="9536">
          <cell r="H9536" t="str">
            <v>2GOLDEN0.K1</v>
          </cell>
          <cell r="I9536" t="str">
            <v>SG2_P0_RXD1</v>
          </cell>
        </row>
        <row r="9537">
          <cell r="H9537" t="str">
            <v>2GOLDEN0.J2</v>
          </cell>
          <cell r="I9537" t="str">
            <v>SG2_P0_RXD2</v>
          </cell>
        </row>
        <row r="9538">
          <cell r="H9538" t="str">
            <v>2GOLDEN0.J1</v>
          </cell>
          <cell r="I9538" t="str">
            <v>SG2_P0_RXD3</v>
          </cell>
        </row>
        <row r="9539">
          <cell r="H9539" t="str">
            <v>2GOLDEN0.H2</v>
          </cell>
          <cell r="I9539" t="str">
            <v>SG2_P0_RXDV</v>
          </cell>
        </row>
        <row r="9540">
          <cell r="H9540" t="str">
            <v>2GOLDEN0.H1</v>
          </cell>
          <cell r="I9540" t="str">
            <v>DGND</v>
          </cell>
        </row>
        <row r="9541">
          <cell r="H9541" t="str">
            <v>2GOLDEN0.G2</v>
          </cell>
          <cell r="I9541" t="str">
            <v>SG2_P0_TESTD</v>
          </cell>
        </row>
        <row r="9542">
          <cell r="H9542" t="str">
            <v>2GOLDEN0.E2</v>
          </cell>
          <cell r="I9542" t="str">
            <v>SG2_P0_TXC</v>
          </cell>
        </row>
        <row r="9543">
          <cell r="H9543" t="str">
            <v>2GOLDEN0.D2</v>
          </cell>
          <cell r="I9543" t="str">
            <v>SG2_P0_TXD0</v>
          </cell>
        </row>
        <row r="9544">
          <cell r="H9544" t="str">
            <v>2GOLDEN0.D1</v>
          </cell>
          <cell r="I9544" t="str">
            <v>SG2_P0_TXD1</v>
          </cell>
        </row>
        <row r="9545">
          <cell r="H9545" t="str">
            <v>2GOLDEN0.C2</v>
          </cell>
          <cell r="I9545" t="str">
            <v>SG2_P0_TXD2</v>
          </cell>
        </row>
        <row r="9546">
          <cell r="H9546" t="str">
            <v>2GOLDEN0.C1</v>
          </cell>
          <cell r="I9546" t="str">
            <v>SG2_P0_TXD3</v>
          </cell>
        </row>
        <row r="9547">
          <cell r="H9547" t="str">
            <v>2GOLDEN0.E1</v>
          </cell>
          <cell r="I9547" t="str">
            <v>SG2_P0_TXEN</v>
          </cell>
        </row>
        <row r="9548">
          <cell r="H9548" t="str">
            <v>2GOLDEN0.R18</v>
          </cell>
          <cell r="I9548" t="str">
            <v>SG2_P1_RXC</v>
          </cell>
        </row>
        <row r="9549">
          <cell r="H9549" t="str">
            <v>2GOLDEN0.M18</v>
          </cell>
          <cell r="I9549" t="str">
            <v>SG2_P1_RXD0</v>
          </cell>
        </row>
        <row r="9550">
          <cell r="H9550" t="str">
            <v>2GOLDEN0.M19</v>
          </cell>
          <cell r="I9550" t="str">
            <v>SG2_P1_RXD1</v>
          </cell>
        </row>
        <row r="9551">
          <cell r="H9551" t="str">
            <v>2GOLDEN0.N18</v>
          </cell>
          <cell r="I9551" t="str">
            <v>SG2_P1_RXD2</v>
          </cell>
        </row>
        <row r="9552">
          <cell r="H9552" t="str">
            <v>2GOLDEN0.N19</v>
          </cell>
          <cell r="I9552" t="str">
            <v>SG2_P1_RXD3</v>
          </cell>
        </row>
        <row r="9553">
          <cell r="H9553" t="str">
            <v>2GOLDEN0.P18</v>
          </cell>
          <cell r="I9553" t="str">
            <v>SG2_P1_RXDV</v>
          </cell>
        </row>
        <row r="9554">
          <cell r="H9554" t="str">
            <v>2GOLDEN0.P19</v>
          </cell>
          <cell r="I9554" t="str">
            <v>DGND</v>
          </cell>
        </row>
        <row r="9555">
          <cell r="H9555" t="str">
            <v>2GOLDEN0.U18</v>
          </cell>
          <cell r="I9555" t="str">
            <v>SG2_P1_TESTD</v>
          </cell>
        </row>
        <row r="9556">
          <cell r="H9556" t="str">
            <v>2GOLDEN0.T19</v>
          </cell>
          <cell r="I9556" t="str">
            <v>SG2_P1_TXC</v>
          </cell>
        </row>
        <row r="9557">
          <cell r="H9557" t="str">
            <v>2GOLDEN0.V19</v>
          </cell>
          <cell r="I9557" t="str">
            <v>SG2_P1_TXD0</v>
          </cell>
        </row>
        <row r="9558">
          <cell r="H9558" t="str">
            <v>2GOLDEN0.V18</v>
          </cell>
          <cell r="I9558" t="str">
            <v>SG2_P1_TXD1</v>
          </cell>
        </row>
        <row r="9559">
          <cell r="H9559" t="str">
            <v>2GOLDEN0.W18</v>
          </cell>
          <cell r="I9559" t="str">
            <v>SG2_P1_TXD2</v>
          </cell>
        </row>
        <row r="9560">
          <cell r="H9560" t="str">
            <v>2GOLDEN0.V17</v>
          </cell>
          <cell r="I9560" t="str">
            <v>SG2_P1_TXD3</v>
          </cell>
        </row>
        <row r="9561">
          <cell r="H9561" t="str">
            <v>2GOLDEN0.U19</v>
          </cell>
          <cell r="I9561" t="str">
            <v>SG2_P1_TXEN</v>
          </cell>
        </row>
        <row r="9562">
          <cell r="H9562" t="str">
            <v>2GOLDEN0.G19</v>
          </cell>
          <cell r="I9562" t="str">
            <v>SG2_P5_RXC</v>
          </cell>
        </row>
        <row r="9563">
          <cell r="H9563" t="str">
            <v>2GOLDEN0.D19</v>
          </cell>
          <cell r="I9563" t="str">
            <v>SG2_P5_RXD0</v>
          </cell>
        </row>
        <row r="9564">
          <cell r="H9564" t="str">
            <v>2GOLDEN0.E18</v>
          </cell>
          <cell r="I9564" t="str">
            <v>SG2_P5_RXD1</v>
          </cell>
        </row>
        <row r="9565">
          <cell r="H9565" t="str">
            <v>2GOLDEN0.E19</v>
          </cell>
          <cell r="I9565" t="str">
            <v>SG2_P5_RXD2</v>
          </cell>
        </row>
        <row r="9566">
          <cell r="H9566" t="str">
            <v>2GOLDEN0.F18</v>
          </cell>
          <cell r="I9566" t="str">
            <v>SG2_P5_RXD3</v>
          </cell>
        </row>
        <row r="9567">
          <cell r="H9567" t="str">
            <v>2GOLDEN0.F19</v>
          </cell>
          <cell r="I9567" t="str">
            <v>SG2_P5_RXDV</v>
          </cell>
        </row>
        <row r="9568">
          <cell r="H9568" t="str">
            <v>2GOLDEN0.G18</v>
          </cell>
          <cell r="I9568" t="str">
            <v>DGND</v>
          </cell>
        </row>
        <row r="9569">
          <cell r="H9569" t="str">
            <v>2GOLDEN0.J18</v>
          </cell>
          <cell r="I9569" t="str">
            <v>SG2_P5_TXC</v>
          </cell>
        </row>
        <row r="9570">
          <cell r="H9570" t="str">
            <v>2GOLDEN0.K18</v>
          </cell>
          <cell r="I9570" t="str">
            <v>SG2_P5_TXD0</v>
          </cell>
        </row>
        <row r="9571">
          <cell r="H9571" t="str">
            <v>2GOLDEN0.K19</v>
          </cell>
          <cell r="I9571" t="str">
            <v>SG2_P5_TXD1</v>
          </cell>
        </row>
        <row r="9572">
          <cell r="H9572" t="str">
            <v>2GOLDEN0.L18</v>
          </cell>
          <cell r="I9572" t="str">
            <v>SG2_P5_TXD2</v>
          </cell>
        </row>
        <row r="9573">
          <cell r="H9573" t="str">
            <v>2GOLDEN0.L19</v>
          </cell>
          <cell r="I9573" t="str">
            <v>SG2_P5_TXD3</v>
          </cell>
        </row>
        <row r="9574">
          <cell r="H9574" t="str">
            <v>2GOLDEN0.J19</v>
          </cell>
          <cell r="I9574" t="str">
            <v>SG2_P5_TXEN</v>
          </cell>
        </row>
        <row r="9575">
          <cell r="H9575" t="str">
            <v>2K225.10</v>
          </cell>
          <cell r="I9575" t="str">
            <v>SG2_H_P1_TXD0</v>
          </cell>
        </row>
        <row r="9576">
          <cell r="H9576" t="str">
            <v>2K225.6</v>
          </cell>
          <cell r="I9576" t="str">
            <v>SG2_H_P1_TXD1</v>
          </cell>
        </row>
        <row r="9577">
          <cell r="H9577" t="str">
            <v>2K225.3</v>
          </cell>
          <cell r="I9577" t="str">
            <v>DGND</v>
          </cell>
        </row>
        <row r="9578">
          <cell r="H9578" t="str">
            <v>2K225.2</v>
          </cell>
          <cell r="I9578" t="str">
            <v>VDD33_ATX</v>
          </cell>
        </row>
        <row r="9579">
          <cell r="H9579" t="str">
            <v>2K225.9</v>
          </cell>
          <cell r="I9579" t="str">
            <v>SG2_P1_TXD0</v>
          </cell>
        </row>
        <row r="9580">
          <cell r="H9580" t="str">
            <v>2K225.4</v>
          </cell>
          <cell r="I9580" t="str">
            <v>VDD33_ATX</v>
          </cell>
        </row>
        <row r="9581">
          <cell r="H9581" t="str">
            <v>2K225.7</v>
          </cell>
          <cell r="I9581" t="str">
            <v>SG2_P1_TXD1</v>
          </cell>
        </row>
        <row r="9582">
          <cell r="H9582" t="str">
            <v>2K225.1</v>
          </cell>
          <cell r="I9582" t="str">
            <v>S2_RGMII_CBIT</v>
          </cell>
        </row>
        <row r="9583">
          <cell r="H9583" t="str">
            <v>2K225.5</v>
          </cell>
          <cell r="I9583" t="str">
            <v>S2_RGMII_CBIT</v>
          </cell>
        </row>
        <row r="9584">
          <cell r="H9584" t="str">
            <v>2K225.8</v>
          </cell>
          <cell r="I9584" t="str">
            <v>VP5</v>
          </cell>
        </row>
        <row r="9585">
          <cell r="H9585" t="str">
            <v>2K226.10</v>
          </cell>
          <cell r="I9585" t="str">
            <v>SG2_H_P1_TXD2</v>
          </cell>
        </row>
        <row r="9586">
          <cell r="H9586" t="str">
            <v>2K226.6</v>
          </cell>
          <cell r="I9586" t="str">
            <v>SG2_H_P1_TXD3</v>
          </cell>
        </row>
        <row r="9587">
          <cell r="H9587" t="str">
            <v>2K226.3</v>
          </cell>
          <cell r="I9587" t="str">
            <v>DGND</v>
          </cell>
        </row>
        <row r="9588">
          <cell r="H9588" t="str">
            <v>2K226.2</v>
          </cell>
          <cell r="I9588" t="str">
            <v>VDD33_ATX</v>
          </cell>
        </row>
        <row r="9589">
          <cell r="H9589" t="str">
            <v>2K226.9</v>
          </cell>
          <cell r="I9589" t="str">
            <v>SG2_P1_TXD2</v>
          </cell>
        </row>
        <row r="9590">
          <cell r="H9590" t="str">
            <v>2K226.4</v>
          </cell>
          <cell r="I9590" t="str">
            <v>VDD33_ATX</v>
          </cell>
        </row>
        <row r="9591">
          <cell r="H9591" t="str">
            <v>2K226.7</v>
          </cell>
          <cell r="I9591" t="str">
            <v>SG2_P1_TXD3</v>
          </cell>
        </row>
        <row r="9592">
          <cell r="H9592" t="str">
            <v>2K226.1</v>
          </cell>
          <cell r="I9592" t="str">
            <v>S2_RGMII_CBIT</v>
          </cell>
        </row>
        <row r="9593">
          <cell r="H9593" t="str">
            <v>2K226.5</v>
          </cell>
          <cell r="I9593" t="str">
            <v>S2_RGMII_CBIT</v>
          </cell>
        </row>
        <row r="9594">
          <cell r="H9594" t="str">
            <v>2K226.8</v>
          </cell>
          <cell r="I9594" t="str">
            <v>VP5</v>
          </cell>
        </row>
        <row r="9595">
          <cell r="H9595" t="str">
            <v>2K227.10</v>
          </cell>
          <cell r="I9595" t="str">
            <v>SG2_H_P5_TXD0</v>
          </cell>
        </row>
        <row r="9596">
          <cell r="H9596" t="str">
            <v>2K227.6</v>
          </cell>
          <cell r="I9596" t="str">
            <v>SG2_H_P5_TXD1</v>
          </cell>
        </row>
        <row r="9597">
          <cell r="H9597" t="str">
            <v>2K227.3</v>
          </cell>
          <cell r="I9597" t="str">
            <v>DGND</v>
          </cell>
        </row>
        <row r="9598">
          <cell r="H9598" t="str">
            <v>2K227.2</v>
          </cell>
          <cell r="I9598" t="str">
            <v>VDD33_ATX</v>
          </cell>
        </row>
        <row r="9599">
          <cell r="H9599" t="str">
            <v>2K227.9</v>
          </cell>
          <cell r="I9599" t="str">
            <v>SG2_P5_TXD0</v>
          </cell>
        </row>
        <row r="9600">
          <cell r="H9600" t="str">
            <v>2K227.4</v>
          </cell>
          <cell r="I9600" t="str">
            <v>VDD33_ATX</v>
          </cell>
        </row>
        <row r="9601">
          <cell r="H9601" t="str">
            <v>2K227.7</v>
          </cell>
          <cell r="I9601" t="str">
            <v>SG2_P5_TXD1</v>
          </cell>
        </row>
        <row r="9602">
          <cell r="H9602" t="str">
            <v>2K227.1</v>
          </cell>
          <cell r="I9602" t="str">
            <v>S2_RGMII_CBIT</v>
          </cell>
        </row>
        <row r="9603">
          <cell r="H9603" t="str">
            <v>2K227.5</v>
          </cell>
          <cell r="I9603" t="str">
            <v>S2_RGMII_CBIT</v>
          </cell>
        </row>
        <row r="9604">
          <cell r="H9604" t="str">
            <v>2K227.8</v>
          </cell>
          <cell r="I9604" t="str">
            <v>VP5</v>
          </cell>
        </row>
        <row r="9605">
          <cell r="H9605" t="str">
            <v>2K228.10</v>
          </cell>
          <cell r="I9605" t="str">
            <v>SG2_H_P5_TXD2</v>
          </cell>
        </row>
        <row r="9606">
          <cell r="H9606" t="str">
            <v>2K228.6</v>
          </cell>
          <cell r="I9606">
            <v>0</v>
          </cell>
        </row>
        <row r="9607">
          <cell r="H9607" t="str">
            <v>2K228.3</v>
          </cell>
          <cell r="I9607" t="str">
            <v>DGND</v>
          </cell>
        </row>
        <row r="9608">
          <cell r="H9608" t="str">
            <v>2K228.2</v>
          </cell>
          <cell r="I9608" t="str">
            <v>VDD33_ATX</v>
          </cell>
        </row>
        <row r="9609">
          <cell r="H9609" t="str">
            <v>2K228.9</v>
          </cell>
          <cell r="I9609" t="str">
            <v>SG2_P5_TXD2</v>
          </cell>
        </row>
        <row r="9610">
          <cell r="H9610" t="str">
            <v>2K228.4</v>
          </cell>
          <cell r="I9610">
            <v>0</v>
          </cell>
        </row>
        <row r="9611">
          <cell r="H9611" t="str">
            <v>2K228.7</v>
          </cell>
          <cell r="I9611">
            <v>0</v>
          </cell>
        </row>
        <row r="9612">
          <cell r="H9612" t="str">
            <v>2K228.1</v>
          </cell>
          <cell r="I9612" t="str">
            <v>S2_RGMII_CBIT</v>
          </cell>
        </row>
        <row r="9613">
          <cell r="H9613" t="str">
            <v>2K228.5</v>
          </cell>
          <cell r="I9613" t="str">
            <v>S2_RGMII_CBIT</v>
          </cell>
        </row>
        <row r="9614">
          <cell r="H9614" t="str">
            <v>2K228.8</v>
          </cell>
          <cell r="I9614" t="str">
            <v>VP5</v>
          </cell>
        </row>
        <row r="9615">
          <cell r="H9615" t="str">
            <v>2RRG49.1</v>
          </cell>
          <cell r="I9615" t="str">
            <v>SG2_P0_TESTD</v>
          </cell>
        </row>
        <row r="9616">
          <cell r="H9616" t="str">
            <v>2RRG49.2</v>
          </cell>
          <cell r="I9616" t="str">
            <v>DGND</v>
          </cell>
        </row>
        <row r="9617">
          <cell r="H9617" t="str">
            <v>2RRG51.1</v>
          </cell>
          <cell r="I9617" t="str">
            <v>SG2_P1_TXD0</v>
          </cell>
        </row>
        <row r="9618">
          <cell r="H9618" t="str">
            <v>2RRG51.2</v>
          </cell>
          <cell r="I9618" t="str">
            <v>SG2_H_P1_TXD0</v>
          </cell>
        </row>
        <row r="9619">
          <cell r="H9619" t="str">
            <v>2RRG52.1</v>
          </cell>
          <cell r="I9619" t="str">
            <v>SG2_P1_TXD0</v>
          </cell>
        </row>
        <row r="9620">
          <cell r="H9620" t="str">
            <v>2RRG52.2</v>
          </cell>
          <cell r="I9620" t="str">
            <v>DGND</v>
          </cell>
        </row>
        <row r="9621">
          <cell r="H9621" t="str">
            <v>2RRG53.1</v>
          </cell>
          <cell r="I9621" t="str">
            <v>SG2_P1_TXD1</v>
          </cell>
        </row>
        <row r="9622">
          <cell r="H9622" t="str">
            <v>2RRG53.2</v>
          </cell>
          <cell r="I9622" t="str">
            <v>SG2_H_P1_TXD1</v>
          </cell>
        </row>
        <row r="9623">
          <cell r="H9623" t="str">
            <v>2RRG54.1</v>
          </cell>
          <cell r="I9623" t="str">
            <v>SG2_P1_TXD1</v>
          </cell>
        </row>
        <row r="9624">
          <cell r="H9624" t="str">
            <v>2RRG54.2</v>
          </cell>
          <cell r="I9624" t="str">
            <v>DGND</v>
          </cell>
        </row>
        <row r="9625">
          <cell r="H9625" t="str">
            <v>2RRG55.1</v>
          </cell>
          <cell r="I9625" t="str">
            <v>SG2_P1_TXD2</v>
          </cell>
        </row>
        <row r="9626">
          <cell r="H9626" t="str">
            <v>2RRG55.2</v>
          </cell>
          <cell r="I9626" t="str">
            <v>SG2_H_P1_TXD2</v>
          </cell>
        </row>
        <row r="9627">
          <cell r="H9627" t="str">
            <v>2RRG56.1</v>
          </cell>
          <cell r="I9627" t="str">
            <v>SG2_P1_TXD2</v>
          </cell>
        </row>
        <row r="9628">
          <cell r="H9628" t="str">
            <v>2RRG56.2</v>
          </cell>
          <cell r="I9628" t="str">
            <v>DGND</v>
          </cell>
        </row>
        <row r="9629">
          <cell r="H9629" t="str">
            <v>2RRG57.1</v>
          </cell>
          <cell r="I9629" t="str">
            <v>SG2_P1_TXD3</v>
          </cell>
        </row>
        <row r="9630">
          <cell r="H9630" t="str">
            <v>2RRG57.2</v>
          </cell>
          <cell r="I9630" t="str">
            <v>SG2_H_P1_TXD3</v>
          </cell>
        </row>
        <row r="9631">
          <cell r="H9631" t="str">
            <v>2RRG58.1</v>
          </cell>
          <cell r="I9631" t="str">
            <v>SG2_P1_TXD3</v>
          </cell>
        </row>
        <row r="9632">
          <cell r="H9632" t="str">
            <v>2RRG58.2</v>
          </cell>
          <cell r="I9632" t="str">
            <v>DGND</v>
          </cell>
        </row>
        <row r="9633">
          <cell r="H9633" t="str">
            <v>2RRG59.1</v>
          </cell>
          <cell r="I9633" t="str">
            <v>SG2_P1_TESTD</v>
          </cell>
        </row>
        <row r="9634">
          <cell r="H9634" t="str">
            <v>2RRG59.2</v>
          </cell>
          <cell r="I9634" t="str">
            <v>DGND</v>
          </cell>
        </row>
        <row r="9635">
          <cell r="H9635" t="str">
            <v>2RRG91.1</v>
          </cell>
          <cell r="I9635" t="str">
            <v>SG2_P5_TXD0</v>
          </cell>
        </row>
        <row r="9636">
          <cell r="H9636" t="str">
            <v>2RRG91.2</v>
          </cell>
          <cell r="I9636" t="str">
            <v>SG2_H_P5_TXD0</v>
          </cell>
        </row>
        <row r="9637">
          <cell r="H9637" t="str">
            <v>2RRG92.1</v>
          </cell>
          <cell r="I9637" t="str">
            <v>SG2_P5_TXD0</v>
          </cell>
        </row>
        <row r="9638">
          <cell r="H9638" t="str">
            <v>2RRG92.2</v>
          </cell>
          <cell r="I9638" t="str">
            <v>DGND</v>
          </cell>
        </row>
        <row r="9639">
          <cell r="H9639" t="str">
            <v>2RRG93.1</v>
          </cell>
          <cell r="I9639" t="str">
            <v>SG2_P5_TXD1</v>
          </cell>
        </row>
        <row r="9640">
          <cell r="H9640" t="str">
            <v>2RRG93.2</v>
          </cell>
          <cell r="I9640" t="str">
            <v>SG2_H_P5_TXD1</v>
          </cell>
        </row>
        <row r="9641">
          <cell r="H9641" t="str">
            <v>2RRG94.1</v>
          </cell>
          <cell r="I9641" t="str">
            <v>SG2_P5_TXD1</v>
          </cell>
        </row>
        <row r="9642">
          <cell r="H9642" t="str">
            <v>2RRG94.2</v>
          </cell>
          <cell r="I9642" t="str">
            <v>DGND</v>
          </cell>
        </row>
        <row r="9643">
          <cell r="H9643" t="str">
            <v>2RRG95.1</v>
          </cell>
          <cell r="I9643" t="str">
            <v>SG2_P5_TXD2</v>
          </cell>
        </row>
        <row r="9644">
          <cell r="H9644" t="str">
            <v>2RRG95.2</v>
          </cell>
          <cell r="I9644" t="str">
            <v>SG2_H_P5_TXD2</v>
          </cell>
        </row>
        <row r="9645">
          <cell r="H9645" t="str">
            <v>2RRG96.1</v>
          </cell>
          <cell r="I9645" t="str">
            <v>SG2_P5_TXD2</v>
          </cell>
        </row>
        <row r="9646">
          <cell r="H9646" t="str">
            <v>2RRG96.2</v>
          </cell>
          <cell r="I9646" t="str">
            <v>DGND</v>
          </cell>
        </row>
        <row r="9647">
          <cell r="H9647" t="str">
            <v>SG2_P0_RXC.1</v>
          </cell>
          <cell r="I9647" t="str">
            <v>SG2_P0_RXC</v>
          </cell>
        </row>
        <row r="9648">
          <cell r="H9648" t="str">
            <v>SG2_P0_RXD0.1</v>
          </cell>
          <cell r="I9648" t="str">
            <v>SG2_P0_RXD0</v>
          </cell>
        </row>
        <row r="9649">
          <cell r="H9649" t="str">
            <v>SG2_P0_RXD1.1</v>
          </cell>
          <cell r="I9649" t="str">
            <v>SG2_P0_RXD1</v>
          </cell>
        </row>
        <row r="9650">
          <cell r="H9650" t="str">
            <v>SG2_P0_RXD2.1</v>
          </cell>
          <cell r="I9650" t="str">
            <v>SG2_P0_RXD2</v>
          </cell>
        </row>
        <row r="9651">
          <cell r="H9651" t="str">
            <v>SG2_P0_RXD3.1</v>
          </cell>
          <cell r="I9651" t="str">
            <v>SG2_P0_RXD3</v>
          </cell>
        </row>
        <row r="9652">
          <cell r="H9652" t="str">
            <v>SG2_P0_RXDV.1</v>
          </cell>
          <cell r="I9652" t="str">
            <v>SG2_P0_RXDV</v>
          </cell>
        </row>
        <row r="9653">
          <cell r="H9653" t="str">
            <v>SG2_P0_TXC.1</v>
          </cell>
          <cell r="I9653" t="str">
            <v>SG2_P0_TXC</v>
          </cell>
        </row>
        <row r="9654">
          <cell r="H9654" t="str">
            <v>SG2_P0_TXD0.1</v>
          </cell>
          <cell r="I9654" t="str">
            <v>SG2_P0_TXD0</v>
          </cell>
        </row>
        <row r="9655">
          <cell r="H9655" t="str">
            <v>SG2_P0_TXD1.1</v>
          </cell>
          <cell r="I9655" t="str">
            <v>SG2_P0_TXD1</v>
          </cell>
        </row>
        <row r="9656">
          <cell r="H9656" t="str">
            <v>SG2_P0_TXD2.1</v>
          </cell>
          <cell r="I9656" t="str">
            <v>SG2_P0_TXD2</v>
          </cell>
        </row>
        <row r="9657">
          <cell r="H9657" t="str">
            <v>SG2_P0_TXD3.1</v>
          </cell>
          <cell r="I9657" t="str">
            <v>SG2_P0_TXD3</v>
          </cell>
        </row>
        <row r="9658">
          <cell r="H9658" t="str">
            <v>SG2_P0_TXEN.1</v>
          </cell>
          <cell r="I9658" t="str">
            <v>SG2_P0_TXEN</v>
          </cell>
        </row>
        <row r="9659">
          <cell r="H9659" t="str">
            <v>SG2_P1_RXC.1</v>
          </cell>
          <cell r="I9659" t="str">
            <v>SG2_P1_RXC</v>
          </cell>
        </row>
        <row r="9660">
          <cell r="H9660" t="str">
            <v>SG2_P1_RXD0.1</v>
          </cell>
          <cell r="I9660" t="str">
            <v>SG2_P1_RXD0</v>
          </cell>
        </row>
        <row r="9661">
          <cell r="H9661" t="str">
            <v>SG2_P1_RXD1.1</v>
          </cell>
          <cell r="I9661" t="str">
            <v>SG2_P1_RXD1</v>
          </cell>
        </row>
        <row r="9662">
          <cell r="H9662" t="str">
            <v>SG2_P1_RXD2.1</v>
          </cell>
          <cell r="I9662" t="str">
            <v>SG2_P1_RXD2</v>
          </cell>
        </row>
        <row r="9663">
          <cell r="H9663" t="str">
            <v>SG2_P1_RXD3.1</v>
          </cell>
          <cell r="I9663" t="str">
            <v>SG2_P1_RXD3</v>
          </cell>
        </row>
        <row r="9664">
          <cell r="H9664" t="str">
            <v>SG2_P1_RXDV.1</v>
          </cell>
          <cell r="I9664" t="str">
            <v>SG2_P1_RXDV</v>
          </cell>
        </row>
        <row r="9665">
          <cell r="H9665" t="str">
            <v>SG2_P1_TXC.1</v>
          </cell>
          <cell r="I9665" t="str">
            <v>SG2_P1_TXC</v>
          </cell>
        </row>
        <row r="9666">
          <cell r="H9666" t="str">
            <v>SG2_P1_TXD0.1</v>
          </cell>
          <cell r="I9666" t="str">
            <v>SG2_P1_TXD0</v>
          </cell>
        </row>
        <row r="9667">
          <cell r="H9667" t="str">
            <v>SG2_P1_TXD1.1</v>
          </cell>
          <cell r="I9667" t="str">
            <v>SG2_P1_TXD1</v>
          </cell>
        </row>
        <row r="9668">
          <cell r="H9668" t="str">
            <v>SG2_P1_TXD2.1</v>
          </cell>
          <cell r="I9668" t="str">
            <v>SG2_P1_TXD2</v>
          </cell>
        </row>
        <row r="9669">
          <cell r="H9669" t="str">
            <v>SG2_P1_TXD3.1</v>
          </cell>
          <cell r="I9669" t="str">
            <v>SG2_P1_TXD3</v>
          </cell>
        </row>
        <row r="9670">
          <cell r="H9670" t="str">
            <v>SG2_P1_TXEN.1</v>
          </cell>
          <cell r="I9670" t="str">
            <v>SG2_P1_TXEN</v>
          </cell>
        </row>
        <row r="9671">
          <cell r="H9671" t="str">
            <v>SG2_P5_RXC.1</v>
          </cell>
          <cell r="I9671" t="str">
            <v>SG2_P5_RXC</v>
          </cell>
        </row>
        <row r="9672">
          <cell r="H9672" t="str">
            <v>SG2_P5_RXD0.1</v>
          </cell>
          <cell r="I9672" t="str">
            <v>SG2_P5_RXD0</v>
          </cell>
        </row>
        <row r="9673">
          <cell r="H9673" t="str">
            <v>SG2_P5_RXD1.1</v>
          </cell>
          <cell r="I9673" t="str">
            <v>SG2_P5_RXD1</v>
          </cell>
        </row>
        <row r="9674">
          <cell r="H9674" t="str">
            <v>SG2_P5_RXD2.1</v>
          </cell>
          <cell r="I9674" t="str">
            <v>SG2_P5_RXD2</v>
          </cell>
        </row>
        <row r="9675">
          <cell r="H9675" t="str">
            <v>SG2_P5_RXD3.1</v>
          </cell>
          <cell r="I9675" t="str">
            <v>SG2_P5_RXD3</v>
          </cell>
        </row>
        <row r="9676">
          <cell r="H9676" t="str">
            <v>SG2_P5_RXDV.1</v>
          </cell>
          <cell r="I9676" t="str">
            <v>SG2_P5_RXDV</v>
          </cell>
        </row>
        <row r="9677">
          <cell r="H9677" t="str">
            <v>SG2_P5_TXC.1</v>
          </cell>
          <cell r="I9677" t="str">
            <v>SG2_P5_TXC</v>
          </cell>
        </row>
        <row r="9678">
          <cell r="H9678" t="str">
            <v>SG2_P5_TXD0.1</v>
          </cell>
          <cell r="I9678" t="str">
            <v>SG2_P5_TXD0</v>
          </cell>
        </row>
        <row r="9679">
          <cell r="H9679" t="str">
            <v>SG2_P5_TXD1.1</v>
          </cell>
          <cell r="I9679" t="str">
            <v>SG2_P5_TXD1</v>
          </cell>
        </row>
        <row r="9680">
          <cell r="H9680" t="str">
            <v>SG2_P5_TXD2.1</v>
          </cell>
          <cell r="I9680" t="str">
            <v>SG2_P5_TXD2</v>
          </cell>
        </row>
        <row r="9681">
          <cell r="H9681" t="str">
            <v>SG2_P5_TXD3.1</v>
          </cell>
          <cell r="I9681" t="str">
            <v>SG2_P5_TXD3</v>
          </cell>
        </row>
        <row r="9682">
          <cell r="H9682" t="str">
            <v>SG2_P5_TXEN.1</v>
          </cell>
          <cell r="I9682" t="str">
            <v>SG2_P5_TXEN</v>
          </cell>
        </row>
        <row r="9683">
          <cell r="H9683" t="str">
            <v>2C185.1</v>
          </cell>
          <cell r="I9683" t="str">
            <v>VDD33_ATX</v>
          </cell>
        </row>
        <row r="9684">
          <cell r="H9684" t="str">
            <v>2C185.2</v>
          </cell>
          <cell r="I9684" t="str">
            <v>DGND</v>
          </cell>
        </row>
        <row r="9685">
          <cell r="H9685" t="str">
            <v>2C187.1</v>
          </cell>
          <cell r="I9685" t="str">
            <v>VDD33_ATX</v>
          </cell>
        </row>
        <row r="9686">
          <cell r="H9686" t="str">
            <v>2C187.2</v>
          </cell>
          <cell r="I9686" t="str">
            <v>DGND</v>
          </cell>
        </row>
        <row r="9687">
          <cell r="H9687" t="str">
            <v>2C192.1</v>
          </cell>
          <cell r="I9687" t="str">
            <v>VDD33_ATX</v>
          </cell>
        </row>
        <row r="9688">
          <cell r="H9688" t="str">
            <v>2C192.2</v>
          </cell>
          <cell r="I9688" t="str">
            <v>DGND</v>
          </cell>
        </row>
        <row r="9689">
          <cell r="H9689" t="str">
            <v>2CS61.1</v>
          </cell>
          <cell r="I9689" t="str">
            <v>SG2_C_P4_HSO-</v>
          </cell>
        </row>
        <row r="9690">
          <cell r="H9690" t="str">
            <v>2CS61.2</v>
          </cell>
          <cell r="I9690" t="str">
            <v>SG2_P4_HSO-</v>
          </cell>
        </row>
        <row r="9691">
          <cell r="H9691" t="str">
            <v>2CS62.1</v>
          </cell>
          <cell r="I9691" t="str">
            <v>SG2_C_P4_HSO+</v>
          </cell>
        </row>
        <row r="9692">
          <cell r="H9692" t="str">
            <v>2CS62.2</v>
          </cell>
          <cell r="I9692" t="str">
            <v>SG2_P4_HSO+</v>
          </cell>
        </row>
        <row r="9693">
          <cell r="H9693" t="str">
            <v>2CS63.1</v>
          </cell>
          <cell r="I9693" t="str">
            <v>SG2_C_P4_HSI-</v>
          </cell>
        </row>
        <row r="9694">
          <cell r="H9694" t="str">
            <v>2CS63.2</v>
          </cell>
          <cell r="I9694" t="str">
            <v>SG2_P4_HSI-</v>
          </cell>
        </row>
        <row r="9695">
          <cell r="H9695" t="str">
            <v>2CS64.1</v>
          </cell>
          <cell r="I9695" t="str">
            <v>SG2_C_P4_HSI+</v>
          </cell>
        </row>
        <row r="9696">
          <cell r="H9696" t="str">
            <v>2CS64.2</v>
          </cell>
          <cell r="I9696" t="str">
            <v>SG2_P4_HSI+</v>
          </cell>
        </row>
        <row r="9697">
          <cell r="H9697" t="str">
            <v>2CS65.1</v>
          </cell>
          <cell r="I9697" t="str">
            <v>SD2_C_P4_HSO_DSP-</v>
          </cell>
        </row>
        <row r="9698">
          <cell r="H9698" t="str">
            <v>2CS65.2</v>
          </cell>
          <cell r="I9698" t="str">
            <v>SD2_P4_HSO_DSP-</v>
          </cell>
        </row>
        <row r="9699">
          <cell r="H9699" t="str">
            <v>2CS66.1</v>
          </cell>
          <cell r="I9699" t="str">
            <v>SD2_C_P4_HSO_DSP+</v>
          </cell>
        </row>
        <row r="9700">
          <cell r="H9700" t="str">
            <v>2CS66.2</v>
          </cell>
          <cell r="I9700" t="str">
            <v>SD2_P4_HSO_DSP+</v>
          </cell>
        </row>
        <row r="9701">
          <cell r="H9701" t="str">
            <v>2CS71.1</v>
          </cell>
          <cell r="I9701" t="str">
            <v>SG2_C_P5_HSO-</v>
          </cell>
        </row>
        <row r="9702">
          <cell r="H9702" t="str">
            <v>2CS71.2</v>
          </cell>
          <cell r="I9702" t="str">
            <v>SG2_P5_HSO-</v>
          </cell>
        </row>
        <row r="9703">
          <cell r="H9703" t="str">
            <v>2CS72.1</v>
          </cell>
          <cell r="I9703" t="str">
            <v>SG2_C_P5_HSO+</v>
          </cell>
        </row>
        <row r="9704">
          <cell r="H9704" t="str">
            <v>2CS72.2</v>
          </cell>
          <cell r="I9704" t="str">
            <v>SG2_P5_HSO+</v>
          </cell>
        </row>
        <row r="9705">
          <cell r="H9705" t="str">
            <v>2CS73.1</v>
          </cell>
          <cell r="I9705" t="str">
            <v>SG2_C_P5_HSI-</v>
          </cell>
        </row>
        <row r="9706">
          <cell r="H9706" t="str">
            <v>2CS73.2</v>
          </cell>
          <cell r="I9706" t="str">
            <v>SG2_P5_HSI-</v>
          </cell>
        </row>
        <row r="9707">
          <cell r="H9707" t="str">
            <v>2CS74.1</v>
          </cell>
          <cell r="I9707" t="str">
            <v>SG2_C_P5_HSI+</v>
          </cell>
        </row>
        <row r="9708">
          <cell r="H9708" t="str">
            <v>2CS74.2</v>
          </cell>
          <cell r="I9708" t="str">
            <v>SG2_P5_HSI+</v>
          </cell>
        </row>
        <row r="9709">
          <cell r="H9709" t="str">
            <v>2CS75.1</v>
          </cell>
          <cell r="I9709" t="str">
            <v>SD2_C_P5_HSO_DSP-</v>
          </cell>
        </row>
        <row r="9710">
          <cell r="H9710" t="str">
            <v>2CS75.2</v>
          </cell>
          <cell r="I9710" t="str">
            <v>SD2_P5_HSO_DSP-</v>
          </cell>
        </row>
        <row r="9711">
          <cell r="H9711" t="str">
            <v>2CS76.1</v>
          </cell>
          <cell r="I9711" t="str">
            <v>SD2_C_P5_HSO_DSP+</v>
          </cell>
        </row>
        <row r="9712">
          <cell r="H9712" t="str">
            <v>2CS76.2</v>
          </cell>
          <cell r="I9712" t="str">
            <v>SD2_P5_HSO_DSP+</v>
          </cell>
        </row>
        <row r="9713">
          <cell r="H9713" t="str">
            <v>2K184.1</v>
          </cell>
          <cell r="I9713" t="str">
            <v>S2_OE_K184</v>
          </cell>
        </row>
        <row r="9714">
          <cell r="H9714" t="str">
            <v>2K184.10</v>
          </cell>
          <cell r="I9714" t="str">
            <v>S2_OE_K184</v>
          </cell>
        </row>
        <row r="9715">
          <cell r="H9715" t="str">
            <v>2K184.2</v>
          </cell>
          <cell r="I9715" t="str">
            <v>S2_P4_HSI-</v>
          </cell>
        </row>
        <row r="9716">
          <cell r="H9716" t="str">
            <v>2K184.3</v>
          </cell>
          <cell r="I9716" t="str">
            <v>S2_P4_HSI+</v>
          </cell>
        </row>
        <row r="9717">
          <cell r="H9717" t="str">
            <v>2K184.6</v>
          </cell>
          <cell r="I9717">
            <v>0</v>
          </cell>
        </row>
        <row r="9718">
          <cell r="H9718" t="str">
            <v>2K184.7</v>
          </cell>
          <cell r="I9718">
            <v>0</v>
          </cell>
        </row>
        <row r="9719">
          <cell r="H9719" t="str">
            <v>2K184.11</v>
          </cell>
          <cell r="I9719" t="str">
            <v>S2_P5_HSI-</v>
          </cell>
        </row>
        <row r="9720">
          <cell r="H9720" t="str">
            <v>2K184.12</v>
          </cell>
          <cell r="I9720" t="str">
            <v>S2_P5_HSI+</v>
          </cell>
        </row>
        <row r="9721">
          <cell r="H9721" t="str">
            <v>2K184.15</v>
          </cell>
          <cell r="I9721">
            <v>0</v>
          </cell>
        </row>
        <row r="9722">
          <cell r="H9722" t="str">
            <v>2K184.16</v>
          </cell>
          <cell r="I9722">
            <v>0</v>
          </cell>
        </row>
        <row r="9723">
          <cell r="H9723" t="str">
            <v>2K184.38</v>
          </cell>
          <cell r="I9723" t="str">
            <v>SG2_C_P4_HSO-</v>
          </cell>
        </row>
        <row r="9724">
          <cell r="H9724" t="str">
            <v>2K184.37</v>
          </cell>
          <cell r="I9724" t="str">
            <v>SG2_C_P4_HSO+</v>
          </cell>
        </row>
        <row r="9725">
          <cell r="H9725" t="str">
            <v>2K184.36</v>
          </cell>
          <cell r="I9725">
            <v>0</v>
          </cell>
        </row>
        <row r="9726">
          <cell r="H9726" t="str">
            <v>2K184.35</v>
          </cell>
          <cell r="I9726">
            <v>0</v>
          </cell>
        </row>
        <row r="9727">
          <cell r="H9727" t="str">
            <v>2K184.29</v>
          </cell>
          <cell r="I9727" t="str">
            <v>SG2_C_P5_HSO-</v>
          </cell>
        </row>
        <row r="9728">
          <cell r="H9728" t="str">
            <v>2K184.28</v>
          </cell>
          <cell r="I9728" t="str">
            <v>SG2_C_P5_HSO+</v>
          </cell>
        </row>
        <row r="9729">
          <cell r="H9729" t="str">
            <v>2K184.27</v>
          </cell>
          <cell r="I9729">
            <v>0</v>
          </cell>
        </row>
        <row r="9730">
          <cell r="H9730" t="str">
            <v>2K184.26</v>
          </cell>
          <cell r="I9730">
            <v>0</v>
          </cell>
        </row>
        <row r="9731">
          <cell r="H9731" t="str">
            <v>2K184.34</v>
          </cell>
          <cell r="I9731" t="str">
            <v>S2_DCH_P4_HSI-</v>
          </cell>
        </row>
        <row r="9732">
          <cell r="H9732" t="str">
            <v>2K184.33</v>
          </cell>
          <cell r="I9732" t="str">
            <v>S2_DCH_P4_HSI+</v>
          </cell>
        </row>
        <row r="9733">
          <cell r="H9733" t="str">
            <v>2K184.32</v>
          </cell>
          <cell r="I9733">
            <v>0</v>
          </cell>
        </row>
        <row r="9734">
          <cell r="H9734" t="str">
            <v>2K184.31</v>
          </cell>
          <cell r="I9734">
            <v>0</v>
          </cell>
        </row>
        <row r="9735">
          <cell r="H9735" t="str">
            <v>2K184.25</v>
          </cell>
          <cell r="I9735" t="str">
            <v>S2_DCH_P5_HSI-</v>
          </cell>
        </row>
        <row r="9736">
          <cell r="H9736" t="str">
            <v>2K184.24</v>
          </cell>
          <cell r="I9736" t="str">
            <v>S2_DCH_P5_HSI+</v>
          </cell>
        </row>
        <row r="9737">
          <cell r="H9737" t="str">
            <v>2K184.23</v>
          </cell>
          <cell r="I9737">
            <v>0</v>
          </cell>
        </row>
        <row r="9738">
          <cell r="H9738" t="str">
            <v>2K184.22</v>
          </cell>
          <cell r="I9738">
            <v>0</v>
          </cell>
        </row>
        <row r="9739">
          <cell r="H9739" t="str">
            <v>2K184.EP</v>
          </cell>
          <cell r="I9739" t="str">
            <v>DGND</v>
          </cell>
        </row>
        <row r="9740">
          <cell r="H9740" t="str">
            <v>2K184.4</v>
          </cell>
          <cell r="I9740" t="str">
            <v>DGND</v>
          </cell>
        </row>
        <row r="9741">
          <cell r="H9741" t="str">
            <v>2K184.14</v>
          </cell>
          <cell r="I9741" t="str">
            <v>DGND</v>
          </cell>
        </row>
        <row r="9742">
          <cell r="H9742" t="str">
            <v>2K184.19</v>
          </cell>
          <cell r="I9742" t="str">
            <v>DGND</v>
          </cell>
        </row>
        <row r="9743">
          <cell r="H9743" t="str">
            <v>2K184.21</v>
          </cell>
          <cell r="I9743" t="str">
            <v>DGND</v>
          </cell>
        </row>
        <row r="9744">
          <cell r="H9744" t="str">
            <v>2K184.39</v>
          </cell>
          <cell r="I9744" t="str">
            <v>DGND</v>
          </cell>
        </row>
        <row r="9745">
          <cell r="H9745" t="str">
            <v>2K184.41</v>
          </cell>
          <cell r="I9745" t="str">
            <v>DGND</v>
          </cell>
        </row>
        <row r="9746">
          <cell r="H9746" t="str">
            <v>2K184.18</v>
          </cell>
          <cell r="I9746">
            <v>0</v>
          </cell>
        </row>
        <row r="9747">
          <cell r="H9747" t="str">
            <v>2K184.42</v>
          </cell>
          <cell r="I9747">
            <v>0</v>
          </cell>
        </row>
        <row r="9748">
          <cell r="H9748" t="str">
            <v>2K184.8</v>
          </cell>
          <cell r="I9748" t="str">
            <v>S2_SEL1_K184</v>
          </cell>
        </row>
        <row r="9749">
          <cell r="H9749" t="str">
            <v>2K184.17</v>
          </cell>
          <cell r="I9749" t="str">
            <v>S2_SEL2_K184</v>
          </cell>
        </row>
        <row r="9750">
          <cell r="H9750" t="str">
            <v>2K184.5</v>
          </cell>
          <cell r="I9750" t="str">
            <v>VDD33_ATX</v>
          </cell>
        </row>
        <row r="9751">
          <cell r="H9751" t="str">
            <v>2K184.9</v>
          </cell>
          <cell r="I9751" t="str">
            <v>VDD33_ATX</v>
          </cell>
        </row>
        <row r="9752">
          <cell r="H9752" t="str">
            <v>2K184.13</v>
          </cell>
          <cell r="I9752" t="str">
            <v>VDD33_ATX</v>
          </cell>
        </row>
        <row r="9753">
          <cell r="H9753" t="str">
            <v>2K184.20</v>
          </cell>
          <cell r="I9753" t="str">
            <v>VDD33_ATX</v>
          </cell>
        </row>
        <row r="9754">
          <cell r="H9754" t="str">
            <v>2K184.30</v>
          </cell>
          <cell r="I9754" t="str">
            <v>VDD33_ATX</v>
          </cell>
        </row>
        <row r="9755">
          <cell r="H9755" t="str">
            <v>2K184.40</v>
          </cell>
          <cell r="I9755" t="str">
            <v>VDD33_ATX</v>
          </cell>
        </row>
        <row r="9756">
          <cell r="H9756" t="str">
            <v>2K187.1</v>
          </cell>
          <cell r="I9756" t="str">
            <v>S2_OE_K187</v>
          </cell>
        </row>
        <row r="9757">
          <cell r="H9757" t="str">
            <v>2K187.10</v>
          </cell>
          <cell r="I9757" t="str">
            <v>S2_OE_K187</v>
          </cell>
        </row>
        <row r="9758">
          <cell r="H9758" t="str">
            <v>2K187.2</v>
          </cell>
          <cell r="I9758" t="str">
            <v>S2_P4_HSO-</v>
          </cell>
        </row>
        <row r="9759">
          <cell r="H9759" t="str">
            <v>2K187.3</v>
          </cell>
          <cell r="I9759" t="str">
            <v>S2_P4_HSO+</v>
          </cell>
        </row>
        <row r="9760">
          <cell r="H9760" t="str">
            <v>2K187.6</v>
          </cell>
          <cell r="I9760">
            <v>0</v>
          </cell>
        </row>
        <row r="9761">
          <cell r="H9761" t="str">
            <v>2K187.7</v>
          </cell>
          <cell r="I9761">
            <v>0</v>
          </cell>
        </row>
        <row r="9762">
          <cell r="H9762" t="str">
            <v>2K187.11</v>
          </cell>
          <cell r="I9762" t="str">
            <v>S2_1_P4_HSO-</v>
          </cell>
        </row>
        <row r="9763">
          <cell r="H9763" t="str">
            <v>2K187.12</v>
          </cell>
          <cell r="I9763" t="str">
            <v>S2_1_P4_HSO+</v>
          </cell>
        </row>
        <row r="9764">
          <cell r="H9764" t="str">
            <v>2K187.15</v>
          </cell>
          <cell r="I9764">
            <v>0</v>
          </cell>
        </row>
        <row r="9765">
          <cell r="H9765" t="str">
            <v>2K187.16</v>
          </cell>
          <cell r="I9765">
            <v>0</v>
          </cell>
        </row>
        <row r="9766">
          <cell r="H9766" t="str">
            <v>2K187.38</v>
          </cell>
          <cell r="I9766" t="str">
            <v>SG2_C_P4_HSI-</v>
          </cell>
        </row>
        <row r="9767">
          <cell r="H9767" t="str">
            <v>2K187.37</v>
          </cell>
          <cell r="I9767" t="str">
            <v>SG2_C_P4_HSI+</v>
          </cell>
        </row>
        <row r="9768">
          <cell r="H9768" t="str">
            <v>2K187.36</v>
          </cell>
          <cell r="I9768">
            <v>0</v>
          </cell>
        </row>
        <row r="9769">
          <cell r="H9769" t="str">
            <v>2K187.35</v>
          </cell>
          <cell r="I9769">
            <v>0</v>
          </cell>
        </row>
        <row r="9770">
          <cell r="H9770" t="str">
            <v>2K187.29</v>
          </cell>
          <cell r="I9770" t="str">
            <v>SD2_C_P4_HSO_DSP-</v>
          </cell>
        </row>
        <row r="9771">
          <cell r="H9771" t="str">
            <v>2K187.28</v>
          </cell>
          <cell r="I9771" t="str">
            <v>SD2_C_P4_HSO_DSP+</v>
          </cell>
        </row>
        <row r="9772">
          <cell r="H9772" t="str">
            <v>2K187.27</v>
          </cell>
          <cell r="I9772">
            <v>0</v>
          </cell>
        </row>
        <row r="9773">
          <cell r="H9773" t="str">
            <v>2K187.26</v>
          </cell>
          <cell r="I9773">
            <v>0</v>
          </cell>
        </row>
        <row r="9774">
          <cell r="H9774" t="str">
            <v>2K187.34</v>
          </cell>
          <cell r="I9774" t="str">
            <v>S2_1_P4_HSO-</v>
          </cell>
        </row>
        <row r="9775">
          <cell r="H9775" t="str">
            <v>2K187.33</v>
          </cell>
          <cell r="I9775" t="str">
            <v>S2_1_P4_HSO+</v>
          </cell>
        </row>
        <row r="9776">
          <cell r="H9776" t="str">
            <v>2K187.32</v>
          </cell>
          <cell r="I9776">
            <v>0</v>
          </cell>
        </row>
        <row r="9777">
          <cell r="H9777" t="str">
            <v>2K187.31</v>
          </cell>
          <cell r="I9777">
            <v>0</v>
          </cell>
        </row>
        <row r="9778">
          <cell r="H9778" t="str">
            <v>2K187.25</v>
          </cell>
          <cell r="I9778" t="str">
            <v>S2_DCH_P4_HSO-</v>
          </cell>
        </row>
        <row r="9779">
          <cell r="H9779" t="str">
            <v>2K187.24</v>
          </cell>
          <cell r="I9779" t="str">
            <v>S2_DCH_P4_HSO+</v>
          </cell>
        </row>
        <row r="9780">
          <cell r="H9780" t="str">
            <v>2K187.23</v>
          </cell>
          <cell r="I9780">
            <v>0</v>
          </cell>
        </row>
        <row r="9781">
          <cell r="H9781" t="str">
            <v>2K187.22</v>
          </cell>
          <cell r="I9781">
            <v>0</v>
          </cell>
        </row>
        <row r="9782">
          <cell r="H9782" t="str">
            <v>2K187.EP</v>
          </cell>
          <cell r="I9782" t="str">
            <v>DGND</v>
          </cell>
        </row>
        <row r="9783">
          <cell r="H9783" t="str">
            <v>2K187.4</v>
          </cell>
          <cell r="I9783" t="str">
            <v>DGND</v>
          </cell>
        </row>
        <row r="9784">
          <cell r="H9784" t="str">
            <v>2K187.14</v>
          </cell>
          <cell r="I9784" t="str">
            <v>DGND</v>
          </cell>
        </row>
        <row r="9785">
          <cell r="H9785" t="str">
            <v>2K187.19</v>
          </cell>
          <cell r="I9785" t="str">
            <v>DGND</v>
          </cell>
        </row>
        <row r="9786">
          <cell r="H9786" t="str">
            <v>2K187.21</v>
          </cell>
          <cell r="I9786" t="str">
            <v>DGND</v>
          </cell>
        </row>
        <row r="9787">
          <cell r="H9787" t="str">
            <v>2K187.39</v>
          </cell>
          <cell r="I9787" t="str">
            <v>DGND</v>
          </cell>
        </row>
        <row r="9788">
          <cell r="H9788" t="str">
            <v>2K187.41</v>
          </cell>
          <cell r="I9788" t="str">
            <v>DGND</v>
          </cell>
        </row>
        <row r="9789">
          <cell r="H9789" t="str">
            <v>2K187.18</v>
          </cell>
          <cell r="I9789">
            <v>0</v>
          </cell>
        </row>
        <row r="9790">
          <cell r="H9790" t="str">
            <v>2K187.42</v>
          </cell>
          <cell r="I9790">
            <v>0</v>
          </cell>
        </row>
        <row r="9791">
          <cell r="H9791" t="str">
            <v>2K187.8</v>
          </cell>
          <cell r="I9791" t="str">
            <v>S2_SEL1_K187</v>
          </cell>
        </row>
        <row r="9792">
          <cell r="H9792" t="str">
            <v>2K187.17</v>
          </cell>
          <cell r="I9792" t="str">
            <v>S2_SEL2_K187</v>
          </cell>
        </row>
        <row r="9793">
          <cell r="H9793" t="str">
            <v>2K187.5</v>
          </cell>
          <cell r="I9793" t="str">
            <v>VDD33_ATX</v>
          </cell>
        </row>
        <row r="9794">
          <cell r="H9794" t="str">
            <v>2K187.9</v>
          </cell>
          <cell r="I9794" t="str">
            <v>VDD33_ATX</v>
          </cell>
        </row>
        <row r="9795">
          <cell r="H9795" t="str">
            <v>2K187.13</v>
          </cell>
          <cell r="I9795" t="str">
            <v>VDD33_ATX</v>
          </cell>
        </row>
        <row r="9796">
          <cell r="H9796" t="str">
            <v>2K187.20</v>
          </cell>
          <cell r="I9796" t="str">
            <v>VDD33_ATX</v>
          </cell>
        </row>
        <row r="9797">
          <cell r="H9797" t="str">
            <v>2K187.30</v>
          </cell>
          <cell r="I9797" t="str">
            <v>VDD33_ATX</v>
          </cell>
        </row>
        <row r="9798">
          <cell r="H9798" t="str">
            <v>2K187.40</v>
          </cell>
          <cell r="I9798" t="str">
            <v>VDD33_ATX</v>
          </cell>
        </row>
        <row r="9799">
          <cell r="H9799" t="str">
            <v>2K192.1</v>
          </cell>
          <cell r="I9799" t="str">
            <v>S2_OE_K192</v>
          </cell>
        </row>
        <row r="9800">
          <cell r="H9800" t="str">
            <v>2K192.10</v>
          </cell>
          <cell r="I9800" t="str">
            <v>S2_OE_K192</v>
          </cell>
        </row>
        <row r="9801">
          <cell r="H9801" t="str">
            <v>2K192.2</v>
          </cell>
          <cell r="I9801" t="str">
            <v>S2_P5_HSO-</v>
          </cell>
        </row>
        <row r="9802">
          <cell r="H9802" t="str">
            <v>2K192.3</v>
          </cell>
          <cell r="I9802" t="str">
            <v>S2_P5_HSO+</v>
          </cell>
        </row>
        <row r="9803">
          <cell r="H9803" t="str">
            <v>2K192.6</v>
          </cell>
          <cell r="I9803">
            <v>0</v>
          </cell>
        </row>
        <row r="9804">
          <cell r="H9804" t="str">
            <v>2K192.7</v>
          </cell>
          <cell r="I9804">
            <v>0</v>
          </cell>
        </row>
        <row r="9805">
          <cell r="H9805" t="str">
            <v>2K192.11</v>
          </cell>
          <cell r="I9805" t="str">
            <v>S2_1_P5_HSO-</v>
          </cell>
        </row>
        <row r="9806">
          <cell r="H9806" t="str">
            <v>2K192.12</v>
          </cell>
          <cell r="I9806" t="str">
            <v>S2_1_P5_HSO+</v>
          </cell>
        </row>
        <row r="9807">
          <cell r="H9807" t="str">
            <v>2K192.15</v>
          </cell>
          <cell r="I9807">
            <v>0</v>
          </cell>
        </row>
        <row r="9808">
          <cell r="H9808" t="str">
            <v>2K192.16</v>
          </cell>
          <cell r="I9808">
            <v>0</v>
          </cell>
        </row>
        <row r="9809">
          <cell r="H9809" t="str">
            <v>2K192.38</v>
          </cell>
          <cell r="I9809" t="str">
            <v>SG2_C_P5_HSI-</v>
          </cell>
        </row>
        <row r="9810">
          <cell r="H9810" t="str">
            <v>2K192.37</v>
          </cell>
          <cell r="I9810" t="str">
            <v>SG2_C_P5_HSI+</v>
          </cell>
        </row>
        <row r="9811">
          <cell r="H9811" t="str">
            <v>2K192.36</v>
          </cell>
          <cell r="I9811">
            <v>0</v>
          </cell>
        </row>
        <row r="9812">
          <cell r="H9812" t="str">
            <v>2K192.35</v>
          </cell>
          <cell r="I9812">
            <v>0</v>
          </cell>
        </row>
        <row r="9813">
          <cell r="H9813" t="str">
            <v>2K192.29</v>
          </cell>
          <cell r="I9813" t="str">
            <v>SD2_C_P5_HSO_DSP-</v>
          </cell>
        </row>
        <row r="9814">
          <cell r="H9814" t="str">
            <v>2K192.28</v>
          </cell>
          <cell r="I9814" t="str">
            <v>SD2_C_P5_HSO_DSP+</v>
          </cell>
        </row>
        <row r="9815">
          <cell r="H9815" t="str">
            <v>2K192.27</v>
          </cell>
          <cell r="I9815">
            <v>0</v>
          </cell>
        </row>
        <row r="9816">
          <cell r="H9816" t="str">
            <v>2K192.26</v>
          </cell>
          <cell r="I9816">
            <v>0</v>
          </cell>
        </row>
        <row r="9817">
          <cell r="H9817" t="str">
            <v>2K192.34</v>
          </cell>
          <cell r="I9817" t="str">
            <v>S2_1_P5_HSO-</v>
          </cell>
        </row>
        <row r="9818">
          <cell r="H9818" t="str">
            <v>2K192.33</v>
          </cell>
          <cell r="I9818" t="str">
            <v>S2_1_P5_HSO+</v>
          </cell>
        </row>
        <row r="9819">
          <cell r="H9819" t="str">
            <v>2K192.32</v>
          </cell>
          <cell r="I9819">
            <v>0</v>
          </cell>
        </row>
        <row r="9820">
          <cell r="H9820" t="str">
            <v>2K192.31</v>
          </cell>
          <cell r="I9820">
            <v>0</v>
          </cell>
        </row>
        <row r="9821">
          <cell r="H9821" t="str">
            <v>2K192.25</v>
          </cell>
          <cell r="I9821" t="str">
            <v>S2_DCH_P5_HSO-</v>
          </cell>
        </row>
        <row r="9822">
          <cell r="H9822" t="str">
            <v>2K192.24</v>
          </cell>
          <cell r="I9822" t="str">
            <v>S2_DCH_P5_HSO+</v>
          </cell>
        </row>
        <row r="9823">
          <cell r="H9823" t="str">
            <v>2K192.23</v>
          </cell>
          <cell r="I9823">
            <v>0</v>
          </cell>
        </row>
        <row r="9824">
          <cell r="H9824" t="str">
            <v>2K192.22</v>
          </cell>
          <cell r="I9824">
            <v>0</v>
          </cell>
        </row>
        <row r="9825">
          <cell r="H9825" t="str">
            <v>2K192.EP</v>
          </cell>
          <cell r="I9825" t="str">
            <v>DGND</v>
          </cell>
        </row>
        <row r="9826">
          <cell r="H9826" t="str">
            <v>2K192.4</v>
          </cell>
          <cell r="I9826" t="str">
            <v>DGND</v>
          </cell>
        </row>
        <row r="9827">
          <cell r="H9827" t="str">
            <v>2K192.14</v>
          </cell>
          <cell r="I9827" t="str">
            <v>DGND</v>
          </cell>
        </row>
        <row r="9828">
          <cell r="H9828" t="str">
            <v>2K192.19</v>
          </cell>
          <cell r="I9828" t="str">
            <v>DGND</v>
          </cell>
        </row>
        <row r="9829">
          <cell r="H9829" t="str">
            <v>2K192.21</v>
          </cell>
          <cell r="I9829" t="str">
            <v>DGND</v>
          </cell>
        </row>
        <row r="9830">
          <cell r="H9830" t="str">
            <v>2K192.39</v>
          </cell>
          <cell r="I9830" t="str">
            <v>DGND</v>
          </cell>
        </row>
        <row r="9831">
          <cell r="H9831" t="str">
            <v>2K192.41</v>
          </cell>
          <cell r="I9831" t="str">
            <v>DGND</v>
          </cell>
        </row>
        <row r="9832">
          <cell r="H9832" t="str">
            <v>2K192.18</v>
          </cell>
          <cell r="I9832">
            <v>0</v>
          </cell>
        </row>
        <row r="9833">
          <cell r="H9833" t="str">
            <v>2K192.42</v>
          </cell>
          <cell r="I9833">
            <v>0</v>
          </cell>
        </row>
        <row r="9834">
          <cell r="H9834" t="str">
            <v>2K192.8</v>
          </cell>
          <cell r="I9834" t="str">
            <v>S2_SEL1_K192</v>
          </cell>
        </row>
        <row r="9835">
          <cell r="H9835" t="str">
            <v>2K192.17</v>
          </cell>
          <cell r="I9835" t="str">
            <v>S2_SEL2_K192</v>
          </cell>
        </row>
        <row r="9836">
          <cell r="H9836" t="str">
            <v>2K192.5</v>
          </cell>
          <cell r="I9836" t="str">
            <v>VDD33_ATX</v>
          </cell>
        </row>
        <row r="9837">
          <cell r="H9837" t="str">
            <v>2K192.9</v>
          </cell>
          <cell r="I9837" t="str">
            <v>VDD33_ATX</v>
          </cell>
        </row>
        <row r="9838">
          <cell r="H9838" t="str">
            <v>2K192.13</v>
          </cell>
          <cell r="I9838" t="str">
            <v>VDD33_ATX</v>
          </cell>
        </row>
        <row r="9839">
          <cell r="H9839" t="str">
            <v>2K192.20</v>
          </cell>
          <cell r="I9839" t="str">
            <v>VDD33_ATX</v>
          </cell>
        </row>
        <row r="9840">
          <cell r="H9840" t="str">
            <v>2K192.30</v>
          </cell>
          <cell r="I9840" t="str">
            <v>VDD33_ATX</v>
          </cell>
        </row>
        <row r="9841">
          <cell r="H9841" t="str">
            <v>2K192.40</v>
          </cell>
          <cell r="I9841" t="str">
            <v>VDD33_ATX</v>
          </cell>
        </row>
        <row r="9842">
          <cell r="H9842" t="str">
            <v>2RL19.1</v>
          </cell>
          <cell r="I9842" t="str">
            <v>S2_SEL1_K184</v>
          </cell>
        </row>
        <row r="9843">
          <cell r="H9843" t="str">
            <v>2RL19.2</v>
          </cell>
          <cell r="I9843" t="str">
            <v>DGND</v>
          </cell>
        </row>
        <row r="9844">
          <cell r="H9844" t="str">
            <v>2RL20.1</v>
          </cell>
          <cell r="I9844" t="str">
            <v>S2_SEL2_K184</v>
          </cell>
        </row>
        <row r="9845">
          <cell r="H9845" t="str">
            <v>2RL20.2</v>
          </cell>
          <cell r="I9845" t="str">
            <v>DGND</v>
          </cell>
        </row>
        <row r="9846">
          <cell r="H9846" t="str">
            <v>2RL21.1</v>
          </cell>
          <cell r="I9846" t="str">
            <v>S2_OE_K184</v>
          </cell>
        </row>
        <row r="9847">
          <cell r="H9847" t="str">
            <v>2RL21.2</v>
          </cell>
          <cell r="I9847" t="str">
            <v>DGND</v>
          </cell>
        </row>
        <row r="9848">
          <cell r="H9848" t="str">
            <v>2RL22.1</v>
          </cell>
          <cell r="I9848" t="str">
            <v>S2_SEL1_K187</v>
          </cell>
        </row>
        <row r="9849">
          <cell r="H9849" t="str">
            <v>2RL22.2</v>
          </cell>
          <cell r="I9849" t="str">
            <v>DGND</v>
          </cell>
        </row>
        <row r="9850">
          <cell r="H9850" t="str">
            <v>2RL23.1</v>
          </cell>
          <cell r="I9850" t="str">
            <v>S2_SEL2_K187</v>
          </cell>
        </row>
        <row r="9851">
          <cell r="H9851" t="str">
            <v>2RL23.2</v>
          </cell>
          <cell r="I9851" t="str">
            <v>DGND</v>
          </cell>
        </row>
        <row r="9852">
          <cell r="H9852" t="str">
            <v>2RL24.1</v>
          </cell>
          <cell r="I9852" t="str">
            <v>S2_OE_K187</v>
          </cell>
        </row>
        <row r="9853">
          <cell r="H9853" t="str">
            <v>2RL24.2</v>
          </cell>
          <cell r="I9853" t="str">
            <v>DGND</v>
          </cell>
        </row>
        <row r="9854">
          <cell r="H9854" t="str">
            <v>2RL25.1</v>
          </cell>
          <cell r="I9854" t="str">
            <v>S2_SEL1_K192</v>
          </cell>
        </row>
        <row r="9855">
          <cell r="H9855" t="str">
            <v>2RL25.2</v>
          </cell>
          <cell r="I9855" t="str">
            <v>DGND</v>
          </cell>
        </row>
        <row r="9856">
          <cell r="H9856" t="str">
            <v>2RL26.1</v>
          </cell>
          <cell r="I9856" t="str">
            <v>S2_SEL2_K192</v>
          </cell>
        </row>
        <row r="9857">
          <cell r="H9857" t="str">
            <v>2RL26.2</v>
          </cell>
          <cell r="I9857" t="str">
            <v>DGND</v>
          </cell>
        </row>
        <row r="9858">
          <cell r="H9858" t="str">
            <v>2RL27.1</v>
          </cell>
          <cell r="I9858" t="str">
            <v>S2_OE_K192</v>
          </cell>
        </row>
        <row r="9859">
          <cell r="H9859" t="str">
            <v>2RL27.2</v>
          </cell>
          <cell r="I9859" t="str">
            <v>DGND</v>
          </cell>
        </row>
        <row r="9860">
          <cell r="H9860" t="str">
            <v>2RU13.1</v>
          </cell>
          <cell r="I9860" t="str">
            <v>SC_UDB184_1</v>
          </cell>
        </row>
        <row r="9861">
          <cell r="H9861" t="str">
            <v>2RU13.2</v>
          </cell>
          <cell r="I9861" t="str">
            <v>S2_SEL1_K184</v>
          </cell>
        </row>
        <row r="9862">
          <cell r="H9862" t="str">
            <v>2RU14.1</v>
          </cell>
          <cell r="I9862" t="str">
            <v>SC_UDB184_2</v>
          </cell>
        </row>
        <row r="9863">
          <cell r="H9863" t="str">
            <v>2RU14.2</v>
          </cell>
          <cell r="I9863" t="str">
            <v>S2_SEL2_K184</v>
          </cell>
        </row>
        <row r="9864">
          <cell r="H9864" t="str">
            <v>2RU15.1</v>
          </cell>
          <cell r="I9864" t="str">
            <v>SC_UDB187_1</v>
          </cell>
        </row>
        <row r="9865">
          <cell r="H9865" t="str">
            <v>2RU15.2</v>
          </cell>
          <cell r="I9865" t="str">
            <v>S2_SEL1_K187</v>
          </cell>
        </row>
        <row r="9866">
          <cell r="H9866" t="str">
            <v>2RU16.1</v>
          </cell>
          <cell r="I9866" t="str">
            <v>SC_UDB187_2</v>
          </cell>
        </row>
        <row r="9867">
          <cell r="H9867" t="str">
            <v>2RU16.2</v>
          </cell>
          <cell r="I9867" t="str">
            <v>S2_SEL2_K187</v>
          </cell>
        </row>
        <row r="9868">
          <cell r="H9868" t="str">
            <v>2RU17.1</v>
          </cell>
          <cell r="I9868" t="str">
            <v>SC_UDB192_1</v>
          </cell>
        </row>
        <row r="9869">
          <cell r="H9869" t="str">
            <v>2RU17.2</v>
          </cell>
          <cell r="I9869" t="str">
            <v>S2_SEL1_K192</v>
          </cell>
        </row>
        <row r="9870">
          <cell r="H9870" t="str">
            <v>2RU18.1</v>
          </cell>
          <cell r="I9870" t="str">
            <v>SC_UDB192_2</v>
          </cell>
        </row>
        <row r="9871">
          <cell r="H9871" t="str">
            <v>2RU18.2</v>
          </cell>
          <cell r="I9871" t="str">
            <v>S2_SEL2_K192</v>
          </cell>
        </row>
        <row r="9872">
          <cell r="H9872" t="str">
            <v>SITE2.V13</v>
          </cell>
          <cell r="I9872" t="str">
            <v>S2_P4_HSI-</v>
          </cell>
        </row>
        <row r="9873">
          <cell r="H9873" t="str">
            <v>SITE2.V12</v>
          </cell>
          <cell r="I9873" t="str">
            <v>S2_P4_HSI+</v>
          </cell>
        </row>
        <row r="9874">
          <cell r="H9874" t="str">
            <v>SITE2.W14</v>
          </cell>
          <cell r="I9874" t="str">
            <v>S2_P4_HSO-</v>
          </cell>
        </row>
        <row r="9875">
          <cell r="H9875" t="str">
            <v>SITE2.W13</v>
          </cell>
          <cell r="I9875" t="str">
            <v>S2_P4_HSO+</v>
          </cell>
        </row>
        <row r="9876">
          <cell r="H9876" t="str">
            <v>SITE2.V15</v>
          </cell>
          <cell r="I9876" t="str">
            <v>S2_P5_HSI-</v>
          </cell>
        </row>
        <row r="9877">
          <cell r="H9877" t="str">
            <v>SITE2.V14</v>
          </cell>
          <cell r="I9877" t="str">
            <v>S2_P5_HSI+</v>
          </cell>
        </row>
        <row r="9878">
          <cell r="H9878" t="str">
            <v>SITE2.W16</v>
          </cell>
          <cell r="I9878" t="str">
            <v>S2_P5_HSO-</v>
          </cell>
        </row>
        <row r="9879">
          <cell r="H9879" t="str">
            <v>SITE2.W15</v>
          </cell>
          <cell r="I9879" t="str">
            <v>S2_P5_HSO+</v>
          </cell>
        </row>
        <row r="9880">
          <cell r="H9880" t="str">
            <v>2C204.1</v>
          </cell>
          <cell r="I9880" t="str">
            <v>VDD33_ATX</v>
          </cell>
        </row>
        <row r="9881">
          <cell r="H9881" t="str">
            <v>2C204.2</v>
          </cell>
          <cell r="I9881" t="str">
            <v>DGND</v>
          </cell>
        </row>
        <row r="9882">
          <cell r="H9882" t="str">
            <v>2C205.1</v>
          </cell>
          <cell r="I9882" t="str">
            <v>VDD33_ATX</v>
          </cell>
        </row>
        <row r="9883">
          <cell r="H9883" t="str">
            <v>2C205.2</v>
          </cell>
          <cell r="I9883" t="str">
            <v>DGND</v>
          </cell>
        </row>
        <row r="9884">
          <cell r="H9884" t="str">
            <v>2C208.1</v>
          </cell>
          <cell r="I9884" t="str">
            <v>VDD33_ATX</v>
          </cell>
        </row>
        <row r="9885">
          <cell r="H9885" t="str">
            <v>2C208.2</v>
          </cell>
          <cell r="I9885" t="str">
            <v>DGND</v>
          </cell>
        </row>
        <row r="9886">
          <cell r="H9886" t="str">
            <v>2CS103.1</v>
          </cell>
          <cell r="I9886" t="str">
            <v>SH21_C_P6_HSI-</v>
          </cell>
        </row>
        <row r="9887">
          <cell r="H9887" t="str">
            <v>2CS103.2</v>
          </cell>
          <cell r="I9887" t="str">
            <v>SH21_P6_HSI-</v>
          </cell>
        </row>
        <row r="9888">
          <cell r="H9888" t="str">
            <v>2CS104.1</v>
          </cell>
          <cell r="I9888" t="str">
            <v>SH21_C_P6_HSI+</v>
          </cell>
        </row>
        <row r="9889">
          <cell r="H9889" t="str">
            <v>2CS104.2</v>
          </cell>
          <cell r="I9889" t="str">
            <v>SH21_P6_HSI+</v>
          </cell>
        </row>
        <row r="9890">
          <cell r="H9890" t="str">
            <v>2CS105.1</v>
          </cell>
          <cell r="I9890" t="str">
            <v>SD2_C_P6_HSO_DSP-</v>
          </cell>
        </row>
        <row r="9891">
          <cell r="H9891" t="str">
            <v>2CS105.2</v>
          </cell>
          <cell r="I9891" t="str">
            <v>SD2_P6_HSO_DSP-</v>
          </cell>
        </row>
        <row r="9892">
          <cell r="H9892" t="str">
            <v>2CS106.1</v>
          </cell>
          <cell r="I9892" t="str">
            <v>SD2_C_P6_HSO_DSP+</v>
          </cell>
        </row>
        <row r="9893">
          <cell r="H9893" t="str">
            <v>2CS106.2</v>
          </cell>
          <cell r="I9893" t="str">
            <v>SD2_P6_HSO_DSP+</v>
          </cell>
        </row>
        <row r="9894">
          <cell r="H9894" t="str">
            <v>2CS111.1</v>
          </cell>
          <cell r="I9894" t="str">
            <v>SG2_C_P7_HSO-</v>
          </cell>
        </row>
        <row r="9895">
          <cell r="H9895" t="str">
            <v>2CS111.2</v>
          </cell>
          <cell r="I9895" t="str">
            <v>SG2_P7_HSO-</v>
          </cell>
        </row>
        <row r="9896">
          <cell r="H9896" t="str">
            <v>2CS112.1</v>
          </cell>
          <cell r="I9896" t="str">
            <v>SG2_C_P7_HSO+</v>
          </cell>
        </row>
        <row r="9897">
          <cell r="H9897" t="str">
            <v>2CS112.2</v>
          </cell>
          <cell r="I9897" t="str">
            <v>SG2_P7_HSO+</v>
          </cell>
        </row>
        <row r="9898">
          <cell r="H9898" t="str">
            <v>2CS117.1</v>
          </cell>
          <cell r="I9898" t="str">
            <v>SG2_C_P7_HSI+</v>
          </cell>
        </row>
        <row r="9899">
          <cell r="H9899" t="str">
            <v>2CS117.2</v>
          </cell>
          <cell r="I9899" t="str">
            <v>SG2_P7_HSI+</v>
          </cell>
        </row>
        <row r="9900">
          <cell r="H9900" t="str">
            <v>2CS118.1</v>
          </cell>
          <cell r="I9900" t="str">
            <v>SG2_C_P7_HSI-</v>
          </cell>
        </row>
        <row r="9901">
          <cell r="H9901" t="str">
            <v>2CS118.2</v>
          </cell>
          <cell r="I9901" t="str">
            <v>SG2_P7_HSI-</v>
          </cell>
        </row>
        <row r="9902">
          <cell r="H9902" t="str">
            <v>2K204.1</v>
          </cell>
          <cell r="I9902" t="str">
            <v>S2_OE_K204</v>
          </cell>
        </row>
        <row r="9903">
          <cell r="H9903" t="str">
            <v>2K204.10</v>
          </cell>
          <cell r="I9903" t="str">
            <v>S2_OE_K204</v>
          </cell>
        </row>
        <row r="9904">
          <cell r="H9904" t="str">
            <v>2K204.2</v>
          </cell>
          <cell r="I9904">
            <v>0</v>
          </cell>
        </row>
        <row r="9905">
          <cell r="H9905" t="str">
            <v>2K204.3</v>
          </cell>
          <cell r="I9905">
            <v>0</v>
          </cell>
        </row>
        <row r="9906">
          <cell r="H9906" t="str">
            <v>2K204.6</v>
          </cell>
          <cell r="I9906" t="str">
            <v>S2_P6_HSO+</v>
          </cell>
        </row>
        <row r="9907">
          <cell r="H9907" t="str">
            <v>2K204.7</v>
          </cell>
          <cell r="I9907" t="str">
            <v>S2_P6_HSO-</v>
          </cell>
        </row>
        <row r="9908">
          <cell r="H9908" t="str">
            <v>2K204.11</v>
          </cell>
          <cell r="I9908">
            <v>0</v>
          </cell>
        </row>
        <row r="9909">
          <cell r="H9909" t="str">
            <v>2K204.12</v>
          </cell>
          <cell r="I9909">
            <v>0</v>
          </cell>
        </row>
        <row r="9910">
          <cell r="H9910" t="str">
            <v>2K204.15</v>
          </cell>
          <cell r="I9910" t="str">
            <v>S2_P6_HSI-</v>
          </cell>
        </row>
        <row r="9911">
          <cell r="H9911" t="str">
            <v>2K204.16</v>
          </cell>
          <cell r="I9911" t="str">
            <v>S2_P6_HSI+</v>
          </cell>
        </row>
        <row r="9912">
          <cell r="H9912" t="str">
            <v>2K204.38</v>
          </cell>
          <cell r="I9912">
            <v>0</v>
          </cell>
        </row>
        <row r="9913">
          <cell r="H9913" t="str">
            <v>2K204.37</v>
          </cell>
          <cell r="I9913">
            <v>0</v>
          </cell>
        </row>
        <row r="9914">
          <cell r="H9914" t="str">
            <v>2K204.36</v>
          </cell>
          <cell r="I9914" t="str">
            <v>SH21_C_P6_HSI+</v>
          </cell>
        </row>
        <row r="9915">
          <cell r="H9915" t="str">
            <v>2K204.35</v>
          </cell>
          <cell r="I9915" t="str">
            <v>SH21_C_P6_HSI-</v>
          </cell>
        </row>
        <row r="9916">
          <cell r="H9916" t="str">
            <v>2K204.29</v>
          </cell>
          <cell r="I9916">
            <v>0</v>
          </cell>
        </row>
        <row r="9917">
          <cell r="H9917" t="str">
            <v>2K204.28</v>
          </cell>
          <cell r="I9917">
            <v>0</v>
          </cell>
        </row>
        <row r="9918">
          <cell r="H9918" t="str">
            <v>2K204.27</v>
          </cell>
          <cell r="I9918" t="str">
            <v>SH21_P6_HSO-</v>
          </cell>
        </row>
        <row r="9919">
          <cell r="H9919" t="str">
            <v>2K204.26</v>
          </cell>
          <cell r="I9919" t="str">
            <v>SH21_P6_HSO+</v>
          </cell>
        </row>
        <row r="9920">
          <cell r="H9920" t="str">
            <v>2K204.34</v>
          </cell>
          <cell r="I9920">
            <v>0</v>
          </cell>
        </row>
        <row r="9921">
          <cell r="H9921" t="str">
            <v>2K204.33</v>
          </cell>
          <cell r="I9921">
            <v>0</v>
          </cell>
        </row>
        <row r="9922">
          <cell r="H9922" t="str">
            <v>2K204.32</v>
          </cell>
          <cell r="I9922" t="str">
            <v>S2_1_P6_HSO+</v>
          </cell>
        </row>
        <row r="9923">
          <cell r="H9923" t="str">
            <v>2K204.31</v>
          </cell>
          <cell r="I9923" t="str">
            <v>S2_1_P6_HSO-</v>
          </cell>
        </row>
        <row r="9924">
          <cell r="H9924" t="str">
            <v>2K204.25</v>
          </cell>
          <cell r="I9924">
            <v>0</v>
          </cell>
        </row>
        <row r="9925">
          <cell r="H9925" t="str">
            <v>2K204.24</v>
          </cell>
          <cell r="I9925">
            <v>0</v>
          </cell>
        </row>
        <row r="9926">
          <cell r="H9926" t="str">
            <v>2K204.23</v>
          </cell>
          <cell r="I9926" t="str">
            <v>S2_1_P6_HSI-</v>
          </cell>
        </row>
        <row r="9927">
          <cell r="H9927" t="str">
            <v>2K204.22</v>
          </cell>
          <cell r="I9927" t="str">
            <v>S2_1_P6_HSI+</v>
          </cell>
        </row>
        <row r="9928">
          <cell r="H9928" t="str">
            <v>2K204.EP</v>
          </cell>
          <cell r="I9928" t="str">
            <v>DGND</v>
          </cell>
        </row>
        <row r="9929">
          <cell r="H9929" t="str">
            <v>2K204.4</v>
          </cell>
          <cell r="I9929" t="str">
            <v>DGND</v>
          </cell>
        </row>
        <row r="9930">
          <cell r="H9930" t="str">
            <v>2K204.14</v>
          </cell>
          <cell r="I9930" t="str">
            <v>DGND</v>
          </cell>
        </row>
        <row r="9931">
          <cell r="H9931" t="str">
            <v>2K204.19</v>
          </cell>
          <cell r="I9931" t="str">
            <v>DGND</v>
          </cell>
        </row>
        <row r="9932">
          <cell r="H9932" t="str">
            <v>2K204.21</v>
          </cell>
          <cell r="I9932" t="str">
            <v>DGND</v>
          </cell>
        </row>
        <row r="9933">
          <cell r="H9933" t="str">
            <v>2K204.39</v>
          </cell>
          <cell r="I9933" t="str">
            <v>DGND</v>
          </cell>
        </row>
        <row r="9934">
          <cell r="H9934" t="str">
            <v>2K204.41</v>
          </cell>
          <cell r="I9934" t="str">
            <v>DGND</v>
          </cell>
        </row>
        <row r="9935">
          <cell r="H9935" t="str">
            <v>2K204.18</v>
          </cell>
          <cell r="I9935">
            <v>0</v>
          </cell>
        </row>
        <row r="9936">
          <cell r="H9936" t="str">
            <v>2K204.42</v>
          </cell>
          <cell r="I9936">
            <v>0</v>
          </cell>
        </row>
        <row r="9937">
          <cell r="H9937" t="str">
            <v>2K204.8</v>
          </cell>
          <cell r="I9937" t="str">
            <v>S2_SEL1_K204</v>
          </cell>
        </row>
        <row r="9938">
          <cell r="H9938" t="str">
            <v>2K204.17</v>
          </cell>
          <cell r="I9938" t="str">
            <v>S2_SEL2_K204</v>
          </cell>
        </row>
        <row r="9939">
          <cell r="H9939" t="str">
            <v>2K204.5</v>
          </cell>
          <cell r="I9939" t="str">
            <v>VDD33_ATX</v>
          </cell>
        </row>
        <row r="9940">
          <cell r="H9940" t="str">
            <v>2K204.9</v>
          </cell>
          <cell r="I9940" t="str">
            <v>VDD33_ATX</v>
          </cell>
        </row>
        <row r="9941">
          <cell r="H9941" t="str">
            <v>2K204.13</v>
          </cell>
          <cell r="I9941" t="str">
            <v>VDD33_ATX</v>
          </cell>
        </row>
        <row r="9942">
          <cell r="H9942" t="str">
            <v>2K204.20</v>
          </cell>
          <cell r="I9942" t="str">
            <v>VDD33_ATX</v>
          </cell>
        </row>
        <row r="9943">
          <cell r="H9943" t="str">
            <v>2K204.30</v>
          </cell>
          <cell r="I9943" t="str">
            <v>VDD33_ATX</v>
          </cell>
        </row>
        <row r="9944">
          <cell r="H9944" t="str">
            <v>2K204.40</v>
          </cell>
          <cell r="I9944" t="str">
            <v>VDD33_ATX</v>
          </cell>
        </row>
        <row r="9945">
          <cell r="H9945" t="str">
            <v>2K205.1</v>
          </cell>
          <cell r="I9945" t="str">
            <v>S2_OE_K205</v>
          </cell>
        </row>
        <row r="9946">
          <cell r="H9946" t="str">
            <v>2K205.10</v>
          </cell>
          <cell r="I9946" t="str">
            <v>S2_OE_K205</v>
          </cell>
        </row>
        <row r="9947">
          <cell r="H9947" t="str">
            <v>2K205.2</v>
          </cell>
          <cell r="I9947">
            <v>0</v>
          </cell>
        </row>
        <row r="9948">
          <cell r="H9948" t="str">
            <v>2K205.3</v>
          </cell>
          <cell r="I9948">
            <v>0</v>
          </cell>
        </row>
        <row r="9949">
          <cell r="H9949" t="str">
            <v>2K205.6</v>
          </cell>
          <cell r="I9949" t="str">
            <v>S2_P6_REFCLK+</v>
          </cell>
        </row>
        <row r="9950">
          <cell r="H9950" t="str">
            <v>2K205.7</v>
          </cell>
          <cell r="I9950" t="str">
            <v>S2_P6_REFCLK-</v>
          </cell>
        </row>
        <row r="9951">
          <cell r="H9951" t="str">
            <v>2K205.11</v>
          </cell>
          <cell r="I9951">
            <v>0</v>
          </cell>
        </row>
        <row r="9952">
          <cell r="H9952" t="str">
            <v>2K205.12</v>
          </cell>
          <cell r="I9952">
            <v>0</v>
          </cell>
        </row>
        <row r="9953">
          <cell r="H9953" t="str">
            <v>2K205.15</v>
          </cell>
          <cell r="I9953" t="str">
            <v>S2_1_P6_HSI-</v>
          </cell>
        </row>
        <row r="9954">
          <cell r="H9954" t="str">
            <v>2K205.16</v>
          </cell>
          <cell r="I9954" t="str">
            <v>S2_1_P6_HSI+</v>
          </cell>
        </row>
        <row r="9955">
          <cell r="H9955" t="str">
            <v>2K205.38</v>
          </cell>
          <cell r="I9955">
            <v>0</v>
          </cell>
        </row>
        <row r="9956">
          <cell r="H9956" t="str">
            <v>2K205.37</v>
          </cell>
          <cell r="I9956">
            <v>0</v>
          </cell>
        </row>
        <row r="9957">
          <cell r="H9957" t="str">
            <v>2K205.36</v>
          </cell>
          <cell r="I9957" t="str">
            <v>SH21_P6_REFCLK_100M+</v>
          </cell>
        </row>
        <row r="9958">
          <cell r="H9958" t="str">
            <v>2K205.35</v>
          </cell>
          <cell r="I9958" t="str">
            <v>SH21_P6_REFCLK_100M-</v>
          </cell>
        </row>
        <row r="9959">
          <cell r="H9959" t="str">
            <v>2K205.29</v>
          </cell>
          <cell r="I9959">
            <v>0</v>
          </cell>
        </row>
        <row r="9960">
          <cell r="H9960" t="str">
            <v>2K205.28</v>
          </cell>
          <cell r="I9960">
            <v>0</v>
          </cell>
        </row>
        <row r="9961">
          <cell r="H9961" t="str">
            <v>2K205.27</v>
          </cell>
          <cell r="I9961" t="str">
            <v>SG2_C_P7_HSO-</v>
          </cell>
        </row>
        <row r="9962">
          <cell r="H9962" t="str">
            <v>2K205.26</v>
          </cell>
          <cell r="I9962" t="str">
            <v>SG2_C_P7_HSO+</v>
          </cell>
        </row>
        <row r="9963">
          <cell r="H9963" t="str">
            <v>2K205.34</v>
          </cell>
          <cell r="I9963">
            <v>0</v>
          </cell>
        </row>
        <row r="9964">
          <cell r="H9964" t="str">
            <v>2K205.33</v>
          </cell>
          <cell r="I9964">
            <v>0</v>
          </cell>
        </row>
        <row r="9965">
          <cell r="H9965" t="str">
            <v>2K205.32</v>
          </cell>
          <cell r="I9965" t="str">
            <v>S2_DCH_P6_REFCLK_100M+</v>
          </cell>
        </row>
        <row r="9966">
          <cell r="H9966" t="str">
            <v>2K205.31</v>
          </cell>
          <cell r="I9966" t="str">
            <v>S2_DCH_P6_REFCLK_100M-</v>
          </cell>
        </row>
        <row r="9967">
          <cell r="H9967" t="str">
            <v>2K205.25</v>
          </cell>
          <cell r="I9967">
            <v>0</v>
          </cell>
        </row>
        <row r="9968">
          <cell r="H9968" t="str">
            <v>2K205.24</v>
          </cell>
          <cell r="I9968">
            <v>0</v>
          </cell>
        </row>
        <row r="9969">
          <cell r="H9969" t="str">
            <v>2K205.23</v>
          </cell>
          <cell r="I9969" t="str">
            <v>S2_DCH_P6_HSI-</v>
          </cell>
        </row>
        <row r="9970">
          <cell r="H9970" t="str">
            <v>2K205.22</v>
          </cell>
          <cell r="I9970" t="str">
            <v>S2_DCH_P6_HSI+</v>
          </cell>
        </row>
        <row r="9971">
          <cell r="H9971" t="str">
            <v>2K205.EP</v>
          </cell>
          <cell r="I9971" t="str">
            <v>DGND</v>
          </cell>
        </row>
        <row r="9972">
          <cell r="H9972" t="str">
            <v>2K205.4</v>
          </cell>
          <cell r="I9972" t="str">
            <v>DGND</v>
          </cell>
        </row>
        <row r="9973">
          <cell r="H9973" t="str">
            <v>2K205.14</v>
          </cell>
          <cell r="I9973" t="str">
            <v>DGND</v>
          </cell>
        </row>
        <row r="9974">
          <cell r="H9974" t="str">
            <v>2K205.19</v>
          </cell>
          <cell r="I9974" t="str">
            <v>DGND</v>
          </cell>
        </row>
        <row r="9975">
          <cell r="H9975" t="str">
            <v>2K205.21</v>
          </cell>
          <cell r="I9975" t="str">
            <v>DGND</v>
          </cell>
        </row>
        <row r="9976">
          <cell r="H9976" t="str">
            <v>2K205.39</v>
          </cell>
          <cell r="I9976" t="str">
            <v>DGND</v>
          </cell>
        </row>
        <row r="9977">
          <cell r="H9977" t="str">
            <v>2K205.41</v>
          </cell>
          <cell r="I9977" t="str">
            <v>DGND</v>
          </cell>
        </row>
        <row r="9978">
          <cell r="H9978" t="str">
            <v>2K205.18</v>
          </cell>
          <cell r="I9978">
            <v>0</v>
          </cell>
        </row>
        <row r="9979">
          <cell r="H9979" t="str">
            <v>2K205.42</v>
          </cell>
          <cell r="I9979">
            <v>0</v>
          </cell>
        </row>
        <row r="9980">
          <cell r="H9980" t="str">
            <v>2K205.8</v>
          </cell>
          <cell r="I9980" t="str">
            <v>S2_SEL1_K205</v>
          </cell>
        </row>
        <row r="9981">
          <cell r="H9981" t="str">
            <v>2K205.17</v>
          </cell>
          <cell r="I9981" t="str">
            <v>S2_SEL2_K205</v>
          </cell>
        </row>
        <row r="9982">
          <cell r="H9982" t="str">
            <v>2K205.5</v>
          </cell>
          <cell r="I9982" t="str">
            <v>VDD33_ATX</v>
          </cell>
        </row>
        <row r="9983">
          <cell r="H9983" t="str">
            <v>2K205.9</v>
          </cell>
          <cell r="I9983" t="str">
            <v>VDD33_ATX</v>
          </cell>
        </row>
        <row r="9984">
          <cell r="H9984" t="str">
            <v>2K205.13</v>
          </cell>
          <cell r="I9984" t="str">
            <v>VDD33_ATX</v>
          </cell>
        </row>
        <row r="9985">
          <cell r="H9985" t="str">
            <v>2K205.20</v>
          </cell>
          <cell r="I9985" t="str">
            <v>VDD33_ATX</v>
          </cell>
        </row>
        <row r="9986">
          <cell r="H9986" t="str">
            <v>2K205.30</v>
          </cell>
          <cell r="I9986" t="str">
            <v>VDD33_ATX</v>
          </cell>
        </row>
        <row r="9987">
          <cell r="H9987" t="str">
            <v>2K205.40</v>
          </cell>
          <cell r="I9987" t="str">
            <v>VDD33_ATX</v>
          </cell>
        </row>
        <row r="9988">
          <cell r="H9988" t="str">
            <v>2K208.1</v>
          </cell>
          <cell r="I9988" t="str">
            <v>S2_OE_K208</v>
          </cell>
        </row>
        <row r="9989">
          <cell r="H9989" t="str">
            <v>2K208.10</v>
          </cell>
          <cell r="I9989" t="str">
            <v>S2_OE_K208</v>
          </cell>
        </row>
        <row r="9990">
          <cell r="H9990" t="str">
            <v>2K208.2</v>
          </cell>
          <cell r="I9990">
            <v>0</v>
          </cell>
        </row>
        <row r="9991">
          <cell r="H9991" t="str">
            <v>2K208.3</v>
          </cell>
          <cell r="I9991">
            <v>0</v>
          </cell>
        </row>
        <row r="9992">
          <cell r="H9992" t="str">
            <v>2K208.6</v>
          </cell>
          <cell r="I9992" t="str">
            <v>S2_2_P6_HSO+</v>
          </cell>
        </row>
        <row r="9993">
          <cell r="H9993" t="str">
            <v>2K208.7</v>
          </cell>
          <cell r="I9993" t="str">
            <v>S2_2_P6_HSO-</v>
          </cell>
        </row>
        <row r="9994">
          <cell r="H9994" t="str">
            <v>2K208.11</v>
          </cell>
          <cell r="I9994">
            <v>0</v>
          </cell>
        </row>
        <row r="9995">
          <cell r="H9995" t="str">
            <v>2K208.12</v>
          </cell>
          <cell r="I9995">
            <v>0</v>
          </cell>
        </row>
        <row r="9996">
          <cell r="H9996" t="str">
            <v>2K208.15</v>
          </cell>
          <cell r="I9996" t="str">
            <v>S2_1_P6_HSO+</v>
          </cell>
        </row>
        <row r="9997">
          <cell r="H9997" t="str">
            <v>2K208.16</v>
          </cell>
          <cell r="I9997" t="str">
            <v>S2_1_P6_HSO-</v>
          </cell>
        </row>
        <row r="9998">
          <cell r="H9998" t="str">
            <v>2K208.38</v>
          </cell>
          <cell r="I9998">
            <v>0</v>
          </cell>
        </row>
        <row r="9999">
          <cell r="H9999" t="str">
            <v>2K208.37</v>
          </cell>
          <cell r="I9999">
            <v>0</v>
          </cell>
        </row>
        <row r="10000">
          <cell r="H10000" t="str">
            <v>2K208.36</v>
          </cell>
          <cell r="I10000" t="str">
            <v>SG2_C_P7_HSI+</v>
          </cell>
        </row>
        <row r="10001">
          <cell r="H10001" t="str">
            <v>2K208.35</v>
          </cell>
          <cell r="I10001" t="str">
            <v>SG2_C_P7_HSI-</v>
          </cell>
        </row>
        <row r="10002">
          <cell r="H10002" t="str">
            <v>2K208.29</v>
          </cell>
          <cell r="I10002">
            <v>0</v>
          </cell>
        </row>
        <row r="10003">
          <cell r="H10003" t="str">
            <v>2K208.28</v>
          </cell>
          <cell r="I10003">
            <v>0</v>
          </cell>
        </row>
        <row r="10004">
          <cell r="H10004" t="str">
            <v>2K208.27</v>
          </cell>
          <cell r="I10004" t="str">
            <v>S2_2_P6_HSO+</v>
          </cell>
        </row>
        <row r="10005">
          <cell r="H10005" t="str">
            <v>2K208.26</v>
          </cell>
          <cell r="I10005" t="str">
            <v>S2_2_P6_HSO-</v>
          </cell>
        </row>
        <row r="10006">
          <cell r="H10006" t="str">
            <v>2K208.34</v>
          </cell>
          <cell r="I10006">
            <v>0</v>
          </cell>
        </row>
        <row r="10007">
          <cell r="H10007" t="str">
            <v>2K208.33</v>
          </cell>
          <cell r="I10007">
            <v>0</v>
          </cell>
        </row>
        <row r="10008">
          <cell r="H10008" t="str">
            <v>2K208.32</v>
          </cell>
          <cell r="I10008" t="str">
            <v>S2_DCH_P6_HSO+</v>
          </cell>
        </row>
        <row r="10009">
          <cell r="H10009" t="str">
            <v>2K208.31</v>
          </cell>
          <cell r="I10009" t="str">
            <v>S2_DCH_P6_HSO-</v>
          </cell>
        </row>
        <row r="10010">
          <cell r="H10010" t="str">
            <v>2K208.25</v>
          </cell>
          <cell r="I10010">
            <v>0</v>
          </cell>
        </row>
        <row r="10011">
          <cell r="H10011" t="str">
            <v>2K208.24</v>
          </cell>
          <cell r="I10011">
            <v>0</v>
          </cell>
        </row>
        <row r="10012">
          <cell r="H10012" t="str">
            <v>2K208.23</v>
          </cell>
          <cell r="I10012" t="str">
            <v>SD2_C_P6_HSO_DSP+</v>
          </cell>
        </row>
        <row r="10013">
          <cell r="H10013" t="str">
            <v>2K208.22</v>
          </cell>
          <cell r="I10013" t="str">
            <v>SD2_C_P6_HSO_DSP-</v>
          </cell>
        </row>
        <row r="10014">
          <cell r="H10014" t="str">
            <v>2K208.EP</v>
          </cell>
          <cell r="I10014" t="str">
            <v>DGND</v>
          </cell>
        </row>
        <row r="10015">
          <cell r="H10015" t="str">
            <v>2K208.4</v>
          </cell>
          <cell r="I10015" t="str">
            <v>DGND</v>
          </cell>
        </row>
        <row r="10016">
          <cell r="H10016" t="str">
            <v>2K208.14</v>
          </cell>
          <cell r="I10016" t="str">
            <v>DGND</v>
          </cell>
        </row>
        <row r="10017">
          <cell r="H10017" t="str">
            <v>2K208.19</v>
          </cell>
          <cell r="I10017" t="str">
            <v>DGND</v>
          </cell>
        </row>
        <row r="10018">
          <cell r="H10018" t="str">
            <v>2K208.21</v>
          </cell>
          <cell r="I10018" t="str">
            <v>DGND</v>
          </cell>
        </row>
        <row r="10019">
          <cell r="H10019" t="str">
            <v>2K208.39</v>
          </cell>
          <cell r="I10019" t="str">
            <v>DGND</v>
          </cell>
        </row>
        <row r="10020">
          <cell r="H10020" t="str">
            <v>2K208.41</v>
          </cell>
          <cell r="I10020" t="str">
            <v>DGND</v>
          </cell>
        </row>
        <row r="10021">
          <cell r="H10021" t="str">
            <v>2K208.18</v>
          </cell>
          <cell r="I10021">
            <v>0</v>
          </cell>
        </row>
        <row r="10022">
          <cell r="H10022" t="str">
            <v>2K208.42</v>
          </cell>
          <cell r="I10022">
            <v>0</v>
          </cell>
        </row>
        <row r="10023">
          <cell r="H10023" t="str">
            <v>2K208.8</v>
          </cell>
          <cell r="I10023" t="str">
            <v>S2_SEL1_K208</v>
          </cell>
        </row>
        <row r="10024">
          <cell r="H10024" t="str">
            <v>2K208.17</v>
          </cell>
          <cell r="I10024" t="str">
            <v>S2_SEL2_K208</v>
          </cell>
        </row>
        <row r="10025">
          <cell r="H10025" t="str">
            <v>2K208.5</v>
          </cell>
          <cell r="I10025" t="str">
            <v>VDD33_ATX</v>
          </cell>
        </row>
        <row r="10026">
          <cell r="H10026" t="str">
            <v>2K208.9</v>
          </cell>
          <cell r="I10026" t="str">
            <v>VDD33_ATX</v>
          </cell>
        </row>
        <row r="10027">
          <cell r="H10027" t="str">
            <v>2K208.13</v>
          </cell>
          <cell r="I10027" t="str">
            <v>VDD33_ATX</v>
          </cell>
        </row>
        <row r="10028">
          <cell r="H10028" t="str">
            <v>2K208.20</v>
          </cell>
          <cell r="I10028" t="str">
            <v>VDD33_ATX</v>
          </cell>
        </row>
        <row r="10029">
          <cell r="H10029" t="str">
            <v>2K208.30</v>
          </cell>
          <cell r="I10029" t="str">
            <v>VDD33_ATX</v>
          </cell>
        </row>
        <row r="10030">
          <cell r="H10030" t="str">
            <v>2K208.40</v>
          </cell>
          <cell r="I10030" t="str">
            <v>VDD33_ATX</v>
          </cell>
        </row>
        <row r="10031">
          <cell r="H10031" t="str">
            <v>2K211.10</v>
          </cell>
          <cell r="I10031" t="str">
            <v>S2_P6_CLKREQB</v>
          </cell>
        </row>
        <row r="10032">
          <cell r="H10032" t="str">
            <v>2K211.6</v>
          </cell>
          <cell r="I10032" t="str">
            <v>S2_P7_CLKREQB</v>
          </cell>
        </row>
        <row r="10033">
          <cell r="H10033" t="str">
            <v>2K211.3</v>
          </cell>
          <cell r="I10033" t="str">
            <v>DGND</v>
          </cell>
        </row>
        <row r="10034">
          <cell r="H10034" t="str">
            <v>2K211.2</v>
          </cell>
          <cell r="I10034" t="str">
            <v>SH21_P6_CLKREQB</v>
          </cell>
        </row>
        <row r="10035">
          <cell r="H10035" t="str">
            <v>2K211.9</v>
          </cell>
          <cell r="I10035" t="str">
            <v>S2_DCH_P6_CLKREQB</v>
          </cell>
        </row>
        <row r="10036">
          <cell r="H10036" t="str">
            <v>2K211.4</v>
          </cell>
          <cell r="I10036" t="str">
            <v>SH21_P7_CLKREQB</v>
          </cell>
        </row>
        <row r="10037">
          <cell r="H10037" t="str">
            <v>2K211.7</v>
          </cell>
          <cell r="I10037" t="str">
            <v>S2_DCH_P7_CLKREQB</v>
          </cell>
        </row>
        <row r="10038">
          <cell r="H10038" t="str">
            <v>2K211.1</v>
          </cell>
          <cell r="I10038" t="str">
            <v>S2_K211</v>
          </cell>
        </row>
        <row r="10039">
          <cell r="H10039" t="str">
            <v>2K211.5</v>
          </cell>
          <cell r="I10039" t="str">
            <v>S2_K211</v>
          </cell>
        </row>
        <row r="10040">
          <cell r="H10040" t="str">
            <v>2K211.8</v>
          </cell>
          <cell r="I10040" t="str">
            <v>VP5</v>
          </cell>
        </row>
        <row r="10041">
          <cell r="H10041" t="str">
            <v>2K212.10</v>
          </cell>
          <cell r="I10041" t="str">
            <v>S2_P6_LANWAKEB</v>
          </cell>
        </row>
        <row r="10042">
          <cell r="H10042" t="str">
            <v>2K212.6</v>
          </cell>
          <cell r="I10042" t="str">
            <v>S2_P7_LANWAKEB</v>
          </cell>
        </row>
        <row r="10043">
          <cell r="H10043" t="str">
            <v>2K212.3</v>
          </cell>
          <cell r="I10043" t="str">
            <v>DGND</v>
          </cell>
        </row>
        <row r="10044">
          <cell r="H10044" t="str">
            <v>2K212.2</v>
          </cell>
          <cell r="I10044" t="str">
            <v>SH21_P6_LANWAKEB</v>
          </cell>
        </row>
        <row r="10045">
          <cell r="H10045" t="str">
            <v>2K212.9</v>
          </cell>
          <cell r="I10045" t="str">
            <v>S2_DCH_P6_LANWAKEB</v>
          </cell>
        </row>
        <row r="10046">
          <cell r="H10046" t="str">
            <v>2K212.4</v>
          </cell>
          <cell r="I10046" t="str">
            <v>SH21_P7_LANWAKEB</v>
          </cell>
        </row>
        <row r="10047">
          <cell r="H10047" t="str">
            <v>2K212.7</v>
          </cell>
          <cell r="I10047" t="str">
            <v>S2_DCH_P7_LANWAKEB</v>
          </cell>
        </row>
        <row r="10048">
          <cell r="H10048" t="str">
            <v>2K212.1</v>
          </cell>
          <cell r="I10048" t="str">
            <v>S2_K212</v>
          </cell>
        </row>
        <row r="10049">
          <cell r="H10049" t="str">
            <v>2K212.5</v>
          </cell>
          <cell r="I10049" t="str">
            <v>S2_K212</v>
          </cell>
        </row>
        <row r="10050">
          <cell r="H10050" t="str">
            <v>2K212.8</v>
          </cell>
          <cell r="I10050" t="str">
            <v>VP5</v>
          </cell>
        </row>
        <row r="10051">
          <cell r="H10051" t="str">
            <v>2Q211.1</v>
          </cell>
          <cell r="I10051" t="str">
            <v>S2_QB_K211</v>
          </cell>
        </row>
        <row r="10052">
          <cell r="H10052" t="str">
            <v>2Q211.3</v>
          </cell>
          <cell r="I10052" t="str">
            <v>S2_K211</v>
          </cell>
        </row>
        <row r="10053">
          <cell r="H10053" t="str">
            <v>2Q211.2</v>
          </cell>
          <cell r="I10053" t="str">
            <v>DGND</v>
          </cell>
        </row>
        <row r="10054">
          <cell r="H10054" t="str">
            <v>2Q212.1</v>
          </cell>
          <cell r="I10054" t="str">
            <v>S2_QB_K212</v>
          </cell>
        </row>
        <row r="10055">
          <cell r="H10055" t="str">
            <v>2Q212.3</v>
          </cell>
          <cell r="I10055" t="str">
            <v>S2_K212</v>
          </cell>
        </row>
        <row r="10056">
          <cell r="H10056" t="str">
            <v>2Q212.2</v>
          </cell>
          <cell r="I10056" t="str">
            <v>DGND</v>
          </cell>
        </row>
        <row r="10057">
          <cell r="H10057" t="str">
            <v>2RL28.1</v>
          </cell>
          <cell r="I10057" t="str">
            <v>S2_SEL1_K204</v>
          </cell>
        </row>
        <row r="10058">
          <cell r="H10058" t="str">
            <v>2RL28.2</v>
          </cell>
          <cell r="I10058" t="str">
            <v>DGND</v>
          </cell>
        </row>
        <row r="10059">
          <cell r="H10059" t="str">
            <v>2RL29.1</v>
          </cell>
          <cell r="I10059" t="str">
            <v>S2_SEL2_K204</v>
          </cell>
        </row>
        <row r="10060">
          <cell r="H10060" t="str">
            <v>2RL29.2</v>
          </cell>
          <cell r="I10060" t="str">
            <v>DGND</v>
          </cell>
        </row>
        <row r="10061">
          <cell r="H10061" t="str">
            <v>2RL30.1</v>
          </cell>
          <cell r="I10061" t="str">
            <v>S2_OE_K204</v>
          </cell>
        </row>
        <row r="10062">
          <cell r="H10062" t="str">
            <v>2RL30.2</v>
          </cell>
          <cell r="I10062" t="str">
            <v>DGND</v>
          </cell>
        </row>
        <row r="10063">
          <cell r="H10063" t="str">
            <v>2RL31.1</v>
          </cell>
          <cell r="I10063" t="str">
            <v>S2_SEL1_K205</v>
          </cell>
        </row>
        <row r="10064">
          <cell r="H10064" t="str">
            <v>2RL31.2</v>
          </cell>
          <cell r="I10064" t="str">
            <v>DGND</v>
          </cell>
        </row>
        <row r="10065">
          <cell r="H10065" t="str">
            <v>2RL32.1</v>
          </cell>
          <cell r="I10065" t="str">
            <v>S2_SEL2_K205</v>
          </cell>
        </row>
        <row r="10066">
          <cell r="H10066" t="str">
            <v>2RL32.2</v>
          </cell>
          <cell r="I10066" t="str">
            <v>DGND</v>
          </cell>
        </row>
        <row r="10067">
          <cell r="H10067" t="str">
            <v>2RL33.1</v>
          </cell>
          <cell r="I10067" t="str">
            <v>S2_OE_K205</v>
          </cell>
        </row>
        <row r="10068">
          <cell r="H10068" t="str">
            <v>2RL33.2</v>
          </cell>
          <cell r="I10068" t="str">
            <v>DGND</v>
          </cell>
        </row>
        <row r="10069">
          <cell r="H10069" t="str">
            <v>2RL34.1</v>
          </cell>
          <cell r="I10069" t="str">
            <v>S2_SEL1_K208</v>
          </cell>
        </row>
        <row r="10070">
          <cell r="H10070" t="str">
            <v>2RL34.2</v>
          </cell>
          <cell r="I10070" t="str">
            <v>DGND</v>
          </cell>
        </row>
        <row r="10071">
          <cell r="H10071" t="str">
            <v>2RL35.1</v>
          </cell>
          <cell r="I10071" t="str">
            <v>S2_SEL2_K208</v>
          </cell>
        </row>
        <row r="10072">
          <cell r="H10072" t="str">
            <v>2RL35.2</v>
          </cell>
          <cell r="I10072" t="str">
            <v>DGND</v>
          </cell>
        </row>
        <row r="10073">
          <cell r="H10073" t="str">
            <v>2RL36.1</v>
          </cell>
          <cell r="I10073" t="str">
            <v>S2_OE_K208</v>
          </cell>
        </row>
        <row r="10074">
          <cell r="H10074" t="str">
            <v>2RL36.2</v>
          </cell>
          <cell r="I10074" t="str">
            <v>DGND</v>
          </cell>
        </row>
        <row r="10075">
          <cell r="H10075" t="str">
            <v>2RQ211.1</v>
          </cell>
          <cell r="I10075" t="str">
            <v>S2_QB_K211</v>
          </cell>
        </row>
        <row r="10076">
          <cell r="H10076" t="str">
            <v>2RQ211.2</v>
          </cell>
          <cell r="I10076" t="str">
            <v>SC_HSD_K211</v>
          </cell>
        </row>
        <row r="10077">
          <cell r="H10077" t="str">
            <v>2RQ212.1</v>
          </cell>
          <cell r="I10077" t="str">
            <v>S2_QB_K212</v>
          </cell>
        </row>
        <row r="10078">
          <cell r="H10078" t="str">
            <v>2RQ212.2</v>
          </cell>
          <cell r="I10078" t="str">
            <v>SC_HSD_K212</v>
          </cell>
        </row>
        <row r="10079">
          <cell r="H10079" t="str">
            <v>2RU19.1</v>
          </cell>
          <cell r="I10079" t="str">
            <v>SC_UDB204_1</v>
          </cell>
        </row>
        <row r="10080">
          <cell r="H10080" t="str">
            <v>2RU19.2</v>
          </cell>
          <cell r="I10080" t="str">
            <v>S2_SEL1_K204</v>
          </cell>
        </row>
        <row r="10081">
          <cell r="H10081" t="str">
            <v>2RU20.1</v>
          </cell>
          <cell r="I10081" t="str">
            <v>SC_UDB204_2</v>
          </cell>
        </row>
        <row r="10082">
          <cell r="H10082" t="str">
            <v>2RU20.2</v>
          </cell>
          <cell r="I10082" t="str">
            <v>S2_SEL2_K204</v>
          </cell>
        </row>
        <row r="10083">
          <cell r="H10083" t="str">
            <v>2RU21.1</v>
          </cell>
          <cell r="I10083" t="str">
            <v>SC_UDB205_1</v>
          </cell>
        </row>
        <row r="10084">
          <cell r="H10084" t="str">
            <v>2RU21.2</v>
          </cell>
          <cell r="I10084" t="str">
            <v>S2_SEL1_K205</v>
          </cell>
        </row>
        <row r="10085">
          <cell r="H10085" t="str">
            <v>2RU22.1</v>
          </cell>
          <cell r="I10085" t="str">
            <v>SC_UDB205_2</v>
          </cell>
        </row>
        <row r="10086">
          <cell r="H10086" t="str">
            <v>2RU22.2</v>
          </cell>
          <cell r="I10086" t="str">
            <v>S2_SEL2_K205</v>
          </cell>
        </row>
        <row r="10087">
          <cell r="H10087" t="str">
            <v>2RU23.1</v>
          </cell>
          <cell r="I10087" t="str">
            <v>SC_UDB208_1</v>
          </cell>
        </row>
        <row r="10088">
          <cell r="H10088" t="str">
            <v>2RU23.2</v>
          </cell>
          <cell r="I10088" t="str">
            <v>S2_SEL1_K208</v>
          </cell>
        </row>
        <row r="10089">
          <cell r="H10089" t="str">
            <v>2RU24.1</v>
          </cell>
          <cell r="I10089" t="str">
            <v>SC_UDB208_2</v>
          </cell>
        </row>
        <row r="10090">
          <cell r="H10090" t="str">
            <v>2RU24.2</v>
          </cell>
          <cell r="I10090" t="str">
            <v>S2_SEL2_K208</v>
          </cell>
        </row>
        <row r="10091">
          <cell r="H10091" t="str">
            <v>SITE2.U1</v>
          </cell>
          <cell r="I10091" t="str">
            <v>S2_P6_CLKREQB</v>
          </cell>
        </row>
        <row r="10092">
          <cell r="H10092" t="str">
            <v>SITE2.W5</v>
          </cell>
          <cell r="I10092" t="str">
            <v>S2_P6_HSI-</v>
          </cell>
        </row>
        <row r="10093">
          <cell r="H10093" t="str">
            <v>SITE2.W6</v>
          </cell>
          <cell r="I10093" t="str">
            <v>S2_P6_HSI+</v>
          </cell>
        </row>
        <row r="10094">
          <cell r="H10094" t="str">
            <v>SITE2.W4</v>
          </cell>
          <cell r="I10094" t="str">
            <v>S2_P6_HSO-</v>
          </cell>
        </row>
        <row r="10095">
          <cell r="H10095" t="str">
            <v>SITE2.W3</v>
          </cell>
          <cell r="I10095" t="str">
            <v>S2_P6_HSO+</v>
          </cell>
        </row>
        <row r="10096">
          <cell r="H10096" t="str">
            <v>SITE2.T2</v>
          </cell>
          <cell r="I10096" t="str">
            <v>S2_P6_LANWAKEB</v>
          </cell>
        </row>
        <row r="10097">
          <cell r="H10097" t="str">
            <v>SITE2.V3</v>
          </cell>
          <cell r="I10097" t="str">
            <v>S2_P6_REFCLK-</v>
          </cell>
        </row>
        <row r="10098">
          <cell r="H10098" t="str">
            <v>SITE2.V2</v>
          </cell>
          <cell r="I10098" t="str">
            <v>S2_P6_REFCLK+</v>
          </cell>
        </row>
        <row r="10099">
          <cell r="H10099" t="str">
            <v>SITE2.R5</v>
          </cell>
          <cell r="I10099" t="str">
            <v>S2_P7_CLKREQB</v>
          </cell>
        </row>
        <row r="10100">
          <cell r="H10100" t="str">
            <v>SITE2.R4</v>
          </cell>
          <cell r="I10100" t="str">
            <v>S2_P7_LANWAKEB</v>
          </cell>
        </row>
        <row r="10101">
          <cell r="H10101" t="str">
            <v>2C213.1</v>
          </cell>
          <cell r="I10101" t="str">
            <v>VDD33_ATX</v>
          </cell>
        </row>
        <row r="10102">
          <cell r="H10102" t="str">
            <v>2C213.2</v>
          </cell>
          <cell r="I10102" t="str">
            <v>DGND</v>
          </cell>
        </row>
        <row r="10103">
          <cell r="H10103" t="str">
            <v>2C214.1</v>
          </cell>
          <cell r="I10103" t="str">
            <v>VDD33_ATX</v>
          </cell>
        </row>
        <row r="10104">
          <cell r="H10104" t="str">
            <v>2C214.2</v>
          </cell>
          <cell r="I10104" t="str">
            <v>DGND</v>
          </cell>
        </row>
        <row r="10105">
          <cell r="H10105" t="str">
            <v>2C217.1</v>
          </cell>
          <cell r="I10105" t="str">
            <v>VDD33_ATX</v>
          </cell>
        </row>
        <row r="10106">
          <cell r="H10106" t="str">
            <v>2C217.2</v>
          </cell>
          <cell r="I10106" t="str">
            <v>DGND</v>
          </cell>
        </row>
        <row r="10107">
          <cell r="H10107" t="str">
            <v>2CS101.1</v>
          </cell>
          <cell r="I10107" t="str">
            <v>SG2_C_P6_HSO-</v>
          </cell>
        </row>
        <row r="10108">
          <cell r="H10108" t="str">
            <v>2CS101.2</v>
          </cell>
          <cell r="I10108" t="str">
            <v>SG2_P6_HSO-</v>
          </cell>
        </row>
        <row r="10109">
          <cell r="H10109" t="str">
            <v>2CS102.1</v>
          </cell>
          <cell r="I10109" t="str">
            <v>SG2_C_P6_HSO+</v>
          </cell>
        </row>
        <row r="10110">
          <cell r="H10110" t="str">
            <v>2CS102.2</v>
          </cell>
          <cell r="I10110" t="str">
            <v>SG2_P6_HSO+</v>
          </cell>
        </row>
        <row r="10111">
          <cell r="H10111" t="str">
            <v>2CS107.1</v>
          </cell>
          <cell r="I10111" t="str">
            <v>SG2_C_P6_HSI+</v>
          </cell>
        </row>
        <row r="10112">
          <cell r="H10112" t="str">
            <v>2CS107.2</v>
          </cell>
          <cell r="I10112" t="str">
            <v>SG2_P6_HSI+</v>
          </cell>
        </row>
        <row r="10113">
          <cell r="H10113" t="str">
            <v>2CS108.1</v>
          </cell>
          <cell r="I10113" t="str">
            <v>SG2_C_P6_HSI-</v>
          </cell>
        </row>
        <row r="10114">
          <cell r="H10114" t="str">
            <v>2CS108.2</v>
          </cell>
          <cell r="I10114" t="str">
            <v>SG2_P6_HSI-</v>
          </cell>
        </row>
        <row r="10115">
          <cell r="H10115" t="str">
            <v>2CS113.1</v>
          </cell>
          <cell r="I10115" t="str">
            <v>SH21_C_P7_HSI-</v>
          </cell>
        </row>
        <row r="10116">
          <cell r="H10116" t="str">
            <v>2CS113.2</v>
          </cell>
          <cell r="I10116" t="str">
            <v>SH21_P7_HSI-</v>
          </cell>
        </row>
        <row r="10117">
          <cell r="H10117" t="str">
            <v>2CS114.1</v>
          </cell>
          <cell r="I10117" t="str">
            <v>SH21_C_P7_HSI+</v>
          </cell>
        </row>
        <row r="10118">
          <cell r="H10118" t="str">
            <v>2CS114.2</v>
          </cell>
          <cell r="I10118" t="str">
            <v>SH21_P7_HSI+</v>
          </cell>
        </row>
        <row r="10119">
          <cell r="H10119" t="str">
            <v>2CS115.1</v>
          </cell>
          <cell r="I10119" t="str">
            <v>SD2_C_P7_HSO_DSP-</v>
          </cell>
        </row>
        <row r="10120">
          <cell r="H10120" t="str">
            <v>2CS115.2</v>
          </cell>
          <cell r="I10120" t="str">
            <v>SD2_P7_HSO_DSP-</v>
          </cell>
        </row>
        <row r="10121">
          <cell r="H10121" t="str">
            <v>2CS116.1</v>
          </cell>
          <cell r="I10121" t="str">
            <v>SD2_C_P7_HSO_DSP+</v>
          </cell>
        </row>
        <row r="10122">
          <cell r="H10122" t="str">
            <v>2CS116.2</v>
          </cell>
          <cell r="I10122" t="str">
            <v>SD2_P7_HSO_DSP+</v>
          </cell>
        </row>
        <row r="10123">
          <cell r="H10123" t="str">
            <v>2K213.1</v>
          </cell>
          <cell r="I10123" t="str">
            <v>S2_OE_K213</v>
          </cell>
        </row>
        <row r="10124">
          <cell r="H10124" t="str">
            <v>2K213.10</v>
          </cell>
          <cell r="I10124" t="str">
            <v>S2_OE_K213</v>
          </cell>
        </row>
        <row r="10125">
          <cell r="H10125" t="str">
            <v>2K213.2</v>
          </cell>
          <cell r="I10125">
            <v>0</v>
          </cell>
        </row>
        <row r="10126">
          <cell r="H10126" t="str">
            <v>2K213.3</v>
          </cell>
          <cell r="I10126">
            <v>0</v>
          </cell>
        </row>
        <row r="10127">
          <cell r="H10127" t="str">
            <v>2K213.6</v>
          </cell>
          <cell r="I10127" t="str">
            <v>S2_P7_HSO+</v>
          </cell>
        </row>
        <row r="10128">
          <cell r="H10128" t="str">
            <v>2K213.7</v>
          </cell>
          <cell r="I10128" t="str">
            <v>S2_P7_HSO-</v>
          </cell>
        </row>
        <row r="10129">
          <cell r="H10129" t="str">
            <v>2K213.11</v>
          </cell>
          <cell r="I10129">
            <v>0</v>
          </cell>
        </row>
        <row r="10130">
          <cell r="H10130" t="str">
            <v>2K213.12</v>
          </cell>
          <cell r="I10130">
            <v>0</v>
          </cell>
        </row>
        <row r="10131">
          <cell r="H10131" t="str">
            <v>2K213.15</v>
          </cell>
          <cell r="I10131" t="str">
            <v>S2_P7_HSI-</v>
          </cell>
        </row>
        <row r="10132">
          <cell r="H10132" t="str">
            <v>2K213.16</v>
          </cell>
          <cell r="I10132" t="str">
            <v>S2_P7_HSI+</v>
          </cell>
        </row>
        <row r="10133">
          <cell r="H10133" t="str">
            <v>2K213.38</v>
          </cell>
          <cell r="I10133">
            <v>0</v>
          </cell>
        </row>
        <row r="10134">
          <cell r="H10134" t="str">
            <v>2K213.37</v>
          </cell>
          <cell r="I10134">
            <v>0</v>
          </cell>
        </row>
        <row r="10135">
          <cell r="H10135" t="str">
            <v>2K213.36</v>
          </cell>
          <cell r="I10135" t="str">
            <v>SH21_C_P7_HSI+</v>
          </cell>
        </row>
        <row r="10136">
          <cell r="H10136" t="str">
            <v>2K213.35</v>
          </cell>
          <cell r="I10136" t="str">
            <v>SH21_C_P7_HSI-</v>
          </cell>
        </row>
        <row r="10137">
          <cell r="H10137" t="str">
            <v>2K213.29</v>
          </cell>
          <cell r="I10137">
            <v>0</v>
          </cell>
        </row>
        <row r="10138">
          <cell r="H10138" t="str">
            <v>2K213.28</v>
          </cell>
          <cell r="I10138">
            <v>0</v>
          </cell>
        </row>
        <row r="10139">
          <cell r="H10139" t="str">
            <v>2K213.27</v>
          </cell>
          <cell r="I10139" t="str">
            <v>SH21_P7_HSO-</v>
          </cell>
        </row>
        <row r="10140">
          <cell r="H10140" t="str">
            <v>2K213.26</v>
          </cell>
          <cell r="I10140" t="str">
            <v>SH21_P7_HSO+</v>
          </cell>
        </row>
        <row r="10141">
          <cell r="H10141" t="str">
            <v>2K213.34</v>
          </cell>
          <cell r="I10141">
            <v>0</v>
          </cell>
        </row>
        <row r="10142">
          <cell r="H10142" t="str">
            <v>2K213.33</v>
          </cell>
          <cell r="I10142">
            <v>0</v>
          </cell>
        </row>
        <row r="10143">
          <cell r="H10143" t="str">
            <v>2K213.32</v>
          </cell>
          <cell r="I10143" t="str">
            <v>S2_1_P7_HSO+</v>
          </cell>
        </row>
        <row r="10144">
          <cell r="H10144" t="str">
            <v>2K213.31</v>
          </cell>
          <cell r="I10144" t="str">
            <v>S2_1_P7_HSO-</v>
          </cell>
        </row>
        <row r="10145">
          <cell r="H10145" t="str">
            <v>2K213.25</v>
          </cell>
          <cell r="I10145">
            <v>0</v>
          </cell>
        </row>
        <row r="10146">
          <cell r="H10146" t="str">
            <v>2K213.24</v>
          </cell>
          <cell r="I10146">
            <v>0</v>
          </cell>
        </row>
        <row r="10147">
          <cell r="H10147" t="str">
            <v>2K213.23</v>
          </cell>
          <cell r="I10147" t="str">
            <v>S2_1_P7_HSI-</v>
          </cell>
        </row>
        <row r="10148">
          <cell r="H10148" t="str">
            <v>2K213.22</v>
          </cell>
          <cell r="I10148" t="str">
            <v>S2_1_P7_HSI+</v>
          </cell>
        </row>
        <row r="10149">
          <cell r="H10149" t="str">
            <v>2K213.EP</v>
          </cell>
          <cell r="I10149" t="str">
            <v>DGND</v>
          </cell>
        </row>
        <row r="10150">
          <cell r="H10150" t="str">
            <v>2K213.4</v>
          </cell>
          <cell r="I10150" t="str">
            <v>DGND</v>
          </cell>
        </row>
        <row r="10151">
          <cell r="H10151" t="str">
            <v>2K213.14</v>
          </cell>
          <cell r="I10151" t="str">
            <v>DGND</v>
          </cell>
        </row>
        <row r="10152">
          <cell r="H10152" t="str">
            <v>2K213.19</v>
          </cell>
          <cell r="I10152" t="str">
            <v>DGND</v>
          </cell>
        </row>
        <row r="10153">
          <cell r="H10153" t="str">
            <v>2K213.21</v>
          </cell>
          <cell r="I10153" t="str">
            <v>DGND</v>
          </cell>
        </row>
        <row r="10154">
          <cell r="H10154" t="str">
            <v>2K213.39</v>
          </cell>
          <cell r="I10154" t="str">
            <v>DGND</v>
          </cell>
        </row>
        <row r="10155">
          <cell r="H10155" t="str">
            <v>2K213.41</v>
          </cell>
          <cell r="I10155" t="str">
            <v>DGND</v>
          </cell>
        </row>
        <row r="10156">
          <cell r="H10156" t="str">
            <v>2K213.18</v>
          </cell>
          <cell r="I10156">
            <v>0</v>
          </cell>
        </row>
        <row r="10157">
          <cell r="H10157" t="str">
            <v>2K213.42</v>
          </cell>
          <cell r="I10157">
            <v>0</v>
          </cell>
        </row>
        <row r="10158">
          <cell r="H10158" t="str">
            <v>2K213.8</v>
          </cell>
          <cell r="I10158" t="str">
            <v>S2_SEL1_K213</v>
          </cell>
        </row>
        <row r="10159">
          <cell r="H10159" t="str">
            <v>2K213.17</v>
          </cell>
          <cell r="I10159" t="str">
            <v>S2_SEL2_K213</v>
          </cell>
        </row>
        <row r="10160">
          <cell r="H10160" t="str">
            <v>2K213.5</v>
          </cell>
          <cell r="I10160" t="str">
            <v>VDD33_ATX</v>
          </cell>
        </row>
        <row r="10161">
          <cell r="H10161" t="str">
            <v>2K213.9</v>
          </cell>
          <cell r="I10161" t="str">
            <v>VDD33_ATX</v>
          </cell>
        </row>
        <row r="10162">
          <cell r="H10162" t="str">
            <v>2K213.13</v>
          </cell>
          <cell r="I10162" t="str">
            <v>VDD33_ATX</v>
          </cell>
        </row>
        <row r="10163">
          <cell r="H10163" t="str">
            <v>2K213.20</v>
          </cell>
          <cell r="I10163" t="str">
            <v>VDD33_ATX</v>
          </cell>
        </row>
        <row r="10164">
          <cell r="H10164" t="str">
            <v>2K213.30</v>
          </cell>
          <cell r="I10164" t="str">
            <v>VDD33_ATX</v>
          </cell>
        </row>
        <row r="10165">
          <cell r="H10165" t="str">
            <v>2K213.40</v>
          </cell>
          <cell r="I10165" t="str">
            <v>VDD33_ATX</v>
          </cell>
        </row>
        <row r="10166">
          <cell r="H10166" t="str">
            <v>2K214.1</v>
          </cell>
          <cell r="I10166" t="str">
            <v>S2_OE_K214</v>
          </cell>
        </row>
        <row r="10167">
          <cell r="H10167" t="str">
            <v>2K214.10</v>
          </cell>
          <cell r="I10167" t="str">
            <v>S2_OE_K214</v>
          </cell>
        </row>
        <row r="10168">
          <cell r="H10168" t="str">
            <v>2K214.2</v>
          </cell>
          <cell r="I10168">
            <v>0</v>
          </cell>
        </row>
        <row r="10169">
          <cell r="H10169" t="str">
            <v>2K214.3</v>
          </cell>
          <cell r="I10169">
            <v>0</v>
          </cell>
        </row>
        <row r="10170">
          <cell r="H10170" t="str">
            <v>2K214.6</v>
          </cell>
          <cell r="I10170" t="str">
            <v>S2_P7_REFCLK+</v>
          </cell>
        </row>
        <row r="10171">
          <cell r="H10171" t="str">
            <v>2K214.7</v>
          </cell>
          <cell r="I10171" t="str">
            <v>S2_P7_REFCLK-</v>
          </cell>
        </row>
        <row r="10172">
          <cell r="H10172" t="str">
            <v>2K214.11</v>
          </cell>
          <cell r="I10172">
            <v>0</v>
          </cell>
        </row>
        <row r="10173">
          <cell r="H10173" t="str">
            <v>2K214.12</v>
          </cell>
          <cell r="I10173">
            <v>0</v>
          </cell>
        </row>
        <row r="10174">
          <cell r="H10174" t="str">
            <v>2K214.15</v>
          </cell>
          <cell r="I10174" t="str">
            <v>S2_1_P7_HSI-</v>
          </cell>
        </row>
        <row r="10175">
          <cell r="H10175" t="str">
            <v>2K214.16</v>
          </cell>
          <cell r="I10175" t="str">
            <v>S2_1_P7_HSI+</v>
          </cell>
        </row>
        <row r="10176">
          <cell r="H10176" t="str">
            <v>2K214.38</v>
          </cell>
          <cell r="I10176">
            <v>0</v>
          </cell>
        </row>
        <row r="10177">
          <cell r="H10177" t="str">
            <v>2K214.37</v>
          </cell>
          <cell r="I10177">
            <v>0</v>
          </cell>
        </row>
        <row r="10178">
          <cell r="H10178" t="str">
            <v>2K214.36</v>
          </cell>
          <cell r="I10178" t="str">
            <v>SH21_P7_REFCLK_100M+</v>
          </cell>
        </row>
        <row r="10179">
          <cell r="H10179" t="str">
            <v>2K214.35</v>
          </cell>
          <cell r="I10179" t="str">
            <v>SH21_P7_REFCLK_100M-</v>
          </cell>
        </row>
        <row r="10180">
          <cell r="H10180" t="str">
            <v>2K214.29</v>
          </cell>
          <cell r="I10180">
            <v>0</v>
          </cell>
        </row>
        <row r="10181">
          <cell r="H10181" t="str">
            <v>2K214.28</v>
          </cell>
          <cell r="I10181">
            <v>0</v>
          </cell>
        </row>
        <row r="10182">
          <cell r="H10182" t="str">
            <v>2K214.27</v>
          </cell>
          <cell r="I10182" t="str">
            <v>SG2_C_P6_HSO-</v>
          </cell>
        </row>
        <row r="10183">
          <cell r="H10183" t="str">
            <v>2K214.26</v>
          </cell>
          <cell r="I10183" t="str">
            <v>SG2_C_P6_HSO+</v>
          </cell>
        </row>
        <row r="10184">
          <cell r="H10184" t="str">
            <v>2K214.34</v>
          </cell>
          <cell r="I10184">
            <v>0</v>
          </cell>
        </row>
        <row r="10185">
          <cell r="H10185" t="str">
            <v>2K214.33</v>
          </cell>
          <cell r="I10185">
            <v>0</v>
          </cell>
        </row>
        <row r="10186">
          <cell r="H10186" t="str">
            <v>2K214.32</v>
          </cell>
          <cell r="I10186" t="str">
            <v>S2_DCH_P7_REFCLK_100M+</v>
          </cell>
        </row>
        <row r="10187">
          <cell r="H10187" t="str">
            <v>2K214.31</v>
          </cell>
          <cell r="I10187" t="str">
            <v>S2_DCH_P7_REFCLK_100M-</v>
          </cell>
        </row>
        <row r="10188">
          <cell r="H10188" t="str">
            <v>2K214.25</v>
          </cell>
          <cell r="I10188">
            <v>0</v>
          </cell>
        </row>
        <row r="10189">
          <cell r="H10189" t="str">
            <v>2K214.24</v>
          </cell>
          <cell r="I10189">
            <v>0</v>
          </cell>
        </row>
        <row r="10190">
          <cell r="H10190" t="str">
            <v>2K214.23</v>
          </cell>
          <cell r="I10190" t="str">
            <v>S2_DCH_P7_HSI-</v>
          </cell>
        </row>
        <row r="10191">
          <cell r="H10191" t="str">
            <v>2K214.22</v>
          </cell>
          <cell r="I10191" t="str">
            <v>S2_DCH_P7_HSI+</v>
          </cell>
        </row>
        <row r="10192">
          <cell r="H10192" t="str">
            <v>2K214.EP</v>
          </cell>
          <cell r="I10192" t="str">
            <v>DGND</v>
          </cell>
        </row>
        <row r="10193">
          <cell r="H10193" t="str">
            <v>2K214.4</v>
          </cell>
          <cell r="I10193" t="str">
            <v>DGND</v>
          </cell>
        </row>
        <row r="10194">
          <cell r="H10194" t="str">
            <v>2K214.14</v>
          </cell>
          <cell r="I10194" t="str">
            <v>DGND</v>
          </cell>
        </row>
        <row r="10195">
          <cell r="H10195" t="str">
            <v>2K214.19</v>
          </cell>
          <cell r="I10195" t="str">
            <v>DGND</v>
          </cell>
        </row>
        <row r="10196">
          <cell r="H10196" t="str">
            <v>2K214.21</v>
          </cell>
          <cell r="I10196" t="str">
            <v>DGND</v>
          </cell>
        </row>
        <row r="10197">
          <cell r="H10197" t="str">
            <v>2K214.39</v>
          </cell>
          <cell r="I10197" t="str">
            <v>DGND</v>
          </cell>
        </row>
        <row r="10198">
          <cell r="H10198" t="str">
            <v>2K214.41</v>
          </cell>
          <cell r="I10198" t="str">
            <v>DGND</v>
          </cell>
        </row>
        <row r="10199">
          <cell r="H10199" t="str">
            <v>2K214.18</v>
          </cell>
          <cell r="I10199">
            <v>0</v>
          </cell>
        </row>
        <row r="10200">
          <cell r="H10200" t="str">
            <v>2K214.42</v>
          </cell>
          <cell r="I10200">
            <v>0</v>
          </cell>
        </row>
        <row r="10201">
          <cell r="H10201" t="str">
            <v>2K214.8</v>
          </cell>
          <cell r="I10201" t="str">
            <v>S2_SEL1_K214</v>
          </cell>
        </row>
        <row r="10202">
          <cell r="H10202" t="str">
            <v>2K214.17</v>
          </cell>
          <cell r="I10202" t="str">
            <v>S2_SEL2_K214</v>
          </cell>
        </row>
        <row r="10203">
          <cell r="H10203" t="str">
            <v>2K214.5</v>
          </cell>
          <cell r="I10203" t="str">
            <v>VDD33_ATX</v>
          </cell>
        </row>
        <row r="10204">
          <cell r="H10204" t="str">
            <v>2K214.9</v>
          </cell>
          <cell r="I10204" t="str">
            <v>VDD33_ATX</v>
          </cell>
        </row>
        <row r="10205">
          <cell r="H10205" t="str">
            <v>2K214.13</v>
          </cell>
          <cell r="I10205" t="str">
            <v>VDD33_ATX</v>
          </cell>
        </row>
        <row r="10206">
          <cell r="H10206" t="str">
            <v>2K214.20</v>
          </cell>
          <cell r="I10206" t="str">
            <v>VDD33_ATX</v>
          </cell>
        </row>
        <row r="10207">
          <cell r="H10207" t="str">
            <v>2K214.30</v>
          </cell>
          <cell r="I10207" t="str">
            <v>VDD33_ATX</v>
          </cell>
        </row>
        <row r="10208">
          <cell r="H10208" t="str">
            <v>2K214.40</v>
          </cell>
          <cell r="I10208" t="str">
            <v>VDD33_ATX</v>
          </cell>
        </row>
        <row r="10209">
          <cell r="H10209" t="str">
            <v>2K217.1</v>
          </cell>
          <cell r="I10209" t="str">
            <v>S2_OE_K217</v>
          </cell>
        </row>
        <row r="10210">
          <cell r="H10210" t="str">
            <v>2K217.10</v>
          </cell>
          <cell r="I10210" t="str">
            <v>S2_OE_K217</v>
          </cell>
        </row>
        <row r="10211">
          <cell r="H10211" t="str">
            <v>2K217.2</v>
          </cell>
          <cell r="I10211">
            <v>0</v>
          </cell>
        </row>
        <row r="10212">
          <cell r="H10212" t="str">
            <v>2K217.3</v>
          </cell>
          <cell r="I10212">
            <v>0</v>
          </cell>
        </row>
        <row r="10213">
          <cell r="H10213" t="str">
            <v>2K217.6</v>
          </cell>
          <cell r="I10213" t="str">
            <v>S2_2_P7_HSO+</v>
          </cell>
        </row>
        <row r="10214">
          <cell r="H10214" t="str">
            <v>2K217.7</v>
          </cell>
          <cell r="I10214" t="str">
            <v>S2_2_P7_HSO-</v>
          </cell>
        </row>
        <row r="10215">
          <cell r="H10215" t="str">
            <v>2K217.11</v>
          </cell>
          <cell r="I10215">
            <v>0</v>
          </cell>
        </row>
        <row r="10216">
          <cell r="H10216" t="str">
            <v>2K217.12</v>
          </cell>
          <cell r="I10216">
            <v>0</v>
          </cell>
        </row>
        <row r="10217">
          <cell r="H10217" t="str">
            <v>2K217.15</v>
          </cell>
          <cell r="I10217" t="str">
            <v>S2_1_P7_HSO+</v>
          </cell>
        </row>
        <row r="10218">
          <cell r="H10218" t="str">
            <v>2K217.16</v>
          </cell>
          <cell r="I10218" t="str">
            <v>S2_1_P7_HSO-</v>
          </cell>
        </row>
        <row r="10219">
          <cell r="H10219" t="str">
            <v>2K217.38</v>
          </cell>
          <cell r="I10219">
            <v>0</v>
          </cell>
        </row>
        <row r="10220">
          <cell r="H10220" t="str">
            <v>2K217.37</v>
          </cell>
          <cell r="I10220">
            <v>0</v>
          </cell>
        </row>
        <row r="10221">
          <cell r="H10221" t="str">
            <v>2K217.36</v>
          </cell>
          <cell r="I10221" t="str">
            <v>SG2_C_P6_HSI+</v>
          </cell>
        </row>
        <row r="10222">
          <cell r="H10222" t="str">
            <v>2K217.35</v>
          </cell>
          <cell r="I10222" t="str">
            <v>SG2_C_P6_HSI-</v>
          </cell>
        </row>
        <row r="10223">
          <cell r="H10223" t="str">
            <v>2K217.29</v>
          </cell>
          <cell r="I10223">
            <v>0</v>
          </cell>
        </row>
        <row r="10224">
          <cell r="H10224" t="str">
            <v>2K217.28</v>
          </cell>
          <cell r="I10224">
            <v>0</v>
          </cell>
        </row>
        <row r="10225">
          <cell r="H10225" t="str">
            <v>2K217.27</v>
          </cell>
          <cell r="I10225" t="str">
            <v>S2_2_P7_HSO+</v>
          </cell>
        </row>
        <row r="10226">
          <cell r="H10226" t="str">
            <v>2K217.26</v>
          </cell>
          <cell r="I10226" t="str">
            <v>S2_2_P7_HSO-</v>
          </cell>
        </row>
        <row r="10227">
          <cell r="H10227" t="str">
            <v>2K217.34</v>
          </cell>
          <cell r="I10227">
            <v>0</v>
          </cell>
        </row>
        <row r="10228">
          <cell r="H10228" t="str">
            <v>2K217.33</v>
          </cell>
          <cell r="I10228">
            <v>0</v>
          </cell>
        </row>
        <row r="10229">
          <cell r="H10229" t="str">
            <v>2K217.32</v>
          </cell>
          <cell r="I10229" t="str">
            <v>S2_DCH_P7_HSO+</v>
          </cell>
        </row>
        <row r="10230">
          <cell r="H10230" t="str">
            <v>2K217.31</v>
          </cell>
          <cell r="I10230" t="str">
            <v>S2_DCH_P7_HSO-</v>
          </cell>
        </row>
        <row r="10231">
          <cell r="H10231" t="str">
            <v>2K217.25</v>
          </cell>
          <cell r="I10231">
            <v>0</v>
          </cell>
        </row>
        <row r="10232">
          <cell r="H10232" t="str">
            <v>2K217.24</v>
          </cell>
          <cell r="I10232">
            <v>0</v>
          </cell>
        </row>
        <row r="10233">
          <cell r="H10233" t="str">
            <v>2K217.23</v>
          </cell>
          <cell r="I10233" t="str">
            <v>SD2_C_P7_HSO_DSP+</v>
          </cell>
        </row>
        <row r="10234">
          <cell r="H10234" t="str">
            <v>2K217.22</v>
          </cell>
          <cell r="I10234" t="str">
            <v>SD2_C_P7_HSO_DSP-</v>
          </cell>
        </row>
        <row r="10235">
          <cell r="H10235" t="str">
            <v>2K217.EP</v>
          </cell>
          <cell r="I10235" t="str">
            <v>DGND</v>
          </cell>
        </row>
        <row r="10236">
          <cell r="H10236" t="str">
            <v>2K217.4</v>
          </cell>
          <cell r="I10236" t="str">
            <v>DGND</v>
          </cell>
        </row>
        <row r="10237">
          <cell r="H10237" t="str">
            <v>2K217.14</v>
          </cell>
          <cell r="I10237" t="str">
            <v>DGND</v>
          </cell>
        </row>
        <row r="10238">
          <cell r="H10238" t="str">
            <v>2K217.19</v>
          </cell>
          <cell r="I10238" t="str">
            <v>DGND</v>
          </cell>
        </row>
        <row r="10239">
          <cell r="H10239" t="str">
            <v>2K217.21</v>
          </cell>
          <cell r="I10239" t="str">
            <v>DGND</v>
          </cell>
        </row>
        <row r="10240">
          <cell r="H10240" t="str">
            <v>2K217.39</v>
          </cell>
          <cell r="I10240" t="str">
            <v>DGND</v>
          </cell>
        </row>
        <row r="10241">
          <cell r="H10241" t="str">
            <v>2K217.41</v>
          </cell>
          <cell r="I10241" t="str">
            <v>DGND</v>
          </cell>
        </row>
        <row r="10242">
          <cell r="H10242" t="str">
            <v>2K217.18</v>
          </cell>
          <cell r="I10242">
            <v>0</v>
          </cell>
        </row>
        <row r="10243">
          <cell r="H10243" t="str">
            <v>2K217.42</v>
          </cell>
          <cell r="I10243">
            <v>0</v>
          </cell>
        </row>
        <row r="10244">
          <cell r="H10244" t="str">
            <v>2K217.8</v>
          </cell>
          <cell r="I10244" t="str">
            <v>S2_SEL1_K217</v>
          </cell>
        </row>
        <row r="10245">
          <cell r="H10245" t="str">
            <v>2K217.17</v>
          </cell>
          <cell r="I10245" t="str">
            <v>S2_SEL2_K217</v>
          </cell>
        </row>
        <row r="10246">
          <cell r="H10246" t="str">
            <v>2K217.5</v>
          </cell>
          <cell r="I10246" t="str">
            <v>VDD33_ATX</v>
          </cell>
        </row>
        <row r="10247">
          <cell r="H10247" t="str">
            <v>2K217.9</v>
          </cell>
          <cell r="I10247" t="str">
            <v>VDD33_ATX</v>
          </cell>
        </row>
        <row r="10248">
          <cell r="H10248" t="str">
            <v>2K217.13</v>
          </cell>
          <cell r="I10248" t="str">
            <v>VDD33_ATX</v>
          </cell>
        </row>
        <row r="10249">
          <cell r="H10249" t="str">
            <v>2K217.20</v>
          </cell>
          <cell r="I10249" t="str">
            <v>VDD33_ATX</v>
          </cell>
        </row>
        <row r="10250">
          <cell r="H10250" t="str">
            <v>2K217.30</v>
          </cell>
          <cell r="I10250" t="str">
            <v>VDD33_ATX</v>
          </cell>
        </row>
        <row r="10251">
          <cell r="H10251" t="str">
            <v>2K217.40</v>
          </cell>
          <cell r="I10251" t="str">
            <v>VDD33_ATX</v>
          </cell>
        </row>
        <row r="10252">
          <cell r="H10252" t="str">
            <v>2K220.10</v>
          </cell>
          <cell r="I10252" t="str">
            <v>S2_P6_ISOLATEB</v>
          </cell>
        </row>
        <row r="10253">
          <cell r="H10253" t="str">
            <v>2K220.6</v>
          </cell>
          <cell r="I10253" t="str">
            <v>S2_P7_ISOLATEB</v>
          </cell>
        </row>
        <row r="10254">
          <cell r="H10254" t="str">
            <v>2K220.3</v>
          </cell>
          <cell r="I10254" t="str">
            <v>DGND</v>
          </cell>
        </row>
        <row r="10255">
          <cell r="H10255" t="str">
            <v>2K220.2</v>
          </cell>
          <cell r="I10255" t="str">
            <v>SH21_P6_ISOLATEB</v>
          </cell>
        </row>
        <row r="10256">
          <cell r="H10256" t="str">
            <v>2K220.9</v>
          </cell>
          <cell r="I10256" t="str">
            <v>S2_DCH_P6_ISOLATEB</v>
          </cell>
        </row>
        <row r="10257">
          <cell r="H10257" t="str">
            <v>2K220.4</v>
          </cell>
          <cell r="I10257" t="str">
            <v>SH21_P7_ISOLATEB</v>
          </cell>
        </row>
        <row r="10258">
          <cell r="H10258" t="str">
            <v>2K220.7</v>
          </cell>
          <cell r="I10258" t="str">
            <v>S2_DCH_P7_ISOLATEB</v>
          </cell>
        </row>
        <row r="10259">
          <cell r="H10259" t="str">
            <v>2K220.1</v>
          </cell>
          <cell r="I10259" t="str">
            <v>S2_K220</v>
          </cell>
        </row>
        <row r="10260">
          <cell r="H10260" t="str">
            <v>2K220.5</v>
          </cell>
          <cell r="I10260" t="str">
            <v>S2_K220</v>
          </cell>
        </row>
        <row r="10261">
          <cell r="H10261" t="str">
            <v>2K220.8</v>
          </cell>
          <cell r="I10261" t="str">
            <v>VP5</v>
          </cell>
        </row>
        <row r="10262">
          <cell r="H10262" t="str">
            <v>2K221.10</v>
          </cell>
          <cell r="I10262" t="str">
            <v>S2_P6_PCIE_RESETB</v>
          </cell>
        </row>
        <row r="10263">
          <cell r="H10263" t="str">
            <v>2K221.6</v>
          </cell>
          <cell r="I10263" t="str">
            <v>S2_P7_PCIE_RESETB</v>
          </cell>
        </row>
        <row r="10264">
          <cell r="H10264" t="str">
            <v>2K221.3</v>
          </cell>
          <cell r="I10264" t="str">
            <v>DGND</v>
          </cell>
        </row>
        <row r="10265">
          <cell r="H10265" t="str">
            <v>2K221.2</v>
          </cell>
          <cell r="I10265" t="str">
            <v>SH21_P6_PCIE_RESETB</v>
          </cell>
        </row>
        <row r="10266">
          <cell r="H10266" t="str">
            <v>2K221.9</v>
          </cell>
          <cell r="I10266" t="str">
            <v>S2_DCH_P6_PCIE_RESETB</v>
          </cell>
        </row>
        <row r="10267">
          <cell r="H10267" t="str">
            <v>2K221.4</v>
          </cell>
          <cell r="I10267" t="str">
            <v>SH21_P7_PCIE_RESETB</v>
          </cell>
        </row>
        <row r="10268">
          <cell r="H10268" t="str">
            <v>2K221.7</v>
          </cell>
          <cell r="I10268" t="str">
            <v>S2_DCH_P7_PCIE_RESETB</v>
          </cell>
        </row>
        <row r="10269">
          <cell r="H10269" t="str">
            <v>2K221.1</v>
          </cell>
          <cell r="I10269" t="str">
            <v>S2_K221</v>
          </cell>
        </row>
        <row r="10270">
          <cell r="H10270" t="str">
            <v>2K221.5</v>
          </cell>
          <cell r="I10270" t="str">
            <v>S2_K221</v>
          </cell>
        </row>
        <row r="10271">
          <cell r="H10271" t="str">
            <v>2K221.8</v>
          </cell>
          <cell r="I10271" t="str">
            <v>VP5</v>
          </cell>
        </row>
        <row r="10272">
          <cell r="H10272" t="str">
            <v>2Q220.1</v>
          </cell>
          <cell r="I10272" t="str">
            <v>S2_QB_K220</v>
          </cell>
        </row>
        <row r="10273">
          <cell r="H10273" t="str">
            <v>2Q220.3</v>
          </cell>
          <cell r="I10273" t="str">
            <v>S2_K220</v>
          </cell>
        </row>
        <row r="10274">
          <cell r="H10274" t="str">
            <v>2Q220.2</v>
          </cell>
          <cell r="I10274" t="str">
            <v>DGND</v>
          </cell>
        </row>
        <row r="10275">
          <cell r="H10275" t="str">
            <v>2Q221.1</v>
          </cell>
          <cell r="I10275" t="str">
            <v>S2_QB_K221</v>
          </cell>
        </row>
        <row r="10276">
          <cell r="H10276" t="str">
            <v>2Q221.3</v>
          </cell>
          <cell r="I10276" t="str">
            <v>S2_K221</v>
          </cell>
        </row>
        <row r="10277">
          <cell r="H10277" t="str">
            <v>2Q221.2</v>
          </cell>
          <cell r="I10277" t="str">
            <v>DGND</v>
          </cell>
        </row>
        <row r="10278">
          <cell r="H10278" t="str">
            <v>2RL37.1</v>
          </cell>
          <cell r="I10278" t="str">
            <v>S2_SEL1_K217</v>
          </cell>
        </row>
        <row r="10279">
          <cell r="H10279" t="str">
            <v>2RL37.2</v>
          </cell>
          <cell r="I10279" t="str">
            <v>DGND</v>
          </cell>
        </row>
        <row r="10280">
          <cell r="H10280" t="str">
            <v>2RL38.1</v>
          </cell>
          <cell r="I10280" t="str">
            <v>S2_SEL2_K217</v>
          </cell>
        </row>
        <row r="10281">
          <cell r="H10281" t="str">
            <v>2RL38.2</v>
          </cell>
          <cell r="I10281" t="str">
            <v>DGND</v>
          </cell>
        </row>
        <row r="10282">
          <cell r="H10282" t="str">
            <v>2RL39.1</v>
          </cell>
          <cell r="I10282" t="str">
            <v>S2_OE_K217</v>
          </cell>
        </row>
        <row r="10283">
          <cell r="H10283" t="str">
            <v>2RL39.2</v>
          </cell>
          <cell r="I10283" t="str">
            <v>DGND</v>
          </cell>
        </row>
        <row r="10284">
          <cell r="H10284" t="str">
            <v>2RL40.1</v>
          </cell>
          <cell r="I10284" t="str">
            <v>S2_SEL2_K213</v>
          </cell>
        </row>
        <row r="10285">
          <cell r="H10285" t="str">
            <v>2RL40.2</v>
          </cell>
          <cell r="I10285" t="str">
            <v>DGND</v>
          </cell>
        </row>
        <row r="10286">
          <cell r="H10286" t="str">
            <v>2RL41.1</v>
          </cell>
          <cell r="I10286" t="str">
            <v>S2_SEL1_K213</v>
          </cell>
        </row>
        <row r="10287">
          <cell r="H10287" t="str">
            <v>2RL41.2</v>
          </cell>
          <cell r="I10287" t="str">
            <v>DGND</v>
          </cell>
        </row>
        <row r="10288">
          <cell r="H10288" t="str">
            <v>2RL42.1</v>
          </cell>
          <cell r="I10288" t="str">
            <v>S2_OE_K213</v>
          </cell>
        </row>
        <row r="10289">
          <cell r="H10289" t="str">
            <v>2RL42.2</v>
          </cell>
          <cell r="I10289" t="str">
            <v>DGND</v>
          </cell>
        </row>
        <row r="10290">
          <cell r="H10290" t="str">
            <v>2RL43.1</v>
          </cell>
          <cell r="I10290" t="str">
            <v>S2_SEL1_K214</v>
          </cell>
        </row>
        <row r="10291">
          <cell r="H10291" t="str">
            <v>2RL43.2</v>
          </cell>
          <cell r="I10291" t="str">
            <v>DGND</v>
          </cell>
        </row>
        <row r="10292">
          <cell r="H10292" t="str">
            <v>2RL44.1</v>
          </cell>
          <cell r="I10292" t="str">
            <v>S2_OE_K214</v>
          </cell>
        </row>
        <row r="10293">
          <cell r="H10293" t="str">
            <v>2RL44.2</v>
          </cell>
          <cell r="I10293" t="str">
            <v>DGND</v>
          </cell>
        </row>
        <row r="10294">
          <cell r="H10294" t="str">
            <v>2RL45.1</v>
          </cell>
          <cell r="I10294" t="str">
            <v>S2_SEL2_K214</v>
          </cell>
        </row>
        <row r="10295">
          <cell r="H10295" t="str">
            <v>2RL45.2</v>
          </cell>
          <cell r="I10295" t="str">
            <v>DGND</v>
          </cell>
        </row>
        <row r="10296">
          <cell r="H10296" t="str">
            <v>2RQ220.1</v>
          </cell>
          <cell r="I10296" t="str">
            <v>S2_QB_K220</v>
          </cell>
        </row>
        <row r="10297">
          <cell r="H10297" t="str">
            <v>2RQ220.2</v>
          </cell>
          <cell r="I10297" t="str">
            <v>SC_HSD_K220</v>
          </cell>
        </row>
        <row r="10298">
          <cell r="H10298" t="str">
            <v>2RQ221.1</v>
          </cell>
          <cell r="I10298" t="str">
            <v>S2_QB_K221</v>
          </cell>
        </row>
        <row r="10299">
          <cell r="H10299" t="str">
            <v>2RQ221.2</v>
          </cell>
          <cell r="I10299" t="str">
            <v>SC_HSD_K221</v>
          </cell>
        </row>
        <row r="10300">
          <cell r="H10300" t="str">
            <v>2RS104.1</v>
          </cell>
          <cell r="I10300" t="str">
            <v>SG2_SRC_DVDD33</v>
          </cell>
        </row>
        <row r="10301">
          <cell r="H10301" t="str">
            <v>2RS104.2</v>
          </cell>
          <cell r="I10301" t="str">
            <v>SH21_P6_ISOLATEB</v>
          </cell>
        </row>
        <row r="10302">
          <cell r="H10302" t="str">
            <v>2RS114.1</v>
          </cell>
          <cell r="I10302" t="str">
            <v>SG2_SRC_DVDD33</v>
          </cell>
        </row>
        <row r="10303">
          <cell r="H10303" t="str">
            <v>2RS114.2</v>
          </cell>
          <cell r="I10303" t="str">
            <v>SH21_P7_ISOLATEB</v>
          </cell>
        </row>
        <row r="10304">
          <cell r="H10304" t="str">
            <v>2RU25.1</v>
          </cell>
          <cell r="I10304" t="str">
            <v>SC_UDB217_1</v>
          </cell>
        </row>
        <row r="10305">
          <cell r="H10305" t="str">
            <v>2RU25.2</v>
          </cell>
          <cell r="I10305" t="str">
            <v>S2_SEL1_K217</v>
          </cell>
        </row>
        <row r="10306">
          <cell r="H10306" t="str">
            <v>2RU26.1</v>
          </cell>
          <cell r="I10306" t="str">
            <v>SC_UDB217_2</v>
          </cell>
        </row>
        <row r="10307">
          <cell r="H10307" t="str">
            <v>2RU26.2</v>
          </cell>
          <cell r="I10307" t="str">
            <v>S2_SEL2_K217</v>
          </cell>
        </row>
        <row r="10308">
          <cell r="H10308" t="str">
            <v>2RU27.1</v>
          </cell>
          <cell r="I10308" t="str">
            <v>SC_UDB213_1</v>
          </cell>
        </row>
        <row r="10309">
          <cell r="H10309" t="str">
            <v>2RU27.2</v>
          </cell>
          <cell r="I10309" t="str">
            <v>S2_SEL1_K213</v>
          </cell>
        </row>
        <row r="10310">
          <cell r="H10310" t="str">
            <v>2RU28.1</v>
          </cell>
          <cell r="I10310" t="str">
            <v>SC_UDB213_2</v>
          </cell>
        </row>
        <row r="10311">
          <cell r="H10311" t="str">
            <v>2RU28.2</v>
          </cell>
          <cell r="I10311" t="str">
            <v>S2_SEL2_K213</v>
          </cell>
        </row>
        <row r="10312">
          <cell r="H10312" t="str">
            <v>2RU29.1</v>
          </cell>
          <cell r="I10312" t="str">
            <v>SC_UDB214_1</v>
          </cell>
        </row>
        <row r="10313">
          <cell r="H10313" t="str">
            <v>2RU29.2</v>
          </cell>
          <cell r="I10313" t="str">
            <v>S2_SEL1_K214</v>
          </cell>
        </row>
        <row r="10314">
          <cell r="H10314" t="str">
            <v>2RU30.1</v>
          </cell>
          <cell r="I10314" t="str">
            <v>SC_UDB214_2</v>
          </cell>
        </row>
        <row r="10315">
          <cell r="H10315" t="str">
            <v>2RU30.2</v>
          </cell>
          <cell r="I10315" t="str">
            <v>S2_SEL2_K214</v>
          </cell>
        </row>
        <row r="10316">
          <cell r="H10316" t="str">
            <v>SITE2.U2</v>
          </cell>
          <cell r="I10316" t="str">
            <v>S2_P6_ISOLATEB</v>
          </cell>
        </row>
        <row r="10317">
          <cell r="H10317" t="str">
            <v>SITE2.V1</v>
          </cell>
          <cell r="I10317" t="str">
            <v>S2_P6_PCIE_RESETB</v>
          </cell>
        </row>
        <row r="10318">
          <cell r="H10318" t="str">
            <v>SITE2.W10</v>
          </cell>
          <cell r="I10318" t="str">
            <v>S2_P7_HSI-</v>
          </cell>
        </row>
        <row r="10319">
          <cell r="H10319" t="str">
            <v>SITE2.W11</v>
          </cell>
          <cell r="I10319" t="str">
            <v>S2_P7_HSI+</v>
          </cell>
        </row>
        <row r="10320">
          <cell r="H10320" t="str">
            <v>SITE2.W9</v>
          </cell>
          <cell r="I10320" t="str">
            <v>S2_P7_HSO-</v>
          </cell>
        </row>
        <row r="10321">
          <cell r="H10321" t="str">
            <v>SITE2.W8</v>
          </cell>
          <cell r="I10321" t="str">
            <v>S2_P7_HSO+</v>
          </cell>
        </row>
        <row r="10322">
          <cell r="H10322" t="str">
            <v>SITE2.T4</v>
          </cell>
          <cell r="I10322" t="str">
            <v>S2_P7_ISOLATEB</v>
          </cell>
        </row>
        <row r="10323">
          <cell r="H10323" t="str">
            <v>SITE2.T5</v>
          </cell>
          <cell r="I10323" t="str">
            <v>S2_P7_PCIE_RESETB</v>
          </cell>
        </row>
        <row r="10324">
          <cell r="H10324" t="str">
            <v>SITE2.V7</v>
          </cell>
          <cell r="I10324" t="str">
            <v>S2_P7_REFCLK-</v>
          </cell>
        </row>
        <row r="10325">
          <cell r="H10325" t="str">
            <v>SITE2.V6</v>
          </cell>
          <cell r="I10325" t="str">
            <v>S2_P7_REFCLK+</v>
          </cell>
        </row>
        <row r="10326">
          <cell r="H10326" t="str">
            <v>2GOLDEN0.V13</v>
          </cell>
          <cell r="I10326" t="str">
            <v>SG2_P4_HSI-</v>
          </cell>
        </row>
        <row r="10327">
          <cell r="H10327" t="str">
            <v>2GOLDEN0.V12</v>
          </cell>
          <cell r="I10327" t="str">
            <v>SG2_P4_HSI+</v>
          </cell>
        </row>
        <row r="10328">
          <cell r="H10328" t="str">
            <v>2GOLDEN0.W14</v>
          </cell>
          <cell r="I10328" t="str">
            <v>SG2_P4_HSO-</v>
          </cell>
        </row>
        <row r="10329">
          <cell r="H10329" t="str">
            <v>2GOLDEN0.W13</v>
          </cell>
          <cell r="I10329" t="str">
            <v>SG2_P4_HSO+</v>
          </cell>
        </row>
        <row r="10330">
          <cell r="H10330" t="str">
            <v>2GOLDEN0.V15</v>
          </cell>
          <cell r="I10330" t="str">
            <v>SG2_P5_HSI-</v>
          </cell>
        </row>
        <row r="10331">
          <cell r="H10331" t="str">
            <v>2GOLDEN0.V14</v>
          </cell>
          <cell r="I10331" t="str">
            <v>SG2_P5_HSI+</v>
          </cell>
        </row>
        <row r="10332">
          <cell r="H10332" t="str">
            <v>2GOLDEN0.W16</v>
          </cell>
          <cell r="I10332" t="str">
            <v>SG2_P5_HSO-</v>
          </cell>
        </row>
        <row r="10333">
          <cell r="H10333" t="str">
            <v>2GOLDEN0.W15</v>
          </cell>
          <cell r="I10333" t="str">
            <v>SG2_P5_HSO+</v>
          </cell>
        </row>
        <row r="10334">
          <cell r="H10334" t="str">
            <v>2GOLDEN0.U1</v>
          </cell>
          <cell r="I10334" t="str">
            <v>SG2_P6_CLKREQB</v>
          </cell>
        </row>
        <row r="10335">
          <cell r="H10335" t="str">
            <v>2GOLDEN0.W5</v>
          </cell>
          <cell r="I10335" t="str">
            <v>SG2_P6_HSI-</v>
          </cell>
        </row>
        <row r="10336">
          <cell r="H10336" t="str">
            <v>2GOLDEN0.W6</v>
          </cell>
          <cell r="I10336" t="str">
            <v>SG2_P6_HSI+</v>
          </cell>
        </row>
        <row r="10337">
          <cell r="H10337" t="str">
            <v>2GOLDEN0.W4</v>
          </cell>
          <cell r="I10337" t="str">
            <v>SG2_P6_HSO-</v>
          </cell>
        </row>
        <row r="10338">
          <cell r="H10338" t="str">
            <v>2GOLDEN0.W3</v>
          </cell>
          <cell r="I10338" t="str">
            <v>SG2_P6_HSO+</v>
          </cell>
        </row>
        <row r="10339">
          <cell r="H10339" t="str">
            <v>2GOLDEN0.U2</v>
          </cell>
          <cell r="I10339" t="str">
            <v>SG2_P6_ISOLATEB</v>
          </cell>
        </row>
        <row r="10340">
          <cell r="H10340" t="str">
            <v>2GOLDEN0.T2</v>
          </cell>
          <cell r="I10340" t="str">
            <v>SG2_P6_LANWAKEB</v>
          </cell>
        </row>
        <row r="10341">
          <cell r="H10341" t="str">
            <v>2GOLDEN0.V1</v>
          </cell>
          <cell r="I10341" t="str">
            <v>SG2_P6_PCIE_RESETB</v>
          </cell>
        </row>
        <row r="10342">
          <cell r="H10342" t="str">
            <v>2GOLDEN0.V3</v>
          </cell>
          <cell r="I10342" t="str">
            <v>SG2_P6_REFCLK-</v>
          </cell>
        </row>
        <row r="10343">
          <cell r="H10343" t="str">
            <v>2GOLDEN0.V2</v>
          </cell>
          <cell r="I10343" t="str">
            <v>SG2_P6_REFCLK+</v>
          </cell>
        </row>
        <row r="10344">
          <cell r="H10344" t="str">
            <v>2GOLDEN0.R5</v>
          </cell>
          <cell r="I10344" t="str">
            <v>SG2_P7_CLKREQB</v>
          </cell>
        </row>
        <row r="10345">
          <cell r="H10345" t="str">
            <v>2GOLDEN0.W10</v>
          </cell>
          <cell r="I10345" t="str">
            <v>SG2_P7_HSI-</v>
          </cell>
        </row>
        <row r="10346">
          <cell r="H10346" t="str">
            <v>2GOLDEN0.W11</v>
          </cell>
          <cell r="I10346" t="str">
            <v>SG2_P7_HSI+</v>
          </cell>
        </row>
        <row r="10347">
          <cell r="H10347" t="str">
            <v>2GOLDEN0.W9</v>
          </cell>
          <cell r="I10347" t="str">
            <v>SG2_P7_HSO-</v>
          </cell>
        </row>
        <row r="10348">
          <cell r="H10348" t="str">
            <v>2GOLDEN0.W8</v>
          </cell>
          <cell r="I10348" t="str">
            <v>SG2_P7_HSO+</v>
          </cell>
        </row>
        <row r="10349">
          <cell r="H10349" t="str">
            <v>2GOLDEN0.T4</v>
          </cell>
          <cell r="I10349" t="str">
            <v>SG2_P7_ISOLATEB</v>
          </cell>
        </row>
        <row r="10350">
          <cell r="H10350" t="str">
            <v>2GOLDEN0.R4</v>
          </cell>
          <cell r="I10350" t="str">
            <v>SG2_P7_LANWAKEB</v>
          </cell>
        </row>
        <row r="10351">
          <cell r="H10351" t="str">
            <v>2GOLDEN0.T5</v>
          </cell>
          <cell r="I10351" t="str">
            <v>SG2_P7_PCIE_RESETB</v>
          </cell>
        </row>
        <row r="10352">
          <cell r="H10352" t="str">
            <v>2GOLDEN0.V7</v>
          </cell>
          <cell r="I10352" t="str">
            <v>SG2_P7_REFCLK-</v>
          </cell>
        </row>
        <row r="10353">
          <cell r="H10353" t="str">
            <v>2GOLDEN0.V6</v>
          </cell>
          <cell r="I10353" t="str">
            <v>SG2_P7_REFCLK+</v>
          </cell>
        </row>
        <row r="10354">
          <cell r="H10354" t="str">
            <v>2RSG104.1</v>
          </cell>
          <cell r="I10354" t="str">
            <v>SG2_P6_ISOLATEB</v>
          </cell>
        </row>
        <row r="10355">
          <cell r="H10355" t="str">
            <v>2RSG104.2</v>
          </cell>
          <cell r="I10355" t="str">
            <v>DGND</v>
          </cell>
        </row>
        <row r="10356">
          <cell r="H10356" t="str">
            <v>2RSG105.1</v>
          </cell>
          <cell r="I10356" t="str">
            <v>SG2_P6_PCIE_RESETB</v>
          </cell>
        </row>
        <row r="10357">
          <cell r="H10357" t="str">
            <v>2RSG105.2</v>
          </cell>
          <cell r="I10357" t="str">
            <v>DGND</v>
          </cell>
        </row>
        <row r="10358">
          <cell r="H10358" t="str">
            <v>2RSG114.1</v>
          </cell>
          <cell r="I10358" t="str">
            <v>SG2_P7_ISOLATEB</v>
          </cell>
        </row>
        <row r="10359">
          <cell r="H10359" t="str">
            <v>2RSG114.2</v>
          </cell>
          <cell r="I10359" t="str">
            <v>DGND</v>
          </cell>
        </row>
        <row r="10360">
          <cell r="H10360" t="str">
            <v>2RSG115.1</v>
          </cell>
          <cell r="I10360" t="str">
            <v>SG2_P7_PCIE_RESETB</v>
          </cell>
        </row>
        <row r="10361">
          <cell r="H10361" t="str">
            <v>2RSG115.2</v>
          </cell>
          <cell r="I10361" t="str">
            <v>DGND</v>
          </cell>
        </row>
        <row r="10362">
          <cell r="H10362" t="str">
            <v>SG2_P6_CLKREQB.1</v>
          </cell>
          <cell r="I10362" t="str">
            <v>SG2_P6_CLKREQB</v>
          </cell>
        </row>
        <row r="10363">
          <cell r="H10363" t="str">
            <v>SG2_P6_LANWAKEB.1</v>
          </cell>
          <cell r="I10363" t="str">
            <v>SG2_P6_LANWAKEB</v>
          </cell>
        </row>
        <row r="10364">
          <cell r="H10364" t="str">
            <v>SG2_P6_REFCLK+.1</v>
          </cell>
          <cell r="I10364" t="str">
            <v>SG2_P6_REFCLK+</v>
          </cell>
        </row>
        <row r="10365">
          <cell r="H10365" t="str">
            <v>SG2_P6_REFCLK-.1</v>
          </cell>
          <cell r="I10365" t="str">
            <v>SG2_P6_REFCLK-</v>
          </cell>
        </row>
        <row r="10366">
          <cell r="H10366" t="str">
            <v>SG2_P7_CLKREQB.1</v>
          </cell>
          <cell r="I10366" t="str">
            <v>SG2_P7_CLKREQB</v>
          </cell>
        </row>
        <row r="10367">
          <cell r="H10367" t="str">
            <v>SG2_P7_LANWAKEB.1</v>
          </cell>
          <cell r="I10367" t="str">
            <v>SG2_P7_LANWAKEB</v>
          </cell>
        </row>
        <row r="10368">
          <cell r="H10368" t="str">
            <v>SG2_P7_REFCLK+.1</v>
          </cell>
          <cell r="I10368" t="str">
            <v>SG2_P7_REFCLK+</v>
          </cell>
        </row>
        <row r="10369">
          <cell r="H10369" t="str">
            <v>SG2_P7_REFCLK-.1</v>
          </cell>
          <cell r="I10369" t="str">
            <v>SG2_P7_REFCLK-</v>
          </cell>
        </row>
        <row r="10370">
          <cell r="H10370" t="str">
            <v>2C244.1</v>
          </cell>
          <cell r="I10370" t="str">
            <v>VDD33_ATX</v>
          </cell>
        </row>
        <row r="10371">
          <cell r="H10371" t="str">
            <v>2C244.2</v>
          </cell>
          <cell r="I10371" t="str">
            <v>DGND</v>
          </cell>
        </row>
        <row r="10372">
          <cell r="H10372" t="str">
            <v>2C245.1</v>
          </cell>
          <cell r="I10372" t="str">
            <v>VDD33_ATX</v>
          </cell>
        </row>
        <row r="10373">
          <cell r="H10373" t="str">
            <v>2C245.2</v>
          </cell>
          <cell r="I10373" t="str">
            <v>DGND</v>
          </cell>
        </row>
        <row r="10374">
          <cell r="H10374" t="str">
            <v>2C373.1</v>
          </cell>
          <cell r="I10374" t="str">
            <v>SD2_AT-</v>
          </cell>
        </row>
        <row r="10375">
          <cell r="H10375" t="str">
            <v>2C373.2</v>
          </cell>
          <cell r="I10375" t="str">
            <v>SD2_C_AT-</v>
          </cell>
        </row>
        <row r="10376">
          <cell r="H10376" t="str">
            <v>2C374.1</v>
          </cell>
          <cell r="I10376" t="str">
            <v>SD2_AT+</v>
          </cell>
        </row>
        <row r="10377">
          <cell r="H10377" t="str">
            <v>2C374.2</v>
          </cell>
          <cell r="I10377" t="str">
            <v>SD2_C_AT+</v>
          </cell>
        </row>
        <row r="10378">
          <cell r="H10378" t="str">
            <v>2K244.1</v>
          </cell>
          <cell r="I10378" t="str">
            <v>S2_OE_K244</v>
          </cell>
        </row>
        <row r="10379">
          <cell r="H10379" t="str">
            <v>2K244.10</v>
          </cell>
          <cell r="I10379" t="str">
            <v>S2_OE_K244</v>
          </cell>
        </row>
        <row r="10380">
          <cell r="H10380" t="str">
            <v>2K244.2</v>
          </cell>
          <cell r="I10380" t="str">
            <v>SH21_PCIE_RESETB</v>
          </cell>
        </row>
        <row r="10381">
          <cell r="H10381" t="str">
            <v>2K244.3</v>
          </cell>
          <cell r="I10381" t="str">
            <v>SH21_CLKREQB</v>
          </cell>
        </row>
        <row r="10382">
          <cell r="H10382" t="str">
            <v>2K244.6</v>
          </cell>
          <cell r="I10382" t="str">
            <v>SH21_HSO+</v>
          </cell>
        </row>
        <row r="10383">
          <cell r="H10383" t="str">
            <v>2K244.7</v>
          </cell>
          <cell r="I10383" t="str">
            <v>SH21_HSO-</v>
          </cell>
        </row>
        <row r="10384">
          <cell r="H10384" t="str">
            <v>2K244.11</v>
          </cell>
          <cell r="I10384" t="str">
            <v>SH21_HSI-</v>
          </cell>
        </row>
        <row r="10385">
          <cell r="H10385" t="str">
            <v>2K244.12</v>
          </cell>
          <cell r="I10385" t="str">
            <v>SH21_HSI+</v>
          </cell>
        </row>
        <row r="10386">
          <cell r="H10386" t="str">
            <v>2K244.15</v>
          </cell>
          <cell r="I10386" t="str">
            <v>SH21_REFCLK_100M-</v>
          </cell>
        </row>
        <row r="10387">
          <cell r="H10387" t="str">
            <v>2K244.16</v>
          </cell>
          <cell r="I10387" t="str">
            <v>SH21_REFCLK_100M+</v>
          </cell>
        </row>
        <row r="10388">
          <cell r="H10388" t="str">
            <v>2K244.38</v>
          </cell>
          <cell r="I10388" t="str">
            <v>SH21_P6_PCIE_RESETB</v>
          </cell>
        </row>
        <row r="10389">
          <cell r="H10389" t="str">
            <v>2K244.37</v>
          </cell>
          <cell r="I10389" t="str">
            <v>SH21_P6_CLKREQB</v>
          </cell>
        </row>
        <row r="10390">
          <cell r="H10390" t="str">
            <v>2K244.36</v>
          </cell>
          <cell r="I10390" t="str">
            <v>SH21_P6_HSO+</v>
          </cell>
        </row>
        <row r="10391">
          <cell r="H10391" t="str">
            <v>2K244.35</v>
          </cell>
          <cell r="I10391" t="str">
            <v>SH21_P6_HSO-</v>
          </cell>
        </row>
        <row r="10392">
          <cell r="H10392" t="str">
            <v>2K244.29</v>
          </cell>
          <cell r="I10392" t="str">
            <v>SH21_P6_HSI-</v>
          </cell>
        </row>
        <row r="10393">
          <cell r="H10393" t="str">
            <v>2K244.28</v>
          </cell>
          <cell r="I10393" t="str">
            <v>SH21_P6_HSI+</v>
          </cell>
        </row>
        <row r="10394">
          <cell r="H10394" t="str">
            <v>2K244.27</v>
          </cell>
          <cell r="I10394" t="str">
            <v>SH21_P6_REFCLK_100M-</v>
          </cell>
        </row>
        <row r="10395">
          <cell r="H10395" t="str">
            <v>2K244.26</v>
          </cell>
          <cell r="I10395" t="str">
            <v>SH21_P6_REFCLK_100M+</v>
          </cell>
        </row>
        <row r="10396">
          <cell r="H10396" t="str">
            <v>2K244.34</v>
          </cell>
          <cell r="I10396" t="str">
            <v>SH21_P7_PCIE_RESETB</v>
          </cell>
        </row>
        <row r="10397">
          <cell r="H10397" t="str">
            <v>2K244.33</v>
          </cell>
          <cell r="I10397" t="str">
            <v>SH21_P7_CLKREQB</v>
          </cell>
        </row>
        <row r="10398">
          <cell r="H10398" t="str">
            <v>2K244.32</v>
          </cell>
          <cell r="I10398" t="str">
            <v>SH21_P7_HSO+</v>
          </cell>
        </row>
        <row r="10399">
          <cell r="H10399" t="str">
            <v>2K244.31</v>
          </cell>
          <cell r="I10399" t="str">
            <v>SH21_P7_HSO-</v>
          </cell>
        </row>
        <row r="10400">
          <cell r="H10400" t="str">
            <v>2K244.25</v>
          </cell>
          <cell r="I10400" t="str">
            <v>SH21_P7_HSI-</v>
          </cell>
        </row>
        <row r="10401">
          <cell r="H10401" t="str">
            <v>2K244.24</v>
          </cell>
          <cell r="I10401" t="str">
            <v>SH21_P7_HSI+</v>
          </cell>
        </row>
        <row r="10402">
          <cell r="H10402" t="str">
            <v>2K244.23</v>
          </cell>
          <cell r="I10402" t="str">
            <v>SH21_P7_REFCLK_100M-</v>
          </cell>
        </row>
        <row r="10403">
          <cell r="H10403" t="str">
            <v>2K244.22</v>
          </cell>
          <cell r="I10403" t="str">
            <v>SH21_P7_REFCLK_100M+</v>
          </cell>
        </row>
        <row r="10404">
          <cell r="H10404" t="str">
            <v>2K244.EP</v>
          </cell>
          <cell r="I10404" t="str">
            <v>DGND</v>
          </cell>
        </row>
        <row r="10405">
          <cell r="H10405" t="str">
            <v>2K244.4</v>
          </cell>
          <cell r="I10405" t="str">
            <v>DGND</v>
          </cell>
        </row>
        <row r="10406">
          <cell r="H10406" t="str">
            <v>2K244.14</v>
          </cell>
          <cell r="I10406" t="str">
            <v>DGND</v>
          </cell>
        </row>
        <row r="10407">
          <cell r="H10407" t="str">
            <v>2K244.19</v>
          </cell>
          <cell r="I10407" t="str">
            <v>DGND</v>
          </cell>
        </row>
        <row r="10408">
          <cell r="H10408" t="str">
            <v>2K244.21</v>
          </cell>
          <cell r="I10408" t="str">
            <v>DGND</v>
          </cell>
        </row>
        <row r="10409">
          <cell r="H10409" t="str">
            <v>2K244.39</v>
          </cell>
          <cell r="I10409" t="str">
            <v>DGND</v>
          </cell>
        </row>
        <row r="10410">
          <cell r="H10410" t="str">
            <v>2K244.41</v>
          </cell>
          <cell r="I10410" t="str">
            <v>DGND</v>
          </cell>
        </row>
        <row r="10411">
          <cell r="H10411" t="str">
            <v>2K244.18</v>
          </cell>
          <cell r="I10411">
            <v>0</v>
          </cell>
        </row>
        <row r="10412">
          <cell r="H10412" t="str">
            <v>2K244.42</v>
          </cell>
          <cell r="I10412">
            <v>0</v>
          </cell>
        </row>
        <row r="10413">
          <cell r="H10413" t="str">
            <v>2K244.8</v>
          </cell>
          <cell r="I10413" t="str">
            <v>S2_SEL_K244</v>
          </cell>
        </row>
        <row r="10414">
          <cell r="H10414" t="str">
            <v>2K244.17</v>
          </cell>
          <cell r="I10414" t="str">
            <v>S2_SEL_K244</v>
          </cell>
        </row>
        <row r="10415">
          <cell r="H10415" t="str">
            <v>2K244.5</v>
          </cell>
          <cell r="I10415" t="str">
            <v>VDD33_ATX</v>
          </cell>
        </row>
        <row r="10416">
          <cell r="H10416" t="str">
            <v>2K244.9</v>
          </cell>
          <cell r="I10416" t="str">
            <v>VDD33_ATX</v>
          </cell>
        </row>
        <row r="10417">
          <cell r="H10417" t="str">
            <v>2K244.13</v>
          </cell>
          <cell r="I10417" t="str">
            <v>VDD33_ATX</v>
          </cell>
        </row>
        <row r="10418">
          <cell r="H10418" t="str">
            <v>2K244.20</v>
          </cell>
          <cell r="I10418" t="str">
            <v>VDD33_ATX</v>
          </cell>
        </row>
        <row r="10419">
          <cell r="H10419" t="str">
            <v>2K244.30</v>
          </cell>
          <cell r="I10419" t="str">
            <v>VDD33_ATX</v>
          </cell>
        </row>
        <row r="10420">
          <cell r="H10420" t="str">
            <v>2K244.40</v>
          </cell>
          <cell r="I10420" t="str">
            <v>VDD33_ATX</v>
          </cell>
        </row>
        <row r="10421">
          <cell r="H10421" t="str">
            <v>2K245.1</v>
          </cell>
          <cell r="I10421" t="str">
            <v>S2_OE_K245</v>
          </cell>
        </row>
        <row r="10422">
          <cell r="H10422" t="str">
            <v>2K245.10</v>
          </cell>
          <cell r="I10422" t="str">
            <v>S2_OE_K245</v>
          </cell>
        </row>
        <row r="10423">
          <cell r="H10423" t="str">
            <v>2K245.2</v>
          </cell>
          <cell r="I10423" t="str">
            <v>SH21_ISOLATEB</v>
          </cell>
        </row>
        <row r="10424">
          <cell r="H10424" t="str">
            <v>2K245.3</v>
          </cell>
          <cell r="I10424">
            <v>0</v>
          </cell>
        </row>
        <row r="10425">
          <cell r="H10425" t="str">
            <v>2K245.6</v>
          </cell>
          <cell r="I10425" t="str">
            <v>SH21_LANWAKEB</v>
          </cell>
        </row>
        <row r="10426">
          <cell r="H10426" t="str">
            <v>2K245.7</v>
          </cell>
          <cell r="I10426">
            <v>0</v>
          </cell>
        </row>
        <row r="10427">
          <cell r="H10427" t="str">
            <v>2K245.11</v>
          </cell>
          <cell r="I10427" t="str">
            <v>S2_AT-</v>
          </cell>
        </row>
        <row r="10428">
          <cell r="H10428" t="str">
            <v>2K245.12</v>
          </cell>
          <cell r="I10428" t="str">
            <v>S2_AT+</v>
          </cell>
        </row>
        <row r="10429">
          <cell r="H10429" t="str">
            <v>2K245.15</v>
          </cell>
          <cell r="I10429">
            <v>0</v>
          </cell>
        </row>
        <row r="10430">
          <cell r="H10430" t="str">
            <v>2K245.16</v>
          </cell>
          <cell r="I10430">
            <v>0</v>
          </cell>
        </row>
        <row r="10431">
          <cell r="H10431" t="str">
            <v>2K245.38</v>
          </cell>
          <cell r="I10431" t="str">
            <v>SH21_P6_ISOLATEB</v>
          </cell>
        </row>
        <row r="10432">
          <cell r="H10432" t="str">
            <v>2K245.37</v>
          </cell>
          <cell r="I10432">
            <v>0</v>
          </cell>
        </row>
        <row r="10433">
          <cell r="H10433" t="str">
            <v>2K245.36</v>
          </cell>
          <cell r="I10433" t="str">
            <v>SH21_P6_LANWAKEB</v>
          </cell>
        </row>
        <row r="10434">
          <cell r="H10434" t="str">
            <v>2K245.35</v>
          </cell>
          <cell r="I10434">
            <v>0</v>
          </cell>
        </row>
        <row r="10435">
          <cell r="H10435" t="str">
            <v>2K245.29</v>
          </cell>
          <cell r="I10435" t="str">
            <v>SD2_C_AT-</v>
          </cell>
        </row>
        <row r="10436">
          <cell r="H10436" t="str">
            <v>2K245.28</v>
          </cell>
          <cell r="I10436" t="str">
            <v>SD2_C_AT+</v>
          </cell>
        </row>
        <row r="10437">
          <cell r="H10437" t="str">
            <v>2K245.27</v>
          </cell>
          <cell r="I10437">
            <v>0</v>
          </cell>
        </row>
        <row r="10438">
          <cell r="H10438" t="str">
            <v>2K245.26</v>
          </cell>
          <cell r="I10438">
            <v>0</v>
          </cell>
        </row>
        <row r="10439">
          <cell r="H10439" t="str">
            <v>2K245.34</v>
          </cell>
          <cell r="I10439" t="str">
            <v>SH21_P7_ISOLATEB</v>
          </cell>
        </row>
        <row r="10440">
          <cell r="H10440" t="str">
            <v>2K245.33</v>
          </cell>
          <cell r="I10440">
            <v>0</v>
          </cell>
        </row>
        <row r="10441">
          <cell r="H10441" t="str">
            <v>2K245.32</v>
          </cell>
          <cell r="I10441" t="str">
            <v>SH21_P7_LANWAKEB</v>
          </cell>
        </row>
        <row r="10442">
          <cell r="H10442" t="str">
            <v>2K245.31</v>
          </cell>
          <cell r="I10442">
            <v>0</v>
          </cell>
        </row>
        <row r="10443">
          <cell r="H10443" t="str">
            <v>2K245.25</v>
          </cell>
          <cell r="I10443" t="str">
            <v>S2_DCH_AT-</v>
          </cell>
        </row>
        <row r="10444">
          <cell r="H10444" t="str">
            <v>2K245.24</v>
          </cell>
          <cell r="I10444" t="str">
            <v>S2_DCH_AT+</v>
          </cell>
        </row>
        <row r="10445">
          <cell r="H10445" t="str">
            <v>2K245.23</v>
          </cell>
          <cell r="I10445">
            <v>0</v>
          </cell>
        </row>
        <row r="10446">
          <cell r="H10446" t="str">
            <v>2K245.22</v>
          </cell>
          <cell r="I10446">
            <v>0</v>
          </cell>
        </row>
        <row r="10447">
          <cell r="H10447" t="str">
            <v>2K245.EP</v>
          </cell>
          <cell r="I10447" t="str">
            <v>DGND</v>
          </cell>
        </row>
        <row r="10448">
          <cell r="H10448" t="str">
            <v>2K245.4</v>
          </cell>
          <cell r="I10448" t="str">
            <v>DGND</v>
          </cell>
        </row>
        <row r="10449">
          <cell r="H10449" t="str">
            <v>2K245.14</v>
          </cell>
          <cell r="I10449" t="str">
            <v>DGND</v>
          </cell>
        </row>
        <row r="10450">
          <cell r="H10450" t="str">
            <v>2K245.19</v>
          </cell>
          <cell r="I10450" t="str">
            <v>DGND</v>
          </cell>
        </row>
        <row r="10451">
          <cell r="H10451" t="str">
            <v>2K245.21</v>
          </cell>
          <cell r="I10451" t="str">
            <v>DGND</v>
          </cell>
        </row>
        <row r="10452">
          <cell r="H10452" t="str">
            <v>2K245.39</v>
          </cell>
          <cell r="I10452" t="str">
            <v>DGND</v>
          </cell>
        </row>
        <row r="10453">
          <cell r="H10453" t="str">
            <v>2K245.41</v>
          </cell>
          <cell r="I10453" t="str">
            <v>DGND</v>
          </cell>
        </row>
        <row r="10454">
          <cell r="H10454" t="str">
            <v>2K245.18</v>
          </cell>
          <cell r="I10454">
            <v>0</v>
          </cell>
        </row>
        <row r="10455">
          <cell r="H10455" t="str">
            <v>2K245.42</v>
          </cell>
          <cell r="I10455">
            <v>0</v>
          </cell>
        </row>
        <row r="10456">
          <cell r="H10456" t="str">
            <v>2K245.8</v>
          </cell>
          <cell r="I10456" t="str">
            <v>S2_SEL_K245</v>
          </cell>
        </row>
        <row r="10457">
          <cell r="H10457" t="str">
            <v>2K245.17</v>
          </cell>
          <cell r="I10457" t="str">
            <v>S2_SEL_K245</v>
          </cell>
        </row>
        <row r="10458">
          <cell r="H10458" t="str">
            <v>2K245.5</v>
          </cell>
          <cell r="I10458" t="str">
            <v>VDD33_ATX</v>
          </cell>
        </row>
        <row r="10459">
          <cell r="H10459" t="str">
            <v>2K245.9</v>
          </cell>
          <cell r="I10459" t="str">
            <v>VDD33_ATX</v>
          </cell>
        </row>
        <row r="10460">
          <cell r="H10460" t="str">
            <v>2K245.13</v>
          </cell>
          <cell r="I10460" t="str">
            <v>VDD33_ATX</v>
          </cell>
        </row>
        <row r="10461">
          <cell r="H10461" t="str">
            <v>2K245.20</v>
          </cell>
          <cell r="I10461" t="str">
            <v>VDD33_ATX</v>
          </cell>
        </row>
        <row r="10462">
          <cell r="H10462" t="str">
            <v>2K245.30</v>
          </cell>
          <cell r="I10462" t="str">
            <v>VDD33_ATX</v>
          </cell>
        </row>
        <row r="10463">
          <cell r="H10463" t="str">
            <v>2K245.40</v>
          </cell>
          <cell r="I10463" t="str">
            <v>VDD33_ATX</v>
          </cell>
        </row>
        <row r="10464">
          <cell r="H10464" t="str">
            <v>2RD1.1</v>
          </cell>
          <cell r="I10464" t="str">
            <v>S2_APWR_03F</v>
          </cell>
        </row>
        <row r="10465">
          <cell r="H10465" t="str">
            <v>2RD1.2</v>
          </cell>
          <cell r="I10465" t="str">
            <v>SD2_C_AT-</v>
          </cell>
        </row>
        <row r="10466">
          <cell r="H10466" t="str">
            <v>2RD2.1</v>
          </cell>
          <cell r="I10466" t="str">
            <v>S2_APWR_03F</v>
          </cell>
        </row>
        <row r="10467">
          <cell r="H10467" t="str">
            <v>2RD2.2</v>
          </cell>
          <cell r="I10467" t="str">
            <v>SD2_C_AT+</v>
          </cell>
        </row>
        <row r="10468">
          <cell r="H10468" t="str">
            <v>2RL47.1</v>
          </cell>
          <cell r="I10468" t="str">
            <v>S2_SEL_K244</v>
          </cell>
        </row>
        <row r="10469">
          <cell r="H10469" t="str">
            <v>2RL47.2</v>
          </cell>
          <cell r="I10469" t="str">
            <v>DGND</v>
          </cell>
        </row>
        <row r="10470">
          <cell r="H10470" t="str">
            <v>2RL48.1</v>
          </cell>
          <cell r="I10470" t="str">
            <v>S2_OE_K244</v>
          </cell>
        </row>
        <row r="10471">
          <cell r="H10471" t="str">
            <v>2RL48.2</v>
          </cell>
          <cell r="I10471" t="str">
            <v>DGND</v>
          </cell>
        </row>
        <row r="10472">
          <cell r="H10472" t="str">
            <v>2RL49.1</v>
          </cell>
          <cell r="I10472" t="str">
            <v>S2_SEL_K245</v>
          </cell>
        </row>
        <row r="10473">
          <cell r="H10473" t="str">
            <v>2RL49.2</v>
          </cell>
          <cell r="I10473" t="str">
            <v>DGND</v>
          </cell>
        </row>
        <row r="10474">
          <cell r="H10474" t="str">
            <v>2RL50.1</v>
          </cell>
          <cell r="I10474" t="str">
            <v>S2_OE_K245</v>
          </cell>
        </row>
        <row r="10475">
          <cell r="H10475" t="str">
            <v>2RL50.2</v>
          </cell>
          <cell r="I10475" t="str">
            <v>DGND</v>
          </cell>
        </row>
        <row r="10476">
          <cell r="H10476" t="str">
            <v>2RU32.1</v>
          </cell>
          <cell r="I10476" t="str">
            <v>SC_UDB244</v>
          </cell>
        </row>
        <row r="10477">
          <cell r="H10477" t="str">
            <v>2RU32.2</v>
          </cell>
          <cell r="I10477" t="str">
            <v>S2_SEL_K244</v>
          </cell>
        </row>
        <row r="10478">
          <cell r="H10478" t="str">
            <v>2RU33.1</v>
          </cell>
          <cell r="I10478" t="str">
            <v>SC_UDB245</v>
          </cell>
        </row>
        <row r="10479">
          <cell r="H10479" t="str">
            <v>2RU33.2</v>
          </cell>
          <cell r="I10479" t="str">
            <v>S2_SEL_K245</v>
          </cell>
        </row>
        <row r="10480">
          <cell r="H10480" t="str">
            <v>2BDH11.1</v>
          </cell>
          <cell r="I10480" t="str">
            <v>DGND</v>
          </cell>
        </row>
        <row r="10481">
          <cell r="H10481" t="str">
            <v>2BDH11.2</v>
          </cell>
          <cell r="I10481" t="str">
            <v>PCIE_GND</v>
          </cell>
        </row>
        <row r="10482">
          <cell r="H10482" t="str">
            <v>2BDH12.1</v>
          </cell>
          <cell r="I10482" t="str">
            <v>DGND</v>
          </cell>
        </row>
        <row r="10483">
          <cell r="H10483" t="str">
            <v>2BDH12.2</v>
          </cell>
          <cell r="I10483" t="str">
            <v>PCIE_GND</v>
          </cell>
        </row>
        <row r="10484">
          <cell r="H10484" t="str">
            <v>2BDH13.1</v>
          </cell>
          <cell r="I10484" t="str">
            <v>DGND</v>
          </cell>
        </row>
        <row r="10485">
          <cell r="H10485" t="str">
            <v>2BDH13.2</v>
          </cell>
          <cell r="I10485" t="str">
            <v>PCIE_GND</v>
          </cell>
        </row>
        <row r="10486">
          <cell r="H10486" t="str">
            <v>2BDH14.1</v>
          </cell>
          <cell r="I10486" t="str">
            <v>DGND</v>
          </cell>
        </row>
        <row r="10487">
          <cell r="H10487" t="str">
            <v>2BDH14.2</v>
          </cell>
          <cell r="I10487" t="str">
            <v>PCIE_GND</v>
          </cell>
        </row>
        <row r="10488">
          <cell r="H10488" t="str">
            <v>2CH11.1</v>
          </cell>
          <cell r="I10488" t="str">
            <v>VDD33_ATX</v>
          </cell>
        </row>
        <row r="10489">
          <cell r="H10489" t="str">
            <v>2CH11.2</v>
          </cell>
          <cell r="I10489" t="str">
            <v>DGND</v>
          </cell>
        </row>
        <row r="10490">
          <cell r="H10490" t="str">
            <v>2CH111.1</v>
          </cell>
          <cell r="I10490" t="str">
            <v>SH21_LDO_5TO3_OUT</v>
          </cell>
        </row>
        <row r="10491">
          <cell r="H10491" t="str">
            <v>2CH111.2</v>
          </cell>
          <cell r="I10491" t="str">
            <v>PCIE_GND</v>
          </cell>
        </row>
        <row r="10492">
          <cell r="H10492" t="str">
            <v>2CH112.1</v>
          </cell>
          <cell r="I10492" t="str">
            <v>SH21_LDO_5TO3_OUT</v>
          </cell>
        </row>
        <row r="10493">
          <cell r="H10493" t="str">
            <v>2CH112.2</v>
          </cell>
          <cell r="I10493" t="str">
            <v>PCIE_GND</v>
          </cell>
        </row>
        <row r="10494">
          <cell r="H10494" t="str">
            <v>2CH121.1</v>
          </cell>
          <cell r="I10494" t="str">
            <v>SH21_L_SWR_5TO1_OUT</v>
          </cell>
        </row>
        <row r="10495">
          <cell r="H10495" t="str">
            <v>2CH121.2</v>
          </cell>
          <cell r="I10495" t="str">
            <v>PCIE_GND</v>
          </cell>
        </row>
        <row r="10496">
          <cell r="H10496" t="str">
            <v>2CH122.1</v>
          </cell>
          <cell r="I10496" t="str">
            <v>SH21_L_SWR_5TO1_OUT</v>
          </cell>
        </row>
        <row r="10497">
          <cell r="H10497" t="str">
            <v>2CH122.2</v>
          </cell>
          <cell r="I10497" t="str">
            <v>PCIE_GND</v>
          </cell>
        </row>
        <row r="10498">
          <cell r="H10498" t="str">
            <v>2CH131.1</v>
          </cell>
          <cell r="I10498" t="str">
            <v>S2_APWR_10F</v>
          </cell>
        </row>
        <row r="10499">
          <cell r="H10499" t="str">
            <v>2CH131.2</v>
          </cell>
          <cell r="I10499" t="str">
            <v>DGND</v>
          </cell>
        </row>
        <row r="10500">
          <cell r="H10500" t="str">
            <v>2CH141.1</v>
          </cell>
          <cell r="I10500" t="str">
            <v>SH21_LDO_5TO3_OUT</v>
          </cell>
        </row>
        <row r="10501">
          <cell r="H10501" t="str">
            <v>2CH141.2</v>
          </cell>
          <cell r="I10501" t="str">
            <v>DGND</v>
          </cell>
        </row>
        <row r="10502">
          <cell r="H10502" t="str">
            <v>2CH142.1</v>
          </cell>
          <cell r="I10502" t="str">
            <v>SH21_LDO_5TO3_OUT</v>
          </cell>
        </row>
        <row r="10503">
          <cell r="H10503" t="str">
            <v>2CH142.2</v>
          </cell>
          <cell r="I10503" t="str">
            <v>DGND</v>
          </cell>
        </row>
        <row r="10504">
          <cell r="H10504" t="str">
            <v>2CH152.1</v>
          </cell>
          <cell r="I10504" t="str">
            <v>SH21_LDO_5TO3_OUT</v>
          </cell>
        </row>
        <row r="10505">
          <cell r="H10505" t="str">
            <v>2CH152.2</v>
          </cell>
          <cell r="I10505" t="str">
            <v>DGND</v>
          </cell>
        </row>
        <row r="10506">
          <cell r="H10506" t="str">
            <v>2CH153.1</v>
          </cell>
          <cell r="I10506" t="str">
            <v>DGND</v>
          </cell>
        </row>
        <row r="10507">
          <cell r="H10507" t="str">
            <v>2CH153.2</v>
          </cell>
          <cell r="I10507" t="str">
            <v>SH21_XTAL_IN</v>
          </cell>
        </row>
        <row r="10508">
          <cell r="H10508" t="str">
            <v>2CH154.1</v>
          </cell>
          <cell r="I10508" t="str">
            <v>DGND</v>
          </cell>
        </row>
        <row r="10509">
          <cell r="H10509" t="str">
            <v>2CH154.2</v>
          </cell>
          <cell r="I10509" t="str">
            <v>SH21_XTAL_OUT</v>
          </cell>
        </row>
        <row r="10510">
          <cell r="H10510" t="str">
            <v>2CH167.1</v>
          </cell>
          <cell r="I10510" t="str">
            <v>SH21_HSO-</v>
          </cell>
        </row>
        <row r="10511">
          <cell r="H10511" t="str">
            <v>2CH167.2</v>
          </cell>
          <cell r="I10511" t="str">
            <v>SH21_C_HSO-</v>
          </cell>
        </row>
        <row r="10512">
          <cell r="H10512" t="str">
            <v>2CH168.1</v>
          </cell>
          <cell r="I10512" t="str">
            <v>SH21_HSO+</v>
          </cell>
        </row>
        <row r="10513">
          <cell r="H10513" t="str">
            <v>2CH168.2</v>
          </cell>
          <cell r="I10513" t="str">
            <v>SH21_C_HSO+</v>
          </cell>
        </row>
        <row r="10514">
          <cell r="H10514" t="str">
            <v>2CH1111.1</v>
          </cell>
          <cell r="I10514" t="str">
            <v>SH21_L_SWR_5TO1_OUT</v>
          </cell>
        </row>
        <row r="10515">
          <cell r="H10515" t="str">
            <v>2CH1111.2</v>
          </cell>
          <cell r="I10515" t="str">
            <v>DGND</v>
          </cell>
        </row>
        <row r="10516">
          <cell r="H10516" t="str">
            <v>2CH1112.1</v>
          </cell>
          <cell r="I10516" t="str">
            <v>SH21_L_SWR_5TO1_OUT</v>
          </cell>
        </row>
        <row r="10517">
          <cell r="H10517" t="str">
            <v>2CH1112.2</v>
          </cell>
          <cell r="I10517" t="str">
            <v>DGND</v>
          </cell>
        </row>
        <row r="10518">
          <cell r="H10518" t="str">
            <v>2CH1171.1</v>
          </cell>
          <cell r="I10518" t="str">
            <v>S2_APWR_10F</v>
          </cell>
        </row>
        <row r="10519">
          <cell r="H10519" t="str">
            <v>2CH1171.2</v>
          </cell>
          <cell r="I10519" t="str">
            <v>DGND</v>
          </cell>
        </row>
        <row r="10520">
          <cell r="H10520" t="str">
            <v>2CH1172.1</v>
          </cell>
          <cell r="I10520" t="str">
            <v>S2_APWR_10F</v>
          </cell>
        </row>
        <row r="10521">
          <cell r="H10521" t="str">
            <v>2CH1172.2</v>
          </cell>
          <cell r="I10521" t="str">
            <v>DGND</v>
          </cell>
        </row>
        <row r="10522">
          <cell r="H10522" t="str">
            <v>2CH1173.1</v>
          </cell>
          <cell r="I10522" t="str">
            <v>S2_APWR_10F</v>
          </cell>
        </row>
        <row r="10523">
          <cell r="H10523" t="str">
            <v>2CH1173.2</v>
          </cell>
          <cell r="I10523" t="str">
            <v>DGND</v>
          </cell>
        </row>
        <row r="10524">
          <cell r="H10524" t="str">
            <v>2CH1174.1</v>
          </cell>
          <cell r="I10524" t="str">
            <v>S2_APWR_10F</v>
          </cell>
        </row>
        <row r="10525">
          <cell r="H10525" t="str">
            <v>2CH1174.2</v>
          </cell>
          <cell r="I10525" t="str">
            <v>DGND</v>
          </cell>
        </row>
        <row r="10526">
          <cell r="H10526" t="str">
            <v>2CH1201.1</v>
          </cell>
          <cell r="I10526" t="str">
            <v>SH21_LDO_5TO3_OUT</v>
          </cell>
        </row>
        <row r="10527">
          <cell r="H10527" t="str">
            <v>2CH1201.2</v>
          </cell>
          <cell r="I10527" t="str">
            <v>DGND</v>
          </cell>
        </row>
        <row r="10528">
          <cell r="H10528" t="str">
            <v>2CH1202.1</v>
          </cell>
          <cell r="I10528" t="str">
            <v>SH21_LDO_5TO3_OUT</v>
          </cell>
        </row>
        <row r="10529">
          <cell r="H10529" t="str">
            <v>2CH1202.2</v>
          </cell>
          <cell r="I10529" t="str">
            <v>DGND</v>
          </cell>
        </row>
        <row r="10530">
          <cell r="H10530" t="str">
            <v>2CH1251.1</v>
          </cell>
          <cell r="I10530" t="str">
            <v>SH21_L_SWR_5TO1_OUT</v>
          </cell>
        </row>
        <row r="10531">
          <cell r="H10531" t="str">
            <v>2CH1251.2</v>
          </cell>
          <cell r="I10531" t="str">
            <v>DGND</v>
          </cell>
        </row>
        <row r="10532">
          <cell r="H10532" t="str">
            <v>2CH1252.1</v>
          </cell>
          <cell r="I10532" t="str">
            <v>SH21_L_SWR_5TO1_OUT</v>
          </cell>
        </row>
        <row r="10533">
          <cell r="H10533" t="str">
            <v>2CH1252.2</v>
          </cell>
          <cell r="I10533" t="str">
            <v>DGND</v>
          </cell>
        </row>
        <row r="10534">
          <cell r="H10534" t="str">
            <v>2CH1331.1</v>
          </cell>
          <cell r="I10534" t="str">
            <v>S2_APWR_10F</v>
          </cell>
        </row>
        <row r="10535">
          <cell r="H10535" t="str">
            <v>2CH1331.2</v>
          </cell>
          <cell r="I10535" t="str">
            <v>DGND</v>
          </cell>
        </row>
        <row r="10536">
          <cell r="H10536" t="str">
            <v>2CH1332.1</v>
          </cell>
          <cell r="I10536" t="str">
            <v>S2_APWR_10F</v>
          </cell>
        </row>
        <row r="10537">
          <cell r="H10537" t="str">
            <v>2CH1332.2</v>
          </cell>
          <cell r="I10537" t="str">
            <v>DGND</v>
          </cell>
        </row>
        <row r="10538">
          <cell r="H10538" t="str">
            <v>2CH1333.1</v>
          </cell>
          <cell r="I10538" t="str">
            <v>S2_APWR_10F</v>
          </cell>
        </row>
        <row r="10539">
          <cell r="H10539" t="str">
            <v>2CH1333.2</v>
          </cell>
          <cell r="I10539" t="str">
            <v>DGND</v>
          </cell>
        </row>
        <row r="10540">
          <cell r="H10540" t="str">
            <v>2CH1334.1</v>
          </cell>
          <cell r="I10540" t="str">
            <v>S2_APWR_10F</v>
          </cell>
        </row>
        <row r="10541">
          <cell r="H10541" t="str">
            <v>2CH1334.2</v>
          </cell>
          <cell r="I10541" t="str">
            <v>DGND</v>
          </cell>
        </row>
        <row r="10542">
          <cell r="H10542" t="str">
            <v>2CH1341.1</v>
          </cell>
          <cell r="I10542" t="str">
            <v>SH21_LDO_5TO3_OUT</v>
          </cell>
        </row>
        <row r="10543">
          <cell r="H10543" t="str">
            <v>2CH1341.2</v>
          </cell>
          <cell r="I10543" t="str">
            <v>DGND</v>
          </cell>
        </row>
        <row r="10544">
          <cell r="H10544" t="str">
            <v>2CH1342.1</v>
          </cell>
          <cell r="I10544" t="str">
            <v>SH21_LDO_5TO3_OUT</v>
          </cell>
        </row>
        <row r="10545">
          <cell r="H10545" t="str">
            <v>2CH1342.2</v>
          </cell>
          <cell r="I10545" t="str">
            <v>DGND</v>
          </cell>
        </row>
        <row r="10546">
          <cell r="H10546" t="str">
            <v>2CH1351.1</v>
          </cell>
          <cell r="I10546" t="str">
            <v>SH21_L_SWR_5TO1_OUT</v>
          </cell>
        </row>
        <row r="10547">
          <cell r="H10547" t="str">
            <v>2CH1351.2</v>
          </cell>
          <cell r="I10547" t="str">
            <v>DGND</v>
          </cell>
        </row>
        <row r="10548">
          <cell r="H10548" t="str">
            <v>2CH1352.1</v>
          </cell>
          <cell r="I10548" t="str">
            <v>SH21_L_SWR_5TO1_OUT</v>
          </cell>
        </row>
        <row r="10549">
          <cell r="H10549" t="str">
            <v>2CH1352.2</v>
          </cell>
          <cell r="I10549" t="str">
            <v>DGND</v>
          </cell>
        </row>
        <row r="10550">
          <cell r="H10550" t="str">
            <v>2CH1361.1</v>
          </cell>
          <cell r="I10550" t="str">
            <v>SH21_USB_AVDD10</v>
          </cell>
        </row>
        <row r="10551">
          <cell r="H10551" t="str">
            <v>2CH1361.2</v>
          </cell>
          <cell r="I10551" t="str">
            <v>DGND</v>
          </cell>
        </row>
        <row r="10552">
          <cell r="H10552" t="str">
            <v>2CH1362.1</v>
          </cell>
          <cell r="I10552" t="str">
            <v>SH21_USB_AVDD10</v>
          </cell>
        </row>
        <row r="10553">
          <cell r="H10553" t="str">
            <v>2CH1362.2</v>
          </cell>
          <cell r="I10553" t="str">
            <v>DGND</v>
          </cell>
        </row>
        <row r="10554">
          <cell r="H10554" t="str">
            <v>2CH1363.1</v>
          </cell>
          <cell r="I10554" t="str">
            <v>SH21_USB_AVDD10</v>
          </cell>
        </row>
        <row r="10555">
          <cell r="H10555" t="str">
            <v>2CH1363.2</v>
          </cell>
          <cell r="I10555" t="str">
            <v>DGND</v>
          </cell>
        </row>
        <row r="10556">
          <cell r="H10556" t="str">
            <v>2CH1364.1</v>
          </cell>
          <cell r="I10556" t="str">
            <v>SH21_USB_AVDD10</v>
          </cell>
        </row>
        <row r="10557">
          <cell r="H10557" t="str">
            <v>2CH1364.2</v>
          </cell>
          <cell r="I10557" t="str">
            <v>DGND</v>
          </cell>
        </row>
        <row r="10558">
          <cell r="H10558" t="str">
            <v>2CH1391.1</v>
          </cell>
          <cell r="I10558" t="str">
            <v>SH21_LDO_5TO3_OUT</v>
          </cell>
        </row>
        <row r="10559">
          <cell r="H10559" t="str">
            <v>2CH1391.2</v>
          </cell>
          <cell r="I10559" t="str">
            <v>DGND</v>
          </cell>
        </row>
        <row r="10560">
          <cell r="H10560" t="str">
            <v>2CH1392.1</v>
          </cell>
          <cell r="I10560" t="str">
            <v>SH21_LDO_5TO3_OUT</v>
          </cell>
        </row>
        <row r="10561">
          <cell r="H10561" t="str">
            <v>2CH1392.2</v>
          </cell>
          <cell r="I10561" t="str">
            <v>DGND</v>
          </cell>
        </row>
        <row r="10562">
          <cell r="H10562" t="str">
            <v>2CH1401.1</v>
          </cell>
          <cell r="I10562" t="str">
            <v>SH21_USB_AVDD10</v>
          </cell>
        </row>
        <row r="10563">
          <cell r="H10563" t="str">
            <v>2CH1401.2</v>
          </cell>
          <cell r="I10563" t="str">
            <v>DGND</v>
          </cell>
        </row>
        <row r="10564">
          <cell r="H10564" t="str">
            <v>2CH1402.1</v>
          </cell>
          <cell r="I10564" t="str">
            <v>SH21_USB_AVDD10</v>
          </cell>
        </row>
        <row r="10565">
          <cell r="H10565" t="str">
            <v>2CH1402.2</v>
          </cell>
          <cell r="I10565" t="str">
            <v>DGND</v>
          </cell>
        </row>
        <row r="10566">
          <cell r="H10566" t="str">
            <v>2CH1403.1</v>
          </cell>
          <cell r="I10566" t="str">
            <v>SH21_USB_AVDD10</v>
          </cell>
        </row>
        <row r="10567">
          <cell r="H10567" t="str">
            <v>2CH1403.2</v>
          </cell>
          <cell r="I10567" t="str">
            <v>DGND</v>
          </cell>
        </row>
        <row r="10568">
          <cell r="H10568" t="str">
            <v>2CH1404.1</v>
          </cell>
          <cell r="I10568" t="str">
            <v>SH21_USB_AVDD10</v>
          </cell>
        </row>
        <row r="10569">
          <cell r="H10569" t="str">
            <v>2CH1404.2</v>
          </cell>
          <cell r="I10569" t="str">
            <v>DGND</v>
          </cell>
        </row>
        <row r="10570">
          <cell r="H10570" t="str">
            <v>2CH1501.1</v>
          </cell>
          <cell r="I10570" t="str">
            <v>SH21_USB_AVDD10</v>
          </cell>
        </row>
        <row r="10571">
          <cell r="H10571" t="str">
            <v>2CH1501.2</v>
          </cell>
          <cell r="I10571" t="str">
            <v>DGND</v>
          </cell>
        </row>
        <row r="10572">
          <cell r="H10572" t="str">
            <v>2CH1502.1</v>
          </cell>
          <cell r="I10572" t="str">
            <v>SH21_USB_AVDD10</v>
          </cell>
        </row>
        <row r="10573">
          <cell r="H10573" t="str">
            <v>2CH1502.2</v>
          </cell>
          <cell r="I10573" t="str">
            <v>DGND</v>
          </cell>
        </row>
        <row r="10574">
          <cell r="H10574" t="str">
            <v>2CH1503.1</v>
          </cell>
          <cell r="I10574" t="str">
            <v>SH21_USB_AVDD10</v>
          </cell>
        </row>
        <row r="10575">
          <cell r="H10575" t="str">
            <v>2CH1503.2</v>
          </cell>
          <cell r="I10575" t="str">
            <v>DGND</v>
          </cell>
        </row>
        <row r="10576">
          <cell r="H10576" t="str">
            <v>2CH1504.1</v>
          </cell>
          <cell r="I10576" t="str">
            <v>SH21_USB_AVDD10</v>
          </cell>
        </row>
        <row r="10577">
          <cell r="H10577" t="str">
            <v>2CH1504.2</v>
          </cell>
          <cell r="I10577" t="str">
            <v>DGND</v>
          </cell>
        </row>
        <row r="10578">
          <cell r="H10578" t="str">
            <v>2CH1551.1</v>
          </cell>
          <cell r="I10578" t="str">
            <v>SH21_L_SWR_5TO1_OUT</v>
          </cell>
        </row>
        <row r="10579">
          <cell r="H10579" t="str">
            <v>2CH1551.2</v>
          </cell>
          <cell r="I10579" t="str">
            <v>PCIE_GND</v>
          </cell>
        </row>
        <row r="10580">
          <cell r="H10580" t="str">
            <v>2CH1552.1</v>
          </cell>
          <cell r="I10580" t="str">
            <v>SH21_L_SWR_5TO1_OUT</v>
          </cell>
        </row>
        <row r="10581">
          <cell r="H10581" t="str">
            <v>2CH1552.2</v>
          </cell>
          <cell r="I10581" t="str">
            <v>PCIE_GND</v>
          </cell>
        </row>
        <row r="10582">
          <cell r="H10582" t="str">
            <v>2CH1601.1</v>
          </cell>
          <cell r="I10582" t="str">
            <v>SH21_L_SWR_5TO1_OUT</v>
          </cell>
        </row>
        <row r="10583">
          <cell r="H10583" t="str">
            <v>2CH1601.2</v>
          </cell>
          <cell r="I10583" t="str">
            <v>PCIE_GND</v>
          </cell>
        </row>
        <row r="10584">
          <cell r="H10584" t="str">
            <v>2CH1602.1</v>
          </cell>
          <cell r="I10584" t="str">
            <v>SH21_L_SWR_5TO1_OUT</v>
          </cell>
        </row>
        <row r="10585">
          <cell r="H10585" t="str">
            <v>2CH1602.2</v>
          </cell>
          <cell r="I10585" t="str">
            <v>PCIE_GND</v>
          </cell>
        </row>
        <row r="10586">
          <cell r="H10586" t="str">
            <v>2CH1631.1</v>
          </cell>
          <cell r="I10586" t="str">
            <v>SH21_L_SWR_5TO1_OUT</v>
          </cell>
        </row>
        <row r="10587">
          <cell r="H10587" t="str">
            <v>2CH1631.2</v>
          </cell>
          <cell r="I10587" t="str">
            <v>PCIE_GND</v>
          </cell>
        </row>
        <row r="10588">
          <cell r="H10588" t="str">
            <v>2CH1632.1</v>
          </cell>
          <cell r="I10588" t="str">
            <v>SH21_L_SWR_5TO1_OUT</v>
          </cell>
        </row>
        <row r="10589">
          <cell r="H10589" t="str">
            <v>2CH1632.2</v>
          </cell>
          <cell r="I10589" t="str">
            <v>PCIE_GND</v>
          </cell>
        </row>
        <row r="10590">
          <cell r="H10590" t="str">
            <v>2CH1633.1</v>
          </cell>
          <cell r="I10590" t="str">
            <v>SH21_L_SWR_5TO1_OUT</v>
          </cell>
        </row>
        <row r="10591">
          <cell r="H10591" t="str">
            <v>2CH1633.2</v>
          </cell>
          <cell r="I10591" t="str">
            <v>DGND</v>
          </cell>
        </row>
        <row r="10592">
          <cell r="H10592" t="str">
            <v>2CH1634.1</v>
          </cell>
          <cell r="I10592" t="str">
            <v>SH21_L_SWR_5TO1_OUT</v>
          </cell>
        </row>
        <row r="10593">
          <cell r="H10593" t="str">
            <v>2CH1634.2</v>
          </cell>
          <cell r="I10593" t="str">
            <v>DGND</v>
          </cell>
        </row>
        <row r="10594">
          <cell r="H10594" t="str">
            <v>2HOST1.30</v>
          </cell>
          <cell r="I10594" t="str">
            <v>SH21_CC1</v>
          </cell>
        </row>
        <row r="10595">
          <cell r="H10595" t="str">
            <v>2HOST1.32</v>
          </cell>
          <cell r="I10595" t="str">
            <v>SH21_CC2</v>
          </cell>
        </row>
        <row r="10596">
          <cell r="H10596" t="str">
            <v>2HOST1.13</v>
          </cell>
          <cell r="I10596" t="str">
            <v>SH21_CLKREQB</v>
          </cell>
        </row>
        <row r="10597">
          <cell r="H10597" t="str">
            <v>2HOST1.29</v>
          </cell>
          <cell r="I10597" t="str">
            <v>SH21_DIS_DB</v>
          </cell>
        </row>
        <row r="10598">
          <cell r="H10598" t="str">
            <v>2HOST1.11</v>
          </cell>
          <cell r="I10598" t="str">
            <v>SH21_L_SWR_5TO1_OUT</v>
          </cell>
        </row>
        <row r="10599">
          <cell r="H10599" t="str">
            <v>2HOST1.25</v>
          </cell>
          <cell r="I10599" t="str">
            <v>SH21_L_SWR_5TO1_OUT</v>
          </cell>
        </row>
        <row r="10600">
          <cell r="H10600" t="str">
            <v>2HOST1.35</v>
          </cell>
          <cell r="I10600" t="str">
            <v>SH21_L_SWR_5TO1_OUT</v>
          </cell>
        </row>
        <row r="10601">
          <cell r="H10601" t="str">
            <v>2HOST1.EP</v>
          </cell>
          <cell r="I10601" t="str">
            <v>DGND</v>
          </cell>
        </row>
        <row r="10602">
          <cell r="H10602" t="str">
            <v>2HOST1.G1</v>
          </cell>
          <cell r="I10602" t="str">
            <v>DGND</v>
          </cell>
        </row>
        <row r="10603">
          <cell r="H10603" t="str">
            <v>2HOST1.G2</v>
          </cell>
          <cell r="I10603" t="str">
            <v>DGND</v>
          </cell>
        </row>
        <row r="10604">
          <cell r="H10604" t="str">
            <v>2HOST1.G3</v>
          </cell>
          <cell r="I10604" t="str">
            <v>DGND</v>
          </cell>
        </row>
        <row r="10605">
          <cell r="H10605" t="str">
            <v>2HOST1.G4</v>
          </cell>
          <cell r="I10605" t="str">
            <v>DGND</v>
          </cell>
        </row>
        <row r="10606">
          <cell r="H10606" t="str">
            <v>2HOST1.G5</v>
          </cell>
          <cell r="I10606" t="str">
            <v>DGND</v>
          </cell>
        </row>
        <row r="10607">
          <cell r="H10607" t="str">
            <v>2HOST1.G6</v>
          </cell>
          <cell r="I10607" t="str">
            <v>DGND</v>
          </cell>
        </row>
        <row r="10608">
          <cell r="H10608" t="str">
            <v>2HOST1.G7</v>
          </cell>
          <cell r="I10608" t="str">
            <v>DGND</v>
          </cell>
        </row>
        <row r="10609">
          <cell r="H10609" t="str">
            <v>2HOST1.G8</v>
          </cell>
          <cell r="I10609" t="str">
            <v>DGND</v>
          </cell>
        </row>
        <row r="10610">
          <cell r="H10610" t="str">
            <v>2HOST1.G9</v>
          </cell>
          <cell r="I10610" t="str">
            <v>DGND</v>
          </cell>
        </row>
        <row r="10611">
          <cell r="H10611" t="str">
            <v>2HOST1.G10</v>
          </cell>
          <cell r="I10611" t="str">
            <v>DGND</v>
          </cell>
        </row>
        <row r="10612">
          <cell r="H10612" t="str">
            <v>2HOST1.G11</v>
          </cell>
          <cell r="I10612" t="str">
            <v>DGND</v>
          </cell>
        </row>
        <row r="10613">
          <cell r="H10613" t="str">
            <v>2HOST1.G12</v>
          </cell>
          <cell r="I10613" t="str">
            <v>DGND</v>
          </cell>
        </row>
        <row r="10614">
          <cell r="H10614" t="str">
            <v>2HOST1.G13</v>
          </cell>
          <cell r="I10614" t="str">
            <v>DGND</v>
          </cell>
        </row>
        <row r="10615">
          <cell r="H10615" t="str">
            <v>2HOST1.G14</v>
          </cell>
          <cell r="I10615" t="str">
            <v>DGND</v>
          </cell>
        </row>
        <row r="10616">
          <cell r="H10616" t="str">
            <v>2HOST1.G15</v>
          </cell>
          <cell r="I10616" t="str">
            <v>DGND</v>
          </cell>
        </row>
        <row r="10617">
          <cell r="H10617" t="str">
            <v>2HOST1.G16</v>
          </cell>
          <cell r="I10617" t="str">
            <v>DGND</v>
          </cell>
        </row>
        <row r="10618">
          <cell r="H10618" t="str">
            <v>2HOST1.G17</v>
          </cell>
          <cell r="I10618" t="str">
            <v>DGND</v>
          </cell>
        </row>
        <row r="10619">
          <cell r="H10619" t="str">
            <v>2HOST1.G18</v>
          </cell>
          <cell r="I10619" t="str">
            <v>DGND</v>
          </cell>
        </row>
        <row r="10620">
          <cell r="H10620" t="str">
            <v>2HOST1.G19</v>
          </cell>
          <cell r="I10620" t="str">
            <v>DGND</v>
          </cell>
        </row>
        <row r="10621">
          <cell r="H10621" t="str">
            <v>2HOST1.G20</v>
          </cell>
          <cell r="I10621" t="str">
            <v>DGND</v>
          </cell>
        </row>
        <row r="10622">
          <cell r="H10622" t="str">
            <v>2HOST1.G21</v>
          </cell>
          <cell r="I10622" t="str">
            <v>DGND</v>
          </cell>
        </row>
        <row r="10623">
          <cell r="H10623" t="str">
            <v>2HOST1.G22</v>
          </cell>
          <cell r="I10623" t="str">
            <v>DGND</v>
          </cell>
        </row>
        <row r="10624">
          <cell r="H10624" t="str">
            <v>2HOST1.G23</v>
          </cell>
          <cell r="I10624" t="str">
            <v>DGND</v>
          </cell>
        </row>
        <row r="10625">
          <cell r="H10625" t="str">
            <v>2HOST1.G24</v>
          </cell>
          <cell r="I10625" t="str">
            <v>DGND</v>
          </cell>
        </row>
        <row r="10626">
          <cell r="H10626" t="str">
            <v>2HOST1.GH1</v>
          </cell>
          <cell r="I10626">
            <v>0</v>
          </cell>
        </row>
        <row r="10627">
          <cell r="H10627" t="str">
            <v>2HOST1.GH2</v>
          </cell>
          <cell r="I10627">
            <v>0</v>
          </cell>
        </row>
        <row r="10628">
          <cell r="H10628" t="str">
            <v>2HOST1.GH3</v>
          </cell>
          <cell r="I10628">
            <v>0</v>
          </cell>
        </row>
        <row r="10629">
          <cell r="H10629" t="str">
            <v>2HOST1.GH4</v>
          </cell>
          <cell r="I10629">
            <v>0</v>
          </cell>
        </row>
        <row r="10630">
          <cell r="H10630" t="str">
            <v>2HOST1.8</v>
          </cell>
          <cell r="I10630" t="str">
            <v>SH21_HSD008</v>
          </cell>
        </row>
        <row r="10631">
          <cell r="H10631" t="str">
            <v>2HOST1.9</v>
          </cell>
          <cell r="I10631" t="str">
            <v>SH21_HSD009</v>
          </cell>
        </row>
        <row r="10632">
          <cell r="H10632" t="str">
            <v>2HOST1.10</v>
          </cell>
          <cell r="I10632" t="str">
            <v>SH21_HSD010</v>
          </cell>
        </row>
        <row r="10633">
          <cell r="H10633" t="str">
            <v>2HOST1.26</v>
          </cell>
          <cell r="I10633" t="str">
            <v>SH21_HSD026</v>
          </cell>
        </row>
        <row r="10634">
          <cell r="H10634" t="str">
            <v>2HOST1.38</v>
          </cell>
          <cell r="I10634">
            <v>0</v>
          </cell>
        </row>
        <row r="10635">
          <cell r="H10635" t="str">
            <v>2HOST1.37</v>
          </cell>
          <cell r="I10635">
            <v>0</v>
          </cell>
        </row>
        <row r="10636">
          <cell r="H10636" t="str">
            <v>2HOST1.22</v>
          </cell>
          <cell r="I10636" t="str">
            <v>SH21_SPIO3</v>
          </cell>
        </row>
        <row r="10637">
          <cell r="H10637" t="str">
            <v>2HOST1.21</v>
          </cell>
          <cell r="I10637" t="str">
            <v>SH21_SPIO2</v>
          </cell>
        </row>
        <row r="10638">
          <cell r="H10638" t="str">
            <v>2HOST1.12</v>
          </cell>
          <cell r="I10638" t="str">
            <v>SH21_ISOLATEBPIN</v>
          </cell>
        </row>
        <row r="10639">
          <cell r="H10639" t="str">
            <v>2HOST1.33</v>
          </cell>
          <cell r="I10639" t="str">
            <v>S2_APWR_10F</v>
          </cell>
        </row>
        <row r="10640">
          <cell r="H10640" t="str">
            <v>2HOST1.34</v>
          </cell>
          <cell r="I10640" t="str">
            <v>SH21_LDO_5TO3_OUT</v>
          </cell>
        </row>
        <row r="10641">
          <cell r="H10641" t="str">
            <v>2HOST1.NUT1</v>
          </cell>
          <cell r="I10641">
            <v>0</v>
          </cell>
        </row>
        <row r="10642">
          <cell r="H10642" t="str">
            <v>2HOST1.NUT2</v>
          </cell>
          <cell r="I10642">
            <v>0</v>
          </cell>
        </row>
        <row r="10643">
          <cell r="H10643" t="str">
            <v>2HOST1.NUT3</v>
          </cell>
          <cell r="I10643">
            <v>0</v>
          </cell>
        </row>
        <row r="10644">
          <cell r="H10644" t="str">
            <v>2HOST1.NUT4</v>
          </cell>
          <cell r="I10644">
            <v>0</v>
          </cell>
        </row>
        <row r="10645">
          <cell r="H10645" t="str">
            <v>2HOST1.1</v>
          </cell>
          <cell r="I10645" t="str">
            <v>SH21_LDO_5TO3_OUT</v>
          </cell>
        </row>
        <row r="10646">
          <cell r="H10646" t="str">
            <v>2HOST1.2</v>
          </cell>
          <cell r="I10646" t="str">
            <v>SH21_L_SWR_5TO1_OUT</v>
          </cell>
        </row>
        <row r="10647">
          <cell r="H10647" t="str">
            <v>2HOST1.55</v>
          </cell>
          <cell r="I10647" t="str">
            <v>SH21_L_SWR_5TO1_OUT</v>
          </cell>
        </row>
        <row r="10648">
          <cell r="H10648" t="str">
            <v>2HOST1.60</v>
          </cell>
          <cell r="I10648" t="str">
            <v>SH21_L_SWR_5TO1_OUT</v>
          </cell>
        </row>
        <row r="10649">
          <cell r="H10649" t="str">
            <v>2HOST1.63</v>
          </cell>
          <cell r="I10649" t="str">
            <v>SH21_L_SWR_5TO1_OUT</v>
          </cell>
        </row>
        <row r="10650">
          <cell r="H10650" t="str">
            <v>2HOST1.66</v>
          </cell>
          <cell r="I10650" t="str">
            <v>PCIE_GND</v>
          </cell>
        </row>
        <row r="10651">
          <cell r="H10651" t="str">
            <v>2HOST1.62</v>
          </cell>
          <cell r="I10651" t="str">
            <v>SH21_REFCLK_100M-</v>
          </cell>
        </row>
        <row r="10652">
          <cell r="H10652" t="str">
            <v>2HOST1.61</v>
          </cell>
          <cell r="I10652" t="str">
            <v>SH21_REFCLK_100M+</v>
          </cell>
        </row>
        <row r="10653">
          <cell r="H10653" t="str">
            <v>2HOST1.65</v>
          </cell>
          <cell r="I10653" t="str">
            <v>SH21_HSI-</v>
          </cell>
        </row>
        <row r="10654">
          <cell r="H10654" t="str">
            <v>2HOST1.58</v>
          </cell>
          <cell r="I10654">
            <v>0</v>
          </cell>
        </row>
        <row r="10655">
          <cell r="H10655" t="str">
            <v>2HOST1.64</v>
          </cell>
          <cell r="I10655" t="str">
            <v>SH21_HSI+</v>
          </cell>
        </row>
        <row r="10656">
          <cell r="H10656" t="str">
            <v>2HOST1.59</v>
          </cell>
          <cell r="I10656">
            <v>0</v>
          </cell>
        </row>
        <row r="10657">
          <cell r="H10657" t="str">
            <v>2HOST1.67</v>
          </cell>
          <cell r="I10657" t="str">
            <v>SH21_C_HSO-</v>
          </cell>
        </row>
        <row r="10658">
          <cell r="H10658" t="str">
            <v>2HOST1.57</v>
          </cell>
          <cell r="I10658">
            <v>0</v>
          </cell>
        </row>
        <row r="10659">
          <cell r="H10659" t="str">
            <v>2HOST1.68</v>
          </cell>
          <cell r="I10659" t="str">
            <v>SH21_C_HSO+</v>
          </cell>
        </row>
        <row r="10660">
          <cell r="H10660" t="str">
            <v>2HOST1.56</v>
          </cell>
          <cell r="I10660">
            <v>0</v>
          </cell>
        </row>
        <row r="10661">
          <cell r="H10661" t="str">
            <v>2HOST1.14</v>
          </cell>
          <cell r="I10661" t="str">
            <v>SH21_PCIE_RESETB</v>
          </cell>
        </row>
        <row r="10662">
          <cell r="H10662" t="str">
            <v>2HOST1.51</v>
          </cell>
          <cell r="I10662" t="str">
            <v>SH21_RSET</v>
          </cell>
        </row>
        <row r="10663">
          <cell r="H10663" t="str">
            <v>2HOST1.3</v>
          </cell>
          <cell r="I10663" t="str">
            <v>SH21_RST_INPIN</v>
          </cell>
        </row>
        <row r="10664">
          <cell r="H10664" t="str">
            <v>2HOST1.19</v>
          </cell>
          <cell r="I10664" t="str">
            <v>SH21_SPICK</v>
          </cell>
        </row>
        <row r="10665">
          <cell r="H10665" t="str">
            <v>2HOST1.24</v>
          </cell>
          <cell r="I10665" t="str">
            <v>SH21_SPICS</v>
          </cell>
        </row>
        <row r="10666">
          <cell r="H10666" t="str">
            <v>2HOST1.18</v>
          </cell>
          <cell r="I10666" t="str">
            <v>SH21_SPISI</v>
          </cell>
        </row>
        <row r="10667">
          <cell r="H10667" t="str">
            <v>2HOST1.23</v>
          </cell>
          <cell r="I10667" t="str">
            <v>SH21_SPISO</v>
          </cell>
        </row>
        <row r="10668">
          <cell r="H10668" t="str">
            <v>2HOST1.17</v>
          </cell>
          <cell r="I10668" t="str">
            <v>S2_APWR_10F</v>
          </cell>
        </row>
        <row r="10669">
          <cell r="H10669" t="str">
            <v>2HOST1.16</v>
          </cell>
          <cell r="I10669" t="str">
            <v>SH21_SWR_5TO1_OUT</v>
          </cell>
        </row>
        <row r="10670">
          <cell r="H10670" t="str">
            <v>2HOST1.15</v>
          </cell>
          <cell r="I10670" t="str">
            <v>DGND</v>
          </cell>
        </row>
        <row r="10671">
          <cell r="H10671" t="str">
            <v>2HOST1.7</v>
          </cell>
          <cell r="I10671" t="str">
            <v>SH21_TESTENPIN</v>
          </cell>
        </row>
        <row r="10672">
          <cell r="H10672" t="str">
            <v>2HOST1.5</v>
          </cell>
          <cell r="I10672" t="str">
            <v>SH21_HSD005</v>
          </cell>
        </row>
        <row r="10673">
          <cell r="H10673" t="str">
            <v>2HOST1.6</v>
          </cell>
          <cell r="I10673" t="str">
            <v>SH21_HSD006</v>
          </cell>
        </row>
        <row r="10674">
          <cell r="H10674" t="str">
            <v>2HOST1.39</v>
          </cell>
          <cell r="I10674" t="str">
            <v>SH21_LDO_5TO3_OUT</v>
          </cell>
        </row>
        <row r="10675">
          <cell r="H10675" t="str">
            <v>2HOST1.36</v>
          </cell>
          <cell r="I10675" t="str">
            <v>SH21_USB_AVDD10</v>
          </cell>
        </row>
        <row r="10676">
          <cell r="H10676" t="str">
            <v>2HOST1.40</v>
          </cell>
          <cell r="I10676" t="str">
            <v>SH21_USB_AVDD10</v>
          </cell>
        </row>
        <row r="10677">
          <cell r="H10677" t="str">
            <v>2HOST1.50</v>
          </cell>
          <cell r="I10677" t="str">
            <v>SH21_USB_AVDD10</v>
          </cell>
        </row>
        <row r="10678">
          <cell r="H10678" t="str">
            <v>2HOST1.45</v>
          </cell>
          <cell r="I10678" t="str">
            <v>DGND</v>
          </cell>
        </row>
        <row r="10679">
          <cell r="H10679" t="str">
            <v>2HOST1.47</v>
          </cell>
          <cell r="I10679">
            <v>0</v>
          </cell>
        </row>
        <row r="10680">
          <cell r="H10680" t="str">
            <v>2HOST1.48</v>
          </cell>
          <cell r="I10680">
            <v>0</v>
          </cell>
        </row>
        <row r="10681">
          <cell r="H10681" t="str">
            <v>2HOST1.46</v>
          </cell>
          <cell r="I10681">
            <v>0</v>
          </cell>
        </row>
        <row r="10682">
          <cell r="H10682" t="str">
            <v>2HOST1.49</v>
          </cell>
          <cell r="I10682">
            <v>0</v>
          </cell>
        </row>
        <row r="10683">
          <cell r="H10683" t="str">
            <v>2HOST1.42</v>
          </cell>
          <cell r="I10683">
            <v>0</v>
          </cell>
        </row>
        <row r="10684">
          <cell r="H10684" t="str">
            <v>2HOST1.43</v>
          </cell>
          <cell r="I10684">
            <v>0</v>
          </cell>
        </row>
        <row r="10685">
          <cell r="H10685" t="str">
            <v>2HOST1.41</v>
          </cell>
          <cell r="I10685">
            <v>0</v>
          </cell>
        </row>
        <row r="10686">
          <cell r="H10686" t="str">
            <v>2HOST1.44</v>
          </cell>
          <cell r="I10686">
            <v>0</v>
          </cell>
        </row>
        <row r="10687">
          <cell r="H10687" t="str">
            <v>2HOST1.31</v>
          </cell>
          <cell r="I10687" t="str">
            <v>S2_APWR_10F</v>
          </cell>
        </row>
        <row r="10688">
          <cell r="H10688" t="str">
            <v>2HOST1.4</v>
          </cell>
          <cell r="I10688" t="str">
            <v>SH21_LDO_5TO3_OUT</v>
          </cell>
        </row>
        <row r="10689">
          <cell r="H10689" t="str">
            <v>2HOST1.20</v>
          </cell>
          <cell r="I10689" t="str">
            <v>SH21_LDO_5TO3_OUT</v>
          </cell>
        </row>
        <row r="10690">
          <cell r="H10690" t="str">
            <v>2HOST1.27</v>
          </cell>
          <cell r="I10690" t="str">
            <v>SH21_HSD027</v>
          </cell>
        </row>
        <row r="10691">
          <cell r="H10691" t="str">
            <v>2HOST1.28</v>
          </cell>
          <cell r="I10691" t="str">
            <v>SH21_HSD028</v>
          </cell>
        </row>
        <row r="10692">
          <cell r="H10692" t="str">
            <v>2HOST1.52</v>
          </cell>
          <cell r="I10692" t="str">
            <v>SH21_LDO_5TO3_OUT</v>
          </cell>
        </row>
        <row r="10693">
          <cell r="H10693" t="str">
            <v>2HOST1.53</v>
          </cell>
          <cell r="I10693" t="str">
            <v>SH21_XTAL_IN</v>
          </cell>
        </row>
        <row r="10694">
          <cell r="H10694" t="str">
            <v>2HOST1.54</v>
          </cell>
          <cell r="I10694" t="str">
            <v>SH21_XTAL_OUT</v>
          </cell>
        </row>
        <row r="10695">
          <cell r="H10695" t="str">
            <v>2LH11.1</v>
          </cell>
          <cell r="I10695" t="str">
            <v>SH21_L_SWR_5TO1_OUT</v>
          </cell>
        </row>
        <row r="10696">
          <cell r="H10696" t="str">
            <v>2LH11.2</v>
          </cell>
          <cell r="I10696" t="str">
            <v>SH21_SWR_5TO1_OUT</v>
          </cell>
        </row>
        <row r="10697">
          <cell r="H10697" t="str">
            <v>2RH13.1</v>
          </cell>
          <cell r="I10697" t="str">
            <v>SH21_LDO_5TO3_OUT</v>
          </cell>
        </row>
        <row r="10698">
          <cell r="H10698" t="str">
            <v>2RH13.2</v>
          </cell>
          <cell r="I10698" t="str">
            <v>SH21_RST_INPIN</v>
          </cell>
        </row>
        <row r="10699">
          <cell r="H10699" t="str">
            <v>2RH112.1</v>
          </cell>
          <cell r="I10699" t="str">
            <v>SH21_ISOLATEB</v>
          </cell>
        </row>
        <row r="10700">
          <cell r="H10700" t="str">
            <v>2RH112.2</v>
          </cell>
          <cell r="I10700" t="str">
            <v>SH21_ISOLATEBPIN</v>
          </cell>
        </row>
        <row r="10701">
          <cell r="H10701" t="str">
            <v>2RH113.1</v>
          </cell>
          <cell r="I10701" t="str">
            <v>SH21_LDO_5TO3_OUT</v>
          </cell>
        </row>
        <row r="10702">
          <cell r="H10702" t="str">
            <v>2RH113.2</v>
          </cell>
          <cell r="I10702" t="str">
            <v>SH21_CLKREQB</v>
          </cell>
        </row>
        <row r="10703">
          <cell r="H10703" t="str">
            <v>2RH114.1</v>
          </cell>
          <cell r="I10703" t="str">
            <v>SH21_LDO_5TO3_OUT</v>
          </cell>
        </row>
        <row r="10704">
          <cell r="H10704" t="str">
            <v>2RH114.2</v>
          </cell>
          <cell r="I10704" t="str">
            <v>SH21_PCIE_RESETB</v>
          </cell>
        </row>
        <row r="10705">
          <cell r="H10705" t="str">
            <v>2RH116.1</v>
          </cell>
          <cell r="I10705" t="str">
            <v>SH21_L_SWR_5TO1_OUT</v>
          </cell>
        </row>
        <row r="10706">
          <cell r="H10706" t="str">
            <v>2RH116.2</v>
          </cell>
          <cell r="I10706" t="str">
            <v>SH21_USB_AVDD10</v>
          </cell>
        </row>
        <row r="10707">
          <cell r="H10707" t="str">
            <v>2RH118.1</v>
          </cell>
          <cell r="I10707" t="str">
            <v>SH21_SPISI_DBG</v>
          </cell>
        </row>
        <row r="10708">
          <cell r="H10708" t="str">
            <v>2RH118.2</v>
          </cell>
          <cell r="I10708" t="str">
            <v>SH21_SPISI</v>
          </cell>
        </row>
        <row r="10709">
          <cell r="H10709" t="str">
            <v>2RH119.1</v>
          </cell>
          <cell r="I10709" t="str">
            <v>SH21_SPICK_DBG</v>
          </cell>
        </row>
        <row r="10710">
          <cell r="H10710" t="str">
            <v>2RH119.2</v>
          </cell>
          <cell r="I10710" t="str">
            <v>SH21_SPICK</v>
          </cell>
        </row>
        <row r="10711">
          <cell r="H10711" t="str">
            <v>2RH121.1</v>
          </cell>
          <cell r="I10711" t="str">
            <v>VDD33_ATX</v>
          </cell>
        </row>
        <row r="10712">
          <cell r="H10712" t="str">
            <v>2RH121.2</v>
          </cell>
          <cell r="I10712" t="str">
            <v>SH21_SPIO2</v>
          </cell>
        </row>
        <row r="10713">
          <cell r="H10713" t="str">
            <v>2RH122.1</v>
          </cell>
          <cell r="I10713" t="str">
            <v>VDD33_ATX</v>
          </cell>
        </row>
        <row r="10714">
          <cell r="H10714" t="str">
            <v>2RH122.2</v>
          </cell>
          <cell r="I10714" t="str">
            <v>SH21_SPIO3</v>
          </cell>
        </row>
        <row r="10715">
          <cell r="H10715" t="str">
            <v>2RH123.1</v>
          </cell>
          <cell r="I10715" t="str">
            <v>SH21_SPISO_DBG</v>
          </cell>
        </row>
        <row r="10716">
          <cell r="H10716" t="str">
            <v>2RH123.2</v>
          </cell>
          <cell r="I10716" t="str">
            <v>SH21_SPISO</v>
          </cell>
        </row>
        <row r="10717">
          <cell r="H10717" t="str">
            <v>2RH129.1</v>
          </cell>
          <cell r="I10717" t="str">
            <v>SH21_DIS_DB</v>
          </cell>
        </row>
        <row r="10718">
          <cell r="H10718" t="str">
            <v>2RH129.2</v>
          </cell>
          <cell r="I10718" t="str">
            <v>DGND</v>
          </cell>
        </row>
        <row r="10719">
          <cell r="H10719" t="str">
            <v>2RH130.1</v>
          </cell>
          <cell r="I10719" t="str">
            <v>SH21_CC1</v>
          </cell>
        </row>
        <row r="10720">
          <cell r="H10720" t="str">
            <v>2RH130.2</v>
          </cell>
          <cell r="I10720">
            <v>0</v>
          </cell>
        </row>
        <row r="10721">
          <cell r="H10721" t="str">
            <v>2RH132.1</v>
          </cell>
          <cell r="I10721" t="str">
            <v>SH21_CC2</v>
          </cell>
        </row>
        <row r="10722">
          <cell r="H10722" t="str">
            <v>2RH132.2</v>
          </cell>
          <cell r="I10722">
            <v>0</v>
          </cell>
        </row>
        <row r="10723">
          <cell r="H10723" t="str">
            <v>2RH151.1</v>
          </cell>
          <cell r="I10723" t="str">
            <v>SH21_SJTCLK</v>
          </cell>
        </row>
        <row r="10724">
          <cell r="H10724" t="str">
            <v>2RH151.2</v>
          </cell>
          <cell r="I10724" t="str">
            <v>SH21_HSD005</v>
          </cell>
        </row>
        <row r="10725">
          <cell r="H10725" t="str">
            <v>2RH152.1</v>
          </cell>
          <cell r="I10725" t="str">
            <v>SH21_JTAG_HIGH</v>
          </cell>
        </row>
        <row r="10726">
          <cell r="H10726" t="str">
            <v>2RH152.2</v>
          </cell>
          <cell r="I10726" t="str">
            <v>SH21_SJTCLK</v>
          </cell>
        </row>
        <row r="10727">
          <cell r="H10727" t="str">
            <v>2RH161.1</v>
          </cell>
          <cell r="I10727" t="str">
            <v>SH21_SJTDI</v>
          </cell>
        </row>
        <row r="10728">
          <cell r="H10728" t="str">
            <v>2RH161.2</v>
          </cell>
          <cell r="I10728" t="str">
            <v>SH21_HSD006</v>
          </cell>
        </row>
        <row r="10729">
          <cell r="H10729" t="str">
            <v>2RH162.1</v>
          </cell>
          <cell r="I10729" t="str">
            <v>SH21_JTAG_HIGH</v>
          </cell>
        </row>
        <row r="10730">
          <cell r="H10730" t="str">
            <v>2RH162.2</v>
          </cell>
          <cell r="I10730" t="str">
            <v>SH21_SJTDI</v>
          </cell>
        </row>
        <row r="10731">
          <cell r="H10731" t="str">
            <v>2RH171.1</v>
          </cell>
          <cell r="I10731" t="str">
            <v>SH21_LDO_5TO3_OUT</v>
          </cell>
        </row>
        <row r="10732">
          <cell r="H10732" t="str">
            <v>2RH171.2</v>
          </cell>
          <cell r="I10732" t="str">
            <v>SH21_TESTENPIN</v>
          </cell>
        </row>
        <row r="10733">
          <cell r="H10733" t="str">
            <v>2RH172.1</v>
          </cell>
          <cell r="I10733" t="str">
            <v>DGND</v>
          </cell>
        </row>
        <row r="10734">
          <cell r="H10734" t="str">
            <v>2RH172.2</v>
          </cell>
          <cell r="I10734" t="str">
            <v>SH21_TESTENPIN</v>
          </cell>
        </row>
        <row r="10735">
          <cell r="H10735" t="str">
            <v>2RH181.1</v>
          </cell>
          <cell r="I10735" t="str">
            <v>SH21_SJTMS</v>
          </cell>
        </row>
        <row r="10736">
          <cell r="H10736" t="str">
            <v>2RH181.2</v>
          </cell>
          <cell r="I10736" t="str">
            <v>SH21_HSD008</v>
          </cell>
        </row>
        <row r="10737">
          <cell r="H10737" t="str">
            <v>2RH182.1</v>
          </cell>
          <cell r="I10737" t="str">
            <v>SH21_JTAG_HIGH</v>
          </cell>
        </row>
        <row r="10738">
          <cell r="H10738" t="str">
            <v>2RH182.2</v>
          </cell>
          <cell r="I10738" t="str">
            <v>SH21_SJTMS</v>
          </cell>
        </row>
        <row r="10739">
          <cell r="H10739" t="str">
            <v>2RH191.1</v>
          </cell>
          <cell r="I10739" t="str">
            <v>SH21_SJTDO/LED0</v>
          </cell>
        </row>
        <row r="10740">
          <cell r="H10740" t="str">
            <v>2RH191.2</v>
          </cell>
          <cell r="I10740" t="str">
            <v>SH21_HSD009</v>
          </cell>
        </row>
        <row r="10741">
          <cell r="H10741" t="str">
            <v>2RH1101.1</v>
          </cell>
          <cell r="I10741" t="str">
            <v>SH21_LANWAKEB</v>
          </cell>
        </row>
        <row r="10742">
          <cell r="H10742" t="str">
            <v>2RH1101.2</v>
          </cell>
          <cell r="I10742" t="str">
            <v>SH21_HSD010</v>
          </cell>
        </row>
        <row r="10743">
          <cell r="H10743" t="str">
            <v>2RH1102.1</v>
          </cell>
          <cell r="I10743" t="str">
            <v>SH21_GPIO8</v>
          </cell>
        </row>
        <row r="10744">
          <cell r="H10744" t="str">
            <v>2RH1102.2</v>
          </cell>
          <cell r="I10744" t="str">
            <v>SH21_HSD010</v>
          </cell>
        </row>
        <row r="10745">
          <cell r="H10745" t="str">
            <v>2RH1103.1</v>
          </cell>
          <cell r="I10745" t="str">
            <v>SH21_LDO_5TO3_OUT</v>
          </cell>
        </row>
        <row r="10746">
          <cell r="H10746" t="str">
            <v>2RH1103.2</v>
          </cell>
          <cell r="I10746" t="str">
            <v>SH21_HSD010</v>
          </cell>
        </row>
        <row r="10747">
          <cell r="H10747" t="str">
            <v>2RH1162.1</v>
          </cell>
          <cell r="I10747" t="str">
            <v>SH21_HSD016</v>
          </cell>
        </row>
        <row r="10748">
          <cell r="H10748" t="str">
            <v>2RH1162.2</v>
          </cell>
          <cell r="I10748" t="str">
            <v>SH21_L_SWR_5TO1_OUT</v>
          </cell>
        </row>
        <row r="10749">
          <cell r="H10749" t="str">
            <v>2RH1241.1</v>
          </cell>
          <cell r="I10749" t="str">
            <v>SH21_SPICS_DBG</v>
          </cell>
        </row>
        <row r="10750">
          <cell r="H10750" t="str">
            <v>2RH1241.2</v>
          </cell>
          <cell r="I10750" t="str">
            <v>SH21_SPICS</v>
          </cell>
        </row>
        <row r="10751">
          <cell r="H10751" t="str">
            <v>2RH1242.1</v>
          </cell>
          <cell r="I10751" t="str">
            <v>VDD33_ATX</v>
          </cell>
        </row>
        <row r="10752">
          <cell r="H10752" t="str">
            <v>2RH1242.2</v>
          </cell>
          <cell r="I10752" t="str">
            <v>SH21_SPICS</v>
          </cell>
        </row>
        <row r="10753">
          <cell r="H10753" t="str">
            <v>2RH1261.1</v>
          </cell>
          <cell r="I10753" t="str">
            <v>SH21_HSD026</v>
          </cell>
        </row>
        <row r="10754">
          <cell r="H10754" t="str">
            <v>2RH1261.2</v>
          </cell>
          <cell r="I10754" t="str">
            <v>SH21_LDO_5TO3_OUT</v>
          </cell>
        </row>
        <row r="10755">
          <cell r="H10755" t="str">
            <v>2RH1262.1</v>
          </cell>
          <cell r="I10755" t="str">
            <v>SH21_HSD026</v>
          </cell>
        </row>
        <row r="10756">
          <cell r="H10756" t="str">
            <v>2RH1262.2</v>
          </cell>
          <cell r="I10756" t="str">
            <v>SH21_DEV_SLP</v>
          </cell>
        </row>
        <row r="10757">
          <cell r="H10757" t="str">
            <v>2RH1271.1</v>
          </cell>
          <cell r="I10757" t="str">
            <v>SH21_HSD027</v>
          </cell>
        </row>
        <row r="10758">
          <cell r="H10758" t="str">
            <v>2RH1271.2</v>
          </cell>
          <cell r="I10758" t="str">
            <v>SH21_LDO_5TO3_OUT</v>
          </cell>
        </row>
        <row r="10759">
          <cell r="H10759" t="str">
            <v>2RH1272.1</v>
          </cell>
          <cell r="I10759" t="str">
            <v>SH21_HSD027</v>
          </cell>
        </row>
        <row r="10760">
          <cell r="H10760" t="str">
            <v>2RH1272.2</v>
          </cell>
          <cell r="I10760" t="str">
            <v>SH21_LED1</v>
          </cell>
        </row>
        <row r="10761">
          <cell r="H10761" t="str">
            <v>2RH1281.1</v>
          </cell>
          <cell r="I10761" t="str">
            <v>SH21_HSD028</v>
          </cell>
        </row>
        <row r="10762">
          <cell r="H10762" t="str">
            <v>2RH1281.2</v>
          </cell>
          <cell r="I10762" t="str">
            <v>SH21_LDO_5TO3_OUT</v>
          </cell>
        </row>
        <row r="10763">
          <cell r="H10763" t="str">
            <v>2RH1282.1</v>
          </cell>
          <cell r="I10763" t="str">
            <v>SH21_HSD028</v>
          </cell>
        </row>
        <row r="10764">
          <cell r="H10764" t="str">
            <v>2RH1282.2</v>
          </cell>
          <cell r="I10764" t="str">
            <v>SH21_GPIO_VBUS</v>
          </cell>
        </row>
        <row r="10765">
          <cell r="H10765" t="str">
            <v>2RH1511.1</v>
          </cell>
          <cell r="I10765" t="str">
            <v>SH21_RSET</v>
          </cell>
        </row>
        <row r="10766">
          <cell r="H10766" t="str">
            <v>2RH1511.2</v>
          </cell>
          <cell r="I10766" t="str">
            <v>DGND</v>
          </cell>
        </row>
        <row r="10767">
          <cell r="H10767" t="str">
            <v>2SPIH11.1</v>
          </cell>
          <cell r="I10767" t="str">
            <v>SH21_SPICS</v>
          </cell>
        </row>
        <row r="10768">
          <cell r="H10768" t="str">
            <v>2SPIH11.4</v>
          </cell>
          <cell r="I10768" t="str">
            <v>DGND</v>
          </cell>
        </row>
        <row r="10769">
          <cell r="H10769" t="str">
            <v>2SPIH11.7</v>
          </cell>
          <cell r="I10769" t="str">
            <v>SH21_SPIO3</v>
          </cell>
        </row>
        <row r="10770">
          <cell r="H10770" t="str">
            <v>2SPIH11.6</v>
          </cell>
          <cell r="I10770" t="str">
            <v>SH21_SPICK</v>
          </cell>
        </row>
        <row r="10771">
          <cell r="H10771" t="str">
            <v>2SPIH11.5</v>
          </cell>
          <cell r="I10771" t="str">
            <v>SH21_SPISI</v>
          </cell>
        </row>
        <row r="10772">
          <cell r="H10772" t="str">
            <v>2SPIH11.2</v>
          </cell>
          <cell r="I10772" t="str">
            <v>SH21_SPISO</v>
          </cell>
        </row>
        <row r="10773">
          <cell r="H10773" t="str">
            <v>2SPIH11.8</v>
          </cell>
          <cell r="I10773" t="str">
            <v>VDD33_ATX</v>
          </cell>
        </row>
        <row r="10774">
          <cell r="H10774" t="str">
            <v>2SPIH11.3</v>
          </cell>
          <cell r="I10774" t="str">
            <v>SH21_SPIO2</v>
          </cell>
        </row>
        <row r="10775">
          <cell r="H10775" t="str">
            <v>2ST01.1</v>
          </cell>
          <cell r="I10775" t="str">
            <v>S2_APWR_10F</v>
          </cell>
        </row>
        <row r="10776">
          <cell r="H10776" t="str">
            <v>2ST01.2</v>
          </cell>
          <cell r="I10776" t="str">
            <v>S2_APWR_10S</v>
          </cell>
        </row>
        <row r="10777">
          <cell r="H10777" t="str">
            <v>2STG01.1</v>
          </cell>
          <cell r="I10777" t="str">
            <v>DGND</v>
          </cell>
        </row>
        <row r="10778">
          <cell r="H10778" t="str">
            <v>2STG01.2</v>
          </cell>
          <cell r="I10778" t="str">
            <v>S2_APWR_10GS</v>
          </cell>
        </row>
        <row r="10779">
          <cell r="H10779" t="str">
            <v>2YH11.1</v>
          </cell>
          <cell r="I10779" t="str">
            <v>SH21_XTAL_OUT</v>
          </cell>
        </row>
        <row r="10780">
          <cell r="H10780" t="str">
            <v>2YH11.2</v>
          </cell>
          <cell r="I10780" t="str">
            <v>DGND</v>
          </cell>
        </row>
        <row r="10781">
          <cell r="H10781" t="str">
            <v>2YH11.3</v>
          </cell>
          <cell r="I10781" t="str">
            <v>SH21_XTAL_IN</v>
          </cell>
        </row>
        <row r="10782">
          <cell r="H10782" t="str">
            <v>2YH11.4</v>
          </cell>
          <cell r="I10782" t="str">
            <v>DGND</v>
          </cell>
        </row>
        <row r="10783">
          <cell r="H10783" t="str">
            <v>SH21_DEV_SLP1.1</v>
          </cell>
          <cell r="I10783" t="str">
            <v>SH21_DEV_SLP</v>
          </cell>
        </row>
        <row r="10784">
          <cell r="H10784" t="str">
            <v>SH21_DEV_SLP1.2</v>
          </cell>
          <cell r="I10784" t="str">
            <v>SH21_LED1</v>
          </cell>
        </row>
        <row r="10785">
          <cell r="H10785" t="str">
            <v>SH21_DGND1.1</v>
          </cell>
          <cell r="I10785" t="str">
            <v>DGND</v>
          </cell>
        </row>
        <row r="10786">
          <cell r="H10786" t="str">
            <v>SH21_DGND2.1</v>
          </cell>
          <cell r="I10786" t="str">
            <v>DGND</v>
          </cell>
        </row>
        <row r="10787">
          <cell r="H10787" t="str">
            <v>SH21_DGND3.1</v>
          </cell>
          <cell r="I10787" t="str">
            <v>DGND</v>
          </cell>
        </row>
        <row r="10788">
          <cell r="H10788" t="str">
            <v>SH21_DGND4.1</v>
          </cell>
          <cell r="I10788" t="str">
            <v>DGND</v>
          </cell>
        </row>
        <row r="10789">
          <cell r="H10789" t="str">
            <v>SH21_DPS_5V0.1</v>
          </cell>
          <cell r="I10789" t="str">
            <v>S2_APWR_10F</v>
          </cell>
        </row>
        <row r="10790">
          <cell r="H10790" t="str">
            <v>SH21_GPIO8.1</v>
          </cell>
          <cell r="I10790" t="str">
            <v>SH21_GPIO8</v>
          </cell>
        </row>
        <row r="10791">
          <cell r="H10791" t="str">
            <v>SH21_GPIO8.2</v>
          </cell>
          <cell r="I10791" t="str">
            <v>SH21_GPIO_VBUS</v>
          </cell>
        </row>
        <row r="10792">
          <cell r="H10792" t="str">
            <v>SH21_JTAGDB1.1</v>
          </cell>
          <cell r="I10792" t="str">
            <v>SH21_SJTCLK</v>
          </cell>
        </row>
        <row r="10793">
          <cell r="H10793" t="str">
            <v>SH21_JTAGDB1.2</v>
          </cell>
          <cell r="I10793" t="str">
            <v>SH21_SJTDI</v>
          </cell>
        </row>
        <row r="10794">
          <cell r="H10794" t="str">
            <v>SH21_JTAGDB1.3</v>
          </cell>
          <cell r="I10794" t="str">
            <v>SH21_SJTMS</v>
          </cell>
        </row>
        <row r="10795">
          <cell r="H10795" t="str">
            <v>SH21_JTAGDB1.4</v>
          </cell>
          <cell r="I10795" t="str">
            <v>SH21_SJTDO/LED0</v>
          </cell>
        </row>
        <row r="10796">
          <cell r="H10796" t="str">
            <v>SH21_JTAGDB1.5</v>
          </cell>
          <cell r="I10796" t="str">
            <v>SH21_GPIO8</v>
          </cell>
        </row>
        <row r="10797">
          <cell r="H10797" t="str">
            <v>SH21_JTAGDB1.6</v>
          </cell>
          <cell r="I10797" t="str">
            <v>SH21_GPIO_VBUS</v>
          </cell>
        </row>
        <row r="10798">
          <cell r="H10798" t="str">
            <v>SH21_JTAGPH1.1</v>
          </cell>
          <cell r="I10798" t="str">
            <v>VDD33_ATX</v>
          </cell>
        </row>
        <row r="10799">
          <cell r="H10799" t="str">
            <v>SH21_JTAGPH1.2</v>
          </cell>
          <cell r="I10799" t="str">
            <v>SH21_JTAG_HIGH</v>
          </cell>
        </row>
        <row r="10800">
          <cell r="H10800" t="str">
            <v>SH21_L_SWR_5TO1_OUT.1</v>
          </cell>
          <cell r="I10800" t="str">
            <v>SH21_L_SWR_5TO1_OUT</v>
          </cell>
        </row>
        <row r="10801">
          <cell r="H10801" t="str">
            <v>SH21_LDO_5TO3_OUT.1</v>
          </cell>
          <cell r="I10801" t="str">
            <v>SH21_LDO_5TO3_OUT</v>
          </cell>
        </row>
        <row r="10802">
          <cell r="H10802" t="str">
            <v>SH21_PCIEGND1.1</v>
          </cell>
          <cell r="I10802" t="str">
            <v>PCIE_GND</v>
          </cell>
        </row>
        <row r="10803">
          <cell r="H10803" t="str">
            <v>SH21_PCIEGND2.1</v>
          </cell>
          <cell r="I10803" t="str">
            <v>PCIE_GND</v>
          </cell>
        </row>
        <row r="10804">
          <cell r="H10804" t="str">
            <v>SH21_PCIEGND3.1</v>
          </cell>
          <cell r="I10804" t="str">
            <v>PCIE_GND</v>
          </cell>
        </row>
        <row r="10805">
          <cell r="H10805" t="str">
            <v>SH21_PCIEGND4.1</v>
          </cell>
          <cell r="I10805" t="str">
            <v>PCIE_GND</v>
          </cell>
        </row>
        <row r="10806">
          <cell r="H10806" t="str">
            <v>SH21_SPI1.1</v>
          </cell>
          <cell r="I10806" t="str">
            <v>SH21_SPISI_DBG</v>
          </cell>
        </row>
        <row r="10807">
          <cell r="H10807" t="str">
            <v>SH21_SPI1.2</v>
          </cell>
          <cell r="I10807" t="str">
            <v>SH21_SPICK_DBG</v>
          </cell>
        </row>
        <row r="10808">
          <cell r="H10808" t="str">
            <v>SH21_SPI1.3</v>
          </cell>
          <cell r="I10808" t="str">
            <v>SH21_SPISO_DBG</v>
          </cell>
        </row>
        <row r="10809">
          <cell r="H10809" t="str">
            <v>SH21_SPI1.4</v>
          </cell>
          <cell r="I10809" t="str">
            <v>SH21_SPICS_DBG</v>
          </cell>
        </row>
        <row r="10810">
          <cell r="H10810" t="str">
            <v>SH21_SPI1.5</v>
          </cell>
          <cell r="I10810" t="str">
            <v>SH21_DEV_SLP</v>
          </cell>
        </row>
        <row r="10811">
          <cell r="H10811" t="str">
            <v>SH21_SPI1.6</v>
          </cell>
          <cell r="I10811" t="str">
            <v>SH21_LED1</v>
          </cell>
        </row>
        <row r="10812">
          <cell r="H10812" t="str">
            <v>SH21_USB_AVDD10.1</v>
          </cell>
          <cell r="I10812" t="str">
            <v>SH21_USB_AVDD10</v>
          </cell>
        </row>
        <row r="10813">
          <cell r="H10813" t="str">
            <v>SH21_VDD5_ATX.1</v>
          </cell>
          <cell r="I10813" t="str">
            <v>VDD5_ATX</v>
          </cell>
        </row>
        <row r="10814">
          <cell r="H10814" t="str">
            <v>SH21_VDD5_ATX.2</v>
          </cell>
          <cell r="I10814" t="str">
            <v>S2_APWR_10F</v>
          </cell>
        </row>
        <row r="10815">
          <cell r="H10815" t="str">
            <v>2K6.1</v>
          </cell>
          <cell r="I10815" t="str">
            <v>VP12</v>
          </cell>
        </row>
        <row r="10816">
          <cell r="H10816" t="str">
            <v>2K6.4</v>
          </cell>
          <cell r="I10816" t="str">
            <v>S2_1_INH</v>
          </cell>
        </row>
        <row r="10817">
          <cell r="H10817" t="str">
            <v>2K6.9</v>
          </cell>
          <cell r="I10817" t="str">
            <v>S2_INH_GND</v>
          </cell>
        </row>
        <row r="10818">
          <cell r="H10818" t="str">
            <v>2K6.12</v>
          </cell>
          <cell r="I10818" t="str">
            <v>S2_K6</v>
          </cell>
        </row>
        <row r="10819">
          <cell r="H10819" t="str">
            <v>2K6.3</v>
          </cell>
          <cell r="I10819" t="str">
            <v>S2_INH_DIV2</v>
          </cell>
        </row>
        <row r="10820">
          <cell r="H10820" t="str">
            <v>2K6.10</v>
          </cell>
          <cell r="I10820" t="str">
            <v>DGND</v>
          </cell>
        </row>
        <row r="10821">
          <cell r="H10821" t="str">
            <v>2K6.5</v>
          </cell>
          <cell r="I10821" t="str">
            <v>S2_INH</v>
          </cell>
        </row>
        <row r="10822">
          <cell r="H10822" t="str">
            <v>2K6.8</v>
          </cell>
          <cell r="I10822">
            <v>0</v>
          </cell>
        </row>
        <row r="10823">
          <cell r="H10823" t="str">
            <v>2K35.10</v>
          </cell>
          <cell r="I10823" t="str">
            <v>S2_R_GPIOA_2</v>
          </cell>
        </row>
        <row r="10824">
          <cell r="H10824" t="str">
            <v>2K35.6</v>
          </cell>
          <cell r="I10824" t="str">
            <v>S2_R_GPIOA_1</v>
          </cell>
        </row>
        <row r="10825">
          <cell r="H10825" t="str">
            <v>2K35.3</v>
          </cell>
          <cell r="I10825" t="str">
            <v>DGND</v>
          </cell>
        </row>
        <row r="10826">
          <cell r="H10826" t="str">
            <v>2K35.2</v>
          </cell>
          <cell r="I10826" t="str">
            <v>S2_HL_GPIOA_2</v>
          </cell>
        </row>
        <row r="10827">
          <cell r="H10827" t="str">
            <v>2K35.9</v>
          </cell>
          <cell r="I10827" t="str">
            <v>S2_SCANB_DS_HSD063</v>
          </cell>
        </row>
        <row r="10828">
          <cell r="H10828" t="str">
            <v>2K35.4</v>
          </cell>
          <cell r="I10828" t="str">
            <v>S2_HL_GPIOA_1</v>
          </cell>
        </row>
        <row r="10829">
          <cell r="H10829" t="str">
            <v>2K35.7</v>
          </cell>
          <cell r="I10829" t="str">
            <v>S2_SCANB_HSD064</v>
          </cell>
        </row>
        <row r="10830">
          <cell r="H10830" t="str">
            <v>2K35.1</v>
          </cell>
          <cell r="I10830" t="str">
            <v>S2_K35</v>
          </cell>
        </row>
        <row r="10831">
          <cell r="H10831" t="str">
            <v>2K35.5</v>
          </cell>
          <cell r="I10831" t="str">
            <v>S2_K35</v>
          </cell>
        </row>
        <row r="10832">
          <cell r="H10832" t="str">
            <v>2K35.8</v>
          </cell>
          <cell r="I10832" t="str">
            <v>VP5</v>
          </cell>
        </row>
        <row r="10833">
          <cell r="H10833" t="str">
            <v>2K36.10</v>
          </cell>
          <cell r="I10833" t="str">
            <v>S2_R_GPIOA_3</v>
          </cell>
        </row>
        <row r="10834">
          <cell r="H10834" t="str">
            <v>2K36.6</v>
          </cell>
          <cell r="I10834">
            <v>0</v>
          </cell>
        </row>
        <row r="10835">
          <cell r="H10835" t="str">
            <v>2K36.3</v>
          </cell>
          <cell r="I10835" t="str">
            <v>DGND</v>
          </cell>
        </row>
        <row r="10836">
          <cell r="H10836" t="str">
            <v>2K36.2</v>
          </cell>
          <cell r="I10836" t="str">
            <v>S2_1_GPIOA_3</v>
          </cell>
        </row>
        <row r="10837">
          <cell r="H10837" t="str">
            <v>2K36.9</v>
          </cell>
          <cell r="I10837" t="str">
            <v>S2_SCANB_HSD089</v>
          </cell>
        </row>
        <row r="10838">
          <cell r="H10838" t="str">
            <v>2K36.4</v>
          </cell>
          <cell r="I10838">
            <v>0</v>
          </cell>
        </row>
        <row r="10839">
          <cell r="H10839" t="str">
            <v>2K36.7</v>
          </cell>
          <cell r="I10839">
            <v>0</v>
          </cell>
        </row>
        <row r="10840">
          <cell r="H10840" t="str">
            <v>2K36.1</v>
          </cell>
          <cell r="I10840" t="str">
            <v>S2_K36</v>
          </cell>
        </row>
        <row r="10841">
          <cell r="H10841" t="str">
            <v>2K36.5</v>
          </cell>
          <cell r="I10841" t="str">
            <v>S2_K36</v>
          </cell>
        </row>
        <row r="10842">
          <cell r="H10842" t="str">
            <v>2K36.8</v>
          </cell>
          <cell r="I10842" t="str">
            <v>VP5</v>
          </cell>
        </row>
        <row r="10843">
          <cell r="H10843" t="str">
            <v>2K37.10</v>
          </cell>
          <cell r="I10843" t="str">
            <v>S2_R_GPIOB_0</v>
          </cell>
        </row>
        <row r="10844">
          <cell r="H10844" t="str">
            <v>2K37.6</v>
          </cell>
          <cell r="I10844" t="str">
            <v>S2_R_GPIOB_1</v>
          </cell>
        </row>
        <row r="10845">
          <cell r="H10845" t="str">
            <v>2K37.3</v>
          </cell>
          <cell r="I10845" t="str">
            <v>DGND</v>
          </cell>
        </row>
        <row r="10846">
          <cell r="H10846" t="str">
            <v>2K37.2</v>
          </cell>
          <cell r="I10846" t="str">
            <v>S2_HL_GPIOB0</v>
          </cell>
        </row>
        <row r="10847">
          <cell r="H10847" t="str">
            <v>2K37.9</v>
          </cell>
          <cell r="I10847" t="str">
            <v>S2_SCANB_HSD073</v>
          </cell>
        </row>
        <row r="10848">
          <cell r="H10848" t="str">
            <v>2K37.4</v>
          </cell>
          <cell r="I10848" t="str">
            <v>S2_HL_GPIOB1</v>
          </cell>
        </row>
        <row r="10849">
          <cell r="H10849" t="str">
            <v>2K37.7</v>
          </cell>
          <cell r="I10849" t="str">
            <v>S2_SCANB_HSD072</v>
          </cell>
        </row>
        <row r="10850">
          <cell r="H10850" t="str">
            <v>2K37.1</v>
          </cell>
          <cell r="I10850" t="str">
            <v>S2_K37</v>
          </cell>
        </row>
        <row r="10851">
          <cell r="H10851" t="str">
            <v>2K37.5</v>
          </cell>
          <cell r="I10851" t="str">
            <v>S2_K37</v>
          </cell>
        </row>
        <row r="10852">
          <cell r="H10852" t="str">
            <v>2K37.8</v>
          </cell>
          <cell r="I10852" t="str">
            <v>VP5</v>
          </cell>
        </row>
        <row r="10853">
          <cell r="H10853" t="str">
            <v>2K38.10</v>
          </cell>
          <cell r="I10853" t="str">
            <v>S2_GPIOD_0</v>
          </cell>
        </row>
        <row r="10854">
          <cell r="H10854" t="str">
            <v>2K38.6</v>
          </cell>
          <cell r="I10854" t="str">
            <v>S2_GPIOD_1</v>
          </cell>
        </row>
        <row r="10855">
          <cell r="H10855" t="str">
            <v>2K38.3</v>
          </cell>
          <cell r="I10855" t="str">
            <v>DGND</v>
          </cell>
        </row>
        <row r="10856">
          <cell r="H10856" t="str">
            <v>2K38.2</v>
          </cell>
          <cell r="I10856" t="str">
            <v>S2_DCH_GPIOD_0</v>
          </cell>
        </row>
        <row r="10857">
          <cell r="H10857" t="str">
            <v>2K38.9</v>
          </cell>
          <cell r="I10857" t="str">
            <v>SG2_GPIOA_1</v>
          </cell>
        </row>
        <row r="10858">
          <cell r="H10858" t="str">
            <v>2K38.4</v>
          </cell>
          <cell r="I10858" t="str">
            <v>S2_DCH_GPIOD_1</v>
          </cell>
        </row>
        <row r="10859">
          <cell r="H10859" t="str">
            <v>2K38.7</v>
          </cell>
          <cell r="I10859" t="str">
            <v>SG2_GPIOA_2</v>
          </cell>
        </row>
        <row r="10860">
          <cell r="H10860" t="str">
            <v>2K38.1</v>
          </cell>
          <cell r="I10860" t="str">
            <v>S2_K38</v>
          </cell>
        </row>
        <row r="10861">
          <cell r="H10861" t="str">
            <v>2K38.5</v>
          </cell>
          <cell r="I10861" t="str">
            <v>S2_K38</v>
          </cell>
        </row>
        <row r="10862">
          <cell r="H10862" t="str">
            <v>2K38.8</v>
          </cell>
          <cell r="I10862" t="str">
            <v>VP5</v>
          </cell>
        </row>
        <row r="10863">
          <cell r="H10863" t="str">
            <v>2K41.10</v>
          </cell>
          <cell r="I10863" t="str">
            <v>S2_DISB</v>
          </cell>
        </row>
        <row r="10864">
          <cell r="H10864" t="str">
            <v>2K41.6</v>
          </cell>
          <cell r="I10864" t="str">
            <v>S2_RESETB</v>
          </cell>
        </row>
        <row r="10865">
          <cell r="H10865" t="str">
            <v>2K41.3</v>
          </cell>
          <cell r="I10865" t="str">
            <v>DGND</v>
          </cell>
        </row>
        <row r="10866">
          <cell r="H10866" t="str">
            <v>2K41.2</v>
          </cell>
          <cell r="I10866" t="str">
            <v>S2_1_DISB</v>
          </cell>
        </row>
        <row r="10867">
          <cell r="H10867" t="str">
            <v>2K41.9</v>
          </cell>
          <cell r="I10867" t="str">
            <v>S2_HSD099</v>
          </cell>
        </row>
        <row r="10868">
          <cell r="H10868" t="str">
            <v>2K41.4</v>
          </cell>
          <cell r="I10868" t="str">
            <v>S2_1_RESETB</v>
          </cell>
        </row>
        <row r="10869">
          <cell r="H10869" t="str">
            <v>2K41.7</v>
          </cell>
          <cell r="I10869" t="str">
            <v>S2_HSD112</v>
          </cell>
        </row>
        <row r="10870">
          <cell r="H10870" t="str">
            <v>2K41.1</v>
          </cell>
          <cell r="I10870" t="str">
            <v>S2_K41</v>
          </cell>
        </row>
        <row r="10871">
          <cell r="H10871" t="str">
            <v>2K41.5</v>
          </cell>
          <cell r="I10871" t="str">
            <v>S2_K41</v>
          </cell>
        </row>
        <row r="10872">
          <cell r="H10872" t="str">
            <v>2K41.8</v>
          </cell>
          <cell r="I10872" t="str">
            <v>VP5</v>
          </cell>
        </row>
        <row r="10873">
          <cell r="H10873" t="str">
            <v>2K51.10</v>
          </cell>
          <cell r="I10873" t="str">
            <v>S2_R_RTT</v>
          </cell>
        </row>
        <row r="10874">
          <cell r="H10874" t="str">
            <v>2K51.6</v>
          </cell>
          <cell r="I10874">
            <v>0</v>
          </cell>
        </row>
        <row r="10875">
          <cell r="H10875" t="str">
            <v>2K51.3</v>
          </cell>
          <cell r="I10875" t="str">
            <v>DGND</v>
          </cell>
        </row>
        <row r="10876">
          <cell r="H10876" t="str">
            <v>2K51.2</v>
          </cell>
          <cell r="I10876" t="str">
            <v>S2_DCH_RTT</v>
          </cell>
        </row>
        <row r="10877">
          <cell r="H10877" t="str">
            <v>2K51.9</v>
          </cell>
          <cell r="I10877" t="str">
            <v>SD2_RTT_DSP</v>
          </cell>
        </row>
        <row r="10878">
          <cell r="H10878" t="str">
            <v>2K51.4</v>
          </cell>
          <cell r="I10878">
            <v>0</v>
          </cell>
        </row>
        <row r="10879">
          <cell r="H10879" t="str">
            <v>2K51.7</v>
          </cell>
          <cell r="I10879">
            <v>0</v>
          </cell>
        </row>
        <row r="10880">
          <cell r="H10880" t="str">
            <v>2K51.1</v>
          </cell>
          <cell r="I10880" t="str">
            <v>S2_K51</v>
          </cell>
        </row>
        <row r="10881">
          <cell r="H10881" t="str">
            <v>2K51.5</v>
          </cell>
          <cell r="I10881" t="str">
            <v>S2_K51</v>
          </cell>
        </row>
        <row r="10882">
          <cell r="H10882" t="str">
            <v>2K51.8</v>
          </cell>
          <cell r="I10882" t="str">
            <v>VP5</v>
          </cell>
        </row>
        <row r="10883">
          <cell r="H10883" t="str">
            <v>2K124.10</v>
          </cell>
          <cell r="I10883" t="str">
            <v>S2_SCANB_DS_HSD063</v>
          </cell>
        </row>
        <row r="10884">
          <cell r="H10884" t="str">
            <v>2K124.6</v>
          </cell>
          <cell r="I10884" t="str">
            <v>S2_SCANB_HSD064</v>
          </cell>
        </row>
        <row r="10885">
          <cell r="H10885" t="str">
            <v>2K124.3</v>
          </cell>
          <cell r="I10885" t="str">
            <v>DGND</v>
          </cell>
        </row>
        <row r="10886">
          <cell r="H10886" t="str">
            <v>2K124.2</v>
          </cell>
          <cell r="I10886" t="str">
            <v>S2_2_GPIOA2</v>
          </cell>
        </row>
        <row r="10887">
          <cell r="H10887" t="str">
            <v>2K124.9</v>
          </cell>
          <cell r="I10887">
            <v>0</v>
          </cell>
        </row>
        <row r="10888">
          <cell r="H10888" t="str">
            <v>2K124.4</v>
          </cell>
          <cell r="I10888" t="str">
            <v>S2_2_GPIOA1</v>
          </cell>
        </row>
        <row r="10889">
          <cell r="H10889" t="str">
            <v>2K124.7</v>
          </cell>
          <cell r="I10889">
            <v>0</v>
          </cell>
        </row>
        <row r="10890">
          <cell r="H10890" t="str">
            <v>2K124.1</v>
          </cell>
          <cell r="I10890" t="str">
            <v>S2_K124</v>
          </cell>
        </row>
        <row r="10891">
          <cell r="H10891" t="str">
            <v>2K124.5</v>
          </cell>
          <cell r="I10891" t="str">
            <v>S2_K124</v>
          </cell>
        </row>
        <row r="10892">
          <cell r="H10892" t="str">
            <v>2K124.8</v>
          </cell>
          <cell r="I10892" t="str">
            <v>VP5</v>
          </cell>
        </row>
        <row r="10893">
          <cell r="H10893" t="str">
            <v>2Q6.1</v>
          </cell>
          <cell r="I10893" t="str">
            <v>S2_QB_K6</v>
          </cell>
        </row>
        <row r="10894">
          <cell r="H10894" t="str">
            <v>2Q6.3</v>
          </cell>
          <cell r="I10894" t="str">
            <v>S2_K6</v>
          </cell>
        </row>
        <row r="10895">
          <cell r="H10895" t="str">
            <v>2Q6.2</v>
          </cell>
          <cell r="I10895" t="str">
            <v>DGND</v>
          </cell>
        </row>
        <row r="10896">
          <cell r="H10896" t="str">
            <v>2Q35.1</v>
          </cell>
          <cell r="I10896" t="str">
            <v>S2_QB_K35</v>
          </cell>
        </row>
        <row r="10897">
          <cell r="H10897" t="str">
            <v>2Q35.3</v>
          </cell>
          <cell r="I10897" t="str">
            <v>S2_K35</v>
          </cell>
        </row>
        <row r="10898">
          <cell r="H10898" t="str">
            <v>2Q35.2</v>
          </cell>
          <cell r="I10898" t="str">
            <v>DGND</v>
          </cell>
        </row>
        <row r="10899">
          <cell r="H10899" t="str">
            <v>2Q36.1</v>
          </cell>
          <cell r="I10899" t="str">
            <v>S2_QB_K36</v>
          </cell>
        </row>
        <row r="10900">
          <cell r="H10900" t="str">
            <v>2Q36.3</v>
          </cell>
          <cell r="I10900" t="str">
            <v>S2_K36</v>
          </cell>
        </row>
        <row r="10901">
          <cell r="H10901" t="str">
            <v>2Q36.2</v>
          </cell>
          <cell r="I10901" t="str">
            <v>DGND</v>
          </cell>
        </row>
        <row r="10902">
          <cell r="H10902" t="str">
            <v>2Q37.1</v>
          </cell>
          <cell r="I10902" t="str">
            <v>S2_QB_K37</v>
          </cell>
        </row>
        <row r="10903">
          <cell r="H10903" t="str">
            <v>2Q37.3</v>
          </cell>
          <cell r="I10903" t="str">
            <v>S2_K37</v>
          </cell>
        </row>
        <row r="10904">
          <cell r="H10904" t="str">
            <v>2Q37.2</v>
          </cell>
          <cell r="I10904" t="str">
            <v>DGND</v>
          </cell>
        </row>
        <row r="10905">
          <cell r="H10905" t="str">
            <v>2Q38.1</v>
          </cell>
          <cell r="I10905" t="str">
            <v>S2_QB_K38</v>
          </cell>
        </row>
        <row r="10906">
          <cell r="H10906" t="str">
            <v>2Q38.3</v>
          </cell>
          <cell r="I10906" t="str">
            <v>S2_K38</v>
          </cell>
        </row>
        <row r="10907">
          <cell r="H10907" t="str">
            <v>2Q38.2</v>
          </cell>
          <cell r="I10907" t="str">
            <v>DGND</v>
          </cell>
        </row>
        <row r="10908">
          <cell r="H10908" t="str">
            <v>2Q41.1</v>
          </cell>
          <cell r="I10908" t="str">
            <v>S2_QB_K41</v>
          </cell>
        </row>
        <row r="10909">
          <cell r="H10909" t="str">
            <v>2Q41.3</v>
          </cell>
          <cell r="I10909" t="str">
            <v>S2_K41</v>
          </cell>
        </row>
        <row r="10910">
          <cell r="H10910" t="str">
            <v>2Q41.2</v>
          </cell>
          <cell r="I10910" t="str">
            <v>DGND</v>
          </cell>
        </row>
        <row r="10911">
          <cell r="H10911" t="str">
            <v>2Q51.1</v>
          </cell>
          <cell r="I10911" t="str">
            <v>S2_QB_K51</v>
          </cell>
        </row>
        <row r="10912">
          <cell r="H10912" t="str">
            <v>2Q51.3</v>
          </cell>
          <cell r="I10912" t="str">
            <v>S2_K51</v>
          </cell>
        </row>
        <row r="10913">
          <cell r="H10913" t="str">
            <v>2Q51.2</v>
          </cell>
          <cell r="I10913" t="str">
            <v>DGND</v>
          </cell>
        </row>
        <row r="10914">
          <cell r="H10914" t="str">
            <v>2Q124.1</v>
          </cell>
          <cell r="I10914" t="str">
            <v>S2_QB_K124</v>
          </cell>
        </row>
        <row r="10915">
          <cell r="H10915" t="str">
            <v>2Q124.3</v>
          </cell>
          <cell r="I10915" t="str">
            <v>S2_K124</v>
          </cell>
        </row>
        <row r="10916">
          <cell r="H10916" t="str">
            <v>2Q124.2</v>
          </cell>
          <cell r="I10916" t="str">
            <v>DGND</v>
          </cell>
        </row>
        <row r="10917">
          <cell r="H10917" t="str">
            <v>2R34.1</v>
          </cell>
          <cell r="I10917" t="str">
            <v>S2_HL_GPIOA_1</v>
          </cell>
        </row>
        <row r="10918">
          <cell r="H10918" t="str">
            <v>2R34.2</v>
          </cell>
          <cell r="I10918" t="str">
            <v>SG2_SRC_DVDD33</v>
          </cell>
        </row>
        <row r="10919">
          <cell r="H10919" t="str">
            <v>2R36.1</v>
          </cell>
          <cell r="I10919" t="str">
            <v>S2_HL_GPIOA_2</v>
          </cell>
        </row>
        <row r="10920">
          <cell r="H10920" t="str">
            <v>2R36.2</v>
          </cell>
          <cell r="I10920" t="str">
            <v>SG2_SRC_DVDD33</v>
          </cell>
        </row>
        <row r="10921">
          <cell r="H10921" t="str">
            <v>2R105.1</v>
          </cell>
          <cell r="I10921" t="str">
            <v>S2_RTT</v>
          </cell>
        </row>
        <row r="10922">
          <cell r="H10922" t="str">
            <v>2R105.2</v>
          </cell>
          <cell r="I10922" t="str">
            <v>DGND</v>
          </cell>
        </row>
        <row r="10923">
          <cell r="H10923" t="str">
            <v>2R110.1</v>
          </cell>
          <cell r="I10923" t="str">
            <v>S2_HSD114</v>
          </cell>
        </row>
        <row r="10924">
          <cell r="H10924" t="str">
            <v>2R110.2</v>
          </cell>
          <cell r="I10924" t="str">
            <v>DGND</v>
          </cell>
        </row>
        <row r="10925">
          <cell r="H10925" t="str">
            <v>2R275.1</v>
          </cell>
          <cell r="I10925" t="str">
            <v>S2_INH</v>
          </cell>
        </row>
        <row r="10926">
          <cell r="H10926" t="str">
            <v>2R275.2</v>
          </cell>
          <cell r="I10926" t="str">
            <v>DGND</v>
          </cell>
        </row>
        <row r="10927">
          <cell r="H10927" t="str">
            <v>2R327.1</v>
          </cell>
          <cell r="I10927" t="str">
            <v>S2_2_GPIOA2</v>
          </cell>
        </row>
        <row r="10928">
          <cell r="H10928" t="str">
            <v>2R327.2</v>
          </cell>
          <cell r="I10928" t="str">
            <v>SG2_SRC_DVDD33</v>
          </cell>
        </row>
        <row r="10929">
          <cell r="H10929" t="str">
            <v>2R328.1</v>
          </cell>
          <cell r="I10929" t="str">
            <v>S2_2_GPIOA1</v>
          </cell>
        </row>
        <row r="10930">
          <cell r="H10930" t="str">
            <v>2R328.2</v>
          </cell>
          <cell r="I10930" t="str">
            <v>SG2_SRC_DVDD33</v>
          </cell>
        </row>
        <row r="10931">
          <cell r="H10931" t="str">
            <v>2R330.1</v>
          </cell>
          <cell r="I10931" t="str">
            <v>S2_HL_GPIOB0</v>
          </cell>
        </row>
        <row r="10932">
          <cell r="H10932" t="str">
            <v>2R330.2</v>
          </cell>
          <cell r="I10932" t="str">
            <v>SG2_SRC_DVDD33</v>
          </cell>
        </row>
        <row r="10933">
          <cell r="H10933" t="str">
            <v>2R331.1</v>
          </cell>
          <cell r="I10933" t="str">
            <v>S2_HL_GPIOB1</v>
          </cell>
        </row>
        <row r="10934">
          <cell r="H10934" t="str">
            <v>2R331.2</v>
          </cell>
          <cell r="I10934" t="str">
            <v>SG2_SRC_DVDD33</v>
          </cell>
        </row>
        <row r="10935">
          <cell r="H10935" t="str">
            <v>2R332.1</v>
          </cell>
          <cell r="I10935" t="str">
            <v>DGND</v>
          </cell>
        </row>
        <row r="10936">
          <cell r="H10936" t="str">
            <v>2R332.2</v>
          </cell>
          <cell r="I10936" t="str">
            <v>S2_HL_GPIOB0</v>
          </cell>
        </row>
        <row r="10937">
          <cell r="H10937" t="str">
            <v>2R333.1</v>
          </cell>
          <cell r="I10937" t="str">
            <v>DGND</v>
          </cell>
        </row>
        <row r="10938">
          <cell r="H10938" t="str">
            <v>2R333.2</v>
          </cell>
          <cell r="I10938" t="str">
            <v>S2_HL_GPIOB1</v>
          </cell>
        </row>
        <row r="10939">
          <cell r="H10939" t="str">
            <v>2R360.1</v>
          </cell>
          <cell r="I10939" t="str">
            <v>S2_INH</v>
          </cell>
        </row>
        <row r="10940">
          <cell r="H10940" t="str">
            <v>2R360.2</v>
          </cell>
          <cell r="I10940" t="str">
            <v>S2_INH_DIV2</v>
          </cell>
        </row>
        <row r="10941">
          <cell r="H10941" t="str">
            <v>2R361.1</v>
          </cell>
          <cell r="I10941" t="str">
            <v>S2_INH_DIV2</v>
          </cell>
        </row>
        <row r="10942">
          <cell r="H10942" t="str">
            <v>2R361.2</v>
          </cell>
          <cell r="I10942" t="str">
            <v>S2_INH_GND</v>
          </cell>
        </row>
        <row r="10943">
          <cell r="H10943" t="str">
            <v>2R362.1</v>
          </cell>
          <cell r="I10943" t="str">
            <v>S2_1_INH</v>
          </cell>
        </row>
        <row r="10944">
          <cell r="H10944" t="str">
            <v>2R362.2</v>
          </cell>
          <cell r="I10944" t="str">
            <v>S2_BPMUINH_HSD141</v>
          </cell>
        </row>
        <row r="10945">
          <cell r="H10945" t="str">
            <v>2R416.1</v>
          </cell>
          <cell r="I10945" t="str">
            <v>S2_1_DISB</v>
          </cell>
        </row>
        <row r="10946">
          <cell r="H10946" t="str">
            <v>2R416.2</v>
          </cell>
          <cell r="I10946" t="str">
            <v>VDD33_ATX</v>
          </cell>
        </row>
        <row r="10947">
          <cell r="H10947" t="str">
            <v>2R417.1</v>
          </cell>
          <cell r="I10947" t="str">
            <v>S2_1_RESETB</v>
          </cell>
        </row>
        <row r="10948">
          <cell r="H10948" t="str">
            <v>2R417.2</v>
          </cell>
          <cell r="I10948" t="str">
            <v>VDD33_ATX</v>
          </cell>
        </row>
        <row r="10949">
          <cell r="H10949" t="str">
            <v>2R434.1</v>
          </cell>
          <cell r="I10949" t="str">
            <v>S2_RTT</v>
          </cell>
        </row>
        <row r="10950">
          <cell r="H10950" t="str">
            <v>2R434.2</v>
          </cell>
          <cell r="I10950" t="str">
            <v>S2_R_RTT</v>
          </cell>
        </row>
        <row r="10951">
          <cell r="H10951" t="str">
            <v>2R550.1</v>
          </cell>
          <cell r="I10951" t="str">
            <v>DGND</v>
          </cell>
        </row>
        <row r="10952">
          <cell r="H10952" t="str">
            <v>2R550.2</v>
          </cell>
          <cell r="I10952" t="str">
            <v>S2_1_GPIOA_3</v>
          </cell>
        </row>
        <row r="10953">
          <cell r="H10953" t="str">
            <v>2R551.1</v>
          </cell>
          <cell r="I10953" t="str">
            <v>S2_1_GPIOA_3</v>
          </cell>
        </row>
        <row r="10954">
          <cell r="H10954" t="str">
            <v>2R551.2</v>
          </cell>
          <cell r="I10954" t="str">
            <v>VDD33_ATX</v>
          </cell>
        </row>
        <row r="10955">
          <cell r="H10955" t="str">
            <v>2RD81.1</v>
          </cell>
          <cell r="I10955" t="str">
            <v>S2_GPIOA_0</v>
          </cell>
        </row>
        <row r="10956">
          <cell r="H10956" t="str">
            <v>2RD81.2</v>
          </cell>
          <cell r="I10956" t="str">
            <v>S2_SCANB_HSD085</v>
          </cell>
        </row>
        <row r="10957">
          <cell r="H10957" t="str">
            <v>2RD82.1</v>
          </cell>
          <cell r="I10957" t="str">
            <v>S2_GPIOA_2</v>
          </cell>
        </row>
        <row r="10958">
          <cell r="H10958" t="str">
            <v>2RD82.2</v>
          </cell>
          <cell r="I10958" t="str">
            <v>S2_R_GPIOA_2</v>
          </cell>
        </row>
        <row r="10959">
          <cell r="H10959" t="str">
            <v>2RD83.1</v>
          </cell>
          <cell r="I10959" t="str">
            <v>S2_GPIOA_1</v>
          </cell>
        </row>
        <row r="10960">
          <cell r="H10960" t="str">
            <v>2RD83.2</v>
          </cell>
          <cell r="I10960" t="str">
            <v>S2_R_GPIOA_1</v>
          </cell>
        </row>
        <row r="10961">
          <cell r="H10961" t="str">
            <v>2RD84.1</v>
          </cell>
          <cell r="I10961" t="str">
            <v>S2_GPIOA_3</v>
          </cell>
        </row>
        <row r="10962">
          <cell r="H10962" t="str">
            <v>2RD84.2</v>
          </cell>
          <cell r="I10962" t="str">
            <v>S2_R_GPIOA_3</v>
          </cell>
        </row>
        <row r="10963">
          <cell r="H10963" t="str">
            <v>2RD85.1</v>
          </cell>
          <cell r="I10963" t="str">
            <v>S2_GPIOB_0</v>
          </cell>
        </row>
        <row r="10964">
          <cell r="H10964" t="str">
            <v>2RD85.2</v>
          </cell>
          <cell r="I10964" t="str">
            <v>S2_R_GPIOB_0</v>
          </cell>
        </row>
        <row r="10965">
          <cell r="H10965" t="str">
            <v>2RD86.1</v>
          </cell>
          <cell r="I10965" t="str">
            <v>S2_GPIOB_1</v>
          </cell>
        </row>
        <row r="10966">
          <cell r="H10966" t="str">
            <v>2RD86.2</v>
          </cell>
          <cell r="I10966" t="str">
            <v>S2_R_GPIOB_1</v>
          </cell>
        </row>
        <row r="10967">
          <cell r="H10967" t="str">
            <v>2RD87.1</v>
          </cell>
          <cell r="I10967" t="str">
            <v>S2_P5_LED</v>
          </cell>
        </row>
        <row r="10968">
          <cell r="H10968" t="str">
            <v>2RD87.2</v>
          </cell>
          <cell r="I10968" t="str">
            <v>S2_SCAND_HSD275</v>
          </cell>
        </row>
        <row r="10969">
          <cell r="H10969" t="str">
            <v>2RD88.1</v>
          </cell>
          <cell r="I10969" t="str">
            <v>S2_FE_LED0</v>
          </cell>
        </row>
        <row r="10970">
          <cell r="H10970" t="str">
            <v>2RD88.2</v>
          </cell>
          <cell r="I10970" t="str">
            <v>S2_SCANC_HSD280</v>
          </cell>
        </row>
        <row r="10971">
          <cell r="H10971" t="str">
            <v>2RD89.1</v>
          </cell>
          <cell r="I10971" t="str">
            <v>S2_FE_LED1</v>
          </cell>
        </row>
        <row r="10972">
          <cell r="H10972" t="str">
            <v>2RD89.2</v>
          </cell>
          <cell r="I10972" t="str">
            <v>S2_SCANC_HSD281</v>
          </cell>
        </row>
        <row r="10973">
          <cell r="H10973" t="str">
            <v>2RD90.1</v>
          </cell>
          <cell r="I10973" t="str">
            <v>S2_P0_LED</v>
          </cell>
        </row>
        <row r="10974">
          <cell r="H10974" t="str">
            <v>2RD90.2</v>
          </cell>
          <cell r="I10974" t="str">
            <v>S2_SCAND_HSD270</v>
          </cell>
        </row>
        <row r="10975">
          <cell r="H10975" t="str">
            <v>2RD92.1</v>
          </cell>
          <cell r="I10975" t="str">
            <v>S2_P6_LED</v>
          </cell>
        </row>
        <row r="10976">
          <cell r="H10976" t="str">
            <v>2RD92.2</v>
          </cell>
          <cell r="I10976" t="str">
            <v>S2_SCAND_HSD276</v>
          </cell>
        </row>
        <row r="10977">
          <cell r="H10977" t="str">
            <v>2RD95.1</v>
          </cell>
          <cell r="I10977" t="str">
            <v>S2_P1_LED</v>
          </cell>
        </row>
        <row r="10978">
          <cell r="H10978" t="str">
            <v>2RD95.2</v>
          </cell>
          <cell r="I10978" t="str">
            <v>S2_SCANC_HSD271</v>
          </cell>
        </row>
        <row r="10979">
          <cell r="H10979" t="str">
            <v>2RD96.1</v>
          </cell>
          <cell r="I10979" t="str">
            <v>S2_P2_LED</v>
          </cell>
        </row>
        <row r="10980">
          <cell r="H10980" t="str">
            <v>2RD96.2</v>
          </cell>
          <cell r="I10980" t="str">
            <v>S2_SCAND_HSD272</v>
          </cell>
        </row>
        <row r="10981">
          <cell r="H10981" t="str">
            <v>2RD98.1</v>
          </cell>
          <cell r="I10981" t="str">
            <v>S2_GPIOC_0</v>
          </cell>
        </row>
        <row r="10982">
          <cell r="H10982" t="str">
            <v>2RD98.2</v>
          </cell>
          <cell r="I10982" t="str">
            <v>S2_SCANB_HSD079</v>
          </cell>
        </row>
        <row r="10983">
          <cell r="H10983" t="str">
            <v>2RD99.1</v>
          </cell>
          <cell r="I10983" t="str">
            <v>S2_GPIOC_1</v>
          </cell>
        </row>
        <row r="10984">
          <cell r="H10984" t="str">
            <v>2RD99.2</v>
          </cell>
          <cell r="I10984" t="str">
            <v>S2_SCANB_HSD066</v>
          </cell>
        </row>
        <row r="10985">
          <cell r="H10985" t="str">
            <v>2RQ6.1</v>
          </cell>
          <cell r="I10985" t="str">
            <v>S2_QB_K6</v>
          </cell>
        </row>
        <row r="10986">
          <cell r="H10986" t="str">
            <v>2RQ6.2</v>
          </cell>
          <cell r="I10986" t="str">
            <v>SC_HSD_K6</v>
          </cell>
        </row>
        <row r="10987">
          <cell r="H10987" t="str">
            <v>2RQ35.1</v>
          </cell>
          <cell r="I10987" t="str">
            <v>S2_QB_K35</v>
          </cell>
        </row>
        <row r="10988">
          <cell r="H10988" t="str">
            <v>2RQ35.2</v>
          </cell>
          <cell r="I10988" t="str">
            <v>SC_HSD_K35</v>
          </cell>
        </row>
        <row r="10989">
          <cell r="H10989" t="str">
            <v>2RQ36.1</v>
          </cell>
          <cell r="I10989" t="str">
            <v>S2_QB_K36</v>
          </cell>
        </row>
        <row r="10990">
          <cell r="H10990" t="str">
            <v>2RQ36.2</v>
          </cell>
          <cell r="I10990" t="str">
            <v>SC_HSD_K36</v>
          </cell>
        </row>
        <row r="10991">
          <cell r="H10991" t="str">
            <v>2RQ37.1</v>
          </cell>
          <cell r="I10991" t="str">
            <v>S2_QB_K37</v>
          </cell>
        </row>
        <row r="10992">
          <cell r="H10992" t="str">
            <v>2RQ37.2</v>
          </cell>
          <cell r="I10992" t="str">
            <v>SC_HSD_K37</v>
          </cell>
        </row>
        <row r="10993">
          <cell r="H10993" t="str">
            <v>2RQ38.1</v>
          </cell>
          <cell r="I10993" t="str">
            <v>S2_QB_K38</v>
          </cell>
        </row>
        <row r="10994">
          <cell r="H10994" t="str">
            <v>2RQ38.2</v>
          </cell>
          <cell r="I10994" t="str">
            <v>SC_HSD_K38</v>
          </cell>
        </row>
        <row r="10995">
          <cell r="H10995" t="str">
            <v>2RQ41.1</v>
          </cell>
          <cell r="I10995" t="str">
            <v>S2_QB_K41</v>
          </cell>
        </row>
        <row r="10996">
          <cell r="H10996" t="str">
            <v>2RQ41.2</v>
          </cell>
          <cell r="I10996" t="str">
            <v>SC_HSD_K41</v>
          </cell>
        </row>
        <row r="10997">
          <cell r="H10997" t="str">
            <v>2RQ51.1</v>
          </cell>
          <cell r="I10997" t="str">
            <v>S2_QB_K51</v>
          </cell>
        </row>
        <row r="10998">
          <cell r="H10998" t="str">
            <v>2RQ51.2</v>
          </cell>
          <cell r="I10998" t="str">
            <v>SC_HSD_K51</v>
          </cell>
        </row>
        <row r="10999">
          <cell r="H10999" t="str">
            <v>2RQ124.1</v>
          </cell>
          <cell r="I10999" t="str">
            <v>S2_QB_K124</v>
          </cell>
        </row>
        <row r="11000">
          <cell r="H11000" t="str">
            <v>2RQ124.2</v>
          </cell>
          <cell r="I11000" t="str">
            <v>SC_HSD_K124</v>
          </cell>
        </row>
        <row r="11001">
          <cell r="H11001" t="str">
            <v>S2_GPIOA1_2.1</v>
          </cell>
          <cell r="I11001" t="str">
            <v>S2_HL_GPIOA_1</v>
          </cell>
        </row>
        <row r="11002">
          <cell r="H11002" t="str">
            <v>S2_GPIOA1_2.2</v>
          </cell>
          <cell r="I11002" t="str">
            <v>DGND</v>
          </cell>
        </row>
        <row r="11003">
          <cell r="H11003" t="str">
            <v>S2_GPIOA1_2.3</v>
          </cell>
          <cell r="I11003" t="str">
            <v>S2_HL_GPIOA_2</v>
          </cell>
        </row>
        <row r="11004">
          <cell r="H11004" t="str">
            <v>S2_GPIOA1_2.4</v>
          </cell>
          <cell r="I11004" t="str">
            <v>DGND</v>
          </cell>
        </row>
        <row r="11005">
          <cell r="H11005" t="str">
            <v>SITE2.B16</v>
          </cell>
          <cell r="I11005" t="str">
            <v>S2_AT-</v>
          </cell>
        </row>
        <row r="11006">
          <cell r="H11006" t="str">
            <v>SITE2.B15</v>
          </cell>
          <cell r="I11006" t="str">
            <v>S2_AT+</v>
          </cell>
        </row>
        <row r="11007">
          <cell r="H11007" t="str">
            <v>SITE2.R1</v>
          </cell>
          <cell r="I11007" t="str">
            <v>S2_DISB</v>
          </cell>
        </row>
        <row r="11008">
          <cell r="H11008" t="str">
            <v>SITE2.N15</v>
          </cell>
          <cell r="I11008" t="str">
            <v>S2_FE_LED0</v>
          </cell>
        </row>
        <row r="11009">
          <cell r="H11009" t="str">
            <v>SITE2.P15</v>
          </cell>
          <cell r="I11009" t="str">
            <v>S2_FE_LED1</v>
          </cell>
        </row>
        <row r="11010">
          <cell r="H11010" t="str">
            <v>SITE2.L1</v>
          </cell>
          <cell r="I11010" t="str">
            <v>S2_GPIOA_0</v>
          </cell>
        </row>
        <row r="11011">
          <cell r="H11011" t="str">
            <v>SITE2.M1</v>
          </cell>
          <cell r="I11011" t="str">
            <v>S2_GPIOA_1</v>
          </cell>
        </row>
        <row r="11012">
          <cell r="H11012" t="str">
            <v>SITE2.N1</v>
          </cell>
          <cell r="I11012" t="str">
            <v>S2_GPIOA_2</v>
          </cell>
        </row>
        <row r="11013">
          <cell r="H11013" t="str">
            <v>SITE2.P1</v>
          </cell>
          <cell r="I11013" t="str">
            <v>S2_GPIOA_3</v>
          </cell>
        </row>
        <row r="11014">
          <cell r="H11014" t="str">
            <v>SITE2.L2</v>
          </cell>
          <cell r="I11014" t="str">
            <v>S2_GPIOB_0</v>
          </cell>
        </row>
        <row r="11015">
          <cell r="H11015" t="str">
            <v>SITE2.M2</v>
          </cell>
          <cell r="I11015" t="str">
            <v>S2_GPIOB_1</v>
          </cell>
        </row>
        <row r="11016">
          <cell r="H11016" t="str">
            <v>SITE2.N2</v>
          </cell>
          <cell r="I11016" t="str">
            <v>S2_DCH_GPIOB_2</v>
          </cell>
        </row>
        <row r="11017">
          <cell r="H11017" t="str">
            <v>SITE2.L4</v>
          </cell>
          <cell r="I11017" t="str">
            <v>S2_GPIOC_0</v>
          </cell>
        </row>
        <row r="11018">
          <cell r="H11018" t="str">
            <v>SITE2.L5</v>
          </cell>
          <cell r="I11018" t="str">
            <v>S2_GPIOC_1</v>
          </cell>
        </row>
        <row r="11019">
          <cell r="H11019" t="str">
            <v>SITE2.M4</v>
          </cell>
          <cell r="I11019" t="str">
            <v>S2_DCH_GPIOC_2</v>
          </cell>
        </row>
        <row r="11020">
          <cell r="H11020" t="str">
            <v>SITE2.M5</v>
          </cell>
          <cell r="I11020" t="str">
            <v>S2_DCH_GPIOC_3</v>
          </cell>
        </row>
        <row r="11021">
          <cell r="H11021" t="str">
            <v>SITE2.N4</v>
          </cell>
          <cell r="I11021" t="str">
            <v>S2_DCH_GPIOC_4</v>
          </cell>
        </row>
        <row r="11022">
          <cell r="H11022" t="str">
            <v>SITE2.N5</v>
          </cell>
          <cell r="I11022" t="str">
            <v>S2_DCH_GPIOC_5</v>
          </cell>
        </row>
        <row r="11023">
          <cell r="H11023" t="str">
            <v>SITE2.P4</v>
          </cell>
          <cell r="I11023" t="str">
            <v>S2_GPIOD_0</v>
          </cell>
        </row>
        <row r="11024">
          <cell r="H11024" t="str">
            <v>SITE2.P5</v>
          </cell>
          <cell r="I11024" t="str">
            <v>S2_GPIOD_1</v>
          </cell>
        </row>
        <row r="11025">
          <cell r="H11025" t="str">
            <v>SITE2.R9</v>
          </cell>
          <cell r="I11025" t="str">
            <v>S2_DCH_GPIOD_2</v>
          </cell>
        </row>
        <row r="11026">
          <cell r="H11026" t="str">
            <v>SITE2.R7</v>
          </cell>
          <cell r="I11026" t="str">
            <v>S2_DCH_GPIOE_0</v>
          </cell>
        </row>
        <row r="11027">
          <cell r="H11027" t="str">
            <v>SITE2.R8</v>
          </cell>
          <cell r="I11027" t="str">
            <v>S2_DCH_GPIOE_1</v>
          </cell>
        </row>
        <row r="11028">
          <cell r="H11028" t="str">
            <v>SITE2.N7</v>
          </cell>
          <cell r="I11028" t="str">
            <v>S2_DCH_GPIOE_2</v>
          </cell>
        </row>
        <row r="11029">
          <cell r="H11029" t="str">
            <v>SITE2.M7</v>
          </cell>
          <cell r="I11029" t="str">
            <v>S2_DCH_GPIOE_3</v>
          </cell>
        </row>
        <row r="11030">
          <cell r="H11030" t="str">
            <v>SITE2.N8</v>
          </cell>
          <cell r="I11030" t="str">
            <v>S2_DCH_GPIOE_4</v>
          </cell>
        </row>
        <row r="11031">
          <cell r="H11031" t="str">
            <v>SITE2.M8</v>
          </cell>
          <cell r="I11031" t="str">
            <v>S2_DCH_GPIOF_0</v>
          </cell>
        </row>
        <row r="11032">
          <cell r="H11032" t="str">
            <v>SITE2.L8</v>
          </cell>
          <cell r="I11032" t="str">
            <v>S2_DCH_GPIOF_1</v>
          </cell>
        </row>
        <row r="11033">
          <cell r="H11033" t="str">
            <v>SITE2.K8</v>
          </cell>
          <cell r="I11033" t="str">
            <v>S2_DCH_GPIOF_2</v>
          </cell>
        </row>
        <row r="11034">
          <cell r="H11034" t="str">
            <v>SITE2.J8</v>
          </cell>
          <cell r="I11034" t="str">
            <v>S2_DCH_GPIOF_3</v>
          </cell>
        </row>
        <row r="11035">
          <cell r="H11035" t="str">
            <v>SITE2.N9</v>
          </cell>
          <cell r="I11035" t="str">
            <v>S2_DCH_GPIOF_4</v>
          </cell>
        </row>
        <row r="11036">
          <cell r="H11036" t="str">
            <v>SITE2.J4</v>
          </cell>
          <cell r="I11036" t="str">
            <v>S2_INH</v>
          </cell>
        </row>
        <row r="11037">
          <cell r="H11037" t="str">
            <v>SITE2.H15</v>
          </cell>
          <cell r="I11037" t="str">
            <v>S2_P0_LED</v>
          </cell>
        </row>
        <row r="11038">
          <cell r="H11038" t="str">
            <v>SITE2.J16</v>
          </cell>
          <cell r="I11038" t="str">
            <v>S2_P1_LED</v>
          </cell>
        </row>
        <row r="11039">
          <cell r="H11039" t="str">
            <v>SITE2.J15</v>
          </cell>
          <cell r="I11039" t="str">
            <v>S2_P2_LED</v>
          </cell>
        </row>
        <row r="11040">
          <cell r="H11040" t="str">
            <v>SITE2.K15</v>
          </cell>
          <cell r="I11040" t="str">
            <v>S2_DCH_P3_LED</v>
          </cell>
        </row>
        <row r="11041">
          <cell r="H11041" t="str">
            <v>SITE2.L15</v>
          </cell>
          <cell r="I11041" t="str">
            <v>S2_P5_LED</v>
          </cell>
        </row>
        <row r="11042">
          <cell r="H11042" t="str">
            <v>SITE2.M15</v>
          </cell>
          <cell r="I11042" t="str">
            <v>S2_P6_LED</v>
          </cell>
        </row>
        <row r="11043">
          <cell r="H11043" t="str">
            <v>SITE2.T1</v>
          </cell>
          <cell r="I11043" t="str">
            <v>S2_RESETB</v>
          </cell>
        </row>
        <row r="11044">
          <cell r="H11044" t="str">
            <v>SITE2.A10</v>
          </cell>
          <cell r="I11044" t="str">
            <v>S2_HSD114</v>
          </cell>
        </row>
        <row r="11045">
          <cell r="H11045" t="str">
            <v>SITE2.D11</v>
          </cell>
          <cell r="I11045" t="str">
            <v>S2_RTT</v>
          </cell>
        </row>
        <row r="11046">
          <cell r="H11046" t="str">
            <v>2GOLDEN0.B16</v>
          </cell>
          <cell r="I11046" t="str">
            <v>SG2_AT-</v>
          </cell>
        </row>
        <row r="11047">
          <cell r="H11047" t="str">
            <v>2GOLDEN0.B15</v>
          </cell>
          <cell r="I11047" t="str">
            <v>SG2_AT+</v>
          </cell>
        </row>
        <row r="11048">
          <cell r="H11048" t="str">
            <v>2GOLDEN0.R1</v>
          </cell>
          <cell r="I11048" t="str">
            <v>SG2_DISB</v>
          </cell>
        </row>
        <row r="11049">
          <cell r="H11049" t="str">
            <v>2GOLDEN0.N15</v>
          </cell>
          <cell r="I11049" t="str">
            <v>SG2_FE_LED0</v>
          </cell>
        </row>
        <row r="11050">
          <cell r="H11050" t="str">
            <v>2GOLDEN0.P15</v>
          </cell>
          <cell r="I11050" t="str">
            <v>SG2_FE_LED1</v>
          </cell>
        </row>
        <row r="11051">
          <cell r="H11051" t="str">
            <v>2GOLDEN0.L1</v>
          </cell>
          <cell r="I11051" t="str">
            <v>SG2_GPIOA_0</v>
          </cell>
        </row>
        <row r="11052">
          <cell r="H11052" t="str">
            <v>2GOLDEN0.M1</v>
          </cell>
          <cell r="I11052" t="str">
            <v>SG2_GPIOA_1</v>
          </cell>
        </row>
        <row r="11053">
          <cell r="H11053" t="str">
            <v>2GOLDEN0.N1</v>
          </cell>
          <cell r="I11053" t="str">
            <v>SG2_GPIOA_2</v>
          </cell>
        </row>
        <row r="11054">
          <cell r="H11054" t="str">
            <v>2GOLDEN0.P1</v>
          </cell>
          <cell r="I11054" t="str">
            <v>SG2_GPIOA_3</v>
          </cell>
        </row>
        <row r="11055">
          <cell r="H11055" t="str">
            <v>2GOLDEN0.L2</v>
          </cell>
          <cell r="I11055" t="str">
            <v>SG2_GPIOB_0</v>
          </cell>
        </row>
        <row r="11056">
          <cell r="H11056" t="str">
            <v>2GOLDEN0.M2</v>
          </cell>
          <cell r="I11056" t="str">
            <v>SG2_GPIOB_1</v>
          </cell>
        </row>
        <row r="11057">
          <cell r="H11057" t="str">
            <v>2GOLDEN0.N2</v>
          </cell>
          <cell r="I11057" t="str">
            <v>SG2_GPIOB_2</v>
          </cell>
        </row>
        <row r="11058">
          <cell r="H11058" t="str">
            <v>2GOLDEN0.L4</v>
          </cell>
          <cell r="I11058" t="str">
            <v>SG2_GPIOC_0</v>
          </cell>
        </row>
        <row r="11059">
          <cell r="H11059" t="str">
            <v>2GOLDEN0.L5</v>
          </cell>
          <cell r="I11059" t="str">
            <v>SG2_GPIOC_1</v>
          </cell>
        </row>
        <row r="11060">
          <cell r="H11060" t="str">
            <v>2GOLDEN0.M4</v>
          </cell>
          <cell r="I11060" t="str">
            <v>SG2_GPIOC_2</v>
          </cell>
        </row>
        <row r="11061">
          <cell r="H11061" t="str">
            <v>2GOLDEN0.M5</v>
          </cell>
          <cell r="I11061" t="str">
            <v>SG2_GPIOC_3</v>
          </cell>
        </row>
        <row r="11062">
          <cell r="H11062" t="str">
            <v>2GOLDEN0.N4</v>
          </cell>
          <cell r="I11062" t="str">
            <v>SG2_GPIOC_4</v>
          </cell>
        </row>
        <row r="11063">
          <cell r="H11063" t="str">
            <v>2GOLDEN0.N5</v>
          </cell>
          <cell r="I11063" t="str">
            <v>SG2_GPIOC_5</v>
          </cell>
        </row>
        <row r="11064">
          <cell r="H11064" t="str">
            <v>2GOLDEN0.P4</v>
          </cell>
          <cell r="I11064" t="str">
            <v>SG2_GPIOD_0</v>
          </cell>
        </row>
        <row r="11065">
          <cell r="H11065" t="str">
            <v>2GOLDEN0.P5</v>
          </cell>
          <cell r="I11065" t="str">
            <v>SG2_GPIOD_1</v>
          </cell>
        </row>
        <row r="11066">
          <cell r="H11066" t="str">
            <v>2GOLDEN0.R9</v>
          </cell>
          <cell r="I11066" t="str">
            <v>SG2_GPIOD_2</v>
          </cell>
        </row>
        <row r="11067">
          <cell r="H11067" t="str">
            <v>2GOLDEN0.R7</v>
          </cell>
          <cell r="I11067" t="str">
            <v>SG2_GPIOE_0</v>
          </cell>
        </row>
        <row r="11068">
          <cell r="H11068" t="str">
            <v>2GOLDEN0.R8</v>
          </cell>
          <cell r="I11068" t="str">
            <v>SG2_GPIOE_1</v>
          </cell>
        </row>
        <row r="11069">
          <cell r="H11069" t="str">
            <v>2GOLDEN0.N7</v>
          </cell>
          <cell r="I11069" t="str">
            <v>SG2_GPIOE_2</v>
          </cell>
        </row>
        <row r="11070">
          <cell r="H11070" t="str">
            <v>2GOLDEN0.M7</v>
          </cell>
          <cell r="I11070" t="str">
            <v>SG2_GPIOE_3</v>
          </cell>
        </row>
        <row r="11071">
          <cell r="H11071" t="str">
            <v>2GOLDEN0.N8</v>
          </cell>
          <cell r="I11071" t="str">
            <v>SG2_GPIOE_4</v>
          </cell>
        </row>
        <row r="11072">
          <cell r="H11072" t="str">
            <v>2GOLDEN0.M8</v>
          </cell>
          <cell r="I11072" t="str">
            <v>SG2_GPIOF_0</v>
          </cell>
        </row>
        <row r="11073">
          <cell r="H11073" t="str">
            <v>2GOLDEN0.L8</v>
          </cell>
          <cell r="I11073" t="str">
            <v>SG2_GPIOF_1</v>
          </cell>
        </row>
        <row r="11074">
          <cell r="H11074" t="str">
            <v>2GOLDEN0.K8</v>
          </cell>
          <cell r="I11074" t="str">
            <v>SG2_GPIOF_2</v>
          </cell>
        </row>
        <row r="11075">
          <cell r="H11075" t="str">
            <v>2GOLDEN0.J8</v>
          </cell>
          <cell r="I11075" t="str">
            <v>SG2_GPIOF_3</v>
          </cell>
        </row>
        <row r="11076">
          <cell r="H11076" t="str">
            <v>2GOLDEN0.N9</v>
          </cell>
          <cell r="I11076" t="str">
            <v>SG2_GPIOF_4</v>
          </cell>
        </row>
        <row r="11077">
          <cell r="H11077" t="str">
            <v>2GOLDEN0.J4</v>
          </cell>
          <cell r="I11077" t="str">
            <v>SG2_INH</v>
          </cell>
        </row>
        <row r="11078">
          <cell r="H11078" t="str">
            <v>2GOLDEN0.H15</v>
          </cell>
          <cell r="I11078" t="str">
            <v>SG2_P0_LED</v>
          </cell>
        </row>
        <row r="11079">
          <cell r="H11079" t="str">
            <v>2GOLDEN0.J16</v>
          </cell>
          <cell r="I11079" t="str">
            <v>SG2_P1_LED</v>
          </cell>
        </row>
        <row r="11080">
          <cell r="H11080" t="str">
            <v>2GOLDEN0.J15</v>
          </cell>
          <cell r="I11080" t="str">
            <v>SG2_P2_LED</v>
          </cell>
        </row>
        <row r="11081">
          <cell r="H11081" t="str">
            <v>2GOLDEN0.K15</v>
          </cell>
          <cell r="I11081" t="str">
            <v>SG2_P3_LED</v>
          </cell>
        </row>
        <row r="11082">
          <cell r="H11082" t="str">
            <v>2GOLDEN0.L15</v>
          </cell>
          <cell r="I11082" t="str">
            <v>SG2_P5_LED</v>
          </cell>
        </row>
        <row r="11083">
          <cell r="H11083" t="str">
            <v>2GOLDEN0.M15</v>
          </cell>
          <cell r="I11083" t="str">
            <v>SG2_P6_LED</v>
          </cell>
        </row>
        <row r="11084">
          <cell r="H11084" t="str">
            <v>2GOLDEN0.T1</v>
          </cell>
          <cell r="I11084" t="str">
            <v>SG2_RESETB</v>
          </cell>
        </row>
        <row r="11085">
          <cell r="H11085" t="str">
            <v>2GOLDEN0.A10</v>
          </cell>
          <cell r="I11085" t="str">
            <v>SG2_RSET</v>
          </cell>
        </row>
        <row r="11086">
          <cell r="H11086" t="str">
            <v>2GOLDEN0.D11</v>
          </cell>
          <cell r="I11086" t="str">
            <v>SG2_RTT</v>
          </cell>
        </row>
        <row r="11087">
          <cell r="H11087" t="str">
            <v>2R24.1</v>
          </cell>
          <cell r="I11087" t="str">
            <v>SG2_INH</v>
          </cell>
        </row>
        <row r="11088">
          <cell r="H11088" t="str">
            <v>2R24.2</v>
          </cell>
          <cell r="I11088" t="str">
            <v>DGND</v>
          </cell>
        </row>
        <row r="11089">
          <cell r="H11089" t="str">
            <v>2R56.1</v>
          </cell>
          <cell r="I11089" t="str">
            <v>SG2_RTT</v>
          </cell>
        </row>
        <row r="11090">
          <cell r="H11090" t="str">
            <v>2R56.2</v>
          </cell>
          <cell r="I11090" t="str">
            <v>DGND</v>
          </cell>
        </row>
        <row r="11091">
          <cell r="H11091" t="str">
            <v>2R60.1</v>
          </cell>
          <cell r="I11091" t="str">
            <v>SG2_GPIOA_3</v>
          </cell>
        </row>
        <row r="11092">
          <cell r="H11092" t="str">
            <v>2R60.2</v>
          </cell>
          <cell r="I11092" t="str">
            <v>SG2_SRC_DVDD33</v>
          </cell>
        </row>
        <row r="11093">
          <cell r="H11093" t="str">
            <v>2R61.1</v>
          </cell>
          <cell r="I11093" t="str">
            <v>SG2_GPIOB_0</v>
          </cell>
        </row>
        <row r="11094">
          <cell r="H11094" t="str">
            <v>2R61.2</v>
          </cell>
          <cell r="I11094" t="str">
            <v>SG2_SRC_DVDD33</v>
          </cell>
        </row>
        <row r="11095">
          <cell r="H11095" t="str">
            <v>2R62.1</v>
          </cell>
          <cell r="I11095" t="str">
            <v>SG2_GPIOB_1</v>
          </cell>
        </row>
        <row r="11096">
          <cell r="H11096" t="str">
            <v>2R62.2</v>
          </cell>
          <cell r="I11096" t="str">
            <v>DGND</v>
          </cell>
        </row>
        <row r="11097">
          <cell r="H11097" t="str">
            <v>2R63.1</v>
          </cell>
          <cell r="I11097" t="str">
            <v>SG2_GPIOC_0</v>
          </cell>
        </row>
        <row r="11098">
          <cell r="H11098" t="str">
            <v>2R63.2</v>
          </cell>
          <cell r="I11098" t="str">
            <v>SG2_SRC_DVDD33</v>
          </cell>
        </row>
        <row r="11099">
          <cell r="H11099" t="str">
            <v>2R64.1</v>
          </cell>
          <cell r="I11099" t="str">
            <v>SG2_GPIOC_1</v>
          </cell>
        </row>
        <row r="11100">
          <cell r="H11100" t="str">
            <v>2R64.2</v>
          </cell>
          <cell r="I11100" t="str">
            <v>SG2_SRC_DVDD33</v>
          </cell>
        </row>
        <row r="11101">
          <cell r="H11101" t="str">
            <v>2R66.1</v>
          </cell>
          <cell r="I11101" t="str">
            <v>SG2_GPIOC_2</v>
          </cell>
        </row>
        <row r="11102">
          <cell r="H11102" t="str">
            <v>2R66.2</v>
          </cell>
          <cell r="I11102" t="str">
            <v>SG2_SRC_DVDD33</v>
          </cell>
        </row>
        <row r="11103">
          <cell r="H11103" t="str">
            <v>2R67.1</v>
          </cell>
          <cell r="I11103" t="str">
            <v>SG2_GPIOC_4</v>
          </cell>
        </row>
        <row r="11104">
          <cell r="H11104" t="str">
            <v>2R67.2</v>
          </cell>
          <cell r="I11104" t="str">
            <v>SG2_SRC_DVDD33</v>
          </cell>
        </row>
        <row r="11105">
          <cell r="H11105" t="str">
            <v>2R68.1</v>
          </cell>
          <cell r="I11105" t="str">
            <v>SG2_GPIOC_3</v>
          </cell>
        </row>
        <row r="11106">
          <cell r="H11106" t="str">
            <v>2R68.2</v>
          </cell>
          <cell r="I11106" t="str">
            <v>SG2_SRC_DVDD33</v>
          </cell>
        </row>
        <row r="11107">
          <cell r="H11107" t="str">
            <v>2R69.1</v>
          </cell>
          <cell r="I11107" t="str">
            <v>SG2_RSET</v>
          </cell>
        </row>
        <row r="11108">
          <cell r="H11108" t="str">
            <v>2R69.2</v>
          </cell>
          <cell r="I11108" t="str">
            <v>DGND</v>
          </cell>
        </row>
        <row r="11109">
          <cell r="H11109" t="str">
            <v>2R70.1</v>
          </cell>
          <cell r="I11109" t="str">
            <v>SG2_RESETB</v>
          </cell>
        </row>
        <row r="11110">
          <cell r="H11110" t="str">
            <v>2R70.2</v>
          </cell>
          <cell r="I11110" t="str">
            <v>SG2_SRC_DVDD33</v>
          </cell>
        </row>
        <row r="11111">
          <cell r="H11111" t="str">
            <v>2R71.1</v>
          </cell>
          <cell r="I11111" t="str">
            <v>SG2_DISB</v>
          </cell>
        </row>
        <row r="11112">
          <cell r="H11112" t="str">
            <v>2R71.2</v>
          </cell>
          <cell r="I11112" t="str">
            <v>SG2_SRC_DVDD33</v>
          </cell>
        </row>
        <row r="11113">
          <cell r="H11113" t="str">
            <v>2R263.1</v>
          </cell>
          <cell r="I11113" t="str">
            <v>SG2_GPIOB_1</v>
          </cell>
        </row>
        <row r="11114">
          <cell r="H11114" t="str">
            <v>2R263.2</v>
          </cell>
          <cell r="I11114" t="str">
            <v>SG2_SRC_DVDD33</v>
          </cell>
        </row>
        <row r="11115">
          <cell r="H11115" t="str">
            <v>2R264.1</v>
          </cell>
          <cell r="I11115" t="str">
            <v>SG2_GPIOB_0</v>
          </cell>
        </row>
        <row r="11116">
          <cell r="H11116" t="str">
            <v>2R264.2</v>
          </cell>
          <cell r="I11116" t="str">
            <v>DGND</v>
          </cell>
        </row>
        <row r="11117">
          <cell r="H11117" t="str">
            <v>2R347.1</v>
          </cell>
          <cell r="I11117" t="str">
            <v>SG2_GPIOA_2</v>
          </cell>
        </row>
        <row r="11118">
          <cell r="H11118" t="str">
            <v>2R347.2</v>
          </cell>
          <cell r="I11118" t="str">
            <v>S2_DS_HSD998</v>
          </cell>
        </row>
        <row r="11119">
          <cell r="H11119" t="str">
            <v>2R348.1</v>
          </cell>
          <cell r="I11119" t="str">
            <v>SG2_GPIOA_1</v>
          </cell>
        </row>
        <row r="11120">
          <cell r="H11120" t="str">
            <v>2R348.2</v>
          </cell>
          <cell r="I11120" t="str">
            <v>S2_HSD999</v>
          </cell>
        </row>
        <row r="11121">
          <cell r="H11121" t="str">
            <v>2R350.1</v>
          </cell>
          <cell r="I11121" t="str">
            <v>SG2_SRC_DVDD33</v>
          </cell>
        </row>
        <row r="11122">
          <cell r="H11122" t="str">
            <v>2R350.2</v>
          </cell>
          <cell r="I11122" t="str">
            <v>S2_DS_HSD998</v>
          </cell>
        </row>
        <row r="11123">
          <cell r="H11123" t="str">
            <v>2R351.1</v>
          </cell>
          <cell r="I11123" t="str">
            <v>S2_HSD999</v>
          </cell>
        </row>
        <row r="11124">
          <cell r="H11124" t="str">
            <v>2R351.2</v>
          </cell>
          <cell r="I11124" t="str">
            <v>SG2_SRC_DVDD33</v>
          </cell>
        </row>
        <row r="11125">
          <cell r="H11125" t="str">
            <v>2R552.1</v>
          </cell>
          <cell r="I11125" t="str">
            <v>DGND</v>
          </cell>
        </row>
        <row r="11126">
          <cell r="H11126" t="str">
            <v>2R552.2</v>
          </cell>
          <cell r="I11126" t="str">
            <v>SG2_GPIOA_3</v>
          </cell>
        </row>
        <row r="11127">
          <cell r="H11127" t="str">
            <v>2R553.1</v>
          </cell>
          <cell r="I11127" t="str">
            <v>SG2_GPIOB_2</v>
          </cell>
        </row>
        <row r="11128">
          <cell r="H11128" t="str">
            <v>2R553.2</v>
          </cell>
          <cell r="I11128">
            <v>0</v>
          </cell>
        </row>
        <row r="11129">
          <cell r="H11129" t="str">
            <v>2R554.1</v>
          </cell>
          <cell r="I11129" t="str">
            <v>SG2_GPIOC_5</v>
          </cell>
        </row>
        <row r="11130">
          <cell r="H11130" t="str">
            <v>2R554.2</v>
          </cell>
          <cell r="I11130" t="str">
            <v>SG2_SRC_DVDD33</v>
          </cell>
        </row>
        <row r="11131">
          <cell r="H11131" t="str">
            <v>2R555.1</v>
          </cell>
          <cell r="I11131" t="str">
            <v>SG2_GPIOD_0</v>
          </cell>
        </row>
        <row r="11132">
          <cell r="H11132" t="str">
            <v>2R555.2</v>
          </cell>
          <cell r="I11132">
            <v>0</v>
          </cell>
        </row>
        <row r="11133">
          <cell r="H11133" t="str">
            <v>2R556.1</v>
          </cell>
          <cell r="I11133" t="str">
            <v>SG2_GPIOD_1</v>
          </cell>
        </row>
        <row r="11134">
          <cell r="H11134" t="str">
            <v>2R556.2</v>
          </cell>
          <cell r="I11134">
            <v>0</v>
          </cell>
        </row>
        <row r="11135">
          <cell r="H11135" t="str">
            <v>2R557.1</v>
          </cell>
          <cell r="I11135" t="str">
            <v>SG2_GPIOD_2</v>
          </cell>
        </row>
        <row r="11136">
          <cell r="H11136" t="str">
            <v>2R557.2</v>
          </cell>
          <cell r="I11136">
            <v>0</v>
          </cell>
        </row>
        <row r="11137">
          <cell r="H11137" t="str">
            <v>2R558.1</v>
          </cell>
          <cell r="I11137" t="str">
            <v>SG2_GPIOE_0</v>
          </cell>
        </row>
        <row r="11138">
          <cell r="H11138" t="str">
            <v>2R558.2</v>
          </cell>
          <cell r="I11138">
            <v>0</v>
          </cell>
        </row>
        <row r="11139">
          <cell r="H11139" t="str">
            <v>2R559.1</v>
          </cell>
          <cell r="I11139" t="str">
            <v>SG2_GPIOE_1</v>
          </cell>
        </row>
        <row r="11140">
          <cell r="H11140" t="str">
            <v>2R559.2</v>
          </cell>
          <cell r="I11140">
            <v>0</v>
          </cell>
        </row>
        <row r="11141">
          <cell r="H11141" t="str">
            <v>2R560.1</v>
          </cell>
          <cell r="I11141" t="str">
            <v>SG2_GPIOE_2</v>
          </cell>
        </row>
        <row r="11142">
          <cell r="H11142" t="str">
            <v>2R560.2</v>
          </cell>
          <cell r="I11142">
            <v>0</v>
          </cell>
        </row>
        <row r="11143">
          <cell r="H11143" t="str">
            <v>2R561.1</v>
          </cell>
          <cell r="I11143" t="str">
            <v>SG2_GPIOE_3</v>
          </cell>
        </row>
        <row r="11144">
          <cell r="H11144" t="str">
            <v>2R561.2</v>
          </cell>
          <cell r="I11144">
            <v>0</v>
          </cell>
        </row>
        <row r="11145">
          <cell r="H11145" t="str">
            <v>2R562.1</v>
          </cell>
          <cell r="I11145" t="str">
            <v>SG2_GPIOE_4</v>
          </cell>
        </row>
        <row r="11146">
          <cell r="H11146" t="str">
            <v>2R562.2</v>
          </cell>
          <cell r="I11146">
            <v>0</v>
          </cell>
        </row>
        <row r="11147">
          <cell r="H11147" t="str">
            <v>2R563.1</v>
          </cell>
          <cell r="I11147" t="str">
            <v>SG2_GPIOF_0</v>
          </cell>
        </row>
        <row r="11148">
          <cell r="H11148" t="str">
            <v>2R563.2</v>
          </cell>
          <cell r="I11148" t="str">
            <v>SG2_SRC_DVDD33</v>
          </cell>
        </row>
        <row r="11149">
          <cell r="H11149" t="str">
            <v>2R564.1</v>
          </cell>
          <cell r="I11149" t="str">
            <v>SG2_GPIOF_1</v>
          </cell>
        </row>
        <row r="11150">
          <cell r="H11150" t="str">
            <v>2R564.2</v>
          </cell>
          <cell r="I11150" t="str">
            <v>SG2_SRC_DVDD33</v>
          </cell>
        </row>
        <row r="11151">
          <cell r="H11151" t="str">
            <v>2R565.1</v>
          </cell>
          <cell r="I11151" t="str">
            <v>SG2_GPIOF_2</v>
          </cell>
        </row>
        <row r="11152">
          <cell r="H11152" t="str">
            <v>2R565.2</v>
          </cell>
          <cell r="I11152" t="str">
            <v>SG2_SRC_DVDD33</v>
          </cell>
        </row>
        <row r="11153">
          <cell r="H11153" t="str">
            <v>2R566.1</v>
          </cell>
          <cell r="I11153" t="str">
            <v>SG2_GPIOF_3</v>
          </cell>
        </row>
        <row r="11154">
          <cell r="H11154" t="str">
            <v>2R566.2</v>
          </cell>
          <cell r="I11154" t="str">
            <v>SG2_SRC_DVDD33</v>
          </cell>
        </row>
        <row r="11155">
          <cell r="H11155" t="str">
            <v>2R567.1</v>
          </cell>
          <cell r="I11155" t="str">
            <v>SG2_GPIOF_4</v>
          </cell>
        </row>
        <row r="11156">
          <cell r="H11156" t="str">
            <v>2R567.2</v>
          </cell>
          <cell r="I11156">
            <v>0</v>
          </cell>
        </row>
        <row r="11157">
          <cell r="H11157" t="str">
            <v>2R568.1</v>
          </cell>
          <cell r="I11157" t="str">
            <v>SG2_GPIOC_0</v>
          </cell>
        </row>
        <row r="11158">
          <cell r="H11158" t="str">
            <v>2R568.2</v>
          </cell>
          <cell r="I11158" t="str">
            <v>DGND</v>
          </cell>
        </row>
        <row r="11159">
          <cell r="H11159" t="str">
            <v>2R569.1</v>
          </cell>
          <cell r="I11159" t="str">
            <v>SG2_GPIOC_1</v>
          </cell>
        </row>
        <row r="11160">
          <cell r="H11160" t="str">
            <v>2R569.2</v>
          </cell>
          <cell r="I11160" t="str">
            <v>DGND</v>
          </cell>
        </row>
        <row r="11161">
          <cell r="H11161" t="str">
            <v>2R570.1</v>
          </cell>
          <cell r="I11161" t="str">
            <v>SG2_GPIOC_2</v>
          </cell>
        </row>
        <row r="11162">
          <cell r="H11162" t="str">
            <v>2R570.2</v>
          </cell>
          <cell r="I11162" t="str">
            <v>DGND</v>
          </cell>
        </row>
        <row r="11163">
          <cell r="H11163" t="str">
            <v>2R571.1</v>
          </cell>
          <cell r="I11163" t="str">
            <v>SG2_GPIOC_3</v>
          </cell>
        </row>
        <row r="11164">
          <cell r="H11164" t="str">
            <v>2R571.2</v>
          </cell>
          <cell r="I11164" t="str">
            <v>DGND</v>
          </cell>
        </row>
        <row r="11165">
          <cell r="H11165" t="str">
            <v>2R572.1</v>
          </cell>
          <cell r="I11165" t="str">
            <v>SG2_GPIOC_4</v>
          </cell>
        </row>
        <row r="11166">
          <cell r="H11166" t="str">
            <v>2R572.2</v>
          </cell>
          <cell r="I11166" t="str">
            <v>DGND</v>
          </cell>
        </row>
        <row r="11167">
          <cell r="H11167" t="str">
            <v>2R573.1</v>
          </cell>
          <cell r="I11167" t="str">
            <v>SG2_GPIOC_5</v>
          </cell>
        </row>
        <row r="11168">
          <cell r="H11168" t="str">
            <v>2R573.2</v>
          </cell>
          <cell r="I11168" t="str">
            <v>DGND</v>
          </cell>
        </row>
        <row r="11169">
          <cell r="H11169" t="str">
            <v>2R574.1</v>
          </cell>
          <cell r="I11169" t="str">
            <v>SG2_GPIOF_3</v>
          </cell>
        </row>
        <row r="11170">
          <cell r="H11170" t="str">
            <v>2R574.2</v>
          </cell>
          <cell r="I11170" t="str">
            <v>DGND</v>
          </cell>
        </row>
        <row r="11171">
          <cell r="H11171" t="str">
            <v>2R575.1</v>
          </cell>
          <cell r="I11171" t="str">
            <v>SG2_GPIOF_2</v>
          </cell>
        </row>
        <row r="11172">
          <cell r="H11172" t="str">
            <v>2R575.2</v>
          </cell>
          <cell r="I11172" t="str">
            <v>DGND</v>
          </cell>
        </row>
        <row r="11173">
          <cell r="H11173" t="str">
            <v>2R576.1</v>
          </cell>
          <cell r="I11173" t="str">
            <v>SG2_GPIOF_1</v>
          </cell>
        </row>
        <row r="11174">
          <cell r="H11174" t="str">
            <v>2R576.2</v>
          </cell>
          <cell r="I11174" t="str">
            <v>DGND</v>
          </cell>
        </row>
        <row r="11175">
          <cell r="H11175" t="str">
            <v>2R577.1</v>
          </cell>
          <cell r="I11175" t="str">
            <v>SG2_GPIOF_0</v>
          </cell>
        </row>
        <row r="11176">
          <cell r="H11176" t="str">
            <v>2R577.2</v>
          </cell>
          <cell r="I11176" t="str">
            <v>DGND</v>
          </cell>
        </row>
        <row r="11177">
          <cell r="H11177" t="str">
            <v>2R578.1</v>
          </cell>
          <cell r="I11177" t="str">
            <v>SG2_AT-</v>
          </cell>
        </row>
        <row r="11178">
          <cell r="H11178" t="str">
            <v>2R578.2</v>
          </cell>
          <cell r="I11178">
            <v>0</v>
          </cell>
        </row>
        <row r="11179">
          <cell r="H11179" t="str">
            <v>2R579.1</v>
          </cell>
          <cell r="I11179" t="str">
            <v>SG2_AT+</v>
          </cell>
        </row>
        <row r="11180">
          <cell r="H11180" t="str">
            <v>2R579.2</v>
          </cell>
          <cell r="I11180">
            <v>0</v>
          </cell>
        </row>
        <row r="11181">
          <cell r="H11181" t="str">
            <v>2R584.1</v>
          </cell>
          <cell r="I11181" t="str">
            <v>SG2_RESETB</v>
          </cell>
        </row>
        <row r="11182">
          <cell r="H11182" t="str">
            <v>2R584.2</v>
          </cell>
          <cell r="I11182" t="str">
            <v>SC_HSD070</v>
          </cell>
        </row>
        <row r="11183">
          <cell r="H11183" t="str">
            <v>SG2_FE_LED0.1</v>
          </cell>
          <cell r="I11183" t="str">
            <v>SG2_FE_LED0</v>
          </cell>
        </row>
        <row r="11184">
          <cell r="H11184" t="str">
            <v>SG2_FE_LED1.1</v>
          </cell>
          <cell r="I11184" t="str">
            <v>SG2_FE_LED1</v>
          </cell>
        </row>
        <row r="11185">
          <cell r="H11185" t="str">
            <v>SG2_GPIOA1_2.1</v>
          </cell>
          <cell r="I11185" t="str">
            <v>SG2_GPIOA_1</v>
          </cell>
        </row>
        <row r="11186">
          <cell r="H11186" t="str">
            <v>SG2_GPIOA1_2.2</v>
          </cell>
          <cell r="I11186" t="str">
            <v>DGND</v>
          </cell>
        </row>
        <row r="11187">
          <cell r="H11187" t="str">
            <v>SG2_GPIOA1_2.3</v>
          </cell>
          <cell r="I11187" t="str">
            <v>SG2_GPIOA_2</v>
          </cell>
        </row>
        <row r="11188">
          <cell r="H11188" t="str">
            <v>SG2_GPIOA1_2.4</v>
          </cell>
          <cell r="I11188" t="str">
            <v>DGND</v>
          </cell>
        </row>
        <row r="11189">
          <cell r="H11189" t="str">
            <v>SG2_GPIOA3.1</v>
          </cell>
          <cell r="I11189" t="str">
            <v>SG2_GPIOA_3</v>
          </cell>
        </row>
        <row r="11190">
          <cell r="H11190" t="str">
            <v>SG2_GPIOA_0.1</v>
          </cell>
          <cell r="I11190" t="str">
            <v>SG2_GPIOA_0</v>
          </cell>
        </row>
        <row r="11191">
          <cell r="H11191" t="str">
            <v>SG2_INH.1</v>
          </cell>
          <cell r="I11191" t="str">
            <v>SG2_INH</v>
          </cell>
        </row>
        <row r="11192">
          <cell r="H11192" t="str">
            <v>SG2_P0_LED.1</v>
          </cell>
          <cell r="I11192" t="str">
            <v>SG2_P0_LED</v>
          </cell>
        </row>
        <row r="11193">
          <cell r="H11193" t="str">
            <v>SG2_P1_LED.1</v>
          </cell>
          <cell r="I11193" t="str">
            <v>SG2_P1_LED</v>
          </cell>
        </row>
        <row r="11194">
          <cell r="H11194" t="str">
            <v>SG2_P2_LED.1</v>
          </cell>
          <cell r="I11194" t="str">
            <v>SG2_P2_LED</v>
          </cell>
        </row>
        <row r="11195">
          <cell r="H11195" t="str">
            <v>SG2_P3_LED.1</v>
          </cell>
          <cell r="I11195" t="str">
            <v>SG2_P3_LED</v>
          </cell>
        </row>
        <row r="11196">
          <cell r="H11196" t="str">
            <v>SG2_P5_LED.1</v>
          </cell>
          <cell r="I11196" t="str">
            <v>SG2_P5_LED</v>
          </cell>
        </row>
        <row r="11197">
          <cell r="H11197" t="str">
            <v>SG2_P6_LED.1</v>
          </cell>
          <cell r="I11197" t="str">
            <v>SG2_P6_LED</v>
          </cell>
        </row>
        <row r="11198">
          <cell r="H11198" t="str">
            <v>2BD15.1</v>
          </cell>
          <cell r="I11198" t="str">
            <v>MGND</v>
          </cell>
        </row>
        <row r="11199">
          <cell r="H11199" t="str">
            <v>2BD15.2</v>
          </cell>
          <cell r="I11199" t="str">
            <v>DGND</v>
          </cell>
        </row>
        <row r="11200">
          <cell r="H11200" t="str">
            <v>2BD16.1</v>
          </cell>
          <cell r="I11200" t="str">
            <v>MGND</v>
          </cell>
        </row>
        <row r="11201">
          <cell r="H11201" t="str">
            <v>2BD16.2</v>
          </cell>
          <cell r="I11201" t="str">
            <v>DGND</v>
          </cell>
        </row>
        <row r="11202">
          <cell r="H11202" t="str">
            <v>2BD17.1</v>
          </cell>
          <cell r="I11202" t="str">
            <v>DGND</v>
          </cell>
        </row>
        <row r="11203">
          <cell r="H11203" t="str">
            <v>2BD17.2</v>
          </cell>
          <cell r="I11203" t="str">
            <v>MGND</v>
          </cell>
        </row>
        <row r="11204">
          <cell r="H11204" t="str">
            <v>2BD18.1</v>
          </cell>
          <cell r="I11204" t="str">
            <v>DGND</v>
          </cell>
        </row>
        <row r="11205">
          <cell r="H11205" t="str">
            <v>2BD18.2</v>
          </cell>
          <cell r="I11205" t="str">
            <v>MGND</v>
          </cell>
        </row>
        <row r="11206">
          <cell r="H11206" t="str">
            <v>2C168.1</v>
          </cell>
          <cell r="I11206" t="str">
            <v>DGND</v>
          </cell>
        </row>
        <row r="11207">
          <cell r="H11207" t="str">
            <v>2C168.2</v>
          </cell>
          <cell r="I11207" t="str">
            <v>S2_1_CKXTAL2</v>
          </cell>
        </row>
        <row r="11208">
          <cell r="H11208" t="str">
            <v>2C169.1</v>
          </cell>
          <cell r="I11208" t="str">
            <v>DGND</v>
          </cell>
        </row>
        <row r="11209">
          <cell r="H11209" t="str">
            <v>2C169.2</v>
          </cell>
          <cell r="I11209" t="str">
            <v>S2_1_CKXTAL1</v>
          </cell>
        </row>
        <row r="11210">
          <cell r="H11210" t="str">
            <v>2C170.1</v>
          </cell>
          <cell r="I11210" t="str">
            <v>SC_FLASH_3V3</v>
          </cell>
        </row>
        <row r="11211">
          <cell r="H11211" t="str">
            <v>2C170.2</v>
          </cell>
          <cell r="I11211" t="str">
            <v>DGND</v>
          </cell>
        </row>
        <row r="11212">
          <cell r="H11212" t="str">
            <v>2CD168.1</v>
          </cell>
          <cell r="I11212" t="str">
            <v>S2_VO09</v>
          </cell>
        </row>
        <row r="11213">
          <cell r="H11213" t="str">
            <v>2CD168.2</v>
          </cell>
          <cell r="I11213" t="str">
            <v>DGND</v>
          </cell>
        </row>
        <row r="11214">
          <cell r="H11214" t="str">
            <v>2CMOS1.5</v>
          </cell>
          <cell r="I11214" t="str">
            <v>S2_1_VSENSE</v>
          </cell>
        </row>
        <row r="11215">
          <cell r="H11215" t="str">
            <v>2CMOS1.6</v>
          </cell>
          <cell r="I11215" t="str">
            <v>S2_1_VSENSE</v>
          </cell>
        </row>
        <row r="11216">
          <cell r="H11216" t="str">
            <v>2CMOS1.10</v>
          </cell>
          <cell r="I11216" t="str">
            <v>S2_1_VSENSE</v>
          </cell>
        </row>
        <row r="11217">
          <cell r="H11217" t="str">
            <v>2CMOS1.4</v>
          </cell>
          <cell r="I11217" t="str">
            <v>S2_1_PGATE</v>
          </cell>
        </row>
        <row r="11218">
          <cell r="H11218" t="str">
            <v>2CMOS1.3</v>
          </cell>
          <cell r="I11218" t="str">
            <v>S2_AVDD33_MOSFET</v>
          </cell>
        </row>
        <row r="11219">
          <cell r="H11219" t="str">
            <v>2CMOS1.7</v>
          </cell>
          <cell r="I11219" t="str">
            <v>S2_1_VSENSE</v>
          </cell>
        </row>
        <row r="11220">
          <cell r="H11220" t="str">
            <v>2CMOS1.8</v>
          </cell>
          <cell r="I11220" t="str">
            <v>S2_1_VSENSE</v>
          </cell>
        </row>
        <row r="11221">
          <cell r="H11221" t="str">
            <v>2CMOS1.9</v>
          </cell>
          <cell r="I11221" t="str">
            <v>S2_1_VSENSE</v>
          </cell>
        </row>
        <row r="11222">
          <cell r="H11222" t="str">
            <v>2CMOS1.2</v>
          </cell>
          <cell r="I11222" t="str">
            <v>S2_1_NGATE</v>
          </cell>
        </row>
        <row r="11223">
          <cell r="H11223" t="str">
            <v>2CMOS1.1</v>
          </cell>
          <cell r="I11223" t="str">
            <v>MGND</v>
          </cell>
        </row>
        <row r="11224">
          <cell r="H11224" t="str">
            <v>2K11.1</v>
          </cell>
          <cell r="I11224" t="str">
            <v>VP12</v>
          </cell>
        </row>
        <row r="11225">
          <cell r="H11225" t="str">
            <v>2K11.4</v>
          </cell>
          <cell r="I11225" t="str">
            <v>S2_PGATE</v>
          </cell>
        </row>
        <row r="11226">
          <cell r="H11226" t="str">
            <v>2K11.9</v>
          </cell>
          <cell r="I11226" t="str">
            <v>S2_NGATE</v>
          </cell>
        </row>
        <row r="11227">
          <cell r="H11227" t="str">
            <v>2K11.12</v>
          </cell>
          <cell r="I11227" t="str">
            <v>S2_K11</v>
          </cell>
        </row>
        <row r="11228">
          <cell r="H11228" t="str">
            <v>2K11.3</v>
          </cell>
          <cell r="I11228" t="str">
            <v>S2_HSD286</v>
          </cell>
        </row>
        <row r="11229">
          <cell r="H11229" t="str">
            <v>2K11.10</v>
          </cell>
          <cell r="I11229" t="str">
            <v>S2_HSD287</v>
          </cell>
        </row>
        <row r="11230">
          <cell r="H11230" t="str">
            <v>2K11.5</v>
          </cell>
          <cell r="I11230" t="str">
            <v>S2_1_PGATE</v>
          </cell>
        </row>
        <row r="11231">
          <cell r="H11231" t="str">
            <v>2K11.8</v>
          </cell>
          <cell r="I11231" t="str">
            <v>S2_1_NGATE</v>
          </cell>
        </row>
        <row r="11232">
          <cell r="H11232" t="str">
            <v>2K34.10</v>
          </cell>
          <cell r="I11232" t="str">
            <v>S2_CKXTAL1</v>
          </cell>
        </row>
        <row r="11233">
          <cell r="H11233" t="str">
            <v>2K34.6</v>
          </cell>
          <cell r="I11233" t="str">
            <v>S2_CKXTAL2</v>
          </cell>
        </row>
        <row r="11234">
          <cell r="H11234" t="str">
            <v>2K34.3</v>
          </cell>
          <cell r="I11234" t="str">
            <v>DGND</v>
          </cell>
        </row>
        <row r="11235">
          <cell r="H11235" t="str">
            <v>2K34.2</v>
          </cell>
          <cell r="I11235" t="str">
            <v>S2_1_CKXTAL1</v>
          </cell>
        </row>
        <row r="11236">
          <cell r="H11236" t="str">
            <v>2K34.9</v>
          </cell>
          <cell r="I11236" t="str">
            <v>S2_2_CKXTAL1</v>
          </cell>
        </row>
        <row r="11237">
          <cell r="H11237" t="str">
            <v>2K34.4</v>
          </cell>
          <cell r="I11237" t="str">
            <v>S2_1_CKXTAL2</v>
          </cell>
        </row>
        <row r="11238">
          <cell r="H11238" t="str">
            <v>2K34.7</v>
          </cell>
          <cell r="I11238" t="str">
            <v>S2_2_CKXTAL2</v>
          </cell>
        </row>
        <row r="11239">
          <cell r="H11239" t="str">
            <v>2K34.1</v>
          </cell>
          <cell r="I11239" t="str">
            <v>S2_K34</v>
          </cell>
        </row>
        <row r="11240">
          <cell r="H11240" t="str">
            <v>2K34.5</v>
          </cell>
          <cell r="I11240" t="str">
            <v>S2_K34</v>
          </cell>
        </row>
        <row r="11241">
          <cell r="H11241" t="str">
            <v>2K34.8</v>
          </cell>
          <cell r="I11241" t="str">
            <v>VP5</v>
          </cell>
        </row>
        <row r="11242">
          <cell r="H11242" t="str">
            <v>2K39.10</v>
          </cell>
          <cell r="I11242" t="str">
            <v>S2_R_SPI_CSB</v>
          </cell>
        </row>
        <row r="11243">
          <cell r="H11243" t="str">
            <v>2K39.6</v>
          </cell>
          <cell r="I11243" t="str">
            <v>S2_R_SPI_SO</v>
          </cell>
        </row>
        <row r="11244">
          <cell r="H11244" t="str">
            <v>2K39.3</v>
          </cell>
          <cell r="I11244" t="str">
            <v>DGND</v>
          </cell>
        </row>
        <row r="11245">
          <cell r="H11245" t="str">
            <v>2K39.2</v>
          </cell>
          <cell r="I11245" t="str">
            <v>S2_SCANB_HSD136</v>
          </cell>
        </row>
        <row r="11246">
          <cell r="H11246" t="str">
            <v>2K39.9</v>
          </cell>
          <cell r="I11246" t="str">
            <v>S2_SPI_CSB_1</v>
          </cell>
        </row>
        <row r="11247">
          <cell r="H11247" t="str">
            <v>2K39.4</v>
          </cell>
          <cell r="I11247" t="str">
            <v>S2_SCANB_HSD109</v>
          </cell>
        </row>
        <row r="11248">
          <cell r="H11248" t="str">
            <v>2K39.7</v>
          </cell>
          <cell r="I11248" t="str">
            <v>S2_SPI_SO_1</v>
          </cell>
        </row>
        <row r="11249">
          <cell r="H11249" t="str">
            <v>2K39.1</v>
          </cell>
          <cell r="I11249" t="str">
            <v>S2_K39</v>
          </cell>
        </row>
        <row r="11250">
          <cell r="H11250" t="str">
            <v>2K39.5</v>
          </cell>
          <cell r="I11250" t="str">
            <v>S2_K39</v>
          </cell>
        </row>
        <row r="11251">
          <cell r="H11251" t="str">
            <v>2K39.8</v>
          </cell>
          <cell r="I11251" t="str">
            <v>VP5</v>
          </cell>
        </row>
        <row r="11252">
          <cell r="H11252" t="str">
            <v>2K40.10</v>
          </cell>
          <cell r="I11252" t="str">
            <v>S2_R_SPI_SCK</v>
          </cell>
        </row>
        <row r="11253">
          <cell r="H11253" t="str">
            <v>2K40.6</v>
          </cell>
          <cell r="I11253" t="str">
            <v>S2_R_SPI_SI</v>
          </cell>
        </row>
        <row r="11254">
          <cell r="H11254" t="str">
            <v>2K40.3</v>
          </cell>
          <cell r="I11254" t="str">
            <v>DGND</v>
          </cell>
        </row>
        <row r="11255">
          <cell r="H11255" t="str">
            <v>2K40.2</v>
          </cell>
          <cell r="I11255" t="str">
            <v>S2_SCANB_HSD134</v>
          </cell>
        </row>
        <row r="11256">
          <cell r="H11256" t="str">
            <v>2K40.9</v>
          </cell>
          <cell r="I11256" t="str">
            <v>S2_SPI_SCK_1</v>
          </cell>
        </row>
        <row r="11257">
          <cell r="H11257" t="str">
            <v>2K40.4</v>
          </cell>
          <cell r="I11257" t="str">
            <v>S2_SCANB_HSD133</v>
          </cell>
        </row>
        <row r="11258">
          <cell r="H11258" t="str">
            <v>2K40.7</v>
          </cell>
          <cell r="I11258" t="str">
            <v>S2_SPI_SI_1</v>
          </cell>
        </row>
        <row r="11259">
          <cell r="H11259" t="str">
            <v>2K40.1</v>
          </cell>
          <cell r="I11259" t="str">
            <v>S2_K40</v>
          </cell>
        </row>
        <row r="11260">
          <cell r="H11260" t="str">
            <v>2K40.5</v>
          </cell>
          <cell r="I11260" t="str">
            <v>S2_K40</v>
          </cell>
        </row>
        <row r="11261">
          <cell r="H11261" t="str">
            <v>2K40.8</v>
          </cell>
          <cell r="I11261" t="str">
            <v>VP5</v>
          </cell>
        </row>
        <row r="11262">
          <cell r="H11262" t="str">
            <v>2K42.10</v>
          </cell>
          <cell r="I11262" t="str">
            <v>S2_R_WP</v>
          </cell>
        </row>
        <row r="11263">
          <cell r="H11263" t="str">
            <v>2K42.6</v>
          </cell>
          <cell r="I11263" t="str">
            <v>S2_R_HOLD</v>
          </cell>
        </row>
        <row r="11264">
          <cell r="H11264" t="str">
            <v>2K42.3</v>
          </cell>
          <cell r="I11264" t="str">
            <v>DGND</v>
          </cell>
        </row>
        <row r="11265">
          <cell r="H11265" t="str">
            <v>2K42.2</v>
          </cell>
          <cell r="I11265" t="str">
            <v>S2_SCANB_HSD284</v>
          </cell>
        </row>
        <row r="11266">
          <cell r="H11266" t="str">
            <v>2K42.9</v>
          </cell>
          <cell r="I11266" t="str">
            <v>S2_WP_1</v>
          </cell>
        </row>
        <row r="11267">
          <cell r="H11267" t="str">
            <v>2K42.4</v>
          </cell>
          <cell r="I11267" t="str">
            <v>S2_SCANB_HSD285</v>
          </cell>
        </row>
        <row r="11268">
          <cell r="H11268" t="str">
            <v>2K42.7</v>
          </cell>
          <cell r="I11268" t="str">
            <v>S2_HOLD_1</v>
          </cell>
        </row>
        <row r="11269">
          <cell r="H11269" t="str">
            <v>2K42.1</v>
          </cell>
          <cell r="I11269" t="str">
            <v>S2_K42</v>
          </cell>
        </row>
        <row r="11270">
          <cell r="H11270" t="str">
            <v>2K42.5</v>
          </cell>
          <cell r="I11270" t="str">
            <v>S2_K42</v>
          </cell>
        </row>
        <row r="11271">
          <cell r="H11271" t="str">
            <v>2K42.8</v>
          </cell>
          <cell r="I11271" t="str">
            <v>VP5</v>
          </cell>
        </row>
        <row r="11272">
          <cell r="H11272" t="str">
            <v>2K55.10</v>
          </cell>
          <cell r="I11272" t="str">
            <v>S2_2_CKXTAL1</v>
          </cell>
        </row>
        <row r="11273">
          <cell r="H11273" t="str">
            <v>2K55.6</v>
          </cell>
          <cell r="I11273" t="str">
            <v>S2_2_CKXTAL2</v>
          </cell>
        </row>
        <row r="11274">
          <cell r="H11274" t="str">
            <v>2K55.3</v>
          </cell>
          <cell r="I11274" t="str">
            <v>DGND</v>
          </cell>
        </row>
        <row r="11275">
          <cell r="H11275" t="str">
            <v>2K55.2</v>
          </cell>
          <cell r="I11275" t="str">
            <v>S2_DCH_XI</v>
          </cell>
        </row>
        <row r="11276">
          <cell r="H11276" t="str">
            <v>2K55.9</v>
          </cell>
          <cell r="I11276" t="str">
            <v>SD2_CLK_XTAL_1</v>
          </cell>
        </row>
        <row r="11277">
          <cell r="H11277" t="str">
            <v>2K55.4</v>
          </cell>
          <cell r="I11277" t="str">
            <v>S2_DCH_XO</v>
          </cell>
        </row>
        <row r="11278">
          <cell r="H11278" t="str">
            <v>2K55.7</v>
          </cell>
          <cell r="I11278" t="str">
            <v>SD2_CLK_XTAL_2</v>
          </cell>
        </row>
        <row r="11279">
          <cell r="H11279" t="str">
            <v>2K55.1</v>
          </cell>
          <cell r="I11279" t="str">
            <v>S2_K55</v>
          </cell>
        </row>
        <row r="11280">
          <cell r="H11280" t="str">
            <v>2K55.5</v>
          </cell>
          <cell r="I11280" t="str">
            <v>S2_K55</v>
          </cell>
        </row>
        <row r="11281">
          <cell r="H11281" t="str">
            <v>2K55.8</v>
          </cell>
          <cell r="I11281" t="str">
            <v>VP5</v>
          </cell>
        </row>
        <row r="11282">
          <cell r="H11282" t="str">
            <v>2K82.1</v>
          </cell>
          <cell r="I11282" t="str">
            <v>VP12</v>
          </cell>
        </row>
        <row r="11283">
          <cell r="H11283" t="str">
            <v>2K82.4</v>
          </cell>
          <cell r="I11283" t="str">
            <v>S2_WAKE</v>
          </cell>
        </row>
        <row r="11284">
          <cell r="H11284" t="str">
            <v>2K82.9</v>
          </cell>
          <cell r="I11284">
            <v>0</v>
          </cell>
        </row>
        <row r="11285">
          <cell r="H11285" t="str">
            <v>2K82.12</v>
          </cell>
          <cell r="I11285" t="str">
            <v>S2_K82</v>
          </cell>
        </row>
        <row r="11286">
          <cell r="H11286" t="str">
            <v>2K82.3</v>
          </cell>
          <cell r="I11286" t="str">
            <v>S2_HSD145</v>
          </cell>
        </row>
        <row r="11287">
          <cell r="H11287" t="str">
            <v>2K82.10</v>
          </cell>
          <cell r="I11287">
            <v>0</v>
          </cell>
        </row>
        <row r="11288">
          <cell r="H11288" t="str">
            <v>2K82.5</v>
          </cell>
          <cell r="I11288" t="str">
            <v>S2_1_WAKE</v>
          </cell>
        </row>
        <row r="11289">
          <cell r="H11289" t="str">
            <v>2K82.8</v>
          </cell>
          <cell r="I11289">
            <v>0</v>
          </cell>
        </row>
        <row r="11290">
          <cell r="H11290" t="str">
            <v>2K222.1</v>
          </cell>
          <cell r="I11290" t="str">
            <v>VP12</v>
          </cell>
        </row>
        <row r="11291">
          <cell r="H11291" t="str">
            <v>2K222.4</v>
          </cell>
          <cell r="I11291" t="str">
            <v>S2_VO09</v>
          </cell>
        </row>
        <row r="11292">
          <cell r="H11292" t="str">
            <v>2K222.9</v>
          </cell>
          <cell r="I11292">
            <v>0</v>
          </cell>
        </row>
        <row r="11293">
          <cell r="H11293" t="str">
            <v>2K222.12</v>
          </cell>
          <cell r="I11293" t="str">
            <v>S2_K222</v>
          </cell>
        </row>
        <row r="11294">
          <cell r="H11294" t="str">
            <v>2K222.3</v>
          </cell>
          <cell r="I11294">
            <v>0</v>
          </cell>
        </row>
        <row r="11295">
          <cell r="H11295" t="str">
            <v>2K222.10</v>
          </cell>
          <cell r="I11295">
            <v>0</v>
          </cell>
        </row>
        <row r="11296">
          <cell r="H11296" t="str">
            <v>2K222.5</v>
          </cell>
          <cell r="I11296" t="str">
            <v>S2_HSD288</v>
          </cell>
        </row>
        <row r="11297">
          <cell r="H11297" t="str">
            <v>2K222.8</v>
          </cell>
          <cell r="I11297">
            <v>0</v>
          </cell>
        </row>
        <row r="11298">
          <cell r="H11298" t="str">
            <v>2K223.1</v>
          </cell>
          <cell r="I11298" t="str">
            <v>VP12</v>
          </cell>
        </row>
        <row r="11299">
          <cell r="H11299" t="str">
            <v>2K223.4</v>
          </cell>
          <cell r="I11299" t="str">
            <v>S2_VSENSE</v>
          </cell>
        </row>
        <row r="11300">
          <cell r="H11300" t="str">
            <v>2K223.9</v>
          </cell>
          <cell r="I11300">
            <v>0</v>
          </cell>
        </row>
        <row r="11301">
          <cell r="H11301" t="str">
            <v>2K223.12</v>
          </cell>
          <cell r="I11301" t="str">
            <v>S2_K223</v>
          </cell>
        </row>
        <row r="11302">
          <cell r="H11302" t="str">
            <v>2K223.3</v>
          </cell>
          <cell r="I11302" t="str">
            <v>S2_HSD292</v>
          </cell>
        </row>
        <row r="11303">
          <cell r="H11303" t="str">
            <v>2K223.10</v>
          </cell>
          <cell r="I11303">
            <v>0</v>
          </cell>
        </row>
        <row r="11304">
          <cell r="H11304" t="str">
            <v>2K223.5</v>
          </cell>
          <cell r="I11304" t="str">
            <v>S2_1_VSENSE</v>
          </cell>
        </row>
        <row r="11305">
          <cell r="H11305" t="str">
            <v>2K223.8</v>
          </cell>
          <cell r="I11305">
            <v>0</v>
          </cell>
        </row>
        <row r="11306">
          <cell r="H11306" t="str">
            <v>2L3.1</v>
          </cell>
          <cell r="I11306" t="str">
            <v>S2_1_VSENSE</v>
          </cell>
        </row>
        <row r="11307">
          <cell r="H11307" t="str">
            <v>2L3.2</v>
          </cell>
          <cell r="I11307" t="str">
            <v>S2_VO09</v>
          </cell>
        </row>
        <row r="11308">
          <cell r="H11308" t="str">
            <v>2Q11.1</v>
          </cell>
          <cell r="I11308" t="str">
            <v>S2_QB_K11</v>
          </cell>
        </row>
        <row r="11309">
          <cell r="H11309" t="str">
            <v>2Q11.3</v>
          </cell>
          <cell r="I11309" t="str">
            <v>S2_K11</v>
          </cell>
        </row>
        <row r="11310">
          <cell r="H11310" t="str">
            <v>2Q11.2</v>
          </cell>
          <cell r="I11310" t="str">
            <v>DGND</v>
          </cell>
        </row>
        <row r="11311">
          <cell r="H11311" t="str">
            <v>2Q34.1</v>
          </cell>
          <cell r="I11311" t="str">
            <v>S2_QB_K34</v>
          </cell>
        </row>
        <row r="11312">
          <cell r="H11312" t="str">
            <v>2Q34.3</v>
          </cell>
          <cell r="I11312" t="str">
            <v>S2_K34</v>
          </cell>
        </row>
        <row r="11313">
          <cell r="H11313" t="str">
            <v>2Q34.2</v>
          </cell>
          <cell r="I11313" t="str">
            <v>DGND</v>
          </cell>
        </row>
        <row r="11314">
          <cell r="H11314" t="str">
            <v>2Q39.1</v>
          </cell>
          <cell r="I11314" t="str">
            <v>S2_QB_K39</v>
          </cell>
        </row>
        <row r="11315">
          <cell r="H11315" t="str">
            <v>2Q39.3</v>
          </cell>
          <cell r="I11315" t="str">
            <v>S2_K39</v>
          </cell>
        </row>
        <row r="11316">
          <cell r="H11316" t="str">
            <v>2Q39.2</v>
          </cell>
          <cell r="I11316" t="str">
            <v>DGND</v>
          </cell>
        </row>
        <row r="11317">
          <cell r="H11317" t="str">
            <v>2Q40.1</v>
          </cell>
          <cell r="I11317" t="str">
            <v>S2_QB_K40</v>
          </cell>
        </row>
        <row r="11318">
          <cell r="H11318" t="str">
            <v>2Q40.3</v>
          </cell>
          <cell r="I11318" t="str">
            <v>S2_K40</v>
          </cell>
        </row>
        <row r="11319">
          <cell r="H11319" t="str">
            <v>2Q40.2</v>
          </cell>
          <cell r="I11319" t="str">
            <v>DGND</v>
          </cell>
        </row>
        <row r="11320">
          <cell r="H11320" t="str">
            <v>2Q42.1</v>
          </cell>
          <cell r="I11320" t="str">
            <v>S2_QB_K42</v>
          </cell>
        </row>
        <row r="11321">
          <cell r="H11321" t="str">
            <v>2Q42.3</v>
          </cell>
          <cell r="I11321" t="str">
            <v>S2_K42</v>
          </cell>
        </row>
        <row r="11322">
          <cell r="H11322" t="str">
            <v>2Q42.2</v>
          </cell>
          <cell r="I11322" t="str">
            <v>DGND</v>
          </cell>
        </row>
        <row r="11323">
          <cell r="H11323" t="str">
            <v>2Q55.1</v>
          </cell>
          <cell r="I11323" t="str">
            <v>S2_QB_K55</v>
          </cell>
        </row>
        <row r="11324">
          <cell r="H11324" t="str">
            <v>2Q55.3</v>
          </cell>
          <cell r="I11324" t="str">
            <v>S2_K55</v>
          </cell>
        </row>
        <row r="11325">
          <cell r="H11325" t="str">
            <v>2Q55.2</v>
          </cell>
          <cell r="I11325" t="str">
            <v>DGND</v>
          </cell>
        </row>
        <row r="11326">
          <cell r="H11326" t="str">
            <v>2Q82.1</v>
          </cell>
          <cell r="I11326" t="str">
            <v>S2_QB_K82</v>
          </cell>
        </row>
        <row r="11327">
          <cell r="H11327" t="str">
            <v>2Q82.3</v>
          </cell>
          <cell r="I11327" t="str">
            <v>S2_K82</v>
          </cell>
        </row>
        <row r="11328">
          <cell r="H11328" t="str">
            <v>2Q82.2</v>
          </cell>
          <cell r="I11328" t="str">
            <v>DGND</v>
          </cell>
        </row>
        <row r="11329">
          <cell r="H11329" t="str">
            <v>2Q222.1</v>
          </cell>
          <cell r="I11329" t="str">
            <v>S2_QB_K222</v>
          </cell>
        </row>
        <row r="11330">
          <cell r="H11330" t="str">
            <v>2Q222.3</v>
          </cell>
          <cell r="I11330" t="str">
            <v>S2_K222</v>
          </cell>
        </row>
        <row r="11331">
          <cell r="H11331" t="str">
            <v>2Q222.2</v>
          </cell>
          <cell r="I11331" t="str">
            <v>DGND</v>
          </cell>
        </row>
        <row r="11332">
          <cell r="H11332" t="str">
            <v>2Q223.1</v>
          </cell>
          <cell r="I11332" t="str">
            <v>S2_QB_K223</v>
          </cell>
        </row>
        <row r="11333">
          <cell r="H11333" t="str">
            <v>2Q223.3</v>
          </cell>
          <cell r="I11333" t="str">
            <v>S2_K223</v>
          </cell>
        </row>
        <row r="11334">
          <cell r="H11334" t="str">
            <v>2Q223.2</v>
          </cell>
          <cell r="I11334" t="str">
            <v>DGND</v>
          </cell>
        </row>
        <row r="11335">
          <cell r="H11335" t="str">
            <v>2R109.1</v>
          </cell>
          <cell r="I11335" t="str">
            <v>S2_SPI_CSB_1</v>
          </cell>
        </row>
        <row r="11336">
          <cell r="H11336" t="str">
            <v>2R109.2</v>
          </cell>
          <cell r="I11336" t="str">
            <v>SC_FLASH_3V3</v>
          </cell>
        </row>
        <row r="11337">
          <cell r="H11337" t="str">
            <v>2R267.1</v>
          </cell>
          <cell r="I11337" t="str">
            <v>S2_HOLD_1</v>
          </cell>
        </row>
        <row r="11338">
          <cell r="H11338" t="str">
            <v>2R267.2</v>
          </cell>
          <cell r="I11338" t="str">
            <v>SC_FLASH_3V3</v>
          </cell>
        </row>
        <row r="11339">
          <cell r="H11339" t="str">
            <v>2R268.1</v>
          </cell>
          <cell r="I11339" t="str">
            <v>SC_FLASH_3V3</v>
          </cell>
        </row>
        <row r="11340">
          <cell r="H11340" t="str">
            <v>2R268.2</v>
          </cell>
          <cell r="I11340" t="str">
            <v>S2_WP_1</v>
          </cell>
        </row>
        <row r="11341">
          <cell r="H11341" t="str">
            <v>2R276.1</v>
          </cell>
          <cell r="I11341" t="str">
            <v>S2_1_WAKE</v>
          </cell>
        </row>
        <row r="11342">
          <cell r="H11342" t="str">
            <v>2R276.2</v>
          </cell>
          <cell r="I11342" t="str">
            <v>S2_VBAT</v>
          </cell>
        </row>
        <row r="11343">
          <cell r="H11343" t="str">
            <v>2R342.1</v>
          </cell>
          <cell r="I11343" t="str">
            <v>S2_TAPSL0_HIGH</v>
          </cell>
        </row>
        <row r="11344">
          <cell r="H11344" t="str">
            <v>2R342.2</v>
          </cell>
          <cell r="I11344" t="str">
            <v>SG2_SRC_DVDD33</v>
          </cell>
        </row>
        <row r="11345">
          <cell r="H11345" t="str">
            <v>2R343.1</v>
          </cell>
          <cell r="I11345" t="str">
            <v>S2_TAPSL0_LOW</v>
          </cell>
        </row>
        <row r="11346">
          <cell r="H11346" t="str">
            <v>2R343.2</v>
          </cell>
          <cell r="I11346" t="str">
            <v>DGND</v>
          </cell>
        </row>
        <row r="11347">
          <cell r="H11347" t="str">
            <v>2R344.1</v>
          </cell>
          <cell r="I11347" t="str">
            <v>S2_TAPSL1_HIGH</v>
          </cell>
        </row>
        <row r="11348">
          <cell r="H11348" t="str">
            <v>2R344.2</v>
          </cell>
          <cell r="I11348" t="str">
            <v>SG2_SRC_DVDD33</v>
          </cell>
        </row>
        <row r="11349">
          <cell r="H11349" t="str">
            <v>2R345.1</v>
          </cell>
          <cell r="I11349" t="str">
            <v>S2_TAPSL1_LOW</v>
          </cell>
        </row>
        <row r="11350">
          <cell r="H11350" t="str">
            <v>2R345.2</v>
          </cell>
          <cell r="I11350" t="str">
            <v>DGND</v>
          </cell>
        </row>
        <row r="11351">
          <cell r="H11351" t="str">
            <v>2RD73.1</v>
          </cell>
          <cell r="I11351" t="str">
            <v>S2_SPI_CSB</v>
          </cell>
        </row>
        <row r="11352">
          <cell r="H11352" t="str">
            <v>2RD73.2</v>
          </cell>
          <cell r="I11352" t="str">
            <v>S2_R_SPI_CSB</v>
          </cell>
        </row>
        <row r="11353">
          <cell r="H11353" t="str">
            <v>2RD74.1</v>
          </cell>
          <cell r="I11353" t="str">
            <v>S2_SPI_SO</v>
          </cell>
        </row>
        <row r="11354">
          <cell r="H11354" t="str">
            <v>2RD74.2</v>
          </cell>
          <cell r="I11354" t="str">
            <v>S2_R_SPI_SO</v>
          </cell>
        </row>
        <row r="11355">
          <cell r="H11355" t="str">
            <v>2RD75.1</v>
          </cell>
          <cell r="I11355" t="str">
            <v>S2_SPI_SCK</v>
          </cell>
        </row>
        <row r="11356">
          <cell r="H11356" t="str">
            <v>2RD75.2</v>
          </cell>
          <cell r="I11356" t="str">
            <v>S2_R_SPI_SCK</v>
          </cell>
        </row>
        <row r="11357">
          <cell r="H11357" t="str">
            <v>2RD76.1</v>
          </cell>
          <cell r="I11357" t="str">
            <v>S2_SPI_SI</v>
          </cell>
        </row>
        <row r="11358">
          <cell r="H11358" t="str">
            <v>2RD76.2</v>
          </cell>
          <cell r="I11358" t="str">
            <v>S2_R_SPI_SI</v>
          </cell>
        </row>
        <row r="11359">
          <cell r="H11359" t="str">
            <v>2RD77.1</v>
          </cell>
          <cell r="I11359" t="str">
            <v>S2_WP</v>
          </cell>
        </row>
        <row r="11360">
          <cell r="H11360" t="str">
            <v>2RD77.2</v>
          </cell>
          <cell r="I11360" t="str">
            <v>S2_R_WP</v>
          </cell>
        </row>
        <row r="11361">
          <cell r="H11361" t="str">
            <v>2RD78.1</v>
          </cell>
          <cell r="I11361" t="str">
            <v>S2_HOLD</v>
          </cell>
        </row>
        <row r="11362">
          <cell r="H11362" t="str">
            <v>2RD78.2</v>
          </cell>
          <cell r="I11362" t="str">
            <v>S2_R_HOLD</v>
          </cell>
        </row>
        <row r="11363">
          <cell r="H11363" t="str">
            <v>2RD79.1</v>
          </cell>
          <cell r="I11363" t="str">
            <v>S2_TAPSL0</v>
          </cell>
        </row>
        <row r="11364">
          <cell r="H11364" t="str">
            <v>2RD79.2</v>
          </cell>
          <cell r="I11364" t="str">
            <v>S2_SCAND_HSD042</v>
          </cell>
        </row>
        <row r="11365">
          <cell r="H11365" t="str">
            <v>2RD80.1</v>
          </cell>
          <cell r="I11365" t="str">
            <v>S2_TAPSL1</v>
          </cell>
        </row>
        <row r="11366">
          <cell r="H11366" t="str">
            <v>2RD80.2</v>
          </cell>
          <cell r="I11366" t="str">
            <v>S2_SCAND_HSD035</v>
          </cell>
        </row>
        <row r="11367">
          <cell r="H11367" t="str">
            <v>2RD97.1</v>
          </cell>
          <cell r="I11367" t="str">
            <v>S2_SCAND_HSD292</v>
          </cell>
        </row>
        <row r="11368">
          <cell r="H11368" t="str">
            <v>2RD97.2</v>
          </cell>
          <cell r="I11368" t="str">
            <v>S2_TDO</v>
          </cell>
        </row>
        <row r="11369">
          <cell r="H11369" t="str">
            <v>2RQ11.1</v>
          </cell>
          <cell r="I11369" t="str">
            <v>S2_QB_K11</v>
          </cell>
        </row>
        <row r="11370">
          <cell r="H11370" t="str">
            <v>2RQ11.2</v>
          </cell>
          <cell r="I11370" t="str">
            <v>SC_HSD_K11</v>
          </cell>
        </row>
        <row r="11371">
          <cell r="H11371" t="str">
            <v>2RQ34.1</v>
          </cell>
          <cell r="I11371" t="str">
            <v>S2_QB_K34</v>
          </cell>
        </row>
        <row r="11372">
          <cell r="H11372" t="str">
            <v>2RQ34.2</v>
          </cell>
          <cell r="I11372" t="str">
            <v>SC_HSD_K34</v>
          </cell>
        </row>
        <row r="11373">
          <cell r="H11373" t="str">
            <v>2RQ39.1</v>
          </cell>
          <cell r="I11373" t="str">
            <v>S2_QB_K39</v>
          </cell>
        </row>
        <row r="11374">
          <cell r="H11374" t="str">
            <v>2RQ39.2</v>
          </cell>
          <cell r="I11374" t="str">
            <v>SC_HSD_K39</v>
          </cell>
        </row>
        <row r="11375">
          <cell r="H11375" t="str">
            <v>2RQ40.1</v>
          </cell>
          <cell r="I11375" t="str">
            <v>S2_QB_K40</v>
          </cell>
        </row>
        <row r="11376">
          <cell r="H11376" t="str">
            <v>2RQ40.2</v>
          </cell>
          <cell r="I11376" t="str">
            <v>SC_HSD_K40</v>
          </cell>
        </row>
        <row r="11377">
          <cell r="H11377" t="str">
            <v>2RQ42.1</v>
          </cell>
          <cell r="I11377" t="str">
            <v>S2_QB_K42</v>
          </cell>
        </row>
        <row r="11378">
          <cell r="H11378" t="str">
            <v>2RQ42.2</v>
          </cell>
          <cell r="I11378" t="str">
            <v>SC_HSD_K42</v>
          </cell>
        </row>
        <row r="11379">
          <cell r="H11379" t="str">
            <v>2RQ55.1</v>
          </cell>
          <cell r="I11379" t="str">
            <v>S2_QB_K55</v>
          </cell>
        </row>
        <row r="11380">
          <cell r="H11380" t="str">
            <v>2RQ55.2</v>
          </cell>
          <cell r="I11380" t="str">
            <v>SC_HSD_K55</v>
          </cell>
        </row>
        <row r="11381">
          <cell r="H11381" t="str">
            <v>2RQ82.1</v>
          </cell>
          <cell r="I11381" t="str">
            <v>S2_QB_K82</v>
          </cell>
        </row>
        <row r="11382">
          <cell r="H11382" t="str">
            <v>2RQ82.2</v>
          </cell>
          <cell r="I11382" t="str">
            <v>SC_HSD_K82</v>
          </cell>
        </row>
        <row r="11383">
          <cell r="H11383" t="str">
            <v>2RQ222.1</v>
          </cell>
          <cell r="I11383" t="str">
            <v>S2_QB_K222</v>
          </cell>
        </row>
        <row r="11384">
          <cell r="H11384" t="str">
            <v>2RQ222.2</v>
          </cell>
          <cell r="I11384" t="str">
            <v>SC_HSD_K222</v>
          </cell>
        </row>
        <row r="11385">
          <cell r="H11385" t="str">
            <v>2RQ223.1</v>
          </cell>
          <cell r="I11385" t="str">
            <v>S2_QB_K223</v>
          </cell>
        </row>
        <row r="11386">
          <cell r="H11386" t="str">
            <v>2RQ223.2</v>
          </cell>
          <cell r="I11386" t="str">
            <v>SC_HSD_K223</v>
          </cell>
        </row>
        <row r="11387">
          <cell r="H11387" t="str">
            <v>2SPI1.6</v>
          </cell>
          <cell r="I11387" t="str">
            <v>S2_SPI_SCK_1</v>
          </cell>
        </row>
        <row r="11388">
          <cell r="H11388" t="str">
            <v>2SPI1.1</v>
          </cell>
          <cell r="I11388" t="str">
            <v>S2_SPI_CSB_1</v>
          </cell>
        </row>
        <row r="11389">
          <cell r="H11389" t="str">
            <v>2SPI1.5</v>
          </cell>
          <cell r="I11389" t="str">
            <v>S2_SPI_SI_1</v>
          </cell>
        </row>
        <row r="11390">
          <cell r="H11390" t="str">
            <v>2SPI1.2</v>
          </cell>
          <cell r="I11390" t="str">
            <v>S2_SPI_SO_1</v>
          </cell>
        </row>
        <row r="11391">
          <cell r="H11391" t="str">
            <v>2SPI1.4</v>
          </cell>
          <cell r="I11391" t="str">
            <v>DGND</v>
          </cell>
        </row>
        <row r="11392">
          <cell r="H11392" t="str">
            <v>2SPI1.7</v>
          </cell>
          <cell r="I11392" t="str">
            <v>S2_HOLD_1</v>
          </cell>
        </row>
        <row r="11393">
          <cell r="H11393" t="str">
            <v>2SPI1.8</v>
          </cell>
          <cell r="I11393" t="str">
            <v>SC_FLASH_3V3</v>
          </cell>
        </row>
        <row r="11394">
          <cell r="H11394" t="str">
            <v>2SPI1.3</v>
          </cell>
          <cell r="I11394" t="str">
            <v>S2_WP_1</v>
          </cell>
        </row>
        <row r="11395">
          <cell r="H11395" t="str">
            <v>2Y7.1</v>
          </cell>
          <cell r="I11395" t="str">
            <v>S2_1_CKXTAL2</v>
          </cell>
        </row>
        <row r="11396">
          <cell r="H11396" t="str">
            <v>2Y7.2</v>
          </cell>
          <cell r="I11396" t="str">
            <v>DGND</v>
          </cell>
        </row>
        <row r="11397">
          <cell r="H11397" t="str">
            <v>2Y7.3</v>
          </cell>
          <cell r="I11397" t="str">
            <v>S2_1_CKXTAL1</v>
          </cell>
        </row>
        <row r="11398">
          <cell r="H11398" t="str">
            <v>2Y7.4</v>
          </cell>
          <cell r="I11398" t="str">
            <v>DGND</v>
          </cell>
        </row>
        <row r="11399">
          <cell r="H11399" t="str">
            <v>S2_MGND1.1</v>
          </cell>
          <cell r="I11399" t="str">
            <v>MGND</v>
          </cell>
        </row>
        <row r="11400">
          <cell r="H11400" t="str">
            <v>S2_MGND2.1</v>
          </cell>
          <cell r="I11400" t="str">
            <v>MGND</v>
          </cell>
        </row>
        <row r="11401">
          <cell r="H11401" t="str">
            <v>S2_MGND3.1</v>
          </cell>
          <cell r="I11401" t="str">
            <v>MGND</v>
          </cell>
        </row>
        <row r="11402">
          <cell r="H11402" t="str">
            <v>S2_MGND4.1</v>
          </cell>
          <cell r="I11402" t="str">
            <v>MGND</v>
          </cell>
        </row>
        <row r="11403">
          <cell r="H11403" t="str">
            <v>S2_TAPSL0.1</v>
          </cell>
          <cell r="I11403" t="str">
            <v>S2_TAPSL0_HIGH</v>
          </cell>
        </row>
        <row r="11404">
          <cell r="H11404" t="str">
            <v>S2_TAPSL0.2</v>
          </cell>
          <cell r="I11404" t="str">
            <v>S2_SCAND_HSD042</v>
          </cell>
        </row>
        <row r="11405">
          <cell r="H11405" t="str">
            <v>S2_TAPSL0.3</v>
          </cell>
          <cell r="I11405" t="str">
            <v>S2_TAPSL0_LOW</v>
          </cell>
        </row>
        <row r="11406">
          <cell r="H11406" t="str">
            <v>S2_TAPSL1.1</v>
          </cell>
          <cell r="I11406" t="str">
            <v>S2_TAPSL1_HIGH</v>
          </cell>
        </row>
        <row r="11407">
          <cell r="H11407" t="str">
            <v>S2_TAPSL1.2</v>
          </cell>
          <cell r="I11407" t="str">
            <v>S2_SCAND_HSD035</v>
          </cell>
        </row>
        <row r="11408">
          <cell r="H11408" t="str">
            <v>S2_TAPSL1.3</v>
          </cell>
          <cell r="I11408" t="str">
            <v>S2_TAPSL1_LOW</v>
          </cell>
        </row>
        <row r="11409">
          <cell r="H11409" t="str">
            <v>S2_VO09.1</v>
          </cell>
          <cell r="I11409" t="str">
            <v>S2_VO09</v>
          </cell>
        </row>
        <row r="11410">
          <cell r="H11410" t="str">
            <v>SITE2.F5</v>
          </cell>
          <cell r="I11410" t="str">
            <v>S2_NGATE</v>
          </cell>
        </row>
        <row r="11411">
          <cell r="H11411" t="str">
            <v>SITE2.H5</v>
          </cell>
          <cell r="I11411" t="str">
            <v>S2_PGATE</v>
          </cell>
        </row>
        <row r="11412">
          <cell r="H11412" t="str">
            <v>SITE2.L16</v>
          </cell>
          <cell r="I11412" t="str">
            <v>S2_SPI_CSB</v>
          </cell>
        </row>
        <row r="11413">
          <cell r="H11413" t="str">
            <v>SITE2.P16</v>
          </cell>
          <cell r="I11413" t="str">
            <v>S2_SPI_SCK</v>
          </cell>
        </row>
        <row r="11414">
          <cell r="H11414" t="str">
            <v>SITE2.R16</v>
          </cell>
          <cell r="I11414" t="str">
            <v>S2_SPI_SI</v>
          </cell>
        </row>
        <row r="11415">
          <cell r="H11415" t="str">
            <v>SITE2.M16</v>
          </cell>
          <cell r="I11415" t="str">
            <v>S2_SPI_SO</v>
          </cell>
        </row>
        <row r="11416">
          <cell r="H11416" t="str">
            <v>SITE2.K16</v>
          </cell>
          <cell r="I11416" t="str">
            <v>S2_WP</v>
          </cell>
        </row>
        <row r="11417">
          <cell r="H11417" t="str">
            <v>SITE2.N16</v>
          </cell>
          <cell r="I11417" t="str">
            <v>S2_HOLD</v>
          </cell>
        </row>
        <row r="11418">
          <cell r="H11418" t="str">
            <v>SITE2.P2</v>
          </cell>
          <cell r="I11418" t="str">
            <v>S2_TAPSL0</v>
          </cell>
        </row>
        <row r="11419">
          <cell r="H11419" t="str">
            <v>SITE2.R2</v>
          </cell>
          <cell r="I11419" t="str">
            <v>S2_TAPSL1</v>
          </cell>
        </row>
        <row r="11420">
          <cell r="H11420" t="str">
            <v>SITE2.H16</v>
          </cell>
          <cell r="I11420" t="str">
            <v>S2_TDO</v>
          </cell>
        </row>
        <row r="11421">
          <cell r="H11421" t="str">
            <v>SITE2.G4</v>
          </cell>
          <cell r="I11421" t="str">
            <v>S2_VO09</v>
          </cell>
        </row>
        <row r="11422">
          <cell r="H11422" t="str">
            <v>SITE2.F4</v>
          </cell>
          <cell r="I11422" t="str">
            <v>S2_VSENSE</v>
          </cell>
        </row>
        <row r="11423">
          <cell r="H11423" t="str">
            <v>SITE2.K4</v>
          </cell>
          <cell r="I11423" t="str">
            <v>S2_WAKE</v>
          </cell>
        </row>
        <row r="11424">
          <cell r="H11424" t="str">
            <v>SITE2.A13</v>
          </cell>
          <cell r="I11424" t="str">
            <v>S2_CKXTAL1</v>
          </cell>
        </row>
        <row r="11425">
          <cell r="H11425" t="str">
            <v>SITE2.A12</v>
          </cell>
          <cell r="I11425" t="str">
            <v>S2_CKXTAL2</v>
          </cell>
        </row>
        <row r="11426">
          <cell r="H11426" t="str">
            <v>2BDG15.1</v>
          </cell>
          <cell r="I11426" t="str">
            <v>MGND</v>
          </cell>
        </row>
        <row r="11427">
          <cell r="H11427" t="str">
            <v>2BDG15.2</v>
          </cell>
          <cell r="I11427" t="str">
            <v>DGND</v>
          </cell>
        </row>
        <row r="11428">
          <cell r="H11428" t="str">
            <v>2BDG16.1</v>
          </cell>
          <cell r="I11428" t="str">
            <v>MGND</v>
          </cell>
        </row>
        <row r="11429">
          <cell r="H11429" t="str">
            <v>2BDG16.2</v>
          </cell>
          <cell r="I11429" t="str">
            <v>DGND</v>
          </cell>
        </row>
        <row r="11430">
          <cell r="H11430" t="str">
            <v>2BDG17.1</v>
          </cell>
          <cell r="I11430" t="str">
            <v>DGND</v>
          </cell>
        </row>
        <row r="11431">
          <cell r="H11431" t="str">
            <v>2BDG17.2</v>
          </cell>
          <cell r="I11431" t="str">
            <v>MGND</v>
          </cell>
        </row>
        <row r="11432">
          <cell r="H11432" t="str">
            <v>2BDG18.1</v>
          </cell>
          <cell r="I11432" t="str">
            <v>DGND</v>
          </cell>
        </row>
        <row r="11433">
          <cell r="H11433" t="str">
            <v>2BDG18.2</v>
          </cell>
          <cell r="I11433" t="str">
            <v>MGND</v>
          </cell>
        </row>
        <row r="11434">
          <cell r="H11434" t="str">
            <v>2C75.1</v>
          </cell>
          <cell r="I11434" t="str">
            <v>DGND</v>
          </cell>
        </row>
        <row r="11435">
          <cell r="H11435" t="str">
            <v>2C75.2</v>
          </cell>
          <cell r="I11435" t="str">
            <v>SG2_CKXTAL1</v>
          </cell>
        </row>
        <row r="11436">
          <cell r="H11436" t="str">
            <v>2C76.1</v>
          </cell>
          <cell r="I11436" t="str">
            <v>DGND</v>
          </cell>
        </row>
        <row r="11437">
          <cell r="H11437" t="str">
            <v>2C76.2</v>
          </cell>
          <cell r="I11437" t="str">
            <v>SG2_CKXTAL2</v>
          </cell>
        </row>
        <row r="11438">
          <cell r="H11438" t="str">
            <v>2C77.1</v>
          </cell>
          <cell r="I11438" t="str">
            <v>SG2_FLASH_3V3</v>
          </cell>
        </row>
        <row r="11439">
          <cell r="H11439" t="str">
            <v>2C77.2</v>
          </cell>
          <cell r="I11439" t="str">
            <v>DGND</v>
          </cell>
        </row>
        <row r="11440">
          <cell r="H11440" t="str">
            <v>2GOLDEN0.F5</v>
          </cell>
          <cell r="I11440" t="str">
            <v>SG2_NGATE</v>
          </cell>
        </row>
        <row r="11441">
          <cell r="H11441" t="str">
            <v>2GOLDEN0.H5</v>
          </cell>
          <cell r="I11441" t="str">
            <v>SG2_PGATE</v>
          </cell>
        </row>
        <row r="11442">
          <cell r="H11442" t="str">
            <v>2GOLDEN0.L16</v>
          </cell>
          <cell r="I11442" t="str">
            <v>SG2_SPI_CSB</v>
          </cell>
        </row>
        <row r="11443">
          <cell r="H11443" t="str">
            <v>2GOLDEN0.P16</v>
          </cell>
          <cell r="I11443" t="str">
            <v>SG2_SPI_SCK</v>
          </cell>
        </row>
        <row r="11444">
          <cell r="H11444" t="str">
            <v>2GOLDEN0.R16</v>
          </cell>
          <cell r="I11444" t="str">
            <v>SG2_SPI_SI</v>
          </cell>
        </row>
        <row r="11445">
          <cell r="H11445" t="str">
            <v>2GOLDEN0.M16</v>
          </cell>
          <cell r="I11445" t="str">
            <v>SG2_SPI_SO</v>
          </cell>
        </row>
        <row r="11446">
          <cell r="H11446" t="str">
            <v>2GOLDEN0.K16</v>
          </cell>
          <cell r="I11446" t="str">
            <v>SG2_WP</v>
          </cell>
        </row>
        <row r="11447">
          <cell r="H11447" t="str">
            <v>2GOLDEN0.N16</v>
          </cell>
          <cell r="I11447" t="str">
            <v>SG2_HOLD</v>
          </cell>
        </row>
        <row r="11448">
          <cell r="H11448" t="str">
            <v>2GOLDEN0.P2</v>
          </cell>
          <cell r="I11448" t="str">
            <v>SG2_TAPSL0</v>
          </cell>
        </row>
        <row r="11449">
          <cell r="H11449" t="str">
            <v>2GOLDEN0.R2</v>
          </cell>
          <cell r="I11449" t="str">
            <v>SG2_TAPSL1</v>
          </cell>
        </row>
        <row r="11450">
          <cell r="H11450" t="str">
            <v>2GOLDEN0.H16</v>
          </cell>
          <cell r="I11450" t="str">
            <v>S2_HSD293</v>
          </cell>
        </row>
        <row r="11451">
          <cell r="H11451" t="str">
            <v>2GOLDEN0.G4</v>
          </cell>
          <cell r="I11451" t="str">
            <v>SG2_VO09</v>
          </cell>
        </row>
        <row r="11452">
          <cell r="H11452" t="str">
            <v>2GOLDEN0.F4</v>
          </cell>
          <cell r="I11452" t="str">
            <v>SG2_VSENSE</v>
          </cell>
        </row>
        <row r="11453">
          <cell r="H11453" t="str">
            <v>2GOLDEN0.K4</v>
          </cell>
          <cell r="I11453" t="str">
            <v>SG2_WAKE</v>
          </cell>
        </row>
        <row r="11454">
          <cell r="H11454" t="str">
            <v>2GOLDEN0.A13</v>
          </cell>
          <cell r="I11454" t="str">
            <v>SG2_CKXTAL1</v>
          </cell>
        </row>
        <row r="11455">
          <cell r="H11455" t="str">
            <v>2GOLDEN0.A12</v>
          </cell>
          <cell r="I11455" t="str">
            <v>SG2_CKXTAL2</v>
          </cell>
        </row>
        <row r="11456">
          <cell r="H11456" t="str">
            <v>2R1.1</v>
          </cell>
          <cell r="I11456" t="str">
            <v>DGND</v>
          </cell>
        </row>
        <row r="11457">
          <cell r="H11457" t="str">
            <v>2R1.2</v>
          </cell>
          <cell r="I11457" t="str">
            <v>SG2_SPI_SO</v>
          </cell>
        </row>
        <row r="11458">
          <cell r="H11458" t="str">
            <v>2R26.1</v>
          </cell>
          <cell r="I11458" t="str">
            <v>SG2_WAKE</v>
          </cell>
        </row>
        <row r="11459">
          <cell r="H11459" t="str">
            <v>2R26.2</v>
          </cell>
          <cell r="I11459" t="str">
            <v>DGND</v>
          </cell>
        </row>
        <row r="11460">
          <cell r="H11460" t="str">
            <v>2R31.1</v>
          </cell>
          <cell r="I11460" t="str">
            <v>SG2_FLASH_3V3</v>
          </cell>
        </row>
        <row r="11461">
          <cell r="H11461" t="str">
            <v>2R31.2</v>
          </cell>
          <cell r="I11461" t="str">
            <v>VDD33_ATX</v>
          </cell>
        </row>
        <row r="11462">
          <cell r="H11462" t="str">
            <v>2R45.1</v>
          </cell>
          <cell r="I11462" t="str">
            <v>SG2_TAPSL0</v>
          </cell>
        </row>
        <row r="11463">
          <cell r="H11463" t="str">
            <v>2R45.2</v>
          </cell>
          <cell r="I11463" t="str">
            <v>SG2_SRC_DVDD33</v>
          </cell>
        </row>
        <row r="11464">
          <cell r="H11464" t="str">
            <v>2R46.1</v>
          </cell>
          <cell r="I11464" t="str">
            <v>SG2_TAPSL1</v>
          </cell>
        </row>
        <row r="11465">
          <cell r="H11465" t="str">
            <v>2R46.2</v>
          </cell>
          <cell r="I11465" t="str">
            <v>SG2_SRC_DVDD33</v>
          </cell>
        </row>
        <row r="11466">
          <cell r="H11466" t="str">
            <v>2R65.1</v>
          </cell>
          <cell r="I11466" t="str">
            <v>SG2_SPI_CSB</v>
          </cell>
        </row>
        <row r="11467">
          <cell r="H11467" t="str">
            <v>2R65.2</v>
          </cell>
          <cell r="I11467" t="str">
            <v>SG2_FLASH_3V3</v>
          </cell>
        </row>
        <row r="11468">
          <cell r="H11468" t="str">
            <v>2R265.1</v>
          </cell>
          <cell r="I11468" t="str">
            <v>SG2_HOLD</v>
          </cell>
        </row>
        <row r="11469">
          <cell r="H11469" t="str">
            <v>2R265.2</v>
          </cell>
          <cell r="I11469" t="str">
            <v>SG2_FLASH_3V3</v>
          </cell>
        </row>
        <row r="11470">
          <cell r="H11470" t="str">
            <v>2R266.1</v>
          </cell>
          <cell r="I11470" t="str">
            <v>SG2_FLASH_3V3</v>
          </cell>
        </row>
        <row r="11471">
          <cell r="H11471" t="str">
            <v>2R266.2</v>
          </cell>
          <cell r="I11471" t="str">
            <v>SG2_WP</v>
          </cell>
        </row>
        <row r="11472">
          <cell r="H11472" t="str">
            <v>2R281.1</v>
          </cell>
          <cell r="I11472" t="str">
            <v>SG2_TAPSL0</v>
          </cell>
        </row>
        <row r="11473">
          <cell r="H11473" t="str">
            <v>2R281.2</v>
          </cell>
          <cell r="I11473" t="str">
            <v>DGND</v>
          </cell>
        </row>
        <row r="11474">
          <cell r="H11474" t="str">
            <v>2R282.1</v>
          </cell>
          <cell r="I11474" t="str">
            <v>SG2_TAPSL1</v>
          </cell>
        </row>
        <row r="11475">
          <cell r="H11475" t="str">
            <v>2R282.2</v>
          </cell>
          <cell r="I11475" t="str">
            <v>DGND</v>
          </cell>
        </row>
        <row r="11476">
          <cell r="H11476" t="str">
            <v>2R580.1</v>
          </cell>
          <cell r="I11476" t="str">
            <v>SG2_PGATE</v>
          </cell>
        </row>
        <row r="11477">
          <cell r="H11477" t="str">
            <v>2R580.2</v>
          </cell>
          <cell r="I11477">
            <v>0</v>
          </cell>
        </row>
        <row r="11478">
          <cell r="H11478" t="str">
            <v>2R581.1</v>
          </cell>
          <cell r="I11478" t="str">
            <v>SG2_NGATE</v>
          </cell>
        </row>
        <row r="11479">
          <cell r="H11479" t="str">
            <v>2R581.2</v>
          </cell>
          <cell r="I11479">
            <v>0</v>
          </cell>
        </row>
        <row r="11480">
          <cell r="H11480" t="str">
            <v>2R582.1</v>
          </cell>
          <cell r="I11480" t="str">
            <v>SG2_VSENSE</v>
          </cell>
        </row>
        <row r="11481">
          <cell r="H11481" t="str">
            <v>2R582.2</v>
          </cell>
          <cell r="I11481">
            <v>0</v>
          </cell>
        </row>
        <row r="11482">
          <cell r="H11482" t="str">
            <v>2R583.1</v>
          </cell>
          <cell r="I11482" t="str">
            <v>SG2_VO09</v>
          </cell>
        </row>
        <row r="11483">
          <cell r="H11483" t="str">
            <v>2R583.2</v>
          </cell>
          <cell r="I11483">
            <v>0</v>
          </cell>
        </row>
        <row r="11484">
          <cell r="H11484" t="str">
            <v>2SPIG1.6</v>
          </cell>
          <cell r="I11484" t="str">
            <v>SG2_SPI_SCK</v>
          </cell>
        </row>
        <row r="11485">
          <cell r="H11485" t="str">
            <v>2SPIG1.1</v>
          </cell>
          <cell r="I11485" t="str">
            <v>SG2_SPI_CSB</v>
          </cell>
        </row>
        <row r="11486">
          <cell r="H11486" t="str">
            <v>2SPIG1.5</v>
          </cell>
          <cell r="I11486" t="str">
            <v>SG2_SPI_SI</v>
          </cell>
        </row>
        <row r="11487">
          <cell r="H11487" t="str">
            <v>2SPIG1.2</v>
          </cell>
          <cell r="I11487" t="str">
            <v>SG2_SPI_SO</v>
          </cell>
        </row>
        <row r="11488">
          <cell r="H11488" t="str">
            <v>2SPIG1.4</v>
          </cell>
          <cell r="I11488" t="str">
            <v>DGND</v>
          </cell>
        </row>
        <row r="11489">
          <cell r="H11489" t="str">
            <v>2SPIG1.7</v>
          </cell>
          <cell r="I11489" t="str">
            <v>SG2_HOLD</v>
          </cell>
        </row>
        <row r="11490">
          <cell r="H11490" t="str">
            <v>2SPIG1.8</v>
          </cell>
          <cell r="I11490" t="str">
            <v>SG2_FLASH_3V3</v>
          </cell>
        </row>
        <row r="11491">
          <cell r="H11491" t="str">
            <v>2SPIG1.3</v>
          </cell>
          <cell r="I11491" t="str">
            <v>SG2_WP</v>
          </cell>
        </row>
        <row r="11492">
          <cell r="H11492" t="str">
            <v>2Y6.1</v>
          </cell>
          <cell r="I11492" t="str">
            <v>SG2_CKXTAL1</v>
          </cell>
        </row>
        <row r="11493">
          <cell r="H11493" t="str">
            <v>2Y6.2</v>
          </cell>
          <cell r="I11493" t="str">
            <v>DGND</v>
          </cell>
        </row>
        <row r="11494">
          <cell r="H11494" t="str">
            <v>2Y6.3</v>
          </cell>
          <cell r="I11494" t="str">
            <v>SG2_CKXTAL2</v>
          </cell>
        </row>
        <row r="11495">
          <cell r="H11495" t="str">
            <v>2Y6.4</v>
          </cell>
          <cell r="I11495" t="str">
            <v>DGND</v>
          </cell>
        </row>
        <row r="11496">
          <cell r="H11496" t="str">
            <v>SG2_MGND1.1</v>
          </cell>
          <cell r="I11496" t="str">
            <v>MGND</v>
          </cell>
        </row>
        <row r="11497">
          <cell r="H11497" t="str">
            <v>SG2_MGND2.1</v>
          </cell>
          <cell r="I11497" t="str">
            <v>MGND</v>
          </cell>
        </row>
        <row r="11498">
          <cell r="H11498" t="str">
            <v>SG2_MGND3.1</v>
          </cell>
          <cell r="I11498" t="str">
            <v>MGND</v>
          </cell>
        </row>
        <row r="11499">
          <cell r="H11499" t="str">
            <v>SG2_MGND4.1</v>
          </cell>
          <cell r="I11499" t="str">
            <v>MGND</v>
          </cell>
        </row>
        <row r="11500">
          <cell r="H11500" t="str">
            <v>2DSP1.1</v>
          </cell>
          <cell r="I11500" t="str">
            <v>DGND</v>
          </cell>
        </row>
        <row r="11501">
          <cell r="H11501" t="str">
            <v>2DSP1.2</v>
          </cell>
          <cell r="I11501" t="str">
            <v>SD2_HSD146</v>
          </cell>
        </row>
        <row r="11502">
          <cell r="H11502" t="str">
            <v>2DSP1.3</v>
          </cell>
          <cell r="I11502" t="str">
            <v>VDD5_ATX</v>
          </cell>
        </row>
        <row r="11503">
          <cell r="H11503" t="str">
            <v>2DSP1.4</v>
          </cell>
          <cell r="I11503" t="str">
            <v>SD2_HSD147</v>
          </cell>
        </row>
        <row r="11504">
          <cell r="H11504" t="str">
            <v>2DSP1.5</v>
          </cell>
          <cell r="I11504" t="str">
            <v>VDD5_ATX</v>
          </cell>
        </row>
        <row r="11505">
          <cell r="H11505" t="str">
            <v>2DSP1.6</v>
          </cell>
          <cell r="I11505" t="str">
            <v>SD2_HSD148</v>
          </cell>
        </row>
        <row r="11506">
          <cell r="H11506" t="str">
            <v>2DSP1.7</v>
          </cell>
          <cell r="I11506" t="str">
            <v>VDD5_ATX</v>
          </cell>
        </row>
        <row r="11507">
          <cell r="H11507" t="str">
            <v>2DSP1.8</v>
          </cell>
          <cell r="I11507" t="str">
            <v>SD2_HSD149</v>
          </cell>
        </row>
        <row r="11508">
          <cell r="H11508" t="str">
            <v>2DSP1.9</v>
          </cell>
          <cell r="I11508" t="str">
            <v>VDD5_ATX</v>
          </cell>
        </row>
        <row r="11509">
          <cell r="H11509" t="str">
            <v>2DSP1.10</v>
          </cell>
          <cell r="I11509" t="str">
            <v>DGND</v>
          </cell>
        </row>
        <row r="11510">
          <cell r="H11510" t="str">
            <v>2DSP1.11</v>
          </cell>
          <cell r="I11510" t="str">
            <v>VDD5_ATX</v>
          </cell>
        </row>
        <row r="11511">
          <cell r="H11511" t="str">
            <v>2DSP1.12</v>
          </cell>
          <cell r="I11511" t="str">
            <v>DGND</v>
          </cell>
        </row>
        <row r="11512">
          <cell r="H11512" t="str">
            <v>2DSP1.13</v>
          </cell>
          <cell r="I11512" t="str">
            <v>DGND</v>
          </cell>
        </row>
        <row r="11513">
          <cell r="H11513" t="str">
            <v>2DSP1.14</v>
          </cell>
          <cell r="I11513" t="str">
            <v>DGND</v>
          </cell>
        </row>
        <row r="11514">
          <cell r="H11514" t="str">
            <v>2DSP1.15</v>
          </cell>
          <cell r="I11514" t="str">
            <v>DGND</v>
          </cell>
        </row>
        <row r="11515">
          <cell r="H11515" t="str">
            <v>2DSP1.16</v>
          </cell>
          <cell r="I11515" t="str">
            <v>DGND</v>
          </cell>
        </row>
        <row r="11516">
          <cell r="H11516" t="str">
            <v>2DSP1.17</v>
          </cell>
          <cell r="I11516" t="str">
            <v>VDD33_ATX</v>
          </cell>
        </row>
        <row r="11517">
          <cell r="H11517" t="str">
            <v>2DSP1.18</v>
          </cell>
          <cell r="I11517" t="str">
            <v>DGND</v>
          </cell>
        </row>
        <row r="11518">
          <cell r="H11518" t="str">
            <v>2DSP1.19</v>
          </cell>
          <cell r="I11518" t="str">
            <v>VDD33_ATX</v>
          </cell>
        </row>
        <row r="11519">
          <cell r="H11519" t="str">
            <v>2DSP1.20</v>
          </cell>
          <cell r="I11519" t="str">
            <v>SD2_RTT_DSP</v>
          </cell>
        </row>
        <row r="11520">
          <cell r="H11520" t="str">
            <v>2DSP1.21</v>
          </cell>
          <cell r="I11520" t="str">
            <v>VDD33_ATX</v>
          </cell>
        </row>
        <row r="11521">
          <cell r="H11521" t="str">
            <v>2DSP1.22</v>
          </cell>
          <cell r="I11521" t="str">
            <v>DGND</v>
          </cell>
        </row>
        <row r="11522">
          <cell r="H11522" t="str">
            <v>2DSP1.23</v>
          </cell>
          <cell r="I11522" t="str">
            <v>VDD33_ATX</v>
          </cell>
        </row>
        <row r="11523">
          <cell r="H11523" t="str">
            <v>2DSP1.24</v>
          </cell>
          <cell r="I11523" t="str">
            <v>DGND</v>
          </cell>
        </row>
        <row r="11524">
          <cell r="H11524" t="str">
            <v>2DSP1.25</v>
          </cell>
          <cell r="I11524" t="str">
            <v>VDD33_ATX</v>
          </cell>
        </row>
        <row r="11525">
          <cell r="H11525" t="str">
            <v>2DSP1.26</v>
          </cell>
          <cell r="I11525" t="str">
            <v>SD2_P0_MDI_DSP+</v>
          </cell>
        </row>
        <row r="11526">
          <cell r="H11526" t="str">
            <v>2DSP1.27</v>
          </cell>
          <cell r="I11526" t="str">
            <v>DGND</v>
          </cell>
        </row>
        <row r="11527">
          <cell r="H11527" t="str">
            <v>2DSP1.28</v>
          </cell>
          <cell r="I11527" t="str">
            <v>SD2_P0_MDI_DSP-</v>
          </cell>
        </row>
        <row r="11528">
          <cell r="H11528" t="str">
            <v>2DSP1.29</v>
          </cell>
          <cell r="I11528" t="str">
            <v>DGND</v>
          </cell>
        </row>
        <row r="11529">
          <cell r="H11529" t="str">
            <v>2DSP1.30</v>
          </cell>
          <cell r="I11529" t="str">
            <v>DGND</v>
          </cell>
        </row>
        <row r="11530">
          <cell r="H11530" t="str">
            <v>2DSP1.31</v>
          </cell>
          <cell r="I11530" t="str">
            <v>SD2_FE_MDI_GIGADIG+</v>
          </cell>
        </row>
        <row r="11531">
          <cell r="H11531" t="str">
            <v>2DSP1.32</v>
          </cell>
          <cell r="I11531" t="str">
            <v>SD2_P1_MDI_DSP+</v>
          </cell>
        </row>
        <row r="11532">
          <cell r="H11532" t="str">
            <v>2DSP1.33</v>
          </cell>
          <cell r="I11532" t="str">
            <v>SD2_FE_MDI_GIGADIG-</v>
          </cell>
        </row>
        <row r="11533">
          <cell r="H11533" t="str">
            <v>2DSP1.34</v>
          </cell>
          <cell r="I11533" t="str">
            <v>SD2_P1_MDI_DSP-</v>
          </cell>
        </row>
        <row r="11534">
          <cell r="H11534" t="str">
            <v>2DSP1.35</v>
          </cell>
          <cell r="I11534" t="str">
            <v>DGND</v>
          </cell>
        </row>
        <row r="11535">
          <cell r="H11535" t="str">
            <v>2DSP1.36</v>
          </cell>
          <cell r="I11535" t="str">
            <v>DGND</v>
          </cell>
        </row>
        <row r="11536">
          <cell r="H11536" t="str">
            <v>2DSP1.37</v>
          </cell>
          <cell r="I11536" t="str">
            <v>SD2_FE_MDIX_GIGADIG+</v>
          </cell>
        </row>
        <row r="11537">
          <cell r="H11537" t="str">
            <v>2DSP1.38</v>
          </cell>
          <cell r="I11537">
            <v>0</v>
          </cell>
        </row>
        <row r="11538">
          <cell r="H11538" t="str">
            <v>2DSP1.39</v>
          </cell>
          <cell r="I11538" t="str">
            <v>SD2_FE_MDIX_GIGADIG-</v>
          </cell>
        </row>
        <row r="11539">
          <cell r="H11539" t="str">
            <v>2DSP1.40</v>
          </cell>
          <cell r="I11539">
            <v>0</v>
          </cell>
        </row>
        <row r="11540">
          <cell r="H11540" t="str">
            <v>2DSP1.41</v>
          </cell>
          <cell r="I11540" t="str">
            <v>DGND</v>
          </cell>
        </row>
        <row r="11541">
          <cell r="H11541" t="str">
            <v>2DSP1.42</v>
          </cell>
          <cell r="I11541" t="str">
            <v>DGND</v>
          </cell>
        </row>
        <row r="11542">
          <cell r="H11542" t="str">
            <v>2DSP1.43</v>
          </cell>
          <cell r="I11542" t="str">
            <v>SD2_P4_HSO_DSP+</v>
          </cell>
        </row>
        <row r="11543">
          <cell r="H11543" t="str">
            <v>2DSP1.44</v>
          </cell>
          <cell r="I11543" t="str">
            <v>DGND</v>
          </cell>
        </row>
        <row r="11544">
          <cell r="H11544" t="str">
            <v>2DSP1.45</v>
          </cell>
          <cell r="I11544" t="str">
            <v>SD2_P4_HSO_DSP-</v>
          </cell>
        </row>
        <row r="11545">
          <cell r="H11545" t="str">
            <v>2DSP1.46</v>
          </cell>
          <cell r="I11545" t="str">
            <v>SD2_AT+</v>
          </cell>
        </row>
        <row r="11546">
          <cell r="H11546" t="str">
            <v>2DSP1.47</v>
          </cell>
          <cell r="I11546" t="str">
            <v>DGND</v>
          </cell>
        </row>
        <row r="11547">
          <cell r="H11547" t="str">
            <v>2DSP1.48</v>
          </cell>
          <cell r="I11547" t="str">
            <v>SD2_AT-</v>
          </cell>
        </row>
        <row r="11548">
          <cell r="H11548" t="str">
            <v>2DSP1.49</v>
          </cell>
          <cell r="I11548">
            <v>0</v>
          </cell>
        </row>
        <row r="11549">
          <cell r="H11549" t="str">
            <v>2DSP1.50</v>
          </cell>
          <cell r="I11549" t="str">
            <v>DGND</v>
          </cell>
        </row>
        <row r="11550">
          <cell r="H11550" t="str">
            <v>2DSP1.51</v>
          </cell>
          <cell r="I11550">
            <v>0</v>
          </cell>
        </row>
        <row r="11551">
          <cell r="H11551" t="str">
            <v>2DSP1.52</v>
          </cell>
          <cell r="I11551" t="str">
            <v>DGND</v>
          </cell>
        </row>
        <row r="11552">
          <cell r="H11552" t="str">
            <v>2DSP1.53</v>
          </cell>
          <cell r="I11552" t="str">
            <v>DGND</v>
          </cell>
        </row>
        <row r="11553">
          <cell r="H11553" t="str">
            <v>2DSP1.54</v>
          </cell>
          <cell r="I11553" t="str">
            <v>SD2_CLK_XTAL_1</v>
          </cell>
        </row>
        <row r="11554">
          <cell r="H11554" t="str">
            <v>2DSP1.55</v>
          </cell>
          <cell r="I11554" t="str">
            <v>SD2_P5_HSO_DSP+</v>
          </cell>
        </row>
        <row r="11555">
          <cell r="H11555" t="str">
            <v>2DSP1.56</v>
          </cell>
          <cell r="I11555" t="str">
            <v>DGND</v>
          </cell>
        </row>
        <row r="11556">
          <cell r="H11556" t="str">
            <v>2DSP1.57</v>
          </cell>
          <cell r="I11556" t="str">
            <v>SD2_P5_HSO_DSP-</v>
          </cell>
        </row>
        <row r="11557">
          <cell r="H11557" t="str">
            <v>2DSP1.58</v>
          </cell>
          <cell r="I11557" t="str">
            <v>SD2_CLK_XTAL_2</v>
          </cell>
        </row>
        <row r="11558">
          <cell r="H11558" t="str">
            <v>2DSP1.59</v>
          </cell>
          <cell r="I11558" t="str">
            <v>DGND</v>
          </cell>
        </row>
        <row r="11559">
          <cell r="H11559" t="str">
            <v>2DSP1.60</v>
          </cell>
          <cell r="I11559" t="str">
            <v>DGND</v>
          </cell>
        </row>
        <row r="11560">
          <cell r="H11560" t="str">
            <v>2DSP1.61</v>
          </cell>
          <cell r="I11560" t="str">
            <v>SD2_P7_HSO_DSP+</v>
          </cell>
        </row>
        <row r="11561">
          <cell r="H11561" t="str">
            <v>2DSP1.62</v>
          </cell>
          <cell r="I11561" t="str">
            <v>DGND</v>
          </cell>
        </row>
        <row r="11562">
          <cell r="H11562" t="str">
            <v>2DSP1.63</v>
          </cell>
          <cell r="I11562" t="str">
            <v>SD2_P7_HSO_DSP-</v>
          </cell>
        </row>
        <row r="11563">
          <cell r="H11563" t="str">
            <v>2DSP1.64</v>
          </cell>
          <cell r="I11563" t="str">
            <v>DGND</v>
          </cell>
        </row>
        <row r="11564">
          <cell r="H11564" t="str">
            <v>2DSP1.65</v>
          </cell>
          <cell r="I11564" t="str">
            <v>DGND</v>
          </cell>
        </row>
        <row r="11565">
          <cell r="H11565" t="str">
            <v>2DSP1.66</v>
          </cell>
          <cell r="I11565">
            <v>0</v>
          </cell>
        </row>
        <row r="11566">
          <cell r="H11566" t="str">
            <v>2DSP1.67</v>
          </cell>
          <cell r="I11566">
            <v>0</v>
          </cell>
        </row>
        <row r="11567">
          <cell r="H11567" t="str">
            <v>2DSP1.68</v>
          </cell>
          <cell r="I11567">
            <v>0</v>
          </cell>
        </row>
        <row r="11568">
          <cell r="H11568" t="str">
            <v>2DSP1.69</v>
          </cell>
          <cell r="I11568">
            <v>0</v>
          </cell>
        </row>
        <row r="11569">
          <cell r="H11569" t="str">
            <v>2DSP1.70</v>
          </cell>
          <cell r="I11569" t="str">
            <v>DGND</v>
          </cell>
        </row>
        <row r="11570">
          <cell r="H11570" t="str">
            <v>2DSP1.71</v>
          </cell>
          <cell r="I11570" t="str">
            <v>DGND</v>
          </cell>
        </row>
        <row r="11571">
          <cell r="H11571" t="str">
            <v>2DSP1.72</v>
          </cell>
          <cell r="I11571">
            <v>0</v>
          </cell>
        </row>
        <row r="11572">
          <cell r="H11572" t="str">
            <v>2DSP1.73</v>
          </cell>
          <cell r="I11572" t="str">
            <v>SD2_P6_HSO_DSP+</v>
          </cell>
        </row>
        <row r="11573">
          <cell r="H11573" t="str">
            <v>2DSP1.74</v>
          </cell>
          <cell r="I11573">
            <v>0</v>
          </cell>
        </row>
        <row r="11574">
          <cell r="H11574" t="str">
            <v>2DSP1.75</v>
          </cell>
          <cell r="I11574" t="str">
            <v>SD2_P6_HSO_DSP-</v>
          </cell>
        </row>
        <row r="11575">
          <cell r="H11575" t="str">
            <v>2DSP1.76</v>
          </cell>
          <cell r="I11575" t="str">
            <v>DGND</v>
          </cell>
        </row>
        <row r="11576">
          <cell r="H11576" t="str">
            <v>2DSP1.77</v>
          </cell>
          <cell r="I11576" t="str">
            <v>DGND</v>
          </cell>
        </row>
        <row r="11577">
          <cell r="H11577" t="str">
            <v>2DSP1.78</v>
          </cell>
          <cell r="I11577">
            <v>0</v>
          </cell>
        </row>
        <row r="11578">
          <cell r="H11578" t="str">
            <v>2DSP1.79</v>
          </cell>
          <cell r="I11578" t="str">
            <v>SD2_P0_TXC_DSP</v>
          </cell>
        </row>
        <row r="11579">
          <cell r="H11579" t="str">
            <v>2DSP1.80</v>
          </cell>
          <cell r="I11579">
            <v>0</v>
          </cell>
        </row>
        <row r="11580">
          <cell r="H11580" t="str">
            <v>2DSP1.81</v>
          </cell>
          <cell r="I11580" t="str">
            <v>DGND</v>
          </cell>
        </row>
        <row r="11581">
          <cell r="H11581" t="str">
            <v>2DSP1.82</v>
          </cell>
          <cell r="I11581" t="str">
            <v>SD2_P5_MDI_DSP+</v>
          </cell>
        </row>
        <row r="11582">
          <cell r="H11582" t="str">
            <v>2DSP1.83</v>
          </cell>
          <cell r="I11582" t="str">
            <v>SD2_P0_TXD0_DSP</v>
          </cell>
        </row>
        <row r="11583">
          <cell r="H11583" t="str">
            <v>2DSP1.84</v>
          </cell>
          <cell r="I11583" t="str">
            <v>SD2_P5_MDI_DSP-</v>
          </cell>
        </row>
        <row r="11584">
          <cell r="H11584" t="str">
            <v>2DSP1.85</v>
          </cell>
          <cell r="I11584" t="str">
            <v>DGND</v>
          </cell>
        </row>
        <row r="11585">
          <cell r="H11585" t="str">
            <v>2DSP1.86</v>
          </cell>
          <cell r="I11585" t="str">
            <v>DGND</v>
          </cell>
        </row>
        <row r="11586">
          <cell r="H11586" t="str">
            <v>2DSP1.87</v>
          </cell>
          <cell r="I11586" t="str">
            <v>SD2_P0_TXD1_DSP</v>
          </cell>
        </row>
        <row r="11587">
          <cell r="H11587" t="str">
            <v>2DSP1.88</v>
          </cell>
          <cell r="I11587" t="str">
            <v>SD2_P2_GIGA_MDI_DSP+</v>
          </cell>
        </row>
        <row r="11588">
          <cell r="H11588" t="str">
            <v>2DSP1.89</v>
          </cell>
          <cell r="I11588" t="str">
            <v>DGND</v>
          </cell>
        </row>
        <row r="11589">
          <cell r="H11589" t="str">
            <v>2DSP1.90</v>
          </cell>
          <cell r="I11589" t="str">
            <v>SD2_P2_GIGA_MDI_DSP-</v>
          </cell>
        </row>
        <row r="11590">
          <cell r="H11590" t="str">
            <v>2DSP1.91</v>
          </cell>
          <cell r="I11590" t="str">
            <v>SD2_P0_TXD2_DSP</v>
          </cell>
        </row>
        <row r="11591">
          <cell r="H11591" t="str">
            <v>2DSP1.92</v>
          </cell>
          <cell r="I11591" t="str">
            <v>DGND</v>
          </cell>
        </row>
        <row r="11592">
          <cell r="H11592" t="str">
            <v>2DSP1.93</v>
          </cell>
          <cell r="I11592" t="str">
            <v>DGND</v>
          </cell>
        </row>
        <row r="11593">
          <cell r="H11593" t="str">
            <v>2DSP1.94</v>
          </cell>
          <cell r="I11593" t="str">
            <v>SD2_P3_GIGA_MDI_DSP+</v>
          </cell>
        </row>
        <row r="11594">
          <cell r="H11594" t="str">
            <v>2DSP1.95</v>
          </cell>
          <cell r="I11594" t="str">
            <v>SD2_P0_TXD3_DSP</v>
          </cell>
        </row>
        <row r="11595">
          <cell r="H11595" t="str">
            <v>2DSP1.96</v>
          </cell>
          <cell r="I11595" t="str">
            <v>SD2_P3_GIGA_MDI_DSP-</v>
          </cell>
        </row>
        <row r="11596">
          <cell r="H11596" t="str">
            <v>2DSP1.97</v>
          </cell>
          <cell r="I11596" t="str">
            <v>DGND</v>
          </cell>
        </row>
        <row r="11597">
          <cell r="H11597" t="str">
            <v>2DSP1.98</v>
          </cell>
          <cell r="I11597" t="str">
            <v>DGND</v>
          </cell>
        </row>
        <row r="11598">
          <cell r="H11598" t="str">
            <v>2DSP1.99</v>
          </cell>
          <cell r="I11598" t="str">
            <v>SD2_P1_TXC_DSP</v>
          </cell>
        </row>
        <row r="11599">
          <cell r="H11599" t="str">
            <v>2DSP1.100</v>
          </cell>
          <cell r="I11599" t="str">
            <v>SD2_P6_MDI_DSP+</v>
          </cell>
        </row>
        <row r="11600">
          <cell r="H11600" t="str">
            <v>2DSP1.101</v>
          </cell>
          <cell r="I11600" t="str">
            <v>DGND</v>
          </cell>
        </row>
        <row r="11601">
          <cell r="H11601" t="str">
            <v>2DSP1.102</v>
          </cell>
          <cell r="I11601" t="str">
            <v>SD2_P6_MDI_DSP-</v>
          </cell>
        </row>
        <row r="11602">
          <cell r="H11602" t="str">
            <v>2DSP1.103</v>
          </cell>
          <cell r="I11602" t="str">
            <v>SD2_P1_TXD0_DSP</v>
          </cell>
        </row>
        <row r="11603">
          <cell r="H11603" t="str">
            <v>2DSP1.104</v>
          </cell>
          <cell r="I11603" t="str">
            <v>DGND</v>
          </cell>
        </row>
        <row r="11604">
          <cell r="H11604" t="str">
            <v>2DSP1.105</v>
          </cell>
          <cell r="I11604" t="str">
            <v>DGND</v>
          </cell>
        </row>
        <row r="11605">
          <cell r="H11605" t="str">
            <v>2DSP1.106</v>
          </cell>
          <cell r="I11605" t="str">
            <v>SD2_P5_TXD0_DSP</v>
          </cell>
        </row>
        <row r="11606">
          <cell r="H11606" t="str">
            <v>2DSP1.107</v>
          </cell>
          <cell r="I11606" t="str">
            <v>SD2_P1_TXD1_DSP</v>
          </cell>
        </row>
        <row r="11607">
          <cell r="H11607" t="str">
            <v>2DSP1.108</v>
          </cell>
          <cell r="I11607" t="str">
            <v>DGND</v>
          </cell>
        </row>
        <row r="11608">
          <cell r="H11608" t="str">
            <v>2DSP1.109</v>
          </cell>
          <cell r="I11608" t="str">
            <v>DGND</v>
          </cell>
        </row>
        <row r="11609">
          <cell r="H11609" t="str">
            <v>2DSP1.110</v>
          </cell>
          <cell r="I11609" t="str">
            <v>SD2_P5_TXD1_DSP</v>
          </cell>
        </row>
        <row r="11610">
          <cell r="H11610" t="str">
            <v>2DSP1.111</v>
          </cell>
          <cell r="I11610" t="str">
            <v>SD2_P1_TXD2_DSP</v>
          </cell>
        </row>
        <row r="11611">
          <cell r="H11611" t="str">
            <v>2DSP1.112</v>
          </cell>
          <cell r="I11611" t="str">
            <v>DGND</v>
          </cell>
        </row>
        <row r="11612">
          <cell r="H11612" t="str">
            <v>2DSP1.113</v>
          </cell>
          <cell r="I11612" t="str">
            <v>DGND</v>
          </cell>
        </row>
        <row r="11613">
          <cell r="H11613" t="str">
            <v>2DSP1.114</v>
          </cell>
          <cell r="I11613" t="str">
            <v>SD2_P5_TXD2_DSP</v>
          </cell>
        </row>
        <row r="11614">
          <cell r="H11614" t="str">
            <v>2DSP1.115</v>
          </cell>
          <cell r="I11614" t="str">
            <v>SD2_P1_TXD3_DSP</v>
          </cell>
        </row>
        <row r="11615">
          <cell r="H11615" t="str">
            <v>2DSP1.116</v>
          </cell>
          <cell r="I11615" t="str">
            <v>DGND</v>
          </cell>
        </row>
        <row r="11616">
          <cell r="H11616" t="str">
            <v>2DSP1.117</v>
          </cell>
          <cell r="I11616" t="str">
            <v>DGND</v>
          </cell>
        </row>
        <row r="11617">
          <cell r="H11617" t="str">
            <v>2DSP1.118</v>
          </cell>
          <cell r="I11617" t="str">
            <v>SD2_P5_TXD3_DSP</v>
          </cell>
        </row>
        <row r="11618">
          <cell r="H11618" t="str">
            <v>2DSP1.119</v>
          </cell>
          <cell r="I11618" t="str">
            <v>SD2_P5_TXC_DSP</v>
          </cell>
        </row>
        <row r="11619">
          <cell r="H11619" t="str">
            <v>2DSP1.120</v>
          </cell>
          <cell r="I11619" t="str">
            <v>DGND</v>
          </cell>
        </row>
        <row r="11620">
          <cell r="H11620" t="str">
            <v>2DSP1.G1</v>
          </cell>
          <cell r="I11620" t="str">
            <v>DGND</v>
          </cell>
        </row>
        <row r="11621">
          <cell r="H11621" t="str">
            <v>2DSP1.G2</v>
          </cell>
          <cell r="I11621" t="str">
            <v>DGND</v>
          </cell>
        </row>
        <row r="11622">
          <cell r="H11622" t="str">
            <v>2DSP1.G3</v>
          </cell>
          <cell r="I11622" t="str">
            <v>DGND</v>
          </cell>
        </row>
        <row r="11623">
          <cell r="H11623" t="str">
            <v>2DSP1.G4</v>
          </cell>
          <cell r="I11623" t="str">
            <v>DGND</v>
          </cell>
        </row>
        <row r="11624">
          <cell r="H11624" t="str">
            <v>2DSP1.G5</v>
          </cell>
          <cell r="I11624" t="str">
            <v>DGND</v>
          </cell>
        </row>
        <row r="11625">
          <cell r="H11625" t="str">
            <v>2DSP1.G6</v>
          </cell>
          <cell r="I11625" t="str">
            <v>DGND</v>
          </cell>
        </row>
        <row r="11626">
          <cell r="H11626" t="str">
            <v>2DSP1.G7</v>
          </cell>
          <cell r="I11626" t="str">
            <v>DGND</v>
          </cell>
        </row>
        <row r="11627">
          <cell r="H11627" t="str">
            <v>2DSP1.G8</v>
          </cell>
          <cell r="I11627" t="str">
            <v>DGND</v>
          </cell>
        </row>
        <row r="11628">
          <cell r="H11628" t="str">
            <v>2DSP1.G9</v>
          </cell>
          <cell r="I11628" t="str">
            <v>DGND</v>
          </cell>
        </row>
        <row r="11629">
          <cell r="H11629" t="str">
            <v>2DSP1.G10</v>
          </cell>
          <cell r="I11629" t="str">
            <v>DGND</v>
          </cell>
        </row>
        <row r="11630">
          <cell r="H11630" t="str">
            <v>2DSP1.G11</v>
          </cell>
          <cell r="I11630" t="str">
            <v>DGND</v>
          </cell>
        </row>
        <row r="11631">
          <cell r="H11631" t="str">
            <v>2DSP1.G12</v>
          </cell>
          <cell r="I11631" t="str">
            <v>DGND</v>
          </cell>
        </row>
        <row r="11632">
          <cell r="H11632" t="str">
            <v>2DSP1.GH1</v>
          </cell>
          <cell r="I11632">
            <v>0</v>
          </cell>
        </row>
        <row r="11633">
          <cell r="H11633" t="str">
            <v>2DSP1.GH2</v>
          </cell>
          <cell r="I11633">
            <v>0</v>
          </cell>
        </row>
        <row r="11634">
          <cell r="H11634" t="str">
            <v>2DSP1.NUT1</v>
          </cell>
          <cell r="I11634">
            <v>0</v>
          </cell>
        </row>
        <row r="11635">
          <cell r="H11635" t="str">
            <v>2DSP1.NUT2</v>
          </cell>
          <cell r="I11635">
            <v>0</v>
          </cell>
        </row>
        <row r="11636">
          <cell r="H11636" t="str">
            <v>2DSP1.NUT3</v>
          </cell>
          <cell r="I11636">
            <v>0</v>
          </cell>
        </row>
        <row r="11637">
          <cell r="H11637" t="str">
            <v>2DSP1.NUT4</v>
          </cell>
          <cell r="I11637">
            <v>0</v>
          </cell>
        </row>
        <row r="11638">
          <cell r="H11638" t="str">
            <v>CD121.1</v>
          </cell>
          <cell r="I11638" t="str">
            <v>S0_APWR_08F</v>
          </cell>
        </row>
        <row r="11639">
          <cell r="H11639" t="str">
            <v>CD121.2</v>
          </cell>
          <cell r="I11639" t="str">
            <v>DGND</v>
          </cell>
        </row>
        <row r="11640">
          <cell r="H11640" t="str">
            <v>CD122.1</v>
          </cell>
          <cell r="I11640" t="str">
            <v>S0_APWR_08F</v>
          </cell>
        </row>
        <row r="11641">
          <cell r="H11641" t="str">
            <v>CD122.2</v>
          </cell>
          <cell r="I11641" t="str">
            <v>DGND</v>
          </cell>
        </row>
        <row r="11642">
          <cell r="H11642" t="str">
            <v>CD123.1</v>
          </cell>
          <cell r="I11642" t="str">
            <v>S0_APWR_08F</v>
          </cell>
        </row>
        <row r="11643">
          <cell r="H11643" t="str">
            <v>CD123.2</v>
          </cell>
          <cell r="I11643" t="str">
            <v>DGND</v>
          </cell>
        </row>
        <row r="11644">
          <cell r="H11644" t="str">
            <v>CD124.1</v>
          </cell>
          <cell r="I11644" t="str">
            <v>S0_APWR_08F</v>
          </cell>
        </row>
        <row r="11645">
          <cell r="H11645" t="str">
            <v>CD124.2</v>
          </cell>
          <cell r="I11645" t="str">
            <v>DGND</v>
          </cell>
        </row>
        <row r="11646">
          <cell r="H11646" t="str">
            <v>CD125.1</v>
          </cell>
          <cell r="I11646" t="str">
            <v>S0_APWR_08F</v>
          </cell>
        </row>
        <row r="11647">
          <cell r="H11647" t="str">
            <v>CD125.2</v>
          </cell>
          <cell r="I11647" t="str">
            <v>DGND</v>
          </cell>
        </row>
        <row r="11648">
          <cell r="H11648" t="str">
            <v>CD126.1</v>
          </cell>
          <cell r="I11648" t="str">
            <v>S0_APWR_08F</v>
          </cell>
        </row>
        <row r="11649">
          <cell r="H11649" t="str">
            <v>CD126.2</v>
          </cell>
          <cell r="I11649" t="str">
            <v>DGND</v>
          </cell>
        </row>
        <row r="11650">
          <cell r="H11650" t="str">
            <v>CD127.1</v>
          </cell>
          <cell r="I11650" t="str">
            <v>S0_GPIO_VDDIO</v>
          </cell>
        </row>
        <row r="11651">
          <cell r="H11651" t="str">
            <v>CD127.2</v>
          </cell>
          <cell r="I11651" t="str">
            <v>DGND</v>
          </cell>
        </row>
        <row r="11652">
          <cell r="H11652" t="str">
            <v>CD128.1</v>
          </cell>
          <cell r="I11652" t="str">
            <v>S0_GPIO_VDDIO</v>
          </cell>
        </row>
        <row r="11653">
          <cell r="H11653" t="str">
            <v>CD128.2</v>
          </cell>
          <cell r="I11653" t="str">
            <v>DGND</v>
          </cell>
        </row>
        <row r="11654">
          <cell r="H11654" t="str">
            <v>CD129.1</v>
          </cell>
          <cell r="I11654" t="str">
            <v>S0_GPIO_VDDIO</v>
          </cell>
        </row>
        <row r="11655">
          <cell r="H11655" t="str">
            <v>CD129.2</v>
          </cell>
          <cell r="I11655" t="str">
            <v>DGND</v>
          </cell>
        </row>
        <row r="11656">
          <cell r="H11656" t="str">
            <v>CD130.1</v>
          </cell>
          <cell r="I11656" t="str">
            <v>S0_GPIO_VDDIO</v>
          </cell>
        </row>
        <row r="11657">
          <cell r="H11657" t="str">
            <v>CD130.2</v>
          </cell>
          <cell r="I11657" t="str">
            <v>DGND</v>
          </cell>
        </row>
        <row r="11658">
          <cell r="H11658" t="str">
            <v>CD131.1</v>
          </cell>
          <cell r="I11658" t="str">
            <v>S0_GPIO_VDDIO</v>
          </cell>
        </row>
        <row r="11659">
          <cell r="H11659" t="str">
            <v>CD131.2</v>
          </cell>
          <cell r="I11659" t="str">
            <v>DGND</v>
          </cell>
        </row>
        <row r="11660">
          <cell r="H11660" t="str">
            <v>CD132.1</v>
          </cell>
          <cell r="I11660" t="str">
            <v>S0_GPIO_VDDIO</v>
          </cell>
        </row>
        <row r="11661">
          <cell r="H11661" t="str">
            <v>CD132.2</v>
          </cell>
          <cell r="I11661" t="str">
            <v>DGND</v>
          </cell>
        </row>
        <row r="11662">
          <cell r="H11662" t="str">
            <v>CD133.1</v>
          </cell>
          <cell r="I11662" t="str">
            <v>S0_GPIO_VDDIO</v>
          </cell>
        </row>
        <row r="11663">
          <cell r="H11663" t="str">
            <v>CD133.2</v>
          </cell>
          <cell r="I11663" t="str">
            <v>DGND</v>
          </cell>
        </row>
        <row r="11664">
          <cell r="H11664" t="str">
            <v>CD134.1</v>
          </cell>
          <cell r="I11664" t="str">
            <v>S0_GPIO_VDDIO</v>
          </cell>
        </row>
        <row r="11665">
          <cell r="H11665" t="str">
            <v>CD134.2</v>
          </cell>
          <cell r="I11665" t="str">
            <v>DGND</v>
          </cell>
        </row>
        <row r="11666">
          <cell r="H11666" t="str">
            <v>CD135.1</v>
          </cell>
          <cell r="I11666" t="str">
            <v>S0_F_GPIO_VDDIO</v>
          </cell>
        </row>
        <row r="11667">
          <cell r="H11667" t="str">
            <v>CD135.2</v>
          </cell>
          <cell r="I11667" t="str">
            <v>DGND</v>
          </cell>
        </row>
        <row r="11668">
          <cell r="H11668" t="str">
            <v>CD136.1</v>
          </cell>
          <cell r="I11668" t="str">
            <v>S0_P0_VDDIO</v>
          </cell>
        </row>
        <row r="11669">
          <cell r="H11669" t="str">
            <v>CD136.2</v>
          </cell>
          <cell r="I11669" t="str">
            <v>DGND</v>
          </cell>
        </row>
        <row r="11670">
          <cell r="H11670" t="str">
            <v>CD137.1</v>
          </cell>
          <cell r="I11670" t="str">
            <v>S0_P0_VDDIO</v>
          </cell>
        </row>
        <row r="11671">
          <cell r="H11671" t="str">
            <v>CD137.2</v>
          </cell>
          <cell r="I11671" t="str">
            <v>DGND</v>
          </cell>
        </row>
        <row r="11672">
          <cell r="H11672" t="str">
            <v>CD138.1</v>
          </cell>
          <cell r="I11672" t="str">
            <v>S0_P0_VDDIO</v>
          </cell>
        </row>
        <row r="11673">
          <cell r="H11673" t="str">
            <v>CD138.2</v>
          </cell>
          <cell r="I11673" t="str">
            <v>DGND</v>
          </cell>
        </row>
        <row r="11674">
          <cell r="H11674" t="str">
            <v>CD139.1</v>
          </cell>
          <cell r="I11674" t="str">
            <v>S0_P0_VDDIO</v>
          </cell>
        </row>
        <row r="11675">
          <cell r="H11675" t="str">
            <v>CD139.2</v>
          </cell>
          <cell r="I11675" t="str">
            <v>DGND</v>
          </cell>
        </row>
        <row r="11676">
          <cell r="H11676" t="str">
            <v>CD144.1</v>
          </cell>
          <cell r="I11676" t="str">
            <v>S0_F_P0_1_5_VDDIO</v>
          </cell>
        </row>
        <row r="11677">
          <cell r="H11677" t="str">
            <v>CD144.2</v>
          </cell>
          <cell r="I11677" t="str">
            <v>DGND</v>
          </cell>
        </row>
        <row r="11678">
          <cell r="H11678" t="str">
            <v>CD145.1</v>
          </cell>
          <cell r="I11678" t="str">
            <v>S0_P1_VDDIO</v>
          </cell>
        </row>
        <row r="11679">
          <cell r="H11679" t="str">
            <v>CD145.2</v>
          </cell>
          <cell r="I11679" t="str">
            <v>DGND</v>
          </cell>
        </row>
        <row r="11680">
          <cell r="H11680" t="str">
            <v>CD146.1</v>
          </cell>
          <cell r="I11680" t="str">
            <v>S0_P1_VDDIO</v>
          </cell>
        </row>
        <row r="11681">
          <cell r="H11681" t="str">
            <v>CD146.2</v>
          </cell>
          <cell r="I11681" t="str">
            <v>DGND</v>
          </cell>
        </row>
        <row r="11682">
          <cell r="H11682" t="str">
            <v>CD147.1</v>
          </cell>
          <cell r="I11682" t="str">
            <v>S0_P1_VDDIO</v>
          </cell>
        </row>
        <row r="11683">
          <cell r="H11683" t="str">
            <v>CD147.2</v>
          </cell>
          <cell r="I11683" t="str">
            <v>DGND</v>
          </cell>
        </row>
        <row r="11684">
          <cell r="H11684" t="str">
            <v>CD148.1</v>
          </cell>
          <cell r="I11684" t="str">
            <v>S0_P1_VDDIO</v>
          </cell>
        </row>
        <row r="11685">
          <cell r="H11685" t="str">
            <v>CD148.2</v>
          </cell>
          <cell r="I11685" t="str">
            <v>DGND</v>
          </cell>
        </row>
        <row r="11686">
          <cell r="H11686" t="str">
            <v>CD149.1</v>
          </cell>
          <cell r="I11686" t="str">
            <v>S0_F_P0_1_5_VDDIO</v>
          </cell>
        </row>
        <row r="11687">
          <cell r="H11687" t="str">
            <v>CD149.2</v>
          </cell>
          <cell r="I11687" t="str">
            <v>DGND</v>
          </cell>
        </row>
        <row r="11688">
          <cell r="H11688" t="str">
            <v>CD150.1</v>
          </cell>
          <cell r="I11688" t="str">
            <v>S0_P5_VDDIO</v>
          </cell>
        </row>
        <row r="11689">
          <cell r="H11689" t="str">
            <v>CD150.2</v>
          </cell>
          <cell r="I11689" t="str">
            <v>DGND</v>
          </cell>
        </row>
        <row r="11690">
          <cell r="H11690" t="str">
            <v>CD151.1</v>
          </cell>
          <cell r="I11690" t="str">
            <v>S0_P5_VDDIO</v>
          </cell>
        </row>
        <row r="11691">
          <cell r="H11691" t="str">
            <v>CD151.2</v>
          </cell>
          <cell r="I11691" t="str">
            <v>DGND</v>
          </cell>
        </row>
        <row r="11692">
          <cell r="H11692" t="str">
            <v>CD152.1</v>
          </cell>
          <cell r="I11692" t="str">
            <v>S0_P5_VDDIO</v>
          </cell>
        </row>
        <row r="11693">
          <cell r="H11693" t="str">
            <v>CD152.2</v>
          </cell>
          <cell r="I11693" t="str">
            <v>DGND</v>
          </cell>
        </row>
        <row r="11694">
          <cell r="H11694" t="str">
            <v>CD154.1</v>
          </cell>
          <cell r="I11694" t="str">
            <v>S0_F_P0_1_5_VDDIO</v>
          </cell>
        </row>
        <row r="11695">
          <cell r="H11695" t="str">
            <v>CD154.2</v>
          </cell>
          <cell r="I11695" t="str">
            <v>DGND</v>
          </cell>
        </row>
        <row r="11696">
          <cell r="H11696" t="str">
            <v>K5.1</v>
          </cell>
          <cell r="I11696" t="str">
            <v>VP12</v>
          </cell>
        </row>
        <row r="11697">
          <cell r="H11697" t="str">
            <v>K5.4</v>
          </cell>
          <cell r="I11697" t="str">
            <v>S0_F_GPIO_VDDIO</v>
          </cell>
        </row>
        <row r="11698">
          <cell r="H11698" t="str">
            <v>K5.9</v>
          </cell>
          <cell r="I11698" t="str">
            <v>S0_F_P0_1_5_VDDIO</v>
          </cell>
        </row>
        <row r="11699">
          <cell r="H11699" t="str">
            <v>K5.12</v>
          </cell>
          <cell r="I11699" t="str">
            <v>S0_K5</v>
          </cell>
        </row>
        <row r="11700">
          <cell r="H11700" t="str">
            <v>K5.3</v>
          </cell>
          <cell r="I11700" t="str">
            <v>S0_APWR_08F</v>
          </cell>
        </row>
        <row r="11701">
          <cell r="H11701" t="str">
            <v>K5.10</v>
          </cell>
          <cell r="I11701" t="str">
            <v>S0_APWR_08F</v>
          </cell>
        </row>
        <row r="11702">
          <cell r="H11702" t="str">
            <v>K5.5</v>
          </cell>
          <cell r="I11702" t="str">
            <v>S0_APWR_08F</v>
          </cell>
        </row>
        <row r="11703">
          <cell r="H11703" t="str">
            <v>K5.8</v>
          </cell>
          <cell r="I11703">
            <v>0</v>
          </cell>
        </row>
        <row r="11704">
          <cell r="H11704" t="str">
            <v>Q5.1</v>
          </cell>
          <cell r="I11704" t="str">
            <v>S0_QB_K5</v>
          </cell>
        </row>
        <row r="11705">
          <cell r="H11705" t="str">
            <v>Q5.3</v>
          </cell>
          <cell r="I11705" t="str">
            <v>S0_K5</v>
          </cell>
        </row>
        <row r="11706">
          <cell r="H11706" t="str">
            <v>Q5.2</v>
          </cell>
          <cell r="I11706" t="str">
            <v>DGND</v>
          </cell>
        </row>
        <row r="11707">
          <cell r="H11707" t="str">
            <v>RD8.1</v>
          </cell>
          <cell r="I11707" t="str">
            <v>S0_P0_VDDIO</v>
          </cell>
        </row>
        <row r="11708">
          <cell r="H11708" t="str">
            <v>RD8.2</v>
          </cell>
          <cell r="I11708" t="str">
            <v>S0_F_P0_1_5_VDDIO</v>
          </cell>
        </row>
        <row r="11709">
          <cell r="H11709" t="str">
            <v>RD9.1</v>
          </cell>
          <cell r="I11709" t="str">
            <v>S0_P1_VDDIO</v>
          </cell>
        </row>
        <row r="11710">
          <cell r="H11710" t="str">
            <v>RD9.2</v>
          </cell>
          <cell r="I11710" t="str">
            <v>S0_F_P0_1_5_VDDIO</v>
          </cell>
        </row>
        <row r="11711">
          <cell r="H11711" t="str">
            <v>RD10.1</v>
          </cell>
          <cell r="I11711" t="str">
            <v>S0_P5_VDDIO</v>
          </cell>
        </row>
        <row r="11712">
          <cell r="H11712" t="str">
            <v>RD10.2</v>
          </cell>
          <cell r="I11712" t="str">
            <v>S0_F_P0_1_5_VDDIO</v>
          </cell>
        </row>
        <row r="11713">
          <cell r="H11713" t="str">
            <v>RD62.1</v>
          </cell>
          <cell r="I11713" t="str">
            <v>S0_SPI_VDDIO</v>
          </cell>
        </row>
        <row r="11714">
          <cell r="H11714" t="str">
            <v>RD62.2</v>
          </cell>
          <cell r="I11714" t="str">
            <v>S0_GPIO_VDDIO</v>
          </cell>
        </row>
        <row r="11715">
          <cell r="H11715" t="str">
            <v>RD64.1</v>
          </cell>
          <cell r="I11715" t="str">
            <v>S0_GPIO_VDDIO</v>
          </cell>
        </row>
        <row r="11716">
          <cell r="H11716" t="str">
            <v>RD64.2</v>
          </cell>
          <cell r="I11716" t="str">
            <v>S0_F_GPIO_VDDIO</v>
          </cell>
        </row>
        <row r="11717">
          <cell r="H11717" t="str">
            <v>RQ5.1</v>
          </cell>
          <cell r="I11717" t="str">
            <v>S0_QB_K5</v>
          </cell>
        </row>
        <row r="11718">
          <cell r="H11718" t="str">
            <v>RQ5.2</v>
          </cell>
          <cell r="I11718" t="str">
            <v>SC_HSD_K5</v>
          </cell>
        </row>
        <row r="11719">
          <cell r="H11719" t="str">
            <v>S0_GPIO_VDDIO.1</v>
          </cell>
          <cell r="I11719" t="str">
            <v>S0_GPIO_VDDIO</v>
          </cell>
        </row>
        <row r="11720">
          <cell r="H11720" t="str">
            <v>SITE0.L7</v>
          </cell>
          <cell r="I11720" t="str">
            <v>S0_GPIO_VDDIO</v>
          </cell>
        </row>
        <row r="11721">
          <cell r="H11721" t="str">
            <v>SITE0.M9</v>
          </cell>
          <cell r="I11721" t="str">
            <v>S0_GPIO_VDDIO</v>
          </cell>
        </row>
        <row r="11722">
          <cell r="H11722" t="str">
            <v>SITE0.R6</v>
          </cell>
          <cell r="I11722" t="str">
            <v>S0_GPIO_VDDIO</v>
          </cell>
        </row>
        <row r="11723">
          <cell r="H11723" t="str">
            <v>SITE0.T6</v>
          </cell>
          <cell r="I11723" t="str">
            <v>S0_GPIO_VDDIO</v>
          </cell>
        </row>
        <row r="11724">
          <cell r="H11724" t="str">
            <v>SITE0.H7</v>
          </cell>
          <cell r="I11724" t="str">
            <v>S0_P0_LDOOUT</v>
          </cell>
        </row>
        <row r="11725">
          <cell r="H11725" t="str">
            <v>SITE0.H8</v>
          </cell>
          <cell r="I11725" t="str">
            <v>S0_P0_LDOOUT</v>
          </cell>
        </row>
        <row r="11726">
          <cell r="H11726" t="str">
            <v>SITE0.B1</v>
          </cell>
          <cell r="I11726" t="str">
            <v>S0_P0_VDDIO</v>
          </cell>
        </row>
        <row r="11727">
          <cell r="H11727" t="str">
            <v>SITE0.F1</v>
          </cell>
          <cell r="I11727" t="str">
            <v>S0_P0_VDDIO</v>
          </cell>
        </row>
        <row r="11728">
          <cell r="H11728" t="str">
            <v>SITE0.F2</v>
          </cell>
          <cell r="I11728" t="str">
            <v>S0_P0_VDDIO</v>
          </cell>
        </row>
        <row r="11729">
          <cell r="H11729" t="str">
            <v>SITE0.K13</v>
          </cell>
          <cell r="I11729" t="str">
            <v>S0_P1_LDOOUT</v>
          </cell>
        </row>
        <row r="11730">
          <cell r="H11730" t="str">
            <v>SITE0.L13</v>
          </cell>
          <cell r="I11730" t="str">
            <v>S0_P1_LDOOUT</v>
          </cell>
        </row>
        <row r="11731">
          <cell r="H11731" t="str">
            <v>SITE0.R19</v>
          </cell>
          <cell r="I11731" t="str">
            <v>S0_P1_VDDIO</v>
          </cell>
        </row>
        <row r="11732">
          <cell r="H11732" t="str">
            <v>SITE0.T18</v>
          </cell>
          <cell r="I11732" t="str">
            <v>S0_P1_VDDIO</v>
          </cell>
        </row>
        <row r="11733">
          <cell r="H11733" t="str">
            <v>SITE0.K12</v>
          </cell>
          <cell r="I11733" t="str">
            <v>S0_P5_LDOOUT</v>
          </cell>
        </row>
        <row r="11734">
          <cell r="H11734" t="str">
            <v>SITE0.L12</v>
          </cell>
          <cell r="I11734" t="str">
            <v>S0_P5_LDOOUT</v>
          </cell>
        </row>
        <row r="11735">
          <cell r="H11735" t="str">
            <v>SITE0.D18</v>
          </cell>
          <cell r="I11735" t="str">
            <v>S0_P5_VDDIO</v>
          </cell>
        </row>
        <row r="11736">
          <cell r="H11736" t="str">
            <v>SITE0.H18</v>
          </cell>
          <cell r="I11736" t="str">
            <v>S0_P5_VDDIO</v>
          </cell>
        </row>
        <row r="11737">
          <cell r="H11737" t="str">
            <v>SITE0.H19</v>
          </cell>
          <cell r="I11737" t="str">
            <v>S0_P5_VDDIO</v>
          </cell>
        </row>
        <row r="11738">
          <cell r="H11738" t="str">
            <v>SITE0.R15</v>
          </cell>
          <cell r="I11738" t="str">
            <v>S0_SPI_VDDIO</v>
          </cell>
        </row>
        <row r="11739">
          <cell r="H11739" t="str">
            <v>ST6.1</v>
          </cell>
          <cell r="I11739" t="str">
            <v>S0_GPIO_VDDIO</v>
          </cell>
        </row>
        <row r="11740">
          <cell r="H11740" t="str">
            <v>ST6.2</v>
          </cell>
          <cell r="I11740" t="str">
            <v>S0_APWR_08S</v>
          </cell>
        </row>
        <row r="11741">
          <cell r="H11741" t="str">
            <v>STG6.1</v>
          </cell>
          <cell r="I11741" t="str">
            <v>DGND</v>
          </cell>
        </row>
        <row r="11742">
          <cell r="H11742" t="str">
            <v>STG6.2</v>
          </cell>
          <cell r="I11742" t="str">
            <v>S0_APWR_08GS</v>
          </cell>
        </row>
        <row r="11743">
          <cell r="H11743" t="str">
            <v>3C194.1</v>
          </cell>
          <cell r="I11743" t="str">
            <v>S3_U3_P0_RC</v>
          </cell>
        </row>
        <row r="11744">
          <cell r="H11744" t="str">
            <v>3C194.2</v>
          </cell>
          <cell r="I11744" t="str">
            <v>DGND</v>
          </cell>
        </row>
        <row r="11745">
          <cell r="H11745" t="str">
            <v>3C195.1</v>
          </cell>
          <cell r="I11745" t="str">
            <v>S3_U2_P0_MDI+</v>
          </cell>
        </row>
        <row r="11746">
          <cell r="H11746" t="str">
            <v>3C195.2</v>
          </cell>
          <cell r="I11746" t="str">
            <v>S3_U3_P0_MDI+</v>
          </cell>
        </row>
        <row r="11747">
          <cell r="H11747" t="str">
            <v>3C196.1</v>
          </cell>
          <cell r="I11747" t="str">
            <v>S3_U2_P0_MDI-</v>
          </cell>
        </row>
        <row r="11748">
          <cell r="H11748" t="str">
            <v>3C196.2</v>
          </cell>
          <cell r="I11748" t="str">
            <v>S3_U3_P0_MDI-</v>
          </cell>
        </row>
        <row r="11749">
          <cell r="H11749" t="str">
            <v>3C197.1</v>
          </cell>
          <cell r="I11749" t="str">
            <v>S3_U3_P1_RC</v>
          </cell>
        </row>
        <row r="11750">
          <cell r="H11750" t="str">
            <v>3C197.2</v>
          </cell>
          <cell r="I11750" t="str">
            <v>DGND</v>
          </cell>
        </row>
        <row r="11751">
          <cell r="H11751" t="str">
            <v>3C198.1</v>
          </cell>
          <cell r="I11751" t="str">
            <v>S3_U2_P1_MDI+</v>
          </cell>
        </row>
        <row r="11752">
          <cell r="H11752" t="str">
            <v>3C198.2</v>
          </cell>
          <cell r="I11752" t="str">
            <v>S3_U3_P1_MDI+</v>
          </cell>
        </row>
        <row r="11753">
          <cell r="H11753" t="str">
            <v>3C199.1</v>
          </cell>
          <cell r="I11753" t="str">
            <v>S3_U2_P1_MDI-</v>
          </cell>
        </row>
        <row r="11754">
          <cell r="H11754" t="str">
            <v>3C199.2</v>
          </cell>
          <cell r="I11754" t="str">
            <v>S3_U3_P1_MDI-</v>
          </cell>
        </row>
        <row r="11755">
          <cell r="H11755" t="str">
            <v>3K60.10</v>
          </cell>
          <cell r="I11755" t="str">
            <v>S3_P0_MDI-</v>
          </cell>
        </row>
        <row r="11756">
          <cell r="H11756" t="str">
            <v>3K60.6</v>
          </cell>
          <cell r="I11756" t="str">
            <v>S3_P0_MDI+</v>
          </cell>
        </row>
        <row r="11757">
          <cell r="H11757" t="str">
            <v>3K60.3</v>
          </cell>
          <cell r="I11757" t="str">
            <v>DGND</v>
          </cell>
        </row>
        <row r="11758">
          <cell r="H11758" t="str">
            <v>3K60.2</v>
          </cell>
          <cell r="I11758" t="str">
            <v>S3_U1_P0_MDI-</v>
          </cell>
        </row>
        <row r="11759">
          <cell r="H11759" t="str">
            <v>3K60.9</v>
          </cell>
          <cell r="I11759" t="str">
            <v>S3_D1_P0_MDI-</v>
          </cell>
        </row>
        <row r="11760">
          <cell r="H11760" t="str">
            <v>3K60.4</v>
          </cell>
          <cell r="I11760" t="str">
            <v>S3_U1_P0_MDI+</v>
          </cell>
        </row>
        <row r="11761">
          <cell r="H11761" t="str">
            <v>3K60.7</v>
          </cell>
          <cell r="I11761" t="str">
            <v>S3_D1_P0_MDI+</v>
          </cell>
        </row>
        <row r="11762">
          <cell r="H11762" t="str">
            <v>3K60.1</v>
          </cell>
          <cell r="I11762" t="str">
            <v>S3_K60</v>
          </cell>
        </row>
        <row r="11763">
          <cell r="H11763" t="str">
            <v>3K60.5</v>
          </cell>
          <cell r="I11763" t="str">
            <v>S3_K60</v>
          </cell>
        </row>
        <row r="11764">
          <cell r="H11764" t="str">
            <v>3K60.8</v>
          </cell>
          <cell r="I11764" t="str">
            <v>VP5</v>
          </cell>
        </row>
        <row r="11765">
          <cell r="H11765" t="str">
            <v>3K61.10</v>
          </cell>
          <cell r="I11765" t="str">
            <v>S3_D1_P0_MDI-</v>
          </cell>
        </row>
        <row r="11766">
          <cell r="H11766" t="str">
            <v>3K61.6</v>
          </cell>
          <cell r="I11766" t="str">
            <v>S3_D1_P0_MDI+</v>
          </cell>
        </row>
        <row r="11767">
          <cell r="H11767" t="str">
            <v>3K61.3</v>
          </cell>
          <cell r="I11767" t="str">
            <v>DGND</v>
          </cell>
        </row>
        <row r="11768">
          <cell r="H11768" t="str">
            <v>3K61.2</v>
          </cell>
          <cell r="I11768">
            <v>0</v>
          </cell>
        </row>
        <row r="11769">
          <cell r="H11769" t="str">
            <v>3K61.9</v>
          </cell>
          <cell r="I11769" t="str">
            <v>S3_DCH_P0_MDI-</v>
          </cell>
        </row>
        <row r="11770">
          <cell r="H11770" t="str">
            <v>3K61.4</v>
          </cell>
          <cell r="I11770">
            <v>0</v>
          </cell>
        </row>
        <row r="11771">
          <cell r="H11771" t="str">
            <v>3K61.7</v>
          </cell>
          <cell r="I11771" t="str">
            <v>S3_DCH_P0_MDI+</v>
          </cell>
        </row>
        <row r="11772">
          <cell r="H11772" t="str">
            <v>3K61.1</v>
          </cell>
          <cell r="I11772" t="str">
            <v>S3_K61</v>
          </cell>
        </row>
        <row r="11773">
          <cell r="H11773" t="str">
            <v>3K61.5</v>
          </cell>
          <cell r="I11773" t="str">
            <v>S3_K61</v>
          </cell>
        </row>
        <row r="11774">
          <cell r="H11774" t="str">
            <v>3K61.8</v>
          </cell>
          <cell r="I11774" t="str">
            <v>VP5</v>
          </cell>
        </row>
        <row r="11775">
          <cell r="H11775" t="str">
            <v>3K64.10</v>
          </cell>
          <cell r="I11775" t="str">
            <v>S3_P1_MDI-</v>
          </cell>
        </row>
        <row r="11776">
          <cell r="H11776" t="str">
            <v>3K64.6</v>
          </cell>
          <cell r="I11776" t="str">
            <v>S3_P1_MDI+</v>
          </cell>
        </row>
        <row r="11777">
          <cell r="H11777" t="str">
            <v>3K64.3</v>
          </cell>
          <cell r="I11777" t="str">
            <v>DGND</v>
          </cell>
        </row>
        <row r="11778">
          <cell r="H11778" t="str">
            <v>3K64.2</v>
          </cell>
          <cell r="I11778" t="str">
            <v>S3_U1_P1_MDI-</v>
          </cell>
        </row>
        <row r="11779">
          <cell r="H11779" t="str">
            <v>3K64.9</v>
          </cell>
          <cell r="I11779" t="str">
            <v>S3_D1_P1_MDI-</v>
          </cell>
        </row>
        <row r="11780">
          <cell r="H11780" t="str">
            <v>3K64.4</v>
          </cell>
          <cell r="I11780" t="str">
            <v>S3_U1_P1_MDI+</v>
          </cell>
        </row>
        <row r="11781">
          <cell r="H11781" t="str">
            <v>3K64.7</v>
          </cell>
          <cell r="I11781" t="str">
            <v>S3_D1_P1_MDI+</v>
          </cell>
        </row>
        <row r="11782">
          <cell r="H11782" t="str">
            <v>3K64.1</v>
          </cell>
          <cell r="I11782" t="str">
            <v>S3_K64</v>
          </cell>
        </row>
        <row r="11783">
          <cell r="H11783" t="str">
            <v>3K64.5</v>
          </cell>
          <cell r="I11783" t="str">
            <v>S3_K64</v>
          </cell>
        </row>
        <row r="11784">
          <cell r="H11784" t="str">
            <v>3K64.8</v>
          </cell>
          <cell r="I11784" t="str">
            <v>VP5</v>
          </cell>
        </row>
        <row r="11785">
          <cell r="H11785" t="str">
            <v>3K65.10</v>
          </cell>
          <cell r="I11785" t="str">
            <v>S3_D1_P1_MDI-</v>
          </cell>
        </row>
        <row r="11786">
          <cell r="H11786" t="str">
            <v>3K65.6</v>
          </cell>
          <cell r="I11786" t="str">
            <v>S3_D1_P1_MDI+</v>
          </cell>
        </row>
        <row r="11787">
          <cell r="H11787" t="str">
            <v>3K65.3</v>
          </cell>
          <cell r="I11787" t="str">
            <v>DGND</v>
          </cell>
        </row>
        <row r="11788">
          <cell r="H11788" t="str">
            <v>3K65.2</v>
          </cell>
          <cell r="I11788">
            <v>0</v>
          </cell>
        </row>
        <row r="11789">
          <cell r="H11789" t="str">
            <v>3K65.9</v>
          </cell>
          <cell r="I11789" t="str">
            <v>S3_DCH_P1_MDI-</v>
          </cell>
        </row>
        <row r="11790">
          <cell r="H11790" t="str">
            <v>3K65.4</v>
          </cell>
          <cell r="I11790">
            <v>0</v>
          </cell>
        </row>
        <row r="11791">
          <cell r="H11791" t="str">
            <v>3K65.7</v>
          </cell>
          <cell r="I11791" t="str">
            <v>S3_DCH_P1_MDI+</v>
          </cell>
        </row>
        <row r="11792">
          <cell r="H11792" t="str">
            <v>3K65.1</v>
          </cell>
          <cell r="I11792" t="str">
            <v>S3_K65</v>
          </cell>
        </row>
        <row r="11793">
          <cell r="H11793" t="str">
            <v>3K65.5</v>
          </cell>
          <cell r="I11793" t="str">
            <v>S3_K65</v>
          </cell>
        </row>
        <row r="11794">
          <cell r="H11794" t="str">
            <v>3K65.8</v>
          </cell>
          <cell r="I11794" t="str">
            <v>VP5</v>
          </cell>
        </row>
        <row r="11795">
          <cell r="H11795" t="str">
            <v>3K113.10</v>
          </cell>
          <cell r="I11795" t="str">
            <v>S3_U3_P0_MDI+</v>
          </cell>
        </row>
        <row r="11796">
          <cell r="H11796" t="str">
            <v>3K113.6</v>
          </cell>
          <cell r="I11796" t="str">
            <v>S3_U3_P0_MDI-</v>
          </cell>
        </row>
        <row r="11797">
          <cell r="H11797" t="str">
            <v>3K113.3</v>
          </cell>
          <cell r="I11797" t="str">
            <v>DGND</v>
          </cell>
        </row>
        <row r="11798">
          <cell r="H11798" t="str">
            <v>3K113.2</v>
          </cell>
          <cell r="I11798" t="str">
            <v>S3_U4_P0_MDI+</v>
          </cell>
        </row>
        <row r="11799">
          <cell r="H11799" t="str">
            <v>3K113.9</v>
          </cell>
          <cell r="I11799" t="str">
            <v>SD3_P0_MDI_DSP+</v>
          </cell>
        </row>
        <row r="11800">
          <cell r="H11800" t="str">
            <v>3K113.4</v>
          </cell>
          <cell r="I11800" t="str">
            <v>S3_U4_P0_MDI-</v>
          </cell>
        </row>
        <row r="11801">
          <cell r="H11801" t="str">
            <v>3K113.7</v>
          </cell>
          <cell r="I11801" t="str">
            <v>SD3_P0_MDI_DSP-</v>
          </cell>
        </row>
        <row r="11802">
          <cell r="H11802" t="str">
            <v>3K113.1</v>
          </cell>
          <cell r="I11802" t="str">
            <v>S3_K113</v>
          </cell>
        </row>
        <row r="11803">
          <cell r="H11803" t="str">
            <v>3K113.5</v>
          </cell>
          <cell r="I11803" t="str">
            <v>S3_K113</v>
          </cell>
        </row>
        <row r="11804">
          <cell r="H11804" t="str">
            <v>3K113.8</v>
          </cell>
          <cell r="I11804" t="str">
            <v>VP5</v>
          </cell>
        </row>
        <row r="11805">
          <cell r="H11805" t="str">
            <v>3K114.10</v>
          </cell>
          <cell r="I11805" t="str">
            <v>S3_U3_P1_MDI+</v>
          </cell>
        </row>
        <row r="11806">
          <cell r="H11806" t="str">
            <v>3K114.6</v>
          </cell>
          <cell r="I11806" t="str">
            <v>S3_U3_P1_MDI-</v>
          </cell>
        </row>
        <row r="11807">
          <cell r="H11807" t="str">
            <v>3K114.3</v>
          </cell>
          <cell r="I11807" t="str">
            <v>DGND</v>
          </cell>
        </row>
        <row r="11808">
          <cell r="H11808" t="str">
            <v>3K114.2</v>
          </cell>
          <cell r="I11808" t="str">
            <v>S3_U4_P1_MDI+</v>
          </cell>
        </row>
        <row r="11809">
          <cell r="H11809" t="str">
            <v>3K114.9</v>
          </cell>
          <cell r="I11809" t="str">
            <v>SD3_P1_MDI_DSP+</v>
          </cell>
        </row>
        <row r="11810">
          <cell r="H11810" t="str">
            <v>3K114.4</v>
          </cell>
          <cell r="I11810" t="str">
            <v>S3_U4_P1_MDI-</v>
          </cell>
        </row>
        <row r="11811">
          <cell r="H11811" t="str">
            <v>3K114.7</v>
          </cell>
          <cell r="I11811" t="str">
            <v>SD3_P1_MDI_DSP-</v>
          </cell>
        </row>
        <row r="11812">
          <cell r="H11812" t="str">
            <v>3K114.1</v>
          </cell>
          <cell r="I11812" t="str">
            <v>S3_K114</v>
          </cell>
        </row>
        <row r="11813">
          <cell r="H11813" t="str">
            <v>3K114.5</v>
          </cell>
          <cell r="I11813" t="str">
            <v>S3_K114</v>
          </cell>
        </row>
        <row r="11814">
          <cell r="H11814" t="str">
            <v>3K114.8</v>
          </cell>
          <cell r="I11814" t="str">
            <v>VP5</v>
          </cell>
        </row>
        <row r="11815">
          <cell r="H11815" t="str">
            <v>3Q60.1</v>
          </cell>
          <cell r="I11815" t="str">
            <v>S3_QB_K60</v>
          </cell>
        </row>
        <row r="11816">
          <cell r="H11816" t="str">
            <v>3Q60.3</v>
          </cell>
          <cell r="I11816" t="str">
            <v>S3_K60</v>
          </cell>
        </row>
        <row r="11817">
          <cell r="H11817" t="str">
            <v>3Q60.2</v>
          </cell>
          <cell r="I11817" t="str">
            <v>DGND</v>
          </cell>
        </row>
        <row r="11818">
          <cell r="H11818" t="str">
            <v>3Q61.1</v>
          </cell>
          <cell r="I11818" t="str">
            <v>S3_QB_K61</v>
          </cell>
        </row>
        <row r="11819">
          <cell r="H11819" t="str">
            <v>3Q61.3</v>
          </cell>
          <cell r="I11819" t="str">
            <v>S3_K61</v>
          </cell>
        </row>
        <row r="11820">
          <cell r="H11820" t="str">
            <v>3Q61.2</v>
          </cell>
          <cell r="I11820" t="str">
            <v>DGND</v>
          </cell>
        </row>
        <row r="11821">
          <cell r="H11821" t="str">
            <v>3Q64.1</v>
          </cell>
          <cell r="I11821" t="str">
            <v>S3_QB_K64</v>
          </cell>
        </row>
        <row r="11822">
          <cell r="H11822" t="str">
            <v>3Q64.3</v>
          </cell>
          <cell r="I11822" t="str">
            <v>S3_K64</v>
          </cell>
        </row>
        <row r="11823">
          <cell r="H11823" t="str">
            <v>3Q64.2</v>
          </cell>
          <cell r="I11823" t="str">
            <v>DGND</v>
          </cell>
        </row>
        <row r="11824">
          <cell r="H11824" t="str">
            <v>3Q65.1</v>
          </cell>
          <cell r="I11824" t="str">
            <v>S3_QB_K65</v>
          </cell>
        </row>
        <row r="11825">
          <cell r="H11825" t="str">
            <v>3Q65.3</v>
          </cell>
          <cell r="I11825" t="str">
            <v>S3_K65</v>
          </cell>
        </row>
        <row r="11826">
          <cell r="H11826" t="str">
            <v>3Q65.2</v>
          </cell>
          <cell r="I11826" t="str">
            <v>DGND</v>
          </cell>
        </row>
        <row r="11827">
          <cell r="H11827" t="str">
            <v>3Q113.1</v>
          </cell>
          <cell r="I11827" t="str">
            <v>S3_QB_K113</v>
          </cell>
        </row>
        <row r="11828">
          <cell r="H11828" t="str">
            <v>3Q113.3</v>
          </cell>
          <cell r="I11828" t="str">
            <v>S3_K113</v>
          </cell>
        </row>
        <row r="11829">
          <cell r="H11829" t="str">
            <v>3Q113.2</v>
          </cell>
          <cell r="I11829" t="str">
            <v>DGND</v>
          </cell>
        </row>
        <row r="11830">
          <cell r="H11830" t="str">
            <v>3Q114.1</v>
          </cell>
          <cell r="I11830" t="str">
            <v>S3_QB_K114</v>
          </cell>
        </row>
        <row r="11831">
          <cell r="H11831" t="str">
            <v>3Q114.3</v>
          </cell>
          <cell r="I11831" t="str">
            <v>S3_K114</v>
          </cell>
        </row>
        <row r="11832">
          <cell r="H11832" t="str">
            <v>3Q114.2</v>
          </cell>
          <cell r="I11832" t="str">
            <v>DGND</v>
          </cell>
        </row>
        <row r="11833">
          <cell r="H11833" t="str">
            <v>3R149.1</v>
          </cell>
          <cell r="I11833" t="str">
            <v>S3_U3_P0_MDI+</v>
          </cell>
        </row>
        <row r="11834">
          <cell r="H11834" t="str">
            <v>3R149.2</v>
          </cell>
          <cell r="I11834" t="str">
            <v>S3_U3_P0_RC</v>
          </cell>
        </row>
        <row r="11835">
          <cell r="H11835" t="str">
            <v>3R150.1</v>
          </cell>
          <cell r="I11835" t="str">
            <v>S3_U3_P0_MDI-</v>
          </cell>
        </row>
        <row r="11836">
          <cell r="H11836" t="str">
            <v>3R150.2</v>
          </cell>
          <cell r="I11836" t="str">
            <v>S3_U3_P0_RC</v>
          </cell>
        </row>
        <row r="11837">
          <cell r="H11837" t="str">
            <v>3R155.1</v>
          </cell>
          <cell r="I11837" t="str">
            <v>S3_U3_P1_MDI+</v>
          </cell>
        </row>
        <row r="11838">
          <cell r="H11838" t="str">
            <v>3R155.2</v>
          </cell>
          <cell r="I11838" t="str">
            <v>S3_U3_P1_RC</v>
          </cell>
        </row>
        <row r="11839">
          <cell r="H11839" t="str">
            <v>3R156.1</v>
          </cell>
          <cell r="I11839" t="str">
            <v>S3_U3_P1_MDI-</v>
          </cell>
        </row>
        <row r="11840">
          <cell r="H11840" t="str">
            <v>3R156.2</v>
          </cell>
          <cell r="I11840" t="str">
            <v>S3_U3_P1_RC</v>
          </cell>
        </row>
        <row r="11841">
          <cell r="H11841" t="str">
            <v>3RQ60.1</v>
          </cell>
          <cell r="I11841" t="str">
            <v>S3_QB_K60</v>
          </cell>
        </row>
        <row r="11842">
          <cell r="H11842" t="str">
            <v>3RQ60.2</v>
          </cell>
          <cell r="I11842" t="str">
            <v>SC_HSD_K60</v>
          </cell>
        </row>
        <row r="11843">
          <cell r="H11843" t="str">
            <v>3RQ61.1</v>
          </cell>
          <cell r="I11843" t="str">
            <v>S3_QB_K61</v>
          </cell>
        </row>
        <row r="11844">
          <cell r="H11844" t="str">
            <v>3RQ61.2</v>
          </cell>
          <cell r="I11844" t="str">
            <v>SC_HSD_K61</v>
          </cell>
        </row>
        <row r="11845">
          <cell r="H11845" t="str">
            <v>3RQ64.1</v>
          </cell>
          <cell r="I11845" t="str">
            <v>S3_QB_K64</v>
          </cell>
        </row>
        <row r="11846">
          <cell r="H11846" t="str">
            <v>3RQ64.2</v>
          </cell>
          <cell r="I11846" t="str">
            <v>SC_HSD_K64</v>
          </cell>
        </row>
        <row r="11847">
          <cell r="H11847" t="str">
            <v>3RQ65.1</v>
          </cell>
          <cell r="I11847" t="str">
            <v>S3_QB_K65</v>
          </cell>
        </row>
        <row r="11848">
          <cell r="H11848" t="str">
            <v>3RQ65.2</v>
          </cell>
          <cell r="I11848" t="str">
            <v>SC_HSD_K65</v>
          </cell>
        </row>
        <row r="11849">
          <cell r="H11849" t="str">
            <v>3RQ113.1</v>
          </cell>
          <cell r="I11849" t="str">
            <v>S3_QB_K113</v>
          </cell>
        </row>
        <row r="11850">
          <cell r="H11850" t="str">
            <v>3RQ113.2</v>
          </cell>
          <cell r="I11850" t="str">
            <v>SC_HSD_K113</v>
          </cell>
        </row>
        <row r="11851">
          <cell r="H11851" t="str">
            <v>3RQ114.1</v>
          </cell>
          <cell r="I11851" t="str">
            <v>S3_QB_K114</v>
          </cell>
        </row>
        <row r="11852">
          <cell r="H11852" t="str">
            <v>3RQ114.2</v>
          </cell>
          <cell r="I11852" t="str">
            <v>SC_HSD_K114</v>
          </cell>
        </row>
        <row r="11853">
          <cell r="H11853" t="str">
            <v>3T7.1</v>
          </cell>
          <cell r="I11853" t="str">
            <v>S3_U2_P0_MDI-</v>
          </cell>
        </row>
        <row r="11854">
          <cell r="H11854" t="str">
            <v>3T7.2</v>
          </cell>
          <cell r="I11854" t="str">
            <v>S3_U2_P0_MDI+</v>
          </cell>
        </row>
        <row r="11855">
          <cell r="H11855" t="str">
            <v>3T7.3</v>
          </cell>
          <cell r="I11855" t="str">
            <v>S3_U1_P0_MDI+</v>
          </cell>
        </row>
        <row r="11856">
          <cell r="H11856" t="str">
            <v>3T7.4</v>
          </cell>
          <cell r="I11856" t="str">
            <v>S3_U1_P0_MDI-</v>
          </cell>
        </row>
        <row r="11857">
          <cell r="H11857" t="str">
            <v>3T8.1</v>
          </cell>
          <cell r="I11857" t="str">
            <v>S3_U2_P1_MDI-</v>
          </cell>
        </row>
        <row r="11858">
          <cell r="H11858" t="str">
            <v>3T8.2</v>
          </cell>
          <cell r="I11858" t="str">
            <v>S3_U2_P1_MDI+</v>
          </cell>
        </row>
        <row r="11859">
          <cell r="H11859" t="str">
            <v>3T8.3</v>
          </cell>
          <cell r="I11859" t="str">
            <v>S3_U1_P1_MDI+</v>
          </cell>
        </row>
        <row r="11860">
          <cell r="H11860" t="str">
            <v>3T8.4</v>
          </cell>
          <cell r="I11860" t="str">
            <v>S3_U1_P1_MDI-</v>
          </cell>
        </row>
        <row r="11861">
          <cell r="H11861" t="str">
            <v>SITE3.A2</v>
          </cell>
          <cell r="I11861" t="str">
            <v>S3_P0_MDI-</v>
          </cell>
        </row>
        <row r="11862">
          <cell r="H11862" t="str">
            <v>SITE3.A3</v>
          </cell>
          <cell r="I11862" t="str">
            <v>S3_P0_MDI+</v>
          </cell>
        </row>
        <row r="11863">
          <cell r="H11863" t="str">
            <v>SITE3.B3</v>
          </cell>
          <cell r="I11863" t="str">
            <v>S3_P1_MDI-</v>
          </cell>
        </row>
        <row r="11864">
          <cell r="H11864" t="str">
            <v>SITE3.B4</v>
          </cell>
          <cell r="I11864" t="str">
            <v>S3_P1_MDI+</v>
          </cell>
        </row>
        <row r="11865">
          <cell r="H11865" t="str">
            <v>3C129.1</v>
          </cell>
          <cell r="I11865" t="str">
            <v>VDD33_ATX</v>
          </cell>
        </row>
        <row r="11866">
          <cell r="H11866" t="str">
            <v>3C129.2</v>
          </cell>
          <cell r="I11866" t="str">
            <v>DGND</v>
          </cell>
        </row>
        <row r="11867">
          <cell r="H11867" t="str">
            <v>3C137.1</v>
          </cell>
          <cell r="I11867" t="str">
            <v>VDD33_ATX</v>
          </cell>
        </row>
        <row r="11868">
          <cell r="H11868" t="str">
            <v>3C137.2</v>
          </cell>
          <cell r="I11868" t="str">
            <v>DGND</v>
          </cell>
        </row>
        <row r="11869">
          <cell r="H11869" t="str">
            <v>3C141.1</v>
          </cell>
          <cell r="I11869" t="str">
            <v>VDD33_ATX</v>
          </cell>
        </row>
        <row r="11870">
          <cell r="H11870" t="str">
            <v>3C141.2</v>
          </cell>
          <cell r="I11870" t="str">
            <v>DGND</v>
          </cell>
        </row>
        <row r="11871">
          <cell r="H11871" t="str">
            <v>3C384.1</v>
          </cell>
          <cell r="I11871" t="str">
            <v>S3_U2_P2_GIGA_MDI-</v>
          </cell>
        </row>
        <row r="11872">
          <cell r="H11872" t="str">
            <v>3C384.2</v>
          </cell>
          <cell r="I11872" t="str">
            <v>S3_U3_P2_GIGA_MDI-</v>
          </cell>
        </row>
        <row r="11873">
          <cell r="H11873" t="str">
            <v>3C385.1</v>
          </cell>
          <cell r="I11873" t="str">
            <v>S3_U2_P2_GIGA_MDI+</v>
          </cell>
        </row>
        <row r="11874">
          <cell r="H11874" t="str">
            <v>3C385.2</v>
          </cell>
          <cell r="I11874" t="str">
            <v>S3_U3_P2_GIGA_MDI+</v>
          </cell>
        </row>
        <row r="11875">
          <cell r="H11875" t="str">
            <v>3C391.1</v>
          </cell>
          <cell r="I11875" t="str">
            <v>S3_U3_P2_RC</v>
          </cell>
        </row>
        <row r="11876">
          <cell r="H11876" t="str">
            <v>3C391.2</v>
          </cell>
          <cell r="I11876" t="str">
            <v>DGND</v>
          </cell>
        </row>
        <row r="11877">
          <cell r="H11877" t="str">
            <v>3C412.1</v>
          </cell>
          <cell r="I11877" t="str">
            <v>S3_U2_P3_GIGA_MDI-</v>
          </cell>
        </row>
        <row r="11878">
          <cell r="H11878" t="str">
            <v>3C412.2</v>
          </cell>
          <cell r="I11878" t="str">
            <v>S3_U3_P3_GIGA_MDI-</v>
          </cell>
        </row>
        <row r="11879">
          <cell r="H11879" t="str">
            <v>3C413.1</v>
          </cell>
          <cell r="I11879" t="str">
            <v>S3_U2_P3_GIGA_MDI+</v>
          </cell>
        </row>
        <row r="11880">
          <cell r="H11880" t="str">
            <v>3C413.2</v>
          </cell>
          <cell r="I11880" t="str">
            <v>S3_U3_P3_GIGA_MDI+</v>
          </cell>
        </row>
        <row r="11881">
          <cell r="H11881" t="str">
            <v>3C418.1</v>
          </cell>
          <cell r="I11881" t="str">
            <v>S3_U3_P3_RC</v>
          </cell>
        </row>
        <row r="11882">
          <cell r="H11882" t="str">
            <v>3C418.2</v>
          </cell>
          <cell r="I11882" t="str">
            <v>DGND</v>
          </cell>
        </row>
        <row r="11883">
          <cell r="H11883" t="str">
            <v>3K129.1</v>
          </cell>
          <cell r="I11883" t="str">
            <v>S3_OE_K129</v>
          </cell>
        </row>
        <row r="11884">
          <cell r="H11884" t="str">
            <v>3K129.10</v>
          </cell>
          <cell r="I11884" t="str">
            <v>S3_OE_K129</v>
          </cell>
        </row>
        <row r="11885">
          <cell r="H11885" t="str">
            <v>3K129.2</v>
          </cell>
          <cell r="I11885" t="str">
            <v>S3_P2_GIGA_MDI+</v>
          </cell>
        </row>
        <row r="11886">
          <cell r="H11886" t="str">
            <v>3K129.3</v>
          </cell>
          <cell r="I11886" t="str">
            <v>S3_P2_GIGA_MDI-</v>
          </cell>
        </row>
        <row r="11887">
          <cell r="H11887" t="str">
            <v>3K129.6</v>
          </cell>
          <cell r="I11887">
            <v>0</v>
          </cell>
        </row>
        <row r="11888">
          <cell r="H11888" t="str">
            <v>3K129.7</v>
          </cell>
          <cell r="I11888">
            <v>0</v>
          </cell>
        </row>
        <row r="11889">
          <cell r="H11889" t="str">
            <v>3K129.11</v>
          </cell>
          <cell r="I11889" t="str">
            <v>S3_D1_P2_GIGA_MDI+</v>
          </cell>
        </row>
        <row r="11890">
          <cell r="H11890" t="str">
            <v>3K129.12</v>
          </cell>
          <cell r="I11890" t="str">
            <v>S3_D1_P2_GIGA_MDI-</v>
          </cell>
        </row>
        <row r="11891">
          <cell r="H11891" t="str">
            <v>3K129.15</v>
          </cell>
          <cell r="I11891">
            <v>0</v>
          </cell>
        </row>
        <row r="11892">
          <cell r="H11892" t="str">
            <v>3K129.16</v>
          </cell>
          <cell r="I11892">
            <v>0</v>
          </cell>
        </row>
        <row r="11893">
          <cell r="H11893" t="str">
            <v>3K129.38</v>
          </cell>
          <cell r="I11893" t="str">
            <v>S3_U1_P2_GIGA_MDI+</v>
          </cell>
        </row>
        <row r="11894">
          <cell r="H11894" t="str">
            <v>3K129.37</v>
          </cell>
          <cell r="I11894" t="str">
            <v>S3_U1_P2_GIGA_MDI-</v>
          </cell>
        </row>
        <row r="11895">
          <cell r="H11895" t="str">
            <v>3K129.36</v>
          </cell>
          <cell r="I11895">
            <v>0</v>
          </cell>
        </row>
        <row r="11896">
          <cell r="H11896" t="str">
            <v>3K129.35</v>
          </cell>
          <cell r="I11896">
            <v>0</v>
          </cell>
        </row>
        <row r="11897">
          <cell r="H11897" t="str">
            <v>3K129.29</v>
          </cell>
          <cell r="I11897">
            <v>0</v>
          </cell>
        </row>
        <row r="11898">
          <cell r="H11898" t="str">
            <v>3K129.28</v>
          </cell>
          <cell r="I11898">
            <v>0</v>
          </cell>
        </row>
        <row r="11899">
          <cell r="H11899" t="str">
            <v>3K129.27</v>
          </cell>
          <cell r="I11899">
            <v>0</v>
          </cell>
        </row>
        <row r="11900">
          <cell r="H11900" t="str">
            <v>3K129.26</v>
          </cell>
          <cell r="I11900">
            <v>0</v>
          </cell>
        </row>
        <row r="11901">
          <cell r="H11901" t="str">
            <v>3K129.34</v>
          </cell>
          <cell r="I11901" t="str">
            <v>S3_D1_P2_GIGA_MDI+</v>
          </cell>
        </row>
        <row r="11902">
          <cell r="H11902" t="str">
            <v>3K129.33</v>
          </cell>
          <cell r="I11902" t="str">
            <v>S3_D1_P2_GIGA_MDI-</v>
          </cell>
        </row>
        <row r="11903">
          <cell r="H11903" t="str">
            <v>3K129.32</v>
          </cell>
          <cell r="I11903">
            <v>0</v>
          </cell>
        </row>
        <row r="11904">
          <cell r="H11904" t="str">
            <v>3K129.31</v>
          </cell>
          <cell r="I11904">
            <v>0</v>
          </cell>
        </row>
        <row r="11905">
          <cell r="H11905" t="str">
            <v>3K129.25</v>
          </cell>
          <cell r="I11905" t="str">
            <v>S3_DCH_P2_MDI+</v>
          </cell>
        </row>
        <row r="11906">
          <cell r="H11906" t="str">
            <v>3K129.24</v>
          </cell>
          <cell r="I11906" t="str">
            <v>S3_DCH_P2_MDI-</v>
          </cell>
        </row>
        <row r="11907">
          <cell r="H11907" t="str">
            <v>3K129.23</v>
          </cell>
          <cell r="I11907">
            <v>0</v>
          </cell>
        </row>
        <row r="11908">
          <cell r="H11908" t="str">
            <v>3K129.22</v>
          </cell>
          <cell r="I11908">
            <v>0</v>
          </cell>
        </row>
        <row r="11909">
          <cell r="H11909" t="str">
            <v>3K129.EP</v>
          </cell>
          <cell r="I11909" t="str">
            <v>DGND</v>
          </cell>
        </row>
        <row r="11910">
          <cell r="H11910" t="str">
            <v>3K129.4</v>
          </cell>
          <cell r="I11910" t="str">
            <v>DGND</v>
          </cell>
        </row>
        <row r="11911">
          <cell r="H11911" t="str">
            <v>3K129.14</v>
          </cell>
          <cell r="I11911" t="str">
            <v>DGND</v>
          </cell>
        </row>
        <row r="11912">
          <cell r="H11912" t="str">
            <v>3K129.19</v>
          </cell>
          <cell r="I11912" t="str">
            <v>DGND</v>
          </cell>
        </row>
        <row r="11913">
          <cell r="H11913" t="str">
            <v>3K129.21</v>
          </cell>
          <cell r="I11913" t="str">
            <v>DGND</v>
          </cell>
        </row>
        <row r="11914">
          <cell r="H11914" t="str">
            <v>3K129.39</v>
          </cell>
          <cell r="I11914" t="str">
            <v>DGND</v>
          </cell>
        </row>
        <row r="11915">
          <cell r="H11915" t="str">
            <v>3K129.41</v>
          </cell>
          <cell r="I11915" t="str">
            <v>DGND</v>
          </cell>
        </row>
        <row r="11916">
          <cell r="H11916" t="str">
            <v>3K129.18</v>
          </cell>
          <cell r="I11916">
            <v>0</v>
          </cell>
        </row>
        <row r="11917">
          <cell r="H11917" t="str">
            <v>3K129.42</v>
          </cell>
          <cell r="I11917">
            <v>0</v>
          </cell>
        </row>
        <row r="11918">
          <cell r="H11918" t="str">
            <v>3K129.8</v>
          </cell>
          <cell r="I11918" t="str">
            <v>S3_SEL1_K129</v>
          </cell>
        </row>
        <row r="11919">
          <cell r="H11919" t="str">
            <v>3K129.17</v>
          </cell>
          <cell r="I11919" t="str">
            <v>S3_SEL2_K129</v>
          </cell>
        </row>
        <row r="11920">
          <cell r="H11920" t="str">
            <v>3K129.5</v>
          </cell>
          <cell r="I11920" t="str">
            <v>VDD33_ATX</v>
          </cell>
        </row>
        <row r="11921">
          <cell r="H11921" t="str">
            <v>3K129.9</v>
          </cell>
          <cell r="I11921" t="str">
            <v>VDD33_ATX</v>
          </cell>
        </row>
        <row r="11922">
          <cell r="H11922" t="str">
            <v>3K129.13</v>
          </cell>
          <cell r="I11922" t="str">
            <v>VDD33_ATX</v>
          </cell>
        </row>
        <row r="11923">
          <cell r="H11923" t="str">
            <v>3K129.20</v>
          </cell>
          <cell r="I11923" t="str">
            <v>VDD33_ATX</v>
          </cell>
        </row>
        <row r="11924">
          <cell r="H11924" t="str">
            <v>3K129.30</v>
          </cell>
          <cell r="I11924" t="str">
            <v>VDD33_ATX</v>
          </cell>
        </row>
        <row r="11925">
          <cell r="H11925" t="str">
            <v>3K129.40</v>
          </cell>
          <cell r="I11925" t="str">
            <v>VDD33_ATX</v>
          </cell>
        </row>
        <row r="11926">
          <cell r="H11926" t="str">
            <v>3K137.1</v>
          </cell>
          <cell r="I11926" t="str">
            <v>S3_OE_K137</v>
          </cell>
        </row>
        <row r="11927">
          <cell r="H11927" t="str">
            <v>3K137.10</v>
          </cell>
          <cell r="I11927" t="str">
            <v>S3_OE_K137</v>
          </cell>
        </row>
        <row r="11928">
          <cell r="H11928" t="str">
            <v>3K137.2</v>
          </cell>
          <cell r="I11928" t="str">
            <v>S3_U3_P2_GIGA_MDI+</v>
          </cell>
        </row>
        <row r="11929">
          <cell r="H11929" t="str">
            <v>3K137.3</v>
          </cell>
          <cell r="I11929" t="str">
            <v>S3_U3_P2_GIGA_MDI-</v>
          </cell>
        </row>
        <row r="11930">
          <cell r="H11930" t="str">
            <v>3K137.6</v>
          </cell>
          <cell r="I11930">
            <v>0</v>
          </cell>
        </row>
        <row r="11931">
          <cell r="H11931" t="str">
            <v>3K137.7</v>
          </cell>
          <cell r="I11931">
            <v>0</v>
          </cell>
        </row>
        <row r="11932">
          <cell r="H11932" t="str">
            <v>3K137.11</v>
          </cell>
          <cell r="I11932" t="str">
            <v>S3_U3_P3_GIGA_MDI+</v>
          </cell>
        </row>
        <row r="11933">
          <cell r="H11933" t="str">
            <v>3K137.12</v>
          </cell>
          <cell r="I11933" t="str">
            <v>S3_U3_P3_GIGA_MDI-</v>
          </cell>
        </row>
        <row r="11934">
          <cell r="H11934" t="str">
            <v>3K137.15</v>
          </cell>
          <cell r="I11934">
            <v>0</v>
          </cell>
        </row>
        <row r="11935">
          <cell r="H11935" t="str">
            <v>3K137.16</v>
          </cell>
          <cell r="I11935">
            <v>0</v>
          </cell>
        </row>
        <row r="11936">
          <cell r="H11936" t="str">
            <v>3K137.38</v>
          </cell>
          <cell r="I11936" t="str">
            <v>S3_U4_P2_GIGA_MDI+</v>
          </cell>
        </row>
        <row r="11937">
          <cell r="H11937" t="str">
            <v>3K137.37</v>
          </cell>
          <cell r="I11937" t="str">
            <v>S3_U4_P2_GIGA_MDI-</v>
          </cell>
        </row>
        <row r="11938">
          <cell r="H11938" t="str">
            <v>3K137.36</v>
          </cell>
          <cell r="I11938">
            <v>0</v>
          </cell>
        </row>
        <row r="11939">
          <cell r="H11939" t="str">
            <v>3K137.35</v>
          </cell>
          <cell r="I11939">
            <v>0</v>
          </cell>
        </row>
        <row r="11940">
          <cell r="H11940" t="str">
            <v>3K137.29</v>
          </cell>
          <cell r="I11940" t="str">
            <v>S3_U4_P3_GIGA_MDI+</v>
          </cell>
        </row>
        <row r="11941">
          <cell r="H11941" t="str">
            <v>3K137.28</v>
          </cell>
          <cell r="I11941" t="str">
            <v>S3_U4_P3_GIGA_MDI-</v>
          </cell>
        </row>
        <row r="11942">
          <cell r="H11942" t="str">
            <v>3K137.27</v>
          </cell>
          <cell r="I11942">
            <v>0</v>
          </cell>
        </row>
        <row r="11943">
          <cell r="H11943" t="str">
            <v>3K137.26</v>
          </cell>
          <cell r="I11943">
            <v>0</v>
          </cell>
        </row>
        <row r="11944">
          <cell r="H11944" t="str">
            <v>3K137.34</v>
          </cell>
          <cell r="I11944" t="str">
            <v>SD3_P2_GIGA_MDI_DSP+</v>
          </cell>
        </row>
        <row r="11945">
          <cell r="H11945" t="str">
            <v>3K137.33</v>
          </cell>
          <cell r="I11945" t="str">
            <v>SD3_P2_GIGA_MDI_DSP-</v>
          </cell>
        </row>
        <row r="11946">
          <cell r="H11946" t="str">
            <v>3K137.32</v>
          </cell>
          <cell r="I11946">
            <v>0</v>
          </cell>
        </row>
        <row r="11947">
          <cell r="H11947" t="str">
            <v>3K137.31</v>
          </cell>
          <cell r="I11947">
            <v>0</v>
          </cell>
        </row>
        <row r="11948">
          <cell r="H11948" t="str">
            <v>3K137.25</v>
          </cell>
          <cell r="I11948" t="str">
            <v>SD3_P3_GIGA_MDI_DSP+</v>
          </cell>
        </row>
        <row r="11949">
          <cell r="H11949" t="str">
            <v>3K137.24</v>
          </cell>
          <cell r="I11949" t="str">
            <v>SD3_P3_GIGA_MDI_DSP-</v>
          </cell>
        </row>
        <row r="11950">
          <cell r="H11950" t="str">
            <v>3K137.23</v>
          </cell>
          <cell r="I11950">
            <v>0</v>
          </cell>
        </row>
        <row r="11951">
          <cell r="H11951" t="str">
            <v>3K137.22</v>
          </cell>
          <cell r="I11951">
            <v>0</v>
          </cell>
        </row>
        <row r="11952">
          <cell r="H11952" t="str">
            <v>3K137.EP</v>
          </cell>
          <cell r="I11952" t="str">
            <v>DGND</v>
          </cell>
        </row>
        <row r="11953">
          <cell r="H11953" t="str">
            <v>3K137.4</v>
          </cell>
          <cell r="I11953" t="str">
            <v>DGND</v>
          </cell>
        </row>
        <row r="11954">
          <cell r="H11954" t="str">
            <v>3K137.14</v>
          </cell>
          <cell r="I11954" t="str">
            <v>DGND</v>
          </cell>
        </row>
        <row r="11955">
          <cell r="H11955" t="str">
            <v>3K137.19</v>
          </cell>
          <cell r="I11955" t="str">
            <v>DGND</v>
          </cell>
        </row>
        <row r="11956">
          <cell r="H11956" t="str">
            <v>3K137.21</v>
          </cell>
          <cell r="I11956" t="str">
            <v>DGND</v>
          </cell>
        </row>
        <row r="11957">
          <cell r="H11957" t="str">
            <v>3K137.39</v>
          </cell>
          <cell r="I11957" t="str">
            <v>DGND</v>
          </cell>
        </row>
        <row r="11958">
          <cell r="H11958" t="str">
            <v>3K137.41</v>
          </cell>
          <cell r="I11958" t="str">
            <v>DGND</v>
          </cell>
        </row>
        <row r="11959">
          <cell r="H11959" t="str">
            <v>3K137.18</v>
          </cell>
          <cell r="I11959">
            <v>0</v>
          </cell>
        </row>
        <row r="11960">
          <cell r="H11960" t="str">
            <v>3K137.42</v>
          </cell>
          <cell r="I11960">
            <v>0</v>
          </cell>
        </row>
        <row r="11961">
          <cell r="H11961" t="str">
            <v>3K137.8</v>
          </cell>
          <cell r="I11961" t="str">
            <v>S3_SEL1_K137</v>
          </cell>
        </row>
        <row r="11962">
          <cell r="H11962" t="str">
            <v>3K137.17</v>
          </cell>
          <cell r="I11962" t="str">
            <v>S3_SEL2_K137</v>
          </cell>
        </row>
        <row r="11963">
          <cell r="H11963" t="str">
            <v>3K137.5</v>
          </cell>
          <cell r="I11963" t="str">
            <v>VDD33_ATX</v>
          </cell>
        </row>
        <row r="11964">
          <cell r="H11964" t="str">
            <v>3K137.9</v>
          </cell>
          <cell r="I11964" t="str">
            <v>VDD33_ATX</v>
          </cell>
        </row>
        <row r="11965">
          <cell r="H11965" t="str">
            <v>3K137.13</v>
          </cell>
          <cell r="I11965" t="str">
            <v>VDD33_ATX</v>
          </cell>
        </row>
        <row r="11966">
          <cell r="H11966" t="str">
            <v>3K137.20</v>
          </cell>
          <cell r="I11966" t="str">
            <v>VDD33_ATX</v>
          </cell>
        </row>
        <row r="11967">
          <cell r="H11967" t="str">
            <v>3K137.30</v>
          </cell>
          <cell r="I11967" t="str">
            <v>VDD33_ATX</v>
          </cell>
        </row>
        <row r="11968">
          <cell r="H11968" t="str">
            <v>3K137.40</v>
          </cell>
          <cell r="I11968" t="str">
            <v>VDD33_ATX</v>
          </cell>
        </row>
        <row r="11969">
          <cell r="H11969" t="str">
            <v>3K141.1</v>
          </cell>
          <cell r="I11969" t="str">
            <v>S3_OE_K141</v>
          </cell>
        </row>
        <row r="11970">
          <cell r="H11970" t="str">
            <v>3K141.10</v>
          </cell>
          <cell r="I11970" t="str">
            <v>S3_OE_K141</v>
          </cell>
        </row>
        <row r="11971">
          <cell r="H11971" t="str">
            <v>3K141.2</v>
          </cell>
          <cell r="I11971" t="str">
            <v>S3_P3_GIGA_MDI+</v>
          </cell>
        </row>
        <row r="11972">
          <cell r="H11972" t="str">
            <v>3K141.3</v>
          </cell>
          <cell r="I11972" t="str">
            <v>S3_P3_GIGA_MDI-</v>
          </cell>
        </row>
        <row r="11973">
          <cell r="H11973" t="str">
            <v>3K141.6</v>
          </cell>
          <cell r="I11973">
            <v>0</v>
          </cell>
        </row>
        <row r="11974">
          <cell r="H11974" t="str">
            <v>3K141.7</v>
          </cell>
          <cell r="I11974">
            <v>0</v>
          </cell>
        </row>
        <row r="11975">
          <cell r="H11975" t="str">
            <v>3K141.11</v>
          </cell>
          <cell r="I11975" t="str">
            <v>S3_D1_P3_GIGA_MDI+</v>
          </cell>
        </row>
        <row r="11976">
          <cell r="H11976" t="str">
            <v>3K141.12</v>
          </cell>
          <cell r="I11976" t="str">
            <v>S3_D1_P3_GIGA_MDI-</v>
          </cell>
        </row>
        <row r="11977">
          <cell r="H11977" t="str">
            <v>3K141.15</v>
          </cell>
          <cell r="I11977">
            <v>0</v>
          </cell>
        </row>
        <row r="11978">
          <cell r="H11978" t="str">
            <v>3K141.16</v>
          </cell>
          <cell r="I11978">
            <v>0</v>
          </cell>
        </row>
        <row r="11979">
          <cell r="H11979" t="str">
            <v>3K141.38</v>
          </cell>
          <cell r="I11979" t="str">
            <v>S3_U1_P3_GIGA_MDI+</v>
          </cell>
        </row>
        <row r="11980">
          <cell r="H11980" t="str">
            <v>3K141.37</v>
          </cell>
          <cell r="I11980" t="str">
            <v>S3_U1_P3_GIGA_MDI-</v>
          </cell>
        </row>
        <row r="11981">
          <cell r="H11981" t="str">
            <v>3K141.36</v>
          </cell>
          <cell r="I11981">
            <v>0</v>
          </cell>
        </row>
        <row r="11982">
          <cell r="H11982" t="str">
            <v>3K141.35</v>
          </cell>
          <cell r="I11982">
            <v>0</v>
          </cell>
        </row>
        <row r="11983">
          <cell r="H11983" t="str">
            <v>3K141.29</v>
          </cell>
          <cell r="I11983">
            <v>0</v>
          </cell>
        </row>
        <row r="11984">
          <cell r="H11984" t="str">
            <v>3K141.28</v>
          </cell>
          <cell r="I11984">
            <v>0</v>
          </cell>
        </row>
        <row r="11985">
          <cell r="H11985" t="str">
            <v>3K141.27</v>
          </cell>
          <cell r="I11985">
            <v>0</v>
          </cell>
        </row>
        <row r="11986">
          <cell r="H11986" t="str">
            <v>3K141.26</v>
          </cell>
          <cell r="I11986">
            <v>0</v>
          </cell>
        </row>
        <row r="11987">
          <cell r="H11987" t="str">
            <v>3K141.34</v>
          </cell>
          <cell r="I11987" t="str">
            <v>S3_D1_P3_GIGA_MDI+</v>
          </cell>
        </row>
        <row r="11988">
          <cell r="H11988" t="str">
            <v>3K141.33</v>
          </cell>
          <cell r="I11988" t="str">
            <v>S3_D1_P3_GIGA_MDI-</v>
          </cell>
        </row>
        <row r="11989">
          <cell r="H11989" t="str">
            <v>3K141.32</v>
          </cell>
          <cell r="I11989">
            <v>0</v>
          </cell>
        </row>
        <row r="11990">
          <cell r="H11990" t="str">
            <v>3K141.31</v>
          </cell>
          <cell r="I11990">
            <v>0</v>
          </cell>
        </row>
        <row r="11991">
          <cell r="H11991" t="str">
            <v>3K141.25</v>
          </cell>
          <cell r="I11991" t="str">
            <v>S3_DCH_P3_MDI+</v>
          </cell>
        </row>
        <row r="11992">
          <cell r="H11992" t="str">
            <v>3K141.24</v>
          </cell>
          <cell r="I11992" t="str">
            <v>S3_DCH_P3_MDI-</v>
          </cell>
        </row>
        <row r="11993">
          <cell r="H11993" t="str">
            <v>3K141.23</v>
          </cell>
          <cell r="I11993">
            <v>0</v>
          </cell>
        </row>
        <row r="11994">
          <cell r="H11994" t="str">
            <v>3K141.22</v>
          </cell>
          <cell r="I11994">
            <v>0</v>
          </cell>
        </row>
        <row r="11995">
          <cell r="H11995" t="str">
            <v>3K141.EP</v>
          </cell>
          <cell r="I11995" t="str">
            <v>DGND</v>
          </cell>
        </row>
        <row r="11996">
          <cell r="H11996" t="str">
            <v>3K141.4</v>
          </cell>
          <cell r="I11996" t="str">
            <v>DGND</v>
          </cell>
        </row>
        <row r="11997">
          <cell r="H11997" t="str">
            <v>3K141.14</v>
          </cell>
          <cell r="I11997" t="str">
            <v>DGND</v>
          </cell>
        </row>
        <row r="11998">
          <cell r="H11998" t="str">
            <v>3K141.19</v>
          </cell>
          <cell r="I11998" t="str">
            <v>DGND</v>
          </cell>
        </row>
        <row r="11999">
          <cell r="H11999" t="str">
            <v>3K141.21</v>
          </cell>
          <cell r="I11999" t="str">
            <v>DGND</v>
          </cell>
        </row>
        <row r="12000">
          <cell r="H12000" t="str">
            <v>3K141.39</v>
          </cell>
          <cell r="I12000" t="str">
            <v>DGND</v>
          </cell>
        </row>
        <row r="12001">
          <cell r="H12001" t="str">
            <v>3K141.41</v>
          </cell>
          <cell r="I12001" t="str">
            <v>DGND</v>
          </cell>
        </row>
        <row r="12002">
          <cell r="H12002" t="str">
            <v>3K141.18</v>
          </cell>
          <cell r="I12002">
            <v>0</v>
          </cell>
        </row>
        <row r="12003">
          <cell r="H12003" t="str">
            <v>3K141.42</v>
          </cell>
          <cell r="I12003">
            <v>0</v>
          </cell>
        </row>
        <row r="12004">
          <cell r="H12004" t="str">
            <v>3K141.8</v>
          </cell>
          <cell r="I12004" t="str">
            <v>S3_SEL1_K141</v>
          </cell>
        </row>
        <row r="12005">
          <cell r="H12005" t="str">
            <v>3K141.17</v>
          </cell>
          <cell r="I12005" t="str">
            <v>S3_SEL2_K141</v>
          </cell>
        </row>
        <row r="12006">
          <cell r="H12006" t="str">
            <v>3K141.5</v>
          </cell>
          <cell r="I12006" t="str">
            <v>VDD33_ATX</v>
          </cell>
        </row>
        <row r="12007">
          <cell r="H12007" t="str">
            <v>3K141.9</v>
          </cell>
          <cell r="I12007" t="str">
            <v>VDD33_ATX</v>
          </cell>
        </row>
        <row r="12008">
          <cell r="H12008" t="str">
            <v>3K141.13</v>
          </cell>
          <cell r="I12008" t="str">
            <v>VDD33_ATX</v>
          </cell>
        </row>
        <row r="12009">
          <cell r="H12009" t="str">
            <v>3K141.20</v>
          </cell>
          <cell r="I12009" t="str">
            <v>VDD33_ATX</v>
          </cell>
        </row>
        <row r="12010">
          <cell r="H12010" t="str">
            <v>3K141.30</v>
          </cell>
          <cell r="I12010" t="str">
            <v>VDD33_ATX</v>
          </cell>
        </row>
        <row r="12011">
          <cell r="H12011" t="str">
            <v>3K141.40</v>
          </cell>
          <cell r="I12011" t="str">
            <v>VDD33_ATX</v>
          </cell>
        </row>
        <row r="12012">
          <cell r="H12012" t="str">
            <v>3R454.1</v>
          </cell>
          <cell r="I12012" t="str">
            <v>S3_U3_P2_GIGA_MDI+</v>
          </cell>
        </row>
        <row r="12013">
          <cell r="H12013" t="str">
            <v>3R454.2</v>
          </cell>
          <cell r="I12013" t="str">
            <v>S3_U3_P2_RC</v>
          </cell>
        </row>
        <row r="12014">
          <cell r="H12014" t="str">
            <v>3R455.1</v>
          </cell>
          <cell r="I12014" t="str">
            <v>S3_U3_P2_GIGA_MDI-</v>
          </cell>
        </row>
        <row r="12015">
          <cell r="H12015" t="str">
            <v>3R455.2</v>
          </cell>
          <cell r="I12015" t="str">
            <v>S3_U3_P2_RC</v>
          </cell>
        </row>
        <row r="12016">
          <cell r="H12016" t="str">
            <v>3R456.1</v>
          </cell>
          <cell r="I12016" t="str">
            <v>S3_U3_P2_RC</v>
          </cell>
        </row>
        <row r="12017">
          <cell r="H12017" t="str">
            <v>3R456.2</v>
          </cell>
          <cell r="I12017" t="str">
            <v>DGND</v>
          </cell>
        </row>
        <row r="12018">
          <cell r="H12018" t="str">
            <v>3R498.1</v>
          </cell>
          <cell r="I12018" t="str">
            <v>S3_U3_P3_GIGA_MDI+</v>
          </cell>
        </row>
        <row r="12019">
          <cell r="H12019" t="str">
            <v>3R498.2</v>
          </cell>
          <cell r="I12019" t="str">
            <v>S3_U3_P3_RC</v>
          </cell>
        </row>
        <row r="12020">
          <cell r="H12020" t="str">
            <v>3R499.1</v>
          </cell>
          <cell r="I12020" t="str">
            <v>S3_U3_P3_GIGA_MDI-</v>
          </cell>
        </row>
        <row r="12021">
          <cell r="H12021" t="str">
            <v>3R499.2</v>
          </cell>
          <cell r="I12021" t="str">
            <v>S3_U3_P3_RC</v>
          </cell>
        </row>
        <row r="12022">
          <cell r="H12022" t="str">
            <v>3R500.1</v>
          </cell>
          <cell r="I12022" t="str">
            <v>S3_U3_P3_RC</v>
          </cell>
        </row>
        <row r="12023">
          <cell r="H12023" t="str">
            <v>3R500.2</v>
          </cell>
          <cell r="I12023" t="str">
            <v>DGND</v>
          </cell>
        </row>
        <row r="12024">
          <cell r="H12024" t="str">
            <v>3RL1.1</v>
          </cell>
          <cell r="I12024" t="str">
            <v>S3_OE_K129</v>
          </cell>
        </row>
        <row r="12025">
          <cell r="H12025" t="str">
            <v>3RL1.2</v>
          </cell>
          <cell r="I12025" t="str">
            <v>DGND</v>
          </cell>
        </row>
        <row r="12026">
          <cell r="H12026" t="str">
            <v>3RL2.1</v>
          </cell>
          <cell r="I12026" t="str">
            <v>S3_SEL2_K129</v>
          </cell>
        </row>
        <row r="12027">
          <cell r="H12027" t="str">
            <v>3RL2.2</v>
          </cell>
          <cell r="I12027" t="str">
            <v>DGND</v>
          </cell>
        </row>
        <row r="12028">
          <cell r="H12028" t="str">
            <v>3RL3.1</v>
          </cell>
          <cell r="I12028" t="str">
            <v>S3_SEL1_K129</v>
          </cell>
        </row>
        <row r="12029">
          <cell r="H12029" t="str">
            <v>3RL3.2</v>
          </cell>
          <cell r="I12029" t="str">
            <v>DGND</v>
          </cell>
        </row>
        <row r="12030">
          <cell r="H12030" t="str">
            <v>3RL4.1</v>
          </cell>
          <cell r="I12030" t="str">
            <v>S3_SEL1_K141</v>
          </cell>
        </row>
        <row r="12031">
          <cell r="H12031" t="str">
            <v>3RL4.2</v>
          </cell>
          <cell r="I12031" t="str">
            <v>DGND</v>
          </cell>
        </row>
        <row r="12032">
          <cell r="H12032" t="str">
            <v>3RL5.1</v>
          </cell>
          <cell r="I12032" t="str">
            <v>S3_SEL2_K141</v>
          </cell>
        </row>
        <row r="12033">
          <cell r="H12033" t="str">
            <v>3RL5.2</v>
          </cell>
          <cell r="I12033" t="str">
            <v>DGND</v>
          </cell>
        </row>
        <row r="12034">
          <cell r="H12034" t="str">
            <v>3RL6.1</v>
          </cell>
          <cell r="I12034" t="str">
            <v>S3_OE_K141</v>
          </cell>
        </row>
        <row r="12035">
          <cell r="H12035" t="str">
            <v>3RL6.2</v>
          </cell>
          <cell r="I12035" t="str">
            <v>DGND</v>
          </cell>
        </row>
        <row r="12036">
          <cell r="H12036" t="str">
            <v>3RL7.1</v>
          </cell>
          <cell r="I12036" t="str">
            <v>S3_SEL1_K137</v>
          </cell>
        </row>
        <row r="12037">
          <cell r="H12037" t="str">
            <v>3RL7.2</v>
          </cell>
          <cell r="I12037" t="str">
            <v>DGND</v>
          </cell>
        </row>
        <row r="12038">
          <cell r="H12038" t="str">
            <v>3RL8.1</v>
          </cell>
          <cell r="I12038" t="str">
            <v>S3_SEL2_K137</v>
          </cell>
        </row>
        <row r="12039">
          <cell r="H12039" t="str">
            <v>3RL8.2</v>
          </cell>
          <cell r="I12039" t="str">
            <v>DGND</v>
          </cell>
        </row>
        <row r="12040">
          <cell r="H12040" t="str">
            <v>3RL9.1</v>
          </cell>
          <cell r="I12040" t="str">
            <v>S3_OE_K137</v>
          </cell>
        </row>
        <row r="12041">
          <cell r="H12041" t="str">
            <v>3RL9.2</v>
          </cell>
          <cell r="I12041" t="str">
            <v>DGND</v>
          </cell>
        </row>
        <row r="12042">
          <cell r="H12042" t="str">
            <v>3RU1.1</v>
          </cell>
          <cell r="I12042" t="str">
            <v>SC_UDB129_2</v>
          </cell>
        </row>
        <row r="12043">
          <cell r="H12043" t="str">
            <v>3RU1.2</v>
          </cell>
          <cell r="I12043" t="str">
            <v>S3_SEL2_K129</v>
          </cell>
        </row>
        <row r="12044">
          <cell r="H12044" t="str">
            <v>3RU2.1</v>
          </cell>
          <cell r="I12044" t="str">
            <v>SC_UDB129_1</v>
          </cell>
        </row>
        <row r="12045">
          <cell r="H12045" t="str">
            <v>3RU2.2</v>
          </cell>
          <cell r="I12045" t="str">
            <v>S3_SEL1_K129</v>
          </cell>
        </row>
        <row r="12046">
          <cell r="H12046" t="str">
            <v>3RU3.1</v>
          </cell>
          <cell r="I12046" t="str">
            <v>SC_UDB141_1</v>
          </cell>
        </row>
        <row r="12047">
          <cell r="H12047" t="str">
            <v>3RU3.2</v>
          </cell>
          <cell r="I12047" t="str">
            <v>S3_SEL1_K141</v>
          </cell>
        </row>
        <row r="12048">
          <cell r="H12048" t="str">
            <v>3RU4.1</v>
          </cell>
          <cell r="I12048" t="str">
            <v>SC_UDB141_2</v>
          </cell>
        </row>
        <row r="12049">
          <cell r="H12049" t="str">
            <v>3RU4.2</v>
          </cell>
          <cell r="I12049" t="str">
            <v>S3_SEL2_K141</v>
          </cell>
        </row>
        <row r="12050">
          <cell r="H12050" t="str">
            <v>3RU5.1</v>
          </cell>
          <cell r="I12050" t="str">
            <v>SC_UDB137_1</v>
          </cell>
        </row>
        <row r="12051">
          <cell r="H12051" t="str">
            <v>3RU5.2</v>
          </cell>
          <cell r="I12051" t="str">
            <v>S3_SEL1_K137</v>
          </cell>
        </row>
        <row r="12052">
          <cell r="H12052" t="str">
            <v>3RU6.1</v>
          </cell>
          <cell r="I12052" t="str">
            <v>SC_UDB137_2</v>
          </cell>
        </row>
        <row r="12053">
          <cell r="H12053" t="str">
            <v>3RU6.2</v>
          </cell>
          <cell r="I12053" t="str">
            <v>S3_SEL2_K137</v>
          </cell>
        </row>
        <row r="12054">
          <cell r="H12054" t="str">
            <v>3T18.1</v>
          </cell>
          <cell r="I12054" t="str">
            <v>S3_U2_P2_GIGA_MDI-</v>
          </cell>
        </row>
        <row r="12055">
          <cell r="H12055" t="str">
            <v>3T18.2</v>
          </cell>
          <cell r="I12055" t="str">
            <v>S3_U2_P2_GIGA_MDI+</v>
          </cell>
        </row>
        <row r="12056">
          <cell r="H12056" t="str">
            <v>3T18.3</v>
          </cell>
          <cell r="I12056" t="str">
            <v>S3_U1_P2_GIGA_MDI+</v>
          </cell>
        </row>
        <row r="12057">
          <cell r="H12057" t="str">
            <v>3T18.4</v>
          </cell>
          <cell r="I12057" t="str">
            <v>S3_U1_P2_GIGA_MDI-</v>
          </cell>
        </row>
        <row r="12058">
          <cell r="H12058" t="str">
            <v>3T23.1</v>
          </cell>
          <cell r="I12058" t="str">
            <v>S3_U2_P3_GIGA_MDI-</v>
          </cell>
        </row>
        <row r="12059">
          <cell r="H12059" t="str">
            <v>3T23.2</v>
          </cell>
          <cell r="I12059" t="str">
            <v>S3_U2_P3_GIGA_MDI+</v>
          </cell>
        </row>
        <row r="12060">
          <cell r="H12060" t="str">
            <v>3T23.3</v>
          </cell>
          <cell r="I12060" t="str">
            <v>S3_U1_P3_GIGA_MDI+</v>
          </cell>
        </row>
        <row r="12061">
          <cell r="H12061" t="str">
            <v>3T23.4</v>
          </cell>
          <cell r="I12061" t="str">
            <v>S3_U1_P3_GIGA_MDI-</v>
          </cell>
        </row>
        <row r="12062">
          <cell r="H12062" t="str">
            <v>SITE3.A15</v>
          </cell>
          <cell r="I12062" t="str">
            <v>S3_P2_GIGA_MDI-</v>
          </cell>
        </row>
        <row r="12063">
          <cell r="H12063" t="str">
            <v>SITE3.A16</v>
          </cell>
          <cell r="I12063" t="str">
            <v>S3_P2_GIGA_MDI+</v>
          </cell>
        </row>
        <row r="12064">
          <cell r="H12064" t="str">
            <v>SITE3.A17</v>
          </cell>
          <cell r="I12064" t="str">
            <v>S3_P3_GIGA_MDI-</v>
          </cell>
        </row>
        <row r="12065">
          <cell r="H12065" t="str">
            <v>SITE3.A18</v>
          </cell>
          <cell r="I12065" t="str">
            <v>S3_P3_GIGA_MDI+</v>
          </cell>
        </row>
        <row r="12066">
          <cell r="H12066" t="str">
            <v>3C375.1</v>
          </cell>
          <cell r="I12066" t="str">
            <v>S3_U3_P6_RC</v>
          </cell>
        </row>
        <row r="12067">
          <cell r="H12067" t="str">
            <v>3C375.2</v>
          </cell>
          <cell r="I12067" t="str">
            <v>DGND</v>
          </cell>
        </row>
        <row r="12068">
          <cell r="H12068" t="str">
            <v>3C376.1</v>
          </cell>
          <cell r="I12068" t="str">
            <v>S3_U2_P6_MDI+</v>
          </cell>
        </row>
        <row r="12069">
          <cell r="H12069" t="str">
            <v>3C376.2</v>
          </cell>
          <cell r="I12069" t="str">
            <v>S3_U3_P6_MDI+</v>
          </cell>
        </row>
        <row r="12070">
          <cell r="H12070" t="str">
            <v>3C377.1</v>
          </cell>
          <cell r="I12070" t="str">
            <v>S3_U2_P6_MDI-</v>
          </cell>
        </row>
        <row r="12071">
          <cell r="H12071" t="str">
            <v>3C377.2</v>
          </cell>
          <cell r="I12071" t="str">
            <v>S3_U3_P6_MDI-</v>
          </cell>
        </row>
        <row r="12072">
          <cell r="H12072" t="str">
            <v>3C379.1</v>
          </cell>
          <cell r="I12072" t="str">
            <v>S3_U3_P5_RC</v>
          </cell>
        </row>
        <row r="12073">
          <cell r="H12073" t="str">
            <v>3C379.2</v>
          </cell>
          <cell r="I12073" t="str">
            <v>DGND</v>
          </cell>
        </row>
        <row r="12074">
          <cell r="H12074" t="str">
            <v>3C381.1</v>
          </cell>
          <cell r="I12074" t="str">
            <v>S3_U2_P5_MDI-</v>
          </cell>
        </row>
        <row r="12075">
          <cell r="H12075" t="str">
            <v>3C381.2</v>
          </cell>
          <cell r="I12075" t="str">
            <v>S3_U3_P5_MDI-</v>
          </cell>
        </row>
        <row r="12076">
          <cell r="H12076" t="str">
            <v>3C383.1</v>
          </cell>
          <cell r="I12076" t="str">
            <v>S3_U2_P5_MDI+</v>
          </cell>
        </row>
        <row r="12077">
          <cell r="H12077" t="str">
            <v>3C383.2</v>
          </cell>
          <cell r="I12077" t="str">
            <v>S3_U3_P5_MDI+</v>
          </cell>
        </row>
        <row r="12078">
          <cell r="H12078" t="str">
            <v>3K130.10</v>
          </cell>
          <cell r="I12078" t="str">
            <v>S3_P5_MDI-</v>
          </cell>
        </row>
        <row r="12079">
          <cell r="H12079" t="str">
            <v>3K130.6</v>
          </cell>
          <cell r="I12079" t="str">
            <v>S3_P5_MDI+</v>
          </cell>
        </row>
        <row r="12080">
          <cell r="H12080" t="str">
            <v>3K130.3</v>
          </cell>
          <cell r="I12080" t="str">
            <v>DGND</v>
          </cell>
        </row>
        <row r="12081">
          <cell r="H12081" t="str">
            <v>3K130.2</v>
          </cell>
          <cell r="I12081" t="str">
            <v>S3_U1_P5_MDI-</v>
          </cell>
        </row>
        <row r="12082">
          <cell r="H12082" t="str">
            <v>3K130.9</v>
          </cell>
          <cell r="I12082" t="str">
            <v>S3_D1_P5_MDI-</v>
          </cell>
        </row>
        <row r="12083">
          <cell r="H12083" t="str">
            <v>3K130.4</v>
          </cell>
          <cell r="I12083" t="str">
            <v>S3_U1_P5_MDI+</v>
          </cell>
        </row>
        <row r="12084">
          <cell r="H12084" t="str">
            <v>3K130.7</v>
          </cell>
          <cell r="I12084" t="str">
            <v>S3_D1_P5_MDI+</v>
          </cell>
        </row>
        <row r="12085">
          <cell r="H12085" t="str">
            <v>3K130.1</v>
          </cell>
          <cell r="I12085" t="str">
            <v>SC_UDB130</v>
          </cell>
        </row>
        <row r="12086">
          <cell r="H12086" t="str">
            <v>3K130.5</v>
          </cell>
          <cell r="I12086" t="str">
            <v>SC_UDB130</v>
          </cell>
        </row>
        <row r="12087">
          <cell r="H12087" t="str">
            <v>3K130.8</v>
          </cell>
          <cell r="I12087" t="str">
            <v>VP5</v>
          </cell>
        </row>
        <row r="12088">
          <cell r="H12088" t="str">
            <v>3K131.10</v>
          </cell>
          <cell r="I12088" t="str">
            <v>S3_D1_P5_MDI-</v>
          </cell>
        </row>
        <row r="12089">
          <cell r="H12089" t="str">
            <v>3K131.6</v>
          </cell>
          <cell r="I12089" t="str">
            <v>S3_D1_P5_MDI+</v>
          </cell>
        </row>
        <row r="12090">
          <cell r="H12090" t="str">
            <v>3K131.3</v>
          </cell>
          <cell r="I12090" t="str">
            <v>DGND</v>
          </cell>
        </row>
        <row r="12091">
          <cell r="H12091" t="str">
            <v>3K131.2</v>
          </cell>
          <cell r="I12091">
            <v>0</v>
          </cell>
        </row>
        <row r="12092">
          <cell r="H12092" t="str">
            <v>3K131.9</v>
          </cell>
          <cell r="I12092" t="str">
            <v>S3_DCH_P5_MDI-</v>
          </cell>
        </row>
        <row r="12093">
          <cell r="H12093" t="str">
            <v>3K131.4</v>
          </cell>
          <cell r="I12093">
            <v>0</v>
          </cell>
        </row>
        <row r="12094">
          <cell r="H12094" t="str">
            <v>3K131.7</v>
          </cell>
          <cell r="I12094" t="str">
            <v>S3_DCH_P5_MDI+</v>
          </cell>
        </row>
        <row r="12095">
          <cell r="H12095" t="str">
            <v>3K131.1</v>
          </cell>
          <cell r="I12095" t="str">
            <v>SC_UDB131</v>
          </cell>
        </row>
        <row r="12096">
          <cell r="H12096" t="str">
            <v>3K131.5</v>
          </cell>
          <cell r="I12096" t="str">
            <v>SC_UDB131</v>
          </cell>
        </row>
        <row r="12097">
          <cell r="H12097" t="str">
            <v>3K131.8</v>
          </cell>
          <cell r="I12097" t="str">
            <v>VP5</v>
          </cell>
        </row>
        <row r="12098">
          <cell r="H12098" t="str">
            <v>3K132.10</v>
          </cell>
          <cell r="I12098" t="str">
            <v>S3_U3_P6_MDI+</v>
          </cell>
        </row>
        <row r="12099">
          <cell r="H12099" t="str">
            <v>3K132.6</v>
          </cell>
          <cell r="I12099" t="str">
            <v>S3_U3_P6_MDI-</v>
          </cell>
        </row>
        <row r="12100">
          <cell r="H12100" t="str">
            <v>3K132.3</v>
          </cell>
          <cell r="I12100" t="str">
            <v>DGND</v>
          </cell>
        </row>
        <row r="12101">
          <cell r="H12101" t="str">
            <v>3K132.2</v>
          </cell>
          <cell r="I12101" t="str">
            <v>S3_U4_P6_MDI+</v>
          </cell>
        </row>
        <row r="12102">
          <cell r="H12102" t="str">
            <v>3K132.9</v>
          </cell>
          <cell r="I12102" t="str">
            <v>SD3_P6_MDI_DSP+</v>
          </cell>
        </row>
        <row r="12103">
          <cell r="H12103" t="str">
            <v>3K132.4</v>
          </cell>
          <cell r="I12103" t="str">
            <v>S3_U4_P6_MDI-</v>
          </cell>
        </row>
        <row r="12104">
          <cell r="H12104" t="str">
            <v>3K132.7</v>
          </cell>
          <cell r="I12104" t="str">
            <v>SD3_P6_MDI_DSP-</v>
          </cell>
        </row>
        <row r="12105">
          <cell r="H12105" t="str">
            <v>3K132.1</v>
          </cell>
          <cell r="I12105" t="str">
            <v>SC_UDB132</v>
          </cell>
        </row>
        <row r="12106">
          <cell r="H12106" t="str">
            <v>3K132.5</v>
          </cell>
          <cell r="I12106" t="str">
            <v>SC_UDB132</v>
          </cell>
        </row>
        <row r="12107">
          <cell r="H12107" t="str">
            <v>3K132.8</v>
          </cell>
          <cell r="I12107" t="str">
            <v>VP5</v>
          </cell>
        </row>
        <row r="12108">
          <cell r="H12108" t="str">
            <v>3K133.10</v>
          </cell>
          <cell r="I12108" t="str">
            <v>S3_D1_P6_MDI-</v>
          </cell>
        </row>
        <row r="12109">
          <cell r="H12109" t="str">
            <v>3K133.6</v>
          </cell>
          <cell r="I12109" t="str">
            <v>S3_D1_P6_MDI+</v>
          </cell>
        </row>
        <row r="12110">
          <cell r="H12110" t="str">
            <v>3K133.3</v>
          </cell>
          <cell r="I12110" t="str">
            <v>DGND</v>
          </cell>
        </row>
        <row r="12111">
          <cell r="H12111" t="str">
            <v>3K133.2</v>
          </cell>
          <cell r="I12111">
            <v>0</v>
          </cell>
        </row>
        <row r="12112">
          <cell r="H12112" t="str">
            <v>3K133.9</v>
          </cell>
          <cell r="I12112" t="str">
            <v>S3_DCH_P6_MDI-</v>
          </cell>
        </row>
        <row r="12113">
          <cell r="H12113" t="str">
            <v>3K133.4</v>
          </cell>
          <cell r="I12113">
            <v>0</v>
          </cell>
        </row>
        <row r="12114">
          <cell r="H12114" t="str">
            <v>3K133.7</v>
          </cell>
          <cell r="I12114" t="str">
            <v>S3_DCH_P6_MDI+</v>
          </cell>
        </row>
        <row r="12115">
          <cell r="H12115" t="str">
            <v>3K133.1</v>
          </cell>
          <cell r="I12115" t="str">
            <v>SC_UDB133</v>
          </cell>
        </row>
        <row r="12116">
          <cell r="H12116" t="str">
            <v>3K133.5</v>
          </cell>
          <cell r="I12116" t="str">
            <v>SC_UDB133</v>
          </cell>
        </row>
        <row r="12117">
          <cell r="H12117" t="str">
            <v>3K133.8</v>
          </cell>
          <cell r="I12117" t="str">
            <v>VP5</v>
          </cell>
        </row>
        <row r="12118">
          <cell r="H12118" t="str">
            <v>3K138.10</v>
          </cell>
          <cell r="I12118" t="str">
            <v>S3_U3_P5_MDI+</v>
          </cell>
        </row>
        <row r="12119">
          <cell r="H12119" t="str">
            <v>3K138.6</v>
          </cell>
          <cell r="I12119" t="str">
            <v>S3_U3_P5_MDI-</v>
          </cell>
        </row>
        <row r="12120">
          <cell r="H12120" t="str">
            <v>3K138.3</v>
          </cell>
          <cell r="I12120" t="str">
            <v>DGND</v>
          </cell>
        </row>
        <row r="12121">
          <cell r="H12121" t="str">
            <v>3K138.2</v>
          </cell>
          <cell r="I12121" t="str">
            <v>S3_U4_P5_MDI+</v>
          </cell>
        </row>
        <row r="12122">
          <cell r="H12122" t="str">
            <v>3K138.9</v>
          </cell>
          <cell r="I12122" t="str">
            <v>SD3_P5_MDI_DSP+</v>
          </cell>
        </row>
        <row r="12123">
          <cell r="H12123" t="str">
            <v>3K138.4</v>
          </cell>
          <cell r="I12123" t="str">
            <v>S3_U4_P5_MDI-</v>
          </cell>
        </row>
        <row r="12124">
          <cell r="H12124" t="str">
            <v>3K138.7</v>
          </cell>
          <cell r="I12124" t="str">
            <v>SD3_P5_MDI_DSP-</v>
          </cell>
        </row>
        <row r="12125">
          <cell r="H12125" t="str">
            <v>3K138.1</v>
          </cell>
          <cell r="I12125" t="str">
            <v>SC_UDB138</v>
          </cell>
        </row>
        <row r="12126">
          <cell r="H12126" t="str">
            <v>3K138.5</v>
          </cell>
          <cell r="I12126" t="str">
            <v>SC_UDB138</v>
          </cell>
        </row>
        <row r="12127">
          <cell r="H12127" t="str">
            <v>3K138.8</v>
          </cell>
          <cell r="I12127" t="str">
            <v>VP5</v>
          </cell>
        </row>
        <row r="12128">
          <cell r="H12128" t="str">
            <v>3K140.10</v>
          </cell>
          <cell r="I12128" t="str">
            <v>S3_P6_MDI-</v>
          </cell>
        </row>
        <row r="12129">
          <cell r="H12129" t="str">
            <v>3K140.6</v>
          </cell>
          <cell r="I12129" t="str">
            <v>S3_P6_MDI+</v>
          </cell>
        </row>
        <row r="12130">
          <cell r="H12130" t="str">
            <v>3K140.3</v>
          </cell>
          <cell r="I12130" t="str">
            <v>DGND</v>
          </cell>
        </row>
        <row r="12131">
          <cell r="H12131" t="str">
            <v>3K140.2</v>
          </cell>
          <cell r="I12131" t="str">
            <v>S3_U1_P6_MDI-</v>
          </cell>
        </row>
        <row r="12132">
          <cell r="H12132" t="str">
            <v>3K140.9</v>
          </cell>
          <cell r="I12132" t="str">
            <v>S3_D1_P6_MDI-</v>
          </cell>
        </row>
        <row r="12133">
          <cell r="H12133" t="str">
            <v>3K140.4</v>
          </cell>
          <cell r="I12133" t="str">
            <v>S3_U1_P6_MDI+</v>
          </cell>
        </row>
        <row r="12134">
          <cell r="H12134" t="str">
            <v>3K140.7</v>
          </cell>
          <cell r="I12134" t="str">
            <v>S3_D1_P6_MDI+</v>
          </cell>
        </row>
        <row r="12135">
          <cell r="H12135" t="str">
            <v>3K140.1</v>
          </cell>
          <cell r="I12135" t="str">
            <v>SC_UDB140</v>
          </cell>
        </row>
        <row r="12136">
          <cell r="H12136" t="str">
            <v>3K140.5</v>
          </cell>
          <cell r="I12136" t="str">
            <v>SC_UDB140</v>
          </cell>
        </row>
        <row r="12137">
          <cell r="H12137" t="str">
            <v>3K140.8</v>
          </cell>
          <cell r="I12137" t="str">
            <v>VP5</v>
          </cell>
        </row>
        <row r="12138">
          <cell r="H12138" t="str">
            <v>3R438.1</v>
          </cell>
          <cell r="I12138" t="str">
            <v>S3_U3_P6_MDI-</v>
          </cell>
        </row>
        <row r="12139">
          <cell r="H12139" t="str">
            <v>3R438.2</v>
          </cell>
          <cell r="I12139" t="str">
            <v>S3_U3_P6_RC</v>
          </cell>
        </row>
        <row r="12140">
          <cell r="H12140" t="str">
            <v>3R439.1</v>
          </cell>
          <cell r="I12140" t="str">
            <v>S3_U3_P5_MDI-</v>
          </cell>
        </row>
        <row r="12141">
          <cell r="H12141" t="str">
            <v>3R439.2</v>
          </cell>
          <cell r="I12141" t="str">
            <v>S3_U3_P5_RC</v>
          </cell>
        </row>
        <row r="12142">
          <cell r="H12142" t="str">
            <v>3R440.1</v>
          </cell>
          <cell r="I12142" t="str">
            <v>S3_U3_P5_MDI+</v>
          </cell>
        </row>
        <row r="12143">
          <cell r="H12143" t="str">
            <v>3R440.2</v>
          </cell>
          <cell r="I12143" t="str">
            <v>S3_U3_P5_RC</v>
          </cell>
        </row>
        <row r="12144">
          <cell r="H12144" t="str">
            <v>3R441.1</v>
          </cell>
          <cell r="I12144" t="str">
            <v>S3_U3_P6_MDI+</v>
          </cell>
        </row>
        <row r="12145">
          <cell r="H12145" t="str">
            <v>3R441.2</v>
          </cell>
          <cell r="I12145" t="str">
            <v>S3_U3_P6_RC</v>
          </cell>
        </row>
        <row r="12146">
          <cell r="H12146" t="str">
            <v>3T15.1</v>
          </cell>
          <cell r="I12146" t="str">
            <v>S3_U2_P6_MDI-</v>
          </cell>
        </row>
        <row r="12147">
          <cell r="H12147" t="str">
            <v>3T15.2</v>
          </cell>
          <cell r="I12147" t="str">
            <v>S3_U2_P6_MDI+</v>
          </cell>
        </row>
        <row r="12148">
          <cell r="H12148" t="str">
            <v>3T15.3</v>
          </cell>
          <cell r="I12148" t="str">
            <v>S3_U1_P6_MDI+</v>
          </cell>
        </row>
        <row r="12149">
          <cell r="H12149" t="str">
            <v>3T15.4</v>
          </cell>
          <cell r="I12149" t="str">
            <v>S3_U1_P6_MDI-</v>
          </cell>
        </row>
        <row r="12150">
          <cell r="H12150" t="str">
            <v>3T17.1</v>
          </cell>
          <cell r="I12150" t="str">
            <v>S3_U2_P5_MDI-</v>
          </cell>
        </row>
        <row r="12151">
          <cell r="H12151" t="str">
            <v>3T17.2</v>
          </cell>
          <cell r="I12151" t="str">
            <v>S3_U2_P5_MDI+</v>
          </cell>
        </row>
        <row r="12152">
          <cell r="H12152" t="str">
            <v>3T17.3</v>
          </cell>
          <cell r="I12152" t="str">
            <v>S3_U1_P5_MDI+</v>
          </cell>
        </row>
        <row r="12153">
          <cell r="H12153" t="str">
            <v>3T17.4</v>
          </cell>
          <cell r="I12153" t="str">
            <v>S3_U1_P5_MDI-</v>
          </cell>
        </row>
        <row r="12154">
          <cell r="H12154" t="str">
            <v>SITE3.A4</v>
          </cell>
          <cell r="I12154" t="str">
            <v>S3_P5_MDI-</v>
          </cell>
        </row>
        <row r="12155">
          <cell r="H12155" t="str">
            <v>SITE3.A5</v>
          </cell>
          <cell r="I12155" t="str">
            <v>S3_P5_MDI+</v>
          </cell>
        </row>
        <row r="12156">
          <cell r="H12156" t="str">
            <v>SITE3.B5</v>
          </cell>
          <cell r="I12156" t="str">
            <v>S3_P6_MDI-</v>
          </cell>
        </row>
        <row r="12157">
          <cell r="H12157" t="str">
            <v>SITE3.B6</v>
          </cell>
          <cell r="I12157" t="str">
            <v>S3_P6_MDI+</v>
          </cell>
        </row>
        <row r="12158">
          <cell r="H12158" t="str">
            <v>3C179.1</v>
          </cell>
          <cell r="I12158" t="str">
            <v>SG3_1_P0_MDI+</v>
          </cell>
        </row>
        <row r="12159">
          <cell r="H12159" t="str">
            <v>3C179.2</v>
          </cell>
          <cell r="I12159" t="str">
            <v>SG3_2_P0_MDI+</v>
          </cell>
        </row>
        <row r="12160">
          <cell r="H12160" t="str">
            <v>3C180.1</v>
          </cell>
          <cell r="I12160" t="str">
            <v>SG3_1_P0_MDI-</v>
          </cell>
        </row>
        <row r="12161">
          <cell r="H12161" t="str">
            <v>3C180.2</v>
          </cell>
          <cell r="I12161" t="str">
            <v>SG3_2_P0_MDI-</v>
          </cell>
        </row>
        <row r="12162">
          <cell r="H12162" t="str">
            <v>3C181.1</v>
          </cell>
          <cell r="I12162" t="str">
            <v>SG3_2_P0_RC</v>
          </cell>
        </row>
        <row r="12163">
          <cell r="H12163" t="str">
            <v>3C181.2</v>
          </cell>
          <cell r="I12163" t="str">
            <v>DGND</v>
          </cell>
        </row>
        <row r="12164">
          <cell r="H12164" t="str">
            <v>3C182.1</v>
          </cell>
          <cell r="I12164" t="str">
            <v>SG3_2_P1_RC</v>
          </cell>
        </row>
        <row r="12165">
          <cell r="H12165" t="str">
            <v>3C182.2</v>
          </cell>
          <cell r="I12165" t="str">
            <v>DGND</v>
          </cell>
        </row>
        <row r="12166">
          <cell r="H12166" t="str">
            <v>3C183.1</v>
          </cell>
          <cell r="I12166" t="str">
            <v>SG3_1_P1_MDI+</v>
          </cell>
        </row>
        <row r="12167">
          <cell r="H12167" t="str">
            <v>3C183.2</v>
          </cell>
          <cell r="I12167" t="str">
            <v>SG3_2_P1_MDI+</v>
          </cell>
        </row>
        <row r="12168">
          <cell r="H12168" t="str">
            <v>3C184.1</v>
          </cell>
          <cell r="I12168" t="str">
            <v>SG3_1_P1_MDI-</v>
          </cell>
        </row>
        <row r="12169">
          <cell r="H12169" t="str">
            <v>3C184.2</v>
          </cell>
          <cell r="I12169" t="str">
            <v>SG3_2_P1_MDI-</v>
          </cell>
        </row>
        <row r="12170">
          <cell r="H12170" t="str">
            <v>3GOLDEN0.A2</v>
          </cell>
          <cell r="I12170" t="str">
            <v>SG3_P0_MDI-</v>
          </cell>
        </row>
        <row r="12171">
          <cell r="H12171" t="str">
            <v>3GOLDEN0.A3</v>
          </cell>
          <cell r="I12171" t="str">
            <v>SG3_P0_MDI+</v>
          </cell>
        </row>
        <row r="12172">
          <cell r="H12172" t="str">
            <v>3GOLDEN0.B3</v>
          </cell>
          <cell r="I12172" t="str">
            <v>SG3_P1_MDI-</v>
          </cell>
        </row>
        <row r="12173">
          <cell r="H12173" t="str">
            <v>3GOLDEN0.B4</v>
          </cell>
          <cell r="I12173" t="str">
            <v>SG3_P1_MDI+</v>
          </cell>
        </row>
        <row r="12174">
          <cell r="H12174" t="str">
            <v>3R139.1</v>
          </cell>
          <cell r="I12174" t="str">
            <v>SG3_2_P0_MDI+</v>
          </cell>
        </row>
        <row r="12175">
          <cell r="H12175" t="str">
            <v>3R139.2</v>
          </cell>
          <cell r="I12175" t="str">
            <v>SG3_2_P0_RC</v>
          </cell>
        </row>
        <row r="12176">
          <cell r="H12176" t="str">
            <v>3R140.1</v>
          </cell>
          <cell r="I12176" t="str">
            <v>SG3_2_P0_MDI-</v>
          </cell>
        </row>
        <row r="12177">
          <cell r="H12177" t="str">
            <v>3R140.2</v>
          </cell>
          <cell r="I12177" t="str">
            <v>SG3_2_P0_RC</v>
          </cell>
        </row>
        <row r="12178">
          <cell r="H12178" t="str">
            <v>3R141.1</v>
          </cell>
          <cell r="I12178" t="str">
            <v>SG3_2_P1_MDI+</v>
          </cell>
        </row>
        <row r="12179">
          <cell r="H12179" t="str">
            <v>3R141.2</v>
          </cell>
          <cell r="I12179" t="str">
            <v>SG3_2_P1_RC</v>
          </cell>
        </row>
        <row r="12180">
          <cell r="H12180" t="str">
            <v>3R142.1</v>
          </cell>
          <cell r="I12180" t="str">
            <v>SG3_2_P1_MDI-</v>
          </cell>
        </row>
        <row r="12181">
          <cell r="H12181" t="str">
            <v>3R142.2</v>
          </cell>
          <cell r="I12181" t="str">
            <v>SG3_2_P1_RC</v>
          </cell>
        </row>
        <row r="12182">
          <cell r="H12182" t="str">
            <v>3T2.1</v>
          </cell>
          <cell r="I12182" t="str">
            <v>SG3_1_P0_MDI-</v>
          </cell>
        </row>
        <row r="12183">
          <cell r="H12183" t="str">
            <v>3T2.2</v>
          </cell>
          <cell r="I12183" t="str">
            <v>SG3_1_P0_MDI+</v>
          </cell>
        </row>
        <row r="12184">
          <cell r="H12184" t="str">
            <v>3T2.3</v>
          </cell>
          <cell r="I12184" t="str">
            <v>SG3_P0_MDI+</v>
          </cell>
        </row>
        <row r="12185">
          <cell r="H12185" t="str">
            <v>3T2.4</v>
          </cell>
          <cell r="I12185" t="str">
            <v>SG3_P0_MDI-</v>
          </cell>
        </row>
        <row r="12186">
          <cell r="H12186" t="str">
            <v>3T3.1</v>
          </cell>
          <cell r="I12186" t="str">
            <v>SG3_1_P1_MDI-</v>
          </cell>
        </row>
        <row r="12187">
          <cell r="H12187" t="str">
            <v>3T3.2</v>
          </cell>
          <cell r="I12187" t="str">
            <v>SG3_1_P1_MDI+</v>
          </cell>
        </row>
        <row r="12188">
          <cell r="H12188" t="str">
            <v>3T3.3</v>
          </cell>
          <cell r="I12188" t="str">
            <v>SG3_P1_MDI+</v>
          </cell>
        </row>
        <row r="12189">
          <cell r="H12189" t="str">
            <v>3T3.4</v>
          </cell>
          <cell r="I12189" t="str">
            <v>SG3_P1_MDI-</v>
          </cell>
        </row>
        <row r="12190">
          <cell r="H12190" t="str">
            <v>3C399.1</v>
          </cell>
          <cell r="I12190" t="str">
            <v>SG3_2_P6_RC</v>
          </cell>
        </row>
        <row r="12191">
          <cell r="H12191" t="str">
            <v>3C399.2</v>
          </cell>
          <cell r="I12191" t="str">
            <v>DGND</v>
          </cell>
        </row>
        <row r="12192">
          <cell r="H12192" t="str">
            <v>3C401.1</v>
          </cell>
          <cell r="I12192" t="str">
            <v>SG3_1_P5_MDI+</v>
          </cell>
        </row>
        <row r="12193">
          <cell r="H12193" t="str">
            <v>3C401.2</v>
          </cell>
          <cell r="I12193" t="str">
            <v>SG3_2_P5_MDI+</v>
          </cell>
        </row>
        <row r="12194">
          <cell r="H12194" t="str">
            <v>3C402.1</v>
          </cell>
          <cell r="I12194" t="str">
            <v>SG3_1_P6_MDI-</v>
          </cell>
        </row>
        <row r="12195">
          <cell r="H12195" t="str">
            <v>3C402.2</v>
          </cell>
          <cell r="I12195" t="str">
            <v>SG3_2_P6_MDI-</v>
          </cell>
        </row>
        <row r="12196">
          <cell r="H12196" t="str">
            <v>3C405.1</v>
          </cell>
          <cell r="I12196" t="str">
            <v>SG3_1_P5_MDI-</v>
          </cell>
        </row>
        <row r="12197">
          <cell r="H12197" t="str">
            <v>3C405.2</v>
          </cell>
          <cell r="I12197" t="str">
            <v>SG3_2_P5_MDI-</v>
          </cell>
        </row>
        <row r="12198">
          <cell r="H12198" t="str">
            <v>3C406.1</v>
          </cell>
          <cell r="I12198" t="str">
            <v>SG3_2_P5_RC</v>
          </cell>
        </row>
        <row r="12199">
          <cell r="H12199" t="str">
            <v>3C406.2</v>
          </cell>
          <cell r="I12199" t="str">
            <v>DGND</v>
          </cell>
        </row>
        <row r="12200">
          <cell r="H12200" t="str">
            <v>3C407.1</v>
          </cell>
          <cell r="I12200" t="str">
            <v>SG3_1_P6_MDI+</v>
          </cell>
        </row>
        <row r="12201">
          <cell r="H12201" t="str">
            <v>3C407.2</v>
          </cell>
          <cell r="I12201" t="str">
            <v>SG3_2_P6_MDI+</v>
          </cell>
        </row>
        <row r="12202">
          <cell r="H12202" t="str">
            <v>3C421.1</v>
          </cell>
          <cell r="I12202" t="str">
            <v>SG3_1_P2_GIGA_MDI-</v>
          </cell>
        </row>
        <row r="12203">
          <cell r="H12203" t="str">
            <v>3C421.2</v>
          </cell>
          <cell r="I12203" t="str">
            <v>SG3_2_P2_GIGA_MDI-</v>
          </cell>
        </row>
        <row r="12204">
          <cell r="H12204" t="str">
            <v>3C422.1</v>
          </cell>
          <cell r="I12204" t="str">
            <v>SG3_1_P2_GIGA_MDI+</v>
          </cell>
        </row>
        <row r="12205">
          <cell r="H12205" t="str">
            <v>3C422.2</v>
          </cell>
          <cell r="I12205" t="str">
            <v>SG3_2_P2_GIGA_MDI+</v>
          </cell>
        </row>
        <row r="12206">
          <cell r="H12206" t="str">
            <v>3C427.1</v>
          </cell>
          <cell r="I12206" t="str">
            <v>SG3_2_P2_RC</v>
          </cell>
        </row>
        <row r="12207">
          <cell r="H12207" t="str">
            <v>3C427.2</v>
          </cell>
          <cell r="I12207" t="str">
            <v>DGND</v>
          </cell>
        </row>
        <row r="12208">
          <cell r="H12208" t="str">
            <v>3C430.1</v>
          </cell>
          <cell r="I12208" t="str">
            <v>SG3_1_P3_GIGA_MDI-</v>
          </cell>
        </row>
        <row r="12209">
          <cell r="H12209" t="str">
            <v>3C430.2</v>
          </cell>
          <cell r="I12209" t="str">
            <v>SG3_2_P3_GIGA_MDI-</v>
          </cell>
        </row>
        <row r="12210">
          <cell r="H12210" t="str">
            <v>3C431.1</v>
          </cell>
          <cell r="I12210" t="str">
            <v>SG3_1_P3_GIGA_MDI+</v>
          </cell>
        </row>
        <row r="12211">
          <cell r="H12211" t="str">
            <v>3C431.2</v>
          </cell>
          <cell r="I12211" t="str">
            <v>SG3_2_P3_GIGA_MDI+</v>
          </cell>
        </row>
        <row r="12212">
          <cell r="H12212" t="str">
            <v>3C436.1</v>
          </cell>
          <cell r="I12212" t="str">
            <v>SG3_2_P3_RC</v>
          </cell>
        </row>
        <row r="12213">
          <cell r="H12213" t="str">
            <v>3C436.2</v>
          </cell>
          <cell r="I12213" t="str">
            <v>DGND</v>
          </cell>
        </row>
        <row r="12214">
          <cell r="H12214" t="str">
            <v>3GOLDEN0.A15</v>
          </cell>
          <cell r="I12214" t="str">
            <v>SG3_P2_GIGA_MDI-</v>
          </cell>
        </row>
        <row r="12215">
          <cell r="H12215" t="str">
            <v>3GOLDEN0.A16</v>
          </cell>
          <cell r="I12215" t="str">
            <v>SG3_P2_GIGA_MDI+</v>
          </cell>
        </row>
        <row r="12216">
          <cell r="H12216" t="str">
            <v>3GOLDEN0.A17</v>
          </cell>
          <cell r="I12216" t="str">
            <v>SG3_P3_GIGA_MDI-</v>
          </cell>
        </row>
        <row r="12217">
          <cell r="H12217" t="str">
            <v>3GOLDEN0.A18</v>
          </cell>
          <cell r="I12217" t="str">
            <v>SG3_P3_GIGA_MDI+</v>
          </cell>
        </row>
        <row r="12218">
          <cell r="H12218" t="str">
            <v>3GOLDEN0.A4</v>
          </cell>
          <cell r="I12218" t="str">
            <v>SG3_P5_MDI-</v>
          </cell>
        </row>
        <row r="12219">
          <cell r="H12219" t="str">
            <v>3GOLDEN0.A5</v>
          </cell>
          <cell r="I12219" t="str">
            <v>SG3_P5_MDI+</v>
          </cell>
        </row>
        <row r="12220">
          <cell r="H12220" t="str">
            <v>3GOLDEN0.B5</v>
          </cell>
          <cell r="I12220" t="str">
            <v>SG3_P6_MDI-</v>
          </cell>
        </row>
        <row r="12221">
          <cell r="H12221" t="str">
            <v>3GOLDEN0.B6</v>
          </cell>
          <cell r="I12221" t="str">
            <v>SG3_P6_MDI+</v>
          </cell>
        </row>
        <row r="12222">
          <cell r="H12222" t="str">
            <v>3R470.1</v>
          </cell>
          <cell r="I12222" t="str">
            <v>SG3_2_P5_MDI-</v>
          </cell>
        </row>
        <row r="12223">
          <cell r="H12223" t="str">
            <v>3R470.2</v>
          </cell>
          <cell r="I12223" t="str">
            <v>SG3_2_P5_RC</v>
          </cell>
        </row>
        <row r="12224">
          <cell r="H12224" t="str">
            <v>3R473.1</v>
          </cell>
          <cell r="I12224" t="str">
            <v>SG3_2_P6_MDI-</v>
          </cell>
        </row>
        <row r="12225">
          <cell r="H12225" t="str">
            <v>3R473.2</v>
          </cell>
          <cell r="I12225" t="str">
            <v>SG3_2_P6_RC</v>
          </cell>
        </row>
        <row r="12226">
          <cell r="H12226" t="str">
            <v>3R474.1</v>
          </cell>
          <cell r="I12226" t="str">
            <v>SG3_2_P5_MDI+</v>
          </cell>
        </row>
        <row r="12227">
          <cell r="H12227" t="str">
            <v>3R474.2</v>
          </cell>
          <cell r="I12227" t="str">
            <v>SG3_2_P5_RC</v>
          </cell>
        </row>
        <row r="12228">
          <cell r="H12228" t="str">
            <v>3R475.1</v>
          </cell>
          <cell r="I12228" t="str">
            <v>SG3_2_P6_MDI+</v>
          </cell>
        </row>
        <row r="12229">
          <cell r="H12229" t="str">
            <v>3R475.2</v>
          </cell>
          <cell r="I12229" t="str">
            <v>SG3_2_P6_RC</v>
          </cell>
        </row>
        <row r="12230">
          <cell r="H12230" t="str">
            <v>3R517.1</v>
          </cell>
          <cell r="I12230" t="str">
            <v>SG3_2_P2_GIGA_MDI+</v>
          </cell>
        </row>
        <row r="12231">
          <cell r="H12231" t="str">
            <v>3R517.2</v>
          </cell>
          <cell r="I12231" t="str">
            <v>SG3_2_P2_RC</v>
          </cell>
        </row>
        <row r="12232">
          <cell r="H12232" t="str">
            <v>3R518.1</v>
          </cell>
          <cell r="I12232" t="str">
            <v>SG3_2_P2_GIGA_MDI-</v>
          </cell>
        </row>
        <row r="12233">
          <cell r="H12233" t="str">
            <v>3R518.2</v>
          </cell>
          <cell r="I12233" t="str">
            <v>SG3_2_P2_RC</v>
          </cell>
        </row>
        <row r="12234">
          <cell r="H12234" t="str">
            <v>3R519.1</v>
          </cell>
          <cell r="I12234" t="str">
            <v>SG3_2_P2_RC</v>
          </cell>
        </row>
        <row r="12235">
          <cell r="H12235" t="str">
            <v>3R519.2</v>
          </cell>
          <cell r="I12235" t="str">
            <v>DGND</v>
          </cell>
        </row>
        <row r="12236">
          <cell r="H12236" t="str">
            <v>3R536.1</v>
          </cell>
          <cell r="I12236" t="str">
            <v>SG3_2_P3_GIGA_MDI+</v>
          </cell>
        </row>
        <row r="12237">
          <cell r="H12237" t="str">
            <v>3R536.2</v>
          </cell>
          <cell r="I12237" t="str">
            <v>SG3_2_P3_RC</v>
          </cell>
        </row>
        <row r="12238">
          <cell r="H12238" t="str">
            <v>3R537.1</v>
          </cell>
          <cell r="I12238" t="str">
            <v>SG3_2_P3_GIGA_MDI-</v>
          </cell>
        </row>
        <row r="12239">
          <cell r="H12239" t="str">
            <v>3R537.2</v>
          </cell>
          <cell r="I12239" t="str">
            <v>SG3_2_P3_RC</v>
          </cell>
        </row>
        <row r="12240">
          <cell r="H12240" t="str">
            <v>3R538.1</v>
          </cell>
          <cell r="I12240" t="str">
            <v>SG3_2_P3_RC</v>
          </cell>
        </row>
        <row r="12241">
          <cell r="H12241" t="str">
            <v>3R538.2</v>
          </cell>
          <cell r="I12241" t="str">
            <v>DGND</v>
          </cell>
        </row>
        <row r="12242">
          <cell r="H12242" t="str">
            <v>3T20.1</v>
          </cell>
          <cell r="I12242" t="str">
            <v>SG3_1_P6_MDI-</v>
          </cell>
        </row>
        <row r="12243">
          <cell r="H12243" t="str">
            <v>3T20.2</v>
          </cell>
          <cell r="I12243" t="str">
            <v>SG3_1_P6_MDI+</v>
          </cell>
        </row>
        <row r="12244">
          <cell r="H12244" t="str">
            <v>3T20.3</v>
          </cell>
          <cell r="I12244" t="str">
            <v>SG3_P6_MDI+</v>
          </cell>
        </row>
        <row r="12245">
          <cell r="H12245" t="str">
            <v>3T20.4</v>
          </cell>
          <cell r="I12245" t="str">
            <v>SG3_P6_MDI-</v>
          </cell>
        </row>
        <row r="12246">
          <cell r="H12246" t="str">
            <v>3T21.1</v>
          </cell>
          <cell r="I12246" t="str">
            <v>SG3_1_P5_MDI-</v>
          </cell>
        </row>
        <row r="12247">
          <cell r="H12247" t="str">
            <v>3T21.2</v>
          </cell>
          <cell r="I12247" t="str">
            <v>SG3_1_P5_MDI+</v>
          </cell>
        </row>
        <row r="12248">
          <cell r="H12248" t="str">
            <v>3T21.3</v>
          </cell>
          <cell r="I12248" t="str">
            <v>SG3_P5_MDI+</v>
          </cell>
        </row>
        <row r="12249">
          <cell r="H12249" t="str">
            <v>3T21.4</v>
          </cell>
          <cell r="I12249" t="str">
            <v>SG3_P5_MDI-</v>
          </cell>
        </row>
        <row r="12250">
          <cell r="H12250" t="str">
            <v>3T24.1</v>
          </cell>
          <cell r="I12250" t="str">
            <v>SG3_1_P2_GIGA_MDI-</v>
          </cell>
        </row>
        <row r="12251">
          <cell r="H12251" t="str">
            <v>3T24.2</v>
          </cell>
          <cell r="I12251" t="str">
            <v>SG3_1_P2_GIGA_MDI+</v>
          </cell>
        </row>
        <row r="12252">
          <cell r="H12252" t="str">
            <v>3T24.3</v>
          </cell>
          <cell r="I12252" t="str">
            <v>SG3_P2_GIGA_MDI+</v>
          </cell>
        </row>
        <row r="12253">
          <cell r="H12253" t="str">
            <v>3T24.4</v>
          </cell>
          <cell r="I12253" t="str">
            <v>SG3_P2_GIGA_MDI-</v>
          </cell>
        </row>
        <row r="12254">
          <cell r="H12254" t="str">
            <v>3T25.1</v>
          </cell>
          <cell r="I12254" t="str">
            <v>SG3_1_P3_GIGA_MDI-</v>
          </cell>
        </row>
        <row r="12255">
          <cell r="H12255" t="str">
            <v>3T25.2</v>
          </cell>
          <cell r="I12255" t="str">
            <v>SG3_1_P3_GIGA_MDI+</v>
          </cell>
        </row>
        <row r="12256">
          <cell r="H12256" t="str">
            <v>3T25.3</v>
          </cell>
          <cell r="I12256" t="str">
            <v>SG3_P3_GIGA_MDI+</v>
          </cell>
        </row>
        <row r="12257">
          <cell r="H12257" t="str">
            <v>3T25.4</v>
          </cell>
          <cell r="I12257" t="str">
            <v>SG3_P3_GIGA_MDI-</v>
          </cell>
        </row>
        <row r="12258">
          <cell r="H12258" t="str">
            <v>3C209.1</v>
          </cell>
          <cell r="I12258" t="str">
            <v>S3_U17_VDD</v>
          </cell>
        </row>
        <row r="12259">
          <cell r="H12259" t="str">
            <v>3C209.2</v>
          </cell>
          <cell r="I12259" t="str">
            <v>DGND</v>
          </cell>
        </row>
        <row r="12260">
          <cell r="H12260" t="str">
            <v>3C220.1</v>
          </cell>
          <cell r="I12260" t="str">
            <v>S3_U17_VDD</v>
          </cell>
        </row>
        <row r="12261">
          <cell r="H12261" t="str">
            <v>3C220.2</v>
          </cell>
          <cell r="I12261" t="str">
            <v>DGND</v>
          </cell>
        </row>
        <row r="12262">
          <cell r="H12262" t="str">
            <v>3MQS1.1</v>
          </cell>
          <cell r="I12262" t="str">
            <v>S3_U5PI_P0_MDI+</v>
          </cell>
        </row>
        <row r="12263">
          <cell r="H12263" t="str">
            <v>3MQS1.2</v>
          </cell>
          <cell r="I12263" t="str">
            <v>S3_U5PI_P0_MDI-</v>
          </cell>
        </row>
        <row r="12264">
          <cell r="H12264" t="str">
            <v>3MQS1.3</v>
          </cell>
          <cell r="I12264" t="str">
            <v>S3_U5PI_P5_MDI+</v>
          </cell>
        </row>
        <row r="12265">
          <cell r="H12265" t="str">
            <v>3MQS1.4</v>
          </cell>
          <cell r="I12265" t="str">
            <v>S3_U5PI_P5_MDI-</v>
          </cell>
        </row>
        <row r="12266">
          <cell r="H12266" t="str">
            <v>3MQS1.5</v>
          </cell>
          <cell r="I12266">
            <v>0</v>
          </cell>
        </row>
        <row r="12267">
          <cell r="H12267" t="str">
            <v>3MQS1.6</v>
          </cell>
          <cell r="I12267" t="str">
            <v>SG3_3PI_P0_MDI+</v>
          </cell>
        </row>
        <row r="12268">
          <cell r="H12268" t="str">
            <v>3MQS1.7</v>
          </cell>
          <cell r="I12268" t="str">
            <v>SG3_3PI_P0_MDI-</v>
          </cell>
        </row>
        <row r="12269">
          <cell r="H12269" t="str">
            <v>3MQS1.8</v>
          </cell>
          <cell r="I12269" t="str">
            <v>SG3_3PI_P5_MDI+</v>
          </cell>
        </row>
        <row r="12270">
          <cell r="H12270" t="str">
            <v>3MQS1.9</v>
          </cell>
          <cell r="I12270" t="str">
            <v>SG3_3PI_P5_MDI-</v>
          </cell>
        </row>
        <row r="12271">
          <cell r="H12271" t="str">
            <v>3MQS1.10</v>
          </cell>
          <cell r="I12271" t="str">
            <v>S3_U5PI_P1_MDI+</v>
          </cell>
        </row>
        <row r="12272">
          <cell r="H12272" t="str">
            <v>3MQS1.11</v>
          </cell>
          <cell r="I12272" t="str">
            <v>S3_U5PI_P1_MDI-</v>
          </cell>
        </row>
        <row r="12273">
          <cell r="H12273" t="str">
            <v>3MQS1.12</v>
          </cell>
          <cell r="I12273" t="str">
            <v>S3_U5PI_P6_MDI+</v>
          </cell>
        </row>
        <row r="12274">
          <cell r="H12274" t="str">
            <v>3MQS1.13</v>
          </cell>
          <cell r="I12274" t="str">
            <v>S3_U5PI_P6_MDI-</v>
          </cell>
        </row>
        <row r="12275">
          <cell r="H12275" t="str">
            <v>3MQS1.14</v>
          </cell>
          <cell r="I12275">
            <v>0</v>
          </cell>
        </row>
        <row r="12276">
          <cell r="H12276" t="str">
            <v>3MQS1.15</v>
          </cell>
          <cell r="I12276" t="str">
            <v>SG3_3PI_P1_MDI+</v>
          </cell>
        </row>
        <row r="12277">
          <cell r="H12277" t="str">
            <v>3MQS1.16</v>
          </cell>
          <cell r="I12277" t="str">
            <v>SG3_3PI_P1_MDI-</v>
          </cell>
        </row>
        <row r="12278">
          <cell r="H12278" t="str">
            <v>3MQS1.17</v>
          </cell>
          <cell r="I12278" t="str">
            <v>SG3_3PI_P6_MDI+</v>
          </cell>
        </row>
        <row r="12279">
          <cell r="H12279" t="str">
            <v>3MQS1.18</v>
          </cell>
          <cell r="I12279" t="str">
            <v>SG3_3PI_P6_MDI-</v>
          </cell>
        </row>
        <row r="12280">
          <cell r="H12280" t="str">
            <v>3MQS1.NUT1</v>
          </cell>
          <cell r="I12280">
            <v>0</v>
          </cell>
        </row>
        <row r="12281">
          <cell r="H12281" t="str">
            <v>3MQS1.NUT2</v>
          </cell>
          <cell r="I12281">
            <v>0</v>
          </cell>
        </row>
        <row r="12282">
          <cell r="H12282" t="str">
            <v>3R21.1</v>
          </cell>
          <cell r="I12282" t="str">
            <v>S3_U17_VDD</v>
          </cell>
        </row>
        <row r="12283">
          <cell r="H12283" t="str">
            <v>3R21.2</v>
          </cell>
          <cell r="I12283" t="str">
            <v>VDD18_ATX</v>
          </cell>
        </row>
        <row r="12284">
          <cell r="H12284" t="str">
            <v>3U17.61</v>
          </cell>
          <cell r="I12284">
            <v>0</v>
          </cell>
        </row>
        <row r="12285">
          <cell r="H12285" t="str">
            <v>3U17.59</v>
          </cell>
          <cell r="I12285">
            <v>0</v>
          </cell>
        </row>
        <row r="12286">
          <cell r="H12286" t="str">
            <v>3U17.60</v>
          </cell>
          <cell r="I12286">
            <v>0</v>
          </cell>
        </row>
        <row r="12287">
          <cell r="H12287" t="str">
            <v>3U17.58</v>
          </cell>
          <cell r="I12287">
            <v>0</v>
          </cell>
        </row>
        <row r="12288">
          <cell r="H12288" t="str">
            <v>3U17.55</v>
          </cell>
          <cell r="I12288" t="str">
            <v>S3_U5PI_P6_MDI+</v>
          </cell>
        </row>
        <row r="12289">
          <cell r="H12289" t="str">
            <v>3U17.53</v>
          </cell>
          <cell r="I12289" t="str">
            <v>S3_U5PILB_P6_MDI+</v>
          </cell>
        </row>
        <row r="12290">
          <cell r="H12290" t="str">
            <v>3U17.54</v>
          </cell>
          <cell r="I12290" t="str">
            <v>S3_U5PI_P6_MDI-</v>
          </cell>
        </row>
        <row r="12291">
          <cell r="H12291" t="str">
            <v>3U17.52</v>
          </cell>
          <cell r="I12291" t="str">
            <v>S3_U5PILB_P6_MDI-</v>
          </cell>
        </row>
        <row r="12292">
          <cell r="H12292" t="str">
            <v>3U17.49</v>
          </cell>
          <cell r="I12292" t="str">
            <v>S3_U5PI_P5_MDI+</v>
          </cell>
        </row>
        <row r="12293">
          <cell r="H12293" t="str">
            <v>3U17.47</v>
          </cell>
          <cell r="I12293" t="str">
            <v>S3_U5PILB_P5_MDI+</v>
          </cell>
        </row>
        <row r="12294">
          <cell r="H12294" t="str">
            <v>3U17.48</v>
          </cell>
          <cell r="I12294" t="str">
            <v>S3_U5PI_P5_MDI-</v>
          </cell>
        </row>
        <row r="12295">
          <cell r="H12295" t="str">
            <v>3U17.46</v>
          </cell>
          <cell r="I12295" t="str">
            <v>S3_U5PILB_P5_MDI-</v>
          </cell>
        </row>
        <row r="12296">
          <cell r="H12296" t="str">
            <v>3U17.45</v>
          </cell>
          <cell r="I12296" t="str">
            <v>S3_U5PI_P0_MDI+</v>
          </cell>
        </row>
        <row r="12297">
          <cell r="H12297" t="str">
            <v>3U17.43</v>
          </cell>
          <cell r="I12297" t="str">
            <v>S3_U5PILB_P0_MDI+</v>
          </cell>
        </row>
        <row r="12298">
          <cell r="H12298" t="str">
            <v>3U17.44</v>
          </cell>
          <cell r="I12298" t="str">
            <v>S3_U5PI_P0_MDI-</v>
          </cell>
        </row>
        <row r="12299">
          <cell r="H12299" t="str">
            <v>3U17.42</v>
          </cell>
          <cell r="I12299" t="str">
            <v>S3_U5PILB_P0_MDI-</v>
          </cell>
        </row>
        <row r="12300">
          <cell r="H12300" t="str">
            <v>3U17.39</v>
          </cell>
          <cell r="I12300" t="str">
            <v>S3_U5PI_P1_MDI+</v>
          </cell>
        </row>
        <row r="12301">
          <cell r="H12301" t="str">
            <v>3U17.37</v>
          </cell>
          <cell r="I12301" t="str">
            <v>S3_U5PILB_P1_MDI+</v>
          </cell>
        </row>
        <row r="12302">
          <cell r="H12302" t="str">
            <v>3U17.38</v>
          </cell>
          <cell r="I12302" t="str">
            <v>S3_U5PI_P1_MDI-</v>
          </cell>
        </row>
        <row r="12303">
          <cell r="H12303" t="str">
            <v>3U17.36</v>
          </cell>
          <cell r="I12303" t="str">
            <v>S3_U5PILB_P1_MDI-</v>
          </cell>
        </row>
        <row r="12304">
          <cell r="H12304" t="str">
            <v>3U17.6</v>
          </cell>
          <cell r="I12304">
            <v>0</v>
          </cell>
        </row>
        <row r="12305">
          <cell r="H12305" t="str">
            <v>3U17.7</v>
          </cell>
          <cell r="I12305">
            <v>0</v>
          </cell>
        </row>
        <row r="12306">
          <cell r="H12306" t="str">
            <v>3U17.12</v>
          </cell>
          <cell r="I12306" t="str">
            <v>S3_U4_P6_MDI+</v>
          </cell>
        </row>
        <row r="12307">
          <cell r="H12307" t="str">
            <v>3U17.13</v>
          </cell>
          <cell r="I12307" t="str">
            <v>S3_U4_P6_MDI-</v>
          </cell>
        </row>
        <row r="12308">
          <cell r="H12308" t="str">
            <v>3U17.18</v>
          </cell>
          <cell r="I12308" t="str">
            <v>S3_U4_P5_MDI+</v>
          </cell>
        </row>
        <row r="12309">
          <cell r="H12309" t="str">
            <v>3U17.19</v>
          </cell>
          <cell r="I12309" t="str">
            <v>S3_U4_P5_MDI-</v>
          </cell>
        </row>
        <row r="12310">
          <cell r="H12310" t="str">
            <v>3U17.21</v>
          </cell>
          <cell r="I12310" t="str">
            <v>S3_U4_P0_MDI+</v>
          </cell>
        </row>
        <row r="12311">
          <cell r="H12311" t="str">
            <v>3U17.22</v>
          </cell>
          <cell r="I12311" t="str">
            <v>S3_U4_P0_MDI-</v>
          </cell>
        </row>
        <row r="12312">
          <cell r="H12312" t="str">
            <v>3U17.27</v>
          </cell>
          <cell r="I12312" t="str">
            <v>S3_U4_P1_MDI+</v>
          </cell>
        </row>
        <row r="12313">
          <cell r="H12313" t="str">
            <v>3U17.28</v>
          </cell>
          <cell r="I12313" t="str">
            <v>S3_U4_P1_MDI-</v>
          </cell>
        </row>
        <row r="12314">
          <cell r="H12314" t="str">
            <v>3U17.1</v>
          </cell>
          <cell r="I12314" t="str">
            <v>DGND</v>
          </cell>
        </row>
        <row r="12315">
          <cell r="H12315" t="str">
            <v>3U17.3</v>
          </cell>
          <cell r="I12315" t="str">
            <v>DGND</v>
          </cell>
        </row>
        <row r="12316">
          <cell r="H12316" t="str">
            <v>3U17.4</v>
          </cell>
          <cell r="I12316" t="str">
            <v>DGND</v>
          </cell>
        </row>
        <row r="12317">
          <cell r="H12317" t="str">
            <v>3U17.5</v>
          </cell>
          <cell r="I12317" t="str">
            <v>DGND</v>
          </cell>
        </row>
        <row r="12318">
          <cell r="H12318" t="str">
            <v>3U17.9</v>
          </cell>
          <cell r="I12318" t="str">
            <v>DGND</v>
          </cell>
        </row>
        <row r="12319">
          <cell r="H12319" t="str">
            <v>3U17.14</v>
          </cell>
          <cell r="I12319" t="str">
            <v>DGND</v>
          </cell>
        </row>
        <row r="12320">
          <cell r="H12320" t="str">
            <v>3U17.17</v>
          </cell>
          <cell r="I12320" t="str">
            <v>DGND</v>
          </cell>
        </row>
        <row r="12321">
          <cell r="H12321" t="str">
            <v>3U17.23</v>
          </cell>
          <cell r="I12321" t="str">
            <v>DGND</v>
          </cell>
        </row>
        <row r="12322">
          <cell r="H12322" t="str">
            <v>3U17.29</v>
          </cell>
          <cell r="I12322" t="str">
            <v>DGND</v>
          </cell>
        </row>
        <row r="12323">
          <cell r="H12323" t="str">
            <v>3U17.30</v>
          </cell>
          <cell r="I12323" t="str">
            <v>DGND</v>
          </cell>
        </row>
        <row r="12324">
          <cell r="H12324" t="str">
            <v>3U17.32</v>
          </cell>
          <cell r="I12324" t="str">
            <v>DGND</v>
          </cell>
        </row>
        <row r="12325">
          <cell r="H12325" t="str">
            <v>3U17.34</v>
          </cell>
          <cell r="I12325" t="str">
            <v>DGND</v>
          </cell>
        </row>
        <row r="12326">
          <cell r="H12326" t="str">
            <v>3U17.35</v>
          </cell>
          <cell r="I12326" t="str">
            <v>DGND</v>
          </cell>
        </row>
        <row r="12327">
          <cell r="H12327" t="str">
            <v>3U17.41</v>
          </cell>
          <cell r="I12327" t="str">
            <v>DGND</v>
          </cell>
        </row>
        <row r="12328">
          <cell r="H12328" t="str">
            <v>3U17.50</v>
          </cell>
          <cell r="I12328" t="str">
            <v>DGND</v>
          </cell>
        </row>
        <row r="12329">
          <cell r="H12329" t="str">
            <v>3U17.51</v>
          </cell>
          <cell r="I12329" t="str">
            <v>DGND</v>
          </cell>
        </row>
        <row r="12330">
          <cell r="H12330" t="str">
            <v>3U17.57</v>
          </cell>
          <cell r="I12330" t="str">
            <v>DGND</v>
          </cell>
        </row>
        <row r="12331">
          <cell r="H12331" t="str">
            <v>3U17.62</v>
          </cell>
          <cell r="I12331" t="str">
            <v>DGND</v>
          </cell>
        </row>
        <row r="12332">
          <cell r="H12332" t="str">
            <v>3U17.63</v>
          </cell>
          <cell r="I12332" t="str">
            <v>DGND</v>
          </cell>
        </row>
        <row r="12333">
          <cell r="H12333" t="str">
            <v>3U17.10</v>
          </cell>
          <cell r="I12333" t="str">
            <v>S3_HSD093</v>
          </cell>
        </row>
        <row r="12334">
          <cell r="H12334" t="str">
            <v>3U17.25</v>
          </cell>
          <cell r="I12334" t="str">
            <v>S3_HSD093</v>
          </cell>
        </row>
        <row r="12335">
          <cell r="H12335" t="str">
            <v>3U17.2</v>
          </cell>
          <cell r="I12335" t="str">
            <v>S3_U17_VDD</v>
          </cell>
        </row>
        <row r="12336">
          <cell r="H12336" t="str">
            <v>3U17.8</v>
          </cell>
          <cell r="I12336" t="str">
            <v>S3_U17_VDD</v>
          </cell>
        </row>
        <row r="12337">
          <cell r="H12337" t="str">
            <v>3U17.11</v>
          </cell>
          <cell r="I12337" t="str">
            <v>S3_U17_VDD</v>
          </cell>
        </row>
        <row r="12338">
          <cell r="H12338" t="str">
            <v>3U17.15</v>
          </cell>
          <cell r="I12338" t="str">
            <v>S3_U17_VDD</v>
          </cell>
        </row>
        <row r="12339">
          <cell r="H12339" t="str">
            <v>3U17.16</v>
          </cell>
          <cell r="I12339" t="str">
            <v>S3_U17_VDD</v>
          </cell>
        </row>
        <row r="12340">
          <cell r="H12340" t="str">
            <v>3U17.20</v>
          </cell>
          <cell r="I12340" t="str">
            <v>S3_U17_VDD</v>
          </cell>
        </row>
        <row r="12341">
          <cell r="H12341" t="str">
            <v>3U17.24</v>
          </cell>
          <cell r="I12341" t="str">
            <v>S3_U17_VDD</v>
          </cell>
        </row>
        <row r="12342">
          <cell r="H12342" t="str">
            <v>3U17.26</v>
          </cell>
          <cell r="I12342" t="str">
            <v>S3_U17_VDD</v>
          </cell>
        </row>
        <row r="12343">
          <cell r="H12343" t="str">
            <v>3U17.31</v>
          </cell>
          <cell r="I12343" t="str">
            <v>S3_U17_VDD</v>
          </cell>
        </row>
        <row r="12344">
          <cell r="H12344" t="str">
            <v>3U17.33</v>
          </cell>
          <cell r="I12344" t="str">
            <v>S3_U17_VDD</v>
          </cell>
        </row>
        <row r="12345">
          <cell r="H12345" t="str">
            <v>3U17.40</v>
          </cell>
          <cell r="I12345" t="str">
            <v>S3_U17_VDD</v>
          </cell>
        </row>
        <row r="12346">
          <cell r="H12346" t="str">
            <v>3U17.56</v>
          </cell>
          <cell r="I12346" t="str">
            <v>S3_U17_VDD</v>
          </cell>
        </row>
        <row r="12347">
          <cell r="H12347" t="str">
            <v>3U17.64</v>
          </cell>
          <cell r="I12347" t="str">
            <v>S3_U17_VDD</v>
          </cell>
        </row>
        <row r="12348">
          <cell r="H12348" t="str">
            <v>3U18.61</v>
          </cell>
          <cell r="I12348" t="str">
            <v>SG3_3PI_P0_MDI+</v>
          </cell>
        </row>
        <row r="12349">
          <cell r="H12349" t="str">
            <v>3U18.59</v>
          </cell>
          <cell r="I12349" t="str">
            <v>S3_U5PILB_P0_MDI+</v>
          </cell>
        </row>
        <row r="12350">
          <cell r="H12350" t="str">
            <v>3U18.60</v>
          </cell>
          <cell r="I12350" t="str">
            <v>SG3_3PI_P0_MDI-</v>
          </cell>
        </row>
        <row r="12351">
          <cell r="H12351" t="str">
            <v>3U18.58</v>
          </cell>
          <cell r="I12351" t="str">
            <v>S3_U5PILB_P0_MDI-</v>
          </cell>
        </row>
        <row r="12352">
          <cell r="H12352" t="str">
            <v>3U18.55</v>
          </cell>
          <cell r="I12352" t="str">
            <v>SG3_3PI_P1_MDI+</v>
          </cell>
        </row>
        <row r="12353">
          <cell r="H12353" t="str">
            <v>3U18.53</v>
          </cell>
          <cell r="I12353" t="str">
            <v>S3_U5PILB_P1_MDI+</v>
          </cell>
        </row>
        <row r="12354">
          <cell r="H12354" t="str">
            <v>3U18.54</v>
          </cell>
          <cell r="I12354" t="str">
            <v>SG3_3PI_P1_MDI-</v>
          </cell>
        </row>
        <row r="12355">
          <cell r="H12355" t="str">
            <v>3U18.52</v>
          </cell>
          <cell r="I12355" t="str">
            <v>S3_U5PILB_P1_MDI-</v>
          </cell>
        </row>
        <row r="12356">
          <cell r="H12356" t="str">
            <v>3U18.49</v>
          </cell>
          <cell r="I12356" t="str">
            <v>SG3_3PI_P5_MDI+</v>
          </cell>
        </row>
        <row r="12357">
          <cell r="H12357" t="str">
            <v>3U18.47</v>
          </cell>
          <cell r="I12357" t="str">
            <v>S3_U5PILB_P5_MDI+</v>
          </cell>
        </row>
        <row r="12358">
          <cell r="H12358" t="str">
            <v>3U18.48</v>
          </cell>
          <cell r="I12358" t="str">
            <v>SG3_3PI_P5_MDI-</v>
          </cell>
        </row>
        <row r="12359">
          <cell r="H12359" t="str">
            <v>3U18.46</v>
          </cell>
          <cell r="I12359" t="str">
            <v>S3_U5PILB_P5_MDI-</v>
          </cell>
        </row>
        <row r="12360">
          <cell r="H12360" t="str">
            <v>3U18.45</v>
          </cell>
          <cell r="I12360" t="str">
            <v>SG3_3PI_P6_MDI+</v>
          </cell>
        </row>
        <row r="12361">
          <cell r="H12361" t="str">
            <v>3U18.43</v>
          </cell>
          <cell r="I12361" t="str">
            <v>S3_U5PILB_P6_MDI+</v>
          </cell>
        </row>
        <row r="12362">
          <cell r="H12362" t="str">
            <v>3U18.44</v>
          </cell>
          <cell r="I12362" t="str">
            <v>SG3_3PI_P6_MDI-</v>
          </cell>
        </row>
        <row r="12363">
          <cell r="H12363" t="str">
            <v>3U18.42</v>
          </cell>
          <cell r="I12363" t="str">
            <v>S3_U5PILB_P6_MDI-</v>
          </cell>
        </row>
        <row r="12364">
          <cell r="H12364" t="str">
            <v>3U18.39</v>
          </cell>
          <cell r="I12364">
            <v>0</v>
          </cell>
        </row>
        <row r="12365">
          <cell r="H12365" t="str">
            <v>3U18.37</v>
          </cell>
          <cell r="I12365">
            <v>0</v>
          </cell>
        </row>
        <row r="12366">
          <cell r="H12366" t="str">
            <v>3U18.38</v>
          </cell>
          <cell r="I12366">
            <v>0</v>
          </cell>
        </row>
        <row r="12367">
          <cell r="H12367" t="str">
            <v>3U18.36</v>
          </cell>
          <cell r="I12367">
            <v>0</v>
          </cell>
        </row>
        <row r="12368">
          <cell r="H12368" t="str">
            <v>3U18.6</v>
          </cell>
          <cell r="I12368" t="str">
            <v>SG3_2_P0_MDI+</v>
          </cell>
        </row>
        <row r="12369">
          <cell r="H12369" t="str">
            <v>3U18.7</v>
          </cell>
          <cell r="I12369" t="str">
            <v>SG3_2_P0_MDI-</v>
          </cell>
        </row>
        <row r="12370">
          <cell r="H12370" t="str">
            <v>3U18.12</v>
          </cell>
          <cell r="I12370" t="str">
            <v>SG3_2_P1_MDI+</v>
          </cell>
        </row>
        <row r="12371">
          <cell r="H12371" t="str">
            <v>3U18.13</v>
          </cell>
          <cell r="I12371" t="str">
            <v>SG3_2_P1_MDI-</v>
          </cell>
        </row>
        <row r="12372">
          <cell r="H12372" t="str">
            <v>3U18.18</v>
          </cell>
          <cell r="I12372" t="str">
            <v>SG3_2_P5_MDI+</v>
          </cell>
        </row>
        <row r="12373">
          <cell r="H12373" t="str">
            <v>3U18.19</v>
          </cell>
          <cell r="I12373" t="str">
            <v>SG3_2_P5_MDI-</v>
          </cell>
        </row>
        <row r="12374">
          <cell r="H12374" t="str">
            <v>3U18.21</v>
          </cell>
          <cell r="I12374" t="str">
            <v>SG3_2_P6_MDI+</v>
          </cell>
        </row>
        <row r="12375">
          <cell r="H12375" t="str">
            <v>3U18.22</v>
          </cell>
          <cell r="I12375" t="str">
            <v>SG3_2_P6_MDI-</v>
          </cell>
        </row>
        <row r="12376">
          <cell r="H12376" t="str">
            <v>3U18.27</v>
          </cell>
          <cell r="I12376">
            <v>0</v>
          </cell>
        </row>
        <row r="12377">
          <cell r="H12377" t="str">
            <v>3U18.28</v>
          </cell>
          <cell r="I12377">
            <v>0</v>
          </cell>
        </row>
        <row r="12378">
          <cell r="H12378" t="str">
            <v>3U18.1</v>
          </cell>
          <cell r="I12378" t="str">
            <v>DGND</v>
          </cell>
        </row>
        <row r="12379">
          <cell r="H12379" t="str">
            <v>3U18.3</v>
          </cell>
          <cell r="I12379" t="str">
            <v>DGND</v>
          </cell>
        </row>
        <row r="12380">
          <cell r="H12380" t="str">
            <v>3U18.4</v>
          </cell>
          <cell r="I12380" t="str">
            <v>DGND</v>
          </cell>
        </row>
        <row r="12381">
          <cell r="H12381" t="str">
            <v>3U18.5</v>
          </cell>
          <cell r="I12381" t="str">
            <v>DGND</v>
          </cell>
        </row>
        <row r="12382">
          <cell r="H12382" t="str">
            <v>3U18.9</v>
          </cell>
          <cell r="I12382" t="str">
            <v>DGND</v>
          </cell>
        </row>
        <row r="12383">
          <cell r="H12383" t="str">
            <v>3U18.14</v>
          </cell>
          <cell r="I12383" t="str">
            <v>DGND</v>
          </cell>
        </row>
        <row r="12384">
          <cell r="H12384" t="str">
            <v>3U18.17</v>
          </cell>
          <cell r="I12384" t="str">
            <v>DGND</v>
          </cell>
        </row>
        <row r="12385">
          <cell r="H12385" t="str">
            <v>3U18.23</v>
          </cell>
          <cell r="I12385" t="str">
            <v>DGND</v>
          </cell>
        </row>
        <row r="12386">
          <cell r="H12386" t="str">
            <v>3U18.29</v>
          </cell>
          <cell r="I12386" t="str">
            <v>DGND</v>
          </cell>
        </row>
        <row r="12387">
          <cell r="H12387" t="str">
            <v>3U18.30</v>
          </cell>
          <cell r="I12387" t="str">
            <v>DGND</v>
          </cell>
        </row>
        <row r="12388">
          <cell r="H12388" t="str">
            <v>3U18.32</v>
          </cell>
          <cell r="I12388" t="str">
            <v>DGND</v>
          </cell>
        </row>
        <row r="12389">
          <cell r="H12389" t="str">
            <v>3U18.34</v>
          </cell>
          <cell r="I12389" t="str">
            <v>DGND</v>
          </cell>
        </row>
        <row r="12390">
          <cell r="H12390" t="str">
            <v>3U18.35</v>
          </cell>
          <cell r="I12390" t="str">
            <v>DGND</v>
          </cell>
        </row>
        <row r="12391">
          <cell r="H12391" t="str">
            <v>3U18.41</v>
          </cell>
          <cell r="I12391" t="str">
            <v>DGND</v>
          </cell>
        </row>
        <row r="12392">
          <cell r="H12392" t="str">
            <v>3U18.50</v>
          </cell>
          <cell r="I12392" t="str">
            <v>DGND</v>
          </cell>
        </row>
        <row r="12393">
          <cell r="H12393" t="str">
            <v>3U18.51</v>
          </cell>
          <cell r="I12393" t="str">
            <v>DGND</v>
          </cell>
        </row>
        <row r="12394">
          <cell r="H12394" t="str">
            <v>3U18.57</v>
          </cell>
          <cell r="I12394" t="str">
            <v>DGND</v>
          </cell>
        </row>
        <row r="12395">
          <cell r="H12395" t="str">
            <v>3U18.62</v>
          </cell>
          <cell r="I12395" t="str">
            <v>DGND</v>
          </cell>
        </row>
        <row r="12396">
          <cell r="H12396" t="str">
            <v>3U18.63</v>
          </cell>
          <cell r="I12396" t="str">
            <v>DGND</v>
          </cell>
        </row>
        <row r="12397">
          <cell r="H12397" t="str">
            <v>3U18.10</v>
          </cell>
          <cell r="I12397" t="str">
            <v>S3_HSD093</v>
          </cell>
        </row>
        <row r="12398">
          <cell r="H12398" t="str">
            <v>3U18.25</v>
          </cell>
          <cell r="I12398" t="str">
            <v>S3_HSD093</v>
          </cell>
        </row>
        <row r="12399">
          <cell r="H12399" t="str">
            <v>3U18.2</v>
          </cell>
          <cell r="I12399" t="str">
            <v>S3_U17_VDD</v>
          </cell>
        </row>
        <row r="12400">
          <cell r="H12400" t="str">
            <v>3U18.8</v>
          </cell>
          <cell r="I12400" t="str">
            <v>S3_U17_VDD</v>
          </cell>
        </row>
        <row r="12401">
          <cell r="H12401" t="str">
            <v>3U18.11</v>
          </cell>
          <cell r="I12401" t="str">
            <v>S3_U17_VDD</v>
          </cell>
        </row>
        <row r="12402">
          <cell r="H12402" t="str">
            <v>3U18.15</v>
          </cell>
          <cell r="I12402" t="str">
            <v>S3_U17_VDD</v>
          </cell>
        </row>
        <row r="12403">
          <cell r="H12403" t="str">
            <v>3U18.16</v>
          </cell>
          <cell r="I12403" t="str">
            <v>S3_U17_VDD</v>
          </cell>
        </row>
        <row r="12404">
          <cell r="H12404" t="str">
            <v>3U18.20</v>
          </cell>
          <cell r="I12404" t="str">
            <v>S3_U17_VDD</v>
          </cell>
        </row>
        <row r="12405">
          <cell r="H12405" t="str">
            <v>3U18.24</v>
          </cell>
          <cell r="I12405" t="str">
            <v>S3_U17_VDD</v>
          </cell>
        </row>
        <row r="12406">
          <cell r="H12406" t="str">
            <v>3U18.26</v>
          </cell>
          <cell r="I12406" t="str">
            <v>S3_U17_VDD</v>
          </cell>
        </row>
        <row r="12407">
          <cell r="H12407" t="str">
            <v>3U18.31</v>
          </cell>
          <cell r="I12407" t="str">
            <v>S3_U17_VDD</v>
          </cell>
        </row>
        <row r="12408">
          <cell r="H12408" t="str">
            <v>3U18.33</v>
          </cell>
          <cell r="I12408" t="str">
            <v>S3_U17_VDD</v>
          </cell>
        </row>
        <row r="12409">
          <cell r="H12409" t="str">
            <v>3U18.40</v>
          </cell>
          <cell r="I12409" t="str">
            <v>S3_U17_VDD</v>
          </cell>
        </row>
        <row r="12410">
          <cell r="H12410" t="str">
            <v>3U18.56</v>
          </cell>
          <cell r="I12410" t="str">
            <v>S3_U17_VDD</v>
          </cell>
        </row>
        <row r="12411">
          <cell r="H12411" t="str">
            <v>3U18.64</v>
          </cell>
          <cell r="I12411" t="str">
            <v>S3_U17_VDD</v>
          </cell>
        </row>
        <row r="12412">
          <cell r="H12412" t="str">
            <v>3C144.1</v>
          </cell>
          <cell r="I12412" t="str">
            <v>VDD33_ATX</v>
          </cell>
        </row>
        <row r="12413">
          <cell r="H12413" t="str">
            <v>3C144.2</v>
          </cell>
          <cell r="I12413" t="str">
            <v>DGND</v>
          </cell>
        </row>
        <row r="12414">
          <cell r="H12414" t="str">
            <v>3C145.1</v>
          </cell>
          <cell r="I12414" t="str">
            <v>VDD33_ATX</v>
          </cell>
        </row>
        <row r="12415">
          <cell r="H12415" t="str">
            <v>3C145.2</v>
          </cell>
          <cell r="I12415" t="str">
            <v>DGND</v>
          </cell>
        </row>
        <row r="12416">
          <cell r="H12416" t="str">
            <v>3C146.1</v>
          </cell>
          <cell r="I12416" t="str">
            <v>VDD33_ATX</v>
          </cell>
        </row>
        <row r="12417">
          <cell r="H12417" t="str">
            <v>3C146.2</v>
          </cell>
          <cell r="I12417" t="str">
            <v>DGND</v>
          </cell>
        </row>
        <row r="12418">
          <cell r="H12418" t="str">
            <v>3C439.1</v>
          </cell>
          <cell r="I12418" t="str">
            <v>S3_U5_P3_RC_1</v>
          </cell>
        </row>
        <row r="12419">
          <cell r="H12419" t="str">
            <v>3C439.2</v>
          </cell>
          <cell r="I12419" t="str">
            <v>DGND</v>
          </cell>
        </row>
        <row r="12420">
          <cell r="H12420" t="str">
            <v>3C440.1</v>
          </cell>
          <cell r="I12420" t="str">
            <v>S3_U5_P3_RC_2</v>
          </cell>
        </row>
        <row r="12421">
          <cell r="H12421" t="str">
            <v>3C440.2</v>
          </cell>
          <cell r="I12421" t="str">
            <v>DGND</v>
          </cell>
        </row>
        <row r="12422">
          <cell r="H12422" t="str">
            <v>3C441.1</v>
          </cell>
          <cell r="I12422" t="str">
            <v>S3_U5_P2_RC_1</v>
          </cell>
        </row>
        <row r="12423">
          <cell r="H12423" t="str">
            <v>3C441.2</v>
          </cell>
          <cell r="I12423" t="str">
            <v>DGND</v>
          </cell>
        </row>
        <row r="12424">
          <cell r="H12424" t="str">
            <v>3C442.1</v>
          </cell>
          <cell r="I12424" t="str">
            <v>S3_U5_P2_RC_2</v>
          </cell>
        </row>
        <row r="12425">
          <cell r="H12425" t="str">
            <v>3C442.2</v>
          </cell>
          <cell r="I12425" t="str">
            <v>DGND</v>
          </cell>
        </row>
        <row r="12426">
          <cell r="H12426" t="str">
            <v>3GPHY2.1</v>
          </cell>
          <cell r="I12426" t="str">
            <v>S3_U6_P2_GIGA_MDI+</v>
          </cell>
        </row>
        <row r="12427">
          <cell r="H12427" t="str">
            <v>3GPHY2.2</v>
          </cell>
          <cell r="I12427" t="str">
            <v>S3_U6_P2_GIGA_MDI-</v>
          </cell>
        </row>
        <row r="12428">
          <cell r="H12428" t="str">
            <v>3GPHY2.G1</v>
          </cell>
          <cell r="I12428" t="str">
            <v>S3_U5_P2_R_1</v>
          </cell>
        </row>
        <row r="12429">
          <cell r="H12429" t="str">
            <v>3GPHY2.G2</v>
          </cell>
          <cell r="I12429" t="str">
            <v>S3_U5_P2_R_1</v>
          </cell>
        </row>
        <row r="12430">
          <cell r="H12430" t="str">
            <v>3GPHY2.G3</v>
          </cell>
          <cell r="I12430" t="str">
            <v>S3_U5_P2_R_1</v>
          </cell>
        </row>
        <row r="12431">
          <cell r="H12431" t="str">
            <v>3GPHY2.G4</v>
          </cell>
          <cell r="I12431" t="str">
            <v>S3_U5_P2_R_2</v>
          </cell>
        </row>
        <row r="12432">
          <cell r="H12432" t="str">
            <v>3GPHY2.G5</v>
          </cell>
          <cell r="I12432" t="str">
            <v>S3_U5_P2_R_2</v>
          </cell>
        </row>
        <row r="12433">
          <cell r="H12433" t="str">
            <v>3GPHY2.G6</v>
          </cell>
          <cell r="I12433" t="str">
            <v>S3_U5_P2_R_2</v>
          </cell>
        </row>
        <row r="12434">
          <cell r="H12434" t="str">
            <v>3GPHY2.GH1</v>
          </cell>
          <cell r="I12434">
            <v>0</v>
          </cell>
        </row>
        <row r="12435">
          <cell r="H12435" t="str">
            <v>3GPHY2.GH2</v>
          </cell>
          <cell r="I12435">
            <v>0</v>
          </cell>
        </row>
        <row r="12436">
          <cell r="H12436" t="str">
            <v>3GPHY3.1</v>
          </cell>
          <cell r="I12436" t="str">
            <v>S3_U6_P3_GIGA_MDI+</v>
          </cell>
        </row>
        <row r="12437">
          <cell r="H12437" t="str">
            <v>3GPHY3.2</v>
          </cell>
          <cell r="I12437" t="str">
            <v>S3_U6_P3_GIGA_MDI-</v>
          </cell>
        </row>
        <row r="12438">
          <cell r="H12438" t="str">
            <v>3GPHY3.G1</v>
          </cell>
          <cell r="I12438" t="str">
            <v>S3_U5_P3_R_1</v>
          </cell>
        </row>
        <row r="12439">
          <cell r="H12439" t="str">
            <v>3GPHY3.G2</v>
          </cell>
          <cell r="I12439" t="str">
            <v>S3_U5_P3_R_1</v>
          </cell>
        </row>
        <row r="12440">
          <cell r="H12440" t="str">
            <v>3GPHY3.G3</v>
          </cell>
          <cell r="I12440" t="str">
            <v>S3_U5_P3_R_1</v>
          </cell>
        </row>
        <row r="12441">
          <cell r="H12441" t="str">
            <v>3GPHY3.G4</v>
          </cell>
          <cell r="I12441" t="str">
            <v>S3_U5_P3_R_2</v>
          </cell>
        </row>
        <row r="12442">
          <cell r="H12442" t="str">
            <v>3GPHY3.G5</v>
          </cell>
          <cell r="I12442" t="str">
            <v>S3_U5_P3_R_2</v>
          </cell>
        </row>
        <row r="12443">
          <cell r="H12443" t="str">
            <v>3GPHY3.G6</v>
          </cell>
          <cell r="I12443" t="str">
            <v>S3_U5_P3_R_2</v>
          </cell>
        </row>
        <row r="12444">
          <cell r="H12444" t="str">
            <v>3GPHY3.GH1</v>
          </cell>
          <cell r="I12444">
            <v>0</v>
          </cell>
        </row>
        <row r="12445">
          <cell r="H12445" t="str">
            <v>3GPHY3.GH2</v>
          </cell>
          <cell r="I12445">
            <v>0</v>
          </cell>
        </row>
        <row r="12446">
          <cell r="H12446" t="str">
            <v>3K144.1</v>
          </cell>
          <cell r="I12446" t="str">
            <v>S3_OE_K144</v>
          </cell>
        </row>
        <row r="12447">
          <cell r="H12447" t="str">
            <v>3K144.10</v>
          </cell>
          <cell r="I12447" t="str">
            <v>S3_OE_K144</v>
          </cell>
        </row>
        <row r="12448">
          <cell r="H12448" t="str">
            <v>3K144.2</v>
          </cell>
          <cell r="I12448" t="str">
            <v>S3_U4_P3_GIGA_MDI+</v>
          </cell>
        </row>
        <row r="12449">
          <cell r="H12449" t="str">
            <v>3K144.3</v>
          </cell>
          <cell r="I12449" t="str">
            <v>S3_U4_P3_GIGA_MDI-</v>
          </cell>
        </row>
        <row r="12450">
          <cell r="H12450" t="str">
            <v>3K144.6</v>
          </cell>
          <cell r="I12450">
            <v>0</v>
          </cell>
        </row>
        <row r="12451">
          <cell r="H12451" t="str">
            <v>3K144.7</v>
          </cell>
          <cell r="I12451">
            <v>0</v>
          </cell>
        </row>
        <row r="12452">
          <cell r="H12452" t="str">
            <v>3K144.11</v>
          </cell>
          <cell r="I12452" t="str">
            <v>S3_U4_P2_GIGA_MDI+</v>
          </cell>
        </row>
        <row r="12453">
          <cell r="H12453" t="str">
            <v>3K144.12</v>
          </cell>
          <cell r="I12453" t="str">
            <v>S3_U4_P2_GIGA_MDI-</v>
          </cell>
        </row>
        <row r="12454">
          <cell r="H12454" t="str">
            <v>3K144.15</v>
          </cell>
          <cell r="I12454">
            <v>0</v>
          </cell>
        </row>
        <row r="12455">
          <cell r="H12455" t="str">
            <v>3K144.16</v>
          </cell>
          <cell r="I12455">
            <v>0</v>
          </cell>
        </row>
        <row r="12456">
          <cell r="H12456" t="str">
            <v>3K144.38</v>
          </cell>
          <cell r="I12456" t="str">
            <v>S3_U5_P3_GIGA_MDI+</v>
          </cell>
        </row>
        <row r="12457">
          <cell r="H12457" t="str">
            <v>3K144.37</v>
          </cell>
          <cell r="I12457" t="str">
            <v>S3_U5_P3_GIGA_MDI-</v>
          </cell>
        </row>
        <row r="12458">
          <cell r="H12458" t="str">
            <v>3K144.36</v>
          </cell>
          <cell r="I12458">
            <v>0</v>
          </cell>
        </row>
        <row r="12459">
          <cell r="H12459" t="str">
            <v>3K144.35</v>
          </cell>
          <cell r="I12459">
            <v>0</v>
          </cell>
        </row>
        <row r="12460">
          <cell r="H12460" t="str">
            <v>3K144.29</v>
          </cell>
          <cell r="I12460" t="str">
            <v>S3_U5_P2_GIGA_MDI+</v>
          </cell>
        </row>
        <row r="12461">
          <cell r="H12461" t="str">
            <v>3K144.28</v>
          </cell>
          <cell r="I12461" t="str">
            <v>S3_U5_P2_GIGA_MDI-</v>
          </cell>
        </row>
        <row r="12462">
          <cell r="H12462" t="str">
            <v>3K144.27</v>
          </cell>
          <cell r="I12462">
            <v>0</v>
          </cell>
        </row>
        <row r="12463">
          <cell r="H12463" t="str">
            <v>3K144.26</v>
          </cell>
          <cell r="I12463">
            <v>0</v>
          </cell>
        </row>
        <row r="12464">
          <cell r="H12464" t="str">
            <v>3K144.34</v>
          </cell>
          <cell r="I12464" t="str">
            <v>S3_LB_P3_GIGA_MDI+</v>
          </cell>
        </row>
        <row r="12465">
          <cell r="H12465" t="str">
            <v>3K144.33</v>
          </cell>
          <cell r="I12465" t="str">
            <v>S3_LB_P3_GIGA_MDI-</v>
          </cell>
        </row>
        <row r="12466">
          <cell r="H12466" t="str">
            <v>3K144.32</v>
          </cell>
          <cell r="I12466">
            <v>0</v>
          </cell>
        </row>
        <row r="12467">
          <cell r="H12467" t="str">
            <v>3K144.31</v>
          </cell>
          <cell r="I12467">
            <v>0</v>
          </cell>
        </row>
        <row r="12468">
          <cell r="H12468" t="str">
            <v>3K144.25</v>
          </cell>
          <cell r="I12468" t="str">
            <v>S3_LB_P2_GIGA_MDI+</v>
          </cell>
        </row>
        <row r="12469">
          <cell r="H12469" t="str">
            <v>3K144.24</v>
          </cell>
          <cell r="I12469" t="str">
            <v>S3_LB_P2_GIGA_MDI-</v>
          </cell>
        </row>
        <row r="12470">
          <cell r="H12470" t="str">
            <v>3K144.23</v>
          </cell>
          <cell r="I12470">
            <v>0</v>
          </cell>
        </row>
        <row r="12471">
          <cell r="H12471" t="str">
            <v>3K144.22</v>
          </cell>
          <cell r="I12471">
            <v>0</v>
          </cell>
        </row>
        <row r="12472">
          <cell r="H12472" t="str">
            <v>3K144.EP</v>
          </cell>
          <cell r="I12472" t="str">
            <v>DGND</v>
          </cell>
        </row>
        <row r="12473">
          <cell r="H12473" t="str">
            <v>3K144.4</v>
          </cell>
          <cell r="I12473" t="str">
            <v>DGND</v>
          </cell>
        </row>
        <row r="12474">
          <cell r="H12474" t="str">
            <v>3K144.14</v>
          </cell>
          <cell r="I12474" t="str">
            <v>DGND</v>
          </cell>
        </row>
        <row r="12475">
          <cell r="H12475" t="str">
            <v>3K144.19</v>
          </cell>
          <cell r="I12475" t="str">
            <v>DGND</v>
          </cell>
        </row>
        <row r="12476">
          <cell r="H12476" t="str">
            <v>3K144.21</v>
          </cell>
          <cell r="I12476" t="str">
            <v>DGND</v>
          </cell>
        </row>
        <row r="12477">
          <cell r="H12477" t="str">
            <v>3K144.39</v>
          </cell>
          <cell r="I12477" t="str">
            <v>DGND</v>
          </cell>
        </row>
        <row r="12478">
          <cell r="H12478" t="str">
            <v>3K144.41</v>
          </cell>
          <cell r="I12478" t="str">
            <v>DGND</v>
          </cell>
        </row>
        <row r="12479">
          <cell r="H12479" t="str">
            <v>3K144.18</v>
          </cell>
          <cell r="I12479">
            <v>0</v>
          </cell>
        </row>
        <row r="12480">
          <cell r="H12480" t="str">
            <v>3K144.42</v>
          </cell>
          <cell r="I12480">
            <v>0</v>
          </cell>
        </row>
        <row r="12481">
          <cell r="H12481" t="str">
            <v>3K144.8</v>
          </cell>
          <cell r="I12481" t="str">
            <v>S3_SEL1_K144</v>
          </cell>
        </row>
        <row r="12482">
          <cell r="H12482" t="str">
            <v>3K144.17</v>
          </cell>
          <cell r="I12482" t="str">
            <v>S3_SEL2_K144</v>
          </cell>
        </row>
        <row r="12483">
          <cell r="H12483" t="str">
            <v>3K144.5</v>
          </cell>
          <cell r="I12483" t="str">
            <v>VDD33_ATX</v>
          </cell>
        </row>
        <row r="12484">
          <cell r="H12484" t="str">
            <v>3K144.9</v>
          </cell>
          <cell r="I12484" t="str">
            <v>VDD33_ATX</v>
          </cell>
        </row>
        <row r="12485">
          <cell r="H12485" t="str">
            <v>3K144.13</v>
          </cell>
          <cell r="I12485" t="str">
            <v>VDD33_ATX</v>
          </cell>
        </row>
        <row r="12486">
          <cell r="H12486" t="str">
            <v>3K144.20</v>
          </cell>
          <cell r="I12486" t="str">
            <v>VDD33_ATX</v>
          </cell>
        </row>
        <row r="12487">
          <cell r="H12487" t="str">
            <v>3K144.30</v>
          </cell>
          <cell r="I12487" t="str">
            <v>VDD33_ATX</v>
          </cell>
        </row>
        <row r="12488">
          <cell r="H12488" t="str">
            <v>3K144.40</v>
          </cell>
          <cell r="I12488" t="str">
            <v>VDD33_ATX</v>
          </cell>
        </row>
        <row r="12489">
          <cell r="H12489" t="str">
            <v>3K145.1</v>
          </cell>
          <cell r="I12489" t="str">
            <v>S3_OE_K145</v>
          </cell>
        </row>
        <row r="12490">
          <cell r="H12490" t="str">
            <v>3K145.10</v>
          </cell>
          <cell r="I12490" t="str">
            <v>S3_OE_K145</v>
          </cell>
        </row>
        <row r="12491">
          <cell r="H12491" t="str">
            <v>3K145.2</v>
          </cell>
          <cell r="I12491" t="str">
            <v>S3_U6_P2_GIGA_MDI-</v>
          </cell>
        </row>
        <row r="12492">
          <cell r="H12492" t="str">
            <v>3K145.3</v>
          </cell>
          <cell r="I12492" t="str">
            <v>S3_U6_P2_GIGA_MDI+</v>
          </cell>
        </row>
        <row r="12493">
          <cell r="H12493" t="str">
            <v>3K145.6</v>
          </cell>
          <cell r="I12493">
            <v>0</v>
          </cell>
        </row>
        <row r="12494">
          <cell r="H12494" t="str">
            <v>3K145.7</v>
          </cell>
          <cell r="I12494">
            <v>0</v>
          </cell>
        </row>
        <row r="12495">
          <cell r="H12495" t="str">
            <v>3K145.11</v>
          </cell>
          <cell r="I12495" t="str">
            <v>S3_U6_P3_GIGA_MDI-</v>
          </cell>
        </row>
        <row r="12496">
          <cell r="H12496" t="str">
            <v>3K145.12</v>
          </cell>
          <cell r="I12496" t="str">
            <v>S3_U6_P3_GIGA_MDI+</v>
          </cell>
        </row>
        <row r="12497">
          <cell r="H12497" t="str">
            <v>3K145.15</v>
          </cell>
          <cell r="I12497">
            <v>0</v>
          </cell>
        </row>
        <row r="12498">
          <cell r="H12498" t="str">
            <v>3K145.16</v>
          </cell>
          <cell r="I12498">
            <v>0</v>
          </cell>
        </row>
        <row r="12499">
          <cell r="H12499" t="str">
            <v>3K145.38</v>
          </cell>
          <cell r="I12499" t="str">
            <v>S3_U5_P2_GIGA_MDI-</v>
          </cell>
        </row>
        <row r="12500">
          <cell r="H12500" t="str">
            <v>3K145.37</v>
          </cell>
          <cell r="I12500" t="str">
            <v>S3_U5_P2_GIGA_MDI+</v>
          </cell>
        </row>
        <row r="12501">
          <cell r="H12501" t="str">
            <v>3K145.36</v>
          </cell>
          <cell r="I12501">
            <v>0</v>
          </cell>
        </row>
        <row r="12502">
          <cell r="H12502" t="str">
            <v>3K145.35</v>
          </cell>
          <cell r="I12502">
            <v>0</v>
          </cell>
        </row>
        <row r="12503">
          <cell r="H12503" t="str">
            <v>3K145.29</v>
          </cell>
          <cell r="I12503" t="str">
            <v>S3_U5_P3_GIGA_MDI-</v>
          </cell>
        </row>
        <row r="12504">
          <cell r="H12504" t="str">
            <v>3K145.28</v>
          </cell>
          <cell r="I12504" t="str">
            <v>S3_U5_P3_GIGA_MDI+</v>
          </cell>
        </row>
        <row r="12505">
          <cell r="H12505" t="str">
            <v>3K145.27</v>
          </cell>
          <cell r="I12505">
            <v>0</v>
          </cell>
        </row>
        <row r="12506">
          <cell r="H12506" t="str">
            <v>3K145.26</v>
          </cell>
          <cell r="I12506">
            <v>0</v>
          </cell>
        </row>
        <row r="12507">
          <cell r="H12507" t="str">
            <v>3K145.34</v>
          </cell>
          <cell r="I12507" t="str">
            <v>SG3_3_P3_GIGA_MDI-</v>
          </cell>
        </row>
        <row r="12508">
          <cell r="H12508" t="str">
            <v>3K145.33</v>
          </cell>
          <cell r="I12508" t="str">
            <v>SG3_3_P3_GIGA_MDI+</v>
          </cell>
        </row>
        <row r="12509">
          <cell r="H12509" t="str">
            <v>3K145.32</v>
          </cell>
          <cell r="I12509">
            <v>0</v>
          </cell>
        </row>
        <row r="12510">
          <cell r="H12510" t="str">
            <v>3K145.31</v>
          </cell>
          <cell r="I12510">
            <v>0</v>
          </cell>
        </row>
        <row r="12511">
          <cell r="H12511" t="str">
            <v>3K145.25</v>
          </cell>
          <cell r="I12511" t="str">
            <v>SG3_3_P2_GIGA_MDI-</v>
          </cell>
        </row>
        <row r="12512">
          <cell r="H12512" t="str">
            <v>3K145.24</v>
          </cell>
          <cell r="I12512" t="str">
            <v>SG3_3_P2_GIGA_MDI+</v>
          </cell>
        </row>
        <row r="12513">
          <cell r="H12513" t="str">
            <v>3K145.23</v>
          </cell>
          <cell r="I12513">
            <v>0</v>
          </cell>
        </row>
        <row r="12514">
          <cell r="H12514" t="str">
            <v>3K145.22</v>
          </cell>
          <cell r="I12514">
            <v>0</v>
          </cell>
        </row>
        <row r="12515">
          <cell r="H12515" t="str">
            <v>3K145.EP</v>
          </cell>
          <cell r="I12515" t="str">
            <v>DGND</v>
          </cell>
        </row>
        <row r="12516">
          <cell r="H12516" t="str">
            <v>3K145.4</v>
          </cell>
          <cell r="I12516" t="str">
            <v>DGND</v>
          </cell>
        </row>
        <row r="12517">
          <cell r="H12517" t="str">
            <v>3K145.14</v>
          </cell>
          <cell r="I12517" t="str">
            <v>DGND</v>
          </cell>
        </row>
        <row r="12518">
          <cell r="H12518" t="str">
            <v>3K145.19</v>
          </cell>
          <cell r="I12518" t="str">
            <v>DGND</v>
          </cell>
        </row>
        <row r="12519">
          <cell r="H12519" t="str">
            <v>3K145.21</v>
          </cell>
          <cell r="I12519" t="str">
            <v>DGND</v>
          </cell>
        </row>
        <row r="12520">
          <cell r="H12520" t="str">
            <v>3K145.39</v>
          </cell>
          <cell r="I12520" t="str">
            <v>DGND</v>
          </cell>
        </row>
        <row r="12521">
          <cell r="H12521" t="str">
            <v>3K145.41</v>
          </cell>
          <cell r="I12521" t="str">
            <v>DGND</v>
          </cell>
        </row>
        <row r="12522">
          <cell r="H12522" t="str">
            <v>3K145.18</v>
          </cell>
          <cell r="I12522">
            <v>0</v>
          </cell>
        </row>
        <row r="12523">
          <cell r="H12523" t="str">
            <v>3K145.42</v>
          </cell>
          <cell r="I12523">
            <v>0</v>
          </cell>
        </row>
        <row r="12524">
          <cell r="H12524" t="str">
            <v>3K145.8</v>
          </cell>
          <cell r="I12524" t="str">
            <v>S3_SEL1_K145</v>
          </cell>
        </row>
        <row r="12525">
          <cell r="H12525" t="str">
            <v>3K145.17</v>
          </cell>
          <cell r="I12525" t="str">
            <v>S3_SEL2_K145</v>
          </cell>
        </row>
        <row r="12526">
          <cell r="H12526" t="str">
            <v>3K145.5</v>
          </cell>
          <cell r="I12526" t="str">
            <v>VDD33_ATX</v>
          </cell>
        </row>
        <row r="12527">
          <cell r="H12527" t="str">
            <v>3K145.9</v>
          </cell>
          <cell r="I12527" t="str">
            <v>VDD33_ATX</v>
          </cell>
        </row>
        <row r="12528">
          <cell r="H12528" t="str">
            <v>3K145.13</v>
          </cell>
          <cell r="I12528" t="str">
            <v>VDD33_ATX</v>
          </cell>
        </row>
        <row r="12529">
          <cell r="H12529" t="str">
            <v>3K145.20</v>
          </cell>
          <cell r="I12529" t="str">
            <v>VDD33_ATX</v>
          </cell>
        </row>
        <row r="12530">
          <cell r="H12530" t="str">
            <v>3K145.30</v>
          </cell>
          <cell r="I12530" t="str">
            <v>VDD33_ATX</v>
          </cell>
        </row>
        <row r="12531">
          <cell r="H12531" t="str">
            <v>3K145.40</v>
          </cell>
          <cell r="I12531" t="str">
            <v>VDD33_ATX</v>
          </cell>
        </row>
        <row r="12532">
          <cell r="H12532" t="str">
            <v>3K146.1</v>
          </cell>
          <cell r="I12532" t="str">
            <v>S3_OE_K146</v>
          </cell>
        </row>
        <row r="12533">
          <cell r="H12533" t="str">
            <v>3K146.10</v>
          </cell>
          <cell r="I12533" t="str">
            <v>S3_OE_K146</v>
          </cell>
        </row>
        <row r="12534">
          <cell r="H12534" t="str">
            <v>3K146.2</v>
          </cell>
          <cell r="I12534" t="str">
            <v>SG3_2_P2_GIGA_MDI+</v>
          </cell>
        </row>
        <row r="12535">
          <cell r="H12535" t="str">
            <v>3K146.3</v>
          </cell>
          <cell r="I12535" t="str">
            <v>SG3_2_P2_GIGA_MDI-</v>
          </cell>
        </row>
        <row r="12536">
          <cell r="H12536" t="str">
            <v>3K146.6</v>
          </cell>
          <cell r="I12536">
            <v>0</v>
          </cell>
        </row>
        <row r="12537">
          <cell r="H12537" t="str">
            <v>3K146.7</v>
          </cell>
          <cell r="I12537">
            <v>0</v>
          </cell>
        </row>
        <row r="12538">
          <cell r="H12538" t="str">
            <v>3K146.11</v>
          </cell>
          <cell r="I12538" t="str">
            <v>SG3_2_P3_GIGA_MDI+</v>
          </cell>
        </row>
        <row r="12539">
          <cell r="H12539" t="str">
            <v>3K146.12</v>
          </cell>
          <cell r="I12539" t="str">
            <v>SG3_2_P3_GIGA_MDI-</v>
          </cell>
        </row>
        <row r="12540">
          <cell r="H12540" t="str">
            <v>3K146.15</v>
          </cell>
          <cell r="I12540">
            <v>0</v>
          </cell>
        </row>
        <row r="12541">
          <cell r="H12541" t="str">
            <v>3K146.16</v>
          </cell>
          <cell r="I12541">
            <v>0</v>
          </cell>
        </row>
        <row r="12542">
          <cell r="H12542" t="str">
            <v>3K146.38</v>
          </cell>
          <cell r="I12542" t="str">
            <v>SG3_3_P2_GIGA_MDI+</v>
          </cell>
        </row>
        <row r="12543">
          <cell r="H12543" t="str">
            <v>3K146.37</v>
          </cell>
          <cell r="I12543" t="str">
            <v>SG3_3_P2_GIGA_MDI-</v>
          </cell>
        </row>
        <row r="12544">
          <cell r="H12544" t="str">
            <v>3K146.36</v>
          </cell>
          <cell r="I12544">
            <v>0</v>
          </cell>
        </row>
        <row r="12545">
          <cell r="H12545" t="str">
            <v>3K146.35</v>
          </cell>
          <cell r="I12545">
            <v>0</v>
          </cell>
        </row>
        <row r="12546">
          <cell r="H12546" t="str">
            <v>3K146.29</v>
          </cell>
          <cell r="I12546" t="str">
            <v>SG3_3_P3_GIGA_MDI+</v>
          </cell>
        </row>
        <row r="12547">
          <cell r="H12547" t="str">
            <v>3K146.28</v>
          </cell>
          <cell r="I12547" t="str">
            <v>SG3_3_P3_GIGA_MDI-</v>
          </cell>
        </row>
        <row r="12548">
          <cell r="H12548" t="str">
            <v>3K146.27</v>
          </cell>
          <cell r="I12548">
            <v>0</v>
          </cell>
        </row>
        <row r="12549">
          <cell r="H12549" t="str">
            <v>3K146.26</v>
          </cell>
          <cell r="I12549">
            <v>0</v>
          </cell>
        </row>
        <row r="12550">
          <cell r="H12550" t="str">
            <v>3K146.34</v>
          </cell>
          <cell r="I12550" t="str">
            <v>S3_LB_P2_GIGA_MDI+</v>
          </cell>
        </row>
        <row r="12551">
          <cell r="H12551" t="str">
            <v>3K146.33</v>
          </cell>
          <cell r="I12551" t="str">
            <v>S3_LB_P2_GIGA_MDI-</v>
          </cell>
        </row>
        <row r="12552">
          <cell r="H12552" t="str">
            <v>3K146.32</v>
          </cell>
          <cell r="I12552">
            <v>0</v>
          </cell>
        </row>
        <row r="12553">
          <cell r="H12553" t="str">
            <v>3K146.31</v>
          </cell>
          <cell r="I12553">
            <v>0</v>
          </cell>
        </row>
        <row r="12554">
          <cell r="H12554" t="str">
            <v>3K146.25</v>
          </cell>
          <cell r="I12554" t="str">
            <v>S3_LB_P3_GIGA_MDI+</v>
          </cell>
        </row>
        <row r="12555">
          <cell r="H12555" t="str">
            <v>3K146.24</v>
          </cell>
          <cell r="I12555" t="str">
            <v>S3_LB_P3_GIGA_MDI-</v>
          </cell>
        </row>
        <row r="12556">
          <cell r="H12556" t="str">
            <v>3K146.23</v>
          </cell>
          <cell r="I12556">
            <v>0</v>
          </cell>
        </row>
        <row r="12557">
          <cell r="H12557" t="str">
            <v>3K146.22</v>
          </cell>
          <cell r="I12557">
            <v>0</v>
          </cell>
        </row>
        <row r="12558">
          <cell r="H12558" t="str">
            <v>3K146.EP</v>
          </cell>
          <cell r="I12558" t="str">
            <v>DGND</v>
          </cell>
        </row>
        <row r="12559">
          <cell r="H12559" t="str">
            <v>3K146.4</v>
          </cell>
          <cell r="I12559" t="str">
            <v>DGND</v>
          </cell>
        </row>
        <row r="12560">
          <cell r="H12560" t="str">
            <v>3K146.14</v>
          </cell>
          <cell r="I12560" t="str">
            <v>DGND</v>
          </cell>
        </row>
        <row r="12561">
          <cell r="H12561" t="str">
            <v>3K146.19</v>
          </cell>
          <cell r="I12561" t="str">
            <v>DGND</v>
          </cell>
        </row>
        <row r="12562">
          <cell r="H12562" t="str">
            <v>3K146.21</v>
          </cell>
          <cell r="I12562" t="str">
            <v>DGND</v>
          </cell>
        </row>
        <row r="12563">
          <cell r="H12563" t="str">
            <v>3K146.39</v>
          </cell>
          <cell r="I12563" t="str">
            <v>DGND</v>
          </cell>
        </row>
        <row r="12564">
          <cell r="H12564" t="str">
            <v>3K146.41</v>
          </cell>
          <cell r="I12564" t="str">
            <v>DGND</v>
          </cell>
        </row>
        <row r="12565">
          <cell r="H12565" t="str">
            <v>3K146.18</v>
          </cell>
          <cell r="I12565">
            <v>0</v>
          </cell>
        </row>
        <row r="12566">
          <cell r="H12566" t="str">
            <v>3K146.42</v>
          </cell>
          <cell r="I12566">
            <v>0</v>
          </cell>
        </row>
        <row r="12567">
          <cell r="H12567" t="str">
            <v>3K146.8</v>
          </cell>
          <cell r="I12567" t="str">
            <v>S3_SEL1_K146</v>
          </cell>
        </row>
        <row r="12568">
          <cell r="H12568" t="str">
            <v>3K146.17</v>
          </cell>
          <cell r="I12568" t="str">
            <v>S3_SEL2_K146</v>
          </cell>
        </row>
        <row r="12569">
          <cell r="H12569" t="str">
            <v>3K146.5</v>
          </cell>
          <cell r="I12569" t="str">
            <v>VDD33_ATX</v>
          </cell>
        </row>
        <row r="12570">
          <cell r="H12570" t="str">
            <v>3K146.9</v>
          </cell>
          <cell r="I12570" t="str">
            <v>VDD33_ATX</v>
          </cell>
        </row>
        <row r="12571">
          <cell r="H12571" t="str">
            <v>3K146.13</v>
          </cell>
          <cell r="I12571" t="str">
            <v>VDD33_ATX</v>
          </cell>
        </row>
        <row r="12572">
          <cell r="H12572" t="str">
            <v>3K146.20</v>
          </cell>
          <cell r="I12572" t="str">
            <v>VDD33_ATX</v>
          </cell>
        </row>
        <row r="12573">
          <cell r="H12573" t="str">
            <v>3K146.30</v>
          </cell>
          <cell r="I12573" t="str">
            <v>VDD33_ATX</v>
          </cell>
        </row>
        <row r="12574">
          <cell r="H12574" t="str">
            <v>3K146.40</v>
          </cell>
          <cell r="I12574" t="str">
            <v>VDD33_ATX</v>
          </cell>
        </row>
        <row r="12575">
          <cell r="H12575" t="str">
            <v>3PT23.NUT1</v>
          </cell>
          <cell r="I12575">
            <v>0</v>
          </cell>
        </row>
        <row r="12576">
          <cell r="H12576" t="str">
            <v>3PT23.NUT2</v>
          </cell>
          <cell r="I12576">
            <v>0</v>
          </cell>
        </row>
        <row r="12577">
          <cell r="H12577" t="str">
            <v>3R540.1</v>
          </cell>
          <cell r="I12577" t="str">
            <v>S3_U5_P3_R_1</v>
          </cell>
        </row>
        <row r="12578">
          <cell r="H12578" t="str">
            <v>3R540.2</v>
          </cell>
          <cell r="I12578" t="str">
            <v>S3_U5_P3_RC_1</v>
          </cell>
        </row>
        <row r="12579">
          <cell r="H12579" t="str">
            <v>3R541.1</v>
          </cell>
          <cell r="I12579" t="str">
            <v>S3_U5_P3_RC_2</v>
          </cell>
        </row>
        <row r="12580">
          <cell r="H12580" t="str">
            <v>3R541.2</v>
          </cell>
          <cell r="I12580" t="str">
            <v>S3_U5_P3_R_2</v>
          </cell>
        </row>
        <row r="12581">
          <cell r="H12581" t="str">
            <v>3R542.1</v>
          </cell>
          <cell r="I12581" t="str">
            <v>S3_U5_P2_RC_1</v>
          </cell>
        </row>
        <row r="12582">
          <cell r="H12582" t="str">
            <v>3R542.2</v>
          </cell>
          <cell r="I12582" t="str">
            <v>S3_U5_P2_R_1</v>
          </cell>
        </row>
        <row r="12583">
          <cell r="H12583" t="str">
            <v>3R543.1</v>
          </cell>
          <cell r="I12583" t="str">
            <v>S3_U5_P2_RC_2</v>
          </cell>
        </row>
        <row r="12584">
          <cell r="H12584" t="str">
            <v>3R543.2</v>
          </cell>
          <cell r="I12584" t="str">
            <v>S3_U5_P2_R_2</v>
          </cell>
        </row>
        <row r="12585">
          <cell r="H12585" t="str">
            <v>3RL10.1</v>
          </cell>
          <cell r="I12585" t="str">
            <v>S3_SEL1_K144</v>
          </cell>
        </row>
        <row r="12586">
          <cell r="H12586" t="str">
            <v>3RL10.2</v>
          </cell>
          <cell r="I12586" t="str">
            <v>DGND</v>
          </cell>
        </row>
        <row r="12587">
          <cell r="H12587" t="str">
            <v>3RL11.1</v>
          </cell>
          <cell r="I12587" t="str">
            <v>S3_SEL2_K144</v>
          </cell>
        </row>
        <row r="12588">
          <cell r="H12588" t="str">
            <v>3RL11.2</v>
          </cell>
          <cell r="I12588" t="str">
            <v>DGND</v>
          </cell>
        </row>
        <row r="12589">
          <cell r="H12589" t="str">
            <v>3RL12.1</v>
          </cell>
          <cell r="I12589" t="str">
            <v>S3_SEL1_K146</v>
          </cell>
        </row>
        <row r="12590">
          <cell r="H12590" t="str">
            <v>3RL12.2</v>
          </cell>
          <cell r="I12590" t="str">
            <v>DGND</v>
          </cell>
        </row>
        <row r="12591">
          <cell r="H12591" t="str">
            <v>3RL13.1</v>
          </cell>
          <cell r="I12591" t="str">
            <v>S3_SEL2_K146</v>
          </cell>
        </row>
        <row r="12592">
          <cell r="H12592" t="str">
            <v>3RL13.2</v>
          </cell>
          <cell r="I12592" t="str">
            <v>DGND</v>
          </cell>
        </row>
        <row r="12593">
          <cell r="H12593" t="str">
            <v>3RL14.1</v>
          </cell>
          <cell r="I12593" t="str">
            <v>S3_OE_K146</v>
          </cell>
        </row>
        <row r="12594">
          <cell r="H12594" t="str">
            <v>3RL14.2</v>
          </cell>
          <cell r="I12594" t="str">
            <v>DGND</v>
          </cell>
        </row>
        <row r="12595">
          <cell r="H12595" t="str">
            <v>3RL15.1</v>
          </cell>
          <cell r="I12595" t="str">
            <v>S3_SEL1_K145</v>
          </cell>
        </row>
        <row r="12596">
          <cell r="H12596" t="str">
            <v>3RL15.2</v>
          </cell>
          <cell r="I12596" t="str">
            <v>DGND</v>
          </cell>
        </row>
        <row r="12597">
          <cell r="H12597" t="str">
            <v>3RL16.1</v>
          </cell>
          <cell r="I12597" t="str">
            <v>S3_OE_K145</v>
          </cell>
        </row>
        <row r="12598">
          <cell r="H12598" t="str">
            <v>3RL16.2</v>
          </cell>
          <cell r="I12598" t="str">
            <v>DGND</v>
          </cell>
        </row>
        <row r="12599">
          <cell r="H12599" t="str">
            <v>3RL17.1</v>
          </cell>
          <cell r="I12599" t="str">
            <v>S3_SEL2_K145</v>
          </cell>
        </row>
        <row r="12600">
          <cell r="H12600" t="str">
            <v>3RL17.2</v>
          </cell>
          <cell r="I12600" t="str">
            <v>DGND</v>
          </cell>
        </row>
        <row r="12601">
          <cell r="H12601" t="str">
            <v>3RL18.1</v>
          </cell>
          <cell r="I12601" t="str">
            <v>S3_OE_K144</v>
          </cell>
        </row>
        <row r="12602">
          <cell r="H12602" t="str">
            <v>3RL18.2</v>
          </cell>
          <cell r="I12602" t="str">
            <v>DGND</v>
          </cell>
        </row>
        <row r="12603">
          <cell r="H12603" t="str">
            <v>3RU7.1</v>
          </cell>
          <cell r="I12603" t="str">
            <v>SC_UDB144_1</v>
          </cell>
        </row>
        <row r="12604">
          <cell r="H12604" t="str">
            <v>3RU7.2</v>
          </cell>
          <cell r="I12604" t="str">
            <v>S3_SEL1_K144</v>
          </cell>
        </row>
        <row r="12605">
          <cell r="H12605" t="str">
            <v>3RU8.1</v>
          </cell>
          <cell r="I12605" t="str">
            <v>SC_UDB144_2</v>
          </cell>
        </row>
        <row r="12606">
          <cell r="H12606" t="str">
            <v>3RU8.2</v>
          </cell>
          <cell r="I12606" t="str">
            <v>S3_SEL2_K144</v>
          </cell>
        </row>
        <row r="12607">
          <cell r="H12607" t="str">
            <v>3RU9.1</v>
          </cell>
          <cell r="I12607" t="str">
            <v>SC_UDB146_1</v>
          </cell>
        </row>
        <row r="12608">
          <cell r="H12608" t="str">
            <v>3RU9.2</v>
          </cell>
          <cell r="I12608" t="str">
            <v>S3_SEL1_K146</v>
          </cell>
        </row>
        <row r="12609">
          <cell r="H12609" t="str">
            <v>3RU10.1</v>
          </cell>
          <cell r="I12609" t="str">
            <v>SC_UDB146_2</v>
          </cell>
        </row>
        <row r="12610">
          <cell r="H12610" t="str">
            <v>3RU10.2</v>
          </cell>
          <cell r="I12610" t="str">
            <v>S3_SEL2_K146</v>
          </cell>
        </row>
        <row r="12611">
          <cell r="H12611" t="str">
            <v>3RU11.1</v>
          </cell>
          <cell r="I12611" t="str">
            <v>SC_UDB145_1</v>
          </cell>
        </row>
        <row r="12612">
          <cell r="H12612" t="str">
            <v>3RU11.2</v>
          </cell>
          <cell r="I12612" t="str">
            <v>S3_SEL1_K145</v>
          </cell>
        </row>
        <row r="12613">
          <cell r="H12613" t="str">
            <v>3RU12.1</v>
          </cell>
          <cell r="I12613" t="str">
            <v>SC_UDB145_2</v>
          </cell>
        </row>
        <row r="12614">
          <cell r="H12614" t="str">
            <v>3RU12.2</v>
          </cell>
          <cell r="I12614" t="str">
            <v>S3_SEL2_K145</v>
          </cell>
        </row>
        <row r="12615">
          <cell r="H12615" t="str">
            <v>3C119.1</v>
          </cell>
          <cell r="I12615" t="str">
            <v>SG3_MCT_RC</v>
          </cell>
        </row>
        <row r="12616">
          <cell r="H12616" t="str">
            <v>3C119.2</v>
          </cell>
          <cell r="I12616" t="str">
            <v>DGND</v>
          </cell>
        </row>
        <row r="12617">
          <cell r="H12617" t="str">
            <v>3C171.1</v>
          </cell>
          <cell r="I12617" t="str">
            <v>S3_TCT</v>
          </cell>
        </row>
        <row r="12618">
          <cell r="H12618" t="str">
            <v>3C171.2</v>
          </cell>
          <cell r="I12618" t="str">
            <v>DGND</v>
          </cell>
        </row>
        <row r="12619">
          <cell r="H12619" t="str">
            <v>3C172.1</v>
          </cell>
          <cell r="I12619" t="str">
            <v>S3_MCT_RC</v>
          </cell>
        </row>
        <row r="12620">
          <cell r="H12620" t="str">
            <v>3C172.2</v>
          </cell>
          <cell r="I12620" t="str">
            <v>DGND</v>
          </cell>
        </row>
        <row r="12621">
          <cell r="H12621" t="str">
            <v>3C173.1</v>
          </cell>
          <cell r="I12621" t="str">
            <v>S3_U6_VDD</v>
          </cell>
        </row>
        <row r="12622">
          <cell r="H12622" t="str">
            <v>3C173.2</v>
          </cell>
          <cell r="I12622" t="str">
            <v>DGND</v>
          </cell>
        </row>
        <row r="12623">
          <cell r="H12623" t="str">
            <v>3C174.1</v>
          </cell>
          <cell r="I12623" t="str">
            <v>DGND</v>
          </cell>
        </row>
        <row r="12624">
          <cell r="H12624" t="str">
            <v>3C174.2</v>
          </cell>
          <cell r="I12624" t="str">
            <v>DGND</v>
          </cell>
        </row>
        <row r="12625">
          <cell r="H12625" t="str">
            <v>3C175.1</v>
          </cell>
          <cell r="I12625" t="str">
            <v>DGND</v>
          </cell>
        </row>
        <row r="12626">
          <cell r="H12626" t="str">
            <v>3C175.2</v>
          </cell>
          <cell r="I12626" t="str">
            <v>DGND</v>
          </cell>
        </row>
        <row r="12627">
          <cell r="H12627" t="str">
            <v>3C176.1</v>
          </cell>
          <cell r="I12627" t="str">
            <v>DGND</v>
          </cell>
        </row>
        <row r="12628">
          <cell r="H12628" t="str">
            <v>3C176.2</v>
          </cell>
          <cell r="I12628" t="str">
            <v>DGND</v>
          </cell>
        </row>
        <row r="12629">
          <cell r="H12629" t="str">
            <v>3C177.1</v>
          </cell>
          <cell r="I12629" t="str">
            <v>DGND</v>
          </cell>
        </row>
        <row r="12630">
          <cell r="H12630" t="str">
            <v>3C177.2</v>
          </cell>
          <cell r="I12630" t="str">
            <v>DGND</v>
          </cell>
        </row>
        <row r="12631">
          <cell r="H12631" t="str">
            <v>3C178.1</v>
          </cell>
          <cell r="I12631" t="str">
            <v>DGND</v>
          </cell>
        </row>
        <row r="12632">
          <cell r="H12632" t="str">
            <v>3C178.2</v>
          </cell>
          <cell r="I12632" t="str">
            <v>DGND</v>
          </cell>
        </row>
        <row r="12633">
          <cell r="H12633" t="str">
            <v>3C319.1</v>
          </cell>
          <cell r="I12633" t="str">
            <v>DGND</v>
          </cell>
        </row>
        <row r="12634">
          <cell r="H12634" t="str">
            <v>3C319.2</v>
          </cell>
          <cell r="I12634" t="str">
            <v>DGND</v>
          </cell>
        </row>
        <row r="12635">
          <cell r="H12635" t="str">
            <v>3C320.1</v>
          </cell>
          <cell r="I12635" t="str">
            <v>DGND</v>
          </cell>
        </row>
        <row r="12636">
          <cell r="H12636" t="str">
            <v>3C320.2</v>
          </cell>
          <cell r="I12636" t="str">
            <v>DGND</v>
          </cell>
        </row>
        <row r="12637">
          <cell r="H12637" t="str">
            <v>3C321.1</v>
          </cell>
          <cell r="I12637" t="str">
            <v>DGND</v>
          </cell>
        </row>
        <row r="12638">
          <cell r="H12638" t="str">
            <v>3C321.2</v>
          </cell>
          <cell r="I12638" t="str">
            <v>DGND</v>
          </cell>
        </row>
        <row r="12639">
          <cell r="H12639" t="str">
            <v>3C322.1</v>
          </cell>
          <cell r="I12639" t="str">
            <v>DGND</v>
          </cell>
        </row>
        <row r="12640">
          <cell r="H12640" t="str">
            <v>3C322.2</v>
          </cell>
          <cell r="I12640" t="str">
            <v>DGND</v>
          </cell>
        </row>
        <row r="12641">
          <cell r="H12641" t="str">
            <v>3C323.1</v>
          </cell>
          <cell r="I12641" t="str">
            <v>DGND</v>
          </cell>
        </row>
        <row r="12642">
          <cell r="H12642" t="str">
            <v>3C323.2</v>
          </cell>
          <cell r="I12642" t="str">
            <v>DGND</v>
          </cell>
        </row>
        <row r="12643">
          <cell r="H12643" t="str">
            <v>3C324.1</v>
          </cell>
          <cell r="I12643" t="str">
            <v>SG3_TCT</v>
          </cell>
        </row>
        <row r="12644">
          <cell r="H12644" t="str">
            <v>3C324.2</v>
          </cell>
          <cell r="I12644" t="str">
            <v>DGND</v>
          </cell>
        </row>
        <row r="12645">
          <cell r="H12645" t="str">
            <v>3CON1.1</v>
          </cell>
          <cell r="I12645" t="str">
            <v>S3_U4_FE_MDIX+</v>
          </cell>
        </row>
        <row r="12646">
          <cell r="H12646" t="str">
            <v>3CON1.2</v>
          </cell>
          <cell r="I12646" t="str">
            <v>S3_U4_FE_MDIX-</v>
          </cell>
        </row>
        <row r="12647">
          <cell r="H12647" t="str">
            <v>3CON1.3</v>
          </cell>
          <cell r="I12647" t="str">
            <v>S3_U4_FE_MDI+</v>
          </cell>
        </row>
        <row r="12648">
          <cell r="H12648" t="str">
            <v>3CON1.6</v>
          </cell>
          <cell r="I12648" t="str">
            <v>S3_U4_FE_MDI-</v>
          </cell>
        </row>
        <row r="12649">
          <cell r="H12649" t="str">
            <v>3CON1.4</v>
          </cell>
          <cell r="I12649">
            <v>0</v>
          </cell>
        </row>
        <row r="12650">
          <cell r="H12650" t="str">
            <v>3CON1.5</v>
          </cell>
          <cell r="I12650">
            <v>0</v>
          </cell>
        </row>
        <row r="12651">
          <cell r="H12651" t="str">
            <v>3CON1.7</v>
          </cell>
          <cell r="I12651">
            <v>0</v>
          </cell>
        </row>
        <row r="12652">
          <cell r="H12652" t="str">
            <v>3CON1.8</v>
          </cell>
          <cell r="I12652">
            <v>0</v>
          </cell>
        </row>
        <row r="12653">
          <cell r="H12653" t="str">
            <v>3CON1.FG1</v>
          </cell>
          <cell r="I12653" t="str">
            <v>DGND</v>
          </cell>
        </row>
        <row r="12654">
          <cell r="H12654" t="str">
            <v>3CON1.FG2</v>
          </cell>
          <cell r="I12654" t="str">
            <v>DGND</v>
          </cell>
        </row>
        <row r="12655">
          <cell r="H12655" t="str">
            <v>3CON1.GH1</v>
          </cell>
          <cell r="I12655">
            <v>0</v>
          </cell>
        </row>
        <row r="12656">
          <cell r="H12656" t="str">
            <v>3CON1.GH2</v>
          </cell>
          <cell r="I12656">
            <v>0</v>
          </cell>
        </row>
        <row r="12657">
          <cell r="H12657" t="str">
            <v>3CON3.1</v>
          </cell>
          <cell r="I12657" t="str">
            <v>SG3_U3_FE_MDI+</v>
          </cell>
        </row>
        <row r="12658">
          <cell r="H12658" t="str">
            <v>3CON3.2</v>
          </cell>
          <cell r="I12658" t="str">
            <v>SG3_U3_FE_MDI-</v>
          </cell>
        </row>
        <row r="12659">
          <cell r="H12659" t="str">
            <v>3CON3.3</v>
          </cell>
          <cell r="I12659" t="str">
            <v>SG3_U3_FE_MDIX+</v>
          </cell>
        </row>
        <row r="12660">
          <cell r="H12660" t="str">
            <v>3CON3.6</v>
          </cell>
          <cell r="I12660" t="str">
            <v>SG3_U3_FE_MDIX-</v>
          </cell>
        </row>
        <row r="12661">
          <cell r="H12661" t="str">
            <v>3CON3.4</v>
          </cell>
          <cell r="I12661">
            <v>0</v>
          </cell>
        </row>
        <row r="12662">
          <cell r="H12662" t="str">
            <v>3CON3.5</v>
          </cell>
          <cell r="I12662">
            <v>0</v>
          </cell>
        </row>
        <row r="12663">
          <cell r="H12663" t="str">
            <v>3CON3.7</v>
          </cell>
          <cell r="I12663">
            <v>0</v>
          </cell>
        </row>
        <row r="12664">
          <cell r="H12664" t="str">
            <v>3CON3.8</v>
          </cell>
          <cell r="I12664">
            <v>0</v>
          </cell>
        </row>
        <row r="12665">
          <cell r="H12665" t="str">
            <v>3CON3.FG1</v>
          </cell>
          <cell r="I12665" t="str">
            <v>DGND</v>
          </cell>
        </row>
        <row r="12666">
          <cell r="H12666" t="str">
            <v>3CON3.FG2</v>
          </cell>
          <cell r="I12666" t="str">
            <v>DGND</v>
          </cell>
        </row>
        <row r="12667">
          <cell r="H12667" t="str">
            <v>3CON3.GH1</v>
          </cell>
          <cell r="I12667">
            <v>0</v>
          </cell>
        </row>
        <row r="12668">
          <cell r="H12668" t="str">
            <v>3CON3.GH2</v>
          </cell>
          <cell r="I12668">
            <v>0</v>
          </cell>
        </row>
        <row r="12669">
          <cell r="H12669" t="str">
            <v>3GOLDEN0.B7</v>
          </cell>
          <cell r="I12669" t="str">
            <v>SG3_U1_FE_MDI-</v>
          </cell>
        </row>
        <row r="12670">
          <cell r="H12670" t="str">
            <v>3GOLDEN0.A6</v>
          </cell>
          <cell r="I12670" t="str">
            <v>SG3_U1_FE_MDIX-</v>
          </cell>
        </row>
        <row r="12671">
          <cell r="H12671" t="str">
            <v>3GOLDEN0.B8</v>
          </cell>
          <cell r="I12671" t="str">
            <v>SG3_U1_FE_MDI+</v>
          </cell>
        </row>
        <row r="12672">
          <cell r="H12672" t="str">
            <v>3GOLDEN0.A7</v>
          </cell>
          <cell r="I12672" t="str">
            <v>SG3_U1_FE_MDIX+</v>
          </cell>
        </row>
        <row r="12673">
          <cell r="H12673" t="str">
            <v>3K1.10</v>
          </cell>
          <cell r="I12673" t="str">
            <v>S3_1_DCH_FE_MDIX+</v>
          </cell>
        </row>
        <row r="12674">
          <cell r="H12674" t="str">
            <v>3K1.6</v>
          </cell>
          <cell r="I12674" t="str">
            <v>S3_1_DCH_FE_MDIX-</v>
          </cell>
        </row>
        <row r="12675">
          <cell r="H12675" t="str">
            <v>3K1.3</v>
          </cell>
          <cell r="I12675" t="str">
            <v>DGND</v>
          </cell>
        </row>
        <row r="12676">
          <cell r="H12676" t="str">
            <v>3K1.2</v>
          </cell>
          <cell r="I12676" t="str">
            <v>S3_DCH_FE_MDIX+</v>
          </cell>
        </row>
        <row r="12677">
          <cell r="H12677" t="str">
            <v>3K1.9</v>
          </cell>
          <cell r="I12677" t="str">
            <v>S3_CHR_FE_MDIX+</v>
          </cell>
        </row>
        <row r="12678">
          <cell r="H12678" t="str">
            <v>3K1.4</v>
          </cell>
          <cell r="I12678" t="str">
            <v>S3_DCH_FE_MDIX-</v>
          </cell>
        </row>
        <row r="12679">
          <cell r="H12679" t="str">
            <v>3K1.7</v>
          </cell>
          <cell r="I12679" t="str">
            <v>S3_CHR_FE_MDIX-</v>
          </cell>
        </row>
        <row r="12680">
          <cell r="H12680" t="str">
            <v>3K1.1</v>
          </cell>
          <cell r="I12680" t="str">
            <v>SC_UDB001</v>
          </cell>
        </row>
        <row r="12681">
          <cell r="H12681" t="str">
            <v>3K1.5</v>
          </cell>
          <cell r="I12681" t="str">
            <v>SC_UDB001</v>
          </cell>
        </row>
        <row r="12682">
          <cell r="H12682" t="str">
            <v>3K1.8</v>
          </cell>
          <cell r="I12682" t="str">
            <v>VP5</v>
          </cell>
        </row>
        <row r="12683">
          <cell r="H12683" t="str">
            <v>3K2.10</v>
          </cell>
          <cell r="I12683" t="str">
            <v>S3_1_DCH_FE_MDI+</v>
          </cell>
        </row>
        <row r="12684">
          <cell r="H12684" t="str">
            <v>3K2.6</v>
          </cell>
          <cell r="I12684" t="str">
            <v>S3_1_DCH_FE_MDI-</v>
          </cell>
        </row>
        <row r="12685">
          <cell r="H12685" t="str">
            <v>3K2.3</v>
          </cell>
          <cell r="I12685" t="str">
            <v>DGND</v>
          </cell>
        </row>
        <row r="12686">
          <cell r="H12686" t="str">
            <v>3K2.2</v>
          </cell>
          <cell r="I12686" t="str">
            <v>S3_DCH_FE_MDI+</v>
          </cell>
        </row>
        <row r="12687">
          <cell r="H12687" t="str">
            <v>3K2.9</v>
          </cell>
          <cell r="I12687" t="str">
            <v>S3_CHR_FE_MDI+</v>
          </cell>
        </row>
        <row r="12688">
          <cell r="H12688" t="str">
            <v>3K2.4</v>
          </cell>
          <cell r="I12688" t="str">
            <v>S3_DCH_FE_MDI-</v>
          </cell>
        </row>
        <row r="12689">
          <cell r="H12689" t="str">
            <v>3K2.7</v>
          </cell>
          <cell r="I12689" t="str">
            <v>S3_CHR_FE_MDI-</v>
          </cell>
        </row>
        <row r="12690">
          <cell r="H12690" t="str">
            <v>3K2.1</v>
          </cell>
          <cell r="I12690" t="str">
            <v>SC_UDB002</v>
          </cell>
        </row>
        <row r="12691">
          <cell r="H12691" t="str">
            <v>3K2.5</v>
          </cell>
          <cell r="I12691" t="str">
            <v>SC_UDB002</v>
          </cell>
        </row>
        <row r="12692">
          <cell r="H12692" t="str">
            <v>3K2.8</v>
          </cell>
          <cell r="I12692" t="str">
            <v>VP5</v>
          </cell>
        </row>
        <row r="12693">
          <cell r="H12693" t="str">
            <v>3K52.10</v>
          </cell>
          <cell r="I12693" t="str">
            <v>S3_FE_MDIX+</v>
          </cell>
        </row>
        <row r="12694">
          <cell r="H12694" t="str">
            <v>3K52.6</v>
          </cell>
          <cell r="I12694" t="str">
            <v>S3_FE_MDIX-</v>
          </cell>
        </row>
        <row r="12695">
          <cell r="H12695" t="str">
            <v>3K52.3</v>
          </cell>
          <cell r="I12695" t="str">
            <v>DGND</v>
          </cell>
        </row>
        <row r="12696">
          <cell r="H12696" t="str">
            <v>3K52.2</v>
          </cell>
          <cell r="I12696" t="str">
            <v>S3_U1_FE_MDIX+</v>
          </cell>
        </row>
        <row r="12697">
          <cell r="H12697" t="str">
            <v>3K52.9</v>
          </cell>
          <cell r="I12697" t="str">
            <v>S3_D1_FE_MDIX+</v>
          </cell>
        </row>
        <row r="12698">
          <cell r="H12698" t="str">
            <v>3K52.4</v>
          </cell>
          <cell r="I12698" t="str">
            <v>S3_U1_FE_MDIX-</v>
          </cell>
        </row>
        <row r="12699">
          <cell r="H12699" t="str">
            <v>3K52.7</v>
          </cell>
          <cell r="I12699" t="str">
            <v>S3_D1_FE_MDIX-</v>
          </cell>
        </row>
        <row r="12700">
          <cell r="H12700" t="str">
            <v>3K52.1</v>
          </cell>
          <cell r="I12700" t="str">
            <v>SC_UDB052</v>
          </cell>
        </row>
        <row r="12701">
          <cell r="H12701" t="str">
            <v>3K52.5</v>
          </cell>
          <cell r="I12701" t="str">
            <v>SC_UDB052</v>
          </cell>
        </row>
        <row r="12702">
          <cell r="H12702" t="str">
            <v>3K52.8</v>
          </cell>
          <cell r="I12702" t="str">
            <v>VP5</v>
          </cell>
        </row>
        <row r="12703">
          <cell r="H12703" t="str">
            <v>3K53.10</v>
          </cell>
          <cell r="I12703" t="str">
            <v>S3_U2_FE_MDIX+</v>
          </cell>
        </row>
        <row r="12704">
          <cell r="H12704" t="str">
            <v>3K53.6</v>
          </cell>
          <cell r="I12704" t="str">
            <v>S3_U2_FE_MDIX-</v>
          </cell>
        </row>
        <row r="12705">
          <cell r="H12705" t="str">
            <v>3K53.3</v>
          </cell>
          <cell r="I12705" t="str">
            <v>DGND</v>
          </cell>
        </row>
        <row r="12706">
          <cell r="H12706" t="str">
            <v>3K53.2</v>
          </cell>
          <cell r="I12706" t="str">
            <v>S3_U3_FE_MDIX+</v>
          </cell>
        </row>
        <row r="12707">
          <cell r="H12707" t="str">
            <v>3K53.9</v>
          </cell>
          <cell r="I12707" t="str">
            <v>SD3_FE_MDIX_GIGADIG+</v>
          </cell>
        </row>
        <row r="12708">
          <cell r="H12708" t="str">
            <v>3K53.4</v>
          </cell>
          <cell r="I12708" t="str">
            <v>S3_U3_FE_MDIX-</v>
          </cell>
        </row>
        <row r="12709">
          <cell r="H12709" t="str">
            <v>3K53.7</v>
          </cell>
          <cell r="I12709" t="str">
            <v>SD3_FE_MDIX_GIGADIG-</v>
          </cell>
        </row>
        <row r="12710">
          <cell r="H12710" t="str">
            <v>3K53.1</v>
          </cell>
          <cell r="I12710" t="str">
            <v>SC_UDB053</v>
          </cell>
        </row>
        <row r="12711">
          <cell r="H12711" t="str">
            <v>3K53.5</v>
          </cell>
          <cell r="I12711" t="str">
            <v>SC_UDB053</v>
          </cell>
        </row>
        <row r="12712">
          <cell r="H12712" t="str">
            <v>3K53.8</v>
          </cell>
          <cell r="I12712" t="str">
            <v>VP5</v>
          </cell>
        </row>
        <row r="12713">
          <cell r="H12713" t="str">
            <v>3K54.10</v>
          </cell>
          <cell r="I12713" t="str">
            <v>S3_D1_FE_MDIX+</v>
          </cell>
        </row>
        <row r="12714">
          <cell r="H12714" t="str">
            <v>3K54.6</v>
          </cell>
          <cell r="I12714" t="str">
            <v>S3_D1_FE_MDIX-</v>
          </cell>
        </row>
        <row r="12715">
          <cell r="H12715" t="str">
            <v>3K54.3</v>
          </cell>
          <cell r="I12715" t="str">
            <v>DGND</v>
          </cell>
        </row>
        <row r="12716">
          <cell r="H12716" t="str">
            <v>3K54.2</v>
          </cell>
          <cell r="I12716" t="str">
            <v>S3_DCH_FE_MDIX+</v>
          </cell>
        </row>
        <row r="12717">
          <cell r="H12717" t="str">
            <v>3K54.9</v>
          </cell>
          <cell r="I12717" t="str">
            <v>S3_CHR_FE_MDIX+</v>
          </cell>
        </row>
        <row r="12718">
          <cell r="H12718" t="str">
            <v>3K54.4</v>
          </cell>
          <cell r="I12718" t="str">
            <v>S3_DCH_FE_MDIX-</v>
          </cell>
        </row>
        <row r="12719">
          <cell r="H12719" t="str">
            <v>3K54.7</v>
          </cell>
          <cell r="I12719" t="str">
            <v>S3_CHR_FE_MDIX-</v>
          </cell>
        </row>
        <row r="12720">
          <cell r="H12720" t="str">
            <v>3K54.1</v>
          </cell>
          <cell r="I12720" t="str">
            <v>SC_UDB054</v>
          </cell>
        </row>
        <row r="12721">
          <cell r="H12721" t="str">
            <v>3K54.5</v>
          </cell>
          <cell r="I12721" t="str">
            <v>SC_UDB054</v>
          </cell>
        </row>
        <row r="12722">
          <cell r="H12722" t="str">
            <v>3K54.8</v>
          </cell>
          <cell r="I12722" t="str">
            <v>VP5</v>
          </cell>
        </row>
        <row r="12723">
          <cell r="H12723" t="str">
            <v>3K56.10</v>
          </cell>
          <cell r="I12723" t="str">
            <v>S3_FE_MDI+</v>
          </cell>
        </row>
        <row r="12724">
          <cell r="H12724" t="str">
            <v>3K56.6</v>
          </cell>
          <cell r="I12724" t="str">
            <v>S3_FE_MDI-</v>
          </cell>
        </row>
        <row r="12725">
          <cell r="H12725" t="str">
            <v>3K56.3</v>
          </cell>
          <cell r="I12725" t="str">
            <v>DGND</v>
          </cell>
        </row>
        <row r="12726">
          <cell r="H12726" t="str">
            <v>3K56.2</v>
          </cell>
          <cell r="I12726" t="str">
            <v>S3_U1_FE_MDI+</v>
          </cell>
        </row>
        <row r="12727">
          <cell r="H12727" t="str">
            <v>3K56.9</v>
          </cell>
          <cell r="I12727" t="str">
            <v>S3_D1_FE_MDI+</v>
          </cell>
        </row>
        <row r="12728">
          <cell r="H12728" t="str">
            <v>3K56.4</v>
          </cell>
          <cell r="I12728" t="str">
            <v>S3_U1_FE_MDI-</v>
          </cell>
        </row>
        <row r="12729">
          <cell r="H12729" t="str">
            <v>3K56.7</v>
          </cell>
          <cell r="I12729" t="str">
            <v>S3_D1_FE_MDI-</v>
          </cell>
        </row>
        <row r="12730">
          <cell r="H12730" t="str">
            <v>3K56.1</v>
          </cell>
          <cell r="I12730" t="str">
            <v>SC_UDB056</v>
          </cell>
        </row>
        <row r="12731">
          <cell r="H12731" t="str">
            <v>3K56.5</v>
          </cell>
          <cell r="I12731" t="str">
            <v>SC_UDB056</v>
          </cell>
        </row>
        <row r="12732">
          <cell r="H12732" t="str">
            <v>3K56.8</v>
          </cell>
          <cell r="I12732" t="str">
            <v>VP5</v>
          </cell>
        </row>
        <row r="12733">
          <cell r="H12733" t="str">
            <v>3K57.10</v>
          </cell>
          <cell r="I12733" t="str">
            <v>S3_U2_FE_MDI+</v>
          </cell>
        </row>
        <row r="12734">
          <cell r="H12734" t="str">
            <v>3K57.6</v>
          </cell>
          <cell r="I12734" t="str">
            <v>S3_U2_FE_MDI-</v>
          </cell>
        </row>
        <row r="12735">
          <cell r="H12735" t="str">
            <v>3K57.3</v>
          </cell>
          <cell r="I12735" t="str">
            <v>DGND</v>
          </cell>
        </row>
        <row r="12736">
          <cell r="H12736" t="str">
            <v>3K57.2</v>
          </cell>
          <cell r="I12736" t="str">
            <v>S3_U3_FE_MDI+</v>
          </cell>
        </row>
        <row r="12737">
          <cell r="H12737" t="str">
            <v>3K57.9</v>
          </cell>
          <cell r="I12737" t="str">
            <v>SD3_FE_MDI_GIGADIG+</v>
          </cell>
        </row>
        <row r="12738">
          <cell r="H12738" t="str">
            <v>3K57.4</v>
          </cell>
          <cell r="I12738" t="str">
            <v>S3_U3_FE_MDI-</v>
          </cell>
        </row>
        <row r="12739">
          <cell r="H12739" t="str">
            <v>3K57.7</v>
          </cell>
          <cell r="I12739" t="str">
            <v>SD3_FE_MDI_GIGADIG-</v>
          </cell>
        </row>
        <row r="12740">
          <cell r="H12740" t="str">
            <v>3K57.1</v>
          </cell>
          <cell r="I12740" t="str">
            <v>SC_UDB057</v>
          </cell>
        </row>
        <row r="12741">
          <cell r="H12741" t="str">
            <v>3K57.5</v>
          </cell>
          <cell r="I12741" t="str">
            <v>SC_UDB057</v>
          </cell>
        </row>
        <row r="12742">
          <cell r="H12742" t="str">
            <v>3K57.8</v>
          </cell>
          <cell r="I12742" t="str">
            <v>VP5</v>
          </cell>
        </row>
        <row r="12743">
          <cell r="H12743" t="str">
            <v>3K58.10</v>
          </cell>
          <cell r="I12743" t="str">
            <v>S3_D1_FE_MDI+</v>
          </cell>
        </row>
        <row r="12744">
          <cell r="H12744" t="str">
            <v>3K58.6</v>
          </cell>
          <cell r="I12744" t="str">
            <v>S3_D1_FE_MDI-</v>
          </cell>
        </row>
        <row r="12745">
          <cell r="H12745" t="str">
            <v>3K58.3</v>
          </cell>
          <cell r="I12745" t="str">
            <v>DGND</v>
          </cell>
        </row>
        <row r="12746">
          <cell r="H12746" t="str">
            <v>3K58.2</v>
          </cell>
          <cell r="I12746" t="str">
            <v>S3_DCH_FE_MDI+</v>
          </cell>
        </row>
        <row r="12747">
          <cell r="H12747" t="str">
            <v>3K58.9</v>
          </cell>
          <cell r="I12747" t="str">
            <v>S3_CHR_FE_MDI+</v>
          </cell>
        </row>
        <row r="12748">
          <cell r="H12748" t="str">
            <v>3K58.4</v>
          </cell>
          <cell r="I12748" t="str">
            <v>S3_DCH_FE_MDI-</v>
          </cell>
        </row>
        <row r="12749">
          <cell r="H12749" t="str">
            <v>3K58.7</v>
          </cell>
          <cell r="I12749" t="str">
            <v>S3_CHR_FE_MDI-</v>
          </cell>
        </row>
        <row r="12750">
          <cell r="H12750" t="str">
            <v>3K58.1</v>
          </cell>
          <cell r="I12750" t="str">
            <v>SC_UDB058</v>
          </cell>
        </row>
        <row r="12751">
          <cell r="H12751" t="str">
            <v>3K58.5</v>
          </cell>
          <cell r="I12751" t="str">
            <v>SC_UDB058</v>
          </cell>
        </row>
        <row r="12752">
          <cell r="H12752" t="str">
            <v>3K58.8</v>
          </cell>
          <cell r="I12752" t="str">
            <v>VP5</v>
          </cell>
        </row>
        <row r="12753">
          <cell r="H12753" t="str">
            <v>3P1.GH1</v>
          </cell>
          <cell r="I12753">
            <v>0</v>
          </cell>
        </row>
        <row r="12754">
          <cell r="H12754" t="str">
            <v>3P1.GH2</v>
          </cell>
          <cell r="I12754">
            <v>0</v>
          </cell>
        </row>
        <row r="12755">
          <cell r="H12755" t="str">
            <v>3P1.GH3</v>
          </cell>
          <cell r="I12755">
            <v>0</v>
          </cell>
        </row>
        <row r="12756">
          <cell r="H12756" t="str">
            <v>3P1.GH4</v>
          </cell>
          <cell r="I12756">
            <v>0</v>
          </cell>
        </row>
        <row r="12757">
          <cell r="H12757" t="str">
            <v>3P3.GH1</v>
          </cell>
          <cell r="I12757">
            <v>0</v>
          </cell>
        </row>
        <row r="12758">
          <cell r="H12758" t="str">
            <v>3P3.GH2</v>
          </cell>
          <cell r="I12758">
            <v>0</v>
          </cell>
        </row>
        <row r="12759">
          <cell r="H12759" t="str">
            <v>3P3.GH3</v>
          </cell>
          <cell r="I12759">
            <v>0</v>
          </cell>
        </row>
        <row r="12760">
          <cell r="H12760" t="str">
            <v>3P3.GH4</v>
          </cell>
          <cell r="I12760">
            <v>0</v>
          </cell>
        </row>
        <row r="12761">
          <cell r="H12761" t="str">
            <v>3R20.1</v>
          </cell>
          <cell r="I12761" t="str">
            <v>S3_U6_VDD</v>
          </cell>
        </row>
        <row r="12762">
          <cell r="H12762" t="str">
            <v>3R20.2</v>
          </cell>
          <cell r="I12762" t="str">
            <v>VDD18_ATX</v>
          </cell>
        </row>
        <row r="12763">
          <cell r="H12763" t="str">
            <v>3R126.1</v>
          </cell>
          <cell r="I12763" t="str">
            <v>S3_CHR_FE_MDIX+</v>
          </cell>
        </row>
        <row r="12764">
          <cell r="H12764" t="str">
            <v>3R126.2</v>
          </cell>
          <cell r="I12764" t="str">
            <v>S3_CHR_FE_MDIX-</v>
          </cell>
        </row>
        <row r="12765">
          <cell r="H12765" t="str">
            <v>3R130.1</v>
          </cell>
          <cell r="I12765" t="str">
            <v>S3_CHR_FE_MDI+</v>
          </cell>
        </row>
        <row r="12766">
          <cell r="H12766" t="str">
            <v>3R130.2</v>
          </cell>
          <cell r="I12766" t="str">
            <v>S3_CHR_FE_MDI-</v>
          </cell>
        </row>
        <row r="12767">
          <cell r="H12767" t="str">
            <v>3R133.1</v>
          </cell>
          <cell r="I12767" t="str">
            <v>S3_MCT2</v>
          </cell>
        </row>
        <row r="12768">
          <cell r="H12768" t="str">
            <v>3R133.2</v>
          </cell>
          <cell r="I12768" t="str">
            <v>S3_MCT_RC</v>
          </cell>
        </row>
        <row r="12769">
          <cell r="H12769" t="str">
            <v>3R134.1</v>
          </cell>
          <cell r="I12769" t="str">
            <v>S3_MCT1</v>
          </cell>
        </row>
        <row r="12770">
          <cell r="H12770" t="str">
            <v>3R134.2</v>
          </cell>
          <cell r="I12770" t="str">
            <v>S3_MCT_RC</v>
          </cell>
        </row>
        <row r="12771">
          <cell r="H12771" t="str">
            <v>3R135.1</v>
          </cell>
          <cell r="I12771" t="str">
            <v>SG3_MCT1</v>
          </cell>
        </row>
        <row r="12772">
          <cell r="H12772" t="str">
            <v>3R135.2</v>
          </cell>
          <cell r="I12772" t="str">
            <v>SG3_MCT_RC</v>
          </cell>
        </row>
        <row r="12773">
          <cell r="H12773" t="str">
            <v>3R136.1</v>
          </cell>
          <cell r="I12773" t="str">
            <v>SG3_MCT2</v>
          </cell>
        </row>
        <row r="12774">
          <cell r="H12774" t="str">
            <v>3R136.2</v>
          </cell>
          <cell r="I12774" t="str">
            <v>SG3_MCT_RC</v>
          </cell>
        </row>
        <row r="12775">
          <cell r="H12775" t="str">
            <v>3R137.1</v>
          </cell>
          <cell r="I12775" t="str">
            <v>S3_U6_VDD</v>
          </cell>
        </row>
        <row r="12776">
          <cell r="H12776" t="str">
            <v>3R137.2</v>
          </cell>
          <cell r="I12776" t="str">
            <v>S3_H_SW_CTRL</v>
          </cell>
        </row>
        <row r="12777">
          <cell r="H12777" t="str">
            <v>3R138.1</v>
          </cell>
          <cell r="I12777" t="str">
            <v>DGND</v>
          </cell>
        </row>
        <row r="12778">
          <cell r="H12778" t="str">
            <v>3R138.2</v>
          </cell>
          <cell r="I12778" t="str">
            <v>S3_L_SW_CTRL</v>
          </cell>
        </row>
        <row r="12779">
          <cell r="H12779" t="str">
            <v>3T12.2</v>
          </cell>
          <cell r="I12779" t="str">
            <v>S3_MCT1</v>
          </cell>
        </row>
        <row r="12780">
          <cell r="H12780" t="str">
            <v>3T12.7</v>
          </cell>
          <cell r="I12780" t="str">
            <v>S3_MCT2</v>
          </cell>
        </row>
        <row r="12781">
          <cell r="H12781" t="str">
            <v>3T12.1</v>
          </cell>
          <cell r="I12781" t="str">
            <v>S3_U2_FE_MDIX+</v>
          </cell>
        </row>
        <row r="12782">
          <cell r="H12782" t="str">
            <v>3T12.3</v>
          </cell>
          <cell r="I12782" t="str">
            <v>S3_U2_FE_MDIX-</v>
          </cell>
        </row>
        <row r="12783">
          <cell r="H12783" t="str">
            <v>3T12.6</v>
          </cell>
          <cell r="I12783" t="str">
            <v>S3_U2_FE_MDI+</v>
          </cell>
        </row>
        <row r="12784">
          <cell r="H12784" t="str">
            <v>3T12.8</v>
          </cell>
          <cell r="I12784" t="str">
            <v>S3_U2_FE_MDI-</v>
          </cell>
        </row>
        <row r="12785">
          <cell r="H12785" t="str">
            <v>3T12.4</v>
          </cell>
          <cell r="I12785">
            <v>0</v>
          </cell>
        </row>
        <row r="12786">
          <cell r="H12786" t="str">
            <v>3T12.5</v>
          </cell>
          <cell r="I12786">
            <v>0</v>
          </cell>
        </row>
        <row r="12787">
          <cell r="H12787" t="str">
            <v>3T12.12</v>
          </cell>
          <cell r="I12787">
            <v>0</v>
          </cell>
        </row>
        <row r="12788">
          <cell r="H12788" t="str">
            <v>3T12.13</v>
          </cell>
          <cell r="I12788">
            <v>0</v>
          </cell>
        </row>
        <row r="12789">
          <cell r="H12789" t="str">
            <v>3T12.15</v>
          </cell>
          <cell r="I12789" t="str">
            <v>S3_TCT</v>
          </cell>
        </row>
        <row r="12790">
          <cell r="H12790" t="str">
            <v>3T12.10</v>
          </cell>
          <cell r="I12790" t="str">
            <v>S3_TCT</v>
          </cell>
        </row>
        <row r="12791">
          <cell r="H12791" t="str">
            <v>3T12.16</v>
          </cell>
          <cell r="I12791" t="str">
            <v>S3_U1_FE_MDIX+</v>
          </cell>
        </row>
        <row r="12792">
          <cell r="H12792" t="str">
            <v>3T12.14</v>
          </cell>
          <cell r="I12792" t="str">
            <v>S3_U1_FE_MDIX-</v>
          </cell>
        </row>
        <row r="12793">
          <cell r="H12793" t="str">
            <v>3T12.11</v>
          </cell>
          <cell r="I12793" t="str">
            <v>S3_U1_FE_MDI+</v>
          </cell>
        </row>
        <row r="12794">
          <cell r="H12794" t="str">
            <v>3T12.9</v>
          </cell>
          <cell r="I12794" t="str">
            <v>S3_U1_FE_MDI-</v>
          </cell>
        </row>
        <row r="12795">
          <cell r="H12795" t="str">
            <v>3T13.2</v>
          </cell>
          <cell r="I12795" t="str">
            <v>SG3_MCT1</v>
          </cell>
        </row>
        <row r="12796">
          <cell r="H12796" t="str">
            <v>3T13.7</v>
          </cell>
          <cell r="I12796" t="str">
            <v>SG3_MCT2</v>
          </cell>
        </row>
        <row r="12797">
          <cell r="H12797" t="str">
            <v>3T13.1</v>
          </cell>
          <cell r="I12797" t="str">
            <v>SG3_U2_FE_MDIX+</v>
          </cell>
        </row>
        <row r="12798">
          <cell r="H12798" t="str">
            <v>3T13.3</v>
          </cell>
          <cell r="I12798" t="str">
            <v>SG3_U2_FE_MDIX-</v>
          </cell>
        </row>
        <row r="12799">
          <cell r="H12799" t="str">
            <v>3T13.6</v>
          </cell>
          <cell r="I12799" t="str">
            <v>SG3_U2_FE_MDI+</v>
          </cell>
        </row>
        <row r="12800">
          <cell r="H12800" t="str">
            <v>3T13.8</v>
          </cell>
          <cell r="I12800" t="str">
            <v>SG3_U2_FE_MDI-</v>
          </cell>
        </row>
        <row r="12801">
          <cell r="H12801" t="str">
            <v>3T13.4</v>
          </cell>
          <cell r="I12801">
            <v>0</v>
          </cell>
        </row>
        <row r="12802">
          <cell r="H12802" t="str">
            <v>3T13.5</v>
          </cell>
          <cell r="I12802">
            <v>0</v>
          </cell>
        </row>
        <row r="12803">
          <cell r="H12803" t="str">
            <v>3T13.12</v>
          </cell>
          <cell r="I12803">
            <v>0</v>
          </cell>
        </row>
        <row r="12804">
          <cell r="H12804" t="str">
            <v>3T13.13</v>
          </cell>
          <cell r="I12804">
            <v>0</v>
          </cell>
        </row>
        <row r="12805">
          <cell r="H12805" t="str">
            <v>3T13.15</v>
          </cell>
          <cell r="I12805" t="str">
            <v>SG3_TCT</v>
          </cell>
        </row>
        <row r="12806">
          <cell r="H12806" t="str">
            <v>3T13.10</v>
          </cell>
          <cell r="I12806" t="str">
            <v>SG3_TCT</v>
          </cell>
        </row>
        <row r="12807">
          <cell r="H12807" t="str">
            <v>3T13.16</v>
          </cell>
          <cell r="I12807" t="str">
            <v>SG3_U1_FE_MDIX+</v>
          </cell>
        </row>
        <row r="12808">
          <cell r="H12808" t="str">
            <v>3T13.14</v>
          </cell>
          <cell r="I12808" t="str">
            <v>SG3_U1_FE_MDIX-</v>
          </cell>
        </row>
        <row r="12809">
          <cell r="H12809" t="str">
            <v>3T13.11</v>
          </cell>
          <cell r="I12809" t="str">
            <v>SG3_U1_FE_MDI+</v>
          </cell>
        </row>
        <row r="12810">
          <cell r="H12810" t="str">
            <v>3T13.9</v>
          </cell>
          <cell r="I12810" t="str">
            <v>SG3_U1_FE_MDI-</v>
          </cell>
        </row>
        <row r="12811">
          <cell r="H12811" t="str">
            <v>3U6.61</v>
          </cell>
          <cell r="I12811" t="str">
            <v>S3_U4_FE_MDIX+</v>
          </cell>
        </row>
        <row r="12812">
          <cell r="H12812" t="str">
            <v>3U6.59</v>
          </cell>
          <cell r="I12812" t="str">
            <v>S3_LB_FE_MDIX+</v>
          </cell>
        </row>
        <row r="12813">
          <cell r="H12813" t="str">
            <v>3U6.60</v>
          </cell>
          <cell r="I12813" t="str">
            <v>S3_U4_FE_MDIX-</v>
          </cell>
        </row>
        <row r="12814">
          <cell r="H12814" t="str">
            <v>3U6.58</v>
          </cell>
          <cell r="I12814" t="str">
            <v>S3_LB_FE_MDIX-</v>
          </cell>
        </row>
        <row r="12815">
          <cell r="H12815" t="str">
            <v>3U6.55</v>
          </cell>
          <cell r="I12815" t="str">
            <v>S3_U4_FE_MDI+</v>
          </cell>
        </row>
        <row r="12816">
          <cell r="H12816" t="str">
            <v>3U6.53</v>
          </cell>
          <cell r="I12816" t="str">
            <v>S3_LB_FE_MDI+</v>
          </cell>
        </row>
        <row r="12817">
          <cell r="H12817" t="str">
            <v>3U6.54</v>
          </cell>
          <cell r="I12817" t="str">
            <v>S3_U4_FE_MDI-</v>
          </cell>
        </row>
        <row r="12818">
          <cell r="H12818" t="str">
            <v>3U6.52</v>
          </cell>
          <cell r="I12818" t="str">
            <v>S3_LB_FE_MDI-</v>
          </cell>
        </row>
        <row r="12819">
          <cell r="H12819" t="str">
            <v>3U6.49</v>
          </cell>
          <cell r="I12819">
            <v>0</v>
          </cell>
        </row>
        <row r="12820">
          <cell r="H12820" t="str">
            <v>3U6.47</v>
          </cell>
          <cell r="I12820">
            <v>0</v>
          </cell>
        </row>
        <row r="12821">
          <cell r="H12821" t="str">
            <v>3U6.48</v>
          </cell>
          <cell r="I12821">
            <v>0</v>
          </cell>
        </row>
        <row r="12822">
          <cell r="H12822" t="str">
            <v>3U6.46</v>
          </cell>
          <cell r="I12822">
            <v>0</v>
          </cell>
        </row>
        <row r="12823">
          <cell r="H12823" t="str">
            <v>3U6.45</v>
          </cell>
          <cell r="I12823" t="str">
            <v>SG3_U3_FE_MDIX+</v>
          </cell>
        </row>
        <row r="12824">
          <cell r="H12824" t="str">
            <v>3U6.43</v>
          </cell>
          <cell r="I12824" t="str">
            <v>S3_LB_FE_MDI+</v>
          </cell>
        </row>
        <row r="12825">
          <cell r="H12825" t="str">
            <v>3U6.44</v>
          </cell>
          <cell r="I12825" t="str">
            <v>SG3_U3_FE_MDIX-</v>
          </cell>
        </row>
        <row r="12826">
          <cell r="H12826" t="str">
            <v>3U6.42</v>
          </cell>
          <cell r="I12826" t="str">
            <v>S3_LB_FE_MDI-</v>
          </cell>
        </row>
        <row r="12827">
          <cell r="H12827" t="str">
            <v>3U6.39</v>
          </cell>
          <cell r="I12827" t="str">
            <v>SG3_U3_FE_MDI+</v>
          </cell>
        </row>
        <row r="12828">
          <cell r="H12828" t="str">
            <v>3U6.37</v>
          </cell>
          <cell r="I12828" t="str">
            <v>S3_LB_FE_MDIX+</v>
          </cell>
        </row>
        <row r="12829">
          <cell r="H12829" t="str">
            <v>3U6.38</v>
          </cell>
          <cell r="I12829" t="str">
            <v>SG3_U3_FE_MDI-</v>
          </cell>
        </row>
        <row r="12830">
          <cell r="H12830" t="str">
            <v>3U6.36</v>
          </cell>
          <cell r="I12830" t="str">
            <v>S3_LB_FE_MDIX-</v>
          </cell>
        </row>
        <row r="12831">
          <cell r="H12831" t="str">
            <v>3U6.6</v>
          </cell>
          <cell r="I12831" t="str">
            <v>S3_U3_FE_MDIX+</v>
          </cell>
        </row>
        <row r="12832">
          <cell r="H12832" t="str">
            <v>3U6.7</v>
          </cell>
          <cell r="I12832" t="str">
            <v>S3_U3_FE_MDIX-</v>
          </cell>
        </row>
        <row r="12833">
          <cell r="H12833" t="str">
            <v>3U6.12</v>
          </cell>
          <cell r="I12833" t="str">
            <v>S3_U3_FE_MDI+</v>
          </cell>
        </row>
        <row r="12834">
          <cell r="H12834" t="str">
            <v>3U6.13</v>
          </cell>
          <cell r="I12834" t="str">
            <v>S3_U3_FE_MDI-</v>
          </cell>
        </row>
        <row r="12835">
          <cell r="H12835" t="str">
            <v>3U6.18</v>
          </cell>
          <cell r="I12835">
            <v>0</v>
          </cell>
        </row>
        <row r="12836">
          <cell r="H12836" t="str">
            <v>3U6.19</v>
          </cell>
          <cell r="I12836">
            <v>0</v>
          </cell>
        </row>
        <row r="12837">
          <cell r="H12837" t="str">
            <v>3U6.21</v>
          </cell>
          <cell r="I12837" t="str">
            <v>SG3_U2_FE_MDIX+</v>
          </cell>
        </row>
        <row r="12838">
          <cell r="H12838" t="str">
            <v>3U6.22</v>
          </cell>
          <cell r="I12838" t="str">
            <v>SG3_U2_FE_MDIX-</v>
          </cell>
        </row>
        <row r="12839">
          <cell r="H12839" t="str">
            <v>3U6.27</v>
          </cell>
          <cell r="I12839" t="str">
            <v>SG3_U2_FE_MDI+</v>
          </cell>
        </row>
        <row r="12840">
          <cell r="H12840" t="str">
            <v>3U6.28</v>
          </cell>
          <cell r="I12840" t="str">
            <v>SG3_U2_FE_MDI-</v>
          </cell>
        </row>
        <row r="12841">
          <cell r="H12841" t="str">
            <v>3U6.1</v>
          </cell>
          <cell r="I12841" t="str">
            <v>DGND</v>
          </cell>
        </row>
        <row r="12842">
          <cell r="H12842" t="str">
            <v>3U6.3</v>
          </cell>
          <cell r="I12842" t="str">
            <v>DGND</v>
          </cell>
        </row>
        <row r="12843">
          <cell r="H12843" t="str">
            <v>3U6.4</v>
          </cell>
          <cell r="I12843" t="str">
            <v>DGND</v>
          </cell>
        </row>
        <row r="12844">
          <cell r="H12844" t="str">
            <v>3U6.5</v>
          </cell>
          <cell r="I12844" t="str">
            <v>DGND</v>
          </cell>
        </row>
        <row r="12845">
          <cell r="H12845" t="str">
            <v>3U6.9</v>
          </cell>
          <cell r="I12845" t="str">
            <v>DGND</v>
          </cell>
        </row>
        <row r="12846">
          <cell r="H12846" t="str">
            <v>3U6.14</v>
          </cell>
          <cell r="I12846" t="str">
            <v>DGND</v>
          </cell>
        </row>
        <row r="12847">
          <cell r="H12847" t="str">
            <v>3U6.17</v>
          </cell>
          <cell r="I12847" t="str">
            <v>DGND</v>
          </cell>
        </row>
        <row r="12848">
          <cell r="H12848" t="str">
            <v>3U6.23</v>
          </cell>
          <cell r="I12848" t="str">
            <v>DGND</v>
          </cell>
        </row>
        <row r="12849">
          <cell r="H12849" t="str">
            <v>3U6.29</v>
          </cell>
          <cell r="I12849" t="str">
            <v>DGND</v>
          </cell>
        </row>
        <row r="12850">
          <cell r="H12850" t="str">
            <v>3U6.30</v>
          </cell>
          <cell r="I12850" t="str">
            <v>DGND</v>
          </cell>
        </row>
        <row r="12851">
          <cell r="H12851" t="str">
            <v>3U6.32</v>
          </cell>
          <cell r="I12851" t="str">
            <v>DGND</v>
          </cell>
        </row>
        <row r="12852">
          <cell r="H12852" t="str">
            <v>3U6.34</v>
          </cell>
          <cell r="I12852" t="str">
            <v>DGND</v>
          </cell>
        </row>
        <row r="12853">
          <cell r="H12853" t="str">
            <v>3U6.35</v>
          </cell>
          <cell r="I12853" t="str">
            <v>DGND</v>
          </cell>
        </row>
        <row r="12854">
          <cell r="H12854" t="str">
            <v>3U6.41</v>
          </cell>
          <cell r="I12854" t="str">
            <v>DGND</v>
          </cell>
        </row>
        <row r="12855">
          <cell r="H12855" t="str">
            <v>3U6.50</v>
          </cell>
          <cell r="I12855" t="str">
            <v>DGND</v>
          </cell>
        </row>
        <row r="12856">
          <cell r="H12856" t="str">
            <v>3U6.51</v>
          </cell>
          <cell r="I12856" t="str">
            <v>DGND</v>
          </cell>
        </row>
        <row r="12857">
          <cell r="H12857" t="str">
            <v>3U6.57</v>
          </cell>
          <cell r="I12857" t="str">
            <v>DGND</v>
          </cell>
        </row>
        <row r="12858">
          <cell r="H12858" t="str">
            <v>3U6.62</v>
          </cell>
          <cell r="I12858" t="str">
            <v>DGND</v>
          </cell>
        </row>
        <row r="12859">
          <cell r="H12859" t="str">
            <v>3U6.63</v>
          </cell>
          <cell r="I12859" t="str">
            <v>DGND</v>
          </cell>
        </row>
        <row r="12860">
          <cell r="H12860" t="str">
            <v>3U6.10</v>
          </cell>
          <cell r="I12860" t="str">
            <v>S3_HSD093</v>
          </cell>
        </row>
        <row r="12861">
          <cell r="H12861" t="str">
            <v>3U6.25</v>
          </cell>
          <cell r="I12861" t="str">
            <v>S3_HSD093</v>
          </cell>
        </row>
        <row r="12862">
          <cell r="H12862" t="str">
            <v>3U6.2</v>
          </cell>
          <cell r="I12862" t="str">
            <v>S3_U6_VDD</v>
          </cell>
        </row>
        <row r="12863">
          <cell r="H12863" t="str">
            <v>3U6.8</v>
          </cell>
          <cell r="I12863" t="str">
            <v>S3_U6_VDD</v>
          </cell>
        </row>
        <row r="12864">
          <cell r="H12864" t="str">
            <v>3U6.11</v>
          </cell>
          <cell r="I12864" t="str">
            <v>S3_U6_VDD</v>
          </cell>
        </row>
        <row r="12865">
          <cell r="H12865" t="str">
            <v>3U6.15</v>
          </cell>
          <cell r="I12865" t="str">
            <v>S3_U6_VDD</v>
          </cell>
        </row>
        <row r="12866">
          <cell r="H12866" t="str">
            <v>3U6.16</v>
          </cell>
          <cell r="I12866" t="str">
            <v>S3_U6_VDD</v>
          </cell>
        </row>
        <row r="12867">
          <cell r="H12867" t="str">
            <v>3U6.20</v>
          </cell>
          <cell r="I12867" t="str">
            <v>S3_U6_VDD</v>
          </cell>
        </row>
        <row r="12868">
          <cell r="H12868" t="str">
            <v>3U6.24</v>
          </cell>
          <cell r="I12868" t="str">
            <v>S3_U6_VDD</v>
          </cell>
        </row>
        <row r="12869">
          <cell r="H12869" t="str">
            <v>3U6.26</v>
          </cell>
          <cell r="I12869" t="str">
            <v>S3_U6_VDD</v>
          </cell>
        </row>
        <row r="12870">
          <cell r="H12870" t="str">
            <v>3U6.31</v>
          </cell>
          <cell r="I12870" t="str">
            <v>S3_U6_VDD</v>
          </cell>
        </row>
        <row r="12871">
          <cell r="H12871" t="str">
            <v>3U6.33</v>
          </cell>
          <cell r="I12871" t="str">
            <v>S3_U6_VDD</v>
          </cell>
        </row>
        <row r="12872">
          <cell r="H12872" t="str">
            <v>3U6.40</v>
          </cell>
          <cell r="I12872" t="str">
            <v>S3_U6_VDD</v>
          </cell>
        </row>
        <row r="12873">
          <cell r="H12873" t="str">
            <v>3U6.56</v>
          </cell>
          <cell r="I12873" t="str">
            <v>S3_U6_VDD</v>
          </cell>
        </row>
        <row r="12874">
          <cell r="H12874" t="str">
            <v>3U6.64</v>
          </cell>
          <cell r="I12874" t="str">
            <v>S3_U6_VDD</v>
          </cell>
        </row>
        <row r="12875">
          <cell r="H12875" t="str">
            <v>S3_SW_CTRL.1</v>
          </cell>
          <cell r="I12875" t="str">
            <v>S3_H_SW_CTRL</v>
          </cell>
        </row>
        <row r="12876">
          <cell r="H12876" t="str">
            <v>S3_SW_CTRL.2</v>
          </cell>
          <cell r="I12876" t="str">
            <v>S3_HSD093</v>
          </cell>
        </row>
        <row r="12877">
          <cell r="H12877" t="str">
            <v>S3_SW_CTRL.3</v>
          </cell>
          <cell r="I12877" t="str">
            <v>S3_L_SW_CTRL</v>
          </cell>
        </row>
        <row r="12878">
          <cell r="H12878" t="str">
            <v>SITE3.B7</v>
          </cell>
          <cell r="I12878" t="str">
            <v>S3_FE_MDI-</v>
          </cell>
        </row>
        <row r="12879">
          <cell r="H12879" t="str">
            <v>SITE3.A6</v>
          </cell>
          <cell r="I12879" t="str">
            <v>S3_FE_MDIX-</v>
          </cell>
        </row>
        <row r="12880">
          <cell r="H12880" t="str">
            <v>SITE3.B8</v>
          </cell>
          <cell r="I12880" t="str">
            <v>S3_FE_MDI+</v>
          </cell>
        </row>
        <row r="12881">
          <cell r="H12881" t="str">
            <v>SITE3.A7</v>
          </cell>
          <cell r="I12881" t="str">
            <v>S3_FE_MDIX+</v>
          </cell>
        </row>
        <row r="12882">
          <cell r="H12882" t="str">
            <v>3K180.10</v>
          </cell>
          <cell r="I12882" t="str">
            <v>S3_R_P0_TXEN</v>
          </cell>
        </row>
        <row r="12883">
          <cell r="H12883" t="str">
            <v>3K180.6</v>
          </cell>
          <cell r="I12883" t="str">
            <v>S3_R_P0_TXD0</v>
          </cell>
        </row>
        <row r="12884">
          <cell r="H12884" t="str">
            <v>3K180.3</v>
          </cell>
          <cell r="I12884" t="str">
            <v>DGND</v>
          </cell>
        </row>
        <row r="12885">
          <cell r="H12885" t="str">
            <v>3K180.2</v>
          </cell>
          <cell r="I12885" t="str">
            <v>S3_SCANA_HSD212</v>
          </cell>
        </row>
        <row r="12886">
          <cell r="H12886" t="str">
            <v>3K180.9</v>
          </cell>
          <cell r="I12886" t="str">
            <v>SG3_P0_RXDV</v>
          </cell>
        </row>
        <row r="12887">
          <cell r="H12887" t="str">
            <v>3K180.4</v>
          </cell>
          <cell r="I12887" t="str">
            <v>S3_SCANA_HSD213</v>
          </cell>
        </row>
        <row r="12888">
          <cell r="H12888" t="str">
            <v>3K180.7</v>
          </cell>
          <cell r="I12888" t="str">
            <v>S3_1_P0_TXD0</v>
          </cell>
        </row>
        <row r="12889">
          <cell r="H12889" t="str">
            <v>3K180.1</v>
          </cell>
          <cell r="I12889" t="str">
            <v>S3_K180</v>
          </cell>
        </row>
        <row r="12890">
          <cell r="H12890" t="str">
            <v>3K180.5</v>
          </cell>
          <cell r="I12890" t="str">
            <v>S3_K180</v>
          </cell>
        </row>
        <row r="12891">
          <cell r="H12891" t="str">
            <v>3K180.8</v>
          </cell>
          <cell r="I12891" t="str">
            <v>VP5</v>
          </cell>
        </row>
        <row r="12892">
          <cell r="H12892" t="str">
            <v>3K181.10</v>
          </cell>
          <cell r="I12892" t="str">
            <v>S3_R_P0_TXD1</v>
          </cell>
        </row>
        <row r="12893">
          <cell r="H12893" t="str">
            <v>3K181.6</v>
          </cell>
          <cell r="I12893" t="str">
            <v>S3_R_P0_TXC</v>
          </cell>
        </row>
        <row r="12894">
          <cell r="H12894" t="str">
            <v>3K181.3</v>
          </cell>
          <cell r="I12894" t="str">
            <v>DGND</v>
          </cell>
        </row>
        <row r="12895">
          <cell r="H12895" t="str">
            <v>3K181.2</v>
          </cell>
          <cell r="I12895" t="str">
            <v>S3_SCANA_HSD214</v>
          </cell>
        </row>
        <row r="12896">
          <cell r="H12896" t="str">
            <v>3K181.9</v>
          </cell>
          <cell r="I12896" t="str">
            <v>S3_1_P0_TXD1</v>
          </cell>
        </row>
        <row r="12897">
          <cell r="H12897" t="str">
            <v>3K181.4</v>
          </cell>
          <cell r="I12897" t="str">
            <v>S3_SCANA_HSD215</v>
          </cell>
        </row>
        <row r="12898">
          <cell r="H12898" t="str">
            <v>3K181.7</v>
          </cell>
          <cell r="I12898" t="str">
            <v>S3_1_P0_TXC</v>
          </cell>
        </row>
        <row r="12899">
          <cell r="H12899" t="str">
            <v>3K181.1</v>
          </cell>
          <cell r="I12899" t="str">
            <v>S3_K181</v>
          </cell>
        </row>
        <row r="12900">
          <cell r="H12900" t="str">
            <v>3K181.5</v>
          </cell>
          <cell r="I12900" t="str">
            <v>S3_K181</v>
          </cell>
        </row>
        <row r="12901">
          <cell r="H12901" t="str">
            <v>3K181.8</v>
          </cell>
          <cell r="I12901" t="str">
            <v>VP5</v>
          </cell>
        </row>
        <row r="12902">
          <cell r="H12902" t="str">
            <v>3K182.10</v>
          </cell>
          <cell r="I12902" t="str">
            <v>S3_R_P0_TXD2</v>
          </cell>
        </row>
        <row r="12903">
          <cell r="H12903" t="str">
            <v>3K182.6</v>
          </cell>
          <cell r="I12903" t="str">
            <v>S3_R_P0_RXD0</v>
          </cell>
        </row>
        <row r="12904">
          <cell r="H12904" t="str">
            <v>3K182.3</v>
          </cell>
          <cell r="I12904" t="str">
            <v>DGND</v>
          </cell>
        </row>
        <row r="12905">
          <cell r="H12905" t="str">
            <v>3K182.2</v>
          </cell>
          <cell r="I12905" t="str">
            <v>S3_SCANA_HSD216</v>
          </cell>
        </row>
        <row r="12906">
          <cell r="H12906" t="str">
            <v>3K182.9</v>
          </cell>
          <cell r="I12906" t="str">
            <v>S3_1_P0_TXD2</v>
          </cell>
        </row>
        <row r="12907">
          <cell r="H12907" t="str">
            <v>3K182.4</v>
          </cell>
          <cell r="I12907" t="str">
            <v>S3_SCANA_HSD217</v>
          </cell>
        </row>
        <row r="12908">
          <cell r="H12908" t="str">
            <v>3K182.7</v>
          </cell>
          <cell r="I12908" t="str">
            <v>SG3_P0_TXD0</v>
          </cell>
        </row>
        <row r="12909">
          <cell r="H12909" t="str">
            <v>3K182.1</v>
          </cell>
          <cell r="I12909" t="str">
            <v>S3_K182</v>
          </cell>
        </row>
        <row r="12910">
          <cell r="H12910" t="str">
            <v>3K182.5</v>
          </cell>
          <cell r="I12910" t="str">
            <v>S3_K182</v>
          </cell>
        </row>
        <row r="12911">
          <cell r="H12911" t="str">
            <v>3K182.8</v>
          </cell>
          <cell r="I12911" t="str">
            <v>VP5</v>
          </cell>
        </row>
        <row r="12912">
          <cell r="H12912" t="str">
            <v>3K183.10</v>
          </cell>
          <cell r="I12912" t="str">
            <v>S3_R_P0_TXD3</v>
          </cell>
        </row>
        <row r="12913">
          <cell r="H12913" t="str">
            <v>3K183.6</v>
          </cell>
          <cell r="I12913" t="str">
            <v>S3_R_P0_RXER</v>
          </cell>
        </row>
        <row r="12914">
          <cell r="H12914" t="str">
            <v>3K183.3</v>
          </cell>
          <cell r="I12914" t="str">
            <v>DGND</v>
          </cell>
        </row>
        <row r="12915">
          <cell r="H12915" t="str">
            <v>3K183.2</v>
          </cell>
          <cell r="I12915" t="str">
            <v>S3_SCANA_HSD218</v>
          </cell>
        </row>
        <row r="12916">
          <cell r="H12916" t="str">
            <v>3K183.9</v>
          </cell>
          <cell r="I12916" t="str">
            <v>S3_1_P0_TXD3</v>
          </cell>
        </row>
        <row r="12917">
          <cell r="H12917" t="str">
            <v>3K183.4</v>
          </cell>
          <cell r="I12917" t="str">
            <v>S3_SCAND_HSD219</v>
          </cell>
        </row>
        <row r="12918">
          <cell r="H12918" t="str">
            <v>3K183.7</v>
          </cell>
          <cell r="I12918" t="str">
            <v>DGND</v>
          </cell>
        </row>
        <row r="12919">
          <cell r="H12919" t="str">
            <v>3K183.1</v>
          </cell>
          <cell r="I12919" t="str">
            <v>S3_K183</v>
          </cell>
        </row>
        <row r="12920">
          <cell r="H12920" t="str">
            <v>3K183.5</v>
          </cell>
          <cell r="I12920" t="str">
            <v>S3_K183</v>
          </cell>
        </row>
        <row r="12921">
          <cell r="H12921" t="str">
            <v>3K183.8</v>
          </cell>
          <cell r="I12921" t="str">
            <v>VP5</v>
          </cell>
        </row>
        <row r="12922">
          <cell r="H12922" t="str">
            <v>3K229.10</v>
          </cell>
          <cell r="I12922" t="str">
            <v>S3_1_P0_TXD0</v>
          </cell>
        </row>
        <row r="12923">
          <cell r="H12923" t="str">
            <v>3K229.6</v>
          </cell>
          <cell r="I12923" t="str">
            <v>S3_1_P0_TXD1</v>
          </cell>
        </row>
        <row r="12924">
          <cell r="H12924" t="str">
            <v>3K229.3</v>
          </cell>
          <cell r="I12924" t="str">
            <v>DGND</v>
          </cell>
        </row>
        <row r="12925">
          <cell r="H12925" t="str">
            <v>3K229.2</v>
          </cell>
          <cell r="I12925" t="str">
            <v>SD3_P0_TXD0_DSP</v>
          </cell>
        </row>
        <row r="12926">
          <cell r="H12926" t="str">
            <v>3K229.9</v>
          </cell>
          <cell r="I12926" t="str">
            <v>SG3_P0_RXD0</v>
          </cell>
        </row>
        <row r="12927">
          <cell r="H12927" t="str">
            <v>3K229.4</v>
          </cell>
          <cell r="I12927" t="str">
            <v>SD3_P0_TXD1_DSP</v>
          </cell>
        </row>
        <row r="12928">
          <cell r="H12928" t="str">
            <v>3K229.7</v>
          </cell>
          <cell r="I12928" t="str">
            <v>SG3_P0_RXD1</v>
          </cell>
        </row>
        <row r="12929">
          <cell r="H12929" t="str">
            <v>3K229.1</v>
          </cell>
          <cell r="I12929" t="str">
            <v>S3_RGMII_CBIT</v>
          </cell>
        </row>
        <row r="12930">
          <cell r="H12930" t="str">
            <v>3K229.5</v>
          </cell>
          <cell r="I12930" t="str">
            <v>S3_RGMII_CBIT</v>
          </cell>
        </row>
        <row r="12931">
          <cell r="H12931" t="str">
            <v>3K229.8</v>
          </cell>
          <cell r="I12931" t="str">
            <v>VP5</v>
          </cell>
        </row>
        <row r="12932">
          <cell r="H12932" t="str">
            <v>3K230.10</v>
          </cell>
          <cell r="I12932" t="str">
            <v>S3_1_P0_TXC</v>
          </cell>
        </row>
        <row r="12933">
          <cell r="H12933" t="str">
            <v>3K230.6</v>
          </cell>
          <cell r="I12933" t="str">
            <v>S3_1_P0_TXD2</v>
          </cell>
        </row>
        <row r="12934">
          <cell r="H12934" t="str">
            <v>3K230.3</v>
          </cell>
          <cell r="I12934" t="str">
            <v>DGND</v>
          </cell>
        </row>
        <row r="12935">
          <cell r="H12935" t="str">
            <v>3K230.2</v>
          </cell>
          <cell r="I12935" t="str">
            <v>SD3_P0_TXC_DSP</v>
          </cell>
        </row>
        <row r="12936">
          <cell r="H12936" t="str">
            <v>3K230.9</v>
          </cell>
          <cell r="I12936" t="str">
            <v>SG3_P0_RXC</v>
          </cell>
        </row>
        <row r="12937">
          <cell r="H12937" t="str">
            <v>3K230.4</v>
          </cell>
          <cell r="I12937" t="str">
            <v>SD3_P0_TXD2_DSP</v>
          </cell>
        </row>
        <row r="12938">
          <cell r="H12938" t="str">
            <v>3K230.7</v>
          </cell>
          <cell r="I12938" t="str">
            <v>SG3_P0_RXD2</v>
          </cell>
        </row>
        <row r="12939">
          <cell r="H12939" t="str">
            <v>3K230.1</v>
          </cell>
          <cell r="I12939" t="str">
            <v>S3_RGMII_CBIT</v>
          </cell>
        </row>
        <row r="12940">
          <cell r="H12940" t="str">
            <v>3K230.5</v>
          </cell>
          <cell r="I12940" t="str">
            <v>S3_RGMII_CBIT</v>
          </cell>
        </row>
        <row r="12941">
          <cell r="H12941" t="str">
            <v>3K230.8</v>
          </cell>
          <cell r="I12941" t="str">
            <v>VP5</v>
          </cell>
        </row>
        <row r="12942">
          <cell r="H12942" t="str">
            <v>3K231.10</v>
          </cell>
          <cell r="I12942" t="str">
            <v>S3_1_P0_TXD3</v>
          </cell>
        </row>
        <row r="12943">
          <cell r="H12943" t="str">
            <v>3K231.6</v>
          </cell>
          <cell r="I12943" t="str">
            <v>S3_R_P0_RXD1</v>
          </cell>
        </row>
        <row r="12944">
          <cell r="H12944" t="str">
            <v>3K231.3</v>
          </cell>
          <cell r="I12944" t="str">
            <v>DGND</v>
          </cell>
        </row>
        <row r="12945">
          <cell r="H12945" t="str">
            <v>3K231.2</v>
          </cell>
          <cell r="I12945" t="str">
            <v>SD3_P0_TXD3_DSP</v>
          </cell>
        </row>
        <row r="12946">
          <cell r="H12946" t="str">
            <v>3K231.9</v>
          </cell>
          <cell r="I12946" t="str">
            <v>SG3_P0_RXD3</v>
          </cell>
        </row>
        <row r="12947">
          <cell r="H12947" t="str">
            <v>3K231.4</v>
          </cell>
          <cell r="I12947" t="str">
            <v>S3_SCANA_HSD207</v>
          </cell>
        </row>
        <row r="12948">
          <cell r="H12948" t="str">
            <v>3K231.7</v>
          </cell>
          <cell r="I12948" t="str">
            <v>SG3_P0_TXD1</v>
          </cell>
        </row>
        <row r="12949">
          <cell r="H12949" t="str">
            <v>3K231.1</v>
          </cell>
          <cell r="I12949" t="str">
            <v>S3_RGMII_CBIT</v>
          </cell>
        </row>
        <row r="12950">
          <cell r="H12950" t="str">
            <v>3K231.5</v>
          </cell>
          <cell r="I12950" t="str">
            <v>S3_RGMII_CBIT</v>
          </cell>
        </row>
        <row r="12951">
          <cell r="H12951" t="str">
            <v>3K231.8</v>
          </cell>
          <cell r="I12951" t="str">
            <v>VP5</v>
          </cell>
        </row>
        <row r="12952">
          <cell r="H12952" t="str">
            <v>3K232.10</v>
          </cell>
          <cell r="I12952" t="str">
            <v>S3_R_P0_RXD3</v>
          </cell>
        </row>
        <row r="12953">
          <cell r="H12953" t="str">
            <v>3K232.6</v>
          </cell>
          <cell r="I12953" t="str">
            <v>S3_R_P0_RXDV</v>
          </cell>
        </row>
        <row r="12954">
          <cell r="H12954" t="str">
            <v>3K232.3</v>
          </cell>
          <cell r="I12954" t="str">
            <v>DGND</v>
          </cell>
        </row>
        <row r="12955">
          <cell r="H12955" t="str">
            <v>3K232.2</v>
          </cell>
          <cell r="I12955" t="str">
            <v>S3_SCANA_HSD208</v>
          </cell>
        </row>
        <row r="12956">
          <cell r="H12956" t="str">
            <v>3K232.9</v>
          </cell>
          <cell r="I12956" t="str">
            <v>SG3_P0_TXD3</v>
          </cell>
        </row>
        <row r="12957">
          <cell r="H12957" t="str">
            <v>3K232.4</v>
          </cell>
          <cell r="I12957" t="str">
            <v>S3_SCAND_HSD209</v>
          </cell>
        </row>
        <row r="12958">
          <cell r="H12958" t="str">
            <v>3K232.7</v>
          </cell>
          <cell r="I12958" t="str">
            <v>SG3_P0_TXEN</v>
          </cell>
        </row>
        <row r="12959">
          <cell r="H12959" t="str">
            <v>3K232.1</v>
          </cell>
          <cell r="I12959" t="str">
            <v>S3_RGMII_CBIT</v>
          </cell>
        </row>
        <row r="12960">
          <cell r="H12960" t="str">
            <v>3K232.5</v>
          </cell>
          <cell r="I12960" t="str">
            <v>S3_RGMII_CBIT</v>
          </cell>
        </row>
        <row r="12961">
          <cell r="H12961" t="str">
            <v>3K232.8</v>
          </cell>
          <cell r="I12961" t="str">
            <v>VP5</v>
          </cell>
        </row>
        <row r="12962">
          <cell r="H12962" t="str">
            <v>3K233.10</v>
          </cell>
          <cell r="I12962" t="str">
            <v>S3_R_P0_RXC</v>
          </cell>
        </row>
        <row r="12963">
          <cell r="H12963" t="str">
            <v>3K233.6</v>
          </cell>
          <cell r="I12963" t="str">
            <v>S3_R_P0_RXD2</v>
          </cell>
        </row>
        <row r="12964">
          <cell r="H12964" t="str">
            <v>3K233.3</v>
          </cell>
          <cell r="I12964" t="str">
            <v>DGND</v>
          </cell>
        </row>
        <row r="12965">
          <cell r="H12965" t="str">
            <v>3K233.2</v>
          </cell>
          <cell r="I12965" t="str">
            <v>S3_SCANA_HSD210</v>
          </cell>
        </row>
        <row r="12966">
          <cell r="H12966" t="str">
            <v>3K233.9</v>
          </cell>
          <cell r="I12966" t="str">
            <v>SG3_P0_TXC</v>
          </cell>
        </row>
        <row r="12967">
          <cell r="H12967" t="str">
            <v>3K233.4</v>
          </cell>
          <cell r="I12967" t="str">
            <v>S3_SCANA_HSD211</v>
          </cell>
        </row>
        <row r="12968">
          <cell r="H12968" t="str">
            <v>3K233.7</v>
          </cell>
          <cell r="I12968" t="str">
            <v>SG3_P0_TXD2</v>
          </cell>
        </row>
        <row r="12969">
          <cell r="H12969" t="str">
            <v>3K233.1</v>
          </cell>
          <cell r="I12969" t="str">
            <v>S3_RGMII_CBIT</v>
          </cell>
        </row>
        <row r="12970">
          <cell r="H12970" t="str">
            <v>3K233.5</v>
          </cell>
          <cell r="I12970" t="str">
            <v>S3_RGMII_CBIT</v>
          </cell>
        </row>
        <row r="12971">
          <cell r="H12971" t="str">
            <v>3K233.8</v>
          </cell>
          <cell r="I12971" t="str">
            <v>VP5</v>
          </cell>
        </row>
        <row r="12972">
          <cell r="H12972" t="str">
            <v>3Q180.1</v>
          </cell>
          <cell r="I12972" t="str">
            <v>S3_QB_K180</v>
          </cell>
        </row>
        <row r="12973">
          <cell r="H12973" t="str">
            <v>3Q180.3</v>
          </cell>
          <cell r="I12973" t="str">
            <v>S3_K180</v>
          </cell>
        </row>
        <row r="12974">
          <cell r="H12974" t="str">
            <v>3Q180.2</v>
          </cell>
          <cell r="I12974" t="str">
            <v>DGND</v>
          </cell>
        </row>
        <row r="12975">
          <cell r="H12975" t="str">
            <v>3Q181.1</v>
          </cell>
          <cell r="I12975" t="str">
            <v>S3_QB_K181</v>
          </cell>
        </row>
        <row r="12976">
          <cell r="H12976" t="str">
            <v>3Q181.3</v>
          </cell>
          <cell r="I12976" t="str">
            <v>S3_K181</v>
          </cell>
        </row>
        <row r="12977">
          <cell r="H12977" t="str">
            <v>3Q181.2</v>
          </cell>
          <cell r="I12977" t="str">
            <v>DGND</v>
          </cell>
        </row>
        <row r="12978">
          <cell r="H12978" t="str">
            <v>3Q182.1</v>
          </cell>
          <cell r="I12978" t="str">
            <v>S3_QB_K182</v>
          </cell>
        </row>
        <row r="12979">
          <cell r="H12979" t="str">
            <v>3Q182.3</v>
          </cell>
          <cell r="I12979" t="str">
            <v>S3_K182</v>
          </cell>
        </row>
        <row r="12980">
          <cell r="H12980" t="str">
            <v>3Q182.2</v>
          </cell>
          <cell r="I12980" t="str">
            <v>DGND</v>
          </cell>
        </row>
        <row r="12981">
          <cell r="H12981" t="str">
            <v>3Q183.1</v>
          </cell>
          <cell r="I12981" t="str">
            <v>S3_QB_K183</v>
          </cell>
        </row>
        <row r="12982">
          <cell r="H12982" t="str">
            <v>3Q183.3</v>
          </cell>
          <cell r="I12982" t="str">
            <v>S3_K183</v>
          </cell>
        </row>
        <row r="12983">
          <cell r="H12983" t="str">
            <v>3Q183.2</v>
          </cell>
          <cell r="I12983" t="str">
            <v>DGND</v>
          </cell>
        </row>
        <row r="12984">
          <cell r="H12984" t="str">
            <v>3Q229.1</v>
          </cell>
          <cell r="I12984" t="str">
            <v>S3_QB_K229</v>
          </cell>
        </row>
        <row r="12985">
          <cell r="H12985" t="str">
            <v>3Q229.3</v>
          </cell>
          <cell r="I12985" t="str">
            <v>S3_RGMII_CBIT</v>
          </cell>
        </row>
        <row r="12986">
          <cell r="H12986" t="str">
            <v>3Q229.2</v>
          </cell>
          <cell r="I12986" t="str">
            <v>DGND</v>
          </cell>
        </row>
        <row r="12987">
          <cell r="H12987" t="str">
            <v>3RQ180.1</v>
          </cell>
          <cell r="I12987" t="str">
            <v>S3_QB_K180</v>
          </cell>
        </row>
        <row r="12988">
          <cell r="H12988" t="str">
            <v>3RQ180.2</v>
          </cell>
          <cell r="I12988" t="str">
            <v>SC_HSD_K180</v>
          </cell>
        </row>
        <row r="12989">
          <cell r="H12989" t="str">
            <v>3RQ181.1</v>
          </cell>
          <cell r="I12989" t="str">
            <v>S3_QB_K181</v>
          </cell>
        </row>
        <row r="12990">
          <cell r="H12990" t="str">
            <v>3RQ181.2</v>
          </cell>
          <cell r="I12990" t="str">
            <v>SC_HSD_K181</v>
          </cell>
        </row>
        <row r="12991">
          <cell r="H12991" t="str">
            <v>3RQ182.1</v>
          </cell>
          <cell r="I12991" t="str">
            <v>S3_QB_K182</v>
          </cell>
        </row>
        <row r="12992">
          <cell r="H12992" t="str">
            <v>3RQ182.2</v>
          </cell>
          <cell r="I12992" t="str">
            <v>SC_HSD_K182</v>
          </cell>
        </row>
        <row r="12993">
          <cell r="H12993" t="str">
            <v>3RQ183.1</v>
          </cell>
          <cell r="I12993" t="str">
            <v>S3_QB_K183</v>
          </cell>
        </row>
        <row r="12994">
          <cell r="H12994" t="str">
            <v>3RQ183.2</v>
          </cell>
          <cell r="I12994" t="str">
            <v>SC_HSD_K183</v>
          </cell>
        </row>
        <row r="12995">
          <cell r="H12995" t="str">
            <v>3RQ229.1</v>
          </cell>
          <cell r="I12995" t="str">
            <v>S3_QB_K229</v>
          </cell>
        </row>
        <row r="12996">
          <cell r="H12996" t="str">
            <v>3RQ229.2</v>
          </cell>
          <cell r="I12996" t="str">
            <v>SC_HSD_K229</v>
          </cell>
        </row>
        <row r="12997">
          <cell r="H12997" t="str">
            <v>3RR400.1</v>
          </cell>
          <cell r="I12997" t="str">
            <v>S3_P0_TXD0</v>
          </cell>
        </row>
        <row r="12998">
          <cell r="H12998" t="str">
            <v>3RR400.2</v>
          </cell>
          <cell r="I12998" t="str">
            <v>S3_R_P0_TXD0</v>
          </cell>
        </row>
        <row r="12999">
          <cell r="H12999" t="str">
            <v>3RR401.1</v>
          </cell>
          <cell r="I12999" t="str">
            <v>S3_P0_TXD1</v>
          </cell>
        </row>
        <row r="13000">
          <cell r="H13000" t="str">
            <v>3RR401.2</v>
          </cell>
          <cell r="I13000" t="str">
            <v>S3_R_P0_TXD1</v>
          </cell>
        </row>
        <row r="13001">
          <cell r="H13001" t="str">
            <v>3RR402.1</v>
          </cell>
          <cell r="I13001" t="str">
            <v>S3_P0_TXD2</v>
          </cell>
        </row>
        <row r="13002">
          <cell r="H13002" t="str">
            <v>3RR402.2</v>
          </cell>
          <cell r="I13002" t="str">
            <v>S3_R_P0_TXD2</v>
          </cell>
        </row>
        <row r="13003">
          <cell r="H13003" t="str">
            <v>3RR403.1</v>
          </cell>
          <cell r="I13003" t="str">
            <v>S3_P0_TXD3</v>
          </cell>
        </row>
        <row r="13004">
          <cell r="H13004" t="str">
            <v>3RR403.2</v>
          </cell>
          <cell r="I13004" t="str">
            <v>S3_R_P0_TXD3</v>
          </cell>
        </row>
        <row r="13005">
          <cell r="H13005" t="str">
            <v>3RR404.1</v>
          </cell>
          <cell r="I13005" t="str">
            <v>S3_P0_TXC</v>
          </cell>
        </row>
        <row r="13006">
          <cell r="H13006" t="str">
            <v>3RR404.2</v>
          </cell>
          <cell r="I13006" t="str">
            <v>S3_R_P0_TXC</v>
          </cell>
        </row>
        <row r="13007">
          <cell r="H13007" t="str">
            <v>3RR405.1</v>
          </cell>
          <cell r="I13007" t="str">
            <v>S3_P0_TXEN</v>
          </cell>
        </row>
        <row r="13008">
          <cell r="H13008" t="str">
            <v>3RR405.2</v>
          </cell>
          <cell r="I13008" t="str">
            <v>S3_R_P0_TXEN</v>
          </cell>
        </row>
        <row r="13009">
          <cell r="H13009" t="str">
            <v>3RR406.1</v>
          </cell>
          <cell r="I13009" t="str">
            <v>S3_P0_RXER</v>
          </cell>
        </row>
        <row r="13010">
          <cell r="H13010" t="str">
            <v>3RR406.2</v>
          </cell>
          <cell r="I13010" t="str">
            <v>S3_R_P0_RXER</v>
          </cell>
        </row>
        <row r="13011">
          <cell r="H13011" t="str">
            <v>3RR407.1</v>
          </cell>
          <cell r="I13011" t="str">
            <v>S3_P0_RXD1</v>
          </cell>
        </row>
        <row r="13012">
          <cell r="H13012" t="str">
            <v>3RR407.2</v>
          </cell>
          <cell r="I13012" t="str">
            <v>S3_R_P0_RXD1</v>
          </cell>
        </row>
        <row r="13013">
          <cell r="H13013" t="str">
            <v>3RR408.1</v>
          </cell>
          <cell r="I13013" t="str">
            <v>S3_P0_RXD3</v>
          </cell>
        </row>
        <row r="13014">
          <cell r="H13014" t="str">
            <v>3RR408.2</v>
          </cell>
          <cell r="I13014" t="str">
            <v>S3_R_P0_RXD3</v>
          </cell>
        </row>
        <row r="13015">
          <cell r="H13015" t="str">
            <v>3RR409.1</v>
          </cell>
          <cell r="I13015" t="str">
            <v>S3_P0_RXDV</v>
          </cell>
        </row>
        <row r="13016">
          <cell r="H13016" t="str">
            <v>3RR409.2</v>
          </cell>
          <cell r="I13016" t="str">
            <v>S3_R_P0_RXDV</v>
          </cell>
        </row>
        <row r="13017">
          <cell r="H13017" t="str">
            <v>3RR410.1</v>
          </cell>
          <cell r="I13017" t="str">
            <v>S3_P0_RXC</v>
          </cell>
        </row>
        <row r="13018">
          <cell r="H13018" t="str">
            <v>3RR410.2</v>
          </cell>
          <cell r="I13018" t="str">
            <v>S3_R_P0_RXC</v>
          </cell>
        </row>
        <row r="13019">
          <cell r="H13019" t="str">
            <v>3RR411.1</v>
          </cell>
          <cell r="I13019" t="str">
            <v>S3_P0_RXD2</v>
          </cell>
        </row>
        <row r="13020">
          <cell r="H13020" t="str">
            <v>3RR411.2</v>
          </cell>
          <cell r="I13020" t="str">
            <v>S3_R_P0_RXD2</v>
          </cell>
        </row>
        <row r="13021">
          <cell r="H13021" t="str">
            <v>3RR412.1</v>
          </cell>
          <cell r="I13021" t="str">
            <v>S3_P0_TESTD</v>
          </cell>
        </row>
        <row r="13022">
          <cell r="H13022" t="str">
            <v>3RR412.2</v>
          </cell>
          <cell r="I13022" t="str">
            <v>S3_SCANA_HSD289</v>
          </cell>
        </row>
        <row r="13023">
          <cell r="H13023" t="str">
            <v>3RR413.1</v>
          </cell>
          <cell r="I13023" t="str">
            <v>S3_P0_RXD0</v>
          </cell>
        </row>
        <row r="13024">
          <cell r="H13024" t="str">
            <v>3RR413.2</v>
          </cell>
          <cell r="I13024" t="str">
            <v>S3_R_P0_RXD0</v>
          </cell>
        </row>
        <row r="13025">
          <cell r="H13025" t="str">
            <v>SITE3.G1</v>
          </cell>
          <cell r="I13025" t="str">
            <v>S3_P0_RXC</v>
          </cell>
        </row>
        <row r="13026">
          <cell r="H13026" t="str">
            <v>SITE3.K2</v>
          </cell>
          <cell r="I13026" t="str">
            <v>S3_P0_RXD0</v>
          </cell>
        </row>
        <row r="13027">
          <cell r="H13027" t="str">
            <v>SITE3.K1</v>
          </cell>
          <cell r="I13027" t="str">
            <v>S3_P0_RXD1</v>
          </cell>
        </row>
        <row r="13028">
          <cell r="H13028" t="str">
            <v>SITE3.J2</v>
          </cell>
          <cell r="I13028" t="str">
            <v>S3_P0_RXD2</v>
          </cell>
        </row>
        <row r="13029">
          <cell r="H13029" t="str">
            <v>SITE3.J1</v>
          </cell>
          <cell r="I13029" t="str">
            <v>S3_P0_RXD3</v>
          </cell>
        </row>
        <row r="13030">
          <cell r="H13030" t="str">
            <v>SITE3.H2</v>
          </cell>
          <cell r="I13030" t="str">
            <v>S3_P0_RXDV</v>
          </cell>
        </row>
        <row r="13031">
          <cell r="H13031" t="str">
            <v>SITE3.H1</v>
          </cell>
          <cell r="I13031" t="str">
            <v>S3_P0_RXER</v>
          </cell>
        </row>
        <row r="13032">
          <cell r="H13032" t="str">
            <v>SITE3.G2</v>
          </cell>
          <cell r="I13032" t="str">
            <v>S3_P0_TESTD</v>
          </cell>
        </row>
        <row r="13033">
          <cell r="H13033" t="str">
            <v>SITE3.E2</v>
          </cell>
          <cell r="I13033" t="str">
            <v>S3_P0_TXC</v>
          </cell>
        </row>
        <row r="13034">
          <cell r="H13034" t="str">
            <v>SITE3.D2</v>
          </cell>
          <cell r="I13034" t="str">
            <v>S3_P0_TXD0</v>
          </cell>
        </row>
        <row r="13035">
          <cell r="H13035" t="str">
            <v>SITE3.D1</v>
          </cell>
          <cell r="I13035" t="str">
            <v>S3_P0_TXD1</v>
          </cell>
        </row>
        <row r="13036">
          <cell r="H13036" t="str">
            <v>SITE3.C2</v>
          </cell>
          <cell r="I13036" t="str">
            <v>S3_P0_TXD2</v>
          </cell>
        </row>
        <row r="13037">
          <cell r="H13037" t="str">
            <v>SITE3.C1</v>
          </cell>
          <cell r="I13037" t="str">
            <v>S3_P0_TXD3</v>
          </cell>
        </row>
        <row r="13038">
          <cell r="H13038" t="str">
            <v>SITE3.E1</v>
          </cell>
          <cell r="I13038" t="str">
            <v>S3_P0_TXEN</v>
          </cell>
        </row>
        <row r="13039">
          <cell r="H13039" t="str">
            <v>3K172.10</v>
          </cell>
          <cell r="I13039" t="str">
            <v>S3_P1_TXEN</v>
          </cell>
        </row>
        <row r="13040">
          <cell r="H13040" t="str">
            <v>3K172.6</v>
          </cell>
          <cell r="I13040" t="str">
            <v>S3_R_P1_TXD0</v>
          </cell>
        </row>
        <row r="13041">
          <cell r="H13041" t="str">
            <v>3K172.3</v>
          </cell>
          <cell r="I13041" t="str">
            <v>DGND</v>
          </cell>
        </row>
        <row r="13042">
          <cell r="H13042" t="str">
            <v>3K172.2</v>
          </cell>
          <cell r="I13042" t="str">
            <v>S3_DCH_P1_TXEN</v>
          </cell>
        </row>
        <row r="13043">
          <cell r="H13043" t="str">
            <v>3K172.9</v>
          </cell>
          <cell r="I13043" t="str">
            <v>SG3_P1_RXDV</v>
          </cell>
        </row>
        <row r="13044">
          <cell r="H13044" t="str">
            <v>3K172.4</v>
          </cell>
          <cell r="I13044" t="str">
            <v>S3_DCH_P1_TXD0</v>
          </cell>
        </row>
        <row r="13045">
          <cell r="H13045" t="str">
            <v>3K172.7</v>
          </cell>
          <cell r="I13045" t="str">
            <v>S3_1_P1_TXD0</v>
          </cell>
        </row>
        <row r="13046">
          <cell r="H13046" t="str">
            <v>3K172.1</v>
          </cell>
          <cell r="I13046" t="str">
            <v>S3_K172</v>
          </cell>
        </row>
        <row r="13047">
          <cell r="H13047" t="str">
            <v>3K172.5</v>
          </cell>
          <cell r="I13047" t="str">
            <v>S3_K172</v>
          </cell>
        </row>
        <row r="13048">
          <cell r="H13048" t="str">
            <v>3K172.8</v>
          </cell>
          <cell r="I13048" t="str">
            <v>VP5</v>
          </cell>
        </row>
        <row r="13049">
          <cell r="H13049" t="str">
            <v>3K173.10</v>
          </cell>
          <cell r="I13049" t="str">
            <v>S3_R_P1_TXD1</v>
          </cell>
        </row>
        <row r="13050">
          <cell r="H13050" t="str">
            <v>3K173.6</v>
          </cell>
          <cell r="I13050" t="str">
            <v>S3_R_P1_TXC</v>
          </cell>
        </row>
        <row r="13051">
          <cell r="H13051" t="str">
            <v>3K173.3</v>
          </cell>
          <cell r="I13051" t="str">
            <v>DGND</v>
          </cell>
        </row>
        <row r="13052">
          <cell r="H13052" t="str">
            <v>3K173.2</v>
          </cell>
          <cell r="I13052" t="str">
            <v>S3_DCH_P1_TXD1</v>
          </cell>
        </row>
        <row r="13053">
          <cell r="H13053" t="str">
            <v>3K173.9</v>
          </cell>
          <cell r="I13053" t="str">
            <v>S3_1_P1_TXD1</v>
          </cell>
        </row>
        <row r="13054">
          <cell r="H13054" t="str">
            <v>3K173.4</v>
          </cell>
          <cell r="I13054" t="str">
            <v>S3_DCH_P1_TXC</v>
          </cell>
        </row>
        <row r="13055">
          <cell r="H13055" t="str">
            <v>3K173.7</v>
          </cell>
          <cell r="I13055" t="str">
            <v>S3_1_P1_TXC</v>
          </cell>
        </row>
        <row r="13056">
          <cell r="H13056" t="str">
            <v>3K173.1</v>
          </cell>
          <cell r="I13056" t="str">
            <v>S3_K173</v>
          </cell>
        </row>
        <row r="13057">
          <cell r="H13057" t="str">
            <v>3K173.5</v>
          </cell>
          <cell r="I13057" t="str">
            <v>S3_K173</v>
          </cell>
        </row>
        <row r="13058">
          <cell r="H13058" t="str">
            <v>3K173.8</v>
          </cell>
          <cell r="I13058" t="str">
            <v>VP5</v>
          </cell>
        </row>
        <row r="13059">
          <cell r="H13059" t="str">
            <v>3K174.10</v>
          </cell>
          <cell r="I13059" t="str">
            <v>S3_R_P1_TXD2</v>
          </cell>
        </row>
        <row r="13060">
          <cell r="H13060" t="str">
            <v>3K174.6</v>
          </cell>
          <cell r="I13060" t="str">
            <v>S3_P1_RXD0</v>
          </cell>
        </row>
        <row r="13061">
          <cell r="H13061" t="str">
            <v>3K174.3</v>
          </cell>
          <cell r="I13061" t="str">
            <v>DGND</v>
          </cell>
        </row>
        <row r="13062">
          <cell r="H13062" t="str">
            <v>3K174.2</v>
          </cell>
          <cell r="I13062" t="str">
            <v>S3_DCH_P1_TXD2</v>
          </cell>
        </row>
        <row r="13063">
          <cell r="H13063" t="str">
            <v>3K174.9</v>
          </cell>
          <cell r="I13063" t="str">
            <v>S3_1_P1_TXD2</v>
          </cell>
        </row>
        <row r="13064">
          <cell r="H13064" t="str">
            <v>3K174.4</v>
          </cell>
          <cell r="I13064" t="str">
            <v>S3_DCH_P1_RXD0</v>
          </cell>
        </row>
        <row r="13065">
          <cell r="H13065" t="str">
            <v>3K174.7</v>
          </cell>
          <cell r="I13065" t="str">
            <v>SG3_P1_TXD0</v>
          </cell>
        </row>
        <row r="13066">
          <cell r="H13066" t="str">
            <v>3K174.1</v>
          </cell>
          <cell r="I13066" t="str">
            <v>S3_K174</v>
          </cell>
        </row>
        <row r="13067">
          <cell r="H13067" t="str">
            <v>3K174.5</v>
          </cell>
          <cell r="I13067" t="str">
            <v>S3_K174</v>
          </cell>
        </row>
        <row r="13068">
          <cell r="H13068" t="str">
            <v>3K174.8</v>
          </cell>
          <cell r="I13068" t="str">
            <v>VP5</v>
          </cell>
        </row>
        <row r="13069">
          <cell r="H13069" t="str">
            <v>3K175.10</v>
          </cell>
          <cell r="I13069" t="str">
            <v>S3_R_P1_TXD3</v>
          </cell>
        </row>
        <row r="13070">
          <cell r="H13070" t="str">
            <v>3K175.6</v>
          </cell>
          <cell r="I13070" t="str">
            <v>S3_P1_RXER</v>
          </cell>
        </row>
        <row r="13071">
          <cell r="H13071" t="str">
            <v>3K175.3</v>
          </cell>
          <cell r="I13071" t="str">
            <v>DGND</v>
          </cell>
        </row>
        <row r="13072">
          <cell r="H13072" t="str">
            <v>3K175.2</v>
          </cell>
          <cell r="I13072" t="str">
            <v>S3_DCH_P1_TXD3</v>
          </cell>
        </row>
        <row r="13073">
          <cell r="H13073" t="str">
            <v>3K175.9</v>
          </cell>
          <cell r="I13073" t="str">
            <v>S3_1_P1_TXD3</v>
          </cell>
        </row>
        <row r="13074">
          <cell r="H13074" t="str">
            <v>3K175.4</v>
          </cell>
          <cell r="I13074" t="str">
            <v>S3_DCH_P1_RXER</v>
          </cell>
        </row>
        <row r="13075">
          <cell r="H13075" t="str">
            <v>3K175.7</v>
          </cell>
          <cell r="I13075" t="str">
            <v>DGND</v>
          </cell>
        </row>
        <row r="13076">
          <cell r="H13076" t="str">
            <v>3K175.1</v>
          </cell>
          <cell r="I13076" t="str">
            <v>S3_K175</v>
          </cell>
        </row>
        <row r="13077">
          <cell r="H13077" t="str">
            <v>3K175.5</v>
          </cell>
          <cell r="I13077" t="str">
            <v>S3_K175</v>
          </cell>
        </row>
        <row r="13078">
          <cell r="H13078" t="str">
            <v>3K175.8</v>
          </cell>
          <cell r="I13078" t="str">
            <v>VP5</v>
          </cell>
        </row>
        <row r="13079">
          <cell r="H13079" t="str">
            <v>3K234.10</v>
          </cell>
          <cell r="I13079" t="str">
            <v>S3_P1_RXC</v>
          </cell>
        </row>
        <row r="13080">
          <cell r="H13080" t="str">
            <v>3K234.6</v>
          </cell>
          <cell r="I13080" t="str">
            <v>S3_P1_RXD2</v>
          </cell>
        </row>
        <row r="13081">
          <cell r="H13081" t="str">
            <v>3K234.3</v>
          </cell>
          <cell r="I13081" t="str">
            <v>DGND</v>
          </cell>
        </row>
        <row r="13082">
          <cell r="H13082" t="str">
            <v>3K234.2</v>
          </cell>
          <cell r="I13082" t="str">
            <v>S3_DCH_P1_RXC</v>
          </cell>
        </row>
        <row r="13083">
          <cell r="H13083" t="str">
            <v>3K234.9</v>
          </cell>
          <cell r="I13083" t="str">
            <v>SG3_P1_TXC</v>
          </cell>
        </row>
        <row r="13084">
          <cell r="H13084" t="str">
            <v>3K234.4</v>
          </cell>
          <cell r="I13084" t="str">
            <v>S3_DCH_P1_RXD2</v>
          </cell>
        </row>
        <row r="13085">
          <cell r="H13085" t="str">
            <v>3K234.7</v>
          </cell>
          <cell r="I13085" t="str">
            <v>SG3_P1_TXD2</v>
          </cell>
        </row>
        <row r="13086">
          <cell r="H13086" t="str">
            <v>3K234.1</v>
          </cell>
          <cell r="I13086" t="str">
            <v>S3_RGMII_CBIT</v>
          </cell>
        </row>
        <row r="13087">
          <cell r="H13087" t="str">
            <v>3K234.5</v>
          </cell>
          <cell r="I13087" t="str">
            <v>S3_RGMII_CBIT</v>
          </cell>
        </row>
        <row r="13088">
          <cell r="H13088" t="str">
            <v>3K234.8</v>
          </cell>
          <cell r="I13088" t="str">
            <v>VP5</v>
          </cell>
        </row>
        <row r="13089">
          <cell r="H13089" t="str">
            <v>3K235.10</v>
          </cell>
          <cell r="I13089" t="str">
            <v>S3_1_P1_TXD0</v>
          </cell>
        </row>
        <row r="13090">
          <cell r="H13090" t="str">
            <v>3K235.6</v>
          </cell>
          <cell r="I13090" t="str">
            <v>S3_1_P1_TXD1</v>
          </cell>
        </row>
        <row r="13091">
          <cell r="H13091" t="str">
            <v>3K235.3</v>
          </cell>
          <cell r="I13091" t="str">
            <v>DGND</v>
          </cell>
        </row>
        <row r="13092">
          <cell r="H13092" t="str">
            <v>3K235.2</v>
          </cell>
          <cell r="I13092" t="str">
            <v>SD3_P1_TXD0_DSP</v>
          </cell>
        </row>
        <row r="13093">
          <cell r="H13093" t="str">
            <v>3K235.9</v>
          </cell>
          <cell r="I13093" t="str">
            <v>SG3_P1_RXD0</v>
          </cell>
        </row>
        <row r="13094">
          <cell r="H13094" t="str">
            <v>3K235.4</v>
          </cell>
          <cell r="I13094" t="str">
            <v>SD3_P1_TXD1_DSP</v>
          </cell>
        </row>
        <row r="13095">
          <cell r="H13095" t="str">
            <v>3K235.7</v>
          </cell>
          <cell r="I13095" t="str">
            <v>SG3_P1_RXD1</v>
          </cell>
        </row>
        <row r="13096">
          <cell r="H13096" t="str">
            <v>3K235.1</v>
          </cell>
          <cell r="I13096" t="str">
            <v>S3_RGMII_CBIT</v>
          </cell>
        </row>
        <row r="13097">
          <cell r="H13097" t="str">
            <v>3K235.5</v>
          </cell>
          <cell r="I13097" t="str">
            <v>S3_RGMII_CBIT</v>
          </cell>
        </row>
        <row r="13098">
          <cell r="H13098" t="str">
            <v>3K235.8</v>
          </cell>
          <cell r="I13098" t="str">
            <v>VP5</v>
          </cell>
        </row>
        <row r="13099">
          <cell r="H13099" t="str">
            <v>3K236.10</v>
          </cell>
          <cell r="I13099" t="str">
            <v>S3_1_P1_TXC</v>
          </cell>
        </row>
        <row r="13100">
          <cell r="H13100" t="str">
            <v>3K236.6</v>
          </cell>
          <cell r="I13100" t="str">
            <v>S3_1_P1_TXD2</v>
          </cell>
        </row>
        <row r="13101">
          <cell r="H13101" t="str">
            <v>3K236.3</v>
          </cell>
          <cell r="I13101" t="str">
            <v>DGND</v>
          </cell>
        </row>
        <row r="13102">
          <cell r="H13102" t="str">
            <v>3K236.2</v>
          </cell>
          <cell r="I13102" t="str">
            <v>SD3_P1_TXC_DSP</v>
          </cell>
        </row>
        <row r="13103">
          <cell r="H13103" t="str">
            <v>3K236.9</v>
          </cell>
          <cell r="I13103" t="str">
            <v>SG3_P1_RXC</v>
          </cell>
        </row>
        <row r="13104">
          <cell r="H13104" t="str">
            <v>3K236.4</v>
          </cell>
          <cell r="I13104" t="str">
            <v>SD3_P1_TXD2_DSP</v>
          </cell>
        </row>
        <row r="13105">
          <cell r="H13105" t="str">
            <v>3K236.7</v>
          </cell>
          <cell r="I13105" t="str">
            <v>SG3_P1_RXD2</v>
          </cell>
        </row>
        <row r="13106">
          <cell r="H13106" t="str">
            <v>3K236.1</v>
          </cell>
          <cell r="I13106" t="str">
            <v>S3_RGMII_CBIT</v>
          </cell>
        </row>
        <row r="13107">
          <cell r="H13107" t="str">
            <v>3K236.5</v>
          </cell>
          <cell r="I13107" t="str">
            <v>S3_RGMII_CBIT</v>
          </cell>
        </row>
        <row r="13108">
          <cell r="H13108" t="str">
            <v>3K236.8</v>
          </cell>
          <cell r="I13108" t="str">
            <v>VP5</v>
          </cell>
        </row>
        <row r="13109">
          <cell r="H13109" t="str">
            <v>3K237.10</v>
          </cell>
          <cell r="I13109" t="str">
            <v>S3_1_P1_TXD3</v>
          </cell>
        </row>
        <row r="13110">
          <cell r="H13110" t="str">
            <v>3K237.6</v>
          </cell>
          <cell r="I13110" t="str">
            <v>S3_P1_RXD1</v>
          </cell>
        </row>
        <row r="13111">
          <cell r="H13111" t="str">
            <v>3K237.3</v>
          </cell>
          <cell r="I13111" t="str">
            <v>DGND</v>
          </cell>
        </row>
        <row r="13112">
          <cell r="H13112" t="str">
            <v>3K237.2</v>
          </cell>
          <cell r="I13112" t="str">
            <v>SD3_P1_TXD3_DSP</v>
          </cell>
        </row>
        <row r="13113">
          <cell r="H13113" t="str">
            <v>3K237.9</v>
          </cell>
          <cell r="I13113" t="str">
            <v>SG3_P1_RXD3</v>
          </cell>
        </row>
        <row r="13114">
          <cell r="H13114" t="str">
            <v>3K237.4</v>
          </cell>
          <cell r="I13114" t="str">
            <v>S3_DCH_P1_RXD1</v>
          </cell>
        </row>
        <row r="13115">
          <cell r="H13115" t="str">
            <v>3K237.7</v>
          </cell>
          <cell r="I13115" t="str">
            <v>SG3_P1_TXD1</v>
          </cell>
        </row>
        <row r="13116">
          <cell r="H13116" t="str">
            <v>3K237.1</v>
          </cell>
          <cell r="I13116" t="str">
            <v>S3_RGMII_CBIT</v>
          </cell>
        </row>
        <row r="13117">
          <cell r="H13117" t="str">
            <v>3K237.5</v>
          </cell>
          <cell r="I13117" t="str">
            <v>S3_RGMII_CBIT</v>
          </cell>
        </row>
        <row r="13118">
          <cell r="H13118" t="str">
            <v>3K237.8</v>
          </cell>
          <cell r="I13118" t="str">
            <v>VP5</v>
          </cell>
        </row>
        <row r="13119">
          <cell r="H13119" t="str">
            <v>3K238.10</v>
          </cell>
          <cell r="I13119" t="str">
            <v>S3_P1_RXD3</v>
          </cell>
        </row>
        <row r="13120">
          <cell r="H13120" t="str">
            <v>3K238.6</v>
          </cell>
          <cell r="I13120" t="str">
            <v>S3_P1_RXDV</v>
          </cell>
        </row>
        <row r="13121">
          <cell r="H13121" t="str">
            <v>3K238.3</v>
          </cell>
          <cell r="I13121" t="str">
            <v>DGND</v>
          </cell>
        </row>
        <row r="13122">
          <cell r="H13122" t="str">
            <v>3K238.2</v>
          </cell>
          <cell r="I13122" t="str">
            <v>S3_DCH_P1_RXD3</v>
          </cell>
        </row>
        <row r="13123">
          <cell r="H13123" t="str">
            <v>3K238.9</v>
          </cell>
          <cell r="I13123" t="str">
            <v>SG3_P1_TXD3</v>
          </cell>
        </row>
        <row r="13124">
          <cell r="H13124" t="str">
            <v>3K238.4</v>
          </cell>
          <cell r="I13124" t="str">
            <v>S3_DCH_P1_RXDV</v>
          </cell>
        </row>
        <row r="13125">
          <cell r="H13125" t="str">
            <v>3K238.7</v>
          </cell>
          <cell r="I13125" t="str">
            <v>SG3_P1_TXEN</v>
          </cell>
        </row>
        <row r="13126">
          <cell r="H13126" t="str">
            <v>3K238.1</v>
          </cell>
          <cell r="I13126" t="str">
            <v>S3_RGMII_CBIT</v>
          </cell>
        </row>
        <row r="13127">
          <cell r="H13127" t="str">
            <v>3K238.5</v>
          </cell>
          <cell r="I13127" t="str">
            <v>S3_RGMII_CBIT</v>
          </cell>
        </row>
        <row r="13128">
          <cell r="H13128" t="str">
            <v>3K238.8</v>
          </cell>
          <cell r="I13128" t="str">
            <v>VP5</v>
          </cell>
        </row>
        <row r="13129">
          <cell r="H13129" t="str">
            <v>3Q172.1</v>
          </cell>
          <cell r="I13129" t="str">
            <v>S3_QB_K172</v>
          </cell>
        </row>
        <row r="13130">
          <cell r="H13130" t="str">
            <v>3Q172.3</v>
          </cell>
          <cell r="I13130" t="str">
            <v>S3_K172</v>
          </cell>
        </row>
        <row r="13131">
          <cell r="H13131" t="str">
            <v>3Q172.2</v>
          </cell>
          <cell r="I13131" t="str">
            <v>DGND</v>
          </cell>
        </row>
        <row r="13132">
          <cell r="H13132" t="str">
            <v>3Q173.1</v>
          </cell>
          <cell r="I13132" t="str">
            <v>S3_QB_K173</v>
          </cell>
        </row>
        <row r="13133">
          <cell r="H13133" t="str">
            <v>3Q173.3</v>
          </cell>
          <cell r="I13133" t="str">
            <v>S3_K173</v>
          </cell>
        </row>
        <row r="13134">
          <cell r="H13134" t="str">
            <v>3Q173.2</v>
          </cell>
          <cell r="I13134" t="str">
            <v>DGND</v>
          </cell>
        </row>
        <row r="13135">
          <cell r="H13135" t="str">
            <v>3Q174.1</v>
          </cell>
          <cell r="I13135" t="str">
            <v>S3_QB_K174</v>
          </cell>
        </row>
        <row r="13136">
          <cell r="H13136" t="str">
            <v>3Q174.3</v>
          </cell>
          <cell r="I13136" t="str">
            <v>S3_K174</v>
          </cell>
        </row>
        <row r="13137">
          <cell r="H13137" t="str">
            <v>3Q174.2</v>
          </cell>
          <cell r="I13137" t="str">
            <v>DGND</v>
          </cell>
        </row>
        <row r="13138">
          <cell r="H13138" t="str">
            <v>3Q175.1</v>
          </cell>
          <cell r="I13138" t="str">
            <v>S3_QB_K175</v>
          </cell>
        </row>
        <row r="13139">
          <cell r="H13139" t="str">
            <v>3Q175.3</v>
          </cell>
          <cell r="I13139" t="str">
            <v>S3_K175</v>
          </cell>
        </row>
        <row r="13140">
          <cell r="H13140" t="str">
            <v>3Q175.2</v>
          </cell>
          <cell r="I13140" t="str">
            <v>DGND</v>
          </cell>
        </row>
        <row r="13141">
          <cell r="H13141" t="str">
            <v>3RQ172.1</v>
          </cell>
          <cell r="I13141" t="str">
            <v>S3_QB_K172</v>
          </cell>
        </row>
        <row r="13142">
          <cell r="H13142" t="str">
            <v>3RQ172.2</v>
          </cell>
          <cell r="I13142" t="str">
            <v>SC_HSD_K172</v>
          </cell>
        </row>
        <row r="13143">
          <cell r="H13143" t="str">
            <v>3RQ173.1</v>
          </cell>
          <cell r="I13143" t="str">
            <v>S3_QB_K173</v>
          </cell>
        </row>
        <row r="13144">
          <cell r="H13144" t="str">
            <v>3RQ173.2</v>
          </cell>
          <cell r="I13144" t="str">
            <v>SC_HSD_K173</v>
          </cell>
        </row>
        <row r="13145">
          <cell r="H13145" t="str">
            <v>3RQ174.1</v>
          </cell>
          <cell r="I13145" t="str">
            <v>S3_QB_K174</v>
          </cell>
        </row>
        <row r="13146">
          <cell r="H13146" t="str">
            <v>3RQ174.2</v>
          </cell>
          <cell r="I13146" t="str">
            <v>SC_HSD_K174</v>
          </cell>
        </row>
        <row r="13147">
          <cell r="H13147" t="str">
            <v>3RQ175.1</v>
          </cell>
          <cell r="I13147" t="str">
            <v>S3_QB_K175</v>
          </cell>
        </row>
        <row r="13148">
          <cell r="H13148" t="str">
            <v>3RQ175.2</v>
          </cell>
          <cell r="I13148" t="str">
            <v>SC_HSD_K175</v>
          </cell>
        </row>
        <row r="13149">
          <cell r="H13149" t="str">
            <v>3RR50.1</v>
          </cell>
          <cell r="I13149" t="str">
            <v>S3_P1_TXD0</v>
          </cell>
        </row>
        <row r="13150">
          <cell r="H13150" t="str">
            <v>3RR50.2</v>
          </cell>
          <cell r="I13150" t="str">
            <v>S3_R_P1_TXD0</v>
          </cell>
        </row>
        <row r="13151">
          <cell r="H13151" t="str">
            <v>3RR51.1</v>
          </cell>
          <cell r="I13151" t="str">
            <v>S3_P1_TXD1</v>
          </cell>
        </row>
        <row r="13152">
          <cell r="H13152" t="str">
            <v>3RR51.2</v>
          </cell>
          <cell r="I13152" t="str">
            <v>S3_R_P1_TXD1</v>
          </cell>
        </row>
        <row r="13153">
          <cell r="H13153" t="str">
            <v>3RR52.1</v>
          </cell>
          <cell r="I13153" t="str">
            <v>S3_P1_TXD2</v>
          </cell>
        </row>
        <row r="13154">
          <cell r="H13154" t="str">
            <v>3RR52.2</v>
          </cell>
          <cell r="I13154" t="str">
            <v>S3_R_P1_TXD2</v>
          </cell>
        </row>
        <row r="13155">
          <cell r="H13155" t="str">
            <v>3RR53.1</v>
          </cell>
          <cell r="I13155" t="str">
            <v>S3_P1_TXD3</v>
          </cell>
        </row>
        <row r="13156">
          <cell r="H13156" t="str">
            <v>3RR53.2</v>
          </cell>
          <cell r="I13156" t="str">
            <v>S3_R_P1_TXD3</v>
          </cell>
        </row>
        <row r="13157">
          <cell r="H13157" t="str">
            <v>3RR54.1</v>
          </cell>
          <cell r="I13157" t="str">
            <v>S3_P1_TXC</v>
          </cell>
        </row>
        <row r="13158">
          <cell r="H13158" t="str">
            <v>3RR54.2</v>
          </cell>
          <cell r="I13158" t="str">
            <v>S3_R_P1_TXC</v>
          </cell>
        </row>
        <row r="13159">
          <cell r="H13159" t="str">
            <v>3RR55.1</v>
          </cell>
          <cell r="I13159" t="str">
            <v>S3_R_P1_TXD0</v>
          </cell>
        </row>
        <row r="13160">
          <cell r="H13160" t="str">
            <v>3RR55.2</v>
          </cell>
          <cell r="I13160" t="str">
            <v>S3_PH_P1_TXD0</v>
          </cell>
        </row>
        <row r="13161">
          <cell r="H13161" t="str">
            <v>3RR56.1</v>
          </cell>
          <cell r="I13161" t="str">
            <v>S3_R_P1_TXD1</v>
          </cell>
        </row>
        <row r="13162">
          <cell r="H13162" t="str">
            <v>3RR56.2</v>
          </cell>
          <cell r="I13162" t="str">
            <v>S3_PH_P1_TXD1</v>
          </cell>
        </row>
        <row r="13163">
          <cell r="H13163" t="str">
            <v>3RR57.1</v>
          </cell>
          <cell r="I13163" t="str">
            <v>S3_R_P1_TXD2</v>
          </cell>
        </row>
        <row r="13164">
          <cell r="H13164" t="str">
            <v>3RR57.2</v>
          </cell>
          <cell r="I13164" t="str">
            <v>S3_PH_P1_TXD2</v>
          </cell>
        </row>
        <row r="13165">
          <cell r="H13165" t="str">
            <v>3RR58.1</v>
          </cell>
          <cell r="I13165" t="str">
            <v>S3_R_P1_TXD3</v>
          </cell>
        </row>
        <row r="13166">
          <cell r="H13166" t="str">
            <v>3RR58.2</v>
          </cell>
          <cell r="I13166" t="str">
            <v>S3_PH_P1_TXD3</v>
          </cell>
        </row>
        <row r="13167">
          <cell r="H13167" t="str">
            <v>S3_P1_TXD0.1</v>
          </cell>
          <cell r="I13167" t="str">
            <v>SG3_SRC_DVDD33</v>
          </cell>
        </row>
        <row r="13168">
          <cell r="H13168" t="str">
            <v>S3_P1_TXD0.2</v>
          </cell>
          <cell r="I13168" t="str">
            <v>S3_PH_P1_TXD0</v>
          </cell>
        </row>
        <row r="13169">
          <cell r="H13169" t="str">
            <v>S3_P1_TXD0.3</v>
          </cell>
          <cell r="I13169" t="str">
            <v>DGND</v>
          </cell>
        </row>
        <row r="13170">
          <cell r="H13170" t="str">
            <v>S3_P1_TXD1.1</v>
          </cell>
          <cell r="I13170" t="str">
            <v>SG3_SRC_DVDD33</v>
          </cell>
        </row>
        <row r="13171">
          <cell r="H13171" t="str">
            <v>S3_P1_TXD1.2</v>
          </cell>
          <cell r="I13171" t="str">
            <v>S3_PH_P1_TXD1</v>
          </cell>
        </row>
        <row r="13172">
          <cell r="H13172" t="str">
            <v>S3_P1_TXD1.3</v>
          </cell>
          <cell r="I13172" t="str">
            <v>DGND</v>
          </cell>
        </row>
        <row r="13173">
          <cell r="H13173" t="str">
            <v>S3_P1_TXD2.1</v>
          </cell>
          <cell r="I13173" t="str">
            <v>SG3_SRC_DVDD33</v>
          </cell>
        </row>
        <row r="13174">
          <cell r="H13174" t="str">
            <v>S3_P1_TXD2.2</v>
          </cell>
          <cell r="I13174" t="str">
            <v>S3_PH_P1_TXD2</v>
          </cell>
        </row>
        <row r="13175">
          <cell r="H13175" t="str">
            <v>S3_P1_TXD2.3</v>
          </cell>
          <cell r="I13175" t="str">
            <v>DGND</v>
          </cell>
        </row>
        <row r="13176">
          <cell r="H13176" t="str">
            <v>S3_P1_TXD3.1</v>
          </cell>
          <cell r="I13176" t="str">
            <v>SG3_SRC_DVDD33</v>
          </cell>
        </row>
        <row r="13177">
          <cell r="H13177" t="str">
            <v>S3_P1_TXD3.2</v>
          </cell>
          <cell r="I13177" t="str">
            <v>S3_PH_P1_TXD3</v>
          </cell>
        </row>
        <row r="13178">
          <cell r="H13178" t="str">
            <v>S3_P1_TXD3.3</v>
          </cell>
          <cell r="I13178" t="str">
            <v>DGND</v>
          </cell>
        </row>
        <row r="13179">
          <cell r="H13179" t="str">
            <v>SITE3.R18</v>
          </cell>
          <cell r="I13179" t="str">
            <v>S3_P1_RXC</v>
          </cell>
        </row>
        <row r="13180">
          <cell r="H13180" t="str">
            <v>SITE3.M18</v>
          </cell>
          <cell r="I13180" t="str">
            <v>S3_P1_RXD0</v>
          </cell>
        </row>
        <row r="13181">
          <cell r="H13181" t="str">
            <v>SITE3.M19</v>
          </cell>
          <cell r="I13181" t="str">
            <v>S3_P1_RXD1</v>
          </cell>
        </row>
        <row r="13182">
          <cell r="H13182" t="str">
            <v>SITE3.N18</v>
          </cell>
          <cell r="I13182" t="str">
            <v>S3_P1_RXD2</v>
          </cell>
        </row>
        <row r="13183">
          <cell r="H13183" t="str">
            <v>SITE3.N19</v>
          </cell>
          <cell r="I13183" t="str">
            <v>S3_P1_RXD3</v>
          </cell>
        </row>
        <row r="13184">
          <cell r="H13184" t="str">
            <v>SITE3.P18</v>
          </cell>
          <cell r="I13184" t="str">
            <v>S3_P1_RXDV</v>
          </cell>
        </row>
        <row r="13185">
          <cell r="H13185" t="str">
            <v>SITE3.P19</v>
          </cell>
          <cell r="I13185" t="str">
            <v>S3_P1_RXER</v>
          </cell>
        </row>
        <row r="13186">
          <cell r="H13186" t="str">
            <v>SITE3.U18</v>
          </cell>
          <cell r="I13186" t="str">
            <v>S3_DCH_P1_TESTD</v>
          </cell>
        </row>
        <row r="13187">
          <cell r="H13187" t="str">
            <v>SITE3.T19</v>
          </cell>
          <cell r="I13187" t="str">
            <v>S3_P1_TXC</v>
          </cell>
        </row>
        <row r="13188">
          <cell r="H13188" t="str">
            <v>SITE3.V19</v>
          </cell>
          <cell r="I13188" t="str">
            <v>S3_P1_TXD0</v>
          </cell>
        </row>
        <row r="13189">
          <cell r="H13189" t="str">
            <v>SITE3.V18</v>
          </cell>
          <cell r="I13189" t="str">
            <v>S3_P1_TXD1</v>
          </cell>
        </row>
        <row r="13190">
          <cell r="H13190" t="str">
            <v>SITE3.W18</v>
          </cell>
          <cell r="I13190" t="str">
            <v>S3_P1_TXD2</v>
          </cell>
        </row>
        <row r="13191">
          <cell r="H13191" t="str">
            <v>SITE3.V17</v>
          </cell>
          <cell r="I13191" t="str">
            <v>S3_P1_TXD3</v>
          </cell>
        </row>
        <row r="13192">
          <cell r="H13192" t="str">
            <v>SITE3.U19</v>
          </cell>
          <cell r="I13192" t="str">
            <v>S3_P1_TXEN</v>
          </cell>
        </row>
        <row r="13193">
          <cell r="H13193" t="str">
            <v>3K176.10</v>
          </cell>
          <cell r="I13193" t="str">
            <v>S3_P5_TXEN</v>
          </cell>
        </row>
        <row r="13194">
          <cell r="H13194" t="str">
            <v>3K176.6</v>
          </cell>
          <cell r="I13194" t="str">
            <v>S3_R_P5_TXD0</v>
          </cell>
        </row>
        <row r="13195">
          <cell r="H13195" t="str">
            <v>3K176.3</v>
          </cell>
          <cell r="I13195" t="str">
            <v>DGND</v>
          </cell>
        </row>
        <row r="13196">
          <cell r="H13196" t="str">
            <v>3K176.2</v>
          </cell>
          <cell r="I13196" t="str">
            <v>S3_DCH_P5_TXEN</v>
          </cell>
        </row>
        <row r="13197">
          <cell r="H13197" t="str">
            <v>3K176.9</v>
          </cell>
          <cell r="I13197" t="str">
            <v>SG3_P5_RXDV</v>
          </cell>
        </row>
        <row r="13198">
          <cell r="H13198" t="str">
            <v>3K176.4</v>
          </cell>
          <cell r="I13198" t="str">
            <v>S3_DCH_P5_TXD0</v>
          </cell>
        </row>
        <row r="13199">
          <cell r="H13199" t="str">
            <v>3K176.7</v>
          </cell>
          <cell r="I13199" t="str">
            <v>S3_1_P5_TXD0</v>
          </cell>
        </row>
        <row r="13200">
          <cell r="H13200" t="str">
            <v>3K176.1</v>
          </cell>
          <cell r="I13200" t="str">
            <v>S3_K176</v>
          </cell>
        </row>
        <row r="13201">
          <cell r="H13201" t="str">
            <v>3K176.5</v>
          </cell>
          <cell r="I13201" t="str">
            <v>S3_K176</v>
          </cell>
        </row>
        <row r="13202">
          <cell r="H13202" t="str">
            <v>3K176.8</v>
          </cell>
          <cell r="I13202" t="str">
            <v>VP5</v>
          </cell>
        </row>
        <row r="13203">
          <cell r="H13203" t="str">
            <v>3K177.10</v>
          </cell>
          <cell r="I13203" t="str">
            <v>S3_R_P5_TXD1</v>
          </cell>
        </row>
        <row r="13204">
          <cell r="H13204" t="str">
            <v>3K177.6</v>
          </cell>
          <cell r="I13204" t="str">
            <v>S3_R_P5_TXC</v>
          </cell>
        </row>
        <row r="13205">
          <cell r="H13205" t="str">
            <v>3K177.3</v>
          </cell>
          <cell r="I13205" t="str">
            <v>DGND</v>
          </cell>
        </row>
        <row r="13206">
          <cell r="H13206" t="str">
            <v>3K177.2</v>
          </cell>
          <cell r="I13206" t="str">
            <v>S3_DCH_P5_TXD1</v>
          </cell>
        </row>
        <row r="13207">
          <cell r="H13207" t="str">
            <v>3K177.9</v>
          </cell>
          <cell r="I13207" t="str">
            <v>S3_1_P5_TXD1</v>
          </cell>
        </row>
        <row r="13208">
          <cell r="H13208" t="str">
            <v>3K177.4</v>
          </cell>
          <cell r="I13208" t="str">
            <v>S3_DCH_P5_TXC</v>
          </cell>
        </row>
        <row r="13209">
          <cell r="H13209" t="str">
            <v>3K177.7</v>
          </cell>
          <cell r="I13209" t="str">
            <v>S3_1_P5_TXC</v>
          </cell>
        </row>
        <row r="13210">
          <cell r="H13210" t="str">
            <v>3K177.1</v>
          </cell>
          <cell r="I13210" t="str">
            <v>S3_K177</v>
          </cell>
        </row>
        <row r="13211">
          <cell r="H13211" t="str">
            <v>3K177.5</v>
          </cell>
          <cell r="I13211" t="str">
            <v>S3_K177</v>
          </cell>
        </row>
        <row r="13212">
          <cell r="H13212" t="str">
            <v>3K177.8</v>
          </cell>
          <cell r="I13212" t="str">
            <v>VP5</v>
          </cell>
        </row>
        <row r="13213">
          <cell r="H13213" t="str">
            <v>3K178.10</v>
          </cell>
          <cell r="I13213" t="str">
            <v>S3_R_P5_TXD2</v>
          </cell>
        </row>
        <row r="13214">
          <cell r="H13214" t="str">
            <v>3K178.6</v>
          </cell>
          <cell r="I13214" t="str">
            <v>S3_P5_RXD0</v>
          </cell>
        </row>
        <row r="13215">
          <cell r="H13215" t="str">
            <v>3K178.3</v>
          </cell>
          <cell r="I13215" t="str">
            <v>DGND</v>
          </cell>
        </row>
        <row r="13216">
          <cell r="H13216" t="str">
            <v>3K178.2</v>
          </cell>
          <cell r="I13216" t="str">
            <v>S3_DCH_P5_TXD2</v>
          </cell>
        </row>
        <row r="13217">
          <cell r="H13217" t="str">
            <v>3K178.9</v>
          </cell>
          <cell r="I13217" t="str">
            <v>S3_1_P5_TXD2</v>
          </cell>
        </row>
        <row r="13218">
          <cell r="H13218" t="str">
            <v>3K178.4</v>
          </cell>
          <cell r="I13218" t="str">
            <v>S3_DCH_P5_RXD0</v>
          </cell>
        </row>
        <row r="13219">
          <cell r="H13219" t="str">
            <v>3K178.7</v>
          </cell>
          <cell r="I13219" t="str">
            <v>SG3_P5_TXD0</v>
          </cell>
        </row>
        <row r="13220">
          <cell r="H13220" t="str">
            <v>3K178.1</v>
          </cell>
          <cell r="I13220" t="str">
            <v>S3_K178</v>
          </cell>
        </row>
        <row r="13221">
          <cell r="H13221" t="str">
            <v>3K178.5</v>
          </cell>
          <cell r="I13221" t="str">
            <v>S3_K178</v>
          </cell>
        </row>
        <row r="13222">
          <cell r="H13222" t="str">
            <v>3K178.8</v>
          </cell>
          <cell r="I13222" t="str">
            <v>VP5</v>
          </cell>
        </row>
        <row r="13223">
          <cell r="H13223" t="str">
            <v>3K179.10</v>
          </cell>
          <cell r="I13223" t="str">
            <v>S3_R_P5_TXD3</v>
          </cell>
        </row>
        <row r="13224">
          <cell r="H13224" t="str">
            <v>3K179.6</v>
          </cell>
          <cell r="I13224" t="str">
            <v>S3_P5_RXER</v>
          </cell>
        </row>
        <row r="13225">
          <cell r="H13225" t="str">
            <v>3K179.3</v>
          </cell>
          <cell r="I13225" t="str">
            <v>DGND</v>
          </cell>
        </row>
        <row r="13226">
          <cell r="H13226" t="str">
            <v>3K179.2</v>
          </cell>
          <cell r="I13226" t="str">
            <v>S3_DCH_P5_TXD3</v>
          </cell>
        </row>
        <row r="13227">
          <cell r="H13227" t="str">
            <v>3K179.9</v>
          </cell>
          <cell r="I13227" t="str">
            <v>S3_1_P5_TXD3</v>
          </cell>
        </row>
        <row r="13228">
          <cell r="H13228" t="str">
            <v>3K179.4</v>
          </cell>
          <cell r="I13228" t="str">
            <v>S3_DCH_P5_RXER</v>
          </cell>
        </row>
        <row r="13229">
          <cell r="H13229" t="str">
            <v>3K179.7</v>
          </cell>
          <cell r="I13229" t="str">
            <v>DGND</v>
          </cell>
        </row>
        <row r="13230">
          <cell r="H13230" t="str">
            <v>3K179.1</v>
          </cell>
          <cell r="I13230" t="str">
            <v>S3_K179</v>
          </cell>
        </row>
        <row r="13231">
          <cell r="H13231" t="str">
            <v>3K179.5</v>
          </cell>
          <cell r="I13231" t="str">
            <v>S3_K179</v>
          </cell>
        </row>
        <row r="13232">
          <cell r="H13232" t="str">
            <v>3K179.8</v>
          </cell>
          <cell r="I13232" t="str">
            <v>VP5</v>
          </cell>
        </row>
        <row r="13233">
          <cell r="H13233" t="str">
            <v>3K239.10</v>
          </cell>
          <cell r="I13233" t="str">
            <v>S3_P5_RXC</v>
          </cell>
        </row>
        <row r="13234">
          <cell r="H13234" t="str">
            <v>3K239.6</v>
          </cell>
          <cell r="I13234" t="str">
            <v>S3_P5_RXD2</v>
          </cell>
        </row>
        <row r="13235">
          <cell r="H13235" t="str">
            <v>3K239.3</v>
          </cell>
          <cell r="I13235" t="str">
            <v>DGND</v>
          </cell>
        </row>
        <row r="13236">
          <cell r="H13236" t="str">
            <v>3K239.2</v>
          </cell>
          <cell r="I13236" t="str">
            <v>S3_DCH_P5_RXC</v>
          </cell>
        </row>
        <row r="13237">
          <cell r="H13237" t="str">
            <v>3K239.9</v>
          </cell>
          <cell r="I13237" t="str">
            <v>SG3_P5_TXC</v>
          </cell>
        </row>
        <row r="13238">
          <cell r="H13238" t="str">
            <v>3K239.4</v>
          </cell>
          <cell r="I13238" t="str">
            <v>S3_DCH_P5_RXD2</v>
          </cell>
        </row>
        <row r="13239">
          <cell r="H13239" t="str">
            <v>3K239.7</v>
          </cell>
          <cell r="I13239" t="str">
            <v>SG3_P5_TXD2</v>
          </cell>
        </row>
        <row r="13240">
          <cell r="H13240" t="str">
            <v>3K239.1</v>
          </cell>
          <cell r="I13240" t="str">
            <v>S3_RGMII_CBIT</v>
          </cell>
        </row>
        <row r="13241">
          <cell r="H13241" t="str">
            <v>3K239.5</v>
          </cell>
          <cell r="I13241" t="str">
            <v>S3_RGMII_CBIT</v>
          </cell>
        </row>
        <row r="13242">
          <cell r="H13242" t="str">
            <v>3K239.8</v>
          </cell>
          <cell r="I13242" t="str">
            <v>VP5</v>
          </cell>
        </row>
        <row r="13243">
          <cell r="H13243" t="str">
            <v>3K240.10</v>
          </cell>
          <cell r="I13243" t="str">
            <v>S3_1_P5_TXD0</v>
          </cell>
        </row>
        <row r="13244">
          <cell r="H13244" t="str">
            <v>3K240.6</v>
          </cell>
          <cell r="I13244" t="str">
            <v>S3_1_P5_TXD1</v>
          </cell>
        </row>
        <row r="13245">
          <cell r="H13245" t="str">
            <v>3K240.3</v>
          </cell>
          <cell r="I13245" t="str">
            <v>DGND</v>
          </cell>
        </row>
        <row r="13246">
          <cell r="H13246" t="str">
            <v>3K240.2</v>
          </cell>
          <cell r="I13246" t="str">
            <v>SD3_P5_TXD0_DSP</v>
          </cell>
        </row>
        <row r="13247">
          <cell r="H13247" t="str">
            <v>3K240.9</v>
          </cell>
          <cell r="I13247" t="str">
            <v>SG3_P5_RXD0</v>
          </cell>
        </row>
        <row r="13248">
          <cell r="H13248" t="str">
            <v>3K240.4</v>
          </cell>
          <cell r="I13248" t="str">
            <v>SD3_P5_TXD1_DSP</v>
          </cell>
        </row>
        <row r="13249">
          <cell r="H13249" t="str">
            <v>3K240.7</v>
          </cell>
          <cell r="I13249" t="str">
            <v>SG3_P5_RXD1</v>
          </cell>
        </row>
        <row r="13250">
          <cell r="H13250" t="str">
            <v>3K240.1</v>
          </cell>
          <cell r="I13250" t="str">
            <v>S3_RGMII_CBIT</v>
          </cell>
        </row>
        <row r="13251">
          <cell r="H13251" t="str">
            <v>3K240.5</v>
          </cell>
          <cell r="I13251" t="str">
            <v>S3_RGMII_CBIT</v>
          </cell>
        </row>
        <row r="13252">
          <cell r="H13252" t="str">
            <v>3K240.8</v>
          </cell>
          <cell r="I13252" t="str">
            <v>VP5</v>
          </cell>
        </row>
        <row r="13253">
          <cell r="H13253" t="str">
            <v>3K241.10</v>
          </cell>
          <cell r="I13253" t="str">
            <v>S3_1_P5_TXC</v>
          </cell>
        </row>
        <row r="13254">
          <cell r="H13254" t="str">
            <v>3K241.6</v>
          </cell>
          <cell r="I13254" t="str">
            <v>S3_1_P5_TXD2</v>
          </cell>
        </row>
        <row r="13255">
          <cell r="H13255" t="str">
            <v>3K241.3</v>
          </cell>
          <cell r="I13255" t="str">
            <v>DGND</v>
          </cell>
        </row>
        <row r="13256">
          <cell r="H13256" t="str">
            <v>3K241.2</v>
          </cell>
          <cell r="I13256" t="str">
            <v>SD3_P5_TXC_DSP</v>
          </cell>
        </row>
        <row r="13257">
          <cell r="H13257" t="str">
            <v>3K241.9</v>
          </cell>
          <cell r="I13257" t="str">
            <v>SG3_P5_RXC</v>
          </cell>
        </row>
        <row r="13258">
          <cell r="H13258" t="str">
            <v>3K241.4</v>
          </cell>
          <cell r="I13258" t="str">
            <v>SD3_P5_TXD2_DSP</v>
          </cell>
        </row>
        <row r="13259">
          <cell r="H13259" t="str">
            <v>3K241.7</v>
          </cell>
          <cell r="I13259" t="str">
            <v>SG3_P5_RXD2</v>
          </cell>
        </row>
        <row r="13260">
          <cell r="H13260" t="str">
            <v>3K241.1</v>
          </cell>
          <cell r="I13260" t="str">
            <v>S3_RGMII_CBIT</v>
          </cell>
        </row>
        <row r="13261">
          <cell r="H13261" t="str">
            <v>3K241.5</v>
          </cell>
          <cell r="I13261" t="str">
            <v>S3_RGMII_CBIT</v>
          </cell>
        </row>
        <row r="13262">
          <cell r="H13262" t="str">
            <v>3K241.8</v>
          </cell>
          <cell r="I13262" t="str">
            <v>VP5</v>
          </cell>
        </row>
        <row r="13263">
          <cell r="H13263" t="str">
            <v>3K242.10</v>
          </cell>
          <cell r="I13263" t="str">
            <v>S3_1_P5_TXD3</v>
          </cell>
        </row>
        <row r="13264">
          <cell r="H13264" t="str">
            <v>3K242.6</v>
          </cell>
          <cell r="I13264" t="str">
            <v>S3_P5_RXD1</v>
          </cell>
        </row>
        <row r="13265">
          <cell r="H13265" t="str">
            <v>3K242.3</v>
          </cell>
          <cell r="I13265" t="str">
            <v>DGND</v>
          </cell>
        </row>
        <row r="13266">
          <cell r="H13266" t="str">
            <v>3K242.2</v>
          </cell>
          <cell r="I13266" t="str">
            <v>SD3_P5_TXD3_DSP</v>
          </cell>
        </row>
        <row r="13267">
          <cell r="H13267" t="str">
            <v>3K242.9</v>
          </cell>
          <cell r="I13267" t="str">
            <v>SG3_P5_RXD3</v>
          </cell>
        </row>
        <row r="13268">
          <cell r="H13268" t="str">
            <v>3K242.4</v>
          </cell>
          <cell r="I13268" t="str">
            <v>S3_DCH_P5_RXD1</v>
          </cell>
        </row>
        <row r="13269">
          <cell r="H13269" t="str">
            <v>3K242.7</v>
          </cell>
          <cell r="I13269" t="str">
            <v>SG3_P5_TXD1</v>
          </cell>
        </row>
        <row r="13270">
          <cell r="H13270" t="str">
            <v>3K242.1</v>
          </cell>
          <cell r="I13270" t="str">
            <v>S3_RGMII_CBIT</v>
          </cell>
        </row>
        <row r="13271">
          <cell r="H13271" t="str">
            <v>3K242.5</v>
          </cell>
          <cell r="I13271" t="str">
            <v>S3_RGMII_CBIT</v>
          </cell>
        </row>
        <row r="13272">
          <cell r="H13272" t="str">
            <v>3K242.8</v>
          </cell>
          <cell r="I13272" t="str">
            <v>VP5</v>
          </cell>
        </row>
        <row r="13273">
          <cell r="H13273" t="str">
            <v>3K243.10</v>
          </cell>
          <cell r="I13273" t="str">
            <v>S3_P5_RXD3</v>
          </cell>
        </row>
        <row r="13274">
          <cell r="H13274" t="str">
            <v>3K243.6</v>
          </cell>
          <cell r="I13274" t="str">
            <v>S3_P5_RXDV</v>
          </cell>
        </row>
        <row r="13275">
          <cell r="H13275" t="str">
            <v>3K243.3</v>
          </cell>
          <cell r="I13275" t="str">
            <v>DGND</v>
          </cell>
        </row>
        <row r="13276">
          <cell r="H13276" t="str">
            <v>3K243.2</v>
          </cell>
          <cell r="I13276" t="str">
            <v>S3_DCH_P5_RXD3</v>
          </cell>
        </row>
        <row r="13277">
          <cell r="H13277" t="str">
            <v>3K243.9</v>
          </cell>
          <cell r="I13277" t="str">
            <v>SG3_P5_TXD3</v>
          </cell>
        </row>
        <row r="13278">
          <cell r="H13278" t="str">
            <v>3K243.4</v>
          </cell>
          <cell r="I13278" t="str">
            <v>S3_DCH_P5_RXDV</v>
          </cell>
        </row>
        <row r="13279">
          <cell r="H13279" t="str">
            <v>3K243.7</v>
          </cell>
          <cell r="I13279" t="str">
            <v>SG3_P5_TXEN</v>
          </cell>
        </row>
        <row r="13280">
          <cell r="H13280" t="str">
            <v>3K243.1</v>
          </cell>
          <cell r="I13280" t="str">
            <v>S3_RGMII_CBIT</v>
          </cell>
        </row>
        <row r="13281">
          <cell r="H13281" t="str">
            <v>3K243.5</v>
          </cell>
          <cell r="I13281" t="str">
            <v>S3_RGMII_CBIT</v>
          </cell>
        </row>
        <row r="13282">
          <cell r="H13282" t="str">
            <v>3K243.8</v>
          </cell>
          <cell r="I13282" t="str">
            <v>VP5</v>
          </cell>
        </row>
        <row r="13283">
          <cell r="H13283" t="str">
            <v>3Q176.1</v>
          </cell>
          <cell r="I13283" t="str">
            <v>S3_QB_K176</v>
          </cell>
        </row>
        <row r="13284">
          <cell r="H13284" t="str">
            <v>3Q176.3</v>
          </cell>
          <cell r="I13284" t="str">
            <v>S3_K176</v>
          </cell>
        </row>
        <row r="13285">
          <cell r="H13285" t="str">
            <v>3Q176.2</v>
          </cell>
          <cell r="I13285" t="str">
            <v>DGND</v>
          </cell>
        </row>
        <row r="13286">
          <cell r="H13286" t="str">
            <v>3Q177.1</v>
          </cell>
          <cell r="I13286" t="str">
            <v>S3_QB_K177</v>
          </cell>
        </row>
        <row r="13287">
          <cell r="H13287" t="str">
            <v>3Q177.3</v>
          </cell>
          <cell r="I13287" t="str">
            <v>S3_K177</v>
          </cell>
        </row>
        <row r="13288">
          <cell r="H13288" t="str">
            <v>3Q177.2</v>
          </cell>
          <cell r="I13288" t="str">
            <v>DGND</v>
          </cell>
        </row>
        <row r="13289">
          <cell r="H13289" t="str">
            <v>3Q178.1</v>
          </cell>
          <cell r="I13289" t="str">
            <v>S3_QB_K178</v>
          </cell>
        </row>
        <row r="13290">
          <cell r="H13290" t="str">
            <v>3Q178.3</v>
          </cell>
          <cell r="I13290" t="str">
            <v>S3_K178</v>
          </cell>
        </row>
        <row r="13291">
          <cell r="H13291" t="str">
            <v>3Q178.2</v>
          </cell>
          <cell r="I13291" t="str">
            <v>DGND</v>
          </cell>
        </row>
        <row r="13292">
          <cell r="H13292" t="str">
            <v>3Q179.1</v>
          </cell>
          <cell r="I13292" t="str">
            <v>S3_QB_K179</v>
          </cell>
        </row>
        <row r="13293">
          <cell r="H13293" t="str">
            <v>3Q179.3</v>
          </cell>
          <cell r="I13293" t="str">
            <v>S3_K179</v>
          </cell>
        </row>
        <row r="13294">
          <cell r="H13294" t="str">
            <v>3Q179.2</v>
          </cell>
          <cell r="I13294" t="str">
            <v>DGND</v>
          </cell>
        </row>
        <row r="13295">
          <cell r="H13295" t="str">
            <v>3RQ176.1</v>
          </cell>
          <cell r="I13295" t="str">
            <v>S3_QB_K176</v>
          </cell>
        </row>
        <row r="13296">
          <cell r="H13296" t="str">
            <v>3RQ176.2</v>
          </cell>
          <cell r="I13296" t="str">
            <v>SC_HSD_K176</v>
          </cell>
        </row>
        <row r="13297">
          <cell r="H13297" t="str">
            <v>3RQ177.1</v>
          </cell>
          <cell r="I13297" t="str">
            <v>S3_QB_K177</v>
          </cell>
        </row>
        <row r="13298">
          <cell r="H13298" t="str">
            <v>3RQ177.2</v>
          </cell>
          <cell r="I13298" t="str">
            <v>SC_HSD_K177</v>
          </cell>
        </row>
        <row r="13299">
          <cell r="H13299" t="str">
            <v>3RQ178.1</v>
          </cell>
          <cell r="I13299" t="str">
            <v>S3_QB_K178</v>
          </cell>
        </row>
        <row r="13300">
          <cell r="H13300" t="str">
            <v>3RQ178.2</v>
          </cell>
          <cell r="I13300" t="str">
            <v>SC_HSD_K178</v>
          </cell>
        </row>
        <row r="13301">
          <cell r="H13301" t="str">
            <v>3RQ179.1</v>
          </cell>
          <cell r="I13301" t="str">
            <v>S3_QB_K179</v>
          </cell>
        </row>
        <row r="13302">
          <cell r="H13302" t="str">
            <v>3RQ179.2</v>
          </cell>
          <cell r="I13302" t="str">
            <v>SC_HSD_K179</v>
          </cell>
        </row>
        <row r="13303">
          <cell r="H13303" t="str">
            <v>3RR90.1</v>
          </cell>
          <cell r="I13303" t="str">
            <v>S3_P5_TXD0</v>
          </cell>
        </row>
        <row r="13304">
          <cell r="H13304" t="str">
            <v>3RR90.2</v>
          </cell>
          <cell r="I13304" t="str">
            <v>S3_R_P5_TXD0</v>
          </cell>
        </row>
        <row r="13305">
          <cell r="H13305" t="str">
            <v>3RR91.1</v>
          </cell>
          <cell r="I13305" t="str">
            <v>S3_P5_TXD1</v>
          </cell>
        </row>
        <row r="13306">
          <cell r="H13306" t="str">
            <v>3RR91.2</v>
          </cell>
          <cell r="I13306" t="str">
            <v>S3_R_P5_TXD1</v>
          </cell>
        </row>
        <row r="13307">
          <cell r="H13307" t="str">
            <v>3RR92.1</v>
          </cell>
          <cell r="I13307" t="str">
            <v>S3_P5_TXD2</v>
          </cell>
        </row>
        <row r="13308">
          <cell r="H13308" t="str">
            <v>3RR92.2</v>
          </cell>
          <cell r="I13308" t="str">
            <v>S3_R_P5_TXD2</v>
          </cell>
        </row>
        <row r="13309">
          <cell r="H13309" t="str">
            <v>3RR93.1</v>
          </cell>
          <cell r="I13309" t="str">
            <v>S3_P5_TXD3</v>
          </cell>
        </row>
        <row r="13310">
          <cell r="H13310" t="str">
            <v>3RR93.2</v>
          </cell>
          <cell r="I13310" t="str">
            <v>S3_R_P5_TXD3</v>
          </cell>
        </row>
        <row r="13311">
          <cell r="H13311" t="str">
            <v>3RR94.1</v>
          </cell>
          <cell r="I13311" t="str">
            <v>S3_P5_TXC</v>
          </cell>
        </row>
        <row r="13312">
          <cell r="H13312" t="str">
            <v>3RR94.2</v>
          </cell>
          <cell r="I13312" t="str">
            <v>S3_R_P5_TXC</v>
          </cell>
        </row>
        <row r="13313">
          <cell r="H13313" t="str">
            <v>3RR95.1</v>
          </cell>
          <cell r="I13313" t="str">
            <v>S3_R_P5_TXD0</v>
          </cell>
        </row>
        <row r="13314">
          <cell r="H13314" t="str">
            <v>3RR95.2</v>
          </cell>
          <cell r="I13314" t="str">
            <v>S3_PH_P5_TXD0</v>
          </cell>
        </row>
        <row r="13315">
          <cell r="H13315" t="str">
            <v>3RR96.1</v>
          </cell>
          <cell r="I13315" t="str">
            <v>S3_R_P5_TXD1</v>
          </cell>
        </row>
        <row r="13316">
          <cell r="H13316" t="str">
            <v>3RR96.2</v>
          </cell>
          <cell r="I13316" t="str">
            <v>S3_PH_P5_TXD1</v>
          </cell>
        </row>
        <row r="13317">
          <cell r="H13317" t="str">
            <v>3RR97.1</v>
          </cell>
          <cell r="I13317" t="str">
            <v>S3_R_P5_TXD2</v>
          </cell>
        </row>
        <row r="13318">
          <cell r="H13318" t="str">
            <v>3RR97.2</v>
          </cell>
          <cell r="I13318" t="str">
            <v>S3_PH_P5_TXD2</v>
          </cell>
        </row>
        <row r="13319">
          <cell r="H13319" t="str">
            <v>S3_P5_TXD0.1</v>
          </cell>
          <cell r="I13319" t="str">
            <v>SG3_SRC_DVDD33</v>
          </cell>
        </row>
        <row r="13320">
          <cell r="H13320" t="str">
            <v>S3_P5_TXD0.2</v>
          </cell>
          <cell r="I13320" t="str">
            <v>S3_PH_P5_TXD0</v>
          </cell>
        </row>
        <row r="13321">
          <cell r="H13321" t="str">
            <v>S3_P5_TXD0.3</v>
          </cell>
          <cell r="I13321" t="str">
            <v>DGND</v>
          </cell>
        </row>
        <row r="13322">
          <cell r="H13322" t="str">
            <v>S3_P5_TXD1.1</v>
          </cell>
          <cell r="I13322" t="str">
            <v>SG3_SRC_DVDD33</v>
          </cell>
        </row>
        <row r="13323">
          <cell r="H13323" t="str">
            <v>S3_P5_TXD1.2</v>
          </cell>
          <cell r="I13323" t="str">
            <v>S3_PH_P5_TXD1</v>
          </cell>
        </row>
        <row r="13324">
          <cell r="H13324" t="str">
            <v>S3_P5_TXD1.3</v>
          </cell>
          <cell r="I13324" t="str">
            <v>DGND</v>
          </cell>
        </row>
        <row r="13325">
          <cell r="H13325" t="str">
            <v>S3_P5_TXD2.1</v>
          </cell>
          <cell r="I13325" t="str">
            <v>SG3_SRC_DVDD33</v>
          </cell>
        </row>
        <row r="13326">
          <cell r="H13326" t="str">
            <v>S3_P5_TXD2.2</v>
          </cell>
          <cell r="I13326" t="str">
            <v>S3_PH_P5_TXD2</v>
          </cell>
        </row>
        <row r="13327">
          <cell r="H13327" t="str">
            <v>S3_P5_TXD2.3</v>
          </cell>
          <cell r="I13327" t="str">
            <v>DGND</v>
          </cell>
        </row>
        <row r="13328">
          <cell r="H13328" t="str">
            <v>SITE3.G19</v>
          </cell>
          <cell r="I13328" t="str">
            <v>S3_P5_RXC</v>
          </cell>
        </row>
        <row r="13329">
          <cell r="H13329" t="str">
            <v>SITE3.D19</v>
          </cell>
          <cell r="I13329" t="str">
            <v>S3_P5_RXD0</v>
          </cell>
        </row>
        <row r="13330">
          <cell r="H13330" t="str">
            <v>SITE3.E18</v>
          </cell>
          <cell r="I13330" t="str">
            <v>S3_P5_RXD1</v>
          </cell>
        </row>
        <row r="13331">
          <cell r="H13331" t="str">
            <v>SITE3.E19</v>
          </cell>
          <cell r="I13331" t="str">
            <v>S3_P5_RXD2</v>
          </cell>
        </row>
        <row r="13332">
          <cell r="H13332" t="str">
            <v>SITE3.F18</v>
          </cell>
          <cell r="I13332" t="str">
            <v>S3_P5_RXD3</v>
          </cell>
        </row>
        <row r="13333">
          <cell r="H13333" t="str">
            <v>SITE3.F19</v>
          </cell>
          <cell r="I13333" t="str">
            <v>S3_P5_RXDV</v>
          </cell>
        </row>
        <row r="13334">
          <cell r="H13334" t="str">
            <v>SITE3.G18</v>
          </cell>
          <cell r="I13334" t="str">
            <v>S3_P5_RXER</v>
          </cell>
        </row>
        <row r="13335">
          <cell r="H13335" t="str">
            <v>SITE3.J18</v>
          </cell>
          <cell r="I13335" t="str">
            <v>S3_P5_TXC</v>
          </cell>
        </row>
        <row r="13336">
          <cell r="H13336" t="str">
            <v>SITE3.K18</v>
          </cell>
          <cell r="I13336" t="str">
            <v>S3_P5_TXD0</v>
          </cell>
        </row>
        <row r="13337">
          <cell r="H13337" t="str">
            <v>SITE3.K19</v>
          </cell>
          <cell r="I13337" t="str">
            <v>S3_P5_TXD1</v>
          </cell>
        </row>
        <row r="13338">
          <cell r="H13338" t="str">
            <v>SITE3.L18</v>
          </cell>
          <cell r="I13338" t="str">
            <v>S3_P5_TXD2</v>
          </cell>
        </row>
        <row r="13339">
          <cell r="H13339" t="str">
            <v>SITE3.L19</v>
          </cell>
          <cell r="I13339" t="str">
            <v>S3_P5_TXD3</v>
          </cell>
        </row>
        <row r="13340">
          <cell r="H13340" t="str">
            <v>SITE3.J19</v>
          </cell>
          <cell r="I13340" t="str">
            <v>S3_P5_TXEN</v>
          </cell>
        </row>
        <row r="13341">
          <cell r="H13341" t="str">
            <v>3GOLDEN0.G1</v>
          </cell>
          <cell r="I13341" t="str">
            <v>SG3_P0_RXC</v>
          </cell>
        </row>
        <row r="13342">
          <cell r="H13342" t="str">
            <v>3GOLDEN0.K2</v>
          </cell>
          <cell r="I13342" t="str">
            <v>SG3_P0_RXD0</v>
          </cell>
        </row>
        <row r="13343">
          <cell r="H13343" t="str">
            <v>3GOLDEN0.K1</v>
          </cell>
          <cell r="I13343" t="str">
            <v>SG3_P0_RXD1</v>
          </cell>
        </row>
        <row r="13344">
          <cell r="H13344" t="str">
            <v>3GOLDEN0.J2</v>
          </cell>
          <cell r="I13344" t="str">
            <v>SG3_P0_RXD2</v>
          </cell>
        </row>
        <row r="13345">
          <cell r="H13345" t="str">
            <v>3GOLDEN0.J1</v>
          </cell>
          <cell r="I13345" t="str">
            <v>SG3_P0_RXD3</v>
          </cell>
        </row>
        <row r="13346">
          <cell r="H13346" t="str">
            <v>3GOLDEN0.H2</v>
          </cell>
          <cell r="I13346" t="str">
            <v>SG3_P0_RXDV</v>
          </cell>
        </row>
        <row r="13347">
          <cell r="H13347" t="str">
            <v>3GOLDEN0.H1</v>
          </cell>
          <cell r="I13347" t="str">
            <v>DGND</v>
          </cell>
        </row>
        <row r="13348">
          <cell r="H13348" t="str">
            <v>3GOLDEN0.G2</v>
          </cell>
          <cell r="I13348" t="str">
            <v>SG3_P0_TESTD</v>
          </cell>
        </row>
        <row r="13349">
          <cell r="H13349" t="str">
            <v>3GOLDEN0.E2</v>
          </cell>
          <cell r="I13349" t="str">
            <v>SG3_P0_TXC</v>
          </cell>
        </row>
        <row r="13350">
          <cell r="H13350" t="str">
            <v>3GOLDEN0.D2</v>
          </cell>
          <cell r="I13350" t="str">
            <v>SG3_P0_TXD0</v>
          </cell>
        </row>
        <row r="13351">
          <cell r="H13351" t="str">
            <v>3GOLDEN0.D1</v>
          </cell>
          <cell r="I13351" t="str">
            <v>SG3_P0_TXD1</v>
          </cell>
        </row>
        <row r="13352">
          <cell r="H13352" t="str">
            <v>3GOLDEN0.C2</v>
          </cell>
          <cell r="I13352" t="str">
            <v>SG3_P0_TXD2</v>
          </cell>
        </row>
        <row r="13353">
          <cell r="H13353" t="str">
            <v>3GOLDEN0.C1</v>
          </cell>
          <cell r="I13353" t="str">
            <v>SG3_P0_TXD3</v>
          </cell>
        </row>
        <row r="13354">
          <cell r="H13354" t="str">
            <v>3GOLDEN0.E1</v>
          </cell>
          <cell r="I13354" t="str">
            <v>SG3_P0_TXEN</v>
          </cell>
        </row>
        <row r="13355">
          <cell r="H13355" t="str">
            <v>3GOLDEN0.R18</v>
          </cell>
          <cell r="I13355" t="str">
            <v>SG3_P1_RXC</v>
          </cell>
        </row>
        <row r="13356">
          <cell r="H13356" t="str">
            <v>3GOLDEN0.M18</v>
          </cell>
          <cell r="I13356" t="str">
            <v>SG3_P1_RXD0</v>
          </cell>
        </row>
        <row r="13357">
          <cell r="H13357" t="str">
            <v>3GOLDEN0.M19</v>
          </cell>
          <cell r="I13357" t="str">
            <v>SG3_P1_RXD1</v>
          </cell>
        </row>
        <row r="13358">
          <cell r="H13358" t="str">
            <v>3GOLDEN0.N18</v>
          </cell>
          <cell r="I13358" t="str">
            <v>SG3_P1_RXD2</v>
          </cell>
        </row>
        <row r="13359">
          <cell r="H13359" t="str">
            <v>3GOLDEN0.N19</v>
          </cell>
          <cell r="I13359" t="str">
            <v>SG3_P1_RXD3</v>
          </cell>
        </row>
        <row r="13360">
          <cell r="H13360" t="str">
            <v>3GOLDEN0.P18</v>
          </cell>
          <cell r="I13360" t="str">
            <v>SG3_P1_RXDV</v>
          </cell>
        </row>
        <row r="13361">
          <cell r="H13361" t="str">
            <v>3GOLDEN0.P19</v>
          </cell>
          <cell r="I13361" t="str">
            <v>DGND</v>
          </cell>
        </row>
        <row r="13362">
          <cell r="H13362" t="str">
            <v>3GOLDEN0.U18</v>
          </cell>
          <cell r="I13362" t="str">
            <v>SG3_P1_TESTD</v>
          </cell>
        </row>
        <row r="13363">
          <cell r="H13363" t="str">
            <v>3GOLDEN0.T19</v>
          </cell>
          <cell r="I13363" t="str">
            <v>SG3_P1_TXC</v>
          </cell>
        </row>
        <row r="13364">
          <cell r="H13364" t="str">
            <v>3GOLDEN0.V19</v>
          </cell>
          <cell r="I13364" t="str">
            <v>SG3_P1_TXD0</v>
          </cell>
        </row>
        <row r="13365">
          <cell r="H13365" t="str">
            <v>3GOLDEN0.V18</v>
          </cell>
          <cell r="I13365" t="str">
            <v>SG3_P1_TXD1</v>
          </cell>
        </row>
        <row r="13366">
          <cell r="H13366" t="str">
            <v>3GOLDEN0.W18</v>
          </cell>
          <cell r="I13366" t="str">
            <v>SG3_P1_TXD2</v>
          </cell>
        </row>
        <row r="13367">
          <cell r="H13367" t="str">
            <v>3GOLDEN0.V17</v>
          </cell>
          <cell r="I13367" t="str">
            <v>SG3_P1_TXD3</v>
          </cell>
        </row>
        <row r="13368">
          <cell r="H13368" t="str">
            <v>3GOLDEN0.U19</v>
          </cell>
          <cell r="I13368" t="str">
            <v>SG3_P1_TXEN</v>
          </cell>
        </row>
        <row r="13369">
          <cell r="H13369" t="str">
            <v>3GOLDEN0.G19</v>
          </cell>
          <cell r="I13369" t="str">
            <v>SG3_P5_RXC</v>
          </cell>
        </row>
        <row r="13370">
          <cell r="H13370" t="str">
            <v>3GOLDEN0.D19</v>
          </cell>
          <cell r="I13370" t="str">
            <v>SG3_P5_RXD0</v>
          </cell>
        </row>
        <row r="13371">
          <cell r="H13371" t="str">
            <v>3GOLDEN0.E18</v>
          </cell>
          <cell r="I13371" t="str">
            <v>SG3_P5_RXD1</v>
          </cell>
        </row>
        <row r="13372">
          <cell r="H13372" t="str">
            <v>3GOLDEN0.E19</v>
          </cell>
          <cell r="I13372" t="str">
            <v>SG3_P5_RXD2</v>
          </cell>
        </row>
        <row r="13373">
          <cell r="H13373" t="str">
            <v>3GOLDEN0.F18</v>
          </cell>
          <cell r="I13373" t="str">
            <v>SG3_P5_RXD3</v>
          </cell>
        </row>
        <row r="13374">
          <cell r="H13374" t="str">
            <v>3GOLDEN0.F19</v>
          </cell>
          <cell r="I13374" t="str">
            <v>SG3_P5_RXDV</v>
          </cell>
        </row>
        <row r="13375">
          <cell r="H13375" t="str">
            <v>3GOLDEN0.G18</v>
          </cell>
          <cell r="I13375" t="str">
            <v>DGND</v>
          </cell>
        </row>
        <row r="13376">
          <cell r="H13376" t="str">
            <v>3GOLDEN0.J18</v>
          </cell>
          <cell r="I13376" t="str">
            <v>SG3_P5_TXC</v>
          </cell>
        </row>
        <row r="13377">
          <cell r="H13377" t="str">
            <v>3GOLDEN0.K18</v>
          </cell>
          <cell r="I13377" t="str">
            <v>SG3_P5_TXD0</v>
          </cell>
        </row>
        <row r="13378">
          <cell r="H13378" t="str">
            <v>3GOLDEN0.K19</v>
          </cell>
          <cell r="I13378" t="str">
            <v>SG3_P5_TXD1</v>
          </cell>
        </row>
        <row r="13379">
          <cell r="H13379" t="str">
            <v>3GOLDEN0.L18</v>
          </cell>
          <cell r="I13379" t="str">
            <v>SG3_P5_TXD2</v>
          </cell>
        </row>
        <row r="13380">
          <cell r="H13380" t="str">
            <v>3GOLDEN0.L19</v>
          </cell>
          <cell r="I13380" t="str">
            <v>SG3_P5_TXD3</v>
          </cell>
        </row>
        <row r="13381">
          <cell r="H13381" t="str">
            <v>3GOLDEN0.J19</v>
          </cell>
          <cell r="I13381" t="str">
            <v>SG3_P5_TXEN</v>
          </cell>
        </row>
        <row r="13382">
          <cell r="H13382" t="str">
            <v>3K225.10</v>
          </cell>
          <cell r="I13382" t="str">
            <v>SG3_H_P1_TXD0</v>
          </cell>
        </row>
        <row r="13383">
          <cell r="H13383" t="str">
            <v>3K225.6</v>
          </cell>
          <cell r="I13383" t="str">
            <v>SG3_H_P1_TXD1</v>
          </cell>
        </row>
        <row r="13384">
          <cell r="H13384" t="str">
            <v>3K225.3</v>
          </cell>
          <cell r="I13384" t="str">
            <v>DGND</v>
          </cell>
        </row>
        <row r="13385">
          <cell r="H13385" t="str">
            <v>3K225.2</v>
          </cell>
          <cell r="I13385" t="str">
            <v>VDD33_ATX</v>
          </cell>
        </row>
        <row r="13386">
          <cell r="H13386" t="str">
            <v>3K225.9</v>
          </cell>
          <cell r="I13386" t="str">
            <v>SG3_P1_TXD0</v>
          </cell>
        </row>
        <row r="13387">
          <cell r="H13387" t="str">
            <v>3K225.4</v>
          </cell>
          <cell r="I13387" t="str">
            <v>VDD33_ATX</v>
          </cell>
        </row>
        <row r="13388">
          <cell r="H13388" t="str">
            <v>3K225.7</v>
          </cell>
          <cell r="I13388" t="str">
            <v>SG3_P1_TXD1</v>
          </cell>
        </row>
        <row r="13389">
          <cell r="H13389" t="str">
            <v>3K225.1</v>
          </cell>
          <cell r="I13389" t="str">
            <v>S3_RGMII_CBIT</v>
          </cell>
        </row>
        <row r="13390">
          <cell r="H13390" t="str">
            <v>3K225.5</v>
          </cell>
          <cell r="I13390" t="str">
            <v>S3_RGMII_CBIT</v>
          </cell>
        </row>
        <row r="13391">
          <cell r="H13391" t="str">
            <v>3K225.8</v>
          </cell>
          <cell r="I13391" t="str">
            <v>VP5</v>
          </cell>
        </row>
        <row r="13392">
          <cell r="H13392" t="str">
            <v>3K226.10</v>
          </cell>
          <cell r="I13392" t="str">
            <v>SG3_H_P1_TXD2</v>
          </cell>
        </row>
        <row r="13393">
          <cell r="H13393" t="str">
            <v>3K226.6</v>
          </cell>
          <cell r="I13393" t="str">
            <v>SG3_H_P1_TXD3</v>
          </cell>
        </row>
        <row r="13394">
          <cell r="H13394" t="str">
            <v>3K226.3</v>
          </cell>
          <cell r="I13394" t="str">
            <v>DGND</v>
          </cell>
        </row>
        <row r="13395">
          <cell r="H13395" t="str">
            <v>3K226.2</v>
          </cell>
          <cell r="I13395" t="str">
            <v>VDD33_ATX</v>
          </cell>
        </row>
        <row r="13396">
          <cell r="H13396" t="str">
            <v>3K226.9</v>
          </cell>
          <cell r="I13396" t="str">
            <v>SG3_P1_TXD2</v>
          </cell>
        </row>
        <row r="13397">
          <cell r="H13397" t="str">
            <v>3K226.4</v>
          </cell>
          <cell r="I13397" t="str">
            <v>VDD33_ATX</v>
          </cell>
        </row>
        <row r="13398">
          <cell r="H13398" t="str">
            <v>3K226.7</v>
          </cell>
          <cell r="I13398" t="str">
            <v>SG3_P1_TXD3</v>
          </cell>
        </row>
        <row r="13399">
          <cell r="H13399" t="str">
            <v>3K226.1</v>
          </cell>
          <cell r="I13399" t="str">
            <v>S3_RGMII_CBIT</v>
          </cell>
        </row>
        <row r="13400">
          <cell r="H13400" t="str">
            <v>3K226.5</v>
          </cell>
          <cell r="I13400" t="str">
            <v>S3_RGMII_CBIT</v>
          </cell>
        </row>
        <row r="13401">
          <cell r="H13401" t="str">
            <v>3K226.8</v>
          </cell>
          <cell r="I13401" t="str">
            <v>VP5</v>
          </cell>
        </row>
        <row r="13402">
          <cell r="H13402" t="str">
            <v>3K227.10</v>
          </cell>
          <cell r="I13402" t="str">
            <v>SG3_H_P5_TXD0</v>
          </cell>
        </row>
        <row r="13403">
          <cell r="H13403" t="str">
            <v>3K227.6</v>
          </cell>
          <cell r="I13403" t="str">
            <v>SG3_H_P5_TXD1</v>
          </cell>
        </row>
        <row r="13404">
          <cell r="H13404" t="str">
            <v>3K227.3</v>
          </cell>
          <cell r="I13404" t="str">
            <v>DGND</v>
          </cell>
        </row>
        <row r="13405">
          <cell r="H13405" t="str">
            <v>3K227.2</v>
          </cell>
          <cell r="I13405" t="str">
            <v>VDD33_ATX</v>
          </cell>
        </row>
        <row r="13406">
          <cell r="H13406" t="str">
            <v>3K227.9</v>
          </cell>
          <cell r="I13406" t="str">
            <v>SG3_P5_TXD0</v>
          </cell>
        </row>
        <row r="13407">
          <cell r="H13407" t="str">
            <v>3K227.4</v>
          </cell>
          <cell r="I13407" t="str">
            <v>VDD33_ATX</v>
          </cell>
        </row>
        <row r="13408">
          <cell r="H13408" t="str">
            <v>3K227.7</v>
          </cell>
          <cell r="I13408" t="str">
            <v>SG3_P5_TXD1</v>
          </cell>
        </row>
        <row r="13409">
          <cell r="H13409" t="str">
            <v>3K227.1</v>
          </cell>
          <cell r="I13409" t="str">
            <v>S3_RGMII_CBIT</v>
          </cell>
        </row>
        <row r="13410">
          <cell r="H13410" t="str">
            <v>3K227.5</v>
          </cell>
          <cell r="I13410" t="str">
            <v>S3_RGMII_CBIT</v>
          </cell>
        </row>
        <row r="13411">
          <cell r="H13411" t="str">
            <v>3K227.8</v>
          </cell>
          <cell r="I13411" t="str">
            <v>VP5</v>
          </cell>
        </row>
        <row r="13412">
          <cell r="H13412" t="str">
            <v>3K228.10</v>
          </cell>
          <cell r="I13412" t="str">
            <v>SG3_H_P5_TXD2</v>
          </cell>
        </row>
        <row r="13413">
          <cell r="H13413" t="str">
            <v>3K228.6</v>
          </cell>
          <cell r="I13413">
            <v>0</v>
          </cell>
        </row>
        <row r="13414">
          <cell r="H13414" t="str">
            <v>3K228.3</v>
          </cell>
          <cell r="I13414" t="str">
            <v>DGND</v>
          </cell>
        </row>
        <row r="13415">
          <cell r="H13415" t="str">
            <v>3K228.2</v>
          </cell>
          <cell r="I13415" t="str">
            <v>VDD33_ATX</v>
          </cell>
        </row>
        <row r="13416">
          <cell r="H13416" t="str">
            <v>3K228.9</v>
          </cell>
          <cell r="I13416" t="str">
            <v>SG3_P5_TXD2</v>
          </cell>
        </row>
        <row r="13417">
          <cell r="H13417" t="str">
            <v>3K228.4</v>
          </cell>
          <cell r="I13417">
            <v>0</v>
          </cell>
        </row>
        <row r="13418">
          <cell r="H13418" t="str">
            <v>3K228.7</v>
          </cell>
          <cell r="I13418">
            <v>0</v>
          </cell>
        </row>
        <row r="13419">
          <cell r="H13419" t="str">
            <v>3K228.1</v>
          </cell>
          <cell r="I13419" t="str">
            <v>S3_RGMII_CBIT</v>
          </cell>
        </row>
        <row r="13420">
          <cell r="H13420" t="str">
            <v>3K228.5</v>
          </cell>
          <cell r="I13420" t="str">
            <v>S3_RGMII_CBIT</v>
          </cell>
        </row>
        <row r="13421">
          <cell r="H13421" t="str">
            <v>3K228.8</v>
          </cell>
          <cell r="I13421" t="str">
            <v>VP5</v>
          </cell>
        </row>
        <row r="13422">
          <cell r="H13422" t="str">
            <v>3RRG49.1</v>
          </cell>
          <cell r="I13422" t="str">
            <v>SG3_P0_TESTD</v>
          </cell>
        </row>
        <row r="13423">
          <cell r="H13423" t="str">
            <v>3RRG49.2</v>
          </cell>
          <cell r="I13423" t="str">
            <v>DGND</v>
          </cell>
        </row>
        <row r="13424">
          <cell r="H13424" t="str">
            <v>3RRG51.1</v>
          </cell>
          <cell r="I13424" t="str">
            <v>SG3_P1_TXD0</v>
          </cell>
        </row>
        <row r="13425">
          <cell r="H13425" t="str">
            <v>3RRG51.2</v>
          </cell>
          <cell r="I13425" t="str">
            <v>SG3_H_P1_TXD0</v>
          </cell>
        </row>
        <row r="13426">
          <cell r="H13426" t="str">
            <v>3RRG52.1</v>
          </cell>
          <cell r="I13426" t="str">
            <v>SG3_P1_TXD0</v>
          </cell>
        </row>
        <row r="13427">
          <cell r="H13427" t="str">
            <v>3RRG52.2</v>
          </cell>
          <cell r="I13427" t="str">
            <v>DGND</v>
          </cell>
        </row>
        <row r="13428">
          <cell r="H13428" t="str">
            <v>3RRG53.1</v>
          </cell>
          <cell r="I13428" t="str">
            <v>SG3_P1_TXD1</v>
          </cell>
        </row>
        <row r="13429">
          <cell r="H13429" t="str">
            <v>3RRG53.2</v>
          </cell>
          <cell r="I13429" t="str">
            <v>SG3_H_P1_TXD1</v>
          </cell>
        </row>
        <row r="13430">
          <cell r="H13430" t="str">
            <v>3RRG54.1</v>
          </cell>
          <cell r="I13430" t="str">
            <v>SG3_P1_TXD1</v>
          </cell>
        </row>
        <row r="13431">
          <cell r="H13431" t="str">
            <v>3RRG54.2</v>
          </cell>
          <cell r="I13431" t="str">
            <v>DGND</v>
          </cell>
        </row>
        <row r="13432">
          <cell r="H13432" t="str">
            <v>3RRG55.1</v>
          </cell>
          <cell r="I13432" t="str">
            <v>SG3_P1_TXD2</v>
          </cell>
        </row>
        <row r="13433">
          <cell r="H13433" t="str">
            <v>3RRG55.2</v>
          </cell>
          <cell r="I13433" t="str">
            <v>SG3_H_P1_TXD2</v>
          </cell>
        </row>
        <row r="13434">
          <cell r="H13434" t="str">
            <v>3RRG56.1</v>
          </cell>
          <cell r="I13434" t="str">
            <v>SG3_P1_TXD2</v>
          </cell>
        </row>
        <row r="13435">
          <cell r="H13435" t="str">
            <v>3RRG56.2</v>
          </cell>
          <cell r="I13435" t="str">
            <v>DGND</v>
          </cell>
        </row>
        <row r="13436">
          <cell r="H13436" t="str">
            <v>3RRG57.1</v>
          </cell>
          <cell r="I13436" t="str">
            <v>SG3_P1_TXD3</v>
          </cell>
        </row>
        <row r="13437">
          <cell r="H13437" t="str">
            <v>3RRG57.2</v>
          </cell>
          <cell r="I13437" t="str">
            <v>SG3_H_P1_TXD3</v>
          </cell>
        </row>
        <row r="13438">
          <cell r="H13438" t="str">
            <v>3RRG58.1</v>
          </cell>
          <cell r="I13438" t="str">
            <v>SG3_P1_TXD3</v>
          </cell>
        </row>
        <row r="13439">
          <cell r="H13439" t="str">
            <v>3RRG58.2</v>
          </cell>
          <cell r="I13439" t="str">
            <v>DGND</v>
          </cell>
        </row>
        <row r="13440">
          <cell r="H13440" t="str">
            <v>3RRG59.1</v>
          </cell>
          <cell r="I13440" t="str">
            <v>SG3_P1_TESTD</v>
          </cell>
        </row>
        <row r="13441">
          <cell r="H13441" t="str">
            <v>3RRG59.2</v>
          </cell>
          <cell r="I13441" t="str">
            <v>DGND</v>
          </cell>
        </row>
        <row r="13442">
          <cell r="H13442" t="str">
            <v>3RRG91.1</v>
          </cell>
          <cell r="I13442" t="str">
            <v>SG3_P5_TXD0</v>
          </cell>
        </row>
        <row r="13443">
          <cell r="H13443" t="str">
            <v>3RRG91.2</v>
          </cell>
          <cell r="I13443" t="str">
            <v>SG3_H_P5_TXD0</v>
          </cell>
        </row>
        <row r="13444">
          <cell r="H13444" t="str">
            <v>3RRG92.1</v>
          </cell>
          <cell r="I13444" t="str">
            <v>SG3_P5_TXD0</v>
          </cell>
        </row>
        <row r="13445">
          <cell r="H13445" t="str">
            <v>3RRG92.2</v>
          </cell>
          <cell r="I13445" t="str">
            <v>DGND</v>
          </cell>
        </row>
        <row r="13446">
          <cell r="H13446" t="str">
            <v>3RRG93.1</v>
          </cell>
          <cell r="I13446" t="str">
            <v>SG3_P5_TXD1</v>
          </cell>
        </row>
        <row r="13447">
          <cell r="H13447" t="str">
            <v>3RRG93.2</v>
          </cell>
          <cell r="I13447" t="str">
            <v>SG3_H_P5_TXD1</v>
          </cell>
        </row>
        <row r="13448">
          <cell r="H13448" t="str">
            <v>3RRG94.1</v>
          </cell>
          <cell r="I13448" t="str">
            <v>SG3_P5_TXD1</v>
          </cell>
        </row>
        <row r="13449">
          <cell r="H13449" t="str">
            <v>3RRG94.2</v>
          </cell>
          <cell r="I13449" t="str">
            <v>DGND</v>
          </cell>
        </row>
        <row r="13450">
          <cell r="H13450" t="str">
            <v>3RRG95.1</v>
          </cell>
          <cell r="I13450" t="str">
            <v>SG3_P5_TXD2</v>
          </cell>
        </row>
        <row r="13451">
          <cell r="H13451" t="str">
            <v>3RRG95.2</v>
          </cell>
          <cell r="I13451" t="str">
            <v>SG3_H_P5_TXD2</v>
          </cell>
        </row>
        <row r="13452">
          <cell r="H13452" t="str">
            <v>3RRG96.1</v>
          </cell>
          <cell r="I13452" t="str">
            <v>SG3_P5_TXD2</v>
          </cell>
        </row>
        <row r="13453">
          <cell r="H13453" t="str">
            <v>3RRG96.2</v>
          </cell>
          <cell r="I13453" t="str">
            <v>DGND</v>
          </cell>
        </row>
        <row r="13454">
          <cell r="H13454" t="str">
            <v>SG3_P0_RXC.1</v>
          </cell>
          <cell r="I13454" t="str">
            <v>SG3_P0_RXC</v>
          </cell>
        </row>
        <row r="13455">
          <cell r="H13455" t="str">
            <v>SG3_P0_RXD0.1</v>
          </cell>
          <cell r="I13455" t="str">
            <v>SG3_P0_RXD0</v>
          </cell>
        </row>
        <row r="13456">
          <cell r="H13456" t="str">
            <v>SG3_P0_RXD1.1</v>
          </cell>
          <cell r="I13456" t="str">
            <v>SG3_P0_RXD1</v>
          </cell>
        </row>
        <row r="13457">
          <cell r="H13457" t="str">
            <v>SG3_P0_RXD2.1</v>
          </cell>
          <cell r="I13457" t="str">
            <v>SG3_P0_RXD2</v>
          </cell>
        </row>
        <row r="13458">
          <cell r="H13458" t="str">
            <v>SG3_P0_RXD3.1</v>
          </cell>
          <cell r="I13458" t="str">
            <v>SG3_P0_RXD3</v>
          </cell>
        </row>
        <row r="13459">
          <cell r="H13459" t="str">
            <v>SG3_P0_RXDV.1</v>
          </cell>
          <cell r="I13459" t="str">
            <v>SG3_P0_RXDV</v>
          </cell>
        </row>
        <row r="13460">
          <cell r="H13460" t="str">
            <v>SG3_P0_TXC.1</v>
          </cell>
          <cell r="I13460" t="str">
            <v>SG3_P0_TXC</v>
          </cell>
        </row>
        <row r="13461">
          <cell r="H13461" t="str">
            <v>SG3_P0_TXD0.1</v>
          </cell>
          <cell r="I13461" t="str">
            <v>SG3_P0_TXD0</v>
          </cell>
        </row>
        <row r="13462">
          <cell r="H13462" t="str">
            <v>SG3_P0_TXD1.1</v>
          </cell>
          <cell r="I13462" t="str">
            <v>SG3_P0_TXD1</v>
          </cell>
        </row>
        <row r="13463">
          <cell r="H13463" t="str">
            <v>SG3_P0_TXD2.1</v>
          </cell>
          <cell r="I13463" t="str">
            <v>SG3_P0_TXD2</v>
          </cell>
        </row>
        <row r="13464">
          <cell r="H13464" t="str">
            <v>SG3_P0_TXD3.1</v>
          </cell>
          <cell r="I13464" t="str">
            <v>SG3_P0_TXD3</v>
          </cell>
        </row>
        <row r="13465">
          <cell r="H13465" t="str">
            <v>SG3_P0_TXEN.1</v>
          </cell>
          <cell r="I13465" t="str">
            <v>SG3_P0_TXEN</v>
          </cell>
        </row>
        <row r="13466">
          <cell r="H13466" t="str">
            <v>SG3_P1_RXC.1</v>
          </cell>
          <cell r="I13466" t="str">
            <v>SG3_P1_RXC</v>
          </cell>
        </row>
        <row r="13467">
          <cell r="H13467" t="str">
            <v>SG3_P1_RXD0.1</v>
          </cell>
          <cell r="I13467" t="str">
            <v>SG3_P1_RXD0</v>
          </cell>
        </row>
        <row r="13468">
          <cell r="H13468" t="str">
            <v>SG3_P1_RXD1.1</v>
          </cell>
          <cell r="I13468" t="str">
            <v>SG3_P1_RXD1</v>
          </cell>
        </row>
        <row r="13469">
          <cell r="H13469" t="str">
            <v>SG3_P1_RXD2.1</v>
          </cell>
          <cell r="I13469" t="str">
            <v>SG3_P1_RXD2</v>
          </cell>
        </row>
        <row r="13470">
          <cell r="H13470" t="str">
            <v>SG3_P1_RXD3.1</v>
          </cell>
          <cell r="I13470" t="str">
            <v>SG3_P1_RXD3</v>
          </cell>
        </row>
        <row r="13471">
          <cell r="H13471" t="str">
            <v>SG3_P1_RXDV.1</v>
          </cell>
          <cell r="I13471" t="str">
            <v>SG3_P1_RXDV</v>
          </cell>
        </row>
        <row r="13472">
          <cell r="H13472" t="str">
            <v>SG3_P1_TXC.1</v>
          </cell>
          <cell r="I13472" t="str">
            <v>SG3_P1_TXC</v>
          </cell>
        </row>
        <row r="13473">
          <cell r="H13473" t="str">
            <v>SG3_P1_TXD0.1</v>
          </cell>
          <cell r="I13473" t="str">
            <v>SG3_P1_TXD0</v>
          </cell>
        </row>
        <row r="13474">
          <cell r="H13474" t="str">
            <v>SG3_P1_TXD1.1</v>
          </cell>
          <cell r="I13474" t="str">
            <v>SG3_P1_TXD1</v>
          </cell>
        </row>
        <row r="13475">
          <cell r="H13475" t="str">
            <v>SG3_P1_TXD2.1</v>
          </cell>
          <cell r="I13475" t="str">
            <v>SG3_P1_TXD2</v>
          </cell>
        </row>
        <row r="13476">
          <cell r="H13476" t="str">
            <v>SG3_P1_TXD3.1</v>
          </cell>
          <cell r="I13476" t="str">
            <v>SG3_P1_TXD3</v>
          </cell>
        </row>
        <row r="13477">
          <cell r="H13477" t="str">
            <v>SG3_P1_TXEN.1</v>
          </cell>
          <cell r="I13477" t="str">
            <v>SG3_P1_TXEN</v>
          </cell>
        </row>
        <row r="13478">
          <cell r="H13478" t="str">
            <v>SG3_P5_RXC.1</v>
          </cell>
          <cell r="I13478" t="str">
            <v>SG3_P5_RXC</v>
          </cell>
        </row>
        <row r="13479">
          <cell r="H13479" t="str">
            <v>SG3_P5_RXD0.1</v>
          </cell>
          <cell r="I13479" t="str">
            <v>SG3_P5_RXD0</v>
          </cell>
        </row>
        <row r="13480">
          <cell r="H13480" t="str">
            <v>SG3_P5_RXD1.1</v>
          </cell>
          <cell r="I13480" t="str">
            <v>SG3_P5_RXD1</v>
          </cell>
        </row>
        <row r="13481">
          <cell r="H13481" t="str">
            <v>SG3_P5_RXD2.1</v>
          </cell>
          <cell r="I13481" t="str">
            <v>SG3_P5_RXD2</v>
          </cell>
        </row>
        <row r="13482">
          <cell r="H13482" t="str">
            <v>SG3_P5_RXD3.1</v>
          </cell>
          <cell r="I13482" t="str">
            <v>SG3_P5_RXD3</v>
          </cell>
        </row>
        <row r="13483">
          <cell r="H13483" t="str">
            <v>SG3_P5_RXDV.1</v>
          </cell>
          <cell r="I13483" t="str">
            <v>SG3_P5_RXDV</v>
          </cell>
        </row>
        <row r="13484">
          <cell r="H13484" t="str">
            <v>SG3_P5_TXC.1</v>
          </cell>
          <cell r="I13484" t="str">
            <v>SG3_P5_TXC</v>
          </cell>
        </row>
        <row r="13485">
          <cell r="H13485" t="str">
            <v>SG3_P5_TXD0.1</v>
          </cell>
          <cell r="I13485" t="str">
            <v>SG3_P5_TXD0</v>
          </cell>
        </row>
        <row r="13486">
          <cell r="H13486" t="str">
            <v>SG3_P5_TXD1.1</v>
          </cell>
          <cell r="I13486" t="str">
            <v>SG3_P5_TXD1</v>
          </cell>
        </row>
        <row r="13487">
          <cell r="H13487" t="str">
            <v>SG3_P5_TXD2.1</v>
          </cell>
          <cell r="I13487" t="str">
            <v>SG3_P5_TXD2</v>
          </cell>
        </row>
        <row r="13488">
          <cell r="H13488" t="str">
            <v>SG3_P5_TXD3.1</v>
          </cell>
          <cell r="I13488" t="str">
            <v>SG3_P5_TXD3</v>
          </cell>
        </row>
        <row r="13489">
          <cell r="H13489" t="str">
            <v>SG3_P5_TXEN.1</v>
          </cell>
          <cell r="I13489" t="str">
            <v>SG3_P5_TXEN</v>
          </cell>
        </row>
        <row r="13490">
          <cell r="H13490" t="str">
            <v>3C185.1</v>
          </cell>
          <cell r="I13490" t="str">
            <v>VDD33_ATX</v>
          </cell>
        </row>
        <row r="13491">
          <cell r="H13491" t="str">
            <v>3C185.2</v>
          </cell>
          <cell r="I13491" t="str">
            <v>DGND</v>
          </cell>
        </row>
        <row r="13492">
          <cell r="H13492" t="str">
            <v>3C187.1</v>
          </cell>
          <cell r="I13492" t="str">
            <v>VDD33_ATX</v>
          </cell>
        </row>
        <row r="13493">
          <cell r="H13493" t="str">
            <v>3C187.2</v>
          </cell>
          <cell r="I13493" t="str">
            <v>DGND</v>
          </cell>
        </row>
        <row r="13494">
          <cell r="H13494" t="str">
            <v>3C192.1</v>
          </cell>
          <cell r="I13494" t="str">
            <v>VDD33_ATX</v>
          </cell>
        </row>
        <row r="13495">
          <cell r="H13495" t="str">
            <v>3C192.2</v>
          </cell>
          <cell r="I13495" t="str">
            <v>DGND</v>
          </cell>
        </row>
        <row r="13496">
          <cell r="H13496" t="str">
            <v>3CS61.1</v>
          </cell>
          <cell r="I13496" t="str">
            <v>SG3_C_P4_HSO-</v>
          </cell>
        </row>
        <row r="13497">
          <cell r="H13497" t="str">
            <v>3CS61.2</v>
          </cell>
          <cell r="I13497" t="str">
            <v>SG3_P4_HSO-</v>
          </cell>
        </row>
        <row r="13498">
          <cell r="H13498" t="str">
            <v>3CS62.1</v>
          </cell>
          <cell r="I13498" t="str">
            <v>SG3_C_P4_HSO+</v>
          </cell>
        </row>
        <row r="13499">
          <cell r="H13499" t="str">
            <v>3CS62.2</v>
          </cell>
          <cell r="I13499" t="str">
            <v>SG3_P4_HSO+</v>
          </cell>
        </row>
        <row r="13500">
          <cell r="H13500" t="str">
            <v>3CS63.1</v>
          </cell>
          <cell r="I13500" t="str">
            <v>SG3_C_P4_HSI-</v>
          </cell>
        </row>
        <row r="13501">
          <cell r="H13501" t="str">
            <v>3CS63.2</v>
          </cell>
          <cell r="I13501" t="str">
            <v>SG3_P4_HSI-</v>
          </cell>
        </row>
        <row r="13502">
          <cell r="H13502" t="str">
            <v>3CS64.1</v>
          </cell>
          <cell r="I13502" t="str">
            <v>SG3_C_P4_HSI+</v>
          </cell>
        </row>
        <row r="13503">
          <cell r="H13503" t="str">
            <v>3CS64.2</v>
          </cell>
          <cell r="I13503" t="str">
            <v>SG3_P4_HSI+</v>
          </cell>
        </row>
        <row r="13504">
          <cell r="H13504" t="str">
            <v>3CS65.1</v>
          </cell>
          <cell r="I13504" t="str">
            <v>SD3_C_P4_HSO_DSP-</v>
          </cell>
        </row>
        <row r="13505">
          <cell r="H13505" t="str">
            <v>3CS65.2</v>
          </cell>
          <cell r="I13505" t="str">
            <v>SD3_P4_HSO_DSP-</v>
          </cell>
        </row>
        <row r="13506">
          <cell r="H13506" t="str">
            <v>3CS66.1</v>
          </cell>
          <cell r="I13506" t="str">
            <v>SD3_C_P4_HSO_DSP+</v>
          </cell>
        </row>
        <row r="13507">
          <cell r="H13507" t="str">
            <v>3CS66.2</v>
          </cell>
          <cell r="I13507" t="str">
            <v>SD3_P4_HSO_DSP+</v>
          </cell>
        </row>
        <row r="13508">
          <cell r="H13508" t="str">
            <v>3CS71.1</v>
          </cell>
          <cell r="I13508" t="str">
            <v>SG3_C_P5_HSO-</v>
          </cell>
        </row>
        <row r="13509">
          <cell r="H13509" t="str">
            <v>3CS71.2</v>
          </cell>
          <cell r="I13509" t="str">
            <v>SG3_P5_HSO-</v>
          </cell>
        </row>
        <row r="13510">
          <cell r="H13510" t="str">
            <v>3CS72.1</v>
          </cell>
          <cell r="I13510" t="str">
            <v>SG3_C_P5_HSO+</v>
          </cell>
        </row>
        <row r="13511">
          <cell r="H13511" t="str">
            <v>3CS72.2</v>
          </cell>
          <cell r="I13511" t="str">
            <v>SG3_P5_HSO+</v>
          </cell>
        </row>
        <row r="13512">
          <cell r="H13512" t="str">
            <v>3CS73.1</v>
          </cell>
          <cell r="I13512" t="str">
            <v>SG3_C_P5_HSI-</v>
          </cell>
        </row>
        <row r="13513">
          <cell r="H13513" t="str">
            <v>3CS73.2</v>
          </cell>
          <cell r="I13513" t="str">
            <v>SG3_P5_HSI-</v>
          </cell>
        </row>
        <row r="13514">
          <cell r="H13514" t="str">
            <v>3CS74.1</v>
          </cell>
          <cell r="I13514" t="str">
            <v>SG3_C_P5_HSI+</v>
          </cell>
        </row>
        <row r="13515">
          <cell r="H13515" t="str">
            <v>3CS74.2</v>
          </cell>
          <cell r="I13515" t="str">
            <v>SG3_P5_HSI+</v>
          </cell>
        </row>
        <row r="13516">
          <cell r="H13516" t="str">
            <v>3CS75.1</v>
          </cell>
          <cell r="I13516" t="str">
            <v>SD3_C_P5_HSO_DSP-</v>
          </cell>
        </row>
        <row r="13517">
          <cell r="H13517" t="str">
            <v>3CS75.2</v>
          </cell>
          <cell r="I13517" t="str">
            <v>SD3_P5_HSO_DSP-</v>
          </cell>
        </row>
        <row r="13518">
          <cell r="H13518" t="str">
            <v>3CS76.1</v>
          </cell>
          <cell r="I13518" t="str">
            <v>SD3_C_P5_HSO_DSP+</v>
          </cell>
        </row>
        <row r="13519">
          <cell r="H13519" t="str">
            <v>3CS76.2</v>
          </cell>
          <cell r="I13519" t="str">
            <v>SD3_P5_HSO_DSP+</v>
          </cell>
        </row>
        <row r="13520">
          <cell r="H13520" t="str">
            <v>3K184.1</v>
          </cell>
          <cell r="I13520" t="str">
            <v>S3_OE_K184</v>
          </cell>
        </row>
        <row r="13521">
          <cell r="H13521" t="str">
            <v>3K184.10</v>
          </cell>
          <cell r="I13521" t="str">
            <v>S3_OE_K184</v>
          </cell>
        </row>
        <row r="13522">
          <cell r="H13522" t="str">
            <v>3K184.2</v>
          </cell>
          <cell r="I13522" t="str">
            <v>S3_P4_HSI-</v>
          </cell>
        </row>
        <row r="13523">
          <cell r="H13523" t="str">
            <v>3K184.3</v>
          </cell>
          <cell r="I13523" t="str">
            <v>S3_P4_HSI+</v>
          </cell>
        </row>
        <row r="13524">
          <cell r="H13524" t="str">
            <v>3K184.6</v>
          </cell>
          <cell r="I13524">
            <v>0</v>
          </cell>
        </row>
        <row r="13525">
          <cell r="H13525" t="str">
            <v>3K184.7</v>
          </cell>
          <cell r="I13525">
            <v>0</v>
          </cell>
        </row>
        <row r="13526">
          <cell r="H13526" t="str">
            <v>3K184.11</v>
          </cell>
          <cell r="I13526" t="str">
            <v>S3_P5_HSI-</v>
          </cell>
        </row>
        <row r="13527">
          <cell r="H13527" t="str">
            <v>3K184.12</v>
          </cell>
          <cell r="I13527" t="str">
            <v>S3_P5_HSI+</v>
          </cell>
        </row>
        <row r="13528">
          <cell r="H13528" t="str">
            <v>3K184.15</v>
          </cell>
          <cell r="I13528">
            <v>0</v>
          </cell>
        </row>
        <row r="13529">
          <cell r="H13529" t="str">
            <v>3K184.16</v>
          </cell>
          <cell r="I13529">
            <v>0</v>
          </cell>
        </row>
        <row r="13530">
          <cell r="H13530" t="str">
            <v>3K184.38</v>
          </cell>
          <cell r="I13530" t="str">
            <v>SG3_C_P4_HSO-</v>
          </cell>
        </row>
        <row r="13531">
          <cell r="H13531" t="str">
            <v>3K184.37</v>
          </cell>
          <cell r="I13531" t="str">
            <v>SG3_C_P4_HSO+</v>
          </cell>
        </row>
        <row r="13532">
          <cell r="H13532" t="str">
            <v>3K184.36</v>
          </cell>
          <cell r="I13532">
            <v>0</v>
          </cell>
        </row>
        <row r="13533">
          <cell r="H13533" t="str">
            <v>3K184.35</v>
          </cell>
          <cell r="I13533">
            <v>0</v>
          </cell>
        </row>
        <row r="13534">
          <cell r="H13534" t="str">
            <v>3K184.29</v>
          </cell>
          <cell r="I13534" t="str">
            <v>SG3_C_P5_HSO-</v>
          </cell>
        </row>
        <row r="13535">
          <cell r="H13535" t="str">
            <v>3K184.28</v>
          </cell>
          <cell r="I13535" t="str">
            <v>SG3_C_P5_HSO+</v>
          </cell>
        </row>
        <row r="13536">
          <cell r="H13536" t="str">
            <v>3K184.27</v>
          </cell>
          <cell r="I13536">
            <v>0</v>
          </cell>
        </row>
        <row r="13537">
          <cell r="H13537" t="str">
            <v>3K184.26</v>
          </cell>
          <cell r="I13537">
            <v>0</v>
          </cell>
        </row>
        <row r="13538">
          <cell r="H13538" t="str">
            <v>3K184.34</v>
          </cell>
          <cell r="I13538" t="str">
            <v>S3_DCH_P4_HSI-</v>
          </cell>
        </row>
        <row r="13539">
          <cell r="H13539" t="str">
            <v>3K184.33</v>
          </cell>
          <cell r="I13539" t="str">
            <v>S3_DCH_P4_HSI+</v>
          </cell>
        </row>
        <row r="13540">
          <cell r="H13540" t="str">
            <v>3K184.32</v>
          </cell>
          <cell r="I13540">
            <v>0</v>
          </cell>
        </row>
        <row r="13541">
          <cell r="H13541" t="str">
            <v>3K184.31</v>
          </cell>
          <cell r="I13541">
            <v>0</v>
          </cell>
        </row>
        <row r="13542">
          <cell r="H13542" t="str">
            <v>3K184.25</v>
          </cell>
          <cell r="I13542" t="str">
            <v>S3_DCH_P5_HSI-</v>
          </cell>
        </row>
        <row r="13543">
          <cell r="H13543" t="str">
            <v>3K184.24</v>
          </cell>
          <cell r="I13543" t="str">
            <v>S3_DCH_P5_HSI+</v>
          </cell>
        </row>
        <row r="13544">
          <cell r="H13544" t="str">
            <v>3K184.23</v>
          </cell>
          <cell r="I13544">
            <v>0</v>
          </cell>
        </row>
        <row r="13545">
          <cell r="H13545" t="str">
            <v>3K184.22</v>
          </cell>
          <cell r="I13545">
            <v>0</v>
          </cell>
        </row>
        <row r="13546">
          <cell r="H13546" t="str">
            <v>3K184.EP</v>
          </cell>
          <cell r="I13546" t="str">
            <v>DGND</v>
          </cell>
        </row>
        <row r="13547">
          <cell r="H13547" t="str">
            <v>3K184.4</v>
          </cell>
          <cell r="I13547" t="str">
            <v>DGND</v>
          </cell>
        </row>
        <row r="13548">
          <cell r="H13548" t="str">
            <v>3K184.14</v>
          </cell>
          <cell r="I13548" t="str">
            <v>DGND</v>
          </cell>
        </row>
        <row r="13549">
          <cell r="H13549" t="str">
            <v>3K184.19</v>
          </cell>
          <cell r="I13549" t="str">
            <v>DGND</v>
          </cell>
        </row>
        <row r="13550">
          <cell r="H13550" t="str">
            <v>3K184.21</v>
          </cell>
          <cell r="I13550" t="str">
            <v>DGND</v>
          </cell>
        </row>
        <row r="13551">
          <cell r="H13551" t="str">
            <v>3K184.39</v>
          </cell>
          <cell r="I13551" t="str">
            <v>DGND</v>
          </cell>
        </row>
        <row r="13552">
          <cell r="H13552" t="str">
            <v>3K184.41</v>
          </cell>
          <cell r="I13552" t="str">
            <v>DGND</v>
          </cell>
        </row>
        <row r="13553">
          <cell r="H13553" t="str">
            <v>3K184.18</v>
          </cell>
          <cell r="I13553">
            <v>0</v>
          </cell>
        </row>
        <row r="13554">
          <cell r="H13554" t="str">
            <v>3K184.42</v>
          </cell>
          <cell r="I13554">
            <v>0</v>
          </cell>
        </row>
        <row r="13555">
          <cell r="H13555" t="str">
            <v>3K184.8</v>
          </cell>
          <cell r="I13555" t="str">
            <v>S3_SEL1_K184</v>
          </cell>
        </row>
        <row r="13556">
          <cell r="H13556" t="str">
            <v>3K184.17</v>
          </cell>
          <cell r="I13556" t="str">
            <v>S3_SEL2_K184</v>
          </cell>
        </row>
        <row r="13557">
          <cell r="H13557" t="str">
            <v>3K184.5</v>
          </cell>
          <cell r="I13557" t="str">
            <v>VDD33_ATX</v>
          </cell>
        </row>
        <row r="13558">
          <cell r="H13558" t="str">
            <v>3K184.9</v>
          </cell>
          <cell r="I13558" t="str">
            <v>VDD33_ATX</v>
          </cell>
        </row>
        <row r="13559">
          <cell r="H13559" t="str">
            <v>3K184.13</v>
          </cell>
          <cell r="I13559" t="str">
            <v>VDD33_ATX</v>
          </cell>
        </row>
        <row r="13560">
          <cell r="H13560" t="str">
            <v>3K184.20</v>
          </cell>
          <cell r="I13560" t="str">
            <v>VDD33_ATX</v>
          </cell>
        </row>
        <row r="13561">
          <cell r="H13561" t="str">
            <v>3K184.30</v>
          </cell>
          <cell r="I13561" t="str">
            <v>VDD33_ATX</v>
          </cell>
        </row>
        <row r="13562">
          <cell r="H13562" t="str">
            <v>3K184.40</v>
          </cell>
          <cell r="I13562" t="str">
            <v>VDD33_ATX</v>
          </cell>
        </row>
        <row r="13563">
          <cell r="H13563" t="str">
            <v>3K187.1</v>
          </cell>
          <cell r="I13563" t="str">
            <v>S3_OE_K187</v>
          </cell>
        </row>
        <row r="13564">
          <cell r="H13564" t="str">
            <v>3K187.10</v>
          </cell>
          <cell r="I13564" t="str">
            <v>S3_OE_K187</v>
          </cell>
        </row>
        <row r="13565">
          <cell r="H13565" t="str">
            <v>3K187.2</v>
          </cell>
          <cell r="I13565" t="str">
            <v>S3_P4_HSO-</v>
          </cell>
        </row>
        <row r="13566">
          <cell r="H13566" t="str">
            <v>3K187.3</v>
          </cell>
          <cell r="I13566" t="str">
            <v>S3_P4_HSO+</v>
          </cell>
        </row>
        <row r="13567">
          <cell r="H13567" t="str">
            <v>3K187.6</v>
          </cell>
          <cell r="I13567">
            <v>0</v>
          </cell>
        </row>
        <row r="13568">
          <cell r="H13568" t="str">
            <v>3K187.7</v>
          </cell>
          <cell r="I13568">
            <v>0</v>
          </cell>
        </row>
        <row r="13569">
          <cell r="H13569" t="str">
            <v>3K187.11</v>
          </cell>
          <cell r="I13569" t="str">
            <v>S3_1_P4_HSO-</v>
          </cell>
        </row>
        <row r="13570">
          <cell r="H13570" t="str">
            <v>3K187.12</v>
          </cell>
          <cell r="I13570" t="str">
            <v>S3_1_P4_HSO+</v>
          </cell>
        </row>
        <row r="13571">
          <cell r="H13571" t="str">
            <v>3K187.15</v>
          </cell>
          <cell r="I13571">
            <v>0</v>
          </cell>
        </row>
        <row r="13572">
          <cell r="H13572" t="str">
            <v>3K187.16</v>
          </cell>
          <cell r="I13572">
            <v>0</v>
          </cell>
        </row>
        <row r="13573">
          <cell r="H13573" t="str">
            <v>3K187.38</v>
          </cell>
          <cell r="I13573" t="str">
            <v>SG3_C_P4_HSI-</v>
          </cell>
        </row>
        <row r="13574">
          <cell r="H13574" t="str">
            <v>3K187.37</v>
          </cell>
          <cell r="I13574" t="str">
            <v>SG3_C_P4_HSI+</v>
          </cell>
        </row>
        <row r="13575">
          <cell r="H13575" t="str">
            <v>3K187.36</v>
          </cell>
          <cell r="I13575">
            <v>0</v>
          </cell>
        </row>
        <row r="13576">
          <cell r="H13576" t="str">
            <v>3K187.35</v>
          </cell>
          <cell r="I13576">
            <v>0</v>
          </cell>
        </row>
        <row r="13577">
          <cell r="H13577" t="str">
            <v>3K187.29</v>
          </cell>
          <cell r="I13577" t="str">
            <v>SD3_C_P4_HSO_DSP-</v>
          </cell>
        </row>
        <row r="13578">
          <cell r="H13578" t="str">
            <v>3K187.28</v>
          </cell>
          <cell r="I13578" t="str">
            <v>SD3_C_P4_HSO_DSP+</v>
          </cell>
        </row>
        <row r="13579">
          <cell r="H13579" t="str">
            <v>3K187.27</v>
          </cell>
          <cell r="I13579">
            <v>0</v>
          </cell>
        </row>
        <row r="13580">
          <cell r="H13580" t="str">
            <v>3K187.26</v>
          </cell>
          <cell r="I13580">
            <v>0</v>
          </cell>
        </row>
        <row r="13581">
          <cell r="H13581" t="str">
            <v>3K187.34</v>
          </cell>
          <cell r="I13581" t="str">
            <v>S3_1_P4_HSO-</v>
          </cell>
        </row>
        <row r="13582">
          <cell r="H13582" t="str">
            <v>3K187.33</v>
          </cell>
          <cell r="I13582" t="str">
            <v>S3_1_P4_HSO+</v>
          </cell>
        </row>
        <row r="13583">
          <cell r="H13583" t="str">
            <v>3K187.32</v>
          </cell>
          <cell r="I13583">
            <v>0</v>
          </cell>
        </row>
        <row r="13584">
          <cell r="H13584" t="str">
            <v>3K187.31</v>
          </cell>
          <cell r="I13584">
            <v>0</v>
          </cell>
        </row>
        <row r="13585">
          <cell r="H13585" t="str">
            <v>3K187.25</v>
          </cell>
          <cell r="I13585" t="str">
            <v>S3_DCH_P4_HSO-</v>
          </cell>
        </row>
        <row r="13586">
          <cell r="H13586" t="str">
            <v>3K187.24</v>
          </cell>
          <cell r="I13586" t="str">
            <v>S3_DCH_P4_HSO+</v>
          </cell>
        </row>
        <row r="13587">
          <cell r="H13587" t="str">
            <v>3K187.23</v>
          </cell>
          <cell r="I13587">
            <v>0</v>
          </cell>
        </row>
        <row r="13588">
          <cell r="H13588" t="str">
            <v>3K187.22</v>
          </cell>
          <cell r="I13588">
            <v>0</v>
          </cell>
        </row>
        <row r="13589">
          <cell r="H13589" t="str">
            <v>3K187.EP</v>
          </cell>
          <cell r="I13589" t="str">
            <v>DGND</v>
          </cell>
        </row>
        <row r="13590">
          <cell r="H13590" t="str">
            <v>3K187.4</v>
          </cell>
          <cell r="I13590" t="str">
            <v>DGND</v>
          </cell>
        </row>
        <row r="13591">
          <cell r="H13591" t="str">
            <v>3K187.14</v>
          </cell>
          <cell r="I13591" t="str">
            <v>DGND</v>
          </cell>
        </row>
        <row r="13592">
          <cell r="H13592" t="str">
            <v>3K187.19</v>
          </cell>
          <cell r="I13592" t="str">
            <v>DGND</v>
          </cell>
        </row>
        <row r="13593">
          <cell r="H13593" t="str">
            <v>3K187.21</v>
          </cell>
          <cell r="I13593" t="str">
            <v>DGND</v>
          </cell>
        </row>
        <row r="13594">
          <cell r="H13594" t="str">
            <v>3K187.39</v>
          </cell>
          <cell r="I13594" t="str">
            <v>DGND</v>
          </cell>
        </row>
        <row r="13595">
          <cell r="H13595" t="str">
            <v>3K187.41</v>
          </cell>
          <cell r="I13595" t="str">
            <v>DGND</v>
          </cell>
        </row>
        <row r="13596">
          <cell r="H13596" t="str">
            <v>3K187.18</v>
          </cell>
          <cell r="I13596">
            <v>0</v>
          </cell>
        </row>
        <row r="13597">
          <cell r="H13597" t="str">
            <v>3K187.42</v>
          </cell>
          <cell r="I13597">
            <v>0</v>
          </cell>
        </row>
        <row r="13598">
          <cell r="H13598" t="str">
            <v>3K187.8</v>
          </cell>
          <cell r="I13598" t="str">
            <v>S3_SEL1_K187</v>
          </cell>
        </row>
        <row r="13599">
          <cell r="H13599" t="str">
            <v>3K187.17</v>
          </cell>
          <cell r="I13599" t="str">
            <v>S3_SEL2_K187</v>
          </cell>
        </row>
        <row r="13600">
          <cell r="H13600" t="str">
            <v>3K187.5</v>
          </cell>
          <cell r="I13600" t="str">
            <v>VDD33_ATX</v>
          </cell>
        </row>
        <row r="13601">
          <cell r="H13601" t="str">
            <v>3K187.9</v>
          </cell>
          <cell r="I13601" t="str">
            <v>VDD33_ATX</v>
          </cell>
        </row>
        <row r="13602">
          <cell r="H13602" t="str">
            <v>3K187.13</v>
          </cell>
          <cell r="I13602" t="str">
            <v>VDD33_ATX</v>
          </cell>
        </row>
        <row r="13603">
          <cell r="H13603" t="str">
            <v>3K187.20</v>
          </cell>
          <cell r="I13603" t="str">
            <v>VDD33_ATX</v>
          </cell>
        </row>
        <row r="13604">
          <cell r="H13604" t="str">
            <v>3K187.30</v>
          </cell>
          <cell r="I13604" t="str">
            <v>VDD33_ATX</v>
          </cell>
        </row>
        <row r="13605">
          <cell r="H13605" t="str">
            <v>3K187.40</v>
          </cell>
          <cell r="I13605" t="str">
            <v>VDD33_ATX</v>
          </cell>
        </row>
        <row r="13606">
          <cell r="H13606" t="str">
            <v>3K192.1</v>
          </cell>
          <cell r="I13606" t="str">
            <v>S3_OE_K192</v>
          </cell>
        </row>
        <row r="13607">
          <cell r="H13607" t="str">
            <v>3K192.10</v>
          </cell>
          <cell r="I13607" t="str">
            <v>S3_OE_K192</v>
          </cell>
        </row>
        <row r="13608">
          <cell r="H13608" t="str">
            <v>3K192.2</v>
          </cell>
          <cell r="I13608" t="str">
            <v>S3_P5_HSO-</v>
          </cell>
        </row>
        <row r="13609">
          <cell r="H13609" t="str">
            <v>3K192.3</v>
          </cell>
          <cell r="I13609" t="str">
            <v>S3_P5_HSO+</v>
          </cell>
        </row>
        <row r="13610">
          <cell r="H13610" t="str">
            <v>3K192.6</v>
          </cell>
          <cell r="I13610">
            <v>0</v>
          </cell>
        </row>
        <row r="13611">
          <cell r="H13611" t="str">
            <v>3K192.7</v>
          </cell>
          <cell r="I13611">
            <v>0</v>
          </cell>
        </row>
        <row r="13612">
          <cell r="H13612" t="str">
            <v>3K192.11</v>
          </cell>
          <cell r="I13612" t="str">
            <v>S3_1_P5_HSO-</v>
          </cell>
        </row>
        <row r="13613">
          <cell r="H13613" t="str">
            <v>3K192.12</v>
          </cell>
          <cell r="I13613" t="str">
            <v>S3_1_P5_HSO+</v>
          </cell>
        </row>
        <row r="13614">
          <cell r="H13614" t="str">
            <v>3K192.15</v>
          </cell>
          <cell r="I13614">
            <v>0</v>
          </cell>
        </row>
        <row r="13615">
          <cell r="H13615" t="str">
            <v>3K192.16</v>
          </cell>
          <cell r="I13615">
            <v>0</v>
          </cell>
        </row>
        <row r="13616">
          <cell r="H13616" t="str">
            <v>3K192.38</v>
          </cell>
          <cell r="I13616" t="str">
            <v>SG3_C_P5_HSI-</v>
          </cell>
        </row>
        <row r="13617">
          <cell r="H13617" t="str">
            <v>3K192.37</v>
          </cell>
          <cell r="I13617" t="str">
            <v>SG3_C_P5_HSI+</v>
          </cell>
        </row>
        <row r="13618">
          <cell r="H13618" t="str">
            <v>3K192.36</v>
          </cell>
          <cell r="I13618">
            <v>0</v>
          </cell>
        </row>
        <row r="13619">
          <cell r="H13619" t="str">
            <v>3K192.35</v>
          </cell>
          <cell r="I13619">
            <v>0</v>
          </cell>
        </row>
        <row r="13620">
          <cell r="H13620" t="str">
            <v>3K192.29</v>
          </cell>
          <cell r="I13620" t="str">
            <v>SD3_C_P5_HSO_DSP-</v>
          </cell>
        </row>
        <row r="13621">
          <cell r="H13621" t="str">
            <v>3K192.28</v>
          </cell>
          <cell r="I13621" t="str">
            <v>SD3_C_P5_HSO_DSP+</v>
          </cell>
        </row>
        <row r="13622">
          <cell r="H13622" t="str">
            <v>3K192.27</v>
          </cell>
          <cell r="I13622">
            <v>0</v>
          </cell>
        </row>
        <row r="13623">
          <cell r="H13623" t="str">
            <v>3K192.26</v>
          </cell>
          <cell r="I13623">
            <v>0</v>
          </cell>
        </row>
        <row r="13624">
          <cell r="H13624" t="str">
            <v>3K192.34</v>
          </cell>
          <cell r="I13624" t="str">
            <v>S3_1_P5_HSO-</v>
          </cell>
        </row>
        <row r="13625">
          <cell r="H13625" t="str">
            <v>3K192.33</v>
          </cell>
          <cell r="I13625" t="str">
            <v>S3_1_P5_HSO+</v>
          </cell>
        </row>
        <row r="13626">
          <cell r="H13626" t="str">
            <v>3K192.32</v>
          </cell>
          <cell r="I13626">
            <v>0</v>
          </cell>
        </row>
        <row r="13627">
          <cell r="H13627" t="str">
            <v>3K192.31</v>
          </cell>
          <cell r="I13627">
            <v>0</v>
          </cell>
        </row>
        <row r="13628">
          <cell r="H13628" t="str">
            <v>3K192.25</v>
          </cell>
          <cell r="I13628" t="str">
            <v>S3_DCH_P5_HSO-</v>
          </cell>
        </row>
        <row r="13629">
          <cell r="H13629" t="str">
            <v>3K192.24</v>
          </cell>
          <cell r="I13629" t="str">
            <v>S3_DCH_P5_HSO+</v>
          </cell>
        </row>
        <row r="13630">
          <cell r="H13630" t="str">
            <v>3K192.23</v>
          </cell>
          <cell r="I13630">
            <v>0</v>
          </cell>
        </row>
        <row r="13631">
          <cell r="H13631" t="str">
            <v>3K192.22</v>
          </cell>
          <cell r="I13631">
            <v>0</v>
          </cell>
        </row>
        <row r="13632">
          <cell r="H13632" t="str">
            <v>3K192.EP</v>
          </cell>
          <cell r="I13632" t="str">
            <v>DGND</v>
          </cell>
        </row>
        <row r="13633">
          <cell r="H13633" t="str">
            <v>3K192.4</v>
          </cell>
          <cell r="I13633" t="str">
            <v>DGND</v>
          </cell>
        </row>
        <row r="13634">
          <cell r="H13634" t="str">
            <v>3K192.14</v>
          </cell>
          <cell r="I13634" t="str">
            <v>DGND</v>
          </cell>
        </row>
        <row r="13635">
          <cell r="H13635" t="str">
            <v>3K192.19</v>
          </cell>
          <cell r="I13635" t="str">
            <v>DGND</v>
          </cell>
        </row>
        <row r="13636">
          <cell r="H13636" t="str">
            <v>3K192.21</v>
          </cell>
          <cell r="I13636" t="str">
            <v>DGND</v>
          </cell>
        </row>
        <row r="13637">
          <cell r="H13637" t="str">
            <v>3K192.39</v>
          </cell>
          <cell r="I13637" t="str">
            <v>DGND</v>
          </cell>
        </row>
        <row r="13638">
          <cell r="H13638" t="str">
            <v>3K192.41</v>
          </cell>
          <cell r="I13638" t="str">
            <v>DGND</v>
          </cell>
        </row>
        <row r="13639">
          <cell r="H13639" t="str">
            <v>3K192.18</v>
          </cell>
          <cell r="I13639">
            <v>0</v>
          </cell>
        </row>
        <row r="13640">
          <cell r="H13640" t="str">
            <v>3K192.42</v>
          </cell>
          <cell r="I13640">
            <v>0</v>
          </cell>
        </row>
        <row r="13641">
          <cell r="H13641" t="str">
            <v>3K192.8</v>
          </cell>
          <cell r="I13641" t="str">
            <v>S3_SEL1_K192</v>
          </cell>
        </row>
        <row r="13642">
          <cell r="H13642" t="str">
            <v>3K192.17</v>
          </cell>
          <cell r="I13642" t="str">
            <v>S3_SEL2_K192</v>
          </cell>
        </row>
        <row r="13643">
          <cell r="H13643" t="str">
            <v>3K192.5</v>
          </cell>
          <cell r="I13643" t="str">
            <v>VDD33_ATX</v>
          </cell>
        </row>
        <row r="13644">
          <cell r="H13644" t="str">
            <v>3K192.9</v>
          </cell>
          <cell r="I13644" t="str">
            <v>VDD33_ATX</v>
          </cell>
        </row>
        <row r="13645">
          <cell r="H13645" t="str">
            <v>3K192.13</v>
          </cell>
          <cell r="I13645" t="str">
            <v>VDD33_ATX</v>
          </cell>
        </row>
        <row r="13646">
          <cell r="H13646" t="str">
            <v>3K192.20</v>
          </cell>
          <cell r="I13646" t="str">
            <v>VDD33_ATX</v>
          </cell>
        </row>
        <row r="13647">
          <cell r="H13647" t="str">
            <v>3K192.30</v>
          </cell>
          <cell r="I13647" t="str">
            <v>VDD33_ATX</v>
          </cell>
        </row>
        <row r="13648">
          <cell r="H13648" t="str">
            <v>3K192.40</v>
          </cell>
          <cell r="I13648" t="str">
            <v>VDD33_ATX</v>
          </cell>
        </row>
        <row r="13649">
          <cell r="H13649" t="str">
            <v>3RL19.1</v>
          </cell>
          <cell r="I13649" t="str">
            <v>S3_SEL1_K184</v>
          </cell>
        </row>
        <row r="13650">
          <cell r="H13650" t="str">
            <v>3RL19.2</v>
          </cell>
          <cell r="I13650" t="str">
            <v>DGND</v>
          </cell>
        </row>
        <row r="13651">
          <cell r="H13651" t="str">
            <v>3RL20.1</v>
          </cell>
          <cell r="I13651" t="str">
            <v>S3_SEL2_K184</v>
          </cell>
        </row>
        <row r="13652">
          <cell r="H13652" t="str">
            <v>3RL20.2</v>
          </cell>
          <cell r="I13652" t="str">
            <v>DGND</v>
          </cell>
        </row>
        <row r="13653">
          <cell r="H13653" t="str">
            <v>3RL21.1</v>
          </cell>
          <cell r="I13653" t="str">
            <v>S3_OE_K184</v>
          </cell>
        </row>
        <row r="13654">
          <cell r="H13654" t="str">
            <v>3RL21.2</v>
          </cell>
          <cell r="I13654" t="str">
            <v>DGND</v>
          </cell>
        </row>
        <row r="13655">
          <cell r="H13655" t="str">
            <v>3RL22.1</v>
          </cell>
          <cell r="I13655" t="str">
            <v>S3_SEL1_K187</v>
          </cell>
        </row>
        <row r="13656">
          <cell r="H13656" t="str">
            <v>3RL22.2</v>
          </cell>
          <cell r="I13656" t="str">
            <v>DGND</v>
          </cell>
        </row>
        <row r="13657">
          <cell r="H13657" t="str">
            <v>3RL23.1</v>
          </cell>
          <cell r="I13657" t="str">
            <v>S3_SEL2_K187</v>
          </cell>
        </row>
        <row r="13658">
          <cell r="H13658" t="str">
            <v>3RL23.2</v>
          </cell>
          <cell r="I13658" t="str">
            <v>DGND</v>
          </cell>
        </row>
        <row r="13659">
          <cell r="H13659" t="str">
            <v>3RL24.1</v>
          </cell>
          <cell r="I13659" t="str">
            <v>S3_OE_K187</v>
          </cell>
        </row>
        <row r="13660">
          <cell r="H13660" t="str">
            <v>3RL24.2</v>
          </cell>
          <cell r="I13660" t="str">
            <v>DGND</v>
          </cell>
        </row>
        <row r="13661">
          <cell r="H13661" t="str">
            <v>3RL25.1</v>
          </cell>
          <cell r="I13661" t="str">
            <v>S3_SEL1_K192</v>
          </cell>
        </row>
        <row r="13662">
          <cell r="H13662" t="str">
            <v>3RL25.2</v>
          </cell>
          <cell r="I13662" t="str">
            <v>DGND</v>
          </cell>
        </row>
        <row r="13663">
          <cell r="H13663" t="str">
            <v>3RL26.1</v>
          </cell>
          <cell r="I13663" t="str">
            <v>S3_SEL2_K192</v>
          </cell>
        </row>
        <row r="13664">
          <cell r="H13664" t="str">
            <v>3RL26.2</v>
          </cell>
          <cell r="I13664" t="str">
            <v>DGND</v>
          </cell>
        </row>
        <row r="13665">
          <cell r="H13665" t="str">
            <v>3RL27.1</v>
          </cell>
          <cell r="I13665" t="str">
            <v>S3_OE_K192</v>
          </cell>
        </row>
        <row r="13666">
          <cell r="H13666" t="str">
            <v>3RL27.2</v>
          </cell>
          <cell r="I13666" t="str">
            <v>DGND</v>
          </cell>
        </row>
        <row r="13667">
          <cell r="H13667" t="str">
            <v>3RU13.1</v>
          </cell>
          <cell r="I13667" t="str">
            <v>SC_UDB184_1</v>
          </cell>
        </row>
        <row r="13668">
          <cell r="H13668" t="str">
            <v>3RU13.2</v>
          </cell>
          <cell r="I13668" t="str">
            <v>S3_SEL1_K184</v>
          </cell>
        </row>
        <row r="13669">
          <cell r="H13669" t="str">
            <v>3RU14.1</v>
          </cell>
          <cell r="I13669" t="str">
            <v>SC_UDB184_2</v>
          </cell>
        </row>
        <row r="13670">
          <cell r="H13670" t="str">
            <v>3RU14.2</v>
          </cell>
          <cell r="I13670" t="str">
            <v>S3_SEL2_K184</v>
          </cell>
        </row>
        <row r="13671">
          <cell r="H13671" t="str">
            <v>3RU15.1</v>
          </cell>
          <cell r="I13671" t="str">
            <v>SC_UDB187_1</v>
          </cell>
        </row>
        <row r="13672">
          <cell r="H13672" t="str">
            <v>3RU15.2</v>
          </cell>
          <cell r="I13672" t="str">
            <v>S3_SEL1_K187</v>
          </cell>
        </row>
        <row r="13673">
          <cell r="H13673" t="str">
            <v>3RU16.1</v>
          </cell>
          <cell r="I13673" t="str">
            <v>SC_UDB187_2</v>
          </cell>
        </row>
        <row r="13674">
          <cell r="H13674" t="str">
            <v>3RU16.2</v>
          </cell>
          <cell r="I13674" t="str">
            <v>S3_SEL2_K187</v>
          </cell>
        </row>
        <row r="13675">
          <cell r="H13675" t="str">
            <v>3RU17.1</v>
          </cell>
          <cell r="I13675" t="str">
            <v>SC_UDB192_1</v>
          </cell>
        </row>
        <row r="13676">
          <cell r="H13676" t="str">
            <v>3RU17.2</v>
          </cell>
          <cell r="I13676" t="str">
            <v>S3_SEL1_K192</v>
          </cell>
        </row>
        <row r="13677">
          <cell r="H13677" t="str">
            <v>3RU18.1</v>
          </cell>
          <cell r="I13677" t="str">
            <v>SC_UDB192_2</v>
          </cell>
        </row>
        <row r="13678">
          <cell r="H13678" t="str">
            <v>3RU18.2</v>
          </cell>
          <cell r="I13678" t="str">
            <v>S3_SEL2_K192</v>
          </cell>
        </row>
        <row r="13679">
          <cell r="H13679" t="str">
            <v>SITE3.V13</v>
          </cell>
          <cell r="I13679" t="str">
            <v>S3_P4_HSI-</v>
          </cell>
        </row>
        <row r="13680">
          <cell r="H13680" t="str">
            <v>SITE3.V12</v>
          </cell>
          <cell r="I13680" t="str">
            <v>S3_P4_HSI+</v>
          </cell>
        </row>
        <row r="13681">
          <cell r="H13681" t="str">
            <v>SITE3.W14</v>
          </cell>
          <cell r="I13681" t="str">
            <v>S3_P4_HSO-</v>
          </cell>
        </row>
        <row r="13682">
          <cell r="H13682" t="str">
            <v>SITE3.W13</v>
          </cell>
          <cell r="I13682" t="str">
            <v>S3_P4_HSO+</v>
          </cell>
        </row>
        <row r="13683">
          <cell r="H13683" t="str">
            <v>SITE3.V15</v>
          </cell>
          <cell r="I13683" t="str">
            <v>S3_P5_HSI-</v>
          </cell>
        </row>
        <row r="13684">
          <cell r="H13684" t="str">
            <v>SITE3.V14</v>
          </cell>
          <cell r="I13684" t="str">
            <v>S3_P5_HSI+</v>
          </cell>
        </row>
        <row r="13685">
          <cell r="H13685" t="str">
            <v>SITE3.W16</v>
          </cell>
          <cell r="I13685" t="str">
            <v>S3_P5_HSO-</v>
          </cell>
        </row>
        <row r="13686">
          <cell r="H13686" t="str">
            <v>SITE3.W15</v>
          </cell>
          <cell r="I13686" t="str">
            <v>S3_P5_HSO+</v>
          </cell>
        </row>
        <row r="13687">
          <cell r="H13687" t="str">
            <v>3C204.1</v>
          </cell>
          <cell r="I13687" t="str">
            <v>VDD33_ATX</v>
          </cell>
        </row>
        <row r="13688">
          <cell r="H13688" t="str">
            <v>3C204.2</v>
          </cell>
          <cell r="I13688" t="str">
            <v>DGND</v>
          </cell>
        </row>
        <row r="13689">
          <cell r="H13689" t="str">
            <v>3C205.1</v>
          </cell>
          <cell r="I13689" t="str">
            <v>VDD33_ATX</v>
          </cell>
        </row>
        <row r="13690">
          <cell r="H13690" t="str">
            <v>3C205.2</v>
          </cell>
          <cell r="I13690" t="str">
            <v>DGND</v>
          </cell>
        </row>
        <row r="13691">
          <cell r="H13691" t="str">
            <v>3C208.1</v>
          </cell>
          <cell r="I13691" t="str">
            <v>VDD33_ATX</v>
          </cell>
        </row>
        <row r="13692">
          <cell r="H13692" t="str">
            <v>3C208.2</v>
          </cell>
          <cell r="I13692" t="str">
            <v>DGND</v>
          </cell>
        </row>
        <row r="13693">
          <cell r="H13693" t="str">
            <v>3CS103.1</v>
          </cell>
          <cell r="I13693" t="str">
            <v>SH31_C_P6_HSI-</v>
          </cell>
        </row>
        <row r="13694">
          <cell r="H13694" t="str">
            <v>3CS103.2</v>
          </cell>
          <cell r="I13694" t="str">
            <v>SH31_P6_HSI-</v>
          </cell>
        </row>
        <row r="13695">
          <cell r="H13695" t="str">
            <v>3CS104.1</v>
          </cell>
          <cell r="I13695" t="str">
            <v>SH31_C_P6_HSI+</v>
          </cell>
        </row>
        <row r="13696">
          <cell r="H13696" t="str">
            <v>3CS104.2</v>
          </cell>
          <cell r="I13696" t="str">
            <v>SH31_P6_HSI+</v>
          </cell>
        </row>
        <row r="13697">
          <cell r="H13697" t="str">
            <v>3CS105.1</v>
          </cell>
          <cell r="I13697" t="str">
            <v>SD3_C_P6_HSO_DSP-</v>
          </cell>
        </row>
        <row r="13698">
          <cell r="H13698" t="str">
            <v>3CS105.2</v>
          </cell>
          <cell r="I13698" t="str">
            <v>SD3_P6_HSO_DSP-</v>
          </cell>
        </row>
        <row r="13699">
          <cell r="H13699" t="str">
            <v>3CS106.1</v>
          </cell>
          <cell r="I13699" t="str">
            <v>SD3_C_P6_HSO_DSP+</v>
          </cell>
        </row>
        <row r="13700">
          <cell r="H13700" t="str">
            <v>3CS106.2</v>
          </cell>
          <cell r="I13700" t="str">
            <v>SD3_P6_HSO_DSP+</v>
          </cell>
        </row>
        <row r="13701">
          <cell r="H13701" t="str">
            <v>3CS111.1</v>
          </cell>
          <cell r="I13701" t="str">
            <v>SG3_C_P7_HSO-</v>
          </cell>
        </row>
        <row r="13702">
          <cell r="H13702" t="str">
            <v>3CS111.2</v>
          </cell>
          <cell r="I13702" t="str">
            <v>SG3_P7_HSO-</v>
          </cell>
        </row>
        <row r="13703">
          <cell r="H13703" t="str">
            <v>3CS112.1</v>
          </cell>
          <cell r="I13703" t="str">
            <v>SG3_C_P7_HSO+</v>
          </cell>
        </row>
        <row r="13704">
          <cell r="H13704" t="str">
            <v>3CS112.2</v>
          </cell>
          <cell r="I13704" t="str">
            <v>SG3_P7_HSO+</v>
          </cell>
        </row>
        <row r="13705">
          <cell r="H13705" t="str">
            <v>3CS117.1</v>
          </cell>
          <cell r="I13705" t="str">
            <v>SG3_C_P7_HSI+</v>
          </cell>
        </row>
        <row r="13706">
          <cell r="H13706" t="str">
            <v>3CS117.2</v>
          </cell>
          <cell r="I13706" t="str">
            <v>SG3_P7_HSI+</v>
          </cell>
        </row>
        <row r="13707">
          <cell r="H13707" t="str">
            <v>3CS118.1</v>
          </cell>
          <cell r="I13707" t="str">
            <v>SG3_C_P7_HSI-</v>
          </cell>
        </row>
        <row r="13708">
          <cell r="H13708" t="str">
            <v>3CS118.2</v>
          </cell>
          <cell r="I13708" t="str">
            <v>SG3_P7_HSI-</v>
          </cell>
        </row>
        <row r="13709">
          <cell r="H13709" t="str">
            <v>3K204.1</v>
          </cell>
          <cell r="I13709" t="str">
            <v>S3_OE_K204</v>
          </cell>
        </row>
        <row r="13710">
          <cell r="H13710" t="str">
            <v>3K204.10</v>
          </cell>
          <cell r="I13710" t="str">
            <v>S3_OE_K204</v>
          </cell>
        </row>
        <row r="13711">
          <cell r="H13711" t="str">
            <v>3K204.2</v>
          </cell>
          <cell r="I13711">
            <v>0</v>
          </cell>
        </row>
        <row r="13712">
          <cell r="H13712" t="str">
            <v>3K204.3</v>
          </cell>
          <cell r="I13712">
            <v>0</v>
          </cell>
        </row>
        <row r="13713">
          <cell r="H13713" t="str">
            <v>3K204.6</v>
          </cell>
          <cell r="I13713" t="str">
            <v>S3_P6_HSO+</v>
          </cell>
        </row>
        <row r="13714">
          <cell r="H13714" t="str">
            <v>3K204.7</v>
          </cell>
          <cell r="I13714" t="str">
            <v>S3_P6_HSO-</v>
          </cell>
        </row>
        <row r="13715">
          <cell r="H13715" t="str">
            <v>3K204.11</v>
          </cell>
          <cell r="I13715">
            <v>0</v>
          </cell>
        </row>
        <row r="13716">
          <cell r="H13716" t="str">
            <v>3K204.12</v>
          </cell>
          <cell r="I13716">
            <v>0</v>
          </cell>
        </row>
        <row r="13717">
          <cell r="H13717" t="str">
            <v>3K204.15</v>
          </cell>
          <cell r="I13717" t="str">
            <v>S3_P6_HSI-</v>
          </cell>
        </row>
        <row r="13718">
          <cell r="H13718" t="str">
            <v>3K204.16</v>
          </cell>
          <cell r="I13718" t="str">
            <v>S3_P6_HSI+</v>
          </cell>
        </row>
        <row r="13719">
          <cell r="H13719" t="str">
            <v>3K204.38</v>
          </cell>
          <cell r="I13719">
            <v>0</v>
          </cell>
        </row>
        <row r="13720">
          <cell r="H13720" t="str">
            <v>3K204.37</v>
          </cell>
          <cell r="I13720">
            <v>0</v>
          </cell>
        </row>
        <row r="13721">
          <cell r="H13721" t="str">
            <v>3K204.36</v>
          </cell>
          <cell r="I13721" t="str">
            <v>SH31_C_P6_HSI+</v>
          </cell>
        </row>
        <row r="13722">
          <cell r="H13722" t="str">
            <v>3K204.35</v>
          </cell>
          <cell r="I13722" t="str">
            <v>SH31_C_P6_HSI-</v>
          </cell>
        </row>
        <row r="13723">
          <cell r="H13723" t="str">
            <v>3K204.29</v>
          </cell>
          <cell r="I13723">
            <v>0</v>
          </cell>
        </row>
        <row r="13724">
          <cell r="H13724" t="str">
            <v>3K204.28</v>
          </cell>
          <cell r="I13724">
            <v>0</v>
          </cell>
        </row>
        <row r="13725">
          <cell r="H13725" t="str">
            <v>3K204.27</v>
          </cell>
          <cell r="I13725" t="str">
            <v>SH31_P6_HSO-</v>
          </cell>
        </row>
        <row r="13726">
          <cell r="H13726" t="str">
            <v>3K204.26</v>
          </cell>
          <cell r="I13726" t="str">
            <v>SH31_P6_HSO+</v>
          </cell>
        </row>
        <row r="13727">
          <cell r="H13727" t="str">
            <v>3K204.34</v>
          </cell>
          <cell r="I13727">
            <v>0</v>
          </cell>
        </row>
        <row r="13728">
          <cell r="H13728" t="str">
            <v>3K204.33</v>
          </cell>
          <cell r="I13728">
            <v>0</v>
          </cell>
        </row>
        <row r="13729">
          <cell r="H13729" t="str">
            <v>3K204.32</v>
          </cell>
          <cell r="I13729" t="str">
            <v>S3_1_P6_HSO+</v>
          </cell>
        </row>
        <row r="13730">
          <cell r="H13730" t="str">
            <v>3K204.31</v>
          </cell>
          <cell r="I13730" t="str">
            <v>S3_1_P6_HSO-</v>
          </cell>
        </row>
        <row r="13731">
          <cell r="H13731" t="str">
            <v>3K204.25</v>
          </cell>
          <cell r="I13731">
            <v>0</v>
          </cell>
        </row>
        <row r="13732">
          <cell r="H13732" t="str">
            <v>3K204.24</v>
          </cell>
          <cell r="I13732">
            <v>0</v>
          </cell>
        </row>
        <row r="13733">
          <cell r="H13733" t="str">
            <v>3K204.23</v>
          </cell>
          <cell r="I13733" t="str">
            <v>S3_1_P6_HSI-</v>
          </cell>
        </row>
        <row r="13734">
          <cell r="H13734" t="str">
            <v>3K204.22</v>
          </cell>
          <cell r="I13734" t="str">
            <v>S3_1_P6_HSI+</v>
          </cell>
        </row>
        <row r="13735">
          <cell r="H13735" t="str">
            <v>3K204.EP</v>
          </cell>
          <cell r="I13735" t="str">
            <v>DGND</v>
          </cell>
        </row>
        <row r="13736">
          <cell r="H13736" t="str">
            <v>3K204.4</v>
          </cell>
          <cell r="I13736" t="str">
            <v>DGND</v>
          </cell>
        </row>
        <row r="13737">
          <cell r="H13737" t="str">
            <v>3K204.14</v>
          </cell>
          <cell r="I13737" t="str">
            <v>DGND</v>
          </cell>
        </row>
        <row r="13738">
          <cell r="H13738" t="str">
            <v>3K204.19</v>
          </cell>
          <cell r="I13738" t="str">
            <v>DGND</v>
          </cell>
        </row>
        <row r="13739">
          <cell r="H13739" t="str">
            <v>3K204.21</v>
          </cell>
          <cell r="I13739" t="str">
            <v>DGND</v>
          </cell>
        </row>
        <row r="13740">
          <cell r="H13740" t="str">
            <v>3K204.39</v>
          </cell>
          <cell r="I13740" t="str">
            <v>DGND</v>
          </cell>
        </row>
        <row r="13741">
          <cell r="H13741" t="str">
            <v>3K204.41</v>
          </cell>
          <cell r="I13741" t="str">
            <v>DGND</v>
          </cell>
        </row>
        <row r="13742">
          <cell r="H13742" t="str">
            <v>3K204.18</v>
          </cell>
          <cell r="I13742">
            <v>0</v>
          </cell>
        </row>
        <row r="13743">
          <cell r="H13743" t="str">
            <v>3K204.42</v>
          </cell>
          <cell r="I13743">
            <v>0</v>
          </cell>
        </row>
        <row r="13744">
          <cell r="H13744" t="str">
            <v>3K204.8</v>
          </cell>
          <cell r="I13744" t="str">
            <v>S3_SEL1_K204</v>
          </cell>
        </row>
        <row r="13745">
          <cell r="H13745" t="str">
            <v>3K204.17</v>
          </cell>
          <cell r="I13745" t="str">
            <v>S3_SEL2_K204</v>
          </cell>
        </row>
        <row r="13746">
          <cell r="H13746" t="str">
            <v>3K204.5</v>
          </cell>
          <cell r="I13746" t="str">
            <v>VDD33_ATX</v>
          </cell>
        </row>
        <row r="13747">
          <cell r="H13747" t="str">
            <v>3K204.9</v>
          </cell>
          <cell r="I13747" t="str">
            <v>VDD33_ATX</v>
          </cell>
        </row>
        <row r="13748">
          <cell r="H13748" t="str">
            <v>3K204.13</v>
          </cell>
          <cell r="I13748" t="str">
            <v>VDD33_ATX</v>
          </cell>
        </row>
        <row r="13749">
          <cell r="H13749" t="str">
            <v>3K204.20</v>
          </cell>
          <cell r="I13749" t="str">
            <v>VDD33_ATX</v>
          </cell>
        </row>
        <row r="13750">
          <cell r="H13750" t="str">
            <v>3K204.30</v>
          </cell>
          <cell r="I13750" t="str">
            <v>VDD33_ATX</v>
          </cell>
        </row>
        <row r="13751">
          <cell r="H13751" t="str">
            <v>3K204.40</v>
          </cell>
          <cell r="I13751" t="str">
            <v>VDD33_ATX</v>
          </cell>
        </row>
        <row r="13752">
          <cell r="H13752" t="str">
            <v>3K205.1</v>
          </cell>
          <cell r="I13752" t="str">
            <v>S3_OE_K205</v>
          </cell>
        </row>
        <row r="13753">
          <cell r="H13753" t="str">
            <v>3K205.10</v>
          </cell>
          <cell r="I13753" t="str">
            <v>S3_OE_K205</v>
          </cell>
        </row>
        <row r="13754">
          <cell r="H13754" t="str">
            <v>3K205.2</v>
          </cell>
          <cell r="I13754">
            <v>0</v>
          </cell>
        </row>
        <row r="13755">
          <cell r="H13755" t="str">
            <v>3K205.3</v>
          </cell>
          <cell r="I13755">
            <v>0</v>
          </cell>
        </row>
        <row r="13756">
          <cell r="H13756" t="str">
            <v>3K205.6</v>
          </cell>
          <cell r="I13756" t="str">
            <v>S3_P6_REFCLK+</v>
          </cell>
        </row>
        <row r="13757">
          <cell r="H13757" t="str">
            <v>3K205.7</v>
          </cell>
          <cell r="I13757" t="str">
            <v>S3_P6_REFCLK-</v>
          </cell>
        </row>
        <row r="13758">
          <cell r="H13758" t="str">
            <v>3K205.11</v>
          </cell>
          <cell r="I13758">
            <v>0</v>
          </cell>
        </row>
        <row r="13759">
          <cell r="H13759" t="str">
            <v>3K205.12</v>
          </cell>
          <cell r="I13759">
            <v>0</v>
          </cell>
        </row>
        <row r="13760">
          <cell r="H13760" t="str">
            <v>3K205.15</v>
          </cell>
          <cell r="I13760" t="str">
            <v>S3_1_P6_HSI-</v>
          </cell>
        </row>
        <row r="13761">
          <cell r="H13761" t="str">
            <v>3K205.16</v>
          </cell>
          <cell r="I13761" t="str">
            <v>S3_1_P6_HSI+</v>
          </cell>
        </row>
        <row r="13762">
          <cell r="H13762" t="str">
            <v>3K205.38</v>
          </cell>
          <cell r="I13762">
            <v>0</v>
          </cell>
        </row>
        <row r="13763">
          <cell r="H13763" t="str">
            <v>3K205.37</v>
          </cell>
          <cell r="I13763">
            <v>0</v>
          </cell>
        </row>
        <row r="13764">
          <cell r="H13764" t="str">
            <v>3K205.36</v>
          </cell>
          <cell r="I13764" t="str">
            <v>SH31_P6_REFCLK_100M+</v>
          </cell>
        </row>
        <row r="13765">
          <cell r="H13765" t="str">
            <v>3K205.35</v>
          </cell>
          <cell r="I13765" t="str">
            <v>SH31_P6_REFCLK_100M-</v>
          </cell>
        </row>
        <row r="13766">
          <cell r="H13766" t="str">
            <v>3K205.29</v>
          </cell>
          <cell r="I13766">
            <v>0</v>
          </cell>
        </row>
        <row r="13767">
          <cell r="H13767" t="str">
            <v>3K205.28</v>
          </cell>
          <cell r="I13767">
            <v>0</v>
          </cell>
        </row>
        <row r="13768">
          <cell r="H13768" t="str">
            <v>3K205.27</v>
          </cell>
          <cell r="I13768" t="str">
            <v>SG3_C_P7_HSO-</v>
          </cell>
        </row>
        <row r="13769">
          <cell r="H13769" t="str">
            <v>3K205.26</v>
          </cell>
          <cell r="I13769" t="str">
            <v>SG3_C_P7_HSO+</v>
          </cell>
        </row>
        <row r="13770">
          <cell r="H13770" t="str">
            <v>3K205.34</v>
          </cell>
          <cell r="I13770">
            <v>0</v>
          </cell>
        </row>
        <row r="13771">
          <cell r="H13771" t="str">
            <v>3K205.33</v>
          </cell>
          <cell r="I13771">
            <v>0</v>
          </cell>
        </row>
        <row r="13772">
          <cell r="H13772" t="str">
            <v>3K205.32</v>
          </cell>
          <cell r="I13772" t="str">
            <v>S3_DCH_P6_REFCLK_100M+</v>
          </cell>
        </row>
        <row r="13773">
          <cell r="H13773" t="str">
            <v>3K205.31</v>
          </cell>
          <cell r="I13773" t="str">
            <v>S3_DCH_P6_REFCLK_100M-</v>
          </cell>
        </row>
        <row r="13774">
          <cell r="H13774" t="str">
            <v>3K205.25</v>
          </cell>
          <cell r="I13774">
            <v>0</v>
          </cell>
        </row>
        <row r="13775">
          <cell r="H13775" t="str">
            <v>3K205.24</v>
          </cell>
          <cell r="I13775">
            <v>0</v>
          </cell>
        </row>
        <row r="13776">
          <cell r="H13776" t="str">
            <v>3K205.23</v>
          </cell>
          <cell r="I13776" t="str">
            <v>S3_DCH_P6_HSI-</v>
          </cell>
        </row>
        <row r="13777">
          <cell r="H13777" t="str">
            <v>3K205.22</v>
          </cell>
          <cell r="I13777" t="str">
            <v>S3_DCH_P6_HSI+</v>
          </cell>
        </row>
        <row r="13778">
          <cell r="H13778" t="str">
            <v>3K205.EP</v>
          </cell>
          <cell r="I13778" t="str">
            <v>DGND</v>
          </cell>
        </row>
        <row r="13779">
          <cell r="H13779" t="str">
            <v>3K205.4</v>
          </cell>
          <cell r="I13779" t="str">
            <v>DGND</v>
          </cell>
        </row>
        <row r="13780">
          <cell r="H13780" t="str">
            <v>3K205.14</v>
          </cell>
          <cell r="I13780" t="str">
            <v>DGND</v>
          </cell>
        </row>
        <row r="13781">
          <cell r="H13781" t="str">
            <v>3K205.19</v>
          </cell>
          <cell r="I13781" t="str">
            <v>DGND</v>
          </cell>
        </row>
        <row r="13782">
          <cell r="H13782" t="str">
            <v>3K205.21</v>
          </cell>
          <cell r="I13782" t="str">
            <v>DGND</v>
          </cell>
        </row>
        <row r="13783">
          <cell r="H13783" t="str">
            <v>3K205.39</v>
          </cell>
          <cell r="I13783" t="str">
            <v>DGND</v>
          </cell>
        </row>
        <row r="13784">
          <cell r="H13784" t="str">
            <v>3K205.41</v>
          </cell>
          <cell r="I13784" t="str">
            <v>DGND</v>
          </cell>
        </row>
        <row r="13785">
          <cell r="H13785" t="str">
            <v>3K205.18</v>
          </cell>
          <cell r="I13785">
            <v>0</v>
          </cell>
        </row>
        <row r="13786">
          <cell r="H13786" t="str">
            <v>3K205.42</v>
          </cell>
          <cell r="I13786">
            <v>0</v>
          </cell>
        </row>
        <row r="13787">
          <cell r="H13787" t="str">
            <v>3K205.8</v>
          </cell>
          <cell r="I13787" t="str">
            <v>S3_SEL1_K205</v>
          </cell>
        </row>
        <row r="13788">
          <cell r="H13788" t="str">
            <v>3K205.17</v>
          </cell>
          <cell r="I13788" t="str">
            <v>S3_SEL2_K205</v>
          </cell>
        </row>
        <row r="13789">
          <cell r="H13789" t="str">
            <v>3K205.5</v>
          </cell>
          <cell r="I13789" t="str">
            <v>VDD33_ATX</v>
          </cell>
        </row>
        <row r="13790">
          <cell r="H13790" t="str">
            <v>3K205.9</v>
          </cell>
          <cell r="I13790" t="str">
            <v>VDD33_ATX</v>
          </cell>
        </row>
        <row r="13791">
          <cell r="H13791" t="str">
            <v>3K205.13</v>
          </cell>
          <cell r="I13791" t="str">
            <v>VDD33_ATX</v>
          </cell>
        </row>
        <row r="13792">
          <cell r="H13792" t="str">
            <v>3K205.20</v>
          </cell>
          <cell r="I13792" t="str">
            <v>VDD33_ATX</v>
          </cell>
        </row>
        <row r="13793">
          <cell r="H13793" t="str">
            <v>3K205.30</v>
          </cell>
          <cell r="I13793" t="str">
            <v>VDD33_ATX</v>
          </cell>
        </row>
        <row r="13794">
          <cell r="H13794" t="str">
            <v>3K205.40</v>
          </cell>
          <cell r="I13794" t="str">
            <v>VDD33_ATX</v>
          </cell>
        </row>
        <row r="13795">
          <cell r="H13795" t="str">
            <v>3K208.1</v>
          </cell>
          <cell r="I13795" t="str">
            <v>S3_OE_K208</v>
          </cell>
        </row>
        <row r="13796">
          <cell r="H13796" t="str">
            <v>3K208.10</v>
          </cell>
          <cell r="I13796" t="str">
            <v>S3_OE_K208</v>
          </cell>
        </row>
        <row r="13797">
          <cell r="H13797" t="str">
            <v>3K208.2</v>
          </cell>
          <cell r="I13797">
            <v>0</v>
          </cell>
        </row>
        <row r="13798">
          <cell r="H13798" t="str">
            <v>3K208.3</v>
          </cell>
          <cell r="I13798">
            <v>0</v>
          </cell>
        </row>
        <row r="13799">
          <cell r="H13799" t="str">
            <v>3K208.6</v>
          </cell>
          <cell r="I13799" t="str">
            <v>S3_2_P6_HSO+</v>
          </cell>
        </row>
        <row r="13800">
          <cell r="H13800" t="str">
            <v>3K208.7</v>
          </cell>
          <cell r="I13800" t="str">
            <v>S3_2_P6_HSO-</v>
          </cell>
        </row>
        <row r="13801">
          <cell r="H13801" t="str">
            <v>3K208.11</v>
          </cell>
          <cell r="I13801">
            <v>0</v>
          </cell>
        </row>
        <row r="13802">
          <cell r="H13802" t="str">
            <v>3K208.12</v>
          </cell>
          <cell r="I13802">
            <v>0</v>
          </cell>
        </row>
        <row r="13803">
          <cell r="H13803" t="str">
            <v>3K208.15</v>
          </cell>
          <cell r="I13803" t="str">
            <v>S3_1_P6_HSO+</v>
          </cell>
        </row>
        <row r="13804">
          <cell r="H13804" t="str">
            <v>3K208.16</v>
          </cell>
          <cell r="I13804" t="str">
            <v>S3_1_P6_HSO-</v>
          </cell>
        </row>
        <row r="13805">
          <cell r="H13805" t="str">
            <v>3K208.38</v>
          </cell>
          <cell r="I13805">
            <v>0</v>
          </cell>
        </row>
        <row r="13806">
          <cell r="H13806" t="str">
            <v>3K208.37</v>
          </cell>
          <cell r="I13806">
            <v>0</v>
          </cell>
        </row>
        <row r="13807">
          <cell r="H13807" t="str">
            <v>3K208.36</v>
          </cell>
          <cell r="I13807" t="str">
            <v>SG3_C_P7_HSI+</v>
          </cell>
        </row>
        <row r="13808">
          <cell r="H13808" t="str">
            <v>3K208.35</v>
          </cell>
          <cell r="I13808" t="str">
            <v>SG3_C_P7_HSI-</v>
          </cell>
        </row>
        <row r="13809">
          <cell r="H13809" t="str">
            <v>3K208.29</v>
          </cell>
          <cell r="I13809">
            <v>0</v>
          </cell>
        </row>
        <row r="13810">
          <cell r="H13810" t="str">
            <v>3K208.28</v>
          </cell>
          <cell r="I13810">
            <v>0</v>
          </cell>
        </row>
        <row r="13811">
          <cell r="H13811" t="str">
            <v>3K208.27</v>
          </cell>
          <cell r="I13811" t="str">
            <v>S3_2_P6_HSO+</v>
          </cell>
        </row>
        <row r="13812">
          <cell r="H13812" t="str">
            <v>3K208.26</v>
          </cell>
          <cell r="I13812" t="str">
            <v>S3_2_P6_HSO-</v>
          </cell>
        </row>
        <row r="13813">
          <cell r="H13813" t="str">
            <v>3K208.34</v>
          </cell>
          <cell r="I13813">
            <v>0</v>
          </cell>
        </row>
        <row r="13814">
          <cell r="H13814" t="str">
            <v>3K208.33</v>
          </cell>
          <cell r="I13814">
            <v>0</v>
          </cell>
        </row>
        <row r="13815">
          <cell r="H13815" t="str">
            <v>3K208.32</v>
          </cell>
          <cell r="I13815" t="str">
            <v>S3_DCH_P6_HSO+</v>
          </cell>
        </row>
        <row r="13816">
          <cell r="H13816" t="str">
            <v>3K208.31</v>
          </cell>
          <cell r="I13816" t="str">
            <v>S3_DCH_P6_HSO-</v>
          </cell>
        </row>
        <row r="13817">
          <cell r="H13817" t="str">
            <v>3K208.25</v>
          </cell>
          <cell r="I13817">
            <v>0</v>
          </cell>
        </row>
        <row r="13818">
          <cell r="H13818" t="str">
            <v>3K208.24</v>
          </cell>
          <cell r="I13818">
            <v>0</v>
          </cell>
        </row>
        <row r="13819">
          <cell r="H13819" t="str">
            <v>3K208.23</v>
          </cell>
          <cell r="I13819" t="str">
            <v>SD3_C_P6_HSO_DSP+</v>
          </cell>
        </row>
        <row r="13820">
          <cell r="H13820" t="str">
            <v>3K208.22</v>
          </cell>
          <cell r="I13820" t="str">
            <v>SD3_C_P6_HSO_DSP-</v>
          </cell>
        </row>
        <row r="13821">
          <cell r="H13821" t="str">
            <v>3K208.EP</v>
          </cell>
          <cell r="I13821" t="str">
            <v>DGND</v>
          </cell>
        </row>
        <row r="13822">
          <cell r="H13822" t="str">
            <v>3K208.4</v>
          </cell>
          <cell r="I13822" t="str">
            <v>DGND</v>
          </cell>
        </row>
        <row r="13823">
          <cell r="H13823" t="str">
            <v>3K208.14</v>
          </cell>
          <cell r="I13823" t="str">
            <v>DGND</v>
          </cell>
        </row>
        <row r="13824">
          <cell r="H13824" t="str">
            <v>3K208.19</v>
          </cell>
          <cell r="I13824" t="str">
            <v>DGND</v>
          </cell>
        </row>
        <row r="13825">
          <cell r="H13825" t="str">
            <v>3K208.21</v>
          </cell>
          <cell r="I13825" t="str">
            <v>DGND</v>
          </cell>
        </row>
        <row r="13826">
          <cell r="H13826" t="str">
            <v>3K208.39</v>
          </cell>
          <cell r="I13826" t="str">
            <v>DGND</v>
          </cell>
        </row>
        <row r="13827">
          <cell r="H13827" t="str">
            <v>3K208.41</v>
          </cell>
          <cell r="I13827" t="str">
            <v>DGND</v>
          </cell>
        </row>
        <row r="13828">
          <cell r="H13828" t="str">
            <v>3K208.18</v>
          </cell>
          <cell r="I13828">
            <v>0</v>
          </cell>
        </row>
        <row r="13829">
          <cell r="H13829" t="str">
            <v>3K208.42</v>
          </cell>
          <cell r="I13829">
            <v>0</v>
          </cell>
        </row>
        <row r="13830">
          <cell r="H13830" t="str">
            <v>3K208.8</v>
          </cell>
          <cell r="I13830" t="str">
            <v>S3_SEL1_K208</v>
          </cell>
        </row>
        <row r="13831">
          <cell r="H13831" t="str">
            <v>3K208.17</v>
          </cell>
          <cell r="I13831" t="str">
            <v>S3_SEL2_K208</v>
          </cell>
        </row>
        <row r="13832">
          <cell r="H13832" t="str">
            <v>3K208.5</v>
          </cell>
          <cell r="I13832" t="str">
            <v>VDD33_ATX</v>
          </cell>
        </row>
        <row r="13833">
          <cell r="H13833" t="str">
            <v>3K208.9</v>
          </cell>
          <cell r="I13833" t="str">
            <v>VDD33_ATX</v>
          </cell>
        </row>
        <row r="13834">
          <cell r="H13834" t="str">
            <v>3K208.13</v>
          </cell>
          <cell r="I13834" t="str">
            <v>VDD33_ATX</v>
          </cell>
        </row>
        <row r="13835">
          <cell r="H13835" t="str">
            <v>3K208.20</v>
          </cell>
          <cell r="I13835" t="str">
            <v>VDD33_ATX</v>
          </cell>
        </row>
        <row r="13836">
          <cell r="H13836" t="str">
            <v>3K208.30</v>
          </cell>
          <cell r="I13836" t="str">
            <v>VDD33_ATX</v>
          </cell>
        </row>
        <row r="13837">
          <cell r="H13837" t="str">
            <v>3K208.40</v>
          </cell>
          <cell r="I13837" t="str">
            <v>VDD33_ATX</v>
          </cell>
        </row>
        <row r="13838">
          <cell r="H13838" t="str">
            <v>3K211.10</v>
          </cell>
          <cell r="I13838" t="str">
            <v>S3_P6_CLKREQB</v>
          </cell>
        </row>
        <row r="13839">
          <cell r="H13839" t="str">
            <v>3K211.6</v>
          </cell>
          <cell r="I13839" t="str">
            <v>S3_P7_CLKREQB</v>
          </cell>
        </row>
        <row r="13840">
          <cell r="H13840" t="str">
            <v>3K211.3</v>
          </cell>
          <cell r="I13840" t="str">
            <v>DGND</v>
          </cell>
        </row>
        <row r="13841">
          <cell r="H13841" t="str">
            <v>3K211.2</v>
          </cell>
          <cell r="I13841" t="str">
            <v>SH31_P6_CLKREQB</v>
          </cell>
        </row>
        <row r="13842">
          <cell r="H13842" t="str">
            <v>3K211.9</v>
          </cell>
          <cell r="I13842" t="str">
            <v>S3_DCH_P6_CLKREQB</v>
          </cell>
        </row>
        <row r="13843">
          <cell r="H13843" t="str">
            <v>3K211.4</v>
          </cell>
          <cell r="I13843" t="str">
            <v>SH31_P7_CLKREQB</v>
          </cell>
        </row>
        <row r="13844">
          <cell r="H13844" t="str">
            <v>3K211.7</v>
          </cell>
          <cell r="I13844" t="str">
            <v>S3_DCH_P7_CLKREQB</v>
          </cell>
        </row>
        <row r="13845">
          <cell r="H13845" t="str">
            <v>3K211.1</v>
          </cell>
          <cell r="I13845" t="str">
            <v>S3_K211</v>
          </cell>
        </row>
        <row r="13846">
          <cell r="H13846" t="str">
            <v>3K211.5</v>
          </cell>
          <cell r="I13846" t="str">
            <v>S3_K211</v>
          </cell>
        </row>
        <row r="13847">
          <cell r="H13847" t="str">
            <v>3K211.8</v>
          </cell>
          <cell r="I13847" t="str">
            <v>VP5</v>
          </cell>
        </row>
        <row r="13848">
          <cell r="H13848" t="str">
            <v>3K212.10</v>
          </cell>
          <cell r="I13848" t="str">
            <v>S3_P6_LANWAKEB</v>
          </cell>
        </row>
        <row r="13849">
          <cell r="H13849" t="str">
            <v>3K212.6</v>
          </cell>
          <cell r="I13849" t="str">
            <v>S3_P7_LANWAKEB</v>
          </cell>
        </row>
        <row r="13850">
          <cell r="H13850" t="str">
            <v>3K212.3</v>
          </cell>
          <cell r="I13850" t="str">
            <v>DGND</v>
          </cell>
        </row>
        <row r="13851">
          <cell r="H13851" t="str">
            <v>3K212.2</v>
          </cell>
          <cell r="I13851" t="str">
            <v>SH31_P6_LANWAKEB</v>
          </cell>
        </row>
        <row r="13852">
          <cell r="H13852" t="str">
            <v>3K212.9</v>
          </cell>
          <cell r="I13852" t="str">
            <v>S3_DCH_P6_LANWAKEB</v>
          </cell>
        </row>
        <row r="13853">
          <cell r="H13853" t="str">
            <v>3K212.4</v>
          </cell>
          <cell r="I13853" t="str">
            <v>SH31_P7_LANWAKEB</v>
          </cell>
        </row>
        <row r="13854">
          <cell r="H13854" t="str">
            <v>3K212.7</v>
          </cell>
          <cell r="I13854" t="str">
            <v>S3_DCH_P7_LANWAKEB</v>
          </cell>
        </row>
        <row r="13855">
          <cell r="H13855" t="str">
            <v>3K212.1</v>
          </cell>
          <cell r="I13855" t="str">
            <v>S3_K212</v>
          </cell>
        </row>
        <row r="13856">
          <cell r="H13856" t="str">
            <v>3K212.5</v>
          </cell>
          <cell r="I13856" t="str">
            <v>S3_K212</v>
          </cell>
        </row>
        <row r="13857">
          <cell r="H13857" t="str">
            <v>3K212.8</v>
          </cell>
          <cell r="I13857" t="str">
            <v>VP5</v>
          </cell>
        </row>
        <row r="13858">
          <cell r="H13858" t="str">
            <v>3Q211.1</v>
          </cell>
          <cell r="I13858" t="str">
            <v>S3_QB_K211</v>
          </cell>
        </row>
        <row r="13859">
          <cell r="H13859" t="str">
            <v>3Q211.3</v>
          </cell>
          <cell r="I13859" t="str">
            <v>S3_K211</v>
          </cell>
        </row>
        <row r="13860">
          <cell r="H13860" t="str">
            <v>3Q211.2</v>
          </cell>
          <cell r="I13860" t="str">
            <v>DGND</v>
          </cell>
        </row>
        <row r="13861">
          <cell r="H13861" t="str">
            <v>3Q212.1</v>
          </cell>
          <cell r="I13861" t="str">
            <v>S3_QB_K212</v>
          </cell>
        </row>
        <row r="13862">
          <cell r="H13862" t="str">
            <v>3Q212.3</v>
          </cell>
          <cell r="I13862" t="str">
            <v>S3_K212</v>
          </cell>
        </row>
        <row r="13863">
          <cell r="H13863" t="str">
            <v>3Q212.2</v>
          </cell>
          <cell r="I13863" t="str">
            <v>DGND</v>
          </cell>
        </row>
        <row r="13864">
          <cell r="H13864" t="str">
            <v>3RL28.1</v>
          </cell>
          <cell r="I13864" t="str">
            <v>S3_SEL1_K204</v>
          </cell>
        </row>
        <row r="13865">
          <cell r="H13865" t="str">
            <v>3RL28.2</v>
          </cell>
          <cell r="I13865" t="str">
            <v>DGND</v>
          </cell>
        </row>
        <row r="13866">
          <cell r="H13866" t="str">
            <v>3RL29.1</v>
          </cell>
          <cell r="I13866" t="str">
            <v>S3_SEL2_K204</v>
          </cell>
        </row>
        <row r="13867">
          <cell r="H13867" t="str">
            <v>3RL29.2</v>
          </cell>
          <cell r="I13867" t="str">
            <v>DGND</v>
          </cell>
        </row>
        <row r="13868">
          <cell r="H13868" t="str">
            <v>3RL30.1</v>
          </cell>
          <cell r="I13868" t="str">
            <v>S3_OE_K204</v>
          </cell>
        </row>
        <row r="13869">
          <cell r="H13869" t="str">
            <v>3RL30.2</v>
          </cell>
          <cell r="I13869" t="str">
            <v>DGND</v>
          </cell>
        </row>
        <row r="13870">
          <cell r="H13870" t="str">
            <v>3RL31.1</v>
          </cell>
          <cell r="I13870" t="str">
            <v>S3_SEL1_K205</v>
          </cell>
        </row>
        <row r="13871">
          <cell r="H13871" t="str">
            <v>3RL31.2</v>
          </cell>
          <cell r="I13871" t="str">
            <v>DGND</v>
          </cell>
        </row>
        <row r="13872">
          <cell r="H13872" t="str">
            <v>3RL32.1</v>
          </cell>
          <cell r="I13872" t="str">
            <v>S3_SEL2_K205</v>
          </cell>
        </row>
        <row r="13873">
          <cell r="H13873" t="str">
            <v>3RL32.2</v>
          </cell>
          <cell r="I13873" t="str">
            <v>DGND</v>
          </cell>
        </row>
        <row r="13874">
          <cell r="H13874" t="str">
            <v>3RL33.1</v>
          </cell>
          <cell r="I13874" t="str">
            <v>S3_OE_K205</v>
          </cell>
        </row>
        <row r="13875">
          <cell r="H13875" t="str">
            <v>3RL33.2</v>
          </cell>
          <cell r="I13875" t="str">
            <v>DGND</v>
          </cell>
        </row>
        <row r="13876">
          <cell r="H13876" t="str">
            <v>3RL34.1</v>
          </cell>
          <cell r="I13876" t="str">
            <v>S3_SEL1_K208</v>
          </cell>
        </row>
        <row r="13877">
          <cell r="H13877" t="str">
            <v>3RL34.2</v>
          </cell>
          <cell r="I13877" t="str">
            <v>DGND</v>
          </cell>
        </row>
        <row r="13878">
          <cell r="H13878" t="str">
            <v>3RL35.1</v>
          </cell>
          <cell r="I13878" t="str">
            <v>S3_SEL2_K208</v>
          </cell>
        </row>
        <row r="13879">
          <cell r="H13879" t="str">
            <v>3RL35.2</v>
          </cell>
          <cell r="I13879" t="str">
            <v>DGND</v>
          </cell>
        </row>
        <row r="13880">
          <cell r="H13880" t="str">
            <v>3RL36.1</v>
          </cell>
          <cell r="I13880" t="str">
            <v>S3_OE_K208</v>
          </cell>
        </row>
        <row r="13881">
          <cell r="H13881" t="str">
            <v>3RL36.2</v>
          </cell>
          <cell r="I13881" t="str">
            <v>DGND</v>
          </cell>
        </row>
        <row r="13882">
          <cell r="H13882" t="str">
            <v>3RQ211.1</v>
          </cell>
          <cell r="I13882" t="str">
            <v>S3_QB_K211</v>
          </cell>
        </row>
        <row r="13883">
          <cell r="H13883" t="str">
            <v>3RQ211.2</v>
          </cell>
          <cell r="I13883" t="str">
            <v>SC_HSD_K211</v>
          </cell>
        </row>
        <row r="13884">
          <cell r="H13884" t="str">
            <v>3RQ212.1</v>
          </cell>
          <cell r="I13884" t="str">
            <v>S3_QB_K212</v>
          </cell>
        </row>
        <row r="13885">
          <cell r="H13885" t="str">
            <v>3RQ212.2</v>
          </cell>
          <cell r="I13885" t="str">
            <v>SC_HSD_K212</v>
          </cell>
        </row>
        <row r="13886">
          <cell r="H13886" t="str">
            <v>3RU19.1</v>
          </cell>
          <cell r="I13886" t="str">
            <v>SC_UDB204_1</v>
          </cell>
        </row>
        <row r="13887">
          <cell r="H13887" t="str">
            <v>3RU19.2</v>
          </cell>
          <cell r="I13887" t="str">
            <v>S3_SEL1_K204</v>
          </cell>
        </row>
        <row r="13888">
          <cell r="H13888" t="str">
            <v>3RU20.1</v>
          </cell>
          <cell r="I13888" t="str">
            <v>SC_UDB204_2</v>
          </cell>
        </row>
        <row r="13889">
          <cell r="H13889" t="str">
            <v>3RU20.2</v>
          </cell>
          <cell r="I13889" t="str">
            <v>S3_SEL2_K204</v>
          </cell>
        </row>
        <row r="13890">
          <cell r="H13890" t="str">
            <v>3RU21.1</v>
          </cell>
          <cell r="I13890" t="str">
            <v>SC_UDB205_1</v>
          </cell>
        </row>
        <row r="13891">
          <cell r="H13891" t="str">
            <v>3RU21.2</v>
          </cell>
          <cell r="I13891" t="str">
            <v>S3_SEL1_K205</v>
          </cell>
        </row>
        <row r="13892">
          <cell r="H13892" t="str">
            <v>3RU22.1</v>
          </cell>
          <cell r="I13892" t="str">
            <v>SC_UDB205_2</v>
          </cell>
        </row>
        <row r="13893">
          <cell r="H13893" t="str">
            <v>3RU22.2</v>
          </cell>
          <cell r="I13893" t="str">
            <v>S3_SEL2_K205</v>
          </cell>
        </row>
        <row r="13894">
          <cell r="H13894" t="str">
            <v>3RU23.1</v>
          </cell>
          <cell r="I13894" t="str">
            <v>SC_UDB208_1</v>
          </cell>
        </row>
        <row r="13895">
          <cell r="H13895" t="str">
            <v>3RU23.2</v>
          </cell>
          <cell r="I13895" t="str">
            <v>S3_SEL1_K208</v>
          </cell>
        </row>
        <row r="13896">
          <cell r="H13896" t="str">
            <v>3RU24.1</v>
          </cell>
          <cell r="I13896" t="str">
            <v>SC_UDB208_2</v>
          </cell>
        </row>
        <row r="13897">
          <cell r="H13897" t="str">
            <v>3RU24.2</v>
          </cell>
          <cell r="I13897" t="str">
            <v>S3_SEL2_K208</v>
          </cell>
        </row>
        <row r="13898">
          <cell r="H13898" t="str">
            <v>SITE3.U1</v>
          </cell>
          <cell r="I13898" t="str">
            <v>S3_P6_CLKREQB</v>
          </cell>
        </row>
        <row r="13899">
          <cell r="H13899" t="str">
            <v>SITE3.W5</v>
          </cell>
          <cell r="I13899" t="str">
            <v>S3_P6_HSI-</v>
          </cell>
        </row>
        <row r="13900">
          <cell r="H13900" t="str">
            <v>SITE3.W6</v>
          </cell>
          <cell r="I13900" t="str">
            <v>S3_P6_HSI+</v>
          </cell>
        </row>
        <row r="13901">
          <cell r="H13901" t="str">
            <v>SITE3.W4</v>
          </cell>
          <cell r="I13901" t="str">
            <v>S3_P6_HSO-</v>
          </cell>
        </row>
        <row r="13902">
          <cell r="H13902" t="str">
            <v>SITE3.W3</v>
          </cell>
          <cell r="I13902" t="str">
            <v>S3_P6_HSO+</v>
          </cell>
        </row>
        <row r="13903">
          <cell r="H13903" t="str">
            <v>SITE3.T2</v>
          </cell>
          <cell r="I13903" t="str">
            <v>S3_P6_LANWAKEB</v>
          </cell>
        </row>
        <row r="13904">
          <cell r="H13904" t="str">
            <v>SITE3.V3</v>
          </cell>
          <cell r="I13904" t="str">
            <v>S3_P6_REFCLK-</v>
          </cell>
        </row>
        <row r="13905">
          <cell r="H13905" t="str">
            <v>SITE3.V2</v>
          </cell>
          <cell r="I13905" t="str">
            <v>S3_P6_REFCLK+</v>
          </cell>
        </row>
        <row r="13906">
          <cell r="H13906" t="str">
            <v>SITE3.R5</v>
          </cell>
          <cell r="I13906" t="str">
            <v>S3_P7_CLKREQB</v>
          </cell>
        </row>
        <row r="13907">
          <cell r="H13907" t="str">
            <v>SITE3.R4</v>
          </cell>
          <cell r="I13907" t="str">
            <v>S3_P7_LANWAKEB</v>
          </cell>
        </row>
        <row r="13908">
          <cell r="H13908" t="str">
            <v>3C213.1</v>
          </cell>
          <cell r="I13908" t="str">
            <v>VDD33_ATX</v>
          </cell>
        </row>
        <row r="13909">
          <cell r="H13909" t="str">
            <v>3C213.2</v>
          </cell>
          <cell r="I13909" t="str">
            <v>DGND</v>
          </cell>
        </row>
        <row r="13910">
          <cell r="H13910" t="str">
            <v>3C214.1</v>
          </cell>
          <cell r="I13910" t="str">
            <v>VDD33_ATX</v>
          </cell>
        </row>
        <row r="13911">
          <cell r="H13911" t="str">
            <v>3C214.2</v>
          </cell>
          <cell r="I13911" t="str">
            <v>DGND</v>
          </cell>
        </row>
        <row r="13912">
          <cell r="H13912" t="str">
            <v>3C217.1</v>
          </cell>
          <cell r="I13912" t="str">
            <v>VDD33_ATX</v>
          </cell>
        </row>
        <row r="13913">
          <cell r="H13913" t="str">
            <v>3C217.2</v>
          </cell>
          <cell r="I13913" t="str">
            <v>DGND</v>
          </cell>
        </row>
        <row r="13914">
          <cell r="H13914" t="str">
            <v>3CS101.1</v>
          </cell>
          <cell r="I13914" t="str">
            <v>SG3_C_P6_HSO-</v>
          </cell>
        </row>
        <row r="13915">
          <cell r="H13915" t="str">
            <v>3CS101.2</v>
          </cell>
          <cell r="I13915" t="str">
            <v>SG3_P6_HSO-</v>
          </cell>
        </row>
        <row r="13916">
          <cell r="H13916" t="str">
            <v>3CS102.1</v>
          </cell>
          <cell r="I13916" t="str">
            <v>SG3_C_P6_HSO+</v>
          </cell>
        </row>
        <row r="13917">
          <cell r="H13917" t="str">
            <v>3CS102.2</v>
          </cell>
          <cell r="I13917" t="str">
            <v>SG3_P6_HSO+</v>
          </cell>
        </row>
        <row r="13918">
          <cell r="H13918" t="str">
            <v>3CS107.1</v>
          </cell>
          <cell r="I13918" t="str">
            <v>SG3_C_P6_HSI+</v>
          </cell>
        </row>
        <row r="13919">
          <cell r="H13919" t="str">
            <v>3CS107.2</v>
          </cell>
          <cell r="I13919" t="str">
            <v>SG3_P6_HSI+</v>
          </cell>
        </row>
        <row r="13920">
          <cell r="H13920" t="str">
            <v>3CS108.1</v>
          </cell>
          <cell r="I13920" t="str">
            <v>SG3_C_P6_HSI-</v>
          </cell>
        </row>
        <row r="13921">
          <cell r="H13921" t="str">
            <v>3CS108.2</v>
          </cell>
          <cell r="I13921" t="str">
            <v>SG3_P6_HSI-</v>
          </cell>
        </row>
        <row r="13922">
          <cell r="H13922" t="str">
            <v>3CS113.1</v>
          </cell>
          <cell r="I13922" t="str">
            <v>SH31_C_P7_HSI-</v>
          </cell>
        </row>
        <row r="13923">
          <cell r="H13923" t="str">
            <v>3CS113.2</v>
          </cell>
          <cell r="I13923" t="str">
            <v>SH31_P7_HSI-</v>
          </cell>
        </row>
        <row r="13924">
          <cell r="H13924" t="str">
            <v>3CS114.1</v>
          </cell>
          <cell r="I13924" t="str">
            <v>SH31_C_P7_HSI+</v>
          </cell>
        </row>
        <row r="13925">
          <cell r="H13925" t="str">
            <v>3CS114.2</v>
          </cell>
          <cell r="I13925" t="str">
            <v>SH31_P7_HSI+</v>
          </cell>
        </row>
        <row r="13926">
          <cell r="H13926" t="str">
            <v>3CS115.1</v>
          </cell>
          <cell r="I13926" t="str">
            <v>SD3_C_P7_HSO_DSP-</v>
          </cell>
        </row>
        <row r="13927">
          <cell r="H13927" t="str">
            <v>3CS115.2</v>
          </cell>
          <cell r="I13927" t="str">
            <v>SD3_P7_HSO_DSP-</v>
          </cell>
        </row>
        <row r="13928">
          <cell r="H13928" t="str">
            <v>3CS116.1</v>
          </cell>
          <cell r="I13928" t="str">
            <v>SD3_C_P7_HSO_DSP+</v>
          </cell>
        </row>
        <row r="13929">
          <cell r="H13929" t="str">
            <v>3CS116.2</v>
          </cell>
          <cell r="I13929" t="str">
            <v>SD3_P7_HSO_DSP+</v>
          </cell>
        </row>
        <row r="13930">
          <cell r="H13930" t="str">
            <v>3K213.1</v>
          </cell>
          <cell r="I13930" t="str">
            <v>S3_OE_K213</v>
          </cell>
        </row>
        <row r="13931">
          <cell r="H13931" t="str">
            <v>3K213.10</v>
          </cell>
          <cell r="I13931" t="str">
            <v>S3_OE_K213</v>
          </cell>
        </row>
        <row r="13932">
          <cell r="H13932" t="str">
            <v>3K213.2</v>
          </cell>
          <cell r="I13932">
            <v>0</v>
          </cell>
        </row>
        <row r="13933">
          <cell r="H13933" t="str">
            <v>3K213.3</v>
          </cell>
          <cell r="I13933">
            <v>0</v>
          </cell>
        </row>
        <row r="13934">
          <cell r="H13934" t="str">
            <v>3K213.6</v>
          </cell>
          <cell r="I13934" t="str">
            <v>S3_P7_HSO+</v>
          </cell>
        </row>
        <row r="13935">
          <cell r="H13935" t="str">
            <v>3K213.7</v>
          </cell>
          <cell r="I13935" t="str">
            <v>S3_P7_HSO-</v>
          </cell>
        </row>
        <row r="13936">
          <cell r="H13936" t="str">
            <v>3K213.11</v>
          </cell>
          <cell r="I13936">
            <v>0</v>
          </cell>
        </row>
        <row r="13937">
          <cell r="H13937" t="str">
            <v>3K213.12</v>
          </cell>
          <cell r="I13937">
            <v>0</v>
          </cell>
        </row>
        <row r="13938">
          <cell r="H13938" t="str">
            <v>3K213.15</v>
          </cell>
          <cell r="I13938" t="str">
            <v>S3_P7_HSI-</v>
          </cell>
        </row>
        <row r="13939">
          <cell r="H13939" t="str">
            <v>3K213.16</v>
          </cell>
          <cell r="I13939" t="str">
            <v>S3_P7_HSI+</v>
          </cell>
        </row>
        <row r="13940">
          <cell r="H13940" t="str">
            <v>3K213.38</v>
          </cell>
          <cell r="I13940">
            <v>0</v>
          </cell>
        </row>
        <row r="13941">
          <cell r="H13941" t="str">
            <v>3K213.37</v>
          </cell>
          <cell r="I13941">
            <v>0</v>
          </cell>
        </row>
        <row r="13942">
          <cell r="H13942" t="str">
            <v>3K213.36</v>
          </cell>
          <cell r="I13942" t="str">
            <v>SH31_C_P7_HSI+</v>
          </cell>
        </row>
        <row r="13943">
          <cell r="H13943" t="str">
            <v>3K213.35</v>
          </cell>
          <cell r="I13943" t="str">
            <v>SH31_C_P7_HSI-</v>
          </cell>
        </row>
        <row r="13944">
          <cell r="H13944" t="str">
            <v>3K213.29</v>
          </cell>
          <cell r="I13944">
            <v>0</v>
          </cell>
        </row>
        <row r="13945">
          <cell r="H13945" t="str">
            <v>3K213.28</v>
          </cell>
          <cell r="I13945">
            <v>0</v>
          </cell>
        </row>
        <row r="13946">
          <cell r="H13946" t="str">
            <v>3K213.27</v>
          </cell>
          <cell r="I13946" t="str">
            <v>SH31_P7_HSO-</v>
          </cell>
        </row>
        <row r="13947">
          <cell r="H13947" t="str">
            <v>3K213.26</v>
          </cell>
          <cell r="I13947" t="str">
            <v>SH31_P7_HSO+</v>
          </cell>
        </row>
        <row r="13948">
          <cell r="H13948" t="str">
            <v>3K213.34</v>
          </cell>
          <cell r="I13948">
            <v>0</v>
          </cell>
        </row>
        <row r="13949">
          <cell r="H13949" t="str">
            <v>3K213.33</v>
          </cell>
          <cell r="I13949">
            <v>0</v>
          </cell>
        </row>
        <row r="13950">
          <cell r="H13950" t="str">
            <v>3K213.32</v>
          </cell>
          <cell r="I13950" t="str">
            <v>S3_1_P7_HSO+</v>
          </cell>
        </row>
        <row r="13951">
          <cell r="H13951" t="str">
            <v>3K213.31</v>
          </cell>
          <cell r="I13951" t="str">
            <v>S3_1_P7_HSO-</v>
          </cell>
        </row>
        <row r="13952">
          <cell r="H13952" t="str">
            <v>3K213.25</v>
          </cell>
          <cell r="I13952">
            <v>0</v>
          </cell>
        </row>
        <row r="13953">
          <cell r="H13953" t="str">
            <v>3K213.24</v>
          </cell>
          <cell r="I13953">
            <v>0</v>
          </cell>
        </row>
        <row r="13954">
          <cell r="H13954" t="str">
            <v>3K213.23</v>
          </cell>
          <cell r="I13954" t="str">
            <v>S3_1_P7_HSI-</v>
          </cell>
        </row>
        <row r="13955">
          <cell r="H13955" t="str">
            <v>3K213.22</v>
          </cell>
          <cell r="I13955" t="str">
            <v>S3_1_P7_HSI+</v>
          </cell>
        </row>
        <row r="13956">
          <cell r="H13956" t="str">
            <v>3K213.EP</v>
          </cell>
          <cell r="I13956" t="str">
            <v>DGND</v>
          </cell>
        </row>
        <row r="13957">
          <cell r="H13957" t="str">
            <v>3K213.4</v>
          </cell>
          <cell r="I13957" t="str">
            <v>DGND</v>
          </cell>
        </row>
        <row r="13958">
          <cell r="H13958" t="str">
            <v>3K213.14</v>
          </cell>
          <cell r="I13958" t="str">
            <v>DGND</v>
          </cell>
        </row>
        <row r="13959">
          <cell r="H13959" t="str">
            <v>3K213.19</v>
          </cell>
          <cell r="I13959" t="str">
            <v>DGND</v>
          </cell>
        </row>
        <row r="13960">
          <cell r="H13960" t="str">
            <v>3K213.21</v>
          </cell>
          <cell r="I13960" t="str">
            <v>DGND</v>
          </cell>
        </row>
        <row r="13961">
          <cell r="H13961" t="str">
            <v>3K213.39</v>
          </cell>
          <cell r="I13961" t="str">
            <v>DGND</v>
          </cell>
        </row>
        <row r="13962">
          <cell r="H13962" t="str">
            <v>3K213.41</v>
          </cell>
          <cell r="I13962" t="str">
            <v>DGND</v>
          </cell>
        </row>
        <row r="13963">
          <cell r="H13963" t="str">
            <v>3K213.18</v>
          </cell>
          <cell r="I13963">
            <v>0</v>
          </cell>
        </row>
        <row r="13964">
          <cell r="H13964" t="str">
            <v>3K213.42</v>
          </cell>
          <cell r="I13964">
            <v>0</v>
          </cell>
        </row>
        <row r="13965">
          <cell r="H13965" t="str">
            <v>3K213.8</v>
          </cell>
          <cell r="I13965" t="str">
            <v>S3_SEL1_K213</v>
          </cell>
        </row>
        <row r="13966">
          <cell r="H13966" t="str">
            <v>3K213.17</v>
          </cell>
          <cell r="I13966" t="str">
            <v>S3_SEL2_K213</v>
          </cell>
        </row>
        <row r="13967">
          <cell r="H13967" t="str">
            <v>3K213.5</v>
          </cell>
          <cell r="I13967" t="str">
            <v>VDD33_ATX</v>
          </cell>
        </row>
        <row r="13968">
          <cell r="H13968" t="str">
            <v>3K213.9</v>
          </cell>
          <cell r="I13968" t="str">
            <v>VDD33_ATX</v>
          </cell>
        </row>
        <row r="13969">
          <cell r="H13969" t="str">
            <v>3K213.13</v>
          </cell>
          <cell r="I13969" t="str">
            <v>VDD33_ATX</v>
          </cell>
        </row>
        <row r="13970">
          <cell r="H13970" t="str">
            <v>3K213.20</v>
          </cell>
          <cell r="I13970" t="str">
            <v>VDD33_ATX</v>
          </cell>
        </row>
        <row r="13971">
          <cell r="H13971" t="str">
            <v>3K213.30</v>
          </cell>
          <cell r="I13971" t="str">
            <v>VDD33_ATX</v>
          </cell>
        </row>
        <row r="13972">
          <cell r="H13972" t="str">
            <v>3K213.40</v>
          </cell>
          <cell r="I13972" t="str">
            <v>VDD33_ATX</v>
          </cell>
        </row>
        <row r="13973">
          <cell r="H13973" t="str">
            <v>3K214.1</v>
          </cell>
          <cell r="I13973" t="str">
            <v>S3_OE_K214</v>
          </cell>
        </row>
        <row r="13974">
          <cell r="H13974" t="str">
            <v>3K214.10</v>
          </cell>
          <cell r="I13974" t="str">
            <v>S3_OE_K214</v>
          </cell>
        </row>
        <row r="13975">
          <cell r="H13975" t="str">
            <v>3K214.2</v>
          </cell>
          <cell r="I13975">
            <v>0</v>
          </cell>
        </row>
        <row r="13976">
          <cell r="H13976" t="str">
            <v>3K214.3</v>
          </cell>
          <cell r="I13976">
            <v>0</v>
          </cell>
        </row>
        <row r="13977">
          <cell r="H13977" t="str">
            <v>3K214.6</v>
          </cell>
          <cell r="I13977" t="str">
            <v>S3_P7_REFCLK+</v>
          </cell>
        </row>
        <row r="13978">
          <cell r="H13978" t="str">
            <v>3K214.7</v>
          </cell>
          <cell r="I13978" t="str">
            <v>S3_P7_REFCLK-</v>
          </cell>
        </row>
        <row r="13979">
          <cell r="H13979" t="str">
            <v>3K214.11</v>
          </cell>
          <cell r="I13979">
            <v>0</v>
          </cell>
        </row>
        <row r="13980">
          <cell r="H13980" t="str">
            <v>3K214.12</v>
          </cell>
          <cell r="I13980">
            <v>0</v>
          </cell>
        </row>
        <row r="13981">
          <cell r="H13981" t="str">
            <v>3K214.15</v>
          </cell>
          <cell r="I13981" t="str">
            <v>S3_1_P7_HSI-</v>
          </cell>
        </row>
        <row r="13982">
          <cell r="H13982" t="str">
            <v>3K214.16</v>
          </cell>
          <cell r="I13982" t="str">
            <v>S3_1_P7_HSI+</v>
          </cell>
        </row>
        <row r="13983">
          <cell r="H13983" t="str">
            <v>3K214.38</v>
          </cell>
          <cell r="I13983">
            <v>0</v>
          </cell>
        </row>
        <row r="13984">
          <cell r="H13984" t="str">
            <v>3K214.37</v>
          </cell>
          <cell r="I13984">
            <v>0</v>
          </cell>
        </row>
        <row r="13985">
          <cell r="H13985" t="str">
            <v>3K214.36</v>
          </cell>
          <cell r="I13985" t="str">
            <v>SH31_P7_REFCLK_100M+</v>
          </cell>
        </row>
        <row r="13986">
          <cell r="H13986" t="str">
            <v>3K214.35</v>
          </cell>
          <cell r="I13986" t="str">
            <v>SH31_P7_REFCLK_100M-</v>
          </cell>
        </row>
        <row r="13987">
          <cell r="H13987" t="str">
            <v>3K214.29</v>
          </cell>
          <cell r="I13987">
            <v>0</v>
          </cell>
        </row>
        <row r="13988">
          <cell r="H13988" t="str">
            <v>3K214.28</v>
          </cell>
          <cell r="I13988">
            <v>0</v>
          </cell>
        </row>
        <row r="13989">
          <cell r="H13989" t="str">
            <v>3K214.27</v>
          </cell>
          <cell r="I13989" t="str">
            <v>SG3_C_P6_HSO-</v>
          </cell>
        </row>
        <row r="13990">
          <cell r="H13990" t="str">
            <v>3K214.26</v>
          </cell>
          <cell r="I13990" t="str">
            <v>SG3_C_P6_HSO+</v>
          </cell>
        </row>
        <row r="13991">
          <cell r="H13991" t="str">
            <v>3K214.34</v>
          </cell>
          <cell r="I13991">
            <v>0</v>
          </cell>
        </row>
        <row r="13992">
          <cell r="H13992" t="str">
            <v>3K214.33</v>
          </cell>
          <cell r="I13992">
            <v>0</v>
          </cell>
        </row>
        <row r="13993">
          <cell r="H13993" t="str">
            <v>3K214.32</v>
          </cell>
          <cell r="I13993" t="str">
            <v>S3_DCH_P7_REFCLK_100M+</v>
          </cell>
        </row>
        <row r="13994">
          <cell r="H13994" t="str">
            <v>3K214.31</v>
          </cell>
          <cell r="I13994" t="str">
            <v>S3_DCH_P7_REFCLK_100M-</v>
          </cell>
        </row>
        <row r="13995">
          <cell r="H13995" t="str">
            <v>3K214.25</v>
          </cell>
          <cell r="I13995">
            <v>0</v>
          </cell>
        </row>
        <row r="13996">
          <cell r="H13996" t="str">
            <v>3K214.24</v>
          </cell>
          <cell r="I13996">
            <v>0</v>
          </cell>
        </row>
        <row r="13997">
          <cell r="H13997" t="str">
            <v>3K214.23</v>
          </cell>
          <cell r="I13997" t="str">
            <v>S3_DCH_P7_HSI-</v>
          </cell>
        </row>
        <row r="13998">
          <cell r="H13998" t="str">
            <v>3K214.22</v>
          </cell>
          <cell r="I13998" t="str">
            <v>S3_DCH_P7_HSI+</v>
          </cell>
        </row>
        <row r="13999">
          <cell r="H13999" t="str">
            <v>3K214.EP</v>
          </cell>
          <cell r="I13999" t="str">
            <v>DGND</v>
          </cell>
        </row>
        <row r="14000">
          <cell r="H14000" t="str">
            <v>3K214.4</v>
          </cell>
          <cell r="I14000" t="str">
            <v>DGND</v>
          </cell>
        </row>
        <row r="14001">
          <cell r="H14001" t="str">
            <v>3K214.14</v>
          </cell>
          <cell r="I14001" t="str">
            <v>DGND</v>
          </cell>
        </row>
        <row r="14002">
          <cell r="H14002" t="str">
            <v>3K214.19</v>
          </cell>
          <cell r="I14002" t="str">
            <v>DGND</v>
          </cell>
        </row>
        <row r="14003">
          <cell r="H14003" t="str">
            <v>3K214.21</v>
          </cell>
          <cell r="I14003" t="str">
            <v>DGND</v>
          </cell>
        </row>
        <row r="14004">
          <cell r="H14004" t="str">
            <v>3K214.39</v>
          </cell>
          <cell r="I14004" t="str">
            <v>DGND</v>
          </cell>
        </row>
        <row r="14005">
          <cell r="H14005" t="str">
            <v>3K214.41</v>
          </cell>
          <cell r="I14005" t="str">
            <v>DGND</v>
          </cell>
        </row>
        <row r="14006">
          <cell r="H14006" t="str">
            <v>3K214.18</v>
          </cell>
          <cell r="I14006">
            <v>0</v>
          </cell>
        </row>
        <row r="14007">
          <cell r="H14007" t="str">
            <v>3K214.42</v>
          </cell>
          <cell r="I14007">
            <v>0</v>
          </cell>
        </row>
        <row r="14008">
          <cell r="H14008" t="str">
            <v>3K214.8</v>
          </cell>
          <cell r="I14008" t="str">
            <v>S3_SEL1_K214</v>
          </cell>
        </row>
        <row r="14009">
          <cell r="H14009" t="str">
            <v>3K214.17</v>
          </cell>
          <cell r="I14009" t="str">
            <v>S3_SEL2_K214</v>
          </cell>
        </row>
        <row r="14010">
          <cell r="H14010" t="str">
            <v>3K214.5</v>
          </cell>
          <cell r="I14010" t="str">
            <v>VDD33_ATX</v>
          </cell>
        </row>
        <row r="14011">
          <cell r="H14011" t="str">
            <v>3K214.9</v>
          </cell>
          <cell r="I14011" t="str">
            <v>VDD33_ATX</v>
          </cell>
        </row>
        <row r="14012">
          <cell r="H14012" t="str">
            <v>3K214.13</v>
          </cell>
          <cell r="I14012" t="str">
            <v>VDD33_ATX</v>
          </cell>
        </row>
        <row r="14013">
          <cell r="H14013" t="str">
            <v>3K214.20</v>
          </cell>
          <cell r="I14013" t="str">
            <v>VDD33_ATX</v>
          </cell>
        </row>
        <row r="14014">
          <cell r="H14014" t="str">
            <v>3K214.30</v>
          </cell>
          <cell r="I14014" t="str">
            <v>VDD33_ATX</v>
          </cell>
        </row>
        <row r="14015">
          <cell r="H14015" t="str">
            <v>3K214.40</v>
          </cell>
          <cell r="I14015" t="str">
            <v>VDD33_ATX</v>
          </cell>
        </row>
        <row r="14016">
          <cell r="H14016" t="str">
            <v>3K217.1</v>
          </cell>
          <cell r="I14016" t="str">
            <v>S3_OE_K217</v>
          </cell>
        </row>
        <row r="14017">
          <cell r="H14017" t="str">
            <v>3K217.10</v>
          </cell>
          <cell r="I14017" t="str">
            <v>S3_OE_K217</v>
          </cell>
        </row>
        <row r="14018">
          <cell r="H14018" t="str">
            <v>3K217.2</v>
          </cell>
          <cell r="I14018">
            <v>0</v>
          </cell>
        </row>
        <row r="14019">
          <cell r="H14019" t="str">
            <v>3K217.3</v>
          </cell>
          <cell r="I14019">
            <v>0</v>
          </cell>
        </row>
        <row r="14020">
          <cell r="H14020" t="str">
            <v>3K217.6</v>
          </cell>
          <cell r="I14020" t="str">
            <v>S3_2_P7_HSO+</v>
          </cell>
        </row>
        <row r="14021">
          <cell r="H14021" t="str">
            <v>3K217.7</v>
          </cell>
          <cell r="I14021" t="str">
            <v>S3_2_P7_HSO-</v>
          </cell>
        </row>
        <row r="14022">
          <cell r="H14022" t="str">
            <v>3K217.11</v>
          </cell>
          <cell r="I14022">
            <v>0</v>
          </cell>
        </row>
        <row r="14023">
          <cell r="H14023" t="str">
            <v>3K217.12</v>
          </cell>
          <cell r="I14023">
            <v>0</v>
          </cell>
        </row>
        <row r="14024">
          <cell r="H14024" t="str">
            <v>3K217.15</v>
          </cell>
          <cell r="I14024" t="str">
            <v>S3_1_P7_HSO+</v>
          </cell>
        </row>
        <row r="14025">
          <cell r="H14025" t="str">
            <v>3K217.16</v>
          </cell>
          <cell r="I14025" t="str">
            <v>S3_1_P7_HSO-</v>
          </cell>
        </row>
        <row r="14026">
          <cell r="H14026" t="str">
            <v>3K217.38</v>
          </cell>
          <cell r="I14026">
            <v>0</v>
          </cell>
        </row>
        <row r="14027">
          <cell r="H14027" t="str">
            <v>3K217.37</v>
          </cell>
          <cell r="I14027">
            <v>0</v>
          </cell>
        </row>
        <row r="14028">
          <cell r="H14028" t="str">
            <v>3K217.36</v>
          </cell>
          <cell r="I14028" t="str">
            <v>SG3_C_P6_HSI+</v>
          </cell>
        </row>
        <row r="14029">
          <cell r="H14029" t="str">
            <v>3K217.35</v>
          </cell>
          <cell r="I14029" t="str">
            <v>SG3_C_P6_HSI-</v>
          </cell>
        </row>
        <row r="14030">
          <cell r="H14030" t="str">
            <v>3K217.29</v>
          </cell>
          <cell r="I14030">
            <v>0</v>
          </cell>
        </row>
        <row r="14031">
          <cell r="H14031" t="str">
            <v>3K217.28</v>
          </cell>
          <cell r="I14031">
            <v>0</v>
          </cell>
        </row>
        <row r="14032">
          <cell r="H14032" t="str">
            <v>3K217.27</v>
          </cell>
          <cell r="I14032" t="str">
            <v>S3_2_P7_HSO+</v>
          </cell>
        </row>
        <row r="14033">
          <cell r="H14033" t="str">
            <v>3K217.26</v>
          </cell>
          <cell r="I14033" t="str">
            <v>S3_2_P7_HSO-</v>
          </cell>
        </row>
        <row r="14034">
          <cell r="H14034" t="str">
            <v>3K217.34</v>
          </cell>
          <cell r="I14034">
            <v>0</v>
          </cell>
        </row>
        <row r="14035">
          <cell r="H14035" t="str">
            <v>3K217.33</v>
          </cell>
          <cell r="I14035">
            <v>0</v>
          </cell>
        </row>
        <row r="14036">
          <cell r="H14036" t="str">
            <v>3K217.32</v>
          </cell>
          <cell r="I14036" t="str">
            <v>S3_DCH_P7_HSO+</v>
          </cell>
        </row>
        <row r="14037">
          <cell r="H14037" t="str">
            <v>3K217.31</v>
          </cell>
          <cell r="I14037" t="str">
            <v>S3_DCH_P7_HSO-</v>
          </cell>
        </row>
        <row r="14038">
          <cell r="H14038" t="str">
            <v>3K217.25</v>
          </cell>
          <cell r="I14038">
            <v>0</v>
          </cell>
        </row>
        <row r="14039">
          <cell r="H14039" t="str">
            <v>3K217.24</v>
          </cell>
          <cell r="I14039">
            <v>0</v>
          </cell>
        </row>
        <row r="14040">
          <cell r="H14040" t="str">
            <v>3K217.23</v>
          </cell>
          <cell r="I14040" t="str">
            <v>SD3_C_P7_HSO_DSP+</v>
          </cell>
        </row>
        <row r="14041">
          <cell r="H14041" t="str">
            <v>3K217.22</v>
          </cell>
          <cell r="I14041" t="str">
            <v>SD3_C_P7_HSO_DSP-</v>
          </cell>
        </row>
        <row r="14042">
          <cell r="H14042" t="str">
            <v>3K217.EP</v>
          </cell>
          <cell r="I14042" t="str">
            <v>DGND</v>
          </cell>
        </row>
        <row r="14043">
          <cell r="H14043" t="str">
            <v>3K217.4</v>
          </cell>
          <cell r="I14043" t="str">
            <v>DGND</v>
          </cell>
        </row>
        <row r="14044">
          <cell r="H14044" t="str">
            <v>3K217.14</v>
          </cell>
          <cell r="I14044" t="str">
            <v>DGND</v>
          </cell>
        </row>
        <row r="14045">
          <cell r="H14045" t="str">
            <v>3K217.19</v>
          </cell>
          <cell r="I14045" t="str">
            <v>DGND</v>
          </cell>
        </row>
        <row r="14046">
          <cell r="H14046" t="str">
            <v>3K217.21</v>
          </cell>
          <cell r="I14046" t="str">
            <v>DGND</v>
          </cell>
        </row>
        <row r="14047">
          <cell r="H14047" t="str">
            <v>3K217.39</v>
          </cell>
          <cell r="I14047" t="str">
            <v>DGND</v>
          </cell>
        </row>
        <row r="14048">
          <cell r="H14048" t="str">
            <v>3K217.41</v>
          </cell>
          <cell r="I14048" t="str">
            <v>DGND</v>
          </cell>
        </row>
        <row r="14049">
          <cell r="H14049" t="str">
            <v>3K217.18</v>
          </cell>
          <cell r="I14049">
            <v>0</v>
          </cell>
        </row>
        <row r="14050">
          <cell r="H14050" t="str">
            <v>3K217.42</v>
          </cell>
          <cell r="I14050">
            <v>0</v>
          </cell>
        </row>
        <row r="14051">
          <cell r="H14051" t="str">
            <v>3K217.8</v>
          </cell>
          <cell r="I14051" t="str">
            <v>S3_SEL1_K217</v>
          </cell>
        </row>
        <row r="14052">
          <cell r="H14052" t="str">
            <v>3K217.17</v>
          </cell>
          <cell r="I14052" t="str">
            <v>S3_SEL2_K217</v>
          </cell>
        </row>
        <row r="14053">
          <cell r="H14053" t="str">
            <v>3K217.5</v>
          </cell>
          <cell r="I14053" t="str">
            <v>VDD33_ATX</v>
          </cell>
        </row>
        <row r="14054">
          <cell r="H14054" t="str">
            <v>3K217.9</v>
          </cell>
          <cell r="I14054" t="str">
            <v>VDD33_ATX</v>
          </cell>
        </row>
        <row r="14055">
          <cell r="H14055" t="str">
            <v>3K217.13</v>
          </cell>
          <cell r="I14055" t="str">
            <v>VDD33_ATX</v>
          </cell>
        </row>
        <row r="14056">
          <cell r="H14056" t="str">
            <v>3K217.20</v>
          </cell>
          <cell r="I14056" t="str">
            <v>VDD33_ATX</v>
          </cell>
        </row>
        <row r="14057">
          <cell r="H14057" t="str">
            <v>3K217.30</v>
          </cell>
          <cell r="I14057" t="str">
            <v>VDD33_ATX</v>
          </cell>
        </row>
        <row r="14058">
          <cell r="H14058" t="str">
            <v>3K217.40</v>
          </cell>
          <cell r="I14058" t="str">
            <v>VDD33_ATX</v>
          </cell>
        </row>
        <row r="14059">
          <cell r="H14059" t="str">
            <v>3K220.10</v>
          </cell>
          <cell r="I14059" t="str">
            <v>S3_P6_ISOLATEB</v>
          </cell>
        </row>
        <row r="14060">
          <cell r="H14060" t="str">
            <v>3K220.6</v>
          </cell>
          <cell r="I14060" t="str">
            <v>S3_P7_ISOLATEB</v>
          </cell>
        </row>
        <row r="14061">
          <cell r="H14061" t="str">
            <v>3K220.3</v>
          </cell>
          <cell r="I14061" t="str">
            <v>DGND</v>
          </cell>
        </row>
        <row r="14062">
          <cell r="H14062" t="str">
            <v>3K220.2</v>
          </cell>
          <cell r="I14062" t="str">
            <v>SH31_P6_ISOLATEB</v>
          </cell>
        </row>
        <row r="14063">
          <cell r="H14063" t="str">
            <v>3K220.9</v>
          </cell>
          <cell r="I14063" t="str">
            <v>S3_DCH_P6_ISOLATEB</v>
          </cell>
        </row>
        <row r="14064">
          <cell r="H14064" t="str">
            <v>3K220.4</v>
          </cell>
          <cell r="I14064" t="str">
            <v>SH31_P7_ISOLATEB</v>
          </cell>
        </row>
        <row r="14065">
          <cell r="H14065" t="str">
            <v>3K220.7</v>
          </cell>
          <cell r="I14065" t="str">
            <v>S3_DCH_P7_ISOLATEB</v>
          </cell>
        </row>
        <row r="14066">
          <cell r="H14066" t="str">
            <v>3K220.1</v>
          </cell>
          <cell r="I14066" t="str">
            <v>S3_K220</v>
          </cell>
        </row>
        <row r="14067">
          <cell r="H14067" t="str">
            <v>3K220.5</v>
          </cell>
          <cell r="I14067" t="str">
            <v>S3_K220</v>
          </cell>
        </row>
        <row r="14068">
          <cell r="H14068" t="str">
            <v>3K220.8</v>
          </cell>
          <cell r="I14068" t="str">
            <v>VP5</v>
          </cell>
        </row>
        <row r="14069">
          <cell r="H14069" t="str">
            <v>3K221.10</v>
          </cell>
          <cell r="I14069" t="str">
            <v>S3_P6_PCIE_RESETB</v>
          </cell>
        </row>
        <row r="14070">
          <cell r="H14070" t="str">
            <v>3K221.6</v>
          </cell>
          <cell r="I14070" t="str">
            <v>S3_P7_PCIE_RESETB</v>
          </cell>
        </row>
        <row r="14071">
          <cell r="H14071" t="str">
            <v>3K221.3</v>
          </cell>
          <cell r="I14071" t="str">
            <v>DGND</v>
          </cell>
        </row>
        <row r="14072">
          <cell r="H14072" t="str">
            <v>3K221.2</v>
          </cell>
          <cell r="I14072" t="str">
            <v>SH31_P6_PCIE_RESETB</v>
          </cell>
        </row>
        <row r="14073">
          <cell r="H14073" t="str">
            <v>3K221.9</v>
          </cell>
          <cell r="I14073" t="str">
            <v>S3_DCH_P6_PCIE_RESETB</v>
          </cell>
        </row>
        <row r="14074">
          <cell r="H14074" t="str">
            <v>3K221.4</v>
          </cell>
          <cell r="I14074" t="str">
            <v>SH31_P7_PCIE_RESETB</v>
          </cell>
        </row>
        <row r="14075">
          <cell r="H14075" t="str">
            <v>3K221.7</v>
          </cell>
          <cell r="I14075" t="str">
            <v>S3_DCH_P7_PCIE_RESETB</v>
          </cell>
        </row>
        <row r="14076">
          <cell r="H14076" t="str">
            <v>3K221.1</v>
          </cell>
          <cell r="I14076" t="str">
            <v>S3_K221</v>
          </cell>
        </row>
        <row r="14077">
          <cell r="H14077" t="str">
            <v>3K221.5</v>
          </cell>
          <cell r="I14077" t="str">
            <v>S3_K221</v>
          </cell>
        </row>
        <row r="14078">
          <cell r="H14078" t="str">
            <v>3K221.8</v>
          </cell>
          <cell r="I14078" t="str">
            <v>VP5</v>
          </cell>
        </row>
        <row r="14079">
          <cell r="H14079" t="str">
            <v>3Q220.1</v>
          </cell>
          <cell r="I14079" t="str">
            <v>S3_QB_K220</v>
          </cell>
        </row>
        <row r="14080">
          <cell r="H14080" t="str">
            <v>3Q220.3</v>
          </cell>
          <cell r="I14080" t="str">
            <v>S3_K220</v>
          </cell>
        </row>
        <row r="14081">
          <cell r="H14081" t="str">
            <v>3Q220.2</v>
          </cell>
          <cell r="I14081" t="str">
            <v>DGND</v>
          </cell>
        </row>
        <row r="14082">
          <cell r="H14082" t="str">
            <v>3Q221.1</v>
          </cell>
          <cell r="I14082" t="str">
            <v>S3_QB_K221</v>
          </cell>
        </row>
        <row r="14083">
          <cell r="H14083" t="str">
            <v>3Q221.3</v>
          </cell>
          <cell r="I14083" t="str">
            <v>S3_K221</v>
          </cell>
        </row>
        <row r="14084">
          <cell r="H14084" t="str">
            <v>3Q221.2</v>
          </cell>
          <cell r="I14084" t="str">
            <v>DGND</v>
          </cell>
        </row>
        <row r="14085">
          <cell r="H14085" t="str">
            <v>3RL37.1</v>
          </cell>
          <cell r="I14085" t="str">
            <v>S3_SEL1_K217</v>
          </cell>
        </row>
        <row r="14086">
          <cell r="H14086" t="str">
            <v>3RL37.2</v>
          </cell>
          <cell r="I14086" t="str">
            <v>DGND</v>
          </cell>
        </row>
        <row r="14087">
          <cell r="H14087" t="str">
            <v>3RL38.1</v>
          </cell>
          <cell r="I14087" t="str">
            <v>S3_SEL2_K217</v>
          </cell>
        </row>
        <row r="14088">
          <cell r="H14088" t="str">
            <v>3RL38.2</v>
          </cell>
          <cell r="I14088" t="str">
            <v>DGND</v>
          </cell>
        </row>
        <row r="14089">
          <cell r="H14089" t="str">
            <v>3RL39.1</v>
          </cell>
          <cell r="I14089" t="str">
            <v>S3_OE_K217</v>
          </cell>
        </row>
        <row r="14090">
          <cell r="H14090" t="str">
            <v>3RL39.2</v>
          </cell>
          <cell r="I14090" t="str">
            <v>DGND</v>
          </cell>
        </row>
        <row r="14091">
          <cell r="H14091" t="str">
            <v>3RL40.1</v>
          </cell>
          <cell r="I14091" t="str">
            <v>S3_SEL2_K213</v>
          </cell>
        </row>
        <row r="14092">
          <cell r="H14092" t="str">
            <v>3RL40.2</v>
          </cell>
          <cell r="I14092" t="str">
            <v>DGND</v>
          </cell>
        </row>
        <row r="14093">
          <cell r="H14093" t="str">
            <v>3RL41.1</v>
          </cell>
          <cell r="I14093" t="str">
            <v>S3_SEL1_K213</v>
          </cell>
        </row>
        <row r="14094">
          <cell r="H14094" t="str">
            <v>3RL41.2</v>
          </cell>
          <cell r="I14094" t="str">
            <v>DGND</v>
          </cell>
        </row>
        <row r="14095">
          <cell r="H14095" t="str">
            <v>3RL42.1</v>
          </cell>
          <cell r="I14095" t="str">
            <v>S3_OE_K213</v>
          </cell>
        </row>
        <row r="14096">
          <cell r="H14096" t="str">
            <v>3RL42.2</v>
          </cell>
          <cell r="I14096" t="str">
            <v>DGND</v>
          </cell>
        </row>
        <row r="14097">
          <cell r="H14097" t="str">
            <v>3RL43.1</v>
          </cell>
          <cell r="I14097" t="str">
            <v>S3_SEL1_K214</v>
          </cell>
        </row>
        <row r="14098">
          <cell r="H14098" t="str">
            <v>3RL43.2</v>
          </cell>
          <cell r="I14098" t="str">
            <v>DGND</v>
          </cell>
        </row>
        <row r="14099">
          <cell r="H14099" t="str">
            <v>3RL44.1</v>
          </cell>
          <cell r="I14099" t="str">
            <v>S3_OE_K214</v>
          </cell>
        </row>
        <row r="14100">
          <cell r="H14100" t="str">
            <v>3RL44.2</v>
          </cell>
          <cell r="I14100" t="str">
            <v>DGND</v>
          </cell>
        </row>
        <row r="14101">
          <cell r="H14101" t="str">
            <v>3RL45.1</v>
          </cell>
          <cell r="I14101" t="str">
            <v>S3_SEL2_K214</v>
          </cell>
        </row>
        <row r="14102">
          <cell r="H14102" t="str">
            <v>3RL45.2</v>
          </cell>
          <cell r="I14102" t="str">
            <v>DGND</v>
          </cell>
        </row>
        <row r="14103">
          <cell r="H14103" t="str">
            <v>3RQ220.1</v>
          </cell>
          <cell r="I14103" t="str">
            <v>S3_QB_K220</v>
          </cell>
        </row>
        <row r="14104">
          <cell r="H14104" t="str">
            <v>3RQ220.2</v>
          </cell>
          <cell r="I14104" t="str">
            <v>SC_HSD_K220</v>
          </cell>
        </row>
        <row r="14105">
          <cell r="H14105" t="str">
            <v>3RQ221.1</v>
          </cell>
          <cell r="I14105" t="str">
            <v>S3_QB_K221</v>
          </cell>
        </row>
        <row r="14106">
          <cell r="H14106" t="str">
            <v>3RQ221.2</v>
          </cell>
          <cell r="I14106" t="str">
            <v>SC_HSD_K221</v>
          </cell>
        </row>
        <row r="14107">
          <cell r="H14107" t="str">
            <v>3RS104.1</v>
          </cell>
          <cell r="I14107" t="str">
            <v>SG3_SRC_DVDD33</v>
          </cell>
        </row>
        <row r="14108">
          <cell r="H14108" t="str">
            <v>3RS104.2</v>
          </cell>
          <cell r="I14108" t="str">
            <v>SH31_P6_ISOLATEB</v>
          </cell>
        </row>
        <row r="14109">
          <cell r="H14109" t="str">
            <v>3RS114.1</v>
          </cell>
          <cell r="I14109" t="str">
            <v>SG3_SRC_DVDD33</v>
          </cell>
        </row>
        <row r="14110">
          <cell r="H14110" t="str">
            <v>3RS114.2</v>
          </cell>
          <cell r="I14110" t="str">
            <v>SH31_P7_ISOLATEB</v>
          </cell>
        </row>
        <row r="14111">
          <cell r="H14111" t="str">
            <v>3RU25.1</v>
          </cell>
          <cell r="I14111" t="str">
            <v>SC_UDB217_1</v>
          </cell>
        </row>
        <row r="14112">
          <cell r="H14112" t="str">
            <v>3RU25.2</v>
          </cell>
          <cell r="I14112" t="str">
            <v>S3_SEL1_K217</v>
          </cell>
        </row>
        <row r="14113">
          <cell r="H14113" t="str">
            <v>3RU26.1</v>
          </cell>
          <cell r="I14113" t="str">
            <v>SC_UDB217_2</v>
          </cell>
        </row>
        <row r="14114">
          <cell r="H14114" t="str">
            <v>3RU26.2</v>
          </cell>
          <cell r="I14114" t="str">
            <v>S3_SEL2_K217</v>
          </cell>
        </row>
        <row r="14115">
          <cell r="H14115" t="str">
            <v>3RU27.1</v>
          </cell>
          <cell r="I14115" t="str">
            <v>SC_UDB213_1</v>
          </cell>
        </row>
        <row r="14116">
          <cell r="H14116" t="str">
            <v>3RU27.2</v>
          </cell>
          <cell r="I14116" t="str">
            <v>S3_SEL1_K213</v>
          </cell>
        </row>
        <row r="14117">
          <cell r="H14117" t="str">
            <v>3RU28.1</v>
          </cell>
          <cell r="I14117" t="str">
            <v>SC_UDB213_2</v>
          </cell>
        </row>
        <row r="14118">
          <cell r="H14118" t="str">
            <v>3RU28.2</v>
          </cell>
          <cell r="I14118" t="str">
            <v>S3_SEL2_K213</v>
          </cell>
        </row>
        <row r="14119">
          <cell r="H14119" t="str">
            <v>3RU29.1</v>
          </cell>
          <cell r="I14119" t="str">
            <v>SC_UDB214_1</v>
          </cell>
        </row>
        <row r="14120">
          <cell r="H14120" t="str">
            <v>3RU29.2</v>
          </cell>
          <cell r="I14120" t="str">
            <v>S3_SEL1_K214</v>
          </cell>
        </row>
        <row r="14121">
          <cell r="H14121" t="str">
            <v>3RU30.1</v>
          </cell>
          <cell r="I14121" t="str">
            <v>SC_UDB214_2</v>
          </cell>
        </row>
        <row r="14122">
          <cell r="H14122" t="str">
            <v>3RU30.2</v>
          </cell>
          <cell r="I14122" t="str">
            <v>S3_SEL2_K214</v>
          </cell>
        </row>
        <row r="14123">
          <cell r="H14123" t="str">
            <v>SITE3.U2</v>
          </cell>
          <cell r="I14123" t="str">
            <v>S3_P6_ISOLATEB</v>
          </cell>
        </row>
        <row r="14124">
          <cell r="H14124" t="str">
            <v>SITE3.V1</v>
          </cell>
          <cell r="I14124" t="str">
            <v>S3_P6_PCIE_RESETB</v>
          </cell>
        </row>
        <row r="14125">
          <cell r="H14125" t="str">
            <v>SITE3.W10</v>
          </cell>
          <cell r="I14125" t="str">
            <v>S3_P7_HSI-</v>
          </cell>
        </row>
        <row r="14126">
          <cell r="H14126" t="str">
            <v>SITE3.W11</v>
          </cell>
          <cell r="I14126" t="str">
            <v>S3_P7_HSI+</v>
          </cell>
        </row>
        <row r="14127">
          <cell r="H14127" t="str">
            <v>SITE3.W9</v>
          </cell>
          <cell r="I14127" t="str">
            <v>S3_P7_HSO-</v>
          </cell>
        </row>
        <row r="14128">
          <cell r="H14128" t="str">
            <v>SITE3.W8</v>
          </cell>
          <cell r="I14128" t="str">
            <v>S3_P7_HSO+</v>
          </cell>
        </row>
        <row r="14129">
          <cell r="H14129" t="str">
            <v>SITE3.T4</v>
          </cell>
          <cell r="I14129" t="str">
            <v>S3_P7_ISOLATEB</v>
          </cell>
        </row>
        <row r="14130">
          <cell r="H14130" t="str">
            <v>SITE3.T5</v>
          </cell>
          <cell r="I14130" t="str">
            <v>S3_P7_PCIE_RESETB</v>
          </cell>
        </row>
        <row r="14131">
          <cell r="H14131" t="str">
            <v>SITE3.V7</v>
          </cell>
          <cell r="I14131" t="str">
            <v>S3_P7_REFCLK-</v>
          </cell>
        </row>
        <row r="14132">
          <cell r="H14132" t="str">
            <v>SITE3.V6</v>
          </cell>
          <cell r="I14132" t="str">
            <v>S3_P7_REFCLK+</v>
          </cell>
        </row>
        <row r="14133">
          <cell r="H14133" t="str">
            <v>3GOLDEN0.V13</v>
          </cell>
          <cell r="I14133" t="str">
            <v>SG3_P4_HSI-</v>
          </cell>
        </row>
        <row r="14134">
          <cell r="H14134" t="str">
            <v>3GOLDEN0.V12</v>
          </cell>
          <cell r="I14134" t="str">
            <v>SG3_P4_HSI+</v>
          </cell>
        </row>
        <row r="14135">
          <cell r="H14135" t="str">
            <v>3GOLDEN0.W14</v>
          </cell>
          <cell r="I14135" t="str">
            <v>SG3_P4_HSO-</v>
          </cell>
        </row>
        <row r="14136">
          <cell r="H14136" t="str">
            <v>3GOLDEN0.W13</v>
          </cell>
          <cell r="I14136" t="str">
            <v>SG3_P4_HSO+</v>
          </cell>
        </row>
        <row r="14137">
          <cell r="H14137" t="str">
            <v>3GOLDEN0.V15</v>
          </cell>
          <cell r="I14137" t="str">
            <v>SG3_P5_HSI-</v>
          </cell>
        </row>
        <row r="14138">
          <cell r="H14138" t="str">
            <v>3GOLDEN0.V14</v>
          </cell>
          <cell r="I14138" t="str">
            <v>SG3_P5_HSI+</v>
          </cell>
        </row>
        <row r="14139">
          <cell r="H14139" t="str">
            <v>3GOLDEN0.W16</v>
          </cell>
          <cell r="I14139" t="str">
            <v>SG3_P5_HSO-</v>
          </cell>
        </row>
        <row r="14140">
          <cell r="H14140" t="str">
            <v>3GOLDEN0.W15</v>
          </cell>
          <cell r="I14140" t="str">
            <v>SG3_P5_HSO+</v>
          </cell>
        </row>
        <row r="14141">
          <cell r="H14141" t="str">
            <v>3GOLDEN0.U1</v>
          </cell>
          <cell r="I14141" t="str">
            <v>SG3_P6_CLKREQB</v>
          </cell>
        </row>
        <row r="14142">
          <cell r="H14142" t="str">
            <v>3GOLDEN0.W5</v>
          </cell>
          <cell r="I14142" t="str">
            <v>SG3_P6_HSI-</v>
          </cell>
        </row>
        <row r="14143">
          <cell r="H14143" t="str">
            <v>3GOLDEN0.W6</v>
          </cell>
          <cell r="I14143" t="str">
            <v>SG3_P6_HSI+</v>
          </cell>
        </row>
        <row r="14144">
          <cell r="H14144" t="str">
            <v>3GOLDEN0.W4</v>
          </cell>
          <cell r="I14144" t="str">
            <v>SG3_P6_HSO-</v>
          </cell>
        </row>
        <row r="14145">
          <cell r="H14145" t="str">
            <v>3GOLDEN0.W3</v>
          </cell>
          <cell r="I14145" t="str">
            <v>SG3_P6_HSO+</v>
          </cell>
        </row>
        <row r="14146">
          <cell r="H14146" t="str">
            <v>3GOLDEN0.U2</v>
          </cell>
          <cell r="I14146" t="str">
            <v>SG3_P6_ISOLATEB</v>
          </cell>
        </row>
        <row r="14147">
          <cell r="H14147" t="str">
            <v>3GOLDEN0.T2</v>
          </cell>
          <cell r="I14147" t="str">
            <v>SG3_P6_LANWAKEB</v>
          </cell>
        </row>
        <row r="14148">
          <cell r="H14148" t="str">
            <v>3GOLDEN0.V1</v>
          </cell>
          <cell r="I14148" t="str">
            <v>SG3_P6_PCIE_RESETB</v>
          </cell>
        </row>
        <row r="14149">
          <cell r="H14149" t="str">
            <v>3GOLDEN0.V3</v>
          </cell>
          <cell r="I14149" t="str">
            <v>SG3_P6_REFCLK-</v>
          </cell>
        </row>
        <row r="14150">
          <cell r="H14150" t="str">
            <v>3GOLDEN0.V2</v>
          </cell>
          <cell r="I14150" t="str">
            <v>SG3_P6_REFCLK+</v>
          </cell>
        </row>
        <row r="14151">
          <cell r="H14151" t="str">
            <v>3GOLDEN0.R5</v>
          </cell>
          <cell r="I14151" t="str">
            <v>SG3_P7_CLKREQB</v>
          </cell>
        </row>
        <row r="14152">
          <cell r="H14152" t="str">
            <v>3GOLDEN0.W10</v>
          </cell>
          <cell r="I14152" t="str">
            <v>SG3_P7_HSI-</v>
          </cell>
        </row>
        <row r="14153">
          <cell r="H14153" t="str">
            <v>3GOLDEN0.W11</v>
          </cell>
          <cell r="I14153" t="str">
            <v>SG3_P7_HSI+</v>
          </cell>
        </row>
        <row r="14154">
          <cell r="H14154" t="str">
            <v>3GOLDEN0.W9</v>
          </cell>
          <cell r="I14154" t="str">
            <v>SG3_P7_HSO-</v>
          </cell>
        </row>
        <row r="14155">
          <cell r="H14155" t="str">
            <v>3GOLDEN0.W8</v>
          </cell>
          <cell r="I14155" t="str">
            <v>SG3_P7_HSO+</v>
          </cell>
        </row>
        <row r="14156">
          <cell r="H14156" t="str">
            <v>3GOLDEN0.T4</v>
          </cell>
          <cell r="I14156" t="str">
            <v>SG3_P7_ISOLATEB</v>
          </cell>
        </row>
        <row r="14157">
          <cell r="H14157" t="str">
            <v>3GOLDEN0.R4</v>
          </cell>
          <cell r="I14157" t="str">
            <v>SG3_P7_LANWAKEB</v>
          </cell>
        </row>
        <row r="14158">
          <cell r="H14158" t="str">
            <v>3GOLDEN0.T5</v>
          </cell>
          <cell r="I14158" t="str">
            <v>SG3_P7_PCIE_RESETB</v>
          </cell>
        </row>
        <row r="14159">
          <cell r="H14159" t="str">
            <v>3GOLDEN0.V7</v>
          </cell>
          <cell r="I14159" t="str">
            <v>SG3_P7_REFCLK-</v>
          </cell>
        </row>
        <row r="14160">
          <cell r="H14160" t="str">
            <v>3GOLDEN0.V6</v>
          </cell>
          <cell r="I14160" t="str">
            <v>SG3_P7_REFCLK+</v>
          </cell>
        </row>
        <row r="14161">
          <cell r="H14161" t="str">
            <v>3RSG104.1</v>
          </cell>
          <cell r="I14161" t="str">
            <v>SG3_P6_ISOLATEB</v>
          </cell>
        </row>
        <row r="14162">
          <cell r="H14162" t="str">
            <v>3RSG104.2</v>
          </cell>
          <cell r="I14162" t="str">
            <v>DGND</v>
          </cell>
        </row>
        <row r="14163">
          <cell r="H14163" t="str">
            <v>3RSG105.1</v>
          </cell>
          <cell r="I14163" t="str">
            <v>SG3_P6_PCIE_RESETB</v>
          </cell>
        </row>
        <row r="14164">
          <cell r="H14164" t="str">
            <v>3RSG105.2</v>
          </cell>
          <cell r="I14164" t="str">
            <v>DGND</v>
          </cell>
        </row>
        <row r="14165">
          <cell r="H14165" t="str">
            <v>3RSG114.1</v>
          </cell>
          <cell r="I14165" t="str">
            <v>SG3_P7_ISOLATEB</v>
          </cell>
        </row>
        <row r="14166">
          <cell r="H14166" t="str">
            <v>3RSG114.2</v>
          </cell>
          <cell r="I14166" t="str">
            <v>DGND</v>
          </cell>
        </row>
        <row r="14167">
          <cell r="H14167" t="str">
            <v>3RSG115.1</v>
          </cell>
          <cell r="I14167" t="str">
            <v>SG3_P7_PCIE_RESETB</v>
          </cell>
        </row>
        <row r="14168">
          <cell r="H14168" t="str">
            <v>3RSG115.2</v>
          </cell>
          <cell r="I14168" t="str">
            <v>DGND</v>
          </cell>
        </row>
        <row r="14169">
          <cell r="H14169" t="str">
            <v>SG3_P6_CLKREQB.1</v>
          </cell>
          <cell r="I14169" t="str">
            <v>SG3_P6_CLKREQB</v>
          </cell>
        </row>
        <row r="14170">
          <cell r="H14170" t="str">
            <v>SG3_P6_LANWAKEB.1</v>
          </cell>
          <cell r="I14170" t="str">
            <v>SG3_P6_LANWAKEB</v>
          </cell>
        </row>
        <row r="14171">
          <cell r="H14171" t="str">
            <v>SG3_P6_REFCLK+.1</v>
          </cell>
          <cell r="I14171" t="str">
            <v>SG3_P6_REFCLK+</v>
          </cell>
        </row>
        <row r="14172">
          <cell r="H14172" t="str">
            <v>SG3_P6_REFCLK-.1</v>
          </cell>
          <cell r="I14172" t="str">
            <v>SG3_P6_REFCLK-</v>
          </cell>
        </row>
        <row r="14173">
          <cell r="H14173" t="str">
            <v>SG3_P7_CLKREQB.1</v>
          </cell>
          <cell r="I14173" t="str">
            <v>SG3_P7_CLKREQB</v>
          </cell>
        </row>
        <row r="14174">
          <cell r="H14174" t="str">
            <v>SG3_P7_LANWAKEB.1</v>
          </cell>
          <cell r="I14174" t="str">
            <v>SG3_P7_LANWAKEB</v>
          </cell>
        </row>
        <row r="14175">
          <cell r="H14175" t="str">
            <v>SG3_P7_REFCLK+.1</v>
          </cell>
          <cell r="I14175" t="str">
            <v>SG3_P7_REFCLK+</v>
          </cell>
        </row>
        <row r="14176">
          <cell r="H14176" t="str">
            <v>SG3_P7_REFCLK-.1</v>
          </cell>
          <cell r="I14176" t="str">
            <v>SG3_P7_REFCLK-</v>
          </cell>
        </row>
        <row r="14177">
          <cell r="H14177" t="str">
            <v>3C244.1</v>
          </cell>
          <cell r="I14177" t="str">
            <v>VDD33_ATX</v>
          </cell>
        </row>
        <row r="14178">
          <cell r="H14178" t="str">
            <v>3C244.2</v>
          </cell>
          <cell r="I14178" t="str">
            <v>DGND</v>
          </cell>
        </row>
        <row r="14179">
          <cell r="H14179" t="str">
            <v>3C245.1</v>
          </cell>
          <cell r="I14179" t="str">
            <v>VDD33_ATX</v>
          </cell>
        </row>
        <row r="14180">
          <cell r="H14180" t="str">
            <v>3C245.2</v>
          </cell>
          <cell r="I14180" t="str">
            <v>DGND</v>
          </cell>
        </row>
        <row r="14181">
          <cell r="H14181" t="str">
            <v>3C373.1</v>
          </cell>
          <cell r="I14181" t="str">
            <v>SD3_AT-</v>
          </cell>
        </row>
        <row r="14182">
          <cell r="H14182" t="str">
            <v>3C373.2</v>
          </cell>
          <cell r="I14182" t="str">
            <v>SD3_C_AT-</v>
          </cell>
        </row>
        <row r="14183">
          <cell r="H14183" t="str">
            <v>3C374.1</v>
          </cell>
          <cell r="I14183" t="str">
            <v>SD3_AT+</v>
          </cell>
        </row>
        <row r="14184">
          <cell r="H14184" t="str">
            <v>3C374.2</v>
          </cell>
          <cell r="I14184" t="str">
            <v>SD3_C_AT+</v>
          </cell>
        </row>
        <row r="14185">
          <cell r="H14185" t="str">
            <v>3K244.1</v>
          </cell>
          <cell r="I14185" t="str">
            <v>S3_OE_K244</v>
          </cell>
        </row>
        <row r="14186">
          <cell r="H14186" t="str">
            <v>3K244.10</v>
          </cell>
          <cell r="I14186" t="str">
            <v>S3_OE_K244</v>
          </cell>
        </row>
        <row r="14187">
          <cell r="H14187" t="str">
            <v>3K244.2</v>
          </cell>
          <cell r="I14187" t="str">
            <v>SH31_PCIE_RESETB</v>
          </cell>
        </row>
        <row r="14188">
          <cell r="H14188" t="str">
            <v>3K244.3</v>
          </cell>
          <cell r="I14188" t="str">
            <v>SH31_CLKREQB</v>
          </cell>
        </row>
        <row r="14189">
          <cell r="H14189" t="str">
            <v>3K244.6</v>
          </cell>
          <cell r="I14189" t="str">
            <v>SH31_HSO+</v>
          </cell>
        </row>
        <row r="14190">
          <cell r="H14190" t="str">
            <v>3K244.7</v>
          </cell>
          <cell r="I14190" t="str">
            <v>SH31_HSO-</v>
          </cell>
        </row>
        <row r="14191">
          <cell r="H14191" t="str">
            <v>3K244.11</v>
          </cell>
          <cell r="I14191" t="str">
            <v>SH31_HSI-</v>
          </cell>
        </row>
        <row r="14192">
          <cell r="H14192" t="str">
            <v>3K244.12</v>
          </cell>
          <cell r="I14192" t="str">
            <v>SH31_HSI+</v>
          </cell>
        </row>
        <row r="14193">
          <cell r="H14193" t="str">
            <v>3K244.15</v>
          </cell>
          <cell r="I14193" t="str">
            <v>SH31_REFCLK_100M-</v>
          </cell>
        </row>
        <row r="14194">
          <cell r="H14194" t="str">
            <v>3K244.16</v>
          </cell>
          <cell r="I14194" t="str">
            <v>SH31_REFCLK_100M+</v>
          </cell>
        </row>
        <row r="14195">
          <cell r="H14195" t="str">
            <v>3K244.38</v>
          </cell>
          <cell r="I14195" t="str">
            <v>SH31_P6_PCIE_RESETB</v>
          </cell>
        </row>
        <row r="14196">
          <cell r="H14196" t="str">
            <v>3K244.37</v>
          </cell>
          <cell r="I14196" t="str">
            <v>SH31_P6_CLKREQB</v>
          </cell>
        </row>
        <row r="14197">
          <cell r="H14197" t="str">
            <v>3K244.36</v>
          </cell>
          <cell r="I14197" t="str">
            <v>SH31_P6_HSO+</v>
          </cell>
        </row>
        <row r="14198">
          <cell r="H14198" t="str">
            <v>3K244.35</v>
          </cell>
          <cell r="I14198" t="str">
            <v>SH31_P6_HSO-</v>
          </cell>
        </row>
        <row r="14199">
          <cell r="H14199" t="str">
            <v>3K244.29</v>
          </cell>
          <cell r="I14199" t="str">
            <v>SH31_P6_HSI-</v>
          </cell>
        </row>
        <row r="14200">
          <cell r="H14200" t="str">
            <v>3K244.28</v>
          </cell>
          <cell r="I14200" t="str">
            <v>SH31_P6_HSI+</v>
          </cell>
        </row>
        <row r="14201">
          <cell r="H14201" t="str">
            <v>3K244.27</v>
          </cell>
          <cell r="I14201" t="str">
            <v>SH31_P6_REFCLK_100M-</v>
          </cell>
        </row>
        <row r="14202">
          <cell r="H14202" t="str">
            <v>3K244.26</v>
          </cell>
          <cell r="I14202" t="str">
            <v>SH31_P6_REFCLK_100M+</v>
          </cell>
        </row>
        <row r="14203">
          <cell r="H14203" t="str">
            <v>3K244.34</v>
          </cell>
          <cell r="I14203" t="str">
            <v>SH31_P7_PCIE_RESETB</v>
          </cell>
        </row>
        <row r="14204">
          <cell r="H14204" t="str">
            <v>3K244.33</v>
          </cell>
          <cell r="I14204" t="str">
            <v>SH31_P7_CLKREQB</v>
          </cell>
        </row>
        <row r="14205">
          <cell r="H14205" t="str">
            <v>3K244.32</v>
          </cell>
          <cell r="I14205" t="str">
            <v>SH31_P7_HSO+</v>
          </cell>
        </row>
        <row r="14206">
          <cell r="H14206" t="str">
            <v>3K244.31</v>
          </cell>
          <cell r="I14206" t="str">
            <v>SH31_P7_HSO-</v>
          </cell>
        </row>
        <row r="14207">
          <cell r="H14207" t="str">
            <v>3K244.25</v>
          </cell>
          <cell r="I14207" t="str">
            <v>SH31_P7_HSI-</v>
          </cell>
        </row>
        <row r="14208">
          <cell r="H14208" t="str">
            <v>3K244.24</v>
          </cell>
          <cell r="I14208" t="str">
            <v>SH31_P7_HSI+</v>
          </cell>
        </row>
        <row r="14209">
          <cell r="H14209" t="str">
            <v>3K244.23</v>
          </cell>
          <cell r="I14209" t="str">
            <v>SH31_P7_REFCLK_100M-</v>
          </cell>
        </row>
        <row r="14210">
          <cell r="H14210" t="str">
            <v>3K244.22</v>
          </cell>
          <cell r="I14210" t="str">
            <v>SH31_P7_REFCLK_100M+</v>
          </cell>
        </row>
        <row r="14211">
          <cell r="H14211" t="str">
            <v>3K244.EP</v>
          </cell>
          <cell r="I14211" t="str">
            <v>DGND</v>
          </cell>
        </row>
        <row r="14212">
          <cell r="H14212" t="str">
            <v>3K244.4</v>
          </cell>
          <cell r="I14212" t="str">
            <v>DGND</v>
          </cell>
        </row>
        <row r="14213">
          <cell r="H14213" t="str">
            <v>3K244.14</v>
          </cell>
          <cell r="I14213" t="str">
            <v>DGND</v>
          </cell>
        </row>
        <row r="14214">
          <cell r="H14214" t="str">
            <v>3K244.19</v>
          </cell>
          <cell r="I14214" t="str">
            <v>DGND</v>
          </cell>
        </row>
        <row r="14215">
          <cell r="H14215" t="str">
            <v>3K244.21</v>
          </cell>
          <cell r="I14215" t="str">
            <v>DGND</v>
          </cell>
        </row>
        <row r="14216">
          <cell r="H14216" t="str">
            <v>3K244.39</v>
          </cell>
          <cell r="I14216" t="str">
            <v>DGND</v>
          </cell>
        </row>
        <row r="14217">
          <cell r="H14217" t="str">
            <v>3K244.41</v>
          </cell>
          <cell r="I14217" t="str">
            <v>DGND</v>
          </cell>
        </row>
        <row r="14218">
          <cell r="H14218" t="str">
            <v>3K244.18</v>
          </cell>
          <cell r="I14218">
            <v>0</v>
          </cell>
        </row>
        <row r="14219">
          <cell r="H14219" t="str">
            <v>3K244.42</v>
          </cell>
          <cell r="I14219">
            <v>0</v>
          </cell>
        </row>
        <row r="14220">
          <cell r="H14220" t="str">
            <v>3K244.8</v>
          </cell>
          <cell r="I14220" t="str">
            <v>S3_SEL_K244</v>
          </cell>
        </row>
        <row r="14221">
          <cell r="H14221" t="str">
            <v>3K244.17</v>
          </cell>
          <cell r="I14221" t="str">
            <v>S3_SEL_K244</v>
          </cell>
        </row>
        <row r="14222">
          <cell r="H14222" t="str">
            <v>3K244.5</v>
          </cell>
          <cell r="I14222" t="str">
            <v>VDD33_ATX</v>
          </cell>
        </row>
        <row r="14223">
          <cell r="H14223" t="str">
            <v>3K244.9</v>
          </cell>
          <cell r="I14223" t="str">
            <v>VDD33_ATX</v>
          </cell>
        </row>
        <row r="14224">
          <cell r="H14224" t="str">
            <v>3K244.13</v>
          </cell>
          <cell r="I14224" t="str">
            <v>VDD33_ATX</v>
          </cell>
        </row>
        <row r="14225">
          <cell r="H14225" t="str">
            <v>3K244.20</v>
          </cell>
          <cell r="I14225" t="str">
            <v>VDD33_ATX</v>
          </cell>
        </row>
        <row r="14226">
          <cell r="H14226" t="str">
            <v>3K244.30</v>
          </cell>
          <cell r="I14226" t="str">
            <v>VDD33_ATX</v>
          </cell>
        </row>
        <row r="14227">
          <cell r="H14227" t="str">
            <v>3K244.40</v>
          </cell>
          <cell r="I14227" t="str">
            <v>VDD33_ATX</v>
          </cell>
        </row>
        <row r="14228">
          <cell r="H14228" t="str">
            <v>3K245.1</v>
          </cell>
          <cell r="I14228" t="str">
            <v>S3_OE_K245</v>
          </cell>
        </row>
        <row r="14229">
          <cell r="H14229" t="str">
            <v>3K245.10</v>
          </cell>
          <cell r="I14229" t="str">
            <v>S3_OE_K245</v>
          </cell>
        </row>
        <row r="14230">
          <cell r="H14230" t="str">
            <v>3K245.2</v>
          </cell>
          <cell r="I14230" t="str">
            <v>SH31_ISOLATEB</v>
          </cell>
        </row>
        <row r="14231">
          <cell r="H14231" t="str">
            <v>3K245.3</v>
          </cell>
          <cell r="I14231">
            <v>0</v>
          </cell>
        </row>
        <row r="14232">
          <cell r="H14232" t="str">
            <v>3K245.6</v>
          </cell>
          <cell r="I14232" t="str">
            <v>SH31_LANWAKEB</v>
          </cell>
        </row>
        <row r="14233">
          <cell r="H14233" t="str">
            <v>3K245.7</v>
          </cell>
          <cell r="I14233">
            <v>0</v>
          </cell>
        </row>
        <row r="14234">
          <cell r="H14234" t="str">
            <v>3K245.11</v>
          </cell>
          <cell r="I14234" t="str">
            <v>S3_AT-</v>
          </cell>
        </row>
        <row r="14235">
          <cell r="H14235" t="str">
            <v>3K245.12</v>
          </cell>
          <cell r="I14235" t="str">
            <v>S3_AT+</v>
          </cell>
        </row>
        <row r="14236">
          <cell r="H14236" t="str">
            <v>3K245.15</v>
          </cell>
          <cell r="I14236">
            <v>0</v>
          </cell>
        </row>
        <row r="14237">
          <cell r="H14237" t="str">
            <v>3K245.16</v>
          </cell>
          <cell r="I14237">
            <v>0</v>
          </cell>
        </row>
        <row r="14238">
          <cell r="H14238" t="str">
            <v>3K245.38</v>
          </cell>
          <cell r="I14238" t="str">
            <v>SH31_P6_ISOLATEB</v>
          </cell>
        </row>
        <row r="14239">
          <cell r="H14239" t="str">
            <v>3K245.37</v>
          </cell>
          <cell r="I14239">
            <v>0</v>
          </cell>
        </row>
        <row r="14240">
          <cell r="H14240" t="str">
            <v>3K245.36</v>
          </cell>
          <cell r="I14240" t="str">
            <v>SH31_P6_LANWAKEB</v>
          </cell>
        </row>
        <row r="14241">
          <cell r="H14241" t="str">
            <v>3K245.35</v>
          </cell>
          <cell r="I14241">
            <v>0</v>
          </cell>
        </row>
        <row r="14242">
          <cell r="H14242" t="str">
            <v>3K245.29</v>
          </cell>
          <cell r="I14242" t="str">
            <v>SD3_C_AT-</v>
          </cell>
        </row>
        <row r="14243">
          <cell r="H14243" t="str">
            <v>3K245.28</v>
          </cell>
          <cell r="I14243" t="str">
            <v>SD3_C_AT+</v>
          </cell>
        </row>
        <row r="14244">
          <cell r="H14244" t="str">
            <v>3K245.27</v>
          </cell>
          <cell r="I14244">
            <v>0</v>
          </cell>
        </row>
        <row r="14245">
          <cell r="H14245" t="str">
            <v>3K245.26</v>
          </cell>
          <cell r="I14245">
            <v>0</v>
          </cell>
        </row>
        <row r="14246">
          <cell r="H14246" t="str">
            <v>3K245.34</v>
          </cell>
          <cell r="I14246" t="str">
            <v>SH31_P7_ISOLATEB</v>
          </cell>
        </row>
        <row r="14247">
          <cell r="H14247" t="str">
            <v>3K245.33</v>
          </cell>
          <cell r="I14247">
            <v>0</v>
          </cell>
        </row>
        <row r="14248">
          <cell r="H14248" t="str">
            <v>3K245.32</v>
          </cell>
          <cell r="I14248" t="str">
            <v>SH31_P7_LANWAKEB</v>
          </cell>
        </row>
        <row r="14249">
          <cell r="H14249" t="str">
            <v>3K245.31</v>
          </cell>
          <cell r="I14249">
            <v>0</v>
          </cell>
        </row>
        <row r="14250">
          <cell r="H14250" t="str">
            <v>3K245.25</v>
          </cell>
          <cell r="I14250" t="str">
            <v>S3_DCH_AT-</v>
          </cell>
        </row>
        <row r="14251">
          <cell r="H14251" t="str">
            <v>3K245.24</v>
          </cell>
          <cell r="I14251" t="str">
            <v>S3_DCH_AT+</v>
          </cell>
        </row>
        <row r="14252">
          <cell r="H14252" t="str">
            <v>3K245.23</v>
          </cell>
          <cell r="I14252">
            <v>0</v>
          </cell>
        </row>
        <row r="14253">
          <cell r="H14253" t="str">
            <v>3K245.22</v>
          </cell>
          <cell r="I14253">
            <v>0</v>
          </cell>
        </row>
        <row r="14254">
          <cell r="H14254" t="str">
            <v>3K245.EP</v>
          </cell>
          <cell r="I14254" t="str">
            <v>DGND</v>
          </cell>
        </row>
        <row r="14255">
          <cell r="H14255" t="str">
            <v>3K245.4</v>
          </cell>
          <cell r="I14255" t="str">
            <v>DGND</v>
          </cell>
        </row>
        <row r="14256">
          <cell r="H14256" t="str">
            <v>3K245.14</v>
          </cell>
          <cell r="I14256" t="str">
            <v>DGND</v>
          </cell>
        </row>
        <row r="14257">
          <cell r="H14257" t="str">
            <v>3K245.19</v>
          </cell>
          <cell r="I14257" t="str">
            <v>DGND</v>
          </cell>
        </row>
        <row r="14258">
          <cell r="H14258" t="str">
            <v>3K245.21</v>
          </cell>
          <cell r="I14258" t="str">
            <v>DGND</v>
          </cell>
        </row>
        <row r="14259">
          <cell r="H14259" t="str">
            <v>3K245.39</v>
          </cell>
          <cell r="I14259" t="str">
            <v>DGND</v>
          </cell>
        </row>
        <row r="14260">
          <cell r="H14260" t="str">
            <v>3K245.41</v>
          </cell>
          <cell r="I14260" t="str">
            <v>DGND</v>
          </cell>
        </row>
        <row r="14261">
          <cell r="H14261" t="str">
            <v>3K245.18</v>
          </cell>
          <cell r="I14261">
            <v>0</v>
          </cell>
        </row>
        <row r="14262">
          <cell r="H14262" t="str">
            <v>3K245.42</v>
          </cell>
          <cell r="I14262">
            <v>0</v>
          </cell>
        </row>
        <row r="14263">
          <cell r="H14263" t="str">
            <v>3K245.8</v>
          </cell>
          <cell r="I14263" t="str">
            <v>S3_SEL_K245</v>
          </cell>
        </row>
        <row r="14264">
          <cell r="H14264" t="str">
            <v>3K245.17</v>
          </cell>
          <cell r="I14264" t="str">
            <v>S3_SEL_K245</v>
          </cell>
        </row>
        <row r="14265">
          <cell r="H14265" t="str">
            <v>3K245.5</v>
          </cell>
          <cell r="I14265" t="str">
            <v>VDD33_ATX</v>
          </cell>
        </row>
        <row r="14266">
          <cell r="H14266" t="str">
            <v>3K245.9</v>
          </cell>
          <cell r="I14266" t="str">
            <v>VDD33_ATX</v>
          </cell>
        </row>
        <row r="14267">
          <cell r="H14267" t="str">
            <v>3K245.13</v>
          </cell>
          <cell r="I14267" t="str">
            <v>VDD33_ATX</v>
          </cell>
        </row>
        <row r="14268">
          <cell r="H14268" t="str">
            <v>3K245.20</v>
          </cell>
          <cell r="I14268" t="str">
            <v>VDD33_ATX</v>
          </cell>
        </row>
        <row r="14269">
          <cell r="H14269" t="str">
            <v>3K245.30</v>
          </cell>
          <cell r="I14269" t="str">
            <v>VDD33_ATX</v>
          </cell>
        </row>
        <row r="14270">
          <cell r="H14270" t="str">
            <v>3K245.40</v>
          </cell>
          <cell r="I14270" t="str">
            <v>VDD33_ATX</v>
          </cell>
        </row>
        <row r="14271">
          <cell r="H14271" t="str">
            <v>3RD1.1</v>
          </cell>
          <cell r="I14271" t="str">
            <v>S3_APWR_03F</v>
          </cell>
        </row>
        <row r="14272">
          <cell r="H14272" t="str">
            <v>3RD1.2</v>
          </cell>
          <cell r="I14272" t="str">
            <v>SD3_C_AT-</v>
          </cell>
        </row>
        <row r="14273">
          <cell r="H14273" t="str">
            <v>3RD2.1</v>
          </cell>
          <cell r="I14273" t="str">
            <v>S3_APWR_03F</v>
          </cell>
        </row>
        <row r="14274">
          <cell r="H14274" t="str">
            <v>3RD2.2</v>
          </cell>
          <cell r="I14274" t="str">
            <v>SD3_C_AT+</v>
          </cell>
        </row>
        <row r="14275">
          <cell r="H14275" t="str">
            <v>3RL47.1</v>
          </cell>
          <cell r="I14275" t="str">
            <v>S3_SEL_K244</v>
          </cell>
        </row>
        <row r="14276">
          <cell r="H14276" t="str">
            <v>3RL47.2</v>
          </cell>
          <cell r="I14276" t="str">
            <v>DGND</v>
          </cell>
        </row>
        <row r="14277">
          <cell r="H14277" t="str">
            <v>3RL48.1</v>
          </cell>
          <cell r="I14277" t="str">
            <v>S3_OE_K244</v>
          </cell>
        </row>
        <row r="14278">
          <cell r="H14278" t="str">
            <v>3RL48.2</v>
          </cell>
          <cell r="I14278" t="str">
            <v>DGND</v>
          </cell>
        </row>
        <row r="14279">
          <cell r="H14279" t="str">
            <v>3RL49.1</v>
          </cell>
          <cell r="I14279" t="str">
            <v>S3_SEL_K245</v>
          </cell>
        </row>
        <row r="14280">
          <cell r="H14280" t="str">
            <v>3RL49.2</v>
          </cell>
          <cell r="I14280" t="str">
            <v>DGND</v>
          </cell>
        </row>
        <row r="14281">
          <cell r="H14281" t="str">
            <v>3RL50.1</v>
          </cell>
          <cell r="I14281" t="str">
            <v>S3_OE_K245</v>
          </cell>
        </row>
        <row r="14282">
          <cell r="H14282" t="str">
            <v>3RL50.2</v>
          </cell>
          <cell r="I14282" t="str">
            <v>DGND</v>
          </cell>
        </row>
        <row r="14283">
          <cell r="H14283" t="str">
            <v>3RU32.1</v>
          </cell>
          <cell r="I14283" t="str">
            <v>SC_UDB244</v>
          </cell>
        </row>
        <row r="14284">
          <cell r="H14284" t="str">
            <v>3RU32.2</v>
          </cell>
          <cell r="I14284" t="str">
            <v>S3_SEL_K244</v>
          </cell>
        </row>
        <row r="14285">
          <cell r="H14285" t="str">
            <v>3RU33.1</v>
          </cell>
          <cell r="I14285" t="str">
            <v>SC_UDB245</v>
          </cell>
        </row>
        <row r="14286">
          <cell r="H14286" t="str">
            <v>3RU33.2</v>
          </cell>
          <cell r="I14286" t="str">
            <v>S3_SEL_K245</v>
          </cell>
        </row>
        <row r="14287">
          <cell r="H14287" t="str">
            <v>3BDH11.1</v>
          </cell>
          <cell r="I14287" t="str">
            <v>DGND</v>
          </cell>
        </row>
        <row r="14288">
          <cell r="H14288" t="str">
            <v>3BDH11.2</v>
          </cell>
          <cell r="I14288" t="str">
            <v>PCIE_GND</v>
          </cell>
        </row>
        <row r="14289">
          <cell r="H14289" t="str">
            <v>3BDH12.1</v>
          </cell>
          <cell r="I14289" t="str">
            <v>DGND</v>
          </cell>
        </row>
        <row r="14290">
          <cell r="H14290" t="str">
            <v>3BDH12.2</v>
          </cell>
          <cell r="I14290" t="str">
            <v>PCIE_GND</v>
          </cell>
        </row>
        <row r="14291">
          <cell r="H14291" t="str">
            <v>3BDH13.1</v>
          </cell>
          <cell r="I14291" t="str">
            <v>DGND</v>
          </cell>
        </row>
        <row r="14292">
          <cell r="H14292" t="str">
            <v>3BDH13.2</v>
          </cell>
          <cell r="I14292" t="str">
            <v>PCIE_GND</v>
          </cell>
        </row>
        <row r="14293">
          <cell r="H14293" t="str">
            <v>3BDH14.1</v>
          </cell>
          <cell r="I14293" t="str">
            <v>DGND</v>
          </cell>
        </row>
        <row r="14294">
          <cell r="H14294" t="str">
            <v>3BDH14.2</v>
          </cell>
          <cell r="I14294" t="str">
            <v>PCIE_GND</v>
          </cell>
        </row>
        <row r="14295">
          <cell r="H14295" t="str">
            <v>3CH11.1</v>
          </cell>
          <cell r="I14295" t="str">
            <v>VDD33_ATX</v>
          </cell>
        </row>
        <row r="14296">
          <cell r="H14296" t="str">
            <v>3CH11.2</v>
          </cell>
          <cell r="I14296" t="str">
            <v>DGND</v>
          </cell>
        </row>
        <row r="14297">
          <cell r="H14297" t="str">
            <v>3CH111.1</v>
          </cell>
          <cell r="I14297" t="str">
            <v>SH31_LDO_5TO3_OUT</v>
          </cell>
        </row>
        <row r="14298">
          <cell r="H14298" t="str">
            <v>3CH111.2</v>
          </cell>
          <cell r="I14298" t="str">
            <v>PCIE_GND</v>
          </cell>
        </row>
        <row r="14299">
          <cell r="H14299" t="str">
            <v>3CH112.1</v>
          </cell>
          <cell r="I14299" t="str">
            <v>SH31_LDO_5TO3_OUT</v>
          </cell>
        </row>
        <row r="14300">
          <cell r="H14300" t="str">
            <v>3CH112.2</v>
          </cell>
          <cell r="I14300" t="str">
            <v>PCIE_GND</v>
          </cell>
        </row>
        <row r="14301">
          <cell r="H14301" t="str">
            <v>3CH121.1</v>
          </cell>
          <cell r="I14301" t="str">
            <v>SH31_L_SWR_5TO1_OUT</v>
          </cell>
        </row>
        <row r="14302">
          <cell r="H14302" t="str">
            <v>3CH121.2</v>
          </cell>
          <cell r="I14302" t="str">
            <v>PCIE_GND</v>
          </cell>
        </row>
        <row r="14303">
          <cell r="H14303" t="str">
            <v>3CH122.1</v>
          </cell>
          <cell r="I14303" t="str">
            <v>SH31_L_SWR_5TO1_OUT</v>
          </cell>
        </row>
        <row r="14304">
          <cell r="H14304" t="str">
            <v>3CH122.2</v>
          </cell>
          <cell r="I14304" t="str">
            <v>PCIE_GND</v>
          </cell>
        </row>
        <row r="14305">
          <cell r="H14305" t="str">
            <v>3CH131.1</v>
          </cell>
          <cell r="I14305" t="str">
            <v>S3_APWR_10F</v>
          </cell>
        </row>
        <row r="14306">
          <cell r="H14306" t="str">
            <v>3CH131.2</v>
          </cell>
          <cell r="I14306" t="str">
            <v>DGND</v>
          </cell>
        </row>
        <row r="14307">
          <cell r="H14307" t="str">
            <v>3CH141.1</v>
          </cell>
          <cell r="I14307" t="str">
            <v>SH31_LDO_5TO3_OUT</v>
          </cell>
        </row>
        <row r="14308">
          <cell r="H14308" t="str">
            <v>3CH141.2</v>
          </cell>
          <cell r="I14308" t="str">
            <v>DGND</v>
          </cell>
        </row>
        <row r="14309">
          <cell r="H14309" t="str">
            <v>3CH142.1</v>
          </cell>
          <cell r="I14309" t="str">
            <v>SH31_LDO_5TO3_OUT</v>
          </cell>
        </row>
        <row r="14310">
          <cell r="H14310" t="str">
            <v>3CH142.2</v>
          </cell>
          <cell r="I14310" t="str">
            <v>DGND</v>
          </cell>
        </row>
        <row r="14311">
          <cell r="H14311" t="str">
            <v>3CH152.1</v>
          </cell>
          <cell r="I14311" t="str">
            <v>SH31_LDO_5TO3_OUT</v>
          </cell>
        </row>
        <row r="14312">
          <cell r="H14312" t="str">
            <v>3CH152.2</v>
          </cell>
          <cell r="I14312" t="str">
            <v>DGND</v>
          </cell>
        </row>
        <row r="14313">
          <cell r="H14313" t="str">
            <v>3CH153.1</v>
          </cell>
          <cell r="I14313" t="str">
            <v>DGND</v>
          </cell>
        </row>
        <row r="14314">
          <cell r="H14314" t="str">
            <v>3CH153.2</v>
          </cell>
          <cell r="I14314" t="str">
            <v>SH31_XTAL_IN</v>
          </cell>
        </row>
        <row r="14315">
          <cell r="H14315" t="str">
            <v>3CH154.1</v>
          </cell>
          <cell r="I14315" t="str">
            <v>DGND</v>
          </cell>
        </row>
        <row r="14316">
          <cell r="H14316" t="str">
            <v>3CH154.2</v>
          </cell>
          <cell r="I14316" t="str">
            <v>SH31_XTAL_OUT</v>
          </cell>
        </row>
        <row r="14317">
          <cell r="H14317" t="str">
            <v>3CH167.1</v>
          </cell>
          <cell r="I14317" t="str">
            <v>SH31_HSO-</v>
          </cell>
        </row>
        <row r="14318">
          <cell r="H14318" t="str">
            <v>3CH167.2</v>
          </cell>
          <cell r="I14318" t="str">
            <v>SH31_C_HSO-</v>
          </cell>
        </row>
        <row r="14319">
          <cell r="H14319" t="str">
            <v>3CH168.1</v>
          </cell>
          <cell r="I14319" t="str">
            <v>SH31_HSO+</v>
          </cell>
        </row>
        <row r="14320">
          <cell r="H14320" t="str">
            <v>3CH168.2</v>
          </cell>
          <cell r="I14320" t="str">
            <v>SH31_C_HSO+</v>
          </cell>
        </row>
        <row r="14321">
          <cell r="H14321" t="str">
            <v>3CH1111.1</v>
          </cell>
          <cell r="I14321" t="str">
            <v>SH31_L_SWR_5TO1_OUT</v>
          </cell>
        </row>
        <row r="14322">
          <cell r="H14322" t="str">
            <v>3CH1111.2</v>
          </cell>
          <cell r="I14322" t="str">
            <v>DGND</v>
          </cell>
        </row>
        <row r="14323">
          <cell r="H14323" t="str">
            <v>3CH1112.1</v>
          </cell>
          <cell r="I14323" t="str">
            <v>SH31_L_SWR_5TO1_OUT</v>
          </cell>
        </row>
        <row r="14324">
          <cell r="H14324" t="str">
            <v>3CH1112.2</v>
          </cell>
          <cell r="I14324" t="str">
            <v>DGND</v>
          </cell>
        </row>
        <row r="14325">
          <cell r="H14325" t="str">
            <v>3CH1171.1</v>
          </cell>
          <cell r="I14325" t="str">
            <v>S3_APWR_10F</v>
          </cell>
        </row>
        <row r="14326">
          <cell r="H14326" t="str">
            <v>3CH1171.2</v>
          </cell>
          <cell r="I14326" t="str">
            <v>DGND</v>
          </cell>
        </row>
        <row r="14327">
          <cell r="H14327" t="str">
            <v>3CH1172.1</v>
          </cell>
          <cell r="I14327" t="str">
            <v>S3_APWR_10F</v>
          </cell>
        </row>
        <row r="14328">
          <cell r="H14328" t="str">
            <v>3CH1172.2</v>
          </cell>
          <cell r="I14328" t="str">
            <v>DGND</v>
          </cell>
        </row>
        <row r="14329">
          <cell r="H14329" t="str">
            <v>3CH1173.1</v>
          </cell>
          <cell r="I14329" t="str">
            <v>S3_APWR_10F</v>
          </cell>
        </row>
        <row r="14330">
          <cell r="H14330" t="str">
            <v>3CH1173.2</v>
          </cell>
          <cell r="I14330" t="str">
            <v>DGND</v>
          </cell>
        </row>
        <row r="14331">
          <cell r="H14331" t="str">
            <v>3CH1174.1</v>
          </cell>
          <cell r="I14331" t="str">
            <v>S3_APWR_10F</v>
          </cell>
        </row>
        <row r="14332">
          <cell r="H14332" t="str">
            <v>3CH1174.2</v>
          </cell>
          <cell r="I14332" t="str">
            <v>DGND</v>
          </cell>
        </row>
        <row r="14333">
          <cell r="H14333" t="str">
            <v>3CH1201.1</v>
          </cell>
          <cell r="I14333" t="str">
            <v>SH31_LDO_5TO3_OUT</v>
          </cell>
        </row>
        <row r="14334">
          <cell r="H14334" t="str">
            <v>3CH1201.2</v>
          </cell>
          <cell r="I14334" t="str">
            <v>DGND</v>
          </cell>
        </row>
        <row r="14335">
          <cell r="H14335" t="str">
            <v>3CH1202.1</v>
          </cell>
          <cell r="I14335" t="str">
            <v>SH31_LDO_5TO3_OUT</v>
          </cell>
        </row>
        <row r="14336">
          <cell r="H14336" t="str">
            <v>3CH1202.2</v>
          </cell>
          <cell r="I14336" t="str">
            <v>DGND</v>
          </cell>
        </row>
        <row r="14337">
          <cell r="H14337" t="str">
            <v>3CH1251.1</v>
          </cell>
          <cell r="I14337" t="str">
            <v>SH31_L_SWR_5TO1_OUT</v>
          </cell>
        </row>
        <row r="14338">
          <cell r="H14338" t="str">
            <v>3CH1251.2</v>
          </cell>
          <cell r="I14338" t="str">
            <v>DGND</v>
          </cell>
        </row>
        <row r="14339">
          <cell r="H14339" t="str">
            <v>3CH1252.1</v>
          </cell>
          <cell r="I14339" t="str">
            <v>SH31_L_SWR_5TO1_OUT</v>
          </cell>
        </row>
        <row r="14340">
          <cell r="H14340" t="str">
            <v>3CH1252.2</v>
          </cell>
          <cell r="I14340" t="str">
            <v>DGND</v>
          </cell>
        </row>
        <row r="14341">
          <cell r="H14341" t="str">
            <v>3CH1331.1</v>
          </cell>
          <cell r="I14341" t="str">
            <v>S3_APWR_10F</v>
          </cell>
        </row>
        <row r="14342">
          <cell r="H14342" t="str">
            <v>3CH1331.2</v>
          </cell>
          <cell r="I14342" t="str">
            <v>DGND</v>
          </cell>
        </row>
        <row r="14343">
          <cell r="H14343" t="str">
            <v>3CH1332.1</v>
          </cell>
          <cell r="I14343" t="str">
            <v>S3_APWR_10F</v>
          </cell>
        </row>
        <row r="14344">
          <cell r="H14344" t="str">
            <v>3CH1332.2</v>
          </cell>
          <cell r="I14344" t="str">
            <v>DGND</v>
          </cell>
        </row>
        <row r="14345">
          <cell r="H14345" t="str">
            <v>3CH1333.1</v>
          </cell>
          <cell r="I14345" t="str">
            <v>S3_APWR_10F</v>
          </cell>
        </row>
        <row r="14346">
          <cell r="H14346" t="str">
            <v>3CH1333.2</v>
          </cell>
          <cell r="I14346" t="str">
            <v>DGND</v>
          </cell>
        </row>
        <row r="14347">
          <cell r="H14347" t="str">
            <v>3CH1334.1</v>
          </cell>
          <cell r="I14347" t="str">
            <v>S3_APWR_10F</v>
          </cell>
        </row>
        <row r="14348">
          <cell r="H14348" t="str">
            <v>3CH1334.2</v>
          </cell>
          <cell r="I14348" t="str">
            <v>DGND</v>
          </cell>
        </row>
        <row r="14349">
          <cell r="H14349" t="str">
            <v>3CH1341.1</v>
          </cell>
          <cell r="I14349" t="str">
            <v>SH31_LDO_5TO3_OUT</v>
          </cell>
        </row>
        <row r="14350">
          <cell r="H14350" t="str">
            <v>3CH1341.2</v>
          </cell>
          <cell r="I14350" t="str">
            <v>DGND</v>
          </cell>
        </row>
        <row r="14351">
          <cell r="H14351" t="str">
            <v>3CH1342.1</v>
          </cell>
          <cell r="I14351" t="str">
            <v>SH31_LDO_5TO3_OUT</v>
          </cell>
        </row>
        <row r="14352">
          <cell r="H14352" t="str">
            <v>3CH1342.2</v>
          </cell>
          <cell r="I14352" t="str">
            <v>DGND</v>
          </cell>
        </row>
        <row r="14353">
          <cell r="H14353" t="str">
            <v>3CH1351.1</v>
          </cell>
          <cell r="I14353" t="str">
            <v>SH31_L_SWR_5TO1_OUT</v>
          </cell>
        </row>
        <row r="14354">
          <cell r="H14354" t="str">
            <v>3CH1351.2</v>
          </cell>
          <cell r="I14354" t="str">
            <v>DGND</v>
          </cell>
        </row>
        <row r="14355">
          <cell r="H14355" t="str">
            <v>3CH1352.1</v>
          </cell>
          <cell r="I14355" t="str">
            <v>SH31_L_SWR_5TO1_OUT</v>
          </cell>
        </row>
        <row r="14356">
          <cell r="H14356" t="str">
            <v>3CH1352.2</v>
          </cell>
          <cell r="I14356" t="str">
            <v>DGND</v>
          </cell>
        </row>
        <row r="14357">
          <cell r="H14357" t="str">
            <v>3CH1361.1</v>
          </cell>
          <cell r="I14357" t="str">
            <v>SH31_USB_AVDD10</v>
          </cell>
        </row>
        <row r="14358">
          <cell r="H14358" t="str">
            <v>3CH1361.2</v>
          </cell>
          <cell r="I14358" t="str">
            <v>DGND</v>
          </cell>
        </row>
        <row r="14359">
          <cell r="H14359" t="str">
            <v>3CH1362.1</v>
          </cell>
          <cell r="I14359" t="str">
            <v>SH31_USB_AVDD10</v>
          </cell>
        </row>
        <row r="14360">
          <cell r="H14360" t="str">
            <v>3CH1362.2</v>
          </cell>
          <cell r="I14360" t="str">
            <v>DGND</v>
          </cell>
        </row>
        <row r="14361">
          <cell r="H14361" t="str">
            <v>3CH1363.1</v>
          </cell>
          <cell r="I14361" t="str">
            <v>SH31_USB_AVDD10</v>
          </cell>
        </row>
        <row r="14362">
          <cell r="H14362" t="str">
            <v>3CH1363.2</v>
          </cell>
          <cell r="I14362" t="str">
            <v>DGND</v>
          </cell>
        </row>
        <row r="14363">
          <cell r="H14363" t="str">
            <v>3CH1364.1</v>
          </cell>
          <cell r="I14363" t="str">
            <v>SH31_USB_AVDD10</v>
          </cell>
        </row>
        <row r="14364">
          <cell r="H14364" t="str">
            <v>3CH1364.2</v>
          </cell>
          <cell r="I14364" t="str">
            <v>DGND</v>
          </cell>
        </row>
        <row r="14365">
          <cell r="H14365" t="str">
            <v>3CH1391.1</v>
          </cell>
          <cell r="I14365" t="str">
            <v>SH31_LDO_5TO3_OUT</v>
          </cell>
        </row>
        <row r="14366">
          <cell r="H14366" t="str">
            <v>3CH1391.2</v>
          </cell>
          <cell r="I14366" t="str">
            <v>DGND</v>
          </cell>
        </row>
        <row r="14367">
          <cell r="H14367" t="str">
            <v>3CH1392.1</v>
          </cell>
          <cell r="I14367" t="str">
            <v>SH31_LDO_5TO3_OUT</v>
          </cell>
        </row>
        <row r="14368">
          <cell r="H14368" t="str">
            <v>3CH1392.2</v>
          </cell>
          <cell r="I14368" t="str">
            <v>DGND</v>
          </cell>
        </row>
        <row r="14369">
          <cell r="H14369" t="str">
            <v>3CH1401.1</v>
          </cell>
          <cell r="I14369" t="str">
            <v>SH31_USB_AVDD10</v>
          </cell>
        </row>
        <row r="14370">
          <cell r="H14370" t="str">
            <v>3CH1401.2</v>
          </cell>
          <cell r="I14370" t="str">
            <v>DGND</v>
          </cell>
        </row>
        <row r="14371">
          <cell r="H14371" t="str">
            <v>3CH1402.1</v>
          </cell>
          <cell r="I14371" t="str">
            <v>SH31_USB_AVDD10</v>
          </cell>
        </row>
        <row r="14372">
          <cell r="H14372" t="str">
            <v>3CH1402.2</v>
          </cell>
          <cell r="I14372" t="str">
            <v>DGND</v>
          </cell>
        </row>
        <row r="14373">
          <cell r="H14373" t="str">
            <v>3CH1403.1</v>
          </cell>
          <cell r="I14373" t="str">
            <v>SH31_USB_AVDD10</v>
          </cell>
        </row>
        <row r="14374">
          <cell r="H14374" t="str">
            <v>3CH1403.2</v>
          </cell>
          <cell r="I14374" t="str">
            <v>DGND</v>
          </cell>
        </row>
        <row r="14375">
          <cell r="H14375" t="str">
            <v>3CH1404.1</v>
          </cell>
          <cell r="I14375" t="str">
            <v>SH31_USB_AVDD10</v>
          </cell>
        </row>
        <row r="14376">
          <cell r="H14376" t="str">
            <v>3CH1404.2</v>
          </cell>
          <cell r="I14376" t="str">
            <v>DGND</v>
          </cell>
        </row>
        <row r="14377">
          <cell r="H14377" t="str">
            <v>3CH1501.1</v>
          </cell>
          <cell r="I14377" t="str">
            <v>SH31_USB_AVDD10</v>
          </cell>
        </row>
        <row r="14378">
          <cell r="H14378" t="str">
            <v>3CH1501.2</v>
          </cell>
          <cell r="I14378" t="str">
            <v>DGND</v>
          </cell>
        </row>
        <row r="14379">
          <cell r="H14379" t="str">
            <v>3CH1502.1</v>
          </cell>
          <cell r="I14379" t="str">
            <v>SH31_USB_AVDD10</v>
          </cell>
        </row>
        <row r="14380">
          <cell r="H14380" t="str">
            <v>3CH1502.2</v>
          </cell>
          <cell r="I14380" t="str">
            <v>DGND</v>
          </cell>
        </row>
        <row r="14381">
          <cell r="H14381" t="str">
            <v>3CH1503.1</v>
          </cell>
          <cell r="I14381" t="str">
            <v>SH31_USB_AVDD10</v>
          </cell>
        </row>
        <row r="14382">
          <cell r="H14382" t="str">
            <v>3CH1503.2</v>
          </cell>
          <cell r="I14382" t="str">
            <v>DGND</v>
          </cell>
        </row>
        <row r="14383">
          <cell r="H14383" t="str">
            <v>3CH1504.1</v>
          </cell>
          <cell r="I14383" t="str">
            <v>SH31_USB_AVDD10</v>
          </cell>
        </row>
        <row r="14384">
          <cell r="H14384" t="str">
            <v>3CH1504.2</v>
          </cell>
          <cell r="I14384" t="str">
            <v>DGND</v>
          </cell>
        </row>
        <row r="14385">
          <cell r="H14385" t="str">
            <v>3CH1551.1</v>
          </cell>
          <cell r="I14385" t="str">
            <v>SH31_L_SWR_5TO1_OUT</v>
          </cell>
        </row>
        <row r="14386">
          <cell r="H14386" t="str">
            <v>3CH1551.2</v>
          </cell>
          <cell r="I14386" t="str">
            <v>PCIE_GND</v>
          </cell>
        </row>
        <row r="14387">
          <cell r="H14387" t="str">
            <v>3CH1552.1</v>
          </cell>
          <cell r="I14387" t="str">
            <v>SH31_L_SWR_5TO1_OUT</v>
          </cell>
        </row>
        <row r="14388">
          <cell r="H14388" t="str">
            <v>3CH1552.2</v>
          </cell>
          <cell r="I14388" t="str">
            <v>PCIE_GND</v>
          </cell>
        </row>
        <row r="14389">
          <cell r="H14389" t="str">
            <v>3CH1601.1</v>
          </cell>
          <cell r="I14389" t="str">
            <v>SH31_L_SWR_5TO1_OUT</v>
          </cell>
        </row>
        <row r="14390">
          <cell r="H14390" t="str">
            <v>3CH1601.2</v>
          </cell>
          <cell r="I14390" t="str">
            <v>PCIE_GND</v>
          </cell>
        </row>
        <row r="14391">
          <cell r="H14391" t="str">
            <v>3CH1602.1</v>
          </cell>
          <cell r="I14391" t="str">
            <v>SH31_L_SWR_5TO1_OUT</v>
          </cell>
        </row>
        <row r="14392">
          <cell r="H14392" t="str">
            <v>3CH1602.2</v>
          </cell>
          <cell r="I14392" t="str">
            <v>PCIE_GND</v>
          </cell>
        </row>
        <row r="14393">
          <cell r="H14393" t="str">
            <v>3CH1631.1</v>
          </cell>
          <cell r="I14393" t="str">
            <v>SH31_L_SWR_5TO1_OUT</v>
          </cell>
        </row>
        <row r="14394">
          <cell r="H14394" t="str">
            <v>3CH1631.2</v>
          </cell>
          <cell r="I14394" t="str">
            <v>PCIE_GND</v>
          </cell>
        </row>
        <row r="14395">
          <cell r="H14395" t="str">
            <v>3CH1632.1</v>
          </cell>
          <cell r="I14395" t="str">
            <v>SH31_L_SWR_5TO1_OUT</v>
          </cell>
        </row>
        <row r="14396">
          <cell r="H14396" t="str">
            <v>3CH1632.2</v>
          </cell>
          <cell r="I14396" t="str">
            <v>PCIE_GND</v>
          </cell>
        </row>
        <row r="14397">
          <cell r="H14397" t="str">
            <v>3CH1633.1</v>
          </cell>
          <cell r="I14397" t="str">
            <v>SH31_L_SWR_5TO1_OUT</v>
          </cell>
        </row>
        <row r="14398">
          <cell r="H14398" t="str">
            <v>3CH1633.2</v>
          </cell>
          <cell r="I14398" t="str">
            <v>DGND</v>
          </cell>
        </row>
        <row r="14399">
          <cell r="H14399" t="str">
            <v>3CH1634.1</v>
          </cell>
          <cell r="I14399" t="str">
            <v>SH31_L_SWR_5TO1_OUT</v>
          </cell>
        </row>
        <row r="14400">
          <cell r="H14400" t="str">
            <v>3CH1634.2</v>
          </cell>
          <cell r="I14400" t="str">
            <v>DGND</v>
          </cell>
        </row>
        <row r="14401">
          <cell r="H14401" t="str">
            <v>3HOST1.30</v>
          </cell>
          <cell r="I14401" t="str">
            <v>SH31_CC1</v>
          </cell>
        </row>
        <row r="14402">
          <cell r="H14402" t="str">
            <v>3HOST1.32</v>
          </cell>
          <cell r="I14402" t="str">
            <v>SH31_CC2</v>
          </cell>
        </row>
        <row r="14403">
          <cell r="H14403" t="str">
            <v>3HOST1.13</v>
          </cell>
          <cell r="I14403" t="str">
            <v>SH31_CLKREQB</v>
          </cell>
        </row>
        <row r="14404">
          <cell r="H14404" t="str">
            <v>3HOST1.29</v>
          </cell>
          <cell r="I14404" t="str">
            <v>SH31_DIS_DB</v>
          </cell>
        </row>
        <row r="14405">
          <cell r="H14405" t="str">
            <v>3HOST1.11</v>
          </cell>
          <cell r="I14405" t="str">
            <v>SH31_L_SWR_5TO1_OUT</v>
          </cell>
        </row>
        <row r="14406">
          <cell r="H14406" t="str">
            <v>3HOST1.25</v>
          </cell>
          <cell r="I14406" t="str">
            <v>SH31_L_SWR_5TO1_OUT</v>
          </cell>
        </row>
        <row r="14407">
          <cell r="H14407" t="str">
            <v>3HOST1.35</v>
          </cell>
          <cell r="I14407" t="str">
            <v>SH31_L_SWR_5TO1_OUT</v>
          </cell>
        </row>
        <row r="14408">
          <cell r="H14408" t="str">
            <v>3HOST1.EP</v>
          </cell>
          <cell r="I14408" t="str">
            <v>DGND</v>
          </cell>
        </row>
        <row r="14409">
          <cell r="H14409" t="str">
            <v>3HOST1.G1</v>
          </cell>
          <cell r="I14409" t="str">
            <v>DGND</v>
          </cell>
        </row>
        <row r="14410">
          <cell r="H14410" t="str">
            <v>3HOST1.G2</v>
          </cell>
          <cell r="I14410" t="str">
            <v>DGND</v>
          </cell>
        </row>
        <row r="14411">
          <cell r="H14411" t="str">
            <v>3HOST1.G3</v>
          </cell>
          <cell r="I14411" t="str">
            <v>DGND</v>
          </cell>
        </row>
        <row r="14412">
          <cell r="H14412" t="str">
            <v>3HOST1.G4</v>
          </cell>
          <cell r="I14412" t="str">
            <v>DGND</v>
          </cell>
        </row>
        <row r="14413">
          <cell r="H14413" t="str">
            <v>3HOST1.G5</v>
          </cell>
          <cell r="I14413" t="str">
            <v>DGND</v>
          </cell>
        </row>
        <row r="14414">
          <cell r="H14414" t="str">
            <v>3HOST1.G6</v>
          </cell>
          <cell r="I14414" t="str">
            <v>DGND</v>
          </cell>
        </row>
        <row r="14415">
          <cell r="H14415" t="str">
            <v>3HOST1.G7</v>
          </cell>
          <cell r="I14415" t="str">
            <v>DGND</v>
          </cell>
        </row>
        <row r="14416">
          <cell r="H14416" t="str">
            <v>3HOST1.G8</v>
          </cell>
          <cell r="I14416" t="str">
            <v>DGND</v>
          </cell>
        </row>
        <row r="14417">
          <cell r="H14417" t="str">
            <v>3HOST1.G9</v>
          </cell>
          <cell r="I14417" t="str">
            <v>DGND</v>
          </cell>
        </row>
        <row r="14418">
          <cell r="H14418" t="str">
            <v>3HOST1.G10</v>
          </cell>
          <cell r="I14418" t="str">
            <v>DGND</v>
          </cell>
        </row>
        <row r="14419">
          <cell r="H14419" t="str">
            <v>3HOST1.G11</v>
          </cell>
          <cell r="I14419" t="str">
            <v>DGND</v>
          </cell>
        </row>
        <row r="14420">
          <cell r="H14420" t="str">
            <v>3HOST1.G12</v>
          </cell>
          <cell r="I14420" t="str">
            <v>DGND</v>
          </cell>
        </row>
        <row r="14421">
          <cell r="H14421" t="str">
            <v>3HOST1.G13</v>
          </cell>
          <cell r="I14421" t="str">
            <v>DGND</v>
          </cell>
        </row>
        <row r="14422">
          <cell r="H14422" t="str">
            <v>3HOST1.G14</v>
          </cell>
          <cell r="I14422" t="str">
            <v>DGND</v>
          </cell>
        </row>
        <row r="14423">
          <cell r="H14423" t="str">
            <v>3HOST1.G15</v>
          </cell>
          <cell r="I14423" t="str">
            <v>DGND</v>
          </cell>
        </row>
        <row r="14424">
          <cell r="H14424" t="str">
            <v>3HOST1.G16</v>
          </cell>
          <cell r="I14424" t="str">
            <v>DGND</v>
          </cell>
        </row>
        <row r="14425">
          <cell r="H14425" t="str">
            <v>3HOST1.G17</v>
          </cell>
          <cell r="I14425" t="str">
            <v>DGND</v>
          </cell>
        </row>
        <row r="14426">
          <cell r="H14426" t="str">
            <v>3HOST1.G18</v>
          </cell>
          <cell r="I14426" t="str">
            <v>DGND</v>
          </cell>
        </row>
        <row r="14427">
          <cell r="H14427" t="str">
            <v>3HOST1.G19</v>
          </cell>
          <cell r="I14427" t="str">
            <v>DGND</v>
          </cell>
        </row>
        <row r="14428">
          <cell r="H14428" t="str">
            <v>3HOST1.G20</v>
          </cell>
          <cell r="I14428" t="str">
            <v>DGND</v>
          </cell>
        </row>
        <row r="14429">
          <cell r="H14429" t="str">
            <v>3HOST1.G21</v>
          </cell>
          <cell r="I14429" t="str">
            <v>DGND</v>
          </cell>
        </row>
        <row r="14430">
          <cell r="H14430" t="str">
            <v>3HOST1.G22</v>
          </cell>
          <cell r="I14430" t="str">
            <v>DGND</v>
          </cell>
        </row>
        <row r="14431">
          <cell r="H14431" t="str">
            <v>3HOST1.G23</v>
          </cell>
          <cell r="I14431" t="str">
            <v>DGND</v>
          </cell>
        </row>
        <row r="14432">
          <cell r="H14432" t="str">
            <v>3HOST1.G24</v>
          </cell>
          <cell r="I14432" t="str">
            <v>DGND</v>
          </cell>
        </row>
        <row r="14433">
          <cell r="H14433" t="str">
            <v>3HOST1.GH1</v>
          </cell>
          <cell r="I14433">
            <v>0</v>
          </cell>
        </row>
        <row r="14434">
          <cell r="H14434" t="str">
            <v>3HOST1.GH2</v>
          </cell>
          <cell r="I14434">
            <v>0</v>
          </cell>
        </row>
        <row r="14435">
          <cell r="H14435" t="str">
            <v>3HOST1.GH3</v>
          </cell>
          <cell r="I14435">
            <v>0</v>
          </cell>
        </row>
        <row r="14436">
          <cell r="H14436" t="str">
            <v>3HOST1.GH4</v>
          </cell>
          <cell r="I14436">
            <v>0</v>
          </cell>
        </row>
        <row r="14437">
          <cell r="H14437" t="str">
            <v>3HOST1.8</v>
          </cell>
          <cell r="I14437" t="str">
            <v>SH31_HSD008</v>
          </cell>
        </row>
        <row r="14438">
          <cell r="H14438" t="str">
            <v>3HOST1.9</v>
          </cell>
          <cell r="I14438" t="str">
            <v>SH31_HSD009</v>
          </cell>
        </row>
        <row r="14439">
          <cell r="H14439" t="str">
            <v>3HOST1.10</v>
          </cell>
          <cell r="I14439" t="str">
            <v>SH31_HSD010</v>
          </cell>
        </row>
        <row r="14440">
          <cell r="H14440" t="str">
            <v>3HOST1.26</v>
          </cell>
          <cell r="I14440" t="str">
            <v>SH31_HSD026</v>
          </cell>
        </row>
        <row r="14441">
          <cell r="H14441" t="str">
            <v>3HOST1.38</v>
          </cell>
          <cell r="I14441">
            <v>0</v>
          </cell>
        </row>
        <row r="14442">
          <cell r="H14442" t="str">
            <v>3HOST1.37</v>
          </cell>
          <cell r="I14442">
            <v>0</v>
          </cell>
        </row>
        <row r="14443">
          <cell r="H14443" t="str">
            <v>3HOST1.22</v>
          </cell>
          <cell r="I14443" t="str">
            <v>SH31_SPIO3</v>
          </cell>
        </row>
        <row r="14444">
          <cell r="H14444" t="str">
            <v>3HOST1.21</v>
          </cell>
          <cell r="I14444" t="str">
            <v>SH31_SPIO2</v>
          </cell>
        </row>
        <row r="14445">
          <cell r="H14445" t="str">
            <v>3HOST1.12</v>
          </cell>
          <cell r="I14445" t="str">
            <v>SH31_ISOLATEBPIN</v>
          </cell>
        </row>
        <row r="14446">
          <cell r="H14446" t="str">
            <v>3HOST1.33</v>
          </cell>
          <cell r="I14446" t="str">
            <v>S3_APWR_10F</v>
          </cell>
        </row>
        <row r="14447">
          <cell r="H14447" t="str">
            <v>3HOST1.34</v>
          </cell>
          <cell r="I14447" t="str">
            <v>SH31_LDO_5TO3_OUT</v>
          </cell>
        </row>
        <row r="14448">
          <cell r="H14448" t="str">
            <v>3HOST1.NUT1</v>
          </cell>
          <cell r="I14448">
            <v>0</v>
          </cell>
        </row>
        <row r="14449">
          <cell r="H14449" t="str">
            <v>3HOST1.NUT2</v>
          </cell>
          <cell r="I14449">
            <v>0</v>
          </cell>
        </row>
        <row r="14450">
          <cell r="H14450" t="str">
            <v>3HOST1.NUT3</v>
          </cell>
          <cell r="I14450">
            <v>0</v>
          </cell>
        </row>
        <row r="14451">
          <cell r="H14451" t="str">
            <v>3HOST1.NUT4</v>
          </cell>
          <cell r="I14451">
            <v>0</v>
          </cell>
        </row>
        <row r="14452">
          <cell r="H14452" t="str">
            <v>3HOST1.1</v>
          </cell>
          <cell r="I14452" t="str">
            <v>SH31_LDO_5TO3_OUT</v>
          </cell>
        </row>
        <row r="14453">
          <cell r="H14453" t="str">
            <v>3HOST1.2</v>
          </cell>
          <cell r="I14453" t="str">
            <v>SH31_L_SWR_5TO1_OUT</v>
          </cell>
        </row>
        <row r="14454">
          <cell r="H14454" t="str">
            <v>3HOST1.55</v>
          </cell>
          <cell r="I14454" t="str">
            <v>SH31_L_SWR_5TO1_OUT</v>
          </cell>
        </row>
        <row r="14455">
          <cell r="H14455" t="str">
            <v>3HOST1.60</v>
          </cell>
          <cell r="I14455" t="str">
            <v>SH31_L_SWR_5TO1_OUT</v>
          </cell>
        </row>
        <row r="14456">
          <cell r="H14456" t="str">
            <v>3HOST1.63</v>
          </cell>
          <cell r="I14456" t="str">
            <v>SH31_L_SWR_5TO1_OUT</v>
          </cell>
        </row>
        <row r="14457">
          <cell r="H14457" t="str">
            <v>3HOST1.66</v>
          </cell>
          <cell r="I14457" t="str">
            <v>PCIE_GND</v>
          </cell>
        </row>
        <row r="14458">
          <cell r="H14458" t="str">
            <v>3HOST1.62</v>
          </cell>
          <cell r="I14458" t="str">
            <v>SH31_REFCLK_100M-</v>
          </cell>
        </row>
        <row r="14459">
          <cell r="H14459" t="str">
            <v>3HOST1.61</v>
          </cell>
          <cell r="I14459" t="str">
            <v>SH31_REFCLK_100M+</v>
          </cell>
        </row>
        <row r="14460">
          <cell r="H14460" t="str">
            <v>3HOST1.65</v>
          </cell>
          <cell r="I14460" t="str">
            <v>SH31_HSI-</v>
          </cell>
        </row>
        <row r="14461">
          <cell r="H14461" t="str">
            <v>3HOST1.58</v>
          </cell>
          <cell r="I14461">
            <v>0</v>
          </cell>
        </row>
        <row r="14462">
          <cell r="H14462" t="str">
            <v>3HOST1.64</v>
          </cell>
          <cell r="I14462" t="str">
            <v>SH31_HSI+</v>
          </cell>
        </row>
        <row r="14463">
          <cell r="H14463" t="str">
            <v>3HOST1.59</v>
          </cell>
          <cell r="I14463">
            <v>0</v>
          </cell>
        </row>
        <row r="14464">
          <cell r="H14464" t="str">
            <v>3HOST1.67</v>
          </cell>
          <cell r="I14464" t="str">
            <v>SH31_C_HSO-</v>
          </cell>
        </row>
        <row r="14465">
          <cell r="H14465" t="str">
            <v>3HOST1.57</v>
          </cell>
          <cell r="I14465">
            <v>0</v>
          </cell>
        </row>
        <row r="14466">
          <cell r="H14466" t="str">
            <v>3HOST1.68</v>
          </cell>
          <cell r="I14466" t="str">
            <v>SH31_C_HSO+</v>
          </cell>
        </row>
        <row r="14467">
          <cell r="H14467" t="str">
            <v>3HOST1.56</v>
          </cell>
          <cell r="I14467">
            <v>0</v>
          </cell>
        </row>
        <row r="14468">
          <cell r="H14468" t="str">
            <v>3HOST1.14</v>
          </cell>
          <cell r="I14468" t="str">
            <v>SH31_PCIE_RESETB</v>
          </cell>
        </row>
        <row r="14469">
          <cell r="H14469" t="str">
            <v>3HOST1.51</v>
          </cell>
          <cell r="I14469" t="str">
            <v>SH31_RSET</v>
          </cell>
        </row>
        <row r="14470">
          <cell r="H14470" t="str">
            <v>3HOST1.3</v>
          </cell>
          <cell r="I14470" t="str">
            <v>SH31_RST_INPIN</v>
          </cell>
        </row>
        <row r="14471">
          <cell r="H14471" t="str">
            <v>3HOST1.19</v>
          </cell>
          <cell r="I14471" t="str">
            <v>SH31_SPICK</v>
          </cell>
        </row>
        <row r="14472">
          <cell r="H14472" t="str">
            <v>3HOST1.24</v>
          </cell>
          <cell r="I14472" t="str">
            <v>SH31_SPICS</v>
          </cell>
        </row>
        <row r="14473">
          <cell r="H14473" t="str">
            <v>3HOST1.18</v>
          </cell>
          <cell r="I14473" t="str">
            <v>SH31_SPISI</v>
          </cell>
        </row>
        <row r="14474">
          <cell r="H14474" t="str">
            <v>3HOST1.23</v>
          </cell>
          <cell r="I14474" t="str">
            <v>SH31_SPISO</v>
          </cell>
        </row>
        <row r="14475">
          <cell r="H14475" t="str">
            <v>3HOST1.17</v>
          </cell>
          <cell r="I14475" t="str">
            <v>S3_APWR_10F</v>
          </cell>
        </row>
        <row r="14476">
          <cell r="H14476" t="str">
            <v>3HOST1.16</v>
          </cell>
          <cell r="I14476" t="str">
            <v>SH31_SWR_5TO1_OUT</v>
          </cell>
        </row>
        <row r="14477">
          <cell r="H14477" t="str">
            <v>3HOST1.15</v>
          </cell>
          <cell r="I14477" t="str">
            <v>DGND</v>
          </cell>
        </row>
        <row r="14478">
          <cell r="H14478" t="str">
            <v>3HOST1.7</v>
          </cell>
          <cell r="I14478" t="str">
            <v>SH31_TESTENPIN</v>
          </cell>
        </row>
        <row r="14479">
          <cell r="H14479" t="str">
            <v>3HOST1.5</v>
          </cell>
          <cell r="I14479" t="str">
            <v>SH31_HSD005</v>
          </cell>
        </row>
        <row r="14480">
          <cell r="H14480" t="str">
            <v>3HOST1.6</v>
          </cell>
          <cell r="I14480" t="str">
            <v>SH31_HSD006</v>
          </cell>
        </row>
        <row r="14481">
          <cell r="H14481" t="str">
            <v>3HOST1.39</v>
          </cell>
          <cell r="I14481" t="str">
            <v>SH31_LDO_5TO3_OUT</v>
          </cell>
        </row>
        <row r="14482">
          <cell r="H14482" t="str">
            <v>3HOST1.36</v>
          </cell>
          <cell r="I14482" t="str">
            <v>SH31_USB_AVDD10</v>
          </cell>
        </row>
        <row r="14483">
          <cell r="H14483" t="str">
            <v>3HOST1.40</v>
          </cell>
          <cell r="I14483" t="str">
            <v>SH31_USB_AVDD10</v>
          </cell>
        </row>
        <row r="14484">
          <cell r="H14484" t="str">
            <v>3HOST1.50</v>
          </cell>
          <cell r="I14484" t="str">
            <v>SH31_USB_AVDD10</v>
          </cell>
        </row>
        <row r="14485">
          <cell r="H14485" t="str">
            <v>3HOST1.45</v>
          </cell>
          <cell r="I14485" t="str">
            <v>DGND</v>
          </cell>
        </row>
        <row r="14486">
          <cell r="H14486" t="str">
            <v>3HOST1.47</v>
          </cell>
          <cell r="I14486">
            <v>0</v>
          </cell>
        </row>
        <row r="14487">
          <cell r="H14487" t="str">
            <v>3HOST1.48</v>
          </cell>
          <cell r="I14487">
            <v>0</v>
          </cell>
        </row>
        <row r="14488">
          <cell r="H14488" t="str">
            <v>3HOST1.46</v>
          </cell>
          <cell r="I14488">
            <v>0</v>
          </cell>
        </row>
        <row r="14489">
          <cell r="H14489" t="str">
            <v>3HOST1.49</v>
          </cell>
          <cell r="I14489">
            <v>0</v>
          </cell>
        </row>
        <row r="14490">
          <cell r="H14490" t="str">
            <v>3HOST1.42</v>
          </cell>
          <cell r="I14490">
            <v>0</v>
          </cell>
        </row>
        <row r="14491">
          <cell r="H14491" t="str">
            <v>3HOST1.43</v>
          </cell>
          <cell r="I14491">
            <v>0</v>
          </cell>
        </row>
        <row r="14492">
          <cell r="H14492" t="str">
            <v>3HOST1.41</v>
          </cell>
          <cell r="I14492">
            <v>0</v>
          </cell>
        </row>
        <row r="14493">
          <cell r="H14493" t="str">
            <v>3HOST1.44</v>
          </cell>
          <cell r="I14493">
            <v>0</v>
          </cell>
        </row>
        <row r="14494">
          <cell r="H14494" t="str">
            <v>3HOST1.31</v>
          </cell>
          <cell r="I14494" t="str">
            <v>S3_APWR_10F</v>
          </cell>
        </row>
        <row r="14495">
          <cell r="H14495" t="str">
            <v>3HOST1.4</v>
          </cell>
          <cell r="I14495" t="str">
            <v>SH31_LDO_5TO3_OUT</v>
          </cell>
        </row>
        <row r="14496">
          <cell r="H14496" t="str">
            <v>3HOST1.20</v>
          </cell>
          <cell r="I14496" t="str">
            <v>SH31_LDO_5TO3_OUT</v>
          </cell>
        </row>
        <row r="14497">
          <cell r="H14497" t="str">
            <v>3HOST1.27</v>
          </cell>
          <cell r="I14497" t="str">
            <v>SH31_HSD027</v>
          </cell>
        </row>
        <row r="14498">
          <cell r="H14498" t="str">
            <v>3HOST1.28</v>
          </cell>
          <cell r="I14498" t="str">
            <v>SH31_HSD028</v>
          </cell>
        </row>
        <row r="14499">
          <cell r="H14499" t="str">
            <v>3HOST1.52</v>
          </cell>
          <cell r="I14499" t="str">
            <v>SH31_LDO_5TO3_OUT</v>
          </cell>
        </row>
        <row r="14500">
          <cell r="H14500" t="str">
            <v>3HOST1.53</v>
          </cell>
          <cell r="I14500" t="str">
            <v>SH31_XTAL_IN</v>
          </cell>
        </row>
        <row r="14501">
          <cell r="H14501" t="str">
            <v>3HOST1.54</v>
          </cell>
          <cell r="I14501" t="str">
            <v>SH31_XTAL_OUT</v>
          </cell>
        </row>
        <row r="14502">
          <cell r="H14502" t="str">
            <v>3LH11.1</v>
          </cell>
          <cell r="I14502" t="str">
            <v>SH31_L_SWR_5TO1_OUT</v>
          </cell>
        </row>
        <row r="14503">
          <cell r="H14503" t="str">
            <v>3LH11.2</v>
          </cell>
          <cell r="I14503" t="str">
            <v>SH31_SWR_5TO1_OUT</v>
          </cell>
        </row>
        <row r="14504">
          <cell r="H14504" t="str">
            <v>3RH13.1</v>
          </cell>
          <cell r="I14504" t="str">
            <v>SH31_LDO_5TO3_OUT</v>
          </cell>
        </row>
        <row r="14505">
          <cell r="H14505" t="str">
            <v>3RH13.2</v>
          </cell>
          <cell r="I14505" t="str">
            <v>SH31_RST_INPIN</v>
          </cell>
        </row>
        <row r="14506">
          <cell r="H14506" t="str">
            <v>3RH112.1</v>
          </cell>
          <cell r="I14506" t="str">
            <v>SH31_ISOLATEB</v>
          </cell>
        </row>
        <row r="14507">
          <cell r="H14507" t="str">
            <v>3RH112.2</v>
          </cell>
          <cell r="I14507" t="str">
            <v>SH31_ISOLATEBPIN</v>
          </cell>
        </row>
        <row r="14508">
          <cell r="H14508" t="str">
            <v>3RH113.1</v>
          </cell>
          <cell r="I14508" t="str">
            <v>SH31_LDO_5TO3_OUT</v>
          </cell>
        </row>
        <row r="14509">
          <cell r="H14509" t="str">
            <v>3RH113.2</v>
          </cell>
          <cell r="I14509" t="str">
            <v>SH31_CLKREQB</v>
          </cell>
        </row>
        <row r="14510">
          <cell r="H14510" t="str">
            <v>3RH114.1</v>
          </cell>
          <cell r="I14510" t="str">
            <v>SH31_LDO_5TO3_OUT</v>
          </cell>
        </row>
        <row r="14511">
          <cell r="H14511" t="str">
            <v>3RH114.2</v>
          </cell>
          <cell r="I14511" t="str">
            <v>SH31_PCIE_RESETB</v>
          </cell>
        </row>
        <row r="14512">
          <cell r="H14512" t="str">
            <v>3RH116.1</v>
          </cell>
          <cell r="I14512" t="str">
            <v>SH31_L_SWR_5TO1_OUT</v>
          </cell>
        </row>
        <row r="14513">
          <cell r="H14513" t="str">
            <v>3RH116.2</v>
          </cell>
          <cell r="I14513" t="str">
            <v>SH31_USB_AVDD10</v>
          </cell>
        </row>
        <row r="14514">
          <cell r="H14514" t="str">
            <v>3RH118.1</v>
          </cell>
          <cell r="I14514" t="str">
            <v>SH31_SPISI_DBG</v>
          </cell>
        </row>
        <row r="14515">
          <cell r="H14515" t="str">
            <v>3RH118.2</v>
          </cell>
          <cell r="I14515" t="str">
            <v>SH31_SPISI</v>
          </cell>
        </row>
        <row r="14516">
          <cell r="H14516" t="str">
            <v>3RH119.1</v>
          </cell>
          <cell r="I14516" t="str">
            <v>SH31_SPICK_DBG</v>
          </cell>
        </row>
        <row r="14517">
          <cell r="H14517" t="str">
            <v>3RH119.2</v>
          </cell>
          <cell r="I14517" t="str">
            <v>SH31_SPICK</v>
          </cell>
        </row>
        <row r="14518">
          <cell r="H14518" t="str">
            <v>3RH121.1</v>
          </cell>
          <cell r="I14518" t="str">
            <v>VDD33_ATX</v>
          </cell>
        </row>
        <row r="14519">
          <cell r="H14519" t="str">
            <v>3RH121.2</v>
          </cell>
          <cell r="I14519" t="str">
            <v>SH31_SPIO2</v>
          </cell>
        </row>
        <row r="14520">
          <cell r="H14520" t="str">
            <v>3RH122.1</v>
          </cell>
          <cell r="I14520" t="str">
            <v>VDD33_ATX</v>
          </cell>
        </row>
        <row r="14521">
          <cell r="H14521" t="str">
            <v>3RH122.2</v>
          </cell>
          <cell r="I14521" t="str">
            <v>SH31_SPIO3</v>
          </cell>
        </row>
        <row r="14522">
          <cell r="H14522" t="str">
            <v>3RH123.1</v>
          </cell>
          <cell r="I14522" t="str">
            <v>SH31_SPISO_DBG</v>
          </cell>
        </row>
        <row r="14523">
          <cell r="H14523" t="str">
            <v>3RH123.2</v>
          </cell>
          <cell r="I14523" t="str">
            <v>SH31_SPISO</v>
          </cell>
        </row>
        <row r="14524">
          <cell r="H14524" t="str">
            <v>3RH129.1</v>
          </cell>
          <cell r="I14524" t="str">
            <v>SH31_DIS_DB</v>
          </cell>
        </row>
        <row r="14525">
          <cell r="H14525" t="str">
            <v>3RH129.2</v>
          </cell>
          <cell r="I14525" t="str">
            <v>DGND</v>
          </cell>
        </row>
        <row r="14526">
          <cell r="H14526" t="str">
            <v>3RH130.1</v>
          </cell>
          <cell r="I14526" t="str">
            <v>SH31_CC1</v>
          </cell>
        </row>
        <row r="14527">
          <cell r="H14527" t="str">
            <v>3RH130.2</v>
          </cell>
          <cell r="I14527">
            <v>0</v>
          </cell>
        </row>
        <row r="14528">
          <cell r="H14528" t="str">
            <v>3RH132.1</v>
          </cell>
          <cell r="I14528" t="str">
            <v>SH31_CC2</v>
          </cell>
        </row>
        <row r="14529">
          <cell r="H14529" t="str">
            <v>3RH132.2</v>
          </cell>
          <cell r="I14529">
            <v>0</v>
          </cell>
        </row>
        <row r="14530">
          <cell r="H14530" t="str">
            <v>3RH151.1</v>
          </cell>
          <cell r="I14530" t="str">
            <v>SH31_SJTCLK</v>
          </cell>
        </row>
        <row r="14531">
          <cell r="H14531" t="str">
            <v>3RH151.2</v>
          </cell>
          <cell r="I14531" t="str">
            <v>SH31_HSD005</v>
          </cell>
        </row>
        <row r="14532">
          <cell r="H14532" t="str">
            <v>3RH152.1</v>
          </cell>
          <cell r="I14532" t="str">
            <v>SH31_JTAG_HIGH</v>
          </cell>
        </row>
        <row r="14533">
          <cell r="H14533" t="str">
            <v>3RH152.2</v>
          </cell>
          <cell r="I14533" t="str">
            <v>SH31_SJTCLK</v>
          </cell>
        </row>
        <row r="14534">
          <cell r="H14534" t="str">
            <v>3RH161.1</v>
          </cell>
          <cell r="I14534" t="str">
            <v>SH31_SJTDI</v>
          </cell>
        </row>
        <row r="14535">
          <cell r="H14535" t="str">
            <v>3RH161.2</v>
          </cell>
          <cell r="I14535" t="str">
            <v>SH31_HSD006</v>
          </cell>
        </row>
        <row r="14536">
          <cell r="H14536" t="str">
            <v>3RH162.1</v>
          </cell>
          <cell r="I14536" t="str">
            <v>SH31_JTAG_HIGH</v>
          </cell>
        </row>
        <row r="14537">
          <cell r="H14537" t="str">
            <v>3RH162.2</v>
          </cell>
          <cell r="I14537" t="str">
            <v>SH31_SJTDI</v>
          </cell>
        </row>
        <row r="14538">
          <cell r="H14538" t="str">
            <v>3RH171.1</v>
          </cell>
          <cell r="I14538" t="str">
            <v>SH31_LDO_5TO3_OUT</v>
          </cell>
        </row>
        <row r="14539">
          <cell r="H14539" t="str">
            <v>3RH171.2</v>
          </cell>
          <cell r="I14539" t="str">
            <v>SH31_TESTENPIN</v>
          </cell>
        </row>
        <row r="14540">
          <cell r="H14540" t="str">
            <v>3RH172.1</v>
          </cell>
          <cell r="I14540" t="str">
            <v>DGND</v>
          </cell>
        </row>
        <row r="14541">
          <cell r="H14541" t="str">
            <v>3RH172.2</v>
          </cell>
          <cell r="I14541" t="str">
            <v>SH31_TESTENPIN</v>
          </cell>
        </row>
        <row r="14542">
          <cell r="H14542" t="str">
            <v>3RH181.1</v>
          </cell>
          <cell r="I14542" t="str">
            <v>SH31_SJTMS</v>
          </cell>
        </row>
        <row r="14543">
          <cell r="H14543" t="str">
            <v>3RH181.2</v>
          </cell>
          <cell r="I14543" t="str">
            <v>SH31_HSD008</v>
          </cell>
        </row>
        <row r="14544">
          <cell r="H14544" t="str">
            <v>3RH182.1</v>
          </cell>
          <cell r="I14544" t="str">
            <v>SH31_JTAG_HIGH</v>
          </cell>
        </row>
        <row r="14545">
          <cell r="H14545" t="str">
            <v>3RH182.2</v>
          </cell>
          <cell r="I14545" t="str">
            <v>SH31_SJTMS</v>
          </cell>
        </row>
        <row r="14546">
          <cell r="H14546" t="str">
            <v>3RH191.1</v>
          </cell>
          <cell r="I14546" t="str">
            <v>SH31_SJTDO/LED0</v>
          </cell>
        </row>
        <row r="14547">
          <cell r="H14547" t="str">
            <v>3RH191.2</v>
          </cell>
          <cell r="I14547" t="str">
            <v>SH31_HSD009</v>
          </cell>
        </row>
        <row r="14548">
          <cell r="H14548" t="str">
            <v>3RH1101.1</v>
          </cell>
          <cell r="I14548" t="str">
            <v>SH31_LANWAKEB</v>
          </cell>
        </row>
        <row r="14549">
          <cell r="H14549" t="str">
            <v>3RH1101.2</v>
          </cell>
          <cell r="I14549" t="str">
            <v>SH31_HSD010</v>
          </cell>
        </row>
        <row r="14550">
          <cell r="H14550" t="str">
            <v>3RH1102.1</v>
          </cell>
          <cell r="I14550" t="str">
            <v>SH31_GPIO8</v>
          </cell>
        </row>
        <row r="14551">
          <cell r="H14551" t="str">
            <v>3RH1102.2</v>
          </cell>
          <cell r="I14551" t="str">
            <v>SH31_HSD010</v>
          </cell>
        </row>
        <row r="14552">
          <cell r="H14552" t="str">
            <v>3RH1103.1</v>
          </cell>
          <cell r="I14552" t="str">
            <v>SH31_LDO_5TO3_OUT</v>
          </cell>
        </row>
        <row r="14553">
          <cell r="H14553" t="str">
            <v>3RH1103.2</v>
          </cell>
          <cell r="I14553" t="str">
            <v>SH31_HSD010</v>
          </cell>
        </row>
        <row r="14554">
          <cell r="H14554" t="str">
            <v>3RH1162.1</v>
          </cell>
          <cell r="I14554" t="str">
            <v>SH31_HSD016</v>
          </cell>
        </row>
        <row r="14555">
          <cell r="H14555" t="str">
            <v>3RH1162.2</v>
          </cell>
          <cell r="I14555" t="str">
            <v>SH31_L_SWR_5TO1_OUT</v>
          </cell>
        </row>
        <row r="14556">
          <cell r="H14556" t="str">
            <v>3RH1241.1</v>
          </cell>
          <cell r="I14556" t="str">
            <v>SH31_SPICS_DBG</v>
          </cell>
        </row>
        <row r="14557">
          <cell r="H14557" t="str">
            <v>3RH1241.2</v>
          </cell>
          <cell r="I14557" t="str">
            <v>SH31_SPICS</v>
          </cell>
        </row>
        <row r="14558">
          <cell r="H14558" t="str">
            <v>3RH1242.1</v>
          </cell>
          <cell r="I14558" t="str">
            <v>VDD33_ATX</v>
          </cell>
        </row>
        <row r="14559">
          <cell r="H14559" t="str">
            <v>3RH1242.2</v>
          </cell>
          <cell r="I14559" t="str">
            <v>SH31_SPICS</v>
          </cell>
        </row>
        <row r="14560">
          <cell r="H14560" t="str">
            <v>3RH1261.1</v>
          </cell>
          <cell r="I14560" t="str">
            <v>SH31_HSD026</v>
          </cell>
        </row>
        <row r="14561">
          <cell r="H14561" t="str">
            <v>3RH1261.2</v>
          </cell>
          <cell r="I14561" t="str">
            <v>SH31_LDO_5TO3_OUT</v>
          </cell>
        </row>
        <row r="14562">
          <cell r="H14562" t="str">
            <v>3RH1262.1</v>
          </cell>
          <cell r="I14562" t="str">
            <v>SH31_HSD026</v>
          </cell>
        </row>
        <row r="14563">
          <cell r="H14563" t="str">
            <v>3RH1262.2</v>
          </cell>
          <cell r="I14563" t="str">
            <v>SH31_DEV_SLP</v>
          </cell>
        </row>
        <row r="14564">
          <cell r="H14564" t="str">
            <v>3RH1271.1</v>
          </cell>
          <cell r="I14564" t="str">
            <v>SH31_HSD027</v>
          </cell>
        </row>
        <row r="14565">
          <cell r="H14565" t="str">
            <v>3RH1271.2</v>
          </cell>
          <cell r="I14565" t="str">
            <v>SH31_LDO_5TO3_OUT</v>
          </cell>
        </row>
        <row r="14566">
          <cell r="H14566" t="str">
            <v>3RH1272.1</v>
          </cell>
          <cell r="I14566" t="str">
            <v>SH31_HSD027</v>
          </cell>
        </row>
        <row r="14567">
          <cell r="H14567" t="str">
            <v>3RH1272.2</v>
          </cell>
          <cell r="I14567" t="str">
            <v>SH31_LED1</v>
          </cell>
        </row>
        <row r="14568">
          <cell r="H14568" t="str">
            <v>3RH1281.1</v>
          </cell>
          <cell r="I14568" t="str">
            <v>SH31_HSD028</v>
          </cell>
        </row>
        <row r="14569">
          <cell r="H14569" t="str">
            <v>3RH1281.2</v>
          </cell>
          <cell r="I14569" t="str">
            <v>SH31_LDO_5TO3_OUT</v>
          </cell>
        </row>
        <row r="14570">
          <cell r="H14570" t="str">
            <v>3RH1282.1</v>
          </cell>
          <cell r="I14570" t="str">
            <v>SH31_HSD028</v>
          </cell>
        </row>
        <row r="14571">
          <cell r="H14571" t="str">
            <v>3RH1282.2</v>
          </cell>
          <cell r="I14571" t="str">
            <v>SH31_GPIO_VBUS</v>
          </cell>
        </row>
        <row r="14572">
          <cell r="H14572" t="str">
            <v>3RH1511.1</v>
          </cell>
          <cell r="I14572" t="str">
            <v>SH31_RSET</v>
          </cell>
        </row>
        <row r="14573">
          <cell r="H14573" t="str">
            <v>3RH1511.2</v>
          </cell>
          <cell r="I14573" t="str">
            <v>DGND</v>
          </cell>
        </row>
        <row r="14574">
          <cell r="H14574" t="str">
            <v>3SPIH11.1</v>
          </cell>
          <cell r="I14574" t="str">
            <v>SH31_SPICS</v>
          </cell>
        </row>
        <row r="14575">
          <cell r="H14575" t="str">
            <v>3SPIH11.4</v>
          </cell>
          <cell r="I14575" t="str">
            <v>DGND</v>
          </cell>
        </row>
        <row r="14576">
          <cell r="H14576" t="str">
            <v>3SPIH11.7</v>
          </cell>
          <cell r="I14576" t="str">
            <v>SH31_SPIO3</v>
          </cell>
        </row>
        <row r="14577">
          <cell r="H14577" t="str">
            <v>3SPIH11.6</v>
          </cell>
          <cell r="I14577" t="str">
            <v>SH31_SPICK</v>
          </cell>
        </row>
        <row r="14578">
          <cell r="H14578" t="str">
            <v>3SPIH11.5</v>
          </cell>
          <cell r="I14578" t="str">
            <v>SH31_SPISI</v>
          </cell>
        </row>
        <row r="14579">
          <cell r="H14579" t="str">
            <v>3SPIH11.2</v>
          </cell>
          <cell r="I14579" t="str">
            <v>SH31_SPISO</v>
          </cell>
        </row>
        <row r="14580">
          <cell r="H14580" t="str">
            <v>3SPIH11.8</v>
          </cell>
          <cell r="I14580" t="str">
            <v>VDD33_ATX</v>
          </cell>
        </row>
        <row r="14581">
          <cell r="H14581" t="str">
            <v>3SPIH11.3</v>
          </cell>
          <cell r="I14581" t="str">
            <v>SH31_SPIO2</v>
          </cell>
        </row>
        <row r="14582">
          <cell r="H14582" t="str">
            <v>3ST01.1</v>
          </cell>
          <cell r="I14582" t="str">
            <v>S3_APWR_10F</v>
          </cell>
        </row>
        <row r="14583">
          <cell r="H14583" t="str">
            <v>3ST01.2</v>
          </cell>
          <cell r="I14583" t="str">
            <v>S3_APWR_10S</v>
          </cell>
        </row>
        <row r="14584">
          <cell r="H14584" t="str">
            <v>3STG01.1</v>
          </cell>
          <cell r="I14584" t="str">
            <v>DGND</v>
          </cell>
        </row>
        <row r="14585">
          <cell r="H14585" t="str">
            <v>3STG01.2</v>
          </cell>
          <cell r="I14585" t="str">
            <v>S3_APWR_10GS</v>
          </cell>
        </row>
        <row r="14586">
          <cell r="H14586" t="str">
            <v>3YH11.1</v>
          </cell>
          <cell r="I14586" t="str">
            <v>SH31_XTAL_OUT</v>
          </cell>
        </row>
        <row r="14587">
          <cell r="H14587" t="str">
            <v>3YH11.2</v>
          </cell>
          <cell r="I14587" t="str">
            <v>DGND</v>
          </cell>
        </row>
        <row r="14588">
          <cell r="H14588" t="str">
            <v>3YH11.3</v>
          </cell>
          <cell r="I14588" t="str">
            <v>SH31_XTAL_IN</v>
          </cell>
        </row>
        <row r="14589">
          <cell r="H14589" t="str">
            <v>3YH11.4</v>
          </cell>
          <cell r="I14589" t="str">
            <v>DGND</v>
          </cell>
        </row>
        <row r="14590">
          <cell r="H14590" t="str">
            <v>SH31_DEV_SLP1.1</v>
          </cell>
          <cell r="I14590" t="str">
            <v>SH31_DEV_SLP</v>
          </cell>
        </row>
        <row r="14591">
          <cell r="H14591" t="str">
            <v>SH31_DEV_SLP1.2</v>
          </cell>
          <cell r="I14591" t="str">
            <v>SH31_LED1</v>
          </cell>
        </row>
        <row r="14592">
          <cell r="H14592" t="str">
            <v>SH31_DGND1.1</v>
          </cell>
          <cell r="I14592" t="str">
            <v>DGND</v>
          </cell>
        </row>
        <row r="14593">
          <cell r="H14593" t="str">
            <v>SH31_DGND2.1</v>
          </cell>
          <cell r="I14593" t="str">
            <v>DGND</v>
          </cell>
        </row>
        <row r="14594">
          <cell r="H14594" t="str">
            <v>SH31_DGND3.1</v>
          </cell>
          <cell r="I14594" t="str">
            <v>DGND</v>
          </cell>
        </row>
        <row r="14595">
          <cell r="H14595" t="str">
            <v>SH31_DGND4.1</v>
          </cell>
          <cell r="I14595" t="str">
            <v>DGND</v>
          </cell>
        </row>
        <row r="14596">
          <cell r="H14596" t="str">
            <v>SH31_DPS_5V0.1</v>
          </cell>
          <cell r="I14596" t="str">
            <v>S3_APWR_10F</v>
          </cell>
        </row>
        <row r="14597">
          <cell r="H14597" t="str">
            <v>SH31_GPIO8.1</v>
          </cell>
          <cell r="I14597" t="str">
            <v>SH31_GPIO8</v>
          </cell>
        </row>
        <row r="14598">
          <cell r="H14598" t="str">
            <v>SH31_GPIO8.2</v>
          </cell>
          <cell r="I14598" t="str">
            <v>SH31_GPIO_VBUS</v>
          </cell>
        </row>
        <row r="14599">
          <cell r="H14599" t="str">
            <v>SH31_JTAGDB1.1</v>
          </cell>
          <cell r="I14599" t="str">
            <v>SH31_SJTCLK</v>
          </cell>
        </row>
        <row r="14600">
          <cell r="H14600" t="str">
            <v>SH31_JTAGDB1.2</v>
          </cell>
          <cell r="I14600" t="str">
            <v>SH31_SJTDI</v>
          </cell>
        </row>
        <row r="14601">
          <cell r="H14601" t="str">
            <v>SH31_JTAGDB1.3</v>
          </cell>
          <cell r="I14601" t="str">
            <v>SH31_SJTMS</v>
          </cell>
        </row>
        <row r="14602">
          <cell r="H14602" t="str">
            <v>SH31_JTAGDB1.4</v>
          </cell>
          <cell r="I14602" t="str">
            <v>SH31_SJTDO/LED0</v>
          </cell>
        </row>
        <row r="14603">
          <cell r="H14603" t="str">
            <v>SH31_JTAGDB1.5</v>
          </cell>
          <cell r="I14603" t="str">
            <v>SH31_GPIO8</v>
          </cell>
        </row>
        <row r="14604">
          <cell r="H14604" t="str">
            <v>SH31_JTAGDB1.6</v>
          </cell>
          <cell r="I14604" t="str">
            <v>SH31_GPIO_VBUS</v>
          </cell>
        </row>
        <row r="14605">
          <cell r="H14605" t="str">
            <v>SH31_JTAGPH1.1</v>
          </cell>
          <cell r="I14605" t="str">
            <v>VDD33_ATX</v>
          </cell>
        </row>
        <row r="14606">
          <cell r="H14606" t="str">
            <v>SH31_JTAGPH1.2</v>
          </cell>
          <cell r="I14606" t="str">
            <v>SH31_JTAG_HIGH</v>
          </cell>
        </row>
        <row r="14607">
          <cell r="H14607" t="str">
            <v>SH31_L_SWR_5TO1_OUT.1</v>
          </cell>
          <cell r="I14607" t="str">
            <v>SH31_L_SWR_5TO1_OUT</v>
          </cell>
        </row>
        <row r="14608">
          <cell r="H14608" t="str">
            <v>SH31_LDO_5TO3_OUT.1</v>
          </cell>
          <cell r="I14608" t="str">
            <v>SH31_LDO_5TO3_OUT</v>
          </cell>
        </row>
        <row r="14609">
          <cell r="H14609" t="str">
            <v>SH31_PCIEGND1.1</v>
          </cell>
          <cell r="I14609" t="str">
            <v>PCIE_GND</v>
          </cell>
        </row>
        <row r="14610">
          <cell r="H14610" t="str">
            <v>SH31_PCIEGND2.1</v>
          </cell>
          <cell r="I14610" t="str">
            <v>PCIE_GND</v>
          </cell>
        </row>
        <row r="14611">
          <cell r="H14611" t="str">
            <v>SH31_PCIEGND3.1</v>
          </cell>
          <cell r="I14611" t="str">
            <v>PCIE_GND</v>
          </cell>
        </row>
        <row r="14612">
          <cell r="H14612" t="str">
            <v>SH31_PCIEGND4.1</v>
          </cell>
          <cell r="I14612" t="str">
            <v>PCIE_GND</v>
          </cell>
        </row>
        <row r="14613">
          <cell r="H14613" t="str">
            <v>SH31_SPI1.1</v>
          </cell>
          <cell r="I14613" t="str">
            <v>SH31_SPISI_DBG</v>
          </cell>
        </row>
        <row r="14614">
          <cell r="H14614" t="str">
            <v>SH31_SPI1.2</v>
          </cell>
          <cell r="I14614" t="str">
            <v>SH31_SPICK_DBG</v>
          </cell>
        </row>
        <row r="14615">
          <cell r="H14615" t="str">
            <v>SH31_SPI1.3</v>
          </cell>
          <cell r="I14615" t="str">
            <v>SH31_SPISO_DBG</v>
          </cell>
        </row>
        <row r="14616">
          <cell r="H14616" t="str">
            <v>SH31_SPI1.4</v>
          </cell>
          <cell r="I14616" t="str">
            <v>SH31_SPICS_DBG</v>
          </cell>
        </row>
        <row r="14617">
          <cell r="H14617" t="str">
            <v>SH31_SPI1.5</v>
          </cell>
          <cell r="I14617" t="str">
            <v>SH31_DEV_SLP</v>
          </cell>
        </row>
        <row r="14618">
          <cell r="H14618" t="str">
            <v>SH31_SPI1.6</v>
          </cell>
          <cell r="I14618" t="str">
            <v>SH31_LED1</v>
          </cell>
        </row>
        <row r="14619">
          <cell r="H14619" t="str">
            <v>SH31_USB_AVDD10.1</v>
          </cell>
          <cell r="I14619" t="str">
            <v>SH31_USB_AVDD10</v>
          </cell>
        </row>
        <row r="14620">
          <cell r="H14620" t="str">
            <v>SH31_VDD5_ATX.1</v>
          </cell>
          <cell r="I14620" t="str">
            <v>VDD5_ATX</v>
          </cell>
        </row>
        <row r="14621">
          <cell r="H14621" t="str">
            <v>SH31_VDD5_ATX.2</v>
          </cell>
          <cell r="I14621" t="str">
            <v>S3_APWR_10F</v>
          </cell>
        </row>
        <row r="14622">
          <cell r="H14622" t="str">
            <v>3K6.1</v>
          </cell>
          <cell r="I14622" t="str">
            <v>VP12</v>
          </cell>
        </row>
        <row r="14623">
          <cell r="H14623" t="str">
            <v>3K6.4</v>
          </cell>
          <cell r="I14623" t="str">
            <v>S3_1_INH</v>
          </cell>
        </row>
        <row r="14624">
          <cell r="H14624" t="str">
            <v>3K6.9</v>
          </cell>
          <cell r="I14624" t="str">
            <v>S3_INH_GND</v>
          </cell>
        </row>
        <row r="14625">
          <cell r="H14625" t="str">
            <v>3K6.12</v>
          </cell>
          <cell r="I14625" t="str">
            <v>S3_K6</v>
          </cell>
        </row>
        <row r="14626">
          <cell r="H14626" t="str">
            <v>3K6.3</v>
          </cell>
          <cell r="I14626" t="str">
            <v>S3_INH_DIV2</v>
          </cell>
        </row>
        <row r="14627">
          <cell r="H14627" t="str">
            <v>3K6.10</v>
          </cell>
          <cell r="I14627" t="str">
            <v>DGND</v>
          </cell>
        </row>
        <row r="14628">
          <cell r="H14628" t="str">
            <v>3K6.5</v>
          </cell>
          <cell r="I14628" t="str">
            <v>S3_INH</v>
          </cell>
        </row>
        <row r="14629">
          <cell r="H14629" t="str">
            <v>3K6.8</v>
          </cell>
          <cell r="I14629">
            <v>0</v>
          </cell>
        </row>
        <row r="14630">
          <cell r="H14630" t="str">
            <v>3K35.10</v>
          </cell>
          <cell r="I14630" t="str">
            <v>S3_R_GPIOA_2</v>
          </cell>
        </row>
        <row r="14631">
          <cell r="H14631" t="str">
            <v>3K35.6</v>
          </cell>
          <cell r="I14631" t="str">
            <v>S3_R_GPIOA_1</v>
          </cell>
        </row>
        <row r="14632">
          <cell r="H14632" t="str">
            <v>3K35.3</v>
          </cell>
          <cell r="I14632" t="str">
            <v>DGND</v>
          </cell>
        </row>
        <row r="14633">
          <cell r="H14633" t="str">
            <v>3K35.2</v>
          </cell>
          <cell r="I14633" t="str">
            <v>S3_HL_GPIOA_2</v>
          </cell>
        </row>
        <row r="14634">
          <cell r="H14634" t="str">
            <v>3K35.9</v>
          </cell>
          <cell r="I14634" t="str">
            <v>S3_SCANB_DS_HSD063</v>
          </cell>
        </row>
        <row r="14635">
          <cell r="H14635" t="str">
            <v>3K35.4</v>
          </cell>
          <cell r="I14635" t="str">
            <v>S3_HL_GPIOA_1</v>
          </cell>
        </row>
        <row r="14636">
          <cell r="H14636" t="str">
            <v>3K35.7</v>
          </cell>
          <cell r="I14636" t="str">
            <v>S3_SCANB_HSD064</v>
          </cell>
        </row>
        <row r="14637">
          <cell r="H14637" t="str">
            <v>3K35.1</v>
          </cell>
          <cell r="I14637" t="str">
            <v>S3_K35</v>
          </cell>
        </row>
        <row r="14638">
          <cell r="H14638" t="str">
            <v>3K35.5</v>
          </cell>
          <cell r="I14638" t="str">
            <v>S3_K35</v>
          </cell>
        </row>
        <row r="14639">
          <cell r="H14639" t="str">
            <v>3K35.8</v>
          </cell>
          <cell r="I14639" t="str">
            <v>VP5</v>
          </cell>
        </row>
        <row r="14640">
          <cell r="H14640" t="str">
            <v>3K36.10</v>
          </cell>
          <cell r="I14640" t="str">
            <v>S3_R_GPIOA_3</v>
          </cell>
        </row>
        <row r="14641">
          <cell r="H14641" t="str">
            <v>3K36.6</v>
          </cell>
          <cell r="I14641">
            <v>0</v>
          </cell>
        </row>
        <row r="14642">
          <cell r="H14642" t="str">
            <v>3K36.3</v>
          </cell>
          <cell r="I14642" t="str">
            <v>DGND</v>
          </cell>
        </row>
        <row r="14643">
          <cell r="H14643" t="str">
            <v>3K36.2</v>
          </cell>
          <cell r="I14643" t="str">
            <v>S3_1_GPIOA_3</v>
          </cell>
        </row>
        <row r="14644">
          <cell r="H14644" t="str">
            <v>3K36.9</v>
          </cell>
          <cell r="I14644" t="str">
            <v>S3_SCANB_HSD089</v>
          </cell>
        </row>
        <row r="14645">
          <cell r="H14645" t="str">
            <v>3K36.4</v>
          </cell>
          <cell r="I14645">
            <v>0</v>
          </cell>
        </row>
        <row r="14646">
          <cell r="H14646" t="str">
            <v>3K36.7</v>
          </cell>
          <cell r="I14646">
            <v>0</v>
          </cell>
        </row>
        <row r="14647">
          <cell r="H14647" t="str">
            <v>3K36.1</v>
          </cell>
          <cell r="I14647" t="str">
            <v>S3_K36</v>
          </cell>
        </row>
        <row r="14648">
          <cell r="H14648" t="str">
            <v>3K36.5</v>
          </cell>
          <cell r="I14648" t="str">
            <v>S3_K36</v>
          </cell>
        </row>
        <row r="14649">
          <cell r="H14649" t="str">
            <v>3K36.8</v>
          </cell>
          <cell r="I14649" t="str">
            <v>VP5</v>
          </cell>
        </row>
        <row r="14650">
          <cell r="H14650" t="str">
            <v>3K37.10</v>
          </cell>
          <cell r="I14650" t="str">
            <v>S3_R_GPIOB_0</v>
          </cell>
        </row>
        <row r="14651">
          <cell r="H14651" t="str">
            <v>3K37.6</v>
          </cell>
          <cell r="I14651" t="str">
            <v>S3_R_GPIOB_1</v>
          </cell>
        </row>
        <row r="14652">
          <cell r="H14652" t="str">
            <v>3K37.3</v>
          </cell>
          <cell r="I14652" t="str">
            <v>DGND</v>
          </cell>
        </row>
        <row r="14653">
          <cell r="H14653" t="str">
            <v>3K37.2</v>
          </cell>
          <cell r="I14653" t="str">
            <v>S3_HL_GPIOB0</v>
          </cell>
        </row>
        <row r="14654">
          <cell r="H14654" t="str">
            <v>3K37.9</v>
          </cell>
          <cell r="I14654" t="str">
            <v>S3_SCANB_HSD073</v>
          </cell>
        </row>
        <row r="14655">
          <cell r="H14655" t="str">
            <v>3K37.4</v>
          </cell>
          <cell r="I14655" t="str">
            <v>S3_HL_GPIOB1</v>
          </cell>
        </row>
        <row r="14656">
          <cell r="H14656" t="str">
            <v>3K37.7</v>
          </cell>
          <cell r="I14656" t="str">
            <v>S3_SCANB_HSD072</v>
          </cell>
        </row>
        <row r="14657">
          <cell r="H14657" t="str">
            <v>3K37.1</v>
          </cell>
          <cell r="I14657" t="str">
            <v>S3_K37</v>
          </cell>
        </row>
        <row r="14658">
          <cell r="H14658" t="str">
            <v>3K37.5</v>
          </cell>
          <cell r="I14658" t="str">
            <v>S3_K37</v>
          </cell>
        </row>
        <row r="14659">
          <cell r="H14659" t="str">
            <v>3K37.8</v>
          </cell>
          <cell r="I14659" t="str">
            <v>VP5</v>
          </cell>
        </row>
        <row r="14660">
          <cell r="H14660" t="str">
            <v>3K38.10</v>
          </cell>
          <cell r="I14660" t="str">
            <v>S3_GPIOD_0</v>
          </cell>
        </row>
        <row r="14661">
          <cell r="H14661" t="str">
            <v>3K38.6</v>
          </cell>
          <cell r="I14661" t="str">
            <v>S3_GPIOD_1</v>
          </cell>
        </row>
        <row r="14662">
          <cell r="H14662" t="str">
            <v>3K38.3</v>
          </cell>
          <cell r="I14662" t="str">
            <v>DGND</v>
          </cell>
        </row>
        <row r="14663">
          <cell r="H14663" t="str">
            <v>3K38.2</v>
          </cell>
          <cell r="I14663" t="str">
            <v>S3_DCH_GPIOD_0</v>
          </cell>
        </row>
        <row r="14664">
          <cell r="H14664" t="str">
            <v>3K38.9</v>
          </cell>
          <cell r="I14664" t="str">
            <v>SG3_GPIOA_1</v>
          </cell>
        </row>
        <row r="14665">
          <cell r="H14665" t="str">
            <v>3K38.4</v>
          </cell>
          <cell r="I14665" t="str">
            <v>S3_DCH_GPIOD_1</v>
          </cell>
        </row>
        <row r="14666">
          <cell r="H14666" t="str">
            <v>3K38.7</v>
          </cell>
          <cell r="I14666" t="str">
            <v>SG3_GPIOA_2</v>
          </cell>
        </row>
        <row r="14667">
          <cell r="H14667" t="str">
            <v>3K38.1</v>
          </cell>
          <cell r="I14667" t="str">
            <v>S3_K38</v>
          </cell>
        </row>
        <row r="14668">
          <cell r="H14668" t="str">
            <v>3K38.5</v>
          </cell>
          <cell r="I14668" t="str">
            <v>S3_K38</v>
          </cell>
        </row>
        <row r="14669">
          <cell r="H14669" t="str">
            <v>3K38.8</v>
          </cell>
          <cell r="I14669" t="str">
            <v>VP5</v>
          </cell>
        </row>
        <row r="14670">
          <cell r="H14670" t="str">
            <v>3K41.10</v>
          </cell>
          <cell r="I14670" t="str">
            <v>S3_DISB</v>
          </cell>
        </row>
        <row r="14671">
          <cell r="H14671" t="str">
            <v>3K41.6</v>
          </cell>
          <cell r="I14671" t="str">
            <v>S3_RESETB</v>
          </cell>
        </row>
        <row r="14672">
          <cell r="H14672" t="str">
            <v>3K41.3</v>
          </cell>
          <cell r="I14672" t="str">
            <v>DGND</v>
          </cell>
        </row>
        <row r="14673">
          <cell r="H14673" t="str">
            <v>3K41.2</v>
          </cell>
          <cell r="I14673" t="str">
            <v>S3_1_DISB</v>
          </cell>
        </row>
        <row r="14674">
          <cell r="H14674" t="str">
            <v>3K41.9</v>
          </cell>
          <cell r="I14674" t="str">
            <v>S3_HSD099</v>
          </cell>
        </row>
        <row r="14675">
          <cell r="H14675" t="str">
            <v>3K41.4</v>
          </cell>
          <cell r="I14675" t="str">
            <v>S3_1_RESETB</v>
          </cell>
        </row>
        <row r="14676">
          <cell r="H14676" t="str">
            <v>3K41.7</v>
          </cell>
          <cell r="I14676" t="str">
            <v>S3_HSD112</v>
          </cell>
        </row>
        <row r="14677">
          <cell r="H14677" t="str">
            <v>3K41.1</v>
          </cell>
          <cell r="I14677" t="str">
            <v>S3_K41</v>
          </cell>
        </row>
        <row r="14678">
          <cell r="H14678" t="str">
            <v>3K41.5</v>
          </cell>
          <cell r="I14678" t="str">
            <v>S3_K41</v>
          </cell>
        </row>
        <row r="14679">
          <cell r="H14679" t="str">
            <v>3K41.8</v>
          </cell>
          <cell r="I14679" t="str">
            <v>VP5</v>
          </cell>
        </row>
        <row r="14680">
          <cell r="H14680" t="str">
            <v>3K51.10</v>
          </cell>
          <cell r="I14680" t="str">
            <v>S3_R_RTT</v>
          </cell>
        </row>
        <row r="14681">
          <cell r="H14681" t="str">
            <v>3K51.6</v>
          </cell>
          <cell r="I14681">
            <v>0</v>
          </cell>
        </row>
        <row r="14682">
          <cell r="H14682" t="str">
            <v>3K51.3</v>
          </cell>
          <cell r="I14682" t="str">
            <v>DGND</v>
          </cell>
        </row>
        <row r="14683">
          <cell r="H14683" t="str">
            <v>3K51.2</v>
          </cell>
          <cell r="I14683" t="str">
            <v>S3_DCH_RTT</v>
          </cell>
        </row>
        <row r="14684">
          <cell r="H14684" t="str">
            <v>3K51.9</v>
          </cell>
          <cell r="I14684" t="str">
            <v>SD3_RTT_DSP</v>
          </cell>
        </row>
        <row r="14685">
          <cell r="H14685" t="str">
            <v>3K51.4</v>
          </cell>
          <cell r="I14685">
            <v>0</v>
          </cell>
        </row>
        <row r="14686">
          <cell r="H14686" t="str">
            <v>3K51.7</v>
          </cell>
          <cell r="I14686">
            <v>0</v>
          </cell>
        </row>
        <row r="14687">
          <cell r="H14687" t="str">
            <v>3K51.1</v>
          </cell>
          <cell r="I14687" t="str">
            <v>S3_K51</v>
          </cell>
        </row>
        <row r="14688">
          <cell r="H14688" t="str">
            <v>3K51.5</v>
          </cell>
          <cell r="I14688" t="str">
            <v>S3_K51</v>
          </cell>
        </row>
        <row r="14689">
          <cell r="H14689" t="str">
            <v>3K51.8</v>
          </cell>
          <cell r="I14689" t="str">
            <v>VP5</v>
          </cell>
        </row>
        <row r="14690">
          <cell r="H14690" t="str">
            <v>3K124.10</v>
          </cell>
          <cell r="I14690" t="str">
            <v>S3_SCANB_DS_HSD063</v>
          </cell>
        </row>
        <row r="14691">
          <cell r="H14691" t="str">
            <v>3K124.6</v>
          </cell>
          <cell r="I14691" t="str">
            <v>S3_SCANB_HSD064</v>
          </cell>
        </row>
        <row r="14692">
          <cell r="H14692" t="str">
            <v>3K124.3</v>
          </cell>
          <cell r="I14692" t="str">
            <v>DGND</v>
          </cell>
        </row>
        <row r="14693">
          <cell r="H14693" t="str">
            <v>3K124.2</v>
          </cell>
          <cell r="I14693" t="str">
            <v>S3_2_GPIOA2</v>
          </cell>
        </row>
        <row r="14694">
          <cell r="H14694" t="str">
            <v>3K124.9</v>
          </cell>
          <cell r="I14694">
            <v>0</v>
          </cell>
        </row>
        <row r="14695">
          <cell r="H14695" t="str">
            <v>3K124.4</v>
          </cell>
          <cell r="I14695" t="str">
            <v>S3_2_GPIOA1</v>
          </cell>
        </row>
        <row r="14696">
          <cell r="H14696" t="str">
            <v>3K124.7</v>
          </cell>
          <cell r="I14696">
            <v>0</v>
          </cell>
        </row>
        <row r="14697">
          <cell r="H14697" t="str">
            <v>3K124.1</v>
          </cell>
          <cell r="I14697" t="str">
            <v>S3_K124</v>
          </cell>
        </row>
        <row r="14698">
          <cell r="H14698" t="str">
            <v>3K124.5</v>
          </cell>
          <cell r="I14698" t="str">
            <v>S3_K124</v>
          </cell>
        </row>
        <row r="14699">
          <cell r="H14699" t="str">
            <v>3K124.8</v>
          </cell>
          <cell r="I14699" t="str">
            <v>VP5</v>
          </cell>
        </row>
        <row r="14700">
          <cell r="H14700" t="str">
            <v>3Q6.1</v>
          </cell>
          <cell r="I14700" t="str">
            <v>S3_QB_K6</v>
          </cell>
        </row>
        <row r="14701">
          <cell r="H14701" t="str">
            <v>3Q6.3</v>
          </cell>
          <cell r="I14701" t="str">
            <v>S3_K6</v>
          </cell>
        </row>
        <row r="14702">
          <cell r="H14702" t="str">
            <v>3Q6.2</v>
          </cell>
          <cell r="I14702" t="str">
            <v>DGND</v>
          </cell>
        </row>
        <row r="14703">
          <cell r="H14703" t="str">
            <v>3Q35.1</v>
          </cell>
          <cell r="I14703" t="str">
            <v>S3_QB_K35</v>
          </cell>
        </row>
        <row r="14704">
          <cell r="H14704" t="str">
            <v>3Q35.3</v>
          </cell>
          <cell r="I14704" t="str">
            <v>S3_K35</v>
          </cell>
        </row>
        <row r="14705">
          <cell r="H14705" t="str">
            <v>3Q35.2</v>
          </cell>
          <cell r="I14705" t="str">
            <v>DGND</v>
          </cell>
        </row>
        <row r="14706">
          <cell r="H14706" t="str">
            <v>3Q36.1</v>
          </cell>
          <cell r="I14706" t="str">
            <v>S3_QB_K36</v>
          </cell>
        </row>
        <row r="14707">
          <cell r="H14707" t="str">
            <v>3Q36.3</v>
          </cell>
          <cell r="I14707" t="str">
            <v>S3_K36</v>
          </cell>
        </row>
        <row r="14708">
          <cell r="H14708" t="str">
            <v>3Q36.2</v>
          </cell>
          <cell r="I14708" t="str">
            <v>DGND</v>
          </cell>
        </row>
        <row r="14709">
          <cell r="H14709" t="str">
            <v>3Q37.1</v>
          </cell>
          <cell r="I14709" t="str">
            <v>S3_QB_K37</v>
          </cell>
        </row>
        <row r="14710">
          <cell r="H14710" t="str">
            <v>3Q37.3</v>
          </cell>
          <cell r="I14710" t="str">
            <v>S3_K37</v>
          </cell>
        </row>
        <row r="14711">
          <cell r="H14711" t="str">
            <v>3Q37.2</v>
          </cell>
          <cell r="I14711" t="str">
            <v>DGND</v>
          </cell>
        </row>
        <row r="14712">
          <cell r="H14712" t="str">
            <v>3Q38.1</v>
          </cell>
          <cell r="I14712" t="str">
            <v>S3_QB_K38</v>
          </cell>
        </row>
        <row r="14713">
          <cell r="H14713" t="str">
            <v>3Q38.3</v>
          </cell>
          <cell r="I14713" t="str">
            <v>S3_K38</v>
          </cell>
        </row>
        <row r="14714">
          <cell r="H14714" t="str">
            <v>3Q38.2</v>
          </cell>
          <cell r="I14714" t="str">
            <v>DGND</v>
          </cell>
        </row>
        <row r="14715">
          <cell r="H14715" t="str">
            <v>3Q41.1</v>
          </cell>
          <cell r="I14715" t="str">
            <v>S3_QB_K41</v>
          </cell>
        </row>
        <row r="14716">
          <cell r="H14716" t="str">
            <v>3Q41.3</v>
          </cell>
          <cell r="I14716" t="str">
            <v>S3_K41</v>
          </cell>
        </row>
        <row r="14717">
          <cell r="H14717" t="str">
            <v>3Q41.2</v>
          </cell>
          <cell r="I14717" t="str">
            <v>DGND</v>
          </cell>
        </row>
        <row r="14718">
          <cell r="H14718" t="str">
            <v>3Q51.1</v>
          </cell>
          <cell r="I14718" t="str">
            <v>S3_QB_K51</v>
          </cell>
        </row>
        <row r="14719">
          <cell r="H14719" t="str">
            <v>3Q51.3</v>
          </cell>
          <cell r="I14719" t="str">
            <v>S3_K51</v>
          </cell>
        </row>
        <row r="14720">
          <cell r="H14720" t="str">
            <v>3Q51.2</v>
          </cell>
          <cell r="I14720" t="str">
            <v>DGND</v>
          </cell>
        </row>
        <row r="14721">
          <cell r="H14721" t="str">
            <v>3Q124.1</v>
          </cell>
          <cell r="I14721" t="str">
            <v>S3_QB_K124</v>
          </cell>
        </row>
        <row r="14722">
          <cell r="H14722" t="str">
            <v>3Q124.3</v>
          </cell>
          <cell r="I14722" t="str">
            <v>S3_K124</v>
          </cell>
        </row>
        <row r="14723">
          <cell r="H14723" t="str">
            <v>3Q124.2</v>
          </cell>
          <cell r="I14723" t="str">
            <v>DGND</v>
          </cell>
        </row>
        <row r="14724">
          <cell r="H14724" t="str">
            <v>3R34.1</v>
          </cell>
          <cell r="I14724" t="str">
            <v>S3_HL_GPIOA_1</v>
          </cell>
        </row>
        <row r="14725">
          <cell r="H14725" t="str">
            <v>3R34.2</v>
          </cell>
          <cell r="I14725" t="str">
            <v>SG3_SRC_DVDD33</v>
          </cell>
        </row>
        <row r="14726">
          <cell r="H14726" t="str">
            <v>3R36.1</v>
          </cell>
          <cell r="I14726" t="str">
            <v>S3_HL_GPIOA_2</v>
          </cell>
        </row>
        <row r="14727">
          <cell r="H14727" t="str">
            <v>3R36.2</v>
          </cell>
          <cell r="I14727" t="str">
            <v>SG3_SRC_DVDD33</v>
          </cell>
        </row>
        <row r="14728">
          <cell r="H14728" t="str">
            <v>3R105.1</v>
          </cell>
          <cell r="I14728" t="str">
            <v>S3_RTT</v>
          </cell>
        </row>
        <row r="14729">
          <cell r="H14729" t="str">
            <v>3R105.2</v>
          </cell>
          <cell r="I14729" t="str">
            <v>DGND</v>
          </cell>
        </row>
        <row r="14730">
          <cell r="H14730" t="str">
            <v>3R110.1</v>
          </cell>
          <cell r="I14730" t="str">
            <v>S3_HSD114</v>
          </cell>
        </row>
        <row r="14731">
          <cell r="H14731" t="str">
            <v>3R110.2</v>
          </cell>
          <cell r="I14731" t="str">
            <v>DGND</v>
          </cell>
        </row>
        <row r="14732">
          <cell r="H14732" t="str">
            <v>3R275.1</v>
          </cell>
          <cell r="I14732" t="str">
            <v>S3_INH</v>
          </cell>
        </row>
        <row r="14733">
          <cell r="H14733" t="str">
            <v>3R275.2</v>
          </cell>
          <cell r="I14733" t="str">
            <v>DGND</v>
          </cell>
        </row>
        <row r="14734">
          <cell r="H14734" t="str">
            <v>3R327.1</v>
          </cell>
          <cell r="I14734" t="str">
            <v>S3_2_GPIOA2</v>
          </cell>
        </row>
        <row r="14735">
          <cell r="H14735" t="str">
            <v>3R327.2</v>
          </cell>
          <cell r="I14735" t="str">
            <v>SG3_SRC_DVDD33</v>
          </cell>
        </row>
        <row r="14736">
          <cell r="H14736" t="str">
            <v>3R328.1</v>
          </cell>
          <cell r="I14736" t="str">
            <v>S3_2_GPIOA1</v>
          </cell>
        </row>
        <row r="14737">
          <cell r="H14737" t="str">
            <v>3R328.2</v>
          </cell>
          <cell r="I14737" t="str">
            <v>SG3_SRC_DVDD33</v>
          </cell>
        </row>
        <row r="14738">
          <cell r="H14738" t="str">
            <v>3R330.1</v>
          </cell>
          <cell r="I14738" t="str">
            <v>S3_HL_GPIOB0</v>
          </cell>
        </row>
        <row r="14739">
          <cell r="H14739" t="str">
            <v>3R330.2</v>
          </cell>
          <cell r="I14739" t="str">
            <v>SG3_SRC_DVDD33</v>
          </cell>
        </row>
        <row r="14740">
          <cell r="H14740" t="str">
            <v>3R331.1</v>
          </cell>
          <cell r="I14740" t="str">
            <v>S3_HL_GPIOB1</v>
          </cell>
        </row>
        <row r="14741">
          <cell r="H14741" t="str">
            <v>3R331.2</v>
          </cell>
          <cell r="I14741" t="str">
            <v>SG3_SRC_DVDD33</v>
          </cell>
        </row>
        <row r="14742">
          <cell r="H14742" t="str">
            <v>3R332.1</v>
          </cell>
          <cell r="I14742" t="str">
            <v>DGND</v>
          </cell>
        </row>
        <row r="14743">
          <cell r="H14743" t="str">
            <v>3R332.2</v>
          </cell>
          <cell r="I14743" t="str">
            <v>S3_HL_GPIOB0</v>
          </cell>
        </row>
        <row r="14744">
          <cell r="H14744" t="str">
            <v>3R333.1</v>
          </cell>
          <cell r="I14744" t="str">
            <v>DGND</v>
          </cell>
        </row>
        <row r="14745">
          <cell r="H14745" t="str">
            <v>3R333.2</v>
          </cell>
          <cell r="I14745" t="str">
            <v>S3_HL_GPIOB1</v>
          </cell>
        </row>
        <row r="14746">
          <cell r="H14746" t="str">
            <v>3R360.1</v>
          </cell>
          <cell r="I14746" t="str">
            <v>S3_INH</v>
          </cell>
        </row>
        <row r="14747">
          <cell r="H14747" t="str">
            <v>3R360.2</v>
          </cell>
          <cell r="I14747" t="str">
            <v>S3_INH_DIV2</v>
          </cell>
        </row>
        <row r="14748">
          <cell r="H14748" t="str">
            <v>3R361.1</v>
          </cell>
          <cell r="I14748" t="str">
            <v>S3_INH_DIV2</v>
          </cell>
        </row>
        <row r="14749">
          <cell r="H14749" t="str">
            <v>3R361.2</v>
          </cell>
          <cell r="I14749" t="str">
            <v>S3_INH_GND</v>
          </cell>
        </row>
        <row r="14750">
          <cell r="H14750" t="str">
            <v>3R362.1</v>
          </cell>
          <cell r="I14750" t="str">
            <v>S3_1_INH</v>
          </cell>
        </row>
        <row r="14751">
          <cell r="H14751" t="str">
            <v>3R362.2</v>
          </cell>
          <cell r="I14751" t="str">
            <v>S3_BPMUINH_HSD141</v>
          </cell>
        </row>
        <row r="14752">
          <cell r="H14752" t="str">
            <v>3R416.1</v>
          </cell>
          <cell r="I14752" t="str">
            <v>S3_1_DISB</v>
          </cell>
        </row>
        <row r="14753">
          <cell r="H14753" t="str">
            <v>3R416.2</v>
          </cell>
          <cell r="I14753" t="str">
            <v>VDD33_ATX</v>
          </cell>
        </row>
        <row r="14754">
          <cell r="H14754" t="str">
            <v>3R417.1</v>
          </cell>
          <cell r="I14754" t="str">
            <v>S3_1_RESETB</v>
          </cell>
        </row>
        <row r="14755">
          <cell r="H14755" t="str">
            <v>3R417.2</v>
          </cell>
          <cell r="I14755" t="str">
            <v>VDD33_ATX</v>
          </cell>
        </row>
        <row r="14756">
          <cell r="H14756" t="str">
            <v>3R434.1</v>
          </cell>
          <cell r="I14756" t="str">
            <v>S3_RTT</v>
          </cell>
        </row>
        <row r="14757">
          <cell r="H14757" t="str">
            <v>3R434.2</v>
          </cell>
          <cell r="I14757" t="str">
            <v>S3_R_RTT</v>
          </cell>
        </row>
        <row r="14758">
          <cell r="H14758" t="str">
            <v>3R550.1</v>
          </cell>
          <cell r="I14758" t="str">
            <v>DGND</v>
          </cell>
        </row>
        <row r="14759">
          <cell r="H14759" t="str">
            <v>3R550.2</v>
          </cell>
          <cell r="I14759" t="str">
            <v>S3_1_GPIOA_3</v>
          </cell>
        </row>
        <row r="14760">
          <cell r="H14760" t="str">
            <v>3R551.1</v>
          </cell>
          <cell r="I14760" t="str">
            <v>S3_1_GPIOA_3</v>
          </cell>
        </row>
        <row r="14761">
          <cell r="H14761" t="str">
            <v>3R551.2</v>
          </cell>
          <cell r="I14761" t="str">
            <v>VDD33_ATX</v>
          </cell>
        </row>
        <row r="14762">
          <cell r="H14762" t="str">
            <v>3RD81.1</v>
          </cell>
          <cell r="I14762" t="str">
            <v>S3_GPIOA_0</v>
          </cell>
        </row>
        <row r="14763">
          <cell r="H14763" t="str">
            <v>3RD81.2</v>
          </cell>
          <cell r="I14763" t="str">
            <v>S3_SCANB_HSD085</v>
          </cell>
        </row>
        <row r="14764">
          <cell r="H14764" t="str">
            <v>3RD82.1</v>
          </cell>
          <cell r="I14764" t="str">
            <v>S3_GPIOA_2</v>
          </cell>
        </row>
        <row r="14765">
          <cell r="H14765" t="str">
            <v>3RD82.2</v>
          </cell>
          <cell r="I14765" t="str">
            <v>S3_R_GPIOA_2</v>
          </cell>
        </row>
        <row r="14766">
          <cell r="H14766" t="str">
            <v>3RD83.1</v>
          </cell>
          <cell r="I14766" t="str">
            <v>S3_GPIOA_1</v>
          </cell>
        </row>
        <row r="14767">
          <cell r="H14767" t="str">
            <v>3RD83.2</v>
          </cell>
          <cell r="I14767" t="str">
            <v>S3_R_GPIOA_1</v>
          </cell>
        </row>
        <row r="14768">
          <cell r="H14768" t="str">
            <v>3RD84.1</v>
          </cell>
          <cell r="I14768" t="str">
            <v>S3_GPIOA_3</v>
          </cell>
        </row>
        <row r="14769">
          <cell r="H14769" t="str">
            <v>3RD84.2</v>
          </cell>
          <cell r="I14769" t="str">
            <v>S3_R_GPIOA_3</v>
          </cell>
        </row>
        <row r="14770">
          <cell r="H14770" t="str">
            <v>3RD85.1</v>
          </cell>
          <cell r="I14770" t="str">
            <v>S3_GPIOB_0</v>
          </cell>
        </row>
        <row r="14771">
          <cell r="H14771" t="str">
            <v>3RD85.2</v>
          </cell>
          <cell r="I14771" t="str">
            <v>S3_R_GPIOB_0</v>
          </cell>
        </row>
        <row r="14772">
          <cell r="H14772" t="str">
            <v>3RD86.1</v>
          </cell>
          <cell r="I14772" t="str">
            <v>S3_GPIOB_1</v>
          </cell>
        </row>
        <row r="14773">
          <cell r="H14773" t="str">
            <v>3RD86.2</v>
          </cell>
          <cell r="I14773" t="str">
            <v>S3_R_GPIOB_1</v>
          </cell>
        </row>
        <row r="14774">
          <cell r="H14774" t="str">
            <v>3RD87.1</v>
          </cell>
          <cell r="I14774" t="str">
            <v>S3_P5_LED</v>
          </cell>
        </row>
        <row r="14775">
          <cell r="H14775" t="str">
            <v>3RD87.2</v>
          </cell>
          <cell r="I14775" t="str">
            <v>S3_SCAND_HSD275</v>
          </cell>
        </row>
        <row r="14776">
          <cell r="H14776" t="str">
            <v>3RD88.1</v>
          </cell>
          <cell r="I14776" t="str">
            <v>S3_FE_LED0</v>
          </cell>
        </row>
        <row r="14777">
          <cell r="H14777" t="str">
            <v>3RD88.2</v>
          </cell>
          <cell r="I14777" t="str">
            <v>S3_SCANC_HSD280</v>
          </cell>
        </row>
        <row r="14778">
          <cell r="H14778" t="str">
            <v>3RD89.1</v>
          </cell>
          <cell r="I14778" t="str">
            <v>S3_FE_LED1</v>
          </cell>
        </row>
        <row r="14779">
          <cell r="H14779" t="str">
            <v>3RD89.2</v>
          </cell>
          <cell r="I14779" t="str">
            <v>S3_SCANC_HSD281</v>
          </cell>
        </row>
        <row r="14780">
          <cell r="H14780" t="str">
            <v>3RD90.1</v>
          </cell>
          <cell r="I14780" t="str">
            <v>S3_P0_LED</v>
          </cell>
        </row>
        <row r="14781">
          <cell r="H14781" t="str">
            <v>3RD90.2</v>
          </cell>
          <cell r="I14781" t="str">
            <v>S3_SCAND_HSD270</v>
          </cell>
        </row>
        <row r="14782">
          <cell r="H14782" t="str">
            <v>3RD92.1</v>
          </cell>
          <cell r="I14782" t="str">
            <v>S3_P6_LED</v>
          </cell>
        </row>
        <row r="14783">
          <cell r="H14783" t="str">
            <v>3RD92.2</v>
          </cell>
          <cell r="I14783" t="str">
            <v>S3_SCAND_HSD276</v>
          </cell>
        </row>
        <row r="14784">
          <cell r="H14784" t="str">
            <v>3RD95.1</v>
          </cell>
          <cell r="I14784" t="str">
            <v>S3_P1_LED</v>
          </cell>
        </row>
        <row r="14785">
          <cell r="H14785" t="str">
            <v>3RD95.2</v>
          </cell>
          <cell r="I14785" t="str">
            <v>S3_SCANC_HSD271</v>
          </cell>
        </row>
        <row r="14786">
          <cell r="H14786" t="str">
            <v>3RD96.1</v>
          </cell>
          <cell r="I14786" t="str">
            <v>S3_P2_LED</v>
          </cell>
        </row>
        <row r="14787">
          <cell r="H14787" t="str">
            <v>3RD96.2</v>
          </cell>
          <cell r="I14787" t="str">
            <v>S3_SCAND_HSD272</v>
          </cell>
        </row>
        <row r="14788">
          <cell r="H14788" t="str">
            <v>3RD98.1</v>
          </cell>
          <cell r="I14788" t="str">
            <v>S3_GPIOC_0</v>
          </cell>
        </row>
        <row r="14789">
          <cell r="H14789" t="str">
            <v>3RD98.2</v>
          </cell>
          <cell r="I14789" t="str">
            <v>S3_SCANB_HSD079</v>
          </cell>
        </row>
        <row r="14790">
          <cell r="H14790" t="str">
            <v>3RD99.1</v>
          </cell>
          <cell r="I14790" t="str">
            <v>S3_GPIOC_1</v>
          </cell>
        </row>
        <row r="14791">
          <cell r="H14791" t="str">
            <v>3RD99.2</v>
          </cell>
          <cell r="I14791" t="str">
            <v>S3_SCANB_HSD066</v>
          </cell>
        </row>
        <row r="14792">
          <cell r="H14792" t="str">
            <v>3RQ6.1</v>
          </cell>
          <cell r="I14792" t="str">
            <v>S3_QB_K6</v>
          </cell>
        </row>
        <row r="14793">
          <cell r="H14793" t="str">
            <v>3RQ6.2</v>
          </cell>
          <cell r="I14793" t="str">
            <v>SC_HSD_K6</v>
          </cell>
        </row>
        <row r="14794">
          <cell r="H14794" t="str">
            <v>3RQ35.1</v>
          </cell>
          <cell r="I14794" t="str">
            <v>S3_QB_K35</v>
          </cell>
        </row>
        <row r="14795">
          <cell r="H14795" t="str">
            <v>3RQ35.2</v>
          </cell>
          <cell r="I14795" t="str">
            <v>SC_HSD_K35</v>
          </cell>
        </row>
        <row r="14796">
          <cell r="H14796" t="str">
            <v>3RQ36.1</v>
          </cell>
          <cell r="I14796" t="str">
            <v>S3_QB_K36</v>
          </cell>
        </row>
        <row r="14797">
          <cell r="H14797" t="str">
            <v>3RQ36.2</v>
          </cell>
          <cell r="I14797" t="str">
            <v>SC_HSD_K36</v>
          </cell>
        </row>
        <row r="14798">
          <cell r="H14798" t="str">
            <v>3RQ37.1</v>
          </cell>
          <cell r="I14798" t="str">
            <v>S3_QB_K37</v>
          </cell>
        </row>
        <row r="14799">
          <cell r="H14799" t="str">
            <v>3RQ37.2</v>
          </cell>
          <cell r="I14799" t="str">
            <v>SC_HSD_K37</v>
          </cell>
        </row>
        <row r="14800">
          <cell r="H14800" t="str">
            <v>3RQ38.1</v>
          </cell>
          <cell r="I14800" t="str">
            <v>S3_QB_K38</v>
          </cell>
        </row>
        <row r="14801">
          <cell r="H14801" t="str">
            <v>3RQ38.2</v>
          </cell>
          <cell r="I14801" t="str">
            <v>SC_HSD_K38</v>
          </cell>
        </row>
        <row r="14802">
          <cell r="H14802" t="str">
            <v>3RQ41.1</v>
          </cell>
          <cell r="I14802" t="str">
            <v>S3_QB_K41</v>
          </cell>
        </row>
        <row r="14803">
          <cell r="H14803" t="str">
            <v>3RQ41.2</v>
          </cell>
          <cell r="I14803" t="str">
            <v>SC_HSD_K41</v>
          </cell>
        </row>
        <row r="14804">
          <cell r="H14804" t="str">
            <v>3RQ51.1</v>
          </cell>
          <cell r="I14804" t="str">
            <v>S3_QB_K51</v>
          </cell>
        </row>
        <row r="14805">
          <cell r="H14805" t="str">
            <v>3RQ51.2</v>
          </cell>
          <cell r="I14805" t="str">
            <v>SC_HSD_K51</v>
          </cell>
        </row>
        <row r="14806">
          <cell r="H14806" t="str">
            <v>3RQ124.1</v>
          </cell>
          <cell r="I14806" t="str">
            <v>S3_QB_K124</v>
          </cell>
        </row>
        <row r="14807">
          <cell r="H14807" t="str">
            <v>3RQ124.2</v>
          </cell>
          <cell r="I14807" t="str">
            <v>SC_HSD_K124</v>
          </cell>
        </row>
        <row r="14808">
          <cell r="H14808" t="str">
            <v>S3_GPIOA1_2.1</v>
          </cell>
          <cell r="I14808" t="str">
            <v>S3_HL_GPIOA_1</v>
          </cell>
        </row>
        <row r="14809">
          <cell r="H14809" t="str">
            <v>S3_GPIOA1_2.2</v>
          </cell>
          <cell r="I14809" t="str">
            <v>DGND</v>
          </cell>
        </row>
        <row r="14810">
          <cell r="H14810" t="str">
            <v>S3_GPIOA1_2.3</v>
          </cell>
          <cell r="I14810" t="str">
            <v>S3_HL_GPIOA_2</v>
          </cell>
        </row>
        <row r="14811">
          <cell r="H14811" t="str">
            <v>S3_GPIOA1_2.4</v>
          </cell>
          <cell r="I14811" t="str">
            <v>DGND</v>
          </cell>
        </row>
        <row r="14812">
          <cell r="H14812" t="str">
            <v>SITE3.B16</v>
          </cell>
          <cell r="I14812" t="str">
            <v>S3_AT-</v>
          </cell>
        </row>
        <row r="14813">
          <cell r="H14813" t="str">
            <v>SITE3.B15</v>
          </cell>
          <cell r="I14813" t="str">
            <v>S3_AT+</v>
          </cell>
        </row>
        <row r="14814">
          <cell r="H14814" t="str">
            <v>SITE3.R1</v>
          </cell>
          <cell r="I14814" t="str">
            <v>S3_DISB</v>
          </cell>
        </row>
        <row r="14815">
          <cell r="H14815" t="str">
            <v>SITE3.N15</v>
          </cell>
          <cell r="I14815" t="str">
            <v>S3_FE_LED0</v>
          </cell>
        </row>
        <row r="14816">
          <cell r="H14816" t="str">
            <v>SITE3.P15</v>
          </cell>
          <cell r="I14816" t="str">
            <v>S3_FE_LED1</v>
          </cell>
        </row>
        <row r="14817">
          <cell r="H14817" t="str">
            <v>SITE3.L1</v>
          </cell>
          <cell r="I14817" t="str">
            <v>S3_GPIOA_0</v>
          </cell>
        </row>
        <row r="14818">
          <cell r="H14818" t="str">
            <v>SITE3.M1</v>
          </cell>
          <cell r="I14818" t="str">
            <v>S3_GPIOA_1</v>
          </cell>
        </row>
        <row r="14819">
          <cell r="H14819" t="str">
            <v>SITE3.N1</v>
          </cell>
          <cell r="I14819" t="str">
            <v>S3_GPIOA_2</v>
          </cell>
        </row>
        <row r="14820">
          <cell r="H14820" t="str">
            <v>SITE3.P1</v>
          </cell>
          <cell r="I14820" t="str">
            <v>S3_GPIOA_3</v>
          </cell>
        </row>
        <row r="14821">
          <cell r="H14821" t="str">
            <v>SITE3.L2</v>
          </cell>
          <cell r="I14821" t="str">
            <v>S3_GPIOB_0</v>
          </cell>
        </row>
        <row r="14822">
          <cell r="H14822" t="str">
            <v>SITE3.M2</v>
          </cell>
          <cell r="I14822" t="str">
            <v>S3_GPIOB_1</v>
          </cell>
        </row>
        <row r="14823">
          <cell r="H14823" t="str">
            <v>SITE3.N2</v>
          </cell>
          <cell r="I14823" t="str">
            <v>S3_DCH_GPIOB_2</v>
          </cell>
        </row>
        <row r="14824">
          <cell r="H14824" t="str">
            <v>SITE3.L4</v>
          </cell>
          <cell r="I14824" t="str">
            <v>S3_GPIOC_0</v>
          </cell>
        </row>
        <row r="14825">
          <cell r="H14825" t="str">
            <v>SITE3.L5</v>
          </cell>
          <cell r="I14825" t="str">
            <v>S3_GPIOC_1</v>
          </cell>
        </row>
        <row r="14826">
          <cell r="H14826" t="str">
            <v>SITE3.M4</v>
          </cell>
          <cell r="I14826" t="str">
            <v>S3_DCH_GPIOC_2</v>
          </cell>
        </row>
        <row r="14827">
          <cell r="H14827" t="str">
            <v>SITE3.M5</v>
          </cell>
          <cell r="I14827" t="str">
            <v>S3_DCH_GPIOC_3</v>
          </cell>
        </row>
        <row r="14828">
          <cell r="H14828" t="str">
            <v>SITE3.N4</v>
          </cell>
          <cell r="I14828" t="str">
            <v>S3_DCH_GPIOC_4</v>
          </cell>
        </row>
        <row r="14829">
          <cell r="H14829" t="str">
            <v>SITE3.N5</v>
          </cell>
          <cell r="I14829" t="str">
            <v>S3_DCH_GPIOC_5</v>
          </cell>
        </row>
        <row r="14830">
          <cell r="H14830" t="str">
            <v>SITE3.P4</v>
          </cell>
          <cell r="I14830" t="str">
            <v>S3_GPIOD_0</v>
          </cell>
        </row>
        <row r="14831">
          <cell r="H14831" t="str">
            <v>SITE3.P5</v>
          </cell>
          <cell r="I14831" t="str">
            <v>S3_GPIOD_1</v>
          </cell>
        </row>
        <row r="14832">
          <cell r="H14832" t="str">
            <v>SITE3.R9</v>
          </cell>
          <cell r="I14832" t="str">
            <v>S3_DCH_GPIOD_2</v>
          </cell>
        </row>
        <row r="14833">
          <cell r="H14833" t="str">
            <v>SITE3.R7</v>
          </cell>
          <cell r="I14833" t="str">
            <v>S3_DCH_GPIOE_0</v>
          </cell>
        </row>
        <row r="14834">
          <cell r="H14834" t="str">
            <v>SITE3.R8</v>
          </cell>
          <cell r="I14834" t="str">
            <v>S3_DCH_GPIOE_1</v>
          </cell>
        </row>
        <row r="14835">
          <cell r="H14835" t="str">
            <v>SITE3.N7</v>
          </cell>
          <cell r="I14835" t="str">
            <v>S3_DCH_GPIOE_2</v>
          </cell>
        </row>
        <row r="14836">
          <cell r="H14836" t="str">
            <v>SITE3.M7</v>
          </cell>
          <cell r="I14836" t="str">
            <v>S3_DCH_GPIOE_3</v>
          </cell>
        </row>
        <row r="14837">
          <cell r="H14837" t="str">
            <v>SITE3.N8</v>
          </cell>
          <cell r="I14837" t="str">
            <v>S3_DCH_GPIOE_4</v>
          </cell>
        </row>
        <row r="14838">
          <cell r="H14838" t="str">
            <v>SITE3.M8</v>
          </cell>
          <cell r="I14838" t="str">
            <v>S3_DCH_GPIOF_0</v>
          </cell>
        </row>
        <row r="14839">
          <cell r="H14839" t="str">
            <v>SITE3.L8</v>
          </cell>
          <cell r="I14839" t="str">
            <v>S3_DCH_GPIOF_1</v>
          </cell>
        </row>
        <row r="14840">
          <cell r="H14840" t="str">
            <v>SITE3.K8</v>
          </cell>
          <cell r="I14840" t="str">
            <v>S3_DCH_GPIOF_2</v>
          </cell>
        </row>
        <row r="14841">
          <cell r="H14841" t="str">
            <v>SITE3.J8</v>
          </cell>
          <cell r="I14841" t="str">
            <v>S3_DCH_GPIOF_3</v>
          </cell>
        </row>
        <row r="14842">
          <cell r="H14842" t="str">
            <v>SITE3.N9</v>
          </cell>
          <cell r="I14842" t="str">
            <v>S3_DCH_GPIOF_4</v>
          </cell>
        </row>
        <row r="14843">
          <cell r="H14843" t="str">
            <v>SITE3.J4</v>
          </cell>
          <cell r="I14843" t="str">
            <v>S3_INH</v>
          </cell>
        </row>
        <row r="14844">
          <cell r="H14844" t="str">
            <v>SITE3.H15</v>
          </cell>
          <cell r="I14844" t="str">
            <v>S3_P0_LED</v>
          </cell>
        </row>
        <row r="14845">
          <cell r="H14845" t="str">
            <v>SITE3.J16</v>
          </cell>
          <cell r="I14845" t="str">
            <v>S3_P1_LED</v>
          </cell>
        </row>
        <row r="14846">
          <cell r="H14846" t="str">
            <v>SITE3.J15</v>
          </cell>
          <cell r="I14846" t="str">
            <v>S3_P2_LED</v>
          </cell>
        </row>
        <row r="14847">
          <cell r="H14847" t="str">
            <v>SITE3.K15</v>
          </cell>
          <cell r="I14847" t="str">
            <v>S3_DCH_P3_LED</v>
          </cell>
        </row>
        <row r="14848">
          <cell r="H14848" t="str">
            <v>SITE3.L15</v>
          </cell>
          <cell r="I14848" t="str">
            <v>S3_P5_LED</v>
          </cell>
        </row>
        <row r="14849">
          <cell r="H14849" t="str">
            <v>SITE3.M15</v>
          </cell>
          <cell r="I14849" t="str">
            <v>S3_P6_LED</v>
          </cell>
        </row>
        <row r="14850">
          <cell r="H14850" t="str">
            <v>SITE3.T1</v>
          </cell>
          <cell r="I14850" t="str">
            <v>S3_RESETB</v>
          </cell>
        </row>
        <row r="14851">
          <cell r="H14851" t="str">
            <v>SITE3.A10</v>
          </cell>
          <cell r="I14851" t="str">
            <v>S3_HSD114</v>
          </cell>
        </row>
        <row r="14852">
          <cell r="H14852" t="str">
            <v>SITE3.D11</v>
          </cell>
          <cell r="I14852" t="str">
            <v>S3_RTT</v>
          </cell>
        </row>
        <row r="14853">
          <cell r="H14853" t="str">
            <v>3GOLDEN0.B16</v>
          </cell>
          <cell r="I14853" t="str">
            <v>SG3_AT-</v>
          </cell>
        </row>
        <row r="14854">
          <cell r="H14854" t="str">
            <v>3GOLDEN0.B15</v>
          </cell>
          <cell r="I14854" t="str">
            <v>SG3_AT+</v>
          </cell>
        </row>
        <row r="14855">
          <cell r="H14855" t="str">
            <v>3GOLDEN0.R1</v>
          </cell>
          <cell r="I14855" t="str">
            <v>SG3_DISB</v>
          </cell>
        </row>
        <row r="14856">
          <cell r="H14856" t="str">
            <v>3GOLDEN0.N15</v>
          </cell>
          <cell r="I14856" t="str">
            <v>SG3_FE_LED0</v>
          </cell>
        </row>
        <row r="14857">
          <cell r="H14857" t="str">
            <v>3GOLDEN0.P15</v>
          </cell>
          <cell r="I14857" t="str">
            <v>SG3_FE_LED1</v>
          </cell>
        </row>
        <row r="14858">
          <cell r="H14858" t="str">
            <v>3GOLDEN0.L1</v>
          </cell>
          <cell r="I14858" t="str">
            <v>SG3_GPIOA_0</v>
          </cell>
        </row>
        <row r="14859">
          <cell r="H14859" t="str">
            <v>3GOLDEN0.M1</v>
          </cell>
          <cell r="I14859" t="str">
            <v>SG3_GPIOA_1</v>
          </cell>
        </row>
        <row r="14860">
          <cell r="H14860" t="str">
            <v>3GOLDEN0.N1</v>
          </cell>
          <cell r="I14860" t="str">
            <v>SG3_GPIOA_2</v>
          </cell>
        </row>
        <row r="14861">
          <cell r="H14861" t="str">
            <v>3GOLDEN0.P1</v>
          </cell>
          <cell r="I14861" t="str">
            <v>SG3_GPIOA_3</v>
          </cell>
        </row>
        <row r="14862">
          <cell r="H14862" t="str">
            <v>3GOLDEN0.L2</v>
          </cell>
          <cell r="I14862" t="str">
            <v>SG3_GPIOB_0</v>
          </cell>
        </row>
        <row r="14863">
          <cell r="H14863" t="str">
            <v>3GOLDEN0.M2</v>
          </cell>
          <cell r="I14863" t="str">
            <v>SG3_GPIOB_1</v>
          </cell>
        </row>
        <row r="14864">
          <cell r="H14864" t="str">
            <v>3GOLDEN0.N2</v>
          </cell>
          <cell r="I14864" t="str">
            <v>SG3_GPIOB_2</v>
          </cell>
        </row>
        <row r="14865">
          <cell r="H14865" t="str">
            <v>3GOLDEN0.L4</v>
          </cell>
          <cell r="I14865" t="str">
            <v>SG3_GPIOC_0</v>
          </cell>
        </row>
        <row r="14866">
          <cell r="H14866" t="str">
            <v>3GOLDEN0.L5</v>
          </cell>
          <cell r="I14866" t="str">
            <v>SG3_GPIOC_1</v>
          </cell>
        </row>
        <row r="14867">
          <cell r="H14867" t="str">
            <v>3GOLDEN0.M4</v>
          </cell>
          <cell r="I14867" t="str">
            <v>SG3_GPIOC_2</v>
          </cell>
        </row>
        <row r="14868">
          <cell r="H14868" t="str">
            <v>3GOLDEN0.M5</v>
          </cell>
          <cell r="I14868" t="str">
            <v>SG3_GPIOC_3</v>
          </cell>
        </row>
        <row r="14869">
          <cell r="H14869" t="str">
            <v>3GOLDEN0.N4</v>
          </cell>
          <cell r="I14869" t="str">
            <v>SG3_GPIOC_4</v>
          </cell>
        </row>
        <row r="14870">
          <cell r="H14870" t="str">
            <v>3GOLDEN0.N5</v>
          </cell>
          <cell r="I14870" t="str">
            <v>SG3_GPIOC_5</v>
          </cell>
        </row>
        <row r="14871">
          <cell r="H14871" t="str">
            <v>3GOLDEN0.P4</v>
          </cell>
          <cell r="I14871" t="str">
            <v>SG3_GPIOD_0</v>
          </cell>
        </row>
        <row r="14872">
          <cell r="H14872" t="str">
            <v>3GOLDEN0.P5</v>
          </cell>
          <cell r="I14872" t="str">
            <v>SG3_GPIOD_1</v>
          </cell>
        </row>
        <row r="14873">
          <cell r="H14873" t="str">
            <v>3GOLDEN0.R9</v>
          </cell>
          <cell r="I14873" t="str">
            <v>SG3_GPIOD_2</v>
          </cell>
        </row>
        <row r="14874">
          <cell r="H14874" t="str">
            <v>3GOLDEN0.R7</v>
          </cell>
          <cell r="I14874" t="str">
            <v>SG3_GPIOE_0</v>
          </cell>
        </row>
        <row r="14875">
          <cell r="H14875" t="str">
            <v>3GOLDEN0.R8</v>
          </cell>
          <cell r="I14875" t="str">
            <v>SG3_GPIOE_1</v>
          </cell>
        </row>
        <row r="14876">
          <cell r="H14876" t="str">
            <v>3GOLDEN0.N7</v>
          </cell>
          <cell r="I14876" t="str">
            <v>SG3_GPIOE_2</v>
          </cell>
        </row>
        <row r="14877">
          <cell r="H14877" t="str">
            <v>3GOLDEN0.M7</v>
          </cell>
          <cell r="I14877" t="str">
            <v>SG3_GPIOE_3</v>
          </cell>
        </row>
        <row r="14878">
          <cell r="H14878" t="str">
            <v>3GOLDEN0.N8</v>
          </cell>
          <cell r="I14878" t="str">
            <v>SG3_GPIOE_4</v>
          </cell>
        </row>
        <row r="14879">
          <cell r="H14879" t="str">
            <v>3GOLDEN0.M8</v>
          </cell>
          <cell r="I14879" t="str">
            <v>SG3_GPIOF_0</v>
          </cell>
        </row>
        <row r="14880">
          <cell r="H14880" t="str">
            <v>3GOLDEN0.L8</v>
          </cell>
          <cell r="I14880" t="str">
            <v>SG3_GPIOF_1</v>
          </cell>
        </row>
        <row r="14881">
          <cell r="H14881" t="str">
            <v>3GOLDEN0.K8</v>
          </cell>
          <cell r="I14881" t="str">
            <v>SG3_GPIOF_2</v>
          </cell>
        </row>
        <row r="14882">
          <cell r="H14882" t="str">
            <v>3GOLDEN0.J8</v>
          </cell>
          <cell r="I14882" t="str">
            <v>SG3_GPIOF_3</v>
          </cell>
        </row>
        <row r="14883">
          <cell r="H14883" t="str">
            <v>3GOLDEN0.N9</v>
          </cell>
          <cell r="I14883" t="str">
            <v>SG3_GPIOF_4</v>
          </cell>
        </row>
        <row r="14884">
          <cell r="H14884" t="str">
            <v>3GOLDEN0.J4</v>
          </cell>
          <cell r="I14884" t="str">
            <v>SG3_INH</v>
          </cell>
        </row>
        <row r="14885">
          <cell r="H14885" t="str">
            <v>3GOLDEN0.H15</v>
          </cell>
          <cell r="I14885" t="str">
            <v>SG3_P0_LED</v>
          </cell>
        </row>
        <row r="14886">
          <cell r="H14886" t="str">
            <v>3GOLDEN0.J16</v>
          </cell>
          <cell r="I14886" t="str">
            <v>SG3_P1_LED</v>
          </cell>
        </row>
        <row r="14887">
          <cell r="H14887" t="str">
            <v>3GOLDEN0.J15</v>
          </cell>
          <cell r="I14887" t="str">
            <v>SG3_P2_LED</v>
          </cell>
        </row>
        <row r="14888">
          <cell r="H14888" t="str">
            <v>3GOLDEN0.K15</v>
          </cell>
          <cell r="I14888" t="str">
            <v>SG3_P3_LED</v>
          </cell>
        </row>
        <row r="14889">
          <cell r="H14889" t="str">
            <v>3GOLDEN0.L15</v>
          </cell>
          <cell r="I14889" t="str">
            <v>SG3_P5_LED</v>
          </cell>
        </row>
        <row r="14890">
          <cell r="H14890" t="str">
            <v>3GOLDEN0.M15</v>
          </cell>
          <cell r="I14890" t="str">
            <v>SG3_P6_LED</v>
          </cell>
        </row>
        <row r="14891">
          <cell r="H14891" t="str">
            <v>3GOLDEN0.T1</v>
          </cell>
          <cell r="I14891" t="str">
            <v>SG3_RESETB</v>
          </cell>
        </row>
        <row r="14892">
          <cell r="H14892" t="str">
            <v>3GOLDEN0.A10</v>
          </cell>
          <cell r="I14892" t="str">
            <v>SG3_RSET</v>
          </cell>
        </row>
        <row r="14893">
          <cell r="H14893" t="str">
            <v>3GOLDEN0.D11</v>
          </cell>
          <cell r="I14893" t="str">
            <v>SG3_RTT</v>
          </cell>
        </row>
        <row r="14894">
          <cell r="H14894" t="str">
            <v>3R24.1</v>
          </cell>
          <cell r="I14894" t="str">
            <v>SG3_INH</v>
          </cell>
        </row>
        <row r="14895">
          <cell r="H14895" t="str">
            <v>3R24.2</v>
          </cell>
          <cell r="I14895" t="str">
            <v>DGND</v>
          </cell>
        </row>
        <row r="14896">
          <cell r="H14896" t="str">
            <v>3R56.1</v>
          </cell>
          <cell r="I14896" t="str">
            <v>SG3_RTT</v>
          </cell>
        </row>
        <row r="14897">
          <cell r="H14897" t="str">
            <v>3R56.2</v>
          </cell>
          <cell r="I14897" t="str">
            <v>DGND</v>
          </cell>
        </row>
        <row r="14898">
          <cell r="H14898" t="str">
            <v>3R60.1</v>
          </cell>
          <cell r="I14898" t="str">
            <v>SG3_GPIOA_3</v>
          </cell>
        </row>
        <row r="14899">
          <cell r="H14899" t="str">
            <v>3R60.2</v>
          </cell>
          <cell r="I14899" t="str">
            <v>SG3_SRC_DVDD33</v>
          </cell>
        </row>
        <row r="14900">
          <cell r="H14900" t="str">
            <v>3R61.1</v>
          </cell>
          <cell r="I14900" t="str">
            <v>SG3_GPIOB_0</v>
          </cell>
        </row>
        <row r="14901">
          <cell r="H14901" t="str">
            <v>3R61.2</v>
          </cell>
          <cell r="I14901" t="str">
            <v>SG3_SRC_DVDD33</v>
          </cell>
        </row>
        <row r="14902">
          <cell r="H14902" t="str">
            <v>3R62.1</v>
          </cell>
          <cell r="I14902" t="str">
            <v>SG3_GPIOB_1</v>
          </cell>
        </row>
        <row r="14903">
          <cell r="H14903" t="str">
            <v>3R62.2</v>
          </cell>
          <cell r="I14903" t="str">
            <v>DGND</v>
          </cell>
        </row>
        <row r="14904">
          <cell r="H14904" t="str">
            <v>3R63.1</v>
          </cell>
          <cell r="I14904" t="str">
            <v>SG3_GPIOC_0</v>
          </cell>
        </row>
        <row r="14905">
          <cell r="H14905" t="str">
            <v>3R63.2</v>
          </cell>
          <cell r="I14905" t="str">
            <v>SG3_SRC_DVDD33</v>
          </cell>
        </row>
        <row r="14906">
          <cell r="H14906" t="str">
            <v>3R64.1</v>
          </cell>
          <cell r="I14906" t="str">
            <v>SG3_GPIOC_1</v>
          </cell>
        </row>
        <row r="14907">
          <cell r="H14907" t="str">
            <v>3R64.2</v>
          </cell>
          <cell r="I14907" t="str">
            <v>SG3_SRC_DVDD33</v>
          </cell>
        </row>
        <row r="14908">
          <cell r="H14908" t="str">
            <v>3R66.1</v>
          </cell>
          <cell r="I14908" t="str">
            <v>SG3_GPIOC_2</v>
          </cell>
        </row>
        <row r="14909">
          <cell r="H14909" t="str">
            <v>3R66.2</v>
          </cell>
          <cell r="I14909" t="str">
            <v>SG3_SRC_DVDD33</v>
          </cell>
        </row>
        <row r="14910">
          <cell r="H14910" t="str">
            <v>3R67.1</v>
          </cell>
          <cell r="I14910" t="str">
            <v>SG3_GPIOC_4</v>
          </cell>
        </row>
        <row r="14911">
          <cell r="H14911" t="str">
            <v>3R67.2</v>
          </cell>
          <cell r="I14911" t="str">
            <v>SG3_SRC_DVDD33</v>
          </cell>
        </row>
        <row r="14912">
          <cell r="H14912" t="str">
            <v>3R68.1</v>
          </cell>
          <cell r="I14912" t="str">
            <v>SG3_GPIOC_3</v>
          </cell>
        </row>
        <row r="14913">
          <cell r="H14913" t="str">
            <v>3R68.2</v>
          </cell>
          <cell r="I14913" t="str">
            <v>SG3_SRC_DVDD33</v>
          </cell>
        </row>
        <row r="14914">
          <cell r="H14914" t="str">
            <v>3R69.1</v>
          </cell>
          <cell r="I14914" t="str">
            <v>SG3_RSET</v>
          </cell>
        </row>
        <row r="14915">
          <cell r="H14915" t="str">
            <v>3R69.2</v>
          </cell>
          <cell r="I14915" t="str">
            <v>DGND</v>
          </cell>
        </row>
        <row r="14916">
          <cell r="H14916" t="str">
            <v>3R70.1</v>
          </cell>
          <cell r="I14916" t="str">
            <v>SG3_RESETB</v>
          </cell>
        </row>
        <row r="14917">
          <cell r="H14917" t="str">
            <v>3R70.2</v>
          </cell>
          <cell r="I14917" t="str">
            <v>SG3_SRC_DVDD33</v>
          </cell>
        </row>
        <row r="14918">
          <cell r="H14918" t="str">
            <v>3R71.1</v>
          </cell>
          <cell r="I14918" t="str">
            <v>SG3_DISB</v>
          </cell>
        </row>
        <row r="14919">
          <cell r="H14919" t="str">
            <v>3R71.2</v>
          </cell>
          <cell r="I14919" t="str">
            <v>SG3_SRC_DVDD33</v>
          </cell>
        </row>
        <row r="14920">
          <cell r="H14920" t="str">
            <v>3R263.1</v>
          </cell>
          <cell r="I14920" t="str">
            <v>SG3_GPIOB_1</v>
          </cell>
        </row>
        <row r="14921">
          <cell r="H14921" t="str">
            <v>3R263.2</v>
          </cell>
          <cell r="I14921" t="str">
            <v>SG3_SRC_DVDD33</v>
          </cell>
        </row>
        <row r="14922">
          <cell r="H14922" t="str">
            <v>3R264.1</v>
          </cell>
          <cell r="I14922" t="str">
            <v>SG3_GPIOB_0</v>
          </cell>
        </row>
        <row r="14923">
          <cell r="H14923" t="str">
            <v>3R264.2</v>
          </cell>
          <cell r="I14923" t="str">
            <v>DGND</v>
          </cell>
        </row>
        <row r="14924">
          <cell r="H14924" t="str">
            <v>3R347.1</v>
          </cell>
          <cell r="I14924" t="str">
            <v>SG3_GPIOA_2</v>
          </cell>
        </row>
        <row r="14925">
          <cell r="H14925" t="str">
            <v>3R347.2</v>
          </cell>
          <cell r="I14925" t="str">
            <v>S3_DS_HSD998</v>
          </cell>
        </row>
        <row r="14926">
          <cell r="H14926" t="str">
            <v>3R348.1</v>
          </cell>
          <cell r="I14926" t="str">
            <v>SG3_GPIOA_1</v>
          </cell>
        </row>
        <row r="14927">
          <cell r="H14927" t="str">
            <v>3R348.2</v>
          </cell>
          <cell r="I14927" t="str">
            <v>S3_HSD999</v>
          </cell>
        </row>
        <row r="14928">
          <cell r="H14928" t="str">
            <v>3R350.1</v>
          </cell>
          <cell r="I14928" t="str">
            <v>SG3_SRC_DVDD33</v>
          </cell>
        </row>
        <row r="14929">
          <cell r="H14929" t="str">
            <v>3R350.2</v>
          </cell>
          <cell r="I14929" t="str">
            <v>S3_DS_HSD998</v>
          </cell>
        </row>
        <row r="14930">
          <cell r="H14930" t="str">
            <v>3R351.1</v>
          </cell>
          <cell r="I14930" t="str">
            <v>S3_HSD999</v>
          </cell>
        </row>
        <row r="14931">
          <cell r="H14931" t="str">
            <v>3R351.2</v>
          </cell>
          <cell r="I14931" t="str">
            <v>SG3_SRC_DVDD33</v>
          </cell>
        </row>
        <row r="14932">
          <cell r="H14932" t="str">
            <v>3R552.1</v>
          </cell>
          <cell r="I14932" t="str">
            <v>DGND</v>
          </cell>
        </row>
        <row r="14933">
          <cell r="H14933" t="str">
            <v>3R552.2</v>
          </cell>
          <cell r="I14933" t="str">
            <v>SG3_GPIOA_3</v>
          </cell>
        </row>
        <row r="14934">
          <cell r="H14934" t="str">
            <v>3R553.1</v>
          </cell>
          <cell r="I14934" t="str">
            <v>SG3_GPIOB_2</v>
          </cell>
        </row>
        <row r="14935">
          <cell r="H14935" t="str">
            <v>3R553.2</v>
          </cell>
          <cell r="I14935">
            <v>0</v>
          </cell>
        </row>
        <row r="14936">
          <cell r="H14936" t="str">
            <v>3R554.1</v>
          </cell>
          <cell r="I14936" t="str">
            <v>SG3_GPIOC_5</v>
          </cell>
        </row>
        <row r="14937">
          <cell r="H14937" t="str">
            <v>3R554.2</v>
          </cell>
          <cell r="I14937" t="str">
            <v>SG3_SRC_DVDD33</v>
          </cell>
        </row>
        <row r="14938">
          <cell r="H14938" t="str">
            <v>3R555.1</v>
          </cell>
          <cell r="I14938" t="str">
            <v>SG3_GPIOD_0</v>
          </cell>
        </row>
        <row r="14939">
          <cell r="H14939" t="str">
            <v>3R555.2</v>
          </cell>
          <cell r="I14939">
            <v>0</v>
          </cell>
        </row>
        <row r="14940">
          <cell r="H14940" t="str">
            <v>3R556.1</v>
          </cell>
          <cell r="I14940" t="str">
            <v>SG3_GPIOD_1</v>
          </cell>
        </row>
        <row r="14941">
          <cell r="H14941" t="str">
            <v>3R556.2</v>
          </cell>
          <cell r="I14941">
            <v>0</v>
          </cell>
        </row>
        <row r="14942">
          <cell r="H14942" t="str">
            <v>3R557.1</v>
          </cell>
          <cell r="I14942" t="str">
            <v>SG3_GPIOD_2</v>
          </cell>
        </row>
        <row r="14943">
          <cell r="H14943" t="str">
            <v>3R557.2</v>
          </cell>
          <cell r="I14943">
            <v>0</v>
          </cell>
        </row>
        <row r="14944">
          <cell r="H14944" t="str">
            <v>3R558.1</v>
          </cell>
          <cell r="I14944" t="str">
            <v>SG3_GPIOE_0</v>
          </cell>
        </row>
        <row r="14945">
          <cell r="H14945" t="str">
            <v>3R558.2</v>
          </cell>
          <cell r="I14945">
            <v>0</v>
          </cell>
        </row>
        <row r="14946">
          <cell r="H14946" t="str">
            <v>3R559.1</v>
          </cell>
          <cell r="I14946" t="str">
            <v>SG3_GPIOE_1</v>
          </cell>
        </row>
        <row r="14947">
          <cell r="H14947" t="str">
            <v>3R559.2</v>
          </cell>
          <cell r="I14947">
            <v>0</v>
          </cell>
        </row>
        <row r="14948">
          <cell r="H14948" t="str">
            <v>3R560.1</v>
          </cell>
          <cell r="I14948" t="str">
            <v>SG3_GPIOE_2</v>
          </cell>
        </row>
        <row r="14949">
          <cell r="H14949" t="str">
            <v>3R560.2</v>
          </cell>
          <cell r="I14949">
            <v>0</v>
          </cell>
        </row>
        <row r="14950">
          <cell r="H14950" t="str">
            <v>3R561.1</v>
          </cell>
          <cell r="I14950" t="str">
            <v>SG3_GPIOE_3</v>
          </cell>
        </row>
        <row r="14951">
          <cell r="H14951" t="str">
            <v>3R561.2</v>
          </cell>
          <cell r="I14951">
            <v>0</v>
          </cell>
        </row>
        <row r="14952">
          <cell r="H14952" t="str">
            <v>3R562.1</v>
          </cell>
          <cell r="I14952" t="str">
            <v>SG3_GPIOE_4</v>
          </cell>
        </row>
        <row r="14953">
          <cell r="H14953" t="str">
            <v>3R562.2</v>
          </cell>
          <cell r="I14953">
            <v>0</v>
          </cell>
        </row>
        <row r="14954">
          <cell r="H14954" t="str">
            <v>3R563.1</v>
          </cell>
          <cell r="I14954" t="str">
            <v>SG3_GPIOF_0</v>
          </cell>
        </row>
        <row r="14955">
          <cell r="H14955" t="str">
            <v>3R563.2</v>
          </cell>
          <cell r="I14955" t="str">
            <v>SG3_SRC_DVDD33</v>
          </cell>
        </row>
        <row r="14956">
          <cell r="H14956" t="str">
            <v>3R564.1</v>
          </cell>
          <cell r="I14956" t="str">
            <v>SG3_GPIOF_1</v>
          </cell>
        </row>
        <row r="14957">
          <cell r="H14957" t="str">
            <v>3R564.2</v>
          </cell>
          <cell r="I14957" t="str">
            <v>SG3_SRC_DVDD33</v>
          </cell>
        </row>
        <row r="14958">
          <cell r="H14958" t="str">
            <v>3R565.1</v>
          </cell>
          <cell r="I14958" t="str">
            <v>SG3_GPIOF_2</v>
          </cell>
        </row>
        <row r="14959">
          <cell r="H14959" t="str">
            <v>3R565.2</v>
          </cell>
          <cell r="I14959" t="str">
            <v>SG3_SRC_DVDD33</v>
          </cell>
        </row>
        <row r="14960">
          <cell r="H14960" t="str">
            <v>3R566.1</v>
          </cell>
          <cell r="I14960" t="str">
            <v>SG3_GPIOF_3</v>
          </cell>
        </row>
        <row r="14961">
          <cell r="H14961" t="str">
            <v>3R566.2</v>
          </cell>
          <cell r="I14961" t="str">
            <v>SG3_SRC_DVDD33</v>
          </cell>
        </row>
        <row r="14962">
          <cell r="H14962" t="str">
            <v>3R567.1</v>
          </cell>
          <cell r="I14962" t="str">
            <v>SG3_GPIOF_4</v>
          </cell>
        </row>
        <row r="14963">
          <cell r="H14963" t="str">
            <v>3R567.2</v>
          </cell>
          <cell r="I14963">
            <v>0</v>
          </cell>
        </row>
        <row r="14964">
          <cell r="H14964" t="str">
            <v>3R568.1</v>
          </cell>
          <cell r="I14964" t="str">
            <v>SG3_GPIOC_0</v>
          </cell>
        </row>
        <row r="14965">
          <cell r="H14965" t="str">
            <v>3R568.2</v>
          </cell>
          <cell r="I14965" t="str">
            <v>DGND</v>
          </cell>
        </row>
        <row r="14966">
          <cell r="H14966" t="str">
            <v>3R569.1</v>
          </cell>
          <cell r="I14966" t="str">
            <v>SG3_GPIOC_1</v>
          </cell>
        </row>
        <row r="14967">
          <cell r="H14967" t="str">
            <v>3R569.2</v>
          </cell>
          <cell r="I14967" t="str">
            <v>DGND</v>
          </cell>
        </row>
        <row r="14968">
          <cell r="H14968" t="str">
            <v>3R570.1</v>
          </cell>
          <cell r="I14968" t="str">
            <v>SG3_GPIOC_2</v>
          </cell>
        </row>
        <row r="14969">
          <cell r="H14969" t="str">
            <v>3R570.2</v>
          </cell>
          <cell r="I14969" t="str">
            <v>DGND</v>
          </cell>
        </row>
        <row r="14970">
          <cell r="H14970" t="str">
            <v>3R571.1</v>
          </cell>
          <cell r="I14970" t="str">
            <v>SG3_GPIOC_3</v>
          </cell>
        </row>
        <row r="14971">
          <cell r="H14971" t="str">
            <v>3R571.2</v>
          </cell>
          <cell r="I14971" t="str">
            <v>DGND</v>
          </cell>
        </row>
        <row r="14972">
          <cell r="H14972" t="str">
            <v>3R572.1</v>
          </cell>
          <cell r="I14972" t="str">
            <v>SG3_GPIOC_4</v>
          </cell>
        </row>
        <row r="14973">
          <cell r="H14973" t="str">
            <v>3R572.2</v>
          </cell>
          <cell r="I14973" t="str">
            <v>DGND</v>
          </cell>
        </row>
        <row r="14974">
          <cell r="H14974" t="str">
            <v>3R573.1</v>
          </cell>
          <cell r="I14974" t="str">
            <v>SG3_GPIOC_5</v>
          </cell>
        </row>
        <row r="14975">
          <cell r="H14975" t="str">
            <v>3R573.2</v>
          </cell>
          <cell r="I14975" t="str">
            <v>DGND</v>
          </cell>
        </row>
        <row r="14976">
          <cell r="H14976" t="str">
            <v>3R574.1</v>
          </cell>
          <cell r="I14976" t="str">
            <v>SG3_GPIOF_3</v>
          </cell>
        </row>
        <row r="14977">
          <cell r="H14977" t="str">
            <v>3R574.2</v>
          </cell>
          <cell r="I14977" t="str">
            <v>DGND</v>
          </cell>
        </row>
        <row r="14978">
          <cell r="H14978" t="str">
            <v>3R575.1</v>
          </cell>
          <cell r="I14978" t="str">
            <v>SG3_GPIOF_2</v>
          </cell>
        </row>
        <row r="14979">
          <cell r="H14979" t="str">
            <v>3R575.2</v>
          </cell>
          <cell r="I14979" t="str">
            <v>DGND</v>
          </cell>
        </row>
        <row r="14980">
          <cell r="H14980" t="str">
            <v>3R576.1</v>
          </cell>
          <cell r="I14980" t="str">
            <v>SG3_GPIOF_1</v>
          </cell>
        </row>
        <row r="14981">
          <cell r="H14981" t="str">
            <v>3R576.2</v>
          </cell>
          <cell r="I14981" t="str">
            <v>DGND</v>
          </cell>
        </row>
        <row r="14982">
          <cell r="H14982" t="str">
            <v>3R577.1</v>
          </cell>
          <cell r="I14982" t="str">
            <v>SG3_GPIOF_0</v>
          </cell>
        </row>
        <row r="14983">
          <cell r="H14983" t="str">
            <v>3R577.2</v>
          </cell>
          <cell r="I14983" t="str">
            <v>DGND</v>
          </cell>
        </row>
        <row r="14984">
          <cell r="H14984" t="str">
            <v>3R578.1</v>
          </cell>
          <cell r="I14984" t="str">
            <v>SG3_AT-</v>
          </cell>
        </row>
        <row r="14985">
          <cell r="H14985" t="str">
            <v>3R578.2</v>
          </cell>
          <cell r="I14985">
            <v>0</v>
          </cell>
        </row>
        <row r="14986">
          <cell r="H14986" t="str">
            <v>3R579.1</v>
          </cell>
          <cell r="I14986" t="str">
            <v>SG3_AT+</v>
          </cell>
        </row>
        <row r="14987">
          <cell r="H14987" t="str">
            <v>3R579.2</v>
          </cell>
          <cell r="I14987">
            <v>0</v>
          </cell>
        </row>
        <row r="14988">
          <cell r="H14988" t="str">
            <v>3R584.1</v>
          </cell>
          <cell r="I14988" t="str">
            <v>SG3_RESETB</v>
          </cell>
        </row>
        <row r="14989">
          <cell r="H14989" t="str">
            <v>3R584.2</v>
          </cell>
          <cell r="I14989" t="str">
            <v>SC_HSD070</v>
          </cell>
        </row>
        <row r="14990">
          <cell r="H14990" t="str">
            <v>SG3_FE_LED0.1</v>
          </cell>
          <cell r="I14990" t="str">
            <v>SG3_FE_LED0</v>
          </cell>
        </row>
        <row r="14991">
          <cell r="H14991" t="str">
            <v>SG3_FE_LED1.1</v>
          </cell>
          <cell r="I14991" t="str">
            <v>SG3_FE_LED1</v>
          </cell>
        </row>
        <row r="14992">
          <cell r="H14992" t="str">
            <v>SG3_GPIOA1_2.1</v>
          </cell>
          <cell r="I14992" t="str">
            <v>SG3_GPIOA_1</v>
          </cell>
        </row>
        <row r="14993">
          <cell r="H14993" t="str">
            <v>SG3_GPIOA1_2.2</v>
          </cell>
          <cell r="I14993" t="str">
            <v>DGND</v>
          </cell>
        </row>
        <row r="14994">
          <cell r="H14994" t="str">
            <v>SG3_GPIOA1_2.3</v>
          </cell>
          <cell r="I14994" t="str">
            <v>SG3_GPIOA_2</v>
          </cell>
        </row>
        <row r="14995">
          <cell r="H14995" t="str">
            <v>SG3_GPIOA1_2.4</v>
          </cell>
          <cell r="I14995" t="str">
            <v>DGND</v>
          </cell>
        </row>
        <row r="14996">
          <cell r="H14996" t="str">
            <v>SG3_GPIOA3.1</v>
          </cell>
          <cell r="I14996" t="str">
            <v>SG3_GPIOA_3</v>
          </cell>
        </row>
        <row r="14997">
          <cell r="H14997" t="str">
            <v>SG3_GPIOA_0.1</v>
          </cell>
          <cell r="I14997" t="str">
            <v>SG3_GPIOA_0</v>
          </cell>
        </row>
        <row r="14998">
          <cell r="H14998" t="str">
            <v>SG3_INH.1</v>
          </cell>
          <cell r="I14998" t="str">
            <v>SG3_INH</v>
          </cell>
        </row>
        <row r="14999">
          <cell r="H14999" t="str">
            <v>SG3_P0_LED.1</v>
          </cell>
          <cell r="I14999" t="str">
            <v>SG3_P0_LED</v>
          </cell>
        </row>
        <row r="15000">
          <cell r="H15000" t="str">
            <v>SG3_P1_LED.1</v>
          </cell>
          <cell r="I15000" t="str">
            <v>SG3_P1_LED</v>
          </cell>
        </row>
        <row r="15001">
          <cell r="H15001" t="str">
            <v>SG3_P2_LED.1</v>
          </cell>
          <cell r="I15001" t="str">
            <v>SG3_P2_LED</v>
          </cell>
        </row>
        <row r="15002">
          <cell r="H15002" t="str">
            <v>SG3_P3_LED.1</v>
          </cell>
          <cell r="I15002" t="str">
            <v>SG3_P3_LED</v>
          </cell>
        </row>
        <row r="15003">
          <cell r="H15003" t="str">
            <v>SG3_P5_LED.1</v>
          </cell>
          <cell r="I15003" t="str">
            <v>SG3_P5_LED</v>
          </cell>
        </row>
        <row r="15004">
          <cell r="H15004" t="str">
            <v>SG3_P6_LED.1</v>
          </cell>
          <cell r="I15004" t="str">
            <v>SG3_P6_LED</v>
          </cell>
        </row>
        <row r="15005">
          <cell r="H15005" t="str">
            <v>3BD15.1</v>
          </cell>
          <cell r="I15005" t="str">
            <v>MGND</v>
          </cell>
        </row>
        <row r="15006">
          <cell r="H15006" t="str">
            <v>3BD15.2</v>
          </cell>
          <cell r="I15006" t="str">
            <v>DGND</v>
          </cell>
        </row>
        <row r="15007">
          <cell r="H15007" t="str">
            <v>3BD16.1</v>
          </cell>
          <cell r="I15007" t="str">
            <v>MGND</v>
          </cell>
        </row>
        <row r="15008">
          <cell r="H15008" t="str">
            <v>3BD16.2</v>
          </cell>
          <cell r="I15008" t="str">
            <v>DGND</v>
          </cell>
        </row>
        <row r="15009">
          <cell r="H15009" t="str">
            <v>3BD17.1</v>
          </cell>
          <cell r="I15009" t="str">
            <v>DGND</v>
          </cell>
        </row>
        <row r="15010">
          <cell r="H15010" t="str">
            <v>3BD17.2</v>
          </cell>
          <cell r="I15010" t="str">
            <v>MGND</v>
          </cell>
        </row>
        <row r="15011">
          <cell r="H15011" t="str">
            <v>3BD18.1</v>
          </cell>
          <cell r="I15011" t="str">
            <v>DGND</v>
          </cell>
        </row>
        <row r="15012">
          <cell r="H15012" t="str">
            <v>3BD18.2</v>
          </cell>
          <cell r="I15012" t="str">
            <v>MGND</v>
          </cell>
        </row>
        <row r="15013">
          <cell r="H15013" t="str">
            <v>3C168.1</v>
          </cell>
          <cell r="I15013" t="str">
            <v>DGND</v>
          </cell>
        </row>
        <row r="15014">
          <cell r="H15014" t="str">
            <v>3C168.2</v>
          </cell>
          <cell r="I15014" t="str">
            <v>S3_1_CKXTAL2</v>
          </cell>
        </row>
        <row r="15015">
          <cell r="H15015" t="str">
            <v>3C169.1</v>
          </cell>
          <cell r="I15015" t="str">
            <v>DGND</v>
          </cell>
        </row>
        <row r="15016">
          <cell r="H15016" t="str">
            <v>3C169.2</v>
          </cell>
          <cell r="I15016" t="str">
            <v>S3_1_CKXTAL1</v>
          </cell>
        </row>
        <row r="15017">
          <cell r="H15017" t="str">
            <v>3C170.1</v>
          </cell>
          <cell r="I15017" t="str">
            <v>SC_FLASH_3V3</v>
          </cell>
        </row>
        <row r="15018">
          <cell r="H15018" t="str">
            <v>3C170.2</v>
          </cell>
          <cell r="I15018" t="str">
            <v>DGND</v>
          </cell>
        </row>
        <row r="15019">
          <cell r="H15019" t="str">
            <v>3CD168.1</v>
          </cell>
          <cell r="I15019" t="str">
            <v>S3_VO09</v>
          </cell>
        </row>
        <row r="15020">
          <cell r="H15020" t="str">
            <v>3CD168.2</v>
          </cell>
          <cell r="I15020" t="str">
            <v>DGND</v>
          </cell>
        </row>
        <row r="15021">
          <cell r="H15021" t="str">
            <v>3CMOS1.5</v>
          </cell>
          <cell r="I15021" t="str">
            <v>S3_1_VSENSE</v>
          </cell>
        </row>
        <row r="15022">
          <cell r="H15022" t="str">
            <v>3CMOS1.6</v>
          </cell>
          <cell r="I15022" t="str">
            <v>S3_1_VSENSE</v>
          </cell>
        </row>
        <row r="15023">
          <cell r="H15023" t="str">
            <v>3CMOS1.10</v>
          </cell>
          <cell r="I15023" t="str">
            <v>S3_1_VSENSE</v>
          </cell>
        </row>
        <row r="15024">
          <cell r="H15024" t="str">
            <v>3CMOS1.4</v>
          </cell>
          <cell r="I15024" t="str">
            <v>S3_1_PGATE</v>
          </cell>
        </row>
        <row r="15025">
          <cell r="H15025" t="str">
            <v>3CMOS1.3</v>
          </cell>
          <cell r="I15025" t="str">
            <v>S3_AVDD33_MOSFET</v>
          </cell>
        </row>
        <row r="15026">
          <cell r="H15026" t="str">
            <v>3CMOS1.7</v>
          </cell>
          <cell r="I15026" t="str">
            <v>S3_1_VSENSE</v>
          </cell>
        </row>
        <row r="15027">
          <cell r="H15027" t="str">
            <v>3CMOS1.8</v>
          </cell>
          <cell r="I15027" t="str">
            <v>S3_1_VSENSE</v>
          </cell>
        </row>
        <row r="15028">
          <cell r="H15028" t="str">
            <v>3CMOS1.9</v>
          </cell>
          <cell r="I15028" t="str">
            <v>S3_1_VSENSE</v>
          </cell>
        </row>
        <row r="15029">
          <cell r="H15029" t="str">
            <v>3CMOS1.2</v>
          </cell>
          <cell r="I15029" t="str">
            <v>S3_1_NGATE</v>
          </cell>
        </row>
        <row r="15030">
          <cell r="H15030" t="str">
            <v>3CMOS1.1</v>
          </cell>
          <cell r="I15030" t="str">
            <v>MGND</v>
          </cell>
        </row>
        <row r="15031">
          <cell r="H15031" t="str">
            <v>3K11.1</v>
          </cell>
          <cell r="I15031" t="str">
            <v>VP12</v>
          </cell>
        </row>
        <row r="15032">
          <cell r="H15032" t="str">
            <v>3K11.4</v>
          </cell>
          <cell r="I15032" t="str">
            <v>S3_PGATE</v>
          </cell>
        </row>
        <row r="15033">
          <cell r="H15033" t="str">
            <v>3K11.9</v>
          </cell>
          <cell r="I15033" t="str">
            <v>S3_NGATE</v>
          </cell>
        </row>
        <row r="15034">
          <cell r="H15034" t="str">
            <v>3K11.12</v>
          </cell>
          <cell r="I15034" t="str">
            <v>S3_K11</v>
          </cell>
        </row>
        <row r="15035">
          <cell r="H15035" t="str">
            <v>3K11.3</v>
          </cell>
          <cell r="I15035" t="str">
            <v>S3_HSD286</v>
          </cell>
        </row>
        <row r="15036">
          <cell r="H15036" t="str">
            <v>3K11.10</v>
          </cell>
          <cell r="I15036" t="str">
            <v>S3_HSD287</v>
          </cell>
        </row>
        <row r="15037">
          <cell r="H15037" t="str">
            <v>3K11.5</v>
          </cell>
          <cell r="I15037" t="str">
            <v>S3_1_PGATE</v>
          </cell>
        </row>
        <row r="15038">
          <cell r="H15038" t="str">
            <v>3K11.8</v>
          </cell>
          <cell r="I15038" t="str">
            <v>S3_1_NGATE</v>
          </cell>
        </row>
        <row r="15039">
          <cell r="H15039" t="str">
            <v>3K34.10</v>
          </cell>
          <cell r="I15039" t="str">
            <v>S3_CKXTAL1</v>
          </cell>
        </row>
        <row r="15040">
          <cell r="H15040" t="str">
            <v>3K34.6</v>
          </cell>
          <cell r="I15040" t="str">
            <v>S3_CKXTAL2</v>
          </cell>
        </row>
        <row r="15041">
          <cell r="H15041" t="str">
            <v>3K34.3</v>
          </cell>
          <cell r="I15041" t="str">
            <v>DGND</v>
          </cell>
        </row>
        <row r="15042">
          <cell r="H15042" t="str">
            <v>3K34.2</v>
          </cell>
          <cell r="I15042" t="str">
            <v>S3_1_CKXTAL1</v>
          </cell>
        </row>
        <row r="15043">
          <cell r="H15043" t="str">
            <v>3K34.9</v>
          </cell>
          <cell r="I15043" t="str">
            <v>S3_2_CKXTAL1</v>
          </cell>
        </row>
        <row r="15044">
          <cell r="H15044" t="str">
            <v>3K34.4</v>
          </cell>
          <cell r="I15044" t="str">
            <v>S3_1_CKXTAL2</v>
          </cell>
        </row>
        <row r="15045">
          <cell r="H15045" t="str">
            <v>3K34.7</v>
          </cell>
          <cell r="I15045" t="str">
            <v>S3_2_CKXTAL2</v>
          </cell>
        </row>
        <row r="15046">
          <cell r="H15046" t="str">
            <v>3K34.1</v>
          </cell>
          <cell r="I15046" t="str">
            <v>S3_K34</v>
          </cell>
        </row>
        <row r="15047">
          <cell r="H15047" t="str">
            <v>3K34.5</v>
          </cell>
          <cell r="I15047" t="str">
            <v>S3_K34</v>
          </cell>
        </row>
        <row r="15048">
          <cell r="H15048" t="str">
            <v>3K34.8</v>
          </cell>
          <cell r="I15048" t="str">
            <v>VP5</v>
          </cell>
        </row>
        <row r="15049">
          <cell r="H15049" t="str">
            <v>3K39.10</v>
          </cell>
          <cell r="I15049" t="str">
            <v>S3_R_SPI_CSB</v>
          </cell>
        </row>
        <row r="15050">
          <cell r="H15050" t="str">
            <v>3K39.6</v>
          </cell>
          <cell r="I15050" t="str">
            <v>S3_R_SPI_SO</v>
          </cell>
        </row>
        <row r="15051">
          <cell r="H15051" t="str">
            <v>3K39.3</v>
          </cell>
          <cell r="I15051" t="str">
            <v>DGND</v>
          </cell>
        </row>
        <row r="15052">
          <cell r="H15052" t="str">
            <v>3K39.2</v>
          </cell>
          <cell r="I15052" t="str">
            <v>S3_SCANB_HSD136</v>
          </cell>
        </row>
        <row r="15053">
          <cell r="H15053" t="str">
            <v>3K39.9</v>
          </cell>
          <cell r="I15053" t="str">
            <v>S3_SPI_CSB_1</v>
          </cell>
        </row>
        <row r="15054">
          <cell r="H15054" t="str">
            <v>3K39.4</v>
          </cell>
          <cell r="I15054" t="str">
            <v>S3_SCANB_HSD109</v>
          </cell>
        </row>
        <row r="15055">
          <cell r="H15055" t="str">
            <v>3K39.7</v>
          </cell>
          <cell r="I15055" t="str">
            <v>S3_SPI_SO_1</v>
          </cell>
        </row>
        <row r="15056">
          <cell r="H15056" t="str">
            <v>3K39.1</v>
          </cell>
          <cell r="I15056" t="str">
            <v>S3_K39</v>
          </cell>
        </row>
        <row r="15057">
          <cell r="H15057" t="str">
            <v>3K39.5</v>
          </cell>
          <cell r="I15057" t="str">
            <v>S3_K39</v>
          </cell>
        </row>
        <row r="15058">
          <cell r="H15058" t="str">
            <v>3K39.8</v>
          </cell>
          <cell r="I15058" t="str">
            <v>VP5</v>
          </cell>
        </row>
        <row r="15059">
          <cell r="H15059" t="str">
            <v>3K40.10</v>
          </cell>
          <cell r="I15059" t="str">
            <v>S3_R_SPI_SCK</v>
          </cell>
        </row>
        <row r="15060">
          <cell r="H15060" t="str">
            <v>3K40.6</v>
          </cell>
          <cell r="I15060" t="str">
            <v>S3_R_SPI_SI</v>
          </cell>
        </row>
        <row r="15061">
          <cell r="H15061" t="str">
            <v>3K40.3</v>
          </cell>
          <cell r="I15061" t="str">
            <v>DGND</v>
          </cell>
        </row>
        <row r="15062">
          <cell r="H15062" t="str">
            <v>3K40.2</v>
          </cell>
          <cell r="I15062" t="str">
            <v>S3_SCANB_HSD134</v>
          </cell>
        </row>
        <row r="15063">
          <cell r="H15063" t="str">
            <v>3K40.9</v>
          </cell>
          <cell r="I15063" t="str">
            <v>S3_SPI_SCK_1</v>
          </cell>
        </row>
        <row r="15064">
          <cell r="H15064" t="str">
            <v>3K40.4</v>
          </cell>
          <cell r="I15064" t="str">
            <v>S3_SCANB_HSD133</v>
          </cell>
        </row>
        <row r="15065">
          <cell r="H15065" t="str">
            <v>3K40.7</v>
          </cell>
          <cell r="I15065" t="str">
            <v>S3_SPI_SI_1</v>
          </cell>
        </row>
        <row r="15066">
          <cell r="H15066" t="str">
            <v>3K40.1</v>
          </cell>
          <cell r="I15066" t="str">
            <v>S3_K40</v>
          </cell>
        </row>
        <row r="15067">
          <cell r="H15067" t="str">
            <v>3K40.5</v>
          </cell>
          <cell r="I15067" t="str">
            <v>S3_K40</v>
          </cell>
        </row>
        <row r="15068">
          <cell r="H15068" t="str">
            <v>3K40.8</v>
          </cell>
          <cell r="I15068" t="str">
            <v>VP5</v>
          </cell>
        </row>
        <row r="15069">
          <cell r="H15069" t="str">
            <v>3K42.10</v>
          </cell>
          <cell r="I15069" t="str">
            <v>S3_R_WP</v>
          </cell>
        </row>
        <row r="15070">
          <cell r="H15070" t="str">
            <v>3K42.6</v>
          </cell>
          <cell r="I15070" t="str">
            <v>S3_R_HOLD</v>
          </cell>
        </row>
        <row r="15071">
          <cell r="H15071" t="str">
            <v>3K42.3</v>
          </cell>
          <cell r="I15071" t="str">
            <v>DGND</v>
          </cell>
        </row>
        <row r="15072">
          <cell r="H15072" t="str">
            <v>3K42.2</v>
          </cell>
          <cell r="I15072" t="str">
            <v>S3_SCANB_HSD284</v>
          </cell>
        </row>
        <row r="15073">
          <cell r="H15073" t="str">
            <v>3K42.9</v>
          </cell>
          <cell r="I15073" t="str">
            <v>S3_WP_1</v>
          </cell>
        </row>
        <row r="15074">
          <cell r="H15074" t="str">
            <v>3K42.4</v>
          </cell>
          <cell r="I15074" t="str">
            <v>S3_SCANB_HSD285</v>
          </cell>
        </row>
        <row r="15075">
          <cell r="H15075" t="str">
            <v>3K42.7</v>
          </cell>
          <cell r="I15075" t="str">
            <v>S3_HOLD_1</v>
          </cell>
        </row>
        <row r="15076">
          <cell r="H15076" t="str">
            <v>3K42.1</v>
          </cell>
          <cell r="I15076" t="str">
            <v>S3_K42</v>
          </cell>
        </row>
        <row r="15077">
          <cell r="H15077" t="str">
            <v>3K42.5</v>
          </cell>
          <cell r="I15077" t="str">
            <v>S3_K42</v>
          </cell>
        </row>
        <row r="15078">
          <cell r="H15078" t="str">
            <v>3K42.8</v>
          </cell>
          <cell r="I15078" t="str">
            <v>VP5</v>
          </cell>
        </row>
        <row r="15079">
          <cell r="H15079" t="str">
            <v>3K55.10</v>
          </cell>
          <cell r="I15079" t="str">
            <v>S3_2_CKXTAL1</v>
          </cell>
        </row>
        <row r="15080">
          <cell r="H15080" t="str">
            <v>3K55.6</v>
          </cell>
          <cell r="I15080" t="str">
            <v>S3_2_CKXTAL2</v>
          </cell>
        </row>
        <row r="15081">
          <cell r="H15081" t="str">
            <v>3K55.3</v>
          </cell>
          <cell r="I15081" t="str">
            <v>DGND</v>
          </cell>
        </row>
        <row r="15082">
          <cell r="H15082" t="str">
            <v>3K55.2</v>
          </cell>
          <cell r="I15082" t="str">
            <v>S3_DCH_XI</v>
          </cell>
        </row>
        <row r="15083">
          <cell r="H15083" t="str">
            <v>3K55.9</v>
          </cell>
          <cell r="I15083" t="str">
            <v>SD3_CLK_XTAL_1</v>
          </cell>
        </row>
        <row r="15084">
          <cell r="H15084" t="str">
            <v>3K55.4</v>
          </cell>
          <cell r="I15084" t="str">
            <v>S3_DCH_XO</v>
          </cell>
        </row>
        <row r="15085">
          <cell r="H15085" t="str">
            <v>3K55.7</v>
          </cell>
          <cell r="I15085" t="str">
            <v>SD3_CLK_XTAL_2</v>
          </cell>
        </row>
        <row r="15086">
          <cell r="H15086" t="str">
            <v>3K55.1</v>
          </cell>
          <cell r="I15086" t="str">
            <v>S3_K55</v>
          </cell>
        </row>
        <row r="15087">
          <cell r="H15087" t="str">
            <v>3K55.5</v>
          </cell>
          <cell r="I15087" t="str">
            <v>S3_K55</v>
          </cell>
        </row>
        <row r="15088">
          <cell r="H15088" t="str">
            <v>3K55.8</v>
          </cell>
          <cell r="I15088" t="str">
            <v>VP5</v>
          </cell>
        </row>
        <row r="15089">
          <cell r="H15089" t="str">
            <v>3K82.1</v>
          </cell>
          <cell r="I15089" t="str">
            <v>VP12</v>
          </cell>
        </row>
        <row r="15090">
          <cell r="H15090" t="str">
            <v>3K82.4</v>
          </cell>
          <cell r="I15090" t="str">
            <v>S3_WAKE</v>
          </cell>
        </row>
        <row r="15091">
          <cell r="H15091" t="str">
            <v>3K82.9</v>
          </cell>
          <cell r="I15091">
            <v>0</v>
          </cell>
        </row>
        <row r="15092">
          <cell r="H15092" t="str">
            <v>3K82.12</v>
          </cell>
          <cell r="I15092" t="str">
            <v>S3_K82</v>
          </cell>
        </row>
        <row r="15093">
          <cell r="H15093" t="str">
            <v>3K82.3</v>
          </cell>
          <cell r="I15093" t="str">
            <v>S3_HSD145</v>
          </cell>
        </row>
        <row r="15094">
          <cell r="H15094" t="str">
            <v>3K82.10</v>
          </cell>
          <cell r="I15094">
            <v>0</v>
          </cell>
        </row>
        <row r="15095">
          <cell r="H15095" t="str">
            <v>3K82.5</v>
          </cell>
          <cell r="I15095" t="str">
            <v>S3_1_WAKE</v>
          </cell>
        </row>
        <row r="15096">
          <cell r="H15096" t="str">
            <v>3K82.8</v>
          </cell>
          <cell r="I15096">
            <v>0</v>
          </cell>
        </row>
        <row r="15097">
          <cell r="H15097" t="str">
            <v>3K222.1</v>
          </cell>
          <cell r="I15097" t="str">
            <v>VP12</v>
          </cell>
        </row>
        <row r="15098">
          <cell r="H15098" t="str">
            <v>3K222.4</v>
          </cell>
          <cell r="I15098" t="str">
            <v>S3_VO09</v>
          </cell>
        </row>
        <row r="15099">
          <cell r="H15099" t="str">
            <v>3K222.9</v>
          </cell>
          <cell r="I15099">
            <v>0</v>
          </cell>
        </row>
        <row r="15100">
          <cell r="H15100" t="str">
            <v>3K222.12</v>
          </cell>
          <cell r="I15100" t="str">
            <v>S3_K222</v>
          </cell>
        </row>
        <row r="15101">
          <cell r="H15101" t="str">
            <v>3K222.3</v>
          </cell>
          <cell r="I15101">
            <v>0</v>
          </cell>
        </row>
        <row r="15102">
          <cell r="H15102" t="str">
            <v>3K222.10</v>
          </cell>
          <cell r="I15102">
            <v>0</v>
          </cell>
        </row>
        <row r="15103">
          <cell r="H15103" t="str">
            <v>3K222.5</v>
          </cell>
          <cell r="I15103" t="str">
            <v>S3_HSD288</v>
          </cell>
        </row>
        <row r="15104">
          <cell r="H15104" t="str">
            <v>3K222.8</v>
          </cell>
          <cell r="I15104">
            <v>0</v>
          </cell>
        </row>
        <row r="15105">
          <cell r="H15105" t="str">
            <v>3K223.1</v>
          </cell>
          <cell r="I15105" t="str">
            <v>VP12</v>
          </cell>
        </row>
        <row r="15106">
          <cell r="H15106" t="str">
            <v>3K223.4</v>
          </cell>
          <cell r="I15106" t="str">
            <v>S3_VSENSE</v>
          </cell>
        </row>
        <row r="15107">
          <cell r="H15107" t="str">
            <v>3K223.9</v>
          </cell>
          <cell r="I15107">
            <v>0</v>
          </cell>
        </row>
        <row r="15108">
          <cell r="H15108" t="str">
            <v>3K223.12</v>
          </cell>
          <cell r="I15108" t="str">
            <v>S3_K223</v>
          </cell>
        </row>
        <row r="15109">
          <cell r="H15109" t="str">
            <v>3K223.3</v>
          </cell>
          <cell r="I15109" t="str">
            <v>S3_HSD292</v>
          </cell>
        </row>
        <row r="15110">
          <cell r="H15110" t="str">
            <v>3K223.10</v>
          </cell>
          <cell r="I15110">
            <v>0</v>
          </cell>
        </row>
        <row r="15111">
          <cell r="H15111" t="str">
            <v>3K223.5</v>
          </cell>
          <cell r="I15111" t="str">
            <v>S3_1_VSENSE</v>
          </cell>
        </row>
        <row r="15112">
          <cell r="H15112" t="str">
            <v>3K223.8</v>
          </cell>
          <cell r="I15112">
            <v>0</v>
          </cell>
        </row>
        <row r="15113">
          <cell r="H15113" t="str">
            <v>3L3.1</v>
          </cell>
          <cell r="I15113" t="str">
            <v>S3_1_VSENSE</v>
          </cell>
        </row>
        <row r="15114">
          <cell r="H15114" t="str">
            <v>3L3.2</v>
          </cell>
          <cell r="I15114" t="str">
            <v>S3_VO09</v>
          </cell>
        </row>
        <row r="15115">
          <cell r="H15115" t="str">
            <v>3Q11.1</v>
          </cell>
          <cell r="I15115" t="str">
            <v>S3_QB_K11</v>
          </cell>
        </row>
        <row r="15116">
          <cell r="H15116" t="str">
            <v>3Q11.3</v>
          </cell>
          <cell r="I15116" t="str">
            <v>S3_K11</v>
          </cell>
        </row>
        <row r="15117">
          <cell r="H15117" t="str">
            <v>3Q11.2</v>
          </cell>
          <cell r="I15117" t="str">
            <v>DGND</v>
          </cell>
        </row>
        <row r="15118">
          <cell r="H15118" t="str">
            <v>3Q34.1</v>
          </cell>
          <cell r="I15118" t="str">
            <v>S3_QB_K34</v>
          </cell>
        </row>
        <row r="15119">
          <cell r="H15119" t="str">
            <v>3Q34.3</v>
          </cell>
          <cell r="I15119" t="str">
            <v>S3_K34</v>
          </cell>
        </row>
        <row r="15120">
          <cell r="H15120" t="str">
            <v>3Q34.2</v>
          </cell>
          <cell r="I15120" t="str">
            <v>DGND</v>
          </cell>
        </row>
        <row r="15121">
          <cell r="H15121" t="str">
            <v>3Q39.1</v>
          </cell>
          <cell r="I15121" t="str">
            <v>S3_QB_K39</v>
          </cell>
        </row>
        <row r="15122">
          <cell r="H15122" t="str">
            <v>3Q39.3</v>
          </cell>
          <cell r="I15122" t="str">
            <v>S3_K39</v>
          </cell>
        </row>
        <row r="15123">
          <cell r="H15123" t="str">
            <v>3Q39.2</v>
          </cell>
          <cell r="I15123" t="str">
            <v>DGND</v>
          </cell>
        </row>
        <row r="15124">
          <cell r="H15124" t="str">
            <v>3Q40.1</v>
          </cell>
          <cell r="I15124" t="str">
            <v>S3_QB_K40</v>
          </cell>
        </row>
        <row r="15125">
          <cell r="H15125" t="str">
            <v>3Q40.3</v>
          </cell>
          <cell r="I15125" t="str">
            <v>S3_K40</v>
          </cell>
        </row>
        <row r="15126">
          <cell r="H15126" t="str">
            <v>3Q40.2</v>
          </cell>
          <cell r="I15126" t="str">
            <v>DGND</v>
          </cell>
        </row>
        <row r="15127">
          <cell r="H15127" t="str">
            <v>3Q42.1</v>
          </cell>
          <cell r="I15127" t="str">
            <v>S3_QB_K42</v>
          </cell>
        </row>
        <row r="15128">
          <cell r="H15128" t="str">
            <v>3Q42.3</v>
          </cell>
          <cell r="I15128" t="str">
            <v>S3_K42</v>
          </cell>
        </row>
        <row r="15129">
          <cell r="H15129" t="str">
            <v>3Q42.2</v>
          </cell>
          <cell r="I15129" t="str">
            <v>DGND</v>
          </cell>
        </row>
        <row r="15130">
          <cell r="H15130" t="str">
            <v>3Q55.1</v>
          </cell>
          <cell r="I15130" t="str">
            <v>S3_QB_K55</v>
          </cell>
        </row>
        <row r="15131">
          <cell r="H15131" t="str">
            <v>3Q55.3</v>
          </cell>
          <cell r="I15131" t="str">
            <v>S3_K55</v>
          </cell>
        </row>
        <row r="15132">
          <cell r="H15132" t="str">
            <v>3Q55.2</v>
          </cell>
          <cell r="I15132" t="str">
            <v>DGND</v>
          </cell>
        </row>
        <row r="15133">
          <cell r="H15133" t="str">
            <v>3Q82.1</v>
          </cell>
          <cell r="I15133" t="str">
            <v>S3_QB_K82</v>
          </cell>
        </row>
        <row r="15134">
          <cell r="H15134" t="str">
            <v>3Q82.3</v>
          </cell>
          <cell r="I15134" t="str">
            <v>S3_K82</v>
          </cell>
        </row>
        <row r="15135">
          <cell r="H15135" t="str">
            <v>3Q82.2</v>
          </cell>
          <cell r="I15135" t="str">
            <v>DGND</v>
          </cell>
        </row>
        <row r="15136">
          <cell r="H15136" t="str">
            <v>3Q222.1</v>
          </cell>
          <cell r="I15136" t="str">
            <v>S3_QB_K222</v>
          </cell>
        </row>
        <row r="15137">
          <cell r="H15137" t="str">
            <v>3Q222.3</v>
          </cell>
          <cell r="I15137" t="str">
            <v>S3_K222</v>
          </cell>
        </row>
        <row r="15138">
          <cell r="H15138" t="str">
            <v>3Q222.2</v>
          </cell>
          <cell r="I15138" t="str">
            <v>DGND</v>
          </cell>
        </row>
        <row r="15139">
          <cell r="H15139" t="str">
            <v>3Q223.1</v>
          </cell>
          <cell r="I15139" t="str">
            <v>S3_QB_K223</v>
          </cell>
        </row>
        <row r="15140">
          <cell r="H15140" t="str">
            <v>3Q223.3</v>
          </cell>
          <cell r="I15140" t="str">
            <v>S3_K223</v>
          </cell>
        </row>
        <row r="15141">
          <cell r="H15141" t="str">
            <v>3Q223.2</v>
          </cell>
          <cell r="I15141" t="str">
            <v>DGND</v>
          </cell>
        </row>
        <row r="15142">
          <cell r="H15142" t="str">
            <v>3R109.1</v>
          </cell>
          <cell r="I15142" t="str">
            <v>S3_SPI_CSB_1</v>
          </cell>
        </row>
        <row r="15143">
          <cell r="H15143" t="str">
            <v>3R109.2</v>
          </cell>
          <cell r="I15143" t="str">
            <v>SC_FLASH_3V3</v>
          </cell>
        </row>
        <row r="15144">
          <cell r="H15144" t="str">
            <v>3R267.1</v>
          </cell>
          <cell r="I15144" t="str">
            <v>S3_HOLD_1</v>
          </cell>
        </row>
        <row r="15145">
          <cell r="H15145" t="str">
            <v>3R267.2</v>
          </cell>
          <cell r="I15145" t="str">
            <v>SC_FLASH_3V3</v>
          </cell>
        </row>
        <row r="15146">
          <cell r="H15146" t="str">
            <v>3R268.1</v>
          </cell>
          <cell r="I15146" t="str">
            <v>SC_FLASH_3V3</v>
          </cell>
        </row>
        <row r="15147">
          <cell r="H15147" t="str">
            <v>3R268.2</v>
          </cell>
          <cell r="I15147" t="str">
            <v>S3_WP_1</v>
          </cell>
        </row>
        <row r="15148">
          <cell r="H15148" t="str">
            <v>3R276.1</v>
          </cell>
          <cell r="I15148" t="str">
            <v>S3_1_WAKE</v>
          </cell>
        </row>
        <row r="15149">
          <cell r="H15149" t="str">
            <v>3R276.2</v>
          </cell>
          <cell r="I15149" t="str">
            <v>S3_VBAT</v>
          </cell>
        </row>
        <row r="15150">
          <cell r="H15150" t="str">
            <v>3R342.1</v>
          </cell>
          <cell r="I15150" t="str">
            <v>S3_TAPSL0_HIGH</v>
          </cell>
        </row>
        <row r="15151">
          <cell r="H15151" t="str">
            <v>3R342.2</v>
          </cell>
          <cell r="I15151" t="str">
            <v>SG3_SRC_DVDD33</v>
          </cell>
        </row>
        <row r="15152">
          <cell r="H15152" t="str">
            <v>3R343.1</v>
          </cell>
          <cell r="I15152" t="str">
            <v>S3_TAPSL0_LOW</v>
          </cell>
        </row>
        <row r="15153">
          <cell r="H15153" t="str">
            <v>3R343.2</v>
          </cell>
          <cell r="I15153" t="str">
            <v>DGND</v>
          </cell>
        </row>
        <row r="15154">
          <cell r="H15154" t="str">
            <v>3R344.1</v>
          </cell>
          <cell r="I15154" t="str">
            <v>S3_TAPSL1_HIGH</v>
          </cell>
        </row>
        <row r="15155">
          <cell r="H15155" t="str">
            <v>3R344.2</v>
          </cell>
          <cell r="I15155" t="str">
            <v>SG3_SRC_DVDD33</v>
          </cell>
        </row>
        <row r="15156">
          <cell r="H15156" t="str">
            <v>3R345.1</v>
          </cell>
          <cell r="I15156" t="str">
            <v>S3_TAPSL1_LOW</v>
          </cell>
        </row>
        <row r="15157">
          <cell r="H15157" t="str">
            <v>3R345.2</v>
          </cell>
          <cell r="I15157" t="str">
            <v>DGND</v>
          </cell>
        </row>
        <row r="15158">
          <cell r="H15158" t="str">
            <v>3RD73.1</v>
          </cell>
          <cell r="I15158" t="str">
            <v>S3_SPI_CSB</v>
          </cell>
        </row>
        <row r="15159">
          <cell r="H15159" t="str">
            <v>3RD73.2</v>
          </cell>
          <cell r="I15159" t="str">
            <v>S3_R_SPI_CSB</v>
          </cell>
        </row>
        <row r="15160">
          <cell r="H15160" t="str">
            <v>3RD74.1</v>
          </cell>
          <cell r="I15160" t="str">
            <v>S3_SPI_SO</v>
          </cell>
        </row>
        <row r="15161">
          <cell r="H15161" t="str">
            <v>3RD74.2</v>
          </cell>
          <cell r="I15161" t="str">
            <v>S3_R_SPI_SO</v>
          </cell>
        </row>
        <row r="15162">
          <cell r="H15162" t="str">
            <v>3RD75.1</v>
          </cell>
          <cell r="I15162" t="str">
            <v>S3_SPI_SCK</v>
          </cell>
        </row>
        <row r="15163">
          <cell r="H15163" t="str">
            <v>3RD75.2</v>
          </cell>
          <cell r="I15163" t="str">
            <v>S3_R_SPI_SCK</v>
          </cell>
        </row>
        <row r="15164">
          <cell r="H15164" t="str">
            <v>3RD76.1</v>
          </cell>
          <cell r="I15164" t="str">
            <v>S3_SPI_SI</v>
          </cell>
        </row>
        <row r="15165">
          <cell r="H15165" t="str">
            <v>3RD76.2</v>
          </cell>
          <cell r="I15165" t="str">
            <v>S3_R_SPI_SI</v>
          </cell>
        </row>
        <row r="15166">
          <cell r="H15166" t="str">
            <v>3RD77.1</v>
          </cell>
          <cell r="I15166" t="str">
            <v>S3_WP</v>
          </cell>
        </row>
        <row r="15167">
          <cell r="H15167" t="str">
            <v>3RD77.2</v>
          </cell>
          <cell r="I15167" t="str">
            <v>S3_R_WP</v>
          </cell>
        </row>
        <row r="15168">
          <cell r="H15168" t="str">
            <v>3RD78.1</v>
          </cell>
          <cell r="I15168" t="str">
            <v>S3_HOLD</v>
          </cell>
        </row>
        <row r="15169">
          <cell r="H15169" t="str">
            <v>3RD78.2</v>
          </cell>
          <cell r="I15169" t="str">
            <v>S3_R_HOLD</v>
          </cell>
        </row>
        <row r="15170">
          <cell r="H15170" t="str">
            <v>3RD79.1</v>
          </cell>
          <cell r="I15170" t="str">
            <v>S3_TAPSL0</v>
          </cell>
        </row>
        <row r="15171">
          <cell r="H15171" t="str">
            <v>3RD79.2</v>
          </cell>
          <cell r="I15171" t="str">
            <v>S3_SCAND_HSD042</v>
          </cell>
        </row>
        <row r="15172">
          <cell r="H15172" t="str">
            <v>3RD80.1</v>
          </cell>
          <cell r="I15172" t="str">
            <v>S3_TAPSL1</v>
          </cell>
        </row>
        <row r="15173">
          <cell r="H15173" t="str">
            <v>3RD80.2</v>
          </cell>
          <cell r="I15173" t="str">
            <v>S3_SCAND_HSD035</v>
          </cell>
        </row>
        <row r="15174">
          <cell r="H15174" t="str">
            <v>3RD97.1</v>
          </cell>
          <cell r="I15174" t="str">
            <v>S3_SCAND_HSD292</v>
          </cell>
        </row>
        <row r="15175">
          <cell r="H15175" t="str">
            <v>3RD97.2</v>
          </cell>
          <cell r="I15175" t="str">
            <v>S3_TDO</v>
          </cell>
        </row>
        <row r="15176">
          <cell r="H15176" t="str">
            <v>3RQ11.1</v>
          </cell>
          <cell r="I15176" t="str">
            <v>S3_QB_K11</v>
          </cell>
        </row>
        <row r="15177">
          <cell r="H15177" t="str">
            <v>3RQ11.2</v>
          </cell>
          <cell r="I15177" t="str">
            <v>SC_HSD_K11</v>
          </cell>
        </row>
        <row r="15178">
          <cell r="H15178" t="str">
            <v>3RQ34.1</v>
          </cell>
          <cell r="I15178" t="str">
            <v>S3_QB_K34</v>
          </cell>
        </row>
        <row r="15179">
          <cell r="H15179" t="str">
            <v>3RQ34.2</v>
          </cell>
          <cell r="I15179" t="str">
            <v>SC_HSD_K34</v>
          </cell>
        </row>
        <row r="15180">
          <cell r="H15180" t="str">
            <v>3RQ39.1</v>
          </cell>
          <cell r="I15180" t="str">
            <v>S3_QB_K39</v>
          </cell>
        </row>
        <row r="15181">
          <cell r="H15181" t="str">
            <v>3RQ39.2</v>
          </cell>
          <cell r="I15181" t="str">
            <v>SC_HSD_K39</v>
          </cell>
        </row>
        <row r="15182">
          <cell r="H15182" t="str">
            <v>3RQ40.1</v>
          </cell>
          <cell r="I15182" t="str">
            <v>S3_QB_K40</v>
          </cell>
        </row>
        <row r="15183">
          <cell r="H15183" t="str">
            <v>3RQ40.2</v>
          </cell>
          <cell r="I15183" t="str">
            <v>SC_HSD_K40</v>
          </cell>
        </row>
        <row r="15184">
          <cell r="H15184" t="str">
            <v>3RQ42.1</v>
          </cell>
          <cell r="I15184" t="str">
            <v>S3_QB_K42</v>
          </cell>
        </row>
        <row r="15185">
          <cell r="H15185" t="str">
            <v>3RQ42.2</v>
          </cell>
          <cell r="I15185" t="str">
            <v>SC_HSD_K42</v>
          </cell>
        </row>
        <row r="15186">
          <cell r="H15186" t="str">
            <v>3RQ55.1</v>
          </cell>
          <cell r="I15186" t="str">
            <v>S3_QB_K55</v>
          </cell>
        </row>
        <row r="15187">
          <cell r="H15187" t="str">
            <v>3RQ55.2</v>
          </cell>
          <cell r="I15187" t="str">
            <v>SC_HSD_K55</v>
          </cell>
        </row>
        <row r="15188">
          <cell r="H15188" t="str">
            <v>3RQ82.1</v>
          </cell>
          <cell r="I15188" t="str">
            <v>S3_QB_K82</v>
          </cell>
        </row>
        <row r="15189">
          <cell r="H15189" t="str">
            <v>3RQ82.2</v>
          </cell>
          <cell r="I15189" t="str">
            <v>SC_HSD_K82</v>
          </cell>
        </row>
        <row r="15190">
          <cell r="H15190" t="str">
            <v>3RQ222.1</v>
          </cell>
          <cell r="I15190" t="str">
            <v>S3_QB_K222</v>
          </cell>
        </row>
        <row r="15191">
          <cell r="H15191" t="str">
            <v>3RQ222.2</v>
          </cell>
          <cell r="I15191" t="str">
            <v>SC_HSD_K222</v>
          </cell>
        </row>
        <row r="15192">
          <cell r="H15192" t="str">
            <v>3RQ223.1</v>
          </cell>
          <cell r="I15192" t="str">
            <v>S3_QB_K223</v>
          </cell>
        </row>
        <row r="15193">
          <cell r="H15193" t="str">
            <v>3RQ223.2</v>
          </cell>
          <cell r="I15193" t="str">
            <v>SC_HSD_K223</v>
          </cell>
        </row>
        <row r="15194">
          <cell r="H15194" t="str">
            <v>3SPI1.6</v>
          </cell>
          <cell r="I15194" t="str">
            <v>S3_SPI_SCK_1</v>
          </cell>
        </row>
        <row r="15195">
          <cell r="H15195" t="str">
            <v>3SPI1.1</v>
          </cell>
          <cell r="I15195" t="str">
            <v>S3_SPI_CSB_1</v>
          </cell>
        </row>
        <row r="15196">
          <cell r="H15196" t="str">
            <v>3SPI1.5</v>
          </cell>
          <cell r="I15196" t="str">
            <v>S3_SPI_SI_1</v>
          </cell>
        </row>
        <row r="15197">
          <cell r="H15197" t="str">
            <v>3SPI1.2</v>
          </cell>
          <cell r="I15197" t="str">
            <v>S3_SPI_SO_1</v>
          </cell>
        </row>
        <row r="15198">
          <cell r="H15198" t="str">
            <v>3SPI1.4</v>
          </cell>
          <cell r="I15198" t="str">
            <v>DGND</v>
          </cell>
        </row>
        <row r="15199">
          <cell r="H15199" t="str">
            <v>3SPI1.7</v>
          </cell>
          <cell r="I15199" t="str">
            <v>S3_HOLD_1</v>
          </cell>
        </row>
        <row r="15200">
          <cell r="H15200" t="str">
            <v>3SPI1.8</v>
          </cell>
          <cell r="I15200" t="str">
            <v>SC_FLASH_3V3</v>
          </cell>
        </row>
        <row r="15201">
          <cell r="H15201" t="str">
            <v>3SPI1.3</v>
          </cell>
          <cell r="I15201" t="str">
            <v>S3_WP_1</v>
          </cell>
        </row>
        <row r="15202">
          <cell r="H15202" t="str">
            <v>3Y7.1</v>
          </cell>
          <cell r="I15202" t="str">
            <v>S3_1_CKXTAL2</v>
          </cell>
        </row>
        <row r="15203">
          <cell r="H15203" t="str">
            <v>3Y7.2</v>
          </cell>
          <cell r="I15203" t="str">
            <v>DGND</v>
          </cell>
        </row>
        <row r="15204">
          <cell r="H15204" t="str">
            <v>3Y7.3</v>
          </cell>
          <cell r="I15204" t="str">
            <v>S3_1_CKXTAL1</v>
          </cell>
        </row>
        <row r="15205">
          <cell r="H15205" t="str">
            <v>3Y7.4</v>
          </cell>
          <cell r="I15205" t="str">
            <v>DGND</v>
          </cell>
        </row>
        <row r="15206">
          <cell r="H15206" t="str">
            <v>S3_MGND1.1</v>
          </cell>
          <cell r="I15206" t="str">
            <v>MGND</v>
          </cell>
        </row>
        <row r="15207">
          <cell r="H15207" t="str">
            <v>S3_MGND2.1</v>
          </cell>
          <cell r="I15207" t="str">
            <v>MGND</v>
          </cell>
        </row>
        <row r="15208">
          <cell r="H15208" t="str">
            <v>S3_MGND3.1</v>
          </cell>
          <cell r="I15208" t="str">
            <v>MGND</v>
          </cell>
        </row>
        <row r="15209">
          <cell r="H15209" t="str">
            <v>S3_MGND4.1</v>
          </cell>
          <cell r="I15209" t="str">
            <v>MGND</v>
          </cell>
        </row>
        <row r="15210">
          <cell r="H15210" t="str">
            <v>S3_TAPSL0.1</v>
          </cell>
          <cell r="I15210" t="str">
            <v>S3_TAPSL0_HIGH</v>
          </cell>
        </row>
        <row r="15211">
          <cell r="H15211" t="str">
            <v>S3_TAPSL0.2</v>
          </cell>
          <cell r="I15211" t="str">
            <v>S3_SCAND_HSD042</v>
          </cell>
        </row>
        <row r="15212">
          <cell r="H15212" t="str">
            <v>S3_TAPSL0.3</v>
          </cell>
          <cell r="I15212" t="str">
            <v>S3_TAPSL0_LOW</v>
          </cell>
        </row>
        <row r="15213">
          <cell r="H15213" t="str">
            <v>S3_TAPSL1.1</v>
          </cell>
          <cell r="I15213" t="str">
            <v>S3_TAPSL1_HIGH</v>
          </cell>
        </row>
        <row r="15214">
          <cell r="H15214" t="str">
            <v>S3_TAPSL1.2</v>
          </cell>
          <cell r="I15214" t="str">
            <v>S3_SCAND_HSD035</v>
          </cell>
        </row>
        <row r="15215">
          <cell r="H15215" t="str">
            <v>S3_TAPSL1.3</v>
          </cell>
          <cell r="I15215" t="str">
            <v>S3_TAPSL1_LOW</v>
          </cell>
        </row>
        <row r="15216">
          <cell r="H15216" t="str">
            <v>S3_VO09.1</v>
          </cell>
          <cell r="I15216" t="str">
            <v>S3_VO09</v>
          </cell>
        </row>
        <row r="15217">
          <cell r="H15217" t="str">
            <v>SITE3.F5</v>
          </cell>
          <cell r="I15217" t="str">
            <v>S3_NGATE</v>
          </cell>
        </row>
        <row r="15218">
          <cell r="H15218" t="str">
            <v>SITE3.H5</v>
          </cell>
          <cell r="I15218" t="str">
            <v>S3_PGATE</v>
          </cell>
        </row>
        <row r="15219">
          <cell r="H15219" t="str">
            <v>SITE3.L16</v>
          </cell>
          <cell r="I15219" t="str">
            <v>S3_SPI_CSB</v>
          </cell>
        </row>
        <row r="15220">
          <cell r="H15220" t="str">
            <v>SITE3.P16</v>
          </cell>
          <cell r="I15220" t="str">
            <v>S3_SPI_SCK</v>
          </cell>
        </row>
        <row r="15221">
          <cell r="H15221" t="str">
            <v>SITE3.R16</v>
          </cell>
          <cell r="I15221" t="str">
            <v>S3_SPI_SI</v>
          </cell>
        </row>
        <row r="15222">
          <cell r="H15222" t="str">
            <v>SITE3.M16</v>
          </cell>
          <cell r="I15222" t="str">
            <v>S3_SPI_SO</v>
          </cell>
        </row>
        <row r="15223">
          <cell r="H15223" t="str">
            <v>SITE3.K16</v>
          </cell>
          <cell r="I15223" t="str">
            <v>S3_WP</v>
          </cell>
        </row>
        <row r="15224">
          <cell r="H15224" t="str">
            <v>SITE3.N16</v>
          </cell>
          <cell r="I15224" t="str">
            <v>S3_HOLD</v>
          </cell>
        </row>
        <row r="15225">
          <cell r="H15225" t="str">
            <v>SITE3.P2</v>
          </cell>
          <cell r="I15225" t="str">
            <v>S3_TAPSL0</v>
          </cell>
        </row>
        <row r="15226">
          <cell r="H15226" t="str">
            <v>SITE3.R2</v>
          </cell>
          <cell r="I15226" t="str">
            <v>S3_TAPSL1</v>
          </cell>
        </row>
        <row r="15227">
          <cell r="H15227" t="str">
            <v>SITE3.H16</v>
          </cell>
          <cell r="I15227" t="str">
            <v>S3_TDO</v>
          </cell>
        </row>
        <row r="15228">
          <cell r="H15228" t="str">
            <v>SITE3.G4</v>
          </cell>
          <cell r="I15228" t="str">
            <v>S3_VO09</v>
          </cell>
        </row>
        <row r="15229">
          <cell r="H15229" t="str">
            <v>SITE3.F4</v>
          </cell>
          <cell r="I15229" t="str">
            <v>S3_VSENSE</v>
          </cell>
        </row>
        <row r="15230">
          <cell r="H15230" t="str">
            <v>SITE3.K4</v>
          </cell>
          <cell r="I15230" t="str">
            <v>S3_WAKE</v>
          </cell>
        </row>
        <row r="15231">
          <cell r="H15231" t="str">
            <v>SITE3.A13</v>
          </cell>
          <cell r="I15231" t="str">
            <v>S3_CKXTAL1</v>
          </cell>
        </row>
        <row r="15232">
          <cell r="H15232" t="str">
            <v>SITE3.A12</v>
          </cell>
          <cell r="I15232" t="str">
            <v>S3_CKXTAL2</v>
          </cell>
        </row>
        <row r="15233">
          <cell r="H15233" t="str">
            <v>3BDG15.1</v>
          </cell>
          <cell r="I15233" t="str">
            <v>MGND</v>
          </cell>
        </row>
        <row r="15234">
          <cell r="H15234" t="str">
            <v>3BDG15.2</v>
          </cell>
          <cell r="I15234" t="str">
            <v>DGND</v>
          </cell>
        </row>
        <row r="15235">
          <cell r="H15235" t="str">
            <v>3BDG16.1</v>
          </cell>
          <cell r="I15235" t="str">
            <v>MGND</v>
          </cell>
        </row>
        <row r="15236">
          <cell r="H15236" t="str">
            <v>3BDG16.2</v>
          </cell>
          <cell r="I15236" t="str">
            <v>DGND</v>
          </cell>
        </row>
        <row r="15237">
          <cell r="H15237" t="str">
            <v>3BDG17.1</v>
          </cell>
          <cell r="I15237" t="str">
            <v>DGND</v>
          </cell>
        </row>
        <row r="15238">
          <cell r="H15238" t="str">
            <v>3BDG17.2</v>
          </cell>
          <cell r="I15238" t="str">
            <v>MGND</v>
          </cell>
        </row>
        <row r="15239">
          <cell r="H15239" t="str">
            <v>3BDG18.1</v>
          </cell>
          <cell r="I15239" t="str">
            <v>DGND</v>
          </cell>
        </row>
        <row r="15240">
          <cell r="H15240" t="str">
            <v>3BDG18.2</v>
          </cell>
          <cell r="I15240" t="str">
            <v>MGND</v>
          </cell>
        </row>
        <row r="15241">
          <cell r="H15241" t="str">
            <v>3C75.1</v>
          </cell>
          <cell r="I15241" t="str">
            <v>DGND</v>
          </cell>
        </row>
        <row r="15242">
          <cell r="H15242" t="str">
            <v>3C75.2</v>
          </cell>
          <cell r="I15242" t="str">
            <v>SG3_CKXTAL1</v>
          </cell>
        </row>
        <row r="15243">
          <cell r="H15243" t="str">
            <v>3C76.1</v>
          </cell>
          <cell r="I15243" t="str">
            <v>DGND</v>
          </cell>
        </row>
        <row r="15244">
          <cell r="H15244" t="str">
            <v>3C76.2</v>
          </cell>
          <cell r="I15244" t="str">
            <v>SG3_CKXTAL2</v>
          </cell>
        </row>
        <row r="15245">
          <cell r="H15245" t="str">
            <v>3C77.1</v>
          </cell>
          <cell r="I15245" t="str">
            <v>SG3_FLASH_3V3</v>
          </cell>
        </row>
        <row r="15246">
          <cell r="H15246" t="str">
            <v>3C77.2</v>
          </cell>
          <cell r="I15246" t="str">
            <v>DGND</v>
          </cell>
        </row>
        <row r="15247">
          <cell r="H15247" t="str">
            <v>3GOLDEN0.F5</v>
          </cell>
          <cell r="I15247" t="str">
            <v>SG3_NGATE</v>
          </cell>
        </row>
        <row r="15248">
          <cell r="H15248" t="str">
            <v>3GOLDEN0.H5</v>
          </cell>
          <cell r="I15248" t="str">
            <v>SG3_PGATE</v>
          </cell>
        </row>
        <row r="15249">
          <cell r="H15249" t="str">
            <v>3GOLDEN0.L16</v>
          </cell>
          <cell r="I15249" t="str">
            <v>SG3_SPI_CSB</v>
          </cell>
        </row>
        <row r="15250">
          <cell r="H15250" t="str">
            <v>3GOLDEN0.P16</v>
          </cell>
          <cell r="I15250" t="str">
            <v>SG3_SPI_SCK</v>
          </cell>
        </row>
        <row r="15251">
          <cell r="H15251" t="str">
            <v>3GOLDEN0.R16</v>
          </cell>
          <cell r="I15251" t="str">
            <v>SG3_SPI_SI</v>
          </cell>
        </row>
        <row r="15252">
          <cell r="H15252" t="str">
            <v>3GOLDEN0.M16</v>
          </cell>
          <cell r="I15252" t="str">
            <v>SG3_SPI_SO</v>
          </cell>
        </row>
        <row r="15253">
          <cell r="H15253" t="str">
            <v>3GOLDEN0.K16</v>
          </cell>
          <cell r="I15253" t="str">
            <v>SG3_WP</v>
          </cell>
        </row>
        <row r="15254">
          <cell r="H15254" t="str">
            <v>3GOLDEN0.N16</v>
          </cell>
          <cell r="I15254" t="str">
            <v>SG3_HOLD</v>
          </cell>
        </row>
        <row r="15255">
          <cell r="H15255" t="str">
            <v>3GOLDEN0.P2</v>
          </cell>
          <cell r="I15255" t="str">
            <v>SG3_TAPSL0</v>
          </cell>
        </row>
        <row r="15256">
          <cell r="H15256" t="str">
            <v>3GOLDEN0.R2</v>
          </cell>
          <cell r="I15256" t="str">
            <v>SG3_TAPSL1</v>
          </cell>
        </row>
        <row r="15257">
          <cell r="H15257" t="str">
            <v>3GOLDEN0.H16</v>
          </cell>
          <cell r="I15257" t="str">
            <v>S3_HSD293</v>
          </cell>
        </row>
        <row r="15258">
          <cell r="H15258" t="str">
            <v>3GOLDEN0.G4</v>
          </cell>
          <cell r="I15258" t="str">
            <v>SG3_VO09</v>
          </cell>
        </row>
        <row r="15259">
          <cell r="H15259" t="str">
            <v>3GOLDEN0.F4</v>
          </cell>
          <cell r="I15259" t="str">
            <v>SG3_VSENSE</v>
          </cell>
        </row>
        <row r="15260">
          <cell r="H15260" t="str">
            <v>3GOLDEN0.K4</v>
          </cell>
          <cell r="I15260" t="str">
            <v>SG3_WAKE</v>
          </cell>
        </row>
        <row r="15261">
          <cell r="H15261" t="str">
            <v>3GOLDEN0.A13</v>
          </cell>
          <cell r="I15261" t="str">
            <v>SG3_CKXTAL1</v>
          </cell>
        </row>
        <row r="15262">
          <cell r="H15262" t="str">
            <v>3GOLDEN0.A12</v>
          </cell>
          <cell r="I15262" t="str">
            <v>SG3_CKXTAL2</v>
          </cell>
        </row>
        <row r="15263">
          <cell r="H15263" t="str">
            <v>3R1.1</v>
          </cell>
          <cell r="I15263" t="str">
            <v>DGND</v>
          </cell>
        </row>
        <row r="15264">
          <cell r="H15264" t="str">
            <v>3R1.2</v>
          </cell>
          <cell r="I15264" t="str">
            <v>SG3_SPI_SO</v>
          </cell>
        </row>
        <row r="15265">
          <cell r="H15265" t="str">
            <v>3R26.1</v>
          </cell>
          <cell r="I15265" t="str">
            <v>SG3_WAKE</v>
          </cell>
        </row>
        <row r="15266">
          <cell r="H15266" t="str">
            <v>3R26.2</v>
          </cell>
          <cell r="I15266" t="str">
            <v>DGND</v>
          </cell>
        </row>
        <row r="15267">
          <cell r="H15267" t="str">
            <v>3R31.1</v>
          </cell>
          <cell r="I15267" t="str">
            <v>SG3_FLASH_3V3</v>
          </cell>
        </row>
        <row r="15268">
          <cell r="H15268" t="str">
            <v>3R31.2</v>
          </cell>
          <cell r="I15268" t="str">
            <v>VDD33_ATX</v>
          </cell>
        </row>
        <row r="15269">
          <cell r="H15269" t="str">
            <v>3R45.1</v>
          </cell>
          <cell r="I15269" t="str">
            <v>SG3_TAPSL0</v>
          </cell>
        </row>
        <row r="15270">
          <cell r="H15270" t="str">
            <v>3R45.2</v>
          </cell>
          <cell r="I15270" t="str">
            <v>SG3_SRC_DVDD33</v>
          </cell>
        </row>
        <row r="15271">
          <cell r="H15271" t="str">
            <v>3R46.1</v>
          </cell>
          <cell r="I15271" t="str">
            <v>SG3_TAPSL1</v>
          </cell>
        </row>
        <row r="15272">
          <cell r="H15272" t="str">
            <v>3R46.2</v>
          </cell>
          <cell r="I15272" t="str">
            <v>SG3_SRC_DVDD33</v>
          </cell>
        </row>
        <row r="15273">
          <cell r="H15273" t="str">
            <v>3R65.1</v>
          </cell>
          <cell r="I15273" t="str">
            <v>SG3_SPI_CSB</v>
          </cell>
        </row>
        <row r="15274">
          <cell r="H15274" t="str">
            <v>3R65.2</v>
          </cell>
          <cell r="I15274" t="str">
            <v>SG3_FLASH_3V3</v>
          </cell>
        </row>
        <row r="15275">
          <cell r="H15275" t="str">
            <v>3R265.1</v>
          </cell>
          <cell r="I15275" t="str">
            <v>SG3_HOLD</v>
          </cell>
        </row>
        <row r="15276">
          <cell r="H15276" t="str">
            <v>3R265.2</v>
          </cell>
          <cell r="I15276" t="str">
            <v>SG3_FLASH_3V3</v>
          </cell>
        </row>
        <row r="15277">
          <cell r="H15277" t="str">
            <v>3R266.1</v>
          </cell>
          <cell r="I15277" t="str">
            <v>SG3_FLASH_3V3</v>
          </cell>
        </row>
        <row r="15278">
          <cell r="H15278" t="str">
            <v>3R266.2</v>
          </cell>
          <cell r="I15278" t="str">
            <v>SG3_WP</v>
          </cell>
        </row>
        <row r="15279">
          <cell r="H15279" t="str">
            <v>3R281.1</v>
          </cell>
          <cell r="I15279" t="str">
            <v>SG3_TAPSL0</v>
          </cell>
        </row>
        <row r="15280">
          <cell r="H15280" t="str">
            <v>3R281.2</v>
          </cell>
          <cell r="I15280" t="str">
            <v>DGND</v>
          </cell>
        </row>
        <row r="15281">
          <cell r="H15281" t="str">
            <v>3R282.1</v>
          </cell>
          <cell r="I15281" t="str">
            <v>SG3_TAPSL1</v>
          </cell>
        </row>
        <row r="15282">
          <cell r="H15282" t="str">
            <v>3R282.2</v>
          </cell>
          <cell r="I15282" t="str">
            <v>DGND</v>
          </cell>
        </row>
        <row r="15283">
          <cell r="H15283" t="str">
            <v>3R580.1</v>
          </cell>
          <cell r="I15283" t="str">
            <v>SG3_PGATE</v>
          </cell>
        </row>
        <row r="15284">
          <cell r="H15284" t="str">
            <v>3R580.2</v>
          </cell>
          <cell r="I15284">
            <v>0</v>
          </cell>
        </row>
        <row r="15285">
          <cell r="H15285" t="str">
            <v>3R581.1</v>
          </cell>
          <cell r="I15285" t="str">
            <v>SG3_NGATE</v>
          </cell>
        </row>
        <row r="15286">
          <cell r="H15286" t="str">
            <v>3R581.2</v>
          </cell>
          <cell r="I15286">
            <v>0</v>
          </cell>
        </row>
        <row r="15287">
          <cell r="H15287" t="str">
            <v>3R582.1</v>
          </cell>
          <cell r="I15287" t="str">
            <v>SG3_VSENSE</v>
          </cell>
        </row>
        <row r="15288">
          <cell r="H15288" t="str">
            <v>3R582.2</v>
          </cell>
          <cell r="I15288">
            <v>0</v>
          </cell>
        </row>
        <row r="15289">
          <cell r="H15289" t="str">
            <v>3R583.1</v>
          </cell>
          <cell r="I15289" t="str">
            <v>SG3_VO09</v>
          </cell>
        </row>
        <row r="15290">
          <cell r="H15290" t="str">
            <v>3R583.2</v>
          </cell>
          <cell r="I15290">
            <v>0</v>
          </cell>
        </row>
        <row r="15291">
          <cell r="H15291" t="str">
            <v>3SPIG1.6</v>
          </cell>
          <cell r="I15291" t="str">
            <v>SG3_SPI_SCK</v>
          </cell>
        </row>
        <row r="15292">
          <cell r="H15292" t="str">
            <v>3SPIG1.1</v>
          </cell>
          <cell r="I15292" t="str">
            <v>SG3_SPI_CSB</v>
          </cell>
        </row>
        <row r="15293">
          <cell r="H15293" t="str">
            <v>3SPIG1.5</v>
          </cell>
          <cell r="I15293" t="str">
            <v>SG3_SPI_SI</v>
          </cell>
        </row>
        <row r="15294">
          <cell r="H15294" t="str">
            <v>3SPIG1.2</v>
          </cell>
          <cell r="I15294" t="str">
            <v>SG3_SPI_SO</v>
          </cell>
        </row>
        <row r="15295">
          <cell r="H15295" t="str">
            <v>3SPIG1.4</v>
          </cell>
          <cell r="I15295" t="str">
            <v>DGND</v>
          </cell>
        </row>
        <row r="15296">
          <cell r="H15296" t="str">
            <v>3SPIG1.7</v>
          </cell>
          <cell r="I15296" t="str">
            <v>SG3_HOLD</v>
          </cell>
        </row>
        <row r="15297">
          <cell r="H15297" t="str">
            <v>3SPIG1.8</v>
          </cell>
          <cell r="I15297" t="str">
            <v>SG3_FLASH_3V3</v>
          </cell>
        </row>
        <row r="15298">
          <cell r="H15298" t="str">
            <v>3SPIG1.3</v>
          </cell>
          <cell r="I15298" t="str">
            <v>SG3_WP</v>
          </cell>
        </row>
        <row r="15299">
          <cell r="H15299" t="str">
            <v>3Y6.1</v>
          </cell>
          <cell r="I15299" t="str">
            <v>SG3_CKXTAL1</v>
          </cell>
        </row>
        <row r="15300">
          <cell r="H15300" t="str">
            <v>3Y6.2</v>
          </cell>
          <cell r="I15300" t="str">
            <v>DGND</v>
          </cell>
        </row>
        <row r="15301">
          <cell r="H15301" t="str">
            <v>3Y6.3</v>
          </cell>
          <cell r="I15301" t="str">
            <v>SG3_CKXTAL2</v>
          </cell>
        </row>
        <row r="15302">
          <cell r="H15302" t="str">
            <v>3Y6.4</v>
          </cell>
          <cell r="I15302" t="str">
            <v>DGND</v>
          </cell>
        </row>
        <row r="15303">
          <cell r="H15303" t="str">
            <v>SG3_MGND1.1</v>
          </cell>
          <cell r="I15303" t="str">
            <v>MGND</v>
          </cell>
        </row>
        <row r="15304">
          <cell r="H15304" t="str">
            <v>SG3_MGND2.1</v>
          </cell>
          <cell r="I15304" t="str">
            <v>MGND</v>
          </cell>
        </row>
        <row r="15305">
          <cell r="H15305" t="str">
            <v>SG3_MGND3.1</v>
          </cell>
          <cell r="I15305" t="str">
            <v>MGND</v>
          </cell>
        </row>
        <row r="15306">
          <cell r="H15306" t="str">
            <v>SG3_MGND4.1</v>
          </cell>
          <cell r="I15306" t="str">
            <v>MGND</v>
          </cell>
        </row>
        <row r="15307">
          <cell r="H15307" t="str">
            <v>3DSP1.1</v>
          </cell>
          <cell r="I15307" t="str">
            <v>DGND</v>
          </cell>
        </row>
        <row r="15308">
          <cell r="H15308" t="str">
            <v>3DSP1.2</v>
          </cell>
          <cell r="I15308" t="str">
            <v>SD3_HSD146</v>
          </cell>
        </row>
        <row r="15309">
          <cell r="H15309" t="str">
            <v>3DSP1.3</v>
          </cell>
          <cell r="I15309" t="str">
            <v>VDD5_ATX</v>
          </cell>
        </row>
        <row r="15310">
          <cell r="H15310" t="str">
            <v>3DSP1.4</v>
          </cell>
          <cell r="I15310" t="str">
            <v>SD3_HSD147</v>
          </cell>
        </row>
        <row r="15311">
          <cell r="H15311" t="str">
            <v>3DSP1.5</v>
          </cell>
          <cell r="I15311" t="str">
            <v>VDD5_ATX</v>
          </cell>
        </row>
        <row r="15312">
          <cell r="H15312" t="str">
            <v>3DSP1.6</v>
          </cell>
          <cell r="I15312" t="str">
            <v>SD3_HSD148</v>
          </cell>
        </row>
        <row r="15313">
          <cell r="H15313" t="str">
            <v>3DSP1.7</v>
          </cell>
          <cell r="I15313" t="str">
            <v>VDD5_ATX</v>
          </cell>
        </row>
        <row r="15314">
          <cell r="H15314" t="str">
            <v>3DSP1.8</v>
          </cell>
          <cell r="I15314" t="str">
            <v>SD3_HSD149</v>
          </cell>
        </row>
        <row r="15315">
          <cell r="H15315" t="str">
            <v>3DSP1.9</v>
          </cell>
          <cell r="I15315" t="str">
            <v>VDD5_ATX</v>
          </cell>
        </row>
        <row r="15316">
          <cell r="H15316" t="str">
            <v>3DSP1.10</v>
          </cell>
          <cell r="I15316" t="str">
            <v>DGND</v>
          </cell>
        </row>
        <row r="15317">
          <cell r="H15317" t="str">
            <v>3DSP1.11</v>
          </cell>
          <cell r="I15317" t="str">
            <v>VDD5_ATX</v>
          </cell>
        </row>
        <row r="15318">
          <cell r="H15318" t="str">
            <v>3DSP1.12</v>
          </cell>
          <cell r="I15318" t="str">
            <v>DGND</v>
          </cell>
        </row>
        <row r="15319">
          <cell r="H15319" t="str">
            <v>3DSP1.13</v>
          </cell>
          <cell r="I15319" t="str">
            <v>DGND</v>
          </cell>
        </row>
        <row r="15320">
          <cell r="H15320" t="str">
            <v>3DSP1.14</v>
          </cell>
          <cell r="I15320" t="str">
            <v>DGND</v>
          </cell>
        </row>
        <row r="15321">
          <cell r="H15321" t="str">
            <v>3DSP1.15</v>
          </cell>
          <cell r="I15321" t="str">
            <v>DGND</v>
          </cell>
        </row>
        <row r="15322">
          <cell r="H15322" t="str">
            <v>3DSP1.16</v>
          </cell>
          <cell r="I15322" t="str">
            <v>DGND</v>
          </cell>
        </row>
        <row r="15323">
          <cell r="H15323" t="str">
            <v>3DSP1.17</v>
          </cell>
          <cell r="I15323" t="str">
            <v>VDD33_ATX</v>
          </cell>
        </row>
        <row r="15324">
          <cell r="H15324" t="str">
            <v>3DSP1.18</v>
          </cell>
          <cell r="I15324" t="str">
            <v>DGND</v>
          </cell>
        </row>
        <row r="15325">
          <cell r="H15325" t="str">
            <v>3DSP1.19</v>
          </cell>
          <cell r="I15325" t="str">
            <v>VDD33_ATX</v>
          </cell>
        </row>
        <row r="15326">
          <cell r="H15326" t="str">
            <v>3DSP1.20</v>
          </cell>
          <cell r="I15326" t="str">
            <v>SD3_RTT_DSP</v>
          </cell>
        </row>
        <row r="15327">
          <cell r="H15327" t="str">
            <v>3DSP1.21</v>
          </cell>
          <cell r="I15327" t="str">
            <v>VDD33_ATX</v>
          </cell>
        </row>
        <row r="15328">
          <cell r="H15328" t="str">
            <v>3DSP1.22</v>
          </cell>
          <cell r="I15328" t="str">
            <v>DGND</v>
          </cell>
        </row>
        <row r="15329">
          <cell r="H15329" t="str">
            <v>3DSP1.23</v>
          </cell>
          <cell r="I15329" t="str">
            <v>VDD33_ATX</v>
          </cell>
        </row>
        <row r="15330">
          <cell r="H15330" t="str">
            <v>3DSP1.24</v>
          </cell>
          <cell r="I15330" t="str">
            <v>DGND</v>
          </cell>
        </row>
        <row r="15331">
          <cell r="H15331" t="str">
            <v>3DSP1.25</v>
          </cell>
          <cell r="I15331" t="str">
            <v>VDD33_ATX</v>
          </cell>
        </row>
        <row r="15332">
          <cell r="H15332" t="str">
            <v>3DSP1.26</v>
          </cell>
          <cell r="I15332" t="str">
            <v>SD3_P0_MDI_DSP+</v>
          </cell>
        </row>
        <row r="15333">
          <cell r="H15333" t="str">
            <v>3DSP1.27</v>
          </cell>
          <cell r="I15333" t="str">
            <v>DGND</v>
          </cell>
        </row>
        <row r="15334">
          <cell r="H15334" t="str">
            <v>3DSP1.28</v>
          </cell>
          <cell r="I15334" t="str">
            <v>SD3_P0_MDI_DSP-</v>
          </cell>
        </row>
        <row r="15335">
          <cell r="H15335" t="str">
            <v>3DSP1.29</v>
          </cell>
          <cell r="I15335" t="str">
            <v>DGND</v>
          </cell>
        </row>
        <row r="15336">
          <cell r="H15336" t="str">
            <v>3DSP1.30</v>
          </cell>
          <cell r="I15336" t="str">
            <v>DGND</v>
          </cell>
        </row>
        <row r="15337">
          <cell r="H15337" t="str">
            <v>3DSP1.31</v>
          </cell>
          <cell r="I15337" t="str">
            <v>SD3_FE_MDI_GIGADIG+</v>
          </cell>
        </row>
        <row r="15338">
          <cell r="H15338" t="str">
            <v>3DSP1.32</v>
          </cell>
          <cell r="I15338" t="str">
            <v>SD3_P1_MDI_DSP+</v>
          </cell>
        </row>
        <row r="15339">
          <cell r="H15339" t="str">
            <v>3DSP1.33</v>
          </cell>
          <cell r="I15339" t="str">
            <v>SD3_FE_MDI_GIGADIG-</v>
          </cell>
        </row>
        <row r="15340">
          <cell r="H15340" t="str">
            <v>3DSP1.34</v>
          </cell>
          <cell r="I15340" t="str">
            <v>SD3_P1_MDI_DSP-</v>
          </cell>
        </row>
        <row r="15341">
          <cell r="H15341" t="str">
            <v>3DSP1.35</v>
          </cell>
          <cell r="I15341" t="str">
            <v>DGND</v>
          </cell>
        </row>
        <row r="15342">
          <cell r="H15342" t="str">
            <v>3DSP1.36</v>
          </cell>
          <cell r="I15342" t="str">
            <v>DGND</v>
          </cell>
        </row>
        <row r="15343">
          <cell r="H15343" t="str">
            <v>3DSP1.37</v>
          </cell>
          <cell r="I15343" t="str">
            <v>SD3_FE_MDIX_GIGADIG+</v>
          </cell>
        </row>
        <row r="15344">
          <cell r="H15344" t="str">
            <v>3DSP1.38</v>
          </cell>
          <cell r="I15344">
            <v>0</v>
          </cell>
        </row>
        <row r="15345">
          <cell r="H15345" t="str">
            <v>3DSP1.39</v>
          </cell>
          <cell r="I15345" t="str">
            <v>SD3_FE_MDIX_GIGADIG-</v>
          </cell>
        </row>
        <row r="15346">
          <cell r="H15346" t="str">
            <v>3DSP1.40</v>
          </cell>
          <cell r="I15346">
            <v>0</v>
          </cell>
        </row>
        <row r="15347">
          <cell r="H15347" t="str">
            <v>3DSP1.41</v>
          </cell>
          <cell r="I15347" t="str">
            <v>DGND</v>
          </cell>
        </row>
        <row r="15348">
          <cell r="H15348" t="str">
            <v>3DSP1.42</v>
          </cell>
          <cell r="I15348" t="str">
            <v>DGND</v>
          </cell>
        </row>
        <row r="15349">
          <cell r="H15349" t="str">
            <v>3DSP1.43</v>
          </cell>
          <cell r="I15349" t="str">
            <v>SD3_P4_HSO_DSP+</v>
          </cell>
        </row>
        <row r="15350">
          <cell r="H15350" t="str">
            <v>3DSP1.44</v>
          </cell>
          <cell r="I15350" t="str">
            <v>DGND</v>
          </cell>
        </row>
        <row r="15351">
          <cell r="H15351" t="str">
            <v>3DSP1.45</v>
          </cell>
          <cell r="I15351" t="str">
            <v>SD3_P4_HSO_DSP-</v>
          </cell>
        </row>
        <row r="15352">
          <cell r="H15352" t="str">
            <v>3DSP1.46</v>
          </cell>
          <cell r="I15352" t="str">
            <v>SD3_AT+</v>
          </cell>
        </row>
        <row r="15353">
          <cell r="H15353" t="str">
            <v>3DSP1.47</v>
          </cell>
          <cell r="I15353" t="str">
            <v>DGND</v>
          </cell>
        </row>
        <row r="15354">
          <cell r="H15354" t="str">
            <v>3DSP1.48</v>
          </cell>
          <cell r="I15354" t="str">
            <v>SD3_AT-</v>
          </cell>
        </row>
        <row r="15355">
          <cell r="H15355" t="str">
            <v>3DSP1.49</v>
          </cell>
          <cell r="I15355">
            <v>0</v>
          </cell>
        </row>
        <row r="15356">
          <cell r="H15356" t="str">
            <v>3DSP1.50</v>
          </cell>
          <cell r="I15356" t="str">
            <v>DGND</v>
          </cell>
        </row>
        <row r="15357">
          <cell r="H15357" t="str">
            <v>3DSP1.51</v>
          </cell>
          <cell r="I15357">
            <v>0</v>
          </cell>
        </row>
        <row r="15358">
          <cell r="H15358" t="str">
            <v>3DSP1.52</v>
          </cell>
          <cell r="I15358" t="str">
            <v>DGND</v>
          </cell>
        </row>
        <row r="15359">
          <cell r="H15359" t="str">
            <v>3DSP1.53</v>
          </cell>
          <cell r="I15359" t="str">
            <v>DGND</v>
          </cell>
        </row>
        <row r="15360">
          <cell r="H15360" t="str">
            <v>3DSP1.54</v>
          </cell>
          <cell r="I15360" t="str">
            <v>SD3_CLK_XTAL_1</v>
          </cell>
        </row>
        <row r="15361">
          <cell r="H15361" t="str">
            <v>3DSP1.55</v>
          </cell>
          <cell r="I15361" t="str">
            <v>SD3_P5_HSO_DSP+</v>
          </cell>
        </row>
        <row r="15362">
          <cell r="H15362" t="str">
            <v>3DSP1.56</v>
          </cell>
          <cell r="I15362" t="str">
            <v>DGND</v>
          </cell>
        </row>
        <row r="15363">
          <cell r="H15363" t="str">
            <v>3DSP1.57</v>
          </cell>
          <cell r="I15363" t="str">
            <v>SD3_P5_HSO_DSP-</v>
          </cell>
        </row>
        <row r="15364">
          <cell r="H15364" t="str">
            <v>3DSP1.58</v>
          </cell>
          <cell r="I15364" t="str">
            <v>SD3_CLK_XTAL_2</v>
          </cell>
        </row>
        <row r="15365">
          <cell r="H15365" t="str">
            <v>3DSP1.59</v>
          </cell>
          <cell r="I15365" t="str">
            <v>DGND</v>
          </cell>
        </row>
        <row r="15366">
          <cell r="H15366" t="str">
            <v>3DSP1.60</v>
          </cell>
          <cell r="I15366" t="str">
            <v>DGND</v>
          </cell>
        </row>
        <row r="15367">
          <cell r="H15367" t="str">
            <v>3DSP1.61</v>
          </cell>
          <cell r="I15367" t="str">
            <v>SD3_P7_HSO_DSP+</v>
          </cell>
        </row>
        <row r="15368">
          <cell r="H15368" t="str">
            <v>3DSP1.62</v>
          </cell>
          <cell r="I15368" t="str">
            <v>DGND</v>
          </cell>
        </row>
        <row r="15369">
          <cell r="H15369" t="str">
            <v>3DSP1.63</v>
          </cell>
          <cell r="I15369" t="str">
            <v>SD3_P7_HSO_DSP-</v>
          </cell>
        </row>
        <row r="15370">
          <cell r="H15370" t="str">
            <v>3DSP1.64</v>
          </cell>
          <cell r="I15370" t="str">
            <v>DGND</v>
          </cell>
        </row>
        <row r="15371">
          <cell r="H15371" t="str">
            <v>3DSP1.65</v>
          </cell>
          <cell r="I15371" t="str">
            <v>DGND</v>
          </cell>
        </row>
        <row r="15372">
          <cell r="H15372" t="str">
            <v>3DSP1.66</v>
          </cell>
          <cell r="I15372">
            <v>0</v>
          </cell>
        </row>
        <row r="15373">
          <cell r="H15373" t="str">
            <v>3DSP1.67</v>
          </cell>
          <cell r="I15373">
            <v>0</v>
          </cell>
        </row>
        <row r="15374">
          <cell r="H15374" t="str">
            <v>3DSP1.68</v>
          </cell>
          <cell r="I15374">
            <v>0</v>
          </cell>
        </row>
        <row r="15375">
          <cell r="H15375" t="str">
            <v>3DSP1.69</v>
          </cell>
          <cell r="I15375">
            <v>0</v>
          </cell>
        </row>
        <row r="15376">
          <cell r="H15376" t="str">
            <v>3DSP1.70</v>
          </cell>
          <cell r="I15376" t="str">
            <v>DGND</v>
          </cell>
        </row>
        <row r="15377">
          <cell r="H15377" t="str">
            <v>3DSP1.71</v>
          </cell>
          <cell r="I15377" t="str">
            <v>DGND</v>
          </cell>
        </row>
        <row r="15378">
          <cell r="H15378" t="str">
            <v>3DSP1.72</v>
          </cell>
          <cell r="I15378">
            <v>0</v>
          </cell>
        </row>
        <row r="15379">
          <cell r="H15379" t="str">
            <v>3DSP1.73</v>
          </cell>
          <cell r="I15379" t="str">
            <v>SD3_P6_HSO_DSP+</v>
          </cell>
        </row>
        <row r="15380">
          <cell r="H15380" t="str">
            <v>3DSP1.74</v>
          </cell>
          <cell r="I15380">
            <v>0</v>
          </cell>
        </row>
        <row r="15381">
          <cell r="H15381" t="str">
            <v>3DSP1.75</v>
          </cell>
          <cell r="I15381" t="str">
            <v>SD3_P6_HSO_DSP-</v>
          </cell>
        </row>
        <row r="15382">
          <cell r="H15382" t="str">
            <v>3DSP1.76</v>
          </cell>
          <cell r="I15382" t="str">
            <v>DGND</v>
          </cell>
        </row>
        <row r="15383">
          <cell r="H15383" t="str">
            <v>3DSP1.77</v>
          </cell>
          <cell r="I15383" t="str">
            <v>DGND</v>
          </cell>
        </row>
        <row r="15384">
          <cell r="H15384" t="str">
            <v>3DSP1.78</v>
          </cell>
          <cell r="I15384">
            <v>0</v>
          </cell>
        </row>
        <row r="15385">
          <cell r="H15385" t="str">
            <v>3DSP1.79</v>
          </cell>
          <cell r="I15385" t="str">
            <v>SD3_P0_TXC_DSP</v>
          </cell>
        </row>
        <row r="15386">
          <cell r="H15386" t="str">
            <v>3DSP1.80</v>
          </cell>
          <cell r="I15386">
            <v>0</v>
          </cell>
        </row>
        <row r="15387">
          <cell r="H15387" t="str">
            <v>3DSP1.81</v>
          </cell>
          <cell r="I15387" t="str">
            <v>DGND</v>
          </cell>
        </row>
        <row r="15388">
          <cell r="H15388" t="str">
            <v>3DSP1.82</v>
          </cell>
          <cell r="I15388" t="str">
            <v>SD3_P5_MDI_DSP+</v>
          </cell>
        </row>
        <row r="15389">
          <cell r="H15389" t="str">
            <v>3DSP1.83</v>
          </cell>
          <cell r="I15389" t="str">
            <v>SD3_P0_TXD0_DSP</v>
          </cell>
        </row>
        <row r="15390">
          <cell r="H15390" t="str">
            <v>3DSP1.84</v>
          </cell>
          <cell r="I15390" t="str">
            <v>SD3_P5_MDI_DSP-</v>
          </cell>
        </row>
        <row r="15391">
          <cell r="H15391" t="str">
            <v>3DSP1.85</v>
          </cell>
          <cell r="I15391" t="str">
            <v>DGND</v>
          </cell>
        </row>
        <row r="15392">
          <cell r="H15392" t="str">
            <v>3DSP1.86</v>
          </cell>
          <cell r="I15392" t="str">
            <v>DGND</v>
          </cell>
        </row>
        <row r="15393">
          <cell r="H15393" t="str">
            <v>3DSP1.87</v>
          </cell>
          <cell r="I15393" t="str">
            <v>SD3_P0_TXD1_DSP</v>
          </cell>
        </row>
        <row r="15394">
          <cell r="H15394" t="str">
            <v>3DSP1.88</v>
          </cell>
          <cell r="I15394" t="str">
            <v>SD3_P2_GIGA_MDI_DSP+</v>
          </cell>
        </row>
        <row r="15395">
          <cell r="H15395" t="str">
            <v>3DSP1.89</v>
          </cell>
          <cell r="I15395" t="str">
            <v>DGND</v>
          </cell>
        </row>
        <row r="15396">
          <cell r="H15396" t="str">
            <v>3DSP1.90</v>
          </cell>
          <cell r="I15396" t="str">
            <v>SD3_P2_GIGA_MDI_DSP-</v>
          </cell>
        </row>
        <row r="15397">
          <cell r="H15397" t="str">
            <v>3DSP1.91</v>
          </cell>
          <cell r="I15397" t="str">
            <v>SD3_P0_TXD2_DSP</v>
          </cell>
        </row>
        <row r="15398">
          <cell r="H15398" t="str">
            <v>3DSP1.92</v>
          </cell>
          <cell r="I15398" t="str">
            <v>DGND</v>
          </cell>
        </row>
        <row r="15399">
          <cell r="H15399" t="str">
            <v>3DSP1.93</v>
          </cell>
          <cell r="I15399" t="str">
            <v>DGND</v>
          </cell>
        </row>
        <row r="15400">
          <cell r="H15400" t="str">
            <v>3DSP1.94</v>
          </cell>
          <cell r="I15400" t="str">
            <v>SD3_P3_GIGA_MDI_DSP+</v>
          </cell>
        </row>
        <row r="15401">
          <cell r="H15401" t="str">
            <v>3DSP1.95</v>
          </cell>
          <cell r="I15401" t="str">
            <v>SD3_P0_TXD3_DSP</v>
          </cell>
        </row>
        <row r="15402">
          <cell r="H15402" t="str">
            <v>3DSP1.96</v>
          </cell>
          <cell r="I15402" t="str">
            <v>SD3_P3_GIGA_MDI_DSP-</v>
          </cell>
        </row>
        <row r="15403">
          <cell r="H15403" t="str">
            <v>3DSP1.97</v>
          </cell>
          <cell r="I15403" t="str">
            <v>DGND</v>
          </cell>
        </row>
        <row r="15404">
          <cell r="H15404" t="str">
            <v>3DSP1.98</v>
          </cell>
          <cell r="I15404" t="str">
            <v>DGND</v>
          </cell>
        </row>
        <row r="15405">
          <cell r="H15405" t="str">
            <v>3DSP1.99</v>
          </cell>
          <cell r="I15405" t="str">
            <v>SD3_P1_TXC_DSP</v>
          </cell>
        </row>
        <row r="15406">
          <cell r="H15406" t="str">
            <v>3DSP1.100</v>
          </cell>
          <cell r="I15406" t="str">
            <v>SD3_P6_MDI_DSP+</v>
          </cell>
        </row>
        <row r="15407">
          <cell r="H15407" t="str">
            <v>3DSP1.101</v>
          </cell>
          <cell r="I15407" t="str">
            <v>DGND</v>
          </cell>
        </row>
        <row r="15408">
          <cell r="H15408" t="str">
            <v>3DSP1.102</v>
          </cell>
          <cell r="I15408" t="str">
            <v>SD3_P6_MDI_DSP-</v>
          </cell>
        </row>
        <row r="15409">
          <cell r="H15409" t="str">
            <v>3DSP1.103</v>
          </cell>
          <cell r="I15409" t="str">
            <v>SD3_P1_TXD0_DSP</v>
          </cell>
        </row>
        <row r="15410">
          <cell r="H15410" t="str">
            <v>3DSP1.104</v>
          </cell>
          <cell r="I15410" t="str">
            <v>DGND</v>
          </cell>
        </row>
        <row r="15411">
          <cell r="H15411" t="str">
            <v>3DSP1.105</v>
          </cell>
          <cell r="I15411" t="str">
            <v>DGND</v>
          </cell>
        </row>
        <row r="15412">
          <cell r="H15412" t="str">
            <v>3DSP1.106</v>
          </cell>
          <cell r="I15412" t="str">
            <v>SD3_P5_TXD0_DSP</v>
          </cell>
        </row>
        <row r="15413">
          <cell r="H15413" t="str">
            <v>3DSP1.107</v>
          </cell>
          <cell r="I15413" t="str">
            <v>SD3_P1_TXD1_DSP</v>
          </cell>
        </row>
        <row r="15414">
          <cell r="H15414" t="str">
            <v>3DSP1.108</v>
          </cell>
          <cell r="I15414" t="str">
            <v>DGND</v>
          </cell>
        </row>
        <row r="15415">
          <cell r="H15415" t="str">
            <v>3DSP1.109</v>
          </cell>
          <cell r="I15415" t="str">
            <v>DGND</v>
          </cell>
        </row>
        <row r="15416">
          <cell r="H15416" t="str">
            <v>3DSP1.110</v>
          </cell>
          <cell r="I15416" t="str">
            <v>SD3_P5_TXD1_DSP</v>
          </cell>
        </row>
        <row r="15417">
          <cell r="H15417" t="str">
            <v>3DSP1.111</v>
          </cell>
          <cell r="I15417" t="str">
            <v>SD3_P1_TXD2_DSP</v>
          </cell>
        </row>
        <row r="15418">
          <cell r="H15418" t="str">
            <v>3DSP1.112</v>
          </cell>
          <cell r="I15418" t="str">
            <v>DGND</v>
          </cell>
        </row>
        <row r="15419">
          <cell r="H15419" t="str">
            <v>3DSP1.113</v>
          </cell>
          <cell r="I15419" t="str">
            <v>DGND</v>
          </cell>
        </row>
        <row r="15420">
          <cell r="H15420" t="str">
            <v>3DSP1.114</v>
          </cell>
          <cell r="I15420" t="str">
            <v>SD3_P5_TXD2_DSP</v>
          </cell>
        </row>
        <row r="15421">
          <cell r="H15421" t="str">
            <v>3DSP1.115</v>
          </cell>
          <cell r="I15421" t="str">
            <v>SD3_P1_TXD3_DSP</v>
          </cell>
        </row>
        <row r="15422">
          <cell r="H15422" t="str">
            <v>3DSP1.116</v>
          </cell>
          <cell r="I15422" t="str">
            <v>DGND</v>
          </cell>
        </row>
        <row r="15423">
          <cell r="H15423" t="str">
            <v>3DSP1.117</v>
          </cell>
          <cell r="I15423" t="str">
            <v>DGND</v>
          </cell>
        </row>
        <row r="15424">
          <cell r="H15424" t="str">
            <v>3DSP1.118</v>
          </cell>
          <cell r="I15424" t="str">
            <v>SD3_P5_TXD3_DSP</v>
          </cell>
        </row>
        <row r="15425">
          <cell r="H15425" t="str">
            <v>3DSP1.119</v>
          </cell>
          <cell r="I15425" t="str">
            <v>SD3_P5_TXC_DSP</v>
          </cell>
        </row>
        <row r="15426">
          <cell r="H15426" t="str">
            <v>3DSP1.120</v>
          </cell>
          <cell r="I15426" t="str">
            <v>DGND</v>
          </cell>
        </row>
        <row r="15427">
          <cell r="H15427" t="str">
            <v>3DSP1.G1</v>
          </cell>
          <cell r="I15427" t="str">
            <v>DGND</v>
          </cell>
        </row>
        <row r="15428">
          <cell r="H15428" t="str">
            <v>3DSP1.G2</v>
          </cell>
          <cell r="I15428" t="str">
            <v>DGND</v>
          </cell>
        </row>
        <row r="15429">
          <cell r="H15429" t="str">
            <v>3DSP1.G3</v>
          </cell>
          <cell r="I15429" t="str">
            <v>DGND</v>
          </cell>
        </row>
        <row r="15430">
          <cell r="H15430" t="str">
            <v>3DSP1.G4</v>
          </cell>
          <cell r="I15430" t="str">
            <v>DGND</v>
          </cell>
        </row>
        <row r="15431">
          <cell r="H15431" t="str">
            <v>3DSP1.G5</v>
          </cell>
          <cell r="I15431" t="str">
            <v>DGND</v>
          </cell>
        </row>
        <row r="15432">
          <cell r="H15432" t="str">
            <v>3DSP1.G6</v>
          </cell>
          <cell r="I15432" t="str">
            <v>DGND</v>
          </cell>
        </row>
        <row r="15433">
          <cell r="H15433" t="str">
            <v>3DSP1.G7</v>
          </cell>
          <cell r="I15433" t="str">
            <v>DGND</v>
          </cell>
        </row>
        <row r="15434">
          <cell r="H15434" t="str">
            <v>3DSP1.G8</v>
          </cell>
          <cell r="I15434" t="str">
            <v>DGND</v>
          </cell>
        </row>
        <row r="15435">
          <cell r="H15435" t="str">
            <v>3DSP1.G9</v>
          </cell>
          <cell r="I15435" t="str">
            <v>DGND</v>
          </cell>
        </row>
        <row r="15436">
          <cell r="H15436" t="str">
            <v>3DSP1.G10</v>
          </cell>
          <cell r="I15436" t="str">
            <v>DGND</v>
          </cell>
        </row>
        <row r="15437">
          <cell r="H15437" t="str">
            <v>3DSP1.G11</v>
          </cell>
          <cell r="I15437" t="str">
            <v>DGND</v>
          </cell>
        </row>
        <row r="15438">
          <cell r="H15438" t="str">
            <v>3DSP1.G12</v>
          </cell>
          <cell r="I15438" t="str">
            <v>DGND</v>
          </cell>
        </row>
        <row r="15439">
          <cell r="H15439" t="str">
            <v>3DSP1.GH1</v>
          </cell>
          <cell r="I15439">
            <v>0</v>
          </cell>
        </row>
        <row r="15440">
          <cell r="H15440" t="str">
            <v>3DSP1.GH2</v>
          </cell>
          <cell r="I15440">
            <v>0</v>
          </cell>
        </row>
        <row r="15441">
          <cell r="H15441" t="str">
            <v>3DSP1.NUT1</v>
          </cell>
          <cell r="I15441">
            <v>0</v>
          </cell>
        </row>
        <row r="15442">
          <cell r="H15442" t="str">
            <v>3DSP1.NUT2</v>
          </cell>
          <cell r="I15442">
            <v>0</v>
          </cell>
        </row>
        <row r="15443">
          <cell r="H15443" t="str">
            <v>3DSP1.NUT3</v>
          </cell>
          <cell r="I15443">
            <v>0</v>
          </cell>
        </row>
        <row r="15444">
          <cell r="H15444" t="str">
            <v>3DSP1.NUT4</v>
          </cell>
          <cell r="I15444">
            <v>0</v>
          </cell>
        </row>
        <row r="15445">
          <cell r="H15445" t="str">
            <v>C78.1</v>
          </cell>
          <cell r="I15445" t="str">
            <v>S0_VBAT</v>
          </cell>
        </row>
        <row r="15446">
          <cell r="H15446" t="str">
            <v>C78.2</v>
          </cell>
          <cell r="I15446" t="str">
            <v>DGND</v>
          </cell>
        </row>
        <row r="15447">
          <cell r="H15447" t="str">
            <v>C79.1</v>
          </cell>
          <cell r="I15447" t="str">
            <v>S0_VBAT</v>
          </cell>
        </row>
        <row r="15448">
          <cell r="H15448" t="str">
            <v>C79.2</v>
          </cell>
          <cell r="I15448" t="str">
            <v>DGND</v>
          </cell>
        </row>
        <row r="15449">
          <cell r="H15449" t="str">
            <v>C325.1</v>
          </cell>
          <cell r="I15449" t="str">
            <v>S0_VBAT</v>
          </cell>
        </row>
        <row r="15450">
          <cell r="H15450" t="str">
            <v>C325.2</v>
          </cell>
          <cell r="I15450" t="str">
            <v>DGND</v>
          </cell>
        </row>
        <row r="15451">
          <cell r="H15451" t="str">
            <v>K7.1</v>
          </cell>
          <cell r="I15451" t="str">
            <v>VP12</v>
          </cell>
        </row>
        <row r="15452">
          <cell r="H15452" t="str">
            <v>K7.4</v>
          </cell>
          <cell r="I15452" t="str">
            <v>S0_VBAT</v>
          </cell>
        </row>
        <row r="15453">
          <cell r="H15453" t="str">
            <v>K7.9</v>
          </cell>
          <cell r="I15453" t="str">
            <v>S0_VBAT</v>
          </cell>
        </row>
        <row r="15454">
          <cell r="H15454" t="str">
            <v>K7.12</v>
          </cell>
          <cell r="I15454" t="str">
            <v>S0_K7</v>
          </cell>
        </row>
        <row r="15455">
          <cell r="H15455" t="str">
            <v>K7.3</v>
          </cell>
          <cell r="I15455">
            <v>0</v>
          </cell>
        </row>
        <row r="15456">
          <cell r="H15456" t="str">
            <v>K7.10</v>
          </cell>
          <cell r="I15456" t="str">
            <v>S0_BPMUVBAT_HSD142</v>
          </cell>
        </row>
        <row r="15457">
          <cell r="H15457" t="str">
            <v>K7.5</v>
          </cell>
          <cell r="I15457" t="str">
            <v>SC_VBAT_HV</v>
          </cell>
        </row>
        <row r="15458">
          <cell r="H15458" t="str">
            <v>K7.8</v>
          </cell>
          <cell r="I15458" t="str">
            <v>SC_VBAT_HV</v>
          </cell>
        </row>
        <row r="15459">
          <cell r="H15459" t="str">
            <v>Q7.1</v>
          </cell>
          <cell r="I15459" t="str">
            <v>S0_QB_K7</v>
          </cell>
        </row>
        <row r="15460">
          <cell r="H15460" t="str">
            <v>Q7.3</v>
          </cell>
          <cell r="I15460" t="str">
            <v>S0_K7</v>
          </cell>
        </row>
        <row r="15461">
          <cell r="H15461" t="str">
            <v>Q7.2</v>
          </cell>
          <cell r="I15461" t="str">
            <v>DGND</v>
          </cell>
        </row>
        <row r="15462">
          <cell r="H15462" t="str">
            <v>R309.1</v>
          </cell>
          <cell r="I15462" t="str">
            <v>S0_VBAT</v>
          </cell>
        </row>
        <row r="15463">
          <cell r="H15463" t="str">
            <v>R309.2</v>
          </cell>
          <cell r="I15463" t="str">
            <v>DGND</v>
          </cell>
        </row>
        <row r="15464">
          <cell r="H15464" t="str">
            <v>RQ7.1</v>
          </cell>
          <cell r="I15464" t="str">
            <v>S0_QB_K7</v>
          </cell>
        </row>
        <row r="15465">
          <cell r="H15465" t="str">
            <v>RQ7.2</v>
          </cell>
          <cell r="I15465" t="str">
            <v>SC_HSD_K7</v>
          </cell>
        </row>
        <row r="15466">
          <cell r="H15466" t="str">
            <v>S0_VBAT.1</v>
          </cell>
          <cell r="I15466" t="str">
            <v>S0_VBAT</v>
          </cell>
        </row>
        <row r="15467">
          <cell r="H15467" t="str">
            <v>SITE0.G7</v>
          </cell>
          <cell r="I15467" t="str">
            <v>S0_VBAT</v>
          </cell>
        </row>
        <row r="15468">
          <cell r="H15468" t="str">
            <v>C1.1</v>
          </cell>
          <cell r="I15468" t="str">
            <v>SG0_VDC</v>
          </cell>
        </row>
        <row r="15469">
          <cell r="H15469" t="str">
            <v>C1.2</v>
          </cell>
          <cell r="I15469" t="str">
            <v>DGND</v>
          </cell>
        </row>
        <row r="15470">
          <cell r="H15470" t="str">
            <v>C2.1</v>
          </cell>
          <cell r="I15470" t="str">
            <v>DGND</v>
          </cell>
        </row>
        <row r="15471">
          <cell r="H15471" t="str">
            <v>C2.2</v>
          </cell>
          <cell r="I15471" t="str">
            <v>S0_CS1</v>
          </cell>
        </row>
        <row r="15472">
          <cell r="H15472" t="str">
            <v>C3.1</v>
          </cell>
          <cell r="I15472" t="str">
            <v>DGND</v>
          </cell>
        </row>
        <row r="15473">
          <cell r="H15473" t="str">
            <v>C3.2</v>
          </cell>
          <cell r="I15473" t="str">
            <v>S0_CS2</v>
          </cell>
        </row>
        <row r="15474">
          <cell r="H15474" t="str">
            <v>C4.1</v>
          </cell>
          <cell r="I15474" t="str">
            <v>S0_COMP2_RC</v>
          </cell>
        </row>
        <row r="15475">
          <cell r="H15475" t="str">
            <v>C4.2</v>
          </cell>
          <cell r="I15475" t="str">
            <v>S0_FB2</v>
          </cell>
        </row>
        <row r="15476">
          <cell r="H15476" t="str">
            <v>C5.1</v>
          </cell>
          <cell r="I15476" t="str">
            <v>S0_COMP1_RC</v>
          </cell>
        </row>
        <row r="15477">
          <cell r="H15477" t="str">
            <v>C5.2</v>
          </cell>
          <cell r="I15477" t="str">
            <v>S0_FB1</v>
          </cell>
        </row>
        <row r="15478">
          <cell r="H15478" t="str">
            <v>C6.1</v>
          </cell>
          <cell r="I15478" t="str">
            <v>S0_VB</v>
          </cell>
        </row>
        <row r="15479">
          <cell r="H15479" t="str">
            <v>C6.2</v>
          </cell>
          <cell r="I15479" t="str">
            <v>DGND</v>
          </cell>
        </row>
        <row r="15480">
          <cell r="H15480" t="str">
            <v>C7.1</v>
          </cell>
          <cell r="I15480" t="str">
            <v>S0_CTL1</v>
          </cell>
        </row>
        <row r="15481">
          <cell r="H15481" t="str">
            <v>C7.2</v>
          </cell>
          <cell r="I15481" t="str">
            <v>DGND</v>
          </cell>
        </row>
        <row r="15482">
          <cell r="H15482" t="str">
            <v>C8.1</v>
          </cell>
          <cell r="I15482" t="str">
            <v>S0_CTL2</v>
          </cell>
        </row>
        <row r="15483">
          <cell r="H15483" t="str">
            <v>C8.2</v>
          </cell>
          <cell r="I15483" t="str">
            <v>DGND</v>
          </cell>
        </row>
        <row r="15484">
          <cell r="H15484" t="str">
            <v>C9.1</v>
          </cell>
          <cell r="I15484" t="str">
            <v>S0_LX2</v>
          </cell>
        </row>
        <row r="15485">
          <cell r="H15485" t="str">
            <v>C9.2</v>
          </cell>
          <cell r="I15485" t="str">
            <v>S0_CB2</v>
          </cell>
        </row>
        <row r="15486">
          <cell r="H15486" t="str">
            <v>C10.1</v>
          </cell>
          <cell r="I15486" t="str">
            <v>DGND</v>
          </cell>
        </row>
        <row r="15487">
          <cell r="H15487" t="str">
            <v>C10.2</v>
          </cell>
          <cell r="I15487" t="str">
            <v>S0_LX2_RC</v>
          </cell>
        </row>
        <row r="15488">
          <cell r="H15488" t="str">
            <v>C11.1</v>
          </cell>
          <cell r="I15488" t="str">
            <v>S0_LX1</v>
          </cell>
        </row>
        <row r="15489">
          <cell r="H15489" t="str">
            <v>C11.2</v>
          </cell>
          <cell r="I15489" t="str">
            <v>S0_CB1</v>
          </cell>
        </row>
        <row r="15490">
          <cell r="H15490" t="str">
            <v>C12.1</v>
          </cell>
          <cell r="I15490" t="str">
            <v>DGND</v>
          </cell>
        </row>
        <row r="15491">
          <cell r="H15491" t="str">
            <v>C12.2</v>
          </cell>
          <cell r="I15491" t="str">
            <v>S0_LX1_RC</v>
          </cell>
        </row>
        <row r="15492">
          <cell r="H15492" t="str">
            <v>C13.1</v>
          </cell>
          <cell r="I15492" t="str">
            <v>SG0_VDC</v>
          </cell>
        </row>
        <row r="15493">
          <cell r="H15493" t="str">
            <v>C13.2</v>
          </cell>
          <cell r="I15493" t="str">
            <v>DGND</v>
          </cell>
        </row>
        <row r="15494">
          <cell r="H15494" t="str">
            <v>C15.1</v>
          </cell>
          <cell r="I15494" t="str">
            <v>SG0_R_1V2</v>
          </cell>
        </row>
        <row r="15495">
          <cell r="H15495" t="str">
            <v>C15.2</v>
          </cell>
          <cell r="I15495" t="str">
            <v>DGND</v>
          </cell>
        </row>
        <row r="15496">
          <cell r="H15496" t="str">
            <v>C16.1</v>
          </cell>
          <cell r="I15496" t="str">
            <v>SG0_R_1V2</v>
          </cell>
        </row>
        <row r="15497">
          <cell r="H15497" t="str">
            <v>C16.2</v>
          </cell>
          <cell r="I15497" t="str">
            <v>DGND</v>
          </cell>
        </row>
        <row r="15498">
          <cell r="H15498" t="str">
            <v>C18.1</v>
          </cell>
          <cell r="I15498" t="str">
            <v>SG0_SRC_DVDD33</v>
          </cell>
        </row>
        <row r="15499">
          <cell r="H15499" t="str">
            <v>C18.2</v>
          </cell>
          <cell r="I15499" t="str">
            <v>DGND</v>
          </cell>
        </row>
        <row r="15500">
          <cell r="H15500" t="str">
            <v>C19.1</v>
          </cell>
          <cell r="I15500" t="str">
            <v>SG0_SRC_DVDD33</v>
          </cell>
        </row>
        <row r="15501">
          <cell r="H15501" t="str">
            <v>C19.2</v>
          </cell>
          <cell r="I15501" t="str">
            <v>DGND</v>
          </cell>
        </row>
        <row r="15502">
          <cell r="H15502" t="str">
            <v>C20.1</v>
          </cell>
          <cell r="I15502" t="str">
            <v>SG0_VDC</v>
          </cell>
        </row>
        <row r="15503">
          <cell r="H15503" t="str">
            <v>C20.2</v>
          </cell>
          <cell r="I15503" t="str">
            <v>DGND</v>
          </cell>
        </row>
        <row r="15504">
          <cell r="H15504" t="str">
            <v>C117.1</v>
          </cell>
          <cell r="I15504" t="str">
            <v>VDD33_ATX</v>
          </cell>
        </row>
        <row r="15505">
          <cell r="H15505" t="str">
            <v>C117.2</v>
          </cell>
          <cell r="I15505" t="str">
            <v>DGND</v>
          </cell>
        </row>
        <row r="15506">
          <cell r="H15506" t="str">
            <v>C118.1</v>
          </cell>
          <cell r="I15506" t="str">
            <v>VDD33_ATX</v>
          </cell>
        </row>
        <row r="15507">
          <cell r="H15507" t="str">
            <v>C118.2</v>
          </cell>
          <cell r="I15507" t="str">
            <v>DGND</v>
          </cell>
        </row>
        <row r="15508">
          <cell r="H15508" t="str">
            <v>C165.1</v>
          </cell>
          <cell r="I15508" t="str">
            <v>VDD33_ATX</v>
          </cell>
        </row>
        <row r="15509">
          <cell r="H15509" t="str">
            <v>C165.2</v>
          </cell>
          <cell r="I15509" t="str">
            <v>DGND</v>
          </cell>
        </row>
        <row r="15510">
          <cell r="H15510" t="str">
            <v>C166.1</v>
          </cell>
          <cell r="I15510" t="str">
            <v>VDD33_ATX</v>
          </cell>
        </row>
        <row r="15511">
          <cell r="H15511" t="str">
            <v>C166.2</v>
          </cell>
          <cell r="I15511" t="str">
            <v>DGND</v>
          </cell>
        </row>
        <row r="15512">
          <cell r="H15512" t="str">
            <v>C292.1</v>
          </cell>
          <cell r="I15512" t="str">
            <v>SG0_SRC_DVDD33</v>
          </cell>
        </row>
        <row r="15513">
          <cell r="H15513" t="str">
            <v>C292.2</v>
          </cell>
          <cell r="I15513" t="str">
            <v>DGND</v>
          </cell>
        </row>
        <row r="15514">
          <cell r="H15514" t="str">
            <v>C293.1</v>
          </cell>
          <cell r="I15514" t="str">
            <v>SG0_R_1V2</v>
          </cell>
        </row>
        <row r="15515">
          <cell r="H15515" t="str">
            <v>C293.2</v>
          </cell>
          <cell r="I15515" t="str">
            <v>DGND</v>
          </cell>
        </row>
        <row r="15516">
          <cell r="H15516" t="str">
            <v>CS1.1</v>
          </cell>
          <cell r="I15516" t="str">
            <v>SG0_SRC_DVDD33</v>
          </cell>
        </row>
        <row r="15517">
          <cell r="H15517" t="str">
            <v>CS1.2</v>
          </cell>
          <cell r="I15517" t="str">
            <v>DGND</v>
          </cell>
        </row>
        <row r="15518">
          <cell r="H15518" t="str">
            <v>CS2.1</v>
          </cell>
          <cell r="I15518" t="str">
            <v>SG0_SWR09_OFFLINE</v>
          </cell>
        </row>
        <row r="15519">
          <cell r="H15519" t="str">
            <v>CS2.2</v>
          </cell>
          <cell r="I15519" t="str">
            <v>S0_SWR1_FB</v>
          </cell>
        </row>
        <row r="15520">
          <cell r="H15520" t="str">
            <v>CS3.1</v>
          </cell>
          <cell r="I15520" t="str">
            <v>SG0_SRC_DVDD09</v>
          </cell>
        </row>
        <row r="15521">
          <cell r="H15521" t="str">
            <v>CS3.2</v>
          </cell>
          <cell r="I15521" t="str">
            <v>DGND</v>
          </cell>
        </row>
        <row r="15522">
          <cell r="H15522" t="str">
            <v>CS4.1</v>
          </cell>
          <cell r="I15522" t="str">
            <v>SG0_SRC_DVDD09</v>
          </cell>
        </row>
        <row r="15523">
          <cell r="H15523" t="str">
            <v>CS4.2</v>
          </cell>
          <cell r="I15523" t="str">
            <v>DGND</v>
          </cell>
        </row>
        <row r="15524">
          <cell r="H15524" t="str">
            <v>CS5.1</v>
          </cell>
          <cell r="I15524" t="str">
            <v>S0_SWR1_EN</v>
          </cell>
        </row>
        <row r="15525">
          <cell r="H15525" t="str">
            <v>CS5.2</v>
          </cell>
          <cell r="I15525" t="str">
            <v>DGND</v>
          </cell>
        </row>
        <row r="15526">
          <cell r="H15526" t="str">
            <v>D1.1</v>
          </cell>
          <cell r="I15526" t="str">
            <v>S0_CB1</v>
          </cell>
        </row>
        <row r="15527">
          <cell r="H15527" t="str">
            <v>D1.2</v>
          </cell>
          <cell r="I15527" t="str">
            <v>S0_CB2</v>
          </cell>
        </row>
        <row r="15528">
          <cell r="H15528" t="str">
            <v>D1.3</v>
          </cell>
          <cell r="I15528" t="str">
            <v>S0_VB</v>
          </cell>
        </row>
        <row r="15529">
          <cell r="H15529" t="str">
            <v>L1.1</v>
          </cell>
          <cell r="I15529" t="str">
            <v>S0_LX2</v>
          </cell>
        </row>
        <row r="15530">
          <cell r="H15530" t="str">
            <v>L1.2</v>
          </cell>
          <cell r="I15530" t="str">
            <v>SG0_R_1V2</v>
          </cell>
        </row>
        <row r="15531">
          <cell r="H15531" t="str">
            <v>L2.1</v>
          </cell>
          <cell r="I15531" t="str">
            <v>S0_LX1</v>
          </cell>
        </row>
        <row r="15532">
          <cell r="H15532" t="str">
            <v>L2.2</v>
          </cell>
          <cell r="I15532" t="str">
            <v>SG0_SRC_DVDD33</v>
          </cell>
        </row>
        <row r="15533">
          <cell r="H15533" t="str">
            <v>LX1.1</v>
          </cell>
          <cell r="I15533" t="str">
            <v>S0_SWR1_LX</v>
          </cell>
        </row>
        <row r="15534">
          <cell r="H15534" t="str">
            <v>LX1.2</v>
          </cell>
          <cell r="I15534" t="str">
            <v>SG0_SWR09_OFFLINE</v>
          </cell>
        </row>
        <row r="15535">
          <cell r="H15535" t="str">
            <v>Q1.5</v>
          </cell>
          <cell r="I15535" t="str">
            <v>SG0_VDC</v>
          </cell>
        </row>
        <row r="15536">
          <cell r="H15536" t="str">
            <v>Q1.6</v>
          </cell>
          <cell r="I15536" t="str">
            <v>SG0_VDC</v>
          </cell>
        </row>
        <row r="15537">
          <cell r="H15537" t="str">
            <v>Q1.7</v>
          </cell>
          <cell r="I15537" t="str">
            <v>S0_LX2</v>
          </cell>
        </row>
        <row r="15538">
          <cell r="H15538" t="str">
            <v>Q1.8</v>
          </cell>
          <cell r="I15538" t="str">
            <v>S0_LX2</v>
          </cell>
        </row>
        <row r="15539">
          <cell r="H15539" t="str">
            <v>Q1.4</v>
          </cell>
          <cell r="I15539" t="str">
            <v>S0_DRVH2</v>
          </cell>
        </row>
        <row r="15540">
          <cell r="H15540" t="str">
            <v>Q1.2</v>
          </cell>
          <cell r="I15540" t="str">
            <v>S0_DRVL2</v>
          </cell>
        </row>
        <row r="15541">
          <cell r="H15541" t="str">
            <v>Q1.3</v>
          </cell>
          <cell r="I15541" t="str">
            <v>S0_LX2</v>
          </cell>
        </row>
        <row r="15542">
          <cell r="H15542" t="str">
            <v>Q1.1</v>
          </cell>
          <cell r="I15542" t="str">
            <v>DGND</v>
          </cell>
        </row>
        <row r="15543">
          <cell r="H15543" t="str">
            <v>Q2.5</v>
          </cell>
          <cell r="I15543" t="str">
            <v>SG0_VDC</v>
          </cell>
        </row>
        <row r="15544">
          <cell r="H15544" t="str">
            <v>Q2.6</v>
          </cell>
          <cell r="I15544" t="str">
            <v>SG0_VDC</v>
          </cell>
        </row>
        <row r="15545">
          <cell r="H15545" t="str">
            <v>Q2.7</v>
          </cell>
          <cell r="I15545" t="str">
            <v>S0_LX1</v>
          </cell>
        </row>
        <row r="15546">
          <cell r="H15546" t="str">
            <v>Q2.8</v>
          </cell>
          <cell r="I15546" t="str">
            <v>S0_LX1</v>
          </cell>
        </row>
        <row r="15547">
          <cell r="H15547" t="str">
            <v>Q2.4</v>
          </cell>
          <cell r="I15547" t="str">
            <v>S0_DRVH1</v>
          </cell>
        </row>
        <row r="15548">
          <cell r="H15548" t="str">
            <v>Q2.2</v>
          </cell>
          <cell r="I15548" t="str">
            <v>S0_DRVL1</v>
          </cell>
        </row>
        <row r="15549">
          <cell r="H15549" t="str">
            <v>Q2.3</v>
          </cell>
          <cell r="I15549" t="str">
            <v>S0_LX1</v>
          </cell>
        </row>
        <row r="15550">
          <cell r="H15550" t="str">
            <v>Q2.1</v>
          </cell>
          <cell r="I15550" t="str">
            <v>DGND</v>
          </cell>
        </row>
        <row r="15551">
          <cell r="H15551" t="str">
            <v>R2.1</v>
          </cell>
          <cell r="I15551" t="str">
            <v>DGND</v>
          </cell>
        </row>
        <row r="15552">
          <cell r="H15552" t="str">
            <v>R2.2</v>
          </cell>
          <cell r="I15552" t="str">
            <v>S0_RT</v>
          </cell>
        </row>
        <row r="15553">
          <cell r="H15553" t="str">
            <v>R3.1</v>
          </cell>
          <cell r="I15553" t="str">
            <v>DGND</v>
          </cell>
        </row>
        <row r="15554">
          <cell r="H15554" t="str">
            <v>R3.2</v>
          </cell>
          <cell r="I15554" t="str">
            <v>S0_ILIM2</v>
          </cell>
        </row>
        <row r="15555">
          <cell r="H15555" t="str">
            <v>R4.1</v>
          </cell>
          <cell r="I15555" t="str">
            <v>S0_ILIM2</v>
          </cell>
        </row>
        <row r="15556">
          <cell r="H15556" t="str">
            <v>R4.2</v>
          </cell>
          <cell r="I15556" t="str">
            <v>S0_U2_VREF</v>
          </cell>
        </row>
        <row r="15557">
          <cell r="H15557" t="str">
            <v>R5.1</v>
          </cell>
          <cell r="I15557" t="str">
            <v>DGND</v>
          </cell>
        </row>
        <row r="15558">
          <cell r="H15558" t="str">
            <v>R5.2</v>
          </cell>
          <cell r="I15558" t="str">
            <v>S0_ILIM1</v>
          </cell>
        </row>
        <row r="15559">
          <cell r="H15559" t="str">
            <v>R6.1</v>
          </cell>
          <cell r="I15559" t="str">
            <v>S0_ILIM1</v>
          </cell>
        </row>
        <row r="15560">
          <cell r="H15560" t="str">
            <v>R6.2</v>
          </cell>
          <cell r="I15560" t="str">
            <v>S0_U2_VREF</v>
          </cell>
        </row>
        <row r="15561">
          <cell r="H15561" t="str">
            <v>R7.1</v>
          </cell>
          <cell r="I15561" t="str">
            <v>DGND</v>
          </cell>
        </row>
        <row r="15562">
          <cell r="H15562" t="str">
            <v>R7.2</v>
          </cell>
          <cell r="I15562" t="str">
            <v>S0_FB1</v>
          </cell>
        </row>
        <row r="15563">
          <cell r="H15563" t="str">
            <v>R8.1</v>
          </cell>
          <cell r="I15563" t="str">
            <v>DGND</v>
          </cell>
        </row>
        <row r="15564">
          <cell r="H15564" t="str">
            <v>R8.2</v>
          </cell>
          <cell r="I15564" t="str">
            <v>S0_FB2</v>
          </cell>
        </row>
        <row r="15565">
          <cell r="H15565" t="str">
            <v>R9.1</v>
          </cell>
          <cell r="I15565" t="str">
            <v>S0_COMP2</v>
          </cell>
        </row>
        <row r="15566">
          <cell r="H15566" t="str">
            <v>R9.2</v>
          </cell>
          <cell r="I15566" t="str">
            <v>S0_COMP2_RC</v>
          </cell>
        </row>
        <row r="15567">
          <cell r="H15567" t="str">
            <v>R10.1</v>
          </cell>
          <cell r="I15567" t="str">
            <v>S0_FB2</v>
          </cell>
        </row>
        <row r="15568">
          <cell r="H15568" t="str">
            <v>R10.2</v>
          </cell>
          <cell r="I15568" t="str">
            <v>SG0_R_1V2</v>
          </cell>
        </row>
        <row r="15569">
          <cell r="H15569" t="str">
            <v>R11.1</v>
          </cell>
          <cell r="I15569" t="str">
            <v>S0_COMP1</v>
          </cell>
        </row>
        <row r="15570">
          <cell r="H15570" t="str">
            <v>R11.2</v>
          </cell>
          <cell r="I15570" t="str">
            <v>S0_COMP1_RC</v>
          </cell>
        </row>
        <row r="15571">
          <cell r="H15571" t="str">
            <v>R12.1</v>
          </cell>
          <cell r="I15571" t="str">
            <v>S0_FB1</v>
          </cell>
        </row>
        <row r="15572">
          <cell r="H15572" t="str">
            <v>R12.2</v>
          </cell>
          <cell r="I15572" t="str">
            <v>SG0_SRC_DVDD33</v>
          </cell>
        </row>
        <row r="15573">
          <cell r="H15573" t="str">
            <v>R13.1</v>
          </cell>
          <cell r="I15573" t="str">
            <v>S0_CTL1</v>
          </cell>
        </row>
        <row r="15574">
          <cell r="H15574" t="str">
            <v>R13.2</v>
          </cell>
          <cell r="I15574" t="str">
            <v>S0_HSD997</v>
          </cell>
        </row>
        <row r="15575">
          <cell r="H15575" t="str">
            <v>R14.1</v>
          </cell>
          <cell r="I15575" t="str">
            <v>S0_CTL2</v>
          </cell>
        </row>
        <row r="15576">
          <cell r="H15576" t="str">
            <v>R14.2</v>
          </cell>
          <cell r="I15576" t="str">
            <v>S0_HSD997</v>
          </cell>
        </row>
        <row r="15577">
          <cell r="H15577" t="str">
            <v>R15.1</v>
          </cell>
          <cell r="I15577" t="str">
            <v>S0_HSD997</v>
          </cell>
        </row>
        <row r="15578">
          <cell r="H15578" t="str">
            <v>R15.2</v>
          </cell>
          <cell r="I15578" t="str">
            <v>VDD33_ATX</v>
          </cell>
        </row>
        <row r="15579">
          <cell r="H15579" t="str">
            <v>R16.1</v>
          </cell>
          <cell r="I15579" t="str">
            <v>S0_LX2</v>
          </cell>
        </row>
        <row r="15580">
          <cell r="H15580" t="str">
            <v>R16.2</v>
          </cell>
          <cell r="I15580" t="str">
            <v>S0_LX2_RC</v>
          </cell>
        </row>
        <row r="15581">
          <cell r="H15581" t="str">
            <v>R17.1</v>
          </cell>
          <cell r="I15581" t="str">
            <v>S0_LX1</v>
          </cell>
        </row>
        <row r="15582">
          <cell r="H15582" t="str">
            <v>R17.2</v>
          </cell>
          <cell r="I15582" t="str">
            <v>S0_LX1_RC</v>
          </cell>
        </row>
        <row r="15583">
          <cell r="H15583" t="str">
            <v>R18.1</v>
          </cell>
          <cell r="I15583" t="str">
            <v>SG0_VDC</v>
          </cell>
        </row>
        <row r="15584">
          <cell r="H15584" t="str">
            <v>R18.2</v>
          </cell>
          <cell r="I15584" t="str">
            <v>VDC</v>
          </cell>
        </row>
        <row r="15585">
          <cell r="H15585" t="str">
            <v>R548.1</v>
          </cell>
          <cell r="I15585" t="str">
            <v>S0_HSD997</v>
          </cell>
        </row>
        <row r="15586">
          <cell r="H15586" t="str">
            <v>R548.2</v>
          </cell>
          <cell r="I15586" t="str">
            <v>S0_SWR1_EN</v>
          </cell>
        </row>
        <row r="15587">
          <cell r="H15587" t="str">
            <v>RB7.1</v>
          </cell>
          <cell r="I15587" t="str">
            <v>SG0_SWR09_OFFLINE</v>
          </cell>
        </row>
        <row r="15588">
          <cell r="H15588" t="str">
            <v>RB7.2</v>
          </cell>
          <cell r="I15588" t="str">
            <v>S0_SWR1_FB</v>
          </cell>
        </row>
        <row r="15589">
          <cell r="H15589" t="str">
            <v>RB8.1</v>
          </cell>
          <cell r="I15589" t="str">
            <v>S0_SWR1_FB</v>
          </cell>
        </row>
        <row r="15590">
          <cell r="H15590" t="str">
            <v>RB8.2</v>
          </cell>
          <cell r="I15590" t="str">
            <v>DGND</v>
          </cell>
        </row>
        <row r="15591">
          <cell r="H15591" t="str">
            <v>RS6.1</v>
          </cell>
          <cell r="I15591" t="str">
            <v>S0_SWR1_VIN</v>
          </cell>
        </row>
        <row r="15592">
          <cell r="H15592" t="str">
            <v>RS6.2</v>
          </cell>
          <cell r="I15592" t="str">
            <v>S0_SWR1_PG</v>
          </cell>
        </row>
        <row r="15593">
          <cell r="H15593" t="str">
            <v>RS7.1</v>
          </cell>
          <cell r="I15593" t="str">
            <v>SG0_SWR09_OFFLINE</v>
          </cell>
        </row>
        <row r="15594">
          <cell r="H15594" t="str">
            <v>RS7.2</v>
          </cell>
          <cell r="I15594" t="str">
            <v>SG0_SRC_DVDD09</v>
          </cell>
        </row>
        <row r="15595">
          <cell r="H15595" t="str">
            <v>RS8.1</v>
          </cell>
          <cell r="I15595" t="str">
            <v>SG0_R_1V2</v>
          </cell>
        </row>
        <row r="15596">
          <cell r="H15596" t="str">
            <v>RS8.2</v>
          </cell>
          <cell r="I15596" t="str">
            <v>SG0_1V2</v>
          </cell>
        </row>
        <row r="15597">
          <cell r="H15597" t="str">
            <v>RS9.1</v>
          </cell>
          <cell r="I15597" t="str">
            <v>SG0_SRC_DVDD33</v>
          </cell>
        </row>
        <row r="15598">
          <cell r="H15598" t="str">
            <v>RS9.2</v>
          </cell>
          <cell r="I15598" t="str">
            <v>S0_SWR1_VIN</v>
          </cell>
        </row>
        <row r="15599">
          <cell r="H15599" t="str">
            <v>S0_D09_A09_LINK.1</v>
          </cell>
          <cell r="I15599" t="str">
            <v>S0_APWR_03F</v>
          </cell>
        </row>
        <row r="15600">
          <cell r="H15600" t="str">
            <v>S0_D09_A09_LINK.2</v>
          </cell>
          <cell r="I15600" t="str">
            <v>S0_APWR_01+1F</v>
          </cell>
        </row>
        <row r="15601">
          <cell r="H15601" t="str">
            <v>S0_DPS_AVDD09.1</v>
          </cell>
          <cell r="I15601" t="str">
            <v>S0_APWR_03F</v>
          </cell>
        </row>
        <row r="15602">
          <cell r="H15602" t="str">
            <v>S0_DPS_AVDD09.2</v>
          </cell>
          <cell r="I15602" t="str">
            <v>SG0_SRC_DVDD09</v>
          </cell>
        </row>
        <row r="15603">
          <cell r="H15603" t="str">
            <v>S0_DPS_AVDD33.1</v>
          </cell>
          <cell r="I15603" t="str">
            <v>S0_APWR_06+1F</v>
          </cell>
        </row>
        <row r="15604">
          <cell r="H15604" t="str">
            <v>S0_DPS_AVDD33.2</v>
          </cell>
          <cell r="I15604" t="str">
            <v>SG0_SRC_DVDD33</v>
          </cell>
        </row>
        <row r="15605">
          <cell r="H15605" t="str">
            <v>S0_DPS_DVDD09.1</v>
          </cell>
          <cell r="I15605" t="str">
            <v>S0_APWR_01+1F</v>
          </cell>
        </row>
        <row r="15606">
          <cell r="H15606" t="str">
            <v>S0_DPS_DVDD09.2</v>
          </cell>
          <cell r="I15606" t="str">
            <v>SG0_SRC_DVDD09</v>
          </cell>
        </row>
        <row r="15607">
          <cell r="H15607" t="str">
            <v>S0_DPS_DVDD33.1</v>
          </cell>
          <cell r="I15607" t="str">
            <v>S0_DPS_DVDD33</v>
          </cell>
        </row>
        <row r="15608">
          <cell r="H15608" t="str">
            <v>S0_DPS_DVDD33.2</v>
          </cell>
          <cell r="I15608" t="str">
            <v>SG0_SRC_DVDD33</v>
          </cell>
        </row>
        <row r="15609">
          <cell r="H15609" t="str">
            <v>S0_DPS_GPIO_P015.1</v>
          </cell>
          <cell r="I15609" t="str">
            <v>S0_APWR_08F</v>
          </cell>
        </row>
        <row r="15610">
          <cell r="H15610" t="str">
            <v>S0_DPS_GPIO_P015.2</v>
          </cell>
          <cell r="I15610" t="str">
            <v>SG0_SRC_DVDD33</v>
          </cell>
        </row>
        <row r="15611">
          <cell r="H15611" t="str">
            <v>S0_DPS_LDOIN.1</v>
          </cell>
          <cell r="I15611" t="str">
            <v>S0_DPS_LDOIN</v>
          </cell>
        </row>
        <row r="15612">
          <cell r="H15612" t="str">
            <v>S0_DPS_LDOIN.2</v>
          </cell>
          <cell r="I15612" t="str">
            <v>SG0_SRC_DVDD33</v>
          </cell>
        </row>
        <row r="15613">
          <cell r="H15613" t="str">
            <v>S0_PH_VBAT.1</v>
          </cell>
          <cell r="I15613" t="str">
            <v>S0_VBAT</v>
          </cell>
        </row>
        <row r="15614">
          <cell r="H15614" t="str">
            <v>S0_PH_VBAT.2</v>
          </cell>
          <cell r="I15614" t="str">
            <v>SG0_VDC</v>
          </cell>
        </row>
        <row r="15615">
          <cell r="H15615" t="str">
            <v>SG0_1V2.1</v>
          </cell>
          <cell r="I15615" t="str">
            <v>SG0_1V2</v>
          </cell>
        </row>
        <row r="15616">
          <cell r="H15616" t="str">
            <v>SG0_DGND5.1</v>
          </cell>
          <cell r="I15616" t="str">
            <v>DGND</v>
          </cell>
        </row>
        <row r="15617">
          <cell r="H15617" t="str">
            <v>SG0_SWR1_FB.1</v>
          </cell>
          <cell r="I15617" t="str">
            <v>S0_SWR1_FB</v>
          </cell>
        </row>
        <row r="15618">
          <cell r="H15618" t="str">
            <v>SG0_SWR1_FB.2</v>
          </cell>
          <cell r="I15618" t="str">
            <v>DGND</v>
          </cell>
        </row>
        <row r="15619">
          <cell r="H15619" t="str">
            <v>SG0_VDC.1</v>
          </cell>
          <cell r="I15619" t="str">
            <v>SG0_VDC</v>
          </cell>
        </row>
        <row r="15620">
          <cell r="H15620" t="str">
            <v>SW1.1</v>
          </cell>
          <cell r="I15620" t="str">
            <v>S0_HSD997</v>
          </cell>
        </row>
        <row r="15621">
          <cell r="H15621" t="str">
            <v>SW1.2</v>
          </cell>
          <cell r="I15621" t="str">
            <v>S0_HSD997</v>
          </cell>
        </row>
        <row r="15622">
          <cell r="H15622" t="str">
            <v>SW1.3</v>
          </cell>
          <cell r="I15622" t="str">
            <v>DGND</v>
          </cell>
        </row>
        <row r="15623">
          <cell r="H15623" t="str">
            <v>SW1.4</v>
          </cell>
          <cell r="I15623" t="str">
            <v>DGND</v>
          </cell>
        </row>
        <row r="15624">
          <cell r="H15624" t="str">
            <v>SWR1.7</v>
          </cell>
          <cell r="I15624" t="str">
            <v>S0_SWR1_EN</v>
          </cell>
        </row>
        <row r="15625">
          <cell r="H15625" t="str">
            <v>SWR1.EP</v>
          </cell>
          <cell r="I15625" t="str">
            <v>DGND</v>
          </cell>
        </row>
        <row r="15626">
          <cell r="H15626" t="str">
            <v>SWR1.1</v>
          </cell>
          <cell r="I15626" t="str">
            <v>S0_SWR1_FB</v>
          </cell>
        </row>
        <row r="15627">
          <cell r="H15627" t="str">
            <v>SWR1.3</v>
          </cell>
          <cell r="I15627" t="str">
            <v>S0_SWR1_VIN</v>
          </cell>
        </row>
        <row r="15628">
          <cell r="H15628" t="str">
            <v>SWR1.6</v>
          </cell>
          <cell r="I15628" t="str">
            <v>S0_SWR1_LX</v>
          </cell>
        </row>
        <row r="15629">
          <cell r="H15629" t="str">
            <v>SWR1.5</v>
          </cell>
          <cell r="I15629">
            <v>0</v>
          </cell>
        </row>
        <row r="15630">
          <cell r="H15630" t="str">
            <v>SWR1.2</v>
          </cell>
          <cell r="I15630" t="str">
            <v>S0_SWR1_PG</v>
          </cell>
        </row>
        <row r="15631">
          <cell r="H15631" t="str">
            <v>SWR1.4</v>
          </cell>
          <cell r="I15631" t="str">
            <v>DGND</v>
          </cell>
        </row>
        <row r="15632">
          <cell r="H15632" t="str">
            <v>SWR1.8</v>
          </cell>
          <cell r="I15632" t="str">
            <v>DGND</v>
          </cell>
        </row>
        <row r="15633">
          <cell r="H15633" t="str">
            <v>U2.24</v>
          </cell>
          <cell r="I15633" t="str">
            <v>S0_CB1</v>
          </cell>
        </row>
        <row r="15634">
          <cell r="H15634" t="str">
            <v>U2.14</v>
          </cell>
          <cell r="I15634" t="str">
            <v>S0_CB2</v>
          </cell>
        </row>
        <row r="15635">
          <cell r="H15635" t="str">
            <v>U2.4</v>
          </cell>
          <cell r="I15635" t="str">
            <v>S0_COMP1</v>
          </cell>
        </row>
        <row r="15636">
          <cell r="H15636" t="str">
            <v>U2.10</v>
          </cell>
          <cell r="I15636" t="str">
            <v>S0_COMP2</v>
          </cell>
        </row>
        <row r="15637">
          <cell r="H15637" t="str">
            <v>U2.2</v>
          </cell>
          <cell r="I15637" t="str">
            <v>S0_CS1</v>
          </cell>
        </row>
        <row r="15638">
          <cell r="H15638" t="str">
            <v>U2.12</v>
          </cell>
          <cell r="I15638" t="str">
            <v>S0_CS2</v>
          </cell>
        </row>
        <row r="15639">
          <cell r="H15639" t="str">
            <v>U2.1</v>
          </cell>
          <cell r="I15639" t="str">
            <v>S0_CTL1</v>
          </cell>
        </row>
        <row r="15640">
          <cell r="H15640" t="str">
            <v>U2.8</v>
          </cell>
          <cell r="I15640" t="str">
            <v>S0_CTL2</v>
          </cell>
        </row>
        <row r="15641">
          <cell r="H15641" t="str">
            <v>U2.23</v>
          </cell>
          <cell r="I15641" t="str">
            <v>S0_DRVH1</v>
          </cell>
        </row>
        <row r="15642">
          <cell r="H15642" t="str">
            <v>U2.15</v>
          </cell>
          <cell r="I15642" t="str">
            <v>S0_DRVH2</v>
          </cell>
        </row>
        <row r="15643">
          <cell r="H15643" t="str">
            <v>U2.21</v>
          </cell>
          <cell r="I15643" t="str">
            <v>S0_DRVL1</v>
          </cell>
        </row>
        <row r="15644">
          <cell r="H15644" t="str">
            <v>U2.17</v>
          </cell>
          <cell r="I15644" t="str">
            <v>S0_DRVL2</v>
          </cell>
        </row>
        <row r="15645">
          <cell r="H15645" t="str">
            <v>U2.3</v>
          </cell>
          <cell r="I15645" t="str">
            <v>S0_FB1</v>
          </cell>
        </row>
        <row r="15646">
          <cell r="H15646" t="str">
            <v>U2.11</v>
          </cell>
          <cell r="I15646" t="str">
            <v>S0_FB2</v>
          </cell>
        </row>
        <row r="15647">
          <cell r="H15647" t="str">
            <v>U2.18</v>
          </cell>
          <cell r="I15647" t="str">
            <v>DGND</v>
          </cell>
        </row>
        <row r="15648">
          <cell r="H15648" t="str">
            <v>U2.5</v>
          </cell>
          <cell r="I15648" t="str">
            <v>S0_ILIM1</v>
          </cell>
        </row>
        <row r="15649">
          <cell r="H15649" t="str">
            <v>U2.9</v>
          </cell>
          <cell r="I15649" t="str">
            <v>S0_ILIM2</v>
          </cell>
        </row>
        <row r="15650">
          <cell r="H15650" t="str">
            <v>U2.22</v>
          </cell>
          <cell r="I15650" t="str">
            <v>S0_LX1</v>
          </cell>
        </row>
        <row r="15651">
          <cell r="H15651" t="str">
            <v>U2.16</v>
          </cell>
          <cell r="I15651" t="str">
            <v>S0_LX2</v>
          </cell>
        </row>
        <row r="15652">
          <cell r="H15652" t="str">
            <v>U2.13</v>
          </cell>
          <cell r="I15652" t="str">
            <v>S0_U2_VREF</v>
          </cell>
        </row>
        <row r="15653">
          <cell r="H15653" t="str">
            <v>U2.6</v>
          </cell>
          <cell r="I15653" t="str">
            <v>S0_RT</v>
          </cell>
        </row>
        <row r="15654">
          <cell r="H15654" t="str">
            <v>U2.19</v>
          </cell>
          <cell r="I15654" t="str">
            <v>S0_VB</v>
          </cell>
        </row>
        <row r="15655">
          <cell r="H15655" t="str">
            <v>U2.20</v>
          </cell>
          <cell r="I15655" t="str">
            <v>SG0_VDC</v>
          </cell>
        </row>
        <row r="15656">
          <cell r="H15656" t="str">
            <v>U2.7</v>
          </cell>
          <cell r="I15656" t="str">
            <v>S0_U2_VREF</v>
          </cell>
        </row>
        <row r="15657">
          <cell r="H15657" t="str">
            <v>BDG1.1</v>
          </cell>
          <cell r="I15657" t="str">
            <v>SG0_DVDD09</v>
          </cell>
        </row>
        <row r="15658">
          <cell r="H15658" t="str">
            <v>BDG1.2</v>
          </cell>
          <cell r="I15658" t="str">
            <v>SG0_SRC_DVDD09</v>
          </cell>
        </row>
        <row r="15659">
          <cell r="H15659" t="str">
            <v>BDG2.1</v>
          </cell>
          <cell r="I15659" t="str">
            <v>SG0_AVDD09</v>
          </cell>
        </row>
        <row r="15660">
          <cell r="H15660" t="str">
            <v>BDG2.2</v>
          </cell>
          <cell r="I15660" t="str">
            <v>SG0_SRC_DVDD09</v>
          </cell>
        </row>
        <row r="15661">
          <cell r="H15661" t="str">
            <v>CG1.1</v>
          </cell>
          <cell r="I15661" t="str">
            <v>SG0_DVDD09</v>
          </cell>
        </row>
        <row r="15662">
          <cell r="H15662" t="str">
            <v>CG1.2</v>
          </cell>
          <cell r="I15662" t="str">
            <v>DGND</v>
          </cell>
        </row>
        <row r="15663">
          <cell r="H15663" t="str">
            <v>CG2.1</v>
          </cell>
          <cell r="I15663" t="str">
            <v>SG0_DVDD09</v>
          </cell>
        </row>
        <row r="15664">
          <cell r="H15664" t="str">
            <v>CG2.2</v>
          </cell>
          <cell r="I15664" t="str">
            <v>DGND</v>
          </cell>
        </row>
        <row r="15665">
          <cell r="H15665" t="str">
            <v>CG3.1</v>
          </cell>
          <cell r="I15665" t="str">
            <v>SG0_DVDD09</v>
          </cell>
        </row>
        <row r="15666">
          <cell r="H15666" t="str">
            <v>CG3.2</v>
          </cell>
          <cell r="I15666" t="str">
            <v>DGND</v>
          </cell>
        </row>
        <row r="15667">
          <cell r="H15667" t="str">
            <v>CG4.1</v>
          </cell>
          <cell r="I15667" t="str">
            <v>SG0_DVDD09</v>
          </cell>
        </row>
        <row r="15668">
          <cell r="H15668" t="str">
            <v>CG4.2</v>
          </cell>
          <cell r="I15668" t="str">
            <v>DGND</v>
          </cell>
        </row>
        <row r="15669">
          <cell r="H15669" t="str">
            <v>CG5.1</v>
          </cell>
          <cell r="I15669" t="str">
            <v>SG0_DVDD09</v>
          </cell>
        </row>
        <row r="15670">
          <cell r="H15670" t="str">
            <v>CG5.2</v>
          </cell>
          <cell r="I15670" t="str">
            <v>DGND</v>
          </cell>
        </row>
        <row r="15671">
          <cell r="H15671" t="str">
            <v>CG6.1</v>
          </cell>
          <cell r="I15671" t="str">
            <v>SG0_DVDD09</v>
          </cell>
        </row>
        <row r="15672">
          <cell r="H15672" t="str">
            <v>CG6.2</v>
          </cell>
          <cell r="I15672" t="str">
            <v>DGND</v>
          </cell>
        </row>
        <row r="15673">
          <cell r="H15673" t="str">
            <v>CG7.1</v>
          </cell>
          <cell r="I15673" t="str">
            <v>SG0_DVDD09</v>
          </cell>
        </row>
        <row r="15674">
          <cell r="H15674" t="str">
            <v>CG7.2</v>
          </cell>
          <cell r="I15674" t="str">
            <v>DGND</v>
          </cell>
        </row>
        <row r="15675">
          <cell r="H15675" t="str">
            <v>CG8.1</v>
          </cell>
          <cell r="I15675" t="str">
            <v>SG0_DVDD09</v>
          </cell>
        </row>
        <row r="15676">
          <cell r="H15676" t="str">
            <v>CG8.2</v>
          </cell>
          <cell r="I15676" t="str">
            <v>DGND</v>
          </cell>
        </row>
        <row r="15677">
          <cell r="H15677" t="str">
            <v>CG9.1</v>
          </cell>
          <cell r="I15677" t="str">
            <v>SG0_DVDD09</v>
          </cell>
        </row>
        <row r="15678">
          <cell r="H15678" t="str">
            <v>CG9.2</v>
          </cell>
          <cell r="I15678" t="str">
            <v>DGND</v>
          </cell>
        </row>
        <row r="15679">
          <cell r="H15679" t="str">
            <v>CG10.1</v>
          </cell>
          <cell r="I15679" t="str">
            <v>SG0_DVDD09</v>
          </cell>
        </row>
        <row r="15680">
          <cell r="H15680" t="str">
            <v>CG10.2</v>
          </cell>
          <cell r="I15680" t="str">
            <v>DGND</v>
          </cell>
        </row>
        <row r="15681">
          <cell r="H15681" t="str">
            <v>CG11.1</v>
          </cell>
          <cell r="I15681" t="str">
            <v>SG0_DVDD09</v>
          </cell>
        </row>
        <row r="15682">
          <cell r="H15682" t="str">
            <v>CG11.2</v>
          </cell>
          <cell r="I15682" t="str">
            <v>DGND</v>
          </cell>
        </row>
        <row r="15683">
          <cell r="H15683" t="str">
            <v>CG12.1</v>
          </cell>
          <cell r="I15683" t="str">
            <v>SG0_DVDD09</v>
          </cell>
        </row>
        <row r="15684">
          <cell r="H15684" t="str">
            <v>CG12.2</v>
          </cell>
          <cell r="I15684" t="str">
            <v>DGND</v>
          </cell>
        </row>
        <row r="15685">
          <cell r="H15685" t="str">
            <v>CG13.1</v>
          </cell>
          <cell r="I15685" t="str">
            <v>SG0_DVDD09</v>
          </cell>
        </row>
        <row r="15686">
          <cell r="H15686" t="str">
            <v>CG13.2</v>
          </cell>
          <cell r="I15686" t="str">
            <v>DGND</v>
          </cell>
        </row>
        <row r="15687">
          <cell r="H15687" t="str">
            <v>CG14.1</v>
          </cell>
          <cell r="I15687" t="str">
            <v>SG0_DVDD09</v>
          </cell>
        </row>
        <row r="15688">
          <cell r="H15688" t="str">
            <v>CG14.2</v>
          </cell>
          <cell r="I15688" t="str">
            <v>DGND</v>
          </cell>
        </row>
        <row r="15689">
          <cell r="H15689" t="str">
            <v>CG15.1</v>
          </cell>
          <cell r="I15689" t="str">
            <v>SG0_DVDD09</v>
          </cell>
        </row>
        <row r="15690">
          <cell r="H15690" t="str">
            <v>CG15.2</v>
          </cell>
          <cell r="I15690" t="str">
            <v>DGND</v>
          </cell>
        </row>
        <row r="15691">
          <cell r="H15691" t="str">
            <v>CG16.1</v>
          </cell>
          <cell r="I15691" t="str">
            <v>SG0_DVDD09</v>
          </cell>
        </row>
        <row r="15692">
          <cell r="H15692" t="str">
            <v>CG16.2</v>
          </cell>
          <cell r="I15692" t="str">
            <v>DGND</v>
          </cell>
        </row>
        <row r="15693">
          <cell r="H15693" t="str">
            <v>CG17.1</v>
          </cell>
          <cell r="I15693" t="str">
            <v>SG0_DVDD09</v>
          </cell>
        </row>
        <row r="15694">
          <cell r="H15694" t="str">
            <v>CG17.2</v>
          </cell>
          <cell r="I15694" t="str">
            <v>DGND</v>
          </cell>
        </row>
        <row r="15695">
          <cell r="H15695" t="str">
            <v>CG18.1</v>
          </cell>
          <cell r="I15695" t="str">
            <v>SG0_DVDD09</v>
          </cell>
        </row>
        <row r="15696">
          <cell r="H15696" t="str">
            <v>CG18.2</v>
          </cell>
          <cell r="I15696" t="str">
            <v>DGND</v>
          </cell>
        </row>
        <row r="15697">
          <cell r="H15697" t="str">
            <v>CG19.1</v>
          </cell>
          <cell r="I15697" t="str">
            <v>SG0_DVDD09</v>
          </cell>
        </row>
        <row r="15698">
          <cell r="H15698" t="str">
            <v>CG19.2</v>
          </cell>
          <cell r="I15698" t="str">
            <v>DGND</v>
          </cell>
        </row>
        <row r="15699">
          <cell r="H15699" t="str">
            <v>CG20.1</v>
          </cell>
          <cell r="I15699" t="str">
            <v>SG0_SRC_DVDD09</v>
          </cell>
        </row>
        <row r="15700">
          <cell r="H15700" t="str">
            <v>CG20.2</v>
          </cell>
          <cell r="I15700" t="str">
            <v>DGND</v>
          </cell>
        </row>
        <row r="15701">
          <cell r="H15701" t="str">
            <v>CG21.1</v>
          </cell>
          <cell r="I15701" t="str">
            <v>SG0_SRC_DVDD09</v>
          </cell>
        </row>
        <row r="15702">
          <cell r="H15702" t="str">
            <v>CG21.2</v>
          </cell>
          <cell r="I15702" t="str">
            <v>DGND</v>
          </cell>
        </row>
        <row r="15703">
          <cell r="H15703" t="str">
            <v>CG22.1</v>
          </cell>
          <cell r="I15703" t="str">
            <v>SG0_SRC_DVDD09</v>
          </cell>
        </row>
        <row r="15704">
          <cell r="H15704" t="str">
            <v>CG22.2</v>
          </cell>
          <cell r="I15704" t="str">
            <v>DGND</v>
          </cell>
        </row>
        <row r="15705">
          <cell r="H15705" t="str">
            <v>CG23.1</v>
          </cell>
          <cell r="I15705" t="str">
            <v>SG0_SRC_DVDD09</v>
          </cell>
        </row>
        <row r="15706">
          <cell r="H15706" t="str">
            <v>CG23.2</v>
          </cell>
          <cell r="I15706" t="str">
            <v>DGND</v>
          </cell>
        </row>
        <row r="15707">
          <cell r="H15707" t="str">
            <v>CG24.1</v>
          </cell>
          <cell r="I15707" t="str">
            <v>SG0_SRC_DVDD09</v>
          </cell>
        </row>
        <row r="15708">
          <cell r="H15708" t="str">
            <v>CG24.2</v>
          </cell>
          <cell r="I15708" t="str">
            <v>DGND</v>
          </cell>
        </row>
        <row r="15709">
          <cell r="H15709" t="str">
            <v>CG25.1</v>
          </cell>
          <cell r="I15709" t="str">
            <v>SG0_SRC_DVDD09</v>
          </cell>
        </row>
        <row r="15710">
          <cell r="H15710" t="str">
            <v>CG25.2</v>
          </cell>
          <cell r="I15710" t="str">
            <v>DGND</v>
          </cell>
        </row>
        <row r="15711">
          <cell r="H15711" t="str">
            <v>CG26.1</v>
          </cell>
          <cell r="I15711" t="str">
            <v>SG0_AVDD09</v>
          </cell>
        </row>
        <row r="15712">
          <cell r="H15712" t="str">
            <v>CG26.2</v>
          </cell>
          <cell r="I15712" t="str">
            <v>DGND</v>
          </cell>
        </row>
        <row r="15713">
          <cell r="H15713" t="str">
            <v>CG27.1</v>
          </cell>
          <cell r="I15713" t="str">
            <v>SG0_AVDD09</v>
          </cell>
        </row>
        <row r="15714">
          <cell r="H15714" t="str">
            <v>CG27.2</v>
          </cell>
          <cell r="I15714" t="str">
            <v>DGND</v>
          </cell>
        </row>
        <row r="15715">
          <cell r="H15715" t="str">
            <v>CG28.1</v>
          </cell>
          <cell r="I15715" t="str">
            <v>SG0_AVDD09</v>
          </cell>
        </row>
        <row r="15716">
          <cell r="H15716" t="str">
            <v>CG28.2</v>
          </cell>
          <cell r="I15716" t="str">
            <v>DGND</v>
          </cell>
        </row>
        <row r="15717">
          <cell r="H15717" t="str">
            <v>CG29.1</v>
          </cell>
          <cell r="I15717" t="str">
            <v>SG0_AVDD09</v>
          </cell>
        </row>
        <row r="15718">
          <cell r="H15718" t="str">
            <v>CG29.2</v>
          </cell>
          <cell r="I15718" t="str">
            <v>DGND</v>
          </cell>
        </row>
        <row r="15719">
          <cell r="H15719" t="str">
            <v>CG30.1</v>
          </cell>
          <cell r="I15719" t="str">
            <v>SG0_AVDD09</v>
          </cell>
        </row>
        <row r="15720">
          <cell r="H15720" t="str">
            <v>CG30.2</v>
          </cell>
          <cell r="I15720" t="str">
            <v>DGND</v>
          </cell>
        </row>
        <row r="15721">
          <cell r="H15721" t="str">
            <v>CG31.1</v>
          </cell>
          <cell r="I15721" t="str">
            <v>SG0_AVDD09</v>
          </cell>
        </row>
        <row r="15722">
          <cell r="H15722" t="str">
            <v>CG31.2</v>
          </cell>
          <cell r="I15722" t="str">
            <v>DGND</v>
          </cell>
        </row>
        <row r="15723">
          <cell r="H15723" t="str">
            <v>CG32.1</v>
          </cell>
          <cell r="I15723" t="str">
            <v>SG0_AVDD09</v>
          </cell>
        </row>
        <row r="15724">
          <cell r="H15724" t="str">
            <v>CG32.2</v>
          </cell>
          <cell r="I15724" t="str">
            <v>DGND</v>
          </cell>
        </row>
        <row r="15725">
          <cell r="H15725" t="str">
            <v>CG33.1</v>
          </cell>
          <cell r="I15725" t="str">
            <v>SG0_AVDD09</v>
          </cell>
        </row>
        <row r="15726">
          <cell r="H15726" t="str">
            <v>CG33.2</v>
          </cell>
          <cell r="I15726" t="str">
            <v>DGND</v>
          </cell>
        </row>
        <row r="15727">
          <cell r="H15727" t="str">
            <v>CG34.1</v>
          </cell>
          <cell r="I15727" t="str">
            <v>SG0_AVDD09</v>
          </cell>
        </row>
        <row r="15728">
          <cell r="H15728" t="str">
            <v>CG34.2</v>
          </cell>
          <cell r="I15728" t="str">
            <v>DGND</v>
          </cell>
        </row>
        <row r="15729">
          <cell r="H15729" t="str">
            <v>CG35.1</v>
          </cell>
          <cell r="I15729" t="str">
            <v>SG0_AVDD09</v>
          </cell>
        </row>
        <row r="15730">
          <cell r="H15730" t="str">
            <v>CG35.2</v>
          </cell>
          <cell r="I15730" t="str">
            <v>DGND</v>
          </cell>
        </row>
        <row r="15731">
          <cell r="H15731" t="str">
            <v>CG36.1</v>
          </cell>
          <cell r="I15731" t="str">
            <v>SG0_AVDD09</v>
          </cell>
        </row>
        <row r="15732">
          <cell r="H15732" t="str">
            <v>CG36.2</v>
          </cell>
          <cell r="I15732" t="str">
            <v>DGND</v>
          </cell>
        </row>
        <row r="15733">
          <cell r="H15733" t="str">
            <v>CG37.1</v>
          </cell>
          <cell r="I15733" t="str">
            <v>SG0_AVDD09</v>
          </cell>
        </row>
        <row r="15734">
          <cell r="H15734" t="str">
            <v>CG37.2</v>
          </cell>
          <cell r="I15734" t="str">
            <v>DGND</v>
          </cell>
        </row>
        <row r="15735">
          <cell r="H15735" t="str">
            <v>CG38.1</v>
          </cell>
          <cell r="I15735" t="str">
            <v>SG0_AVDD09</v>
          </cell>
        </row>
        <row r="15736">
          <cell r="H15736" t="str">
            <v>CG38.2</v>
          </cell>
          <cell r="I15736" t="str">
            <v>DGND</v>
          </cell>
        </row>
        <row r="15737">
          <cell r="H15737" t="str">
            <v>CG39.1</v>
          </cell>
          <cell r="I15737" t="str">
            <v>SG0_AVDD09</v>
          </cell>
        </row>
        <row r="15738">
          <cell r="H15738" t="str">
            <v>CG39.2</v>
          </cell>
          <cell r="I15738" t="str">
            <v>DGND</v>
          </cell>
        </row>
        <row r="15739">
          <cell r="H15739" t="str">
            <v>CG40.1</v>
          </cell>
          <cell r="I15739" t="str">
            <v>SG0_AVDD09</v>
          </cell>
        </row>
        <row r="15740">
          <cell r="H15740" t="str">
            <v>CG40.2</v>
          </cell>
          <cell r="I15740" t="str">
            <v>DGND</v>
          </cell>
        </row>
        <row r="15741">
          <cell r="H15741" t="str">
            <v>CG41.1</v>
          </cell>
          <cell r="I15741" t="str">
            <v>SG0_AVDD09</v>
          </cell>
        </row>
        <row r="15742">
          <cell r="H15742" t="str">
            <v>CG41.2</v>
          </cell>
          <cell r="I15742" t="str">
            <v>DGND</v>
          </cell>
        </row>
        <row r="15743">
          <cell r="H15743" t="str">
            <v>CG42.1</v>
          </cell>
          <cell r="I15743" t="str">
            <v>SG0_AVDD09</v>
          </cell>
        </row>
        <row r="15744">
          <cell r="H15744" t="str">
            <v>CG42.2</v>
          </cell>
          <cell r="I15744" t="str">
            <v>DGND</v>
          </cell>
        </row>
        <row r="15745">
          <cell r="H15745" t="str">
            <v>CG43.1</v>
          </cell>
          <cell r="I15745" t="str">
            <v>SG0_AVDD09</v>
          </cell>
        </row>
        <row r="15746">
          <cell r="H15746" t="str">
            <v>CG43.2</v>
          </cell>
          <cell r="I15746" t="str">
            <v>DGND</v>
          </cell>
        </row>
        <row r="15747">
          <cell r="H15747" t="str">
            <v>CG44.1</v>
          </cell>
          <cell r="I15747" t="str">
            <v>SG0_AVDD09</v>
          </cell>
        </row>
        <row r="15748">
          <cell r="H15748" t="str">
            <v>CG44.2</v>
          </cell>
          <cell r="I15748" t="str">
            <v>DGND</v>
          </cell>
        </row>
        <row r="15749">
          <cell r="H15749" t="str">
            <v>CG45.1</v>
          </cell>
          <cell r="I15749" t="str">
            <v>SG0_SRC_DVDD09</v>
          </cell>
        </row>
        <row r="15750">
          <cell r="H15750" t="str">
            <v>CG45.2</v>
          </cell>
          <cell r="I15750" t="str">
            <v>DGND</v>
          </cell>
        </row>
        <row r="15751">
          <cell r="H15751" t="str">
            <v>CG46.1</v>
          </cell>
          <cell r="I15751" t="str">
            <v>SG0_SRC_DVDD09</v>
          </cell>
        </row>
        <row r="15752">
          <cell r="H15752" t="str">
            <v>CG46.2</v>
          </cell>
          <cell r="I15752" t="str">
            <v>DGND</v>
          </cell>
        </row>
        <row r="15753">
          <cell r="H15753" t="str">
            <v>CG47.1</v>
          </cell>
          <cell r="I15753" t="str">
            <v>SG0_SRC_DVDD09</v>
          </cell>
        </row>
        <row r="15754">
          <cell r="H15754" t="str">
            <v>CG47.2</v>
          </cell>
          <cell r="I15754" t="str">
            <v>DGND</v>
          </cell>
        </row>
        <row r="15755">
          <cell r="H15755" t="str">
            <v>CG48.1</v>
          </cell>
          <cell r="I15755" t="str">
            <v>SG0_SRC_DVDD09</v>
          </cell>
        </row>
        <row r="15756">
          <cell r="H15756" t="str">
            <v>CG48.2</v>
          </cell>
          <cell r="I15756" t="str">
            <v>DGND</v>
          </cell>
        </row>
        <row r="15757">
          <cell r="H15757" t="str">
            <v>CG49.1</v>
          </cell>
          <cell r="I15757" t="str">
            <v>SG0_SRC_DVDD09</v>
          </cell>
        </row>
        <row r="15758">
          <cell r="H15758" t="str">
            <v>CG49.2</v>
          </cell>
          <cell r="I15758" t="str">
            <v>DGND</v>
          </cell>
        </row>
        <row r="15759">
          <cell r="H15759" t="str">
            <v>CG50.1</v>
          </cell>
          <cell r="I15759" t="str">
            <v>SG0_SRC_DVDD09</v>
          </cell>
        </row>
        <row r="15760">
          <cell r="H15760" t="str">
            <v>CG50.2</v>
          </cell>
          <cell r="I15760" t="str">
            <v>DGND</v>
          </cell>
        </row>
        <row r="15761">
          <cell r="H15761" t="str">
            <v>CG109.1</v>
          </cell>
          <cell r="I15761" t="str">
            <v>SG0_SRC_DVDD09</v>
          </cell>
        </row>
        <row r="15762">
          <cell r="H15762" t="str">
            <v>CG109.2</v>
          </cell>
          <cell r="I15762" t="str">
            <v>DGND</v>
          </cell>
        </row>
        <row r="15763">
          <cell r="H15763" t="str">
            <v>CG110.1</v>
          </cell>
          <cell r="I15763" t="str">
            <v>SG0_SRC_DVDD09</v>
          </cell>
        </row>
        <row r="15764">
          <cell r="H15764" t="str">
            <v>CG110.2</v>
          </cell>
          <cell r="I15764" t="str">
            <v>DGND</v>
          </cell>
        </row>
        <row r="15765">
          <cell r="H15765" t="str">
            <v>CG169.1</v>
          </cell>
          <cell r="I15765" t="str">
            <v>SG0_SRC_DVDD09</v>
          </cell>
        </row>
        <row r="15766">
          <cell r="H15766" t="str">
            <v>CG169.2</v>
          </cell>
          <cell r="I15766" t="str">
            <v>DGND</v>
          </cell>
        </row>
        <row r="15767">
          <cell r="H15767" t="str">
            <v>CG170.1</v>
          </cell>
          <cell r="I15767" t="str">
            <v>SG0_SRC_DVDD09</v>
          </cell>
        </row>
        <row r="15768">
          <cell r="H15768" t="str">
            <v>CG170.2</v>
          </cell>
          <cell r="I15768" t="str">
            <v>DGND</v>
          </cell>
        </row>
        <row r="15769">
          <cell r="H15769" t="str">
            <v>CG171.1</v>
          </cell>
          <cell r="I15769" t="str">
            <v>SG0_SRC_DVDD09</v>
          </cell>
        </row>
        <row r="15770">
          <cell r="H15770" t="str">
            <v>CG171.2</v>
          </cell>
          <cell r="I15770" t="str">
            <v>DGND</v>
          </cell>
        </row>
        <row r="15771">
          <cell r="H15771" t="str">
            <v>CG172.1</v>
          </cell>
          <cell r="I15771" t="str">
            <v>SG0_SRC_DVDD09</v>
          </cell>
        </row>
        <row r="15772">
          <cell r="H15772" t="str">
            <v>CG172.2</v>
          </cell>
          <cell r="I15772" t="str">
            <v>DGND</v>
          </cell>
        </row>
        <row r="15773">
          <cell r="H15773" t="str">
            <v>CG173.1</v>
          </cell>
          <cell r="I15773" t="str">
            <v>SG0_SRC_DVDD09</v>
          </cell>
        </row>
        <row r="15774">
          <cell r="H15774" t="str">
            <v>CG173.2</v>
          </cell>
          <cell r="I15774" t="str">
            <v>DGND</v>
          </cell>
        </row>
        <row r="15775">
          <cell r="H15775" t="str">
            <v>CG174.1</v>
          </cell>
          <cell r="I15775" t="str">
            <v>SG0_SRC_DVDD09</v>
          </cell>
        </row>
        <row r="15776">
          <cell r="H15776" t="str">
            <v>CG174.2</v>
          </cell>
          <cell r="I15776" t="str">
            <v>DGND</v>
          </cell>
        </row>
        <row r="15777">
          <cell r="H15777" t="str">
            <v>GOLDEN0.H4</v>
          </cell>
          <cell r="I15777" t="str">
            <v>DGND</v>
          </cell>
        </row>
        <row r="15778">
          <cell r="H15778" t="str">
            <v>GOLDEN0.E4</v>
          </cell>
          <cell r="I15778" t="str">
            <v>SG0_AVDD09</v>
          </cell>
        </row>
        <row r="15779">
          <cell r="H15779" t="str">
            <v>GOLDEN0.E5</v>
          </cell>
          <cell r="I15779" t="str">
            <v>SG0_AVDD09</v>
          </cell>
        </row>
        <row r="15780">
          <cell r="H15780" t="str">
            <v>GOLDEN0.V8</v>
          </cell>
          <cell r="I15780" t="str">
            <v>SG0_AVDD09</v>
          </cell>
        </row>
        <row r="15781">
          <cell r="H15781" t="str">
            <v>GOLDEN0.V9</v>
          </cell>
          <cell r="I15781" t="str">
            <v>SG0_AVDD09</v>
          </cell>
        </row>
        <row r="15782">
          <cell r="H15782" t="str">
            <v>GOLDEN0.A8</v>
          </cell>
          <cell r="I15782" t="str">
            <v>SG0_AVDD09</v>
          </cell>
        </row>
        <row r="15783">
          <cell r="H15783" t="str">
            <v>GOLDEN0.D8</v>
          </cell>
          <cell r="I15783" t="str">
            <v>SG0_AVDD09</v>
          </cell>
        </row>
        <row r="15784">
          <cell r="H15784" t="str">
            <v>GOLDEN0.D16</v>
          </cell>
          <cell r="I15784" t="str">
            <v>SG0_AVDD09</v>
          </cell>
        </row>
        <row r="15785">
          <cell r="H15785" t="str">
            <v>GOLDEN0.E16</v>
          </cell>
          <cell r="I15785" t="str">
            <v>SG0_AVDD09</v>
          </cell>
        </row>
        <row r="15786">
          <cell r="H15786" t="str">
            <v>GOLDEN0.D15</v>
          </cell>
          <cell r="I15786" t="str">
            <v>SG0_AVDD09</v>
          </cell>
        </row>
        <row r="15787">
          <cell r="H15787" t="str">
            <v>GOLDEN0.E15</v>
          </cell>
          <cell r="I15787" t="str">
            <v>SG0_AVDD09</v>
          </cell>
        </row>
        <row r="15788">
          <cell r="H15788" t="str">
            <v>GOLDEN0.V4</v>
          </cell>
          <cell r="I15788" t="str">
            <v>SG0_AVDD09</v>
          </cell>
        </row>
        <row r="15789">
          <cell r="H15789" t="str">
            <v>GOLDEN0.V5</v>
          </cell>
          <cell r="I15789" t="str">
            <v>SG0_AVDD09</v>
          </cell>
        </row>
        <row r="15790">
          <cell r="H15790" t="str">
            <v>GOLDEN0.T13</v>
          </cell>
          <cell r="I15790" t="str">
            <v>SG0_AVDD09</v>
          </cell>
        </row>
        <row r="15791">
          <cell r="H15791" t="str">
            <v>GOLDEN0.T14</v>
          </cell>
          <cell r="I15791" t="str">
            <v>SG0_AVDD09</v>
          </cell>
        </row>
        <row r="15792">
          <cell r="H15792" t="str">
            <v>GOLDEN0.V10</v>
          </cell>
          <cell r="I15792" t="str">
            <v>SG0_AVDD09</v>
          </cell>
        </row>
        <row r="15793">
          <cell r="H15793" t="str">
            <v>GOLDEN0.V11</v>
          </cell>
          <cell r="I15793" t="str">
            <v>SG0_AVDD09</v>
          </cell>
        </row>
        <row r="15794">
          <cell r="H15794" t="str">
            <v>GOLDEN0.G8</v>
          </cell>
          <cell r="I15794" t="str">
            <v>SG0_DVDD09</v>
          </cell>
        </row>
        <row r="15795">
          <cell r="H15795" t="str">
            <v>GOLDEN0.H9</v>
          </cell>
          <cell r="I15795" t="str">
            <v>SG0_DVDD09</v>
          </cell>
        </row>
        <row r="15796">
          <cell r="H15796" t="str">
            <v>GOLDEN0.J9</v>
          </cell>
          <cell r="I15796" t="str">
            <v>SG0_DVDD09</v>
          </cell>
        </row>
        <row r="15797">
          <cell r="H15797" t="str">
            <v>GOLDEN0.K9</v>
          </cell>
          <cell r="I15797" t="str">
            <v>SG0_DVDD09</v>
          </cell>
        </row>
        <row r="15798">
          <cell r="H15798" t="str">
            <v>GOLDEN0.L9</v>
          </cell>
          <cell r="I15798" t="str">
            <v>SG0_DVDD09</v>
          </cell>
        </row>
        <row r="15799">
          <cell r="H15799" t="str">
            <v>GOLDEN0.M10</v>
          </cell>
          <cell r="I15799" t="str">
            <v>SG0_DVDD09</v>
          </cell>
        </row>
        <row r="15800">
          <cell r="H15800" t="str">
            <v>GOLDEN0.M11</v>
          </cell>
          <cell r="I15800" t="str">
            <v>SG0_DVDD09</v>
          </cell>
        </row>
        <row r="15801">
          <cell r="H15801" t="str">
            <v>GOLDEN0.M12</v>
          </cell>
          <cell r="I15801" t="str">
            <v>SG0_DVDD09</v>
          </cell>
        </row>
        <row r="15802">
          <cell r="H15802" t="str">
            <v>GOLDEN0.N10</v>
          </cell>
          <cell r="I15802" t="str">
            <v>SG0_DVDD09</v>
          </cell>
        </row>
        <row r="15803">
          <cell r="H15803" t="str">
            <v>GOLDEN0.N11</v>
          </cell>
          <cell r="I15803" t="str">
            <v>SG0_DVDD09</v>
          </cell>
        </row>
        <row r="15804">
          <cell r="H15804" t="str">
            <v>GOLDEN0.N12</v>
          </cell>
          <cell r="I15804" t="str">
            <v>SG0_DVDD09</v>
          </cell>
        </row>
        <row r="15805">
          <cell r="H15805" t="str">
            <v>GOLDEN0.GH1</v>
          </cell>
          <cell r="I15805">
            <v>0</v>
          </cell>
        </row>
        <row r="15806">
          <cell r="H15806" t="str">
            <v>GOLDEN0.GH2</v>
          </cell>
          <cell r="I15806">
            <v>0</v>
          </cell>
        </row>
        <row r="15807">
          <cell r="H15807" t="str">
            <v>GOLDEN0.GH3</v>
          </cell>
          <cell r="I15807">
            <v>0</v>
          </cell>
        </row>
        <row r="15808">
          <cell r="H15808" t="str">
            <v>GOLDEN0.GH4</v>
          </cell>
          <cell r="I15808">
            <v>0</v>
          </cell>
        </row>
        <row r="15809">
          <cell r="H15809" t="str">
            <v>GOLDEN0.A1</v>
          </cell>
          <cell r="I15809" t="str">
            <v>DGND</v>
          </cell>
        </row>
        <row r="15810">
          <cell r="H15810" t="str">
            <v>GOLDEN0.A9</v>
          </cell>
          <cell r="I15810" t="str">
            <v>DGND</v>
          </cell>
        </row>
        <row r="15811">
          <cell r="H15811" t="str">
            <v>GOLDEN0.A11</v>
          </cell>
          <cell r="I15811" t="str">
            <v>DGND</v>
          </cell>
        </row>
        <row r="15812">
          <cell r="H15812" t="str">
            <v>GOLDEN0.A14</v>
          </cell>
          <cell r="I15812" t="str">
            <v>DGND</v>
          </cell>
        </row>
        <row r="15813">
          <cell r="H15813" t="str">
            <v>GOLDEN0.A19</v>
          </cell>
          <cell r="I15813" t="str">
            <v>DGND</v>
          </cell>
        </row>
        <row r="15814">
          <cell r="H15814" t="str">
            <v>GOLDEN0.B2</v>
          </cell>
          <cell r="I15814" t="str">
            <v>DGND</v>
          </cell>
        </row>
        <row r="15815">
          <cell r="H15815" t="str">
            <v>GOLDEN0.B9</v>
          </cell>
          <cell r="I15815" t="str">
            <v>DGND</v>
          </cell>
        </row>
        <row r="15816">
          <cell r="H15816" t="str">
            <v>GOLDEN0.B10</v>
          </cell>
          <cell r="I15816" t="str">
            <v>DGND</v>
          </cell>
        </row>
        <row r="15817">
          <cell r="H15817" t="str">
            <v>GOLDEN0.B11</v>
          </cell>
          <cell r="I15817" t="str">
            <v>DGND</v>
          </cell>
        </row>
        <row r="15818">
          <cell r="H15818" t="str">
            <v>GOLDEN0.B19</v>
          </cell>
          <cell r="I15818" t="str">
            <v>DGND</v>
          </cell>
        </row>
        <row r="15819">
          <cell r="H15819" t="str">
            <v>GOLDEN0.C18</v>
          </cell>
          <cell r="I15819" t="str">
            <v>DGND</v>
          </cell>
        </row>
        <row r="15820">
          <cell r="H15820" t="str">
            <v>GOLDEN0.C19</v>
          </cell>
          <cell r="I15820" t="str">
            <v>DGND</v>
          </cell>
        </row>
        <row r="15821">
          <cell r="H15821" t="str">
            <v>GOLDEN0.D9</v>
          </cell>
          <cell r="I15821" t="str">
            <v>DGND</v>
          </cell>
        </row>
        <row r="15822">
          <cell r="H15822" t="str">
            <v>GOLDEN0.D10</v>
          </cell>
          <cell r="I15822" t="str">
            <v>DGND</v>
          </cell>
        </row>
        <row r="15823">
          <cell r="H15823" t="str">
            <v>GOLDEN0.D12</v>
          </cell>
          <cell r="I15823" t="str">
            <v>DGND</v>
          </cell>
        </row>
        <row r="15824">
          <cell r="H15824" t="str">
            <v>GOLDEN0.D13</v>
          </cell>
          <cell r="I15824" t="str">
            <v>DGND</v>
          </cell>
        </row>
        <row r="15825">
          <cell r="H15825" t="str">
            <v>GOLDEN0.D14</v>
          </cell>
          <cell r="I15825" t="str">
            <v>DGND</v>
          </cell>
        </row>
        <row r="15826">
          <cell r="H15826" t="str">
            <v>GOLDEN0.E8</v>
          </cell>
          <cell r="I15826" t="str">
            <v>DGND</v>
          </cell>
        </row>
        <row r="15827">
          <cell r="H15827" t="str">
            <v>GOLDEN0.E9</v>
          </cell>
          <cell r="I15827" t="str">
            <v>DGND</v>
          </cell>
        </row>
        <row r="15828">
          <cell r="H15828" t="str">
            <v>GOLDEN0.E10</v>
          </cell>
          <cell r="I15828" t="str">
            <v>DGND</v>
          </cell>
        </row>
        <row r="15829">
          <cell r="H15829" t="str">
            <v>GOLDEN0.E12</v>
          </cell>
          <cell r="I15829" t="str">
            <v>DGND</v>
          </cell>
        </row>
        <row r="15830">
          <cell r="H15830" t="str">
            <v>GOLDEN0.E13</v>
          </cell>
          <cell r="I15830" t="str">
            <v>DGND</v>
          </cell>
        </row>
        <row r="15831">
          <cell r="H15831" t="str">
            <v>GOLDEN0.E14</v>
          </cell>
          <cell r="I15831" t="str">
            <v>DGND</v>
          </cell>
        </row>
        <row r="15832">
          <cell r="H15832" t="str">
            <v>GOLDEN0.G9</v>
          </cell>
          <cell r="I15832" t="str">
            <v>DGND</v>
          </cell>
        </row>
        <row r="15833">
          <cell r="H15833" t="str">
            <v>GOLDEN0.G10</v>
          </cell>
          <cell r="I15833" t="str">
            <v>DGND</v>
          </cell>
        </row>
        <row r="15834">
          <cell r="H15834" t="str">
            <v>GOLDEN0.G11</v>
          </cell>
          <cell r="I15834" t="str">
            <v>DGND</v>
          </cell>
        </row>
        <row r="15835">
          <cell r="H15835" t="str">
            <v>GOLDEN0.G12</v>
          </cell>
          <cell r="I15835" t="str">
            <v>DGND</v>
          </cell>
        </row>
        <row r="15836">
          <cell r="H15836" t="str">
            <v>GOLDEN0.G13</v>
          </cell>
          <cell r="I15836" t="str">
            <v>DGND</v>
          </cell>
        </row>
        <row r="15837">
          <cell r="H15837" t="str">
            <v>GOLDEN0.H10</v>
          </cell>
          <cell r="I15837" t="str">
            <v>DGND</v>
          </cell>
        </row>
        <row r="15838">
          <cell r="H15838" t="str">
            <v>GOLDEN0.H11</v>
          </cell>
          <cell r="I15838" t="str">
            <v>DGND</v>
          </cell>
        </row>
        <row r="15839">
          <cell r="H15839" t="str">
            <v>GOLDEN0.J10</v>
          </cell>
          <cell r="I15839" t="str">
            <v>DGND</v>
          </cell>
        </row>
        <row r="15840">
          <cell r="H15840" t="str">
            <v>GOLDEN0.J11</v>
          </cell>
          <cell r="I15840" t="str">
            <v>DGND</v>
          </cell>
        </row>
        <row r="15841">
          <cell r="H15841" t="str">
            <v>GOLDEN0.K10</v>
          </cell>
          <cell r="I15841" t="str">
            <v>DGND</v>
          </cell>
        </row>
        <row r="15842">
          <cell r="H15842" t="str">
            <v>GOLDEN0.K11</v>
          </cell>
          <cell r="I15842" t="str">
            <v>DGND</v>
          </cell>
        </row>
        <row r="15843">
          <cell r="H15843" t="str">
            <v>GOLDEN0.L10</v>
          </cell>
          <cell r="I15843" t="str">
            <v>DGND</v>
          </cell>
        </row>
        <row r="15844">
          <cell r="H15844" t="str">
            <v>GOLDEN0.L11</v>
          </cell>
          <cell r="I15844" t="str">
            <v>DGND</v>
          </cell>
        </row>
        <row r="15845">
          <cell r="H15845" t="str">
            <v>GOLDEN0.R10</v>
          </cell>
          <cell r="I15845" t="str">
            <v>DGND</v>
          </cell>
        </row>
        <row r="15846">
          <cell r="H15846" t="str">
            <v>GOLDEN0.R11</v>
          </cell>
          <cell r="I15846" t="str">
            <v>DGND</v>
          </cell>
        </row>
        <row r="15847">
          <cell r="H15847" t="str">
            <v>GOLDEN0.R12</v>
          </cell>
          <cell r="I15847" t="str">
            <v>DGND</v>
          </cell>
        </row>
        <row r="15848">
          <cell r="H15848" t="str">
            <v>GOLDEN0.R13</v>
          </cell>
          <cell r="I15848" t="str">
            <v>DGND</v>
          </cell>
        </row>
        <row r="15849">
          <cell r="H15849" t="str">
            <v>GOLDEN0.R14</v>
          </cell>
          <cell r="I15849" t="str">
            <v>DGND</v>
          </cell>
        </row>
        <row r="15850">
          <cell r="H15850" t="str">
            <v>GOLDEN0.W1</v>
          </cell>
          <cell r="I15850" t="str">
            <v>DGND</v>
          </cell>
        </row>
        <row r="15851">
          <cell r="H15851" t="str">
            <v>GOLDEN0.W19</v>
          </cell>
          <cell r="I15851" t="str">
            <v>DGND</v>
          </cell>
        </row>
        <row r="15852">
          <cell r="H15852" t="str">
            <v>GOLDEN0.T7</v>
          </cell>
          <cell r="I15852" t="str">
            <v>DGND</v>
          </cell>
        </row>
        <row r="15853">
          <cell r="H15853" t="str">
            <v>GOLDEN0.T8</v>
          </cell>
          <cell r="I15853" t="str">
            <v>DGND</v>
          </cell>
        </row>
        <row r="15854">
          <cell r="H15854" t="str">
            <v>GOLDEN0.T11</v>
          </cell>
          <cell r="I15854" t="str">
            <v>DGND</v>
          </cell>
        </row>
        <row r="15855">
          <cell r="H15855" t="str">
            <v>GOLDEN0.T12</v>
          </cell>
          <cell r="I15855" t="str">
            <v>DGND</v>
          </cell>
        </row>
        <row r="15856">
          <cell r="H15856" t="str">
            <v>GOLDEN0.W2</v>
          </cell>
          <cell r="I15856" t="str">
            <v>DGND</v>
          </cell>
        </row>
        <row r="15857">
          <cell r="H15857" t="str">
            <v>GOLDEN0.W7</v>
          </cell>
          <cell r="I15857" t="str">
            <v>DGND</v>
          </cell>
        </row>
        <row r="15858">
          <cell r="H15858" t="str">
            <v>GOLDEN0.W12</v>
          </cell>
          <cell r="I15858" t="str">
            <v>DGND</v>
          </cell>
        </row>
        <row r="15859">
          <cell r="H15859" t="str">
            <v>GOLDEN0.W17</v>
          </cell>
          <cell r="I15859" t="str">
            <v>DGND</v>
          </cell>
        </row>
        <row r="15860">
          <cell r="H15860" t="str">
            <v>GOLDEN0.NUT1</v>
          </cell>
          <cell r="I15860">
            <v>0</v>
          </cell>
        </row>
        <row r="15861">
          <cell r="H15861" t="str">
            <v>GOLDEN0.NUT2</v>
          </cell>
          <cell r="I15861">
            <v>0</v>
          </cell>
        </row>
        <row r="15862">
          <cell r="H15862" t="str">
            <v>GOLDEN0.NUT3</v>
          </cell>
          <cell r="I15862">
            <v>0</v>
          </cell>
        </row>
        <row r="15863">
          <cell r="H15863" t="str">
            <v>GOLDEN0.NUT4</v>
          </cell>
          <cell r="I15863">
            <v>0</v>
          </cell>
        </row>
        <row r="15864">
          <cell r="H15864" t="str">
            <v>SG0_AVDD09.1</v>
          </cell>
          <cell r="I15864" t="str">
            <v>SG0_AVDD09</v>
          </cell>
        </row>
        <row r="15865">
          <cell r="H15865" t="str">
            <v>SG0_DGND1.1</v>
          </cell>
          <cell r="I15865" t="str">
            <v>DGND</v>
          </cell>
        </row>
        <row r="15866">
          <cell r="H15866" t="str">
            <v>SG0_DGND2.1</v>
          </cell>
          <cell r="I15866" t="str">
            <v>DGND</v>
          </cell>
        </row>
        <row r="15867">
          <cell r="H15867" t="str">
            <v>SG0_DGND3.1</v>
          </cell>
          <cell r="I15867" t="str">
            <v>DGND</v>
          </cell>
        </row>
        <row r="15868">
          <cell r="H15868" t="str">
            <v>SG0_DGND4.1</v>
          </cell>
          <cell r="I15868" t="str">
            <v>DGND</v>
          </cell>
        </row>
        <row r="15869">
          <cell r="H15869" t="str">
            <v>SG0_DVDD09.1</v>
          </cell>
          <cell r="I15869" t="str">
            <v>SG0_DVDD09</v>
          </cell>
        </row>
        <row r="15870">
          <cell r="H15870" t="str">
            <v>BDG5.1</v>
          </cell>
          <cell r="I15870" t="str">
            <v>SG0_AVDD33_MOSFET</v>
          </cell>
        </row>
        <row r="15871">
          <cell r="H15871" t="str">
            <v>BDG5.2</v>
          </cell>
          <cell r="I15871" t="str">
            <v>SG0_SRC_DVDD33</v>
          </cell>
        </row>
        <row r="15872">
          <cell r="H15872" t="str">
            <v>CG51.1</v>
          </cell>
          <cell r="I15872" t="str">
            <v>SG0_AVDD33</v>
          </cell>
        </row>
        <row r="15873">
          <cell r="H15873" t="str">
            <v>CG51.2</v>
          </cell>
          <cell r="I15873" t="str">
            <v>DGND</v>
          </cell>
        </row>
        <row r="15874">
          <cell r="H15874" t="str">
            <v>CG52.1</v>
          </cell>
          <cell r="I15874" t="str">
            <v>SG0_AVDD33</v>
          </cell>
        </row>
        <row r="15875">
          <cell r="H15875" t="str">
            <v>CG52.2</v>
          </cell>
          <cell r="I15875" t="str">
            <v>DGND</v>
          </cell>
        </row>
        <row r="15876">
          <cell r="H15876" t="str">
            <v>CG53.1</v>
          </cell>
          <cell r="I15876" t="str">
            <v>SG0_AVDD33</v>
          </cell>
        </row>
        <row r="15877">
          <cell r="H15877" t="str">
            <v>CG53.2</v>
          </cell>
          <cell r="I15877" t="str">
            <v>DGND</v>
          </cell>
        </row>
        <row r="15878">
          <cell r="H15878" t="str">
            <v>CG54.1</v>
          </cell>
          <cell r="I15878" t="str">
            <v>SG0_AVDD33</v>
          </cell>
        </row>
        <row r="15879">
          <cell r="H15879" t="str">
            <v>CG54.2</v>
          </cell>
          <cell r="I15879" t="str">
            <v>DGND</v>
          </cell>
        </row>
        <row r="15880">
          <cell r="H15880" t="str">
            <v>CG55.1</v>
          </cell>
          <cell r="I15880" t="str">
            <v>SG0_AVDD33</v>
          </cell>
        </row>
        <row r="15881">
          <cell r="H15881" t="str">
            <v>CG55.2</v>
          </cell>
          <cell r="I15881" t="str">
            <v>DGND</v>
          </cell>
        </row>
        <row r="15882">
          <cell r="H15882" t="str">
            <v>CG56.1</v>
          </cell>
          <cell r="I15882" t="str">
            <v>SG0_AVDD33</v>
          </cell>
        </row>
        <row r="15883">
          <cell r="H15883" t="str">
            <v>CG56.2</v>
          </cell>
          <cell r="I15883" t="str">
            <v>DGND</v>
          </cell>
        </row>
        <row r="15884">
          <cell r="H15884" t="str">
            <v>CG57.1</v>
          </cell>
          <cell r="I15884" t="str">
            <v>SG0_AVDD33</v>
          </cell>
        </row>
        <row r="15885">
          <cell r="H15885" t="str">
            <v>CG57.2</v>
          </cell>
          <cell r="I15885" t="str">
            <v>DGND</v>
          </cell>
        </row>
        <row r="15886">
          <cell r="H15886" t="str">
            <v>CG58.1</v>
          </cell>
          <cell r="I15886" t="str">
            <v>SG0_AVDD33</v>
          </cell>
        </row>
        <row r="15887">
          <cell r="H15887" t="str">
            <v>CG58.2</v>
          </cell>
          <cell r="I15887" t="str">
            <v>DGND</v>
          </cell>
        </row>
        <row r="15888">
          <cell r="H15888" t="str">
            <v>CG59.1</v>
          </cell>
          <cell r="I15888" t="str">
            <v>SG0_AVDD33</v>
          </cell>
        </row>
        <row r="15889">
          <cell r="H15889" t="str">
            <v>CG59.2</v>
          </cell>
          <cell r="I15889" t="str">
            <v>DGND</v>
          </cell>
        </row>
        <row r="15890">
          <cell r="H15890" t="str">
            <v>CG60.1</v>
          </cell>
          <cell r="I15890" t="str">
            <v>SG0_AVDD33</v>
          </cell>
        </row>
        <row r="15891">
          <cell r="H15891" t="str">
            <v>CG60.2</v>
          </cell>
          <cell r="I15891" t="str">
            <v>DGND</v>
          </cell>
        </row>
        <row r="15892">
          <cell r="H15892" t="str">
            <v>CG61.1</v>
          </cell>
          <cell r="I15892" t="str">
            <v>SG0_AVDD33</v>
          </cell>
        </row>
        <row r="15893">
          <cell r="H15893" t="str">
            <v>CG61.2</v>
          </cell>
          <cell r="I15893" t="str">
            <v>DGND</v>
          </cell>
        </row>
        <row r="15894">
          <cell r="H15894" t="str">
            <v>CG62.1</v>
          </cell>
          <cell r="I15894" t="str">
            <v>SG0_AVDD33</v>
          </cell>
        </row>
        <row r="15895">
          <cell r="H15895" t="str">
            <v>CG62.2</v>
          </cell>
          <cell r="I15895" t="str">
            <v>DGND</v>
          </cell>
        </row>
        <row r="15896">
          <cell r="H15896" t="str">
            <v>CG63.1</v>
          </cell>
          <cell r="I15896" t="str">
            <v>SG0_AVDD33</v>
          </cell>
        </row>
        <row r="15897">
          <cell r="H15897" t="str">
            <v>CG63.2</v>
          </cell>
          <cell r="I15897" t="str">
            <v>DGND</v>
          </cell>
        </row>
        <row r="15898">
          <cell r="H15898" t="str">
            <v>CG64.1</v>
          </cell>
          <cell r="I15898" t="str">
            <v>SG0_AVDD33</v>
          </cell>
        </row>
        <row r="15899">
          <cell r="H15899" t="str">
            <v>CG64.2</v>
          </cell>
          <cell r="I15899" t="str">
            <v>DGND</v>
          </cell>
        </row>
        <row r="15900">
          <cell r="H15900" t="str">
            <v>CG65.1</v>
          </cell>
          <cell r="I15900" t="str">
            <v>SG0_AVDD33</v>
          </cell>
        </row>
        <row r="15901">
          <cell r="H15901" t="str">
            <v>CG65.2</v>
          </cell>
          <cell r="I15901" t="str">
            <v>DGND</v>
          </cell>
        </row>
        <row r="15902">
          <cell r="H15902" t="str">
            <v>CG66.1</v>
          </cell>
          <cell r="I15902" t="str">
            <v>SG0_AVDD33</v>
          </cell>
        </row>
        <row r="15903">
          <cell r="H15903" t="str">
            <v>CG66.2</v>
          </cell>
          <cell r="I15903" t="str">
            <v>DGND</v>
          </cell>
        </row>
        <row r="15904">
          <cell r="H15904" t="str">
            <v>CG67.1</v>
          </cell>
          <cell r="I15904" t="str">
            <v>SG0_AVDD33</v>
          </cell>
        </row>
        <row r="15905">
          <cell r="H15905" t="str">
            <v>CG67.2</v>
          </cell>
          <cell r="I15905" t="str">
            <v>DGND</v>
          </cell>
        </row>
        <row r="15906">
          <cell r="H15906" t="str">
            <v>CG68.1</v>
          </cell>
          <cell r="I15906" t="str">
            <v>SG0_AVDD33</v>
          </cell>
        </row>
        <row r="15907">
          <cell r="H15907" t="str">
            <v>CG68.2</v>
          </cell>
          <cell r="I15907" t="str">
            <v>DGND</v>
          </cell>
        </row>
        <row r="15908">
          <cell r="H15908" t="str">
            <v>CG69.1</v>
          </cell>
          <cell r="I15908" t="str">
            <v>SG0_AVDD33</v>
          </cell>
        </row>
        <row r="15909">
          <cell r="H15909" t="str">
            <v>CG69.2</v>
          </cell>
          <cell r="I15909" t="str">
            <v>DGND</v>
          </cell>
        </row>
        <row r="15910">
          <cell r="H15910" t="str">
            <v>CG70.1</v>
          </cell>
          <cell r="I15910" t="str">
            <v>SG0_AVDD33</v>
          </cell>
        </row>
        <row r="15911">
          <cell r="H15911" t="str">
            <v>CG70.2</v>
          </cell>
          <cell r="I15911" t="str">
            <v>DGND</v>
          </cell>
        </row>
        <row r="15912">
          <cell r="H15912" t="str">
            <v>CG71.1</v>
          </cell>
          <cell r="I15912" t="str">
            <v>SG0_AVDD33</v>
          </cell>
        </row>
        <row r="15913">
          <cell r="H15913" t="str">
            <v>CG71.2</v>
          </cell>
          <cell r="I15913" t="str">
            <v>DGND</v>
          </cell>
        </row>
        <row r="15914">
          <cell r="H15914" t="str">
            <v>CG72.1</v>
          </cell>
          <cell r="I15914" t="str">
            <v>SG0_AVDD33</v>
          </cell>
        </row>
        <row r="15915">
          <cell r="H15915" t="str">
            <v>CG72.2</v>
          </cell>
          <cell r="I15915" t="str">
            <v>DGND</v>
          </cell>
        </row>
        <row r="15916">
          <cell r="H15916" t="str">
            <v>CG73.1</v>
          </cell>
          <cell r="I15916" t="str">
            <v>SG0_AVDD33</v>
          </cell>
        </row>
        <row r="15917">
          <cell r="H15917" t="str">
            <v>CG73.2</v>
          </cell>
          <cell r="I15917" t="str">
            <v>DGND</v>
          </cell>
        </row>
        <row r="15918">
          <cell r="H15918" t="str">
            <v>CG74.1</v>
          </cell>
          <cell r="I15918" t="str">
            <v>SG0_SRC_DVDD33</v>
          </cell>
        </row>
        <row r="15919">
          <cell r="H15919" t="str">
            <v>CG74.2</v>
          </cell>
          <cell r="I15919" t="str">
            <v>DGND</v>
          </cell>
        </row>
        <row r="15920">
          <cell r="H15920" t="str">
            <v>CG75.1</v>
          </cell>
          <cell r="I15920" t="str">
            <v>SG0_SRC_DVDD33</v>
          </cell>
        </row>
        <row r="15921">
          <cell r="H15921" t="str">
            <v>CG75.2</v>
          </cell>
          <cell r="I15921" t="str">
            <v>DGND</v>
          </cell>
        </row>
        <row r="15922">
          <cell r="H15922" t="str">
            <v>CG76.1</v>
          </cell>
          <cell r="I15922" t="str">
            <v>SG0_SRC_DVDD33</v>
          </cell>
        </row>
        <row r="15923">
          <cell r="H15923" t="str">
            <v>CG76.2</v>
          </cell>
          <cell r="I15923" t="str">
            <v>DGND</v>
          </cell>
        </row>
        <row r="15924">
          <cell r="H15924" t="str">
            <v>CG77.1</v>
          </cell>
          <cell r="I15924" t="str">
            <v>SG0_SRC_DVDD33</v>
          </cell>
        </row>
        <row r="15925">
          <cell r="H15925" t="str">
            <v>CG77.2</v>
          </cell>
          <cell r="I15925" t="str">
            <v>DGND</v>
          </cell>
        </row>
        <row r="15926">
          <cell r="H15926" t="str">
            <v>CG78.1</v>
          </cell>
          <cell r="I15926" t="str">
            <v>SG0_SRC_DVDD33</v>
          </cell>
        </row>
        <row r="15927">
          <cell r="H15927" t="str">
            <v>CG78.2</v>
          </cell>
          <cell r="I15927" t="str">
            <v>DGND</v>
          </cell>
        </row>
        <row r="15928">
          <cell r="H15928" t="str">
            <v>CG79.1</v>
          </cell>
          <cell r="I15928" t="str">
            <v>SG0_SRC_DVDD33</v>
          </cell>
        </row>
        <row r="15929">
          <cell r="H15929" t="str">
            <v>CG79.2</v>
          </cell>
          <cell r="I15929" t="str">
            <v>DGND</v>
          </cell>
        </row>
        <row r="15930">
          <cell r="H15930" t="str">
            <v>CG83.1</v>
          </cell>
          <cell r="I15930" t="str">
            <v>SG0_DVDD33</v>
          </cell>
        </row>
        <row r="15931">
          <cell r="H15931" t="str">
            <v>CG83.2</v>
          </cell>
          <cell r="I15931" t="str">
            <v>DGND</v>
          </cell>
        </row>
        <row r="15932">
          <cell r="H15932" t="str">
            <v>CG84.1</v>
          </cell>
          <cell r="I15932" t="str">
            <v>SG0_DVDD33</v>
          </cell>
        </row>
        <row r="15933">
          <cell r="H15933" t="str">
            <v>CG84.2</v>
          </cell>
          <cell r="I15933" t="str">
            <v>DGND</v>
          </cell>
        </row>
        <row r="15934">
          <cell r="H15934" t="str">
            <v>CG85.1</v>
          </cell>
          <cell r="I15934" t="str">
            <v>SG0_DVDD33</v>
          </cell>
        </row>
        <row r="15935">
          <cell r="H15935" t="str">
            <v>CG85.2</v>
          </cell>
          <cell r="I15935" t="str">
            <v>DGND</v>
          </cell>
        </row>
        <row r="15936">
          <cell r="H15936" t="str">
            <v>CG89.1</v>
          </cell>
          <cell r="I15936" t="str">
            <v>SG0_DVDD33</v>
          </cell>
        </row>
        <row r="15937">
          <cell r="H15937" t="str">
            <v>CG89.2</v>
          </cell>
          <cell r="I15937" t="str">
            <v>DGND</v>
          </cell>
        </row>
        <row r="15938">
          <cell r="H15938" t="str">
            <v>CG91.1</v>
          </cell>
          <cell r="I15938" t="str">
            <v>SG0_DVDD33</v>
          </cell>
        </row>
        <row r="15939">
          <cell r="H15939" t="str">
            <v>CG91.2</v>
          </cell>
          <cell r="I15939" t="str">
            <v>DGND</v>
          </cell>
        </row>
        <row r="15940">
          <cell r="H15940" t="str">
            <v>CG92.1</v>
          </cell>
          <cell r="I15940" t="str">
            <v>SG0_DVDD33</v>
          </cell>
        </row>
        <row r="15941">
          <cell r="H15941" t="str">
            <v>CG92.2</v>
          </cell>
          <cell r="I15941" t="str">
            <v>DGND</v>
          </cell>
        </row>
        <row r="15942">
          <cell r="H15942" t="str">
            <v>CG93.1</v>
          </cell>
          <cell r="I15942" t="str">
            <v>SG0_SRC_DVDD33</v>
          </cell>
        </row>
        <row r="15943">
          <cell r="H15943" t="str">
            <v>CG93.2</v>
          </cell>
          <cell r="I15943" t="str">
            <v>DGND</v>
          </cell>
        </row>
        <row r="15944">
          <cell r="H15944" t="str">
            <v>CG94.1</v>
          </cell>
          <cell r="I15944" t="str">
            <v>SG0_SRC_DVDD33</v>
          </cell>
        </row>
        <row r="15945">
          <cell r="H15945" t="str">
            <v>CG94.2</v>
          </cell>
          <cell r="I15945" t="str">
            <v>DGND</v>
          </cell>
        </row>
        <row r="15946">
          <cell r="H15946" t="str">
            <v>CG95.1</v>
          </cell>
          <cell r="I15946" t="str">
            <v>SG0_SRC_DVDD33</v>
          </cell>
        </row>
        <row r="15947">
          <cell r="H15947" t="str">
            <v>CG95.2</v>
          </cell>
          <cell r="I15947" t="str">
            <v>DGND</v>
          </cell>
        </row>
        <row r="15948">
          <cell r="H15948" t="str">
            <v>CG97.1</v>
          </cell>
          <cell r="I15948" t="str">
            <v>SG0_SRC_DVDD33</v>
          </cell>
        </row>
        <row r="15949">
          <cell r="H15949" t="str">
            <v>CG97.2</v>
          </cell>
          <cell r="I15949" t="str">
            <v>DGND</v>
          </cell>
        </row>
        <row r="15950">
          <cell r="H15950" t="str">
            <v>CG111.1</v>
          </cell>
          <cell r="I15950" t="str">
            <v>SG0_SRC_DVDD33</v>
          </cell>
        </row>
        <row r="15951">
          <cell r="H15951" t="str">
            <v>CG111.2</v>
          </cell>
          <cell r="I15951" t="str">
            <v>DGND</v>
          </cell>
        </row>
        <row r="15952">
          <cell r="H15952" t="str">
            <v>CG112.1</v>
          </cell>
          <cell r="I15952" t="str">
            <v>SG0_SRC_DVDD33</v>
          </cell>
        </row>
        <row r="15953">
          <cell r="H15953" t="str">
            <v>CG112.2</v>
          </cell>
          <cell r="I15953" t="str">
            <v>DGND</v>
          </cell>
        </row>
        <row r="15954">
          <cell r="H15954" t="str">
            <v>CG113.1</v>
          </cell>
          <cell r="I15954" t="str">
            <v>SG0_SRC_DVDD33</v>
          </cell>
        </row>
        <row r="15955">
          <cell r="H15955" t="str">
            <v>CG113.2</v>
          </cell>
          <cell r="I15955" t="str">
            <v>DGND</v>
          </cell>
        </row>
        <row r="15956">
          <cell r="H15956" t="str">
            <v>CG114.1</v>
          </cell>
          <cell r="I15956" t="str">
            <v>SG0_AVDD33_MOSFET</v>
          </cell>
        </row>
        <row r="15957">
          <cell r="H15957" t="str">
            <v>CG114.2</v>
          </cell>
          <cell r="I15957" t="str">
            <v>MGND</v>
          </cell>
        </row>
        <row r="15958">
          <cell r="H15958" t="str">
            <v>CG115.1</v>
          </cell>
          <cell r="I15958" t="str">
            <v>SG0_SRC_DVDD33</v>
          </cell>
        </row>
        <row r="15959">
          <cell r="H15959" t="str">
            <v>CG115.2</v>
          </cell>
          <cell r="I15959" t="str">
            <v>DGND</v>
          </cell>
        </row>
        <row r="15960">
          <cell r="H15960" t="str">
            <v>CG116.1</v>
          </cell>
          <cell r="I15960" t="str">
            <v>SG0_SRC_DVDD33</v>
          </cell>
        </row>
        <row r="15961">
          <cell r="H15961" t="str">
            <v>CG116.2</v>
          </cell>
          <cell r="I15961" t="str">
            <v>DGND</v>
          </cell>
        </row>
        <row r="15962">
          <cell r="H15962" t="str">
            <v>CG117.1</v>
          </cell>
          <cell r="I15962" t="str">
            <v>SG0_SRC_DVDD33</v>
          </cell>
        </row>
        <row r="15963">
          <cell r="H15963" t="str">
            <v>CG117.2</v>
          </cell>
          <cell r="I15963" t="str">
            <v>DGND</v>
          </cell>
        </row>
        <row r="15964">
          <cell r="H15964" t="str">
            <v>CG118.1</v>
          </cell>
          <cell r="I15964" t="str">
            <v>SG0_SRC_DVDD33</v>
          </cell>
        </row>
        <row r="15965">
          <cell r="H15965" t="str">
            <v>CG118.2</v>
          </cell>
          <cell r="I15965" t="str">
            <v>DGND</v>
          </cell>
        </row>
        <row r="15966">
          <cell r="H15966" t="str">
            <v>CG119.1</v>
          </cell>
          <cell r="I15966" t="str">
            <v>SG0_SRC_DVDD33</v>
          </cell>
        </row>
        <row r="15967">
          <cell r="H15967" t="str">
            <v>CG119.2</v>
          </cell>
          <cell r="I15967" t="str">
            <v>DGND</v>
          </cell>
        </row>
        <row r="15968">
          <cell r="H15968" t="str">
            <v>CG120.1</v>
          </cell>
          <cell r="I15968" t="str">
            <v>SG0_SRC_DVDD33</v>
          </cell>
        </row>
        <row r="15969">
          <cell r="H15969" t="str">
            <v>CG120.2</v>
          </cell>
          <cell r="I15969" t="str">
            <v>DGND</v>
          </cell>
        </row>
        <row r="15970">
          <cell r="H15970" t="str">
            <v>GOLDEN0.D4</v>
          </cell>
          <cell r="I15970" t="str">
            <v>SG0_AVDD33</v>
          </cell>
        </row>
        <row r="15971">
          <cell r="H15971" t="str">
            <v>GOLDEN0.D5</v>
          </cell>
          <cell r="I15971" t="str">
            <v>SG0_AVDD33</v>
          </cell>
        </row>
        <row r="15972">
          <cell r="H15972" t="str">
            <v>GOLDEN0.B14</v>
          </cell>
          <cell r="I15972" t="str">
            <v>SG0_AVDD33</v>
          </cell>
        </row>
        <row r="15973">
          <cell r="H15973" t="str">
            <v>GOLDEN0.E11</v>
          </cell>
          <cell r="I15973" t="str">
            <v>SG0_AVDD33</v>
          </cell>
        </row>
        <row r="15974">
          <cell r="H15974" t="str">
            <v>GOLDEN0.T9</v>
          </cell>
          <cell r="I15974" t="str">
            <v>SG0_AVDD33</v>
          </cell>
        </row>
        <row r="15975">
          <cell r="H15975" t="str">
            <v>GOLDEN0.T10</v>
          </cell>
          <cell r="I15975" t="str">
            <v>SG0_AVDD33</v>
          </cell>
        </row>
        <row r="15976">
          <cell r="H15976" t="str">
            <v>GOLDEN0.D6</v>
          </cell>
          <cell r="I15976" t="str">
            <v>SG0_AVDD33</v>
          </cell>
        </row>
        <row r="15977">
          <cell r="H15977" t="str">
            <v>GOLDEN0.E6</v>
          </cell>
          <cell r="I15977" t="str">
            <v>SG0_AVDD33</v>
          </cell>
        </row>
        <row r="15978">
          <cell r="H15978" t="str">
            <v>GOLDEN0.D7</v>
          </cell>
          <cell r="I15978" t="str">
            <v>SG0_AVDD33</v>
          </cell>
        </row>
        <row r="15979">
          <cell r="H15979" t="str">
            <v>GOLDEN0.E7</v>
          </cell>
          <cell r="I15979" t="str">
            <v>SG0_AVDD33</v>
          </cell>
        </row>
        <row r="15980">
          <cell r="H15980" t="str">
            <v>GOLDEN0.B17</v>
          </cell>
          <cell r="I15980" t="str">
            <v>SG0_AVDD33</v>
          </cell>
        </row>
        <row r="15981">
          <cell r="H15981" t="str">
            <v>GOLDEN0.B18</v>
          </cell>
          <cell r="I15981" t="str">
            <v>SG0_AVDD33</v>
          </cell>
        </row>
        <row r="15982">
          <cell r="H15982" t="str">
            <v>GOLDEN0.F15</v>
          </cell>
          <cell r="I15982" t="str">
            <v>SG0_AVDD33</v>
          </cell>
        </row>
        <row r="15983">
          <cell r="H15983" t="str">
            <v>GOLDEN0.G15</v>
          </cell>
          <cell r="I15983" t="str">
            <v>SG0_AVDD33</v>
          </cell>
        </row>
        <row r="15984">
          <cell r="H15984" t="str">
            <v>GOLDEN0.F16</v>
          </cell>
          <cell r="I15984" t="str">
            <v>SG0_AVDD33</v>
          </cell>
        </row>
        <row r="15985">
          <cell r="H15985" t="str">
            <v>GOLDEN0.G16</v>
          </cell>
          <cell r="I15985" t="str">
            <v>SG0_AVDD33</v>
          </cell>
        </row>
        <row r="15986">
          <cell r="H15986" t="str">
            <v>GOLDEN0.G5</v>
          </cell>
          <cell r="I15986" t="str">
            <v>SG0_AVDD33</v>
          </cell>
        </row>
        <row r="15987">
          <cell r="H15987" t="str">
            <v>GOLDEN0.T15</v>
          </cell>
          <cell r="I15987" t="str">
            <v>SG0_AVDD33</v>
          </cell>
        </row>
        <row r="15988">
          <cell r="H15988" t="str">
            <v>GOLDEN0.T16</v>
          </cell>
          <cell r="I15988" t="str">
            <v>SG0_AVDD33</v>
          </cell>
        </row>
        <row r="15989">
          <cell r="H15989" t="str">
            <v>GOLDEN0.V16</v>
          </cell>
          <cell r="I15989" t="str">
            <v>SG0_AVDD33</v>
          </cell>
        </row>
        <row r="15990">
          <cell r="H15990" t="str">
            <v>GOLDEN0.B12</v>
          </cell>
          <cell r="I15990" t="str">
            <v>SG0_AVDD33</v>
          </cell>
        </row>
        <row r="15991">
          <cell r="H15991" t="str">
            <v>GOLDEN0.B13</v>
          </cell>
          <cell r="I15991" t="str">
            <v>SG0_AVDD33</v>
          </cell>
        </row>
        <row r="15992">
          <cell r="H15992" t="str">
            <v>GOLDEN0.J5</v>
          </cell>
          <cell r="I15992" t="str">
            <v>SG0_AVDD33_MOSFET</v>
          </cell>
        </row>
        <row r="15993">
          <cell r="H15993" t="str">
            <v>GOLDEN0.M13</v>
          </cell>
          <cell r="I15993" t="str">
            <v>SG0_DVDD33</v>
          </cell>
        </row>
        <row r="15994">
          <cell r="H15994" t="str">
            <v>GOLDEN0.N13</v>
          </cell>
          <cell r="I15994" t="str">
            <v>SG0_DVDD33</v>
          </cell>
        </row>
        <row r="15995">
          <cell r="H15995" t="str">
            <v>GOLDEN0.K5</v>
          </cell>
          <cell r="I15995" t="str">
            <v>MGND</v>
          </cell>
        </row>
        <row r="15996">
          <cell r="H15996" t="str">
            <v>RG32.1</v>
          </cell>
          <cell r="I15996" t="str">
            <v>SG0_AVDD33</v>
          </cell>
        </row>
        <row r="15997">
          <cell r="H15997" t="str">
            <v>RG32.2</v>
          </cell>
          <cell r="I15997" t="str">
            <v>SG0_SRC_DVDD33</v>
          </cell>
        </row>
        <row r="15998">
          <cell r="H15998" t="str">
            <v>RG42.1</v>
          </cell>
          <cell r="I15998" t="str">
            <v>SG0_DVDD33</v>
          </cell>
        </row>
        <row r="15999">
          <cell r="H15999" t="str">
            <v>RG42.2</v>
          </cell>
          <cell r="I15999" t="str">
            <v>SG0_SRC_DVDD33</v>
          </cell>
        </row>
        <row r="16000">
          <cell r="H16000" t="str">
            <v>SG0_AVDD33.1</v>
          </cell>
          <cell r="I16000" t="str">
            <v>SG0_AVDD33</v>
          </cell>
        </row>
        <row r="16001">
          <cell r="H16001" t="str">
            <v>SG0_AVDD33_MOSFET.1</v>
          </cell>
          <cell r="I16001" t="str">
            <v>SG0_AVDD33_MOSFET</v>
          </cell>
        </row>
        <row r="16002">
          <cell r="H16002" t="str">
            <v>SG0_DVDD33.1</v>
          </cell>
          <cell r="I16002" t="str">
            <v>SG0_DVDD33</v>
          </cell>
        </row>
        <row r="16003">
          <cell r="H16003" t="str">
            <v>CG121.1</v>
          </cell>
          <cell r="I16003" t="str">
            <v>SG0_SRC_DVDD33</v>
          </cell>
        </row>
        <row r="16004">
          <cell r="H16004" t="str">
            <v>CG121.2</v>
          </cell>
          <cell r="I16004" t="str">
            <v>DGND</v>
          </cell>
        </row>
        <row r="16005">
          <cell r="H16005" t="str">
            <v>CG122.1</v>
          </cell>
          <cell r="I16005" t="str">
            <v>SG0_SRC_DVDD33</v>
          </cell>
        </row>
        <row r="16006">
          <cell r="H16006" t="str">
            <v>CG122.2</v>
          </cell>
          <cell r="I16006" t="str">
            <v>DGND</v>
          </cell>
        </row>
        <row r="16007">
          <cell r="H16007" t="str">
            <v>CG123.1</v>
          </cell>
          <cell r="I16007" t="str">
            <v>SG0_SRC_DVDD33</v>
          </cell>
        </row>
        <row r="16008">
          <cell r="H16008" t="str">
            <v>CG123.2</v>
          </cell>
          <cell r="I16008" t="str">
            <v>DGND</v>
          </cell>
        </row>
        <row r="16009">
          <cell r="H16009" t="str">
            <v>CG124.1</v>
          </cell>
          <cell r="I16009" t="str">
            <v>SG0_SRC_DVDD33</v>
          </cell>
        </row>
        <row r="16010">
          <cell r="H16010" t="str">
            <v>CG124.2</v>
          </cell>
          <cell r="I16010" t="str">
            <v>DGND</v>
          </cell>
        </row>
        <row r="16011">
          <cell r="H16011" t="str">
            <v>CG125.1</v>
          </cell>
          <cell r="I16011" t="str">
            <v>SG0_SRC_DVDD33</v>
          </cell>
        </row>
        <row r="16012">
          <cell r="H16012" t="str">
            <v>CG125.2</v>
          </cell>
          <cell r="I16012" t="str">
            <v>DGND</v>
          </cell>
        </row>
        <row r="16013">
          <cell r="H16013" t="str">
            <v>CG126.1</v>
          </cell>
          <cell r="I16013" t="str">
            <v>SG0_SRC_DVDD33</v>
          </cell>
        </row>
        <row r="16014">
          <cell r="H16014" t="str">
            <v>CG126.2</v>
          </cell>
          <cell r="I16014" t="str">
            <v>DGND</v>
          </cell>
        </row>
        <row r="16015">
          <cell r="H16015" t="str">
            <v>CG127.1</v>
          </cell>
          <cell r="I16015" t="str">
            <v>SG0_GPIO_VDDIO</v>
          </cell>
        </row>
        <row r="16016">
          <cell r="H16016" t="str">
            <v>CG127.2</v>
          </cell>
          <cell r="I16016" t="str">
            <v>DGND</v>
          </cell>
        </row>
        <row r="16017">
          <cell r="H16017" t="str">
            <v>CG128.1</v>
          </cell>
          <cell r="I16017" t="str">
            <v>SG0_GPIO_VDDIO</v>
          </cell>
        </row>
        <row r="16018">
          <cell r="H16018" t="str">
            <v>CG128.2</v>
          </cell>
          <cell r="I16018" t="str">
            <v>DGND</v>
          </cell>
        </row>
        <row r="16019">
          <cell r="H16019" t="str">
            <v>CG129.1</v>
          </cell>
          <cell r="I16019" t="str">
            <v>SG0_GPIO_VDDIO</v>
          </cell>
        </row>
        <row r="16020">
          <cell r="H16020" t="str">
            <v>CG129.2</v>
          </cell>
          <cell r="I16020" t="str">
            <v>DGND</v>
          </cell>
        </row>
        <row r="16021">
          <cell r="H16021" t="str">
            <v>CG130.1</v>
          </cell>
          <cell r="I16021" t="str">
            <v>SG0_GPIO_VDDIO</v>
          </cell>
        </row>
        <row r="16022">
          <cell r="H16022" t="str">
            <v>CG130.2</v>
          </cell>
          <cell r="I16022" t="str">
            <v>DGND</v>
          </cell>
        </row>
        <row r="16023">
          <cell r="H16023" t="str">
            <v>CG131.1</v>
          </cell>
          <cell r="I16023" t="str">
            <v>SG0_GPIO_VDDIO</v>
          </cell>
        </row>
        <row r="16024">
          <cell r="H16024" t="str">
            <v>CG131.2</v>
          </cell>
          <cell r="I16024" t="str">
            <v>DGND</v>
          </cell>
        </row>
        <row r="16025">
          <cell r="H16025" t="str">
            <v>CG132.1</v>
          </cell>
          <cell r="I16025" t="str">
            <v>SG0_GPIO_VDDIO</v>
          </cell>
        </row>
        <row r="16026">
          <cell r="H16026" t="str">
            <v>CG132.2</v>
          </cell>
          <cell r="I16026" t="str">
            <v>DGND</v>
          </cell>
        </row>
        <row r="16027">
          <cell r="H16027" t="str">
            <v>CG133.1</v>
          </cell>
          <cell r="I16027" t="str">
            <v>SG0_GPIO_VDDIO</v>
          </cell>
        </row>
        <row r="16028">
          <cell r="H16028" t="str">
            <v>CG133.2</v>
          </cell>
          <cell r="I16028" t="str">
            <v>DGND</v>
          </cell>
        </row>
        <row r="16029">
          <cell r="H16029" t="str">
            <v>CG134.1</v>
          </cell>
          <cell r="I16029" t="str">
            <v>SG0_GPIO_VDDIO</v>
          </cell>
        </row>
        <row r="16030">
          <cell r="H16030" t="str">
            <v>CG134.2</v>
          </cell>
          <cell r="I16030" t="str">
            <v>DGND</v>
          </cell>
        </row>
        <row r="16031">
          <cell r="H16031" t="str">
            <v>CG135.1</v>
          </cell>
          <cell r="I16031" t="str">
            <v>SG0_SRC_DVDD33</v>
          </cell>
        </row>
        <row r="16032">
          <cell r="H16032" t="str">
            <v>CG135.2</v>
          </cell>
          <cell r="I16032" t="str">
            <v>DGND</v>
          </cell>
        </row>
        <row r="16033">
          <cell r="H16033" t="str">
            <v>CG136.1</v>
          </cell>
          <cell r="I16033" t="str">
            <v>SG0_P0_LDOOUT</v>
          </cell>
        </row>
        <row r="16034">
          <cell r="H16034" t="str">
            <v>CG136.2</v>
          </cell>
          <cell r="I16034" t="str">
            <v>DGND</v>
          </cell>
        </row>
        <row r="16035">
          <cell r="H16035" t="str">
            <v>CG137.1</v>
          </cell>
          <cell r="I16035" t="str">
            <v>SG0_P0_LDOOUT</v>
          </cell>
        </row>
        <row r="16036">
          <cell r="H16036" t="str">
            <v>CG137.2</v>
          </cell>
          <cell r="I16036" t="str">
            <v>DGND</v>
          </cell>
        </row>
        <row r="16037">
          <cell r="H16037" t="str">
            <v>CG138.1</v>
          </cell>
          <cell r="I16037" t="str">
            <v>SG0_P0_LDOOUT</v>
          </cell>
        </row>
        <row r="16038">
          <cell r="H16038" t="str">
            <v>CG138.2</v>
          </cell>
          <cell r="I16038" t="str">
            <v>DGND</v>
          </cell>
        </row>
        <row r="16039">
          <cell r="H16039" t="str">
            <v>CG139.1</v>
          </cell>
          <cell r="I16039" t="str">
            <v>SG0_P0_LDOOUT</v>
          </cell>
        </row>
        <row r="16040">
          <cell r="H16040" t="str">
            <v>CG139.2</v>
          </cell>
          <cell r="I16040" t="str">
            <v>DGND</v>
          </cell>
        </row>
        <row r="16041">
          <cell r="H16041" t="str">
            <v>CG144.1</v>
          </cell>
          <cell r="I16041" t="str">
            <v>SG0_P0_LDOOUT</v>
          </cell>
        </row>
        <row r="16042">
          <cell r="H16042" t="str">
            <v>CG144.2</v>
          </cell>
          <cell r="I16042" t="str">
            <v>DGND</v>
          </cell>
        </row>
        <row r="16043">
          <cell r="H16043" t="str">
            <v>CG145.1</v>
          </cell>
          <cell r="I16043" t="str">
            <v>SG0_P1_LDOOUT</v>
          </cell>
        </row>
        <row r="16044">
          <cell r="H16044" t="str">
            <v>CG145.2</v>
          </cell>
          <cell r="I16044" t="str">
            <v>DGND</v>
          </cell>
        </row>
        <row r="16045">
          <cell r="H16045" t="str">
            <v>CG146.1</v>
          </cell>
          <cell r="I16045" t="str">
            <v>SG0_P1_LDOOUT</v>
          </cell>
        </row>
        <row r="16046">
          <cell r="H16046" t="str">
            <v>CG146.2</v>
          </cell>
          <cell r="I16046" t="str">
            <v>DGND</v>
          </cell>
        </row>
        <row r="16047">
          <cell r="H16047" t="str">
            <v>CG147.1</v>
          </cell>
          <cell r="I16047" t="str">
            <v>SG0_P1_LDOOUT</v>
          </cell>
        </row>
        <row r="16048">
          <cell r="H16048" t="str">
            <v>CG147.2</v>
          </cell>
          <cell r="I16048" t="str">
            <v>DGND</v>
          </cell>
        </row>
        <row r="16049">
          <cell r="H16049" t="str">
            <v>CG148.1</v>
          </cell>
          <cell r="I16049" t="str">
            <v>SG0_P1_LDOOUT</v>
          </cell>
        </row>
        <row r="16050">
          <cell r="H16050" t="str">
            <v>CG148.2</v>
          </cell>
          <cell r="I16050" t="str">
            <v>DGND</v>
          </cell>
        </row>
        <row r="16051">
          <cell r="H16051" t="str">
            <v>CG149.1</v>
          </cell>
          <cell r="I16051" t="str">
            <v>SG0_P1_LDOOUT</v>
          </cell>
        </row>
        <row r="16052">
          <cell r="H16052" t="str">
            <v>CG149.2</v>
          </cell>
          <cell r="I16052" t="str">
            <v>DGND</v>
          </cell>
        </row>
        <row r="16053">
          <cell r="H16053" t="str">
            <v>CG150.1</v>
          </cell>
          <cell r="I16053" t="str">
            <v>SG0_P5_LDOOUT</v>
          </cell>
        </row>
        <row r="16054">
          <cell r="H16054" t="str">
            <v>CG150.2</v>
          </cell>
          <cell r="I16054" t="str">
            <v>DGND</v>
          </cell>
        </row>
        <row r="16055">
          <cell r="H16055" t="str">
            <v>CG151.1</v>
          </cell>
          <cell r="I16055" t="str">
            <v>SG0_P5_LDOOUT</v>
          </cell>
        </row>
        <row r="16056">
          <cell r="H16056" t="str">
            <v>CG151.2</v>
          </cell>
          <cell r="I16056" t="str">
            <v>DGND</v>
          </cell>
        </row>
        <row r="16057">
          <cell r="H16057" t="str">
            <v>CG152.1</v>
          </cell>
          <cell r="I16057" t="str">
            <v>SG0_P5_LDOOUT</v>
          </cell>
        </row>
        <row r="16058">
          <cell r="H16058" t="str">
            <v>CG152.2</v>
          </cell>
          <cell r="I16058" t="str">
            <v>DGND</v>
          </cell>
        </row>
        <row r="16059">
          <cell r="H16059" t="str">
            <v>CG154.1</v>
          </cell>
          <cell r="I16059" t="str">
            <v>SG0_P5_LDOOUT</v>
          </cell>
        </row>
        <row r="16060">
          <cell r="H16060" t="str">
            <v>CG154.2</v>
          </cell>
          <cell r="I16060" t="str">
            <v>DGND</v>
          </cell>
        </row>
        <row r="16061">
          <cell r="H16061" t="str">
            <v>GOLDEN0.L7</v>
          </cell>
          <cell r="I16061" t="str">
            <v>SG0_GPIO_VDDIO</v>
          </cell>
        </row>
        <row r="16062">
          <cell r="H16062" t="str">
            <v>GOLDEN0.M9</v>
          </cell>
          <cell r="I16062" t="str">
            <v>SG0_GPIO_VDDIO</v>
          </cell>
        </row>
        <row r="16063">
          <cell r="H16063" t="str">
            <v>GOLDEN0.R6</v>
          </cell>
          <cell r="I16063" t="str">
            <v>SG0_GPIO_VDDIO</v>
          </cell>
        </row>
        <row r="16064">
          <cell r="H16064" t="str">
            <v>GOLDEN0.T6</v>
          </cell>
          <cell r="I16064" t="str">
            <v>SG0_GPIO_VDDIO</v>
          </cell>
        </row>
        <row r="16065">
          <cell r="H16065" t="str">
            <v>GOLDEN0.H7</v>
          </cell>
          <cell r="I16065" t="str">
            <v>SG0_P0_LDOOUT</v>
          </cell>
        </row>
        <row r="16066">
          <cell r="H16066" t="str">
            <v>GOLDEN0.H8</v>
          </cell>
          <cell r="I16066" t="str">
            <v>SG0_P0_LDOOUT</v>
          </cell>
        </row>
        <row r="16067">
          <cell r="H16067" t="str">
            <v>GOLDEN0.B1</v>
          </cell>
          <cell r="I16067" t="str">
            <v>SG0_LDOIN</v>
          </cell>
        </row>
        <row r="16068">
          <cell r="H16068" t="str">
            <v>GOLDEN0.F1</v>
          </cell>
          <cell r="I16068" t="str">
            <v>SG0_LDOIN</v>
          </cell>
        </row>
        <row r="16069">
          <cell r="H16069" t="str">
            <v>GOLDEN0.F2</v>
          </cell>
          <cell r="I16069" t="str">
            <v>SG0_LDOIN</v>
          </cell>
        </row>
        <row r="16070">
          <cell r="H16070" t="str">
            <v>GOLDEN0.K13</v>
          </cell>
          <cell r="I16070" t="str">
            <v>SG0_P1_LDOOUT</v>
          </cell>
        </row>
        <row r="16071">
          <cell r="H16071" t="str">
            <v>GOLDEN0.L13</v>
          </cell>
          <cell r="I16071" t="str">
            <v>SG0_P1_LDOOUT</v>
          </cell>
        </row>
        <row r="16072">
          <cell r="H16072" t="str">
            <v>GOLDEN0.R19</v>
          </cell>
          <cell r="I16072" t="str">
            <v>SG0_LDOIN</v>
          </cell>
        </row>
        <row r="16073">
          <cell r="H16073" t="str">
            <v>GOLDEN0.T18</v>
          </cell>
          <cell r="I16073" t="str">
            <v>SG0_LDOIN</v>
          </cell>
        </row>
        <row r="16074">
          <cell r="H16074" t="str">
            <v>GOLDEN0.K12</v>
          </cell>
          <cell r="I16074" t="str">
            <v>SG0_P5_LDOOUT</v>
          </cell>
        </row>
        <row r="16075">
          <cell r="H16075" t="str">
            <v>GOLDEN0.L12</v>
          </cell>
          <cell r="I16075" t="str">
            <v>SG0_P5_LDOOUT</v>
          </cell>
        </row>
        <row r="16076">
          <cell r="H16076" t="str">
            <v>GOLDEN0.D18</v>
          </cell>
          <cell r="I16076" t="str">
            <v>SG0_LDOIN</v>
          </cell>
        </row>
        <row r="16077">
          <cell r="H16077" t="str">
            <v>GOLDEN0.H18</v>
          </cell>
          <cell r="I16077" t="str">
            <v>SG0_LDOIN</v>
          </cell>
        </row>
        <row r="16078">
          <cell r="H16078" t="str">
            <v>GOLDEN0.H19</v>
          </cell>
          <cell r="I16078" t="str">
            <v>SG0_LDOIN</v>
          </cell>
        </row>
        <row r="16079">
          <cell r="H16079" t="str">
            <v>GOLDEN0.R15</v>
          </cell>
          <cell r="I16079" t="str">
            <v>SG0_GPIO_VDDIO</v>
          </cell>
        </row>
        <row r="16080">
          <cell r="H16080" t="str">
            <v>RG64.1</v>
          </cell>
          <cell r="I16080" t="str">
            <v>SG0_GPIO_VDDIO</v>
          </cell>
        </row>
        <row r="16081">
          <cell r="H16081" t="str">
            <v>RG64.2</v>
          </cell>
          <cell r="I16081" t="str">
            <v>SG0_SRC_DVDD33</v>
          </cell>
        </row>
        <row r="16082">
          <cell r="H16082" t="str">
            <v>SG0_GPIO_VDDIO.1</v>
          </cell>
          <cell r="I16082" t="str">
            <v>SG0_GPIO_VDDIO</v>
          </cell>
        </row>
        <row r="16083">
          <cell r="H16083" t="str">
            <v>SG0_P0_LDOOUT.1</v>
          </cell>
          <cell r="I16083" t="str">
            <v>SG0_P0_LDOOUT</v>
          </cell>
        </row>
        <row r="16084">
          <cell r="H16084" t="str">
            <v>SG0_P1_LDOOUT.1</v>
          </cell>
          <cell r="I16084" t="str">
            <v>SG0_P1_LDOOUT</v>
          </cell>
        </row>
        <row r="16085">
          <cell r="H16085" t="str">
            <v>SG0_P5_LDOOUT.1</v>
          </cell>
          <cell r="I16085" t="str">
            <v>SG0_P5_LDOOUT</v>
          </cell>
        </row>
        <row r="16086">
          <cell r="H16086" t="str">
            <v>CG155.1</v>
          </cell>
          <cell r="I16086" t="str">
            <v>SG0_SRC_DVDD33</v>
          </cell>
        </row>
        <row r="16087">
          <cell r="H16087" t="str">
            <v>CG155.2</v>
          </cell>
          <cell r="I16087" t="str">
            <v>DGND</v>
          </cell>
        </row>
        <row r="16088">
          <cell r="H16088" t="str">
            <v>CG156.1</v>
          </cell>
          <cell r="I16088" t="str">
            <v>SG0_SRC_DVDD33</v>
          </cell>
        </row>
        <row r="16089">
          <cell r="H16089" t="str">
            <v>CG156.2</v>
          </cell>
          <cell r="I16089" t="str">
            <v>DGND</v>
          </cell>
        </row>
        <row r="16090">
          <cell r="H16090" t="str">
            <v>CG158.1</v>
          </cell>
          <cell r="I16090" t="str">
            <v>SG0_SRC_DVDD33</v>
          </cell>
        </row>
        <row r="16091">
          <cell r="H16091" t="str">
            <v>CG158.2</v>
          </cell>
          <cell r="I16091" t="str">
            <v>DGND</v>
          </cell>
        </row>
        <row r="16092">
          <cell r="H16092" t="str">
            <v>CG159.1</v>
          </cell>
          <cell r="I16092" t="str">
            <v>SG0_SRC_DVDD33</v>
          </cell>
        </row>
        <row r="16093">
          <cell r="H16093" t="str">
            <v>CG159.2</v>
          </cell>
          <cell r="I16093" t="str">
            <v>DGND</v>
          </cell>
        </row>
        <row r="16094">
          <cell r="H16094" t="str">
            <v>CG161.1</v>
          </cell>
          <cell r="I16094" t="str">
            <v>SG0_LDOIN</v>
          </cell>
        </row>
        <row r="16095">
          <cell r="H16095" t="str">
            <v>CG161.2</v>
          </cell>
          <cell r="I16095" t="str">
            <v>DGND</v>
          </cell>
        </row>
        <row r="16096">
          <cell r="H16096" t="str">
            <v>CG162.1</v>
          </cell>
          <cell r="I16096" t="str">
            <v>SG0_LDOIN</v>
          </cell>
        </row>
        <row r="16097">
          <cell r="H16097" t="str">
            <v>CG162.2</v>
          </cell>
          <cell r="I16097" t="str">
            <v>DGND</v>
          </cell>
        </row>
        <row r="16098">
          <cell r="H16098" t="str">
            <v>CG163.1</v>
          </cell>
          <cell r="I16098" t="str">
            <v>SG0_LDOIN</v>
          </cell>
        </row>
        <row r="16099">
          <cell r="H16099" t="str">
            <v>CG163.2</v>
          </cell>
          <cell r="I16099" t="str">
            <v>DGND</v>
          </cell>
        </row>
        <row r="16100">
          <cell r="H16100" t="str">
            <v>CG164.1</v>
          </cell>
          <cell r="I16100" t="str">
            <v>SG0_LDOIN</v>
          </cell>
        </row>
        <row r="16101">
          <cell r="H16101" t="str">
            <v>CG164.2</v>
          </cell>
          <cell r="I16101" t="str">
            <v>DGND</v>
          </cell>
        </row>
        <row r="16102">
          <cell r="H16102" t="str">
            <v>CG165.1</v>
          </cell>
          <cell r="I16102" t="str">
            <v>SG0_LDOIN</v>
          </cell>
        </row>
        <row r="16103">
          <cell r="H16103" t="str">
            <v>CG165.2</v>
          </cell>
          <cell r="I16103" t="str">
            <v>DGND</v>
          </cell>
        </row>
        <row r="16104">
          <cell r="H16104" t="str">
            <v>CG166.1</v>
          </cell>
          <cell r="I16104" t="str">
            <v>SG0_LDOIN</v>
          </cell>
        </row>
        <row r="16105">
          <cell r="H16105" t="str">
            <v>CG166.2</v>
          </cell>
          <cell r="I16105" t="str">
            <v>DGND</v>
          </cell>
        </row>
        <row r="16106">
          <cell r="H16106" t="str">
            <v>CG167.1</v>
          </cell>
          <cell r="I16106" t="str">
            <v>SG0_SRC_DVDD33</v>
          </cell>
        </row>
        <row r="16107">
          <cell r="H16107" t="str">
            <v>CG167.2</v>
          </cell>
          <cell r="I16107" t="str">
            <v>DGND</v>
          </cell>
        </row>
        <row r="16108">
          <cell r="H16108" t="str">
            <v>CG326.1</v>
          </cell>
          <cell r="I16108" t="str">
            <v>SG0_VBAT</v>
          </cell>
        </row>
        <row r="16109">
          <cell r="H16109" t="str">
            <v>CG326.2</v>
          </cell>
          <cell r="I16109" t="str">
            <v>DGND</v>
          </cell>
        </row>
        <row r="16110">
          <cell r="H16110" t="str">
            <v>CG327.1</v>
          </cell>
          <cell r="I16110" t="str">
            <v>SG0_VBAT</v>
          </cell>
        </row>
        <row r="16111">
          <cell r="H16111" t="str">
            <v>CG327.2</v>
          </cell>
          <cell r="I16111" t="str">
            <v>DGND</v>
          </cell>
        </row>
        <row r="16112">
          <cell r="H16112" t="str">
            <v>GOLDEN0.J7</v>
          </cell>
          <cell r="I16112" t="str">
            <v>SG0_LDOIN</v>
          </cell>
        </row>
        <row r="16113">
          <cell r="H16113" t="str">
            <v>GOLDEN0.K7</v>
          </cell>
          <cell r="I16113" t="str">
            <v>SG0_LDOIN</v>
          </cell>
        </row>
        <row r="16114">
          <cell r="H16114" t="str">
            <v>GOLDEN0.H13</v>
          </cell>
          <cell r="I16114" t="str">
            <v>SG0_LDOIN</v>
          </cell>
        </row>
        <row r="16115">
          <cell r="H16115" t="str">
            <v>GOLDEN0.J13</v>
          </cell>
          <cell r="I16115" t="str">
            <v>SG0_LDOIN</v>
          </cell>
        </row>
        <row r="16116">
          <cell r="H16116" t="str">
            <v>GOLDEN0.H12</v>
          </cell>
          <cell r="I16116" t="str">
            <v>SG0_LDOIN</v>
          </cell>
        </row>
        <row r="16117">
          <cell r="H16117" t="str">
            <v>GOLDEN0.J12</v>
          </cell>
          <cell r="I16117" t="str">
            <v>SG0_LDOIN</v>
          </cell>
        </row>
        <row r="16118">
          <cell r="H16118" t="str">
            <v>GOLDEN0.G7</v>
          </cell>
          <cell r="I16118" t="str">
            <v>SG0_VBAT</v>
          </cell>
        </row>
        <row r="16119">
          <cell r="H16119" t="str">
            <v>RG1.1</v>
          </cell>
          <cell r="I16119" t="str">
            <v>SG0_BD_VBAT</v>
          </cell>
        </row>
        <row r="16120">
          <cell r="H16120" t="str">
            <v>RG1.2</v>
          </cell>
          <cell r="I16120" t="str">
            <v>SG0_R_BD_VBAT</v>
          </cell>
        </row>
        <row r="16121">
          <cell r="H16121" t="str">
            <v>RG11.1</v>
          </cell>
          <cell r="I16121" t="str">
            <v>SG0_VBAT</v>
          </cell>
        </row>
        <row r="16122">
          <cell r="H16122" t="str">
            <v>RG11.2</v>
          </cell>
          <cell r="I16122" t="str">
            <v>SG0_BD_VBAT</v>
          </cell>
        </row>
        <row r="16123">
          <cell r="H16123" t="str">
            <v>RG72.1</v>
          </cell>
          <cell r="I16123" t="str">
            <v>SG0_LDOIN</v>
          </cell>
        </row>
        <row r="16124">
          <cell r="H16124" t="str">
            <v>RG72.2</v>
          </cell>
          <cell r="I16124" t="str">
            <v>SG0_SRC_DVDD33</v>
          </cell>
        </row>
        <row r="16125">
          <cell r="H16125" t="str">
            <v>SG0_LDOIN.1</v>
          </cell>
          <cell r="I16125" t="str">
            <v>SG0_LDOIN</v>
          </cell>
        </row>
        <row r="16126">
          <cell r="H16126" t="str">
            <v>SG0_VBAT.1</v>
          </cell>
          <cell r="I16126" t="str">
            <v>SG0_VBAT</v>
          </cell>
        </row>
        <row r="16127">
          <cell r="H16127" t="str">
            <v>SG0_VBAT_PH.1</v>
          </cell>
          <cell r="I16127" t="str">
            <v>VDC</v>
          </cell>
        </row>
        <row r="16128">
          <cell r="H16128" t="str">
            <v>SG0_VBAT_PH.2</v>
          </cell>
          <cell r="I16128" t="str">
            <v>SG0_R_BD_VBAT</v>
          </cell>
        </row>
        <row r="16129">
          <cell r="H16129" t="str">
            <v>SG0_VBAT_PH.3</v>
          </cell>
          <cell r="I16129" t="str">
            <v>SG0_SRC_DVDD33</v>
          </cell>
        </row>
        <row r="16130">
          <cell r="H16130" t="str">
            <v>1BD1.1</v>
          </cell>
          <cell r="I16130" t="str">
            <v>S1_DVDD09</v>
          </cell>
        </row>
        <row r="16131">
          <cell r="H16131" t="str">
            <v>1BD1.2</v>
          </cell>
          <cell r="I16131" t="str">
            <v>S1_F_DVDD09</v>
          </cell>
        </row>
        <row r="16132">
          <cell r="H16132" t="str">
            <v>1BD2.1</v>
          </cell>
          <cell r="I16132" t="str">
            <v>S1_AVDD09</v>
          </cell>
        </row>
        <row r="16133">
          <cell r="H16133" t="str">
            <v>1BD2.2</v>
          </cell>
          <cell r="I16133" t="str">
            <v>S1_F_AVDD09</v>
          </cell>
        </row>
        <row r="16134">
          <cell r="H16134" t="str">
            <v>1CD1.1</v>
          </cell>
          <cell r="I16134" t="str">
            <v>S1_DVDD09</v>
          </cell>
        </row>
        <row r="16135">
          <cell r="H16135" t="str">
            <v>1CD1.2</v>
          </cell>
          <cell r="I16135" t="str">
            <v>DGND</v>
          </cell>
        </row>
        <row r="16136">
          <cell r="H16136" t="str">
            <v>1CD2.1</v>
          </cell>
          <cell r="I16136" t="str">
            <v>S1_DVDD09</v>
          </cell>
        </row>
        <row r="16137">
          <cell r="H16137" t="str">
            <v>1CD2.2</v>
          </cell>
          <cell r="I16137" t="str">
            <v>DGND</v>
          </cell>
        </row>
        <row r="16138">
          <cell r="H16138" t="str">
            <v>1CD3.1</v>
          </cell>
          <cell r="I16138" t="str">
            <v>S1_DVDD09</v>
          </cell>
        </row>
        <row r="16139">
          <cell r="H16139" t="str">
            <v>1CD3.2</v>
          </cell>
          <cell r="I16139" t="str">
            <v>DGND</v>
          </cell>
        </row>
        <row r="16140">
          <cell r="H16140" t="str">
            <v>1CD4.1</v>
          </cell>
          <cell r="I16140" t="str">
            <v>S1_DVDD09</v>
          </cell>
        </row>
        <row r="16141">
          <cell r="H16141" t="str">
            <v>1CD4.2</v>
          </cell>
          <cell r="I16141" t="str">
            <v>DGND</v>
          </cell>
        </row>
        <row r="16142">
          <cell r="H16142" t="str">
            <v>1CD5.1</v>
          </cell>
          <cell r="I16142" t="str">
            <v>S1_DVDD09</v>
          </cell>
        </row>
        <row r="16143">
          <cell r="H16143" t="str">
            <v>1CD5.2</v>
          </cell>
          <cell r="I16143" t="str">
            <v>DGND</v>
          </cell>
        </row>
        <row r="16144">
          <cell r="H16144" t="str">
            <v>1CD6.1</v>
          </cell>
          <cell r="I16144" t="str">
            <v>S1_DVDD09</v>
          </cell>
        </row>
        <row r="16145">
          <cell r="H16145" t="str">
            <v>1CD6.2</v>
          </cell>
          <cell r="I16145" t="str">
            <v>DGND</v>
          </cell>
        </row>
        <row r="16146">
          <cell r="H16146" t="str">
            <v>1CD7.1</v>
          </cell>
          <cell r="I16146" t="str">
            <v>S1_DVDD09</v>
          </cell>
        </row>
        <row r="16147">
          <cell r="H16147" t="str">
            <v>1CD7.2</v>
          </cell>
          <cell r="I16147" t="str">
            <v>DGND</v>
          </cell>
        </row>
        <row r="16148">
          <cell r="H16148" t="str">
            <v>1CD8.1</v>
          </cell>
          <cell r="I16148" t="str">
            <v>S1_DVDD09</v>
          </cell>
        </row>
        <row r="16149">
          <cell r="H16149" t="str">
            <v>1CD8.2</v>
          </cell>
          <cell r="I16149" t="str">
            <v>DGND</v>
          </cell>
        </row>
        <row r="16150">
          <cell r="H16150" t="str">
            <v>1CD9.1</v>
          </cell>
          <cell r="I16150" t="str">
            <v>S1_DVDD09</v>
          </cell>
        </row>
        <row r="16151">
          <cell r="H16151" t="str">
            <v>1CD9.2</v>
          </cell>
          <cell r="I16151" t="str">
            <v>DGND</v>
          </cell>
        </row>
        <row r="16152">
          <cell r="H16152" t="str">
            <v>1CD10.1</v>
          </cell>
          <cell r="I16152" t="str">
            <v>S1_DVDD09</v>
          </cell>
        </row>
        <row r="16153">
          <cell r="H16153" t="str">
            <v>1CD10.2</v>
          </cell>
          <cell r="I16153" t="str">
            <v>DGND</v>
          </cell>
        </row>
        <row r="16154">
          <cell r="H16154" t="str">
            <v>1CD11.1</v>
          </cell>
          <cell r="I16154" t="str">
            <v>S1_DVDD09</v>
          </cell>
        </row>
        <row r="16155">
          <cell r="H16155" t="str">
            <v>1CD11.2</v>
          </cell>
          <cell r="I16155" t="str">
            <v>DGND</v>
          </cell>
        </row>
        <row r="16156">
          <cell r="H16156" t="str">
            <v>1CD12.1</v>
          </cell>
          <cell r="I16156" t="str">
            <v>S1_DVDD09</v>
          </cell>
        </row>
        <row r="16157">
          <cell r="H16157" t="str">
            <v>1CD12.2</v>
          </cell>
          <cell r="I16157" t="str">
            <v>DGND</v>
          </cell>
        </row>
        <row r="16158">
          <cell r="H16158" t="str">
            <v>1CD13.1</v>
          </cell>
          <cell r="I16158" t="str">
            <v>S1_DVDD09</v>
          </cell>
        </row>
        <row r="16159">
          <cell r="H16159" t="str">
            <v>1CD13.2</v>
          </cell>
          <cell r="I16159" t="str">
            <v>DGND</v>
          </cell>
        </row>
        <row r="16160">
          <cell r="H16160" t="str">
            <v>1CD14.1</v>
          </cell>
          <cell r="I16160" t="str">
            <v>S1_DVDD09</v>
          </cell>
        </row>
        <row r="16161">
          <cell r="H16161" t="str">
            <v>1CD14.2</v>
          </cell>
          <cell r="I16161" t="str">
            <v>DGND</v>
          </cell>
        </row>
        <row r="16162">
          <cell r="H16162" t="str">
            <v>1CD15.1</v>
          </cell>
          <cell r="I16162" t="str">
            <v>S1_DVDD09</v>
          </cell>
        </row>
        <row r="16163">
          <cell r="H16163" t="str">
            <v>1CD15.2</v>
          </cell>
          <cell r="I16163" t="str">
            <v>DGND</v>
          </cell>
        </row>
        <row r="16164">
          <cell r="H16164" t="str">
            <v>1CD16.1</v>
          </cell>
          <cell r="I16164" t="str">
            <v>S1_DVDD09</v>
          </cell>
        </row>
        <row r="16165">
          <cell r="H16165" t="str">
            <v>1CD16.2</v>
          </cell>
          <cell r="I16165" t="str">
            <v>DGND</v>
          </cell>
        </row>
        <row r="16166">
          <cell r="H16166" t="str">
            <v>1CD17.1</v>
          </cell>
          <cell r="I16166" t="str">
            <v>S1_DVDD09</v>
          </cell>
        </row>
        <row r="16167">
          <cell r="H16167" t="str">
            <v>1CD17.2</v>
          </cell>
          <cell r="I16167" t="str">
            <v>DGND</v>
          </cell>
        </row>
        <row r="16168">
          <cell r="H16168" t="str">
            <v>1CD18.1</v>
          </cell>
          <cell r="I16168" t="str">
            <v>S1_DVDD09</v>
          </cell>
        </row>
        <row r="16169">
          <cell r="H16169" t="str">
            <v>1CD18.2</v>
          </cell>
          <cell r="I16169" t="str">
            <v>DGND</v>
          </cell>
        </row>
        <row r="16170">
          <cell r="H16170" t="str">
            <v>1CD19.1</v>
          </cell>
          <cell r="I16170" t="str">
            <v>S1_DVDD09</v>
          </cell>
        </row>
        <row r="16171">
          <cell r="H16171" t="str">
            <v>1CD19.2</v>
          </cell>
          <cell r="I16171" t="str">
            <v>DGND</v>
          </cell>
        </row>
        <row r="16172">
          <cell r="H16172" t="str">
            <v>1CD20.1</v>
          </cell>
          <cell r="I16172" t="str">
            <v>S1_APWR_01+1F</v>
          </cell>
        </row>
        <row r="16173">
          <cell r="H16173" t="str">
            <v>1CD20.2</v>
          </cell>
          <cell r="I16173" t="str">
            <v>DGND</v>
          </cell>
        </row>
        <row r="16174">
          <cell r="H16174" t="str">
            <v>1CD21.1</v>
          </cell>
          <cell r="I16174" t="str">
            <v>S1_APWR_01+1F</v>
          </cell>
        </row>
        <row r="16175">
          <cell r="H16175" t="str">
            <v>1CD21.2</v>
          </cell>
          <cell r="I16175" t="str">
            <v>DGND</v>
          </cell>
        </row>
        <row r="16176">
          <cell r="H16176" t="str">
            <v>1CD22.1</v>
          </cell>
          <cell r="I16176" t="str">
            <v>S1_APWR_01+1F</v>
          </cell>
        </row>
        <row r="16177">
          <cell r="H16177" t="str">
            <v>1CD22.2</v>
          </cell>
          <cell r="I16177" t="str">
            <v>DGND</v>
          </cell>
        </row>
        <row r="16178">
          <cell r="H16178" t="str">
            <v>1CD23.1</v>
          </cell>
          <cell r="I16178" t="str">
            <v>S1_APWR_01+1F</v>
          </cell>
        </row>
        <row r="16179">
          <cell r="H16179" t="str">
            <v>1CD23.2</v>
          </cell>
          <cell r="I16179" t="str">
            <v>DGND</v>
          </cell>
        </row>
        <row r="16180">
          <cell r="H16180" t="str">
            <v>1CD24.1</v>
          </cell>
          <cell r="I16180" t="str">
            <v>S1_APWR_01+1F</v>
          </cell>
        </row>
        <row r="16181">
          <cell r="H16181" t="str">
            <v>1CD24.2</v>
          </cell>
          <cell r="I16181" t="str">
            <v>DGND</v>
          </cell>
        </row>
        <row r="16182">
          <cell r="H16182" t="str">
            <v>1CD25.1</v>
          </cell>
          <cell r="I16182" t="str">
            <v>S1_APWR_01+1F</v>
          </cell>
        </row>
        <row r="16183">
          <cell r="H16183" t="str">
            <v>1CD25.2</v>
          </cell>
          <cell r="I16183" t="str">
            <v>DGND</v>
          </cell>
        </row>
        <row r="16184">
          <cell r="H16184" t="str">
            <v>1CD26.1</v>
          </cell>
          <cell r="I16184" t="str">
            <v>S1_AVDD09</v>
          </cell>
        </row>
        <row r="16185">
          <cell r="H16185" t="str">
            <v>1CD26.2</v>
          </cell>
          <cell r="I16185" t="str">
            <v>DGND</v>
          </cell>
        </row>
        <row r="16186">
          <cell r="H16186" t="str">
            <v>1CD27.1</v>
          </cell>
          <cell r="I16186" t="str">
            <v>S1_AVDD09</v>
          </cell>
        </row>
        <row r="16187">
          <cell r="H16187" t="str">
            <v>1CD27.2</v>
          </cell>
          <cell r="I16187" t="str">
            <v>DGND</v>
          </cell>
        </row>
        <row r="16188">
          <cell r="H16188" t="str">
            <v>1CD28.1</v>
          </cell>
          <cell r="I16188" t="str">
            <v>S1_AVDD09</v>
          </cell>
        </row>
        <row r="16189">
          <cell r="H16189" t="str">
            <v>1CD28.2</v>
          </cell>
          <cell r="I16189" t="str">
            <v>DGND</v>
          </cell>
        </row>
        <row r="16190">
          <cell r="H16190" t="str">
            <v>1CD29.1</v>
          </cell>
          <cell r="I16190" t="str">
            <v>S1_AVDD09</v>
          </cell>
        </row>
        <row r="16191">
          <cell r="H16191" t="str">
            <v>1CD29.2</v>
          </cell>
          <cell r="I16191" t="str">
            <v>DGND</v>
          </cell>
        </row>
        <row r="16192">
          <cell r="H16192" t="str">
            <v>1CD30.1</v>
          </cell>
          <cell r="I16192" t="str">
            <v>S1_AVDD09</v>
          </cell>
        </row>
        <row r="16193">
          <cell r="H16193" t="str">
            <v>1CD30.2</v>
          </cell>
          <cell r="I16193" t="str">
            <v>DGND</v>
          </cell>
        </row>
        <row r="16194">
          <cell r="H16194" t="str">
            <v>1CD31.1</v>
          </cell>
          <cell r="I16194" t="str">
            <v>S1_AVDD09</v>
          </cell>
        </row>
        <row r="16195">
          <cell r="H16195" t="str">
            <v>1CD31.2</v>
          </cell>
          <cell r="I16195" t="str">
            <v>DGND</v>
          </cell>
        </row>
        <row r="16196">
          <cell r="H16196" t="str">
            <v>1CD32.1</v>
          </cell>
          <cell r="I16196" t="str">
            <v>S1_AVDD09</v>
          </cell>
        </row>
        <row r="16197">
          <cell r="H16197" t="str">
            <v>1CD32.2</v>
          </cell>
          <cell r="I16197" t="str">
            <v>DGND</v>
          </cell>
        </row>
        <row r="16198">
          <cell r="H16198" t="str">
            <v>1CD33.1</v>
          </cell>
          <cell r="I16198" t="str">
            <v>S1_AVDD09</v>
          </cell>
        </row>
        <row r="16199">
          <cell r="H16199" t="str">
            <v>1CD33.2</v>
          </cell>
          <cell r="I16199" t="str">
            <v>DGND</v>
          </cell>
        </row>
        <row r="16200">
          <cell r="H16200" t="str">
            <v>1CD34.1</v>
          </cell>
          <cell r="I16200" t="str">
            <v>S1_AVDD09</v>
          </cell>
        </row>
        <row r="16201">
          <cell r="H16201" t="str">
            <v>1CD34.2</v>
          </cell>
          <cell r="I16201" t="str">
            <v>DGND</v>
          </cell>
        </row>
        <row r="16202">
          <cell r="H16202" t="str">
            <v>1CD35.1</v>
          </cell>
          <cell r="I16202" t="str">
            <v>S1_AVDD09</v>
          </cell>
        </row>
        <row r="16203">
          <cell r="H16203" t="str">
            <v>1CD35.2</v>
          </cell>
          <cell r="I16203" t="str">
            <v>DGND</v>
          </cell>
        </row>
        <row r="16204">
          <cell r="H16204" t="str">
            <v>1CD36.1</v>
          </cell>
          <cell r="I16204" t="str">
            <v>S1_AVDD09</v>
          </cell>
        </row>
        <row r="16205">
          <cell r="H16205" t="str">
            <v>1CD36.2</v>
          </cell>
          <cell r="I16205" t="str">
            <v>DGND</v>
          </cell>
        </row>
        <row r="16206">
          <cell r="H16206" t="str">
            <v>1CD37.1</v>
          </cell>
          <cell r="I16206" t="str">
            <v>S1_AVDD09</v>
          </cell>
        </row>
        <row r="16207">
          <cell r="H16207" t="str">
            <v>1CD37.2</v>
          </cell>
          <cell r="I16207" t="str">
            <v>DGND</v>
          </cell>
        </row>
        <row r="16208">
          <cell r="H16208" t="str">
            <v>1CD38.1</v>
          </cell>
          <cell r="I16208" t="str">
            <v>S1_AVDD09</v>
          </cell>
        </row>
        <row r="16209">
          <cell r="H16209" t="str">
            <v>1CD38.2</v>
          </cell>
          <cell r="I16209" t="str">
            <v>DGND</v>
          </cell>
        </row>
        <row r="16210">
          <cell r="H16210" t="str">
            <v>1CD39.1</v>
          </cell>
          <cell r="I16210" t="str">
            <v>S1_AVDD09</v>
          </cell>
        </row>
        <row r="16211">
          <cell r="H16211" t="str">
            <v>1CD39.2</v>
          </cell>
          <cell r="I16211" t="str">
            <v>DGND</v>
          </cell>
        </row>
        <row r="16212">
          <cell r="H16212" t="str">
            <v>1CD40.1</v>
          </cell>
          <cell r="I16212" t="str">
            <v>S1_AVDD09</v>
          </cell>
        </row>
        <row r="16213">
          <cell r="H16213" t="str">
            <v>1CD40.2</v>
          </cell>
          <cell r="I16213" t="str">
            <v>DGND</v>
          </cell>
        </row>
        <row r="16214">
          <cell r="H16214" t="str">
            <v>1CD41.1</v>
          </cell>
          <cell r="I16214" t="str">
            <v>S1_AVDD09</v>
          </cell>
        </row>
        <row r="16215">
          <cell r="H16215" t="str">
            <v>1CD41.2</v>
          </cell>
          <cell r="I16215" t="str">
            <v>DGND</v>
          </cell>
        </row>
        <row r="16216">
          <cell r="H16216" t="str">
            <v>1CD42.1</v>
          </cell>
          <cell r="I16216" t="str">
            <v>S1_AVDD09</v>
          </cell>
        </row>
        <row r="16217">
          <cell r="H16217" t="str">
            <v>1CD42.2</v>
          </cell>
          <cell r="I16217" t="str">
            <v>DGND</v>
          </cell>
        </row>
        <row r="16218">
          <cell r="H16218" t="str">
            <v>1CD43.1</v>
          </cell>
          <cell r="I16218" t="str">
            <v>S1_AVDD09</v>
          </cell>
        </row>
        <row r="16219">
          <cell r="H16219" t="str">
            <v>1CD43.2</v>
          </cell>
          <cell r="I16219" t="str">
            <v>DGND</v>
          </cell>
        </row>
        <row r="16220">
          <cell r="H16220" t="str">
            <v>1CD44.1</v>
          </cell>
          <cell r="I16220" t="str">
            <v>S1_AVDD09</v>
          </cell>
        </row>
        <row r="16221">
          <cell r="H16221" t="str">
            <v>1CD44.2</v>
          </cell>
          <cell r="I16221" t="str">
            <v>DGND</v>
          </cell>
        </row>
        <row r="16222">
          <cell r="H16222" t="str">
            <v>1CD45.1</v>
          </cell>
          <cell r="I16222" t="str">
            <v>S1_APWR_03F</v>
          </cell>
        </row>
        <row r="16223">
          <cell r="H16223" t="str">
            <v>1CD45.2</v>
          </cell>
          <cell r="I16223" t="str">
            <v>DGND</v>
          </cell>
        </row>
        <row r="16224">
          <cell r="H16224" t="str">
            <v>1CD46.1</v>
          </cell>
          <cell r="I16224" t="str">
            <v>S1_APWR_03F</v>
          </cell>
        </row>
        <row r="16225">
          <cell r="H16225" t="str">
            <v>1CD46.2</v>
          </cell>
          <cell r="I16225" t="str">
            <v>DGND</v>
          </cell>
        </row>
        <row r="16226">
          <cell r="H16226" t="str">
            <v>1CD47.1</v>
          </cell>
          <cell r="I16226" t="str">
            <v>S1_APWR_03F</v>
          </cell>
        </row>
        <row r="16227">
          <cell r="H16227" t="str">
            <v>1CD47.2</v>
          </cell>
          <cell r="I16227" t="str">
            <v>DGND</v>
          </cell>
        </row>
        <row r="16228">
          <cell r="H16228" t="str">
            <v>1CD48.1</v>
          </cell>
          <cell r="I16228" t="str">
            <v>S1_APWR_03F</v>
          </cell>
        </row>
        <row r="16229">
          <cell r="H16229" t="str">
            <v>1CD48.2</v>
          </cell>
          <cell r="I16229" t="str">
            <v>DGND</v>
          </cell>
        </row>
        <row r="16230">
          <cell r="H16230" t="str">
            <v>1CD49.1</v>
          </cell>
          <cell r="I16230" t="str">
            <v>S1_APWR_03F</v>
          </cell>
        </row>
        <row r="16231">
          <cell r="H16231" t="str">
            <v>1CD49.2</v>
          </cell>
          <cell r="I16231" t="str">
            <v>DGND</v>
          </cell>
        </row>
        <row r="16232">
          <cell r="H16232" t="str">
            <v>1CD50.1</v>
          </cell>
          <cell r="I16232" t="str">
            <v>S1_APWR_03F</v>
          </cell>
        </row>
        <row r="16233">
          <cell r="H16233" t="str">
            <v>1CD50.2</v>
          </cell>
          <cell r="I16233" t="str">
            <v>DGND</v>
          </cell>
        </row>
        <row r="16234">
          <cell r="H16234" t="str">
            <v>1CD109.1</v>
          </cell>
          <cell r="I16234" t="str">
            <v>S1_F_DVDD09</v>
          </cell>
        </row>
        <row r="16235">
          <cell r="H16235" t="str">
            <v>1CD109.2</v>
          </cell>
          <cell r="I16235" t="str">
            <v>DGND</v>
          </cell>
        </row>
        <row r="16236">
          <cell r="H16236" t="str">
            <v>1CD110.1</v>
          </cell>
          <cell r="I16236" t="str">
            <v>S1_F_AVDD09</v>
          </cell>
        </row>
        <row r="16237">
          <cell r="H16237" t="str">
            <v>1CD110.2</v>
          </cell>
          <cell r="I16237" t="str">
            <v>DGND</v>
          </cell>
        </row>
        <row r="16238">
          <cell r="H16238" t="str">
            <v>1CD169.1</v>
          </cell>
          <cell r="I16238" t="str">
            <v>S1_APWR_01+1F</v>
          </cell>
        </row>
        <row r="16239">
          <cell r="H16239" t="str">
            <v>1CD169.2</v>
          </cell>
          <cell r="I16239" t="str">
            <v>DGND</v>
          </cell>
        </row>
        <row r="16240">
          <cell r="H16240" t="str">
            <v>1CD170.1</v>
          </cell>
          <cell r="I16240" t="str">
            <v>S1_APWR_01+1F</v>
          </cell>
        </row>
        <row r="16241">
          <cell r="H16241" t="str">
            <v>1CD170.2</v>
          </cell>
          <cell r="I16241" t="str">
            <v>DGND</v>
          </cell>
        </row>
        <row r="16242">
          <cell r="H16242" t="str">
            <v>1CD171.1</v>
          </cell>
          <cell r="I16242" t="str">
            <v>S1_APWR_01+1F</v>
          </cell>
        </row>
        <row r="16243">
          <cell r="H16243" t="str">
            <v>1CD171.2</v>
          </cell>
          <cell r="I16243" t="str">
            <v>DGND</v>
          </cell>
        </row>
        <row r="16244">
          <cell r="H16244" t="str">
            <v>1CD172.1</v>
          </cell>
          <cell r="I16244" t="str">
            <v>S1_APWR_01+1F</v>
          </cell>
        </row>
        <row r="16245">
          <cell r="H16245" t="str">
            <v>1CD172.2</v>
          </cell>
          <cell r="I16245" t="str">
            <v>DGND</v>
          </cell>
        </row>
        <row r="16246">
          <cell r="H16246" t="str">
            <v>1CD173.1</v>
          </cell>
          <cell r="I16246" t="str">
            <v>S1_APWR_01+1F</v>
          </cell>
        </row>
        <row r="16247">
          <cell r="H16247" t="str">
            <v>1CD173.2</v>
          </cell>
          <cell r="I16247" t="str">
            <v>DGND</v>
          </cell>
        </row>
        <row r="16248">
          <cell r="H16248" t="str">
            <v>1CD174.1</v>
          </cell>
          <cell r="I16248" t="str">
            <v>S1_APWR_01+1F</v>
          </cell>
        </row>
        <row r="16249">
          <cell r="H16249" t="str">
            <v>1CD174.2</v>
          </cell>
          <cell r="I16249" t="str">
            <v>DGND</v>
          </cell>
        </row>
        <row r="16250">
          <cell r="H16250" t="str">
            <v>1K4.1</v>
          </cell>
          <cell r="I16250" t="str">
            <v>VP12</v>
          </cell>
        </row>
        <row r="16251">
          <cell r="H16251" t="str">
            <v>1K4.4</v>
          </cell>
          <cell r="I16251" t="str">
            <v>S1_F_DVDD09</v>
          </cell>
        </row>
        <row r="16252">
          <cell r="H16252" t="str">
            <v>1K4.9</v>
          </cell>
          <cell r="I16252" t="str">
            <v>S1_F_AVDD09</v>
          </cell>
        </row>
        <row r="16253">
          <cell r="H16253" t="str">
            <v>1K4.12</v>
          </cell>
          <cell r="I16253" t="str">
            <v>S1_K4</v>
          </cell>
        </row>
        <row r="16254">
          <cell r="H16254" t="str">
            <v>1K4.3</v>
          </cell>
          <cell r="I16254" t="str">
            <v>S1_APWR_01+1F</v>
          </cell>
        </row>
        <row r="16255">
          <cell r="H16255" t="str">
            <v>1K4.10</v>
          </cell>
          <cell r="I16255" t="str">
            <v>S1_VDD09_SHARE</v>
          </cell>
        </row>
        <row r="16256">
          <cell r="H16256" t="str">
            <v>1K4.5</v>
          </cell>
          <cell r="I16256" t="str">
            <v>S1_DVDD09_VO09</v>
          </cell>
        </row>
        <row r="16257">
          <cell r="H16257" t="str">
            <v>1K4.8</v>
          </cell>
          <cell r="I16257" t="str">
            <v>S1_AVDD09_VO09</v>
          </cell>
        </row>
        <row r="16258">
          <cell r="H16258" t="str">
            <v>1Q4.1</v>
          </cell>
          <cell r="I16258" t="str">
            <v>S1_QB_K4</v>
          </cell>
        </row>
        <row r="16259">
          <cell r="H16259" t="str">
            <v>1Q4.3</v>
          </cell>
          <cell r="I16259" t="str">
            <v>S1_K4</v>
          </cell>
        </row>
        <row r="16260">
          <cell r="H16260" t="str">
            <v>1Q4.2</v>
          </cell>
          <cell r="I16260" t="str">
            <v>DGND</v>
          </cell>
        </row>
        <row r="16261">
          <cell r="H16261" t="str">
            <v>1RD11.1</v>
          </cell>
          <cell r="I16261" t="str">
            <v>S1_DVDD09_VO09</v>
          </cell>
        </row>
        <row r="16262">
          <cell r="H16262" t="str">
            <v>1RD11.2</v>
          </cell>
          <cell r="I16262" t="str">
            <v>S1_VO09</v>
          </cell>
        </row>
        <row r="16263">
          <cell r="H16263" t="str">
            <v>1RD21.1</v>
          </cell>
          <cell r="I16263" t="str">
            <v>S1_AVDD09_VO09</v>
          </cell>
        </row>
        <row r="16264">
          <cell r="H16264" t="str">
            <v>1RD21.2</v>
          </cell>
          <cell r="I16264" t="str">
            <v>S1_VO09</v>
          </cell>
        </row>
        <row r="16265">
          <cell r="H16265" t="str">
            <v>1RQ4.1</v>
          </cell>
          <cell r="I16265" t="str">
            <v>S1_QB_K4</v>
          </cell>
        </row>
        <row r="16266">
          <cell r="H16266" t="str">
            <v>1RQ4.2</v>
          </cell>
          <cell r="I16266" t="str">
            <v>SC_HSD_K4</v>
          </cell>
        </row>
        <row r="16267">
          <cell r="H16267" t="str">
            <v>1RS11.1</v>
          </cell>
          <cell r="I16267" t="str">
            <v>S1_APWR_01S</v>
          </cell>
        </row>
        <row r="16268">
          <cell r="H16268" t="str">
            <v>1RS11.2</v>
          </cell>
          <cell r="I16268" t="str">
            <v>S1_APWR_01+1S</v>
          </cell>
        </row>
        <row r="16269">
          <cell r="H16269" t="str">
            <v>1ST1.1</v>
          </cell>
          <cell r="I16269" t="str">
            <v>S1_DVDD09</v>
          </cell>
        </row>
        <row r="16270">
          <cell r="H16270" t="str">
            <v>1ST1.2</v>
          </cell>
          <cell r="I16270" t="str">
            <v>S1_APWR_01S</v>
          </cell>
        </row>
        <row r="16271">
          <cell r="H16271" t="str">
            <v>1ST2.1</v>
          </cell>
          <cell r="I16271" t="str">
            <v>S1_APWR_03F</v>
          </cell>
        </row>
        <row r="16272">
          <cell r="H16272" t="str">
            <v>1ST2.2</v>
          </cell>
          <cell r="I16272" t="str">
            <v>S1_APWR_03S</v>
          </cell>
        </row>
        <row r="16273">
          <cell r="H16273" t="str">
            <v>1STG1.1</v>
          </cell>
          <cell r="I16273" t="str">
            <v>DGND</v>
          </cell>
        </row>
        <row r="16274">
          <cell r="H16274" t="str">
            <v>1STG1.2</v>
          </cell>
          <cell r="I16274" t="str">
            <v>S1_APWR_01+1GS</v>
          </cell>
        </row>
        <row r="16275">
          <cell r="H16275" t="str">
            <v>1STG2.1</v>
          </cell>
          <cell r="I16275" t="str">
            <v>DGND</v>
          </cell>
        </row>
        <row r="16276">
          <cell r="H16276" t="str">
            <v>1STG2.2</v>
          </cell>
          <cell r="I16276" t="str">
            <v>S1_APWR_03GS</v>
          </cell>
        </row>
        <row r="16277">
          <cell r="H16277" t="str">
            <v>S1_A_DVDD09.1</v>
          </cell>
          <cell r="I16277" t="str">
            <v>DGND</v>
          </cell>
        </row>
        <row r="16278">
          <cell r="H16278" t="str">
            <v>S1_A_DVDD09.2</v>
          </cell>
          <cell r="I16278" t="str">
            <v>S1_APWR_03F</v>
          </cell>
        </row>
        <row r="16279">
          <cell r="H16279" t="str">
            <v>S1_A_DVDD09.3</v>
          </cell>
          <cell r="I16279" t="str">
            <v>S1_VDD09_SHARE</v>
          </cell>
        </row>
        <row r="16280">
          <cell r="H16280" t="str">
            <v>S1_A_DVDD09.4</v>
          </cell>
          <cell r="I16280" t="str">
            <v>S1_APWR_01+1F</v>
          </cell>
        </row>
        <row r="16281">
          <cell r="H16281" t="str">
            <v>S1_AVDD09.1</v>
          </cell>
          <cell r="I16281" t="str">
            <v>S1_AVDD09</v>
          </cell>
        </row>
        <row r="16282">
          <cell r="H16282" t="str">
            <v>S1_DGND1.1</v>
          </cell>
          <cell r="I16282" t="str">
            <v>DGND</v>
          </cell>
        </row>
        <row r="16283">
          <cell r="H16283" t="str">
            <v>S1_DGND2.1</v>
          </cell>
          <cell r="I16283" t="str">
            <v>DGND</v>
          </cell>
        </row>
        <row r="16284">
          <cell r="H16284" t="str">
            <v>S1_DGND3.1</v>
          </cell>
          <cell r="I16284" t="str">
            <v>DGND</v>
          </cell>
        </row>
        <row r="16285">
          <cell r="H16285" t="str">
            <v>S1_DGND4.1</v>
          </cell>
          <cell r="I16285" t="str">
            <v>DGND</v>
          </cell>
        </row>
        <row r="16286">
          <cell r="H16286" t="str">
            <v>S1_DVDD09.1</v>
          </cell>
          <cell r="I16286" t="str">
            <v>S1_DVDD09</v>
          </cell>
        </row>
        <row r="16287">
          <cell r="H16287" t="str">
            <v>SITE1.H4</v>
          </cell>
          <cell r="I16287" t="str">
            <v>DGND</v>
          </cell>
        </row>
        <row r="16288">
          <cell r="H16288" t="str">
            <v>SITE1.E4</v>
          </cell>
          <cell r="I16288" t="str">
            <v>S1_AVDD09</v>
          </cell>
        </row>
        <row r="16289">
          <cell r="H16289" t="str">
            <v>SITE1.E5</v>
          </cell>
          <cell r="I16289" t="str">
            <v>S1_AVDD09</v>
          </cell>
        </row>
        <row r="16290">
          <cell r="H16290" t="str">
            <v>SITE1.V8</v>
          </cell>
          <cell r="I16290" t="str">
            <v>S1_AVDD09</v>
          </cell>
        </row>
        <row r="16291">
          <cell r="H16291" t="str">
            <v>SITE1.V9</v>
          </cell>
          <cell r="I16291" t="str">
            <v>S1_AVDD09</v>
          </cell>
        </row>
        <row r="16292">
          <cell r="H16292" t="str">
            <v>SITE1.A8</v>
          </cell>
          <cell r="I16292" t="str">
            <v>S1_AVDD09</v>
          </cell>
        </row>
        <row r="16293">
          <cell r="H16293" t="str">
            <v>SITE1.D8</v>
          </cell>
          <cell r="I16293" t="str">
            <v>S1_AVDD09</v>
          </cell>
        </row>
        <row r="16294">
          <cell r="H16294" t="str">
            <v>SITE1.D16</v>
          </cell>
          <cell r="I16294" t="str">
            <v>S1_AVDD09</v>
          </cell>
        </row>
        <row r="16295">
          <cell r="H16295" t="str">
            <v>SITE1.E16</v>
          </cell>
          <cell r="I16295" t="str">
            <v>S1_AVDD09</v>
          </cell>
        </row>
        <row r="16296">
          <cell r="H16296" t="str">
            <v>SITE1.D15</v>
          </cell>
          <cell r="I16296" t="str">
            <v>S1_AVDD09</v>
          </cell>
        </row>
        <row r="16297">
          <cell r="H16297" t="str">
            <v>SITE1.E15</v>
          </cell>
          <cell r="I16297" t="str">
            <v>S1_AVDD09</v>
          </cell>
        </row>
        <row r="16298">
          <cell r="H16298" t="str">
            <v>SITE1.V4</v>
          </cell>
          <cell r="I16298" t="str">
            <v>S1_AVDD09</v>
          </cell>
        </row>
        <row r="16299">
          <cell r="H16299" t="str">
            <v>SITE1.V5</v>
          </cell>
          <cell r="I16299" t="str">
            <v>S1_AVDD09</v>
          </cell>
        </row>
        <row r="16300">
          <cell r="H16300" t="str">
            <v>SITE1.T13</v>
          </cell>
          <cell r="I16300" t="str">
            <v>S1_AVDD09</v>
          </cell>
        </row>
        <row r="16301">
          <cell r="H16301" t="str">
            <v>SITE1.T14</v>
          </cell>
          <cell r="I16301" t="str">
            <v>S1_AVDD09</v>
          </cell>
        </row>
        <row r="16302">
          <cell r="H16302" t="str">
            <v>SITE1.V10</v>
          </cell>
          <cell r="I16302" t="str">
            <v>S1_AVDD09</v>
          </cell>
        </row>
        <row r="16303">
          <cell r="H16303" t="str">
            <v>SITE1.V11</v>
          </cell>
          <cell r="I16303" t="str">
            <v>S1_AVDD09</v>
          </cell>
        </row>
        <row r="16304">
          <cell r="H16304" t="str">
            <v>SITE1.G8</v>
          </cell>
          <cell r="I16304" t="str">
            <v>S1_DVDD09</v>
          </cell>
        </row>
        <row r="16305">
          <cell r="H16305" t="str">
            <v>SITE1.H9</v>
          </cell>
          <cell r="I16305" t="str">
            <v>S1_DVDD09</v>
          </cell>
        </row>
        <row r="16306">
          <cell r="H16306" t="str">
            <v>SITE1.J9</v>
          </cell>
          <cell r="I16306" t="str">
            <v>S1_DVDD09</v>
          </cell>
        </row>
        <row r="16307">
          <cell r="H16307" t="str">
            <v>SITE1.K9</v>
          </cell>
          <cell r="I16307" t="str">
            <v>S1_DVDD09</v>
          </cell>
        </row>
        <row r="16308">
          <cell r="H16308" t="str">
            <v>SITE1.L9</v>
          </cell>
          <cell r="I16308" t="str">
            <v>S1_DVDD09</v>
          </cell>
        </row>
        <row r="16309">
          <cell r="H16309" t="str">
            <v>SITE1.M10</v>
          </cell>
          <cell r="I16309" t="str">
            <v>S1_DVDD09</v>
          </cell>
        </row>
        <row r="16310">
          <cell r="H16310" t="str">
            <v>SITE1.M11</v>
          </cell>
          <cell r="I16310" t="str">
            <v>S1_DVDD09</v>
          </cell>
        </row>
        <row r="16311">
          <cell r="H16311" t="str">
            <v>SITE1.M12</v>
          </cell>
          <cell r="I16311" t="str">
            <v>S1_DVDD09</v>
          </cell>
        </row>
        <row r="16312">
          <cell r="H16312" t="str">
            <v>SITE1.N10</v>
          </cell>
          <cell r="I16312" t="str">
            <v>S1_DVDD09</v>
          </cell>
        </row>
        <row r="16313">
          <cell r="H16313" t="str">
            <v>SITE1.N11</v>
          </cell>
          <cell r="I16313" t="str">
            <v>S1_DVDD09</v>
          </cell>
        </row>
        <row r="16314">
          <cell r="H16314" t="str">
            <v>SITE1.N12</v>
          </cell>
          <cell r="I16314" t="str">
            <v>S1_DVDD09</v>
          </cell>
        </row>
        <row r="16315">
          <cell r="H16315" t="str">
            <v>SITE1.GH1</v>
          </cell>
          <cell r="I16315">
            <v>0</v>
          </cell>
        </row>
        <row r="16316">
          <cell r="H16316" t="str">
            <v>SITE1.GH2</v>
          </cell>
          <cell r="I16316">
            <v>0</v>
          </cell>
        </row>
        <row r="16317">
          <cell r="H16317" t="str">
            <v>SITE1.GH3</v>
          </cell>
          <cell r="I16317">
            <v>0</v>
          </cell>
        </row>
        <row r="16318">
          <cell r="H16318" t="str">
            <v>SITE1.GH4</v>
          </cell>
          <cell r="I16318">
            <v>0</v>
          </cell>
        </row>
        <row r="16319">
          <cell r="H16319" t="str">
            <v>SITE1.A1</v>
          </cell>
          <cell r="I16319" t="str">
            <v>DGND</v>
          </cell>
        </row>
        <row r="16320">
          <cell r="H16320" t="str">
            <v>SITE1.A9</v>
          </cell>
          <cell r="I16320" t="str">
            <v>DGND</v>
          </cell>
        </row>
        <row r="16321">
          <cell r="H16321" t="str">
            <v>SITE1.A11</v>
          </cell>
          <cell r="I16321" t="str">
            <v>DGND</v>
          </cell>
        </row>
        <row r="16322">
          <cell r="H16322" t="str">
            <v>SITE1.A14</v>
          </cell>
          <cell r="I16322" t="str">
            <v>DGND</v>
          </cell>
        </row>
        <row r="16323">
          <cell r="H16323" t="str">
            <v>SITE1.A19</v>
          </cell>
          <cell r="I16323" t="str">
            <v>DGND</v>
          </cell>
        </row>
        <row r="16324">
          <cell r="H16324" t="str">
            <v>SITE1.B2</v>
          </cell>
          <cell r="I16324" t="str">
            <v>DGND</v>
          </cell>
        </row>
        <row r="16325">
          <cell r="H16325" t="str">
            <v>SITE1.B9</v>
          </cell>
          <cell r="I16325" t="str">
            <v>DGND</v>
          </cell>
        </row>
        <row r="16326">
          <cell r="H16326" t="str">
            <v>SITE1.B10</v>
          </cell>
          <cell r="I16326" t="str">
            <v>DGND</v>
          </cell>
        </row>
        <row r="16327">
          <cell r="H16327" t="str">
            <v>SITE1.B11</v>
          </cell>
          <cell r="I16327" t="str">
            <v>DGND</v>
          </cell>
        </row>
        <row r="16328">
          <cell r="H16328" t="str">
            <v>SITE1.B19</v>
          </cell>
          <cell r="I16328" t="str">
            <v>DGND</v>
          </cell>
        </row>
        <row r="16329">
          <cell r="H16329" t="str">
            <v>SITE1.C18</v>
          </cell>
          <cell r="I16329" t="str">
            <v>DGND</v>
          </cell>
        </row>
        <row r="16330">
          <cell r="H16330" t="str">
            <v>SITE1.C19</v>
          </cell>
          <cell r="I16330" t="str">
            <v>DGND</v>
          </cell>
        </row>
        <row r="16331">
          <cell r="H16331" t="str">
            <v>SITE1.D9</v>
          </cell>
          <cell r="I16331" t="str">
            <v>DGND</v>
          </cell>
        </row>
        <row r="16332">
          <cell r="H16332" t="str">
            <v>SITE1.D10</v>
          </cell>
          <cell r="I16332" t="str">
            <v>DGND</v>
          </cell>
        </row>
        <row r="16333">
          <cell r="H16333" t="str">
            <v>SITE1.D12</v>
          </cell>
          <cell r="I16333" t="str">
            <v>DGND</v>
          </cell>
        </row>
        <row r="16334">
          <cell r="H16334" t="str">
            <v>SITE1.D13</v>
          </cell>
          <cell r="I16334" t="str">
            <v>DGND</v>
          </cell>
        </row>
        <row r="16335">
          <cell r="H16335" t="str">
            <v>SITE1.D14</v>
          </cell>
          <cell r="I16335" t="str">
            <v>DGND</v>
          </cell>
        </row>
        <row r="16336">
          <cell r="H16336" t="str">
            <v>SITE1.E8</v>
          </cell>
          <cell r="I16336" t="str">
            <v>DGND</v>
          </cell>
        </row>
        <row r="16337">
          <cell r="H16337" t="str">
            <v>SITE1.E9</v>
          </cell>
          <cell r="I16337" t="str">
            <v>DGND</v>
          </cell>
        </row>
        <row r="16338">
          <cell r="H16338" t="str">
            <v>SITE1.E10</v>
          </cell>
          <cell r="I16338" t="str">
            <v>DGND</v>
          </cell>
        </row>
        <row r="16339">
          <cell r="H16339" t="str">
            <v>SITE1.E12</v>
          </cell>
          <cell r="I16339" t="str">
            <v>DGND</v>
          </cell>
        </row>
        <row r="16340">
          <cell r="H16340" t="str">
            <v>SITE1.E13</v>
          </cell>
          <cell r="I16340" t="str">
            <v>DGND</v>
          </cell>
        </row>
        <row r="16341">
          <cell r="H16341" t="str">
            <v>SITE1.E14</v>
          </cell>
          <cell r="I16341" t="str">
            <v>DGND</v>
          </cell>
        </row>
        <row r="16342">
          <cell r="H16342" t="str">
            <v>SITE1.G9</v>
          </cell>
          <cell r="I16342" t="str">
            <v>DGND</v>
          </cell>
        </row>
        <row r="16343">
          <cell r="H16343" t="str">
            <v>SITE1.G10</v>
          </cell>
          <cell r="I16343" t="str">
            <v>DGND</v>
          </cell>
        </row>
        <row r="16344">
          <cell r="H16344" t="str">
            <v>SITE1.G11</v>
          </cell>
          <cell r="I16344" t="str">
            <v>DGND</v>
          </cell>
        </row>
        <row r="16345">
          <cell r="H16345" t="str">
            <v>SITE1.G12</v>
          </cell>
          <cell r="I16345" t="str">
            <v>DGND</v>
          </cell>
        </row>
        <row r="16346">
          <cell r="H16346" t="str">
            <v>SITE1.G13</v>
          </cell>
          <cell r="I16346" t="str">
            <v>DGND</v>
          </cell>
        </row>
        <row r="16347">
          <cell r="H16347" t="str">
            <v>SITE1.H10</v>
          </cell>
          <cell r="I16347" t="str">
            <v>DGND</v>
          </cell>
        </row>
        <row r="16348">
          <cell r="H16348" t="str">
            <v>SITE1.H11</v>
          </cell>
          <cell r="I16348" t="str">
            <v>DGND</v>
          </cell>
        </row>
        <row r="16349">
          <cell r="H16349" t="str">
            <v>SITE1.J10</v>
          </cell>
          <cell r="I16349" t="str">
            <v>DGND</v>
          </cell>
        </row>
        <row r="16350">
          <cell r="H16350" t="str">
            <v>SITE1.J11</v>
          </cell>
          <cell r="I16350" t="str">
            <v>DGND</v>
          </cell>
        </row>
        <row r="16351">
          <cell r="H16351" t="str">
            <v>SITE1.K10</v>
          </cell>
          <cell r="I16351" t="str">
            <v>DGND</v>
          </cell>
        </row>
        <row r="16352">
          <cell r="H16352" t="str">
            <v>SITE1.K11</v>
          </cell>
          <cell r="I16352" t="str">
            <v>DGND</v>
          </cell>
        </row>
        <row r="16353">
          <cell r="H16353" t="str">
            <v>SITE1.L10</v>
          </cell>
          <cell r="I16353" t="str">
            <v>DGND</v>
          </cell>
        </row>
        <row r="16354">
          <cell r="H16354" t="str">
            <v>SITE1.L11</v>
          </cell>
          <cell r="I16354" t="str">
            <v>DGND</v>
          </cell>
        </row>
        <row r="16355">
          <cell r="H16355" t="str">
            <v>SITE1.R10</v>
          </cell>
          <cell r="I16355" t="str">
            <v>DGND</v>
          </cell>
        </row>
        <row r="16356">
          <cell r="H16356" t="str">
            <v>SITE1.R11</v>
          </cell>
          <cell r="I16356" t="str">
            <v>DGND</v>
          </cell>
        </row>
        <row r="16357">
          <cell r="H16357" t="str">
            <v>SITE1.R12</v>
          </cell>
          <cell r="I16357" t="str">
            <v>DGND</v>
          </cell>
        </row>
        <row r="16358">
          <cell r="H16358" t="str">
            <v>SITE1.R13</v>
          </cell>
          <cell r="I16358" t="str">
            <v>DGND</v>
          </cell>
        </row>
        <row r="16359">
          <cell r="H16359" t="str">
            <v>SITE1.R14</v>
          </cell>
          <cell r="I16359" t="str">
            <v>DGND</v>
          </cell>
        </row>
        <row r="16360">
          <cell r="H16360" t="str">
            <v>SITE1.W1</v>
          </cell>
          <cell r="I16360" t="str">
            <v>DGND</v>
          </cell>
        </row>
        <row r="16361">
          <cell r="H16361" t="str">
            <v>SITE1.W19</v>
          </cell>
          <cell r="I16361" t="str">
            <v>DGND</v>
          </cell>
        </row>
        <row r="16362">
          <cell r="H16362" t="str">
            <v>SITE1.T7</v>
          </cell>
          <cell r="I16362" t="str">
            <v>DGND</v>
          </cell>
        </row>
        <row r="16363">
          <cell r="H16363" t="str">
            <v>SITE1.T8</v>
          </cell>
          <cell r="I16363" t="str">
            <v>DGND</v>
          </cell>
        </row>
        <row r="16364">
          <cell r="H16364" t="str">
            <v>SITE1.T11</v>
          </cell>
          <cell r="I16364" t="str">
            <v>DGND</v>
          </cell>
        </row>
        <row r="16365">
          <cell r="H16365" t="str">
            <v>SITE1.T12</v>
          </cell>
          <cell r="I16365" t="str">
            <v>DGND</v>
          </cell>
        </row>
        <row r="16366">
          <cell r="H16366" t="str">
            <v>SITE1.W2</v>
          </cell>
          <cell r="I16366" t="str">
            <v>DGND</v>
          </cell>
        </row>
        <row r="16367">
          <cell r="H16367" t="str">
            <v>SITE1.W7</v>
          </cell>
          <cell r="I16367" t="str">
            <v>DGND</v>
          </cell>
        </row>
        <row r="16368">
          <cell r="H16368" t="str">
            <v>SITE1.W12</v>
          </cell>
          <cell r="I16368" t="str">
            <v>DGND</v>
          </cell>
        </row>
        <row r="16369">
          <cell r="H16369" t="str">
            <v>SITE1.W17</v>
          </cell>
          <cell r="I16369" t="str">
            <v>DGND</v>
          </cell>
        </row>
        <row r="16370">
          <cell r="H16370" t="str">
            <v>SITE1.NUT1</v>
          </cell>
          <cell r="I16370">
            <v>0</v>
          </cell>
        </row>
        <row r="16371">
          <cell r="H16371" t="str">
            <v>SITE1.NUT2</v>
          </cell>
          <cell r="I16371">
            <v>0</v>
          </cell>
        </row>
        <row r="16372">
          <cell r="H16372" t="str">
            <v>SITE1.NUT3</v>
          </cell>
          <cell r="I16372">
            <v>0</v>
          </cell>
        </row>
        <row r="16373">
          <cell r="H16373" t="str">
            <v>SITE1.NUT4</v>
          </cell>
          <cell r="I16373">
            <v>0</v>
          </cell>
        </row>
        <row r="16374">
          <cell r="H16374" t="str">
            <v>1BD5.1</v>
          </cell>
          <cell r="I16374" t="str">
            <v>S1_AVDD33_MOSFET</v>
          </cell>
        </row>
        <row r="16375">
          <cell r="H16375" t="str">
            <v>1BD5.2</v>
          </cell>
          <cell r="I16375" t="str">
            <v>S1_APWR_06+1F</v>
          </cell>
        </row>
        <row r="16376">
          <cell r="H16376" t="str">
            <v>1CD51.1</v>
          </cell>
          <cell r="I16376" t="str">
            <v>S1_AVDD33</v>
          </cell>
        </row>
        <row r="16377">
          <cell r="H16377" t="str">
            <v>1CD51.2</v>
          </cell>
          <cell r="I16377" t="str">
            <v>DGND</v>
          </cell>
        </row>
        <row r="16378">
          <cell r="H16378" t="str">
            <v>1CD52.1</v>
          </cell>
          <cell r="I16378" t="str">
            <v>S1_AVDD33</v>
          </cell>
        </row>
        <row r="16379">
          <cell r="H16379" t="str">
            <v>1CD52.2</v>
          </cell>
          <cell r="I16379" t="str">
            <v>DGND</v>
          </cell>
        </row>
        <row r="16380">
          <cell r="H16380" t="str">
            <v>1CD53.1</v>
          </cell>
          <cell r="I16380" t="str">
            <v>S1_AVDD33</v>
          </cell>
        </row>
        <row r="16381">
          <cell r="H16381" t="str">
            <v>1CD53.2</v>
          </cell>
          <cell r="I16381" t="str">
            <v>DGND</v>
          </cell>
        </row>
        <row r="16382">
          <cell r="H16382" t="str">
            <v>1CD54.1</v>
          </cell>
          <cell r="I16382" t="str">
            <v>S1_AVDD33</v>
          </cell>
        </row>
        <row r="16383">
          <cell r="H16383" t="str">
            <v>1CD54.2</v>
          </cell>
          <cell r="I16383" t="str">
            <v>DGND</v>
          </cell>
        </row>
        <row r="16384">
          <cell r="H16384" t="str">
            <v>1CD55.1</v>
          </cell>
          <cell r="I16384" t="str">
            <v>S1_AVDD33</v>
          </cell>
        </row>
        <row r="16385">
          <cell r="H16385" t="str">
            <v>1CD55.2</v>
          </cell>
          <cell r="I16385" t="str">
            <v>DGND</v>
          </cell>
        </row>
        <row r="16386">
          <cell r="H16386" t="str">
            <v>1CD56.1</v>
          </cell>
          <cell r="I16386" t="str">
            <v>S1_AVDD33</v>
          </cell>
        </row>
        <row r="16387">
          <cell r="H16387" t="str">
            <v>1CD56.2</v>
          </cell>
          <cell r="I16387" t="str">
            <v>DGND</v>
          </cell>
        </row>
        <row r="16388">
          <cell r="H16388" t="str">
            <v>1CD57.1</v>
          </cell>
          <cell r="I16388" t="str">
            <v>S1_AVDD33</v>
          </cell>
        </row>
        <row r="16389">
          <cell r="H16389" t="str">
            <v>1CD57.2</v>
          </cell>
          <cell r="I16389" t="str">
            <v>DGND</v>
          </cell>
        </row>
        <row r="16390">
          <cell r="H16390" t="str">
            <v>1CD58.1</v>
          </cell>
          <cell r="I16390" t="str">
            <v>S1_AVDD33</v>
          </cell>
        </row>
        <row r="16391">
          <cell r="H16391" t="str">
            <v>1CD58.2</v>
          </cell>
          <cell r="I16391" t="str">
            <v>DGND</v>
          </cell>
        </row>
        <row r="16392">
          <cell r="H16392" t="str">
            <v>1CD59.1</v>
          </cell>
          <cell r="I16392" t="str">
            <v>S1_AVDD33</v>
          </cell>
        </row>
        <row r="16393">
          <cell r="H16393" t="str">
            <v>1CD59.2</v>
          </cell>
          <cell r="I16393" t="str">
            <v>DGND</v>
          </cell>
        </row>
        <row r="16394">
          <cell r="H16394" t="str">
            <v>1CD60.1</v>
          </cell>
          <cell r="I16394" t="str">
            <v>S1_AVDD33</v>
          </cell>
        </row>
        <row r="16395">
          <cell r="H16395" t="str">
            <v>1CD60.2</v>
          </cell>
          <cell r="I16395" t="str">
            <v>DGND</v>
          </cell>
        </row>
        <row r="16396">
          <cell r="H16396" t="str">
            <v>1CD61.1</v>
          </cell>
          <cell r="I16396" t="str">
            <v>S1_AVDD33</v>
          </cell>
        </row>
        <row r="16397">
          <cell r="H16397" t="str">
            <v>1CD61.2</v>
          </cell>
          <cell r="I16397" t="str">
            <v>DGND</v>
          </cell>
        </row>
        <row r="16398">
          <cell r="H16398" t="str">
            <v>1CD62.1</v>
          </cell>
          <cell r="I16398" t="str">
            <v>S1_AVDD33</v>
          </cell>
        </row>
        <row r="16399">
          <cell r="H16399" t="str">
            <v>1CD62.2</v>
          </cell>
          <cell r="I16399" t="str">
            <v>DGND</v>
          </cell>
        </row>
        <row r="16400">
          <cell r="H16400" t="str">
            <v>1CD63.1</v>
          </cell>
          <cell r="I16400" t="str">
            <v>S1_AVDD33</v>
          </cell>
        </row>
        <row r="16401">
          <cell r="H16401" t="str">
            <v>1CD63.2</v>
          </cell>
          <cell r="I16401" t="str">
            <v>DGND</v>
          </cell>
        </row>
        <row r="16402">
          <cell r="H16402" t="str">
            <v>1CD64.1</v>
          </cell>
          <cell r="I16402" t="str">
            <v>S1_AVDD33</v>
          </cell>
        </row>
        <row r="16403">
          <cell r="H16403" t="str">
            <v>1CD64.2</v>
          </cell>
          <cell r="I16403" t="str">
            <v>DGND</v>
          </cell>
        </row>
        <row r="16404">
          <cell r="H16404" t="str">
            <v>1CD65.1</v>
          </cell>
          <cell r="I16404" t="str">
            <v>S1_AVDD33</v>
          </cell>
        </row>
        <row r="16405">
          <cell r="H16405" t="str">
            <v>1CD65.2</v>
          </cell>
          <cell r="I16405" t="str">
            <v>DGND</v>
          </cell>
        </row>
        <row r="16406">
          <cell r="H16406" t="str">
            <v>1CD66.1</v>
          </cell>
          <cell r="I16406" t="str">
            <v>S1_AVDD33</v>
          </cell>
        </row>
        <row r="16407">
          <cell r="H16407" t="str">
            <v>1CD66.2</v>
          </cell>
          <cell r="I16407" t="str">
            <v>DGND</v>
          </cell>
        </row>
        <row r="16408">
          <cell r="H16408" t="str">
            <v>1CD67.1</v>
          </cell>
          <cell r="I16408" t="str">
            <v>S1_AVDD33</v>
          </cell>
        </row>
        <row r="16409">
          <cell r="H16409" t="str">
            <v>1CD67.2</v>
          </cell>
          <cell r="I16409" t="str">
            <v>DGND</v>
          </cell>
        </row>
        <row r="16410">
          <cell r="H16410" t="str">
            <v>1CD68.1</v>
          </cell>
          <cell r="I16410" t="str">
            <v>S1_AVDD33</v>
          </cell>
        </row>
        <row r="16411">
          <cell r="H16411" t="str">
            <v>1CD68.2</v>
          </cell>
          <cell r="I16411" t="str">
            <v>DGND</v>
          </cell>
        </row>
        <row r="16412">
          <cell r="H16412" t="str">
            <v>1CD69.1</v>
          </cell>
          <cell r="I16412" t="str">
            <v>S1_AVDD33</v>
          </cell>
        </row>
        <row r="16413">
          <cell r="H16413" t="str">
            <v>1CD69.2</v>
          </cell>
          <cell r="I16413" t="str">
            <v>DGND</v>
          </cell>
        </row>
        <row r="16414">
          <cell r="H16414" t="str">
            <v>1CD70.1</v>
          </cell>
          <cell r="I16414" t="str">
            <v>S1_AVDD33</v>
          </cell>
        </row>
        <row r="16415">
          <cell r="H16415" t="str">
            <v>1CD70.2</v>
          </cell>
          <cell r="I16415" t="str">
            <v>DGND</v>
          </cell>
        </row>
        <row r="16416">
          <cell r="H16416" t="str">
            <v>1CD71.1</v>
          </cell>
          <cell r="I16416" t="str">
            <v>S1_AVDD33</v>
          </cell>
        </row>
        <row r="16417">
          <cell r="H16417" t="str">
            <v>1CD71.2</v>
          </cell>
          <cell r="I16417" t="str">
            <v>DGND</v>
          </cell>
        </row>
        <row r="16418">
          <cell r="H16418" t="str">
            <v>1CD72.1</v>
          </cell>
          <cell r="I16418" t="str">
            <v>S1_AVDD33</v>
          </cell>
        </row>
        <row r="16419">
          <cell r="H16419" t="str">
            <v>1CD72.2</v>
          </cell>
          <cell r="I16419" t="str">
            <v>DGND</v>
          </cell>
        </row>
        <row r="16420">
          <cell r="H16420" t="str">
            <v>1CD73.1</v>
          </cell>
          <cell r="I16420" t="str">
            <v>S1_AVDD33</v>
          </cell>
        </row>
        <row r="16421">
          <cell r="H16421" t="str">
            <v>1CD73.2</v>
          </cell>
          <cell r="I16421" t="str">
            <v>DGND</v>
          </cell>
        </row>
        <row r="16422">
          <cell r="H16422" t="str">
            <v>1CD74.1</v>
          </cell>
          <cell r="I16422" t="str">
            <v>S1_APWR_06+1F</v>
          </cell>
        </row>
        <row r="16423">
          <cell r="H16423" t="str">
            <v>1CD74.2</v>
          </cell>
          <cell r="I16423" t="str">
            <v>DGND</v>
          </cell>
        </row>
        <row r="16424">
          <cell r="H16424" t="str">
            <v>1CD75.1</v>
          </cell>
          <cell r="I16424" t="str">
            <v>S1_APWR_06+1F</v>
          </cell>
        </row>
        <row r="16425">
          <cell r="H16425" t="str">
            <v>1CD75.2</v>
          </cell>
          <cell r="I16425" t="str">
            <v>DGND</v>
          </cell>
        </row>
        <row r="16426">
          <cell r="H16426" t="str">
            <v>1CD76.1</v>
          </cell>
          <cell r="I16426" t="str">
            <v>S1_APWR_06+1F</v>
          </cell>
        </row>
        <row r="16427">
          <cell r="H16427" t="str">
            <v>1CD76.2</v>
          </cell>
          <cell r="I16427" t="str">
            <v>DGND</v>
          </cell>
        </row>
        <row r="16428">
          <cell r="H16428" t="str">
            <v>1CD77.1</v>
          </cell>
          <cell r="I16428" t="str">
            <v>S1_APWR_06+1F</v>
          </cell>
        </row>
        <row r="16429">
          <cell r="H16429" t="str">
            <v>1CD77.2</v>
          </cell>
          <cell r="I16429" t="str">
            <v>DGND</v>
          </cell>
        </row>
        <row r="16430">
          <cell r="H16430" t="str">
            <v>1CD78.1</v>
          </cell>
          <cell r="I16430" t="str">
            <v>S1_APWR_06+1F</v>
          </cell>
        </row>
        <row r="16431">
          <cell r="H16431" t="str">
            <v>1CD78.2</v>
          </cell>
          <cell r="I16431" t="str">
            <v>DGND</v>
          </cell>
        </row>
        <row r="16432">
          <cell r="H16432" t="str">
            <v>1CD79.1</v>
          </cell>
          <cell r="I16432" t="str">
            <v>S1_APWR_06+1F</v>
          </cell>
        </row>
        <row r="16433">
          <cell r="H16433" t="str">
            <v>1CD79.2</v>
          </cell>
          <cell r="I16433" t="str">
            <v>DGND</v>
          </cell>
        </row>
        <row r="16434">
          <cell r="H16434" t="str">
            <v>1CD83.1</v>
          </cell>
          <cell r="I16434" t="str">
            <v>S1_DVDD33</v>
          </cell>
        </row>
        <row r="16435">
          <cell r="H16435" t="str">
            <v>1CD83.2</v>
          </cell>
          <cell r="I16435" t="str">
            <v>DGND</v>
          </cell>
        </row>
        <row r="16436">
          <cell r="H16436" t="str">
            <v>1CD84.1</v>
          </cell>
          <cell r="I16436" t="str">
            <v>S1_DVDD33</v>
          </cell>
        </row>
        <row r="16437">
          <cell r="H16437" t="str">
            <v>1CD84.2</v>
          </cell>
          <cell r="I16437" t="str">
            <v>DGND</v>
          </cell>
        </row>
        <row r="16438">
          <cell r="H16438" t="str">
            <v>1CD85.1</v>
          </cell>
          <cell r="I16438" t="str">
            <v>S1_DVDD33</v>
          </cell>
        </row>
        <row r="16439">
          <cell r="H16439" t="str">
            <v>1CD85.2</v>
          </cell>
          <cell r="I16439" t="str">
            <v>DGND</v>
          </cell>
        </row>
        <row r="16440">
          <cell r="H16440" t="str">
            <v>1CD89.1</v>
          </cell>
          <cell r="I16440" t="str">
            <v>S1_DVDD33</v>
          </cell>
        </row>
        <row r="16441">
          <cell r="H16441" t="str">
            <v>1CD89.2</v>
          </cell>
          <cell r="I16441" t="str">
            <v>DGND</v>
          </cell>
        </row>
        <row r="16442">
          <cell r="H16442" t="str">
            <v>1CD91.1</v>
          </cell>
          <cell r="I16442" t="str">
            <v>S1_DVDD33</v>
          </cell>
        </row>
        <row r="16443">
          <cell r="H16443" t="str">
            <v>1CD91.2</v>
          </cell>
          <cell r="I16443" t="str">
            <v>DGND</v>
          </cell>
        </row>
        <row r="16444">
          <cell r="H16444" t="str">
            <v>1CD92.1</v>
          </cell>
          <cell r="I16444" t="str">
            <v>S1_DVDD33</v>
          </cell>
        </row>
        <row r="16445">
          <cell r="H16445" t="str">
            <v>1CD92.2</v>
          </cell>
          <cell r="I16445" t="str">
            <v>DGND</v>
          </cell>
        </row>
        <row r="16446">
          <cell r="H16446" t="str">
            <v>1CD93.1</v>
          </cell>
          <cell r="I16446" t="str">
            <v>S1_DPS_DVDD33</v>
          </cell>
        </row>
        <row r="16447">
          <cell r="H16447" t="str">
            <v>1CD93.2</v>
          </cell>
          <cell r="I16447" t="str">
            <v>DGND</v>
          </cell>
        </row>
        <row r="16448">
          <cell r="H16448" t="str">
            <v>1CD94.1</v>
          </cell>
          <cell r="I16448" t="str">
            <v>S1_DPS_DVDD33</v>
          </cell>
        </row>
        <row r="16449">
          <cell r="H16449" t="str">
            <v>1CD94.2</v>
          </cell>
          <cell r="I16449" t="str">
            <v>DGND</v>
          </cell>
        </row>
        <row r="16450">
          <cell r="H16450" t="str">
            <v>1CD95.1</v>
          </cell>
          <cell r="I16450" t="str">
            <v>S1_DPS_DVDD33</v>
          </cell>
        </row>
        <row r="16451">
          <cell r="H16451" t="str">
            <v>1CD95.2</v>
          </cell>
          <cell r="I16451" t="str">
            <v>DGND</v>
          </cell>
        </row>
        <row r="16452">
          <cell r="H16452" t="str">
            <v>1CD97.1</v>
          </cell>
          <cell r="I16452" t="str">
            <v>S1_DPS_DVDD33</v>
          </cell>
        </row>
        <row r="16453">
          <cell r="H16453" t="str">
            <v>1CD97.2</v>
          </cell>
          <cell r="I16453" t="str">
            <v>DGND</v>
          </cell>
        </row>
        <row r="16454">
          <cell r="H16454" t="str">
            <v>1CD111.1</v>
          </cell>
          <cell r="I16454" t="str">
            <v>S1_APWR_06+1F</v>
          </cell>
        </row>
        <row r="16455">
          <cell r="H16455" t="str">
            <v>1CD111.2</v>
          </cell>
          <cell r="I16455" t="str">
            <v>DGND</v>
          </cell>
        </row>
        <row r="16456">
          <cell r="H16456" t="str">
            <v>1CD112.1</v>
          </cell>
          <cell r="I16456" t="str">
            <v>S1_DPS_DVDD33</v>
          </cell>
        </row>
        <row r="16457">
          <cell r="H16457" t="str">
            <v>1CD112.2</v>
          </cell>
          <cell r="I16457" t="str">
            <v>DGND</v>
          </cell>
        </row>
        <row r="16458">
          <cell r="H16458" t="str">
            <v>1CD113.1</v>
          </cell>
          <cell r="I16458" t="str">
            <v>S1_APWR_06+1F</v>
          </cell>
        </row>
        <row r="16459">
          <cell r="H16459" t="str">
            <v>1CD113.2</v>
          </cell>
          <cell r="I16459" t="str">
            <v>DGND</v>
          </cell>
        </row>
        <row r="16460">
          <cell r="H16460" t="str">
            <v>1CD114.1</v>
          </cell>
          <cell r="I16460" t="str">
            <v>S1_AVDD33_MOSFET</v>
          </cell>
        </row>
        <row r="16461">
          <cell r="H16461" t="str">
            <v>1CD114.2</v>
          </cell>
          <cell r="I16461" t="str">
            <v>MGND</v>
          </cell>
        </row>
        <row r="16462">
          <cell r="H16462" t="str">
            <v>1CD115.1</v>
          </cell>
          <cell r="I16462" t="str">
            <v>S1_APWR_06+1F</v>
          </cell>
        </row>
        <row r="16463">
          <cell r="H16463" t="str">
            <v>1CD115.2</v>
          </cell>
          <cell r="I16463" t="str">
            <v>DGND</v>
          </cell>
        </row>
        <row r="16464">
          <cell r="H16464" t="str">
            <v>1CD116.1</v>
          </cell>
          <cell r="I16464" t="str">
            <v>S1_APWR_06+1F</v>
          </cell>
        </row>
        <row r="16465">
          <cell r="H16465" t="str">
            <v>1CD116.2</v>
          </cell>
          <cell r="I16465" t="str">
            <v>DGND</v>
          </cell>
        </row>
        <row r="16466">
          <cell r="H16466" t="str">
            <v>1CD117.1</v>
          </cell>
          <cell r="I16466" t="str">
            <v>S1_APWR_06+1F</v>
          </cell>
        </row>
        <row r="16467">
          <cell r="H16467" t="str">
            <v>1CD117.2</v>
          </cell>
          <cell r="I16467" t="str">
            <v>DGND</v>
          </cell>
        </row>
        <row r="16468">
          <cell r="H16468" t="str">
            <v>1CD118.1</v>
          </cell>
          <cell r="I16468" t="str">
            <v>S1_APWR_06+1F</v>
          </cell>
        </row>
        <row r="16469">
          <cell r="H16469" t="str">
            <v>1CD118.2</v>
          </cell>
          <cell r="I16469" t="str">
            <v>DGND</v>
          </cell>
        </row>
        <row r="16470">
          <cell r="H16470" t="str">
            <v>1CD119.1</v>
          </cell>
          <cell r="I16470" t="str">
            <v>S1_APWR_06+1F</v>
          </cell>
        </row>
        <row r="16471">
          <cell r="H16471" t="str">
            <v>1CD119.2</v>
          </cell>
          <cell r="I16471" t="str">
            <v>DGND</v>
          </cell>
        </row>
        <row r="16472">
          <cell r="H16472" t="str">
            <v>1CD120.1</v>
          </cell>
          <cell r="I16472" t="str">
            <v>S1_APWR_06+1F</v>
          </cell>
        </row>
        <row r="16473">
          <cell r="H16473" t="str">
            <v>1CD120.2</v>
          </cell>
          <cell r="I16473" t="str">
            <v>DGND</v>
          </cell>
        </row>
        <row r="16474">
          <cell r="H16474" t="str">
            <v>1CD155.1</v>
          </cell>
          <cell r="I16474" t="str">
            <v>S1_DPS_LDOIN</v>
          </cell>
        </row>
        <row r="16475">
          <cell r="H16475" t="str">
            <v>1CD155.2</v>
          </cell>
          <cell r="I16475" t="str">
            <v>DGND</v>
          </cell>
        </row>
        <row r="16476">
          <cell r="H16476" t="str">
            <v>1CD156.1</v>
          </cell>
          <cell r="I16476" t="str">
            <v>S1_DPS_LDOIN</v>
          </cell>
        </row>
        <row r="16477">
          <cell r="H16477" t="str">
            <v>1CD156.2</v>
          </cell>
          <cell r="I16477" t="str">
            <v>DGND</v>
          </cell>
        </row>
        <row r="16478">
          <cell r="H16478" t="str">
            <v>1CD157.1</v>
          </cell>
          <cell r="I16478" t="str">
            <v>S1_DPS_LDOIN</v>
          </cell>
        </row>
        <row r="16479">
          <cell r="H16479" t="str">
            <v>1CD157.2</v>
          </cell>
          <cell r="I16479" t="str">
            <v>DGND</v>
          </cell>
        </row>
        <row r="16480">
          <cell r="H16480" t="str">
            <v>1CD158.1</v>
          </cell>
          <cell r="I16480" t="str">
            <v>S1_DPS_LDOIN</v>
          </cell>
        </row>
        <row r="16481">
          <cell r="H16481" t="str">
            <v>1CD158.2</v>
          </cell>
          <cell r="I16481" t="str">
            <v>DGND</v>
          </cell>
        </row>
        <row r="16482">
          <cell r="H16482" t="str">
            <v>1CD159.1</v>
          </cell>
          <cell r="I16482" t="str">
            <v>S1_DPS_LDOIN</v>
          </cell>
        </row>
        <row r="16483">
          <cell r="H16483" t="str">
            <v>1CD159.2</v>
          </cell>
          <cell r="I16483" t="str">
            <v>DGND</v>
          </cell>
        </row>
        <row r="16484">
          <cell r="H16484" t="str">
            <v>1CD160.1</v>
          </cell>
          <cell r="I16484" t="str">
            <v>S1_DPS_LDOIN</v>
          </cell>
        </row>
        <row r="16485">
          <cell r="H16485" t="str">
            <v>1CD160.2</v>
          </cell>
          <cell r="I16485" t="str">
            <v>DGND</v>
          </cell>
        </row>
        <row r="16486">
          <cell r="H16486" t="str">
            <v>1CD161.1</v>
          </cell>
          <cell r="I16486" t="str">
            <v>S1_LDOIN</v>
          </cell>
        </row>
        <row r="16487">
          <cell r="H16487" t="str">
            <v>1CD161.2</v>
          </cell>
          <cell r="I16487" t="str">
            <v>DGND</v>
          </cell>
        </row>
        <row r="16488">
          <cell r="H16488" t="str">
            <v>1CD162.1</v>
          </cell>
          <cell r="I16488" t="str">
            <v>S1_LDOIN</v>
          </cell>
        </row>
        <row r="16489">
          <cell r="H16489" t="str">
            <v>1CD162.2</v>
          </cell>
          <cell r="I16489" t="str">
            <v>DGND</v>
          </cell>
        </row>
        <row r="16490">
          <cell r="H16490" t="str">
            <v>1CD163.1</v>
          </cell>
          <cell r="I16490" t="str">
            <v>S1_LDOIN</v>
          </cell>
        </row>
        <row r="16491">
          <cell r="H16491" t="str">
            <v>1CD163.2</v>
          </cell>
          <cell r="I16491" t="str">
            <v>DGND</v>
          </cell>
        </row>
        <row r="16492">
          <cell r="H16492" t="str">
            <v>1CD164.1</v>
          </cell>
          <cell r="I16492" t="str">
            <v>S1_LDOIN</v>
          </cell>
        </row>
        <row r="16493">
          <cell r="H16493" t="str">
            <v>1CD164.2</v>
          </cell>
          <cell r="I16493" t="str">
            <v>DGND</v>
          </cell>
        </row>
        <row r="16494">
          <cell r="H16494" t="str">
            <v>1CD165.1</v>
          </cell>
          <cell r="I16494" t="str">
            <v>S1_LDOIN</v>
          </cell>
        </row>
        <row r="16495">
          <cell r="H16495" t="str">
            <v>1CD165.2</v>
          </cell>
          <cell r="I16495" t="str">
            <v>DGND</v>
          </cell>
        </row>
        <row r="16496">
          <cell r="H16496" t="str">
            <v>1CD166.1</v>
          </cell>
          <cell r="I16496" t="str">
            <v>S1_LDOIN</v>
          </cell>
        </row>
        <row r="16497">
          <cell r="H16497" t="str">
            <v>1CD166.2</v>
          </cell>
          <cell r="I16497" t="str">
            <v>DGND</v>
          </cell>
        </row>
        <row r="16498">
          <cell r="H16498" t="str">
            <v>1CD167.1</v>
          </cell>
          <cell r="I16498" t="str">
            <v>S1_DPS_LDOIN</v>
          </cell>
        </row>
        <row r="16499">
          <cell r="H16499" t="str">
            <v>1CD167.2</v>
          </cell>
          <cell r="I16499" t="str">
            <v>DGND</v>
          </cell>
        </row>
        <row r="16500">
          <cell r="H16500" t="str">
            <v>1RD32.1</v>
          </cell>
          <cell r="I16500" t="str">
            <v>S1_AVDD33</v>
          </cell>
        </row>
        <row r="16501">
          <cell r="H16501" t="str">
            <v>1RD32.2</v>
          </cell>
          <cell r="I16501" t="str">
            <v>S1_APWR_06+1F</v>
          </cell>
        </row>
        <row r="16502">
          <cell r="H16502" t="str">
            <v>1RD42.1</v>
          </cell>
          <cell r="I16502" t="str">
            <v>S1_DVDD33</v>
          </cell>
        </row>
        <row r="16503">
          <cell r="H16503" t="str">
            <v>1RD42.2</v>
          </cell>
          <cell r="I16503" t="str">
            <v>S1_DPS_DVDD33</v>
          </cell>
        </row>
        <row r="16504">
          <cell r="H16504" t="str">
            <v>1RD43.1</v>
          </cell>
          <cell r="I16504" t="str">
            <v>S1_DPS_DVDD33</v>
          </cell>
        </row>
        <row r="16505">
          <cell r="H16505" t="str">
            <v>1RD43.2</v>
          </cell>
          <cell r="I16505" t="str">
            <v>S1_DPS_LDOIN</v>
          </cell>
        </row>
        <row r="16506">
          <cell r="H16506" t="str">
            <v>1RD72.1</v>
          </cell>
          <cell r="I16506" t="str">
            <v>S1_LDOIN</v>
          </cell>
        </row>
        <row r="16507">
          <cell r="H16507" t="str">
            <v>1RD72.2</v>
          </cell>
          <cell r="I16507" t="str">
            <v>S1_DPS_LDOIN</v>
          </cell>
        </row>
        <row r="16508">
          <cell r="H16508" t="str">
            <v>1RS5.1</v>
          </cell>
          <cell r="I16508" t="str">
            <v>S1_APWR_06S</v>
          </cell>
        </row>
        <row r="16509">
          <cell r="H16509" t="str">
            <v>1RS5.2</v>
          </cell>
          <cell r="I16509" t="str">
            <v>S1_APWR_06+1S</v>
          </cell>
        </row>
        <row r="16510">
          <cell r="H16510" t="str">
            <v>1ST3.1</v>
          </cell>
          <cell r="I16510" t="str">
            <v>S1_APWR_04F</v>
          </cell>
        </row>
        <row r="16511">
          <cell r="H16511" t="str">
            <v>1ST3.2</v>
          </cell>
          <cell r="I16511" t="str">
            <v>S1_APWR_04S</v>
          </cell>
        </row>
        <row r="16512">
          <cell r="H16512" t="str">
            <v>1ST5.1</v>
          </cell>
          <cell r="I16512" t="str">
            <v>S1_AVDD33_MOSFET</v>
          </cell>
        </row>
        <row r="16513">
          <cell r="H16513" t="str">
            <v>1ST5.2</v>
          </cell>
          <cell r="I16513" t="str">
            <v>S1_APWR_06S</v>
          </cell>
        </row>
        <row r="16514">
          <cell r="H16514" t="str">
            <v>1STG3.1</v>
          </cell>
          <cell r="I16514" t="str">
            <v>DGND</v>
          </cell>
        </row>
        <row r="16515">
          <cell r="H16515" t="str">
            <v>1STG3.2</v>
          </cell>
          <cell r="I16515" t="str">
            <v>S1_APWR_04GS</v>
          </cell>
        </row>
        <row r="16516">
          <cell r="H16516" t="str">
            <v>1STG5.1</v>
          </cell>
          <cell r="I16516" t="str">
            <v>MGND</v>
          </cell>
        </row>
        <row r="16517">
          <cell r="H16517" t="str">
            <v>1STG5.2</v>
          </cell>
          <cell r="I16517" t="str">
            <v>S1_APWR_06+1GS</v>
          </cell>
        </row>
        <row r="16518">
          <cell r="H16518" t="str">
            <v>S1_A_DVDD33.1</v>
          </cell>
          <cell r="I16518" t="str">
            <v>DGND</v>
          </cell>
        </row>
        <row r="16519">
          <cell r="H16519" t="str">
            <v>S1_A_DVDD33.2</v>
          </cell>
          <cell r="I16519" t="str">
            <v>S1_APWR_04F</v>
          </cell>
        </row>
        <row r="16520">
          <cell r="H16520" t="str">
            <v>S1_A_DVDD33.3</v>
          </cell>
          <cell r="I16520" t="str">
            <v>S1_DPS_LDOIN</v>
          </cell>
        </row>
        <row r="16521">
          <cell r="H16521" t="str">
            <v>S1_A_DVDD33.4</v>
          </cell>
          <cell r="I16521" t="str">
            <v>S1_APWR_06+1F</v>
          </cell>
        </row>
        <row r="16522">
          <cell r="H16522" t="str">
            <v>S1_AVDD33.1</v>
          </cell>
          <cell r="I16522" t="str">
            <v>S1_AVDD33</v>
          </cell>
        </row>
        <row r="16523">
          <cell r="H16523" t="str">
            <v>S1_AVDD33_MOSFET.1</v>
          </cell>
          <cell r="I16523" t="str">
            <v>S1_AVDD33_MOSFET</v>
          </cell>
        </row>
        <row r="16524">
          <cell r="H16524" t="str">
            <v>S1_DVDD33.1</v>
          </cell>
          <cell r="I16524" t="str">
            <v>S1_DVDD33</v>
          </cell>
        </row>
        <row r="16525">
          <cell r="H16525" t="str">
            <v>S1_LDOIN.1</v>
          </cell>
          <cell r="I16525" t="str">
            <v>S1_LDOIN</v>
          </cell>
        </row>
        <row r="16526">
          <cell r="H16526" t="str">
            <v>SITE1.D4</v>
          </cell>
          <cell r="I16526" t="str">
            <v>S1_AVDD33</v>
          </cell>
        </row>
        <row r="16527">
          <cell r="H16527" t="str">
            <v>SITE1.D5</v>
          </cell>
          <cell r="I16527" t="str">
            <v>S1_AVDD33</v>
          </cell>
        </row>
        <row r="16528">
          <cell r="H16528" t="str">
            <v>SITE1.B14</v>
          </cell>
          <cell r="I16528" t="str">
            <v>S1_AVDD33</v>
          </cell>
        </row>
        <row r="16529">
          <cell r="H16529" t="str">
            <v>SITE1.E11</v>
          </cell>
          <cell r="I16529" t="str">
            <v>S1_AVDD33</v>
          </cell>
        </row>
        <row r="16530">
          <cell r="H16530" t="str">
            <v>SITE1.T9</v>
          </cell>
          <cell r="I16530" t="str">
            <v>S1_AVDD33</v>
          </cell>
        </row>
        <row r="16531">
          <cell r="H16531" t="str">
            <v>SITE1.T10</v>
          </cell>
          <cell r="I16531" t="str">
            <v>S1_AVDD33</v>
          </cell>
        </row>
        <row r="16532">
          <cell r="H16532" t="str">
            <v>SITE1.D6</v>
          </cell>
          <cell r="I16532" t="str">
            <v>S1_AVDD33</v>
          </cell>
        </row>
        <row r="16533">
          <cell r="H16533" t="str">
            <v>SITE1.E6</v>
          </cell>
          <cell r="I16533" t="str">
            <v>S1_AVDD33</v>
          </cell>
        </row>
        <row r="16534">
          <cell r="H16534" t="str">
            <v>SITE1.D7</v>
          </cell>
          <cell r="I16534" t="str">
            <v>S1_AVDD33</v>
          </cell>
        </row>
        <row r="16535">
          <cell r="H16535" t="str">
            <v>SITE1.E7</v>
          </cell>
          <cell r="I16535" t="str">
            <v>S1_AVDD33</v>
          </cell>
        </row>
        <row r="16536">
          <cell r="H16536" t="str">
            <v>SITE1.B17</v>
          </cell>
          <cell r="I16536" t="str">
            <v>S1_AVDD33</v>
          </cell>
        </row>
        <row r="16537">
          <cell r="H16537" t="str">
            <v>SITE1.B18</v>
          </cell>
          <cell r="I16537" t="str">
            <v>S1_AVDD33</v>
          </cell>
        </row>
        <row r="16538">
          <cell r="H16538" t="str">
            <v>SITE1.F15</v>
          </cell>
          <cell r="I16538" t="str">
            <v>S1_AVDD33</v>
          </cell>
        </row>
        <row r="16539">
          <cell r="H16539" t="str">
            <v>SITE1.G15</v>
          </cell>
          <cell r="I16539" t="str">
            <v>S1_AVDD33</v>
          </cell>
        </row>
        <row r="16540">
          <cell r="H16540" t="str">
            <v>SITE1.F16</v>
          </cell>
          <cell r="I16540" t="str">
            <v>S1_AVDD33</v>
          </cell>
        </row>
        <row r="16541">
          <cell r="H16541" t="str">
            <v>SITE1.G16</v>
          </cell>
          <cell r="I16541" t="str">
            <v>S1_AVDD33</v>
          </cell>
        </row>
        <row r="16542">
          <cell r="H16542" t="str">
            <v>SITE1.G5</v>
          </cell>
          <cell r="I16542" t="str">
            <v>S1_AVDD33</v>
          </cell>
        </row>
        <row r="16543">
          <cell r="H16543" t="str">
            <v>SITE1.T15</v>
          </cell>
          <cell r="I16543" t="str">
            <v>S1_AVDD33</v>
          </cell>
        </row>
        <row r="16544">
          <cell r="H16544" t="str">
            <v>SITE1.T16</v>
          </cell>
          <cell r="I16544" t="str">
            <v>S1_AVDD33</v>
          </cell>
        </row>
        <row r="16545">
          <cell r="H16545" t="str">
            <v>SITE1.V16</v>
          </cell>
          <cell r="I16545" t="str">
            <v>S1_AVDD33</v>
          </cell>
        </row>
        <row r="16546">
          <cell r="H16546" t="str">
            <v>SITE1.B12</v>
          </cell>
          <cell r="I16546" t="str">
            <v>S1_AVDD33</v>
          </cell>
        </row>
        <row r="16547">
          <cell r="H16547" t="str">
            <v>SITE1.B13</v>
          </cell>
          <cell r="I16547" t="str">
            <v>S1_AVDD33</v>
          </cell>
        </row>
        <row r="16548">
          <cell r="H16548" t="str">
            <v>SITE1.J5</v>
          </cell>
          <cell r="I16548" t="str">
            <v>S1_AVDD33_MOSFET</v>
          </cell>
        </row>
        <row r="16549">
          <cell r="H16549" t="str">
            <v>SITE1.M13</v>
          </cell>
          <cell r="I16549" t="str">
            <v>S1_DVDD33</v>
          </cell>
        </row>
        <row r="16550">
          <cell r="H16550" t="str">
            <v>SITE1.N13</v>
          </cell>
          <cell r="I16550" t="str">
            <v>S1_DVDD33</v>
          </cell>
        </row>
        <row r="16551">
          <cell r="H16551" t="str">
            <v>SITE1.K5</v>
          </cell>
          <cell r="I16551" t="str">
            <v>MGND</v>
          </cell>
        </row>
        <row r="16552">
          <cell r="H16552" t="str">
            <v>SITE1.J7</v>
          </cell>
          <cell r="I16552" t="str">
            <v>S1_LDOIN</v>
          </cell>
        </row>
        <row r="16553">
          <cell r="H16553" t="str">
            <v>SITE1.K7</v>
          </cell>
          <cell r="I16553" t="str">
            <v>S1_LDOIN</v>
          </cell>
        </row>
        <row r="16554">
          <cell r="H16554" t="str">
            <v>SITE1.H13</v>
          </cell>
          <cell r="I16554" t="str">
            <v>S1_LDOIN</v>
          </cell>
        </row>
        <row r="16555">
          <cell r="H16555" t="str">
            <v>SITE1.J13</v>
          </cell>
          <cell r="I16555" t="str">
            <v>S1_LDOIN</v>
          </cell>
        </row>
        <row r="16556">
          <cell r="H16556" t="str">
            <v>SITE1.H12</v>
          </cell>
          <cell r="I16556" t="str">
            <v>S1_LDOIN</v>
          </cell>
        </row>
        <row r="16557">
          <cell r="H16557" t="str">
            <v>SITE1.J12</v>
          </cell>
          <cell r="I16557" t="str">
            <v>S1_LDOIN</v>
          </cell>
        </row>
        <row r="16558">
          <cell r="H16558" t="str">
            <v>1CD121.1</v>
          </cell>
          <cell r="I16558" t="str">
            <v>S1_APWR_08F</v>
          </cell>
        </row>
        <row r="16559">
          <cell r="H16559" t="str">
            <v>1CD121.2</v>
          </cell>
          <cell r="I16559" t="str">
            <v>DGND</v>
          </cell>
        </row>
        <row r="16560">
          <cell r="H16560" t="str">
            <v>1CD122.1</v>
          </cell>
          <cell r="I16560" t="str">
            <v>S1_APWR_08F</v>
          </cell>
        </row>
        <row r="16561">
          <cell r="H16561" t="str">
            <v>1CD122.2</v>
          </cell>
          <cell r="I16561" t="str">
            <v>DGND</v>
          </cell>
        </row>
        <row r="16562">
          <cell r="H16562" t="str">
            <v>1CD123.1</v>
          </cell>
          <cell r="I16562" t="str">
            <v>S1_APWR_08F</v>
          </cell>
        </row>
        <row r="16563">
          <cell r="H16563" t="str">
            <v>1CD123.2</v>
          </cell>
          <cell r="I16563" t="str">
            <v>DGND</v>
          </cell>
        </row>
        <row r="16564">
          <cell r="H16564" t="str">
            <v>1CD124.1</v>
          </cell>
          <cell r="I16564" t="str">
            <v>S1_APWR_08F</v>
          </cell>
        </row>
        <row r="16565">
          <cell r="H16565" t="str">
            <v>1CD124.2</v>
          </cell>
          <cell r="I16565" t="str">
            <v>DGND</v>
          </cell>
        </row>
        <row r="16566">
          <cell r="H16566" t="str">
            <v>1CD125.1</v>
          </cell>
          <cell r="I16566" t="str">
            <v>S1_APWR_08F</v>
          </cell>
        </row>
        <row r="16567">
          <cell r="H16567" t="str">
            <v>1CD125.2</v>
          </cell>
          <cell r="I16567" t="str">
            <v>DGND</v>
          </cell>
        </row>
        <row r="16568">
          <cell r="H16568" t="str">
            <v>1CD126.1</v>
          </cell>
          <cell r="I16568" t="str">
            <v>S1_APWR_08F</v>
          </cell>
        </row>
        <row r="16569">
          <cell r="H16569" t="str">
            <v>1CD126.2</v>
          </cell>
          <cell r="I16569" t="str">
            <v>DGND</v>
          </cell>
        </row>
        <row r="16570">
          <cell r="H16570" t="str">
            <v>1CD127.1</v>
          </cell>
          <cell r="I16570" t="str">
            <v>S1_GPIO_VDDIO</v>
          </cell>
        </row>
        <row r="16571">
          <cell r="H16571" t="str">
            <v>1CD127.2</v>
          </cell>
          <cell r="I16571" t="str">
            <v>DGND</v>
          </cell>
        </row>
        <row r="16572">
          <cell r="H16572" t="str">
            <v>1CD128.1</v>
          </cell>
          <cell r="I16572" t="str">
            <v>S1_GPIO_VDDIO</v>
          </cell>
        </row>
        <row r="16573">
          <cell r="H16573" t="str">
            <v>1CD128.2</v>
          </cell>
          <cell r="I16573" t="str">
            <v>DGND</v>
          </cell>
        </row>
        <row r="16574">
          <cell r="H16574" t="str">
            <v>1CD129.1</v>
          </cell>
          <cell r="I16574" t="str">
            <v>S1_GPIO_VDDIO</v>
          </cell>
        </row>
        <row r="16575">
          <cell r="H16575" t="str">
            <v>1CD129.2</v>
          </cell>
          <cell r="I16575" t="str">
            <v>DGND</v>
          </cell>
        </row>
        <row r="16576">
          <cell r="H16576" t="str">
            <v>1CD130.1</v>
          </cell>
          <cell r="I16576" t="str">
            <v>S1_GPIO_VDDIO</v>
          </cell>
        </row>
        <row r="16577">
          <cell r="H16577" t="str">
            <v>1CD130.2</v>
          </cell>
          <cell r="I16577" t="str">
            <v>DGND</v>
          </cell>
        </row>
        <row r="16578">
          <cell r="H16578" t="str">
            <v>1CD131.1</v>
          </cell>
          <cell r="I16578" t="str">
            <v>S1_GPIO_VDDIO</v>
          </cell>
        </row>
        <row r="16579">
          <cell r="H16579" t="str">
            <v>1CD131.2</v>
          </cell>
          <cell r="I16579" t="str">
            <v>DGND</v>
          </cell>
        </row>
        <row r="16580">
          <cell r="H16580" t="str">
            <v>1CD132.1</v>
          </cell>
          <cell r="I16580" t="str">
            <v>S1_GPIO_VDDIO</v>
          </cell>
        </row>
        <row r="16581">
          <cell r="H16581" t="str">
            <v>1CD132.2</v>
          </cell>
          <cell r="I16581" t="str">
            <v>DGND</v>
          </cell>
        </row>
        <row r="16582">
          <cell r="H16582" t="str">
            <v>1CD133.1</v>
          </cell>
          <cell r="I16582" t="str">
            <v>S1_GPIO_VDDIO</v>
          </cell>
        </row>
        <row r="16583">
          <cell r="H16583" t="str">
            <v>1CD133.2</v>
          </cell>
          <cell r="I16583" t="str">
            <v>DGND</v>
          </cell>
        </row>
        <row r="16584">
          <cell r="H16584" t="str">
            <v>1CD134.1</v>
          </cell>
          <cell r="I16584" t="str">
            <v>S1_GPIO_VDDIO</v>
          </cell>
        </row>
        <row r="16585">
          <cell r="H16585" t="str">
            <v>1CD134.2</v>
          </cell>
          <cell r="I16585" t="str">
            <v>DGND</v>
          </cell>
        </row>
        <row r="16586">
          <cell r="H16586" t="str">
            <v>1CD135.1</v>
          </cell>
          <cell r="I16586" t="str">
            <v>S1_F_GPIO_VDDIO</v>
          </cell>
        </row>
        <row r="16587">
          <cell r="H16587" t="str">
            <v>1CD135.2</v>
          </cell>
          <cell r="I16587" t="str">
            <v>DGND</v>
          </cell>
        </row>
        <row r="16588">
          <cell r="H16588" t="str">
            <v>1CD136.1</v>
          </cell>
          <cell r="I16588" t="str">
            <v>S1_P0_VDDIO</v>
          </cell>
        </row>
        <row r="16589">
          <cell r="H16589" t="str">
            <v>1CD136.2</v>
          </cell>
          <cell r="I16589" t="str">
            <v>DGND</v>
          </cell>
        </row>
        <row r="16590">
          <cell r="H16590" t="str">
            <v>1CD137.1</v>
          </cell>
          <cell r="I16590" t="str">
            <v>S1_P0_VDDIO</v>
          </cell>
        </row>
        <row r="16591">
          <cell r="H16591" t="str">
            <v>1CD137.2</v>
          </cell>
          <cell r="I16591" t="str">
            <v>DGND</v>
          </cell>
        </row>
        <row r="16592">
          <cell r="H16592" t="str">
            <v>1CD138.1</v>
          </cell>
          <cell r="I16592" t="str">
            <v>S1_P0_VDDIO</v>
          </cell>
        </row>
        <row r="16593">
          <cell r="H16593" t="str">
            <v>1CD138.2</v>
          </cell>
          <cell r="I16593" t="str">
            <v>DGND</v>
          </cell>
        </row>
        <row r="16594">
          <cell r="H16594" t="str">
            <v>1CD139.1</v>
          </cell>
          <cell r="I16594" t="str">
            <v>S1_P0_VDDIO</v>
          </cell>
        </row>
        <row r="16595">
          <cell r="H16595" t="str">
            <v>1CD139.2</v>
          </cell>
          <cell r="I16595" t="str">
            <v>DGND</v>
          </cell>
        </row>
        <row r="16596">
          <cell r="H16596" t="str">
            <v>1CD144.1</v>
          </cell>
          <cell r="I16596" t="str">
            <v>S1_F_P0_1_5_VDDIO</v>
          </cell>
        </row>
        <row r="16597">
          <cell r="H16597" t="str">
            <v>1CD144.2</v>
          </cell>
          <cell r="I16597" t="str">
            <v>DGND</v>
          </cell>
        </row>
        <row r="16598">
          <cell r="H16598" t="str">
            <v>1CD145.1</v>
          </cell>
          <cell r="I16598" t="str">
            <v>S1_P1_VDDIO</v>
          </cell>
        </row>
        <row r="16599">
          <cell r="H16599" t="str">
            <v>1CD145.2</v>
          </cell>
          <cell r="I16599" t="str">
            <v>DGND</v>
          </cell>
        </row>
        <row r="16600">
          <cell r="H16600" t="str">
            <v>1CD146.1</v>
          </cell>
          <cell r="I16600" t="str">
            <v>S1_P1_VDDIO</v>
          </cell>
        </row>
        <row r="16601">
          <cell r="H16601" t="str">
            <v>1CD146.2</v>
          </cell>
          <cell r="I16601" t="str">
            <v>DGND</v>
          </cell>
        </row>
        <row r="16602">
          <cell r="H16602" t="str">
            <v>1CD147.1</v>
          </cell>
          <cell r="I16602" t="str">
            <v>S1_P1_VDDIO</v>
          </cell>
        </row>
        <row r="16603">
          <cell r="H16603" t="str">
            <v>1CD147.2</v>
          </cell>
          <cell r="I16603" t="str">
            <v>DGND</v>
          </cell>
        </row>
        <row r="16604">
          <cell r="H16604" t="str">
            <v>1CD148.1</v>
          </cell>
          <cell r="I16604" t="str">
            <v>S1_P1_VDDIO</v>
          </cell>
        </row>
        <row r="16605">
          <cell r="H16605" t="str">
            <v>1CD148.2</v>
          </cell>
          <cell r="I16605" t="str">
            <v>DGND</v>
          </cell>
        </row>
        <row r="16606">
          <cell r="H16606" t="str">
            <v>1CD149.1</v>
          </cell>
          <cell r="I16606" t="str">
            <v>S1_F_P0_1_5_VDDIO</v>
          </cell>
        </row>
        <row r="16607">
          <cell r="H16607" t="str">
            <v>1CD149.2</v>
          </cell>
          <cell r="I16607" t="str">
            <v>DGND</v>
          </cell>
        </row>
        <row r="16608">
          <cell r="H16608" t="str">
            <v>1CD150.1</v>
          </cell>
          <cell r="I16608" t="str">
            <v>S1_P5_VDDIO</v>
          </cell>
        </row>
        <row r="16609">
          <cell r="H16609" t="str">
            <v>1CD150.2</v>
          </cell>
          <cell r="I16609" t="str">
            <v>DGND</v>
          </cell>
        </row>
        <row r="16610">
          <cell r="H16610" t="str">
            <v>1CD151.1</v>
          </cell>
          <cell r="I16610" t="str">
            <v>S1_P5_VDDIO</v>
          </cell>
        </row>
        <row r="16611">
          <cell r="H16611" t="str">
            <v>1CD151.2</v>
          </cell>
          <cell r="I16611" t="str">
            <v>DGND</v>
          </cell>
        </row>
        <row r="16612">
          <cell r="H16612" t="str">
            <v>1CD152.1</v>
          </cell>
          <cell r="I16612" t="str">
            <v>S1_P5_VDDIO</v>
          </cell>
        </row>
        <row r="16613">
          <cell r="H16613" t="str">
            <v>1CD152.2</v>
          </cell>
          <cell r="I16613" t="str">
            <v>DGND</v>
          </cell>
        </row>
        <row r="16614">
          <cell r="H16614" t="str">
            <v>1CD154.1</v>
          </cell>
          <cell r="I16614" t="str">
            <v>S1_F_P0_1_5_VDDIO</v>
          </cell>
        </row>
        <row r="16615">
          <cell r="H16615" t="str">
            <v>1CD154.2</v>
          </cell>
          <cell r="I16615" t="str">
            <v>DGND</v>
          </cell>
        </row>
        <row r="16616">
          <cell r="H16616" t="str">
            <v>1K5.1</v>
          </cell>
          <cell r="I16616" t="str">
            <v>VP12</v>
          </cell>
        </row>
        <row r="16617">
          <cell r="H16617" t="str">
            <v>1K5.4</v>
          </cell>
          <cell r="I16617" t="str">
            <v>S1_F_GPIO_VDDIO</v>
          </cell>
        </row>
        <row r="16618">
          <cell r="H16618" t="str">
            <v>1K5.9</v>
          </cell>
          <cell r="I16618" t="str">
            <v>S1_F_P0_1_5_VDDIO</v>
          </cell>
        </row>
        <row r="16619">
          <cell r="H16619" t="str">
            <v>1K5.12</v>
          </cell>
          <cell r="I16619" t="str">
            <v>S1_K5</v>
          </cell>
        </row>
        <row r="16620">
          <cell r="H16620" t="str">
            <v>1K5.3</v>
          </cell>
          <cell r="I16620" t="str">
            <v>S1_APWR_08F</v>
          </cell>
        </row>
        <row r="16621">
          <cell r="H16621" t="str">
            <v>1K5.10</v>
          </cell>
          <cell r="I16621" t="str">
            <v>S1_APWR_08F</v>
          </cell>
        </row>
        <row r="16622">
          <cell r="H16622" t="str">
            <v>1K5.5</v>
          </cell>
          <cell r="I16622" t="str">
            <v>S1_APWR_08F</v>
          </cell>
        </row>
        <row r="16623">
          <cell r="H16623" t="str">
            <v>1K5.8</v>
          </cell>
          <cell r="I16623">
            <v>0</v>
          </cell>
        </row>
        <row r="16624">
          <cell r="H16624" t="str">
            <v>1Q5.1</v>
          </cell>
          <cell r="I16624" t="str">
            <v>S1_QB_K5</v>
          </cell>
        </row>
        <row r="16625">
          <cell r="H16625" t="str">
            <v>1Q5.3</v>
          </cell>
          <cell r="I16625" t="str">
            <v>S1_K5</v>
          </cell>
        </row>
        <row r="16626">
          <cell r="H16626" t="str">
            <v>1Q5.2</v>
          </cell>
          <cell r="I16626" t="str">
            <v>DGND</v>
          </cell>
        </row>
        <row r="16627">
          <cell r="H16627" t="str">
            <v>1RD8.1</v>
          </cell>
          <cell r="I16627" t="str">
            <v>S1_P0_VDDIO</v>
          </cell>
        </row>
        <row r="16628">
          <cell r="H16628" t="str">
            <v>1RD8.2</v>
          </cell>
          <cell r="I16628" t="str">
            <v>S1_F_P0_1_5_VDDIO</v>
          </cell>
        </row>
        <row r="16629">
          <cell r="H16629" t="str">
            <v>1RD9.1</v>
          </cell>
          <cell r="I16629" t="str">
            <v>S1_P1_VDDIO</v>
          </cell>
        </row>
        <row r="16630">
          <cell r="H16630" t="str">
            <v>1RD9.2</v>
          </cell>
          <cell r="I16630" t="str">
            <v>S1_F_P0_1_5_VDDIO</v>
          </cell>
        </row>
        <row r="16631">
          <cell r="H16631" t="str">
            <v>1RD10.1</v>
          </cell>
          <cell r="I16631" t="str">
            <v>S1_P5_VDDIO</v>
          </cell>
        </row>
        <row r="16632">
          <cell r="H16632" t="str">
            <v>1RD10.2</v>
          </cell>
          <cell r="I16632" t="str">
            <v>S1_F_P0_1_5_VDDIO</v>
          </cell>
        </row>
        <row r="16633">
          <cell r="H16633" t="str">
            <v>1RD62.1</v>
          </cell>
          <cell r="I16633" t="str">
            <v>S1_SPI_VDDIO</v>
          </cell>
        </row>
        <row r="16634">
          <cell r="H16634" t="str">
            <v>1RD62.2</v>
          </cell>
          <cell r="I16634" t="str">
            <v>S1_GPIO_VDDIO</v>
          </cell>
        </row>
        <row r="16635">
          <cell r="H16635" t="str">
            <v>1RD64.1</v>
          </cell>
          <cell r="I16635" t="str">
            <v>S1_GPIO_VDDIO</v>
          </cell>
        </row>
        <row r="16636">
          <cell r="H16636" t="str">
            <v>1RD64.2</v>
          </cell>
          <cell r="I16636" t="str">
            <v>S1_F_GPIO_VDDIO</v>
          </cell>
        </row>
        <row r="16637">
          <cell r="H16637" t="str">
            <v>1RQ5.1</v>
          </cell>
          <cell r="I16637" t="str">
            <v>S1_QB_K5</v>
          </cell>
        </row>
        <row r="16638">
          <cell r="H16638" t="str">
            <v>1RQ5.2</v>
          </cell>
          <cell r="I16638" t="str">
            <v>SC_HSD_K5</v>
          </cell>
        </row>
        <row r="16639">
          <cell r="H16639" t="str">
            <v>1ST6.1</v>
          </cell>
          <cell r="I16639" t="str">
            <v>S1_GPIO_VDDIO</v>
          </cell>
        </row>
        <row r="16640">
          <cell r="H16640" t="str">
            <v>1ST6.2</v>
          </cell>
          <cell r="I16640" t="str">
            <v>S1_APWR_08S</v>
          </cell>
        </row>
        <row r="16641">
          <cell r="H16641" t="str">
            <v>1STG6.1</v>
          </cell>
          <cell r="I16641" t="str">
            <v>DGND</v>
          </cell>
        </row>
        <row r="16642">
          <cell r="H16642" t="str">
            <v>1STG6.2</v>
          </cell>
          <cell r="I16642" t="str">
            <v>S1_APWR_08GS</v>
          </cell>
        </row>
        <row r="16643">
          <cell r="H16643" t="str">
            <v>S1_GPIO_VDDIO.1</v>
          </cell>
          <cell r="I16643" t="str">
            <v>S1_GPIO_VDDIO</v>
          </cell>
        </row>
        <row r="16644">
          <cell r="H16644" t="str">
            <v>SITE1.L7</v>
          </cell>
          <cell r="I16644" t="str">
            <v>S1_GPIO_VDDIO</v>
          </cell>
        </row>
        <row r="16645">
          <cell r="H16645" t="str">
            <v>SITE1.M9</v>
          </cell>
          <cell r="I16645" t="str">
            <v>S1_GPIO_VDDIO</v>
          </cell>
        </row>
        <row r="16646">
          <cell r="H16646" t="str">
            <v>SITE1.R6</v>
          </cell>
          <cell r="I16646" t="str">
            <v>S1_GPIO_VDDIO</v>
          </cell>
        </row>
        <row r="16647">
          <cell r="H16647" t="str">
            <v>SITE1.T6</v>
          </cell>
          <cell r="I16647" t="str">
            <v>S1_GPIO_VDDIO</v>
          </cell>
        </row>
        <row r="16648">
          <cell r="H16648" t="str">
            <v>SITE1.H7</v>
          </cell>
          <cell r="I16648" t="str">
            <v>S1_P0_LDOOUT</v>
          </cell>
        </row>
        <row r="16649">
          <cell r="H16649" t="str">
            <v>SITE1.H8</v>
          </cell>
          <cell r="I16649" t="str">
            <v>S1_P0_LDOOUT</v>
          </cell>
        </row>
        <row r="16650">
          <cell r="H16650" t="str">
            <v>SITE1.B1</v>
          </cell>
          <cell r="I16650" t="str">
            <v>S1_P0_VDDIO</v>
          </cell>
        </row>
        <row r="16651">
          <cell r="H16651" t="str">
            <v>SITE1.F1</v>
          </cell>
          <cell r="I16651" t="str">
            <v>S1_P0_VDDIO</v>
          </cell>
        </row>
        <row r="16652">
          <cell r="H16652" t="str">
            <v>SITE1.F2</v>
          </cell>
          <cell r="I16652" t="str">
            <v>S1_P0_VDDIO</v>
          </cell>
        </row>
        <row r="16653">
          <cell r="H16653" t="str">
            <v>SITE1.K13</v>
          </cell>
          <cell r="I16653" t="str">
            <v>S1_P1_LDOOUT</v>
          </cell>
        </row>
        <row r="16654">
          <cell r="H16654" t="str">
            <v>SITE1.L13</v>
          </cell>
          <cell r="I16654" t="str">
            <v>S1_P1_LDOOUT</v>
          </cell>
        </row>
        <row r="16655">
          <cell r="H16655" t="str">
            <v>SITE1.R19</v>
          </cell>
          <cell r="I16655" t="str">
            <v>S1_P1_VDDIO</v>
          </cell>
        </row>
        <row r="16656">
          <cell r="H16656" t="str">
            <v>SITE1.T18</v>
          </cell>
          <cell r="I16656" t="str">
            <v>S1_P1_VDDIO</v>
          </cell>
        </row>
        <row r="16657">
          <cell r="H16657" t="str">
            <v>SITE1.K12</v>
          </cell>
          <cell r="I16657" t="str">
            <v>S1_P5_LDOOUT</v>
          </cell>
        </row>
        <row r="16658">
          <cell r="H16658" t="str">
            <v>SITE1.L12</v>
          </cell>
          <cell r="I16658" t="str">
            <v>S1_P5_LDOOUT</v>
          </cell>
        </row>
        <row r="16659">
          <cell r="H16659" t="str">
            <v>SITE1.D18</v>
          </cell>
          <cell r="I16659" t="str">
            <v>S1_P5_VDDIO</v>
          </cell>
        </row>
        <row r="16660">
          <cell r="H16660" t="str">
            <v>SITE1.H18</v>
          </cell>
          <cell r="I16660" t="str">
            <v>S1_P5_VDDIO</v>
          </cell>
        </row>
        <row r="16661">
          <cell r="H16661" t="str">
            <v>SITE1.H19</v>
          </cell>
          <cell r="I16661" t="str">
            <v>S1_P5_VDDIO</v>
          </cell>
        </row>
        <row r="16662">
          <cell r="H16662" t="str">
            <v>SITE1.R15</v>
          </cell>
          <cell r="I16662" t="str">
            <v>S1_SPI_VDDIO</v>
          </cell>
        </row>
        <row r="16663">
          <cell r="H16663" t="str">
            <v>1C78.1</v>
          </cell>
          <cell r="I16663" t="str">
            <v>S1_VBAT</v>
          </cell>
        </row>
        <row r="16664">
          <cell r="H16664" t="str">
            <v>1C78.2</v>
          </cell>
          <cell r="I16664" t="str">
            <v>DGND</v>
          </cell>
        </row>
        <row r="16665">
          <cell r="H16665" t="str">
            <v>1C79.1</v>
          </cell>
          <cell r="I16665" t="str">
            <v>S1_VBAT</v>
          </cell>
        </row>
        <row r="16666">
          <cell r="H16666" t="str">
            <v>1C79.2</v>
          </cell>
          <cell r="I16666" t="str">
            <v>DGND</v>
          </cell>
        </row>
        <row r="16667">
          <cell r="H16667" t="str">
            <v>1C325.1</v>
          </cell>
          <cell r="I16667" t="str">
            <v>S1_VBAT</v>
          </cell>
        </row>
        <row r="16668">
          <cell r="H16668" t="str">
            <v>1C325.2</v>
          </cell>
          <cell r="I16668" t="str">
            <v>DGND</v>
          </cell>
        </row>
        <row r="16669">
          <cell r="H16669" t="str">
            <v>1K7.1</v>
          </cell>
          <cell r="I16669" t="str">
            <v>VP12</v>
          </cell>
        </row>
        <row r="16670">
          <cell r="H16670" t="str">
            <v>1K7.4</v>
          </cell>
          <cell r="I16670" t="str">
            <v>S1_VBAT</v>
          </cell>
        </row>
        <row r="16671">
          <cell r="H16671" t="str">
            <v>1K7.9</v>
          </cell>
          <cell r="I16671" t="str">
            <v>S1_VBAT</v>
          </cell>
        </row>
        <row r="16672">
          <cell r="H16672" t="str">
            <v>1K7.12</v>
          </cell>
          <cell r="I16672" t="str">
            <v>S1_K7</v>
          </cell>
        </row>
        <row r="16673">
          <cell r="H16673" t="str">
            <v>1K7.3</v>
          </cell>
          <cell r="I16673">
            <v>0</v>
          </cell>
        </row>
        <row r="16674">
          <cell r="H16674" t="str">
            <v>1K7.10</v>
          </cell>
          <cell r="I16674" t="str">
            <v>S1_BPMUVBAT_HSD142</v>
          </cell>
        </row>
        <row r="16675">
          <cell r="H16675" t="str">
            <v>1K7.5</v>
          </cell>
          <cell r="I16675" t="str">
            <v>SC_VBAT_HV</v>
          </cell>
        </row>
        <row r="16676">
          <cell r="H16676" t="str">
            <v>1K7.8</v>
          </cell>
          <cell r="I16676" t="str">
            <v>SC_VBAT_HV</v>
          </cell>
        </row>
        <row r="16677">
          <cell r="H16677" t="str">
            <v>1Q7.1</v>
          </cell>
          <cell r="I16677" t="str">
            <v>S1_QB_K7</v>
          </cell>
        </row>
        <row r="16678">
          <cell r="H16678" t="str">
            <v>1Q7.3</v>
          </cell>
          <cell r="I16678" t="str">
            <v>S1_K7</v>
          </cell>
        </row>
        <row r="16679">
          <cell r="H16679" t="str">
            <v>1Q7.2</v>
          </cell>
          <cell r="I16679" t="str">
            <v>DGND</v>
          </cell>
        </row>
        <row r="16680">
          <cell r="H16680" t="str">
            <v>1R309.1</v>
          </cell>
          <cell r="I16680" t="str">
            <v>S1_VBAT</v>
          </cell>
        </row>
        <row r="16681">
          <cell r="H16681" t="str">
            <v>1R309.2</v>
          </cell>
          <cell r="I16681" t="str">
            <v>DGND</v>
          </cell>
        </row>
        <row r="16682">
          <cell r="H16682" t="str">
            <v>1RQ7.1</v>
          </cell>
          <cell r="I16682" t="str">
            <v>S1_QB_K7</v>
          </cell>
        </row>
        <row r="16683">
          <cell r="H16683" t="str">
            <v>1RQ7.2</v>
          </cell>
          <cell r="I16683" t="str">
            <v>SC_HSD_K7</v>
          </cell>
        </row>
        <row r="16684">
          <cell r="H16684" t="str">
            <v>S1_VBAT.1</v>
          </cell>
          <cell r="I16684" t="str">
            <v>S1_VBAT</v>
          </cell>
        </row>
        <row r="16685">
          <cell r="H16685" t="str">
            <v>SITE1.G7</v>
          </cell>
          <cell r="I16685" t="str">
            <v>S1_VBAT</v>
          </cell>
        </row>
        <row r="16686">
          <cell r="H16686" t="str">
            <v>1C1.1</v>
          </cell>
          <cell r="I16686" t="str">
            <v>SG1_VDC</v>
          </cell>
        </row>
        <row r="16687">
          <cell r="H16687" t="str">
            <v>1C1.2</v>
          </cell>
          <cell r="I16687" t="str">
            <v>DGND</v>
          </cell>
        </row>
        <row r="16688">
          <cell r="H16688" t="str">
            <v>1C2.1</v>
          </cell>
          <cell r="I16688" t="str">
            <v>DGND</v>
          </cell>
        </row>
        <row r="16689">
          <cell r="H16689" t="str">
            <v>1C2.2</v>
          </cell>
          <cell r="I16689" t="str">
            <v>S1_CS1</v>
          </cell>
        </row>
        <row r="16690">
          <cell r="H16690" t="str">
            <v>1C3.1</v>
          </cell>
          <cell r="I16690" t="str">
            <v>DGND</v>
          </cell>
        </row>
        <row r="16691">
          <cell r="H16691" t="str">
            <v>1C3.2</v>
          </cell>
          <cell r="I16691" t="str">
            <v>S1_CS2</v>
          </cell>
        </row>
        <row r="16692">
          <cell r="H16692" t="str">
            <v>1C4.1</v>
          </cell>
          <cell r="I16692" t="str">
            <v>S1_COMP2_RC</v>
          </cell>
        </row>
        <row r="16693">
          <cell r="H16693" t="str">
            <v>1C4.2</v>
          </cell>
          <cell r="I16693" t="str">
            <v>S1_FB2</v>
          </cell>
        </row>
        <row r="16694">
          <cell r="H16694" t="str">
            <v>1C5.1</v>
          </cell>
          <cell r="I16694" t="str">
            <v>S1_COMP1_RC</v>
          </cell>
        </row>
        <row r="16695">
          <cell r="H16695" t="str">
            <v>1C5.2</v>
          </cell>
          <cell r="I16695" t="str">
            <v>S1_FB1</v>
          </cell>
        </row>
        <row r="16696">
          <cell r="H16696" t="str">
            <v>1C6.1</v>
          </cell>
          <cell r="I16696" t="str">
            <v>S1_VB</v>
          </cell>
        </row>
        <row r="16697">
          <cell r="H16697" t="str">
            <v>1C6.2</v>
          </cell>
          <cell r="I16697" t="str">
            <v>DGND</v>
          </cell>
        </row>
        <row r="16698">
          <cell r="H16698" t="str">
            <v>1C7.1</v>
          </cell>
          <cell r="I16698" t="str">
            <v>S1_CTL1</v>
          </cell>
        </row>
        <row r="16699">
          <cell r="H16699" t="str">
            <v>1C7.2</v>
          </cell>
          <cell r="I16699" t="str">
            <v>DGND</v>
          </cell>
        </row>
        <row r="16700">
          <cell r="H16700" t="str">
            <v>1C8.1</v>
          </cell>
          <cell r="I16700" t="str">
            <v>S1_CTL2</v>
          </cell>
        </row>
        <row r="16701">
          <cell r="H16701" t="str">
            <v>1C8.2</v>
          </cell>
          <cell r="I16701" t="str">
            <v>DGND</v>
          </cell>
        </row>
        <row r="16702">
          <cell r="H16702" t="str">
            <v>1C9.1</v>
          </cell>
          <cell r="I16702" t="str">
            <v>S1_LX2</v>
          </cell>
        </row>
        <row r="16703">
          <cell r="H16703" t="str">
            <v>1C9.2</v>
          </cell>
          <cell r="I16703" t="str">
            <v>S1_CB2</v>
          </cell>
        </row>
        <row r="16704">
          <cell r="H16704" t="str">
            <v>1C10.1</v>
          </cell>
          <cell r="I16704" t="str">
            <v>DGND</v>
          </cell>
        </row>
        <row r="16705">
          <cell r="H16705" t="str">
            <v>1C10.2</v>
          </cell>
          <cell r="I16705" t="str">
            <v>S1_LX2_RC</v>
          </cell>
        </row>
        <row r="16706">
          <cell r="H16706" t="str">
            <v>1C11.1</v>
          </cell>
          <cell r="I16706" t="str">
            <v>S1_LX1</v>
          </cell>
        </row>
        <row r="16707">
          <cell r="H16707" t="str">
            <v>1C11.2</v>
          </cell>
          <cell r="I16707" t="str">
            <v>S1_CB1</v>
          </cell>
        </row>
        <row r="16708">
          <cell r="H16708" t="str">
            <v>1C12.1</v>
          </cell>
          <cell r="I16708" t="str">
            <v>DGND</v>
          </cell>
        </row>
        <row r="16709">
          <cell r="H16709" t="str">
            <v>1C12.2</v>
          </cell>
          <cell r="I16709" t="str">
            <v>S1_LX1_RC</v>
          </cell>
        </row>
        <row r="16710">
          <cell r="H16710" t="str">
            <v>1C13.1</v>
          </cell>
          <cell r="I16710" t="str">
            <v>SG1_VDC</v>
          </cell>
        </row>
        <row r="16711">
          <cell r="H16711" t="str">
            <v>1C13.2</v>
          </cell>
          <cell r="I16711" t="str">
            <v>DGND</v>
          </cell>
        </row>
        <row r="16712">
          <cell r="H16712" t="str">
            <v>1C15.1</v>
          </cell>
          <cell r="I16712" t="str">
            <v>SG1_R_1V2</v>
          </cell>
        </row>
        <row r="16713">
          <cell r="H16713" t="str">
            <v>1C15.2</v>
          </cell>
          <cell r="I16713" t="str">
            <v>DGND</v>
          </cell>
        </row>
        <row r="16714">
          <cell r="H16714" t="str">
            <v>1C16.1</v>
          </cell>
          <cell r="I16714" t="str">
            <v>SG1_R_1V2</v>
          </cell>
        </row>
        <row r="16715">
          <cell r="H16715" t="str">
            <v>1C16.2</v>
          </cell>
          <cell r="I16715" t="str">
            <v>DGND</v>
          </cell>
        </row>
        <row r="16716">
          <cell r="H16716" t="str">
            <v>1C18.1</v>
          </cell>
          <cell r="I16716" t="str">
            <v>SG1_SRC_DVDD33</v>
          </cell>
        </row>
        <row r="16717">
          <cell r="H16717" t="str">
            <v>1C18.2</v>
          </cell>
          <cell r="I16717" t="str">
            <v>DGND</v>
          </cell>
        </row>
        <row r="16718">
          <cell r="H16718" t="str">
            <v>1C19.1</v>
          </cell>
          <cell r="I16718" t="str">
            <v>SG1_SRC_DVDD33</v>
          </cell>
        </row>
        <row r="16719">
          <cell r="H16719" t="str">
            <v>1C19.2</v>
          </cell>
          <cell r="I16719" t="str">
            <v>DGND</v>
          </cell>
        </row>
        <row r="16720">
          <cell r="H16720" t="str">
            <v>1C20.1</v>
          </cell>
          <cell r="I16720" t="str">
            <v>SG1_VDC</v>
          </cell>
        </row>
        <row r="16721">
          <cell r="H16721" t="str">
            <v>1C20.2</v>
          </cell>
          <cell r="I16721" t="str">
            <v>DGND</v>
          </cell>
        </row>
        <row r="16722">
          <cell r="H16722" t="str">
            <v>1C117.1</v>
          </cell>
          <cell r="I16722" t="str">
            <v>VDD33_ATX</v>
          </cell>
        </row>
        <row r="16723">
          <cell r="H16723" t="str">
            <v>1C117.2</v>
          </cell>
          <cell r="I16723" t="str">
            <v>DGND</v>
          </cell>
        </row>
        <row r="16724">
          <cell r="H16724" t="str">
            <v>1C118.1</v>
          </cell>
          <cell r="I16724" t="str">
            <v>VDD33_ATX</v>
          </cell>
        </row>
        <row r="16725">
          <cell r="H16725" t="str">
            <v>1C118.2</v>
          </cell>
          <cell r="I16725" t="str">
            <v>DGND</v>
          </cell>
        </row>
        <row r="16726">
          <cell r="H16726" t="str">
            <v>1C165.1</v>
          </cell>
          <cell r="I16726" t="str">
            <v>VDD33_ATX</v>
          </cell>
        </row>
        <row r="16727">
          <cell r="H16727" t="str">
            <v>1C165.2</v>
          </cell>
          <cell r="I16727" t="str">
            <v>DGND</v>
          </cell>
        </row>
        <row r="16728">
          <cell r="H16728" t="str">
            <v>1C166.1</v>
          </cell>
          <cell r="I16728" t="str">
            <v>VDD33_ATX</v>
          </cell>
        </row>
        <row r="16729">
          <cell r="H16729" t="str">
            <v>1C166.2</v>
          </cell>
          <cell r="I16729" t="str">
            <v>DGND</v>
          </cell>
        </row>
        <row r="16730">
          <cell r="H16730" t="str">
            <v>1C292.1</v>
          </cell>
          <cell r="I16730" t="str">
            <v>SG1_SRC_DVDD33</v>
          </cell>
        </row>
        <row r="16731">
          <cell r="H16731" t="str">
            <v>1C292.2</v>
          </cell>
          <cell r="I16731" t="str">
            <v>DGND</v>
          </cell>
        </row>
        <row r="16732">
          <cell r="H16732" t="str">
            <v>1C293.1</v>
          </cell>
          <cell r="I16732" t="str">
            <v>SG1_R_1V2</v>
          </cell>
        </row>
        <row r="16733">
          <cell r="H16733" t="str">
            <v>1C293.2</v>
          </cell>
          <cell r="I16733" t="str">
            <v>DGND</v>
          </cell>
        </row>
        <row r="16734">
          <cell r="H16734" t="str">
            <v>1CS1.1</v>
          </cell>
          <cell r="I16734" t="str">
            <v>SG1_SRC_DVDD33</v>
          </cell>
        </row>
        <row r="16735">
          <cell r="H16735" t="str">
            <v>1CS1.2</v>
          </cell>
          <cell r="I16735" t="str">
            <v>DGND</v>
          </cell>
        </row>
        <row r="16736">
          <cell r="H16736" t="str">
            <v>1CS2.1</v>
          </cell>
          <cell r="I16736" t="str">
            <v>SG1_SWR09_OFFLINE</v>
          </cell>
        </row>
        <row r="16737">
          <cell r="H16737" t="str">
            <v>1CS2.2</v>
          </cell>
          <cell r="I16737" t="str">
            <v>S1_SWR1_FB</v>
          </cell>
        </row>
        <row r="16738">
          <cell r="H16738" t="str">
            <v>1CS3.1</v>
          </cell>
          <cell r="I16738" t="str">
            <v>SG1_SRC_DVDD09</v>
          </cell>
        </row>
        <row r="16739">
          <cell r="H16739" t="str">
            <v>1CS3.2</v>
          </cell>
          <cell r="I16739" t="str">
            <v>DGND</v>
          </cell>
        </row>
        <row r="16740">
          <cell r="H16740" t="str">
            <v>1CS4.1</v>
          </cell>
          <cell r="I16740" t="str">
            <v>SG1_SRC_DVDD09</v>
          </cell>
        </row>
        <row r="16741">
          <cell r="H16741" t="str">
            <v>1CS4.2</v>
          </cell>
          <cell r="I16741" t="str">
            <v>DGND</v>
          </cell>
        </row>
        <row r="16742">
          <cell r="H16742" t="str">
            <v>1CS5.1</v>
          </cell>
          <cell r="I16742" t="str">
            <v>S1_SWR1_EN</v>
          </cell>
        </row>
        <row r="16743">
          <cell r="H16743" t="str">
            <v>1CS5.2</v>
          </cell>
          <cell r="I16743" t="str">
            <v>DGND</v>
          </cell>
        </row>
        <row r="16744">
          <cell r="H16744" t="str">
            <v>1D1.1</v>
          </cell>
          <cell r="I16744" t="str">
            <v>S1_CB1</v>
          </cell>
        </row>
        <row r="16745">
          <cell r="H16745" t="str">
            <v>1D1.2</v>
          </cell>
          <cell r="I16745" t="str">
            <v>S1_CB2</v>
          </cell>
        </row>
        <row r="16746">
          <cell r="H16746" t="str">
            <v>1D1.3</v>
          </cell>
          <cell r="I16746" t="str">
            <v>S1_VB</v>
          </cell>
        </row>
        <row r="16747">
          <cell r="H16747" t="str">
            <v>1L1.1</v>
          </cell>
          <cell r="I16747" t="str">
            <v>S1_LX2</v>
          </cell>
        </row>
        <row r="16748">
          <cell r="H16748" t="str">
            <v>1L1.2</v>
          </cell>
          <cell r="I16748" t="str">
            <v>SG1_R_1V2</v>
          </cell>
        </row>
        <row r="16749">
          <cell r="H16749" t="str">
            <v>1L2.1</v>
          </cell>
          <cell r="I16749" t="str">
            <v>S1_LX1</v>
          </cell>
        </row>
        <row r="16750">
          <cell r="H16750" t="str">
            <v>1L2.2</v>
          </cell>
          <cell r="I16750" t="str">
            <v>SG1_SRC_DVDD33</v>
          </cell>
        </row>
        <row r="16751">
          <cell r="H16751" t="str">
            <v>1LX1.1</v>
          </cell>
          <cell r="I16751" t="str">
            <v>S1_SWR1_LX</v>
          </cell>
        </row>
        <row r="16752">
          <cell r="H16752" t="str">
            <v>1LX1.2</v>
          </cell>
          <cell r="I16752" t="str">
            <v>SG1_SWR09_OFFLINE</v>
          </cell>
        </row>
        <row r="16753">
          <cell r="H16753" t="str">
            <v>1Q1.5</v>
          </cell>
          <cell r="I16753" t="str">
            <v>SG1_VDC</v>
          </cell>
        </row>
        <row r="16754">
          <cell r="H16754" t="str">
            <v>1Q1.6</v>
          </cell>
          <cell r="I16754" t="str">
            <v>SG1_VDC</v>
          </cell>
        </row>
        <row r="16755">
          <cell r="H16755" t="str">
            <v>1Q1.7</v>
          </cell>
          <cell r="I16755" t="str">
            <v>S1_LX2</v>
          </cell>
        </row>
        <row r="16756">
          <cell r="H16756" t="str">
            <v>1Q1.8</v>
          </cell>
          <cell r="I16756" t="str">
            <v>S1_LX2</v>
          </cell>
        </row>
        <row r="16757">
          <cell r="H16757" t="str">
            <v>1Q1.4</v>
          </cell>
          <cell r="I16757" t="str">
            <v>S1_DRVH2</v>
          </cell>
        </row>
        <row r="16758">
          <cell r="H16758" t="str">
            <v>1Q1.2</v>
          </cell>
          <cell r="I16758" t="str">
            <v>S1_DRVL2</v>
          </cell>
        </row>
        <row r="16759">
          <cell r="H16759" t="str">
            <v>1Q1.3</v>
          </cell>
          <cell r="I16759" t="str">
            <v>S1_LX2</v>
          </cell>
        </row>
        <row r="16760">
          <cell r="H16760" t="str">
            <v>1Q1.1</v>
          </cell>
          <cell r="I16760" t="str">
            <v>DGND</v>
          </cell>
        </row>
        <row r="16761">
          <cell r="H16761" t="str">
            <v>1Q2.5</v>
          </cell>
          <cell r="I16761" t="str">
            <v>SG1_VDC</v>
          </cell>
        </row>
        <row r="16762">
          <cell r="H16762" t="str">
            <v>1Q2.6</v>
          </cell>
          <cell r="I16762" t="str">
            <v>SG1_VDC</v>
          </cell>
        </row>
        <row r="16763">
          <cell r="H16763" t="str">
            <v>1Q2.7</v>
          </cell>
          <cell r="I16763" t="str">
            <v>S1_LX1</v>
          </cell>
        </row>
        <row r="16764">
          <cell r="H16764" t="str">
            <v>1Q2.8</v>
          </cell>
          <cell r="I16764" t="str">
            <v>S1_LX1</v>
          </cell>
        </row>
        <row r="16765">
          <cell r="H16765" t="str">
            <v>1Q2.4</v>
          </cell>
          <cell r="I16765" t="str">
            <v>S1_DRVH1</v>
          </cell>
        </row>
        <row r="16766">
          <cell r="H16766" t="str">
            <v>1Q2.2</v>
          </cell>
          <cell r="I16766" t="str">
            <v>S1_DRVL1</v>
          </cell>
        </row>
        <row r="16767">
          <cell r="H16767" t="str">
            <v>1Q2.3</v>
          </cell>
          <cell r="I16767" t="str">
            <v>S1_LX1</v>
          </cell>
        </row>
        <row r="16768">
          <cell r="H16768" t="str">
            <v>1Q2.1</v>
          </cell>
          <cell r="I16768" t="str">
            <v>DGND</v>
          </cell>
        </row>
        <row r="16769">
          <cell r="H16769" t="str">
            <v>1R2.1</v>
          </cell>
          <cell r="I16769" t="str">
            <v>DGND</v>
          </cell>
        </row>
        <row r="16770">
          <cell r="H16770" t="str">
            <v>1R2.2</v>
          </cell>
          <cell r="I16770" t="str">
            <v>S1_RT</v>
          </cell>
        </row>
        <row r="16771">
          <cell r="H16771" t="str">
            <v>1R3.1</v>
          </cell>
          <cell r="I16771" t="str">
            <v>DGND</v>
          </cell>
        </row>
        <row r="16772">
          <cell r="H16772" t="str">
            <v>1R3.2</v>
          </cell>
          <cell r="I16772" t="str">
            <v>S1_ILIM2</v>
          </cell>
        </row>
        <row r="16773">
          <cell r="H16773" t="str">
            <v>1R4.1</v>
          </cell>
          <cell r="I16773" t="str">
            <v>S1_ILIM2</v>
          </cell>
        </row>
        <row r="16774">
          <cell r="H16774" t="str">
            <v>1R4.2</v>
          </cell>
          <cell r="I16774" t="str">
            <v>S1_U2_VREF</v>
          </cell>
        </row>
        <row r="16775">
          <cell r="H16775" t="str">
            <v>1R5.1</v>
          </cell>
          <cell r="I16775" t="str">
            <v>DGND</v>
          </cell>
        </row>
        <row r="16776">
          <cell r="H16776" t="str">
            <v>1R5.2</v>
          </cell>
          <cell r="I16776" t="str">
            <v>S1_ILIM1</v>
          </cell>
        </row>
        <row r="16777">
          <cell r="H16777" t="str">
            <v>1R6.1</v>
          </cell>
          <cell r="I16777" t="str">
            <v>S1_ILIM1</v>
          </cell>
        </row>
        <row r="16778">
          <cell r="H16778" t="str">
            <v>1R6.2</v>
          </cell>
          <cell r="I16778" t="str">
            <v>S1_U2_VREF</v>
          </cell>
        </row>
        <row r="16779">
          <cell r="H16779" t="str">
            <v>1R7.1</v>
          </cell>
          <cell r="I16779" t="str">
            <v>DGND</v>
          </cell>
        </row>
        <row r="16780">
          <cell r="H16780" t="str">
            <v>1R7.2</v>
          </cell>
          <cell r="I16780" t="str">
            <v>S1_FB1</v>
          </cell>
        </row>
        <row r="16781">
          <cell r="H16781" t="str">
            <v>1R8.1</v>
          </cell>
          <cell r="I16781" t="str">
            <v>DGND</v>
          </cell>
        </row>
        <row r="16782">
          <cell r="H16782" t="str">
            <v>1R8.2</v>
          </cell>
          <cell r="I16782" t="str">
            <v>S1_FB2</v>
          </cell>
        </row>
        <row r="16783">
          <cell r="H16783" t="str">
            <v>1R9.1</v>
          </cell>
          <cell r="I16783" t="str">
            <v>S1_COMP2</v>
          </cell>
        </row>
        <row r="16784">
          <cell r="H16784" t="str">
            <v>1R9.2</v>
          </cell>
          <cell r="I16784" t="str">
            <v>S1_COMP2_RC</v>
          </cell>
        </row>
        <row r="16785">
          <cell r="H16785" t="str">
            <v>1R10.1</v>
          </cell>
          <cell r="I16785" t="str">
            <v>S1_FB2</v>
          </cell>
        </row>
        <row r="16786">
          <cell r="H16786" t="str">
            <v>1R10.2</v>
          </cell>
          <cell r="I16786" t="str">
            <v>SG1_R_1V2</v>
          </cell>
        </row>
        <row r="16787">
          <cell r="H16787" t="str">
            <v>1R11.1</v>
          </cell>
          <cell r="I16787" t="str">
            <v>S1_COMP1</v>
          </cell>
        </row>
        <row r="16788">
          <cell r="H16788" t="str">
            <v>1R11.2</v>
          </cell>
          <cell r="I16788" t="str">
            <v>S1_COMP1_RC</v>
          </cell>
        </row>
        <row r="16789">
          <cell r="H16789" t="str">
            <v>1R12.1</v>
          </cell>
          <cell r="I16789" t="str">
            <v>S1_FB1</v>
          </cell>
        </row>
        <row r="16790">
          <cell r="H16790" t="str">
            <v>1R12.2</v>
          </cell>
          <cell r="I16790" t="str">
            <v>SG1_SRC_DVDD33</v>
          </cell>
        </row>
        <row r="16791">
          <cell r="H16791" t="str">
            <v>1R13.1</v>
          </cell>
          <cell r="I16791" t="str">
            <v>S1_CTL1</v>
          </cell>
        </row>
        <row r="16792">
          <cell r="H16792" t="str">
            <v>1R13.2</v>
          </cell>
          <cell r="I16792" t="str">
            <v>S1_HSD997</v>
          </cell>
        </row>
        <row r="16793">
          <cell r="H16793" t="str">
            <v>1R14.1</v>
          </cell>
          <cell r="I16793" t="str">
            <v>S1_CTL2</v>
          </cell>
        </row>
        <row r="16794">
          <cell r="H16794" t="str">
            <v>1R14.2</v>
          </cell>
          <cell r="I16794" t="str">
            <v>S1_HSD997</v>
          </cell>
        </row>
        <row r="16795">
          <cell r="H16795" t="str">
            <v>1R15.1</v>
          </cell>
          <cell r="I16795" t="str">
            <v>S1_HSD997</v>
          </cell>
        </row>
        <row r="16796">
          <cell r="H16796" t="str">
            <v>1R15.2</v>
          </cell>
          <cell r="I16796" t="str">
            <v>VDD33_ATX</v>
          </cell>
        </row>
        <row r="16797">
          <cell r="H16797" t="str">
            <v>1R16.1</v>
          </cell>
          <cell r="I16797" t="str">
            <v>S1_LX2</v>
          </cell>
        </row>
        <row r="16798">
          <cell r="H16798" t="str">
            <v>1R16.2</v>
          </cell>
          <cell r="I16798" t="str">
            <v>S1_LX2_RC</v>
          </cell>
        </row>
        <row r="16799">
          <cell r="H16799" t="str">
            <v>1R17.1</v>
          </cell>
          <cell r="I16799" t="str">
            <v>S1_LX1</v>
          </cell>
        </row>
        <row r="16800">
          <cell r="H16800" t="str">
            <v>1R17.2</v>
          </cell>
          <cell r="I16800" t="str">
            <v>S1_LX1_RC</v>
          </cell>
        </row>
        <row r="16801">
          <cell r="H16801" t="str">
            <v>1R18.1</v>
          </cell>
          <cell r="I16801" t="str">
            <v>SG1_VDC</v>
          </cell>
        </row>
        <row r="16802">
          <cell r="H16802" t="str">
            <v>1R18.2</v>
          </cell>
          <cell r="I16802" t="str">
            <v>VDC</v>
          </cell>
        </row>
        <row r="16803">
          <cell r="H16803" t="str">
            <v>1R548.1</v>
          </cell>
          <cell r="I16803" t="str">
            <v>S1_HSD997</v>
          </cell>
        </row>
        <row r="16804">
          <cell r="H16804" t="str">
            <v>1R548.2</v>
          </cell>
          <cell r="I16804" t="str">
            <v>S1_SWR1_EN</v>
          </cell>
        </row>
        <row r="16805">
          <cell r="H16805" t="str">
            <v>1RB7.1</v>
          </cell>
          <cell r="I16805" t="str">
            <v>SG1_SWR09_OFFLINE</v>
          </cell>
        </row>
        <row r="16806">
          <cell r="H16806" t="str">
            <v>1RB7.2</v>
          </cell>
          <cell r="I16806" t="str">
            <v>S1_SWR1_FB</v>
          </cell>
        </row>
        <row r="16807">
          <cell r="H16807" t="str">
            <v>1RB8.1</v>
          </cell>
          <cell r="I16807" t="str">
            <v>S1_SWR1_FB</v>
          </cell>
        </row>
        <row r="16808">
          <cell r="H16808" t="str">
            <v>1RB8.2</v>
          </cell>
          <cell r="I16808" t="str">
            <v>DGND</v>
          </cell>
        </row>
        <row r="16809">
          <cell r="H16809" t="str">
            <v>1RS6.1</v>
          </cell>
          <cell r="I16809" t="str">
            <v>S1_SWR1_VIN</v>
          </cell>
        </row>
        <row r="16810">
          <cell r="H16810" t="str">
            <v>1RS6.2</v>
          </cell>
          <cell r="I16810" t="str">
            <v>S1_SWR1_PG</v>
          </cell>
        </row>
        <row r="16811">
          <cell r="H16811" t="str">
            <v>1RS7.1</v>
          </cell>
          <cell r="I16811" t="str">
            <v>SG1_SWR09_OFFLINE</v>
          </cell>
        </row>
        <row r="16812">
          <cell r="H16812" t="str">
            <v>1RS7.2</v>
          </cell>
          <cell r="I16812" t="str">
            <v>SG1_SRC_DVDD09</v>
          </cell>
        </row>
        <row r="16813">
          <cell r="H16813" t="str">
            <v>1RS8.1</v>
          </cell>
          <cell r="I16813" t="str">
            <v>SG1_R_1V2</v>
          </cell>
        </row>
        <row r="16814">
          <cell r="H16814" t="str">
            <v>1RS8.2</v>
          </cell>
          <cell r="I16814" t="str">
            <v>SG1_1V2</v>
          </cell>
        </row>
        <row r="16815">
          <cell r="H16815" t="str">
            <v>1RS9.1</v>
          </cell>
          <cell r="I16815" t="str">
            <v>SG1_SRC_DVDD33</v>
          </cell>
        </row>
        <row r="16816">
          <cell r="H16816" t="str">
            <v>1RS9.2</v>
          </cell>
          <cell r="I16816" t="str">
            <v>S1_SWR1_VIN</v>
          </cell>
        </row>
        <row r="16817">
          <cell r="H16817" t="str">
            <v>1SW1.1</v>
          </cell>
          <cell r="I16817" t="str">
            <v>S1_HSD997</v>
          </cell>
        </row>
        <row r="16818">
          <cell r="H16818" t="str">
            <v>1SW1.2</v>
          </cell>
          <cell r="I16818" t="str">
            <v>S1_HSD997</v>
          </cell>
        </row>
        <row r="16819">
          <cell r="H16819" t="str">
            <v>1SW1.3</v>
          </cell>
          <cell r="I16819" t="str">
            <v>DGND</v>
          </cell>
        </row>
        <row r="16820">
          <cell r="H16820" t="str">
            <v>1SW1.4</v>
          </cell>
          <cell r="I16820" t="str">
            <v>DGND</v>
          </cell>
        </row>
        <row r="16821">
          <cell r="H16821" t="str">
            <v>1SWR1.7</v>
          </cell>
          <cell r="I16821" t="str">
            <v>S1_SWR1_EN</v>
          </cell>
        </row>
        <row r="16822">
          <cell r="H16822" t="str">
            <v>1SWR1.EP</v>
          </cell>
          <cell r="I16822" t="str">
            <v>DGND</v>
          </cell>
        </row>
        <row r="16823">
          <cell r="H16823" t="str">
            <v>1SWR1.1</v>
          </cell>
          <cell r="I16823" t="str">
            <v>S1_SWR1_FB</v>
          </cell>
        </row>
        <row r="16824">
          <cell r="H16824" t="str">
            <v>1SWR1.3</v>
          </cell>
          <cell r="I16824" t="str">
            <v>S1_SWR1_VIN</v>
          </cell>
        </row>
        <row r="16825">
          <cell r="H16825" t="str">
            <v>1SWR1.6</v>
          </cell>
          <cell r="I16825" t="str">
            <v>S1_SWR1_LX</v>
          </cell>
        </row>
        <row r="16826">
          <cell r="H16826" t="str">
            <v>1SWR1.5</v>
          </cell>
          <cell r="I16826">
            <v>0</v>
          </cell>
        </row>
        <row r="16827">
          <cell r="H16827" t="str">
            <v>1SWR1.2</v>
          </cell>
          <cell r="I16827" t="str">
            <v>S1_SWR1_PG</v>
          </cell>
        </row>
        <row r="16828">
          <cell r="H16828" t="str">
            <v>1SWR1.4</v>
          </cell>
          <cell r="I16828" t="str">
            <v>DGND</v>
          </cell>
        </row>
        <row r="16829">
          <cell r="H16829" t="str">
            <v>1SWR1.8</v>
          </cell>
          <cell r="I16829" t="str">
            <v>DGND</v>
          </cell>
        </row>
        <row r="16830">
          <cell r="H16830" t="str">
            <v>1U2.24</v>
          </cell>
          <cell r="I16830" t="str">
            <v>S1_CB1</v>
          </cell>
        </row>
        <row r="16831">
          <cell r="H16831" t="str">
            <v>1U2.14</v>
          </cell>
          <cell r="I16831" t="str">
            <v>S1_CB2</v>
          </cell>
        </row>
        <row r="16832">
          <cell r="H16832" t="str">
            <v>1U2.4</v>
          </cell>
          <cell r="I16832" t="str">
            <v>S1_COMP1</v>
          </cell>
        </row>
        <row r="16833">
          <cell r="H16833" t="str">
            <v>1U2.10</v>
          </cell>
          <cell r="I16833" t="str">
            <v>S1_COMP2</v>
          </cell>
        </row>
        <row r="16834">
          <cell r="H16834" t="str">
            <v>1U2.2</v>
          </cell>
          <cell r="I16834" t="str">
            <v>S1_CS1</v>
          </cell>
        </row>
        <row r="16835">
          <cell r="H16835" t="str">
            <v>1U2.12</v>
          </cell>
          <cell r="I16835" t="str">
            <v>S1_CS2</v>
          </cell>
        </row>
        <row r="16836">
          <cell r="H16836" t="str">
            <v>1U2.1</v>
          </cell>
          <cell r="I16836" t="str">
            <v>S1_CTL1</v>
          </cell>
        </row>
        <row r="16837">
          <cell r="H16837" t="str">
            <v>1U2.8</v>
          </cell>
          <cell r="I16837" t="str">
            <v>S1_CTL2</v>
          </cell>
        </row>
        <row r="16838">
          <cell r="H16838" t="str">
            <v>1U2.23</v>
          </cell>
          <cell r="I16838" t="str">
            <v>S1_DRVH1</v>
          </cell>
        </row>
        <row r="16839">
          <cell r="H16839" t="str">
            <v>1U2.15</v>
          </cell>
          <cell r="I16839" t="str">
            <v>S1_DRVH2</v>
          </cell>
        </row>
        <row r="16840">
          <cell r="H16840" t="str">
            <v>1U2.21</v>
          </cell>
          <cell r="I16840" t="str">
            <v>S1_DRVL1</v>
          </cell>
        </row>
        <row r="16841">
          <cell r="H16841" t="str">
            <v>1U2.17</v>
          </cell>
          <cell r="I16841" t="str">
            <v>S1_DRVL2</v>
          </cell>
        </row>
        <row r="16842">
          <cell r="H16842" t="str">
            <v>1U2.3</v>
          </cell>
          <cell r="I16842" t="str">
            <v>S1_FB1</v>
          </cell>
        </row>
        <row r="16843">
          <cell r="H16843" t="str">
            <v>1U2.11</v>
          </cell>
          <cell r="I16843" t="str">
            <v>S1_FB2</v>
          </cell>
        </row>
        <row r="16844">
          <cell r="H16844" t="str">
            <v>1U2.18</v>
          </cell>
          <cell r="I16844" t="str">
            <v>DGND</v>
          </cell>
        </row>
        <row r="16845">
          <cell r="H16845" t="str">
            <v>1U2.5</v>
          </cell>
          <cell r="I16845" t="str">
            <v>S1_ILIM1</v>
          </cell>
        </row>
        <row r="16846">
          <cell r="H16846" t="str">
            <v>1U2.9</v>
          </cell>
          <cell r="I16846" t="str">
            <v>S1_ILIM2</v>
          </cell>
        </row>
        <row r="16847">
          <cell r="H16847" t="str">
            <v>1U2.22</v>
          </cell>
          <cell r="I16847" t="str">
            <v>S1_LX1</v>
          </cell>
        </row>
        <row r="16848">
          <cell r="H16848" t="str">
            <v>1U2.16</v>
          </cell>
          <cell r="I16848" t="str">
            <v>S1_LX2</v>
          </cell>
        </row>
        <row r="16849">
          <cell r="H16849" t="str">
            <v>1U2.13</v>
          </cell>
          <cell r="I16849" t="str">
            <v>S1_U2_VREF</v>
          </cell>
        </row>
        <row r="16850">
          <cell r="H16850" t="str">
            <v>1U2.6</v>
          </cell>
          <cell r="I16850" t="str">
            <v>S1_RT</v>
          </cell>
        </row>
        <row r="16851">
          <cell r="H16851" t="str">
            <v>1U2.19</v>
          </cell>
          <cell r="I16851" t="str">
            <v>S1_VB</v>
          </cell>
        </row>
        <row r="16852">
          <cell r="H16852" t="str">
            <v>1U2.20</v>
          </cell>
          <cell r="I16852" t="str">
            <v>SG1_VDC</v>
          </cell>
        </row>
        <row r="16853">
          <cell r="H16853" t="str">
            <v>1U2.7</v>
          </cell>
          <cell r="I16853" t="str">
            <v>S1_U2_VREF</v>
          </cell>
        </row>
        <row r="16854">
          <cell r="H16854" t="str">
            <v>S1_D09_A09_LINK.1</v>
          </cell>
          <cell r="I16854" t="str">
            <v>S1_APWR_03F</v>
          </cell>
        </row>
        <row r="16855">
          <cell r="H16855" t="str">
            <v>S1_D09_A09_LINK.2</v>
          </cell>
          <cell r="I16855" t="str">
            <v>S1_APWR_01+1F</v>
          </cell>
        </row>
        <row r="16856">
          <cell r="H16856" t="str">
            <v>S1_DPS_AVDD09.1</v>
          </cell>
          <cell r="I16856" t="str">
            <v>S1_APWR_03F</v>
          </cell>
        </row>
        <row r="16857">
          <cell r="H16857" t="str">
            <v>S1_DPS_AVDD09.2</v>
          </cell>
          <cell r="I16857" t="str">
            <v>SG1_SRC_DVDD09</v>
          </cell>
        </row>
        <row r="16858">
          <cell r="H16858" t="str">
            <v>S1_DPS_AVDD33.1</v>
          </cell>
          <cell r="I16858" t="str">
            <v>S1_APWR_06+1F</v>
          </cell>
        </row>
        <row r="16859">
          <cell r="H16859" t="str">
            <v>S1_DPS_AVDD33.2</v>
          </cell>
          <cell r="I16859" t="str">
            <v>SG1_SRC_DVDD33</v>
          </cell>
        </row>
        <row r="16860">
          <cell r="H16860" t="str">
            <v>S1_DPS_DVDD09.1</v>
          </cell>
          <cell r="I16860" t="str">
            <v>S1_APWR_01+1F</v>
          </cell>
        </row>
        <row r="16861">
          <cell r="H16861" t="str">
            <v>S1_DPS_DVDD09.2</v>
          </cell>
          <cell r="I16861" t="str">
            <v>SG1_SRC_DVDD09</v>
          </cell>
        </row>
        <row r="16862">
          <cell r="H16862" t="str">
            <v>S1_DPS_DVDD33.1</v>
          </cell>
          <cell r="I16862" t="str">
            <v>S1_DPS_DVDD33</v>
          </cell>
        </row>
        <row r="16863">
          <cell r="H16863" t="str">
            <v>S1_DPS_DVDD33.2</v>
          </cell>
          <cell r="I16863" t="str">
            <v>SG1_SRC_DVDD33</v>
          </cell>
        </row>
        <row r="16864">
          <cell r="H16864" t="str">
            <v>S1_DPS_GPIO_P015.1</v>
          </cell>
          <cell r="I16864" t="str">
            <v>S1_APWR_08F</v>
          </cell>
        </row>
        <row r="16865">
          <cell r="H16865" t="str">
            <v>S1_DPS_GPIO_P015.2</v>
          </cell>
          <cell r="I16865" t="str">
            <v>SG1_SRC_DVDD33</v>
          </cell>
        </row>
        <row r="16866">
          <cell r="H16866" t="str">
            <v>S1_DPS_LDOIN.1</v>
          </cell>
          <cell r="I16866" t="str">
            <v>S1_DPS_LDOIN</v>
          </cell>
        </row>
        <row r="16867">
          <cell r="H16867" t="str">
            <v>S1_DPS_LDOIN.2</v>
          </cell>
          <cell r="I16867" t="str">
            <v>SG1_SRC_DVDD33</v>
          </cell>
        </row>
        <row r="16868">
          <cell r="H16868" t="str">
            <v>S1_PH_VBAT.1</v>
          </cell>
          <cell r="I16868" t="str">
            <v>S1_VBAT</v>
          </cell>
        </row>
        <row r="16869">
          <cell r="H16869" t="str">
            <v>S1_PH_VBAT.2</v>
          </cell>
          <cell r="I16869" t="str">
            <v>SG1_VDC</v>
          </cell>
        </row>
        <row r="16870">
          <cell r="H16870" t="str">
            <v>SG1_1V2.1</v>
          </cell>
          <cell r="I16870" t="str">
            <v>SG1_1V2</v>
          </cell>
        </row>
        <row r="16871">
          <cell r="H16871" t="str">
            <v>SG1_DGND5.1</v>
          </cell>
          <cell r="I16871" t="str">
            <v>DGND</v>
          </cell>
        </row>
        <row r="16872">
          <cell r="H16872" t="str">
            <v>SG1_SWR1_FB.1</v>
          </cell>
          <cell r="I16872" t="str">
            <v>S1_SWR1_FB</v>
          </cell>
        </row>
        <row r="16873">
          <cell r="H16873" t="str">
            <v>SG1_SWR1_FB.2</v>
          </cell>
          <cell r="I16873" t="str">
            <v>DGND</v>
          </cell>
        </row>
        <row r="16874">
          <cell r="H16874" t="str">
            <v>SG1_VDC.1</v>
          </cell>
          <cell r="I16874" t="str">
            <v>SG1_VDC</v>
          </cell>
        </row>
        <row r="16875">
          <cell r="H16875" t="str">
            <v>1BDG1.1</v>
          </cell>
          <cell r="I16875" t="str">
            <v>SG1_DVDD09</v>
          </cell>
        </row>
        <row r="16876">
          <cell r="H16876" t="str">
            <v>1BDG1.2</v>
          </cell>
          <cell r="I16876" t="str">
            <v>SG1_SRC_DVDD09</v>
          </cell>
        </row>
        <row r="16877">
          <cell r="H16877" t="str">
            <v>1BDG2.1</v>
          </cell>
          <cell r="I16877" t="str">
            <v>SG1_AVDD09</v>
          </cell>
        </row>
        <row r="16878">
          <cell r="H16878" t="str">
            <v>1BDG2.2</v>
          </cell>
          <cell r="I16878" t="str">
            <v>SG1_SRC_DVDD09</v>
          </cell>
        </row>
        <row r="16879">
          <cell r="H16879" t="str">
            <v>1CG1.1</v>
          </cell>
          <cell r="I16879" t="str">
            <v>SG1_DVDD09</v>
          </cell>
        </row>
        <row r="16880">
          <cell r="H16880" t="str">
            <v>1CG1.2</v>
          </cell>
          <cell r="I16880" t="str">
            <v>DGND</v>
          </cell>
        </row>
        <row r="16881">
          <cell r="H16881" t="str">
            <v>1CG2.1</v>
          </cell>
          <cell r="I16881" t="str">
            <v>SG1_DVDD09</v>
          </cell>
        </row>
        <row r="16882">
          <cell r="H16882" t="str">
            <v>1CG2.2</v>
          </cell>
          <cell r="I16882" t="str">
            <v>DGND</v>
          </cell>
        </row>
        <row r="16883">
          <cell r="H16883" t="str">
            <v>1CG3.1</v>
          </cell>
          <cell r="I16883" t="str">
            <v>SG1_DVDD09</v>
          </cell>
        </row>
        <row r="16884">
          <cell r="H16884" t="str">
            <v>1CG3.2</v>
          </cell>
          <cell r="I16884" t="str">
            <v>DGND</v>
          </cell>
        </row>
        <row r="16885">
          <cell r="H16885" t="str">
            <v>1CG4.1</v>
          </cell>
          <cell r="I16885" t="str">
            <v>SG1_DVDD09</v>
          </cell>
        </row>
        <row r="16886">
          <cell r="H16886" t="str">
            <v>1CG4.2</v>
          </cell>
          <cell r="I16886" t="str">
            <v>DGND</v>
          </cell>
        </row>
        <row r="16887">
          <cell r="H16887" t="str">
            <v>1CG5.1</v>
          </cell>
          <cell r="I16887" t="str">
            <v>SG1_DVDD09</v>
          </cell>
        </row>
        <row r="16888">
          <cell r="H16888" t="str">
            <v>1CG5.2</v>
          </cell>
          <cell r="I16888" t="str">
            <v>DGND</v>
          </cell>
        </row>
        <row r="16889">
          <cell r="H16889" t="str">
            <v>1CG6.1</v>
          </cell>
          <cell r="I16889" t="str">
            <v>SG1_DVDD09</v>
          </cell>
        </row>
        <row r="16890">
          <cell r="H16890" t="str">
            <v>1CG6.2</v>
          </cell>
          <cell r="I16890" t="str">
            <v>DGND</v>
          </cell>
        </row>
        <row r="16891">
          <cell r="H16891" t="str">
            <v>1CG7.1</v>
          </cell>
          <cell r="I16891" t="str">
            <v>SG1_DVDD09</v>
          </cell>
        </row>
        <row r="16892">
          <cell r="H16892" t="str">
            <v>1CG7.2</v>
          </cell>
          <cell r="I16892" t="str">
            <v>DGND</v>
          </cell>
        </row>
        <row r="16893">
          <cell r="H16893" t="str">
            <v>1CG8.1</v>
          </cell>
          <cell r="I16893" t="str">
            <v>SG1_DVDD09</v>
          </cell>
        </row>
        <row r="16894">
          <cell r="H16894" t="str">
            <v>1CG8.2</v>
          </cell>
          <cell r="I16894" t="str">
            <v>DGND</v>
          </cell>
        </row>
        <row r="16895">
          <cell r="H16895" t="str">
            <v>1CG9.1</v>
          </cell>
          <cell r="I16895" t="str">
            <v>SG1_DVDD09</v>
          </cell>
        </row>
        <row r="16896">
          <cell r="H16896" t="str">
            <v>1CG9.2</v>
          </cell>
          <cell r="I16896" t="str">
            <v>DGND</v>
          </cell>
        </row>
        <row r="16897">
          <cell r="H16897" t="str">
            <v>1CG10.1</v>
          </cell>
          <cell r="I16897" t="str">
            <v>SG1_DVDD09</v>
          </cell>
        </row>
        <row r="16898">
          <cell r="H16898" t="str">
            <v>1CG10.2</v>
          </cell>
          <cell r="I16898" t="str">
            <v>DGND</v>
          </cell>
        </row>
        <row r="16899">
          <cell r="H16899" t="str">
            <v>1CG11.1</v>
          </cell>
          <cell r="I16899" t="str">
            <v>SG1_DVDD09</v>
          </cell>
        </row>
        <row r="16900">
          <cell r="H16900" t="str">
            <v>1CG11.2</v>
          </cell>
          <cell r="I16900" t="str">
            <v>DGND</v>
          </cell>
        </row>
        <row r="16901">
          <cell r="H16901" t="str">
            <v>1CG12.1</v>
          </cell>
          <cell r="I16901" t="str">
            <v>SG1_DVDD09</v>
          </cell>
        </row>
        <row r="16902">
          <cell r="H16902" t="str">
            <v>1CG12.2</v>
          </cell>
          <cell r="I16902" t="str">
            <v>DGND</v>
          </cell>
        </row>
        <row r="16903">
          <cell r="H16903" t="str">
            <v>1CG13.1</v>
          </cell>
          <cell r="I16903" t="str">
            <v>SG1_DVDD09</v>
          </cell>
        </row>
        <row r="16904">
          <cell r="H16904" t="str">
            <v>1CG13.2</v>
          </cell>
          <cell r="I16904" t="str">
            <v>DGND</v>
          </cell>
        </row>
        <row r="16905">
          <cell r="H16905" t="str">
            <v>1CG14.1</v>
          </cell>
          <cell r="I16905" t="str">
            <v>SG1_DVDD09</v>
          </cell>
        </row>
        <row r="16906">
          <cell r="H16906" t="str">
            <v>1CG14.2</v>
          </cell>
          <cell r="I16906" t="str">
            <v>DGND</v>
          </cell>
        </row>
        <row r="16907">
          <cell r="H16907" t="str">
            <v>1CG15.1</v>
          </cell>
          <cell r="I16907" t="str">
            <v>SG1_DVDD09</v>
          </cell>
        </row>
        <row r="16908">
          <cell r="H16908" t="str">
            <v>1CG15.2</v>
          </cell>
          <cell r="I16908" t="str">
            <v>DGND</v>
          </cell>
        </row>
        <row r="16909">
          <cell r="H16909" t="str">
            <v>1CG16.1</v>
          </cell>
          <cell r="I16909" t="str">
            <v>SG1_DVDD09</v>
          </cell>
        </row>
        <row r="16910">
          <cell r="H16910" t="str">
            <v>1CG16.2</v>
          </cell>
          <cell r="I16910" t="str">
            <v>DGND</v>
          </cell>
        </row>
        <row r="16911">
          <cell r="H16911" t="str">
            <v>1CG17.1</v>
          </cell>
          <cell r="I16911" t="str">
            <v>SG1_DVDD09</v>
          </cell>
        </row>
        <row r="16912">
          <cell r="H16912" t="str">
            <v>1CG17.2</v>
          </cell>
          <cell r="I16912" t="str">
            <v>DGND</v>
          </cell>
        </row>
        <row r="16913">
          <cell r="H16913" t="str">
            <v>1CG18.1</v>
          </cell>
          <cell r="I16913" t="str">
            <v>SG1_DVDD09</v>
          </cell>
        </row>
        <row r="16914">
          <cell r="H16914" t="str">
            <v>1CG18.2</v>
          </cell>
          <cell r="I16914" t="str">
            <v>DGND</v>
          </cell>
        </row>
        <row r="16915">
          <cell r="H16915" t="str">
            <v>1CG19.1</v>
          </cell>
          <cell r="I16915" t="str">
            <v>SG1_DVDD09</v>
          </cell>
        </row>
        <row r="16916">
          <cell r="H16916" t="str">
            <v>1CG19.2</v>
          </cell>
          <cell r="I16916" t="str">
            <v>DGND</v>
          </cell>
        </row>
        <row r="16917">
          <cell r="H16917" t="str">
            <v>1CG20.1</v>
          </cell>
          <cell r="I16917" t="str">
            <v>SG1_SRC_DVDD09</v>
          </cell>
        </row>
        <row r="16918">
          <cell r="H16918" t="str">
            <v>1CG20.2</v>
          </cell>
          <cell r="I16918" t="str">
            <v>DGND</v>
          </cell>
        </row>
        <row r="16919">
          <cell r="H16919" t="str">
            <v>1CG21.1</v>
          </cell>
          <cell r="I16919" t="str">
            <v>SG1_SRC_DVDD09</v>
          </cell>
        </row>
        <row r="16920">
          <cell r="H16920" t="str">
            <v>1CG21.2</v>
          </cell>
          <cell r="I16920" t="str">
            <v>DGND</v>
          </cell>
        </row>
        <row r="16921">
          <cell r="H16921" t="str">
            <v>1CG22.1</v>
          </cell>
          <cell r="I16921" t="str">
            <v>SG1_SRC_DVDD09</v>
          </cell>
        </row>
        <row r="16922">
          <cell r="H16922" t="str">
            <v>1CG22.2</v>
          </cell>
          <cell r="I16922" t="str">
            <v>DGND</v>
          </cell>
        </row>
        <row r="16923">
          <cell r="H16923" t="str">
            <v>1CG23.1</v>
          </cell>
          <cell r="I16923" t="str">
            <v>SG1_SRC_DVDD09</v>
          </cell>
        </row>
        <row r="16924">
          <cell r="H16924" t="str">
            <v>1CG23.2</v>
          </cell>
          <cell r="I16924" t="str">
            <v>DGND</v>
          </cell>
        </row>
        <row r="16925">
          <cell r="H16925" t="str">
            <v>1CG24.1</v>
          </cell>
          <cell r="I16925" t="str">
            <v>SG1_SRC_DVDD09</v>
          </cell>
        </row>
        <row r="16926">
          <cell r="H16926" t="str">
            <v>1CG24.2</v>
          </cell>
          <cell r="I16926" t="str">
            <v>DGND</v>
          </cell>
        </row>
        <row r="16927">
          <cell r="H16927" t="str">
            <v>1CG25.1</v>
          </cell>
          <cell r="I16927" t="str">
            <v>SG1_SRC_DVDD09</v>
          </cell>
        </row>
        <row r="16928">
          <cell r="H16928" t="str">
            <v>1CG25.2</v>
          </cell>
          <cell r="I16928" t="str">
            <v>DGND</v>
          </cell>
        </row>
        <row r="16929">
          <cell r="H16929" t="str">
            <v>1CG26.1</v>
          </cell>
          <cell r="I16929" t="str">
            <v>SG1_AVDD09</v>
          </cell>
        </row>
        <row r="16930">
          <cell r="H16930" t="str">
            <v>1CG26.2</v>
          </cell>
          <cell r="I16930" t="str">
            <v>DGND</v>
          </cell>
        </row>
        <row r="16931">
          <cell r="H16931" t="str">
            <v>1CG27.1</v>
          </cell>
          <cell r="I16931" t="str">
            <v>SG1_AVDD09</v>
          </cell>
        </row>
        <row r="16932">
          <cell r="H16932" t="str">
            <v>1CG27.2</v>
          </cell>
          <cell r="I16932" t="str">
            <v>DGND</v>
          </cell>
        </row>
        <row r="16933">
          <cell r="H16933" t="str">
            <v>1CG28.1</v>
          </cell>
          <cell r="I16933" t="str">
            <v>SG1_AVDD09</v>
          </cell>
        </row>
        <row r="16934">
          <cell r="H16934" t="str">
            <v>1CG28.2</v>
          </cell>
          <cell r="I16934" t="str">
            <v>DGND</v>
          </cell>
        </row>
        <row r="16935">
          <cell r="H16935" t="str">
            <v>1CG29.1</v>
          </cell>
          <cell r="I16935" t="str">
            <v>SG1_AVDD09</v>
          </cell>
        </row>
        <row r="16936">
          <cell r="H16936" t="str">
            <v>1CG29.2</v>
          </cell>
          <cell r="I16936" t="str">
            <v>DGND</v>
          </cell>
        </row>
        <row r="16937">
          <cell r="H16937" t="str">
            <v>1CG30.1</v>
          </cell>
          <cell r="I16937" t="str">
            <v>SG1_AVDD09</v>
          </cell>
        </row>
        <row r="16938">
          <cell r="H16938" t="str">
            <v>1CG30.2</v>
          </cell>
          <cell r="I16938" t="str">
            <v>DGND</v>
          </cell>
        </row>
        <row r="16939">
          <cell r="H16939" t="str">
            <v>1CG31.1</v>
          </cell>
          <cell r="I16939" t="str">
            <v>SG1_AVDD09</v>
          </cell>
        </row>
        <row r="16940">
          <cell r="H16940" t="str">
            <v>1CG31.2</v>
          </cell>
          <cell r="I16940" t="str">
            <v>DGND</v>
          </cell>
        </row>
        <row r="16941">
          <cell r="H16941" t="str">
            <v>1CG32.1</v>
          </cell>
          <cell r="I16941" t="str">
            <v>SG1_AVDD09</v>
          </cell>
        </row>
        <row r="16942">
          <cell r="H16942" t="str">
            <v>1CG32.2</v>
          </cell>
          <cell r="I16942" t="str">
            <v>DGND</v>
          </cell>
        </row>
        <row r="16943">
          <cell r="H16943" t="str">
            <v>1CG33.1</v>
          </cell>
          <cell r="I16943" t="str">
            <v>SG1_AVDD09</v>
          </cell>
        </row>
        <row r="16944">
          <cell r="H16944" t="str">
            <v>1CG33.2</v>
          </cell>
          <cell r="I16944" t="str">
            <v>DGND</v>
          </cell>
        </row>
        <row r="16945">
          <cell r="H16945" t="str">
            <v>1CG34.1</v>
          </cell>
          <cell r="I16945" t="str">
            <v>SG1_AVDD09</v>
          </cell>
        </row>
        <row r="16946">
          <cell r="H16946" t="str">
            <v>1CG34.2</v>
          </cell>
          <cell r="I16946" t="str">
            <v>DGND</v>
          </cell>
        </row>
        <row r="16947">
          <cell r="H16947" t="str">
            <v>1CG35.1</v>
          </cell>
          <cell r="I16947" t="str">
            <v>SG1_AVDD09</v>
          </cell>
        </row>
        <row r="16948">
          <cell r="H16948" t="str">
            <v>1CG35.2</v>
          </cell>
          <cell r="I16948" t="str">
            <v>DGND</v>
          </cell>
        </row>
        <row r="16949">
          <cell r="H16949" t="str">
            <v>1CG36.1</v>
          </cell>
          <cell r="I16949" t="str">
            <v>SG1_AVDD09</v>
          </cell>
        </row>
        <row r="16950">
          <cell r="H16950" t="str">
            <v>1CG36.2</v>
          </cell>
          <cell r="I16950" t="str">
            <v>DGND</v>
          </cell>
        </row>
        <row r="16951">
          <cell r="H16951" t="str">
            <v>1CG37.1</v>
          </cell>
          <cell r="I16951" t="str">
            <v>SG1_AVDD09</v>
          </cell>
        </row>
        <row r="16952">
          <cell r="H16952" t="str">
            <v>1CG37.2</v>
          </cell>
          <cell r="I16952" t="str">
            <v>DGND</v>
          </cell>
        </row>
        <row r="16953">
          <cell r="H16953" t="str">
            <v>1CG38.1</v>
          </cell>
          <cell r="I16953" t="str">
            <v>SG1_AVDD09</v>
          </cell>
        </row>
        <row r="16954">
          <cell r="H16954" t="str">
            <v>1CG38.2</v>
          </cell>
          <cell r="I16954" t="str">
            <v>DGND</v>
          </cell>
        </row>
        <row r="16955">
          <cell r="H16955" t="str">
            <v>1CG39.1</v>
          </cell>
          <cell r="I16955" t="str">
            <v>SG1_AVDD09</v>
          </cell>
        </row>
        <row r="16956">
          <cell r="H16956" t="str">
            <v>1CG39.2</v>
          </cell>
          <cell r="I16956" t="str">
            <v>DGND</v>
          </cell>
        </row>
        <row r="16957">
          <cell r="H16957" t="str">
            <v>1CG40.1</v>
          </cell>
          <cell r="I16957" t="str">
            <v>SG1_AVDD09</v>
          </cell>
        </row>
        <row r="16958">
          <cell r="H16958" t="str">
            <v>1CG40.2</v>
          </cell>
          <cell r="I16958" t="str">
            <v>DGND</v>
          </cell>
        </row>
        <row r="16959">
          <cell r="H16959" t="str">
            <v>1CG41.1</v>
          </cell>
          <cell r="I16959" t="str">
            <v>SG1_AVDD09</v>
          </cell>
        </row>
        <row r="16960">
          <cell r="H16960" t="str">
            <v>1CG41.2</v>
          </cell>
          <cell r="I16960" t="str">
            <v>DGND</v>
          </cell>
        </row>
        <row r="16961">
          <cell r="H16961" t="str">
            <v>1CG42.1</v>
          </cell>
          <cell r="I16961" t="str">
            <v>SG1_AVDD09</v>
          </cell>
        </row>
        <row r="16962">
          <cell r="H16962" t="str">
            <v>1CG42.2</v>
          </cell>
          <cell r="I16962" t="str">
            <v>DGND</v>
          </cell>
        </row>
        <row r="16963">
          <cell r="H16963" t="str">
            <v>1CG43.1</v>
          </cell>
          <cell r="I16963" t="str">
            <v>SG1_AVDD09</v>
          </cell>
        </row>
        <row r="16964">
          <cell r="H16964" t="str">
            <v>1CG43.2</v>
          </cell>
          <cell r="I16964" t="str">
            <v>DGND</v>
          </cell>
        </row>
        <row r="16965">
          <cell r="H16965" t="str">
            <v>1CG44.1</v>
          </cell>
          <cell r="I16965" t="str">
            <v>SG1_AVDD09</v>
          </cell>
        </row>
        <row r="16966">
          <cell r="H16966" t="str">
            <v>1CG44.2</v>
          </cell>
          <cell r="I16966" t="str">
            <v>DGND</v>
          </cell>
        </row>
        <row r="16967">
          <cell r="H16967" t="str">
            <v>1CG45.1</v>
          </cell>
          <cell r="I16967" t="str">
            <v>SG1_SRC_DVDD09</v>
          </cell>
        </row>
        <row r="16968">
          <cell r="H16968" t="str">
            <v>1CG45.2</v>
          </cell>
          <cell r="I16968" t="str">
            <v>DGND</v>
          </cell>
        </row>
        <row r="16969">
          <cell r="H16969" t="str">
            <v>1CG46.1</v>
          </cell>
          <cell r="I16969" t="str">
            <v>SG1_SRC_DVDD09</v>
          </cell>
        </row>
        <row r="16970">
          <cell r="H16970" t="str">
            <v>1CG46.2</v>
          </cell>
          <cell r="I16970" t="str">
            <v>DGND</v>
          </cell>
        </row>
        <row r="16971">
          <cell r="H16971" t="str">
            <v>1CG47.1</v>
          </cell>
          <cell r="I16971" t="str">
            <v>SG1_SRC_DVDD09</v>
          </cell>
        </row>
        <row r="16972">
          <cell r="H16972" t="str">
            <v>1CG47.2</v>
          </cell>
          <cell r="I16972" t="str">
            <v>DGND</v>
          </cell>
        </row>
        <row r="16973">
          <cell r="H16973" t="str">
            <v>1CG48.1</v>
          </cell>
          <cell r="I16973" t="str">
            <v>SG1_SRC_DVDD09</v>
          </cell>
        </row>
        <row r="16974">
          <cell r="H16974" t="str">
            <v>1CG48.2</v>
          </cell>
          <cell r="I16974" t="str">
            <v>DGND</v>
          </cell>
        </row>
        <row r="16975">
          <cell r="H16975" t="str">
            <v>1CG49.1</v>
          </cell>
          <cell r="I16975" t="str">
            <v>SG1_SRC_DVDD09</v>
          </cell>
        </row>
        <row r="16976">
          <cell r="H16976" t="str">
            <v>1CG49.2</v>
          </cell>
          <cell r="I16976" t="str">
            <v>DGND</v>
          </cell>
        </row>
        <row r="16977">
          <cell r="H16977" t="str">
            <v>1CG50.1</v>
          </cell>
          <cell r="I16977" t="str">
            <v>SG1_SRC_DVDD09</v>
          </cell>
        </row>
        <row r="16978">
          <cell r="H16978" t="str">
            <v>1CG50.2</v>
          </cell>
          <cell r="I16978" t="str">
            <v>DGND</v>
          </cell>
        </row>
        <row r="16979">
          <cell r="H16979" t="str">
            <v>1CG109.1</v>
          </cell>
          <cell r="I16979" t="str">
            <v>SG1_SRC_DVDD09</v>
          </cell>
        </row>
        <row r="16980">
          <cell r="H16980" t="str">
            <v>1CG109.2</v>
          </cell>
          <cell r="I16980" t="str">
            <v>DGND</v>
          </cell>
        </row>
        <row r="16981">
          <cell r="H16981" t="str">
            <v>1CG110.1</v>
          </cell>
          <cell r="I16981" t="str">
            <v>SG1_SRC_DVDD09</v>
          </cell>
        </row>
        <row r="16982">
          <cell r="H16982" t="str">
            <v>1CG110.2</v>
          </cell>
          <cell r="I16982" t="str">
            <v>DGND</v>
          </cell>
        </row>
        <row r="16983">
          <cell r="H16983" t="str">
            <v>1CG169.1</v>
          </cell>
          <cell r="I16983" t="str">
            <v>SG1_SRC_DVDD09</v>
          </cell>
        </row>
        <row r="16984">
          <cell r="H16984" t="str">
            <v>1CG169.2</v>
          </cell>
          <cell r="I16984" t="str">
            <v>DGND</v>
          </cell>
        </row>
        <row r="16985">
          <cell r="H16985" t="str">
            <v>1CG170.1</v>
          </cell>
          <cell r="I16985" t="str">
            <v>SG1_SRC_DVDD09</v>
          </cell>
        </row>
        <row r="16986">
          <cell r="H16986" t="str">
            <v>1CG170.2</v>
          </cell>
          <cell r="I16986" t="str">
            <v>DGND</v>
          </cell>
        </row>
        <row r="16987">
          <cell r="H16987" t="str">
            <v>1CG171.1</v>
          </cell>
          <cell r="I16987" t="str">
            <v>SG1_SRC_DVDD09</v>
          </cell>
        </row>
        <row r="16988">
          <cell r="H16988" t="str">
            <v>1CG171.2</v>
          </cell>
          <cell r="I16988" t="str">
            <v>DGND</v>
          </cell>
        </row>
        <row r="16989">
          <cell r="H16989" t="str">
            <v>1CG172.1</v>
          </cell>
          <cell r="I16989" t="str">
            <v>SG1_SRC_DVDD09</v>
          </cell>
        </row>
        <row r="16990">
          <cell r="H16990" t="str">
            <v>1CG172.2</v>
          </cell>
          <cell r="I16990" t="str">
            <v>DGND</v>
          </cell>
        </row>
        <row r="16991">
          <cell r="H16991" t="str">
            <v>1CG173.1</v>
          </cell>
          <cell r="I16991" t="str">
            <v>SG1_SRC_DVDD09</v>
          </cell>
        </row>
        <row r="16992">
          <cell r="H16992" t="str">
            <v>1CG173.2</v>
          </cell>
          <cell r="I16992" t="str">
            <v>DGND</v>
          </cell>
        </row>
        <row r="16993">
          <cell r="H16993" t="str">
            <v>1CG174.1</v>
          </cell>
          <cell r="I16993" t="str">
            <v>SG1_SRC_DVDD09</v>
          </cell>
        </row>
        <row r="16994">
          <cell r="H16994" t="str">
            <v>1CG174.2</v>
          </cell>
          <cell r="I16994" t="str">
            <v>DGND</v>
          </cell>
        </row>
        <row r="16995">
          <cell r="H16995" t="str">
            <v>1GOLDEN0.H4</v>
          </cell>
          <cell r="I16995" t="str">
            <v>DGND</v>
          </cell>
        </row>
        <row r="16996">
          <cell r="H16996" t="str">
            <v>1GOLDEN0.E4</v>
          </cell>
          <cell r="I16996" t="str">
            <v>SG1_AVDD09</v>
          </cell>
        </row>
        <row r="16997">
          <cell r="H16997" t="str">
            <v>1GOLDEN0.E5</v>
          </cell>
          <cell r="I16997" t="str">
            <v>SG1_AVDD09</v>
          </cell>
        </row>
        <row r="16998">
          <cell r="H16998" t="str">
            <v>1GOLDEN0.V8</v>
          </cell>
          <cell r="I16998" t="str">
            <v>SG1_AVDD09</v>
          </cell>
        </row>
        <row r="16999">
          <cell r="H16999" t="str">
            <v>1GOLDEN0.V9</v>
          </cell>
          <cell r="I16999" t="str">
            <v>SG1_AVDD09</v>
          </cell>
        </row>
        <row r="17000">
          <cell r="H17000" t="str">
            <v>1GOLDEN0.A8</v>
          </cell>
          <cell r="I17000" t="str">
            <v>SG1_AVDD09</v>
          </cell>
        </row>
        <row r="17001">
          <cell r="H17001" t="str">
            <v>1GOLDEN0.D8</v>
          </cell>
          <cell r="I17001" t="str">
            <v>SG1_AVDD09</v>
          </cell>
        </row>
        <row r="17002">
          <cell r="H17002" t="str">
            <v>1GOLDEN0.D16</v>
          </cell>
          <cell r="I17002" t="str">
            <v>SG1_AVDD09</v>
          </cell>
        </row>
        <row r="17003">
          <cell r="H17003" t="str">
            <v>1GOLDEN0.E16</v>
          </cell>
          <cell r="I17003" t="str">
            <v>SG1_AVDD09</v>
          </cell>
        </row>
        <row r="17004">
          <cell r="H17004" t="str">
            <v>1GOLDEN0.D15</v>
          </cell>
          <cell r="I17004" t="str">
            <v>SG1_AVDD09</v>
          </cell>
        </row>
        <row r="17005">
          <cell r="H17005" t="str">
            <v>1GOLDEN0.E15</v>
          </cell>
          <cell r="I17005" t="str">
            <v>SG1_AVDD09</v>
          </cell>
        </row>
        <row r="17006">
          <cell r="H17006" t="str">
            <v>1GOLDEN0.V4</v>
          </cell>
          <cell r="I17006" t="str">
            <v>SG1_AVDD09</v>
          </cell>
        </row>
        <row r="17007">
          <cell r="H17007" t="str">
            <v>1GOLDEN0.V5</v>
          </cell>
          <cell r="I17007" t="str">
            <v>SG1_AVDD09</v>
          </cell>
        </row>
        <row r="17008">
          <cell r="H17008" t="str">
            <v>1GOLDEN0.T13</v>
          </cell>
          <cell r="I17008" t="str">
            <v>SG1_AVDD09</v>
          </cell>
        </row>
        <row r="17009">
          <cell r="H17009" t="str">
            <v>1GOLDEN0.T14</v>
          </cell>
          <cell r="I17009" t="str">
            <v>SG1_AVDD09</v>
          </cell>
        </row>
        <row r="17010">
          <cell r="H17010" t="str">
            <v>1GOLDEN0.V10</v>
          </cell>
          <cell r="I17010" t="str">
            <v>SG1_AVDD09</v>
          </cell>
        </row>
        <row r="17011">
          <cell r="H17011" t="str">
            <v>1GOLDEN0.V11</v>
          </cell>
          <cell r="I17011" t="str">
            <v>SG1_AVDD09</v>
          </cell>
        </row>
        <row r="17012">
          <cell r="H17012" t="str">
            <v>1GOLDEN0.G8</v>
          </cell>
          <cell r="I17012" t="str">
            <v>SG1_DVDD09</v>
          </cell>
        </row>
        <row r="17013">
          <cell r="H17013" t="str">
            <v>1GOLDEN0.H9</v>
          </cell>
          <cell r="I17013" t="str">
            <v>SG1_DVDD09</v>
          </cell>
        </row>
        <row r="17014">
          <cell r="H17014" t="str">
            <v>1GOLDEN0.J9</v>
          </cell>
          <cell r="I17014" t="str">
            <v>SG1_DVDD09</v>
          </cell>
        </row>
        <row r="17015">
          <cell r="H17015" t="str">
            <v>1GOLDEN0.K9</v>
          </cell>
          <cell r="I17015" t="str">
            <v>SG1_DVDD09</v>
          </cell>
        </row>
        <row r="17016">
          <cell r="H17016" t="str">
            <v>1GOLDEN0.L9</v>
          </cell>
          <cell r="I17016" t="str">
            <v>SG1_DVDD09</v>
          </cell>
        </row>
        <row r="17017">
          <cell r="H17017" t="str">
            <v>1GOLDEN0.M10</v>
          </cell>
          <cell r="I17017" t="str">
            <v>SG1_DVDD09</v>
          </cell>
        </row>
        <row r="17018">
          <cell r="H17018" t="str">
            <v>1GOLDEN0.M11</v>
          </cell>
          <cell r="I17018" t="str">
            <v>SG1_DVDD09</v>
          </cell>
        </row>
        <row r="17019">
          <cell r="H17019" t="str">
            <v>1GOLDEN0.M12</v>
          </cell>
          <cell r="I17019" t="str">
            <v>SG1_DVDD09</v>
          </cell>
        </row>
        <row r="17020">
          <cell r="H17020" t="str">
            <v>1GOLDEN0.N10</v>
          </cell>
          <cell r="I17020" t="str">
            <v>SG1_DVDD09</v>
          </cell>
        </row>
        <row r="17021">
          <cell r="H17021" t="str">
            <v>1GOLDEN0.N11</v>
          </cell>
          <cell r="I17021" t="str">
            <v>SG1_DVDD09</v>
          </cell>
        </row>
        <row r="17022">
          <cell r="H17022" t="str">
            <v>1GOLDEN0.N12</v>
          </cell>
          <cell r="I17022" t="str">
            <v>SG1_DVDD09</v>
          </cell>
        </row>
        <row r="17023">
          <cell r="H17023" t="str">
            <v>1GOLDEN0.GH1</v>
          </cell>
          <cell r="I17023">
            <v>0</v>
          </cell>
        </row>
        <row r="17024">
          <cell r="H17024" t="str">
            <v>1GOLDEN0.GH2</v>
          </cell>
          <cell r="I17024">
            <v>0</v>
          </cell>
        </row>
        <row r="17025">
          <cell r="H17025" t="str">
            <v>1GOLDEN0.GH3</v>
          </cell>
          <cell r="I17025">
            <v>0</v>
          </cell>
        </row>
        <row r="17026">
          <cell r="H17026" t="str">
            <v>1GOLDEN0.GH4</v>
          </cell>
          <cell r="I17026">
            <v>0</v>
          </cell>
        </row>
        <row r="17027">
          <cell r="H17027" t="str">
            <v>1GOLDEN0.A1</v>
          </cell>
          <cell r="I17027" t="str">
            <v>DGND</v>
          </cell>
        </row>
        <row r="17028">
          <cell r="H17028" t="str">
            <v>1GOLDEN0.A9</v>
          </cell>
          <cell r="I17028" t="str">
            <v>DGND</v>
          </cell>
        </row>
        <row r="17029">
          <cell r="H17029" t="str">
            <v>1GOLDEN0.A11</v>
          </cell>
          <cell r="I17029" t="str">
            <v>DGND</v>
          </cell>
        </row>
        <row r="17030">
          <cell r="H17030" t="str">
            <v>1GOLDEN0.A14</v>
          </cell>
          <cell r="I17030" t="str">
            <v>DGND</v>
          </cell>
        </row>
        <row r="17031">
          <cell r="H17031" t="str">
            <v>1GOLDEN0.A19</v>
          </cell>
          <cell r="I17031" t="str">
            <v>DGND</v>
          </cell>
        </row>
        <row r="17032">
          <cell r="H17032" t="str">
            <v>1GOLDEN0.B2</v>
          </cell>
          <cell r="I17032" t="str">
            <v>DGND</v>
          </cell>
        </row>
        <row r="17033">
          <cell r="H17033" t="str">
            <v>1GOLDEN0.B9</v>
          </cell>
          <cell r="I17033" t="str">
            <v>DGND</v>
          </cell>
        </row>
        <row r="17034">
          <cell r="H17034" t="str">
            <v>1GOLDEN0.B10</v>
          </cell>
          <cell r="I17034" t="str">
            <v>DGND</v>
          </cell>
        </row>
        <row r="17035">
          <cell r="H17035" t="str">
            <v>1GOLDEN0.B11</v>
          </cell>
          <cell r="I17035" t="str">
            <v>DGND</v>
          </cell>
        </row>
        <row r="17036">
          <cell r="H17036" t="str">
            <v>1GOLDEN0.B19</v>
          </cell>
          <cell r="I17036" t="str">
            <v>DGND</v>
          </cell>
        </row>
        <row r="17037">
          <cell r="H17037" t="str">
            <v>1GOLDEN0.C18</v>
          </cell>
          <cell r="I17037" t="str">
            <v>DGND</v>
          </cell>
        </row>
        <row r="17038">
          <cell r="H17038" t="str">
            <v>1GOLDEN0.C19</v>
          </cell>
          <cell r="I17038" t="str">
            <v>DGND</v>
          </cell>
        </row>
        <row r="17039">
          <cell r="H17039" t="str">
            <v>1GOLDEN0.D9</v>
          </cell>
          <cell r="I17039" t="str">
            <v>DGND</v>
          </cell>
        </row>
        <row r="17040">
          <cell r="H17040" t="str">
            <v>1GOLDEN0.D10</v>
          </cell>
          <cell r="I17040" t="str">
            <v>DGND</v>
          </cell>
        </row>
        <row r="17041">
          <cell r="H17041" t="str">
            <v>1GOLDEN0.D12</v>
          </cell>
          <cell r="I17041" t="str">
            <v>DGND</v>
          </cell>
        </row>
        <row r="17042">
          <cell r="H17042" t="str">
            <v>1GOLDEN0.D13</v>
          </cell>
          <cell r="I17042" t="str">
            <v>DGND</v>
          </cell>
        </row>
        <row r="17043">
          <cell r="H17043" t="str">
            <v>1GOLDEN0.D14</v>
          </cell>
          <cell r="I17043" t="str">
            <v>DGND</v>
          </cell>
        </row>
        <row r="17044">
          <cell r="H17044" t="str">
            <v>1GOLDEN0.E8</v>
          </cell>
          <cell r="I17044" t="str">
            <v>DGND</v>
          </cell>
        </row>
        <row r="17045">
          <cell r="H17045" t="str">
            <v>1GOLDEN0.E9</v>
          </cell>
          <cell r="I17045" t="str">
            <v>DGND</v>
          </cell>
        </row>
        <row r="17046">
          <cell r="H17046" t="str">
            <v>1GOLDEN0.E10</v>
          </cell>
          <cell r="I17046" t="str">
            <v>DGND</v>
          </cell>
        </row>
        <row r="17047">
          <cell r="H17047" t="str">
            <v>1GOLDEN0.E12</v>
          </cell>
          <cell r="I17047" t="str">
            <v>DGND</v>
          </cell>
        </row>
        <row r="17048">
          <cell r="H17048" t="str">
            <v>1GOLDEN0.E13</v>
          </cell>
          <cell r="I17048" t="str">
            <v>DGND</v>
          </cell>
        </row>
        <row r="17049">
          <cell r="H17049" t="str">
            <v>1GOLDEN0.E14</v>
          </cell>
          <cell r="I17049" t="str">
            <v>DGND</v>
          </cell>
        </row>
        <row r="17050">
          <cell r="H17050" t="str">
            <v>1GOLDEN0.G9</v>
          </cell>
          <cell r="I17050" t="str">
            <v>DGND</v>
          </cell>
        </row>
        <row r="17051">
          <cell r="H17051" t="str">
            <v>1GOLDEN0.G10</v>
          </cell>
          <cell r="I17051" t="str">
            <v>DGND</v>
          </cell>
        </row>
        <row r="17052">
          <cell r="H17052" t="str">
            <v>1GOLDEN0.G11</v>
          </cell>
          <cell r="I17052" t="str">
            <v>DGND</v>
          </cell>
        </row>
        <row r="17053">
          <cell r="H17053" t="str">
            <v>1GOLDEN0.G12</v>
          </cell>
          <cell r="I17053" t="str">
            <v>DGND</v>
          </cell>
        </row>
        <row r="17054">
          <cell r="H17054" t="str">
            <v>1GOLDEN0.G13</v>
          </cell>
          <cell r="I17054" t="str">
            <v>DGND</v>
          </cell>
        </row>
        <row r="17055">
          <cell r="H17055" t="str">
            <v>1GOLDEN0.H10</v>
          </cell>
          <cell r="I17055" t="str">
            <v>DGND</v>
          </cell>
        </row>
        <row r="17056">
          <cell r="H17056" t="str">
            <v>1GOLDEN0.H11</v>
          </cell>
          <cell r="I17056" t="str">
            <v>DGND</v>
          </cell>
        </row>
        <row r="17057">
          <cell r="H17057" t="str">
            <v>1GOLDEN0.J10</v>
          </cell>
          <cell r="I17057" t="str">
            <v>DGND</v>
          </cell>
        </row>
        <row r="17058">
          <cell r="H17058" t="str">
            <v>1GOLDEN0.J11</v>
          </cell>
          <cell r="I17058" t="str">
            <v>DGND</v>
          </cell>
        </row>
        <row r="17059">
          <cell r="H17059" t="str">
            <v>1GOLDEN0.K10</v>
          </cell>
          <cell r="I17059" t="str">
            <v>DGND</v>
          </cell>
        </row>
        <row r="17060">
          <cell r="H17060" t="str">
            <v>1GOLDEN0.K11</v>
          </cell>
          <cell r="I17060" t="str">
            <v>DGND</v>
          </cell>
        </row>
        <row r="17061">
          <cell r="H17061" t="str">
            <v>1GOLDEN0.L10</v>
          </cell>
          <cell r="I17061" t="str">
            <v>DGND</v>
          </cell>
        </row>
        <row r="17062">
          <cell r="H17062" t="str">
            <v>1GOLDEN0.L11</v>
          </cell>
          <cell r="I17062" t="str">
            <v>DGND</v>
          </cell>
        </row>
        <row r="17063">
          <cell r="H17063" t="str">
            <v>1GOLDEN0.R10</v>
          </cell>
          <cell r="I17063" t="str">
            <v>DGND</v>
          </cell>
        </row>
        <row r="17064">
          <cell r="H17064" t="str">
            <v>1GOLDEN0.R11</v>
          </cell>
          <cell r="I17064" t="str">
            <v>DGND</v>
          </cell>
        </row>
        <row r="17065">
          <cell r="H17065" t="str">
            <v>1GOLDEN0.R12</v>
          </cell>
          <cell r="I17065" t="str">
            <v>DGND</v>
          </cell>
        </row>
        <row r="17066">
          <cell r="H17066" t="str">
            <v>1GOLDEN0.R13</v>
          </cell>
          <cell r="I17066" t="str">
            <v>DGND</v>
          </cell>
        </row>
        <row r="17067">
          <cell r="H17067" t="str">
            <v>1GOLDEN0.R14</v>
          </cell>
          <cell r="I17067" t="str">
            <v>DGND</v>
          </cell>
        </row>
        <row r="17068">
          <cell r="H17068" t="str">
            <v>1GOLDEN0.W1</v>
          </cell>
          <cell r="I17068" t="str">
            <v>DGND</v>
          </cell>
        </row>
        <row r="17069">
          <cell r="H17069" t="str">
            <v>1GOLDEN0.W19</v>
          </cell>
          <cell r="I17069" t="str">
            <v>DGND</v>
          </cell>
        </row>
        <row r="17070">
          <cell r="H17070" t="str">
            <v>1GOLDEN0.T7</v>
          </cell>
          <cell r="I17070" t="str">
            <v>DGND</v>
          </cell>
        </row>
        <row r="17071">
          <cell r="H17071" t="str">
            <v>1GOLDEN0.T8</v>
          </cell>
          <cell r="I17071" t="str">
            <v>DGND</v>
          </cell>
        </row>
        <row r="17072">
          <cell r="H17072" t="str">
            <v>1GOLDEN0.T11</v>
          </cell>
          <cell r="I17072" t="str">
            <v>DGND</v>
          </cell>
        </row>
        <row r="17073">
          <cell r="H17073" t="str">
            <v>1GOLDEN0.T12</v>
          </cell>
          <cell r="I17073" t="str">
            <v>DGND</v>
          </cell>
        </row>
        <row r="17074">
          <cell r="H17074" t="str">
            <v>1GOLDEN0.W2</v>
          </cell>
          <cell r="I17074" t="str">
            <v>DGND</v>
          </cell>
        </row>
        <row r="17075">
          <cell r="H17075" t="str">
            <v>1GOLDEN0.W7</v>
          </cell>
          <cell r="I17075" t="str">
            <v>DGND</v>
          </cell>
        </row>
        <row r="17076">
          <cell r="H17076" t="str">
            <v>1GOLDEN0.W12</v>
          </cell>
          <cell r="I17076" t="str">
            <v>DGND</v>
          </cell>
        </row>
        <row r="17077">
          <cell r="H17077" t="str">
            <v>1GOLDEN0.W17</v>
          </cell>
          <cell r="I17077" t="str">
            <v>DGND</v>
          </cell>
        </row>
        <row r="17078">
          <cell r="H17078" t="str">
            <v>1GOLDEN0.NUT1</v>
          </cell>
          <cell r="I17078">
            <v>0</v>
          </cell>
        </row>
        <row r="17079">
          <cell r="H17079" t="str">
            <v>1GOLDEN0.NUT2</v>
          </cell>
          <cell r="I17079">
            <v>0</v>
          </cell>
        </row>
        <row r="17080">
          <cell r="H17080" t="str">
            <v>1GOLDEN0.NUT3</v>
          </cell>
          <cell r="I17080">
            <v>0</v>
          </cell>
        </row>
        <row r="17081">
          <cell r="H17081" t="str">
            <v>1GOLDEN0.NUT4</v>
          </cell>
          <cell r="I17081">
            <v>0</v>
          </cell>
        </row>
        <row r="17082">
          <cell r="H17082" t="str">
            <v>SG1_AVDD09.1</v>
          </cell>
          <cell r="I17082" t="str">
            <v>SG1_AVDD09</v>
          </cell>
        </row>
        <row r="17083">
          <cell r="H17083" t="str">
            <v>SG1_DGND1.1</v>
          </cell>
          <cell r="I17083" t="str">
            <v>DGND</v>
          </cell>
        </row>
        <row r="17084">
          <cell r="H17084" t="str">
            <v>SG1_DGND2.1</v>
          </cell>
          <cell r="I17084" t="str">
            <v>DGND</v>
          </cell>
        </row>
        <row r="17085">
          <cell r="H17085" t="str">
            <v>SG1_DGND3.1</v>
          </cell>
          <cell r="I17085" t="str">
            <v>DGND</v>
          </cell>
        </row>
        <row r="17086">
          <cell r="H17086" t="str">
            <v>SG1_DGND4.1</v>
          </cell>
          <cell r="I17086" t="str">
            <v>DGND</v>
          </cell>
        </row>
        <row r="17087">
          <cell r="H17087" t="str">
            <v>SG1_DVDD09.1</v>
          </cell>
          <cell r="I17087" t="str">
            <v>SG1_DVDD09</v>
          </cell>
        </row>
        <row r="17088">
          <cell r="H17088" t="str">
            <v>1BDG5.1</v>
          </cell>
          <cell r="I17088" t="str">
            <v>SG1_AVDD33_MOSFET</v>
          </cell>
        </row>
        <row r="17089">
          <cell r="H17089" t="str">
            <v>1BDG5.2</v>
          </cell>
          <cell r="I17089" t="str">
            <v>SG1_SRC_DVDD33</v>
          </cell>
        </row>
        <row r="17090">
          <cell r="H17090" t="str">
            <v>1CG51.1</v>
          </cell>
          <cell r="I17090" t="str">
            <v>SG1_AVDD33</v>
          </cell>
        </row>
        <row r="17091">
          <cell r="H17091" t="str">
            <v>1CG51.2</v>
          </cell>
          <cell r="I17091" t="str">
            <v>DGND</v>
          </cell>
        </row>
        <row r="17092">
          <cell r="H17092" t="str">
            <v>1CG52.1</v>
          </cell>
          <cell r="I17092" t="str">
            <v>SG1_AVDD33</v>
          </cell>
        </row>
        <row r="17093">
          <cell r="H17093" t="str">
            <v>1CG52.2</v>
          </cell>
          <cell r="I17093" t="str">
            <v>DGND</v>
          </cell>
        </row>
        <row r="17094">
          <cell r="H17094" t="str">
            <v>1CG53.1</v>
          </cell>
          <cell r="I17094" t="str">
            <v>SG1_AVDD33</v>
          </cell>
        </row>
        <row r="17095">
          <cell r="H17095" t="str">
            <v>1CG53.2</v>
          </cell>
          <cell r="I17095" t="str">
            <v>DGND</v>
          </cell>
        </row>
        <row r="17096">
          <cell r="H17096" t="str">
            <v>1CG54.1</v>
          </cell>
          <cell r="I17096" t="str">
            <v>SG1_AVDD33</v>
          </cell>
        </row>
        <row r="17097">
          <cell r="H17097" t="str">
            <v>1CG54.2</v>
          </cell>
          <cell r="I17097" t="str">
            <v>DGND</v>
          </cell>
        </row>
        <row r="17098">
          <cell r="H17098" t="str">
            <v>1CG55.1</v>
          </cell>
          <cell r="I17098" t="str">
            <v>SG1_AVDD33</v>
          </cell>
        </row>
        <row r="17099">
          <cell r="H17099" t="str">
            <v>1CG55.2</v>
          </cell>
          <cell r="I17099" t="str">
            <v>DGND</v>
          </cell>
        </row>
        <row r="17100">
          <cell r="H17100" t="str">
            <v>1CG56.1</v>
          </cell>
          <cell r="I17100" t="str">
            <v>SG1_AVDD33</v>
          </cell>
        </row>
        <row r="17101">
          <cell r="H17101" t="str">
            <v>1CG56.2</v>
          </cell>
          <cell r="I17101" t="str">
            <v>DGND</v>
          </cell>
        </row>
        <row r="17102">
          <cell r="H17102" t="str">
            <v>1CG57.1</v>
          </cell>
          <cell r="I17102" t="str">
            <v>SG1_AVDD33</v>
          </cell>
        </row>
        <row r="17103">
          <cell r="H17103" t="str">
            <v>1CG57.2</v>
          </cell>
          <cell r="I17103" t="str">
            <v>DGND</v>
          </cell>
        </row>
        <row r="17104">
          <cell r="H17104" t="str">
            <v>1CG58.1</v>
          </cell>
          <cell r="I17104" t="str">
            <v>SG1_AVDD33</v>
          </cell>
        </row>
        <row r="17105">
          <cell r="H17105" t="str">
            <v>1CG58.2</v>
          </cell>
          <cell r="I17105" t="str">
            <v>DGND</v>
          </cell>
        </row>
        <row r="17106">
          <cell r="H17106" t="str">
            <v>1CG59.1</v>
          </cell>
          <cell r="I17106" t="str">
            <v>SG1_AVDD33</v>
          </cell>
        </row>
        <row r="17107">
          <cell r="H17107" t="str">
            <v>1CG59.2</v>
          </cell>
          <cell r="I17107" t="str">
            <v>DGND</v>
          </cell>
        </row>
        <row r="17108">
          <cell r="H17108" t="str">
            <v>1CG60.1</v>
          </cell>
          <cell r="I17108" t="str">
            <v>SG1_AVDD33</v>
          </cell>
        </row>
        <row r="17109">
          <cell r="H17109" t="str">
            <v>1CG60.2</v>
          </cell>
          <cell r="I17109" t="str">
            <v>DGND</v>
          </cell>
        </row>
        <row r="17110">
          <cell r="H17110" t="str">
            <v>1CG61.1</v>
          </cell>
          <cell r="I17110" t="str">
            <v>SG1_AVDD33</v>
          </cell>
        </row>
        <row r="17111">
          <cell r="H17111" t="str">
            <v>1CG61.2</v>
          </cell>
          <cell r="I17111" t="str">
            <v>DGND</v>
          </cell>
        </row>
        <row r="17112">
          <cell r="H17112" t="str">
            <v>1CG62.1</v>
          </cell>
          <cell r="I17112" t="str">
            <v>SG1_AVDD33</v>
          </cell>
        </row>
        <row r="17113">
          <cell r="H17113" t="str">
            <v>1CG62.2</v>
          </cell>
          <cell r="I17113" t="str">
            <v>DGND</v>
          </cell>
        </row>
        <row r="17114">
          <cell r="H17114" t="str">
            <v>1CG63.1</v>
          </cell>
          <cell r="I17114" t="str">
            <v>SG1_AVDD33</v>
          </cell>
        </row>
        <row r="17115">
          <cell r="H17115" t="str">
            <v>1CG63.2</v>
          </cell>
          <cell r="I17115" t="str">
            <v>DGND</v>
          </cell>
        </row>
        <row r="17116">
          <cell r="H17116" t="str">
            <v>1CG64.1</v>
          </cell>
          <cell r="I17116" t="str">
            <v>SG1_AVDD33</v>
          </cell>
        </row>
        <row r="17117">
          <cell r="H17117" t="str">
            <v>1CG64.2</v>
          </cell>
          <cell r="I17117" t="str">
            <v>DGND</v>
          </cell>
        </row>
        <row r="17118">
          <cell r="H17118" t="str">
            <v>1CG65.1</v>
          </cell>
          <cell r="I17118" t="str">
            <v>SG1_AVDD33</v>
          </cell>
        </row>
        <row r="17119">
          <cell r="H17119" t="str">
            <v>1CG65.2</v>
          </cell>
          <cell r="I17119" t="str">
            <v>DGND</v>
          </cell>
        </row>
        <row r="17120">
          <cell r="H17120" t="str">
            <v>1CG66.1</v>
          </cell>
          <cell r="I17120" t="str">
            <v>SG1_AVDD33</v>
          </cell>
        </row>
        <row r="17121">
          <cell r="H17121" t="str">
            <v>1CG66.2</v>
          </cell>
          <cell r="I17121" t="str">
            <v>DGND</v>
          </cell>
        </row>
        <row r="17122">
          <cell r="H17122" t="str">
            <v>1CG67.1</v>
          </cell>
          <cell r="I17122" t="str">
            <v>SG1_AVDD33</v>
          </cell>
        </row>
        <row r="17123">
          <cell r="H17123" t="str">
            <v>1CG67.2</v>
          </cell>
          <cell r="I17123" t="str">
            <v>DGND</v>
          </cell>
        </row>
        <row r="17124">
          <cell r="H17124" t="str">
            <v>1CG68.1</v>
          </cell>
          <cell r="I17124" t="str">
            <v>SG1_AVDD33</v>
          </cell>
        </row>
        <row r="17125">
          <cell r="H17125" t="str">
            <v>1CG68.2</v>
          </cell>
          <cell r="I17125" t="str">
            <v>DGND</v>
          </cell>
        </row>
        <row r="17126">
          <cell r="H17126" t="str">
            <v>1CG69.1</v>
          </cell>
          <cell r="I17126" t="str">
            <v>SG1_AVDD33</v>
          </cell>
        </row>
        <row r="17127">
          <cell r="H17127" t="str">
            <v>1CG69.2</v>
          </cell>
          <cell r="I17127" t="str">
            <v>DGND</v>
          </cell>
        </row>
        <row r="17128">
          <cell r="H17128" t="str">
            <v>1CG70.1</v>
          </cell>
          <cell r="I17128" t="str">
            <v>SG1_AVDD33</v>
          </cell>
        </row>
        <row r="17129">
          <cell r="H17129" t="str">
            <v>1CG70.2</v>
          </cell>
          <cell r="I17129" t="str">
            <v>DGND</v>
          </cell>
        </row>
        <row r="17130">
          <cell r="H17130" t="str">
            <v>1CG71.1</v>
          </cell>
          <cell r="I17130" t="str">
            <v>SG1_AVDD33</v>
          </cell>
        </row>
        <row r="17131">
          <cell r="H17131" t="str">
            <v>1CG71.2</v>
          </cell>
          <cell r="I17131" t="str">
            <v>DGND</v>
          </cell>
        </row>
        <row r="17132">
          <cell r="H17132" t="str">
            <v>1CG72.1</v>
          </cell>
          <cell r="I17132" t="str">
            <v>SG1_AVDD33</v>
          </cell>
        </row>
        <row r="17133">
          <cell r="H17133" t="str">
            <v>1CG72.2</v>
          </cell>
          <cell r="I17133" t="str">
            <v>DGND</v>
          </cell>
        </row>
        <row r="17134">
          <cell r="H17134" t="str">
            <v>1CG73.1</v>
          </cell>
          <cell r="I17134" t="str">
            <v>SG1_AVDD33</v>
          </cell>
        </row>
        <row r="17135">
          <cell r="H17135" t="str">
            <v>1CG73.2</v>
          </cell>
          <cell r="I17135" t="str">
            <v>DGND</v>
          </cell>
        </row>
        <row r="17136">
          <cell r="H17136" t="str">
            <v>1CG74.1</v>
          </cell>
          <cell r="I17136" t="str">
            <v>SG1_SRC_DVDD33</v>
          </cell>
        </row>
        <row r="17137">
          <cell r="H17137" t="str">
            <v>1CG74.2</v>
          </cell>
          <cell r="I17137" t="str">
            <v>DGND</v>
          </cell>
        </row>
        <row r="17138">
          <cell r="H17138" t="str">
            <v>1CG75.1</v>
          </cell>
          <cell r="I17138" t="str">
            <v>SG1_SRC_DVDD33</v>
          </cell>
        </row>
        <row r="17139">
          <cell r="H17139" t="str">
            <v>1CG75.2</v>
          </cell>
          <cell r="I17139" t="str">
            <v>DGND</v>
          </cell>
        </row>
        <row r="17140">
          <cell r="H17140" t="str">
            <v>1CG76.1</v>
          </cell>
          <cell r="I17140" t="str">
            <v>SG1_SRC_DVDD33</v>
          </cell>
        </row>
        <row r="17141">
          <cell r="H17141" t="str">
            <v>1CG76.2</v>
          </cell>
          <cell r="I17141" t="str">
            <v>DGND</v>
          </cell>
        </row>
        <row r="17142">
          <cell r="H17142" t="str">
            <v>1CG77.1</v>
          </cell>
          <cell r="I17142" t="str">
            <v>SG1_SRC_DVDD33</v>
          </cell>
        </row>
        <row r="17143">
          <cell r="H17143" t="str">
            <v>1CG77.2</v>
          </cell>
          <cell r="I17143" t="str">
            <v>DGND</v>
          </cell>
        </row>
        <row r="17144">
          <cell r="H17144" t="str">
            <v>1CG78.1</v>
          </cell>
          <cell r="I17144" t="str">
            <v>SG1_SRC_DVDD33</v>
          </cell>
        </row>
        <row r="17145">
          <cell r="H17145" t="str">
            <v>1CG78.2</v>
          </cell>
          <cell r="I17145" t="str">
            <v>DGND</v>
          </cell>
        </row>
        <row r="17146">
          <cell r="H17146" t="str">
            <v>1CG79.1</v>
          </cell>
          <cell r="I17146" t="str">
            <v>SG1_SRC_DVDD33</v>
          </cell>
        </row>
        <row r="17147">
          <cell r="H17147" t="str">
            <v>1CG79.2</v>
          </cell>
          <cell r="I17147" t="str">
            <v>DGND</v>
          </cell>
        </row>
        <row r="17148">
          <cell r="H17148" t="str">
            <v>1CG83.1</v>
          </cell>
          <cell r="I17148" t="str">
            <v>SG1_DVDD33</v>
          </cell>
        </row>
        <row r="17149">
          <cell r="H17149" t="str">
            <v>1CG83.2</v>
          </cell>
          <cell r="I17149" t="str">
            <v>DGND</v>
          </cell>
        </row>
        <row r="17150">
          <cell r="H17150" t="str">
            <v>1CG84.1</v>
          </cell>
          <cell r="I17150" t="str">
            <v>SG1_DVDD33</v>
          </cell>
        </row>
        <row r="17151">
          <cell r="H17151" t="str">
            <v>1CG84.2</v>
          </cell>
          <cell r="I17151" t="str">
            <v>DGND</v>
          </cell>
        </row>
        <row r="17152">
          <cell r="H17152" t="str">
            <v>1CG85.1</v>
          </cell>
          <cell r="I17152" t="str">
            <v>SG1_DVDD33</v>
          </cell>
        </row>
        <row r="17153">
          <cell r="H17153" t="str">
            <v>1CG85.2</v>
          </cell>
          <cell r="I17153" t="str">
            <v>DGND</v>
          </cell>
        </row>
        <row r="17154">
          <cell r="H17154" t="str">
            <v>1CG89.1</v>
          </cell>
          <cell r="I17154" t="str">
            <v>SG1_DVDD33</v>
          </cell>
        </row>
        <row r="17155">
          <cell r="H17155" t="str">
            <v>1CG89.2</v>
          </cell>
          <cell r="I17155" t="str">
            <v>DGND</v>
          </cell>
        </row>
        <row r="17156">
          <cell r="H17156" t="str">
            <v>1CG91.1</v>
          </cell>
          <cell r="I17156" t="str">
            <v>SG1_DVDD33</v>
          </cell>
        </row>
        <row r="17157">
          <cell r="H17157" t="str">
            <v>1CG91.2</v>
          </cell>
          <cell r="I17157" t="str">
            <v>DGND</v>
          </cell>
        </row>
        <row r="17158">
          <cell r="H17158" t="str">
            <v>1CG92.1</v>
          </cell>
          <cell r="I17158" t="str">
            <v>SG1_DVDD33</v>
          </cell>
        </row>
        <row r="17159">
          <cell r="H17159" t="str">
            <v>1CG92.2</v>
          </cell>
          <cell r="I17159" t="str">
            <v>DGND</v>
          </cell>
        </row>
        <row r="17160">
          <cell r="H17160" t="str">
            <v>1CG93.1</v>
          </cell>
          <cell r="I17160" t="str">
            <v>SG1_SRC_DVDD33</v>
          </cell>
        </row>
        <row r="17161">
          <cell r="H17161" t="str">
            <v>1CG93.2</v>
          </cell>
          <cell r="I17161" t="str">
            <v>DGND</v>
          </cell>
        </row>
        <row r="17162">
          <cell r="H17162" t="str">
            <v>1CG94.1</v>
          </cell>
          <cell r="I17162" t="str">
            <v>SG1_SRC_DVDD33</v>
          </cell>
        </row>
        <row r="17163">
          <cell r="H17163" t="str">
            <v>1CG94.2</v>
          </cell>
          <cell r="I17163" t="str">
            <v>DGND</v>
          </cell>
        </row>
        <row r="17164">
          <cell r="H17164" t="str">
            <v>1CG95.1</v>
          </cell>
          <cell r="I17164" t="str">
            <v>SG1_SRC_DVDD33</v>
          </cell>
        </row>
        <row r="17165">
          <cell r="H17165" t="str">
            <v>1CG95.2</v>
          </cell>
          <cell r="I17165" t="str">
            <v>DGND</v>
          </cell>
        </row>
        <row r="17166">
          <cell r="H17166" t="str">
            <v>1CG97.1</v>
          </cell>
          <cell r="I17166" t="str">
            <v>SG1_SRC_DVDD33</v>
          </cell>
        </row>
        <row r="17167">
          <cell r="H17167" t="str">
            <v>1CG97.2</v>
          </cell>
          <cell r="I17167" t="str">
            <v>DGND</v>
          </cell>
        </row>
        <row r="17168">
          <cell r="H17168" t="str">
            <v>1CG111.1</v>
          </cell>
          <cell r="I17168" t="str">
            <v>SG1_SRC_DVDD33</v>
          </cell>
        </row>
        <row r="17169">
          <cell r="H17169" t="str">
            <v>1CG111.2</v>
          </cell>
          <cell r="I17169" t="str">
            <v>DGND</v>
          </cell>
        </row>
        <row r="17170">
          <cell r="H17170" t="str">
            <v>1CG112.1</v>
          </cell>
          <cell r="I17170" t="str">
            <v>SG1_SRC_DVDD33</v>
          </cell>
        </row>
        <row r="17171">
          <cell r="H17171" t="str">
            <v>1CG112.2</v>
          </cell>
          <cell r="I17171" t="str">
            <v>DGND</v>
          </cell>
        </row>
        <row r="17172">
          <cell r="H17172" t="str">
            <v>1CG113.1</v>
          </cell>
          <cell r="I17172" t="str">
            <v>SG1_SRC_DVDD33</v>
          </cell>
        </row>
        <row r="17173">
          <cell r="H17173" t="str">
            <v>1CG113.2</v>
          </cell>
          <cell r="I17173" t="str">
            <v>DGND</v>
          </cell>
        </row>
        <row r="17174">
          <cell r="H17174" t="str">
            <v>1CG114.1</v>
          </cell>
          <cell r="I17174" t="str">
            <v>SG1_AVDD33_MOSFET</v>
          </cell>
        </row>
        <row r="17175">
          <cell r="H17175" t="str">
            <v>1CG114.2</v>
          </cell>
          <cell r="I17175" t="str">
            <v>MGND</v>
          </cell>
        </row>
        <row r="17176">
          <cell r="H17176" t="str">
            <v>1CG115.1</v>
          </cell>
          <cell r="I17176" t="str">
            <v>SG1_SRC_DVDD33</v>
          </cell>
        </row>
        <row r="17177">
          <cell r="H17177" t="str">
            <v>1CG115.2</v>
          </cell>
          <cell r="I17177" t="str">
            <v>DGND</v>
          </cell>
        </row>
        <row r="17178">
          <cell r="H17178" t="str">
            <v>1CG116.1</v>
          </cell>
          <cell r="I17178" t="str">
            <v>SG1_SRC_DVDD33</v>
          </cell>
        </row>
        <row r="17179">
          <cell r="H17179" t="str">
            <v>1CG116.2</v>
          </cell>
          <cell r="I17179" t="str">
            <v>DGND</v>
          </cell>
        </row>
        <row r="17180">
          <cell r="H17180" t="str">
            <v>1CG117.1</v>
          </cell>
          <cell r="I17180" t="str">
            <v>SG1_SRC_DVDD33</v>
          </cell>
        </row>
        <row r="17181">
          <cell r="H17181" t="str">
            <v>1CG117.2</v>
          </cell>
          <cell r="I17181" t="str">
            <v>DGND</v>
          </cell>
        </row>
        <row r="17182">
          <cell r="H17182" t="str">
            <v>1CG118.1</v>
          </cell>
          <cell r="I17182" t="str">
            <v>SG1_SRC_DVDD33</v>
          </cell>
        </row>
        <row r="17183">
          <cell r="H17183" t="str">
            <v>1CG118.2</v>
          </cell>
          <cell r="I17183" t="str">
            <v>DGND</v>
          </cell>
        </row>
        <row r="17184">
          <cell r="H17184" t="str">
            <v>1CG119.1</v>
          </cell>
          <cell r="I17184" t="str">
            <v>SG1_SRC_DVDD33</v>
          </cell>
        </row>
        <row r="17185">
          <cell r="H17185" t="str">
            <v>1CG119.2</v>
          </cell>
          <cell r="I17185" t="str">
            <v>DGND</v>
          </cell>
        </row>
        <row r="17186">
          <cell r="H17186" t="str">
            <v>1CG120.1</v>
          </cell>
          <cell r="I17186" t="str">
            <v>SG1_SRC_DVDD33</v>
          </cell>
        </row>
        <row r="17187">
          <cell r="H17187" t="str">
            <v>1CG120.2</v>
          </cell>
          <cell r="I17187" t="str">
            <v>DGND</v>
          </cell>
        </row>
        <row r="17188">
          <cell r="H17188" t="str">
            <v>1GOLDEN0.D4</v>
          </cell>
          <cell r="I17188" t="str">
            <v>SG1_AVDD33</v>
          </cell>
        </row>
        <row r="17189">
          <cell r="H17189" t="str">
            <v>1GOLDEN0.D5</v>
          </cell>
          <cell r="I17189" t="str">
            <v>SG1_AVDD33</v>
          </cell>
        </row>
        <row r="17190">
          <cell r="H17190" t="str">
            <v>1GOLDEN0.B14</v>
          </cell>
          <cell r="I17190" t="str">
            <v>SG1_AVDD33</v>
          </cell>
        </row>
        <row r="17191">
          <cell r="H17191" t="str">
            <v>1GOLDEN0.E11</v>
          </cell>
          <cell r="I17191" t="str">
            <v>SG1_AVDD33</v>
          </cell>
        </row>
        <row r="17192">
          <cell r="H17192" t="str">
            <v>1GOLDEN0.T9</v>
          </cell>
          <cell r="I17192" t="str">
            <v>SG1_AVDD33</v>
          </cell>
        </row>
        <row r="17193">
          <cell r="H17193" t="str">
            <v>1GOLDEN0.T10</v>
          </cell>
          <cell r="I17193" t="str">
            <v>SG1_AVDD33</v>
          </cell>
        </row>
        <row r="17194">
          <cell r="H17194" t="str">
            <v>1GOLDEN0.D6</v>
          </cell>
          <cell r="I17194" t="str">
            <v>SG1_AVDD33</v>
          </cell>
        </row>
        <row r="17195">
          <cell r="H17195" t="str">
            <v>1GOLDEN0.E6</v>
          </cell>
          <cell r="I17195" t="str">
            <v>SG1_AVDD33</v>
          </cell>
        </row>
        <row r="17196">
          <cell r="H17196" t="str">
            <v>1GOLDEN0.D7</v>
          </cell>
          <cell r="I17196" t="str">
            <v>SG1_AVDD33</v>
          </cell>
        </row>
        <row r="17197">
          <cell r="H17197" t="str">
            <v>1GOLDEN0.E7</v>
          </cell>
          <cell r="I17197" t="str">
            <v>SG1_AVDD33</v>
          </cell>
        </row>
        <row r="17198">
          <cell r="H17198" t="str">
            <v>1GOLDEN0.B17</v>
          </cell>
          <cell r="I17198" t="str">
            <v>SG1_AVDD33</v>
          </cell>
        </row>
        <row r="17199">
          <cell r="H17199" t="str">
            <v>1GOLDEN0.B18</v>
          </cell>
          <cell r="I17199" t="str">
            <v>SG1_AVDD33</v>
          </cell>
        </row>
        <row r="17200">
          <cell r="H17200" t="str">
            <v>1GOLDEN0.F15</v>
          </cell>
          <cell r="I17200" t="str">
            <v>SG1_AVDD33</v>
          </cell>
        </row>
        <row r="17201">
          <cell r="H17201" t="str">
            <v>1GOLDEN0.G15</v>
          </cell>
          <cell r="I17201" t="str">
            <v>SG1_AVDD33</v>
          </cell>
        </row>
        <row r="17202">
          <cell r="H17202" t="str">
            <v>1GOLDEN0.F16</v>
          </cell>
          <cell r="I17202" t="str">
            <v>SG1_AVDD33</v>
          </cell>
        </row>
        <row r="17203">
          <cell r="H17203" t="str">
            <v>1GOLDEN0.G16</v>
          </cell>
          <cell r="I17203" t="str">
            <v>SG1_AVDD33</v>
          </cell>
        </row>
        <row r="17204">
          <cell r="H17204" t="str">
            <v>1GOLDEN0.G5</v>
          </cell>
          <cell r="I17204" t="str">
            <v>SG1_AVDD33</v>
          </cell>
        </row>
        <row r="17205">
          <cell r="H17205" t="str">
            <v>1GOLDEN0.T15</v>
          </cell>
          <cell r="I17205" t="str">
            <v>SG1_AVDD33</v>
          </cell>
        </row>
        <row r="17206">
          <cell r="H17206" t="str">
            <v>1GOLDEN0.T16</v>
          </cell>
          <cell r="I17206" t="str">
            <v>SG1_AVDD33</v>
          </cell>
        </row>
        <row r="17207">
          <cell r="H17207" t="str">
            <v>1GOLDEN0.V16</v>
          </cell>
          <cell r="I17207" t="str">
            <v>SG1_AVDD33</v>
          </cell>
        </row>
        <row r="17208">
          <cell r="H17208" t="str">
            <v>1GOLDEN0.B12</v>
          </cell>
          <cell r="I17208" t="str">
            <v>SG1_AVDD33</v>
          </cell>
        </row>
        <row r="17209">
          <cell r="H17209" t="str">
            <v>1GOLDEN0.B13</v>
          </cell>
          <cell r="I17209" t="str">
            <v>SG1_AVDD33</v>
          </cell>
        </row>
        <row r="17210">
          <cell r="H17210" t="str">
            <v>1GOLDEN0.J5</v>
          </cell>
          <cell r="I17210" t="str">
            <v>SG1_AVDD33_MOSFET</v>
          </cell>
        </row>
        <row r="17211">
          <cell r="H17211" t="str">
            <v>1GOLDEN0.M13</v>
          </cell>
          <cell r="I17211" t="str">
            <v>SG1_DVDD33</v>
          </cell>
        </row>
        <row r="17212">
          <cell r="H17212" t="str">
            <v>1GOLDEN0.N13</v>
          </cell>
          <cell r="I17212" t="str">
            <v>SG1_DVDD33</v>
          </cell>
        </row>
        <row r="17213">
          <cell r="H17213" t="str">
            <v>1GOLDEN0.K5</v>
          </cell>
          <cell r="I17213" t="str">
            <v>MGND</v>
          </cell>
        </row>
        <row r="17214">
          <cell r="H17214" t="str">
            <v>1RG32.1</v>
          </cell>
          <cell r="I17214" t="str">
            <v>SG1_AVDD33</v>
          </cell>
        </row>
        <row r="17215">
          <cell r="H17215" t="str">
            <v>1RG32.2</v>
          </cell>
          <cell r="I17215" t="str">
            <v>SG1_SRC_DVDD33</v>
          </cell>
        </row>
        <row r="17216">
          <cell r="H17216" t="str">
            <v>1RG42.1</v>
          </cell>
          <cell r="I17216" t="str">
            <v>SG1_DVDD33</v>
          </cell>
        </row>
        <row r="17217">
          <cell r="H17217" t="str">
            <v>1RG42.2</v>
          </cell>
          <cell r="I17217" t="str">
            <v>SG1_SRC_DVDD33</v>
          </cell>
        </row>
        <row r="17218">
          <cell r="H17218" t="str">
            <v>SG1_AVDD33.1</v>
          </cell>
          <cell r="I17218" t="str">
            <v>SG1_AVDD33</v>
          </cell>
        </row>
        <row r="17219">
          <cell r="H17219" t="str">
            <v>SG1_AVDD33_MOSFET.1</v>
          </cell>
          <cell r="I17219" t="str">
            <v>SG1_AVDD33_MOSFET</v>
          </cell>
        </row>
        <row r="17220">
          <cell r="H17220" t="str">
            <v>SG1_DVDD33.1</v>
          </cell>
          <cell r="I17220" t="str">
            <v>SG1_DVDD33</v>
          </cell>
        </row>
        <row r="17221">
          <cell r="H17221" t="str">
            <v>1CG121.1</v>
          </cell>
          <cell r="I17221" t="str">
            <v>SG1_SRC_DVDD33</v>
          </cell>
        </row>
        <row r="17222">
          <cell r="H17222" t="str">
            <v>1CG121.2</v>
          </cell>
          <cell r="I17222" t="str">
            <v>DGND</v>
          </cell>
        </row>
        <row r="17223">
          <cell r="H17223" t="str">
            <v>1CG122.1</v>
          </cell>
          <cell r="I17223" t="str">
            <v>SG1_SRC_DVDD33</v>
          </cell>
        </row>
        <row r="17224">
          <cell r="H17224" t="str">
            <v>1CG122.2</v>
          </cell>
          <cell r="I17224" t="str">
            <v>DGND</v>
          </cell>
        </row>
        <row r="17225">
          <cell r="H17225" t="str">
            <v>1CG123.1</v>
          </cell>
          <cell r="I17225" t="str">
            <v>SG1_SRC_DVDD33</v>
          </cell>
        </row>
        <row r="17226">
          <cell r="H17226" t="str">
            <v>1CG123.2</v>
          </cell>
          <cell r="I17226" t="str">
            <v>DGND</v>
          </cell>
        </row>
        <row r="17227">
          <cell r="H17227" t="str">
            <v>1CG124.1</v>
          </cell>
          <cell r="I17227" t="str">
            <v>SG1_SRC_DVDD33</v>
          </cell>
        </row>
        <row r="17228">
          <cell r="H17228" t="str">
            <v>1CG124.2</v>
          </cell>
          <cell r="I17228" t="str">
            <v>DGND</v>
          </cell>
        </row>
        <row r="17229">
          <cell r="H17229" t="str">
            <v>1CG125.1</v>
          </cell>
          <cell r="I17229" t="str">
            <v>SG1_SRC_DVDD33</v>
          </cell>
        </row>
        <row r="17230">
          <cell r="H17230" t="str">
            <v>1CG125.2</v>
          </cell>
          <cell r="I17230" t="str">
            <v>DGND</v>
          </cell>
        </row>
        <row r="17231">
          <cell r="H17231" t="str">
            <v>1CG126.1</v>
          </cell>
          <cell r="I17231" t="str">
            <v>SG1_SRC_DVDD33</v>
          </cell>
        </row>
        <row r="17232">
          <cell r="H17232" t="str">
            <v>1CG126.2</v>
          </cell>
          <cell r="I17232" t="str">
            <v>DGND</v>
          </cell>
        </row>
        <row r="17233">
          <cell r="H17233" t="str">
            <v>1CG127.1</v>
          </cell>
          <cell r="I17233" t="str">
            <v>SG1_GPIO_VDDIO</v>
          </cell>
        </row>
        <row r="17234">
          <cell r="H17234" t="str">
            <v>1CG127.2</v>
          </cell>
          <cell r="I17234" t="str">
            <v>DGND</v>
          </cell>
        </row>
        <row r="17235">
          <cell r="H17235" t="str">
            <v>1CG128.1</v>
          </cell>
          <cell r="I17235" t="str">
            <v>SG1_GPIO_VDDIO</v>
          </cell>
        </row>
        <row r="17236">
          <cell r="H17236" t="str">
            <v>1CG128.2</v>
          </cell>
          <cell r="I17236" t="str">
            <v>DGND</v>
          </cell>
        </row>
        <row r="17237">
          <cell r="H17237" t="str">
            <v>1CG129.1</v>
          </cell>
          <cell r="I17237" t="str">
            <v>SG1_GPIO_VDDIO</v>
          </cell>
        </row>
        <row r="17238">
          <cell r="H17238" t="str">
            <v>1CG129.2</v>
          </cell>
          <cell r="I17238" t="str">
            <v>DGND</v>
          </cell>
        </row>
        <row r="17239">
          <cell r="H17239" t="str">
            <v>1CG130.1</v>
          </cell>
          <cell r="I17239" t="str">
            <v>SG1_GPIO_VDDIO</v>
          </cell>
        </row>
        <row r="17240">
          <cell r="H17240" t="str">
            <v>1CG130.2</v>
          </cell>
          <cell r="I17240" t="str">
            <v>DGND</v>
          </cell>
        </row>
        <row r="17241">
          <cell r="H17241" t="str">
            <v>1CG131.1</v>
          </cell>
          <cell r="I17241" t="str">
            <v>SG1_GPIO_VDDIO</v>
          </cell>
        </row>
        <row r="17242">
          <cell r="H17242" t="str">
            <v>1CG131.2</v>
          </cell>
          <cell r="I17242" t="str">
            <v>DGND</v>
          </cell>
        </row>
        <row r="17243">
          <cell r="H17243" t="str">
            <v>1CG132.1</v>
          </cell>
          <cell r="I17243" t="str">
            <v>SG1_GPIO_VDDIO</v>
          </cell>
        </row>
        <row r="17244">
          <cell r="H17244" t="str">
            <v>1CG132.2</v>
          </cell>
          <cell r="I17244" t="str">
            <v>DGND</v>
          </cell>
        </row>
        <row r="17245">
          <cell r="H17245" t="str">
            <v>1CG133.1</v>
          </cell>
          <cell r="I17245" t="str">
            <v>SG1_GPIO_VDDIO</v>
          </cell>
        </row>
        <row r="17246">
          <cell r="H17246" t="str">
            <v>1CG133.2</v>
          </cell>
          <cell r="I17246" t="str">
            <v>DGND</v>
          </cell>
        </row>
        <row r="17247">
          <cell r="H17247" t="str">
            <v>1CG134.1</v>
          </cell>
          <cell r="I17247" t="str">
            <v>SG1_GPIO_VDDIO</v>
          </cell>
        </row>
        <row r="17248">
          <cell r="H17248" t="str">
            <v>1CG134.2</v>
          </cell>
          <cell r="I17248" t="str">
            <v>DGND</v>
          </cell>
        </row>
        <row r="17249">
          <cell r="H17249" t="str">
            <v>1CG135.1</v>
          </cell>
          <cell r="I17249" t="str">
            <v>SG1_SRC_DVDD33</v>
          </cell>
        </row>
        <row r="17250">
          <cell r="H17250" t="str">
            <v>1CG135.2</v>
          </cell>
          <cell r="I17250" t="str">
            <v>DGND</v>
          </cell>
        </row>
        <row r="17251">
          <cell r="H17251" t="str">
            <v>1CG136.1</v>
          </cell>
          <cell r="I17251" t="str">
            <v>SG1_P0_LDOOUT</v>
          </cell>
        </row>
        <row r="17252">
          <cell r="H17252" t="str">
            <v>1CG136.2</v>
          </cell>
          <cell r="I17252" t="str">
            <v>DGND</v>
          </cell>
        </row>
        <row r="17253">
          <cell r="H17253" t="str">
            <v>1CG137.1</v>
          </cell>
          <cell r="I17253" t="str">
            <v>SG1_P0_LDOOUT</v>
          </cell>
        </row>
        <row r="17254">
          <cell r="H17254" t="str">
            <v>1CG137.2</v>
          </cell>
          <cell r="I17254" t="str">
            <v>DGND</v>
          </cell>
        </row>
        <row r="17255">
          <cell r="H17255" t="str">
            <v>1CG138.1</v>
          </cell>
          <cell r="I17255" t="str">
            <v>SG1_P0_LDOOUT</v>
          </cell>
        </row>
        <row r="17256">
          <cell r="H17256" t="str">
            <v>1CG138.2</v>
          </cell>
          <cell r="I17256" t="str">
            <v>DGND</v>
          </cell>
        </row>
        <row r="17257">
          <cell r="H17257" t="str">
            <v>1CG139.1</v>
          </cell>
          <cell r="I17257" t="str">
            <v>SG1_P0_LDOOUT</v>
          </cell>
        </row>
        <row r="17258">
          <cell r="H17258" t="str">
            <v>1CG139.2</v>
          </cell>
          <cell r="I17258" t="str">
            <v>DGND</v>
          </cell>
        </row>
        <row r="17259">
          <cell r="H17259" t="str">
            <v>1CG144.1</v>
          </cell>
          <cell r="I17259" t="str">
            <v>SG1_P0_LDOOUT</v>
          </cell>
        </row>
        <row r="17260">
          <cell r="H17260" t="str">
            <v>1CG144.2</v>
          </cell>
          <cell r="I17260" t="str">
            <v>DGND</v>
          </cell>
        </row>
        <row r="17261">
          <cell r="H17261" t="str">
            <v>1CG145.1</v>
          </cell>
          <cell r="I17261" t="str">
            <v>SG1_P1_LDOOUT</v>
          </cell>
        </row>
        <row r="17262">
          <cell r="H17262" t="str">
            <v>1CG145.2</v>
          </cell>
          <cell r="I17262" t="str">
            <v>DGND</v>
          </cell>
        </row>
        <row r="17263">
          <cell r="H17263" t="str">
            <v>1CG146.1</v>
          </cell>
          <cell r="I17263" t="str">
            <v>SG1_P1_LDOOUT</v>
          </cell>
        </row>
        <row r="17264">
          <cell r="H17264" t="str">
            <v>1CG146.2</v>
          </cell>
          <cell r="I17264" t="str">
            <v>DGND</v>
          </cell>
        </row>
        <row r="17265">
          <cell r="H17265" t="str">
            <v>1CG147.1</v>
          </cell>
          <cell r="I17265" t="str">
            <v>SG1_P1_LDOOUT</v>
          </cell>
        </row>
        <row r="17266">
          <cell r="H17266" t="str">
            <v>1CG147.2</v>
          </cell>
          <cell r="I17266" t="str">
            <v>DGND</v>
          </cell>
        </row>
        <row r="17267">
          <cell r="H17267" t="str">
            <v>1CG148.1</v>
          </cell>
          <cell r="I17267" t="str">
            <v>SG1_P1_LDOOUT</v>
          </cell>
        </row>
        <row r="17268">
          <cell r="H17268" t="str">
            <v>1CG148.2</v>
          </cell>
          <cell r="I17268" t="str">
            <v>DGND</v>
          </cell>
        </row>
        <row r="17269">
          <cell r="H17269" t="str">
            <v>1CG149.1</v>
          </cell>
          <cell r="I17269" t="str">
            <v>SG1_P1_LDOOUT</v>
          </cell>
        </row>
        <row r="17270">
          <cell r="H17270" t="str">
            <v>1CG149.2</v>
          </cell>
          <cell r="I17270" t="str">
            <v>DGND</v>
          </cell>
        </row>
        <row r="17271">
          <cell r="H17271" t="str">
            <v>1CG150.1</v>
          </cell>
          <cell r="I17271" t="str">
            <v>SG1_P5_LDOOUT</v>
          </cell>
        </row>
        <row r="17272">
          <cell r="H17272" t="str">
            <v>1CG150.2</v>
          </cell>
          <cell r="I17272" t="str">
            <v>DGND</v>
          </cell>
        </row>
        <row r="17273">
          <cell r="H17273" t="str">
            <v>1CG151.1</v>
          </cell>
          <cell r="I17273" t="str">
            <v>SG1_P5_LDOOUT</v>
          </cell>
        </row>
        <row r="17274">
          <cell r="H17274" t="str">
            <v>1CG151.2</v>
          </cell>
          <cell r="I17274" t="str">
            <v>DGND</v>
          </cell>
        </row>
        <row r="17275">
          <cell r="H17275" t="str">
            <v>1CG152.1</v>
          </cell>
          <cell r="I17275" t="str">
            <v>SG1_P5_LDOOUT</v>
          </cell>
        </row>
        <row r="17276">
          <cell r="H17276" t="str">
            <v>1CG152.2</v>
          </cell>
          <cell r="I17276" t="str">
            <v>DGND</v>
          </cell>
        </row>
        <row r="17277">
          <cell r="H17277" t="str">
            <v>1CG154.1</v>
          </cell>
          <cell r="I17277" t="str">
            <v>SG1_P5_LDOOUT</v>
          </cell>
        </row>
        <row r="17278">
          <cell r="H17278" t="str">
            <v>1CG154.2</v>
          </cell>
          <cell r="I17278" t="str">
            <v>DGND</v>
          </cell>
        </row>
        <row r="17279">
          <cell r="H17279" t="str">
            <v>1GOLDEN0.L7</v>
          </cell>
          <cell r="I17279" t="str">
            <v>SG1_GPIO_VDDIO</v>
          </cell>
        </row>
        <row r="17280">
          <cell r="H17280" t="str">
            <v>1GOLDEN0.M9</v>
          </cell>
          <cell r="I17280" t="str">
            <v>SG1_GPIO_VDDIO</v>
          </cell>
        </row>
        <row r="17281">
          <cell r="H17281" t="str">
            <v>1GOLDEN0.R6</v>
          </cell>
          <cell r="I17281" t="str">
            <v>SG1_GPIO_VDDIO</v>
          </cell>
        </row>
        <row r="17282">
          <cell r="H17282" t="str">
            <v>1GOLDEN0.T6</v>
          </cell>
          <cell r="I17282" t="str">
            <v>SG1_GPIO_VDDIO</v>
          </cell>
        </row>
        <row r="17283">
          <cell r="H17283" t="str">
            <v>1GOLDEN0.H7</v>
          </cell>
          <cell r="I17283" t="str">
            <v>SG1_P0_LDOOUT</v>
          </cell>
        </row>
        <row r="17284">
          <cell r="H17284" t="str">
            <v>1GOLDEN0.H8</v>
          </cell>
          <cell r="I17284" t="str">
            <v>SG1_P0_LDOOUT</v>
          </cell>
        </row>
        <row r="17285">
          <cell r="H17285" t="str">
            <v>1GOLDEN0.B1</v>
          </cell>
          <cell r="I17285" t="str">
            <v>SG1_LDOIN</v>
          </cell>
        </row>
        <row r="17286">
          <cell r="H17286" t="str">
            <v>1GOLDEN0.F1</v>
          </cell>
          <cell r="I17286" t="str">
            <v>SG1_LDOIN</v>
          </cell>
        </row>
        <row r="17287">
          <cell r="H17287" t="str">
            <v>1GOLDEN0.F2</v>
          </cell>
          <cell r="I17287" t="str">
            <v>SG1_LDOIN</v>
          </cell>
        </row>
        <row r="17288">
          <cell r="H17288" t="str">
            <v>1GOLDEN0.K13</v>
          </cell>
          <cell r="I17288" t="str">
            <v>SG1_P1_LDOOUT</v>
          </cell>
        </row>
        <row r="17289">
          <cell r="H17289" t="str">
            <v>1GOLDEN0.L13</v>
          </cell>
          <cell r="I17289" t="str">
            <v>SG1_P1_LDOOUT</v>
          </cell>
        </row>
        <row r="17290">
          <cell r="H17290" t="str">
            <v>1GOLDEN0.R19</v>
          </cell>
          <cell r="I17290" t="str">
            <v>SG1_LDOIN</v>
          </cell>
        </row>
        <row r="17291">
          <cell r="H17291" t="str">
            <v>1GOLDEN0.T18</v>
          </cell>
          <cell r="I17291" t="str">
            <v>SG1_LDOIN</v>
          </cell>
        </row>
        <row r="17292">
          <cell r="H17292" t="str">
            <v>1GOLDEN0.K12</v>
          </cell>
          <cell r="I17292" t="str">
            <v>SG1_P5_LDOOUT</v>
          </cell>
        </row>
        <row r="17293">
          <cell r="H17293" t="str">
            <v>1GOLDEN0.L12</v>
          </cell>
          <cell r="I17293" t="str">
            <v>SG1_P5_LDOOUT</v>
          </cell>
        </row>
        <row r="17294">
          <cell r="H17294" t="str">
            <v>1GOLDEN0.D18</v>
          </cell>
          <cell r="I17294" t="str">
            <v>SG1_LDOIN</v>
          </cell>
        </row>
        <row r="17295">
          <cell r="H17295" t="str">
            <v>1GOLDEN0.H18</v>
          </cell>
          <cell r="I17295" t="str">
            <v>SG1_LDOIN</v>
          </cell>
        </row>
        <row r="17296">
          <cell r="H17296" t="str">
            <v>1GOLDEN0.H19</v>
          </cell>
          <cell r="I17296" t="str">
            <v>SG1_LDOIN</v>
          </cell>
        </row>
        <row r="17297">
          <cell r="H17297" t="str">
            <v>1GOLDEN0.R15</v>
          </cell>
          <cell r="I17297" t="str">
            <v>SG1_GPIO_VDDIO</v>
          </cell>
        </row>
        <row r="17298">
          <cell r="H17298" t="str">
            <v>1RG64.1</v>
          </cell>
          <cell r="I17298" t="str">
            <v>SG1_GPIO_VDDIO</v>
          </cell>
        </row>
        <row r="17299">
          <cell r="H17299" t="str">
            <v>1RG64.2</v>
          </cell>
          <cell r="I17299" t="str">
            <v>SG1_SRC_DVDD33</v>
          </cell>
        </row>
        <row r="17300">
          <cell r="H17300" t="str">
            <v>SG1_GPIO_VDDIO.1</v>
          </cell>
          <cell r="I17300" t="str">
            <v>SG1_GPIO_VDDIO</v>
          </cell>
        </row>
        <row r="17301">
          <cell r="H17301" t="str">
            <v>SG1_P0_LDOOUT.1</v>
          </cell>
          <cell r="I17301" t="str">
            <v>SG1_P0_LDOOUT</v>
          </cell>
        </row>
        <row r="17302">
          <cell r="H17302" t="str">
            <v>SG1_P1_LDOOUT.1</v>
          </cell>
          <cell r="I17302" t="str">
            <v>SG1_P1_LDOOUT</v>
          </cell>
        </row>
        <row r="17303">
          <cell r="H17303" t="str">
            <v>SG1_P5_LDOOUT.1</v>
          </cell>
          <cell r="I17303" t="str">
            <v>SG1_P5_LDOOUT</v>
          </cell>
        </row>
        <row r="17304">
          <cell r="H17304" t="str">
            <v>1CG155.1</v>
          </cell>
          <cell r="I17304" t="str">
            <v>SG1_SRC_DVDD33</v>
          </cell>
        </row>
        <row r="17305">
          <cell r="H17305" t="str">
            <v>1CG155.2</v>
          </cell>
          <cell r="I17305" t="str">
            <v>DGND</v>
          </cell>
        </row>
        <row r="17306">
          <cell r="H17306" t="str">
            <v>1CG156.1</v>
          </cell>
          <cell r="I17306" t="str">
            <v>SG1_SRC_DVDD33</v>
          </cell>
        </row>
        <row r="17307">
          <cell r="H17307" t="str">
            <v>1CG156.2</v>
          </cell>
          <cell r="I17307" t="str">
            <v>DGND</v>
          </cell>
        </row>
        <row r="17308">
          <cell r="H17308" t="str">
            <v>1CG158.1</v>
          </cell>
          <cell r="I17308" t="str">
            <v>SG1_SRC_DVDD33</v>
          </cell>
        </row>
        <row r="17309">
          <cell r="H17309" t="str">
            <v>1CG158.2</v>
          </cell>
          <cell r="I17309" t="str">
            <v>DGND</v>
          </cell>
        </row>
        <row r="17310">
          <cell r="H17310" t="str">
            <v>1CG159.1</v>
          </cell>
          <cell r="I17310" t="str">
            <v>SG1_SRC_DVDD33</v>
          </cell>
        </row>
        <row r="17311">
          <cell r="H17311" t="str">
            <v>1CG159.2</v>
          </cell>
          <cell r="I17311" t="str">
            <v>DGND</v>
          </cell>
        </row>
        <row r="17312">
          <cell r="H17312" t="str">
            <v>1CG161.1</v>
          </cell>
          <cell r="I17312" t="str">
            <v>SG1_LDOIN</v>
          </cell>
        </row>
        <row r="17313">
          <cell r="H17313" t="str">
            <v>1CG161.2</v>
          </cell>
          <cell r="I17313" t="str">
            <v>DGND</v>
          </cell>
        </row>
        <row r="17314">
          <cell r="H17314" t="str">
            <v>1CG162.1</v>
          </cell>
          <cell r="I17314" t="str">
            <v>SG1_LDOIN</v>
          </cell>
        </row>
        <row r="17315">
          <cell r="H17315" t="str">
            <v>1CG162.2</v>
          </cell>
          <cell r="I17315" t="str">
            <v>DGND</v>
          </cell>
        </row>
        <row r="17316">
          <cell r="H17316" t="str">
            <v>1CG163.1</v>
          </cell>
          <cell r="I17316" t="str">
            <v>SG1_LDOIN</v>
          </cell>
        </row>
        <row r="17317">
          <cell r="H17317" t="str">
            <v>1CG163.2</v>
          </cell>
          <cell r="I17317" t="str">
            <v>DGND</v>
          </cell>
        </row>
        <row r="17318">
          <cell r="H17318" t="str">
            <v>1CG164.1</v>
          </cell>
          <cell r="I17318" t="str">
            <v>SG1_LDOIN</v>
          </cell>
        </row>
        <row r="17319">
          <cell r="H17319" t="str">
            <v>1CG164.2</v>
          </cell>
          <cell r="I17319" t="str">
            <v>DGND</v>
          </cell>
        </row>
        <row r="17320">
          <cell r="H17320" t="str">
            <v>1CG165.1</v>
          </cell>
          <cell r="I17320" t="str">
            <v>SG1_LDOIN</v>
          </cell>
        </row>
        <row r="17321">
          <cell r="H17321" t="str">
            <v>1CG165.2</v>
          </cell>
          <cell r="I17321" t="str">
            <v>DGND</v>
          </cell>
        </row>
        <row r="17322">
          <cell r="H17322" t="str">
            <v>1CG166.1</v>
          </cell>
          <cell r="I17322" t="str">
            <v>SG1_LDOIN</v>
          </cell>
        </row>
        <row r="17323">
          <cell r="H17323" t="str">
            <v>1CG166.2</v>
          </cell>
          <cell r="I17323" t="str">
            <v>DGND</v>
          </cell>
        </row>
        <row r="17324">
          <cell r="H17324" t="str">
            <v>1CG167.1</v>
          </cell>
          <cell r="I17324" t="str">
            <v>SG1_SRC_DVDD33</v>
          </cell>
        </row>
        <row r="17325">
          <cell r="H17325" t="str">
            <v>1CG167.2</v>
          </cell>
          <cell r="I17325" t="str">
            <v>DGND</v>
          </cell>
        </row>
        <row r="17326">
          <cell r="H17326" t="str">
            <v>1CG326.1</v>
          </cell>
          <cell r="I17326" t="str">
            <v>SG1_VBAT</v>
          </cell>
        </row>
        <row r="17327">
          <cell r="H17327" t="str">
            <v>1CG326.2</v>
          </cell>
          <cell r="I17327" t="str">
            <v>DGND</v>
          </cell>
        </row>
        <row r="17328">
          <cell r="H17328" t="str">
            <v>1CG327.1</v>
          </cell>
          <cell r="I17328" t="str">
            <v>SG1_VBAT</v>
          </cell>
        </row>
        <row r="17329">
          <cell r="H17329" t="str">
            <v>1CG327.2</v>
          </cell>
          <cell r="I17329" t="str">
            <v>DGND</v>
          </cell>
        </row>
        <row r="17330">
          <cell r="H17330" t="str">
            <v>1GOLDEN0.J7</v>
          </cell>
          <cell r="I17330" t="str">
            <v>SG1_LDOIN</v>
          </cell>
        </row>
        <row r="17331">
          <cell r="H17331" t="str">
            <v>1GOLDEN0.K7</v>
          </cell>
          <cell r="I17331" t="str">
            <v>SG1_LDOIN</v>
          </cell>
        </row>
        <row r="17332">
          <cell r="H17332" t="str">
            <v>1GOLDEN0.H13</v>
          </cell>
          <cell r="I17332" t="str">
            <v>SG1_LDOIN</v>
          </cell>
        </row>
        <row r="17333">
          <cell r="H17333" t="str">
            <v>1GOLDEN0.J13</v>
          </cell>
          <cell r="I17333" t="str">
            <v>SG1_LDOIN</v>
          </cell>
        </row>
        <row r="17334">
          <cell r="H17334" t="str">
            <v>1GOLDEN0.H12</v>
          </cell>
          <cell r="I17334" t="str">
            <v>SG1_LDOIN</v>
          </cell>
        </row>
        <row r="17335">
          <cell r="H17335" t="str">
            <v>1GOLDEN0.J12</v>
          </cell>
          <cell r="I17335" t="str">
            <v>SG1_LDOIN</v>
          </cell>
        </row>
        <row r="17336">
          <cell r="H17336" t="str">
            <v>1GOLDEN0.G7</v>
          </cell>
          <cell r="I17336" t="str">
            <v>SG1_VBAT</v>
          </cell>
        </row>
        <row r="17337">
          <cell r="H17337" t="str">
            <v>1RG1.1</v>
          </cell>
          <cell r="I17337" t="str">
            <v>SG1_BD_VBAT</v>
          </cell>
        </row>
        <row r="17338">
          <cell r="H17338" t="str">
            <v>1RG1.2</v>
          </cell>
          <cell r="I17338" t="str">
            <v>SG1_R_BD_VBAT</v>
          </cell>
        </row>
        <row r="17339">
          <cell r="H17339" t="str">
            <v>1RG11.1</v>
          </cell>
          <cell r="I17339" t="str">
            <v>SG1_VBAT</v>
          </cell>
        </row>
        <row r="17340">
          <cell r="H17340" t="str">
            <v>1RG11.2</v>
          </cell>
          <cell r="I17340" t="str">
            <v>SG1_BD_VBAT</v>
          </cell>
        </row>
        <row r="17341">
          <cell r="H17341" t="str">
            <v>1RG72.1</v>
          </cell>
          <cell r="I17341" t="str">
            <v>SG1_LDOIN</v>
          </cell>
        </row>
        <row r="17342">
          <cell r="H17342" t="str">
            <v>1RG72.2</v>
          </cell>
          <cell r="I17342" t="str">
            <v>SG1_SRC_DVDD33</v>
          </cell>
        </row>
        <row r="17343">
          <cell r="H17343" t="str">
            <v>SG1_LDOIN.1</v>
          </cell>
          <cell r="I17343" t="str">
            <v>SG1_LDOIN</v>
          </cell>
        </row>
        <row r="17344">
          <cell r="H17344" t="str">
            <v>SG1_VBAT.1</v>
          </cell>
          <cell r="I17344" t="str">
            <v>SG1_VBAT</v>
          </cell>
        </row>
        <row r="17345">
          <cell r="H17345" t="str">
            <v>SG1_VBAT_PH.1</v>
          </cell>
          <cell r="I17345" t="str">
            <v>VDC</v>
          </cell>
        </row>
        <row r="17346">
          <cell r="H17346" t="str">
            <v>SG1_VBAT_PH.2</v>
          </cell>
          <cell r="I17346" t="str">
            <v>SG1_R_BD_VBAT</v>
          </cell>
        </row>
        <row r="17347">
          <cell r="H17347" t="str">
            <v>SG1_VBAT_PH.3</v>
          </cell>
          <cell r="I17347" t="str">
            <v>SG1_SRC_DVDD33</v>
          </cell>
        </row>
        <row r="17348">
          <cell r="H17348" t="str">
            <v>2BD1.1</v>
          </cell>
          <cell r="I17348" t="str">
            <v>S2_DVDD09</v>
          </cell>
        </row>
        <row r="17349">
          <cell r="H17349" t="str">
            <v>2BD1.2</v>
          </cell>
          <cell r="I17349" t="str">
            <v>S2_F_DVDD09</v>
          </cell>
        </row>
        <row r="17350">
          <cell r="H17350" t="str">
            <v>2BD2.1</v>
          </cell>
          <cell r="I17350" t="str">
            <v>S2_AVDD09</v>
          </cell>
        </row>
        <row r="17351">
          <cell r="H17351" t="str">
            <v>2BD2.2</v>
          </cell>
          <cell r="I17351" t="str">
            <v>S2_F_AVDD09</v>
          </cell>
        </row>
        <row r="17352">
          <cell r="H17352" t="str">
            <v>2CD1.1</v>
          </cell>
          <cell r="I17352" t="str">
            <v>S2_DVDD09</v>
          </cell>
        </row>
        <row r="17353">
          <cell r="H17353" t="str">
            <v>2CD1.2</v>
          </cell>
          <cell r="I17353" t="str">
            <v>DGND</v>
          </cell>
        </row>
        <row r="17354">
          <cell r="H17354" t="str">
            <v>2CD2.1</v>
          </cell>
          <cell r="I17354" t="str">
            <v>S2_DVDD09</v>
          </cell>
        </row>
        <row r="17355">
          <cell r="H17355" t="str">
            <v>2CD2.2</v>
          </cell>
          <cell r="I17355" t="str">
            <v>DGND</v>
          </cell>
        </row>
        <row r="17356">
          <cell r="H17356" t="str">
            <v>2CD3.1</v>
          </cell>
          <cell r="I17356" t="str">
            <v>S2_DVDD09</v>
          </cell>
        </row>
        <row r="17357">
          <cell r="H17357" t="str">
            <v>2CD3.2</v>
          </cell>
          <cell r="I17357" t="str">
            <v>DGND</v>
          </cell>
        </row>
        <row r="17358">
          <cell r="H17358" t="str">
            <v>2CD4.1</v>
          </cell>
          <cell r="I17358" t="str">
            <v>S2_DVDD09</v>
          </cell>
        </row>
        <row r="17359">
          <cell r="H17359" t="str">
            <v>2CD4.2</v>
          </cell>
          <cell r="I17359" t="str">
            <v>DGND</v>
          </cell>
        </row>
        <row r="17360">
          <cell r="H17360" t="str">
            <v>2CD5.1</v>
          </cell>
          <cell r="I17360" t="str">
            <v>S2_DVDD09</v>
          </cell>
        </row>
        <row r="17361">
          <cell r="H17361" t="str">
            <v>2CD5.2</v>
          </cell>
          <cell r="I17361" t="str">
            <v>DGND</v>
          </cell>
        </row>
        <row r="17362">
          <cell r="H17362" t="str">
            <v>2CD6.1</v>
          </cell>
          <cell r="I17362" t="str">
            <v>S2_DVDD09</v>
          </cell>
        </row>
        <row r="17363">
          <cell r="H17363" t="str">
            <v>2CD6.2</v>
          </cell>
          <cell r="I17363" t="str">
            <v>DGND</v>
          </cell>
        </row>
        <row r="17364">
          <cell r="H17364" t="str">
            <v>2CD7.1</v>
          </cell>
          <cell r="I17364" t="str">
            <v>S2_DVDD09</v>
          </cell>
        </row>
        <row r="17365">
          <cell r="H17365" t="str">
            <v>2CD7.2</v>
          </cell>
          <cell r="I17365" t="str">
            <v>DGND</v>
          </cell>
        </row>
        <row r="17366">
          <cell r="H17366" t="str">
            <v>2CD8.1</v>
          </cell>
          <cell r="I17366" t="str">
            <v>S2_DVDD09</v>
          </cell>
        </row>
        <row r="17367">
          <cell r="H17367" t="str">
            <v>2CD8.2</v>
          </cell>
          <cell r="I17367" t="str">
            <v>DGND</v>
          </cell>
        </row>
        <row r="17368">
          <cell r="H17368" t="str">
            <v>2CD9.1</v>
          </cell>
          <cell r="I17368" t="str">
            <v>S2_DVDD09</v>
          </cell>
        </row>
        <row r="17369">
          <cell r="H17369" t="str">
            <v>2CD9.2</v>
          </cell>
          <cell r="I17369" t="str">
            <v>DGND</v>
          </cell>
        </row>
        <row r="17370">
          <cell r="H17370" t="str">
            <v>2CD10.1</v>
          </cell>
          <cell r="I17370" t="str">
            <v>S2_DVDD09</v>
          </cell>
        </row>
        <row r="17371">
          <cell r="H17371" t="str">
            <v>2CD10.2</v>
          </cell>
          <cell r="I17371" t="str">
            <v>DGND</v>
          </cell>
        </row>
        <row r="17372">
          <cell r="H17372" t="str">
            <v>2CD11.1</v>
          </cell>
          <cell r="I17372" t="str">
            <v>S2_DVDD09</v>
          </cell>
        </row>
        <row r="17373">
          <cell r="H17373" t="str">
            <v>2CD11.2</v>
          </cell>
          <cell r="I17373" t="str">
            <v>DGND</v>
          </cell>
        </row>
        <row r="17374">
          <cell r="H17374" t="str">
            <v>2CD12.1</v>
          </cell>
          <cell r="I17374" t="str">
            <v>S2_DVDD09</v>
          </cell>
        </row>
        <row r="17375">
          <cell r="H17375" t="str">
            <v>2CD12.2</v>
          </cell>
          <cell r="I17375" t="str">
            <v>DGND</v>
          </cell>
        </row>
        <row r="17376">
          <cell r="H17376" t="str">
            <v>2CD13.1</v>
          </cell>
          <cell r="I17376" t="str">
            <v>S2_DVDD09</v>
          </cell>
        </row>
        <row r="17377">
          <cell r="H17377" t="str">
            <v>2CD13.2</v>
          </cell>
          <cell r="I17377" t="str">
            <v>DGND</v>
          </cell>
        </row>
        <row r="17378">
          <cell r="H17378" t="str">
            <v>2CD14.1</v>
          </cell>
          <cell r="I17378" t="str">
            <v>S2_DVDD09</v>
          </cell>
        </row>
        <row r="17379">
          <cell r="H17379" t="str">
            <v>2CD14.2</v>
          </cell>
          <cell r="I17379" t="str">
            <v>DGND</v>
          </cell>
        </row>
        <row r="17380">
          <cell r="H17380" t="str">
            <v>2CD15.1</v>
          </cell>
          <cell r="I17380" t="str">
            <v>S2_DVDD09</v>
          </cell>
        </row>
        <row r="17381">
          <cell r="H17381" t="str">
            <v>2CD15.2</v>
          </cell>
          <cell r="I17381" t="str">
            <v>DGND</v>
          </cell>
        </row>
        <row r="17382">
          <cell r="H17382" t="str">
            <v>2CD16.1</v>
          </cell>
          <cell r="I17382" t="str">
            <v>S2_DVDD09</v>
          </cell>
        </row>
        <row r="17383">
          <cell r="H17383" t="str">
            <v>2CD16.2</v>
          </cell>
          <cell r="I17383" t="str">
            <v>DGND</v>
          </cell>
        </row>
        <row r="17384">
          <cell r="H17384" t="str">
            <v>2CD17.1</v>
          </cell>
          <cell r="I17384" t="str">
            <v>S2_DVDD09</v>
          </cell>
        </row>
        <row r="17385">
          <cell r="H17385" t="str">
            <v>2CD17.2</v>
          </cell>
          <cell r="I17385" t="str">
            <v>DGND</v>
          </cell>
        </row>
        <row r="17386">
          <cell r="H17386" t="str">
            <v>2CD18.1</v>
          </cell>
          <cell r="I17386" t="str">
            <v>S2_DVDD09</v>
          </cell>
        </row>
        <row r="17387">
          <cell r="H17387" t="str">
            <v>2CD18.2</v>
          </cell>
          <cell r="I17387" t="str">
            <v>DGND</v>
          </cell>
        </row>
        <row r="17388">
          <cell r="H17388" t="str">
            <v>2CD19.1</v>
          </cell>
          <cell r="I17388" t="str">
            <v>S2_DVDD09</v>
          </cell>
        </row>
        <row r="17389">
          <cell r="H17389" t="str">
            <v>2CD19.2</v>
          </cell>
          <cell r="I17389" t="str">
            <v>DGND</v>
          </cell>
        </row>
        <row r="17390">
          <cell r="H17390" t="str">
            <v>2CD20.1</v>
          </cell>
          <cell r="I17390" t="str">
            <v>S2_APWR_01+1F</v>
          </cell>
        </row>
        <row r="17391">
          <cell r="H17391" t="str">
            <v>2CD20.2</v>
          </cell>
          <cell r="I17391" t="str">
            <v>DGND</v>
          </cell>
        </row>
        <row r="17392">
          <cell r="H17392" t="str">
            <v>2CD21.1</v>
          </cell>
          <cell r="I17392" t="str">
            <v>S2_APWR_01+1F</v>
          </cell>
        </row>
        <row r="17393">
          <cell r="H17393" t="str">
            <v>2CD21.2</v>
          </cell>
          <cell r="I17393" t="str">
            <v>DGND</v>
          </cell>
        </row>
        <row r="17394">
          <cell r="H17394" t="str">
            <v>2CD22.1</v>
          </cell>
          <cell r="I17394" t="str">
            <v>S2_APWR_01+1F</v>
          </cell>
        </row>
        <row r="17395">
          <cell r="H17395" t="str">
            <v>2CD22.2</v>
          </cell>
          <cell r="I17395" t="str">
            <v>DGND</v>
          </cell>
        </row>
        <row r="17396">
          <cell r="H17396" t="str">
            <v>2CD23.1</v>
          </cell>
          <cell r="I17396" t="str">
            <v>S2_APWR_01+1F</v>
          </cell>
        </row>
        <row r="17397">
          <cell r="H17397" t="str">
            <v>2CD23.2</v>
          </cell>
          <cell r="I17397" t="str">
            <v>DGND</v>
          </cell>
        </row>
        <row r="17398">
          <cell r="H17398" t="str">
            <v>2CD24.1</v>
          </cell>
          <cell r="I17398" t="str">
            <v>S2_APWR_01+1F</v>
          </cell>
        </row>
        <row r="17399">
          <cell r="H17399" t="str">
            <v>2CD24.2</v>
          </cell>
          <cell r="I17399" t="str">
            <v>DGND</v>
          </cell>
        </row>
        <row r="17400">
          <cell r="H17400" t="str">
            <v>2CD25.1</v>
          </cell>
          <cell r="I17400" t="str">
            <v>S2_APWR_01+1F</v>
          </cell>
        </row>
        <row r="17401">
          <cell r="H17401" t="str">
            <v>2CD25.2</v>
          </cell>
          <cell r="I17401" t="str">
            <v>DGND</v>
          </cell>
        </row>
        <row r="17402">
          <cell r="H17402" t="str">
            <v>2CD26.1</v>
          </cell>
          <cell r="I17402" t="str">
            <v>S2_AVDD09</v>
          </cell>
        </row>
        <row r="17403">
          <cell r="H17403" t="str">
            <v>2CD26.2</v>
          </cell>
          <cell r="I17403" t="str">
            <v>DGND</v>
          </cell>
        </row>
        <row r="17404">
          <cell r="H17404" t="str">
            <v>2CD27.1</v>
          </cell>
          <cell r="I17404" t="str">
            <v>S2_AVDD09</v>
          </cell>
        </row>
        <row r="17405">
          <cell r="H17405" t="str">
            <v>2CD27.2</v>
          </cell>
          <cell r="I17405" t="str">
            <v>DGND</v>
          </cell>
        </row>
        <row r="17406">
          <cell r="H17406" t="str">
            <v>2CD28.1</v>
          </cell>
          <cell r="I17406" t="str">
            <v>S2_AVDD09</v>
          </cell>
        </row>
        <row r="17407">
          <cell r="H17407" t="str">
            <v>2CD28.2</v>
          </cell>
          <cell r="I17407" t="str">
            <v>DGND</v>
          </cell>
        </row>
        <row r="17408">
          <cell r="H17408" t="str">
            <v>2CD29.1</v>
          </cell>
          <cell r="I17408" t="str">
            <v>S2_AVDD09</v>
          </cell>
        </row>
        <row r="17409">
          <cell r="H17409" t="str">
            <v>2CD29.2</v>
          </cell>
          <cell r="I17409" t="str">
            <v>DGND</v>
          </cell>
        </row>
        <row r="17410">
          <cell r="H17410" t="str">
            <v>2CD30.1</v>
          </cell>
          <cell r="I17410" t="str">
            <v>S2_AVDD09</v>
          </cell>
        </row>
        <row r="17411">
          <cell r="H17411" t="str">
            <v>2CD30.2</v>
          </cell>
          <cell r="I17411" t="str">
            <v>DGND</v>
          </cell>
        </row>
        <row r="17412">
          <cell r="H17412" t="str">
            <v>2CD31.1</v>
          </cell>
          <cell r="I17412" t="str">
            <v>S2_AVDD09</v>
          </cell>
        </row>
        <row r="17413">
          <cell r="H17413" t="str">
            <v>2CD31.2</v>
          </cell>
          <cell r="I17413" t="str">
            <v>DGND</v>
          </cell>
        </row>
        <row r="17414">
          <cell r="H17414" t="str">
            <v>2CD32.1</v>
          </cell>
          <cell r="I17414" t="str">
            <v>S2_AVDD09</v>
          </cell>
        </row>
        <row r="17415">
          <cell r="H17415" t="str">
            <v>2CD32.2</v>
          </cell>
          <cell r="I17415" t="str">
            <v>DGND</v>
          </cell>
        </row>
        <row r="17416">
          <cell r="H17416" t="str">
            <v>2CD33.1</v>
          </cell>
          <cell r="I17416" t="str">
            <v>S2_AVDD09</v>
          </cell>
        </row>
        <row r="17417">
          <cell r="H17417" t="str">
            <v>2CD33.2</v>
          </cell>
          <cell r="I17417" t="str">
            <v>DGND</v>
          </cell>
        </row>
        <row r="17418">
          <cell r="H17418" t="str">
            <v>2CD34.1</v>
          </cell>
          <cell r="I17418" t="str">
            <v>S2_AVDD09</v>
          </cell>
        </row>
        <row r="17419">
          <cell r="H17419" t="str">
            <v>2CD34.2</v>
          </cell>
          <cell r="I17419" t="str">
            <v>DGND</v>
          </cell>
        </row>
        <row r="17420">
          <cell r="H17420" t="str">
            <v>2CD35.1</v>
          </cell>
          <cell r="I17420" t="str">
            <v>S2_AVDD09</v>
          </cell>
        </row>
        <row r="17421">
          <cell r="H17421" t="str">
            <v>2CD35.2</v>
          </cell>
          <cell r="I17421" t="str">
            <v>DGND</v>
          </cell>
        </row>
        <row r="17422">
          <cell r="H17422" t="str">
            <v>2CD36.1</v>
          </cell>
          <cell r="I17422" t="str">
            <v>S2_AVDD09</v>
          </cell>
        </row>
        <row r="17423">
          <cell r="H17423" t="str">
            <v>2CD36.2</v>
          </cell>
          <cell r="I17423" t="str">
            <v>DGND</v>
          </cell>
        </row>
        <row r="17424">
          <cell r="H17424" t="str">
            <v>2CD37.1</v>
          </cell>
          <cell r="I17424" t="str">
            <v>S2_AVDD09</v>
          </cell>
        </row>
        <row r="17425">
          <cell r="H17425" t="str">
            <v>2CD37.2</v>
          </cell>
          <cell r="I17425" t="str">
            <v>DGND</v>
          </cell>
        </row>
        <row r="17426">
          <cell r="H17426" t="str">
            <v>2CD38.1</v>
          </cell>
          <cell r="I17426" t="str">
            <v>S2_AVDD09</v>
          </cell>
        </row>
        <row r="17427">
          <cell r="H17427" t="str">
            <v>2CD38.2</v>
          </cell>
          <cell r="I17427" t="str">
            <v>DGND</v>
          </cell>
        </row>
        <row r="17428">
          <cell r="H17428" t="str">
            <v>2CD39.1</v>
          </cell>
          <cell r="I17428" t="str">
            <v>S2_AVDD09</v>
          </cell>
        </row>
        <row r="17429">
          <cell r="H17429" t="str">
            <v>2CD39.2</v>
          </cell>
          <cell r="I17429" t="str">
            <v>DGND</v>
          </cell>
        </row>
        <row r="17430">
          <cell r="H17430" t="str">
            <v>2CD40.1</v>
          </cell>
          <cell r="I17430" t="str">
            <v>S2_AVDD09</v>
          </cell>
        </row>
        <row r="17431">
          <cell r="H17431" t="str">
            <v>2CD40.2</v>
          </cell>
          <cell r="I17431" t="str">
            <v>DGND</v>
          </cell>
        </row>
        <row r="17432">
          <cell r="H17432" t="str">
            <v>2CD41.1</v>
          </cell>
          <cell r="I17432" t="str">
            <v>S2_AVDD09</v>
          </cell>
        </row>
        <row r="17433">
          <cell r="H17433" t="str">
            <v>2CD41.2</v>
          </cell>
          <cell r="I17433" t="str">
            <v>DGND</v>
          </cell>
        </row>
        <row r="17434">
          <cell r="H17434" t="str">
            <v>2CD42.1</v>
          </cell>
          <cell r="I17434" t="str">
            <v>S2_AVDD09</v>
          </cell>
        </row>
        <row r="17435">
          <cell r="H17435" t="str">
            <v>2CD42.2</v>
          </cell>
          <cell r="I17435" t="str">
            <v>DGND</v>
          </cell>
        </row>
        <row r="17436">
          <cell r="H17436" t="str">
            <v>2CD43.1</v>
          </cell>
          <cell r="I17436" t="str">
            <v>S2_AVDD09</v>
          </cell>
        </row>
        <row r="17437">
          <cell r="H17437" t="str">
            <v>2CD43.2</v>
          </cell>
          <cell r="I17437" t="str">
            <v>DGND</v>
          </cell>
        </row>
        <row r="17438">
          <cell r="H17438" t="str">
            <v>2CD44.1</v>
          </cell>
          <cell r="I17438" t="str">
            <v>S2_AVDD09</v>
          </cell>
        </row>
        <row r="17439">
          <cell r="H17439" t="str">
            <v>2CD44.2</v>
          </cell>
          <cell r="I17439" t="str">
            <v>DGND</v>
          </cell>
        </row>
        <row r="17440">
          <cell r="H17440" t="str">
            <v>2CD45.1</v>
          </cell>
          <cell r="I17440" t="str">
            <v>S2_APWR_03F</v>
          </cell>
        </row>
        <row r="17441">
          <cell r="H17441" t="str">
            <v>2CD45.2</v>
          </cell>
          <cell r="I17441" t="str">
            <v>DGND</v>
          </cell>
        </row>
        <row r="17442">
          <cell r="H17442" t="str">
            <v>2CD46.1</v>
          </cell>
          <cell r="I17442" t="str">
            <v>S2_APWR_03F</v>
          </cell>
        </row>
        <row r="17443">
          <cell r="H17443" t="str">
            <v>2CD46.2</v>
          </cell>
          <cell r="I17443" t="str">
            <v>DGND</v>
          </cell>
        </row>
        <row r="17444">
          <cell r="H17444" t="str">
            <v>2CD47.1</v>
          </cell>
          <cell r="I17444" t="str">
            <v>S2_APWR_03F</v>
          </cell>
        </row>
        <row r="17445">
          <cell r="H17445" t="str">
            <v>2CD47.2</v>
          </cell>
          <cell r="I17445" t="str">
            <v>DGND</v>
          </cell>
        </row>
        <row r="17446">
          <cell r="H17446" t="str">
            <v>2CD48.1</v>
          </cell>
          <cell r="I17446" t="str">
            <v>S2_APWR_03F</v>
          </cell>
        </row>
        <row r="17447">
          <cell r="H17447" t="str">
            <v>2CD48.2</v>
          </cell>
          <cell r="I17447" t="str">
            <v>DGND</v>
          </cell>
        </row>
        <row r="17448">
          <cell r="H17448" t="str">
            <v>2CD49.1</v>
          </cell>
          <cell r="I17448" t="str">
            <v>S2_APWR_03F</v>
          </cell>
        </row>
        <row r="17449">
          <cell r="H17449" t="str">
            <v>2CD49.2</v>
          </cell>
          <cell r="I17449" t="str">
            <v>DGND</v>
          </cell>
        </row>
        <row r="17450">
          <cell r="H17450" t="str">
            <v>2CD50.1</v>
          </cell>
          <cell r="I17450" t="str">
            <v>S2_APWR_03F</v>
          </cell>
        </row>
        <row r="17451">
          <cell r="H17451" t="str">
            <v>2CD50.2</v>
          </cell>
          <cell r="I17451" t="str">
            <v>DGND</v>
          </cell>
        </row>
        <row r="17452">
          <cell r="H17452" t="str">
            <v>2CD109.1</v>
          </cell>
          <cell r="I17452" t="str">
            <v>S2_F_DVDD09</v>
          </cell>
        </row>
        <row r="17453">
          <cell r="H17453" t="str">
            <v>2CD109.2</v>
          </cell>
          <cell r="I17453" t="str">
            <v>DGND</v>
          </cell>
        </row>
        <row r="17454">
          <cell r="H17454" t="str">
            <v>2CD110.1</v>
          </cell>
          <cell r="I17454" t="str">
            <v>S2_F_AVDD09</v>
          </cell>
        </row>
        <row r="17455">
          <cell r="H17455" t="str">
            <v>2CD110.2</v>
          </cell>
          <cell r="I17455" t="str">
            <v>DGND</v>
          </cell>
        </row>
        <row r="17456">
          <cell r="H17456" t="str">
            <v>2CD169.1</v>
          </cell>
          <cell r="I17456" t="str">
            <v>S2_APWR_01+1F</v>
          </cell>
        </row>
        <row r="17457">
          <cell r="H17457" t="str">
            <v>2CD169.2</v>
          </cell>
          <cell r="I17457" t="str">
            <v>DGND</v>
          </cell>
        </row>
        <row r="17458">
          <cell r="H17458" t="str">
            <v>2CD170.1</v>
          </cell>
          <cell r="I17458" t="str">
            <v>S2_APWR_01+1F</v>
          </cell>
        </row>
        <row r="17459">
          <cell r="H17459" t="str">
            <v>2CD170.2</v>
          </cell>
          <cell r="I17459" t="str">
            <v>DGND</v>
          </cell>
        </row>
        <row r="17460">
          <cell r="H17460" t="str">
            <v>2CD171.1</v>
          </cell>
          <cell r="I17460" t="str">
            <v>S2_APWR_01+1F</v>
          </cell>
        </row>
        <row r="17461">
          <cell r="H17461" t="str">
            <v>2CD171.2</v>
          </cell>
          <cell r="I17461" t="str">
            <v>DGND</v>
          </cell>
        </row>
        <row r="17462">
          <cell r="H17462" t="str">
            <v>2CD172.1</v>
          </cell>
          <cell r="I17462" t="str">
            <v>S2_APWR_01+1F</v>
          </cell>
        </row>
        <row r="17463">
          <cell r="H17463" t="str">
            <v>2CD172.2</v>
          </cell>
          <cell r="I17463" t="str">
            <v>DGND</v>
          </cell>
        </row>
        <row r="17464">
          <cell r="H17464" t="str">
            <v>2CD173.1</v>
          </cell>
          <cell r="I17464" t="str">
            <v>S2_APWR_01+1F</v>
          </cell>
        </row>
        <row r="17465">
          <cell r="H17465" t="str">
            <v>2CD173.2</v>
          </cell>
          <cell r="I17465" t="str">
            <v>DGND</v>
          </cell>
        </row>
        <row r="17466">
          <cell r="H17466" t="str">
            <v>2CD174.1</v>
          </cell>
          <cell r="I17466" t="str">
            <v>S2_APWR_01+1F</v>
          </cell>
        </row>
        <row r="17467">
          <cell r="H17467" t="str">
            <v>2CD174.2</v>
          </cell>
          <cell r="I17467" t="str">
            <v>DGND</v>
          </cell>
        </row>
        <row r="17468">
          <cell r="H17468" t="str">
            <v>2K4.1</v>
          </cell>
          <cell r="I17468" t="str">
            <v>VP12</v>
          </cell>
        </row>
        <row r="17469">
          <cell r="H17469" t="str">
            <v>2K4.4</v>
          </cell>
          <cell r="I17469" t="str">
            <v>S2_F_DVDD09</v>
          </cell>
        </row>
        <row r="17470">
          <cell r="H17470" t="str">
            <v>2K4.9</v>
          </cell>
          <cell r="I17470" t="str">
            <v>S2_F_AVDD09</v>
          </cell>
        </row>
        <row r="17471">
          <cell r="H17471" t="str">
            <v>2K4.12</v>
          </cell>
          <cell r="I17471" t="str">
            <v>S2_K4</v>
          </cell>
        </row>
        <row r="17472">
          <cell r="H17472" t="str">
            <v>2K4.3</v>
          </cell>
          <cell r="I17472" t="str">
            <v>S2_APWR_01+1F</v>
          </cell>
        </row>
        <row r="17473">
          <cell r="H17473" t="str">
            <v>2K4.10</v>
          </cell>
          <cell r="I17473" t="str">
            <v>S2_VDD09_SHARE</v>
          </cell>
        </row>
        <row r="17474">
          <cell r="H17474" t="str">
            <v>2K4.5</v>
          </cell>
          <cell r="I17474" t="str">
            <v>S2_DVDD09_VO09</v>
          </cell>
        </row>
        <row r="17475">
          <cell r="H17475" t="str">
            <v>2K4.8</v>
          </cell>
          <cell r="I17475" t="str">
            <v>S2_AVDD09_VO09</v>
          </cell>
        </row>
        <row r="17476">
          <cell r="H17476" t="str">
            <v>2Q4.1</v>
          </cell>
          <cell r="I17476" t="str">
            <v>S2_QB_K4</v>
          </cell>
        </row>
        <row r="17477">
          <cell r="H17477" t="str">
            <v>2Q4.3</v>
          </cell>
          <cell r="I17477" t="str">
            <v>S2_K4</v>
          </cell>
        </row>
        <row r="17478">
          <cell r="H17478" t="str">
            <v>2Q4.2</v>
          </cell>
          <cell r="I17478" t="str">
            <v>DGND</v>
          </cell>
        </row>
        <row r="17479">
          <cell r="H17479" t="str">
            <v>2RD11.1</v>
          </cell>
          <cell r="I17479" t="str">
            <v>S2_DVDD09_VO09</v>
          </cell>
        </row>
        <row r="17480">
          <cell r="H17480" t="str">
            <v>2RD11.2</v>
          </cell>
          <cell r="I17480" t="str">
            <v>S2_VO09</v>
          </cell>
        </row>
        <row r="17481">
          <cell r="H17481" t="str">
            <v>2RD21.1</v>
          </cell>
          <cell r="I17481" t="str">
            <v>S2_AVDD09_VO09</v>
          </cell>
        </row>
        <row r="17482">
          <cell r="H17482" t="str">
            <v>2RD21.2</v>
          </cell>
          <cell r="I17482" t="str">
            <v>S2_VO09</v>
          </cell>
        </row>
        <row r="17483">
          <cell r="H17483" t="str">
            <v>2RQ4.1</v>
          </cell>
          <cell r="I17483" t="str">
            <v>S2_QB_K4</v>
          </cell>
        </row>
        <row r="17484">
          <cell r="H17484" t="str">
            <v>2RQ4.2</v>
          </cell>
          <cell r="I17484" t="str">
            <v>SC_HSD_K4</v>
          </cell>
        </row>
        <row r="17485">
          <cell r="H17485" t="str">
            <v>2RS11.1</v>
          </cell>
          <cell r="I17485" t="str">
            <v>S2_APWR_01S</v>
          </cell>
        </row>
        <row r="17486">
          <cell r="H17486" t="str">
            <v>2RS11.2</v>
          </cell>
          <cell r="I17486" t="str">
            <v>S2_APWR_01+1S</v>
          </cell>
        </row>
        <row r="17487">
          <cell r="H17487" t="str">
            <v>2ST1.1</v>
          </cell>
          <cell r="I17487" t="str">
            <v>S2_DVDD09</v>
          </cell>
        </row>
        <row r="17488">
          <cell r="H17488" t="str">
            <v>2ST1.2</v>
          </cell>
          <cell r="I17488" t="str">
            <v>S2_APWR_01S</v>
          </cell>
        </row>
        <row r="17489">
          <cell r="H17489" t="str">
            <v>2ST2.1</v>
          </cell>
          <cell r="I17489" t="str">
            <v>S2_APWR_03F</v>
          </cell>
        </row>
        <row r="17490">
          <cell r="H17490" t="str">
            <v>2ST2.2</v>
          </cell>
          <cell r="I17490" t="str">
            <v>S2_APWR_03S</v>
          </cell>
        </row>
        <row r="17491">
          <cell r="H17491" t="str">
            <v>2STG1.1</v>
          </cell>
          <cell r="I17491" t="str">
            <v>DGND</v>
          </cell>
        </row>
        <row r="17492">
          <cell r="H17492" t="str">
            <v>2STG1.2</v>
          </cell>
          <cell r="I17492" t="str">
            <v>S2_APWR_01+1GS</v>
          </cell>
        </row>
        <row r="17493">
          <cell r="H17493" t="str">
            <v>2STG2.1</v>
          </cell>
          <cell r="I17493" t="str">
            <v>DGND</v>
          </cell>
        </row>
        <row r="17494">
          <cell r="H17494" t="str">
            <v>2STG2.2</v>
          </cell>
          <cell r="I17494" t="str">
            <v>S2_APWR_03GS</v>
          </cell>
        </row>
        <row r="17495">
          <cell r="H17495" t="str">
            <v>S2_A_DVDD09.1</v>
          </cell>
          <cell r="I17495" t="str">
            <v>DGND</v>
          </cell>
        </row>
        <row r="17496">
          <cell r="H17496" t="str">
            <v>S2_A_DVDD09.2</v>
          </cell>
          <cell r="I17496" t="str">
            <v>S2_APWR_03F</v>
          </cell>
        </row>
        <row r="17497">
          <cell r="H17497" t="str">
            <v>S2_A_DVDD09.3</v>
          </cell>
          <cell r="I17497" t="str">
            <v>S2_VDD09_SHARE</v>
          </cell>
        </row>
        <row r="17498">
          <cell r="H17498" t="str">
            <v>S2_A_DVDD09.4</v>
          </cell>
          <cell r="I17498" t="str">
            <v>S2_APWR_01+1F</v>
          </cell>
        </row>
        <row r="17499">
          <cell r="H17499" t="str">
            <v>S2_AVDD09.1</v>
          </cell>
          <cell r="I17499" t="str">
            <v>S2_AVDD09</v>
          </cell>
        </row>
        <row r="17500">
          <cell r="H17500" t="str">
            <v>S2_DGND1.1</v>
          </cell>
          <cell r="I17500" t="str">
            <v>DGND</v>
          </cell>
        </row>
        <row r="17501">
          <cell r="H17501" t="str">
            <v>S2_DGND2.1</v>
          </cell>
          <cell r="I17501" t="str">
            <v>DGND</v>
          </cell>
        </row>
        <row r="17502">
          <cell r="H17502" t="str">
            <v>S2_DGND3.1</v>
          </cell>
          <cell r="I17502" t="str">
            <v>DGND</v>
          </cell>
        </row>
        <row r="17503">
          <cell r="H17503" t="str">
            <v>S2_DGND4.1</v>
          </cell>
          <cell r="I17503" t="str">
            <v>DGND</v>
          </cell>
        </row>
        <row r="17504">
          <cell r="H17504" t="str">
            <v>S2_DVDD09.1</v>
          </cell>
          <cell r="I17504" t="str">
            <v>S2_DVDD09</v>
          </cell>
        </row>
        <row r="17505">
          <cell r="H17505" t="str">
            <v>SITE2.H4</v>
          </cell>
          <cell r="I17505" t="str">
            <v>DGND</v>
          </cell>
        </row>
        <row r="17506">
          <cell r="H17506" t="str">
            <v>SITE2.E4</v>
          </cell>
          <cell r="I17506" t="str">
            <v>S2_AVDD09</v>
          </cell>
        </row>
        <row r="17507">
          <cell r="H17507" t="str">
            <v>SITE2.E5</v>
          </cell>
          <cell r="I17507" t="str">
            <v>S2_AVDD09</v>
          </cell>
        </row>
        <row r="17508">
          <cell r="H17508" t="str">
            <v>SITE2.V8</v>
          </cell>
          <cell r="I17508" t="str">
            <v>S2_AVDD09</v>
          </cell>
        </row>
        <row r="17509">
          <cell r="H17509" t="str">
            <v>SITE2.V9</v>
          </cell>
          <cell r="I17509" t="str">
            <v>S2_AVDD09</v>
          </cell>
        </row>
        <row r="17510">
          <cell r="H17510" t="str">
            <v>SITE2.A8</v>
          </cell>
          <cell r="I17510" t="str">
            <v>S2_AVDD09</v>
          </cell>
        </row>
        <row r="17511">
          <cell r="H17511" t="str">
            <v>SITE2.D8</v>
          </cell>
          <cell r="I17511" t="str">
            <v>S2_AVDD09</v>
          </cell>
        </row>
        <row r="17512">
          <cell r="H17512" t="str">
            <v>SITE2.D16</v>
          </cell>
          <cell r="I17512" t="str">
            <v>S2_AVDD09</v>
          </cell>
        </row>
        <row r="17513">
          <cell r="H17513" t="str">
            <v>SITE2.E16</v>
          </cell>
          <cell r="I17513" t="str">
            <v>S2_AVDD09</v>
          </cell>
        </row>
        <row r="17514">
          <cell r="H17514" t="str">
            <v>SITE2.D15</v>
          </cell>
          <cell r="I17514" t="str">
            <v>S2_AVDD09</v>
          </cell>
        </row>
        <row r="17515">
          <cell r="H17515" t="str">
            <v>SITE2.E15</v>
          </cell>
          <cell r="I17515" t="str">
            <v>S2_AVDD09</v>
          </cell>
        </row>
        <row r="17516">
          <cell r="H17516" t="str">
            <v>SITE2.V4</v>
          </cell>
          <cell r="I17516" t="str">
            <v>S2_AVDD09</v>
          </cell>
        </row>
        <row r="17517">
          <cell r="H17517" t="str">
            <v>SITE2.V5</v>
          </cell>
          <cell r="I17517" t="str">
            <v>S2_AVDD09</v>
          </cell>
        </row>
        <row r="17518">
          <cell r="H17518" t="str">
            <v>SITE2.T13</v>
          </cell>
          <cell r="I17518" t="str">
            <v>S2_AVDD09</v>
          </cell>
        </row>
        <row r="17519">
          <cell r="H17519" t="str">
            <v>SITE2.T14</v>
          </cell>
          <cell r="I17519" t="str">
            <v>S2_AVDD09</v>
          </cell>
        </row>
        <row r="17520">
          <cell r="H17520" t="str">
            <v>SITE2.V10</v>
          </cell>
          <cell r="I17520" t="str">
            <v>S2_AVDD09</v>
          </cell>
        </row>
        <row r="17521">
          <cell r="H17521" t="str">
            <v>SITE2.V11</v>
          </cell>
          <cell r="I17521" t="str">
            <v>S2_AVDD09</v>
          </cell>
        </row>
        <row r="17522">
          <cell r="H17522" t="str">
            <v>SITE2.G8</v>
          </cell>
          <cell r="I17522" t="str">
            <v>S2_DVDD09</v>
          </cell>
        </row>
        <row r="17523">
          <cell r="H17523" t="str">
            <v>SITE2.H9</v>
          </cell>
          <cell r="I17523" t="str">
            <v>S2_DVDD09</v>
          </cell>
        </row>
        <row r="17524">
          <cell r="H17524" t="str">
            <v>SITE2.J9</v>
          </cell>
          <cell r="I17524" t="str">
            <v>S2_DVDD09</v>
          </cell>
        </row>
        <row r="17525">
          <cell r="H17525" t="str">
            <v>SITE2.K9</v>
          </cell>
          <cell r="I17525" t="str">
            <v>S2_DVDD09</v>
          </cell>
        </row>
        <row r="17526">
          <cell r="H17526" t="str">
            <v>SITE2.L9</v>
          </cell>
          <cell r="I17526" t="str">
            <v>S2_DVDD09</v>
          </cell>
        </row>
        <row r="17527">
          <cell r="H17527" t="str">
            <v>SITE2.M10</v>
          </cell>
          <cell r="I17527" t="str">
            <v>S2_DVDD09</v>
          </cell>
        </row>
        <row r="17528">
          <cell r="H17528" t="str">
            <v>SITE2.M11</v>
          </cell>
          <cell r="I17528" t="str">
            <v>S2_DVDD09</v>
          </cell>
        </row>
        <row r="17529">
          <cell r="H17529" t="str">
            <v>SITE2.M12</v>
          </cell>
          <cell r="I17529" t="str">
            <v>S2_DVDD09</v>
          </cell>
        </row>
        <row r="17530">
          <cell r="H17530" t="str">
            <v>SITE2.N10</v>
          </cell>
          <cell r="I17530" t="str">
            <v>S2_DVDD09</v>
          </cell>
        </row>
        <row r="17531">
          <cell r="H17531" t="str">
            <v>SITE2.N11</v>
          </cell>
          <cell r="I17531" t="str">
            <v>S2_DVDD09</v>
          </cell>
        </row>
        <row r="17532">
          <cell r="H17532" t="str">
            <v>SITE2.N12</v>
          </cell>
          <cell r="I17532" t="str">
            <v>S2_DVDD09</v>
          </cell>
        </row>
        <row r="17533">
          <cell r="H17533" t="str">
            <v>SITE2.GH1</v>
          </cell>
          <cell r="I17533">
            <v>0</v>
          </cell>
        </row>
        <row r="17534">
          <cell r="H17534" t="str">
            <v>SITE2.GH2</v>
          </cell>
          <cell r="I17534">
            <v>0</v>
          </cell>
        </row>
        <row r="17535">
          <cell r="H17535" t="str">
            <v>SITE2.GH3</v>
          </cell>
          <cell r="I17535">
            <v>0</v>
          </cell>
        </row>
        <row r="17536">
          <cell r="H17536" t="str">
            <v>SITE2.GH4</v>
          </cell>
          <cell r="I17536">
            <v>0</v>
          </cell>
        </row>
        <row r="17537">
          <cell r="H17537" t="str">
            <v>SITE2.A1</v>
          </cell>
          <cell r="I17537" t="str">
            <v>DGND</v>
          </cell>
        </row>
        <row r="17538">
          <cell r="H17538" t="str">
            <v>SITE2.A9</v>
          </cell>
          <cell r="I17538" t="str">
            <v>DGND</v>
          </cell>
        </row>
        <row r="17539">
          <cell r="H17539" t="str">
            <v>SITE2.A11</v>
          </cell>
          <cell r="I17539" t="str">
            <v>DGND</v>
          </cell>
        </row>
        <row r="17540">
          <cell r="H17540" t="str">
            <v>SITE2.A14</v>
          </cell>
          <cell r="I17540" t="str">
            <v>DGND</v>
          </cell>
        </row>
        <row r="17541">
          <cell r="H17541" t="str">
            <v>SITE2.A19</v>
          </cell>
          <cell r="I17541" t="str">
            <v>DGND</v>
          </cell>
        </row>
        <row r="17542">
          <cell r="H17542" t="str">
            <v>SITE2.B2</v>
          </cell>
          <cell r="I17542" t="str">
            <v>DGND</v>
          </cell>
        </row>
        <row r="17543">
          <cell r="H17543" t="str">
            <v>SITE2.B9</v>
          </cell>
          <cell r="I17543" t="str">
            <v>DGND</v>
          </cell>
        </row>
        <row r="17544">
          <cell r="H17544" t="str">
            <v>SITE2.B10</v>
          </cell>
          <cell r="I17544" t="str">
            <v>DGND</v>
          </cell>
        </row>
        <row r="17545">
          <cell r="H17545" t="str">
            <v>SITE2.B11</v>
          </cell>
          <cell r="I17545" t="str">
            <v>DGND</v>
          </cell>
        </row>
        <row r="17546">
          <cell r="H17546" t="str">
            <v>SITE2.B19</v>
          </cell>
          <cell r="I17546" t="str">
            <v>DGND</v>
          </cell>
        </row>
        <row r="17547">
          <cell r="H17547" t="str">
            <v>SITE2.C18</v>
          </cell>
          <cell r="I17547" t="str">
            <v>DGND</v>
          </cell>
        </row>
        <row r="17548">
          <cell r="H17548" t="str">
            <v>SITE2.C19</v>
          </cell>
          <cell r="I17548" t="str">
            <v>DGND</v>
          </cell>
        </row>
        <row r="17549">
          <cell r="H17549" t="str">
            <v>SITE2.D9</v>
          </cell>
          <cell r="I17549" t="str">
            <v>DGND</v>
          </cell>
        </row>
        <row r="17550">
          <cell r="H17550" t="str">
            <v>SITE2.D10</v>
          </cell>
          <cell r="I17550" t="str">
            <v>DGND</v>
          </cell>
        </row>
        <row r="17551">
          <cell r="H17551" t="str">
            <v>SITE2.D12</v>
          </cell>
          <cell r="I17551" t="str">
            <v>DGND</v>
          </cell>
        </row>
        <row r="17552">
          <cell r="H17552" t="str">
            <v>SITE2.D13</v>
          </cell>
          <cell r="I17552" t="str">
            <v>DGND</v>
          </cell>
        </row>
        <row r="17553">
          <cell r="H17553" t="str">
            <v>SITE2.D14</v>
          </cell>
          <cell r="I17553" t="str">
            <v>DGND</v>
          </cell>
        </row>
        <row r="17554">
          <cell r="H17554" t="str">
            <v>SITE2.E8</v>
          </cell>
          <cell r="I17554" t="str">
            <v>DGND</v>
          </cell>
        </row>
        <row r="17555">
          <cell r="H17555" t="str">
            <v>SITE2.E9</v>
          </cell>
          <cell r="I17555" t="str">
            <v>DGND</v>
          </cell>
        </row>
        <row r="17556">
          <cell r="H17556" t="str">
            <v>SITE2.E10</v>
          </cell>
          <cell r="I17556" t="str">
            <v>DGND</v>
          </cell>
        </row>
        <row r="17557">
          <cell r="H17557" t="str">
            <v>SITE2.E12</v>
          </cell>
          <cell r="I17557" t="str">
            <v>DGND</v>
          </cell>
        </row>
        <row r="17558">
          <cell r="H17558" t="str">
            <v>SITE2.E13</v>
          </cell>
          <cell r="I17558" t="str">
            <v>DGND</v>
          </cell>
        </row>
        <row r="17559">
          <cell r="H17559" t="str">
            <v>SITE2.E14</v>
          </cell>
          <cell r="I17559" t="str">
            <v>DGND</v>
          </cell>
        </row>
        <row r="17560">
          <cell r="H17560" t="str">
            <v>SITE2.G9</v>
          </cell>
          <cell r="I17560" t="str">
            <v>DGND</v>
          </cell>
        </row>
        <row r="17561">
          <cell r="H17561" t="str">
            <v>SITE2.G10</v>
          </cell>
          <cell r="I17561" t="str">
            <v>DGND</v>
          </cell>
        </row>
        <row r="17562">
          <cell r="H17562" t="str">
            <v>SITE2.G11</v>
          </cell>
          <cell r="I17562" t="str">
            <v>DGND</v>
          </cell>
        </row>
        <row r="17563">
          <cell r="H17563" t="str">
            <v>SITE2.G12</v>
          </cell>
          <cell r="I17563" t="str">
            <v>DGND</v>
          </cell>
        </row>
        <row r="17564">
          <cell r="H17564" t="str">
            <v>SITE2.G13</v>
          </cell>
          <cell r="I17564" t="str">
            <v>DGND</v>
          </cell>
        </row>
        <row r="17565">
          <cell r="H17565" t="str">
            <v>SITE2.H10</v>
          </cell>
          <cell r="I17565" t="str">
            <v>DGND</v>
          </cell>
        </row>
        <row r="17566">
          <cell r="H17566" t="str">
            <v>SITE2.H11</v>
          </cell>
          <cell r="I17566" t="str">
            <v>DGND</v>
          </cell>
        </row>
        <row r="17567">
          <cell r="H17567" t="str">
            <v>SITE2.J10</v>
          </cell>
          <cell r="I17567" t="str">
            <v>DGND</v>
          </cell>
        </row>
        <row r="17568">
          <cell r="H17568" t="str">
            <v>SITE2.J11</v>
          </cell>
          <cell r="I17568" t="str">
            <v>DGND</v>
          </cell>
        </row>
        <row r="17569">
          <cell r="H17569" t="str">
            <v>SITE2.K10</v>
          </cell>
          <cell r="I17569" t="str">
            <v>DGND</v>
          </cell>
        </row>
        <row r="17570">
          <cell r="H17570" t="str">
            <v>SITE2.K11</v>
          </cell>
          <cell r="I17570" t="str">
            <v>DGND</v>
          </cell>
        </row>
        <row r="17571">
          <cell r="H17571" t="str">
            <v>SITE2.L10</v>
          </cell>
          <cell r="I17571" t="str">
            <v>DGND</v>
          </cell>
        </row>
        <row r="17572">
          <cell r="H17572" t="str">
            <v>SITE2.L11</v>
          </cell>
          <cell r="I17572" t="str">
            <v>DGND</v>
          </cell>
        </row>
        <row r="17573">
          <cell r="H17573" t="str">
            <v>SITE2.R10</v>
          </cell>
          <cell r="I17573" t="str">
            <v>DGND</v>
          </cell>
        </row>
        <row r="17574">
          <cell r="H17574" t="str">
            <v>SITE2.R11</v>
          </cell>
          <cell r="I17574" t="str">
            <v>DGND</v>
          </cell>
        </row>
        <row r="17575">
          <cell r="H17575" t="str">
            <v>SITE2.R12</v>
          </cell>
          <cell r="I17575" t="str">
            <v>DGND</v>
          </cell>
        </row>
        <row r="17576">
          <cell r="H17576" t="str">
            <v>SITE2.R13</v>
          </cell>
          <cell r="I17576" t="str">
            <v>DGND</v>
          </cell>
        </row>
        <row r="17577">
          <cell r="H17577" t="str">
            <v>SITE2.R14</v>
          </cell>
          <cell r="I17577" t="str">
            <v>DGND</v>
          </cell>
        </row>
        <row r="17578">
          <cell r="H17578" t="str">
            <v>SITE2.W1</v>
          </cell>
          <cell r="I17578" t="str">
            <v>DGND</v>
          </cell>
        </row>
        <row r="17579">
          <cell r="H17579" t="str">
            <v>SITE2.W19</v>
          </cell>
          <cell r="I17579" t="str">
            <v>DGND</v>
          </cell>
        </row>
        <row r="17580">
          <cell r="H17580" t="str">
            <v>SITE2.T7</v>
          </cell>
          <cell r="I17580" t="str">
            <v>DGND</v>
          </cell>
        </row>
        <row r="17581">
          <cell r="H17581" t="str">
            <v>SITE2.T8</v>
          </cell>
          <cell r="I17581" t="str">
            <v>DGND</v>
          </cell>
        </row>
        <row r="17582">
          <cell r="H17582" t="str">
            <v>SITE2.T11</v>
          </cell>
          <cell r="I17582" t="str">
            <v>DGND</v>
          </cell>
        </row>
        <row r="17583">
          <cell r="H17583" t="str">
            <v>SITE2.T12</v>
          </cell>
          <cell r="I17583" t="str">
            <v>DGND</v>
          </cell>
        </row>
        <row r="17584">
          <cell r="H17584" t="str">
            <v>SITE2.W2</v>
          </cell>
          <cell r="I17584" t="str">
            <v>DGND</v>
          </cell>
        </row>
        <row r="17585">
          <cell r="H17585" t="str">
            <v>SITE2.W7</v>
          </cell>
          <cell r="I17585" t="str">
            <v>DGND</v>
          </cell>
        </row>
        <row r="17586">
          <cell r="H17586" t="str">
            <v>SITE2.W12</v>
          </cell>
          <cell r="I17586" t="str">
            <v>DGND</v>
          </cell>
        </row>
        <row r="17587">
          <cell r="H17587" t="str">
            <v>SITE2.W17</v>
          </cell>
          <cell r="I17587" t="str">
            <v>DGND</v>
          </cell>
        </row>
        <row r="17588">
          <cell r="H17588" t="str">
            <v>SITE2.NUT1</v>
          </cell>
          <cell r="I17588">
            <v>0</v>
          </cell>
        </row>
        <row r="17589">
          <cell r="H17589" t="str">
            <v>SITE2.NUT2</v>
          </cell>
          <cell r="I17589">
            <v>0</v>
          </cell>
        </row>
        <row r="17590">
          <cell r="H17590" t="str">
            <v>SITE2.NUT3</v>
          </cell>
          <cell r="I17590">
            <v>0</v>
          </cell>
        </row>
        <row r="17591">
          <cell r="H17591" t="str">
            <v>SITE2.NUT4</v>
          </cell>
          <cell r="I17591">
            <v>0</v>
          </cell>
        </row>
        <row r="17592">
          <cell r="H17592" t="str">
            <v>2BD5.1</v>
          </cell>
          <cell r="I17592" t="str">
            <v>S2_AVDD33_MOSFET</v>
          </cell>
        </row>
        <row r="17593">
          <cell r="H17593" t="str">
            <v>2BD5.2</v>
          </cell>
          <cell r="I17593" t="str">
            <v>S2_APWR_06+1F</v>
          </cell>
        </row>
        <row r="17594">
          <cell r="H17594" t="str">
            <v>2CD51.1</v>
          </cell>
          <cell r="I17594" t="str">
            <v>S2_AVDD33</v>
          </cell>
        </row>
        <row r="17595">
          <cell r="H17595" t="str">
            <v>2CD51.2</v>
          </cell>
          <cell r="I17595" t="str">
            <v>DGND</v>
          </cell>
        </row>
        <row r="17596">
          <cell r="H17596" t="str">
            <v>2CD52.1</v>
          </cell>
          <cell r="I17596" t="str">
            <v>S2_AVDD33</v>
          </cell>
        </row>
        <row r="17597">
          <cell r="H17597" t="str">
            <v>2CD52.2</v>
          </cell>
          <cell r="I17597" t="str">
            <v>DGND</v>
          </cell>
        </row>
        <row r="17598">
          <cell r="H17598" t="str">
            <v>2CD53.1</v>
          </cell>
          <cell r="I17598" t="str">
            <v>S2_AVDD33</v>
          </cell>
        </row>
        <row r="17599">
          <cell r="H17599" t="str">
            <v>2CD53.2</v>
          </cell>
          <cell r="I17599" t="str">
            <v>DGND</v>
          </cell>
        </row>
        <row r="17600">
          <cell r="H17600" t="str">
            <v>2CD54.1</v>
          </cell>
          <cell r="I17600" t="str">
            <v>S2_AVDD33</v>
          </cell>
        </row>
        <row r="17601">
          <cell r="H17601" t="str">
            <v>2CD54.2</v>
          </cell>
          <cell r="I17601" t="str">
            <v>DGND</v>
          </cell>
        </row>
        <row r="17602">
          <cell r="H17602" t="str">
            <v>2CD55.1</v>
          </cell>
          <cell r="I17602" t="str">
            <v>S2_AVDD33</v>
          </cell>
        </row>
        <row r="17603">
          <cell r="H17603" t="str">
            <v>2CD55.2</v>
          </cell>
          <cell r="I17603" t="str">
            <v>DGND</v>
          </cell>
        </row>
        <row r="17604">
          <cell r="H17604" t="str">
            <v>2CD56.1</v>
          </cell>
          <cell r="I17604" t="str">
            <v>S2_AVDD33</v>
          </cell>
        </row>
        <row r="17605">
          <cell r="H17605" t="str">
            <v>2CD56.2</v>
          </cell>
          <cell r="I17605" t="str">
            <v>DGND</v>
          </cell>
        </row>
        <row r="17606">
          <cell r="H17606" t="str">
            <v>2CD57.1</v>
          </cell>
          <cell r="I17606" t="str">
            <v>S2_AVDD33</v>
          </cell>
        </row>
        <row r="17607">
          <cell r="H17607" t="str">
            <v>2CD57.2</v>
          </cell>
          <cell r="I17607" t="str">
            <v>DGND</v>
          </cell>
        </row>
        <row r="17608">
          <cell r="H17608" t="str">
            <v>2CD58.1</v>
          </cell>
          <cell r="I17608" t="str">
            <v>S2_AVDD33</v>
          </cell>
        </row>
        <row r="17609">
          <cell r="H17609" t="str">
            <v>2CD58.2</v>
          </cell>
          <cell r="I17609" t="str">
            <v>DGND</v>
          </cell>
        </row>
        <row r="17610">
          <cell r="H17610" t="str">
            <v>2CD59.1</v>
          </cell>
          <cell r="I17610" t="str">
            <v>S2_AVDD33</v>
          </cell>
        </row>
        <row r="17611">
          <cell r="H17611" t="str">
            <v>2CD59.2</v>
          </cell>
          <cell r="I17611" t="str">
            <v>DGND</v>
          </cell>
        </row>
        <row r="17612">
          <cell r="H17612" t="str">
            <v>2CD60.1</v>
          </cell>
          <cell r="I17612" t="str">
            <v>S2_AVDD33</v>
          </cell>
        </row>
        <row r="17613">
          <cell r="H17613" t="str">
            <v>2CD60.2</v>
          </cell>
          <cell r="I17613" t="str">
            <v>DGND</v>
          </cell>
        </row>
        <row r="17614">
          <cell r="H17614" t="str">
            <v>2CD61.1</v>
          </cell>
          <cell r="I17614" t="str">
            <v>S2_AVDD33</v>
          </cell>
        </row>
        <row r="17615">
          <cell r="H17615" t="str">
            <v>2CD61.2</v>
          </cell>
          <cell r="I17615" t="str">
            <v>DGND</v>
          </cell>
        </row>
        <row r="17616">
          <cell r="H17616" t="str">
            <v>2CD62.1</v>
          </cell>
          <cell r="I17616" t="str">
            <v>S2_AVDD33</v>
          </cell>
        </row>
        <row r="17617">
          <cell r="H17617" t="str">
            <v>2CD62.2</v>
          </cell>
          <cell r="I17617" t="str">
            <v>DGND</v>
          </cell>
        </row>
        <row r="17618">
          <cell r="H17618" t="str">
            <v>2CD63.1</v>
          </cell>
          <cell r="I17618" t="str">
            <v>S2_AVDD33</v>
          </cell>
        </row>
        <row r="17619">
          <cell r="H17619" t="str">
            <v>2CD63.2</v>
          </cell>
          <cell r="I17619" t="str">
            <v>DGND</v>
          </cell>
        </row>
        <row r="17620">
          <cell r="H17620" t="str">
            <v>2CD64.1</v>
          </cell>
          <cell r="I17620" t="str">
            <v>S2_AVDD33</v>
          </cell>
        </row>
        <row r="17621">
          <cell r="H17621" t="str">
            <v>2CD64.2</v>
          </cell>
          <cell r="I17621" t="str">
            <v>DGND</v>
          </cell>
        </row>
        <row r="17622">
          <cell r="H17622" t="str">
            <v>2CD65.1</v>
          </cell>
          <cell r="I17622" t="str">
            <v>S2_AVDD33</v>
          </cell>
        </row>
        <row r="17623">
          <cell r="H17623" t="str">
            <v>2CD65.2</v>
          </cell>
          <cell r="I17623" t="str">
            <v>DGND</v>
          </cell>
        </row>
        <row r="17624">
          <cell r="H17624" t="str">
            <v>2CD66.1</v>
          </cell>
          <cell r="I17624" t="str">
            <v>S2_AVDD33</v>
          </cell>
        </row>
        <row r="17625">
          <cell r="H17625" t="str">
            <v>2CD66.2</v>
          </cell>
          <cell r="I17625" t="str">
            <v>DGND</v>
          </cell>
        </row>
        <row r="17626">
          <cell r="H17626" t="str">
            <v>2CD67.1</v>
          </cell>
          <cell r="I17626" t="str">
            <v>S2_AVDD33</v>
          </cell>
        </row>
        <row r="17627">
          <cell r="H17627" t="str">
            <v>2CD67.2</v>
          </cell>
          <cell r="I17627" t="str">
            <v>DGND</v>
          </cell>
        </row>
        <row r="17628">
          <cell r="H17628" t="str">
            <v>2CD68.1</v>
          </cell>
          <cell r="I17628" t="str">
            <v>S2_AVDD33</v>
          </cell>
        </row>
        <row r="17629">
          <cell r="H17629" t="str">
            <v>2CD68.2</v>
          </cell>
          <cell r="I17629" t="str">
            <v>DGND</v>
          </cell>
        </row>
        <row r="17630">
          <cell r="H17630" t="str">
            <v>2CD69.1</v>
          </cell>
          <cell r="I17630" t="str">
            <v>S2_AVDD33</v>
          </cell>
        </row>
        <row r="17631">
          <cell r="H17631" t="str">
            <v>2CD69.2</v>
          </cell>
          <cell r="I17631" t="str">
            <v>DGND</v>
          </cell>
        </row>
        <row r="17632">
          <cell r="H17632" t="str">
            <v>2CD70.1</v>
          </cell>
          <cell r="I17632" t="str">
            <v>S2_AVDD33</v>
          </cell>
        </row>
        <row r="17633">
          <cell r="H17633" t="str">
            <v>2CD70.2</v>
          </cell>
          <cell r="I17633" t="str">
            <v>DGND</v>
          </cell>
        </row>
        <row r="17634">
          <cell r="H17634" t="str">
            <v>2CD71.1</v>
          </cell>
          <cell r="I17634" t="str">
            <v>S2_AVDD33</v>
          </cell>
        </row>
        <row r="17635">
          <cell r="H17635" t="str">
            <v>2CD71.2</v>
          </cell>
          <cell r="I17635" t="str">
            <v>DGND</v>
          </cell>
        </row>
        <row r="17636">
          <cell r="H17636" t="str">
            <v>2CD72.1</v>
          </cell>
          <cell r="I17636" t="str">
            <v>S2_AVDD33</v>
          </cell>
        </row>
        <row r="17637">
          <cell r="H17637" t="str">
            <v>2CD72.2</v>
          </cell>
          <cell r="I17637" t="str">
            <v>DGND</v>
          </cell>
        </row>
        <row r="17638">
          <cell r="H17638" t="str">
            <v>2CD73.1</v>
          </cell>
          <cell r="I17638" t="str">
            <v>S2_AVDD33</v>
          </cell>
        </row>
        <row r="17639">
          <cell r="H17639" t="str">
            <v>2CD73.2</v>
          </cell>
          <cell r="I17639" t="str">
            <v>DGND</v>
          </cell>
        </row>
        <row r="17640">
          <cell r="H17640" t="str">
            <v>2CD74.1</v>
          </cell>
          <cell r="I17640" t="str">
            <v>S2_APWR_06+1F</v>
          </cell>
        </row>
        <row r="17641">
          <cell r="H17641" t="str">
            <v>2CD74.2</v>
          </cell>
          <cell r="I17641" t="str">
            <v>DGND</v>
          </cell>
        </row>
        <row r="17642">
          <cell r="H17642" t="str">
            <v>2CD75.1</v>
          </cell>
          <cell r="I17642" t="str">
            <v>S2_APWR_06+1F</v>
          </cell>
        </row>
        <row r="17643">
          <cell r="H17643" t="str">
            <v>2CD75.2</v>
          </cell>
          <cell r="I17643" t="str">
            <v>DGND</v>
          </cell>
        </row>
        <row r="17644">
          <cell r="H17644" t="str">
            <v>2CD76.1</v>
          </cell>
          <cell r="I17644" t="str">
            <v>S2_APWR_06+1F</v>
          </cell>
        </row>
        <row r="17645">
          <cell r="H17645" t="str">
            <v>2CD76.2</v>
          </cell>
          <cell r="I17645" t="str">
            <v>DGND</v>
          </cell>
        </row>
        <row r="17646">
          <cell r="H17646" t="str">
            <v>2CD77.1</v>
          </cell>
          <cell r="I17646" t="str">
            <v>S2_APWR_06+1F</v>
          </cell>
        </row>
        <row r="17647">
          <cell r="H17647" t="str">
            <v>2CD77.2</v>
          </cell>
          <cell r="I17647" t="str">
            <v>DGND</v>
          </cell>
        </row>
        <row r="17648">
          <cell r="H17648" t="str">
            <v>2CD78.1</v>
          </cell>
          <cell r="I17648" t="str">
            <v>S2_APWR_06+1F</v>
          </cell>
        </row>
        <row r="17649">
          <cell r="H17649" t="str">
            <v>2CD78.2</v>
          </cell>
          <cell r="I17649" t="str">
            <v>DGND</v>
          </cell>
        </row>
        <row r="17650">
          <cell r="H17650" t="str">
            <v>2CD79.1</v>
          </cell>
          <cell r="I17650" t="str">
            <v>S2_APWR_06+1F</v>
          </cell>
        </row>
        <row r="17651">
          <cell r="H17651" t="str">
            <v>2CD79.2</v>
          </cell>
          <cell r="I17651" t="str">
            <v>DGND</v>
          </cell>
        </row>
        <row r="17652">
          <cell r="H17652" t="str">
            <v>2CD83.1</v>
          </cell>
          <cell r="I17652" t="str">
            <v>S2_DVDD33</v>
          </cell>
        </row>
        <row r="17653">
          <cell r="H17653" t="str">
            <v>2CD83.2</v>
          </cell>
          <cell r="I17653" t="str">
            <v>DGND</v>
          </cell>
        </row>
        <row r="17654">
          <cell r="H17654" t="str">
            <v>2CD84.1</v>
          </cell>
          <cell r="I17654" t="str">
            <v>S2_DVDD33</v>
          </cell>
        </row>
        <row r="17655">
          <cell r="H17655" t="str">
            <v>2CD84.2</v>
          </cell>
          <cell r="I17655" t="str">
            <v>DGND</v>
          </cell>
        </row>
        <row r="17656">
          <cell r="H17656" t="str">
            <v>2CD85.1</v>
          </cell>
          <cell r="I17656" t="str">
            <v>S2_DVDD33</v>
          </cell>
        </row>
        <row r="17657">
          <cell r="H17657" t="str">
            <v>2CD85.2</v>
          </cell>
          <cell r="I17657" t="str">
            <v>DGND</v>
          </cell>
        </row>
        <row r="17658">
          <cell r="H17658" t="str">
            <v>2CD89.1</v>
          </cell>
          <cell r="I17658" t="str">
            <v>S2_DVDD33</v>
          </cell>
        </row>
        <row r="17659">
          <cell r="H17659" t="str">
            <v>2CD89.2</v>
          </cell>
          <cell r="I17659" t="str">
            <v>DGND</v>
          </cell>
        </row>
        <row r="17660">
          <cell r="H17660" t="str">
            <v>2CD91.1</v>
          </cell>
          <cell r="I17660" t="str">
            <v>S2_DVDD33</v>
          </cell>
        </row>
        <row r="17661">
          <cell r="H17661" t="str">
            <v>2CD91.2</v>
          </cell>
          <cell r="I17661" t="str">
            <v>DGND</v>
          </cell>
        </row>
        <row r="17662">
          <cell r="H17662" t="str">
            <v>2CD92.1</v>
          </cell>
          <cell r="I17662" t="str">
            <v>S2_DVDD33</v>
          </cell>
        </row>
        <row r="17663">
          <cell r="H17663" t="str">
            <v>2CD92.2</v>
          </cell>
          <cell r="I17663" t="str">
            <v>DGND</v>
          </cell>
        </row>
        <row r="17664">
          <cell r="H17664" t="str">
            <v>2CD93.1</v>
          </cell>
          <cell r="I17664" t="str">
            <v>S2_DPS_DVDD33</v>
          </cell>
        </row>
        <row r="17665">
          <cell r="H17665" t="str">
            <v>2CD93.2</v>
          </cell>
          <cell r="I17665" t="str">
            <v>DGND</v>
          </cell>
        </row>
        <row r="17666">
          <cell r="H17666" t="str">
            <v>2CD94.1</v>
          </cell>
          <cell r="I17666" t="str">
            <v>S2_DPS_DVDD33</v>
          </cell>
        </row>
        <row r="17667">
          <cell r="H17667" t="str">
            <v>2CD94.2</v>
          </cell>
          <cell r="I17667" t="str">
            <v>DGND</v>
          </cell>
        </row>
        <row r="17668">
          <cell r="H17668" t="str">
            <v>2CD95.1</v>
          </cell>
          <cell r="I17668" t="str">
            <v>S2_DPS_DVDD33</v>
          </cell>
        </row>
        <row r="17669">
          <cell r="H17669" t="str">
            <v>2CD95.2</v>
          </cell>
          <cell r="I17669" t="str">
            <v>DGND</v>
          </cell>
        </row>
        <row r="17670">
          <cell r="H17670" t="str">
            <v>2CD97.1</v>
          </cell>
          <cell r="I17670" t="str">
            <v>S2_DPS_DVDD33</v>
          </cell>
        </row>
        <row r="17671">
          <cell r="H17671" t="str">
            <v>2CD97.2</v>
          </cell>
          <cell r="I17671" t="str">
            <v>DGND</v>
          </cell>
        </row>
        <row r="17672">
          <cell r="H17672" t="str">
            <v>2CD111.1</v>
          </cell>
          <cell r="I17672" t="str">
            <v>S2_APWR_06+1F</v>
          </cell>
        </row>
        <row r="17673">
          <cell r="H17673" t="str">
            <v>2CD111.2</v>
          </cell>
          <cell r="I17673" t="str">
            <v>DGND</v>
          </cell>
        </row>
        <row r="17674">
          <cell r="H17674" t="str">
            <v>2CD112.1</v>
          </cell>
          <cell r="I17674" t="str">
            <v>S2_DPS_DVDD33</v>
          </cell>
        </row>
        <row r="17675">
          <cell r="H17675" t="str">
            <v>2CD112.2</v>
          </cell>
          <cell r="I17675" t="str">
            <v>DGND</v>
          </cell>
        </row>
        <row r="17676">
          <cell r="H17676" t="str">
            <v>2CD113.1</v>
          </cell>
          <cell r="I17676" t="str">
            <v>S2_APWR_06+1F</v>
          </cell>
        </row>
        <row r="17677">
          <cell r="H17677" t="str">
            <v>2CD113.2</v>
          </cell>
          <cell r="I17677" t="str">
            <v>DGND</v>
          </cell>
        </row>
        <row r="17678">
          <cell r="H17678" t="str">
            <v>2CD114.1</v>
          </cell>
          <cell r="I17678" t="str">
            <v>S2_AVDD33_MOSFET</v>
          </cell>
        </row>
        <row r="17679">
          <cell r="H17679" t="str">
            <v>2CD114.2</v>
          </cell>
          <cell r="I17679" t="str">
            <v>MGND</v>
          </cell>
        </row>
        <row r="17680">
          <cell r="H17680" t="str">
            <v>2CD115.1</v>
          </cell>
          <cell r="I17680" t="str">
            <v>S2_APWR_06+1F</v>
          </cell>
        </row>
        <row r="17681">
          <cell r="H17681" t="str">
            <v>2CD115.2</v>
          </cell>
          <cell r="I17681" t="str">
            <v>DGND</v>
          </cell>
        </row>
        <row r="17682">
          <cell r="H17682" t="str">
            <v>2CD116.1</v>
          </cell>
          <cell r="I17682" t="str">
            <v>S2_APWR_06+1F</v>
          </cell>
        </row>
        <row r="17683">
          <cell r="H17683" t="str">
            <v>2CD116.2</v>
          </cell>
          <cell r="I17683" t="str">
            <v>DGND</v>
          </cell>
        </row>
        <row r="17684">
          <cell r="H17684" t="str">
            <v>2CD117.1</v>
          </cell>
          <cell r="I17684" t="str">
            <v>S2_APWR_06+1F</v>
          </cell>
        </row>
        <row r="17685">
          <cell r="H17685" t="str">
            <v>2CD117.2</v>
          </cell>
          <cell r="I17685" t="str">
            <v>DGND</v>
          </cell>
        </row>
        <row r="17686">
          <cell r="H17686" t="str">
            <v>2CD118.1</v>
          </cell>
          <cell r="I17686" t="str">
            <v>S2_APWR_06+1F</v>
          </cell>
        </row>
        <row r="17687">
          <cell r="H17687" t="str">
            <v>2CD118.2</v>
          </cell>
          <cell r="I17687" t="str">
            <v>DGND</v>
          </cell>
        </row>
        <row r="17688">
          <cell r="H17688" t="str">
            <v>2CD119.1</v>
          </cell>
          <cell r="I17688" t="str">
            <v>S2_APWR_06+1F</v>
          </cell>
        </row>
        <row r="17689">
          <cell r="H17689" t="str">
            <v>2CD119.2</v>
          </cell>
          <cell r="I17689" t="str">
            <v>DGND</v>
          </cell>
        </row>
        <row r="17690">
          <cell r="H17690" t="str">
            <v>2CD120.1</v>
          </cell>
          <cell r="I17690" t="str">
            <v>S2_APWR_06+1F</v>
          </cell>
        </row>
        <row r="17691">
          <cell r="H17691" t="str">
            <v>2CD120.2</v>
          </cell>
          <cell r="I17691" t="str">
            <v>DGND</v>
          </cell>
        </row>
        <row r="17692">
          <cell r="H17692" t="str">
            <v>2CD155.1</v>
          </cell>
          <cell r="I17692" t="str">
            <v>S2_DPS_LDOIN</v>
          </cell>
        </row>
        <row r="17693">
          <cell r="H17693" t="str">
            <v>2CD155.2</v>
          </cell>
          <cell r="I17693" t="str">
            <v>DGND</v>
          </cell>
        </row>
        <row r="17694">
          <cell r="H17694" t="str">
            <v>2CD156.1</v>
          </cell>
          <cell r="I17694" t="str">
            <v>S2_DPS_LDOIN</v>
          </cell>
        </row>
        <row r="17695">
          <cell r="H17695" t="str">
            <v>2CD156.2</v>
          </cell>
          <cell r="I17695" t="str">
            <v>DGND</v>
          </cell>
        </row>
        <row r="17696">
          <cell r="H17696" t="str">
            <v>2CD157.1</v>
          </cell>
          <cell r="I17696" t="str">
            <v>S2_DPS_LDOIN</v>
          </cell>
        </row>
        <row r="17697">
          <cell r="H17697" t="str">
            <v>2CD157.2</v>
          </cell>
          <cell r="I17697" t="str">
            <v>DGND</v>
          </cell>
        </row>
        <row r="17698">
          <cell r="H17698" t="str">
            <v>2CD158.1</v>
          </cell>
          <cell r="I17698" t="str">
            <v>S2_DPS_LDOIN</v>
          </cell>
        </row>
        <row r="17699">
          <cell r="H17699" t="str">
            <v>2CD158.2</v>
          </cell>
          <cell r="I17699" t="str">
            <v>DGND</v>
          </cell>
        </row>
        <row r="17700">
          <cell r="H17700" t="str">
            <v>2CD159.1</v>
          </cell>
          <cell r="I17700" t="str">
            <v>S2_DPS_LDOIN</v>
          </cell>
        </row>
        <row r="17701">
          <cell r="H17701" t="str">
            <v>2CD159.2</v>
          </cell>
          <cell r="I17701" t="str">
            <v>DGND</v>
          </cell>
        </row>
        <row r="17702">
          <cell r="H17702" t="str">
            <v>2CD160.1</v>
          </cell>
          <cell r="I17702" t="str">
            <v>S2_DPS_LDOIN</v>
          </cell>
        </row>
        <row r="17703">
          <cell r="H17703" t="str">
            <v>2CD160.2</v>
          </cell>
          <cell r="I17703" t="str">
            <v>DGND</v>
          </cell>
        </row>
        <row r="17704">
          <cell r="H17704" t="str">
            <v>2CD161.1</v>
          </cell>
          <cell r="I17704" t="str">
            <v>S2_LDOIN</v>
          </cell>
        </row>
        <row r="17705">
          <cell r="H17705" t="str">
            <v>2CD161.2</v>
          </cell>
          <cell r="I17705" t="str">
            <v>DGND</v>
          </cell>
        </row>
        <row r="17706">
          <cell r="H17706" t="str">
            <v>2CD162.1</v>
          </cell>
          <cell r="I17706" t="str">
            <v>S2_LDOIN</v>
          </cell>
        </row>
        <row r="17707">
          <cell r="H17707" t="str">
            <v>2CD162.2</v>
          </cell>
          <cell r="I17707" t="str">
            <v>DGND</v>
          </cell>
        </row>
        <row r="17708">
          <cell r="H17708" t="str">
            <v>2CD163.1</v>
          </cell>
          <cell r="I17708" t="str">
            <v>S2_LDOIN</v>
          </cell>
        </row>
        <row r="17709">
          <cell r="H17709" t="str">
            <v>2CD163.2</v>
          </cell>
          <cell r="I17709" t="str">
            <v>DGND</v>
          </cell>
        </row>
        <row r="17710">
          <cell r="H17710" t="str">
            <v>2CD164.1</v>
          </cell>
          <cell r="I17710" t="str">
            <v>S2_LDOIN</v>
          </cell>
        </row>
        <row r="17711">
          <cell r="H17711" t="str">
            <v>2CD164.2</v>
          </cell>
          <cell r="I17711" t="str">
            <v>DGND</v>
          </cell>
        </row>
        <row r="17712">
          <cell r="H17712" t="str">
            <v>2CD165.1</v>
          </cell>
          <cell r="I17712" t="str">
            <v>S2_LDOIN</v>
          </cell>
        </row>
        <row r="17713">
          <cell r="H17713" t="str">
            <v>2CD165.2</v>
          </cell>
          <cell r="I17713" t="str">
            <v>DGND</v>
          </cell>
        </row>
        <row r="17714">
          <cell r="H17714" t="str">
            <v>2CD166.1</v>
          </cell>
          <cell r="I17714" t="str">
            <v>S2_LDOIN</v>
          </cell>
        </row>
        <row r="17715">
          <cell r="H17715" t="str">
            <v>2CD166.2</v>
          </cell>
          <cell r="I17715" t="str">
            <v>DGND</v>
          </cell>
        </row>
        <row r="17716">
          <cell r="H17716" t="str">
            <v>2CD167.1</v>
          </cell>
          <cell r="I17716" t="str">
            <v>S2_DPS_LDOIN</v>
          </cell>
        </row>
        <row r="17717">
          <cell r="H17717" t="str">
            <v>2CD167.2</v>
          </cell>
          <cell r="I17717" t="str">
            <v>DGND</v>
          </cell>
        </row>
        <row r="17718">
          <cell r="H17718" t="str">
            <v>2RD32.1</v>
          </cell>
          <cell r="I17718" t="str">
            <v>S2_AVDD33</v>
          </cell>
        </row>
        <row r="17719">
          <cell r="H17719" t="str">
            <v>2RD32.2</v>
          </cell>
          <cell r="I17719" t="str">
            <v>S2_APWR_06+1F</v>
          </cell>
        </row>
        <row r="17720">
          <cell r="H17720" t="str">
            <v>2RD42.1</v>
          </cell>
          <cell r="I17720" t="str">
            <v>S2_DVDD33</v>
          </cell>
        </row>
        <row r="17721">
          <cell r="H17721" t="str">
            <v>2RD42.2</v>
          </cell>
          <cell r="I17721" t="str">
            <v>S2_DPS_DVDD33</v>
          </cell>
        </row>
        <row r="17722">
          <cell r="H17722" t="str">
            <v>2RD43.1</v>
          </cell>
          <cell r="I17722" t="str">
            <v>S2_DPS_DVDD33</v>
          </cell>
        </row>
        <row r="17723">
          <cell r="H17723" t="str">
            <v>2RD43.2</v>
          </cell>
          <cell r="I17723" t="str">
            <v>S2_DPS_LDOIN</v>
          </cell>
        </row>
        <row r="17724">
          <cell r="H17724" t="str">
            <v>2RD72.1</v>
          </cell>
          <cell r="I17724" t="str">
            <v>S2_LDOIN</v>
          </cell>
        </row>
        <row r="17725">
          <cell r="H17725" t="str">
            <v>2RD72.2</v>
          </cell>
          <cell r="I17725" t="str">
            <v>S2_DPS_LDOIN</v>
          </cell>
        </row>
        <row r="17726">
          <cell r="H17726" t="str">
            <v>2RS5.1</v>
          </cell>
          <cell r="I17726" t="str">
            <v>S2_APWR_06S</v>
          </cell>
        </row>
        <row r="17727">
          <cell r="H17727" t="str">
            <v>2RS5.2</v>
          </cell>
          <cell r="I17727" t="str">
            <v>S2_APWR_06+1S</v>
          </cell>
        </row>
        <row r="17728">
          <cell r="H17728" t="str">
            <v>2ST3.1</v>
          </cell>
          <cell r="I17728" t="str">
            <v>S2_APWR_04F</v>
          </cell>
        </row>
        <row r="17729">
          <cell r="H17729" t="str">
            <v>2ST3.2</v>
          </cell>
          <cell r="I17729" t="str">
            <v>S2_APWR_04S</v>
          </cell>
        </row>
        <row r="17730">
          <cell r="H17730" t="str">
            <v>2ST5.1</v>
          </cell>
          <cell r="I17730" t="str">
            <v>S2_AVDD33_MOSFET</v>
          </cell>
        </row>
        <row r="17731">
          <cell r="H17731" t="str">
            <v>2ST5.2</v>
          </cell>
          <cell r="I17731" t="str">
            <v>S2_APWR_06S</v>
          </cell>
        </row>
        <row r="17732">
          <cell r="H17732" t="str">
            <v>2STG3.1</v>
          </cell>
          <cell r="I17732" t="str">
            <v>DGND</v>
          </cell>
        </row>
        <row r="17733">
          <cell r="H17733" t="str">
            <v>2STG3.2</v>
          </cell>
          <cell r="I17733" t="str">
            <v>S2_APWR_04GS</v>
          </cell>
        </row>
        <row r="17734">
          <cell r="H17734" t="str">
            <v>2STG5.1</v>
          </cell>
          <cell r="I17734" t="str">
            <v>MGND</v>
          </cell>
        </row>
        <row r="17735">
          <cell r="H17735" t="str">
            <v>2STG5.2</v>
          </cell>
          <cell r="I17735" t="str">
            <v>S2_APWR_06+1GS</v>
          </cell>
        </row>
        <row r="17736">
          <cell r="H17736" t="str">
            <v>S2_A_DVDD33.1</v>
          </cell>
          <cell r="I17736" t="str">
            <v>DGND</v>
          </cell>
        </row>
        <row r="17737">
          <cell r="H17737" t="str">
            <v>S2_A_DVDD33.2</v>
          </cell>
          <cell r="I17737" t="str">
            <v>S2_APWR_04F</v>
          </cell>
        </row>
        <row r="17738">
          <cell r="H17738" t="str">
            <v>S2_A_DVDD33.3</v>
          </cell>
          <cell r="I17738" t="str">
            <v>S2_DPS_LDOIN</v>
          </cell>
        </row>
        <row r="17739">
          <cell r="H17739" t="str">
            <v>S2_A_DVDD33.4</v>
          </cell>
          <cell r="I17739" t="str">
            <v>S2_APWR_06+1F</v>
          </cell>
        </row>
        <row r="17740">
          <cell r="H17740" t="str">
            <v>S2_AVDD33.1</v>
          </cell>
          <cell r="I17740" t="str">
            <v>S2_AVDD33</v>
          </cell>
        </row>
        <row r="17741">
          <cell r="H17741" t="str">
            <v>S2_AVDD33_MOSFET.1</v>
          </cell>
          <cell r="I17741" t="str">
            <v>S2_AVDD33_MOSFET</v>
          </cell>
        </row>
        <row r="17742">
          <cell r="H17742" t="str">
            <v>S2_DVDD33.1</v>
          </cell>
          <cell r="I17742" t="str">
            <v>S2_DVDD33</v>
          </cell>
        </row>
        <row r="17743">
          <cell r="H17743" t="str">
            <v>S2_LDOIN.1</v>
          </cell>
          <cell r="I17743" t="str">
            <v>S2_LDOIN</v>
          </cell>
        </row>
        <row r="17744">
          <cell r="H17744" t="str">
            <v>SITE2.D4</v>
          </cell>
          <cell r="I17744" t="str">
            <v>S2_AVDD33</v>
          </cell>
        </row>
        <row r="17745">
          <cell r="H17745" t="str">
            <v>SITE2.D5</v>
          </cell>
          <cell r="I17745" t="str">
            <v>S2_AVDD33</v>
          </cell>
        </row>
        <row r="17746">
          <cell r="H17746" t="str">
            <v>SITE2.B14</v>
          </cell>
          <cell r="I17746" t="str">
            <v>S2_AVDD33</v>
          </cell>
        </row>
        <row r="17747">
          <cell r="H17747" t="str">
            <v>SITE2.E11</v>
          </cell>
          <cell r="I17747" t="str">
            <v>S2_AVDD33</v>
          </cell>
        </row>
        <row r="17748">
          <cell r="H17748" t="str">
            <v>SITE2.T9</v>
          </cell>
          <cell r="I17748" t="str">
            <v>S2_AVDD33</v>
          </cell>
        </row>
        <row r="17749">
          <cell r="H17749" t="str">
            <v>SITE2.T10</v>
          </cell>
          <cell r="I17749" t="str">
            <v>S2_AVDD33</v>
          </cell>
        </row>
        <row r="17750">
          <cell r="H17750" t="str">
            <v>SITE2.D6</v>
          </cell>
          <cell r="I17750" t="str">
            <v>S2_AVDD33</v>
          </cell>
        </row>
        <row r="17751">
          <cell r="H17751" t="str">
            <v>SITE2.E6</v>
          </cell>
          <cell r="I17751" t="str">
            <v>S2_AVDD33</v>
          </cell>
        </row>
        <row r="17752">
          <cell r="H17752" t="str">
            <v>SITE2.D7</v>
          </cell>
          <cell r="I17752" t="str">
            <v>S2_AVDD33</v>
          </cell>
        </row>
        <row r="17753">
          <cell r="H17753" t="str">
            <v>SITE2.E7</v>
          </cell>
          <cell r="I17753" t="str">
            <v>S2_AVDD33</v>
          </cell>
        </row>
        <row r="17754">
          <cell r="H17754" t="str">
            <v>SITE2.B17</v>
          </cell>
          <cell r="I17754" t="str">
            <v>S2_AVDD33</v>
          </cell>
        </row>
        <row r="17755">
          <cell r="H17755" t="str">
            <v>SITE2.B18</v>
          </cell>
          <cell r="I17755" t="str">
            <v>S2_AVDD33</v>
          </cell>
        </row>
        <row r="17756">
          <cell r="H17756" t="str">
            <v>SITE2.F15</v>
          </cell>
          <cell r="I17756" t="str">
            <v>S2_AVDD33</v>
          </cell>
        </row>
        <row r="17757">
          <cell r="H17757" t="str">
            <v>SITE2.G15</v>
          </cell>
          <cell r="I17757" t="str">
            <v>S2_AVDD33</v>
          </cell>
        </row>
        <row r="17758">
          <cell r="H17758" t="str">
            <v>SITE2.F16</v>
          </cell>
          <cell r="I17758" t="str">
            <v>S2_AVDD33</v>
          </cell>
        </row>
        <row r="17759">
          <cell r="H17759" t="str">
            <v>SITE2.G16</v>
          </cell>
          <cell r="I17759" t="str">
            <v>S2_AVDD33</v>
          </cell>
        </row>
        <row r="17760">
          <cell r="H17760" t="str">
            <v>SITE2.G5</v>
          </cell>
          <cell r="I17760" t="str">
            <v>S2_AVDD33</v>
          </cell>
        </row>
        <row r="17761">
          <cell r="H17761" t="str">
            <v>SITE2.T15</v>
          </cell>
          <cell r="I17761" t="str">
            <v>S2_AVDD33</v>
          </cell>
        </row>
        <row r="17762">
          <cell r="H17762" t="str">
            <v>SITE2.T16</v>
          </cell>
          <cell r="I17762" t="str">
            <v>S2_AVDD33</v>
          </cell>
        </row>
        <row r="17763">
          <cell r="H17763" t="str">
            <v>SITE2.V16</v>
          </cell>
          <cell r="I17763" t="str">
            <v>S2_AVDD33</v>
          </cell>
        </row>
        <row r="17764">
          <cell r="H17764" t="str">
            <v>SITE2.B12</v>
          </cell>
          <cell r="I17764" t="str">
            <v>S2_AVDD33</v>
          </cell>
        </row>
        <row r="17765">
          <cell r="H17765" t="str">
            <v>SITE2.B13</v>
          </cell>
          <cell r="I17765" t="str">
            <v>S2_AVDD33</v>
          </cell>
        </row>
        <row r="17766">
          <cell r="H17766" t="str">
            <v>SITE2.J5</v>
          </cell>
          <cell r="I17766" t="str">
            <v>S2_AVDD33_MOSFET</v>
          </cell>
        </row>
        <row r="17767">
          <cell r="H17767" t="str">
            <v>SITE2.M13</v>
          </cell>
          <cell r="I17767" t="str">
            <v>S2_DVDD33</v>
          </cell>
        </row>
        <row r="17768">
          <cell r="H17768" t="str">
            <v>SITE2.N13</v>
          </cell>
          <cell r="I17768" t="str">
            <v>S2_DVDD33</v>
          </cell>
        </row>
        <row r="17769">
          <cell r="H17769" t="str">
            <v>SITE2.K5</v>
          </cell>
          <cell r="I17769" t="str">
            <v>MGND</v>
          </cell>
        </row>
        <row r="17770">
          <cell r="H17770" t="str">
            <v>SITE2.J7</v>
          </cell>
          <cell r="I17770" t="str">
            <v>S2_LDOIN</v>
          </cell>
        </row>
        <row r="17771">
          <cell r="H17771" t="str">
            <v>SITE2.K7</v>
          </cell>
          <cell r="I17771" t="str">
            <v>S2_LDOIN</v>
          </cell>
        </row>
        <row r="17772">
          <cell r="H17772" t="str">
            <v>SITE2.H13</v>
          </cell>
          <cell r="I17772" t="str">
            <v>S2_LDOIN</v>
          </cell>
        </row>
        <row r="17773">
          <cell r="H17773" t="str">
            <v>SITE2.J13</v>
          </cell>
          <cell r="I17773" t="str">
            <v>S2_LDOIN</v>
          </cell>
        </row>
        <row r="17774">
          <cell r="H17774" t="str">
            <v>SITE2.H12</v>
          </cell>
          <cell r="I17774" t="str">
            <v>S2_LDOIN</v>
          </cell>
        </row>
        <row r="17775">
          <cell r="H17775" t="str">
            <v>SITE2.J12</v>
          </cell>
          <cell r="I17775" t="str">
            <v>S2_LDOIN</v>
          </cell>
        </row>
        <row r="17776">
          <cell r="H17776" t="str">
            <v>2CD121.1</v>
          </cell>
          <cell r="I17776" t="str">
            <v>S2_APWR_08F</v>
          </cell>
        </row>
        <row r="17777">
          <cell r="H17777" t="str">
            <v>2CD121.2</v>
          </cell>
          <cell r="I17777" t="str">
            <v>DGND</v>
          </cell>
        </row>
        <row r="17778">
          <cell r="H17778" t="str">
            <v>2CD122.1</v>
          </cell>
          <cell r="I17778" t="str">
            <v>S2_APWR_08F</v>
          </cell>
        </row>
        <row r="17779">
          <cell r="H17779" t="str">
            <v>2CD122.2</v>
          </cell>
          <cell r="I17779" t="str">
            <v>DGND</v>
          </cell>
        </row>
        <row r="17780">
          <cell r="H17780" t="str">
            <v>2CD123.1</v>
          </cell>
          <cell r="I17780" t="str">
            <v>S2_APWR_08F</v>
          </cell>
        </row>
        <row r="17781">
          <cell r="H17781" t="str">
            <v>2CD123.2</v>
          </cell>
          <cell r="I17781" t="str">
            <v>DGND</v>
          </cell>
        </row>
        <row r="17782">
          <cell r="H17782" t="str">
            <v>2CD124.1</v>
          </cell>
          <cell r="I17782" t="str">
            <v>S2_APWR_08F</v>
          </cell>
        </row>
        <row r="17783">
          <cell r="H17783" t="str">
            <v>2CD124.2</v>
          </cell>
          <cell r="I17783" t="str">
            <v>DGND</v>
          </cell>
        </row>
        <row r="17784">
          <cell r="H17784" t="str">
            <v>2CD125.1</v>
          </cell>
          <cell r="I17784" t="str">
            <v>S2_APWR_08F</v>
          </cell>
        </row>
        <row r="17785">
          <cell r="H17785" t="str">
            <v>2CD125.2</v>
          </cell>
          <cell r="I17785" t="str">
            <v>DGND</v>
          </cell>
        </row>
        <row r="17786">
          <cell r="H17786" t="str">
            <v>2CD126.1</v>
          </cell>
          <cell r="I17786" t="str">
            <v>S2_APWR_08F</v>
          </cell>
        </row>
        <row r="17787">
          <cell r="H17787" t="str">
            <v>2CD126.2</v>
          </cell>
          <cell r="I17787" t="str">
            <v>DGND</v>
          </cell>
        </row>
        <row r="17788">
          <cell r="H17788" t="str">
            <v>2CD127.1</v>
          </cell>
          <cell r="I17788" t="str">
            <v>S2_GPIO_VDDIO</v>
          </cell>
        </row>
        <row r="17789">
          <cell r="H17789" t="str">
            <v>2CD127.2</v>
          </cell>
          <cell r="I17789" t="str">
            <v>DGND</v>
          </cell>
        </row>
        <row r="17790">
          <cell r="H17790" t="str">
            <v>2CD128.1</v>
          </cell>
          <cell r="I17790" t="str">
            <v>S2_GPIO_VDDIO</v>
          </cell>
        </row>
        <row r="17791">
          <cell r="H17791" t="str">
            <v>2CD128.2</v>
          </cell>
          <cell r="I17791" t="str">
            <v>DGND</v>
          </cell>
        </row>
        <row r="17792">
          <cell r="H17792" t="str">
            <v>2CD129.1</v>
          </cell>
          <cell r="I17792" t="str">
            <v>S2_GPIO_VDDIO</v>
          </cell>
        </row>
        <row r="17793">
          <cell r="H17793" t="str">
            <v>2CD129.2</v>
          </cell>
          <cell r="I17793" t="str">
            <v>DGND</v>
          </cell>
        </row>
        <row r="17794">
          <cell r="H17794" t="str">
            <v>2CD130.1</v>
          </cell>
          <cell r="I17794" t="str">
            <v>S2_GPIO_VDDIO</v>
          </cell>
        </row>
        <row r="17795">
          <cell r="H17795" t="str">
            <v>2CD130.2</v>
          </cell>
          <cell r="I17795" t="str">
            <v>DGND</v>
          </cell>
        </row>
        <row r="17796">
          <cell r="H17796" t="str">
            <v>2CD131.1</v>
          </cell>
          <cell r="I17796" t="str">
            <v>S2_GPIO_VDDIO</v>
          </cell>
        </row>
        <row r="17797">
          <cell r="H17797" t="str">
            <v>2CD131.2</v>
          </cell>
          <cell r="I17797" t="str">
            <v>DGND</v>
          </cell>
        </row>
        <row r="17798">
          <cell r="H17798" t="str">
            <v>2CD132.1</v>
          </cell>
          <cell r="I17798" t="str">
            <v>S2_GPIO_VDDIO</v>
          </cell>
        </row>
        <row r="17799">
          <cell r="H17799" t="str">
            <v>2CD132.2</v>
          </cell>
          <cell r="I17799" t="str">
            <v>DGND</v>
          </cell>
        </row>
        <row r="17800">
          <cell r="H17800" t="str">
            <v>2CD133.1</v>
          </cell>
          <cell r="I17800" t="str">
            <v>S2_GPIO_VDDIO</v>
          </cell>
        </row>
        <row r="17801">
          <cell r="H17801" t="str">
            <v>2CD133.2</v>
          </cell>
          <cell r="I17801" t="str">
            <v>DGND</v>
          </cell>
        </row>
        <row r="17802">
          <cell r="H17802" t="str">
            <v>2CD134.1</v>
          </cell>
          <cell r="I17802" t="str">
            <v>S2_GPIO_VDDIO</v>
          </cell>
        </row>
        <row r="17803">
          <cell r="H17803" t="str">
            <v>2CD134.2</v>
          </cell>
          <cell r="I17803" t="str">
            <v>DGND</v>
          </cell>
        </row>
        <row r="17804">
          <cell r="H17804" t="str">
            <v>2CD135.1</v>
          </cell>
          <cell r="I17804" t="str">
            <v>S2_F_GPIO_VDDIO</v>
          </cell>
        </row>
        <row r="17805">
          <cell r="H17805" t="str">
            <v>2CD135.2</v>
          </cell>
          <cell r="I17805" t="str">
            <v>DGND</v>
          </cell>
        </row>
        <row r="17806">
          <cell r="H17806" t="str">
            <v>2CD136.1</v>
          </cell>
          <cell r="I17806" t="str">
            <v>S2_P0_VDDIO</v>
          </cell>
        </row>
        <row r="17807">
          <cell r="H17807" t="str">
            <v>2CD136.2</v>
          </cell>
          <cell r="I17807" t="str">
            <v>DGND</v>
          </cell>
        </row>
        <row r="17808">
          <cell r="H17808" t="str">
            <v>2CD137.1</v>
          </cell>
          <cell r="I17808" t="str">
            <v>S2_P0_VDDIO</v>
          </cell>
        </row>
        <row r="17809">
          <cell r="H17809" t="str">
            <v>2CD137.2</v>
          </cell>
          <cell r="I17809" t="str">
            <v>DGND</v>
          </cell>
        </row>
        <row r="17810">
          <cell r="H17810" t="str">
            <v>2CD138.1</v>
          </cell>
          <cell r="I17810" t="str">
            <v>S2_P0_VDDIO</v>
          </cell>
        </row>
        <row r="17811">
          <cell r="H17811" t="str">
            <v>2CD138.2</v>
          </cell>
          <cell r="I17811" t="str">
            <v>DGND</v>
          </cell>
        </row>
        <row r="17812">
          <cell r="H17812" t="str">
            <v>2CD139.1</v>
          </cell>
          <cell r="I17812" t="str">
            <v>S2_P0_VDDIO</v>
          </cell>
        </row>
        <row r="17813">
          <cell r="H17813" t="str">
            <v>2CD139.2</v>
          </cell>
          <cell r="I17813" t="str">
            <v>DGND</v>
          </cell>
        </row>
        <row r="17814">
          <cell r="H17814" t="str">
            <v>2CD144.1</v>
          </cell>
          <cell r="I17814" t="str">
            <v>S2_F_P0_1_5_VDDIO</v>
          </cell>
        </row>
        <row r="17815">
          <cell r="H17815" t="str">
            <v>2CD144.2</v>
          </cell>
          <cell r="I17815" t="str">
            <v>DGND</v>
          </cell>
        </row>
        <row r="17816">
          <cell r="H17816" t="str">
            <v>2CD145.1</v>
          </cell>
          <cell r="I17816" t="str">
            <v>S2_P1_VDDIO</v>
          </cell>
        </row>
        <row r="17817">
          <cell r="H17817" t="str">
            <v>2CD145.2</v>
          </cell>
          <cell r="I17817" t="str">
            <v>DGND</v>
          </cell>
        </row>
        <row r="17818">
          <cell r="H17818" t="str">
            <v>2CD146.1</v>
          </cell>
          <cell r="I17818" t="str">
            <v>S2_P1_VDDIO</v>
          </cell>
        </row>
        <row r="17819">
          <cell r="H17819" t="str">
            <v>2CD146.2</v>
          </cell>
          <cell r="I17819" t="str">
            <v>DGND</v>
          </cell>
        </row>
        <row r="17820">
          <cell r="H17820" t="str">
            <v>2CD147.1</v>
          </cell>
          <cell r="I17820" t="str">
            <v>S2_P1_VDDIO</v>
          </cell>
        </row>
        <row r="17821">
          <cell r="H17821" t="str">
            <v>2CD147.2</v>
          </cell>
          <cell r="I17821" t="str">
            <v>DGND</v>
          </cell>
        </row>
        <row r="17822">
          <cell r="H17822" t="str">
            <v>2CD148.1</v>
          </cell>
          <cell r="I17822" t="str">
            <v>S2_P1_VDDIO</v>
          </cell>
        </row>
        <row r="17823">
          <cell r="H17823" t="str">
            <v>2CD148.2</v>
          </cell>
          <cell r="I17823" t="str">
            <v>DGND</v>
          </cell>
        </row>
        <row r="17824">
          <cell r="H17824" t="str">
            <v>2CD149.1</v>
          </cell>
          <cell r="I17824" t="str">
            <v>S2_F_P0_1_5_VDDIO</v>
          </cell>
        </row>
        <row r="17825">
          <cell r="H17825" t="str">
            <v>2CD149.2</v>
          </cell>
          <cell r="I17825" t="str">
            <v>DGND</v>
          </cell>
        </row>
        <row r="17826">
          <cell r="H17826" t="str">
            <v>2CD150.1</v>
          </cell>
          <cell r="I17826" t="str">
            <v>S2_P5_VDDIO</v>
          </cell>
        </row>
        <row r="17827">
          <cell r="H17827" t="str">
            <v>2CD150.2</v>
          </cell>
          <cell r="I17827" t="str">
            <v>DGND</v>
          </cell>
        </row>
        <row r="17828">
          <cell r="H17828" t="str">
            <v>2CD151.1</v>
          </cell>
          <cell r="I17828" t="str">
            <v>S2_P5_VDDIO</v>
          </cell>
        </row>
        <row r="17829">
          <cell r="H17829" t="str">
            <v>2CD151.2</v>
          </cell>
          <cell r="I17829" t="str">
            <v>DGND</v>
          </cell>
        </row>
        <row r="17830">
          <cell r="H17830" t="str">
            <v>2CD152.1</v>
          </cell>
          <cell r="I17830" t="str">
            <v>S2_P5_VDDIO</v>
          </cell>
        </row>
        <row r="17831">
          <cell r="H17831" t="str">
            <v>2CD152.2</v>
          </cell>
          <cell r="I17831" t="str">
            <v>DGND</v>
          </cell>
        </row>
        <row r="17832">
          <cell r="H17832" t="str">
            <v>2CD154.1</v>
          </cell>
          <cell r="I17832" t="str">
            <v>S2_F_P0_1_5_VDDIO</v>
          </cell>
        </row>
        <row r="17833">
          <cell r="H17833" t="str">
            <v>2CD154.2</v>
          </cell>
          <cell r="I17833" t="str">
            <v>DGND</v>
          </cell>
        </row>
        <row r="17834">
          <cell r="H17834" t="str">
            <v>2K5.1</v>
          </cell>
          <cell r="I17834" t="str">
            <v>VP12</v>
          </cell>
        </row>
        <row r="17835">
          <cell r="H17835" t="str">
            <v>2K5.4</v>
          </cell>
          <cell r="I17835" t="str">
            <v>S2_F_GPIO_VDDIO</v>
          </cell>
        </row>
        <row r="17836">
          <cell r="H17836" t="str">
            <v>2K5.9</v>
          </cell>
          <cell r="I17836" t="str">
            <v>S2_F_P0_1_5_VDDIO</v>
          </cell>
        </row>
        <row r="17837">
          <cell r="H17837" t="str">
            <v>2K5.12</v>
          </cell>
          <cell r="I17837" t="str">
            <v>S2_K5</v>
          </cell>
        </row>
        <row r="17838">
          <cell r="H17838" t="str">
            <v>2K5.3</v>
          </cell>
          <cell r="I17838" t="str">
            <v>S2_APWR_08F</v>
          </cell>
        </row>
        <row r="17839">
          <cell r="H17839" t="str">
            <v>2K5.10</v>
          </cell>
          <cell r="I17839" t="str">
            <v>S2_APWR_08F</v>
          </cell>
        </row>
        <row r="17840">
          <cell r="H17840" t="str">
            <v>2K5.5</v>
          </cell>
          <cell r="I17840" t="str">
            <v>S2_APWR_08F</v>
          </cell>
        </row>
        <row r="17841">
          <cell r="H17841" t="str">
            <v>2K5.8</v>
          </cell>
          <cell r="I17841">
            <v>0</v>
          </cell>
        </row>
        <row r="17842">
          <cell r="H17842" t="str">
            <v>2Q5.1</v>
          </cell>
          <cell r="I17842" t="str">
            <v>S2_QB_K5</v>
          </cell>
        </row>
        <row r="17843">
          <cell r="H17843" t="str">
            <v>2Q5.3</v>
          </cell>
          <cell r="I17843" t="str">
            <v>S2_K5</v>
          </cell>
        </row>
        <row r="17844">
          <cell r="H17844" t="str">
            <v>2Q5.2</v>
          </cell>
          <cell r="I17844" t="str">
            <v>DGND</v>
          </cell>
        </row>
        <row r="17845">
          <cell r="H17845" t="str">
            <v>2RD8.1</v>
          </cell>
          <cell r="I17845" t="str">
            <v>S2_P0_VDDIO</v>
          </cell>
        </row>
        <row r="17846">
          <cell r="H17846" t="str">
            <v>2RD8.2</v>
          </cell>
          <cell r="I17846" t="str">
            <v>S2_F_P0_1_5_VDDIO</v>
          </cell>
        </row>
        <row r="17847">
          <cell r="H17847" t="str">
            <v>2RD9.1</v>
          </cell>
          <cell r="I17847" t="str">
            <v>S2_P1_VDDIO</v>
          </cell>
        </row>
        <row r="17848">
          <cell r="H17848" t="str">
            <v>2RD9.2</v>
          </cell>
          <cell r="I17848" t="str">
            <v>S2_F_P0_1_5_VDDIO</v>
          </cell>
        </row>
        <row r="17849">
          <cell r="H17849" t="str">
            <v>2RD10.1</v>
          </cell>
          <cell r="I17849" t="str">
            <v>S2_P5_VDDIO</v>
          </cell>
        </row>
        <row r="17850">
          <cell r="H17850" t="str">
            <v>2RD10.2</v>
          </cell>
          <cell r="I17850" t="str">
            <v>S2_F_P0_1_5_VDDIO</v>
          </cell>
        </row>
        <row r="17851">
          <cell r="H17851" t="str">
            <v>2RD62.1</v>
          </cell>
          <cell r="I17851" t="str">
            <v>S2_SPI_VDDIO</v>
          </cell>
        </row>
        <row r="17852">
          <cell r="H17852" t="str">
            <v>2RD62.2</v>
          </cell>
          <cell r="I17852" t="str">
            <v>S2_GPIO_VDDIO</v>
          </cell>
        </row>
        <row r="17853">
          <cell r="H17853" t="str">
            <v>2RD64.1</v>
          </cell>
          <cell r="I17853" t="str">
            <v>S2_GPIO_VDDIO</v>
          </cell>
        </row>
        <row r="17854">
          <cell r="H17854" t="str">
            <v>2RD64.2</v>
          </cell>
          <cell r="I17854" t="str">
            <v>S2_F_GPIO_VDDIO</v>
          </cell>
        </row>
        <row r="17855">
          <cell r="H17855" t="str">
            <v>2RQ5.1</v>
          </cell>
          <cell r="I17855" t="str">
            <v>S2_QB_K5</v>
          </cell>
        </row>
        <row r="17856">
          <cell r="H17856" t="str">
            <v>2RQ5.2</v>
          </cell>
          <cell r="I17856" t="str">
            <v>SC_HSD_K5</v>
          </cell>
        </row>
        <row r="17857">
          <cell r="H17857" t="str">
            <v>2ST6.1</v>
          </cell>
          <cell r="I17857" t="str">
            <v>S2_GPIO_VDDIO</v>
          </cell>
        </row>
        <row r="17858">
          <cell r="H17858" t="str">
            <v>2ST6.2</v>
          </cell>
          <cell r="I17858" t="str">
            <v>S2_APWR_08S</v>
          </cell>
        </row>
        <row r="17859">
          <cell r="H17859" t="str">
            <v>2STG6.1</v>
          </cell>
          <cell r="I17859" t="str">
            <v>DGND</v>
          </cell>
        </row>
        <row r="17860">
          <cell r="H17860" t="str">
            <v>2STG6.2</v>
          </cell>
          <cell r="I17860" t="str">
            <v>S2_APWR_08GS</v>
          </cell>
        </row>
        <row r="17861">
          <cell r="H17861" t="str">
            <v>S2_GPIO_VDDIO.1</v>
          </cell>
          <cell r="I17861" t="str">
            <v>S2_GPIO_VDDIO</v>
          </cell>
        </row>
        <row r="17862">
          <cell r="H17862" t="str">
            <v>SITE2.L7</v>
          </cell>
          <cell r="I17862" t="str">
            <v>S2_GPIO_VDDIO</v>
          </cell>
        </row>
        <row r="17863">
          <cell r="H17863" t="str">
            <v>SITE2.M9</v>
          </cell>
          <cell r="I17863" t="str">
            <v>S2_GPIO_VDDIO</v>
          </cell>
        </row>
        <row r="17864">
          <cell r="H17864" t="str">
            <v>SITE2.R6</v>
          </cell>
          <cell r="I17864" t="str">
            <v>S2_GPIO_VDDIO</v>
          </cell>
        </row>
        <row r="17865">
          <cell r="H17865" t="str">
            <v>SITE2.T6</v>
          </cell>
          <cell r="I17865" t="str">
            <v>S2_GPIO_VDDIO</v>
          </cell>
        </row>
        <row r="17866">
          <cell r="H17866" t="str">
            <v>SITE2.H7</v>
          </cell>
          <cell r="I17866" t="str">
            <v>S2_P0_LDOOUT</v>
          </cell>
        </row>
        <row r="17867">
          <cell r="H17867" t="str">
            <v>SITE2.H8</v>
          </cell>
          <cell r="I17867" t="str">
            <v>S2_P0_LDOOUT</v>
          </cell>
        </row>
        <row r="17868">
          <cell r="H17868" t="str">
            <v>SITE2.B1</v>
          </cell>
          <cell r="I17868" t="str">
            <v>S2_P0_VDDIO</v>
          </cell>
        </row>
        <row r="17869">
          <cell r="H17869" t="str">
            <v>SITE2.F1</v>
          </cell>
          <cell r="I17869" t="str">
            <v>S2_P0_VDDIO</v>
          </cell>
        </row>
        <row r="17870">
          <cell r="H17870" t="str">
            <v>SITE2.F2</v>
          </cell>
          <cell r="I17870" t="str">
            <v>S2_P0_VDDIO</v>
          </cell>
        </row>
        <row r="17871">
          <cell r="H17871" t="str">
            <v>SITE2.K13</v>
          </cell>
          <cell r="I17871" t="str">
            <v>S2_P1_LDOOUT</v>
          </cell>
        </row>
        <row r="17872">
          <cell r="H17872" t="str">
            <v>SITE2.L13</v>
          </cell>
          <cell r="I17872" t="str">
            <v>S2_P1_LDOOUT</v>
          </cell>
        </row>
        <row r="17873">
          <cell r="H17873" t="str">
            <v>SITE2.R19</v>
          </cell>
          <cell r="I17873" t="str">
            <v>S2_P1_VDDIO</v>
          </cell>
        </row>
        <row r="17874">
          <cell r="H17874" t="str">
            <v>SITE2.T18</v>
          </cell>
          <cell r="I17874" t="str">
            <v>S2_P1_VDDIO</v>
          </cell>
        </row>
        <row r="17875">
          <cell r="H17875" t="str">
            <v>SITE2.K12</v>
          </cell>
          <cell r="I17875" t="str">
            <v>S2_P5_LDOOUT</v>
          </cell>
        </row>
        <row r="17876">
          <cell r="H17876" t="str">
            <v>SITE2.L12</v>
          </cell>
          <cell r="I17876" t="str">
            <v>S2_P5_LDOOUT</v>
          </cell>
        </row>
        <row r="17877">
          <cell r="H17877" t="str">
            <v>SITE2.D18</v>
          </cell>
          <cell r="I17877" t="str">
            <v>S2_P5_VDDIO</v>
          </cell>
        </row>
        <row r="17878">
          <cell r="H17878" t="str">
            <v>SITE2.H18</v>
          </cell>
          <cell r="I17878" t="str">
            <v>S2_P5_VDDIO</v>
          </cell>
        </row>
        <row r="17879">
          <cell r="H17879" t="str">
            <v>SITE2.H19</v>
          </cell>
          <cell r="I17879" t="str">
            <v>S2_P5_VDDIO</v>
          </cell>
        </row>
        <row r="17880">
          <cell r="H17880" t="str">
            <v>SITE2.R15</v>
          </cell>
          <cell r="I17880" t="str">
            <v>S2_SPI_VDDIO</v>
          </cell>
        </row>
        <row r="17881">
          <cell r="H17881" t="str">
            <v>2C78.1</v>
          </cell>
          <cell r="I17881" t="str">
            <v>S2_VBAT</v>
          </cell>
        </row>
        <row r="17882">
          <cell r="H17882" t="str">
            <v>2C78.2</v>
          </cell>
          <cell r="I17882" t="str">
            <v>DGND</v>
          </cell>
        </row>
        <row r="17883">
          <cell r="H17883" t="str">
            <v>2C79.1</v>
          </cell>
          <cell r="I17883" t="str">
            <v>S2_VBAT</v>
          </cell>
        </row>
        <row r="17884">
          <cell r="H17884" t="str">
            <v>2C79.2</v>
          </cell>
          <cell r="I17884" t="str">
            <v>DGND</v>
          </cell>
        </row>
        <row r="17885">
          <cell r="H17885" t="str">
            <v>2C325.1</v>
          </cell>
          <cell r="I17885" t="str">
            <v>S2_VBAT</v>
          </cell>
        </row>
        <row r="17886">
          <cell r="H17886" t="str">
            <v>2C325.2</v>
          </cell>
          <cell r="I17886" t="str">
            <v>DGND</v>
          </cell>
        </row>
        <row r="17887">
          <cell r="H17887" t="str">
            <v>2K7.1</v>
          </cell>
          <cell r="I17887" t="str">
            <v>VP12</v>
          </cell>
        </row>
        <row r="17888">
          <cell r="H17888" t="str">
            <v>2K7.4</v>
          </cell>
          <cell r="I17888" t="str">
            <v>S2_VBAT</v>
          </cell>
        </row>
        <row r="17889">
          <cell r="H17889" t="str">
            <v>2K7.9</v>
          </cell>
          <cell r="I17889" t="str">
            <v>S2_VBAT</v>
          </cell>
        </row>
        <row r="17890">
          <cell r="H17890" t="str">
            <v>2K7.12</v>
          </cell>
          <cell r="I17890" t="str">
            <v>S2_K7</v>
          </cell>
        </row>
        <row r="17891">
          <cell r="H17891" t="str">
            <v>2K7.3</v>
          </cell>
          <cell r="I17891">
            <v>0</v>
          </cell>
        </row>
        <row r="17892">
          <cell r="H17892" t="str">
            <v>2K7.10</v>
          </cell>
          <cell r="I17892" t="str">
            <v>S2_BPMUVBAT_HSD142</v>
          </cell>
        </row>
        <row r="17893">
          <cell r="H17893" t="str">
            <v>2K7.5</v>
          </cell>
          <cell r="I17893" t="str">
            <v>SC_VBAT_HV</v>
          </cell>
        </row>
        <row r="17894">
          <cell r="H17894" t="str">
            <v>2K7.8</v>
          </cell>
          <cell r="I17894" t="str">
            <v>SC_VBAT_HV</v>
          </cell>
        </row>
        <row r="17895">
          <cell r="H17895" t="str">
            <v>2Q7.1</v>
          </cell>
          <cell r="I17895" t="str">
            <v>S2_QB_K7</v>
          </cell>
        </row>
        <row r="17896">
          <cell r="H17896" t="str">
            <v>2Q7.3</v>
          </cell>
          <cell r="I17896" t="str">
            <v>S2_K7</v>
          </cell>
        </row>
        <row r="17897">
          <cell r="H17897" t="str">
            <v>2Q7.2</v>
          </cell>
          <cell r="I17897" t="str">
            <v>DGND</v>
          </cell>
        </row>
        <row r="17898">
          <cell r="H17898" t="str">
            <v>2R309.1</v>
          </cell>
          <cell r="I17898" t="str">
            <v>S2_VBAT</v>
          </cell>
        </row>
        <row r="17899">
          <cell r="H17899" t="str">
            <v>2R309.2</v>
          </cell>
          <cell r="I17899" t="str">
            <v>DGND</v>
          </cell>
        </row>
        <row r="17900">
          <cell r="H17900" t="str">
            <v>2RQ7.1</v>
          </cell>
          <cell r="I17900" t="str">
            <v>S2_QB_K7</v>
          </cell>
        </row>
        <row r="17901">
          <cell r="H17901" t="str">
            <v>2RQ7.2</v>
          </cell>
          <cell r="I17901" t="str">
            <v>SC_HSD_K7</v>
          </cell>
        </row>
        <row r="17902">
          <cell r="H17902" t="str">
            <v>S2_VBAT.1</v>
          </cell>
          <cell r="I17902" t="str">
            <v>S2_VBAT</v>
          </cell>
        </row>
        <row r="17903">
          <cell r="H17903" t="str">
            <v>SITE2.G7</v>
          </cell>
          <cell r="I17903" t="str">
            <v>S2_VBAT</v>
          </cell>
        </row>
        <row r="17904">
          <cell r="H17904" t="str">
            <v>2C1.1</v>
          </cell>
          <cell r="I17904" t="str">
            <v>SG2_VDC</v>
          </cell>
        </row>
        <row r="17905">
          <cell r="H17905" t="str">
            <v>2C1.2</v>
          </cell>
          <cell r="I17905" t="str">
            <v>DGND</v>
          </cell>
        </row>
        <row r="17906">
          <cell r="H17906" t="str">
            <v>2C2.1</v>
          </cell>
          <cell r="I17906" t="str">
            <v>DGND</v>
          </cell>
        </row>
        <row r="17907">
          <cell r="H17907" t="str">
            <v>2C2.2</v>
          </cell>
          <cell r="I17907" t="str">
            <v>S2_CS1</v>
          </cell>
        </row>
        <row r="17908">
          <cell r="H17908" t="str">
            <v>2C3.1</v>
          </cell>
          <cell r="I17908" t="str">
            <v>DGND</v>
          </cell>
        </row>
        <row r="17909">
          <cell r="H17909" t="str">
            <v>2C3.2</v>
          </cell>
          <cell r="I17909" t="str">
            <v>S2_CS2</v>
          </cell>
        </row>
        <row r="17910">
          <cell r="H17910" t="str">
            <v>2C4.1</v>
          </cell>
          <cell r="I17910" t="str">
            <v>S2_COMP2_RC</v>
          </cell>
        </row>
        <row r="17911">
          <cell r="H17911" t="str">
            <v>2C4.2</v>
          </cell>
          <cell r="I17911" t="str">
            <v>S2_FB2</v>
          </cell>
        </row>
        <row r="17912">
          <cell r="H17912" t="str">
            <v>2C5.1</v>
          </cell>
          <cell r="I17912" t="str">
            <v>S2_COMP1_RC</v>
          </cell>
        </row>
        <row r="17913">
          <cell r="H17913" t="str">
            <v>2C5.2</v>
          </cell>
          <cell r="I17913" t="str">
            <v>S2_FB1</v>
          </cell>
        </row>
        <row r="17914">
          <cell r="H17914" t="str">
            <v>2C6.1</v>
          </cell>
          <cell r="I17914" t="str">
            <v>S2_VB</v>
          </cell>
        </row>
        <row r="17915">
          <cell r="H17915" t="str">
            <v>2C6.2</v>
          </cell>
          <cell r="I17915" t="str">
            <v>DGND</v>
          </cell>
        </row>
        <row r="17916">
          <cell r="H17916" t="str">
            <v>2C7.1</v>
          </cell>
          <cell r="I17916" t="str">
            <v>S2_CTL1</v>
          </cell>
        </row>
        <row r="17917">
          <cell r="H17917" t="str">
            <v>2C7.2</v>
          </cell>
          <cell r="I17917" t="str">
            <v>DGND</v>
          </cell>
        </row>
        <row r="17918">
          <cell r="H17918" t="str">
            <v>2C8.1</v>
          </cell>
          <cell r="I17918" t="str">
            <v>S2_CTL2</v>
          </cell>
        </row>
        <row r="17919">
          <cell r="H17919" t="str">
            <v>2C8.2</v>
          </cell>
          <cell r="I17919" t="str">
            <v>DGND</v>
          </cell>
        </row>
        <row r="17920">
          <cell r="H17920" t="str">
            <v>2C9.1</v>
          </cell>
          <cell r="I17920" t="str">
            <v>S2_LX2</v>
          </cell>
        </row>
        <row r="17921">
          <cell r="H17921" t="str">
            <v>2C9.2</v>
          </cell>
          <cell r="I17921" t="str">
            <v>S2_CB2</v>
          </cell>
        </row>
        <row r="17922">
          <cell r="H17922" t="str">
            <v>2C10.1</v>
          </cell>
          <cell r="I17922" t="str">
            <v>DGND</v>
          </cell>
        </row>
        <row r="17923">
          <cell r="H17923" t="str">
            <v>2C10.2</v>
          </cell>
          <cell r="I17923" t="str">
            <v>S2_LX2_RC</v>
          </cell>
        </row>
        <row r="17924">
          <cell r="H17924" t="str">
            <v>2C11.1</v>
          </cell>
          <cell r="I17924" t="str">
            <v>S2_LX1</v>
          </cell>
        </row>
        <row r="17925">
          <cell r="H17925" t="str">
            <v>2C11.2</v>
          </cell>
          <cell r="I17925" t="str">
            <v>S2_CB1</v>
          </cell>
        </row>
        <row r="17926">
          <cell r="H17926" t="str">
            <v>2C12.1</v>
          </cell>
          <cell r="I17926" t="str">
            <v>DGND</v>
          </cell>
        </row>
        <row r="17927">
          <cell r="H17927" t="str">
            <v>2C12.2</v>
          </cell>
          <cell r="I17927" t="str">
            <v>S2_LX1_RC</v>
          </cell>
        </row>
        <row r="17928">
          <cell r="H17928" t="str">
            <v>2C13.1</v>
          </cell>
          <cell r="I17928" t="str">
            <v>SG2_VDC</v>
          </cell>
        </row>
        <row r="17929">
          <cell r="H17929" t="str">
            <v>2C13.2</v>
          </cell>
          <cell r="I17929" t="str">
            <v>DGND</v>
          </cell>
        </row>
        <row r="17930">
          <cell r="H17930" t="str">
            <v>2C15.1</v>
          </cell>
          <cell r="I17930" t="str">
            <v>SG2_R_1V2</v>
          </cell>
        </row>
        <row r="17931">
          <cell r="H17931" t="str">
            <v>2C15.2</v>
          </cell>
          <cell r="I17931" t="str">
            <v>DGND</v>
          </cell>
        </row>
        <row r="17932">
          <cell r="H17932" t="str">
            <v>2C16.1</v>
          </cell>
          <cell r="I17932" t="str">
            <v>SG2_R_1V2</v>
          </cell>
        </row>
        <row r="17933">
          <cell r="H17933" t="str">
            <v>2C16.2</v>
          </cell>
          <cell r="I17933" t="str">
            <v>DGND</v>
          </cell>
        </row>
        <row r="17934">
          <cell r="H17934" t="str">
            <v>2C18.1</v>
          </cell>
          <cell r="I17934" t="str">
            <v>SG2_SRC_DVDD33</v>
          </cell>
        </row>
        <row r="17935">
          <cell r="H17935" t="str">
            <v>2C18.2</v>
          </cell>
          <cell r="I17935" t="str">
            <v>DGND</v>
          </cell>
        </row>
        <row r="17936">
          <cell r="H17936" t="str">
            <v>2C19.1</v>
          </cell>
          <cell r="I17936" t="str">
            <v>SG2_SRC_DVDD33</v>
          </cell>
        </row>
        <row r="17937">
          <cell r="H17937" t="str">
            <v>2C19.2</v>
          </cell>
          <cell r="I17937" t="str">
            <v>DGND</v>
          </cell>
        </row>
        <row r="17938">
          <cell r="H17938" t="str">
            <v>2C20.1</v>
          </cell>
          <cell r="I17938" t="str">
            <v>SG2_VDC</v>
          </cell>
        </row>
        <row r="17939">
          <cell r="H17939" t="str">
            <v>2C20.2</v>
          </cell>
          <cell r="I17939" t="str">
            <v>DGND</v>
          </cell>
        </row>
        <row r="17940">
          <cell r="H17940" t="str">
            <v>2C117.1</v>
          </cell>
          <cell r="I17940" t="str">
            <v>VDD33_ATX</v>
          </cell>
        </row>
        <row r="17941">
          <cell r="H17941" t="str">
            <v>2C117.2</v>
          </cell>
          <cell r="I17941" t="str">
            <v>DGND</v>
          </cell>
        </row>
        <row r="17942">
          <cell r="H17942" t="str">
            <v>2C118.1</v>
          </cell>
          <cell r="I17942" t="str">
            <v>VDD33_ATX</v>
          </cell>
        </row>
        <row r="17943">
          <cell r="H17943" t="str">
            <v>2C118.2</v>
          </cell>
          <cell r="I17943" t="str">
            <v>DGND</v>
          </cell>
        </row>
        <row r="17944">
          <cell r="H17944" t="str">
            <v>2C165.1</v>
          </cell>
          <cell r="I17944" t="str">
            <v>VDD33_ATX</v>
          </cell>
        </row>
        <row r="17945">
          <cell r="H17945" t="str">
            <v>2C165.2</v>
          </cell>
          <cell r="I17945" t="str">
            <v>DGND</v>
          </cell>
        </row>
        <row r="17946">
          <cell r="H17946" t="str">
            <v>2C166.1</v>
          </cell>
          <cell r="I17946" t="str">
            <v>VDD33_ATX</v>
          </cell>
        </row>
        <row r="17947">
          <cell r="H17947" t="str">
            <v>2C166.2</v>
          </cell>
          <cell r="I17947" t="str">
            <v>DGND</v>
          </cell>
        </row>
        <row r="17948">
          <cell r="H17948" t="str">
            <v>2C292.1</v>
          </cell>
          <cell r="I17948" t="str">
            <v>SG2_SRC_DVDD33</v>
          </cell>
        </row>
        <row r="17949">
          <cell r="H17949" t="str">
            <v>2C292.2</v>
          </cell>
          <cell r="I17949" t="str">
            <v>DGND</v>
          </cell>
        </row>
        <row r="17950">
          <cell r="H17950" t="str">
            <v>2C293.1</v>
          </cell>
          <cell r="I17950" t="str">
            <v>SG2_R_1V2</v>
          </cell>
        </row>
        <row r="17951">
          <cell r="H17951" t="str">
            <v>2C293.2</v>
          </cell>
          <cell r="I17951" t="str">
            <v>DGND</v>
          </cell>
        </row>
        <row r="17952">
          <cell r="H17952" t="str">
            <v>2CS1.1</v>
          </cell>
          <cell r="I17952" t="str">
            <v>SG2_SRC_DVDD33</v>
          </cell>
        </row>
        <row r="17953">
          <cell r="H17953" t="str">
            <v>2CS1.2</v>
          </cell>
          <cell r="I17953" t="str">
            <v>DGND</v>
          </cell>
        </row>
        <row r="17954">
          <cell r="H17954" t="str">
            <v>2CS2.1</v>
          </cell>
          <cell r="I17954" t="str">
            <v>SG2_SWR09_OFFLINE</v>
          </cell>
        </row>
        <row r="17955">
          <cell r="H17955" t="str">
            <v>2CS2.2</v>
          </cell>
          <cell r="I17955" t="str">
            <v>S2_SWR1_FB</v>
          </cell>
        </row>
        <row r="17956">
          <cell r="H17956" t="str">
            <v>2CS3.1</v>
          </cell>
          <cell r="I17956" t="str">
            <v>SG2_SRC_DVDD09</v>
          </cell>
        </row>
        <row r="17957">
          <cell r="H17957" t="str">
            <v>2CS3.2</v>
          </cell>
          <cell r="I17957" t="str">
            <v>DGND</v>
          </cell>
        </row>
        <row r="17958">
          <cell r="H17958" t="str">
            <v>2CS4.1</v>
          </cell>
          <cell r="I17958" t="str">
            <v>SG2_SRC_DVDD09</v>
          </cell>
        </row>
        <row r="17959">
          <cell r="H17959" t="str">
            <v>2CS4.2</v>
          </cell>
          <cell r="I17959" t="str">
            <v>DGND</v>
          </cell>
        </row>
        <row r="17960">
          <cell r="H17960" t="str">
            <v>2CS5.1</v>
          </cell>
          <cell r="I17960" t="str">
            <v>S2_SWR1_EN</v>
          </cell>
        </row>
        <row r="17961">
          <cell r="H17961" t="str">
            <v>2CS5.2</v>
          </cell>
          <cell r="I17961" t="str">
            <v>DGND</v>
          </cell>
        </row>
        <row r="17962">
          <cell r="H17962" t="str">
            <v>2D1.1</v>
          </cell>
          <cell r="I17962" t="str">
            <v>S2_CB1</v>
          </cell>
        </row>
        <row r="17963">
          <cell r="H17963" t="str">
            <v>2D1.2</v>
          </cell>
          <cell r="I17963" t="str">
            <v>S2_CB2</v>
          </cell>
        </row>
        <row r="17964">
          <cell r="H17964" t="str">
            <v>2D1.3</v>
          </cell>
          <cell r="I17964" t="str">
            <v>S2_VB</v>
          </cell>
        </row>
        <row r="17965">
          <cell r="H17965" t="str">
            <v>2L1.1</v>
          </cell>
          <cell r="I17965" t="str">
            <v>S2_LX2</v>
          </cell>
        </row>
        <row r="17966">
          <cell r="H17966" t="str">
            <v>2L1.2</v>
          </cell>
          <cell r="I17966" t="str">
            <v>SG2_R_1V2</v>
          </cell>
        </row>
        <row r="17967">
          <cell r="H17967" t="str">
            <v>2L2.1</v>
          </cell>
          <cell r="I17967" t="str">
            <v>S2_LX1</v>
          </cell>
        </row>
        <row r="17968">
          <cell r="H17968" t="str">
            <v>2L2.2</v>
          </cell>
          <cell r="I17968" t="str">
            <v>SG2_SRC_DVDD33</v>
          </cell>
        </row>
        <row r="17969">
          <cell r="H17969" t="str">
            <v>2LX1.1</v>
          </cell>
          <cell r="I17969" t="str">
            <v>S2_SWR1_LX</v>
          </cell>
        </row>
        <row r="17970">
          <cell r="H17970" t="str">
            <v>2LX1.2</v>
          </cell>
          <cell r="I17970" t="str">
            <v>SG2_SWR09_OFFLINE</v>
          </cell>
        </row>
        <row r="17971">
          <cell r="H17971" t="str">
            <v>2Q1.5</v>
          </cell>
          <cell r="I17971" t="str">
            <v>SG2_VDC</v>
          </cell>
        </row>
        <row r="17972">
          <cell r="H17972" t="str">
            <v>2Q1.6</v>
          </cell>
          <cell r="I17972" t="str">
            <v>SG2_VDC</v>
          </cell>
        </row>
        <row r="17973">
          <cell r="H17973" t="str">
            <v>2Q1.7</v>
          </cell>
          <cell r="I17973" t="str">
            <v>S2_LX2</v>
          </cell>
        </row>
        <row r="17974">
          <cell r="H17974" t="str">
            <v>2Q1.8</v>
          </cell>
          <cell r="I17974" t="str">
            <v>S2_LX2</v>
          </cell>
        </row>
        <row r="17975">
          <cell r="H17975" t="str">
            <v>2Q1.4</v>
          </cell>
          <cell r="I17975" t="str">
            <v>S2_DRVH2</v>
          </cell>
        </row>
        <row r="17976">
          <cell r="H17976" t="str">
            <v>2Q1.2</v>
          </cell>
          <cell r="I17976" t="str">
            <v>S2_DRVL2</v>
          </cell>
        </row>
        <row r="17977">
          <cell r="H17977" t="str">
            <v>2Q1.3</v>
          </cell>
          <cell r="I17977" t="str">
            <v>S2_LX2</v>
          </cell>
        </row>
        <row r="17978">
          <cell r="H17978" t="str">
            <v>2Q1.1</v>
          </cell>
          <cell r="I17978" t="str">
            <v>DGND</v>
          </cell>
        </row>
        <row r="17979">
          <cell r="H17979" t="str">
            <v>2Q2.5</v>
          </cell>
          <cell r="I17979" t="str">
            <v>SG2_VDC</v>
          </cell>
        </row>
        <row r="17980">
          <cell r="H17980" t="str">
            <v>2Q2.6</v>
          </cell>
          <cell r="I17980" t="str">
            <v>SG2_VDC</v>
          </cell>
        </row>
        <row r="17981">
          <cell r="H17981" t="str">
            <v>2Q2.7</v>
          </cell>
          <cell r="I17981" t="str">
            <v>S2_LX1</v>
          </cell>
        </row>
        <row r="17982">
          <cell r="H17982" t="str">
            <v>2Q2.8</v>
          </cell>
          <cell r="I17982" t="str">
            <v>S2_LX1</v>
          </cell>
        </row>
        <row r="17983">
          <cell r="H17983" t="str">
            <v>2Q2.4</v>
          </cell>
          <cell r="I17983" t="str">
            <v>S2_DRVH1</v>
          </cell>
        </row>
        <row r="17984">
          <cell r="H17984" t="str">
            <v>2Q2.2</v>
          </cell>
          <cell r="I17984" t="str">
            <v>S2_DRVL1</v>
          </cell>
        </row>
        <row r="17985">
          <cell r="H17985" t="str">
            <v>2Q2.3</v>
          </cell>
          <cell r="I17985" t="str">
            <v>S2_LX1</v>
          </cell>
        </row>
        <row r="17986">
          <cell r="H17986" t="str">
            <v>2Q2.1</v>
          </cell>
          <cell r="I17986" t="str">
            <v>DGND</v>
          </cell>
        </row>
        <row r="17987">
          <cell r="H17987" t="str">
            <v>2R2.1</v>
          </cell>
          <cell r="I17987" t="str">
            <v>DGND</v>
          </cell>
        </row>
        <row r="17988">
          <cell r="H17988" t="str">
            <v>2R2.2</v>
          </cell>
          <cell r="I17988" t="str">
            <v>S2_RT</v>
          </cell>
        </row>
        <row r="17989">
          <cell r="H17989" t="str">
            <v>2R3.1</v>
          </cell>
          <cell r="I17989" t="str">
            <v>DGND</v>
          </cell>
        </row>
        <row r="17990">
          <cell r="H17990" t="str">
            <v>2R3.2</v>
          </cell>
          <cell r="I17990" t="str">
            <v>S2_ILIM2</v>
          </cell>
        </row>
        <row r="17991">
          <cell r="H17991" t="str">
            <v>2R4.1</v>
          </cell>
          <cell r="I17991" t="str">
            <v>S2_ILIM2</v>
          </cell>
        </row>
        <row r="17992">
          <cell r="H17992" t="str">
            <v>2R4.2</v>
          </cell>
          <cell r="I17992" t="str">
            <v>S2_U2_VREF</v>
          </cell>
        </row>
        <row r="17993">
          <cell r="H17993" t="str">
            <v>2R5.1</v>
          </cell>
          <cell r="I17993" t="str">
            <v>DGND</v>
          </cell>
        </row>
        <row r="17994">
          <cell r="H17994" t="str">
            <v>2R5.2</v>
          </cell>
          <cell r="I17994" t="str">
            <v>S2_ILIM1</v>
          </cell>
        </row>
        <row r="17995">
          <cell r="H17995" t="str">
            <v>2R6.1</v>
          </cell>
          <cell r="I17995" t="str">
            <v>S2_ILIM1</v>
          </cell>
        </row>
        <row r="17996">
          <cell r="H17996" t="str">
            <v>2R6.2</v>
          </cell>
          <cell r="I17996" t="str">
            <v>S2_U2_VREF</v>
          </cell>
        </row>
        <row r="17997">
          <cell r="H17997" t="str">
            <v>2R7.1</v>
          </cell>
          <cell r="I17997" t="str">
            <v>DGND</v>
          </cell>
        </row>
        <row r="17998">
          <cell r="H17998" t="str">
            <v>2R7.2</v>
          </cell>
          <cell r="I17998" t="str">
            <v>S2_FB1</v>
          </cell>
        </row>
        <row r="17999">
          <cell r="H17999" t="str">
            <v>2R8.1</v>
          </cell>
          <cell r="I17999" t="str">
            <v>DGND</v>
          </cell>
        </row>
        <row r="18000">
          <cell r="H18000" t="str">
            <v>2R8.2</v>
          </cell>
          <cell r="I18000" t="str">
            <v>S2_FB2</v>
          </cell>
        </row>
        <row r="18001">
          <cell r="H18001" t="str">
            <v>2R9.1</v>
          </cell>
          <cell r="I18001" t="str">
            <v>S2_COMP2</v>
          </cell>
        </row>
        <row r="18002">
          <cell r="H18002" t="str">
            <v>2R9.2</v>
          </cell>
          <cell r="I18002" t="str">
            <v>S2_COMP2_RC</v>
          </cell>
        </row>
        <row r="18003">
          <cell r="H18003" t="str">
            <v>2R10.1</v>
          </cell>
          <cell r="I18003" t="str">
            <v>S2_FB2</v>
          </cell>
        </row>
        <row r="18004">
          <cell r="H18004" t="str">
            <v>2R10.2</v>
          </cell>
          <cell r="I18004" t="str">
            <v>SG2_R_1V2</v>
          </cell>
        </row>
        <row r="18005">
          <cell r="H18005" t="str">
            <v>2R11.1</v>
          </cell>
          <cell r="I18005" t="str">
            <v>S2_COMP1</v>
          </cell>
        </row>
        <row r="18006">
          <cell r="H18006" t="str">
            <v>2R11.2</v>
          </cell>
          <cell r="I18006" t="str">
            <v>S2_COMP1_RC</v>
          </cell>
        </row>
        <row r="18007">
          <cell r="H18007" t="str">
            <v>2R12.1</v>
          </cell>
          <cell r="I18007" t="str">
            <v>S2_FB1</v>
          </cell>
        </row>
        <row r="18008">
          <cell r="H18008" t="str">
            <v>2R12.2</v>
          </cell>
          <cell r="I18008" t="str">
            <v>SG2_SRC_DVDD33</v>
          </cell>
        </row>
        <row r="18009">
          <cell r="H18009" t="str">
            <v>2R13.1</v>
          </cell>
          <cell r="I18009" t="str">
            <v>S2_CTL1</v>
          </cell>
        </row>
        <row r="18010">
          <cell r="H18010" t="str">
            <v>2R13.2</v>
          </cell>
          <cell r="I18010" t="str">
            <v>S2_HSD997</v>
          </cell>
        </row>
        <row r="18011">
          <cell r="H18011" t="str">
            <v>2R14.1</v>
          </cell>
          <cell r="I18011" t="str">
            <v>S2_CTL2</v>
          </cell>
        </row>
        <row r="18012">
          <cell r="H18012" t="str">
            <v>2R14.2</v>
          </cell>
          <cell r="I18012" t="str">
            <v>S2_HSD997</v>
          </cell>
        </row>
        <row r="18013">
          <cell r="H18013" t="str">
            <v>2R15.1</v>
          </cell>
          <cell r="I18013" t="str">
            <v>S2_HSD997</v>
          </cell>
        </row>
        <row r="18014">
          <cell r="H18014" t="str">
            <v>2R15.2</v>
          </cell>
          <cell r="I18014" t="str">
            <v>VDD33_ATX</v>
          </cell>
        </row>
        <row r="18015">
          <cell r="H18015" t="str">
            <v>2R16.1</v>
          </cell>
          <cell r="I18015" t="str">
            <v>S2_LX2</v>
          </cell>
        </row>
        <row r="18016">
          <cell r="H18016" t="str">
            <v>2R16.2</v>
          </cell>
          <cell r="I18016" t="str">
            <v>S2_LX2_RC</v>
          </cell>
        </row>
        <row r="18017">
          <cell r="H18017" t="str">
            <v>2R17.1</v>
          </cell>
          <cell r="I18017" t="str">
            <v>S2_LX1</v>
          </cell>
        </row>
        <row r="18018">
          <cell r="H18018" t="str">
            <v>2R17.2</v>
          </cell>
          <cell r="I18018" t="str">
            <v>S2_LX1_RC</v>
          </cell>
        </row>
        <row r="18019">
          <cell r="H18019" t="str">
            <v>2R18.1</v>
          </cell>
          <cell r="I18019" t="str">
            <v>SG2_VDC</v>
          </cell>
        </row>
        <row r="18020">
          <cell r="H18020" t="str">
            <v>2R18.2</v>
          </cell>
          <cell r="I18020" t="str">
            <v>VDC</v>
          </cell>
        </row>
        <row r="18021">
          <cell r="H18021" t="str">
            <v>2R548.1</v>
          </cell>
          <cell r="I18021" t="str">
            <v>S2_HSD997</v>
          </cell>
        </row>
        <row r="18022">
          <cell r="H18022" t="str">
            <v>2R548.2</v>
          </cell>
          <cell r="I18022" t="str">
            <v>S2_SWR1_EN</v>
          </cell>
        </row>
        <row r="18023">
          <cell r="H18023" t="str">
            <v>2RB7.1</v>
          </cell>
          <cell r="I18023" t="str">
            <v>SG2_SWR09_OFFLINE</v>
          </cell>
        </row>
        <row r="18024">
          <cell r="H18024" t="str">
            <v>2RB7.2</v>
          </cell>
          <cell r="I18024" t="str">
            <v>S2_SWR1_FB</v>
          </cell>
        </row>
        <row r="18025">
          <cell r="H18025" t="str">
            <v>2RB8.1</v>
          </cell>
          <cell r="I18025" t="str">
            <v>S2_SWR1_FB</v>
          </cell>
        </row>
        <row r="18026">
          <cell r="H18026" t="str">
            <v>2RB8.2</v>
          </cell>
          <cell r="I18026" t="str">
            <v>DGND</v>
          </cell>
        </row>
        <row r="18027">
          <cell r="H18027" t="str">
            <v>2RS6.1</v>
          </cell>
          <cell r="I18027" t="str">
            <v>S2_SWR1_VIN</v>
          </cell>
        </row>
        <row r="18028">
          <cell r="H18028" t="str">
            <v>2RS6.2</v>
          </cell>
          <cell r="I18028" t="str">
            <v>S2_SWR1_PG</v>
          </cell>
        </row>
        <row r="18029">
          <cell r="H18029" t="str">
            <v>2RS7.1</v>
          </cell>
          <cell r="I18029" t="str">
            <v>SG2_SWR09_OFFLINE</v>
          </cell>
        </row>
        <row r="18030">
          <cell r="H18030" t="str">
            <v>2RS7.2</v>
          </cell>
          <cell r="I18030" t="str">
            <v>SG2_SRC_DVDD09</v>
          </cell>
        </row>
        <row r="18031">
          <cell r="H18031" t="str">
            <v>2RS8.1</v>
          </cell>
          <cell r="I18031" t="str">
            <v>SG2_R_1V2</v>
          </cell>
        </row>
        <row r="18032">
          <cell r="H18032" t="str">
            <v>2RS8.2</v>
          </cell>
          <cell r="I18032" t="str">
            <v>SG2_1V2</v>
          </cell>
        </row>
        <row r="18033">
          <cell r="H18033" t="str">
            <v>2RS9.1</v>
          </cell>
          <cell r="I18033" t="str">
            <v>SG2_SRC_DVDD33</v>
          </cell>
        </row>
        <row r="18034">
          <cell r="H18034" t="str">
            <v>2RS9.2</v>
          </cell>
          <cell r="I18034" t="str">
            <v>S2_SWR1_VIN</v>
          </cell>
        </row>
        <row r="18035">
          <cell r="H18035" t="str">
            <v>2SW1.1</v>
          </cell>
          <cell r="I18035" t="str">
            <v>S2_HSD997</v>
          </cell>
        </row>
        <row r="18036">
          <cell r="H18036" t="str">
            <v>2SW1.2</v>
          </cell>
          <cell r="I18036" t="str">
            <v>S2_HSD997</v>
          </cell>
        </row>
        <row r="18037">
          <cell r="H18037" t="str">
            <v>2SW1.3</v>
          </cell>
          <cell r="I18037" t="str">
            <v>DGND</v>
          </cell>
        </row>
        <row r="18038">
          <cell r="H18038" t="str">
            <v>2SW1.4</v>
          </cell>
          <cell r="I18038" t="str">
            <v>DGND</v>
          </cell>
        </row>
        <row r="18039">
          <cell r="H18039" t="str">
            <v>2SWR1.7</v>
          </cell>
          <cell r="I18039" t="str">
            <v>S2_SWR1_EN</v>
          </cell>
        </row>
        <row r="18040">
          <cell r="H18040" t="str">
            <v>2SWR1.EP</v>
          </cell>
          <cell r="I18040" t="str">
            <v>DGND</v>
          </cell>
        </row>
        <row r="18041">
          <cell r="H18041" t="str">
            <v>2SWR1.1</v>
          </cell>
          <cell r="I18041" t="str">
            <v>S2_SWR1_FB</v>
          </cell>
        </row>
        <row r="18042">
          <cell r="H18042" t="str">
            <v>2SWR1.3</v>
          </cell>
          <cell r="I18042" t="str">
            <v>S2_SWR1_VIN</v>
          </cell>
        </row>
        <row r="18043">
          <cell r="H18043" t="str">
            <v>2SWR1.6</v>
          </cell>
          <cell r="I18043" t="str">
            <v>S2_SWR1_LX</v>
          </cell>
        </row>
        <row r="18044">
          <cell r="H18044" t="str">
            <v>2SWR1.5</v>
          </cell>
          <cell r="I18044">
            <v>0</v>
          </cell>
        </row>
        <row r="18045">
          <cell r="H18045" t="str">
            <v>2SWR1.2</v>
          </cell>
          <cell r="I18045" t="str">
            <v>S2_SWR1_PG</v>
          </cell>
        </row>
        <row r="18046">
          <cell r="H18046" t="str">
            <v>2SWR1.4</v>
          </cell>
          <cell r="I18046" t="str">
            <v>DGND</v>
          </cell>
        </row>
        <row r="18047">
          <cell r="H18047" t="str">
            <v>2SWR1.8</v>
          </cell>
          <cell r="I18047" t="str">
            <v>DGND</v>
          </cell>
        </row>
        <row r="18048">
          <cell r="H18048" t="str">
            <v>2U2.24</v>
          </cell>
          <cell r="I18048" t="str">
            <v>S2_CB1</v>
          </cell>
        </row>
        <row r="18049">
          <cell r="H18049" t="str">
            <v>2U2.14</v>
          </cell>
          <cell r="I18049" t="str">
            <v>S2_CB2</v>
          </cell>
        </row>
        <row r="18050">
          <cell r="H18050" t="str">
            <v>2U2.4</v>
          </cell>
          <cell r="I18050" t="str">
            <v>S2_COMP1</v>
          </cell>
        </row>
        <row r="18051">
          <cell r="H18051" t="str">
            <v>2U2.10</v>
          </cell>
          <cell r="I18051" t="str">
            <v>S2_COMP2</v>
          </cell>
        </row>
        <row r="18052">
          <cell r="H18052" t="str">
            <v>2U2.2</v>
          </cell>
          <cell r="I18052" t="str">
            <v>S2_CS1</v>
          </cell>
        </row>
        <row r="18053">
          <cell r="H18053" t="str">
            <v>2U2.12</v>
          </cell>
          <cell r="I18053" t="str">
            <v>S2_CS2</v>
          </cell>
        </row>
        <row r="18054">
          <cell r="H18054" t="str">
            <v>2U2.1</v>
          </cell>
          <cell r="I18054" t="str">
            <v>S2_CTL1</v>
          </cell>
        </row>
        <row r="18055">
          <cell r="H18055" t="str">
            <v>2U2.8</v>
          </cell>
          <cell r="I18055" t="str">
            <v>S2_CTL2</v>
          </cell>
        </row>
        <row r="18056">
          <cell r="H18056" t="str">
            <v>2U2.23</v>
          </cell>
          <cell r="I18056" t="str">
            <v>S2_DRVH1</v>
          </cell>
        </row>
        <row r="18057">
          <cell r="H18057" t="str">
            <v>2U2.15</v>
          </cell>
          <cell r="I18057" t="str">
            <v>S2_DRVH2</v>
          </cell>
        </row>
        <row r="18058">
          <cell r="H18058" t="str">
            <v>2U2.21</v>
          </cell>
          <cell r="I18058" t="str">
            <v>S2_DRVL1</v>
          </cell>
        </row>
        <row r="18059">
          <cell r="H18059" t="str">
            <v>2U2.17</v>
          </cell>
          <cell r="I18059" t="str">
            <v>S2_DRVL2</v>
          </cell>
        </row>
        <row r="18060">
          <cell r="H18060" t="str">
            <v>2U2.3</v>
          </cell>
          <cell r="I18060" t="str">
            <v>S2_FB1</v>
          </cell>
        </row>
        <row r="18061">
          <cell r="H18061" t="str">
            <v>2U2.11</v>
          </cell>
          <cell r="I18061" t="str">
            <v>S2_FB2</v>
          </cell>
        </row>
        <row r="18062">
          <cell r="H18062" t="str">
            <v>2U2.18</v>
          </cell>
          <cell r="I18062" t="str">
            <v>DGND</v>
          </cell>
        </row>
        <row r="18063">
          <cell r="H18063" t="str">
            <v>2U2.5</v>
          </cell>
          <cell r="I18063" t="str">
            <v>S2_ILIM1</v>
          </cell>
        </row>
        <row r="18064">
          <cell r="H18064" t="str">
            <v>2U2.9</v>
          </cell>
          <cell r="I18064" t="str">
            <v>S2_ILIM2</v>
          </cell>
        </row>
        <row r="18065">
          <cell r="H18065" t="str">
            <v>2U2.22</v>
          </cell>
          <cell r="I18065" t="str">
            <v>S2_LX1</v>
          </cell>
        </row>
        <row r="18066">
          <cell r="H18066" t="str">
            <v>2U2.16</v>
          </cell>
          <cell r="I18066" t="str">
            <v>S2_LX2</v>
          </cell>
        </row>
        <row r="18067">
          <cell r="H18067" t="str">
            <v>2U2.13</v>
          </cell>
          <cell r="I18067" t="str">
            <v>S2_U2_VREF</v>
          </cell>
        </row>
        <row r="18068">
          <cell r="H18068" t="str">
            <v>2U2.6</v>
          </cell>
          <cell r="I18068" t="str">
            <v>S2_RT</v>
          </cell>
        </row>
        <row r="18069">
          <cell r="H18069" t="str">
            <v>2U2.19</v>
          </cell>
          <cell r="I18069" t="str">
            <v>S2_VB</v>
          </cell>
        </row>
        <row r="18070">
          <cell r="H18070" t="str">
            <v>2U2.20</v>
          </cell>
          <cell r="I18070" t="str">
            <v>SG2_VDC</v>
          </cell>
        </row>
        <row r="18071">
          <cell r="H18071" t="str">
            <v>2U2.7</v>
          </cell>
          <cell r="I18071" t="str">
            <v>S2_U2_VREF</v>
          </cell>
        </row>
        <row r="18072">
          <cell r="H18072" t="str">
            <v>S2_D09_A09_LINK.1</v>
          </cell>
          <cell r="I18072" t="str">
            <v>S2_APWR_03F</v>
          </cell>
        </row>
        <row r="18073">
          <cell r="H18073" t="str">
            <v>S2_D09_A09_LINK.2</v>
          </cell>
          <cell r="I18073" t="str">
            <v>S2_APWR_01+1F</v>
          </cell>
        </row>
        <row r="18074">
          <cell r="H18074" t="str">
            <v>S2_DPS_AVDD09.1</v>
          </cell>
          <cell r="I18074" t="str">
            <v>S2_APWR_03F</v>
          </cell>
        </row>
        <row r="18075">
          <cell r="H18075" t="str">
            <v>S2_DPS_AVDD09.2</v>
          </cell>
          <cell r="I18075" t="str">
            <v>SG2_SRC_DVDD09</v>
          </cell>
        </row>
        <row r="18076">
          <cell r="H18076" t="str">
            <v>S2_DPS_AVDD33.1</v>
          </cell>
          <cell r="I18076" t="str">
            <v>S2_APWR_06+1F</v>
          </cell>
        </row>
        <row r="18077">
          <cell r="H18077" t="str">
            <v>S2_DPS_AVDD33.2</v>
          </cell>
          <cell r="I18077" t="str">
            <v>SG2_SRC_DVDD33</v>
          </cell>
        </row>
        <row r="18078">
          <cell r="H18078" t="str">
            <v>S2_DPS_DVDD09.1</v>
          </cell>
          <cell r="I18078" t="str">
            <v>S2_APWR_01+1F</v>
          </cell>
        </row>
        <row r="18079">
          <cell r="H18079" t="str">
            <v>S2_DPS_DVDD09.2</v>
          </cell>
          <cell r="I18079" t="str">
            <v>SG2_SRC_DVDD09</v>
          </cell>
        </row>
        <row r="18080">
          <cell r="H18080" t="str">
            <v>S2_DPS_DVDD33.1</v>
          </cell>
          <cell r="I18080" t="str">
            <v>S2_DPS_DVDD33</v>
          </cell>
        </row>
        <row r="18081">
          <cell r="H18081" t="str">
            <v>S2_DPS_DVDD33.2</v>
          </cell>
          <cell r="I18081" t="str">
            <v>SG2_SRC_DVDD33</v>
          </cell>
        </row>
        <row r="18082">
          <cell r="H18082" t="str">
            <v>S2_DPS_GPIO_P015.1</v>
          </cell>
          <cell r="I18082" t="str">
            <v>S2_APWR_08F</v>
          </cell>
        </row>
        <row r="18083">
          <cell r="H18083" t="str">
            <v>S2_DPS_GPIO_P015.2</v>
          </cell>
          <cell r="I18083" t="str">
            <v>SG2_SRC_DVDD33</v>
          </cell>
        </row>
        <row r="18084">
          <cell r="H18084" t="str">
            <v>S2_DPS_LDOIN.1</v>
          </cell>
          <cell r="I18084" t="str">
            <v>S2_DPS_LDOIN</v>
          </cell>
        </row>
        <row r="18085">
          <cell r="H18085" t="str">
            <v>S2_DPS_LDOIN.2</v>
          </cell>
          <cell r="I18085" t="str">
            <v>SG2_SRC_DVDD33</v>
          </cell>
        </row>
        <row r="18086">
          <cell r="H18086" t="str">
            <v>S2_PH_VBAT.1</v>
          </cell>
          <cell r="I18086" t="str">
            <v>S2_VBAT</v>
          </cell>
        </row>
        <row r="18087">
          <cell r="H18087" t="str">
            <v>S2_PH_VBAT.2</v>
          </cell>
          <cell r="I18087" t="str">
            <v>SG2_VDC</v>
          </cell>
        </row>
        <row r="18088">
          <cell r="H18088" t="str">
            <v>SG2_1V2.1</v>
          </cell>
          <cell r="I18088" t="str">
            <v>SG2_1V2</v>
          </cell>
        </row>
        <row r="18089">
          <cell r="H18089" t="str">
            <v>SG2_DGND5.1</v>
          </cell>
          <cell r="I18089" t="str">
            <v>DGND</v>
          </cell>
        </row>
        <row r="18090">
          <cell r="H18090" t="str">
            <v>SG2_SWR1_FB.1</v>
          </cell>
          <cell r="I18090" t="str">
            <v>S2_SWR1_FB</v>
          </cell>
        </row>
        <row r="18091">
          <cell r="H18091" t="str">
            <v>SG2_SWR1_FB.2</v>
          </cell>
          <cell r="I18091" t="str">
            <v>DGND</v>
          </cell>
        </row>
        <row r="18092">
          <cell r="H18092" t="str">
            <v>SG2_VDC.1</v>
          </cell>
          <cell r="I18092" t="str">
            <v>SG2_VDC</v>
          </cell>
        </row>
        <row r="18093">
          <cell r="H18093" t="str">
            <v>2BDG1.1</v>
          </cell>
          <cell r="I18093" t="str">
            <v>SG2_DVDD09</v>
          </cell>
        </row>
        <row r="18094">
          <cell r="H18094" t="str">
            <v>2BDG1.2</v>
          </cell>
          <cell r="I18094" t="str">
            <v>SG2_SRC_DVDD09</v>
          </cell>
        </row>
        <row r="18095">
          <cell r="H18095" t="str">
            <v>2BDG2.1</v>
          </cell>
          <cell r="I18095" t="str">
            <v>SG2_AVDD09</v>
          </cell>
        </row>
        <row r="18096">
          <cell r="H18096" t="str">
            <v>2BDG2.2</v>
          </cell>
          <cell r="I18096" t="str">
            <v>SG2_SRC_DVDD09</v>
          </cell>
        </row>
        <row r="18097">
          <cell r="H18097" t="str">
            <v>2CG1.1</v>
          </cell>
          <cell r="I18097" t="str">
            <v>SG2_DVDD09</v>
          </cell>
        </row>
        <row r="18098">
          <cell r="H18098" t="str">
            <v>2CG1.2</v>
          </cell>
          <cell r="I18098" t="str">
            <v>DGND</v>
          </cell>
        </row>
        <row r="18099">
          <cell r="H18099" t="str">
            <v>2CG2.1</v>
          </cell>
          <cell r="I18099" t="str">
            <v>SG2_DVDD09</v>
          </cell>
        </row>
        <row r="18100">
          <cell r="H18100" t="str">
            <v>2CG2.2</v>
          </cell>
          <cell r="I18100" t="str">
            <v>DGND</v>
          </cell>
        </row>
        <row r="18101">
          <cell r="H18101" t="str">
            <v>2CG3.1</v>
          </cell>
          <cell r="I18101" t="str">
            <v>SG2_DVDD09</v>
          </cell>
        </row>
        <row r="18102">
          <cell r="H18102" t="str">
            <v>2CG3.2</v>
          </cell>
          <cell r="I18102" t="str">
            <v>DGND</v>
          </cell>
        </row>
        <row r="18103">
          <cell r="H18103" t="str">
            <v>2CG4.1</v>
          </cell>
          <cell r="I18103" t="str">
            <v>SG2_DVDD09</v>
          </cell>
        </row>
        <row r="18104">
          <cell r="H18104" t="str">
            <v>2CG4.2</v>
          </cell>
          <cell r="I18104" t="str">
            <v>DGND</v>
          </cell>
        </row>
        <row r="18105">
          <cell r="H18105" t="str">
            <v>2CG5.1</v>
          </cell>
          <cell r="I18105" t="str">
            <v>SG2_DVDD09</v>
          </cell>
        </row>
        <row r="18106">
          <cell r="H18106" t="str">
            <v>2CG5.2</v>
          </cell>
          <cell r="I18106" t="str">
            <v>DGND</v>
          </cell>
        </row>
        <row r="18107">
          <cell r="H18107" t="str">
            <v>2CG6.1</v>
          </cell>
          <cell r="I18107" t="str">
            <v>SG2_DVDD09</v>
          </cell>
        </row>
        <row r="18108">
          <cell r="H18108" t="str">
            <v>2CG6.2</v>
          </cell>
          <cell r="I18108" t="str">
            <v>DGND</v>
          </cell>
        </row>
        <row r="18109">
          <cell r="H18109" t="str">
            <v>2CG7.1</v>
          </cell>
          <cell r="I18109" t="str">
            <v>SG2_DVDD09</v>
          </cell>
        </row>
        <row r="18110">
          <cell r="H18110" t="str">
            <v>2CG7.2</v>
          </cell>
          <cell r="I18110" t="str">
            <v>DGND</v>
          </cell>
        </row>
        <row r="18111">
          <cell r="H18111" t="str">
            <v>2CG8.1</v>
          </cell>
          <cell r="I18111" t="str">
            <v>SG2_DVDD09</v>
          </cell>
        </row>
        <row r="18112">
          <cell r="H18112" t="str">
            <v>2CG8.2</v>
          </cell>
          <cell r="I18112" t="str">
            <v>DGND</v>
          </cell>
        </row>
        <row r="18113">
          <cell r="H18113" t="str">
            <v>2CG9.1</v>
          </cell>
          <cell r="I18113" t="str">
            <v>SG2_DVDD09</v>
          </cell>
        </row>
        <row r="18114">
          <cell r="H18114" t="str">
            <v>2CG9.2</v>
          </cell>
          <cell r="I18114" t="str">
            <v>DGND</v>
          </cell>
        </row>
        <row r="18115">
          <cell r="H18115" t="str">
            <v>2CG10.1</v>
          </cell>
          <cell r="I18115" t="str">
            <v>SG2_DVDD09</v>
          </cell>
        </row>
        <row r="18116">
          <cell r="H18116" t="str">
            <v>2CG10.2</v>
          </cell>
          <cell r="I18116" t="str">
            <v>DGND</v>
          </cell>
        </row>
        <row r="18117">
          <cell r="H18117" t="str">
            <v>2CG11.1</v>
          </cell>
          <cell r="I18117" t="str">
            <v>SG2_DVDD09</v>
          </cell>
        </row>
        <row r="18118">
          <cell r="H18118" t="str">
            <v>2CG11.2</v>
          </cell>
          <cell r="I18118" t="str">
            <v>DGND</v>
          </cell>
        </row>
        <row r="18119">
          <cell r="H18119" t="str">
            <v>2CG12.1</v>
          </cell>
          <cell r="I18119" t="str">
            <v>SG2_DVDD09</v>
          </cell>
        </row>
        <row r="18120">
          <cell r="H18120" t="str">
            <v>2CG12.2</v>
          </cell>
          <cell r="I18120" t="str">
            <v>DGND</v>
          </cell>
        </row>
        <row r="18121">
          <cell r="H18121" t="str">
            <v>2CG13.1</v>
          </cell>
          <cell r="I18121" t="str">
            <v>SG2_DVDD09</v>
          </cell>
        </row>
        <row r="18122">
          <cell r="H18122" t="str">
            <v>2CG13.2</v>
          </cell>
          <cell r="I18122" t="str">
            <v>DGND</v>
          </cell>
        </row>
        <row r="18123">
          <cell r="H18123" t="str">
            <v>2CG14.1</v>
          </cell>
          <cell r="I18123" t="str">
            <v>SG2_DVDD09</v>
          </cell>
        </row>
        <row r="18124">
          <cell r="H18124" t="str">
            <v>2CG14.2</v>
          </cell>
          <cell r="I18124" t="str">
            <v>DGND</v>
          </cell>
        </row>
        <row r="18125">
          <cell r="H18125" t="str">
            <v>2CG15.1</v>
          </cell>
          <cell r="I18125" t="str">
            <v>SG2_DVDD09</v>
          </cell>
        </row>
        <row r="18126">
          <cell r="H18126" t="str">
            <v>2CG15.2</v>
          </cell>
          <cell r="I18126" t="str">
            <v>DGND</v>
          </cell>
        </row>
        <row r="18127">
          <cell r="H18127" t="str">
            <v>2CG16.1</v>
          </cell>
          <cell r="I18127" t="str">
            <v>SG2_DVDD09</v>
          </cell>
        </row>
        <row r="18128">
          <cell r="H18128" t="str">
            <v>2CG16.2</v>
          </cell>
          <cell r="I18128" t="str">
            <v>DGND</v>
          </cell>
        </row>
        <row r="18129">
          <cell r="H18129" t="str">
            <v>2CG17.1</v>
          </cell>
          <cell r="I18129" t="str">
            <v>SG2_DVDD09</v>
          </cell>
        </row>
        <row r="18130">
          <cell r="H18130" t="str">
            <v>2CG17.2</v>
          </cell>
          <cell r="I18130" t="str">
            <v>DGND</v>
          </cell>
        </row>
        <row r="18131">
          <cell r="H18131" t="str">
            <v>2CG18.1</v>
          </cell>
          <cell r="I18131" t="str">
            <v>SG2_DVDD09</v>
          </cell>
        </row>
        <row r="18132">
          <cell r="H18132" t="str">
            <v>2CG18.2</v>
          </cell>
          <cell r="I18132" t="str">
            <v>DGND</v>
          </cell>
        </row>
        <row r="18133">
          <cell r="H18133" t="str">
            <v>2CG19.1</v>
          </cell>
          <cell r="I18133" t="str">
            <v>SG2_DVDD09</v>
          </cell>
        </row>
        <row r="18134">
          <cell r="H18134" t="str">
            <v>2CG19.2</v>
          </cell>
          <cell r="I18134" t="str">
            <v>DGND</v>
          </cell>
        </row>
        <row r="18135">
          <cell r="H18135" t="str">
            <v>2CG20.1</v>
          </cell>
          <cell r="I18135" t="str">
            <v>SG2_SRC_DVDD09</v>
          </cell>
        </row>
        <row r="18136">
          <cell r="H18136" t="str">
            <v>2CG20.2</v>
          </cell>
          <cell r="I18136" t="str">
            <v>DGND</v>
          </cell>
        </row>
        <row r="18137">
          <cell r="H18137" t="str">
            <v>2CG21.1</v>
          </cell>
          <cell r="I18137" t="str">
            <v>SG2_SRC_DVDD09</v>
          </cell>
        </row>
        <row r="18138">
          <cell r="H18138" t="str">
            <v>2CG21.2</v>
          </cell>
          <cell r="I18138" t="str">
            <v>DGND</v>
          </cell>
        </row>
        <row r="18139">
          <cell r="H18139" t="str">
            <v>2CG22.1</v>
          </cell>
          <cell r="I18139" t="str">
            <v>SG2_SRC_DVDD09</v>
          </cell>
        </row>
        <row r="18140">
          <cell r="H18140" t="str">
            <v>2CG22.2</v>
          </cell>
          <cell r="I18140" t="str">
            <v>DGND</v>
          </cell>
        </row>
        <row r="18141">
          <cell r="H18141" t="str">
            <v>2CG23.1</v>
          </cell>
          <cell r="I18141" t="str">
            <v>SG2_SRC_DVDD09</v>
          </cell>
        </row>
        <row r="18142">
          <cell r="H18142" t="str">
            <v>2CG23.2</v>
          </cell>
          <cell r="I18142" t="str">
            <v>DGND</v>
          </cell>
        </row>
        <row r="18143">
          <cell r="H18143" t="str">
            <v>2CG24.1</v>
          </cell>
          <cell r="I18143" t="str">
            <v>SG2_SRC_DVDD09</v>
          </cell>
        </row>
        <row r="18144">
          <cell r="H18144" t="str">
            <v>2CG24.2</v>
          </cell>
          <cell r="I18144" t="str">
            <v>DGND</v>
          </cell>
        </row>
        <row r="18145">
          <cell r="H18145" t="str">
            <v>2CG25.1</v>
          </cell>
          <cell r="I18145" t="str">
            <v>SG2_SRC_DVDD09</v>
          </cell>
        </row>
        <row r="18146">
          <cell r="H18146" t="str">
            <v>2CG25.2</v>
          </cell>
          <cell r="I18146" t="str">
            <v>DGND</v>
          </cell>
        </row>
        <row r="18147">
          <cell r="H18147" t="str">
            <v>2CG26.1</v>
          </cell>
          <cell r="I18147" t="str">
            <v>SG2_AVDD09</v>
          </cell>
        </row>
        <row r="18148">
          <cell r="H18148" t="str">
            <v>2CG26.2</v>
          </cell>
          <cell r="I18148" t="str">
            <v>DGND</v>
          </cell>
        </row>
        <row r="18149">
          <cell r="H18149" t="str">
            <v>2CG27.1</v>
          </cell>
          <cell r="I18149" t="str">
            <v>SG2_AVDD09</v>
          </cell>
        </row>
        <row r="18150">
          <cell r="H18150" t="str">
            <v>2CG27.2</v>
          </cell>
          <cell r="I18150" t="str">
            <v>DGND</v>
          </cell>
        </row>
        <row r="18151">
          <cell r="H18151" t="str">
            <v>2CG28.1</v>
          </cell>
          <cell r="I18151" t="str">
            <v>SG2_AVDD09</v>
          </cell>
        </row>
        <row r="18152">
          <cell r="H18152" t="str">
            <v>2CG28.2</v>
          </cell>
          <cell r="I18152" t="str">
            <v>DGND</v>
          </cell>
        </row>
        <row r="18153">
          <cell r="H18153" t="str">
            <v>2CG29.1</v>
          </cell>
          <cell r="I18153" t="str">
            <v>SG2_AVDD09</v>
          </cell>
        </row>
        <row r="18154">
          <cell r="H18154" t="str">
            <v>2CG29.2</v>
          </cell>
          <cell r="I18154" t="str">
            <v>DGND</v>
          </cell>
        </row>
        <row r="18155">
          <cell r="H18155" t="str">
            <v>2CG30.1</v>
          </cell>
          <cell r="I18155" t="str">
            <v>SG2_AVDD09</v>
          </cell>
        </row>
        <row r="18156">
          <cell r="H18156" t="str">
            <v>2CG30.2</v>
          </cell>
          <cell r="I18156" t="str">
            <v>DGND</v>
          </cell>
        </row>
        <row r="18157">
          <cell r="H18157" t="str">
            <v>2CG31.1</v>
          </cell>
          <cell r="I18157" t="str">
            <v>SG2_AVDD09</v>
          </cell>
        </row>
        <row r="18158">
          <cell r="H18158" t="str">
            <v>2CG31.2</v>
          </cell>
          <cell r="I18158" t="str">
            <v>DGND</v>
          </cell>
        </row>
        <row r="18159">
          <cell r="H18159" t="str">
            <v>2CG32.1</v>
          </cell>
          <cell r="I18159" t="str">
            <v>SG2_AVDD09</v>
          </cell>
        </row>
        <row r="18160">
          <cell r="H18160" t="str">
            <v>2CG32.2</v>
          </cell>
          <cell r="I18160" t="str">
            <v>DGND</v>
          </cell>
        </row>
        <row r="18161">
          <cell r="H18161" t="str">
            <v>2CG33.1</v>
          </cell>
          <cell r="I18161" t="str">
            <v>SG2_AVDD09</v>
          </cell>
        </row>
        <row r="18162">
          <cell r="H18162" t="str">
            <v>2CG33.2</v>
          </cell>
          <cell r="I18162" t="str">
            <v>DGND</v>
          </cell>
        </row>
        <row r="18163">
          <cell r="H18163" t="str">
            <v>2CG34.1</v>
          </cell>
          <cell r="I18163" t="str">
            <v>SG2_AVDD09</v>
          </cell>
        </row>
        <row r="18164">
          <cell r="H18164" t="str">
            <v>2CG34.2</v>
          </cell>
          <cell r="I18164" t="str">
            <v>DGND</v>
          </cell>
        </row>
        <row r="18165">
          <cell r="H18165" t="str">
            <v>2CG35.1</v>
          </cell>
          <cell r="I18165" t="str">
            <v>SG2_AVDD09</v>
          </cell>
        </row>
        <row r="18166">
          <cell r="H18166" t="str">
            <v>2CG35.2</v>
          </cell>
          <cell r="I18166" t="str">
            <v>DGND</v>
          </cell>
        </row>
        <row r="18167">
          <cell r="H18167" t="str">
            <v>2CG36.1</v>
          </cell>
          <cell r="I18167" t="str">
            <v>SG2_AVDD09</v>
          </cell>
        </row>
        <row r="18168">
          <cell r="H18168" t="str">
            <v>2CG36.2</v>
          </cell>
          <cell r="I18168" t="str">
            <v>DGND</v>
          </cell>
        </row>
        <row r="18169">
          <cell r="H18169" t="str">
            <v>2CG37.1</v>
          </cell>
          <cell r="I18169" t="str">
            <v>SG2_AVDD09</v>
          </cell>
        </row>
        <row r="18170">
          <cell r="H18170" t="str">
            <v>2CG37.2</v>
          </cell>
          <cell r="I18170" t="str">
            <v>DGND</v>
          </cell>
        </row>
        <row r="18171">
          <cell r="H18171" t="str">
            <v>2CG38.1</v>
          </cell>
          <cell r="I18171" t="str">
            <v>SG2_AVDD09</v>
          </cell>
        </row>
        <row r="18172">
          <cell r="H18172" t="str">
            <v>2CG38.2</v>
          </cell>
          <cell r="I18172" t="str">
            <v>DGND</v>
          </cell>
        </row>
        <row r="18173">
          <cell r="H18173" t="str">
            <v>2CG39.1</v>
          </cell>
          <cell r="I18173" t="str">
            <v>SG2_AVDD09</v>
          </cell>
        </row>
        <row r="18174">
          <cell r="H18174" t="str">
            <v>2CG39.2</v>
          </cell>
          <cell r="I18174" t="str">
            <v>DGND</v>
          </cell>
        </row>
        <row r="18175">
          <cell r="H18175" t="str">
            <v>2CG40.1</v>
          </cell>
          <cell r="I18175" t="str">
            <v>SG2_AVDD09</v>
          </cell>
        </row>
        <row r="18176">
          <cell r="H18176" t="str">
            <v>2CG40.2</v>
          </cell>
          <cell r="I18176" t="str">
            <v>DGND</v>
          </cell>
        </row>
        <row r="18177">
          <cell r="H18177" t="str">
            <v>2CG41.1</v>
          </cell>
          <cell r="I18177" t="str">
            <v>SG2_AVDD09</v>
          </cell>
        </row>
        <row r="18178">
          <cell r="H18178" t="str">
            <v>2CG41.2</v>
          </cell>
          <cell r="I18178" t="str">
            <v>DGND</v>
          </cell>
        </row>
        <row r="18179">
          <cell r="H18179" t="str">
            <v>2CG42.1</v>
          </cell>
          <cell r="I18179" t="str">
            <v>SG2_AVDD09</v>
          </cell>
        </row>
        <row r="18180">
          <cell r="H18180" t="str">
            <v>2CG42.2</v>
          </cell>
          <cell r="I18180" t="str">
            <v>DGND</v>
          </cell>
        </row>
        <row r="18181">
          <cell r="H18181" t="str">
            <v>2CG43.1</v>
          </cell>
          <cell r="I18181" t="str">
            <v>SG2_AVDD09</v>
          </cell>
        </row>
        <row r="18182">
          <cell r="H18182" t="str">
            <v>2CG43.2</v>
          </cell>
          <cell r="I18182" t="str">
            <v>DGND</v>
          </cell>
        </row>
        <row r="18183">
          <cell r="H18183" t="str">
            <v>2CG44.1</v>
          </cell>
          <cell r="I18183" t="str">
            <v>SG2_AVDD09</v>
          </cell>
        </row>
        <row r="18184">
          <cell r="H18184" t="str">
            <v>2CG44.2</v>
          </cell>
          <cell r="I18184" t="str">
            <v>DGND</v>
          </cell>
        </row>
        <row r="18185">
          <cell r="H18185" t="str">
            <v>2CG45.1</v>
          </cell>
          <cell r="I18185" t="str">
            <v>SG2_SRC_DVDD09</v>
          </cell>
        </row>
        <row r="18186">
          <cell r="H18186" t="str">
            <v>2CG45.2</v>
          </cell>
          <cell r="I18186" t="str">
            <v>DGND</v>
          </cell>
        </row>
        <row r="18187">
          <cell r="H18187" t="str">
            <v>2CG46.1</v>
          </cell>
          <cell r="I18187" t="str">
            <v>SG2_SRC_DVDD09</v>
          </cell>
        </row>
        <row r="18188">
          <cell r="H18188" t="str">
            <v>2CG46.2</v>
          </cell>
          <cell r="I18188" t="str">
            <v>DGND</v>
          </cell>
        </row>
        <row r="18189">
          <cell r="H18189" t="str">
            <v>2CG47.1</v>
          </cell>
          <cell r="I18189" t="str">
            <v>SG2_SRC_DVDD09</v>
          </cell>
        </row>
        <row r="18190">
          <cell r="H18190" t="str">
            <v>2CG47.2</v>
          </cell>
          <cell r="I18190" t="str">
            <v>DGND</v>
          </cell>
        </row>
        <row r="18191">
          <cell r="H18191" t="str">
            <v>2CG48.1</v>
          </cell>
          <cell r="I18191" t="str">
            <v>SG2_SRC_DVDD09</v>
          </cell>
        </row>
        <row r="18192">
          <cell r="H18192" t="str">
            <v>2CG48.2</v>
          </cell>
          <cell r="I18192" t="str">
            <v>DGND</v>
          </cell>
        </row>
        <row r="18193">
          <cell r="H18193" t="str">
            <v>2CG49.1</v>
          </cell>
          <cell r="I18193" t="str">
            <v>SG2_SRC_DVDD09</v>
          </cell>
        </row>
        <row r="18194">
          <cell r="H18194" t="str">
            <v>2CG49.2</v>
          </cell>
          <cell r="I18194" t="str">
            <v>DGND</v>
          </cell>
        </row>
        <row r="18195">
          <cell r="H18195" t="str">
            <v>2CG50.1</v>
          </cell>
          <cell r="I18195" t="str">
            <v>SG2_SRC_DVDD09</v>
          </cell>
        </row>
        <row r="18196">
          <cell r="H18196" t="str">
            <v>2CG50.2</v>
          </cell>
          <cell r="I18196" t="str">
            <v>DGND</v>
          </cell>
        </row>
        <row r="18197">
          <cell r="H18197" t="str">
            <v>2CG109.1</v>
          </cell>
          <cell r="I18197" t="str">
            <v>SG2_SRC_DVDD09</v>
          </cell>
        </row>
        <row r="18198">
          <cell r="H18198" t="str">
            <v>2CG109.2</v>
          </cell>
          <cell r="I18198" t="str">
            <v>DGND</v>
          </cell>
        </row>
        <row r="18199">
          <cell r="H18199" t="str">
            <v>2CG110.1</v>
          </cell>
          <cell r="I18199" t="str">
            <v>SG2_SRC_DVDD09</v>
          </cell>
        </row>
        <row r="18200">
          <cell r="H18200" t="str">
            <v>2CG110.2</v>
          </cell>
          <cell r="I18200" t="str">
            <v>DGND</v>
          </cell>
        </row>
        <row r="18201">
          <cell r="H18201" t="str">
            <v>2CG169.1</v>
          </cell>
          <cell r="I18201" t="str">
            <v>SG2_SRC_DVDD09</v>
          </cell>
        </row>
        <row r="18202">
          <cell r="H18202" t="str">
            <v>2CG169.2</v>
          </cell>
          <cell r="I18202" t="str">
            <v>DGND</v>
          </cell>
        </row>
        <row r="18203">
          <cell r="H18203" t="str">
            <v>2CG170.1</v>
          </cell>
          <cell r="I18203" t="str">
            <v>SG2_SRC_DVDD09</v>
          </cell>
        </row>
        <row r="18204">
          <cell r="H18204" t="str">
            <v>2CG170.2</v>
          </cell>
          <cell r="I18204" t="str">
            <v>DGND</v>
          </cell>
        </row>
        <row r="18205">
          <cell r="H18205" t="str">
            <v>2CG171.1</v>
          </cell>
          <cell r="I18205" t="str">
            <v>SG2_SRC_DVDD09</v>
          </cell>
        </row>
        <row r="18206">
          <cell r="H18206" t="str">
            <v>2CG171.2</v>
          </cell>
          <cell r="I18206" t="str">
            <v>DGND</v>
          </cell>
        </row>
        <row r="18207">
          <cell r="H18207" t="str">
            <v>2CG172.1</v>
          </cell>
          <cell r="I18207" t="str">
            <v>SG2_SRC_DVDD09</v>
          </cell>
        </row>
        <row r="18208">
          <cell r="H18208" t="str">
            <v>2CG172.2</v>
          </cell>
          <cell r="I18208" t="str">
            <v>DGND</v>
          </cell>
        </row>
        <row r="18209">
          <cell r="H18209" t="str">
            <v>2CG173.1</v>
          </cell>
          <cell r="I18209" t="str">
            <v>SG2_SRC_DVDD09</v>
          </cell>
        </row>
        <row r="18210">
          <cell r="H18210" t="str">
            <v>2CG173.2</v>
          </cell>
          <cell r="I18210" t="str">
            <v>DGND</v>
          </cell>
        </row>
        <row r="18211">
          <cell r="H18211" t="str">
            <v>2CG174.1</v>
          </cell>
          <cell r="I18211" t="str">
            <v>SG2_SRC_DVDD09</v>
          </cell>
        </row>
        <row r="18212">
          <cell r="H18212" t="str">
            <v>2CG174.2</v>
          </cell>
          <cell r="I18212" t="str">
            <v>DGND</v>
          </cell>
        </row>
        <row r="18213">
          <cell r="H18213" t="str">
            <v>2GOLDEN0.H4</v>
          </cell>
          <cell r="I18213" t="str">
            <v>DGND</v>
          </cell>
        </row>
        <row r="18214">
          <cell r="H18214" t="str">
            <v>2GOLDEN0.E4</v>
          </cell>
          <cell r="I18214" t="str">
            <v>SG2_AVDD09</v>
          </cell>
        </row>
        <row r="18215">
          <cell r="H18215" t="str">
            <v>2GOLDEN0.E5</v>
          </cell>
          <cell r="I18215" t="str">
            <v>SG2_AVDD09</v>
          </cell>
        </row>
        <row r="18216">
          <cell r="H18216" t="str">
            <v>2GOLDEN0.V8</v>
          </cell>
          <cell r="I18216" t="str">
            <v>SG2_AVDD09</v>
          </cell>
        </row>
        <row r="18217">
          <cell r="H18217" t="str">
            <v>2GOLDEN0.V9</v>
          </cell>
          <cell r="I18217" t="str">
            <v>SG2_AVDD09</v>
          </cell>
        </row>
        <row r="18218">
          <cell r="H18218" t="str">
            <v>2GOLDEN0.A8</v>
          </cell>
          <cell r="I18218" t="str">
            <v>SG2_AVDD09</v>
          </cell>
        </row>
        <row r="18219">
          <cell r="H18219" t="str">
            <v>2GOLDEN0.D8</v>
          </cell>
          <cell r="I18219" t="str">
            <v>SG2_AVDD09</v>
          </cell>
        </row>
        <row r="18220">
          <cell r="H18220" t="str">
            <v>2GOLDEN0.D16</v>
          </cell>
          <cell r="I18220" t="str">
            <v>SG2_AVDD09</v>
          </cell>
        </row>
        <row r="18221">
          <cell r="H18221" t="str">
            <v>2GOLDEN0.E16</v>
          </cell>
          <cell r="I18221" t="str">
            <v>SG2_AVDD09</v>
          </cell>
        </row>
        <row r="18222">
          <cell r="H18222" t="str">
            <v>2GOLDEN0.D15</v>
          </cell>
          <cell r="I18222" t="str">
            <v>SG2_AVDD09</v>
          </cell>
        </row>
        <row r="18223">
          <cell r="H18223" t="str">
            <v>2GOLDEN0.E15</v>
          </cell>
          <cell r="I18223" t="str">
            <v>SG2_AVDD09</v>
          </cell>
        </row>
        <row r="18224">
          <cell r="H18224" t="str">
            <v>2GOLDEN0.V4</v>
          </cell>
          <cell r="I18224" t="str">
            <v>SG2_AVDD09</v>
          </cell>
        </row>
        <row r="18225">
          <cell r="H18225" t="str">
            <v>2GOLDEN0.V5</v>
          </cell>
          <cell r="I18225" t="str">
            <v>SG2_AVDD09</v>
          </cell>
        </row>
        <row r="18226">
          <cell r="H18226" t="str">
            <v>2GOLDEN0.T13</v>
          </cell>
          <cell r="I18226" t="str">
            <v>SG2_AVDD09</v>
          </cell>
        </row>
        <row r="18227">
          <cell r="H18227" t="str">
            <v>2GOLDEN0.T14</v>
          </cell>
          <cell r="I18227" t="str">
            <v>SG2_AVDD09</v>
          </cell>
        </row>
        <row r="18228">
          <cell r="H18228" t="str">
            <v>2GOLDEN0.V10</v>
          </cell>
          <cell r="I18228" t="str">
            <v>SG2_AVDD09</v>
          </cell>
        </row>
        <row r="18229">
          <cell r="H18229" t="str">
            <v>2GOLDEN0.V11</v>
          </cell>
          <cell r="I18229" t="str">
            <v>SG2_AVDD09</v>
          </cell>
        </row>
        <row r="18230">
          <cell r="H18230" t="str">
            <v>2GOLDEN0.G8</v>
          </cell>
          <cell r="I18230" t="str">
            <v>SG2_DVDD09</v>
          </cell>
        </row>
        <row r="18231">
          <cell r="H18231" t="str">
            <v>2GOLDEN0.H9</v>
          </cell>
          <cell r="I18231" t="str">
            <v>SG2_DVDD09</v>
          </cell>
        </row>
        <row r="18232">
          <cell r="H18232" t="str">
            <v>2GOLDEN0.J9</v>
          </cell>
          <cell r="I18232" t="str">
            <v>SG2_DVDD09</v>
          </cell>
        </row>
        <row r="18233">
          <cell r="H18233" t="str">
            <v>2GOLDEN0.K9</v>
          </cell>
          <cell r="I18233" t="str">
            <v>SG2_DVDD09</v>
          </cell>
        </row>
        <row r="18234">
          <cell r="H18234" t="str">
            <v>2GOLDEN0.L9</v>
          </cell>
          <cell r="I18234" t="str">
            <v>SG2_DVDD09</v>
          </cell>
        </row>
        <row r="18235">
          <cell r="H18235" t="str">
            <v>2GOLDEN0.M10</v>
          </cell>
          <cell r="I18235" t="str">
            <v>SG2_DVDD09</v>
          </cell>
        </row>
        <row r="18236">
          <cell r="H18236" t="str">
            <v>2GOLDEN0.M11</v>
          </cell>
          <cell r="I18236" t="str">
            <v>SG2_DVDD09</v>
          </cell>
        </row>
        <row r="18237">
          <cell r="H18237" t="str">
            <v>2GOLDEN0.M12</v>
          </cell>
          <cell r="I18237" t="str">
            <v>SG2_DVDD09</v>
          </cell>
        </row>
        <row r="18238">
          <cell r="H18238" t="str">
            <v>2GOLDEN0.N10</v>
          </cell>
          <cell r="I18238" t="str">
            <v>SG2_DVDD09</v>
          </cell>
        </row>
        <row r="18239">
          <cell r="H18239" t="str">
            <v>2GOLDEN0.N11</v>
          </cell>
          <cell r="I18239" t="str">
            <v>SG2_DVDD09</v>
          </cell>
        </row>
        <row r="18240">
          <cell r="H18240" t="str">
            <v>2GOLDEN0.N12</v>
          </cell>
          <cell r="I18240" t="str">
            <v>SG2_DVDD09</v>
          </cell>
        </row>
        <row r="18241">
          <cell r="H18241" t="str">
            <v>2GOLDEN0.GH1</v>
          </cell>
          <cell r="I18241">
            <v>0</v>
          </cell>
        </row>
        <row r="18242">
          <cell r="H18242" t="str">
            <v>2GOLDEN0.GH2</v>
          </cell>
          <cell r="I18242">
            <v>0</v>
          </cell>
        </row>
        <row r="18243">
          <cell r="H18243" t="str">
            <v>2GOLDEN0.GH3</v>
          </cell>
          <cell r="I18243">
            <v>0</v>
          </cell>
        </row>
        <row r="18244">
          <cell r="H18244" t="str">
            <v>2GOLDEN0.GH4</v>
          </cell>
          <cell r="I18244">
            <v>0</v>
          </cell>
        </row>
        <row r="18245">
          <cell r="H18245" t="str">
            <v>2GOLDEN0.A1</v>
          </cell>
          <cell r="I18245" t="str">
            <v>DGND</v>
          </cell>
        </row>
        <row r="18246">
          <cell r="H18246" t="str">
            <v>2GOLDEN0.A9</v>
          </cell>
          <cell r="I18246" t="str">
            <v>DGND</v>
          </cell>
        </row>
        <row r="18247">
          <cell r="H18247" t="str">
            <v>2GOLDEN0.A11</v>
          </cell>
          <cell r="I18247" t="str">
            <v>DGND</v>
          </cell>
        </row>
        <row r="18248">
          <cell r="H18248" t="str">
            <v>2GOLDEN0.A14</v>
          </cell>
          <cell r="I18248" t="str">
            <v>DGND</v>
          </cell>
        </row>
        <row r="18249">
          <cell r="H18249" t="str">
            <v>2GOLDEN0.A19</v>
          </cell>
          <cell r="I18249" t="str">
            <v>DGND</v>
          </cell>
        </row>
        <row r="18250">
          <cell r="H18250" t="str">
            <v>2GOLDEN0.B2</v>
          </cell>
          <cell r="I18250" t="str">
            <v>DGND</v>
          </cell>
        </row>
        <row r="18251">
          <cell r="H18251" t="str">
            <v>2GOLDEN0.B9</v>
          </cell>
          <cell r="I18251" t="str">
            <v>DGND</v>
          </cell>
        </row>
        <row r="18252">
          <cell r="H18252" t="str">
            <v>2GOLDEN0.B10</v>
          </cell>
          <cell r="I18252" t="str">
            <v>DGND</v>
          </cell>
        </row>
        <row r="18253">
          <cell r="H18253" t="str">
            <v>2GOLDEN0.B11</v>
          </cell>
          <cell r="I18253" t="str">
            <v>DGND</v>
          </cell>
        </row>
        <row r="18254">
          <cell r="H18254" t="str">
            <v>2GOLDEN0.B19</v>
          </cell>
          <cell r="I18254" t="str">
            <v>DGND</v>
          </cell>
        </row>
        <row r="18255">
          <cell r="H18255" t="str">
            <v>2GOLDEN0.C18</v>
          </cell>
          <cell r="I18255" t="str">
            <v>DGND</v>
          </cell>
        </row>
        <row r="18256">
          <cell r="H18256" t="str">
            <v>2GOLDEN0.C19</v>
          </cell>
          <cell r="I18256" t="str">
            <v>DGND</v>
          </cell>
        </row>
        <row r="18257">
          <cell r="H18257" t="str">
            <v>2GOLDEN0.D9</v>
          </cell>
          <cell r="I18257" t="str">
            <v>DGND</v>
          </cell>
        </row>
        <row r="18258">
          <cell r="H18258" t="str">
            <v>2GOLDEN0.D10</v>
          </cell>
          <cell r="I18258" t="str">
            <v>DGND</v>
          </cell>
        </row>
        <row r="18259">
          <cell r="H18259" t="str">
            <v>2GOLDEN0.D12</v>
          </cell>
          <cell r="I18259" t="str">
            <v>DGND</v>
          </cell>
        </row>
        <row r="18260">
          <cell r="H18260" t="str">
            <v>2GOLDEN0.D13</v>
          </cell>
          <cell r="I18260" t="str">
            <v>DGND</v>
          </cell>
        </row>
        <row r="18261">
          <cell r="H18261" t="str">
            <v>2GOLDEN0.D14</v>
          </cell>
          <cell r="I18261" t="str">
            <v>DGND</v>
          </cell>
        </row>
        <row r="18262">
          <cell r="H18262" t="str">
            <v>2GOLDEN0.E8</v>
          </cell>
          <cell r="I18262" t="str">
            <v>DGND</v>
          </cell>
        </row>
        <row r="18263">
          <cell r="H18263" t="str">
            <v>2GOLDEN0.E9</v>
          </cell>
          <cell r="I18263" t="str">
            <v>DGND</v>
          </cell>
        </row>
        <row r="18264">
          <cell r="H18264" t="str">
            <v>2GOLDEN0.E10</v>
          </cell>
          <cell r="I18264" t="str">
            <v>DGND</v>
          </cell>
        </row>
        <row r="18265">
          <cell r="H18265" t="str">
            <v>2GOLDEN0.E12</v>
          </cell>
          <cell r="I18265" t="str">
            <v>DGND</v>
          </cell>
        </row>
        <row r="18266">
          <cell r="H18266" t="str">
            <v>2GOLDEN0.E13</v>
          </cell>
          <cell r="I18266" t="str">
            <v>DGND</v>
          </cell>
        </row>
        <row r="18267">
          <cell r="H18267" t="str">
            <v>2GOLDEN0.E14</v>
          </cell>
          <cell r="I18267" t="str">
            <v>DGND</v>
          </cell>
        </row>
        <row r="18268">
          <cell r="H18268" t="str">
            <v>2GOLDEN0.G9</v>
          </cell>
          <cell r="I18268" t="str">
            <v>DGND</v>
          </cell>
        </row>
        <row r="18269">
          <cell r="H18269" t="str">
            <v>2GOLDEN0.G10</v>
          </cell>
          <cell r="I18269" t="str">
            <v>DGND</v>
          </cell>
        </row>
        <row r="18270">
          <cell r="H18270" t="str">
            <v>2GOLDEN0.G11</v>
          </cell>
          <cell r="I18270" t="str">
            <v>DGND</v>
          </cell>
        </row>
        <row r="18271">
          <cell r="H18271" t="str">
            <v>2GOLDEN0.G12</v>
          </cell>
          <cell r="I18271" t="str">
            <v>DGND</v>
          </cell>
        </row>
        <row r="18272">
          <cell r="H18272" t="str">
            <v>2GOLDEN0.G13</v>
          </cell>
          <cell r="I18272" t="str">
            <v>DGND</v>
          </cell>
        </row>
        <row r="18273">
          <cell r="H18273" t="str">
            <v>2GOLDEN0.H10</v>
          </cell>
          <cell r="I18273" t="str">
            <v>DGND</v>
          </cell>
        </row>
        <row r="18274">
          <cell r="H18274" t="str">
            <v>2GOLDEN0.H11</v>
          </cell>
          <cell r="I18274" t="str">
            <v>DGND</v>
          </cell>
        </row>
        <row r="18275">
          <cell r="H18275" t="str">
            <v>2GOLDEN0.J10</v>
          </cell>
          <cell r="I18275" t="str">
            <v>DGND</v>
          </cell>
        </row>
        <row r="18276">
          <cell r="H18276" t="str">
            <v>2GOLDEN0.J11</v>
          </cell>
          <cell r="I18276" t="str">
            <v>DGND</v>
          </cell>
        </row>
        <row r="18277">
          <cell r="H18277" t="str">
            <v>2GOLDEN0.K10</v>
          </cell>
          <cell r="I18277" t="str">
            <v>DGND</v>
          </cell>
        </row>
        <row r="18278">
          <cell r="H18278" t="str">
            <v>2GOLDEN0.K11</v>
          </cell>
          <cell r="I18278" t="str">
            <v>DGND</v>
          </cell>
        </row>
        <row r="18279">
          <cell r="H18279" t="str">
            <v>2GOLDEN0.L10</v>
          </cell>
          <cell r="I18279" t="str">
            <v>DGND</v>
          </cell>
        </row>
        <row r="18280">
          <cell r="H18280" t="str">
            <v>2GOLDEN0.L11</v>
          </cell>
          <cell r="I18280" t="str">
            <v>DGND</v>
          </cell>
        </row>
        <row r="18281">
          <cell r="H18281" t="str">
            <v>2GOLDEN0.R10</v>
          </cell>
          <cell r="I18281" t="str">
            <v>DGND</v>
          </cell>
        </row>
        <row r="18282">
          <cell r="H18282" t="str">
            <v>2GOLDEN0.R11</v>
          </cell>
          <cell r="I18282" t="str">
            <v>DGND</v>
          </cell>
        </row>
        <row r="18283">
          <cell r="H18283" t="str">
            <v>2GOLDEN0.R12</v>
          </cell>
          <cell r="I18283" t="str">
            <v>DGND</v>
          </cell>
        </row>
        <row r="18284">
          <cell r="H18284" t="str">
            <v>2GOLDEN0.R13</v>
          </cell>
          <cell r="I18284" t="str">
            <v>DGND</v>
          </cell>
        </row>
        <row r="18285">
          <cell r="H18285" t="str">
            <v>2GOLDEN0.R14</v>
          </cell>
          <cell r="I18285" t="str">
            <v>DGND</v>
          </cell>
        </row>
        <row r="18286">
          <cell r="H18286" t="str">
            <v>2GOLDEN0.W1</v>
          </cell>
          <cell r="I18286" t="str">
            <v>DGND</v>
          </cell>
        </row>
        <row r="18287">
          <cell r="H18287" t="str">
            <v>2GOLDEN0.W19</v>
          </cell>
          <cell r="I18287" t="str">
            <v>DGND</v>
          </cell>
        </row>
        <row r="18288">
          <cell r="H18288" t="str">
            <v>2GOLDEN0.T7</v>
          </cell>
          <cell r="I18288" t="str">
            <v>DGND</v>
          </cell>
        </row>
        <row r="18289">
          <cell r="H18289" t="str">
            <v>2GOLDEN0.T8</v>
          </cell>
          <cell r="I18289" t="str">
            <v>DGND</v>
          </cell>
        </row>
        <row r="18290">
          <cell r="H18290" t="str">
            <v>2GOLDEN0.T11</v>
          </cell>
          <cell r="I18290" t="str">
            <v>DGND</v>
          </cell>
        </row>
        <row r="18291">
          <cell r="H18291" t="str">
            <v>2GOLDEN0.T12</v>
          </cell>
          <cell r="I18291" t="str">
            <v>DGND</v>
          </cell>
        </row>
        <row r="18292">
          <cell r="H18292" t="str">
            <v>2GOLDEN0.W2</v>
          </cell>
          <cell r="I18292" t="str">
            <v>DGND</v>
          </cell>
        </row>
        <row r="18293">
          <cell r="H18293" t="str">
            <v>2GOLDEN0.W7</v>
          </cell>
          <cell r="I18293" t="str">
            <v>DGND</v>
          </cell>
        </row>
        <row r="18294">
          <cell r="H18294" t="str">
            <v>2GOLDEN0.W12</v>
          </cell>
          <cell r="I18294" t="str">
            <v>DGND</v>
          </cell>
        </row>
        <row r="18295">
          <cell r="H18295" t="str">
            <v>2GOLDEN0.W17</v>
          </cell>
          <cell r="I18295" t="str">
            <v>DGND</v>
          </cell>
        </row>
        <row r="18296">
          <cell r="H18296" t="str">
            <v>2GOLDEN0.NUT1</v>
          </cell>
          <cell r="I18296">
            <v>0</v>
          </cell>
        </row>
        <row r="18297">
          <cell r="H18297" t="str">
            <v>2GOLDEN0.NUT2</v>
          </cell>
          <cell r="I18297">
            <v>0</v>
          </cell>
        </row>
        <row r="18298">
          <cell r="H18298" t="str">
            <v>2GOLDEN0.NUT3</v>
          </cell>
          <cell r="I18298">
            <v>0</v>
          </cell>
        </row>
        <row r="18299">
          <cell r="H18299" t="str">
            <v>2GOLDEN0.NUT4</v>
          </cell>
          <cell r="I18299">
            <v>0</v>
          </cell>
        </row>
        <row r="18300">
          <cell r="H18300" t="str">
            <v>SG2_AVDD09.1</v>
          </cell>
          <cell r="I18300" t="str">
            <v>SG2_AVDD09</v>
          </cell>
        </row>
        <row r="18301">
          <cell r="H18301" t="str">
            <v>SG2_DGND1.1</v>
          </cell>
          <cell r="I18301" t="str">
            <v>DGND</v>
          </cell>
        </row>
        <row r="18302">
          <cell r="H18302" t="str">
            <v>SG2_DGND2.1</v>
          </cell>
          <cell r="I18302" t="str">
            <v>DGND</v>
          </cell>
        </row>
        <row r="18303">
          <cell r="H18303" t="str">
            <v>SG2_DGND3.1</v>
          </cell>
          <cell r="I18303" t="str">
            <v>DGND</v>
          </cell>
        </row>
        <row r="18304">
          <cell r="H18304" t="str">
            <v>SG2_DGND4.1</v>
          </cell>
          <cell r="I18304" t="str">
            <v>DGND</v>
          </cell>
        </row>
        <row r="18305">
          <cell r="H18305" t="str">
            <v>SG2_DVDD09.1</v>
          </cell>
          <cell r="I18305" t="str">
            <v>SG2_DVDD09</v>
          </cell>
        </row>
        <row r="18306">
          <cell r="H18306" t="str">
            <v>2BDG5.1</v>
          </cell>
          <cell r="I18306" t="str">
            <v>SG2_AVDD33_MOSFET</v>
          </cell>
        </row>
        <row r="18307">
          <cell r="H18307" t="str">
            <v>2BDG5.2</v>
          </cell>
          <cell r="I18307" t="str">
            <v>SG2_SRC_DVDD33</v>
          </cell>
        </row>
        <row r="18308">
          <cell r="H18308" t="str">
            <v>2CG51.1</v>
          </cell>
          <cell r="I18308" t="str">
            <v>SG2_AVDD33</v>
          </cell>
        </row>
        <row r="18309">
          <cell r="H18309" t="str">
            <v>2CG51.2</v>
          </cell>
          <cell r="I18309" t="str">
            <v>DGND</v>
          </cell>
        </row>
        <row r="18310">
          <cell r="H18310" t="str">
            <v>2CG52.1</v>
          </cell>
          <cell r="I18310" t="str">
            <v>SG2_AVDD33</v>
          </cell>
        </row>
        <row r="18311">
          <cell r="H18311" t="str">
            <v>2CG52.2</v>
          </cell>
          <cell r="I18311" t="str">
            <v>DGND</v>
          </cell>
        </row>
        <row r="18312">
          <cell r="H18312" t="str">
            <v>2CG53.1</v>
          </cell>
          <cell r="I18312" t="str">
            <v>SG2_AVDD33</v>
          </cell>
        </row>
        <row r="18313">
          <cell r="H18313" t="str">
            <v>2CG53.2</v>
          </cell>
          <cell r="I18313" t="str">
            <v>DGND</v>
          </cell>
        </row>
        <row r="18314">
          <cell r="H18314" t="str">
            <v>2CG54.1</v>
          </cell>
          <cell r="I18314" t="str">
            <v>SG2_AVDD33</v>
          </cell>
        </row>
        <row r="18315">
          <cell r="H18315" t="str">
            <v>2CG54.2</v>
          </cell>
          <cell r="I18315" t="str">
            <v>DGND</v>
          </cell>
        </row>
        <row r="18316">
          <cell r="H18316" t="str">
            <v>2CG55.1</v>
          </cell>
          <cell r="I18316" t="str">
            <v>SG2_AVDD33</v>
          </cell>
        </row>
        <row r="18317">
          <cell r="H18317" t="str">
            <v>2CG55.2</v>
          </cell>
          <cell r="I18317" t="str">
            <v>DGND</v>
          </cell>
        </row>
        <row r="18318">
          <cell r="H18318" t="str">
            <v>2CG56.1</v>
          </cell>
          <cell r="I18318" t="str">
            <v>SG2_AVDD33</v>
          </cell>
        </row>
        <row r="18319">
          <cell r="H18319" t="str">
            <v>2CG56.2</v>
          </cell>
          <cell r="I18319" t="str">
            <v>DGND</v>
          </cell>
        </row>
        <row r="18320">
          <cell r="H18320" t="str">
            <v>2CG57.1</v>
          </cell>
          <cell r="I18320" t="str">
            <v>SG2_AVDD33</v>
          </cell>
        </row>
        <row r="18321">
          <cell r="H18321" t="str">
            <v>2CG57.2</v>
          </cell>
          <cell r="I18321" t="str">
            <v>DGND</v>
          </cell>
        </row>
        <row r="18322">
          <cell r="H18322" t="str">
            <v>2CG58.1</v>
          </cell>
          <cell r="I18322" t="str">
            <v>SG2_AVDD33</v>
          </cell>
        </row>
        <row r="18323">
          <cell r="H18323" t="str">
            <v>2CG58.2</v>
          </cell>
          <cell r="I18323" t="str">
            <v>DGND</v>
          </cell>
        </row>
        <row r="18324">
          <cell r="H18324" t="str">
            <v>2CG59.1</v>
          </cell>
          <cell r="I18324" t="str">
            <v>SG2_AVDD33</v>
          </cell>
        </row>
        <row r="18325">
          <cell r="H18325" t="str">
            <v>2CG59.2</v>
          </cell>
          <cell r="I18325" t="str">
            <v>DGND</v>
          </cell>
        </row>
        <row r="18326">
          <cell r="H18326" t="str">
            <v>2CG60.1</v>
          </cell>
          <cell r="I18326" t="str">
            <v>SG2_AVDD33</v>
          </cell>
        </row>
        <row r="18327">
          <cell r="H18327" t="str">
            <v>2CG60.2</v>
          </cell>
          <cell r="I18327" t="str">
            <v>DGND</v>
          </cell>
        </row>
        <row r="18328">
          <cell r="H18328" t="str">
            <v>2CG61.1</v>
          </cell>
          <cell r="I18328" t="str">
            <v>SG2_AVDD33</v>
          </cell>
        </row>
        <row r="18329">
          <cell r="H18329" t="str">
            <v>2CG61.2</v>
          </cell>
          <cell r="I18329" t="str">
            <v>DGND</v>
          </cell>
        </row>
        <row r="18330">
          <cell r="H18330" t="str">
            <v>2CG62.1</v>
          </cell>
          <cell r="I18330" t="str">
            <v>SG2_AVDD33</v>
          </cell>
        </row>
        <row r="18331">
          <cell r="H18331" t="str">
            <v>2CG62.2</v>
          </cell>
          <cell r="I18331" t="str">
            <v>DGND</v>
          </cell>
        </row>
        <row r="18332">
          <cell r="H18332" t="str">
            <v>2CG63.1</v>
          </cell>
          <cell r="I18332" t="str">
            <v>SG2_AVDD33</v>
          </cell>
        </row>
        <row r="18333">
          <cell r="H18333" t="str">
            <v>2CG63.2</v>
          </cell>
          <cell r="I18333" t="str">
            <v>DGND</v>
          </cell>
        </row>
        <row r="18334">
          <cell r="H18334" t="str">
            <v>2CG64.1</v>
          </cell>
          <cell r="I18334" t="str">
            <v>SG2_AVDD33</v>
          </cell>
        </row>
        <row r="18335">
          <cell r="H18335" t="str">
            <v>2CG64.2</v>
          </cell>
          <cell r="I18335" t="str">
            <v>DGND</v>
          </cell>
        </row>
        <row r="18336">
          <cell r="H18336" t="str">
            <v>2CG65.1</v>
          </cell>
          <cell r="I18336" t="str">
            <v>SG2_AVDD33</v>
          </cell>
        </row>
        <row r="18337">
          <cell r="H18337" t="str">
            <v>2CG65.2</v>
          </cell>
          <cell r="I18337" t="str">
            <v>DGND</v>
          </cell>
        </row>
        <row r="18338">
          <cell r="H18338" t="str">
            <v>2CG66.1</v>
          </cell>
          <cell r="I18338" t="str">
            <v>SG2_AVDD33</v>
          </cell>
        </row>
        <row r="18339">
          <cell r="H18339" t="str">
            <v>2CG66.2</v>
          </cell>
          <cell r="I18339" t="str">
            <v>DGND</v>
          </cell>
        </row>
        <row r="18340">
          <cell r="H18340" t="str">
            <v>2CG67.1</v>
          </cell>
          <cell r="I18340" t="str">
            <v>SG2_AVDD33</v>
          </cell>
        </row>
        <row r="18341">
          <cell r="H18341" t="str">
            <v>2CG67.2</v>
          </cell>
          <cell r="I18341" t="str">
            <v>DGND</v>
          </cell>
        </row>
        <row r="18342">
          <cell r="H18342" t="str">
            <v>2CG68.1</v>
          </cell>
          <cell r="I18342" t="str">
            <v>SG2_AVDD33</v>
          </cell>
        </row>
        <row r="18343">
          <cell r="H18343" t="str">
            <v>2CG68.2</v>
          </cell>
          <cell r="I18343" t="str">
            <v>DGND</v>
          </cell>
        </row>
        <row r="18344">
          <cell r="H18344" t="str">
            <v>2CG69.1</v>
          </cell>
          <cell r="I18344" t="str">
            <v>SG2_AVDD33</v>
          </cell>
        </row>
        <row r="18345">
          <cell r="H18345" t="str">
            <v>2CG69.2</v>
          </cell>
          <cell r="I18345" t="str">
            <v>DGND</v>
          </cell>
        </row>
        <row r="18346">
          <cell r="H18346" t="str">
            <v>2CG70.1</v>
          </cell>
          <cell r="I18346" t="str">
            <v>SG2_AVDD33</v>
          </cell>
        </row>
        <row r="18347">
          <cell r="H18347" t="str">
            <v>2CG70.2</v>
          </cell>
          <cell r="I18347" t="str">
            <v>DGND</v>
          </cell>
        </row>
        <row r="18348">
          <cell r="H18348" t="str">
            <v>2CG71.1</v>
          </cell>
          <cell r="I18348" t="str">
            <v>SG2_AVDD33</v>
          </cell>
        </row>
        <row r="18349">
          <cell r="H18349" t="str">
            <v>2CG71.2</v>
          </cell>
          <cell r="I18349" t="str">
            <v>DGND</v>
          </cell>
        </row>
        <row r="18350">
          <cell r="H18350" t="str">
            <v>2CG72.1</v>
          </cell>
          <cell r="I18350" t="str">
            <v>SG2_AVDD33</v>
          </cell>
        </row>
        <row r="18351">
          <cell r="H18351" t="str">
            <v>2CG72.2</v>
          </cell>
          <cell r="I18351" t="str">
            <v>DGND</v>
          </cell>
        </row>
        <row r="18352">
          <cell r="H18352" t="str">
            <v>2CG73.1</v>
          </cell>
          <cell r="I18352" t="str">
            <v>SG2_AVDD33</v>
          </cell>
        </row>
        <row r="18353">
          <cell r="H18353" t="str">
            <v>2CG73.2</v>
          </cell>
          <cell r="I18353" t="str">
            <v>DGND</v>
          </cell>
        </row>
        <row r="18354">
          <cell r="H18354" t="str">
            <v>2CG74.1</v>
          </cell>
          <cell r="I18354" t="str">
            <v>SG2_SRC_DVDD33</v>
          </cell>
        </row>
        <row r="18355">
          <cell r="H18355" t="str">
            <v>2CG74.2</v>
          </cell>
          <cell r="I18355" t="str">
            <v>DGND</v>
          </cell>
        </row>
        <row r="18356">
          <cell r="H18356" t="str">
            <v>2CG75.1</v>
          </cell>
          <cell r="I18356" t="str">
            <v>SG2_SRC_DVDD33</v>
          </cell>
        </row>
        <row r="18357">
          <cell r="H18357" t="str">
            <v>2CG75.2</v>
          </cell>
          <cell r="I18357" t="str">
            <v>DGND</v>
          </cell>
        </row>
        <row r="18358">
          <cell r="H18358" t="str">
            <v>2CG76.1</v>
          </cell>
          <cell r="I18358" t="str">
            <v>SG2_SRC_DVDD33</v>
          </cell>
        </row>
        <row r="18359">
          <cell r="H18359" t="str">
            <v>2CG76.2</v>
          </cell>
          <cell r="I18359" t="str">
            <v>DGND</v>
          </cell>
        </row>
        <row r="18360">
          <cell r="H18360" t="str">
            <v>2CG77.1</v>
          </cell>
          <cell r="I18360" t="str">
            <v>SG2_SRC_DVDD33</v>
          </cell>
        </row>
        <row r="18361">
          <cell r="H18361" t="str">
            <v>2CG77.2</v>
          </cell>
          <cell r="I18361" t="str">
            <v>DGND</v>
          </cell>
        </row>
        <row r="18362">
          <cell r="H18362" t="str">
            <v>2CG78.1</v>
          </cell>
          <cell r="I18362" t="str">
            <v>SG2_SRC_DVDD33</v>
          </cell>
        </row>
        <row r="18363">
          <cell r="H18363" t="str">
            <v>2CG78.2</v>
          </cell>
          <cell r="I18363" t="str">
            <v>DGND</v>
          </cell>
        </row>
        <row r="18364">
          <cell r="H18364" t="str">
            <v>2CG79.1</v>
          </cell>
          <cell r="I18364" t="str">
            <v>SG2_SRC_DVDD33</v>
          </cell>
        </row>
        <row r="18365">
          <cell r="H18365" t="str">
            <v>2CG79.2</v>
          </cell>
          <cell r="I18365" t="str">
            <v>DGND</v>
          </cell>
        </row>
        <row r="18366">
          <cell r="H18366" t="str">
            <v>2CG83.1</v>
          </cell>
          <cell r="I18366" t="str">
            <v>SG2_DVDD33</v>
          </cell>
        </row>
        <row r="18367">
          <cell r="H18367" t="str">
            <v>2CG83.2</v>
          </cell>
          <cell r="I18367" t="str">
            <v>DGND</v>
          </cell>
        </row>
        <row r="18368">
          <cell r="H18368" t="str">
            <v>2CG84.1</v>
          </cell>
          <cell r="I18368" t="str">
            <v>SG2_DVDD33</v>
          </cell>
        </row>
        <row r="18369">
          <cell r="H18369" t="str">
            <v>2CG84.2</v>
          </cell>
          <cell r="I18369" t="str">
            <v>DGND</v>
          </cell>
        </row>
        <row r="18370">
          <cell r="H18370" t="str">
            <v>2CG85.1</v>
          </cell>
          <cell r="I18370" t="str">
            <v>SG2_DVDD33</v>
          </cell>
        </row>
        <row r="18371">
          <cell r="H18371" t="str">
            <v>2CG85.2</v>
          </cell>
          <cell r="I18371" t="str">
            <v>DGND</v>
          </cell>
        </row>
        <row r="18372">
          <cell r="H18372" t="str">
            <v>2CG89.1</v>
          </cell>
          <cell r="I18372" t="str">
            <v>SG2_DVDD33</v>
          </cell>
        </row>
        <row r="18373">
          <cell r="H18373" t="str">
            <v>2CG89.2</v>
          </cell>
          <cell r="I18373" t="str">
            <v>DGND</v>
          </cell>
        </row>
        <row r="18374">
          <cell r="H18374" t="str">
            <v>2CG91.1</v>
          </cell>
          <cell r="I18374" t="str">
            <v>SG2_DVDD33</v>
          </cell>
        </row>
        <row r="18375">
          <cell r="H18375" t="str">
            <v>2CG91.2</v>
          </cell>
          <cell r="I18375" t="str">
            <v>DGND</v>
          </cell>
        </row>
        <row r="18376">
          <cell r="H18376" t="str">
            <v>2CG92.1</v>
          </cell>
          <cell r="I18376" t="str">
            <v>SG2_DVDD33</v>
          </cell>
        </row>
        <row r="18377">
          <cell r="H18377" t="str">
            <v>2CG92.2</v>
          </cell>
          <cell r="I18377" t="str">
            <v>DGND</v>
          </cell>
        </row>
        <row r="18378">
          <cell r="H18378" t="str">
            <v>2CG93.1</v>
          </cell>
          <cell r="I18378" t="str">
            <v>SG2_SRC_DVDD33</v>
          </cell>
        </row>
        <row r="18379">
          <cell r="H18379" t="str">
            <v>2CG93.2</v>
          </cell>
          <cell r="I18379" t="str">
            <v>DGND</v>
          </cell>
        </row>
        <row r="18380">
          <cell r="H18380" t="str">
            <v>2CG94.1</v>
          </cell>
          <cell r="I18380" t="str">
            <v>SG2_SRC_DVDD33</v>
          </cell>
        </row>
        <row r="18381">
          <cell r="H18381" t="str">
            <v>2CG94.2</v>
          </cell>
          <cell r="I18381" t="str">
            <v>DGND</v>
          </cell>
        </row>
        <row r="18382">
          <cell r="H18382" t="str">
            <v>2CG95.1</v>
          </cell>
          <cell r="I18382" t="str">
            <v>SG2_SRC_DVDD33</v>
          </cell>
        </row>
        <row r="18383">
          <cell r="H18383" t="str">
            <v>2CG95.2</v>
          </cell>
          <cell r="I18383" t="str">
            <v>DGND</v>
          </cell>
        </row>
        <row r="18384">
          <cell r="H18384" t="str">
            <v>2CG97.1</v>
          </cell>
          <cell r="I18384" t="str">
            <v>SG2_SRC_DVDD33</v>
          </cell>
        </row>
        <row r="18385">
          <cell r="H18385" t="str">
            <v>2CG97.2</v>
          </cell>
          <cell r="I18385" t="str">
            <v>DGND</v>
          </cell>
        </row>
        <row r="18386">
          <cell r="H18386" t="str">
            <v>2CG111.1</v>
          </cell>
          <cell r="I18386" t="str">
            <v>SG2_SRC_DVDD33</v>
          </cell>
        </row>
        <row r="18387">
          <cell r="H18387" t="str">
            <v>2CG111.2</v>
          </cell>
          <cell r="I18387" t="str">
            <v>DGND</v>
          </cell>
        </row>
        <row r="18388">
          <cell r="H18388" t="str">
            <v>2CG112.1</v>
          </cell>
          <cell r="I18388" t="str">
            <v>SG2_SRC_DVDD33</v>
          </cell>
        </row>
        <row r="18389">
          <cell r="H18389" t="str">
            <v>2CG112.2</v>
          </cell>
          <cell r="I18389" t="str">
            <v>DGND</v>
          </cell>
        </row>
        <row r="18390">
          <cell r="H18390" t="str">
            <v>2CG113.1</v>
          </cell>
          <cell r="I18390" t="str">
            <v>SG2_SRC_DVDD33</v>
          </cell>
        </row>
        <row r="18391">
          <cell r="H18391" t="str">
            <v>2CG113.2</v>
          </cell>
          <cell r="I18391" t="str">
            <v>DGND</v>
          </cell>
        </row>
        <row r="18392">
          <cell r="H18392" t="str">
            <v>2CG114.1</v>
          </cell>
          <cell r="I18392" t="str">
            <v>SG2_AVDD33_MOSFET</v>
          </cell>
        </row>
        <row r="18393">
          <cell r="H18393" t="str">
            <v>2CG114.2</v>
          </cell>
          <cell r="I18393" t="str">
            <v>MGND</v>
          </cell>
        </row>
        <row r="18394">
          <cell r="H18394" t="str">
            <v>2CG115.1</v>
          </cell>
          <cell r="I18394" t="str">
            <v>SG2_SRC_DVDD33</v>
          </cell>
        </row>
        <row r="18395">
          <cell r="H18395" t="str">
            <v>2CG115.2</v>
          </cell>
          <cell r="I18395" t="str">
            <v>DGND</v>
          </cell>
        </row>
        <row r="18396">
          <cell r="H18396" t="str">
            <v>2CG116.1</v>
          </cell>
          <cell r="I18396" t="str">
            <v>SG2_SRC_DVDD33</v>
          </cell>
        </row>
        <row r="18397">
          <cell r="H18397" t="str">
            <v>2CG116.2</v>
          </cell>
          <cell r="I18397" t="str">
            <v>DGND</v>
          </cell>
        </row>
        <row r="18398">
          <cell r="H18398" t="str">
            <v>2CG117.1</v>
          </cell>
          <cell r="I18398" t="str">
            <v>SG2_SRC_DVDD33</v>
          </cell>
        </row>
        <row r="18399">
          <cell r="H18399" t="str">
            <v>2CG117.2</v>
          </cell>
          <cell r="I18399" t="str">
            <v>DGND</v>
          </cell>
        </row>
        <row r="18400">
          <cell r="H18400" t="str">
            <v>2CG118.1</v>
          </cell>
          <cell r="I18400" t="str">
            <v>SG2_SRC_DVDD33</v>
          </cell>
        </row>
        <row r="18401">
          <cell r="H18401" t="str">
            <v>2CG118.2</v>
          </cell>
          <cell r="I18401" t="str">
            <v>DGND</v>
          </cell>
        </row>
        <row r="18402">
          <cell r="H18402" t="str">
            <v>2CG119.1</v>
          </cell>
          <cell r="I18402" t="str">
            <v>SG2_SRC_DVDD33</v>
          </cell>
        </row>
        <row r="18403">
          <cell r="H18403" t="str">
            <v>2CG119.2</v>
          </cell>
          <cell r="I18403" t="str">
            <v>DGND</v>
          </cell>
        </row>
        <row r="18404">
          <cell r="H18404" t="str">
            <v>2CG120.1</v>
          </cell>
          <cell r="I18404" t="str">
            <v>SG2_SRC_DVDD33</v>
          </cell>
        </row>
        <row r="18405">
          <cell r="H18405" t="str">
            <v>2CG120.2</v>
          </cell>
          <cell r="I18405" t="str">
            <v>DGND</v>
          </cell>
        </row>
        <row r="18406">
          <cell r="H18406" t="str">
            <v>2GOLDEN0.D4</v>
          </cell>
          <cell r="I18406" t="str">
            <v>SG2_AVDD33</v>
          </cell>
        </row>
        <row r="18407">
          <cell r="H18407" t="str">
            <v>2GOLDEN0.D5</v>
          </cell>
          <cell r="I18407" t="str">
            <v>SG2_AVDD33</v>
          </cell>
        </row>
        <row r="18408">
          <cell r="H18408" t="str">
            <v>2GOLDEN0.B14</v>
          </cell>
          <cell r="I18408" t="str">
            <v>SG2_AVDD33</v>
          </cell>
        </row>
        <row r="18409">
          <cell r="H18409" t="str">
            <v>2GOLDEN0.E11</v>
          </cell>
          <cell r="I18409" t="str">
            <v>SG2_AVDD33</v>
          </cell>
        </row>
        <row r="18410">
          <cell r="H18410" t="str">
            <v>2GOLDEN0.T9</v>
          </cell>
          <cell r="I18410" t="str">
            <v>SG2_AVDD33</v>
          </cell>
        </row>
        <row r="18411">
          <cell r="H18411" t="str">
            <v>2GOLDEN0.T10</v>
          </cell>
          <cell r="I18411" t="str">
            <v>SG2_AVDD33</v>
          </cell>
        </row>
        <row r="18412">
          <cell r="H18412" t="str">
            <v>2GOLDEN0.D6</v>
          </cell>
          <cell r="I18412" t="str">
            <v>SG2_AVDD33</v>
          </cell>
        </row>
        <row r="18413">
          <cell r="H18413" t="str">
            <v>2GOLDEN0.E6</v>
          </cell>
          <cell r="I18413" t="str">
            <v>SG2_AVDD33</v>
          </cell>
        </row>
        <row r="18414">
          <cell r="H18414" t="str">
            <v>2GOLDEN0.D7</v>
          </cell>
          <cell r="I18414" t="str">
            <v>SG2_AVDD33</v>
          </cell>
        </row>
        <row r="18415">
          <cell r="H18415" t="str">
            <v>2GOLDEN0.E7</v>
          </cell>
          <cell r="I18415" t="str">
            <v>SG2_AVDD33</v>
          </cell>
        </row>
        <row r="18416">
          <cell r="H18416" t="str">
            <v>2GOLDEN0.B17</v>
          </cell>
          <cell r="I18416" t="str">
            <v>SG2_AVDD33</v>
          </cell>
        </row>
        <row r="18417">
          <cell r="H18417" t="str">
            <v>2GOLDEN0.B18</v>
          </cell>
          <cell r="I18417" t="str">
            <v>SG2_AVDD33</v>
          </cell>
        </row>
        <row r="18418">
          <cell r="H18418" t="str">
            <v>2GOLDEN0.F15</v>
          </cell>
          <cell r="I18418" t="str">
            <v>SG2_AVDD33</v>
          </cell>
        </row>
        <row r="18419">
          <cell r="H18419" t="str">
            <v>2GOLDEN0.G15</v>
          </cell>
          <cell r="I18419" t="str">
            <v>SG2_AVDD33</v>
          </cell>
        </row>
        <row r="18420">
          <cell r="H18420" t="str">
            <v>2GOLDEN0.F16</v>
          </cell>
          <cell r="I18420" t="str">
            <v>SG2_AVDD33</v>
          </cell>
        </row>
        <row r="18421">
          <cell r="H18421" t="str">
            <v>2GOLDEN0.G16</v>
          </cell>
          <cell r="I18421" t="str">
            <v>SG2_AVDD33</v>
          </cell>
        </row>
        <row r="18422">
          <cell r="H18422" t="str">
            <v>2GOLDEN0.G5</v>
          </cell>
          <cell r="I18422" t="str">
            <v>SG2_AVDD33</v>
          </cell>
        </row>
        <row r="18423">
          <cell r="H18423" t="str">
            <v>2GOLDEN0.T15</v>
          </cell>
          <cell r="I18423" t="str">
            <v>SG2_AVDD33</v>
          </cell>
        </row>
        <row r="18424">
          <cell r="H18424" t="str">
            <v>2GOLDEN0.T16</v>
          </cell>
          <cell r="I18424" t="str">
            <v>SG2_AVDD33</v>
          </cell>
        </row>
        <row r="18425">
          <cell r="H18425" t="str">
            <v>2GOLDEN0.V16</v>
          </cell>
          <cell r="I18425" t="str">
            <v>SG2_AVDD33</v>
          </cell>
        </row>
        <row r="18426">
          <cell r="H18426" t="str">
            <v>2GOLDEN0.B12</v>
          </cell>
          <cell r="I18426" t="str">
            <v>SG2_AVDD33</v>
          </cell>
        </row>
        <row r="18427">
          <cell r="H18427" t="str">
            <v>2GOLDEN0.B13</v>
          </cell>
          <cell r="I18427" t="str">
            <v>SG2_AVDD33</v>
          </cell>
        </row>
        <row r="18428">
          <cell r="H18428" t="str">
            <v>2GOLDEN0.J5</v>
          </cell>
          <cell r="I18428" t="str">
            <v>SG2_AVDD33_MOSFET</v>
          </cell>
        </row>
        <row r="18429">
          <cell r="H18429" t="str">
            <v>2GOLDEN0.M13</v>
          </cell>
          <cell r="I18429" t="str">
            <v>SG2_DVDD33</v>
          </cell>
        </row>
        <row r="18430">
          <cell r="H18430" t="str">
            <v>2GOLDEN0.N13</v>
          </cell>
          <cell r="I18430" t="str">
            <v>SG2_DVDD33</v>
          </cell>
        </row>
        <row r="18431">
          <cell r="H18431" t="str">
            <v>2GOLDEN0.K5</v>
          </cell>
          <cell r="I18431" t="str">
            <v>MGND</v>
          </cell>
        </row>
        <row r="18432">
          <cell r="H18432" t="str">
            <v>2RG32.1</v>
          </cell>
          <cell r="I18432" t="str">
            <v>SG2_AVDD33</v>
          </cell>
        </row>
        <row r="18433">
          <cell r="H18433" t="str">
            <v>2RG32.2</v>
          </cell>
          <cell r="I18433" t="str">
            <v>SG2_SRC_DVDD33</v>
          </cell>
        </row>
        <row r="18434">
          <cell r="H18434" t="str">
            <v>2RG42.1</v>
          </cell>
          <cell r="I18434" t="str">
            <v>SG2_DVDD33</v>
          </cell>
        </row>
        <row r="18435">
          <cell r="H18435" t="str">
            <v>2RG42.2</v>
          </cell>
          <cell r="I18435" t="str">
            <v>SG2_SRC_DVDD33</v>
          </cell>
        </row>
        <row r="18436">
          <cell r="H18436" t="str">
            <v>SG2_AVDD33.1</v>
          </cell>
          <cell r="I18436" t="str">
            <v>SG2_AVDD33</v>
          </cell>
        </row>
        <row r="18437">
          <cell r="H18437" t="str">
            <v>SG2_AVDD33_MOSFET.1</v>
          </cell>
          <cell r="I18437" t="str">
            <v>SG2_AVDD33_MOSFET</v>
          </cell>
        </row>
        <row r="18438">
          <cell r="H18438" t="str">
            <v>SG2_DVDD33.1</v>
          </cell>
          <cell r="I18438" t="str">
            <v>SG2_DVDD33</v>
          </cell>
        </row>
        <row r="18439">
          <cell r="H18439" t="str">
            <v>2CG121.1</v>
          </cell>
          <cell r="I18439" t="str">
            <v>SG2_SRC_DVDD33</v>
          </cell>
        </row>
        <row r="18440">
          <cell r="H18440" t="str">
            <v>2CG121.2</v>
          </cell>
          <cell r="I18440" t="str">
            <v>DGND</v>
          </cell>
        </row>
        <row r="18441">
          <cell r="H18441" t="str">
            <v>2CG122.1</v>
          </cell>
          <cell r="I18441" t="str">
            <v>SG2_SRC_DVDD33</v>
          </cell>
        </row>
        <row r="18442">
          <cell r="H18442" t="str">
            <v>2CG122.2</v>
          </cell>
          <cell r="I18442" t="str">
            <v>DGND</v>
          </cell>
        </row>
        <row r="18443">
          <cell r="H18443" t="str">
            <v>2CG123.1</v>
          </cell>
          <cell r="I18443" t="str">
            <v>SG2_SRC_DVDD33</v>
          </cell>
        </row>
        <row r="18444">
          <cell r="H18444" t="str">
            <v>2CG123.2</v>
          </cell>
          <cell r="I18444" t="str">
            <v>DGND</v>
          </cell>
        </row>
        <row r="18445">
          <cell r="H18445" t="str">
            <v>2CG124.1</v>
          </cell>
          <cell r="I18445" t="str">
            <v>SG2_SRC_DVDD33</v>
          </cell>
        </row>
        <row r="18446">
          <cell r="H18446" t="str">
            <v>2CG124.2</v>
          </cell>
          <cell r="I18446" t="str">
            <v>DGND</v>
          </cell>
        </row>
        <row r="18447">
          <cell r="H18447" t="str">
            <v>2CG125.1</v>
          </cell>
          <cell r="I18447" t="str">
            <v>SG2_SRC_DVDD33</v>
          </cell>
        </row>
        <row r="18448">
          <cell r="H18448" t="str">
            <v>2CG125.2</v>
          </cell>
          <cell r="I18448" t="str">
            <v>DGND</v>
          </cell>
        </row>
        <row r="18449">
          <cell r="H18449" t="str">
            <v>2CG126.1</v>
          </cell>
          <cell r="I18449" t="str">
            <v>SG2_SRC_DVDD33</v>
          </cell>
        </row>
        <row r="18450">
          <cell r="H18450" t="str">
            <v>2CG126.2</v>
          </cell>
          <cell r="I18450" t="str">
            <v>DGND</v>
          </cell>
        </row>
        <row r="18451">
          <cell r="H18451" t="str">
            <v>2CG127.1</v>
          </cell>
          <cell r="I18451" t="str">
            <v>SG2_GPIO_VDDIO</v>
          </cell>
        </row>
        <row r="18452">
          <cell r="H18452" t="str">
            <v>2CG127.2</v>
          </cell>
          <cell r="I18452" t="str">
            <v>DGND</v>
          </cell>
        </row>
        <row r="18453">
          <cell r="H18453" t="str">
            <v>2CG128.1</v>
          </cell>
          <cell r="I18453" t="str">
            <v>SG2_GPIO_VDDIO</v>
          </cell>
        </row>
        <row r="18454">
          <cell r="H18454" t="str">
            <v>2CG128.2</v>
          </cell>
          <cell r="I18454" t="str">
            <v>DGND</v>
          </cell>
        </row>
        <row r="18455">
          <cell r="H18455" t="str">
            <v>2CG129.1</v>
          </cell>
          <cell r="I18455" t="str">
            <v>SG2_GPIO_VDDIO</v>
          </cell>
        </row>
        <row r="18456">
          <cell r="H18456" t="str">
            <v>2CG129.2</v>
          </cell>
          <cell r="I18456" t="str">
            <v>DGND</v>
          </cell>
        </row>
        <row r="18457">
          <cell r="H18457" t="str">
            <v>2CG130.1</v>
          </cell>
          <cell r="I18457" t="str">
            <v>SG2_GPIO_VDDIO</v>
          </cell>
        </row>
        <row r="18458">
          <cell r="H18458" t="str">
            <v>2CG130.2</v>
          </cell>
          <cell r="I18458" t="str">
            <v>DGND</v>
          </cell>
        </row>
        <row r="18459">
          <cell r="H18459" t="str">
            <v>2CG131.1</v>
          </cell>
          <cell r="I18459" t="str">
            <v>SG2_GPIO_VDDIO</v>
          </cell>
        </row>
        <row r="18460">
          <cell r="H18460" t="str">
            <v>2CG131.2</v>
          </cell>
          <cell r="I18460" t="str">
            <v>DGND</v>
          </cell>
        </row>
        <row r="18461">
          <cell r="H18461" t="str">
            <v>2CG132.1</v>
          </cell>
          <cell r="I18461" t="str">
            <v>SG2_GPIO_VDDIO</v>
          </cell>
        </row>
        <row r="18462">
          <cell r="H18462" t="str">
            <v>2CG132.2</v>
          </cell>
          <cell r="I18462" t="str">
            <v>DGND</v>
          </cell>
        </row>
        <row r="18463">
          <cell r="H18463" t="str">
            <v>2CG133.1</v>
          </cell>
          <cell r="I18463" t="str">
            <v>SG2_GPIO_VDDIO</v>
          </cell>
        </row>
        <row r="18464">
          <cell r="H18464" t="str">
            <v>2CG133.2</v>
          </cell>
          <cell r="I18464" t="str">
            <v>DGND</v>
          </cell>
        </row>
        <row r="18465">
          <cell r="H18465" t="str">
            <v>2CG134.1</v>
          </cell>
          <cell r="I18465" t="str">
            <v>SG2_GPIO_VDDIO</v>
          </cell>
        </row>
        <row r="18466">
          <cell r="H18466" t="str">
            <v>2CG134.2</v>
          </cell>
          <cell r="I18466" t="str">
            <v>DGND</v>
          </cell>
        </row>
        <row r="18467">
          <cell r="H18467" t="str">
            <v>2CG135.1</v>
          </cell>
          <cell r="I18467" t="str">
            <v>SG2_SRC_DVDD33</v>
          </cell>
        </row>
        <row r="18468">
          <cell r="H18468" t="str">
            <v>2CG135.2</v>
          </cell>
          <cell r="I18468" t="str">
            <v>DGND</v>
          </cell>
        </row>
        <row r="18469">
          <cell r="H18469" t="str">
            <v>2CG136.1</v>
          </cell>
          <cell r="I18469" t="str">
            <v>SG2_P0_LDOOUT</v>
          </cell>
        </row>
        <row r="18470">
          <cell r="H18470" t="str">
            <v>2CG136.2</v>
          </cell>
          <cell r="I18470" t="str">
            <v>DGND</v>
          </cell>
        </row>
        <row r="18471">
          <cell r="H18471" t="str">
            <v>2CG137.1</v>
          </cell>
          <cell r="I18471" t="str">
            <v>SG2_P0_LDOOUT</v>
          </cell>
        </row>
        <row r="18472">
          <cell r="H18472" t="str">
            <v>2CG137.2</v>
          </cell>
          <cell r="I18472" t="str">
            <v>DGND</v>
          </cell>
        </row>
        <row r="18473">
          <cell r="H18473" t="str">
            <v>2CG138.1</v>
          </cell>
          <cell r="I18473" t="str">
            <v>SG2_P0_LDOOUT</v>
          </cell>
        </row>
        <row r="18474">
          <cell r="H18474" t="str">
            <v>2CG138.2</v>
          </cell>
          <cell r="I18474" t="str">
            <v>DGND</v>
          </cell>
        </row>
        <row r="18475">
          <cell r="H18475" t="str">
            <v>2CG139.1</v>
          </cell>
          <cell r="I18475" t="str">
            <v>SG2_P0_LDOOUT</v>
          </cell>
        </row>
        <row r="18476">
          <cell r="H18476" t="str">
            <v>2CG139.2</v>
          </cell>
          <cell r="I18476" t="str">
            <v>DGND</v>
          </cell>
        </row>
        <row r="18477">
          <cell r="H18477" t="str">
            <v>2CG144.1</v>
          </cell>
          <cell r="I18477" t="str">
            <v>SG2_P0_LDOOUT</v>
          </cell>
        </row>
        <row r="18478">
          <cell r="H18478" t="str">
            <v>2CG144.2</v>
          </cell>
          <cell r="I18478" t="str">
            <v>DGND</v>
          </cell>
        </row>
        <row r="18479">
          <cell r="H18479" t="str">
            <v>2CG145.1</v>
          </cell>
          <cell r="I18479" t="str">
            <v>SG2_P1_LDOOUT</v>
          </cell>
        </row>
        <row r="18480">
          <cell r="H18480" t="str">
            <v>2CG145.2</v>
          </cell>
          <cell r="I18480" t="str">
            <v>DGND</v>
          </cell>
        </row>
        <row r="18481">
          <cell r="H18481" t="str">
            <v>2CG146.1</v>
          </cell>
          <cell r="I18481" t="str">
            <v>SG2_P1_LDOOUT</v>
          </cell>
        </row>
        <row r="18482">
          <cell r="H18482" t="str">
            <v>2CG146.2</v>
          </cell>
          <cell r="I18482" t="str">
            <v>DGND</v>
          </cell>
        </row>
        <row r="18483">
          <cell r="H18483" t="str">
            <v>2CG147.1</v>
          </cell>
          <cell r="I18483" t="str">
            <v>SG2_P1_LDOOUT</v>
          </cell>
        </row>
        <row r="18484">
          <cell r="H18484" t="str">
            <v>2CG147.2</v>
          </cell>
          <cell r="I18484" t="str">
            <v>DGND</v>
          </cell>
        </row>
        <row r="18485">
          <cell r="H18485" t="str">
            <v>2CG148.1</v>
          </cell>
          <cell r="I18485" t="str">
            <v>SG2_P1_LDOOUT</v>
          </cell>
        </row>
        <row r="18486">
          <cell r="H18486" t="str">
            <v>2CG148.2</v>
          </cell>
          <cell r="I18486" t="str">
            <v>DGND</v>
          </cell>
        </row>
        <row r="18487">
          <cell r="H18487" t="str">
            <v>2CG149.1</v>
          </cell>
          <cell r="I18487" t="str">
            <v>SG2_P1_LDOOUT</v>
          </cell>
        </row>
        <row r="18488">
          <cell r="H18488" t="str">
            <v>2CG149.2</v>
          </cell>
          <cell r="I18488" t="str">
            <v>DGND</v>
          </cell>
        </row>
        <row r="18489">
          <cell r="H18489" t="str">
            <v>2CG150.1</v>
          </cell>
          <cell r="I18489" t="str">
            <v>SG2_P5_LDOOUT</v>
          </cell>
        </row>
        <row r="18490">
          <cell r="H18490" t="str">
            <v>2CG150.2</v>
          </cell>
          <cell r="I18490" t="str">
            <v>DGND</v>
          </cell>
        </row>
        <row r="18491">
          <cell r="H18491" t="str">
            <v>2CG151.1</v>
          </cell>
          <cell r="I18491" t="str">
            <v>SG2_P5_LDOOUT</v>
          </cell>
        </row>
        <row r="18492">
          <cell r="H18492" t="str">
            <v>2CG151.2</v>
          </cell>
          <cell r="I18492" t="str">
            <v>DGND</v>
          </cell>
        </row>
        <row r="18493">
          <cell r="H18493" t="str">
            <v>2CG152.1</v>
          </cell>
          <cell r="I18493" t="str">
            <v>SG2_P5_LDOOUT</v>
          </cell>
        </row>
        <row r="18494">
          <cell r="H18494" t="str">
            <v>2CG152.2</v>
          </cell>
          <cell r="I18494" t="str">
            <v>DGND</v>
          </cell>
        </row>
        <row r="18495">
          <cell r="H18495" t="str">
            <v>2CG154.1</v>
          </cell>
          <cell r="I18495" t="str">
            <v>SG2_P5_LDOOUT</v>
          </cell>
        </row>
        <row r="18496">
          <cell r="H18496" t="str">
            <v>2CG154.2</v>
          </cell>
          <cell r="I18496" t="str">
            <v>DGND</v>
          </cell>
        </row>
        <row r="18497">
          <cell r="H18497" t="str">
            <v>2GOLDEN0.L7</v>
          </cell>
          <cell r="I18497" t="str">
            <v>SG2_GPIO_VDDIO</v>
          </cell>
        </row>
        <row r="18498">
          <cell r="H18498" t="str">
            <v>2GOLDEN0.M9</v>
          </cell>
          <cell r="I18498" t="str">
            <v>SG2_GPIO_VDDIO</v>
          </cell>
        </row>
        <row r="18499">
          <cell r="H18499" t="str">
            <v>2GOLDEN0.R6</v>
          </cell>
          <cell r="I18499" t="str">
            <v>SG2_GPIO_VDDIO</v>
          </cell>
        </row>
        <row r="18500">
          <cell r="H18500" t="str">
            <v>2GOLDEN0.T6</v>
          </cell>
          <cell r="I18500" t="str">
            <v>SG2_GPIO_VDDIO</v>
          </cell>
        </row>
        <row r="18501">
          <cell r="H18501" t="str">
            <v>2GOLDEN0.H7</v>
          </cell>
          <cell r="I18501" t="str">
            <v>SG2_P0_LDOOUT</v>
          </cell>
        </row>
        <row r="18502">
          <cell r="H18502" t="str">
            <v>2GOLDEN0.H8</v>
          </cell>
          <cell r="I18502" t="str">
            <v>SG2_P0_LDOOUT</v>
          </cell>
        </row>
        <row r="18503">
          <cell r="H18503" t="str">
            <v>2GOLDEN0.B1</v>
          </cell>
          <cell r="I18503" t="str">
            <v>SG2_LDOIN</v>
          </cell>
        </row>
        <row r="18504">
          <cell r="H18504" t="str">
            <v>2GOLDEN0.F1</v>
          </cell>
          <cell r="I18504" t="str">
            <v>SG2_LDOIN</v>
          </cell>
        </row>
        <row r="18505">
          <cell r="H18505" t="str">
            <v>2GOLDEN0.F2</v>
          </cell>
          <cell r="I18505" t="str">
            <v>SG2_LDOIN</v>
          </cell>
        </row>
        <row r="18506">
          <cell r="H18506" t="str">
            <v>2GOLDEN0.K13</v>
          </cell>
          <cell r="I18506" t="str">
            <v>SG2_P1_LDOOUT</v>
          </cell>
        </row>
        <row r="18507">
          <cell r="H18507" t="str">
            <v>2GOLDEN0.L13</v>
          </cell>
          <cell r="I18507" t="str">
            <v>SG2_P1_LDOOUT</v>
          </cell>
        </row>
        <row r="18508">
          <cell r="H18508" t="str">
            <v>2GOLDEN0.R19</v>
          </cell>
          <cell r="I18508" t="str">
            <v>SG2_LDOIN</v>
          </cell>
        </row>
        <row r="18509">
          <cell r="H18509" t="str">
            <v>2GOLDEN0.T18</v>
          </cell>
          <cell r="I18509" t="str">
            <v>SG2_LDOIN</v>
          </cell>
        </row>
        <row r="18510">
          <cell r="H18510" t="str">
            <v>2GOLDEN0.K12</v>
          </cell>
          <cell r="I18510" t="str">
            <v>SG2_P5_LDOOUT</v>
          </cell>
        </row>
        <row r="18511">
          <cell r="H18511" t="str">
            <v>2GOLDEN0.L12</v>
          </cell>
          <cell r="I18511" t="str">
            <v>SG2_P5_LDOOUT</v>
          </cell>
        </row>
        <row r="18512">
          <cell r="H18512" t="str">
            <v>2GOLDEN0.D18</v>
          </cell>
          <cell r="I18512" t="str">
            <v>SG2_LDOIN</v>
          </cell>
        </row>
        <row r="18513">
          <cell r="H18513" t="str">
            <v>2GOLDEN0.H18</v>
          </cell>
          <cell r="I18513" t="str">
            <v>SG2_LDOIN</v>
          </cell>
        </row>
        <row r="18514">
          <cell r="H18514" t="str">
            <v>2GOLDEN0.H19</v>
          </cell>
          <cell r="I18514" t="str">
            <v>SG2_LDOIN</v>
          </cell>
        </row>
        <row r="18515">
          <cell r="H18515" t="str">
            <v>2GOLDEN0.R15</v>
          </cell>
          <cell r="I18515" t="str">
            <v>SG2_GPIO_VDDIO</v>
          </cell>
        </row>
        <row r="18516">
          <cell r="H18516" t="str">
            <v>2RG64.1</v>
          </cell>
          <cell r="I18516" t="str">
            <v>SG2_GPIO_VDDIO</v>
          </cell>
        </row>
        <row r="18517">
          <cell r="H18517" t="str">
            <v>2RG64.2</v>
          </cell>
          <cell r="I18517" t="str">
            <v>SG2_SRC_DVDD33</v>
          </cell>
        </row>
        <row r="18518">
          <cell r="H18518" t="str">
            <v>SG2_GPIO_VDDIO.1</v>
          </cell>
          <cell r="I18518" t="str">
            <v>SG2_GPIO_VDDIO</v>
          </cell>
        </row>
        <row r="18519">
          <cell r="H18519" t="str">
            <v>SG2_P0_LDOOUT.1</v>
          </cell>
          <cell r="I18519" t="str">
            <v>SG2_P0_LDOOUT</v>
          </cell>
        </row>
        <row r="18520">
          <cell r="H18520" t="str">
            <v>SG2_P1_LDOOUT.1</v>
          </cell>
          <cell r="I18520" t="str">
            <v>SG2_P1_LDOOUT</v>
          </cell>
        </row>
        <row r="18521">
          <cell r="H18521" t="str">
            <v>SG2_P5_LDOOUT.1</v>
          </cell>
          <cell r="I18521" t="str">
            <v>SG2_P5_LDOOUT</v>
          </cell>
        </row>
        <row r="18522">
          <cell r="H18522" t="str">
            <v>2CG155.1</v>
          </cell>
          <cell r="I18522" t="str">
            <v>SG2_SRC_DVDD33</v>
          </cell>
        </row>
        <row r="18523">
          <cell r="H18523" t="str">
            <v>2CG155.2</v>
          </cell>
          <cell r="I18523" t="str">
            <v>DGND</v>
          </cell>
        </row>
        <row r="18524">
          <cell r="H18524" t="str">
            <v>2CG156.1</v>
          </cell>
          <cell r="I18524" t="str">
            <v>SG2_SRC_DVDD33</v>
          </cell>
        </row>
        <row r="18525">
          <cell r="H18525" t="str">
            <v>2CG156.2</v>
          </cell>
          <cell r="I18525" t="str">
            <v>DGND</v>
          </cell>
        </row>
        <row r="18526">
          <cell r="H18526" t="str">
            <v>2CG158.1</v>
          </cell>
          <cell r="I18526" t="str">
            <v>SG2_SRC_DVDD33</v>
          </cell>
        </row>
        <row r="18527">
          <cell r="H18527" t="str">
            <v>2CG158.2</v>
          </cell>
          <cell r="I18527" t="str">
            <v>DGND</v>
          </cell>
        </row>
        <row r="18528">
          <cell r="H18528" t="str">
            <v>2CG159.1</v>
          </cell>
          <cell r="I18528" t="str">
            <v>SG2_SRC_DVDD33</v>
          </cell>
        </row>
        <row r="18529">
          <cell r="H18529" t="str">
            <v>2CG159.2</v>
          </cell>
          <cell r="I18529" t="str">
            <v>DGND</v>
          </cell>
        </row>
        <row r="18530">
          <cell r="H18530" t="str">
            <v>2CG161.1</v>
          </cell>
          <cell r="I18530" t="str">
            <v>SG2_LDOIN</v>
          </cell>
        </row>
        <row r="18531">
          <cell r="H18531" t="str">
            <v>2CG161.2</v>
          </cell>
          <cell r="I18531" t="str">
            <v>DGND</v>
          </cell>
        </row>
        <row r="18532">
          <cell r="H18532" t="str">
            <v>2CG162.1</v>
          </cell>
          <cell r="I18532" t="str">
            <v>SG2_LDOIN</v>
          </cell>
        </row>
        <row r="18533">
          <cell r="H18533" t="str">
            <v>2CG162.2</v>
          </cell>
          <cell r="I18533" t="str">
            <v>DGND</v>
          </cell>
        </row>
        <row r="18534">
          <cell r="H18534" t="str">
            <v>2CG163.1</v>
          </cell>
          <cell r="I18534" t="str">
            <v>SG2_LDOIN</v>
          </cell>
        </row>
        <row r="18535">
          <cell r="H18535" t="str">
            <v>2CG163.2</v>
          </cell>
          <cell r="I18535" t="str">
            <v>DGND</v>
          </cell>
        </row>
        <row r="18536">
          <cell r="H18536" t="str">
            <v>2CG164.1</v>
          </cell>
          <cell r="I18536" t="str">
            <v>SG2_LDOIN</v>
          </cell>
        </row>
        <row r="18537">
          <cell r="H18537" t="str">
            <v>2CG164.2</v>
          </cell>
          <cell r="I18537" t="str">
            <v>DGND</v>
          </cell>
        </row>
        <row r="18538">
          <cell r="H18538" t="str">
            <v>2CG165.1</v>
          </cell>
          <cell r="I18538" t="str">
            <v>SG2_LDOIN</v>
          </cell>
        </row>
        <row r="18539">
          <cell r="H18539" t="str">
            <v>2CG165.2</v>
          </cell>
          <cell r="I18539" t="str">
            <v>DGND</v>
          </cell>
        </row>
        <row r="18540">
          <cell r="H18540" t="str">
            <v>2CG166.1</v>
          </cell>
          <cell r="I18540" t="str">
            <v>SG2_LDOIN</v>
          </cell>
        </row>
        <row r="18541">
          <cell r="H18541" t="str">
            <v>2CG166.2</v>
          </cell>
          <cell r="I18541" t="str">
            <v>DGND</v>
          </cell>
        </row>
        <row r="18542">
          <cell r="H18542" t="str">
            <v>2CG167.1</v>
          </cell>
          <cell r="I18542" t="str">
            <v>SG2_SRC_DVDD33</v>
          </cell>
        </row>
        <row r="18543">
          <cell r="H18543" t="str">
            <v>2CG167.2</v>
          </cell>
          <cell r="I18543" t="str">
            <v>DGND</v>
          </cell>
        </row>
        <row r="18544">
          <cell r="H18544" t="str">
            <v>2CG326.1</v>
          </cell>
          <cell r="I18544" t="str">
            <v>SG2_VBAT</v>
          </cell>
        </row>
        <row r="18545">
          <cell r="H18545" t="str">
            <v>2CG326.2</v>
          </cell>
          <cell r="I18545" t="str">
            <v>DGND</v>
          </cell>
        </row>
        <row r="18546">
          <cell r="H18546" t="str">
            <v>2CG327.1</v>
          </cell>
          <cell r="I18546" t="str">
            <v>SG2_VBAT</v>
          </cell>
        </row>
        <row r="18547">
          <cell r="H18547" t="str">
            <v>2CG327.2</v>
          </cell>
          <cell r="I18547" t="str">
            <v>DGND</v>
          </cell>
        </row>
        <row r="18548">
          <cell r="H18548" t="str">
            <v>2GOLDEN0.J7</v>
          </cell>
          <cell r="I18548" t="str">
            <v>SG2_LDOIN</v>
          </cell>
        </row>
        <row r="18549">
          <cell r="H18549" t="str">
            <v>2GOLDEN0.K7</v>
          </cell>
          <cell r="I18549" t="str">
            <v>SG2_LDOIN</v>
          </cell>
        </row>
        <row r="18550">
          <cell r="H18550" t="str">
            <v>2GOLDEN0.H13</v>
          </cell>
          <cell r="I18550" t="str">
            <v>SG2_LDOIN</v>
          </cell>
        </row>
        <row r="18551">
          <cell r="H18551" t="str">
            <v>2GOLDEN0.J13</v>
          </cell>
          <cell r="I18551" t="str">
            <v>SG2_LDOIN</v>
          </cell>
        </row>
        <row r="18552">
          <cell r="H18552" t="str">
            <v>2GOLDEN0.H12</v>
          </cell>
          <cell r="I18552" t="str">
            <v>SG2_LDOIN</v>
          </cell>
        </row>
        <row r="18553">
          <cell r="H18553" t="str">
            <v>2GOLDEN0.J12</v>
          </cell>
          <cell r="I18553" t="str">
            <v>SG2_LDOIN</v>
          </cell>
        </row>
        <row r="18554">
          <cell r="H18554" t="str">
            <v>2GOLDEN0.G7</v>
          </cell>
          <cell r="I18554" t="str">
            <v>SG2_VBAT</v>
          </cell>
        </row>
        <row r="18555">
          <cell r="H18555" t="str">
            <v>2RG1.1</v>
          </cell>
          <cell r="I18555" t="str">
            <v>SG2_BD_VBAT</v>
          </cell>
        </row>
        <row r="18556">
          <cell r="H18556" t="str">
            <v>2RG1.2</v>
          </cell>
          <cell r="I18556" t="str">
            <v>SG2_R_BD_VBAT</v>
          </cell>
        </row>
        <row r="18557">
          <cell r="H18557" t="str">
            <v>2RG11.1</v>
          </cell>
          <cell r="I18557" t="str">
            <v>SG2_VBAT</v>
          </cell>
        </row>
        <row r="18558">
          <cell r="H18558" t="str">
            <v>2RG11.2</v>
          </cell>
          <cell r="I18558" t="str">
            <v>SG2_BD_VBAT</v>
          </cell>
        </row>
        <row r="18559">
          <cell r="H18559" t="str">
            <v>2RG72.1</v>
          </cell>
          <cell r="I18559" t="str">
            <v>SG2_LDOIN</v>
          </cell>
        </row>
        <row r="18560">
          <cell r="H18560" t="str">
            <v>2RG72.2</v>
          </cell>
          <cell r="I18560" t="str">
            <v>SG2_SRC_DVDD33</v>
          </cell>
        </row>
        <row r="18561">
          <cell r="H18561" t="str">
            <v>SG2_LDOIN.1</v>
          </cell>
          <cell r="I18561" t="str">
            <v>SG2_LDOIN</v>
          </cell>
        </row>
        <row r="18562">
          <cell r="H18562" t="str">
            <v>SG2_VBAT.1</v>
          </cell>
          <cell r="I18562" t="str">
            <v>SG2_VBAT</v>
          </cell>
        </row>
        <row r="18563">
          <cell r="H18563" t="str">
            <v>SG2_VBAT_PH.1</v>
          </cell>
          <cell r="I18563" t="str">
            <v>VDC</v>
          </cell>
        </row>
        <row r="18564">
          <cell r="H18564" t="str">
            <v>SG2_VBAT_PH.2</v>
          </cell>
          <cell r="I18564" t="str">
            <v>SG2_R_BD_VBAT</v>
          </cell>
        </row>
        <row r="18565">
          <cell r="H18565" t="str">
            <v>SG2_VBAT_PH.3</v>
          </cell>
          <cell r="I18565" t="str">
            <v>SG2_SRC_DVDD33</v>
          </cell>
        </row>
        <row r="18566">
          <cell r="H18566" t="str">
            <v>3BD1.1</v>
          </cell>
          <cell r="I18566" t="str">
            <v>S3_DVDD09</v>
          </cell>
        </row>
        <row r="18567">
          <cell r="H18567" t="str">
            <v>3BD1.2</v>
          </cell>
          <cell r="I18567" t="str">
            <v>S3_F_DVDD09</v>
          </cell>
        </row>
        <row r="18568">
          <cell r="H18568" t="str">
            <v>3BD2.1</v>
          </cell>
          <cell r="I18568" t="str">
            <v>S3_AVDD09</v>
          </cell>
        </row>
        <row r="18569">
          <cell r="H18569" t="str">
            <v>3BD2.2</v>
          </cell>
          <cell r="I18569" t="str">
            <v>S3_F_AVDD09</v>
          </cell>
        </row>
        <row r="18570">
          <cell r="H18570" t="str">
            <v>3CD1.1</v>
          </cell>
          <cell r="I18570" t="str">
            <v>S3_DVDD09</v>
          </cell>
        </row>
        <row r="18571">
          <cell r="H18571" t="str">
            <v>3CD1.2</v>
          </cell>
          <cell r="I18571" t="str">
            <v>DGND</v>
          </cell>
        </row>
        <row r="18572">
          <cell r="H18572" t="str">
            <v>3CD2.1</v>
          </cell>
          <cell r="I18572" t="str">
            <v>S3_DVDD09</v>
          </cell>
        </row>
        <row r="18573">
          <cell r="H18573" t="str">
            <v>3CD2.2</v>
          </cell>
          <cell r="I18573" t="str">
            <v>DGND</v>
          </cell>
        </row>
        <row r="18574">
          <cell r="H18574" t="str">
            <v>3CD3.1</v>
          </cell>
          <cell r="I18574" t="str">
            <v>S3_DVDD09</v>
          </cell>
        </row>
        <row r="18575">
          <cell r="H18575" t="str">
            <v>3CD3.2</v>
          </cell>
          <cell r="I18575" t="str">
            <v>DGND</v>
          </cell>
        </row>
        <row r="18576">
          <cell r="H18576" t="str">
            <v>3CD4.1</v>
          </cell>
          <cell r="I18576" t="str">
            <v>S3_DVDD09</v>
          </cell>
        </row>
        <row r="18577">
          <cell r="H18577" t="str">
            <v>3CD4.2</v>
          </cell>
          <cell r="I18577" t="str">
            <v>DGND</v>
          </cell>
        </row>
        <row r="18578">
          <cell r="H18578" t="str">
            <v>3CD5.1</v>
          </cell>
          <cell r="I18578" t="str">
            <v>S3_DVDD09</v>
          </cell>
        </row>
        <row r="18579">
          <cell r="H18579" t="str">
            <v>3CD5.2</v>
          </cell>
          <cell r="I18579" t="str">
            <v>DGND</v>
          </cell>
        </row>
        <row r="18580">
          <cell r="H18580" t="str">
            <v>3CD6.1</v>
          </cell>
          <cell r="I18580" t="str">
            <v>S3_DVDD09</v>
          </cell>
        </row>
        <row r="18581">
          <cell r="H18581" t="str">
            <v>3CD6.2</v>
          </cell>
          <cell r="I18581" t="str">
            <v>DGND</v>
          </cell>
        </row>
        <row r="18582">
          <cell r="H18582" t="str">
            <v>3CD7.1</v>
          </cell>
          <cell r="I18582" t="str">
            <v>S3_DVDD09</v>
          </cell>
        </row>
        <row r="18583">
          <cell r="H18583" t="str">
            <v>3CD7.2</v>
          </cell>
          <cell r="I18583" t="str">
            <v>DGND</v>
          </cell>
        </row>
        <row r="18584">
          <cell r="H18584" t="str">
            <v>3CD8.1</v>
          </cell>
          <cell r="I18584" t="str">
            <v>S3_DVDD09</v>
          </cell>
        </row>
        <row r="18585">
          <cell r="H18585" t="str">
            <v>3CD8.2</v>
          </cell>
          <cell r="I18585" t="str">
            <v>DGND</v>
          </cell>
        </row>
        <row r="18586">
          <cell r="H18586" t="str">
            <v>3CD9.1</v>
          </cell>
          <cell r="I18586" t="str">
            <v>S3_DVDD09</v>
          </cell>
        </row>
        <row r="18587">
          <cell r="H18587" t="str">
            <v>3CD9.2</v>
          </cell>
          <cell r="I18587" t="str">
            <v>DGND</v>
          </cell>
        </row>
        <row r="18588">
          <cell r="H18588" t="str">
            <v>3CD10.1</v>
          </cell>
          <cell r="I18588" t="str">
            <v>S3_DVDD09</v>
          </cell>
        </row>
        <row r="18589">
          <cell r="H18589" t="str">
            <v>3CD10.2</v>
          </cell>
          <cell r="I18589" t="str">
            <v>DGND</v>
          </cell>
        </row>
        <row r="18590">
          <cell r="H18590" t="str">
            <v>3CD11.1</v>
          </cell>
          <cell r="I18590" t="str">
            <v>S3_DVDD09</v>
          </cell>
        </row>
        <row r="18591">
          <cell r="H18591" t="str">
            <v>3CD11.2</v>
          </cell>
          <cell r="I18591" t="str">
            <v>DGND</v>
          </cell>
        </row>
        <row r="18592">
          <cell r="H18592" t="str">
            <v>3CD12.1</v>
          </cell>
          <cell r="I18592" t="str">
            <v>S3_DVDD09</v>
          </cell>
        </row>
        <row r="18593">
          <cell r="H18593" t="str">
            <v>3CD12.2</v>
          </cell>
          <cell r="I18593" t="str">
            <v>DGND</v>
          </cell>
        </row>
        <row r="18594">
          <cell r="H18594" t="str">
            <v>3CD13.1</v>
          </cell>
          <cell r="I18594" t="str">
            <v>S3_DVDD09</v>
          </cell>
        </row>
        <row r="18595">
          <cell r="H18595" t="str">
            <v>3CD13.2</v>
          </cell>
          <cell r="I18595" t="str">
            <v>DGND</v>
          </cell>
        </row>
        <row r="18596">
          <cell r="H18596" t="str">
            <v>3CD14.1</v>
          </cell>
          <cell r="I18596" t="str">
            <v>S3_DVDD09</v>
          </cell>
        </row>
        <row r="18597">
          <cell r="H18597" t="str">
            <v>3CD14.2</v>
          </cell>
          <cell r="I18597" t="str">
            <v>DGND</v>
          </cell>
        </row>
        <row r="18598">
          <cell r="H18598" t="str">
            <v>3CD15.1</v>
          </cell>
          <cell r="I18598" t="str">
            <v>S3_DVDD09</v>
          </cell>
        </row>
        <row r="18599">
          <cell r="H18599" t="str">
            <v>3CD15.2</v>
          </cell>
          <cell r="I18599" t="str">
            <v>DGND</v>
          </cell>
        </row>
        <row r="18600">
          <cell r="H18600" t="str">
            <v>3CD16.1</v>
          </cell>
          <cell r="I18600" t="str">
            <v>S3_DVDD09</v>
          </cell>
        </row>
        <row r="18601">
          <cell r="H18601" t="str">
            <v>3CD16.2</v>
          </cell>
          <cell r="I18601" t="str">
            <v>DGND</v>
          </cell>
        </row>
        <row r="18602">
          <cell r="H18602" t="str">
            <v>3CD17.1</v>
          </cell>
          <cell r="I18602" t="str">
            <v>S3_DVDD09</v>
          </cell>
        </row>
        <row r="18603">
          <cell r="H18603" t="str">
            <v>3CD17.2</v>
          </cell>
          <cell r="I18603" t="str">
            <v>DGND</v>
          </cell>
        </row>
        <row r="18604">
          <cell r="H18604" t="str">
            <v>3CD18.1</v>
          </cell>
          <cell r="I18604" t="str">
            <v>S3_DVDD09</v>
          </cell>
        </row>
        <row r="18605">
          <cell r="H18605" t="str">
            <v>3CD18.2</v>
          </cell>
          <cell r="I18605" t="str">
            <v>DGND</v>
          </cell>
        </row>
        <row r="18606">
          <cell r="H18606" t="str">
            <v>3CD19.1</v>
          </cell>
          <cell r="I18606" t="str">
            <v>S3_DVDD09</v>
          </cell>
        </row>
        <row r="18607">
          <cell r="H18607" t="str">
            <v>3CD19.2</v>
          </cell>
          <cell r="I18607" t="str">
            <v>DGND</v>
          </cell>
        </row>
        <row r="18608">
          <cell r="H18608" t="str">
            <v>3CD20.1</v>
          </cell>
          <cell r="I18608" t="str">
            <v>S3_APWR_01+1F</v>
          </cell>
        </row>
        <row r="18609">
          <cell r="H18609" t="str">
            <v>3CD20.2</v>
          </cell>
          <cell r="I18609" t="str">
            <v>DGND</v>
          </cell>
        </row>
        <row r="18610">
          <cell r="H18610" t="str">
            <v>3CD21.1</v>
          </cell>
          <cell r="I18610" t="str">
            <v>S3_APWR_01+1F</v>
          </cell>
        </row>
        <row r="18611">
          <cell r="H18611" t="str">
            <v>3CD21.2</v>
          </cell>
          <cell r="I18611" t="str">
            <v>DGND</v>
          </cell>
        </row>
        <row r="18612">
          <cell r="H18612" t="str">
            <v>3CD22.1</v>
          </cell>
          <cell r="I18612" t="str">
            <v>S3_APWR_01+1F</v>
          </cell>
        </row>
        <row r="18613">
          <cell r="H18613" t="str">
            <v>3CD22.2</v>
          </cell>
          <cell r="I18613" t="str">
            <v>DGND</v>
          </cell>
        </row>
        <row r="18614">
          <cell r="H18614" t="str">
            <v>3CD23.1</v>
          </cell>
          <cell r="I18614" t="str">
            <v>S3_APWR_01+1F</v>
          </cell>
        </row>
        <row r="18615">
          <cell r="H18615" t="str">
            <v>3CD23.2</v>
          </cell>
          <cell r="I18615" t="str">
            <v>DGND</v>
          </cell>
        </row>
        <row r="18616">
          <cell r="H18616" t="str">
            <v>3CD24.1</v>
          </cell>
          <cell r="I18616" t="str">
            <v>S3_APWR_01+1F</v>
          </cell>
        </row>
        <row r="18617">
          <cell r="H18617" t="str">
            <v>3CD24.2</v>
          </cell>
          <cell r="I18617" t="str">
            <v>DGND</v>
          </cell>
        </row>
        <row r="18618">
          <cell r="H18618" t="str">
            <v>3CD25.1</v>
          </cell>
          <cell r="I18618" t="str">
            <v>S3_APWR_01+1F</v>
          </cell>
        </row>
        <row r="18619">
          <cell r="H18619" t="str">
            <v>3CD25.2</v>
          </cell>
          <cell r="I18619" t="str">
            <v>DGND</v>
          </cell>
        </row>
        <row r="18620">
          <cell r="H18620" t="str">
            <v>3CD26.1</v>
          </cell>
          <cell r="I18620" t="str">
            <v>S3_AVDD09</v>
          </cell>
        </row>
        <row r="18621">
          <cell r="H18621" t="str">
            <v>3CD26.2</v>
          </cell>
          <cell r="I18621" t="str">
            <v>DGND</v>
          </cell>
        </row>
        <row r="18622">
          <cell r="H18622" t="str">
            <v>3CD27.1</v>
          </cell>
          <cell r="I18622" t="str">
            <v>S3_AVDD09</v>
          </cell>
        </row>
        <row r="18623">
          <cell r="H18623" t="str">
            <v>3CD27.2</v>
          </cell>
          <cell r="I18623" t="str">
            <v>DGND</v>
          </cell>
        </row>
        <row r="18624">
          <cell r="H18624" t="str">
            <v>3CD28.1</v>
          </cell>
          <cell r="I18624" t="str">
            <v>S3_AVDD09</v>
          </cell>
        </row>
        <row r="18625">
          <cell r="H18625" t="str">
            <v>3CD28.2</v>
          </cell>
          <cell r="I18625" t="str">
            <v>DGND</v>
          </cell>
        </row>
        <row r="18626">
          <cell r="H18626" t="str">
            <v>3CD29.1</v>
          </cell>
          <cell r="I18626" t="str">
            <v>S3_AVDD09</v>
          </cell>
        </row>
        <row r="18627">
          <cell r="H18627" t="str">
            <v>3CD29.2</v>
          </cell>
          <cell r="I18627" t="str">
            <v>DGND</v>
          </cell>
        </row>
        <row r="18628">
          <cell r="H18628" t="str">
            <v>3CD30.1</v>
          </cell>
          <cell r="I18628" t="str">
            <v>S3_AVDD09</v>
          </cell>
        </row>
        <row r="18629">
          <cell r="H18629" t="str">
            <v>3CD30.2</v>
          </cell>
          <cell r="I18629" t="str">
            <v>DGND</v>
          </cell>
        </row>
        <row r="18630">
          <cell r="H18630" t="str">
            <v>3CD31.1</v>
          </cell>
          <cell r="I18630" t="str">
            <v>S3_AVDD09</v>
          </cell>
        </row>
        <row r="18631">
          <cell r="H18631" t="str">
            <v>3CD31.2</v>
          </cell>
          <cell r="I18631" t="str">
            <v>DGND</v>
          </cell>
        </row>
        <row r="18632">
          <cell r="H18632" t="str">
            <v>3CD32.1</v>
          </cell>
          <cell r="I18632" t="str">
            <v>S3_AVDD09</v>
          </cell>
        </row>
        <row r="18633">
          <cell r="H18633" t="str">
            <v>3CD32.2</v>
          </cell>
          <cell r="I18633" t="str">
            <v>DGND</v>
          </cell>
        </row>
        <row r="18634">
          <cell r="H18634" t="str">
            <v>3CD33.1</v>
          </cell>
          <cell r="I18634" t="str">
            <v>S3_AVDD09</v>
          </cell>
        </row>
        <row r="18635">
          <cell r="H18635" t="str">
            <v>3CD33.2</v>
          </cell>
          <cell r="I18635" t="str">
            <v>DGND</v>
          </cell>
        </row>
        <row r="18636">
          <cell r="H18636" t="str">
            <v>3CD34.1</v>
          </cell>
          <cell r="I18636" t="str">
            <v>S3_AVDD09</v>
          </cell>
        </row>
        <row r="18637">
          <cell r="H18637" t="str">
            <v>3CD34.2</v>
          </cell>
          <cell r="I18637" t="str">
            <v>DGND</v>
          </cell>
        </row>
        <row r="18638">
          <cell r="H18638" t="str">
            <v>3CD35.1</v>
          </cell>
          <cell r="I18638" t="str">
            <v>S3_AVDD09</v>
          </cell>
        </row>
        <row r="18639">
          <cell r="H18639" t="str">
            <v>3CD35.2</v>
          </cell>
          <cell r="I18639" t="str">
            <v>DGND</v>
          </cell>
        </row>
        <row r="18640">
          <cell r="H18640" t="str">
            <v>3CD36.1</v>
          </cell>
          <cell r="I18640" t="str">
            <v>S3_AVDD09</v>
          </cell>
        </row>
        <row r="18641">
          <cell r="H18641" t="str">
            <v>3CD36.2</v>
          </cell>
          <cell r="I18641" t="str">
            <v>DGND</v>
          </cell>
        </row>
        <row r="18642">
          <cell r="H18642" t="str">
            <v>3CD37.1</v>
          </cell>
          <cell r="I18642" t="str">
            <v>S3_AVDD09</v>
          </cell>
        </row>
        <row r="18643">
          <cell r="H18643" t="str">
            <v>3CD37.2</v>
          </cell>
          <cell r="I18643" t="str">
            <v>DGND</v>
          </cell>
        </row>
        <row r="18644">
          <cell r="H18644" t="str">
            <v>3CD38.1</v>
          </cell>
          <cell r="I18644" t="str">
            <v>S3_AVDD09</v>
          </cell>
        </row>
        <row r="18645">
          <cell r="H18645" t="str">
            <v>3CD38.2</v>
          </cell>
          <cell r="I18645" t="str">
            <v>DGND</v>
          </cell>
        </row>
        <row r="18646">
          <cell r="H18646" t="str">
            <v>3CD39.1</v>
          </cell>
          <cell r="I18646" t="str">
            <v>S3_AVDD09</v>
          </cell>
        </row>
        <row r="18647">
          <cell r="H18647" t="str">
            <v>3CD39.2</v>
          </cell>
          <cell r="I18647" t="str">
            <v>DGND</v>
          </cell>
        </row>
        <row r="18648">
          <cell r="H18648" t="str">
            <v>3CD40.1</v>
          </cell>
          <cell r="I18648" t="str">
            <v>S3_AVDD09</v>
          </cell>
        </row>
        <row r="18649">
          <cell r="H18649" t="str">
            <v>3CD40.2</v>
          </cell>
          <cell r="I18649" t="str">
            <v>DGND</v>
          </cell>
        </row>
        <row r="18650">
          <cell r="H18650" t="str">
            <v>3CD41.1</v>
          </cell>
          <cell r="I18650" t="str">
            <v>S3_AVDD09</v>
          </cell>
        </row>
        <row r="18651">
          <cell r="H18651" t="str">
            <v>3CD41.2</v>
          </cell>
          <cell r="I18651" t="str">
            <v>DGND</v>
          </cell>
        </row>
        <row r="18652">
          <cell r="H18652" t="str">
            <v>3CD42.1</v>
          </cell>
          <cell r="I18652" t="str">
            <v>S3_AVDD09</v>
          </cell>
        </row>
        <row r="18653">
          <cell r="H18653" t="str">
            <v>3CD42.2</v>
          </cell>
          <cell r="I18653" t="str">
            <v>DGND</v>
          </cell>
        </row>
        <row r="18654">
          <cell r="H18654" t="str">
            <v>3CD43.1</v>
          </cell>
          <cell r="I18654" t="str">
            <v>S3_AVDD09</v>
          </cell>
        </row>
        <row r="18655">
          <cell r="H18655" t="str">
            <v>3CD43.2</v>
          </cell>
          <cell r="I18655" t="str">
            <v>DGND</v>
          </cell>
        </row>
        <row r="18656">
          <cell r="H18656" t="str">
            <v>3CD44.1</v>
          </cell>
          <cell r="I18656" t="str">
            <v>S3_AVDD09</v>
          </cell>
        </row>
        <row r="18657">
          <cell r="H18657" t="str">
            <v>3CD44.2</v>
          </cell>
          <cell r="I18657" t="str">
            <v>DGND</v>
          </cell>
        </row>
        <row r="18658">
          <cell r="H18658" t="str">
            <v>3CD45.1</v>
          </cell>
          <cell r="I18658" t="str">
            <v>S3_APWR_03F</v>
          </cell>
        </row>
        <row r="18659">
          <cell r="H18659" t="str">
            <v>3CD45.2</v>
          </cell>
          <cell r="I18659" t="str">
            <v>DGND</v>
          </cell>
        </row>
        <row r="18660">
          <cell r="H18660" t="str">
            <v>3CD46.1</v>
          </cell>
          <cell r="I18660" t="str">
            <v>S3_APWR_03F</v>
          </cell>
        </row>
        <row r="18661">
          <cell r="H18661" t="str">
            <v>3CD46.2</v>
          </cell>
          <cell r="I18661" t="str">
            <v>DGND</v>
          </cell>
        </row>
        <row r="18662">
          <cell r="H18662" t="str">
            <v>3CD47.1</v>
          </cell>
          <cell r="I18662" t="str">
            <v>S3_APWR_03F</v>
          </cell>
        </row>
        <row r="18663">
          <cell r="H18663" t="str">
            <v>3CD47.2</v>
          </cell>
          <cell r="I18663" t="str">
            <v>DGND</v>
          </cell>
        </row>
        <row r="18664">
          <cell r="H18664" t="str">
            <v>3CD48.1</v>
          </cell>
          <cell r="I18664" t="str">
            <v>S3_APWR_03F</v>
          </cell>
        </row>
        <row r="18665">
          <cell r="H18665" t="str">
            <v>3CD48.2</v>
          </cell>
          <cell r="I18665" t="str">
            <v>DGND</v>
          </cell>
        </row>
        <row r="18666">
          <cell r="H18666" t="str">
            <v>3CD49.1</v>
          </cell>
          <cell r="I18666" t="str">
            <v>S3_APWR_03F</v>
          </cell>
        </row>
        <row r="18667">
          <cell r="H18667" t="str">
            <v>3CD49.2</v>
          </cell>
          <cell r="I18667" t="str">
            <v>DGND</v>
          </cell>
        </row>
        <row r="18668">
          <cell r="H18668" t="str">
            <v>3CD50.1</v>
          </cell>
          <cell r="I18668" t="str">
            <v>S3_APWR_03F</v>
          </cell>
        </row>
        <row r="18669">
          <cell r="H18669" t="str">
            <v>3CD50.2</v>
          </cell>
          <cell r="I18669" t="str">
            <v>DGND</v>
          </cell>
        </row>
        <row r="18670">
          <cell r="H18670" t="str">
            <v>3CD109.1</v>
          </cell>
          <cell r="I18670" t="str">
            <v>S3_F_DVDD09</v>
          </cell>
        </row>
        <row r="18671">
          <cell r="H18671" t="str">
            <v>3CD109.2</v>
          </cell>
          <cell r="I18671" t="str">
            <v>DGND</v>
          </cell>
        </row>
        <row r="18672">
          <cell r="H18672" t="str">
            <v>3CD110.1</v>
          </cell>
          <cell r="I18672" t="str">
            <v>S3_F_AVDD09</v>
          </cell>
        </row>
        <row r="18673">
          <cell r="H18673" t="str">
            <v>3CD110.2</v>
          </cell>
          <cell r="I18673" t="str">
            <v>DGND</v>
          </cell>
        </row>
        <row r="18674">
          <cell r="H18674" t="str">
            <v>3CD169.1</v>
          </cell>
          <cell r="I18674" t="str">
            <v>S3_APWR_01+1F</v>
          </cell>
        </row>
        <row r="18675">
          <cell r="H18675" t="str">
            <v>3CD169.2</v>
          </cell>
          <cell r="I18675" t="str">
            <v>DGND</v>
          </cell>
        </row>
        <row r="18676">
          <cell r="H18676" t="str">
            <v>3CD170.1</v>
          </cell>
          <cell r="I18676" t="str">
            <v>S3_APWR_01+1F</v>
          </cell>
        </row>
        <row r="18677">
          <cell r="H18677" t="str">
            <v>3CD170.2</v>
          </cell>
          <cell r="I18677" t="str">
            <v>DGND</v>
          </cell>
        </row>
        <row r="18678">
          <cell r="H18678" t="str">
            <v>3CD171.1</v>
          </cell>
          <cell r="I18678" t="str">
            <v>S3_APWR_01+1F</v>
          </cell>
        </row>
        <row r="18679">
          <cell r="H18679" t="str">
            <v>3CD171.2</v>
          </cell>
          <cell r="I18679" t="str">
            <v>DGND</v>
          </cell>
        </row>
        <row r="18680">
          <cell r="H18680" t="str">
            <v>3CD172.1</v>
          </cell>
          <cell r="I18680" t="str">
            <v>S3_APWR_01+1F</v>
          </cell>
        </row>
        <row r="18681">
          <cell r="H18681" t="str">
            <v>3CD172.2</v>
          </cell>
          <cell r="I18681" t="str">
            <v>DGND</v>
          </cell>
        </row>
        <row r="18682">
          <cell r="H18682" t="str">
            <v>3CD173.1</v>
          </cell>
          <cell r="I18682" t="str">
            <v>S3_APWR_01+1F</v>
          </cell>
        </row>
        <row r="18683">
          <cell r="H18683" t="str">
            <v>3CD173.2</v>
          </cell>
          <cell r="I18683" t="str">
            <v>DGND</v>
          </cell>
        </row>
        <row r="18684">
          <cell r="H18684" t="str">
            <v>3CD174.1</v>
          </cell>
          <cell r="I18684" t="str">
            <v>S3_APWR_01+1F</v>
          </cell>
        </row>
        <row r="18685">
          <cell r="H18685" t="str">
            <v>3CD174.2</v>
          </cell>
          <cell r="I18685" t="str">
            <v>DGND</v>
          </cell>
        </row>
        <row r="18686">
          <cell r="H18686" t="str">
            <v>3K4.1</v>
          </cell>
          <cell r="I18686" t="str">
            <v>VP12</v>
          </cell>
        </row>
        <row r="18687">
          <cell r="H18687" t="str">
            <v>3K4.4</v>
          </cell>
          <cell r="I18687" t="str">
            <v>S3_F_DVDD09</v>
          </cell>
        </row>
        <row r="18688">
          <cell r="H18688" t="str">
            <v>3K4.9</v>
          </cell>
          <cell r="I18688" t="str">
            <v>S3_F_AVDD09</v>
          </cell>
        </row>
        <row r="18689">
          <cell r="H18689" t="str">
            <v>3K4.12</v>
          </cell>
          <cell r="I18689" t="str">
            <v>S3_K4</v>
          </cell>
        </row>
        <row r="18690">
          <cell r="H18690" t="str">
            <v>3K4.3</v>
          </cell>
          <cell r="I18690" t="str">
            <v>S3_APWR_01+1F</v>
          </cell>
        </row>
        <row r="18691">
          <cell r="H18691" t="str">
            <v>3K4.10</v>
          </cell>
          <cell r="I18691" t="str">
            <v>S3_VDD09_SHARE</v>
          </cell>
        </row>
        <row r="18692">
          <cell r="H18692" t="str">
            <v>3K4.5</v>
          </cell>
          <cell r="I18692" t="str">
            <v>S3_DVDD09_VO09</v>
          </cell>
        </row>
        <row r="18693">
          <cell r="H18693" t="str">
            <v>3K4.8</v>
          </cell>
          <cell r="I18693" t="str">
            <v>S3_AVDD09_VO09</v>
          </cell>
        </row>
        <row r="18694">
          <cell r="H18694" t="str">
            <v>3Q4.1</v>
          </cell>
          <cell r="I18694" t="str">
            <v>S3_QB_K4</v>
          </cell>
        </row>
        <row r="18695">
          <cell r="H18695" t="str">
            <v>3Q4.3</v>
          </cell>
          <cell r="I18695" t="str">
            <v>S3_K4</v>
          </cell>
        </row>
        <row r="18696">
          <cell r="H18696" t="str">
            <v>3Q4.2</v>
          </cell>
          <cell r="I18696" t="str">
            <v>DGND</v>
          </cell>
        </row>
        <row r="18697">
          <cell r="H18697" t="str">
            <v>3RD11.1</v>
          </cell>
          <cell r="I18697" t="str">
            <v>S3_DVDD09_VO09</v>
          </cell>
        </row>
        <row r="18698">
          <cell r="H18698" t="str">
            <v>3RD11.2</v>
          </cell>
          <cell r="I18698" t="str">
            <v>S3_VO09</v>
          </cell>
        </row>
        <row r="18699">
          <cell r="H18699" t="str">
            <v>3RD21.1</v>
          </cell>
          <cell r="I18699" t="str">
            <v>S3_AVDD09_VO09</v>
          </cell>
        </row>
        <row r="18700">
          <cell r="H18700" t="str">
            <v>3RD21.2</v>
          </cell>
          <cell r="I18700" t="str">
            <v>S3_VO09</v>
          </cell>
        </row>
        <row r="18701">
          <cell r="H18701" t="str">
            <v>3RQ4.1</v>
          </cell>
          <cell r="I18701" t="str">
            <v>S3_QB_K4</v>
          </cell>
        </row>
        <row r="18702">
          <cell r="H18702" t="str">
            <v>3RQ4.2</v>
          </cell>
          <cell r="I18702" t="str">
            <v>SC_HSD_K4</v>
          </cell>
        </row>
        <row r="18703">
          <cell r="H18703" t="str">
            <v>3RS11.1</v>
          </cell>
          <cell r="I18703" t="str">
            <v>S3_APWR_01S</v>
          </cell>
        </row>
        <row r="18704">
          <cell r="H18704" t="str">
            <v>3RS11.2</v>
          </cell>
          <cell r="I18704" t="str">
            <v>S3_APWR_01+1S</v>
          </cell>
        </row>
        <row r="18705">
          <cell r="H18705" t="str">
            <v>3ST1.1</v>
          </cell>
          <cell r="I18705" t="str">
            <v>S3_DVDD09</v>
          </cell>
        </row>
        <row r="18706">
          <cell r="H18706" t="str">
            <v>3ST1.2</v>
          </cell>
          <cell r="I18706" t="str">
            <v>S3_APWR_01S</v>
          </cell>
        </row>
        <row r="18707">
          <cell r="H18707" t="str">
            <v>3ST2.1</v>
          </cell>
          <cell r="I18707" t="str">
            <v>S3_APWR_03F</v>
          </cell>
        </row>
        <row r="18708">
          <cell r="H18708" t="str">
            <v>3ST2.2</v>
          </cell>
          <cell r="I18708" t="str">
            <v>S3_APWR_03S</v>
          </cell>
        </row>
        <row r="18709">
          <cell r="H18709" t="str">
            <v>3STG1.1</v>
          </cell>
          <cell r="I18709" t="str">
            <v>DGND</v>
          </cell>
        </row>
        <row r="18710">
          <cell r="H18710" t="str">
            <v>3STG1.2</v>
          </cell>
          <cell r="I18710" t="str">
            <v>S3_APWR_01+1GS</v>
          </cell>
        </row>
        <row r="18711">
          <cell r="H18711" t="str">
            <v>3STG2.1</v>
          </cell>
          <cell r="I18711" t="str">
            <v>DGND</v>
          </cell>
        </row>
        <row r="18712">
          <cell r="H18712" t="str">
            <v>3STG2.2</v>
          </cell>
          <cell r="I18712" t="str">
            <v>S3_APWR_03GS</v>
          </cell>
        </row>
        <row r="18713">
          <cell r="H18713" t="str">
            <v>S3_A_DVDD09.1</v>
          </cell>
          <cell r="I18713" t="str">
            <v>DGND</v>
          </cell>
        </row>
        <row r="18714">
          <cell r="H18714" t="str">
            <v>S3_A_DVDD09.2</v>
          </cell>
          <cell r="I18714" t="str">
            <v>S3_APWR_03F</v>
          </cell>
        </row>
        <row r="18715">
          <cell r="H18715" t="str">
            <v>S3_A_DVDD09.3</v>
          </cell>
          <cell r="I18715" t="str">
            <v>S3_VDD09_SHARE</v>
          </cell>
        </row>
        <row r="18716">
          <cell r="H18716" t="str">
            <v>S3_A_DVDD09.4</v>
          </cell>
          <cell r="I18716" t="str">
            <v>S3_APWR_01+1F</v>
          </cell>
        </row>
        <row r="18717">
          <cell r="H18717" t="str">
            <v>S3_AVDD09.1</v>
          </cell>
          <cell r="I18717" t="str">
            <v>S3_AVDD09</v>
          </cell>
        </row>
        <row r="18718">
          <cell r="H18718" t="str">
            <v>S3_DGND1.1</v>
          </cell>
          <cell r="I18718" t="str">
            <v>DGND</v>
          </cell>
        </row>
        <row r="18719">
          <cell r="H18719" t="str">
            <v>S3_DGND2.1</v>
          </cell>
          <cell r="I18719" t="str">
            <v>DGND</v>
          </cell>
        </row>
        <row r="18720">
          <cell r="H18720" t="str">
            <v>S3_DGND3.1</v>
          </cell>
          <cell r="I18720" t="str">
            <v>DGND</v>
          </cell>
        </row>
        <row r="18721">
          <cell r="H18721" t="str">
            <v>S3_DGND4.1</v>
          </cell>
          <cell r="I18721" t="str">
            <v>DGND</v>
          </cell>
        </row>
        <row r="18722">
          <cell r="H18722" t="str">
            <v>S3_DVDD09.1</v>
          </cell>
          <cell r="I18722" t="str">
            <v>S3_DVDD09</v>
          </cell>
        </row>
        <row r="18723">
          <cell r="H18723" t="str">
            <v>SITE3.H4</v>
          </cell>
          <cell r="I18723" t="str">
            <v>DGND</v>
          </cell>
        </row>
        <row r="18724">
          <cell r="H18724" t="str">
            <v>SITE3.E4</v>
          </cell>
          <cell r="I18724" t="str">
            <v>S3_AVDD09</v>
          </cell>
        </row>
        <row r="18725">
          <cell r="H18725" t="str">
            <v>SITE3.E5</v>
          </cell>
          <cell r="I18725" t="str">
            <v>S3_AVDD09</v>
          </cell>
        </row>
        <row r="18726">
          <cell r="H18726" t="str">
            <v>SITE3.V8</v>
          </cell>
          <cell r="I18726" t="str">
            <v>S3_AVDD09</v>
          </cell>
        </row>
        <row r="18727">
          <cell r="H18727" t="str">
            <v>SITE3.V9</v>
          </cell>
          <cell r="I18727" t="str">
            <v>S3_AVDD09</v>
          </cell>
        </row>
        <row r="18728">
          <cell r="H18728" t="str">
            <v>SITE3.A8</v>
          </cell>
          <cell r="I18728" t="str">
            <v>S3_AVDD09</v>
          </cell>
        </row>
        <row r="18729">
          <cell r="H18729" t="str">
            <v>SITE3.D8</v>
          </cell>
          <cell r="I18729" t="str">
            <v>S3_AVDD09</v>
          </cell>
        </row>
        <row r="18730">
          <cell r="H18730" t="str">
            <v>SITE3.D16</v>
          </cell>
          <cell r="I18730" t="str">
            <v>S3_AVDD09</v>
          </cell>
        </row>
        <row r="18731">
          <cell r="H18731" t="str">
            <v>SITE3.E16</v>
          </cell>
          <cell r="I18731" t="str">
            <v>S3_AVDD09</v>
          </cell>
        </row>
        <row r="18732">
          <cell r="H18732" t="str">
            <v>SITE3.D15</v>
          </cell>
          <cell r="I18732" t="str">
            <v>S3_AVDD09</v>
          </cell>
        </row>
        <row r="18733">
          <cell r="H18733" t="str">
            <v>SITE3.E15</v>
          </cell>
          <cell r="I18733" t="str">
            <v>S3_AVDD09</v>
          </cell>
        </row>
        <row r="18734">
          <cell r="H18734" t="str">
            <v>SITE3.V4</v>
          </cell>
          <cell r="I18734" t="str">
            <v>S3_AVDD09</v>
          </cell>
        </row>
        <row r="18735">
          <cell r="H18735" t="str">
            <v>SITE3.V5</v>
          </cell>
          <cell r="I18735" t="str">
            <v>S3_AVDD09</v>
          </cell>
        </row>
        <row r="18736">
          <cell r="H18736" t="str">
            <v>SITE3.T13</v>
          </cell>
          <cell r="I18736" t="str">
            <v>S3_AVDD09</v>
          </cell>
        </row>
        <row r="18737">
          <cell r="H18737" t="str">
            <v>SITE3.T14</v>
          </cell>
          <cell r="I18737" t="str">
            <v>S3_AVDD09</v>
          </cell>
        </row>
        <row r="18738">
          <cell r="H18738" t="str">
            <v>SITE3.V10</v>
          </cell>
          <cell r="I18738" t="str">
            <v>S3_AVDD09</v>
          </cell>
        </row>
        <row r="18739">
          <cell r="H18739" t="str">
            <v>SITE3.V11</v>
          </cell>
          <cell r="I18739" t="str">
            <v>S3_AVDD09</v>
          </cell>
        </row>
        <row r="18740">
          <cell r="H18740" t="str">
            <v>SITE3.G8</v>
          </cell>
          <cell r="I18740" t="str">
            <v>S3_DVDD09</v>
          </cell>
        </row>
        <row r="18741">
          <cell r="H18741" t="str">
            <v>SITE3.H9</v>
          </cell>
          <cell r="I18741" t="str">
            <v>S3_DVDD09</v>
          </cell>
        </row>
        <row r="18742">
          <cell r="H18742" t="str">
            <v>SITE3.J9</v>
          </cell>
          <cell r="I18742" t="str">
            <v>S3_DVDD09</v>
          </cell>
        </row>
        <row r="18743">
          <cell r="H18743" t="str">
            <v>SITE3.K9</v>
          </cell>
          <cell r="I18743" t="str">
            <v>S3_DVDD09</v>
          </cell>
        </row>
        <row r="18744">
          <cell r="H18744" t="str">
            <v>SITE3.L9</v>
          </cell>
          <cell r="I18744" t="str">
            <v>S3_DVDD09</v>
          </cell>
        </row>
        <row r="18745">
          <cell r="H18745" t="str">
            <v>SITE3.M10</v>
          </cell>
          <cell r="I18745" t="str">
            <v>S3_DVDD09</v>
          </cell>
        </row>
        <row r="18746">
          <cell r="H18746" t="str">
            <v>SITE3.M11</v>
          </cell>
          <cell r="I18746" t="str">
            <v>S3_DVDD09</v>
          </cell>
        </row>
        <row r="18747">
          <cell r="H18747" t="str">
            <v>SITE3.M12</v>
          </cell>
          <cell r="I18747" t="str">
            <v>S3_DVDD09</v>
          </cell>
        </row>
        <row r="18748">
          <cell r="H18748" t="str">
            <v>SITE3.N10</v>
          </cell>
          <cell r="I18748" t="str">
            <v>S3_DVDD09</v>
          </cell>
        </row>
        <row r="18749">
          <cell r="H18749" t="str">
            <v>SITE3.N11</v>
          </cell>
          <cell r="I18749" t="str">
            <v>S3_DVDD09</v>
          </cell>
        </row>
        <row r="18750">
          <cell r="H18750" t="str">
            <v>SITE3.N12</v>
          </cell>
          <cell r="I18750" t="str">
            <v>S3_DVDD09</v>
          </cell>
        </row>
        <row r="18751">
          <cell r="H18751" t="str">
            <v>SITE3.GH1</v>
          </cell>
          <cell r="I18751">
            <v>0</v>
          </cell>
        </row>
        <row r="18752">
          <cell r="H18752" t="str">
            <v>SITE3.GH2</v>
          </cell>
          <cell r="I18752">
            <v>0</v>
          </cell>
        </row>
        <row r="18753">
          <cell r="H18753" t="str">
            <v>SITE3.GH3</v>
          </cell>
          <cell r="I18753">
            <v>0</v>
          </cell>
        </row>
        <row r="18754">
          <cell r="H18754" t="str">
            <v>SITE3.GH4</v>
          </cell>
          <cell r="I18754">
            <v>0</v>
          </cell>
        </row>
        <row r="18755">
          <cell r="H18755" t="str">
            <v>SITE3.A1</v>
          </cell>
          <cell r="I18755" t="str">
            <v>DGND</v>
          </cell>
        </row>
        <row r="18756">
          <cell r="H18756" t="str">
            <v>SITE3.A9</v>
          </cell>
          <cell r="I18756" t="str">
            <v>DGND</v>
          </cell>
        </row>
        <row r="18757">
          <cell r="H18757" t="str">
            <v>SITE3.A11</v>
          </cell>
          <cell r="I18757" t="str">
            <v>DGND</v>
          </cell>
        </row>
        <row r="18758">
          <cell r="H18758" t="str">
            <v>SITE3.A14</v>
          </cell>
          <cell r="I18758" t="str">
            <v>DGND</v>
          </cell>
        </row>
        <row r="18759">
          <cell r="H18759" t="str">
            <v>SITE3.A19</v>
          </cell>
          <cell r="I18759" t="str">
            <v>DGND</v>
          </cell>
        </row>
        <row r="18760">
          <cell r="H18760" t="str">
            <v>SITE3.B2</v>
          </cell>
          <cell r="I18760" t="str">
            <v>DGND</v>
          </cell>
        </row>
        <row r="18761">
          <cell r="H18761" t="str">
            <v>SITE3.B9</v>
          </cell>
          <cell r="I18761" t="str">
            <v>DGND</v>
          </cell>
        </row>
        <row r="18762">
          <cell r="H18762" t="str">
            <v>SITE3.B10</v>
          </cell>
          <cell r="I18762" t="str">
            <v>DGND</v>
          </cell>
        </row>
        <row r="18763">
          <cell r="H18763" t="str">
            <v>SITE3.B11</v>
          </cell>
          <cell r="I18763" t="str">
            <v>DGND</v>
          </cell>
        </row>
        <row r="18764">
          <cell r="H18764" t="str">
            <v>SITE3.B19</v>
          </cell>
          <cell r="I18764" t="str">
            <v>DGND</v>
          </cell>
        </row>
        <row r="18765">
          <cell r="H18765" t="str">
            <v>SITE3.C18</v>
          </cell>
          <cell r="I18765" t="str">
            <v>DGND</v>
          </cell>
        </row>
        <row r="18766">
          <cell r="H18766" t="str">
            <v>SITE3.C19</v>
          </cell>
          <cell r="I18766" t="str">
            <v>DGND</v>
          </cell>
        </row>
        <row r="18767">
          <cell r="H18767" t="str">
            <v>SITE3.D9</v>
          </cell>
          <cell r="I18767" t="str">
            <v>DGND</v>
          </cell>
        </row>
        <row r="18768">
          <cell r="H18768" t="str">
            <v>SITE3.D10</v>
          </cell>
          <cell r="I18768" t="str">
            <v>DGND</v>
          </cell>
        </row>
        <row r="18769">
          <cell r="H18769" t="str">
            <v>SITE3.D12</v>
          </cell>
          <cell r="I18769" t="str">
            <v>DGND</v>
          </cell>
        </row>
        <row r="18770">
          <cell r="H18770" t="str">
            <v>SITE3.D13</v>
          </cell>
          <cell r="I18770" t="str">
            <v>DGND</v>
          </cell>
        </row>
        <row r="18771">
          <cell r="H18771" t="str">
            <v>SITE3.D14</v>
          </cell>
          <cell r="I18771" t="str">
            <v>DGND</v>
          </cell>
        </row>
        <row r="18772">
          <cell r="H18772" t="str">
            <v>SITE3.E8</v>
          </cell>
          <cell r="I18772" t="str">
            <v>DGND</v>
          </cell>
        </row>
        <row r="18773">
          <cell r="H18773" t="str">
            <v>SITE3.E9</v>
          </cell>
          <cell r="I18773" t="str">
            <v>DGND</v>
          </cell>
        </row>
        <row r="18774">
          <cell r="H18774" t="str">
            <v>SITE3.E10</v>
          </cell>
          <cell r="I18774" t="str">
            <v>DGND</v>
          </cell>
        </row>
        <row r="18775">
          <cell r="H18775" t="str">
            <v>SITE3.E12</v>
          </cell>
          <cell r="I18775" t="str">
            <v>DGND</v>
          </cell>
        </row>
        <row r="18776">
          <cell r="H18776" t="str">
            <v>SITE3.E13</v>
          </cell>
          <cell r="I18776" t="str">
            <v>DGND</v>
          </cell>
        </row>
        <row r="18777">
          <cell r="H18777" t="str">
            <v>SITE3.E14</v>
          </cell>
          <cell r="I18777" t="str">
            <v>DGND</v>
          </cell>
        </row>
        <row r="18778">
          <cell r="H18778" t="str">
            <v>SITE3.G9</v>
          </cell>
          <cell r="I18778" t="str">
            <v>DGND</v>
          </cell>
        </row>
        <row r="18779">
          <cell r="H18779" t="str">
            <v>SITE3.G10</v>
          </cell>
          <cell r="I18779" t="str">
            <v>DGND</v>
          </cell>
        </row>
        <row r="18780">
          <cell r="H18780" t="str">
            <v>SITE3.G11</v>
          </cell>
          <cell r="I18780" t="str">
            <v>DGND</v>
          </cell>
        </row>
        <row r="18781">
          <cell r="H18781" t="str">
            <v>SITE3.G12</v>
          </cell>
          <cell r="I18781" t="str">
            <v>DGND</v>
          </cell>
        </row>
        <row r="18782">
          <cell r="H18782" t="str">
            <v>SITE3.G13</v>
          </cell>
          <cell r="I18782" t="str">
            <v>DGND</v>
          </cell>
        </row>
        <row r="18783">
          <cell r="H18783" t="str">
            <v>SITE3.H10</v>
          </cell>
          <cell r="I18783" t="str">
            <v>DGND</v>
          </cell>
        </row>
        <row r="18784">
          <cell r="H18784" t="str">
            <v>SITE3.H11</v>
          </cell>
          <cell r="I18784" t="str">
            <v>DGND</v>
          </cell>
        </row>
        <row r="18785">
          <cell r="H18785" t="str">
            <v>SITE3.J10</v>
          </cell>
          <cell r="I18785" t="str">
            <v>DGND</v>
          </cell>
        </row>
        <row r="18786">
          <cell r="H18786" t="str">
            <v>SITE3.J11</v>
          </cell>
          <cell r="I18786" t="str">
            <v>DGND</v>
          </cell>
        </row>
        <row r="18787">
          <cell r="H18787" t="str">
            <v>SITE3.K10</v>
          </cell>
          <cell r="I18787" t="str">
            <v>DGND</v>
          </cell>
        </row>
        <row r="18788">
          <cell r="H18788" t="str">
            <v>SITE3.K11</v>
          </cell>
          <cell r="I18788" t="str">
            <v>DGND</v>
          </cell>
        </row>
        <row r="18789">
          <cell r="H18789" t="str">
            <v>SITE3.L10</v>
          </cell>
          <cell r="I18789" t="str">
            <v>DGND</v>
          </cell>
        </row>
        <row r="18790">
          <cell r="H18790" t="str">
            <v>SITE3.L11</v>
          </cell>
          <cell r="I18790" t="str">
            <v>DGND</v>
          </cell>
        </row>
        <row r="18791">
          <cell r="H18791" t="str">
            <v>SITE3.R10</v>
          </cell>
          <cell r="I18791" t="str">
            <v>DGND</v>
          </cell>
        </row>
        <row r="18792">
          <cell r="H18792" t="str">
            <v>SITE3.R11</v>
          </cell>
          <cell r="I18792" t="str">
            <v>DGND</v>
          </cell>
        </row>
        <row r="18793">
          <cell r="H18793" t="str">
            <v>SITE3.R12</v>
          </cell>
          <cell r="I18793" t="str">
            <v>DGND</v>
          </cell>
        </row>
        <row r="18794">
          <cell r="H18794" t="str">
            <v>SITE3.R13</v>
          </cell>
          <cell r="I18794" t="str">
            <v>DGND</v>
          </cell>
        </row>
        <row r="18795">
          <cell r="H18795" t="str">
            <v>SITE3.R14</v>
          </cell>
          <cell r="I18795" t="str">
            <v>DGND</v>
          </cell>
        </row>
        <row r="18796">
          <cell r="H18796" t="str">
            <v>SITE3.W1</v>
          </cell>
          <cell r="I18796" t="str">
            <v>DGND</v>
          </cell>
        </row>
        <row r="18797">
          <cell r="H18797" t="str">
            <v>SITE3.W19</v>
          </cell>
          <cell r="I18797" t="str">
            <v>DGND</v>
          </cell>
        </row>
        <row r="18798">
          <cell r="H18798" t="str">
            <v>SITE3.T7</v>
          </cell>
          <cell r="I18798" t="str">
            <v>DGND</v>
          </cell>
        </row>
        <row r="18799">
          <cell r="H18799" t="str">
            <v>SITE3.T8</v>
          </cell>
          <cell r="I18799" t="str">
            <v>DGND</v>
          </cell>
        </row>
        <row r="18800">
          <cell r="H18800" t="str">
            <v>SITE3.T11</v>
          </cell>
          <cell r="I18800" t="str">
            <v>DGND</v>
          </cell>
        </row>
        <row r="18801">
          <cell r="H18801" t="str">
            <v>SITE3.T12</v>
          </cell>
          <cell r="I18801" t="str">
            <v>DGND</v>
          </cell>
        </row>
        <row r="18802">
          <cell r="H18802" t="str">
            <v>SITE3.W2</v>
          </cell>
          <cell r="I18802" t="str">
            <v>DGND</v>
          </cell>
        </row>
        <row r="18803">
          <cell r="H18803" t="str">
            <v>SITE3.W7</v>
          </cell>
          <cell r="I18803" t="str">
            <v>DGND</v>
          </cell>
        </row>
        <row r="18804">
          <cell r="H18804" t="str">
            <v>SITE3.W12</v>
          </cell>
          <cell r="I18804" t="str">
            <v>DGND</v>
          </cell>
        </row>
        <row r="18805">
          <cell r="H18805" t="str">
            <v>SITE3.W17</v>
          </cell>
          <cell r="I18805" t="str">
            <v>DGND</v>
          </cell>
        </row>
        <row r="18806">
          <cell r="H18806" t="str">
            <v>SITE3.NUT1</v>
          </cell>
          <cell r="I18806">
            <v>0</v>
          </cell>
        </row>
        <row r="18807">
          <cell r="H18807" t="str">
            <v>SITE3.NUT2</v>
          </cell>
          <cell r="I18807">
            <v>0</v>
          </cell>
        </row>
        <row r="18808">
          <cell r="H18808" t="str">
            <v>SITE3.NUT3</v>
          </cell>
          <cell r="I18808">
            <v>0</v>
          </cell>
        </row>
        <row r="18809">
          <cell r="H18809" t="str">
            <v>SITE3.NUT4</v>
          </cell>
          <cell r="I18809">
            <v>0</v>
          </cell>
        </row>
        <row r="18810">
          <cell r="H18810" t="str">
            <v>3BD5.1</v>
          </cell>
          <cell r="I18810" t="str">
            <v>S3_AVDD33_MOSFET</v>
          </cell>
        </row>
        <row r="18811">
          <cell r="H18811" t="str">
            <v>3BD5.2</v>
          </cell>
          <cell r="I18811" t="str">
            <v>S3_APWR_06+1F</v>
          </cell>
        </row>
        <row r="18812">
          <cell r="H18812" t="str">
            <v>3CD51.1</v>
          </cell>
          <cell r="I18812" t="str">
            <v>S3_AVDD33</v>
          </cell>
        </row>
        <row r="18813">
          <cell r="H18813" t="str">
            <v>3CD51.2</v>
          </cell>
          <cell r="I18813" t="str">
            <v>DGND</v>
          </cell>
        </row>
        <row r="18814">
          <cell r="H18814" t="str">
            <v>3CD52.1</v>
          </cell>
          <cell r="I18814" t="str">
            <v>S3_AVDD33</v>
          </cell>
        </row>
        <row r="18815">
          <cell r="H18815" t="str">
            <v>3CD52.2</v>
          </cell>
          <cell r="I18815" t="str">
            <v>DGND</v>
          </cell>
        </row>
        <row r="18816">
          <cell r="H18816" t="str">
            <v>3CD53.1</v>
          </cell>
          <cell r="I18816" t="str">
            <v>S3_AVDD33</v>
          </cell>
        </row>
        <row r="18817">
          <cell r="H18817" t="str">
            <v>3CD53.2</v>
          </cell>
          <cell r="I18817" t="str">
            <v>DGND</v>
          </cell>
        </row>
        <row r="18818">
          <cell r="H18818" t="str">
            <v>3CD54.1</v>
          </cell>
          <cell r="I18818" t="str">
            <v>S3_AVDD33</v>
          </cell>
        </row>
        <row r="18819">
          <cell r="H18819" t="str">
            <v>3CD54.2</v>
          </cell>
          <cell r="I18819" t="str">
            <v>DGND</v>
          </cell>
        </row>
        <row r="18820">
          <cell r="H18820" t="str">
            <v>3CD55.1</v>
          </cell>
          <cell r="I18820" t="str">
            <v>S3_AVDD33</v>
          </cell>
        </row>
        <row r="18821">
          <cell r="H18821" t="str">
            <v>3CD55.2</v>
          </cell>
          <cell r="I18821" t="str">
            <v>DGND</v>
          </cell>
        </row>
        <row r="18822">
          <cell r="H18822" t="str">
            <v>3CD56.1</v>
          </cell>
          <cell r="I18822" t="str">
            <v>S3_AVDD33</v>
          </cell>
        </row>
        <row r="18823">
          <cell r="H18823" t="str">
            <v>3CD56.2</v>
          </cell>
          <cell r="I18823" t="str">
            <v>DGND</v>
          </cell>
        </row>
        <row r="18824">
          <cell r="H18824" t="str">
            <v>3CD57.1</v>
          </cell>
          <cell r="I18824" t="str">
            <v>S3_AVDD33</v>
          </cell>
        </row>
        <row r="18825">
          <cell r="H18825" t="str">
            <v>3CD57.2</v>
          </cell>
          <cell r="I18825" t="str">
            <v>DGND</v>
          </cell>
        </row>
        <row r="18826">
          <cell r="H18826" t="str">
            <v>3CD58.1</v>
          </cell>
          <cell r="I18826" t="str">
            <v>S3_AVDD33</v>
          </cell>
        </row>
        <row r="18827">
          <cell r="H18827" t="str">
            <v>3CD58.2</v>
          </cell>
          <cell r="I18827" t="str">
            <v>DGND</v>
          </cell>
        </row>
        <row r="18828">
          <cell r="H18828" t="str">
            <v>3CD59.1</v>
          </cell>
          <cell r="I18828" t="str">
            <v>S3_AVDD33</v>
          </cell>
        </row>
        <row r="18829">
          <cell r="H18829" t="str">
            <v>3CD59.2</v>
          </cell>
          <cell r="I18829" t="str">
            <v>DGND</v>
          </cell>
        </row>
        <row r="18830">
          <cell r="H18830" t="str">
            <v>3CD60.1</v>
          </cell>
          <cell r="I18830" t="str">
            <v>S3_AVDD33</v>
          </cell>
        </row>
        <row r="18831">
          <cell r="H18831" t="str">
            <v>3CD60.2</v>
          </cell>
          <cell r="I18831" t="str">
            <v>DGND</v>
          </cell>
        </row>
        <row r="18832">
          <cell r="H18832" t="str">
            <v>3CD61.1</v>
          </cell>
          <cell r="I18832" t="str">
            <v>S3_AVDD33</v>
          </cell>
        </row>
        <row r="18833">
          <cell r="H18833" t="str">
            <v>3CD61.2</v>
          </cell>
          <cell r="I18833" t="str">
            <v>DGND</v>
          </cell>
        </row>
        <row r="18834">
          <cell r="H18834" t="str">
            <v>3CD62.1</v>
          </cell>
          <cell r="I18834" t="str">
            <v>S3_AVDD33</v>
          </cell>
        </row>
        <row r="18835">
          <cell r="H18835" t="str">
            <v>3CD62.2</v>
          </cell>
          <cell r="I18835" t="str">
            <v>DGND</v>
          </cell>
        </row>
        <row r="18836">
          <cell r="H18836" t="str">
            <v>3CD63.1</v>
          </cell>
          <cell r="I18836" t="str">
            <v>S3_AVDD33</v>
          </cell>
        </row>
        <row r="18837">
          <cell r="H18837" t="str">
            <v>3CD63.2</v>
          </cell>
          <cell r="I18837" t="str">
            <v>DGND</v>
          </cell>
        </row>
        <row r="18838">
          <cell r="H18838" t="str">
            <v>3CD64.1</v>
          </cell>
          <cell r="I18838" t="str">
            <v>S3_AVDD33</v>
          </cell>
        </row>
        <row r="18839">
          <cell r="H18839" t="str">
            <v>3CD64.2</v>
          </cell>
          <cell r="I18839" t="str">
            <v>DGND</v>
          </cell>
        </row>
        <row r="18840">
          <cell r="H18840" t="str">
            <v>3CD65.1</v>
          </cell>
          <cell r="I18840" t="str">
            <v>S3_AVDD33</v>
          </cell>
        </row>
        <row r="18841">
          <cell r="H18841" t="str">
            <v>3CD65.2</v>
          </cell>
          <cell r="I18841" t="str">
            <v>DGND</v>
          </cell>
        </row>
        <row r="18842">
          <cell r="H18842" t="str">
            <v>3CD66.1</v>
          </cell>
          <cell r="I18842" t="str">
            <v>S3_AVDD33</v>
          </cell>
        </row>
        <row r="18843">
          <cell r="H18843" t="str">
            <v>3CD66.2</v>
          </cell>
          <cell r="I18843" t="str">
            <v>DGND</v>
          </cell>
        </row>
        <row r="18844">
          <cell r="H18844" t="str">
            <v>3CD67.1</v>
          </cell>
          <cell r="I18844" t="str">
            <v>S3_AVDD33</v>
          </cell>
        </row>
        <row r="18845">
          <cell r="H18845" t="str">
            <v>3CD67.2</v>
          </cell>
          <cell r="I18845" t="str">
            <v>DGND</v>
          </cell>
        </row>
        <row r="18846">
          <cell r="H18846" t="str">
            <v>3CD68.1</v>
          </cell>
          <cell r="I18846" t="str">
            <v>S3_AVDD33</v>
          </cell>
        </row>
        <row r="18847">
          <cell r="H18847" t="str">
            <v>3CD68.2</v>
          </cell>
          <cell r="I18847" t="str">
            <v>DGND</v>
          </cell>
        </row>
        <row r="18848">
          <cell r="H18848" t="str">
            <v>3CD69.1</v>
          </cell>
          <cell r="I18848" t="str">
            <v>S3_AVDD33</v>
          </cell>
        </row>
        <row r="18849">
          <cell r="H18849" t="str">
            <v>3CD69.2</v>
          </cell>
          <cell r="I18849" t="str">
            <v>DGND</v>
          </cell>
        </row>
        <row r="18850">
          <cell r="H18850" t="str">
            <v>3CD70.1</v>
          </cell>
          <cell r="I18850" t="str">
            <v>S3_AVDD33</v>
          </cell>
        </row>
        <row r="18851">
          <cell r="H18851" t="str">
            <v>3CD70.2</v>
          </cell>
          <cell r="I18851" t="str">
            <v>DGND</v>
          </cell>
        </row>
        <row r="18852">
          <cell r="H18852" t="str">
            <v>3CD71.1</v>
          </cell>
          <cell r="I18852" t="str">
            <v>S3_AVDD33</v>
          </cell>
        </row>
        <row r="18853">
          <cell r="H18853" t="str">
            <v>3CD71.2</v>
          </cell>
          <cell r="I18853" t="str">
            <v>DGND</v>
          </cell>
        </row>
        <row r="18854">
          <cell r="H18854" t="str">
            <v>3CD72.1</v>
          </cell>
          <cell r="I18854" t="str">
            <v>S3_AVDD33</v>
          </cell>
        </row>
        <row r="18855">
          <cell r="H18855" t="str">
            <v>3CD72.2</v>
          </cell>
          <cell r="I18855" t="str">
            <v>DGND</v>
          </cell>
        </row>
        <row r="18856">
          <cell r="H18856" t="str">
            <v>3CD73.1</v>
          </cell>
          <cell r="I18856" t="str">
            <v>S3_AVDD33</v>
          </cell>
        </row>
        <row r="18857">
          <cell r="H18857" t="str">
            <v>3CD73.2</v>
          </cell>
          <cell r="I18857" t="str">
            <v>DGND</v>
          </cell>
        </row>
        <row r="18858">
          <cell r="H18858" t="str">
            <v>3CD74.1</v>
          </cell>
          <cell r="I18858" t="str">
            <v>S3_APWR_06+1F</v>
          </cell>
        </row>
        <row r="18859">
          <cell r="H18859" t="str">
            <v>3CD74.2</v>
          </cell>
          <cell r="I18859" t="str">
            <v>DGND</v>
          </cell>
        </row>
        <row r="18860">
          <cell r="H18860" t="str">
            <v>3CD75.1</v>
          </cell>
          <cell r="I18860" t="str">
            <v>S3_APWR_06+1F</v>
          </cell>
        </row>
        <row r="18861">
          <cell r="H18861" t="str">
            <v>3CD75.2</v>
          </cell>
          <cell r="I18861" t="str">
            <v>DGND</v>
          </cell>
        </row>
        <row r="18862">
          <cell r="H18862" t="str">
            <v>3CD76.1</v>
          </cell>
          <cell r="I18862" t="str">
            <v>S3_APWR_06+1F</v>
          </cell>
        </row>
        <row r="18863">
          <cell r="H18863" t="str">
            <v>3CD76.2</v>
          </cell>
          <cell r="I18863" t="str">
            <v>DGND</v>
          </cell>
        </row>
        <row r="18864">
          <cell r="H18864" t="str">
            <v>3CD77.1</v>
          </cell>
          <cell r="I18864" t="str">
            <v>S3_APWR_06+1F</v>
          </cell>
        </row>
        <row r="18865">
          <cell r="H18865" t="str">
            <v>3CD77.2</v>
          </cell>
          <cell r="I18865" t="str">
            <v>DGND</v>
          </cell>
        </row>
        <row r="18866">
          <cell r="H18866" t="str">
            <v>3CD78.1</v>
          </cell>
          <cell r="I18866" t="str">
            <v>S3_APWR_06+1F</v>
          </cell>
        </row>
        <row r="18867">
          <cell r="H18867" t="str">
            <v>3CD78.2</v>
          </cell>
          <cell r="I18867" t="str">
            <v>DGND</v>
          </cell>
        </row>
        <row r="18868">
          <cell r="H18868" t="str">
            <v>3CD79.1</v>
          </cell>
          <cell r="I18868" t="str">
            <v>S3_APWR_06+1F</v>
          </cell>
        </row>
        <row r="18869">
          <cell r="H18869" t="str">
            <v>3CD79.2</v>
          </cell>
          <cell r="I18869" t="str">
            <v>DGND</v>
          </cell>
        </row>
        <row r="18870">
          <cell r="H18870" t="str">
            <v>3CD83.1</v>
          </cell>
          <cell r="I18870" t="str">
            <v>S3_DVDD33</v>
          </cell>
        </row>
        <row r="18871">
          <cell r="H18871" t="str">
            <v>3CD83.2</v>
          </cell>
          <cell r="I18871" t="str">
            <v>DGND</v>
          </cell>
        </row>
        <row r="18872">
          <cell r="H18872" t="str">
            <v>3CD84.1</v>
          </cell>
          <cell r="I18872" t="str">
            <v>S3_DVDD33</v>
          </cell>
        </row>
        <row r="18873">
          <cell r="H18873" t="str">
            <v>3CD84.2</v>
          </cell>
          <cell r="I18873" t="str">
            <v>DGND</v>
          </cell>
        </row>
        <row r="18874">
          <cell r="H18874" t="str">
            <v>3CD85.1</v>
          </cell>
          <cell r="I18874" t="str">
            <v>S3_DVDD33</v>
          </cell>
        </row>
        <row r="18875">
          <cell r="H18875" t="str">
            <v>3CD85.2</v>
          </cell>
          <cell r="I18875" t="str">
            <v>DGND</v>
          </cell>
        </row>
        <row r="18876">
          <cell r="H18876" t="str">
            <v>3CD89.1</v>
          </cell>
          <cell r="I18876" t="str">
            <v>S3_DVDD33</v>
          </cell>
        </row>
        <row r="18877">
          <cell r="H18877" t="str">
            <v>3CD89.2</v>
          </cell>
          <cell r="I18877" t="str">
            <v>DGND</v>
          </cell>
        </row>
        <row r="18878">
          <cell r="H18878" t="str">
            <v>3CD91.1</v>
          </cell>
          <cell r="I18878" t="str">
            <v>S3_DVDD33</v>
          </cell>
        </row>
        <row r="18879">
          <cell r="H18879" t="str">
            <v>3CD91.2</v>
          </cell>
          <cell r="I18879" t="str">
            <v>DGND</v>
          </cell>
        </row>
        <row r="18880">
          <cell r="H18880" t="str">
            <v>3CD92.1</v>
          </cell>
          <cell r="I18880" t="str">
            <v>S3_DVDD33</v>
          </cell>
        </row>
        <row r="18881">
          <cell r="H18881" t="str">
            <v>3CD92.2</v>
          </cell>
          <cell r="I18881" t="str">
            <v>DGND</v>
          </cell>
        </row>
        <row r="18882">
          <cell r="H18882" t="str">
            <v>3CD93.1</v>
          </cell>
          <cell r="I18882" t="str">
            <v>S3_DPS_DVDD33</v>
          </cell>
        </row>
        <row r="18883">
          <cell r="H18883" t="str">
            <v>3CD93.2</v>
          </cell>
          <cell r="I18883" t="str">
            <v>DGND</v>
          </cell>
        </row>
        <row r="18884">
          <cell r="H18884" t="str">
            <v>3CD94.1</v>
          </cell>
          <cell r="I18884" t="str">
            <v>S3_DPS_DVDD33</v>
          </cell>
        </row>
        <row r="18885">
          <cell r="H18885" t="str">
            <v>3CD94.2</v>
          </cell>
          <cell r="I18885" t="str">
            <v>DGND</v>
          </cell>
        </row>
        <row r="18886">
          <cell r="H18886" t="str">
            <v>3CD95.1</v>
          </cell>
          <cell r="I18886" t="str">
            <v>S3_DPS_DVDD33</v>
          </cell>
        </row>
        <row r="18887">
          <cell r="H18887" t="str">
            <v>3CD95.2</v>
          </cell>
          <cell r="I18887" t="str">
            <v>DGND</v>
          </cell>
        </row>
        <row r="18888">
          <cell r="H18888" t="str">
            <v>3CD97.1</v>
          </cell>
          <cell r="I18888" t="str">
            <v>S3_DPS_DVDD33</v>
          </cell>
        </row>
        <row r="18889">
          <cell r="H18889" t="str">
            <v>3CD97.2</v>
          </cell>
          <cell r="I18889" t="str">
            <v>DGND</v>
          </cell>
        </row>
        <row r="18890">
          <cell r="H18890" t="str">
            <v>3CD111.1</v>
          </cell>
          <cell r="I18890" t="str">
            <v>S3_APWR_06+1F</v>
          </cell>
        </row>
        <row r="18891">
          <cell r="H18891" t="str">
            <v>3CD111.2</v>
          </cell>
          <cell r="I18891" t="str">
            <v>DGND</v>
          </cell>
        </row>
        <row r="18892">
          <cell r="H18892" t="str">
            <v>3CD112.1</v>
          </cell>
          <cell r="I18892" t="str">
            <v>S3_DPS_DVDD33</v>
          </cell>
        </row>
        <row r="18893">
          <cell r="H18893" t="str">
            <v>3CD112.2</v>
          </cell>
          <cell r="I18893" t="str">
            <v>DGND</v>
          </cell>
        </row>
        <row r="18894">
          <cell r="H18894" t="str">
            <v>3CD113.1</v>
          </cell>
          <cell r="I18894" t="str">
            <v>S3_APWR_06+1F</v>
          </cell>
        </row>
        <row r="18895">
          <cell r="H18895" t="str">
            <v>3CD113.2</v>
          </cell>
          <cell r="I18895" t="str">
            <v>DGND</v>
          </cell>
        </row>
        <row r="18896">
          <cell r="H18896" t="str">
            <v>3CD114.1</v>
          </cell>
          <cell r="I18896" t="str">
            <v>S3_AVDD33_MOSFET</v>
          </cell>
        </row>
        <row r="18897">
          <cell r="H18897" t="str">
            <v>3CD114.2</v>
          </cell>
          <cell r="I18897" t="str">
            <v>MGND</v>
          </cell>
        </row>
        <row r="18898">
          <cell r="H18898" t="str">
            <v>3CD115.1</v>
          </cell>
          <cell r="I18898" t="str">
            <v>S3_APWR_06+1F</v>
          </cell>
        </row>
        <row r="18899">
          <cell r="H18899" t="str">
            <v>3CD115.2</v>
          </cell>
          <cell r="I18899" t="str">
            <v>DGND</v>
          </cell>
        </row>
        <row r="18900">
          <cell r="H18900" t="str">
            <v>3CD116.1</v>
          </cell>
          <cell r="I18900" t="str">
            <v>S3_APWR_06+1F</v>
          </cell>
        </row>
        <row r="18901">
          <cell r="H18901" t="str">
            <v>3CD116.2</v>
          </cell>
          <cell r="I18901" t="str">
            <v>DGND</v>
          </cell>
        </row>
        <row r="18902">
          <cell r="H18902" t="str">
            <v>3CD117.1</v>
          </cell>
          <cell r="I18902" t="str">
            <v>S3_APWR_06+1F</v>
          </cell>
        </row>
        <row r="18903">
          <cell r="H18903" t="str">
            <v>3CD117.2</v>
          </cell>
          <cell r="I18903" t="str">
            <v>DGND</v>
          </cell>
        </row>
        <row r="18904">
          <cell r="H18904" t="str">
            <v>3CD118.1</v>
          </cell>
          <cell r="I18904" t="str">
            <v>S3_APWR_06+1F</v>
          </cell>
        </row>
        <row r="18905">
          <cell r="H18905" t="str">
            <v>3CD118.2</v>
          </cell>
          <cell r="I18905" t="str">
            <v>DGND</v>
          </cell>
        </row>
        <row r="18906">
          <cell r="H18906" t="str">
            <v>3CD119.1</v>
          </cell>
          <cell r="I18906" t="str">
            <v>S3_APWR_06+1F</v>
          </cell>
        </row>
        <row r="18907">
          <cell r="H18907" t="str">
            <v>3CD119.2</v>
          </cell>
          <cell r="I18907" t="str">
            <v>DGND</v>
          </cell>
        </row>
        <row r="18908">
          <cell r="H18908" t="str">
            <v>3CD120.1</v>
          </cell>
          <cell r="I18908" t="str">
            <v>S3_APWR_06+1F</v>
          </cell>
        </row>
        <row r="18909">
          <cell r="H18909" t="str">
            <v>3CD120.2</v>
          </cell>
          <cell r="I18909" t="str">
            <v>DGND</v>
          </cell>
        </row>
        <row r="18910">
          <cell r="H18910" t="str">
            <v>3CD155.1</v>
          </cell>
          <cell r="I18910" t="str">
            <v>S3_DPS_LDOIN</v>
          </cell>
        </row>
        <row r="18911">
          <cell r="H18911" t="str">
            <v>3CD155.2</v>
          </cell>
          <cell r="I18911" t="str">
            <v>DGND</v>
          </cell>
        </row>
        <row r="18912">
          <cell r="H18912" t="str">
            <v>3CD156.1</v>
          </cell>
          <cell r="I18912" t="str">
            <v>S3_DPS_LDOIN</v>
          </cell>
        </row>
        <row r="18913">
          <cell r="H18913" t="str">
            <v>3CD156.2</v>
          </cell>
          <cell r="I18913" t="str">
            <v>DGND</v>
          </cell>
        </row>
        <row r="18914">
          <cell r="H18914" t="str">
            <v>3CD157.1</v>
          </cell>
          <cell r="I18914" t="str">
            <v>S3_DPS_LDOIN</v>
          </cell>
        </row>
        <row r="18915">
          <cell r="H18915" t="str">
            <v>3CD157.2</v>
          </cell>
          <cell r="I18915" t="str">
            <v>DGND</v>
          </cell>
        </row>
        <row r="18916">
          <cell r="H18916" t="str">
            <v>3CD158.1</v>
          </cell>
          <cell r="I18916" t="str">
            <v>S3_DPS_LDOIN</v>
          </cell>
        </row>
        <row r="18917">
          <cell r="H18917" t="str">
            <v>3CD158.2</v>
          </cell>
          <cell r="I18917" t="str">
            <v>DGND</v>
          </cell>
        </row>
        <row r="18918">
          <cell r="H18918" t="str">
            <v>3CD159.1</v>
          </cell>
          <cell r="I18918" t="str">
            <v>S3_DPS_LDOIN</v>
          </cell>
        </row>
        <row r="18919">
          <cell r="H18919" t="str">
            <v>3CD159.2</v>
          </cell>
          <cell r="I18919" t="str">
            <v>DGND</v>
          </cell>
        </row>
        <row r="18920">
          <cell r="H18920" t="str">
            <v>3CD160.1</v>
          </cell>
          <cell r="I18920" t="str">
            <v>S3_DPS_LDOIN</v>
          </cell>
        </row>
        <row r="18921">
          <cell r="H18921" t="str">
            <v>3CD160.2</v>
          </cell>
          <cell r="I18921" t="str">
            <v>DGND</v>
          </cell>
        </row>
        <row r="18922">
          <cell r="H18922" t="str">
            <v>3CD161.1</v>
          </cell>
          <cell r="I18922" t="str">
            <v>S3_LDOIN</v>
          </cell>
        </row>
        <row r="18923">
          <cell r="H18923" t="str">
            <v>3CD161.2</v>
          </cell>
          <cell r="I18923" t="str">
            <v>DGND</v>
          </cell>
        </row>
        <row r="18924">
          <cell r="H18924" t="str">
            <v>3CD162.1</v>
          </cell>
          <cell r="I18924" t="str">
            <v>S3_LDOIN</v>
          </cell>
        </row>
        <row r="18925">
          <cell r="H18925" t="str">
            <v>3CD162.2</v>
          </cell>
          <cell r="I18925" t="str">
            <v>DGND</v>
          </cell>
        </row>
        <row r="18926">
          <cell r="H18926" t="str">
            <v>3CD163.1</v>
          </cell>
          <cell r="I18926" t="str">
            <v>S3_LDOIN</v>
          </cell>
        </row>
        <row r="18927">
          <cell r="H18927" t="str">
            <v>3CD163.2</v>
          </cell>
          <cell r="I18927" t="str">
            <v>DGND</v>
          </cell>
        </row>
        <row r="18928">
          <cell r="H18928" t="str">
            <v>3CD164.1</v>
          </cell>
          <cell r="I18928" t="str">
            <v>S3_LDOIN</v>
          </cell>
        </row>
        <row r="18929">
          <cell r="H18929" t="str">
            <v>3CD164.2</v>
          </cell>
          <cell r="I18929" t="str">
            <v>DGND</v>
          </cell>
        </row>
        <row r="18930">
          <cell r="H18930" t="str">
            <v>3CD165.1</v>
          </cell>
          <cell r="I18930" t="str">
            <v>S3_LDOIN</v>
          </cell>
        </row>
        <row r="18931">
          <cell r="H18931" t="str">
            <v>3CD165.2</v>
          </cell>
          <cell r="I18931" t="str">
            <v>DGND</v>
          </cell>
        </row>
        <row r="18932">
          <cell r="H18932" t="str">
            <v>3CD166.1</v>
          </cell>
          <cell r="I18932" t="str">
            <v>S3_LDOIN</v>
          </cell>
        </row>
        <row r="18933">
          <cell r="H18933" t="str">
            <v>3CD166.2</v>
          </cell>
          <cell r="I18933" t="str">
            <v>DGND</v>
          </cell>
        </row>
        <row r="18934">
          <cell r="H18934" t="str">
            <v>3CD167.1</v>
          </cell>
          <cell r="I18934" t="str">
            <v>S3_DPS_LDOIN</v>
          </cell>
        </row>
        <row r="18935">
          <cell r="H18935" t="str">
            <v>3CD167.2</v>
          </cell>
          <cell r="I18935" t="str">
            <v>DGND</v>
          </cell>
        </row>
        <row r="18936">
          <cell r="H18936" t="str">
            <v>3RD32.1</v>
          </cell>
          <cell r="I18936" t="str">
            <v>S3_AVDD33</v>
          </cell>
        </row>
        <row r="18937">
          <cell r="H18937" t="str">
            <v>3RD32.2</v>
          </cell>
          <cell r="I18937" t="str">
            <v>S3_APWR_06+1F</v>
          </cell>
        </row>
        <row r="18938">
          <cell r="H18938" t="str">
            <v>3RD42.1</v>
          </cell>
          <cell r="I18938" t="str">
            <v>S3_DVDD33</v>
          </cell>
        </row>
        <row r="18939">
          <cell r="H18939" t="str">
            <v>3RD42.2</v>
          </cell>
          <cell r="I18939" t="str">
            <v>S3_DPS_DVDD33</v>
          </cell>
        </row>
        <row r="18940">
          <cell r="H18940" t="str">
            <v>3RD43.1</v>
          </cell>
          <cell r="I18940" t="str">
            <v>S3_DPS_DVDD33</v>
          </cell>
        </row>
        <row r="18941">
          <cell r="H18941" t="str">
            <v>3RD43.2</v>
          </cell>
          <cell r="I18941" t="str">
            <v>S3_DPS_LDOIN</v>
          </cell>
        </row>
        <row r="18942">
          <cell r="H18942" t="str">
            <v>3RD72.1</v>
          </cell>
          <cell r="I18942" t="str">
            <v>S3_LDOIN</v>
          </cell>
        </row>
        <row r="18943">
          <cell r="H18943" t="str">
            <v>3RD72.2</v>
          </cell>
          <cell r="I18943" t="str">
            <v>S3_DPS_LDOIN</v>
          </cell>
        </row>
        <row r="18944">
          <cell r="H18944" t="str">
            <v>3RS5.1</v>
          </cell>
          <cell r="I18944" t="str">
            <v>S3_APWR_06S</v>
          </cell>
        </row>
        <row r="18945">
          <cell r="H18945" t="str">
            <v>3RS5.2</v>
          </cell>
          <cell r="I18945" t="str">
            <v>S3_APWR_06+1S</v>
          </cell>
        </row>
        <row r="18946">
          <cell r="H18946" t="str">
            <v>3ST3.1</v>
          </cell>
          <cell r="I18946" t="str">
            <v>S3_APWR_04F</v>
          </cell>
        </row>
        <row r="18947">
          <cell r="H18947" t="str">
            <v>3ST3.2</v>
          </cell>
          <cell r="I18947" t="str">
            <v>S3_APWR_04S</v>
          </cell>
        </row>
        <row r="18948">
          <cell r="H18948" t="str">
            <v>3ST5.1</v>
          </cell>
          <cell r="I18948" t="str">
            <v>S3_AVDD33_MOSFET</v>
          </cell>
        </row>
        <row r="18949">
          <cell r="H18949" t="str">
            <v>3ST5.2</v>
          </cell>
          <cell r="I18949" t="str">
            <v>S3_APWR_06S</v>
          </cell>
        </row>
        <row r="18950">
          <cell r="H18950" t="str">
            <v>3STG3.1</v>
          </cell>
          <cell r="I18950" t="str">
            <v>DGND</v>
          </cell>
        </row>
        <row r="18951">
          <cell r="H18951" t="str">
            <v>3STG3.2</v>
          </cell>
          <cell r="I18951" t="str">
            <v>S3_APWR_04GS</v>
          </cell>
        </row>
        <row r="18952">
          <cell r="H18952" t="str">
            <v>3STG5.1</v>
          </cell>
          <cell r="I18952" t="str">
            <v>MGND</v>
          </cell>
        </row>
        <row r="18953">
          <cell r="H18953" t="str">
            <v>3STG5.2</v>
          </cell>
          <cell r="I18953" t="str">
            <v>S3_APWR_06+1GS</v>
          </cell>
        </row>
        <row r="18954">
          <cell r="H18954" t="str">
            <v>S3_A_DVDD33.1</v>
          </cell>
          <cell r="I18954" t="str">
            <v>DGND</v>
          </cell>
        </row>
        <row r="18955">
          <cell r="H18955" t="str">
            <v>S3_A_DVDD33.2</v>
          </cell>
          <cell r="I18955" t="str">
            <v>S3_APWR_04F</v>
          </cell>
        </row>
        <row r="18956">
          <cell r="H18956" t="str">
            <v>S3_A_DVDD33.3</v>
          </cell>
          <cell r="I18956" t="str">
            <v>S3_DPS_LDOIN</v>
          </cell>
        </row>
        <row r="18957">
          <cell r="H18957" t="str">
            <v>S3_A_DVDD33.4</v>
          </cell>
          <cell r="I18957" t="str">
            <v>S3_APWR_06+1F</v>
          </cell>
        </row>
        <row r="18958">
          <cell r="H18958" t="str">
            <v>S3_AVDD33.1</v>
          </cell>
          <cell r="I18958" t="str">
            <v>S3_AVDD33</v>
          </cell>
        </row>
        <row r="18959">
          <cell r="H18959" t="str">
            <v>S3_AVDD33_MOSFET.1</v>
          </cell>
          <cell r="I18959" t="str">
            <v>S3_AVDD33_MOSFET</v>
          </cell>
        </row>
        <row r="18960">
          <cell r="H18960" t="str">
            <v>S3_DVDD33.1</v>
          </cell>
          <cell r="I18960" t="str">
            <v>S3_DVDD33</v>
          </cell>
        </row>
        <row r="18961">
          <cell r="H18961" t="str">
            <v>S3_LDOIN.1</v>
          </cell>
          <cell r="I18961" t="str">
            <v>S3_LDOIN</v>
          </cell>
        </row>
        <row r="18962">
          <cell r="H18962" t="str">
            <v>SITE3.D4</v>
          </cell>
          <cell r="I18962" t="str">
            <v>S3_AVDD33</v>
          </cell>
        </row>
        <row r="18963">
          <cell r="H18963" t="str">
            <v>SITE3.D5</v>
          </cell>
          <cell r="I18963" t="str">
            <v>S3_AVDD33</v>
          </cell>
        </row>
        <row r="18964">
          <cell r="H18964" t="str">
            <v>SITE3.B14</v>
          </cell>
          <cell r="I18964" t="str">
            <v>S3_AVDD33</v>
          </cell>
        </row>
        <row r="18965">
          <cell r="H18965" t="str">
            <v>SITE3.E11</v>
          </cell>
          <cell r="I18965" t="str">
            <v>S3_AVDD33</v>
          </cell>
        </row>
        <row r="18966">
          <cell r="H18966" t="str">
            <v>SITE3.T9</v>
          </cell>
          <cell r="I18966" t="str">
            <v>S3_AVDD33</v>
          </cell>
        </row>
        <row r="18967">
          <cell r="H18967" t="str">
            <v>SITE3.T10</v>
          </cell>
          <cell r="I18967" t="str">
            <v>S3_AVDD33</v>
          </cell>
        </row>
        <row r="18968">
          <cell r="H18968" t="str">
            <v>SITE3.D6</v>
          </cell>
          <cell r="I18968" t="str">
            <v>S3_AVDD33</v>
          </cell>
        </row>
        <row r="18969">
          <cell r="H18969" t="str">
            <v>SITE3.E6</v>
          </cell>
          <cell r="I18969" t="str">
            <v>S3_AVDD33</v>
          </cell>
        </row>
        <row r="18970">
          <cell r="H18970" t="str">
            <v>SITE3.D7</v>
          </cell>
          <cell r="I18970" t="str">
            <v>S3_AVDD33</v>
          </cell>
        </row>
        <row r="18971">
          <cell r="H18971" t="str">
            <v>SITE3.E7</v>
          </cell>
          <cell r="I18971" t="str">
            <v>S3_AVDD33</v>
          </cell>
        </row>
        <row r="18972">
          <cell r="H18972" t="str">
            <v>SITE3.B17</v>
          </cell>
          <cell r="I18972" t="str">
            <v>S3_AVDD33</v>
          </cell>
        </row>
        <row r="18973">
          <cell r="H18973" t="str">
            <v>SITE3.B18</v>
          </cell>
          <cell r="I18973" t="str">
            <v>S3_AVDD33</v>
          </cell>
        </row>
        <row r="18974">
          <cell r="H18974" t="str">
            <v>SITE3.F15</v>
          </cell>
          <cell r="I18974" t="str">
            <v>S3_AVDD33</v>
          </cell>
        </row>
        <row r="18975">
          <cell r="H18975" t="str">
            <v>SITE3.G15</v>
          </cell>
          <cell r="I18975" t="str">
            <v>S3_AVDD33</v>
          </cell>
        </row>
        <row r="18976">
          <cell r="H18976" t="str">
            <v>SITE3.F16</v>
          </cell>
          <cell r="I18976" t="str">
            <v>S3_AVDD33</v>
          </cell>
        </row>
        <row r="18977">
          <cell r="H18977" t="str">
            <v>SITE3.G16</v>
          </cell>
          <cell r="I18977" t="str">
            <v>S3_AVDD33</v>
          </cell>
        </row>
        <row r="18978">
          <cell r="H18978" t="str">
            <v>SITE3.G5</v>
          </cell>
          <cell r="I18978" t="str">
            <v>S3_AVDD33</v>
          </cell>
        </row>
        <row r="18979">
          <cell r="H18979" t="str">
            <v>SITE3.T15</v>
          </cell>
          <cell r="I18979" t="str">
            <v>S3_AVDD33</v>
          </cell>
        </row>
        <row r="18980">
          <cell r="H18980" t="str">
            <v>SITE3.T16</v>
          </cell>
          <cell r="I18980" t="str">
            <v>S3_AVDD33</v>
          </cell>
        </row>
        <row r="18981">
          <cell r="H18981" t="str">
            <v>SITE3.V16</v>
          </cell>
          <cell r="I18981" t="str">
            <v>S3_AVDD33</v>
          </cell>
        </row>
        <row r="18982">
          <cell r="H18982" t="str">
            <v>SITE3.B12</v>
          </cell>
          <cell r="I18982" t="str">
            <v>S3_AVDD33</v>
          </cell>
        </row>
        <row r="18983">
          <cell r="H18983" t="str">
            <v>SITE3.B13</v>
          </cell>
          <cell r="I18983" t="str">
            <v>S3_AVDD33</v>
          </cell>
        </row>
        <row r="18984">
          <cell r="H18984" t="str">
            <v>SITE3.J5</v>
          </cell>
          <cell r="I18984" t="str">
            <v>S3_AVDD33_MOSFET</v>
          </cell>
        </row>
        <row r="18985">
          <cell r="H18985" t="str">
            <v>SITE3.M13</v>
          </cell>
          <cell r="I18985" t="str">
            <v>S3_DVDD33</v>
          </cell>
        </row>
        <row r="18986">
          <cell r="H18986" t="str">
            <v>SITE3.N13</v>
          </cell>
          <cell r="I18986" t="str">
            <v>S3_DVDD33</v>
          </cell>
        </row>
        <row r="18987">
          <cell r="H18987" t="str">
            <v>SITE3.K5</v>
          </cell>
          <cell r="I18987" t="str">
            <v>MGND</v>
          </cell>
        </row>
        <row r="18988">
          <cell r="H18988" t="str">
            <v>SITE3.J7</v>
          </cell>
          <cell r="I18988" t="str">
            <v>S3_LDOIN</v>
          </cell>
        </row>
        <row r="18989">
          <cell r="H18989" t="str">
            <v>SITE3.K7</v>
          </cell>
          <cell r="I18989" t="str">
            <v>S3_LDOIN</v>
          </cell>
        </row>
        <row r="18990">
          <cell r="H18990" t="str">
            <v>SITE3.H13</v>
          </cell>
          <cell r="I18990" t="str">
            <v>S3_LDOIN</v>
          </cell>
        </row>
        <row r="18991">
          <cell r="H18991" t="str">
            <v>SITE3.J13</v>
          </cell>
          <cell r="I18991" t="str">
            <v>S3_LDOIN</v>
          </cell>
        </row>
        <row r="18992">
          <cell r="H18992" t="str">
            <v>SITE3.H12</v>
          </cell>
          <cell r="I18992" t="str">
            <v>S3_LDOIN</v>
          </cell>
        </row>
        <row r="18993">
          <cell r="H18993" t="str">
            <v>SITE3.J12</v>
          </cell>
          <cell r="I18993" t="str">
            <v>S3_LDOIN</v>
          </cell>
        </row>
        <row r="18994">
          <cell r="H18994" t="str">
            <v>3CD121.1</v>
          </cell>
          <cell r="I18994" t="str">
            <v>S3_APWR_08F</v>
          </cell>
        </row>
        <row r="18995">
          <cell r="H18995" t="str">
            <v>3CD121.2</v>
          </cell>
          <cell r="I18995" t="str">
            <v>DGND</v>
          </cell>
        </row>
        <row r="18996">
          <cell r="H18996" t="str">
            <v>3CD122.1</v>
          </cell>
          <cell r="I18996" t="str">
            <v>S3_APWR_08F</v>
          </cell>
        </row>
        <row r="18997">
          <cell r="H18997" t="str">
            <v>3CD122.2</v>
          </cell>
          <cell r="I18997" t="str">
            <v>DGND</v>
          </cell>
        </row>
        <row r="18998">
          <cell r="H18998" t="str">
            <v>3CD123.1</v>
          </cell>
          <cell r="I18998" t="str">
            <v>S3_APWR_08F</v>
          </cell>
        </row>
        <row r="18999">
          <cell r="H18999" t="str">
            <v>3CD123.2</v>
          </cell>
          <cell r="I18999" t="str">
            <v>DGND</v>
          </cell>
        </row>
        <row r="19000">
          <cell r="H19000" t="str">
            <v>3CD124.1</v>
          </cell>
          <cell r="I19000" t="str">
            <v>S3_APWR_08F</v>
          </cell>
        </row>
        <row r="19001">
          <cell r="H19001" t="str">
            <v>3CD124.2</v>
          </cell>
          <cell r="I19001" t="str">
            <v>DGND</v>
          </cell>
        </row>
        <row r="19002">
          <cell r="H19002" t="str">
            <v>3CD125.1</v>
          </cell>
          <cell r="I19002" t="str">
            <v>S3_APWR_08F</v>
          </cell>
        </row>
        <row r="19003">
          <cell r="H19003" t="str">
            <v>3CD125.2</v>
          </cell>
          <cell r="I19003" t="str">
            <v>DGND</v>
          </cell>
        </row>
        <row r="19004">
          <cell r="H19004" t="str">
            <v>3CD126.1</v>
          </cell>
          <cell r="I19004" t="str">
            <v>S3_APWR_08F</v>
          </cell>
        </row>
        <row r="19005">
          <cell r="H19005" t="str">
            <v>3CD126.2</v>
          </cell>
          <cell r="I19005" t="str">
            <v>DGND</v>
          </cell>
        </row>
        <row r="19006">
          <cell r="H19006" t="str">
            <v>3CD127.1</v>
          </cell>
          <cell r="I19006" t="str">
            <v>S3_GPIO_VDDIO</v>
          </cell>
        </row>
        <row r="19007">
          <cell r="H19007" t="str">
            <v>3CD127.2</v>
          </cell>
          <cell r="I19007" t="str">
            <v>DGND</v>
          </cell>
        </row>
        <row r="19008">
          <cell r="H19008" t="str">
            <v>3CD128.1</v>
          </cell>
          <cell r="I19008" t="str">
            <v>S3_GPIO_VDDIO</v>
          </cell>
        </row>
        <row r="19009">
          <cell r="H19009" t="str">
            <v>3CD128.2</v>
          </cell>
          <cell r="I19009" t="str">
            <v>DGND</v>
          </cell>
        </row>
        <row r="19010">
          <cell r="H19010" t="str">
            <v>3CD129.1</v>
          </cell>
          <cell r="I19010" t="str">
            <v>S3_GPIO_VDDIO</v>
          </cell>
        </row>
        <row r="19011">
          <cell r="H19011" t="str">
            <v>3CD129.2</v>
          </cell>
          <cell r="I19011" t="str">
            <v>DGND</v>
          </cell>
        </row>
        <row r="19012">
          <cell r="H19012" t="str">
            <v>3CD130.1</v>
          </cell>
          <cell r="I19012" t="str">
            <v>S3_GPIO_VDDIO</v>
          </cell>
        </row>
        <row r="19013">
          <cell r="H19013" t="str">
            <v>3CD130.2</v>
          </cell>
          <cell r="I19013" t="str">
            <v>DGND</v>
          </cell>
        </row>
        <row r="19014">
          <cell r="H19014" t="str">
            <v>3CD131.1</v>
          </cell>
          <cell r="I19014" t="str">
            <v>S3_GPIO_VDDIO</v>
          </cell>
        </row>
        <row r="19015">
          <cell r="H19015" t="str">
            <v>3CD131.2</v>
          </cell>
          <cell r="I19015" t="str">
            <v>DGND</v>
          </cell>
        </row>
        <row r="19016">
          <cell r="H19016" t="str">
            <v>3CD132.1</v>
          </cell>
          <cell r="I19016" t="str">
            <v>S3_GPIO_VDDIO</v>
          </cell>
        </row>
        <row r="19017">
          <cell r="H19017" t="str">
            <v>3CD132.2</v>
          </cell>
          <cell r="I19017" t="str">
            <v>DGND</v>
          </cell>
        </row>
        <row r="19018">
          <cell r="H19018" t="str">
            <v>3CD133.1</v>
          </cell>
          <cell r="I19018" t="str">
            <v>S3_GPIO_VDDIO</v>
          </cell>
        </row>
        <row r="19019">
          <cell r="H19019" t="str">
            <v>3CD133.2</v>
          </cell>
          <cell r="I19019" t="str">
            <v>DGND</v>
          </cell>
        </row>
        <row r="19020">
          <cell r="H19020" t="str">
            <v>3CD134.1</v>
          </cell>
          <cell r="I19020" t="str">
            <v>S3_GPIO_VDDIO</v>
          </cell>
        </row>
        <row r="19021">
          <cell r="H19021" t="str">
            <v>3CD134.2</v>
          </cell>
          <cell r="I19021" t="str">
            <v>DGND</v>
          </cell>
        </row>
        <row r="19022">
          <cell r="H19022" t="str">
            <v>3CD135.1</v>
          </cell>
          <cell r="I19022" t="str">
            <v>S3_F_GPIO_VDDIO</v>
          </cell>
        </row>
        <row r="19023">
          <cell r="H19023" t="str">
            <v>3CD135.2</v>
          </cell>
          <cell r="I19023" t="str">
            <v>DGND</v>
          </cell>
        </row>
        <row r="19024">
          <cell r="H19024" t="str">
            <v>3CD136.1</v>
          </cell>
          <cell r="I19024" t="str">
            <v>S3_P0_VDDIO</v>
          </cell>
        </row>
        <row r="19025">
          <cell r="H19025" t="str">
            <v>3CD136.2</v>
          </cell>
          <cell r="I19025" t="str">
            <v>DGND</v>
          </cell>
        </row>
        <row r="19026">
          <cell r="H19026" t="str">
            <v>3CD137.1</v>
          </cell>
          <cell r="I19026" t="str">
            <v>S3_P0_VDDIO</v>
          </cell>
        </row>
        <row r="19027">
          <cell r="H19027" t="str">
            <v>3CD137.2</v>
          </cell>
          <cell r="I19027" t="str">
            <v>DGND</v>
          </cell>
        </row>
        <row r="19028">
          <cell r="H19028" t="str">
            <v>3CD138.1</v>
          </cell>
          <cell r="I19028" t="str">
            <v>S3_P0_VDDIO</v>
          </cell>
        </row>
        <row r="19029">
          <cell r="H19029" t="str">
            <v>3CD138.2</v>
          </cell>
          <cell r="I19029" t="str">
            <v>DGND</v>
          </cell>
        </row>
        <row r="19030">
          <cell r="H19030" t="str">
            <v>3CD139.1</v>
          </cell>
          <cell r="I19030" t="str">
            <v>S3_P0_VDDIO</v>
          </cell>
        </row>
        <row r="19031">
          <cell r="H19031" t="str">
            <v>3CD139.2</v>
          </cell>
          <cell r="I19031" t="str">
            <v>DGND</v>
          </cell>
        </row>
        <row r="19032">
          <cell r="H19032" t="str">
            <v>3CD144.1</v>
          </cell>
          <cell r="I19032" t="str">
            <v>S3_F_P0_1_5_VDDIO</v>
          </cell>
        </row>
        <row r="19033">
          <cell r="H19033" t="str">
            <v>3CD144.2</v>
          </cell>
          <cell r="I19033" t="str">
            <v>DGND</v>
          </cell>
        </row>
        <row r="19034">
          <cell r="H19034" t="str">
            <v>3CD145.1</v>
          </cell>
          <cell r="I19034" t="str">
            <v>S3_P1_VDDIO</v>
          </cell>
        </row>
        <row r="19035">
          <cell r="H19035" t="str">
            <v>3CD145.2</v>
          </cell>
          <cell r="I19035" t="str">
            <v>DGND</v>
          </cell>
        </row>
        <row r="19036">
          <cell r="H19036" t="str">
            <v>3CD146.1</v>
          </cell>
          <cell r="I19036" t="str">
            <v>S3_P1_VDDIO</v>
          </cell>
        </row>
        <row r="19037">
          <cell r="H19037" t="str">
            <v>3CD146.2</v>
          </cell>
          <cell r="I19037" t="str">
            <v>DGND</v>
          </cell>
        </row>
        <row r="19038">
          <cell r="H19038" t="str">
            <v>3CD147.1</v>
          </cell>
          <cell r="I19038" t="str">
            <v>S3_P1_VDDIO</v>
          </cell>
        </row>
        <row r="19039">
          <cell r="H19039" t="str">
            <v>3CD147.2</v>
          </cell>
          <cell r="I19039" t="str">
            <v>DGND</v>
          </cell>
        </row>
        <row r="19040">
          <cell r="H19040" t="str">
            <v>3CD148.1</v>
          </cell>
          <cell r="I19040" t="str">
            <v>S3_P1_VDDIO</v>
          </cell>
        </row>
        <row r="19041">
          <cell r="H19041" t="str">
            <v>3CD148.2</v>
          </cell>
          <cell r="I19041" t="str">
            <v>DGND</v>
          </cell>
        </row>
        <row r="19042">
          <cell r="H19042" t="str">
            <v>3CD149.1</v>
          </cell>
          <cell r="I19042" t="str">
            <v>S3_F_P0_1_5_VDDIO</v>
          </cell>
        </row>
        <row r="19043">
          <cell r="H19043" t="str">
            <v>3CD149.2</v>
          </cell>
          <cell r="I19043" t="str">
            <v>DGND</v>
          </cell>
        </row>
        <row r="19044">
          <cell r="H19044" t="str">
            <v>3CD150.1</v>
          </cell>
          <cell r="I19044" t="str">
            <v>S3_P5_VDDIO</v>
          </cell>
        </row>
        <row r="19045">
          <cell r="H19045" t="str">
            <v>3CD150.2</v>
          </cell>
          <cell r="I19045" t="str">
            <v>DGND</v>
          </cell>
        </row>
        <row r="19046">
          <cell r="H19046" t="str">
            <v>3CD151.1</v>
          </cell>
          <cell r="I19046" t="str">
            <v>S3_P5_VDDIO</v>
          </cell>
        </row>
        <row r="19047">
          <cell r="H19047" t="str">
            <v>3CD151.2</v>
          </cell>
          <cell r="I19047" t="str">
            <v>DGND</v>
          </cell>
        </row>
        <row r="19048">
          <cell r="H19048" t="str">
            <v>3CD152.1</v>
          </cell>
          <cell r="I19048" t="str">
            <v>S3_P5_VDDIO</v>
          </cell>
        </row>
        <row r="19049">
          <cell r="H19049" t="str">
            <v>3CD152.2</v>
          </cell>
          <cell r="I19049" t="str">
            <v>DGND</v>
          </cell>
        </row>
        <row r="19050">
          <cell r="H19050" t="str">
            <v>3CD154.1</v>
          </cell>
          <cell r="I19050" t="str">
            <v>S3_F_P0_1_5_VDDIO</v>
          </cell>
        </row>
        <row r="19051">
          <cell r="H19051" t="str">
            <v>3CD154.2</v>
          </cell>
          <cell r="I19051" t="str">
            <v>DGND</v>
          </cell>
        </row>
        <row r="19052">
          <cell r="H19052" t="str">
            <v>3K5.1</v>
          </cell>
          <cell r="I19052" t="str">
            <v>VP12</v>
          </cell>
        </row>
        <row r="19053">
          <cell r="H19053" t="str">
            <v>3K5.4</v>
          </cell>
          <cell r="I19053" t="str">
            <v>S3_F_GPIO_VDDIO</v>
          </cell>
        </row>
        <row r="19054">
          <cell r="H19054" t="str">
            <v>3K5.9</v>
          </cell>
          <cell r="I19054" t="str">
            <v>S3_F_P0_1_5_VDDIO</v>
          </cell>
        </row>
        <row r="19055">
          <cell r="H19055" t="str">
            <v>3K5.12</v>
          </cell>
          <cell r="I19055" t="str">
            <v>S3_K5</v>
          </cell>
        </row>
        <row r="19056">
          <cell r="H19056" t="str">
            <v>3K5.3</v>
          </cell>
          <cell r="I19056" t="str">
            <v>S3_APWR_08F</v>
          </cell>
        </row>
        <row r="19057">
          <cell r="H19057" t="str">
            <v>3K5.10</v>
          </cell>
          <cell r="I19057" t="str">
            <v>S3_APWR_08F</v>
          </cell>
        </row>
        <row r="19058">
          <cell r="H19058" t="str">
            <v>3K5.5</v>
          </cell>
          <cell r="I19058" t="str">
            <v>S3_APWR_08F</v>
          </cell>
        </row>
        <row r="19059">
          <cell r="H19059" t="str">
            <v>3K5.8</v>
          </cell>
          <cell r="I19059">
            <v>0</v>
          </cell>
        </row>
        <row r="19060">
          <cell r="H19060" t="str">
            <v>3Q5.1</v>
          </cell>
          <cell r="I19060" t="str">
            <v>S3_QB_K5</v>
          </cell>
        </row>
        <row r="19061">
          <cell r="H19061" t="str">
            <v>3Q5.3</v>
          </cell>
          <cell r="I19061" t="str">
            <v>S3_K5</v>
          </cell>
        </row>
        <row r="19062">
          <cell r="H19062" t="str">
            <v>3Q5.2</v>
          </cell>
          <cell r="I19062" t="str">
            <v>DGND</v>
          </cell>
        </row>
        <row r="19063">
          <cell r="H19063" t="str">
            <v>3RD8.1</v>
          </cell>
          <cell r="I19063" t="str">
            <v>S3_P0_VDDIO</v>
          </cell>
        </row>
        <row r="19064">
          <cell r="H19064" t="str">
            <v>3RD8.2</v>
          </cell>
          <cell r="I19064" t="str">
            <v>S3_F_P0_1_5_VDDIO</v>
          </cell>
        </row>
        <row r="19065">
          <cell r="H19065" t="str">
            <v>3RD9.1</v>
          </cell>
          <cell r="I19065" t="str">
            <v>S3_P1_VDDIO</v>
          </cell>
        </row>
        <row r="19066">
          <cell r="H19066" t="str">
            <v>3RD9.2</v>
          </cell>
          <cell r="I19066" t="str">
            <v>S3_F_P0_1_5_VDDIO</v>
          </cell>
        </row>
        <row r="19067">
          <cell r="H19067" t="str">
            <v>3RD10.1</v>
          </cell>
          <cell r="I19067" t="str">
            <v>S3_P5_VDDIO</v>
          </cell>
        </row>
        <row r="19068">
          <cell r="H19068" t="str">
            <v>3RD10.2</v>
          </cell>
          <cell r="I19068" t="str">
            <v>S3_F_P0_1_5_VDDIO</v>
          </cell>
        </row>
        <row r="19069">
          <cell r="H19069" t="str">
            <v>3RD62.1</v>
          </cell>
          <cell r="I19069" t="str">
            <v>S3_SPI_VDDIO</v>
          </cell>
        </row>
        <row r="19070">
          <cell r="H19070" t="str">
            <v>3RD62.2</v>
          </cell>
          <cell r="I19070" t="str">
            <v>S3_GPIO_VDDIO</v>
          </cell>
        </row>
        <row r="19071">
          <cell r="H19071" t="str">
            <v>3RD64.1</v>
          </cell>
          <cell r="I19071" t="str">
            <v>S3_GPIO_VDDIO</v>
          </cell>
        </row>
        <row r="19072">
          <cell r="H19072" t="str">
            <v>3RD64.2</v>
          </cell>
          <cell r="I19072" t="str">
            <v>S3_F_GPIO_VDDIO</v>
          </cell>
        </row>
        <row r="19073">
          <cell r="H19073" t="str">
            <v>3RQ5.1</v>
          </cell>
          <cell r="I19073" t="str">
            <v>S3_QB_K5</v>
          </cell>
        </row>
        <row r="19074">
          <cell r="H19074" t="str">
            <v>3RQ5.2</v>
          </cell>
          <cell r="I19074" t="str">
            <v>SC_HSD_K5</v>
          </cell>
        </row>
        <row r="19075">
          <cell r="H19075" t="str">
            <v>3ST6.1</v>
          </cell>
          <cell r="I19075" t="str">
            <v>S3_GPIO_VDDIO</v>
          </cell>
        </row>
        <row r="19076">
          <cell r="H19076" t="str">
            <v>3ST6.2</v>
          </cell>
          <cell r="I19076" t="str">
            <v>S3_APWR_08S</v>
          </cell>
        </row>
        <row r="19077">
          <cell r="H19077" t="str">
            <v>3STG6.1</v>
          </cell>
          <cell r="I19077" t="str">
            <v>DGND</v>
          </cell>
        </row>
        <row r="19078">
          <cell r="H19078" t="str">
            <v>3STG6.2</v>
          </cell>
          <cell r="I19078" t="str">
            <v>S3_APWR_08GS</v>
          </cell>
        </row>
        <row r="19079">
          <cell r="H19079" t="str">
            <v>S3_GPIO_VDDIO.1</v>
          </cell>
          <cell r="I19079" t="str">
            <v>S3_GPIO_VDDIO</v>
          </cell>
        </row>
        <row r="19080">
          <cell r="H19080" t="str">
            <v>SITE3.L7</v>
          </cell>
          <cell r="I19080" t="str">
            <v>S3_GPIO_VDDIO</v>
          </cell>
        </row>
        <row r="19081">
          <cell r="H19081" t="str">
            <v>SITE3.M9</v>
          </cell>
          <cell r="I19081" t="str">
            <v>S3_GPIO_VDDIO</v>
          </cell>
        </row>
        <row r="19082">
          <cell r="H19082" t="str">
            <v>SITE3.R6</v>
          </cell>
          <cell r="I19082" t="str">
            <v>S3_GPIO_VDDIO</v>
          </cell>
        </row>
        <row r="19083">
          <cell r="H19083" t="str">
            <v>SITE3.T6</v>
          </cell>
          <cell r="I19083" t="str">
            <v>S3_GPIO_VDDIO</v>
          </cell>
        </row>
        <row r="19084">
          <cell r="H19084" t="str">
            <v>SITE3.H7</v>
          </cell>
          <cell r="I19084" t="str">
            <v>S3_P0_LDOOUT</v>
          </cell>
        </row>
        <row r="19085">
          <cell r="H19085" t="str">
            <v>SITE3.H8</v>
          </cell>
          <cell r="I19085" t="str">
            <v>S3_P0_LDOOUT</v>
          </cell>
        </row>
        <row r="19086">
          <cell r="H19086" t="str">
            <v>SITE3.B1</v>
          </cell>
          <cell r="I19086" t="str">
            <v>S3_P0_VDDIO</v>
          </cell>
        </row>
        <row r="19087">
          <cell r="H19087" t="str">
            <v>SITE3.F1</v>
          </cell>
          <cell r="I19087" t="str">
            <v>S3_P0_VDDIO</v>
          </cell>
        </row>
        <row r="19088">
          <cell r="H19088" t="str">
            <v>SITE3.F2</v>
          </cell>
          <cell r="I19088" t="str">
            <v>S3_P0_VDDIO</v>
          </cell>
        </row>
        <row r="19089">
          <cell r="H19089" t="str">
            <v>SITE3.K13</v>
          </cell>
          <cell r="I19089" t="str">
            <v>S3_P1_LDOOUT</v>
          </cell>
        </row>
        <row r="19090">
          <cell r="H19090" t="str">
            <v>SITE3.L13</v>
          </cell>
          <cell r="I19090" t="str">
            <v>S3_P1_LDOOUT</v>
          </cell>
        </row>
        <row r="19091">
          <cell r="H19091" t="str">
            <v>SITE3.R19</v>
          </cell>
          <cell r="I19091" t="str">
            <v>S3_P1_VDDIO</v>
          </cell>
        </row>
        <row r="19092">
          <cell r="H19092" t="str">
            <v>SITE3.T18</v>
          </cell>
          <cell r="I19092" t="str">
            <v>S3_P1_VDDIO</v>
          </cell>
        </row>
        <row r="19093">
          <cell r="H19093" t="str">
            <v>SITE3.K12</v>
          </cell>
          <cell r="I19093" t="str">
            <v>S3_P5_LDOOUT</v>
          </cell>
        </row>
        <row r="19094">
          <cell r="H19094" t="str">
            <v>SITE3.L12</v>
          </cell>
          <cell r="I19094" t="str">
            <v>S3_P5_LDOOUT</v>
          </cell>
        </row>
        <row r="19095">
          <cell r="H19095" t="str">
            <v>SITE3.D18</v>
          </cell>
          <cell r="I19095" t="str">
            <v>S3_P5_VDDIO</v>
          </cell>
        </row>
        <row r="19096">
          <cell r="H19096" t="str">
            <v>SITE3.H18</v>
          </cell>
          <cell r="I19096" t="str">
            <v>S3_P5_VDDIO</v>
          </cell>
        </row>
        <row r="19097">
          <cell r="H19097" t="str">
            <v>SITE3.H19</v>
          </cell>
          <cell r="I19097" t="str">
            <v>S3_P5_VDDIO</v>
          </cell>
        </row>
        <row r="19098">
          <cell r="H19098" t="str">
            <v>SITE3.R15</v>
          </cell>
          <cell r="I19098" t="str">
            <v>S3_SPI_VDDIO</v>
          </cell>
        </row>
        <row r="19099">
          <cell r="H19099" t="str">
            <v>3C78.1</v>
          </cell>
          <cell r="I19099" t="str">
            <v>S3_VBAT</v>
          </cell>
        </row>
        <row r="19100">
          <cell r="H19100" t="str">
            <v>3C78.2</v>
          </cell>
          <cell r="I19100" t="str">
            <v>DGND</v>
          </cell>
        </row>
        <row r="19101">
          <cell r="H19101" t="str">
            <v>3C79.1</v>
          </cell>
          <cell r="I19101" t="str">
            <v>S3_VBAT</v>
          </cell>
        </row>
        <row r="19102">
          <cell r="H19102" t="str">
            <v>3C79.2</v>
          </cell>
          <cell r="I19102" t="str">
            <v>DGND</v>
          </cell>
        </row>
        <row r="19103">
          <cell r="H19103" t="str">
            <v>3C325.1</v>
          </cell>
          <cell r="I19103" t="str">
            <v>S3_VBAT</v>
          </cell>
        </row>
        <row r="19104">
          <cell r="H19104" t="str">
            <v>3C325.2</v>
          </cell>
          <cell r="I19104" t="str">
            <v>DGND</v>
          </cell>
        </row>
        <row r="19105">
          <cell r="H19105" t="str">
            <v>3K7.1</v>
          </cell>
          <cell r="I19105" t="str">
            <v>VP12</v>
          </cell>
        </row>
        <row r="19106">
          <cell r="H19106" t="str">
            <v>3K7.4</v>
          </cell>
          <cell r="I19106" t="str">
            <v>S3_VBAT</v>
          </cell>
        </row>
        <row r="19107">
          <cell r="H19107" t="str">
            <v>3K7.9</v>
          </cell>
          <cell r="I19107" t="str">
            <v>S3_VBAT</v>
          </cell>
        </row>
        <row r="19108">
          <cell r="H19108" t="str">
            <v>3K7.12</v>
          </cell>
          <cell r="I19108" t="str">
            <v>S3_K7</v>
          </cell>
        </row>
        <row r="19109">
          <cell r="H19109" t="str">
            <v>3K7.3</v>
          </cell>
          <cell r="I19109">
            <v>0</v>
          </cell>
        </row>
        <row r="19110">
          <cell r="H19110" t="str">
            <v>3K7.10</v>
          </cell>
          <cell r="I19110" t="str">
            <v>S3_BPMUVBAT_HSD142</v>
          </cell>
        </row>
        <row r="19111">
          <cell r="H19111" t="str">
            <v>3K7.5</v>
          </cell>
          <cell r="I19111" t="str">
            <v>SC_VBAT_HV</v>
          </cell>
        </row>
        <row r="19112">
          <cell r="H19112" t="str">
            <v>3K7.8</v>
          </cell>
          <cell r="I19112" t="str">
            <v>SC_VBAT_HV</v>
          </cell>
        </row>
        <row r="19113">
          <cell r="H19113" t="str">
            <v>3Q7.1</v>
          </cell>
          <cell r="I19113" t="str">
            <v>S3_QB_K7</v>
          </cell>
        </row>
        <row r="19114">
          <cell r="H19114" t="str">
            <v>3Q7.3</v>
          </cell>
          <cell r="I19114" t="str">
            <v>S3_K7</v>
          </cell>
        </row>
        <row r="19115">
          <cell r="H19115" t="str">
            <v>3Q7.2</v>
          </cell>
          <cell r="I19115" t="str">
            <v>DGND</v>
          </cell>
        </row>
        <row r="19116">
          <cell r="H19116" t="str">
            <v>3R309.1</v>
          </cell>
          <cell r="I19116" t="str">
            <v>S3_VBAT</v>
          </cell>
        </row>
        <row r="19117">
          <cell r="H19117" t="str">
            <v>3R309.2</v>
          </cell>
          <cell r="I19117" t="str">
            <v>DGND</v>
          </cell>
        </row>
        <row r="19118">
          <cell r="H19118" t="str">
            <v>3RQ7.1</v>
          </cell>
          <cell r="I19118" t="str">
            <v>S3_QB_K7</v>
          </cell>
        </row>
        <row r="19119">
          <cell r="H19119" t="str">
            <v>3RQ7.2</v>
          </cell>
          <cell r="I19119" t="str">
            <v>SC_HSD_K7</v>
          </cell>
        </row>
        <row r="19120">
          <cell r="H19120" t="str">
            <v>S3_VBAT.1</v>
          </cell>
          <cell r="I19120" t="str">
            <v>S3_VBAT</v>
          </cell>
        </row>
        <row r="19121">
          <cell r="H19121" t="str">
            <v>SITE3.G7</v>
          </cell>
          <cell r="I19121" t="str">
            <v>S3_VBAT</v>
          </cell>
        </row>
        <row r="19122">
          <cell r="H19122" t="str">
            <v>3C1.1</v>
          </cell>
          <cell r="I19122" t="str">
            <v>SG3_VDC</v>
          </cell>
        </row>
        <row r="19123">
          <cell r="H19123" t="str">
            <v>3C1.2</v>
          </cell>
          <cell r="I19123" t="str">
            <v>DGND</v>
          </cell>
        </row>
        <row r="19124">
          <cell r="H19124" t="str">
            <v>3C2.1</v>
          </cell>
          <cell r="I19124" t="str">
            <v>DGND</v>
          </cell>
        </row>
        <row r="19125">
          <cell r="H19125" t="str">
            <v>3C2.2</v>
          </cell>
          <cell r="I19125" t="str">
            <v>S3_CS1</v>
          </cell>
        </row>
        <row r="19126">
          <cell r="H19126" t="str">
            <v>3C3.1</v>
          </cell>
          <cell r="I19126" t="str">
            <v>DGND</v>
          </cell>
        </row>
        <row r="19127">
          <cell r="H19127" t="str">
            <v>3C3.2</v>
          </cell>
          <cell r="I19127" t="str">
            <v>S3_CS2</v>
          </cell>
        </row>
        <row r="19128">
          <cell r="H19128" t="str">
            <v>3C4.1</v>
          </cell>
          <cell r="I19128" t="str">
            <v>S3_COMP2_RC</v>
          </cell>
        </row>
        <row r="19129">
          <cell r="H19129" t="str">
            <v>3C4.2</v>
          </cell>
          <cell r="I19129" t="str">
            <v>S3_FB2</v>
          </cell>
        </row>
        <row r="19130">
          <cell r="H19130" t="str">
            <v>3C5.1</v>
          </cell>
          <cell r="I19130" t="str">
            <v>S3_COMP1_RC</v>
          </cell>
        </row>
        <row r="19131">
          <cell r="H19131" t="str">
            <v>3C5.2</v>
          </cell>
          <cell r="I19131" t="str">
            <v>S3_FB1</v>
          </cell>
        </row>
        <row r="19132">
          <cell r="H19132" t="str">
            <v>3C6.1</v>
          </cell>
          <cell r="I19132" t="str">
            <v>S3_VB</v>
          </cell>
        </row>
        <row r="19133">
          <cell r="H19133" t="str">
            <v>3C6.2</v>
          </cell>
          <cell r="I19133" t="str">
            <v>DGND</v>
          </cell>
        </row>
        <row r="19134">
          <cell r="H19134" t="str">
            <v>3C7.1</v>
          </cell>
          <cell r="I19134" t="str">
            <v>S3_CTL1</v>
          </cell>
        </row>
        <row r="19135">
          <cell r="H19135" t="str">
            <v>3C7.2</v>
          </cell>
          <cell r="I19135" t="str">
            <v>DGND</v>
          </cell>
        </row>
        <row r="19136">
          <cell r="H19136" t="str">
            <v>3C8.1</v>
          </cell>
          <cell r="I19136" t="str">
            <v>S3_CTL2</v>
          </cell>
        </row>
        <row r="19137">
          <cell r="H19137" t="str">
            <v>3C8.2</v>
          </cell>
          <cell r="I19137" t="str">
            <v>DGND</v>
          </cell>
        </row>
        <row r="19138">
          <cell r="H19138" t="str">
            <v>3C9.1</v>
          </cell>
          <cell r="I19138" t="str">
            <v>S3_LX2</v>
          </cell>
        </row>
        <row r="19139">
          <cell r="H19139" t="str">
            <v>3C9.2</v>
          </cell>
          <cell r="I19139" t="str">
            <v>S3_CB2</v>
          </cell>
        </row>
        <row r="19140">
          <cell r="H19140" t="str">
            <v>3C10.1</v>
          </cell>
          <cell r="I19140" t="str">
            <v>DGND</v>
          </cell>
        </row>
        <row r="19141">
          <cell r="H19141" t="str">
            <v>3C10.2</v>
          </cell>
          <cell r="I19141" t="str">
            <v>S3_LX2_RC</v>
          </cell>
        </row>
        <row r="19142">
          <cell r="H19142" t="str">
            <v>3C11.1</v>
          </cell>
          <cell r="I19142" t="str">
            <v>S3_LX1</v>
          </cell>
        </row>
        <row r="19143">
          <cell r="H19143" t="str">
            <v>3C11.2</v>
          </cell>
          <cell r="I19143" t="str">
            <v>S3_CB1</v>
          </cell>
        </row>
        <row r="19144">
          <cell r="H19144" t="str">
            <v>3C12.1</v>
          </cell>
          <cell r="I19144" t="str">
            <v>DGND</v>
          </cell>
        </row>
        <row r="19145">
          <cell r="H19145" t="str">
            <v>3C12.2</v>
          </cell>
          <cell r="I19145" t="str">
            <v>S3_LX1_RC</v>
          </cell>
        </row>
        <row r="19146">
          <cell r="H19146" t="str">
            <v>3C13.1</v>
          </cell>
          <cell r="I19146" t="str">
            <v>SG3_VDC</v>
          </cell>
        </row>
        <row r="19147">
          <cell r="H19147" t="str">
            <v>3C13.2</v>
          </cell>
          <cell r="I19147" t="str">
            <v>DGND</v>
          </cell>
        </row>
        <row r="19148">
          <cell r="H19148" t="str">
            <v>3C15.1</v>
          </cell>
          <cell r="I19148" t="str">
            <v>SG3_R_1V2</v>
          </cell>
        </row>
        <row r="19149">
          <cell r="H19149" t="str">
            <v>3C15.2</v>
          </cell>
          <cell r="I19149" t="str">
            <v>DGND</v>
          </cell>
        </row>
        <row r="19150">
          <cell r="H19150" t="str">
            <v>3C16.1</v>
          </cell>
          <cell r="I19150" t="str">
            <v>SG3_R_1V2</v>
          </cell>
        </row>
        <row r="19151">
          <cell r="H19151" t="str">
            <v>3C16.2</v>
          </cell>
          <cell r="I19151" t="str">
            <v>DGND</v>
          </cell>
        </row>
        <row r="19152">
          <cell r="H19152" t="str">
            <v>3C18.1</v>
          </cell>
          <cell r="I19152" t="str">
            <v>SG3_SRC_DVDD33</v>
          </cell>
        </row>
        <row r="19153">
          <cell r="H19153" t="str">
            <v>3C18.2</v>
          </cell>
          <cell r="I19153" t="str">
            <v>DGND</v>
          </cell>
        </row>
        <row r="19154">
          <cell r="H19154" t="str">
            <v>3C19.1</v>
          </cell>
          <cell r="I19154" t="str">
            <v>SG3_SRC_DVDD33</v>
          </cell>
        </row>
        <row r="19155">
          <cell r="H19155" t="str">
            <v>3C19.2</v>
          </cell>
          <cell r="I19155" t="str">
            <v>DGND</v>
          </cell>
        </row>
        <row r="19156">
          <cell r="H19156" t="str">
            <v>3C20.1</v>
          </cell>
          <cell r="I19156" t="str">
            <v>SG3_VDC</v>
          </cell>
        </row>
        <row r="19157">
          <cell r="H19157" t="str">
            <v>3C20.2</v>
          </cell>
          <cell r="I19157" t="str">
            <v>DGND</v>
          </cell>
        </row>
        <row r="19158">
          <cell r="H19158" t="str">
            <v>3C117.1</v>
          </cell>
          <cell r="I19158" t="str">
            <v>VDD33_ATX</v>
          </cell>
        </row>
        <row r="19159">
          <cell r="H19159" t="str">
            <v>3C117.2</v>
          </cell>
          <cell r="I19159" t="str">
            <v>DGND</v>
          </cell>
        </row>
        <row r="19160">
          <cell r="H19160" t="str">
            <v>3C118.1</v>
          </cell>
          <cell r="I19160" t="str">
            <v>VDD33_ATX</v>
          </cell>
        </row>
        <row r="19161">
          <cell r="H19161" t="str">
            <v>3C118.2</v>
          </cell>
          <cell r="I19161" t="str">
            <v>DGND</v>
          </cell>
        </row>
        <row r="19162">
          <cell r="H19162" t="str">
            <v>3C165.1</v>
          </cell>
          <cell r="I19162" t="str">
            <v>VDD33_ATX</v>
          </cell>
        </row>
        <row r="19163">
          <cell r="H19163" t="str">
            <v>3C165.2</v>
          </cell>
          <cell r="I19163" t="str">
            <v>DGND</v>
          </cell>
        </row>
        <row r="19164">
          <cell r="H19164" t="str">
            <v>3C166.1</v>
          </cell>
          <cell r="I19164" t="str">
            <v>VDD33_ATX</v>
          </cell>
        </row>
        <row r="19165">
          <cell r="H19165" t="str">
            <v>3C166.2</v>
          </cell>
          <cell r="I19165" t="str">
            <v>DGND</v>
          </cell>
        </row>
        <row r="19166">
          <cell r="H19166" t="str">
            <v>3C292.1</v>
          </cell>
          <cell r="I19166" t="str">
            <v>SG3_SRC_DVDD33</v>
          </cell>
        </row>
        <row r="19167">
          <cell r="H19167" t="str">
            <v>3C292.2</v>
          </cell>
          <cell r="I19167" t="str">
            <v>DGND</v>
          </cell>
        </row>
        <row r="19168">
          <cell r="H19168" t="str">
            <v>3C293.1</v>
          </cell>
          <cell r="I19168" t="str">
            <v>SG3_R_1V2</v>
          </cell>
        </row>
        <row r="19169">
          <cell r="H19169" t="str">
            <v>3C293.2</v>
          </cell>
          <cell r="I19169" t="str">
            <v>DGND</v>
          </cell>
        </row>
        <row r="19170">
          <cell r="H19170" t="str">
            <v>3CS1.1</v>
          </cell>
          <cell r="I19170" t="str">
            <v>SG3_SRC_DVDD33</v>
          </cell>
        </row>
        <row r="19171">
          <cell r="H19171" t="str">
            <v>3CS1.2</v>
          </cell>
          <cell r="I19171" t="str">
            <v>DGND</v>
          </cell>
        </row>
        <row r="19172">
          <cell r="H19172" t="str">
            <v>3CS2.1</v>
          </cell>
          <cell r="I19172" t="str">
            <v>SG3_SWR09_OFFLINE</v>
          </cell>
        </row>
        <row r="19173">
          <cell r="H19173" t="str">
            <v>3CS2.2</v>
          </cell>
          <cell r="I19173" t="str">
            <v>S3_SWR1_FB</v>
          </cell>
        </row>
        <row r="19174">
          <cell r="H19174" t="str">
            <v>3CS3.1</v>
          </cell>
          <cell r="I19174" t="str">
            <v>SG3_SRC_DVDD09</v>
          </cell>
        </row>
        <row r="19175">
          <cell r="H19175" t="str">
            <v>3CS3.2</v>
          </cell>
          <cell r="I19175" t="str">
            <v>DGND</v>
          </cell>
        </row>
        <row r="19176">
          <cell r="H19176" t="str">
            <v>3CS4.1</v>
          </cell>
          <cell r="I19176" t="str">
            <v>SG3_SRC_DVDD09</v>
          </cell>
        </row>
        <row r="19177">
          <cell r="H19177" t="str">
            <v>3CS4.2</v>
          </cell>
          <cell r="I19177" t="str">
            <v>DGND</v>
          </cell>
        </row>
        <row r="19178">
          <cell r="H19178" t="str">
            <v>3CS5.1</v>
          </cell>
          <cell r="I19178" t="str">
            <v>S3_SWR1_EN</v>
          </cell>
        </row>
        <row r="19179">
          <cell r="H19179" t="str">
            <v>3CS5.2</v>
          </cell>
          <cell r="I19179" t="str">
            <v>DGND</v>
          </cell>
        </row>
        <row r="19180">
          <cell r="H19180" t="str">
            <v>3D1.1</v>
          </cell>
          <cell r="I19180" t="str">
            <v>S3_CB1</v>
          </cell>
        </row>
        <row r="19181">
          <cell r="H19181" t="str">
            <v>3D1.2</v>
          </cell>
          <cell r="I19181" t="str">
            <v>S3_CB2</v>
          </cell>
        </row>
        <row r="19182">
          <cell r="H19182" t="str">
            <v>3D1.3</v>
          </cell>
          <cell r="I19182" t="str">
            <v>S3_VB</v>
          </cell>
        </row>
        <row r="19183">
          <cell r="H19183" t="str">
            <v>3L1.1</v>
          </cell>
          <cell r="I19183" t="str">
            <v>S3_LX2</v>
          </cell>
        </row>
        <row r="19184">
          <cell r="H19184" t="str">
            <v>3L1.2</v>
          </cell>
          <cell r="I19184" t="str">
            <v>SG3_R_1V2</v>
          </cell>
        </row>
        <row r="19185">
          <cell r="H19185" t="str">
            <v>3L2.1</v>
          </cell>
          <cell r="I19185" t="str">
            <v>S3_LX1</v>
          </cell>
        </row>
        <row r="19186">
          <cell r="H19186" t="str">
            <v>3L2.2</v>
          </cell>
          <cell r="I19186" t="str">
            <v>SG3_SRC_DVDD33</v>
          </cell>
        </row>
        <row r="19187">
          <cell r="H19187" t="str">
            <v>3LX1.1</v>
          </cell>
          <cell r="I19187" t="str">
            <v>S3_SWR1_LX</v>
          </cell>
        </row>
        <row r="19188">
          <cell r="H19188" t="str">
            <v>3LX1.2</v>
          </cell>
          <cell r="I19188" t="str">
            <v>SG3_SWR09_OFFLINE</v>
          </cell>
        </row>
        <row r="19189">
          <cell r="H19189" t="str">
            <v>3Q1.5</v>
          </cell>
          <cell r="I19189" t="str">
            <v>SG3_VDC</v>
          </cell>
        </row>
        <row r="19190">
          <cell r="H19190" t="str">
            <v>3Q1.6</v>
          </cell>
          <cell r="I19190" t="str">
            <v>SG3_VDC</v>
          </cell>
        </row>
        <row r="19191">
          <cell r="H19191" t="str">
            <v>3Q1.7</v>
          </cell>
          <cell r="I19191" t="str">
            <v>S3_LX2</v>
          </cell>
        </row>
        <row r="19192">
          <cell r="H19192" t="str">
            <v>3Q1.8</v>
          </cell>
          <cell r="I19192" t="str">
            <v>S3_LX2</v>
          </cell>
        </row>
        <row r="19193">
          <cell r="H19193" t="str">
            <v>3Q1.4</v>
          </cell>
          <cell r="I19193" t="str">
            <v>S3_DRVH2</v>
          </cell>
        </row>
        <row r="19194">
          <cell r="H19194" t="str">
            <v>3Q1.2</v>
          </cell>
          <cell r="I19194" t="str">
            <v>S3_DRVL2</v>
          </cell>
        </row>
        <row r="19195">
          <cell r="H19195" t="str">
            <v>3Q1.3</v>
          </cell>
          <cell r="I19195" t="str">
            <v>S3_LX2</v>
          </cell>
        </row>
        <row r="19196">
          <cell r="H19196" t="str">
            <v>3Q1.1</v>
          </cell>
          <cell r="I19196" t="str">
            <v>DGND</v>
          </cell>
        </row>
        <row r="19197">
          <cell r="H19197" t="str">
            <v>3Q2.5</v>
          </cell>
          <cell r="I19197" t="str">
            <v>SG3_VDC</v>
          </cell>
        </row>
        <row r="19198">
          <cell r="H19198" t="str">
            <v>3Q2.6</v>
          </cell>
          <cell r="I19198" t="str">
            <v>SG3_VDC</v>
          </cell>
        </row>
        <row r="19199">
          <cell r="H19199" t="str">
            <v>3Q2.7</v>
          </cell>
          <cell r="I19199" t="str">
            <v>S3_LX1</v>
          </cell>
        </row>
        <row r="19200">
          <cell r="H19200" t="str">
            <v>3Q2.8</v>
          </cell>
          <cell r="I19200" t="str">
            <v>S3_LX1</v>
          </cell>
        </row>
        <row r="19201">
          <cell r="H19201" t="str">
            <v>3Q2.4</v>
          </cell>
          <cell r="I19201" t="str">
            <v>S3_DRVH1</v>
          </cell>
        </row>
        <row r="19202">
          <cell r="H19202" t="str">
            <v>3Q2.2</v>
          </cell>
          <cell r="I19202" t="str">
            <v>S3_DRVL1</v>
          </cell>
        </row>
        <row r="19203">
          <cell r="H19203" t="str">
            <v>3Q2.3</v>
          </cell>
          <cell r="I19203" t="str">
            <v>S3_LX1</v>
          </cell>
        </row>
        <row r="19204">
          <cell r="H19204" t="str">
            <v>3Q2.1</v>
          </cell>
          <cell r="I19204" t="str">
            <v>DGND</v>
          </cell>
        </row>
        <row r="19205">
          <cell r="H19205" t="str">
            <v>3R2.1</v>
          </cell>
          <cell r="I19205" t="str">
            <v>DGND</v>
          </cell>
        </row>
        <row r="19206">
          <cell r="H19206" t="str">
            <v>3R2.2</v>
          </cell>
          <cell r="I19206" t="str">
            <v>S3_RT</v>
          </cell>
        </row>
        <row r="19207">
          <cell r="H19207" t="str">
            <v>3R3.1</v>
          </cell>
          <cell r="I19207" t="str">
            <v>DGND</v>
          </cell>
        </row>
        <row r="19208">
          <cell r="H19208" t="str">
            <v>3R3.2</v>
          </cell>
          <cell r="I19208" t="str">
            <v>S3_ILIM2</v>
          </cell>
        </row>
        <row r="19209">
          <cell r="H19209" t="str">
            <v>3R4.1</v>
          </cell>
          <cell r="I19209" t="str">
            <v>S3_ILIM2</v>
          </cell>
        </row>
        <row r="19210">
          <cell r="H19210" t="str">
            <v>3R4.2</v>
          </cell>
          <cell r="I19210" t="str">
            <v>S3_U2_VREF</v>
          </cell>
        </row>
        <row r="19211">
          <cell r="H19211" t="str">
            <v>3R5.1</v>
          </cell>
          <cell r="I19211" t="str">
            <v>DGND</v>
          </cell>
        </row>
        <row r="19212">
          <cell r="H19212" t="str">
            <v>3R5.2</v>
          </cell>
          <cell r="I19212" t="str">
            <v>S3_ILIM1</v>
          </cell>
        </row>
        <row r="19213">
          <cell r="H19213" t="str">
            <v>3R6.1</v>
          </cell>
          <cell r="I19213" t="str">
            <v>S3_ILIM1</v>
          </cell>
        </row>
        <row r="19214">
          <cell r="H19214" t="str">
            <v>3R6.2</v>
          </cell>
          <cell r="I19214" t="str">
            <v>S3_U2_VREF</v>
          </cell>
        </row>
        <row r="19215">
          <cell r="H19215" t="str">
            <v>3R7.1</v>
          </cell>
          <cell r="I19215" t="str">
            <v>DGND</v>
          </cell>
        </row>
        <row r="19216">
          <cell r="H19216" t="str">
            <v>3R7.2</v>
          </cell>
          <cell r="I19216" t="str">
            <v>S3_FB1</v>
          </cell>
        </row>
        <row r="19217">
          <cell r="H19217" t="str">
            <v>3R8.1</v>
          </cell>
          <cell r="I19217" t="str">
            <v>DGND</v>
          </cell>
        </row>
        <row r="19218">
          <cell r="H19218" t="str">
            <v>3R8.2</v>
          </cell>
          <cell r="I19218" t="str">
            <v>S3_FB2</v>
          </cell>
        </row>
        <row r="19219">
          <cell r="H19219" t="str">
            <v>3R9.1</v>
          </cell>
          <cell r="I19219" t="str">
            <v>S3_COMP2</v>
          </cell>
        </row>
        <row r="19220">
          <cell r="H19220" t="str">
            <v>3R9.2</v>
          </cell>
          <cell r="I19220" t="str">
            <v>S3_COMP2_RC</v>
          </cell>
        </row>
        <row r="19221">
          <cell r="H19221" t="str">
            <v>3R10.1</v>
          </cell>
          <cell r="I19221" t="str">
            <v>S3_FB2</v>
          </cell>
        </row>
        <row r="19222">
          <cell r="H19222" t="str">
            <v>3R10.2</v>
          </cell>
          <cell r="I19222" t="str">
            <v>SG3_R_1V2</v>
          </cell>
        </row>
        <row r="19223">
          <cell r="H19223" t="str">
            <v>3R11.1</v>
          </cell>
          <cell r="I19223" t="str">
            <v>S3_COMP1</v>
          </cell>
        </row>
        <row r="19224">
          <cell r="H19224" t="str">
            <v>3R11.2</v>
          </cell>
          <cell r="I19224" t="str">
            <v>S3_COMP1_RC</v>
          </cell>
        </row>
        <row r="19225">
          <cell r="H19225" t="str">
            <v>3R12.1</v>
          </cell>
          <cell r="I19225" t="str">
            <v>S3_FB1</v>
          </cell>
        </row>
        <row r="19226">
          <cell r="H19226" t="str">
            <v>3R12.2</v>
          </cell>
          <cell r="I19226" t="str">
            <v>SG3_SRC_DVDD33</v>
          </cell>
        </row>
        <row r="19227">
          <cell r="H19227" t="str">
            <v>3R13.1</v>
          </cell>
          <cell r="I19227" t="str">
            <v>S3_CTL1</v>
          </cell>
        </row>
        <row r="19228">
          <cell r="H19228" t="str">
            <v>3R13.2</v>
          </cell>
          <cell r="I19228" t="str">
            <v>S3_HSD997</v>
          </cell>
        </row>
        <row r="19229">
          <cell r="H19229" t="str">
            <v>3R14.1</v>
          </cell>
          <cell r="I19229" t="str">
            <v>S3_CTL2</v>
          </cell>
        </row>
        <row r="19230">
          <cell r="H19230" t="str">
            <v>3R14.2</v>
          </cell>
          <cell r="I19230" t="str">
            <v>S3_HSD997</v>
          </cell>
        </row>
        <row r="19231">
          <cell r="H19231" t="str">
            <v>3R15.1</v>
          </cell>
          <cell r="I19231" t="str">
            <v>S3_HSD997</v>
          </cell>
        </row>
        <row r="19232">
          <cell r="H19232" t="str">
            <v>3R15.2</v>
          </cell>
          <cell r="I19232" t="str">
            <v>VDD33_ATX</v>
          </cell>
        </row>
        <row r="19233">
          <cell r="H19233" t="str">
            <v>3R16.1</v>
          </cell>
          <cell r="I19233" t="str">
            <v>S3_LX2</v>
          </cell>
        </row>
        <row r="19234">
          <cell r="H19234" t="str">
            <v>3R16.2</v>
          </cell>
          <cell r="I19234" t="str">
            <v>S3_LX2_RC</v>
          </cell>
        </row>
        <row r="19235">
          <cell r="H19235" t="str">
            <v>3R17.1</v>
          </cell>
          <cell r="I19235" t="str">
            <v>S3_LX1</v>
          </cell>
        </row>
        <row r="19236">
          <cell r="H19236" t="str">
            <v>3R17.2</v>
          </cell>
          <cell r="I19236" t="str">
            <v>S3_LX1_RC</v>
          </cell>
        </row>
        <row r="19237">
          <cell r="H19237" t="str">
            <v>3R18.1</v>
          </cell>
          <cell r="I19237" t="str">
            <v>SG3_VDC</v>
          </cell>
        </row>
        <row r="19238">
          <cell r="H19238" t="str">
            <v>3R18.2</v>
          </cell>
          <cell r="I19238" t="str">
            <v>VDC</v>
          </cell>
        </row>
        <row r="19239">
          <cell r="H19239" t="str">
            <v>3R548.1</v>
          </cell>
          <cell r="I19239" t="str">
            <v>S3_HSD997</v>
          </cell>
        </row>
        <row r="19240">
          <cell r="H19240" t="str">
            <v>3R548.2</v>
          </cell>
          <cell r="I19240" t="str">
            <v>S3_SWR1_EN</v>
          </cell>
        </row>
        <row r="19241">
          <cell r="H19241" t="str">
            <v>3RB7.1</v>
          </cell>
          <cell r="I19241" t="str">
            <v>SG3_SWR09_OFFLINE</v>
          </cell>
        </row>
        <row r="19242">
          <cell r="H19242" t="str">
            <v>3RB7.2</v>
          </cell>
          <cell r="I19242" t="str">
            <v>S3_SWR1_FB</v>
          </cell>
        </row>
        <row r="19243">
          <cell r="H19243" t="str">
            <v>3RB8.1</v>
          </cell>
          <cell r="I19243" t="str">
            <v>S3_SWR1_FB</v>
          </cell>
        </row>
        <row r="19244">
          <cell r="H19244" t="str">
            <v>3RB8.2</v>
          </cell>
          <cell r="I19244" t="str">
            <v>DGND</v>
          </cell>
        </row>
        <row r="19245">
          <cell r="H19245" t="str">
            <v>3RS6.1</v>
          </cell>
          <cell r="I19245" t="str">
            <v>S3_SWR1_VIN</v>
          </cell>
        </row>
        <row r="19246">
          <cell r="H19246" t="str">
            <v>3RS6.2</v>
          </cell>
          <cell r="I19246" t="str">
            <v>S3_SWR1_PG</v>
          </cell>
        </row>
        <row r="19247">
          <cell r="H19247" t="str">
            <v>3RS7.1</v>
          </cell>
          <cell r="I19247" t="str">
            <v>SG3_SWR09_OFFLINE</v>
          </cell>
        </row>
        <row r="19248">
          <cell r="H19248" t="str">
            <v>3RS7.2</v>
          </cell>
          <cell r="I19248" t="str">
            <v>SG3_SRC_DVDD09</v>
          </cell>
        </row>
        <row r="19249">
          <cell r="H19249" t="str">
            <v>3RS8.1</v>
          </cell>
          <cell r="I19249" t="str">
            <v>SG3_R_1V2</v>
          </cell>
        </row>
        <row r="19250">
          <cell r="H19250" t="str">
            <v>3RS8.2</v>
          </cell>
          <cell r="I19250" t="str">
            <v>SG3_1V2</v>
          </cell>
        </row>
        <row r="19251">
          <cell r="H19251" t="str">
            <v>3RS9.1</v>
          </cell>
          <cell r="I19251" t="str">
            <v>SG3_SRC_DVDD33</v>
          </cell>
        </row>
        <row r="19252">
          <cell r="H19252" t="str">
            <v>3RS9.2</v>
          </cell>
          <cell r="I19252" t="str">
            <v>S3_SWR1_VIN</v>
          </cell>
        </row>
        <row r="19253">
          <cell r="H19253" t="str">
            <v>3SW1.1</v>
          </cell>
          <cell r="I19253" t="str">
            <v>S3_HSD997</v>
          </cell>
        </row>
        <row r="19254">
          <cell r="H19254" t="str">
            <v>3SW1.2</v>
          </cell>
          <cell r="I19254" t="str">
            <v>S3_HSD997</v>
          </cell>
        </row>
        <row r="19255">
          <cell r="H19255" t="str">
            <v>3SW1.3</v>
          </cell>
          <cell r="I19255" t="str">
            <v>DGND</v>
          </cell>
        </row>
        <row r="19256">
          <cell r="H19256" t="str">
            <v>3SW1.4</v>
          </cell>
          <cell r="I19256" t="str">
            <v>DGND</v>
          </cell>
        </row>
        <row r="19257">
          <cell r="H19257" t="str">
            <v>3SWR1.7</v>
          </cell>
          <cell r="I19257" t="str">
            <v>S3_SWR1_EN</v>
          </cell>
        </row>
        <row r="19258">
          <cell r="H19258" t="str">
            <v>3SWR1.EP</v>
          </cell>
          <cell r="I19258" t="str">
            <v>DGND</v>
          </cell>
        </row>
        <row r="19259">
          <cell r="H19259" t="str">
            <v>3SWR1.1</v>
          </cell>
          <cell r="I19259" t="str">
            <v>S3_SWR1_FB</v>
          </cell>
        </row>
        <row r="19260">
          <cell r="H19260" t="str">
            <v>3SWR1.3</v>
          </cell>
          <cell r="I19260" t="str">
            <v>S3_SWR1_VIN</v>
          </cell>
        </row>
        <row r="19261">
          <cell r="H19261" t="str">
            <v>3SWR1.6</v>
          </cell>
          <cell r="I19261" t="str">
            <v>S3_SWR1_LX</v>
          </cell>
        </row>
        <row r="19262">
          <cell r="H19262" t="str">
            <v>3SWR1.5</v>
          </cell>
          <cell r="I19262">
            <v>0</v>
          </cell>
        </row>
        <row r="19263">
          <cell r="H19263" t="str">
            <v>3SWR1.2</v>
          </cell>
          <cell r="I19263" t="str">
            <v>S3_SWR1_PG</v>
          </cell>
        </row>
        <row r="19264">
          <cell r="H19264" t="str">
            <v>3SWR1.4</v>
          </cell>
          <cell r="I19264" t="str">
            <v>DGND</v>
          </cell>
        </row>
        <row r="19265">
          <cell r="H19265" t="str">
            <v>3SWR1.8</v>
          </cell>
          <cell r="I19265" t="str">
            <v>DGND</v>
          </cell>
        </row>
        <row r="19266">
          <cell r="H19266" t="str">
            <v>3U2.24</v>
          </cell>
          <cell r="I19266" t="str">
            <v>S3_CB1</v>
          </cell>
        </row>
        <row r="19267">
          <cell r="H19267" t="str">
            <v>3U2.14</v>
          </cell>
          <cell r="I19267" t="str">
            <v>S3_CB2</v>
          </cell>
        </row>
        <row r="19268">
          <cell r="H19268" t="str">
            <v>3U2.4</v>
          </cell>
          <cell r="I19268" t="str">
            <v>S3_COMP1</v>
          </cell>
        </row>
        <row r="19269">
          <cell r="H19269" t="str">
            <v>3U2.10</v>
          </cell>
          <cell r="I19269" t="str">
            <v>S3_COMP2</v>
          </cell>
        </row>
        <row r="19270">
          <cell r="H19270" t="str">
            <v>3U2.2</v>
          </cell>
          <cell r="I19270" t="str">
            <v>S3_CS1</v>
          </cell>
        </row>
        <row r="19271">
          <cell r="H19271" t="str">
            <v>3U2.12</v>
          </cell>
          <cell r="I19271" t="str">
            <v>S3_CS2</v>
          </cell>
        </row>
        <row r="19272">
          <cell r="H19272" t="str">
            <v>3U2.1</v>
          </cell>
          <cell r="I19272" t="str">
            <v>S3_CTL1</v>
          </cell>
        </row>
        <row r="19273">
          <cell r="H19273" t="str">
            <v>3U2.8</v>
          </cell>
          <cell r="I19273" t="str">
            <v>S3_CTL2</v>
          </cell>
        </row>
        <row r="19274">
          <cell r="H19274" t="str">
            <v>3U2.23</v>
          </cell>
          <cell r="I19274" t="str">
            <v>S3_DRVH1</v>
          </cell>
        </row>
        <row r="19275">
          <cell r="H19275" t="str">
            <v>3U2.15</v>
          </cell>
          <cell r="I19275" t="str">
            <v>S3_DRVH2</v>
          </cell>
        </row>
        <row r="19276">
          <cell r="H19276" t="str">
            <v>3U2.21</v>
          </cell>
          <cell r="I19276" t="str">
            <v>S3_DRVL1</v>
          </cell>
        </row>
        <row r="19277">
          <cell r="H19277" t="str">
            <v>3U2.17</v>
          </cell>
          <cell r="I19277" t="str">
            <v>S3_DRVL2</v>
          </cell>
        </row>
        <row r="19278">
          <cell r="H19278" t="str">
            <v>3U2.3</v>
          </cell>
          <cell r="I19278" t="str">
            <v>S3_FB1</v>
          </cell>
        </row>
        <row r="19279">
          <cell r="H19279" t="str">
            <v>3U2.11</v>
          </cell>
          <cell r="I19279" t="str">
            <v>S3_FB2</v>
          </cell>
        </row>
        <row r="19280">
          <cell r="H19280" t="str">
            <v>3U2.18</v>
          </cell>
          <cell r="I19280" t="str">
            <v>DGND</v>
          </cell>
        </row>
        <row r="19281">
          <cell r="H19281" t="str">
            <v>3U2.5</v>
          </cell>
          <cell r="I19281" t="str">
            <v>S3_ILIM1</v>
          </cell>
        </row>
        <row r="19282">
          <cell r="H19282" t="str">
            <v>3U2.9</v>
          </cell>
          <cell r="I19282" t="str">
            <v>S3_ILIM2</v>
          </cell>
        </row>
        <row r="19283">
          <cell r="H19283" t="str">
            <v>3U2.22</v>
          </cell>
          <cell r="I19283" t="str">
            <v>S3_LX1</v>
          </cell>
        </row>
        <row r="19284">
          <cell r="H19284" t="str">
            <v>3U2.16</v>
          </cell>
          <cell r="I19284" t="str">
            <v>S3_LX2</v>
          </cell>
        </row>
        <row r="19285">
          <cell r="H19285" t="str">
            <v>3U2.13</v>
          </cell>
          <cell r="I19285" t="str">
            <v>S3_U2_VREF</v>
          </cell>
        </row>
        <row r="19286">
          <cell r="H19286" t="str">
            <v>3U2.6</v>
          </cell>
          <cell r="I19286" t="str">
            <v>S3_RT</v>
          </cell>
        </row>
        <row r="19287">
          <cell r="H19287" t="str">
            <v>3U2.19</v>
          </cell>
          <cell r="I19287" t="str">
            <v>S3_VB</v>
          </cell>
        </row>
        <row r="19288">
          <cell r="H19288" t="str">
            <v>3U2.20</v>
          </cell>
          <cell r="I19288" t="str">
            <v>SG3_VDC</v>
          </cell>
        </row>
        <row r="19289">
          <cell r="H19289" t="str">
            <v>3U2.7</v>
          </cell>
          <cell r="I19289" t="str">
            <v>S3_U2_VREF</v>
          </cell>
        </row>
        <row r="19290">
          <cell r="H19290" t="str">
            <v>S3_D09_A09_LINK.1</v>
          </cell>
          <cell r="I19290" t="str">
            <v>S3_APWR_03F</v>
          </cell>
        </row>
        <row r="19291">
          <cell r="H19291" t="str">
            <v>S3_D09_A09_LINK.2</v>
          </cell>
          <cell r="I19291" t="str">
            <v>S3_APWR_01+1F</v>
          </cell>
        </row>
        <row r="19292">
          <cell r="H19292" t="str">
            <v>S3_DPS_AVDD09.1</v>
          </cell>
          <cell r="I19292" t="str">
            <v>S3_APWR_03F</v>
          </cell>
        </row>
        <row r="19293">
          <cell r="H19293" t="str">
            <v>S3_DPS_AVDD09.2</v>
          </cell>
          <cell r="I19293" t="str">
            <v>SG3_SRC_DVDD09</v>
          </cell>
        </row>
        <row r="19294">
          <cell r="H19294" t="str">
            <v>S3_DPS_AVDD33.1</v>
          </cell>
          <cell r="I19294" t="str">
            <v>S3_APWR_06+1F</v>
          </cell>
        </row>
        <row r="19295">
          <cell r="H19295" t="str">
            <v>S3_DPS_AVDD33.2</v>
          </cell>
          <cell r="I19295" t="str">
            <v>SG3_SRC_DVDD33</v>
          </cell>
        </row>
        <row r="19296">
          <cell r="H19296" t="str">
            <v>S3_DPS_DVDD09.1</v>
          </cell>
          <cell r="I19296" t="str">
            <v>S3_APWR_01+1F</v>
          </cell>
        </row>
        <row r="19297">
          <cell r="H19297" t="str">
            <v>S3_DPS_DVDD09.2</v>
          </cell>
          <cell r="I19297" t="str">
            <v>SG3_SRC_DVDD09</v>
          </cell>
        </row>
        <row r="19298">
          <cell r="H19298" t="str">
            <v>S3_DPS_DVDD33.1</v>
          </cell>
          <cell r="I19298" t="str">
            <v>S3_DPS_DVDD33</v>
          </cell>
        </row>
        <row r="19299">
          <cell r="H19299" t="str">
            <v>S3_DPS_DVDD33.2</v>
          </cell>
          <cell r="I19299" t="str">
            <v>SG3_SRC_DVDD33</v>
          </cell>
        </row>
        <row r="19300">
          <cell r="H19300" t="str">
            <v>S3_DPS_GPIO_P015.1</v>
          </cell>
          <cell r="I19300" t="str">
            <v>S3_APWR_08F</v>
          </cell>
        </row>
        <row r="19301">
          <cell r="H19301" t="str">
            <v>S3_DPS_GPIO_P015.2</v>
          </cell>
          <cell r="I19301" t="str">
            <v>SG3_SRC_DVDD33</v>
          </cell>
        </row>
        <row r="19302">
          <cell r="H19302" t="str">
            <v>S3_DPS_LDOIN.1</v>
          </cell>
          <cell r="I19302" t="str">
            <v>S3_DPS_LDOIN</v>
          </cell>
        </row>
        <row r="19303">
          <cell r="H19303" t="str">
            <v>S3_DPS_LDOIN.2</v>
          </cell>
          <cell r="I19303" t="str">
            <v>SG3_SRC_DVDD33</v>
          </cell>
        </row>
        <row r="19304">
          <cell r="H19304" t="str">
            <v>S3_PH_VBAT.1</v>
          </cell>
          <cell r="I19304" t="str">
            <v>S3_VBAT</v>
          </cell>
        </row>
        <row r="19305">
          <cell r="H19305" t="str">
            <v>S3_PH_VBAT.2</v>
          </cell>
          <cell r="I19305" t="str">
            <v>SG3_VDC</v>
          </cell>
        </row>
        <row r="19306">
          <cell r="H19306" t="str">
            <v>SG3_1V2.1</v>
          </cell>
          <cell r="I19306" t="str">
            <v>SG3_1V2</v>
          </cell>
        </row>
        <row r="19307">
          <cell r="H19307" t="str">
            <v>SG3_DGND5.1</v>
          </cell>
          <cell r="I19307" t="str">
            <v>DGND</v>
          </cell>
        </row>
        <row r="19308">
          <cell r="H19308" t="str">
            <v>SG3_SWR1_FB.1</v>
          </cell>
          <cell r="I19308" t="str">
            <v>S3_SWR1_FB</v>
          </cell>
        </row>
        <row r="19309">
          <cell r="H19309" t="str">
            <v>SG3_SWR1_FB.2</v>
          </cell>
          <cell r="I19309" t="str">
            <v>DGND</v>
          </cell>
        </row>
        <row r="19310">
          <cell r="H19310" t="str">
            <v>SG3_VDC.1</v>
          </cell>
          <cell r="I19310" t="str">
            <v>SG3_VDC</v>
          </cell>
        </row>
        <row r="19311">
          <cell r="H19311" t="str">
            <v>3BDG1.1</v>
          </cell>
          <cell r="I19311" t="str">
            <v>SG3_DVDD09</v>
          </cell>
        </row>
        <row r="19312">
          <cell r="H19312" t="str">
            <v>3BDG1.2</v>
          </cell>
          <cell r="I19312" t="str">
            <v>SG3_SRC_DVDD09</v>
          </cell>
        </row>
        <row r="19313">
          <cell r="H19313" t="str">
            <v>3BDG2.1</v>
          </cell>
          <cell r="I19313" t="str">
            <v>SG3_AVDD09</v>
          </cell>
        </row>
        <row r="19314">
          <cell r="H19314" t="str">
            <v>3BDG2.2</v>
          </cell>
          <cell r="I19314" t="str">
            <v>SG3_SRC_DVDD09</v>
          </cell>
        </row>
        <row r="19315">
          <cell r="H19315" t="str">
            <v>3CG1.1</v>
          </cell>
          <cell r="I19315" t="str">
            <v>SG3_DVDD09</v>
          </cell>
        </row>
        <row r="19316">
          <cell r="H19316" t="str">
            <v>3CG1.2</v>
          </cell>
          <cell r="I19316" t="str">
            <v>DGND</v>
          </cell>
        </row>
        <row r="19317">
          <cell r="H19317" t="str">
            <v>3CG2.1</v>
          </cell>
          <cell r="I19317" t="str">
            <v>SG3_DVDD09</v>
          </cell>
        </row>
        <row r="19318">
          <cell r="H19318" t="str">
            <v>3CG2.2</v>
          </cell>
          <cell r="I19318" t="str">
            <v>DGND</v>
          </cell>
        </row>
        <row r="19319">
          <cell r="H19319" t="str">
            <v>3CG3.1</v>
          </cell>
          <cell r="I19319" t="str">
            <v>SG3_DVDD09</v>
          </cell>
        </row>
        <row r="19320">
          <cell r="H19320" t="str">
            <v>3CG3.2</v>
          </cell>
          <cell r="I19320" t="str">
            <v>DGND</v>
          </cell>
        </row>
        <row r="19321">
          <cell r="H19321" t="str">
            <v>3CG4.1</v>
          </cell>
          <cell r="I19321" t="str">
            <v>SG3_DVDD09</v>
          </cell>
        </row>
        <row r="19322">
          <cell r="H19322" t="str">
            <v>3CG4.2</v>
          </cell>
          <cell r="I19322" t="str">
            <v>DGND</v>
          </cell>
        </row>
        <row r="19323">
          <cell r="H19323" t="str">
            <v>3CG5.1</v>
          </cell>
          <cell r="I19323" t="str">
            <v>SG3_DVDD09</v>
          </cell>
        </row>
        <row r="19324">
          <cell r="H19324" t="str">
            <v>3CG5.2</v>
          </cell>
          <cell r="I19324" t="str">
            <v>DGND</v>
          </cell>
        </row>
        <row r="19325">
          <cell r="H19325" t="str">
            <v>3CG6.1</v>
          </cell>
          <cell r="I19325" t="str">
            <v>SG3_DVDD09</v>
          </cell>
        </row>
        <row r="19326">
          <cell r="H19326" t="str">
            <v>3CG6.2</v>
          </cell>
          <cell r="I19326" t="str">
            <v>DGND</v>
          </cell>
        </row>
        <row r="19327">
          <cell r="H19327" t="str">
            <v>3CG7.1</v>
          </cell>
          <cell r="I19327" t="str">
            <v>SG3_DVDD09</v>
          </cell>
        </row>
        <row r="19328">
          <cell r="H19328" t="str">
            <v>3CG7.2</v>
          </cell>
          <cell r="I19328" t="str">
            <v>DGND</v>
          </cell>
        </row>
        <row r="19329">
          <cell r="H19329" t="str">
            <v>3CG8.1</v>
          </cell>
          <cell r="I19329" t="str">
            <v>SG3_DVDD09</v>
          </cell>
        </row>
        <row r="19330">
          <cell r="H19330" t="str">
            <v>3CG8.2</v>
          </cell>
          <cell r="I19330" t="str">
            <v>DGND</v>
          </cell>
        </row>
        <row r="19331">
          <cell r="H19331" t="str">
            <v>3CG9.1</v>
          </cell>
          <cell r="I19331" t="str">
            <v>SG3_DVDD09</v>
          </cell>
        </row>
        <row r="19332">
          <cell r="H19332" t="str">
            <v>3CG9.2</v>
          </cell>
          <cell r="I19332" t="str">
            <v>DGND</v>
          </cell>
        </row>
        <row r="19333">
          <cell r="H19333" t="str">
            <v>3CG10.1</v>
          </cell>
          <cell r="I19333" t="str">
            <v>SG3_DVDD09</v>
          </cell>
        </row>
        <row r="19334">
          <cell r="H19334" t="str">
            <v>3CG10.2</v>
          </cell>
          <cell r="I19334" t="str">
            <v>DGND</v>
          </cell>
        </row>
        <row r="19335">
          <cell r="H19335" t="str">
            <v>3CG11.1</v>
          </cell>
          <cell r="I19335" t="str">
            <v>SG3_DVDD09</v>
          </cell>
        </row>
        <row r="19336">
          <cell r="H19336" t="str">
            <v>3CG11.2</v>
          </cell>
          <cell r="I19336" t="str">
            <v>DGND</v>
          </cell>
        </row>
        <row r="19337">
          <cell r="H19337" t="str">
            <v>3CG12.1</v>
          </cell>
          <cell r="I19337" t="str">
            <v>SG3_DVDD09</v>
          </cell>
        </row>
        <row r="19338">
          <cell r="H19338" t="str">
            <v>3CG12.2</v>
          </cell>
          <cell r="I19338" t="str">
            <v>DGND</v>
          </cell>
        </row>
        <row r="19339">
          <cell r="H19339" t="str">
            <v>3CG13.1</v>
          </cell>
          <cell r="I19339" t="str">
            <v>SG3_DVDD09</v>
          </cell>
        </row>
        <row r="19340">
          <cell r="H19340" t="str">
            <v>3CG13.2</v>
          </cell>
          <cell r="I19340" t="str">
            <v>DGND</v>
          </cell>
        </row>
        <row r="19341">
          <cell r="H19341" t="str">
            <v>3CG14.1</v>
          </cell>
          <cell r="I19341" t="str">
            <v>SG3_DVDD09</v>
          </cell>
        </row>
        <row r="19342">
          <cell r="H19342" t="str">
            <v>3CG14.2</v>
          </cell>
          <cell r="I19342" t="str">
            <v>DGND</v>
          </cell>
        </row>
        <row r="19343">
          <cell r="H19343" t="str">
            <v>3CG15.1</v>
          </cell>
          <cell r="I19343" t="str">
            <v>SG3_DVDD09</v>
          </cell>
        </row>
        <row r="19344">
          <cell r="H19344" t="str">
            <v>3CG15.2</v>
          </cell>
          <cell r="I19344" t="str">
            <v>DGND</v>
          </cell>
        </row>
        <row r="19345">
          <cell r="H19345" t="str">
            <v>3CG16.1</v>
          </cell>
          <cell r="I19345" t="str">
            <v>SG3_DVDD09</v>
          </cell>
        </row>
        <row r="19346">
          <cell r="H19346" t="str">
            <v>3CG16.2</v>
          </cell>
          <cell r="I19346" t="str">
            <v>DGND</v>
          </cell>
        </row>
        <row r="19347">
          <cell r="H19347" t="str">
            <v>3CG17.1</v>
          </cell>
          <cell r="I19347" t="str">
            <v>SG3_DVDD09</v>
          </cell>
        </row>
        <row r="19348">
          <cell r="H19348" t="str">
            <v>3CG17.2</v>
          </cell>
          <cell r="I19348" t="str">
            <v>DGND</v>
          </cell>
        </row>
        <row r="19349">
          <cell r="H19349" t="str">
            <v>3CG18.1</v>
          </cell>
          <cell r="I19349" t="str">
            <v>SG3_DVDD09</v>
          </cell>
        </row>
        <row r="19350">
          <cell r="H19350" t="str">
            <v>3CG18.2</v>
          </cell>
          <cell r="I19350" t="str">
            <v>DGND</v>
          </cell>
        </row>
        <row r="19351">
          <cell r="H19351" t="str">
            <v>3CG19.1</v>
          </cell>
          <cell r="I19351" t="str">
            <v>SG3_DVDD09</v>
          </cell>
        </row>
        <row r="19352">
          <cell r="H19352" t="str">
            <v>3CG19.2</v>
          </cell>
          <cell r="I19352" t="str">
            <v>DGND</v>
          </cell>
        </row>
        <row r="19353">
          <cell r="H19353" t="str">
            <v>3CG20.1</v>
          </cell>
          <cell r="I19353" t="str">
            <v>SG3_SRC_DVDD09</v>
          </cell>
        </row>
        <row r="19354">
          <cell r="H19354" t="str">
            <v>3CG20.2</v>
          </cell>
          <cell r="I19354" t="str">
            <v>DGND</v>
          </cell>
        </row>
        <row r="19355">
          <cell r="H19355" t="str">
            <v>3CG21.1</v>
          </cell>
          <cell r="I19355" t="str">
            <v>SG3_SRC_DVDD09</v>
          </cell>
        </row>
        <row r="19356">
          <cell r="H19356" t="str">
            <v>3CG21.2</v>
          </cell>
          <cell r="I19356" t="str">
            <v>DGND</v>
          </cell>
        </row>
        <row r="19357">
          <cell r="H19357" t="str">
            <v>3CG22.1</v>
          </cell>
          <cell r="I19357" t="str">
            <v>SG3_SRC_DVDD09</v>
          </cell>
        </row>
        <row r="19358">
          <cell r="H19358" t="str">
            <v>3CG22.2</v>
          </cell>
          <cell r="I19358" t="str">
            <v>DGND</v>
          </cell>
        </row>
        <row r="19359">
          <cell r="H19359" t="str">
            <v>3CG23.1</v>
          </cell>
          <cell r="I19359" t="str">
            <v>SG3_SRC_DVDD09</v>
          </cell>
        </row>
        <row r="19360">
          <cell r="H19360" t="str">
            <v>3CG23.2</v>
          </cell>
          <cell r="I19360" t="str">
            <v>DGND</v>
          </cell>
        </row>
        <row r="19361">
          <cell r="H19361" t="str">
            <v>3CG24.1</v>
          </cell>
          <cell r="I19361" t="str">
            <v>SG3_SRC_DVDD09</v>
          </cell>
        </row>
        <row r="19362">
          <cell r="H19362" t="str">
            <v>3CG24.2</v>
          </cell>
          <cell r="I19362" t="str">
            <v>DGND</v>
          </cell>
        </row>
        <row r="19363">
          <cell r="H19363" t="str">
            <v>3CG25.1</v>
          </cell>
          <cell r="I19363" t="str">
            <v>SG3_SRC_DVDD09</v>
          </cell>
        </row>
        <row r="19364">
          <cell r="H19364" t="str">
            <v>3CG25.2</v>
          </cell>
          <cell r="I19364" t="str">
            <v>DGND</v>
          </cell>
        </row>
        <row r="19365">
          <cell r="H19365" t="str">
            <v>3CG26.1</v>
          </cell>
          <cell r="I19365" t="str">
            <v>SG3_AVDD09</v>
          </cell>
        </row>
        <row r="19366">
          <cell r="H19366" t="str">
            <v>3CG26.2</v>
          </cell>
          <cell r="I19366" t="str">
            <v>DGND</v>
          </cell>
        </row>
        <row r="19367">
          <cell r="H19367" t="str">
            <v>3CG27.1</v>
          </cell>
          <cell r="I19367" t="str">
            <v>SG3_AVDD09</v>
          </cell>
        </row>
        <row r="19368">
          <cell r="H19368" t="str">
            <v>3CG27.2</v>
          </cell>
          <cell r="I19368" t="str">
            <v>DGND</v>
          </cell>
        </row>
        <row r="19369">
          <cell r="H19369" t="str">
            <v>3CG28.1</v>
          </cell>
          <cell r="I19369" t="str">
            <v>SG3_AVDD09</v>
          </cell>
        </row>
        <row r="19370">
          <cell r="H19370" t="str">
            <v>3CG28.2</v>
          </cell>
          <cell r="I19370" t="str">
            <v>DGND</v>
          </cell>
        </row>
        <row r="19371">
          <cell r="H19371" t="str">
            <v>3CG29.1</v>
          </cell>
          <cell r="I19371" t="str">
            <v>SG3_AVDD09</v>
          </cell>
        </row>
        <row r="19372">
          <cell r="H19372" t="str">
            <v>3CG29.2</v>
          </cell>
          <cell r="I19372" t="str">
            <v>DGND</v>
          </cell>
        </row>
        <row r="19373">
          <cell r="H19373" t="str">
            <v>3CG30.1</v>
          </cell>
          <cell r="I19373" t="str">
            <v>SG3_AVDD09</v>
          </cell>
        </row>
        <row r="19374">
          <cell r="H19374" t="str">
            <v>3CG30.2</v>
          </cell>
          <cell r="I19374" t="str">
            <v>DGND</v>
          </cell>
        </row>
        <row r="19375">
          <cell r="H19375" t="str">
            <v>3CG31.1</v>
          </cell>
          <cell r="I19375" t="str">
            <v>SG3_AVDD09</v>
          </cell>
        </row>
        <row r="19376">
          <cell r="H19376" t="str">
            <v>3CG31.2</v>
          </cell>
          <cell r="I19376" t="str">
            <v>DGND</v>
          </cell>
        </row>
        <row r="19377">
          <cell r="H19377" t="str">
            <v>3CG32.1</v>
          </cell>
          <cell r="I19377" t="str">
            <v>SG3_AVDD09</v>
          </cell>
        </row>
        <row r="19378">
          <cell r="H19378" t="str">
            <v>3CG32.2</v>
          </cell>
          <cell r="I19378" t="str">
            <v>DGND</v>
          </cell>
        </row>
        <row r="19379">
          <cell r="H19379" t="str">
            <v>3CG33.1</v>
          </cell>
          <cell r="I19379" t="str">
            <v>SG3_AVDD09</v>
          </cell>
        </row>
        <row r="19380">
          <cell r="H19380" t="str">
            <v>3CG33.2</v>
          </cell>
          <cell r="I19380" t="str">
            <v>DGND</v>
          </cell>
        </row>
        <row r="19381">
          <cell r="H19381" t="str">
            <v>3CG34.1</v>
          </cell>
          <cell r="I19381" t="str">
            <v>SG3_AVDD09</v>
          </cell>
        </row>
        <row r="19382">
          <cell r="H19382" t="str">
            <v>3CG34.2</v>
          </cell>
          <cell r="I19382" t="str">
            <v>DGND</v>
          </cell>
        </row>
        <row r="19383">
          <cell r="H19383" t="str">
            <v>3CG35.1</v>
          </cell>
          <cell r="I19383" t="str">
            <v>SG3_AVDD09</v>
          </cell>
        </row>
        <row r="19384">
          <cell r="H19384" t="str">
            <v>3CG35.2</v>
          </cell>
          <cell r="I19384" t="str">
            <v>DGND</v>
          </cell>
        </row>
        <row r="19385">
          <cell r="H19385" t="str">
            <v>3CG36.1</v>
          </cell>
          <cell r="I19385" t="str">
            <v>SG3_AVDD09</v>
          </cell>
        </row>
        <row r="19386">
          <cell r="H19386" t="str">
            <v>3CG36.2</v>
          </cell>
          <cell r="I19386" t="str">
            <v>DGND</v>
          </cell>
        </row>
        <row r="19387">
          <cell r="H19387" t="str">
            <v>3CG37.1</v>
          </cell>
          <cell r="I19387" t="str">
            <v>SG3_AVDD09</v>
          </cell>
        </row>
        <row r="19388">
          <cell r="H19388" t="str">
            <v>3CG37.2</v>
          </cell>
          <cell r="I19388" t="str">
            <v>DGND</v>
          </cell>
        </row>
        <row r="19389">
          <cell r="H19389" t="str">
            <v>3CG38.1</v>
          </cell>
          <cell r="I19389" t="str">
            <v>SG3_AVDD09</v>
          </cell>
        </row>
        <row r="19390">
          <cell r="H19390" t="str">
            <v>3CG38.2</v>
          </cell>
          <cell r="I19390" t="str">
            <v>DGND</v>
          </cell>
        </row>
        <row r="19391">
          <cell r="H19391" t="str">
            <v>3CG39.1</v>
          </cell>
          <cell r="I19391" t="str">
            <v>SG3_AVDD09</v>
          </cell>
        </row>
        <row r="19392">
          <cell r="H19392" t="str">
            <v>3CG39.2</v>
          </cell>
          <cell r="I19392" t="str">
            <v>DGND</v>
          </cell>
        </row>
        <row r="19393">
          <cell r="H19393" t="str">
            <v>3CG40.1</v>
          </cell>
          <cell r="I19393" t="str">
            <v>SG3_AVDD09</v>
          </cell>
        </row>
        <row r="19394">
          <cell r="H19394" t="str">
            <v>3CG40.2</v>
          </cell>
          <cell r="I19394" t="str">
            <v>DGND</v>
          </cell>
        </row>
        <row r="19395">
          <cell r="H19395" t="str">
            <v>3CG41.1</v>
          </cell>
          <cell r="I19395" t="str">
            <v>SG3_AVDD09</v>
          </cell>
        </row>
        <row r="19396">
          <cell r="H19396" t="str">
            <v>3CG41.2</v>
          </cell>
          <cell r="I19396" t="str">
            <v>DGND</v>
          </cell>
        </row>
        <row r="19397">
          <cell r="H19397" t="str">
            <v>3CG42.1</v>
          </cell>
          <cell r="I19397" t="str">
            <v>SG3_AVDD09</v>
          </cell>
        </row>
        <row r="19398">
          <cell r="H19398" t="str">
            <v>3CG42.2</v>
          </cell>
          <cell r="I19398" t="str">
            <v>DGND</v>
          </cell>
        </row>
        <row r="19399">
          <cell r="H19399" t="str">
            <v>3CG43.1</v>
          </cell>
          <cell r="I19399" t="str">
            <v>SG3_AVDD09</v>
          </cell>
        </row>
        <row r="19400">
          <cell r="H19400" t="str">
            <v>3CG43.2</v>
          </cell>
          <cell r="I19400" t="str">
            <v>DGND</v>
          </cell>
        </row>
        <row r="19401">
          <cell r="H19401" t="str">
            <v>3CG44.1</v>
          </cell>
          <cell r="I19401" t="str">
            <v>SG3_AVDD09</v>
          </cell>
        </row>
        <row r="19402">
          <cell r="H19402" t="str">
            <v>3CG44.2</v>
          </cell>
          <cell r="I19402" t="str">
            <v>DGND</v>
          </cell>
        </row>
        <row r="19403">
          <cell r="H19403" t="str">
            <v>3CG45.1</v>
          </cell>
          <cell r="I19403" t="str">
            <v>SG3_SRC_DVDD09</v>
          </cell>
        </row>
        <row r="19404">
          <cell r="H19404" t="str">
            <v>3CG45.2</v>
          </cell>
          <cell r="I19404" t="str">
            <v>DGND</v>
          </cell>
        </row>
        <row r="19405">
          <cell r="H19405" t="str">
            <v>3CG46.1</v>
          </cell>
          <cell r="I19405" t="str">
            <v>SG3_SRC_DVDD09</v>
          </cell>
        </row>
        <row r="19406">
          <cell r="H19406" t="str">
            <v>3CG46.2</v>
          </cell>
          <cell r="I19406" t="str">
            <v>DGND</v>
          </cell>
        </row>
        <row r="19407">
          <cell r="H19407" t="str">
            <v>3CG47.1</v>
          </cell>
          <cell r="I19407" t="str">
            <v>SG3_SRC_DVDD09</v>
          </cell>
        </row>
        <row r="19408">
          <cell r="H19408" t="str">
            <v>3CG47.2</v>
          </cell>
          <cell r="I19408" t="str">
            <v>DGND</v>
          </cell>
        </row>
        <row r="19409">
          <cell r="H19409" t="str">
            <v>3CG48.1</v>
          </cell>
          <cell r="I19409" t="str">
            <v>SG3_SRC_DVDD09</v>
          </cell>
        </row>
        <row r="19410">
          <cell r="H19410" t="str">
            <v>3CG48.2</v>
          </cell>
          <cell r="I19410" t="str">
            <v>DGND</v>
          </cell>
        </row>
        <row r="19411">
          <cell r="H19411" t="str">
            <v>3CG49.1</v>
          </cell>
          <cell r="I19411" t="str">
            <v>SG3_SRC_DVDD09</v>
          </cell>
        </row>
        <row r="19412">
          <cell r="H19412" t="str">
            <v>3CG49.2</v>
          </cell>
          <cell r="I19412" t="str">
            <v>DGND</v>
          </cell>
        </row>
        <row r="19413">
          <cell r="H19413" t="str">
            <v>3CG50.1</v>
          </cell>
          <cell r="I19413" t="str">
            <v>SG3_SRC_DVDD09</v>
          </cell>
        </row>
        <row r="19414">
          <cell r="H19414" t="str">
            <v>3CG50.2</v>
          </cell>
          <cell r="I19414" t="str">
            <v>DGND</v>
          </cell>
        </row>
        <row r="19415">
          <cell r="H19415" t="str">
            <v>3CG109.1</v>
          </cell>
          <cell r="I19415" t="str">
            <v>SG3_SRC_DVDD09</v>
          </cell>
        </row>
        <row r="19416">
          <cell r="H19416" t="str">
            <v>3CG109.2</v>
          </cell>
          <cell r="I19416" t="str">
            <v>DGND</v>
          </cell>
        </row>
        <row r="19417">
          <cell r="H19417" t="str">
            <v>3CG110.1</v>
          </cell>
          <cell r="I19417" t="str">
            <v>SG3_SRC_DVDD09</v>
          </cell>
        </row>
        <row r="19418">
          <cell r="H19418" t="str">
            <v>3CG110.2</v>
          </cell>
          <cell r="I19418" t="str">
            <v>DGND</v>
          </cell>
        </row>
        <row r="19419">
          <cell r="H19419" t="str">
            <v>3CG169.1</v>
          </cell>
          <cell r="I19419" t="str">
            <v>SG3_SRC_DVDD09</v>
          </cell>
        </row>
        <row r="19420">
          <cell r="H19420" t="str">
            <v>3CG169.2</v>
          </cell>
          <cell r="I19420" t="str">
            <v>DGND</v>
          </cell>
        </row>
        <row r="19421">
          <cell r="H19421" t="str">
            <v>3CG170.1</v>
          </cell>
          <cell r="I19421" t="str">
            <v>SG3_SRC_DVDD09</v>
          </cell>
        </row>
        <row r="19422">
          <cell r="H19422" t="str">
            <v>3CG170.2</v>
          </cell>
          <cell r="I19422" t="str">
            <v>DGND</v>
          </cell>
        </row>
        <row r="19423">
          <cell r="H19423" t="str">
            <v>3CG171.1</v>
          </cell>
          <cell r="I19423" t="str">
            <v>SG3_SRC_DVDD09</v>
          </cell>
        </row>
        <row r="19424">
          <cell r="H19424" t="str">
            <v>3CG171.2</v>
          </cell>
          <cell r="I19424" t="str">
            <v>DGND</v>
          </cell>
        </row>
        <row r="19425">
          <cell r="H19425" t="str">
            <v>3CG172.1</v>
          </cell>
          <cell r="I19425" t="str">
            <v>SG3_SRC_DVDD09</v>
          </cell>
        </row>
        <row r="19426">
          <cell r="H19426" t="str">
            <v>3CG172.2</v>
          </cell>
          <cell r="I19426" t="str">
            <v>DGND</v>
          </cell>
        </row>
        <row r="19427">
          <cell r="H19427" t="str">
            <v>3CG173.1</v>
          </cell>
          <cell r="I19427" t="str">
            <v>SG3_SRC_DVDD09</v>
          </cell>
        </row>
        <row r="19428">
          <cell r="H19428" t="str">
            <v>3CG173.2</v>
          </cell>
          <cell r="I19428" t="str">
            <v>DGND</v>
          </cell>
        </row>
        <row r="19429">
          <cell r="H19429" t="str">
            <v>3CG174.1</v>
          </cell>
          <cell r="I19429" t="str">
            <v>SG3_SRC_DVDD09</v>
          </cell>
        </row>
        <row r="19430">
          <cell r="H19430" t="str">
            <v>3CG174.2</v>
          </cell>
          <cell r="I19430" t="str">
            <v>DGND</v>
          </cell>
        </row>
        <row r="19431">
          <cell r="H19431" t="str">
            <v>3GOLDEN0.H4</v>
          </cell>
          <cell r="I19431" t="str">
            <v>DGND</v>
          </cell>
        </row>
        <row r="19432">
          <cell r="H19432" t="str">
            <v>3GOLDEN0.E4</v>
          </cell>
          <cell r="I19432" t="str">
            <v>SG3_AVDD09</v>
          </cell>
        </row>
        <row r="19433">
          <cell r="H19433" t="str">
            <v>3GOLDEN0.E5</v>
          </cell>
          <cell r="I19433" t="str">
            <v>SG3_AVDD09</v>
          </cell>
        </row>
        <row r="19434">
          <cell r="H19434" t="str">
            <v>3GOLDEN0.V8</v>
          </cell>
          <cell r="I19434" t="str">
            <v>SG3_AVDD09</v>
          </cell>
        </row>
        <row r="19435">
          <cell r="H19435" t="str">
            <v>3GOLDEN0.V9</v>
          </cell>
          <cell r="I19435" t="str">
            <v>SG3_AVDD09</v>
          </cell>
        </row>
        <row r="19436">
          <cell r="H19436" t="str">
            <v>3GOLDEN0.A8</v>
          </cell>
          <cell r="I19436" t="str">
            <v>SG3_AVDD09</v>
          </cell>
        </row>
        <row r="19437">
          <cell r="H19437" t="str">
            <v>3GOLDEN0.D8</v>
          </cell>
          <cell r="I19437" t="str">
            <v>SG3_AVDD09</v>
          </cell>
        </row>
        <row r="19438">
          <cell r="H19438" t="str">
            <v>3GOLDEN0.D16</v>
          </cell>
          <cell r="I19438" t="str">
            <v>SG3_AVDD09</v>
          </cell>
        </row>
        <row r="19439">
          <cell r="H19439" t="str">
            <v>3GOLDEN0.E16</v>
          </cell>
          <cell r="I19439" t="str">
            <v>SG3_AVDD09</v>
          </cell>
        </row>
        <row r="19440">
          <cell r="H19440" t="str">
            <v>3GOLDEN0.D15</v>
          </cell>
          <cell r="I19440" t="str">
            <v>SG3_AVDD09</v>
          </cell>
        </row>
        <row r="19441">
          <cell r="H19441" t="str">
            <v>3GOLDEN0.E15</v>
          </cell>
          <cell r="I19441" t="str">
            <v>SG3_AVDD09</v>
          </cell>
        </row>
        <row r="19442">
          <cell r="H19442" t="str">
            <v>3GOLDEN0.V4</v>
          </cell>
          <cell r="I19442" t="str">
            <v>SG3_AVDD09</v>
          </cell>
        </row>
        <row r="19443">
          <cell r="H19443" t="str">
            <v>3GOLDEN0.V5</v>
          </cell>
          <cell r="I19443" t="str">
            <v>SG3_AVDD09</v>
          </cell>
        </row>
        <row r="19444">
          <cell r="H19444" t="str">
            <v>3GOLDEN0.T13</v>
          </cell>
          <cell r="I19444" t="str">
            <v>SG3_AVDD09</v>
          </cell>
        </row>
        <row r="19445">
          <cell r="H19445" t="str">
            <v>3GOLDEN0.T14</v>
          </cell>
          <cell r="I19445" t="str">
            <v>SG3_AVDD09</v>
          </cell>
        </row>
        <row r="19446">
          <cell r="H19446" t="str">
            <v>3GOLDEN0.V10</v>
          </cell>
          <cell r="I19446" t="str">
            <v>SG3_AVDD09</v>
          </cell>
        </row>
        <row r="19447">
          <cell r="H19447" t="str">
            <v>3GOLDEN0.V11</v>
          </cell>
          <cell r="I19447" t="str">
            <v>SG3_AVDD09</v>
          </cell>
        </row>
        <row r="19448">
          <cell r="H19448" t="str">
            <v>3GOLDEN0.G8</v>
          </cell>
          <cell r="I19448" t="str">
            <v>SG3_DVDD09</v>
          </cell>
        </row>
        <row r="19449">
          <cell r="H19449" t="str">
            <v>3GOLDEN0.H9</v>
          </cell>
          <cell r="I19449" t="str">
            <v>SG3_DVDD09</v>
          </cell>
        </row>
        <row r="19450">
          <cell r="H19450" t="str">
            <v>3GOLDEN0.J9</v>
          </cell>
          <cell r="I19450" t="str">
            <v>SG3_DVDD09</v>
          </cell>
        </row>
        <row r="19451">
          <cell r="H19451" t="str">
            <v>3GOLDEN0.K9</v>
          </cell>
          <cell r="I19451" t="str">
            <v>SG3_DVDD09</v>
          </cell>
        </row>
        <row r="19452">
          <cell r="H19452" t="str">
            <v>3GOLDEN0.L9</v>
          </cell>
          <cell r="I19452" t="str">
            <v>SG3_DVDD09</v>
          </cell>
        </row>
        <row r="19453">
          <cell r="H19453" t="str">
            <v>3GOLDEN0.M10</v>
          </cell>
          <cell r="I19453" t="str">
            <v>SG3_DVDD09</v>
          </cell>
        </row>
        <row r="19454">
          <cell r="H19454" t="str">
            <v>3GOLDEN0.M11</v>
          </cell>
          <cell r="I19454" t="str">
            <v>SG3_DVDD09</v>
          </cell>
        </row>
        <row r="19455">
          <cell r="H19455" t="str">
            <v>3GOLDEN0.M12</v>
          </cell>
          <cell r="I19455" t="str">
            <v>SG3_DVDD09</v>
          </cell>
        </row>
        <row r="19456">
          <cell r="H19456" t="str">
            <v>3GOLDEN0.N10</v>
          </cell>
          <cell r="I19456" t="str">
            <v>SG3_DVDD09</v>
          </cell>
        </row>
        <row r="19457">
          <cell r="H19457" t="str">
            <v>3GOLDEN0.N11</v>
          </cell>
          <cell r="I19457" t="str">
            <v>SG3_DVDD09</v>
          </cell>
        </row>
        <row r="19458">
          <cell r="H19458" t="str">
            <v>3GOLDEN0.N12</v>
          </cell>
          <cell r="I19458" t="str">
            <v>SG3_DVDD09</v>
          </cell>
        </row>
        <row r="19459">
          <cell r="H19459" t="str">
            <v>3GOLDEN0.GH1</v>
          </cell>
          <cell r="I19459">
            <v>0</v>
          </cell>
        </row>
        <row r="19460">
          <cell r="H19460" t="str">
            <v>3GOLDEN0.GH2</v>
          </cell>
          <cell r="I19460">
            <v>0</v>
          </cell>
        </row>
        <row r="19461">
          <cell r="H19461" t="str">
            <v>3GOLDEN0.GH3</v>
          </cell>
          <cell r="I19461">
            <v>0</v>
          </cell>
        </row>
        <row r="19462">
          <cell r="H19462" t="str">
            <v>3GOLDEN0.GH4</v>
          </cell>
          <cell r="I19462">
            <v>0</v>
          </cell>
        </row>
        <row r="19463">
          <cell r="H19463" t="str">
            <v>3GOLDEN0.A1</v>
          </cell>
          <cell r="I19463" t="str">
            <v>DGND</v>
          </cell>
        </row>
        <row r="19464">
          <cell r="H19464" t="str">
            <v>3GOLDEN0.A9</v>
          </cell>
          <cell r="I19464" t="str">
            <v>DGND</v>
          </cell>
        </row>
        <row r="19465">
          <cell r="H19465" t="str">
            <v>3GOLDEN0.A11</v>
          </cell>
          <cell r="I19465" t="str">
            <v>DGND</v>
          </cell>
        </row>
        <row r="19466">
          <cell r="H19466" t="str">
            <v>3GOLDEN0.A14</v>
          </cell>
          <cell r="I19466" t="str">
            <v>DGND</v>
          </cell>
        </row>
        <row r="19467">
          <cell r="H19467" t="str">
            <v>3GOLDEN0.A19</v>
          </cell>
          <cell r="I19467" t="str">
            <v>DGND</v>
          </cell>
        </row>
        <row r="19468">
          <cell r="H19468" t="str">
            <v>3GOLDEN0.B2</v>
          </cell>
          <cell r="I19468" t="str">
            <v>DGND</v>
          </cell>
        </row>
        <row r="19469">
          <cell r="H19469" t="str">
            <v>3GOLDEN0.B9</v>
          </cell>
          <cell r="I19469" t="str">
            <v>DGND</v>
          </cell>
        </row>
        <row r="19470">
          <cell r="H19470" t="str">
            <v>3GOLDEN0.B10</v>
          </cell>
          <cell r="I19470" t="str">
            <v>DGND</v>
          </cell>
        </row>
        <row r="19471">
          <cell r="H19471" t="str">
            <v>3GOLDEN0.B11</v>
          </cell>
          <cell r="I19471" t="str">
            <v>DGND</v>
          </cell>
        </row>
        <row r="19472">
          <cell r="H19472" t="str">
            <v>3GOLDEN0.B19</v>
          </cell>
          <cell r="I19472" t="str">
            <v>DGND</v>
          </cell>
        </row>
        <row r="19473">
          <cell r="H19473" t="str">
            <v>3GOLDEN0.C18</v>
          </cell>
          <cell r="I19473" t="str">
            <v>DGND</v>
          </cell>
        </row>
        <row r="19474">
          <cell r="H19474" t="str">
            <v>3GOLDEN0.C19</v>
          </cell>
          <cell r="I19474" t="str">
            <v>DGND</v>
          </cell>
        </row>
        <row r="19475">
          <cell r="H19475" t="str">
            <v>3GOLDEN0.D9</v>
          </cell>
          <cell r="I19475" t="str">
            <v>DGND</v>
          </cell>
        </row>
        <row r="19476">
          <cell r="H19476" t="str">
            <v>3GOLDEN0.D10</v>
          </cell>
          <cell r="I19476" t="str">
            <v>DGND</v>
          </cell>
        </row>
        <row r="19477">
          <cell r="H19477" t="str">
            <v>3GOLDEN0.D12</v>
          </cell>
          <cell r="I19477" t="str">
            <v>DGND</v>
          </cell>
        </row>
        <row r="19478">
          <cell r="H19478" t="str">
            <v>3GOLDEN0.D13</v>
          </cell>
          <cell r="I19478" t="str">
            <v>DGND</v>
          </cell>
        </row>
        <row r="19479">
          <cell r="H19479" t="str">
            <v>3GOLDEN0.D14</v>
          </cell>
          <cell r="I19479" t="str">
            <v>DGND</v>
          </cell>
        </row>
        <row r="19480">
          <cell r="H19480" t="str">
            <v>3GOLDEN0.E8</v>
          </cell>
          <cell r="I19480" t="str">
            <v>DGND</v>
          </cell>
        </row>
        <row r="19481">
          <cell r="H19481" t="str">
            <v>3GOLDEN0.E9</v>
          </cell>
          <cell r="I19481" t="str">
            <v>DGND</v>
          </cell>
        </row>
        <row r="19482">
          <cell r="H19482" t="str">
            <v>3GOLDEN0.E10</v>
          </cell>
          <cell r="I19482" t="str">
            <v>DGND</v>
          </cell>
        </row>
        <row r="19483">
          <cell r="H19483" t="str">
            <v>3GOLDEN0.E12</v>
          </cell>
          <cell r="I19483" t="str">
            <v>DGND</v>
          </cell>
        </row>
        <row r="19484">
          <cell r="H19484" t="str">
            <v>3GOLDEN0.E13</v>
          </cell>
          <cell r="I19484" t="str">
            <v>DGND</v>
          </cell>
        </row>
        <row r="19485">
          <cell r="H19485" t="str">
            <v>3GOLDEN0.E14</v>
          </cell>
          <cell r="I19485" t="str">
            <v>DGND</v>
          </cell>
        </row>
        <row r="19486">
          <cell r="H19486" t="str">
            <v>3GOLDEN0.G9</v>
          </cell>
          <cell r="I19486" t="str">
            <v>DGND</v>
          </cell>
        </row>
        <row r="19487">
          <cell r="H19487" t="str">
            <v>3GOLDEN0.G10</v>
          </cell>
          <cell r="I19487" t="str">
            <v>DGND</v>
          </cell>
        </row>
        <row r="19488">
          <cell r="H19488" t="str">
            <v>3GOLDEN0.G11</v>
          </cell>
          <cell r="I19488" t="str">
            <v>DGND</v>
          </cell>
        </row>
        <row r="19489">
          <cell r="H19489" t="str">
            <v>3GOLDEN0.G12</v>
          </cell>
          <cell r="I19489" t="str">
            <v>DGND</v>
          </cell>
        </row>
        <row r="19490">
          <cell r="H19490" t="str">
            <v>3GOLDEN0.G13</v>
          </cell>
          <cell r="I19490" t="str">
            <v>DGND</v>
          </cell>
        </row>
        <row r="19491">
          <cell r="H19491" t="str">
            <v>3GOLDEN0.H10</v>
          </cell>
          <cell r="I19491" t="str">
            <v>DGND</v>
          </cell>
        </row>
        <row r="19492">
          <cell r="H19492" t="str">
            <v>3GOLDEN0.H11</v>
          </cell>
          <cell r="I19492" t="str">
            <v>DGND</v>
          </cell>
        </row>
        <row r="19493">
          <cell r="H19493" t="str">
            <v>3GOLDEN0.J10</v>
          </cell>
          <cell r="I19493" t="str">
            <v>DGND</v>
          </cell>
        </row>
        <row r="19494">
          <cell r="H19494" t="str">
            <v>3GOLDEN0.J11</v>
          </cell>
          <cell r="I19494" t="str">
            <v>DGND</v>
          </cell>
        </row>
        <row r="19495">
          <cell r="H19495" t="str">
            <v>3GOLDEN0.K10</v>
          </cell>
          <cell r="I19495" t="str">
            <v>DGND</v>
          </cell>
        </row>
        <row r="19496">
          <cell r="H19496" t="str">
            <v>3GOLDEN0.K11</v>
          </cell>
          <cell r="I19496" t="str">
            <v>DGND</v>
          </cell>
        </row>
        <row r="19497">
          <cell r="H19497" t="str">
            <v>3GOLDEN0.L10</v>
          </cell>
          <cell r="I19497" t="str">
            <v>DGND</v>
          </cell>
        </row>
        <row r="19498">
          <cell r="H19498" t="str">
            <v>3GOLDEN0.L11</v>
          </cell>
          <cell r="I19498" t="str">
            <v>DGND</v>
          </cell>
        </row>
        <row r="19499">
          <cell r="H19499" t="str">
            <v>3GOLDEN0.R10</v>
          </cell>
          <cell r="I19499" t="str">
            <v>DGND</v>
          </cell>
        </row>
        <row r="19500">
          <cell r="H19500" t="str">
            <v>3GOLDEN0.R11</v>
          </cell>
          <cell r="I19500" t="str">
            <v>DGND</v>
          </cell>
        </row>
        <row r="19501">
          <cell r="H19501" t="str">
            <v>3GOLDEN0.R12</v>
          </cell>
          <cell r="I19501" t="str">
            <v>DGND</v>
          </cell>
        </row>
        <row r="19502">
          <cell r="H19502" t="str">
            <v>3GOLDEN0.R13</v>
          </cell>
          <cell r="I19502" t="str">
            <v>DGND</v>
          </cell>
        </row>
        <row r="19503">
          <cell r="H19503" t="str">
            <v>3GOLDEN0.R14</v>
          </cell>
          <cell r="I19503" t="str">
            <v>DGND</v>
          </cell>
        </row>
        <row r="19504">
          <cell r="H19504" t="str">
            <v>3GOLDEN0.W1</v>
          </cell>
          <cell r="I19504" t="str">
            <v>DGND</v>
          </cell>
        </row>
        <row r="19505">
          <cell r="H19505" t="str">
            <v>3GOLDEN0.W19</v>
          </cell>
          <cell r="I19505" t="str">
            <v>DGND</v>
          </cell>
        </row>
        <row r="19506">
          <cell r="H19506" t="str">
            <v>3GOLDEN0.T7</v>
          </cell>
          <cell r="I19506" t="str">
            <v>DGND</v>
          </cell>
        </row>
        <row r="19507">
          <cell r="H19507" t="str">
            <v>3GOLDEN0.T8</v>
          </cell>
          <cell r="I19507" t="str">
            <v>DGND</v>
          </cell>
        </row>
        <row r="19508">
          <cell r="H19508" t="str">
            <v>3GOLDEN0.T11</v>
          </cell>
          <cell r="I19508" t="str">
            <v>DGND</v>
          </cell>
        </row>
        <row r="19509">
          <cell r="H19509" t="str">
            <v>3GOLDEN0.T12</v>
          </cell>
          <cell r="I19509" t="str">
            <v>DGND</v>
          </cell>
        </row>
        <row r="19510">
          <cell r="H19510" t="str">
            <v>3GOLDEN0.W2</v>
          </cell>
          <cell r="I19510" t="str">
            <v>DGND</v>
          </cell>
        </row>
        <row r="19511">
          <cell r="H19511" t="str">
            <v>3GOLDEN0.W7</v>
          </cell>
          <cell r="I19511" t="str">
            <v>DGND</v>
          </cell>
        </row>
        <row r="19512">
          <cell r="H19512" t="str">
            <v>3GOLDEN0.W12</v>
          </cell>
          <cell r="I19512" t="str">
            <v>DGND</v>
          </cell>
        </row>
        <row r="19513">
          <cell r="H19513" t="str">
            <v>3GOLDEN0.W17</v>
          </cell>
          <cell r="I19513" t="str">
            <v>DGND</v>
          </cell>
        </row>
        <row r="19514">
          <cell r="H19514" t="str">
            <v>3GOLDEN0.NUT1</v>
          </cell>
          <cell r="I19514">
            <v>0</v>
          </cell>
        </row>
        <row r="19515">
          <cell r="H19515" t="str">
            <v>3GOLDEN0.NUT2</v>
          </cell>
          <cell r="I19515">
            <v>0</v>
          </cell>
        </row>
        <row r="19516">
          <cell r="H19516" t="str">
            <v>3GOLDEN0.NUT3</v>
          </cell>
          <cell r="I19516">
            <v>0</v>
          </cell>
        </row>
        <row r="19517">
          <cell r="H19517" t="str">
            <v>3GOLDEN0.NUT4</v>
          </cell>
          <cell r="I19517">
            <v>0</v>
          </cell>
        </row>
        <row r="19518">
          <cell r="H19518" t="str">
            <v>SG3_AVDD09.1</v>
          </cell>
          <cell r="I19518" t="str">
            <v>SG3_AVDD09</v>
          </cell>
        </row>
        <row r="19519">
          <cell r="H19519" t="str">
            <v>SG3_DGND1.1</v>
          </cell>
          <cell r="I19519" t="str">
            <v>DGND</v>
          </cell>
        </row>
        <row r="19520">
          <cell r="H19520" t="str">
            <v>SG3_DGND2.1</v>
          </cell>
          <cell r="I19520" t="str">
            <v>DGND</v>
          </cell>
        </row>
        <row r="19521">
          <cell r="H19521" t="str">
            <v>SG3_DGND3.1</v>
          </cell>
          <cell r="I19521" t="str">
            <v>DGND</v>
          </cell>
        </row>
        <row r="19522">
          <cell r="H19522" t="str">
            <v>SG3_DGND4.1</v>
          </cell>
          <cell r="I19522" t="str">
            <v>DGND</v>
          </cell>
        </row>
        <row r="19523">
          <cell r="H19523" t="str">
            <v>SG3_DVDD09.1</v>
          </cell>
          <cell r="I19523" t="str">
            <v>SG3_DVDD09</v>
          </cell>
        </row>
        <row r="19524">
          <cell r="H19524" t="str">
            <v>3BDG5.1</v>
          </cell>
          <cell r="I19524" t="str">
            <v>SG3_AVDD33_MOSFET</v>
          </cell>
        </row>
        <row r="19525">
          <cell r="H19525" t="str">
            <v>3BDG5.2</v>
          </cell>
          <cell r="I19525" t="str">
            <v>SG3_SRC_DVDD33</v>
          </cell>
        </row>
        <row r="19526">
          <cell r="H19526" t="str">
            <v>3CG51.1</v>
          </cell>
          <cell r="I19526" t="str">
            <v>SG3_AVDD33</v>
          </cell>
        </row>
        <row r="19527">
          <cell r="H19527" t="str">
            <v>3CG51.2</v>
          </cell>
          <cell r="I19527" t="str">
            <v>DGND</v>
          </cell>
        </row>
        <row r="19528">
          <cell r="H19528" t="str">
            <v>3CG52.1</v>
          </cell>
          <cell r="I19528" t="str">
            <v>SG3_AVDD33</v>
          </cell>
        </row>
        <row r="19529">
          <cell r="H19529" t="str">
            <v>3CG52.2</v>
          </cell>
          <cell r="I19529" t="str">
            <v>DGND</v>
          </cell>
        </row>
        <row r="19530">
          <cell r="H19530" t="str">
            <v>3CG53.1</v>
          </cell>
          <cell r="I19530" t="str">
            <v>SG3_AVDD33</v>
          </cell>
        </row>
        <row r="19531">
          <cell r="H19531" t="str">
            <v>3CG53.2</v>
          </cell>
          <cell r="I19531" t="str">
            <v>DGND</v>
          </cell>
        </row>
        <row r="19532">
          <cell r="H19532" t="str">
            <v>3CG54.1</v>
          </cell>
          <cell r="I19532" t="str">
            <v>SG3_AVDD33</v>
          </cell>
        </row>
        <row r="19533">
          <cell r="H19533" t="str">
            <v>3CG54.2</v>
          </cell>
          <cell r="I19533" t="str">
            <v>DGND</v>
          </cell>
        </row>
        <row r="19534">
          <cell r="H19534" t="str">
            <v>3CG55.1</v>
          </cell>
          <cell r="I19534" t="str">
            <v>SG3_AVDD33</v>
          </cell>
        </row>
        <row r="19535">
          <cell r="H19535" t="str">
            <v>3CG55.2</v>
          </cell>
          <cell r="I19535" t="str">
            <v>DGND</v>
          </cell>
        </row>
        <row r="19536">
          <cell r="H19536" t="str">
            <v>3CG56.1</v>
          </cell>
          <cell r="I19536" t="str">
            <v>SG3_AVDD33</v>
          </cell>
        </row>
        <row r="19537">
          <cell r="H19537" t="str">
            <v>3CG56.2</v>
          </cell>
          <cell r="I19537" t="str">
            <v>DGND</v>
          </cell>
        </row>
        <row r="19538">
          <cell r="H19538" t="str">
            <v>3CG57.1</v>
          </cell>
          <cell r="I19538" t="str">
            <v>SG3_AVDD33</v>
          </cell>
        </row>
        <row r="19539">
          <cell r="H19539" t="str">
            <v>3CG57.2</v>
          </cell>
          <cell r="I19539" t="str">
            <v>DGND</v>
          </cell>
        </row>
        <row r="19540">
          <cell r="H19540" t="str">
            <v>3CG58.1</v>
          </cell>
          <cell r="I19540" t="str">
            <v>SG3_AVDD33</v>
          </cell>
        </row>
        <row r="19541">
          <cell r="H19541" t="str">
            <v>3CG58.2</v>
          </cell>
          <cell r="I19541" t="str">
            <v>DGND</v>
          </cell>
        </row>
        <row r="19542">
          <cell r="H19542" t="str">
            <v>3CG59.1</v>
          </cell>
          <cell r="I19542" t="str">
            <v>SG3_AVDD33</v>
          </cell>
        </row>
        <row r="19543">
          <cell r="H19543" t="str">
            <v>3CG59.2</v>
          </cell>
          <cell r="I19543" t="str">
            <v>DGND</v>
          </cell>
        </row>
        <row r="19544">
          <cell r="H19544" t="str">
            <v>3CG60.1</v>
          </cell>
          <cell r="I19544" t="str">
            <v>SG3_AVDD33</v>
          </cell>
        </row>
        <row r="19545">
          <cell r="H19545" t="str">
            <v>3CG60.2</v>
          </cell>
          <cell r="I19545" t="str">
            <v>DGND</v>
          </cell>
        </row>
        <row r="19546">
          <cell r="H19546" t="str">
            <v>3CG61.1</v>
          </cell>
          <cell r="I19546" t="str">
            <v>SG3_AVDD33</v>
          </cell>
        </row>
        <row r="19547">
          <cell r="H19547" t="str">
            <v>3CG61.2</v>
          </cell>
          <cell r="I19547" t="str">
            <v>DGND</v>
          </cell>
        </row>
        <row r="19548">
          <cell r="H19548" t="str">
            <v>3CG62.1</v>
          </cell>
          <cell r="I19548" t="str">
            <v>SG3_AVDD33</v>
          </cell>
        </row>
        <row r="19549">
          <cell r="H19549" t="str">
            <v>3CG62.2</v>
          </cell>
          <cell r="I19549" t="str">
            <v>DGND</v>
          </cell>
        </row>
        <row r="19550">
          <cell r="H19550" t="str">
            <v>3CG63.1</v>
          </cell>
          <cell r="I19550" t="str">
            <v>SG3_AVDD33</v>
          </cell>
        </row>
        <row r="19551">
          <cell r="H19551" t="str">
            <v>3CG63.2</v>
          </cell>
          <cell r="I19551" t="str">
            <v>DGND</v>
          </cell>
        </row>
        <row r="19552">
          <cell r="H19552" t="str">
            <v>3CG64.1</v>
          </cell>
          <cell r="I19552" t="str">
            <v>SG3_AVDD33</v>
          </cell>
        </row>
        <row r="19553">
          <cell r="H19553" t="str">
            <v>3CG64.2</v>
          </cell>
          <cell r="I19553" t="str">
            <v>DGND</v>
          </cell>
        </row>
        <row r="19554">
          <cell r="H19554" t="str">
            <v>3CG65.1</v>
          </cell>
          <cell r="I19554" t="str">
            <v>SG3_AVDD33</v>
          </cell>
        </row>
        <row r="19555">
          <cell r="H19555" t="str">
            <v>3CG65.2</v>
          </cell>
          <cell r="I19555" t="str">
            <v>DGND</v>
          </cell>
        </row>
        <row r="19556">
          <cell r="H19556" t="str">
            <v>3CG66.1</v>
          </cell>
          <cell r="I19556" t="str">
            <v>SG3_AVDD33</v>
          </cell>
        </row>
        <row r="19557">
          <cell r="H19557" t="str">
            <v>3CG66.2</v>
          </cell>
          <cell r="I19557" t="str">
            <v>DGND</v>
          </cell>
        </row>
        <row r="19558">
          <cell r="H19558" t="str">
            <v>3CG67.1</v>
          </cell>
          <cell r="I19558" t="str">
            <v>SG3_AVDD33</v>
          </cell>
        </row>
        <row r="19559">
          <cell r="H19559" t="str">
            <v>3CG67.2</v>
          </cell>
          <cell r="I19559" t="str">
            <v>DGND</v>
          </cell>
        </row>
        <row r="19560">
          <cell r="H19560" t="str">
            <v>3CG68.1</v>
          </cell>
          <cell r="I19560" t="str">
            <v>SG3_AVDD33</v>
          </cell>
        </row>
        <row r="19561">
          <cell r="H19561" t="str">
            <v>3CG68.2</v>
          </cell>
          <cell r="I19561" t="str">
            <v>DGND</v>
          </cell>
        </row>
        <row r="19562">
          <cell r="H19562" t="str">
            <v>3CG69.1</v>
          </cell>
          <cell r="I19562" t="str">
            <v>SG3_AVDD33</v>
          </cell>
        </row>
        <row r="19563">
          <cell r="H19563" t="str">
            <v>3CG69.2</v>
          </cell>
          <cell r="I19563" t="str">
            <v>DGND</v>
          </cell>
        </row>
        <row r="19564">
          <cell r="H19564" t="str">
            <v>3CG70.1</v>
          </cell>
          <cell r="I19564" t="str">
            <v>SG3_AVDD33</v>
          </cell>
        </row>
        <row r="19565">
          <cell r="H19565" t="str">
            <v>3CG70.2</v>
          </cell>
          <cell r="I19565" t="str">
            <v>DGND</v>
          </cell>
        </row>
        <row r="19566">
          <cell r="H19566" t="str">
            <v>3CG71.1</v>
          </cell>
          <cell r="I19566" t="str">
            <v>SG3_AVDD33</v>
          </cell>
        </row>
        <row r="19567">
          <cell r="H19567" t="str">
            <v>3CG71.2</v>
          </cell>
          <cell r="I19567" t="str">
            <v>DGND</v>
          </cell>
        </row>
        <row r="19568">
          <cell r="H19568" t="str">
            <v>3CG72.1</v>
          </cell>
          <cell r="I19568" t="str">
            <v>SG3_AVDD33</v>
          </cell>
        </row>
        <row r="19569">
          <cell r="H19569" t="str">
            <v>3CG72.2</v>
          </cell>
          <cell r="I19569" t="str">
            <v>DGND</v>
          </cell>
        </row>
        <row r="19570">
          <cell r="H19570" t="str">
            <v>3CG73.1</v>
          </cell>
          <cell r="I19570" t="str">
            <v>SG3_AVDD33</v>
          </cell>
        </row>
        <row r="19571">
          <cell r="H19571" t="str">
            <v>3CG73.2</v>
          </cell>
          <cell r="I19571" t="str">
            <v>DGND</v>
          </cell>
        </row>
        <row r="19572">
          <cell r="H19572" t="str">
            <v>3CG74.1</v>
          </cell>
          <cell r="I19572" t="str">
            <v>SG3_SRC_DVDD33</v>
          </cell>
        </row>
        <row r="19573">
          <cell r="H19573" t="str">
            <v>3CG74.2</v>
          </cell>
          <cell r="I19573" t="str">
            <v>DGND</v>
          </cell>
        </row>
        <row r="19574">
          <cell r="H19574" t="str">
            <v>3CG75.1</v>
          </cell>
          <cell r="I19574" t="str">
            <v>SG3_SRC_DVDD33</v>
          </cell>
        </row>
        <row r="19575">
          <cell r="H19575" t="str">
            <v>3CG75.2</v>
          </cell>
          <cell r="I19575" t="str">
            <v>DGND</v>
          </cell>
        </row>
        <row r="19576">
          <cell r="H19576" t="str">
            <v>3CG76.1</v>
          </cell>
          <cell r="I19576" t="str">
            <v>SG3_SRC_DVDD33</v>
          </cell>
        </row>
        <row r="19577">
          <cell r="H19577" t="str">
            <v>3CG76.2</v>
          </cell>
          <cell r="I19577" t="str">
            <v>DGND</v>
          </cell>
        </row>
        <row r="19578">
          <cell r="H19578" t="str">
            <v>3CG77.1</v>
          </cell>
          <cell r="I19578" t="str">
            <v>SG3_SRC_DVDD33</v>
          </cell>
        </row>
        <row r="19579">
          <cell r="H19579" t="str">
            <v>3CG77.2</v>
          </cell>
          <cell r="I19579" t="str">
            <v>DGND</v>
          </cell>
        </row>
        <row r="19580">
          <cell r="H19580" t="str">
            <v>3CG78.1</v>
          </cell>
          <cell r="I19580" t="str">
            <v>SG3_SRC_DVDD33</v>
          </cell>
        </row>
        <row r="19581">
          <cell r="H19581" t="str">
            <v>3CG78.2</v>
          </cell>
          <cell r="I19581" t="str">
            <v>DGND</v>
          </cell>
        </row>
        <row r="19582">
          <cell r="H19582" t="str">
            <v>3CG79.1</v>
          </cell>
          <cell r="I19582" t="str">
            <v>SG3_SRC_DVDD33</v>
          </cell>
        </row>
        <row r="19583">
          <cell r="H19583" t="str">
            <v>3CG79.2</v>
          </cell>
          <cell r="I19583" t="str">
            <v>DGND</v>
          </cell>
        </row>
        <row r="19584">
          <cell r="H19584" t="str">
            <v>3CG83.1</v>
          </cell>
          <cell r="I19584" t="str">
            <v>SG3_DVDD33</v>
          </cell>
        </row>
        <row r="19585">
          <cell r="H19585" t="str">
            <v>3CG83.2</v>
          </cell>
          <cell r="I19585" t="str">
            <v>DGND</v>
          </cell>
        </row>
        <row r="19586">
          <cell r="H19586" t="str">
            <v>3CG84.1</v>
          </cell>
          <cell r="I19586" t="str">
            <v>SG3_DVDD33</v>
          </cell>
        </row>
        <row r="19587">
          <cell r="H19587" t="str">
            <v>3CG84.2</v>
          </cell>
          <cell r="I19587" t="str">
            <v>DGND</v>
          </cell>
        </row>
        <row r="19588">
          <cell r="H19588" t="str">
            <v>3CG85.1</v>
          </cell>
          <cell r="I19588" t="str">
            <v>SG3_DVDD33</v>
          </cell>
        </row>
        <row r="19589">
          <cell r="H19589" t="str">
            <v>3CG85.2</v>
          </cell>
          <cell r="I19589" t="str">
            <v>DGND</v>
          </cell>
        </row>
        <row r="19590">
          <cell r="H19590" t="str">
            <v>3CG89.1</v>
          </cell>
          <cell r="I19590" t="str">
            <v>SG3_DVDD33</v>
          </cell>
        </row>
        <row r="19591">
          <cell r="H19591" t="str">
            <v>3CG89.2</v>
          </cell>
          <cell r="I19591" t="str">
            <v>DGND</v>
          </cell>
        </row>
        <row r="19592">
          <cell r="H19592" t="str">
            <v>3CG91.1</v>
          </cell>
          <cell r="I19592" t="str">
            <v>SG3_DVDD33</v>
          </cell>
        </row>
        <row r="19593">
          <cell r="H19593" t="str">
            <v>3CG91.2</v>
          </cell>
          <cell r="I19593" t="str">
            <v>DGND</v>
          </cell>
        </row>
        <row r="19594">
          <cell r="H19594" t="str">
            <v>3CG92.1</v>
          </cell>
          <cell r="I19594" t="str">
            <v>SG3_DVDD33</v>
          </cell>
        </row>
        <row r="19595">
          <cell r="H19595" t="str">
            <v>3CG92.2</v>
          </cell>
          <cell r="I19595" t="str">
            <v>DGND</v>
          </cell>
        </row>
        <row r="19596">
          <cell r="H19596" t="str">
            <v>3CG93.1</v>
          </cell>
          <cell r="I19596" t="str">
            <v>SG3_SRC_DVDD33</v>
          </cell>
        </row>
        <row r="19597">
          <cell r="H19597" t="str">
            <v>3CG93.2</v>
          </cell>
          <cell r="I19597" t="str">
            <v>DGND</v>
          </cell>
        </row>
        <row r="19598">
          <cell r="H19598" t="str">
            <v>3CG94.1</v>
          </cell>
          <cell r="I19598" t="str">
            <v>SG3_SRC_DVDD33</v>
          </cell>
        </row>
        <row r="19599">
          <cell r="H19599" t="str">
            <v>3CG94.2</v>
          </cell>
          <cell r="I19599" t="str">
            <v>DGND</v>
          </cell>
        </row>
        <row r="19600">
          <cell r="H19600" t="str">
            <v>3CG95.1</v>
          </cell>
          <cell r="I19600" t="str">
            <v>SG3_SRC_DVDD33</v>
          </cell>
        </row>
        <row r="19601">
          <cell r="H19601" t="str">
            <v>3CG95.2</v>
          </cell>
          <cell r="I19601" t="str">
            <v>DGND</v>
          </cell>
        </row>
        <row r="19602">
          <cell r="H19602" t="str">
            <v>3CG97.1</v>
          </cell>
          <cell r="I19602" t="str">
            <v>SG3_SRC_DVDD33</v>
          </cell>
        </row>
        <row r="19603">
          <cell r="H19603" t="str">
            <v>3CG97.2</v>
          </cell>
          <cell r="I19603" t="str">
            <v>DGND</v>
          </cell>
        </row>
        <row r="19604">
          <cell r="H19604" t="str">
            <v>3CG111.1</v>
          </cell>
          <cell r="I19604" t="str">
            <v>SG3_SRC_DVDD33</v>
          </cell>
        </row>
        <row r="19605">
          <cell r="H19605" t="str">
            <v>3CG111.2</v>
          </cell>
          <cell r="I19605" t="str">
            <v>DGND</v>
          </cell>
        </row>
        <row r="19606">
          <cell r="H19606" t="str">
            <v>3CG112.1</v>
          </cell>
          <cell r="I19606" t="str">
            <v>SG3_SRC_DVDD33</v>
          </cell>
        </row>
        <row r="19607">
          <cell r="H19607" t="str">
            <v>3CG112.2</v>
          </cell>
          <cell r="I19607" t="str">
            <v>DGND</v>
          </cell>
        </row>
        <row r="19608">
          <cell r="H19608" t="str">
            <v>3CG113.1</v>
          </cell>
          <cell r="I19608" t="str">
            <v>SG3_SRC_DVDD33</v>
          </cell>
        </row>
        <row r="19609">
          <cell r="H19609" t="str">
            <v>3CG113.2</v>
          </cell>
          <cell r="I19609" t="str">
            <v>DGND</v>
          </cell>
        </row>
        <row r="19610">
          <cell r="H19610" t="str">
            <v>3CG114.1</v>
          </cell>
          <cell r="I19610" t="str">
            <v>SG3_AVDD33_MOSFET</v>
          </cell>
        </row>
        <row r="19611">
          <cell r="H19611" t="str">
            <v>3CG114.2</v>
          </cell>
          <cell r="I19611" t="str">
            <v>MGND</v>
          </cell>
        </row>
        <row r="19612">
          <cell r="H19612" t="str">
            <v>3CG115.1</v>
          </cell>
          <cell r="I19612" t="str">
            <v>SG3_SRC_DVDD33</v>
          </cell>
        </row>
        <row r="19613">
          <cell r="H19613" t="str">
            <v>3CG115.2</v>
          </cell>
          <cell r="I19613" t="str">
            <v>DGND</v>
          </cell>
        </row>
        <row r="19614">
          <cell r="H19614" t="str">
            <v>3CG116.1</v>
          </cell>
          <cell r="I19614" t="str">
            <v>SG3_SRC_DVDD33</v>
          </cell>
        </row>
        <row r="19615">
          <cell r="H19615" t="str">
            <v>3CG116.2</v>
          </cell>
          <cell r="I19615" t="str">
            <v>DGND</v>
          </cell>
        </row>
        <row r="19616">
          <cell r="H19616" t="str">
            <v>3CG117.1</v>
          </cell>
          <cell r="I19616" t="str">
            <v>SG3_SRC_DVDD33</v>
          </cell>
        </row>
        <row r="19617">
          <cell r="H19617" t="str">
            <v>3CG117.2</v>
          </cell>
          <cell r="I19617" t="str">
            <v>DGND</v>
          </cell>
        </row>
        <row r="19618">
          <cell r="H19618" t="str">
            <v>3CG118.1</v>
          </cell>
          <cell r="I19618" t="str">
            <v>SG3_SRC_DVDD33</v>
          </cell>
        </row>
        <row r="19619">
          <cell r="H19619" t="str">
            <v>3CG118.2</v>
          </cell>
          <cell r="I19619" t="str">
            <v>DGND</v>
          </cell>
        </row>
        <row r="19620">
          <cell r="H19620" t="str">
            <v>3CG119.1</v>
          </cell>
          <cell r="I19620" t="str">
            <v>SG3_SRC_DVDD33</v>
          </cell>
        </row>
        <row r="19621">
          <cell r="H19621" t="str">
            <v>3CG119.2</v>
          </cell>
          <cell r="I19621" t="str">
            <v>DGND</v>
          </cell>
        </row>
        <row r="19622">
          <cell r="H19622" t="str">
            <v>3CG120.1</v>
          </cell>
          <cell r="I19622" t="str">
            <v>SG3_SRC_DVDD33</v>
          </cell>
        </row>
        <row r="19623">
          <cell r="H19623" t="str">
            <v>3CG120.2</v>
          </cell>
          <cell r="I19623" t="str">
            <v>DGND</v>
          </cell>
        </row>
        <row r="19624">
          <cell r="H19624" t="str">
            <v>3GOLDEN0.D4</v>
          </cell>
          <cell r="I19624" t="str">
            <v>SG3_AVDD33</v>
          </cell>
        </row>
        <row r="19625">
          <cell r="H19625" t="str">
            <v>3GOLDEN0.D5</v>
          </cell>
          <cell r="I19625" t="str">
            <v>SG3_AVDD33</v>
          </cell>
        </row>
        <row r="19626">
          <cell r="H19626" t="str">
            <v>3GOLDEN0.B14</v>
          </cell>
          <cell r="I19626" t="str">
            <v>SG3_AVDD33</v>
          </cell>
        </row>
        <row r="19627">
          <cell r="H19627" t="str">
            <v>3GOLDEN0.E11</v>
          </cell>
          <cell r="I19627" t="str">
            <v>SG3_AVDD33</v>
          </cell>
        </row>
        <row r="19628">
          <cell r="H19628" t="str">
            <v>3GOLDEN0.T9</v>
          </cell>
          <cell r="I19628" t="str">
            <v>SG3_AVDD33</v>
          </cell>
        </row>
        <row r="19629">
          <cell r="H19629" t="str">
            <v>3GOLDEN0.T10</v>
          </cell>
          <cell r="I19629" t="str">
            <v>SG3_AVDD33</v>
          </cell>
        </row>
        <row r="19630">
          <cell r="H19630" t="str">
            <v>3GOLDEN0.D6</v>
          </cell>
          <cell r="I19630" t="str">
            <v>SG3_AVDD33</v>
          </cell>
        </row>
        <row r="19631">
          <cell r="H19631" t="str">
            <v>3GOLDEN0.E6</v>
          </cell>
          <cell r="I19631" t="str">
            <v>SG3_AVDD33</v>
          </cell>
        </row>
        <row r="19632">
          <cell r="H19632" t="str">
            <v>3GOLDEN0.D7</v>
          </cell>
          <cell r="I19632" t="str">
            <v>SG3_AVDD33</v>
          </cell>
        </row>
        <row r="19633">
          <cell r="H19633" t="str">
            <v>3GOLDEN0.E7</v>
          </cell>
          <cell r="I19633" t="str">
            <v>SG3_AVDD33</v>
          </cell>
        </row>
        <row r="19634">
          <cell r="H19634" t="str">
            <v>3GOLDEN0.B17</v>
          </cell>
          <cell r="I19634" t="str">
            <v>SG3_AVDD33</v>
          </cell>
        </row>
        <row r="19635">
          <cell r="H19635" t="str">
            <v>3GOLDEN0.B18</v>
          </cell>
          <cell r="I19635" t="str">
            <v>SG3_AVDD33</v>
          </cell>
        </row>
        <row r="19636">
          <cell r="H19636" t="str">
            <v>3GOLDEN0.F15</v>
          </cell>
          <cell r="I19636" t="str">
            <v>SG3_AVDD33</v>
          </cell>
        </row>
        <row r="19637">
          <cell r="H19637" t="str">
            <v>3GOLDEN0.G15</v>
          </cell>
          <cell r="I19637" t="str">
            <v>SG3_AVDD33</v>
          </cell>
        </row>
        <row r="19638">
          <cell r="H19638" t="str">
            <v>3GOLDEN0.F16</v>
          </cell>
          <cell r="I19638" t="str">
            <v>SG3_AVDD33</v>
          </cell>
        </row>
        <row r="19639">
          <cell r="H19639" t="str">
            <v>3GOLDEN0.G16</v>
          </cell>
          <cell r="I19639" t="str">
            <v>SG3_AVDD33</v>
          </cell>
        </row>
        <row r="19640">
          <cell r="H19640" t="str">
            <v>3GOLDEN0.G5</v>
          </cell>
          <cell r="I19640" t="str">
            <v>SG3_AVDD33</v>
          </cell>
        </row>
        <row r="19641">
          <cell r="H19641" t="str">
            <v>3GOLDEN0.T15</v>
          </cell>
          <cell r="I19641" t="str">
            <v>SG3_AVDD33</v>
          </cell>
        </row>
        <row r="19642">
          <cell r="H19642" t="str">
            <v>3GOLDEN0.T16</v>
          </cell>
          <cell r="I19642" t="str">
            <v>SG3_AVDD33</v>
          </cell>
        </row>
        <row r="19643">
          <cell r="H19643" t="str">
            <v>3GOLDEN0.V16</v>
          </cell>
          <cell r="I19643" t="str">
            <v>SG3_AVDD33</v>
          </cell>
        </row>
        <row r="19644">
          <cell r="H19644" t="str">
            <v>3GOLDEN0.B12</v>
          </cell>
          <cell r="I19644" t="str">
            <v>SG3_AVDD33</v>
          </cell>
        </row>
        <row r="19645">
          <cell r="H19645" t="str">
            <v>3GOLDEN0.B13</v>
          </cell>
          <cell r="I19645" t="str">
            <v>SG3_AVDD33</v>
          </cell>
        </row>
        <row r="19646">
          <cell r="H19646" t="str">
            <v>3GOLDEN0.J5</v>
          </cell>
          <cell r="I19646" t="str">
            <v>SG3_AVDD33_MOSFET</v>
          </cell>
        </row>
        <row r="19647">
          <cell r="H19647" t="str">
            <v>3GOLDEN0.M13</v>
          </cell>
          <cell r="I19647" t="str">
            <v>SG3_DVDD33</v>
          </cell>
        </row>
        <row r="19648">
          <cell r="H19648" t="str">
            <v>3GOLDEN0.N13</v>
          </cell>
          <cell r="I19648" t="str">
            <v>SG3_DVDD33</v>
          </cell>
        </row>
        <row r="19649">
          <cell r="H19649" t="str">
            <v>3GOLDEN0.K5</v>
          </cell>
          <cell r="I19649" t="str">
            <v>MGND</v>
          </cell>
        </row>
        <row r="19650">
          <cell r="H19650" t="str">
            <v>3RG32.1</v>
          </cell>
          <cell r="I19650" t="str">
            <v>SG3_AVDD33</v>
          </cell>
        </row>
        <row r="19651">
          <cell r="H19651" t="str">
            <v>3RG32.2</v>
          </cell>
          <cell r="I19651" t="str">
            <v>SG3_SRC_DVDD33</v>
          </cell>
        </row>
        <row r="19652">
          <cell r="H19652" t="str">
            <v>3RG42.1</v>
          </cell>
          <cell r="I19652" t="str">
            <v>SG3_DVDD33</v>
          </cell>
        </row>
        <row r="19653">
          <cell r="H19653" t="str">
            <v>3RG42.2</v>
          </cell>
          <cell r="I19653" t="str">
            <v>SG3_SRC_DVDD33</v>
          </cell>
        </row>
        <row r="19654">
          <cell r="H19654" t="str">
            <v>SG3_AVDD33.1</v>
          </cell>
          <cell r="I19654" t="str">
            <v>SG3_AVDD33</v>
          </cell>
        </row>
        <row r="19655">
          <cell r="H19655" t="str">
            <v>SG3_AVDD33_MOSFET.1</v>
          </cell>
          <cell r="I19655" t="str">
            <v>SG3_AVDD33_MOSFET</v>
          </cell>
        </row>
        <row r="19656">
          <cell r="H19656" t="str">
            <v>SG3_DVDD33.1</v>
          </cell>
          <cell r="I19656" t="str">
            <v>SG3_DVDD33</v>
          </cell>
        </row>
        <row r="19657">
          <cell r="H19657" t="str">
            <v>3CG121.1</v>
          </cell>
          <cell r="I19657" t="str">
            <v>SG3_SRC_DVDD33</v>
          </cell>
        </row>
        <row r="19658">
          <cell r="H19658" t="str">
            <v>3CG121.2</v>
          </cell>
          <cell r="I19658" t="str">
            <v>DGND</v>
          </cell>
        </row>
        <row r="19659">
          <cell r="H19659" t="str">
            <v>3CG122.1</v>
          </cell>
          <cell r="I19659" t="str">
            <v>SG3_SRC_DVDD33</v>
          </cell>
        </row>
        <row r="19660">
          <cell r="H19660" t="str">
            <v>3CG122.2</v>
          </cell>
          <cell r="I19660" t="str">
            <v>DGND</v>
          </cell>
        </row>
        <row r="19661">
          <cell r="H19661" t="str">
            <v>3CG123.1</v>
          </cell>
          <cell r="I19661" t="str">
            <v>SG3_SRC_DVDD33</v>
          </cell>
        </row>
        <row r="19662">
          <cell r="H19662" t="str">
            <v>3CG123.2</v>
          </cell>
          <cell r="I19662" t="str">
            <v>DGND</v>
          </cell>
        </row>
        <row r="19663">
          <cell r="H19663" t="str">
            <v>3CG124.1</v>
          </cell>
          <cell r="I19663" t="str">
            <v>SG3_SRC_DVDD33</v>
          </cell>
        </row>
        <row r="19664">
          <cell r="H19664" t="str">
            <v>3CG124.2</v>
          </cell>
          <cell r="I19664" t="str">
            <v>DGND</v>
          </cell>
        </row>
        <row r="19665">
          <cell r="H19665" t="str">
            <v>3CG125.1</v>
          </cell>
          <cell r="I19665" t="str">
            <v>SG3_SRC_DVDD33</v>
          </cell>
        </row>
        <row r="19666">
          <cell r="H19666" t="str">
            <v>3CG125.2</v>
          </cell>
          <cell r="I19666" t="str">
            <v>DGND</v>
          </cell>
        </row>
        <row r="19667">
          <cell r="H19667" t="str">
            <v>3CG126.1</v>
          </cell>
          <cell r="I19667" t="str">
            <v>SG3_SRC_DVDD33</v>
          </cell>
        </row>
        <row r="19668">
          <cell r="H19668" t="str">
            <v>3CG126.2</v>
          </cell>
          <cell r="I19668" t="str">
            <v>DGND</v>
          </cell>
        </row>
        <row r="19669">
          <cell r="H19669" t="str">
            <v>3CG127.1</v>
          </cell>
          <cell r="I19669" t="str">
            <v>SG3_GPIO_VDDIO</v>
          </cell>
        </row>
        <row r="19670">
          <cell r="H19670" t="str">
            <v>3CG127.2</v>
          </cell>
          <cell r="I19670" t="str">
            <v>DGND</v>
          </cell>
        </row>
        <row r="19671">
          <cell r="H19671" t="str">
            <v>3CG128.1</v>
          </cell>
          <cell r="I19671" t="str">
            <v>SG3_GPIO_VDDIO</v>
          </cell>
        </row>
        <row r="19672">
          <cell r="H19672" t="str">
            <v>3CG128.2</v>
          </cell>
          <cell r="I19672" t="str">
            <v>DGND</v>
          </cell>
        </row>
        <row r="19673">
          <cell r="H19673" t="str">
            <v>3CG129.1</v>
          </cell>
          <cell r="I19673" t="str">
            <v>SG3_GPIO_VDDIO</v>
          </cell>
        </row>
        <row r="19674">
          <cell r="H19674" t="str">
            <v>3CG129.2</v>
          </cell>
          <cell r="I19674" t="str">
            <v>DGND</v>
          </cell>
        </row>
        <row r="19675">
          <cell r="H19675" t="str">
            <v>3CG130.1</v>
          </cell>
          <cell r="I19675" t="str">
            <v>SG3_GPIO_VDDIO</v>
          </cell>
        </row>
        <row r="19676">
          <cell r="H19676" t="str">
            <v>3CG130.2</v>
          </cell>
          <cell r="I19676" t="str">
            <v>DGND</v>
          </cell>
        </row>
        <row r="19677">
          <cell r="H19677" t="str">
            <v>3CG131.1</v>
          </cell>
          <cell r="I19677" t="str">
            <v>SG3_GPIO_VDDIO</v>
          </cell>
        </row>
        <row r="19678">
          <cell r="H19678" t="str">
            <v>3CG131.2</v>
          </cell>
          <cell r="I19678" t="str">
            <v>DGND</v>
          </cell>
        </row>
        <row r="19679">
          <cell r="H19679" t="str">
            <v>3CG132.1</v>
          </cell>
          <cell r="I19679" t="str">
            <v>SG3_GPIO_VDDIO</v>
          </cell>
        </row>
        <row r="19680">
          <cell r="H19680" t="str">
            <v>3CG132.2</v>
          </cell>
          <cell r="I19680" t="str">
            <v>DGND</v>
          </cell>
        </row>
        <row r="19681">
          <cell r="H19681" t="str">
            <v>3CG133.1</v>
          </cell>
          <cell r="I19681" t="str">
            <v>SG3_GPIO_VDDIO</v>
          </cell>
        </row>
        <row r="19682">
          <cell r="H19682" t="str">
            <v>3CG133.2</v>
          </cell>
          <cell r="I19682" t="str">
            <v>DGND</v>
          </cell>
        </row>
        <row r="19683">
          <cell r="H19683" t="str">
            <v>3CG134.1</v>
          </cell>
          <cell r="I19683" t="str">
            <v>SG3_GPIO_VDDIO</v>
          </cell>
        </row>
        <row r="19684">
          <cell r="H19684" t="str">
            <v>3CG134.2</v>
          </cell>
          <cell r="I19684" t="str">
            <v>DGND</v>
          </cell>
        </row>
        <row r="19685">
          <cell r="H19685" t="str">
            <v>3CG135.1</v>
          </cell>
          <cell r="I19685" t="str">
            <v>SG3_SRC_DVDD33</v>
          </cell>
        </row>
        <row r="19686">
          <cell r="H19686" t="str">
            <v>3CG135.2</v>
          </cell>
          <cell r="I19686" t="str">
            <v>DGND</v>
          </cell>
        </row>
        <row r="19687">
          <cell r="H19687" t="str">
            <v>3CG136.1</v>
          </cell>
          <cell r="I19687" t="str">
            <v>SG3_P0_LDOOUT</v>
          </cell>
        </row>
        <row r="19688">
          <cell r="H19688" t="str">
            <v>3CG136.2</v>
          </cell>
          <cell r="I19688" t="str">
            <v>DGND</v>
          </cell>
        </row>
        <row r="19689">
          <cell r="H19689" t="str">
            <v>3CG137.1</v>
          </cell>
          <cell r="I19689" t="str">
            <v>SG3_P0_LDOOUT</v>
          </cell>
        </row>
        <row r="19690">
          <cell r="H19690" t="str">
            <v>3CG137.2</v>
          </cell>
          <cell r="I19690" t="str">
            <v>DGND</v>
          </cell>
        </row>
        <row r="19691">
          <cell r="H19691" t="str">
            <v>3CG138.1</v>
          </cell>
          <cell r="I19691" t="str">
            <v>SG3_P0_LDOOUT</v>
          </cell>
        </row>
        <row r="19692">
          <cell r="H19692" t="str">
            <v>3CG138.2</v>
          </cell>
          <cell r="I19692" t="str">
            <v>DGND</v>
          </cell>
        </row>
        <row r="19693">
          <cell r="H19693" t="str">
            <v>3CG139.1</v>
          </cell>
          <cell r="I19693" t="str">
            <v>SG3_P0_LDOOUT</v>
          </cell>
        </row>
        <row r="19694">
          <cell r="H19694" t="str">
            <v>3CG139.2</v>
          </cell>
          <cell r="I19694" t="str">
            <v>DGND</v>
          </cell>
        </row>
        <row r="19695">
          <cell r="H19695" t="str">
            <v>3CG144.1</v>
          </cell>
          <cell r="I19695" t="str">
            <v>SG3_P0_LDOOUT</v>
          </cell>
        </row>
        <row r="19696">
          <cell r="H19696" t="str">
            <v>3CG144.2</v>
          </cell>
          <cell r="I19696" t="str">
            <v>DGND</v>
          </cell>
        </row>
        <row r="19697">
          <cell r="H19697" t="str">
            <v>3CG145.1</v>
          </cell>
          <cell r="I19697" t="str">
            <v>SG3_P1_LDOOUT</v>
          </cell>
        </row>
        <row r="19698">
          <cell r="H19698" t="str">
            <v>3CG145.2</v>
          </cell>
          <cell r="I19698" t="str">
            <v>DGND</v>
          </cell>
        </row>
        <row r="19699">
          <cell r="H19699" t="str">
            <v>3CG146.1</v>
          </cell>
          <cell r="I19699" t="str">
            <v>SG3_P1_LDOOUT</v>
          </cell>
        </row>
        <row r="19700">
          <cell r="H19700" t="str">
            <v>3CG146.2</v>
          </cell>
          <cell r="I19700" t="str">
            <v>DGND</v>
          </cell>
        </row>
        <row r="19701">
          <cell r="H19701" t="str">
            <v>3CG147.1</v>
          </cell>
          <cell r="I19701" t="str">
            <v>SG3_P1_LDOOUT</v>
          </cell>
        </row>
        <row r="19702">
          <cell r="H19702" t="str">
            <v>3CG147.2</v>
          </cell>
          <cell r="I19702" t="str">
            <v>DGND</v>
          </cell>
        </row>
        <row r="19703">
          <cell r="H19703" t="str">
            <v>3CG148.1</v>
          </cell>
          <cell r="I19703" t="str">
            <v>SG3_P1_LDOOUT</v>
          </cell>
        </row>
        <row r="19704">
          <cell r="H19704" t="str">
            <v>3CG148.2</v>
          </cell>
          <cell r="I19704" t="str">
            <v>DGND</v>
          </cell>
        </row>
        <row r="19705">
          <cell r="H19705" t="str">
            <v>3CG149.1</v>
          </cell>
          <cell r="I19705" t="str">
            <v>SG3_P1_LDOOUT</v>
          </cell>
        </row>
        <row r="19706">
          <cell r="H19706" t="str">
            <v>3CG149.2</v>
          </cell>
          <cell r="I19706" t="str">
            <v>DGND</v>
          </cell>
        </row>
        <row r="19707">
          <cell r="H19707" t="str">
            <v>3CG150.1</v>
          </cell>
          <cell r="I19707" t="str">
            <v>SG3_P5_LDOOUT</v>
          </cell>
        </row>
        <row r="19708">
          <cell r="H19708" t="str">
            <v>3CG150.2</v>
          </cell>
          <cell r="I19708" t="str">
            <v>DGND</v>
          </cell>
        </row>
        <row r="19709">
          <cell r="H19709" t="str">
            <v>3CG151.1</v>
          </cell>
          <cell r="I19709" t="str">
            <v>SG3_P5_LDOOUT</v>
          </cell>
        </row>
        <row r="19710">
          <cell r="H19710" t="str">
            <v>3CG151.2</v>
          </cell>
          <cell r="I19710" t="str">
            <v>DGND</v>
          </cell>
        </row>
        <row r="19711">
          <cell r="H19711" t="str">
            <v>3CG152.1</v>
          </cell>
          <cell r="I19711" t="str">
            <v>SG3_P5_LDOOUT</v>
          </cell>
        </row>
        <row r="19712">
          <cell r="H19712" t="str">
            <v>3CG152.2</v>
          </cell>
          <cell r="I19712" t="str">
            <v>DGND</v>
          </cell>
        </row>
        <row r="19713">
          <cell r="H19713" t="str">
            <v>3CG154.1</v>
          </cell>
          <cell r="I19713" t="str">
            <v>SG3_P5_LDOOUT</v>
          </cell>
        </row>
        <row r="19714">
          <cell r="H19714" t="str">
            <v>3CG154.2</v>
          </cell>
          <cell r="I19714" t="str">
            <v>DGND</v>
          </cell>
        </row>
        <row r="19715">
          <cell r="H19715" t="str">
            <v>3GOLDEN0.L7</v>
          </cell>
          <cell r="I19715" t="str">
            <v>SG3_GPIO_VDDIO</v>
          </cell>
        </row>
        <row r="19716">
          <cell r="H19716" t="str">
            <v>3GOLDEN0.M9</v>
          </cell>
          <cell r="I19716" t="str">
            <v>SG3_GPIO_VDDIO</v>
          </cell>
        </row>
        <row r="19717">
          <cell r="H19717" t="str">
            <v>3GOLDEN0.R6</v>
          </cell>
          <cell r="I19717" t="str">
            <v>SG3_GPIO_VDDIO</v>
          </cell>
        </row>
        <row r="19718">
          <cell r="H19718" t="str">
            <v>3GOLDEN0.T6</v>
          </cell>
          <cell r="I19718" t="str">
            <v>SG3_GPIO_VDDIO</v>
          </cell>
        </row>
        <row r="19719">
          <cell r="H19719" t="str">
            <v>3GOLDEN0.H7</v>
          </cell>
          <cell r="I19719" t="str">
            <v>SG3_P0_LDOOUT</v>
          </cell>
        </row>
        <row r="19720">
          <cell r="H19720" t="str">
            <v>3GOLDEN0.H8</v>
          </cell>
          <cell r="I19720" t="str">
            <v>SG3_P0_LDOOUT</v>
          </cell>
        </row>
        <row r="19721">
          <cell r="H19721" t="str">
            <v>3GOLDEN0.B1</v>
          </cell>
          <cell r="I19721" t="str">
            <v>SG3_LDOIN</v>
          </cell>
        </row>
        <row r="19722">
          <cell r="H19722" t="str">
            <v>3GOLDEN0.F1</v>
          </cell>
          <cell r="I19722" t="str">
            <v>SG3_LDOIN</v>
          </cell>
        </row>
        <row r="19723">
          <cell r="H19723" t="str">
            <v>3GOLDEN0.F2</v>
          </cell>
          <cell r="I19723" t="str">
            <v>SG3_LDOIN</v>
          </cell>
        </row>
        <row r="19724">
          <cell r="H19724" t="str">
            <v>3GOLDEN0.K13</v>
          </cell>
          <cell r="I19724" t="str">
            <v>SG3_P1_LDOOUT</v>
          </cell>
        </row>
        <row r="19725">
          <cell r="H19725" t="str">
            <v>3GOLDEN0.L13</v>
          </cell>
          <cell r="I19725" t="str">
            <v>SG3_P1_LDOOUT</v>
          </cell>
        </row>
        <row r="19726">
          <cell r="H19726" t="str">
            <v>3GOLDEN0.R19</v>
          </cell>
          <cell r="I19726" t="str">
            <v>SG3_LDOIN</v>
          </cell>
        </row>
        <row r="19727">
          <cell r="H19727" t="str">
            <v>3GOLDEN0.T18</v>
          </cell>
          <cell r="I19727" t="str">
            <v>SG3_LDOIN</v>
          </cell>
        </row>
        <row r="19728">
          <cell r="H19728" t="str">
            <v>3GOLDEN0.K12</v>
          </cell>
          <cell r="I19728" t="str">
            <v>SG3_P5_LDOOUT</v>
          </cell>
        </row>
        <row r="19729">
          <cell r="H19729" t="str">
            <v>3GOLDEN0.L12</v>
          </cell>
          <cell r="I19729" t="str">
            <v>SG3_P5_LDOOUT</v>
          </cell>
        </row>
        <row r="19730">
          <cell r="H19730" t="str">
            <v>3GOLDEN0.D18</v>
          </cell>
          <cell r="I19730" t="str">
            <v>SG3_LDOIN</v>
          </cell>
        </row>
        <row r="19731">
          <cell r="H19731" t="str">
            <v>3GOLDEN0.H18</v>
          </cell>
          <cell r="I19731" t="str">
            <v>SG3_LDOIN</v>
          </cell>
        </row>
        <row r="19732">
          <cell r="H19732" t="str">
            <v>3GOLDEN0.H19</v>
          </cell>
          <cell r="I19732" t="str">
            <v>SG3_LDOIN</v>
          </cell>
        </row>
        <row r="19733">
          <cell r="H19733" t="str">
            <v>3GOLDEN0.R15</v>
          </cell>
          <cell r="I19733" t="str">
            <v>SG3_GPIO_VDDIO</v>
          </cell>
        </row>
        <row r="19734">
          <cell r="H19734" t="str">
            <v>3RG64.1</v>
          </cell>
          <cell r="I19734" t="str">
            <v>SG3_GPIO_VDDIO</v>
          </cell>
        </row>
        <row r="19735">
          <cell r="H19735" t="str">
            <v>3RG64.2</v>
          </cell>
          <cell r="I19735" t="str">
            <v>SG3_SRC_DVDD33</v>
          </cell>
        </row>
        <row r="19736">
          <cell r="H19736" t="str">
            <v>SG3_GPIO_VDDIO.1</v>
          </cell>
          <cell r="I19736" t="str">
            <v>SG3_GPIO_VDDIO</v>
          </cell>
        </row>
        <row r="19737">
          <cell r="H19737" t="str">
            <v>SG3_P0_LDOOUT.1</v>
          </cell>
          <cell r="I19737" t="str">
            <v>SG3_P0_LDOOUT</v>
          </cell>
        </row>
        <row r="19738">
          <cell r="H19738" t="str">
            <v>SG3_P1_LDOOUT.1</v>
          </cell>
          <cell r="I19738" t="str">
            <v>SG3_P1_LDOOUT</v>
          </cell>
        </row>
        <row r="19739">
          <cell r="H19739" t="str">
            <v>SG3_P5_LDOOUT.1</v>
          </cell>
          <cell r="I19739" t="str">
            <v>SG3_P5_LDOOUT</v>
          </cell>
        </row>
        <row r="19740">
          <cell r="H19740" t="str">
            <v>3CG155.1</v>
          </cell>
          <cell r="I19740" t="str">
            <v>SG3_SRC_DVDD33</v>
          </cell>
        </row>
        <row r="19741">
          <cell r="H19741" t="str">
            <v>3CG155.2</v>
          </cell>
          <cell r="I19741" t="str">
            <v>DGND</v>
          </cell>
        </row>
        <row r="19742">
          <cell r="H19742" t="str">
            <v>3CG156.1</v>
          </cell>
          <cell r="I19742" t="str">
            <v>SG3_SRC_DVDD33</v>
          </cell>
        </row>
        <row r="19743">
          <cell r="H19743" t="str">
            <v>3CG156.2</v>
          </cell>
          <cell r="I19743" t="str">
            <v>DGND</v>
          </cell>
        </row>
        <row r="19744">
          <cell r="H19744" t="str">
            <v>3CG158.1</v>
          </cell>
          <cell r="I19744" t="str">
            <v>SG3_SRC_DVDD33</v>
          </cell>
        </row>
        <row r="19745">
          <cell r="H19745" t="str">
            <v>3CG158.2</v>
          </cell>
          <cell r="I19745" t="str">
            <v>DGND</v>
          </cell>
        </row>
        <row r="19746">
          <cell r="H19746" t="str">
            <v>3CG159.1</v>
          </cell>
          <cell r="I19746" t="str">
            <v>SG3_SRC_DVDD33</v>
          </cell>
        </row>
        <row r="19747">
          <cell r="H19747" t="str">
            <v>3CG159.2</v>
          </cell>
          <cell r="I19747" t="str">
            <v>DGND</v>
          </cell>
        </row>
        <row r="19748">
          <cell r="H19748" t="str">
            <v>3CG161.1</v>
          </cell>
          <cell r="I19748" t="str">
            <v>SG3_LDOIN</v>
          </cell>
        </row>
        <row r="19749">
          <cell r="H19749" t="str">
            <v>3CG161.2</v>
          </cell>
          <cell r="I19749" t="str">
            <v>DGND</v>
          </cell>
        </row>
        <row r="19750">
          <cell r="H19750" t="str">
            <v>3CG162.1</v>
          </cell>
          <cell r="I19750" t="str">
            <v>SG3_LDOIN</v>
          </cell>
        </row>
        <row r="19751">
          <cell r="H19751" t="str">
            <v>3CG162.2</v>
          </cell>
          <cell r="I19751" t="str">
            <v>DGND</v>
          </cell>
        </row>
        <row r="19752">
          <cell r="H19752" t="str">
            <v>3CG163.1</v>
          </cell>
          <cell r="I19752" t="str">
            <v>SG3_LDOIN</v>
          </cell>
        </row>
        <row r="19753">
          <cell r="H19753" t="str">
            <v>3CG163.2</v>
          </cell>
          <cell r="I19753" t="str">
            <v>DGND</v>
          </cell>
        </row>
        <row r="19754">
          <cell r="H19754" t="str">
            <v>3CG164.1</v>
          </cell>
          <cell r="I19754" t="str">
            <v>SG3_LDOIN</v>
          </cell>
        </row>
        <row r="19755">
          <cell r="H19755" t="str">
            <v>3CG164.2</v>
          </cell>
          <cell r="I19755" t="str">
            <v>DGND</v>
          </cell>
        </row>
        <row r="19756">
          <cell r="H19756" t="str">
            <v>3CG165.1</v>
          </cell>
          <cell r="I19756" t="str">
            <v>SG3_LDOIN</v>
          </cell>
        </row>
        <row r="19757">
          <cell r="H19757" t="str">
            <v>3CG165.2</v>
          </cell>
          <cell r="I19757" t="str">
            <v>DGND</v>
          </cell>
        </row>
        <row r="19758">
          <cell r="H19758" t="str">
            <v>3CG166.1</v>
          </cell>
          <cell r="I19758" t="str">
            <v>SG3_LDOIN</v>
          </cell>
        </row>
        <row r="19759">
          <cell r="H19759" t="str">
            <v>3CG166.2</v>
          </cell>
          <cell r="I19759" t="str">
            <v>DGND</v>
          </cell>
        </row>
        <row r="19760">
          <cell r="H19760" t="str">
            <v>3CG167.1</v>
          </cell>
          <cell r="I19760" t="str">
            <v>SG3_SRC_DVDD33</v>
          </cell>
        </row>
        <row r="19761">
          <cell r="H19761" t="str">
            <v>3CG167.2</v>
          </cell>
          <cell r="I19761" t="str">
            <v>DGND</v>
          </cell>
        </row>
        <row r="19762">
          <cell r="H19762" t="str">
            <v>3CG326.1</v>
          </cell>
          <cell r="I19762" t="str">
            <v>SG3_VBAT</v>
          </cell>
        </row>
        <row r="19763">
          <cell r="H19763" t="str">
            <v>3CG326.2</v>
          </cell>
          <cell r="I19763" t="str">
            <v>DGND</v>
          </cell>
        </row>
        <row r="19764">
          <cell r="H19764" t="str">
            <v>3CG327.1</v>
          </cell>
          <cell r="I19764" t="str">
            <v>SG3_VBAT</v>
          </cell>
        </row>
        <row r="19765">
          <cell r="H19765" t="str">
            <v>3CG327.2</v>
          </cell>
          <cell r="I19765" t="str">
            <v>DGND</v>
          </cell>
        </row>
        <row r="19766">
          <cell r="H19766" t="str">
            <v>3GOLDEN0.J7</v>
          </cell>
          <cell r="I19766" t="str">
            <v>SG3_LDOIN</v>
          </cell>
        </row>
        <row r="19767">
          <cell r="H19767" t="str">
            <v>3GOLDEN0.K7</v>
          </cell>
          <cell r="I19767" t="str">
            <v>SG3_LDOIN</v>
          </cell>
        </row>
        <row r="19768">
          <cell r="H19768" t="str">
            <v>3GOLDEN0.H13</v>
          </cell>
          <cell r="I19768" t="str">
            <v>SG3_LDOIN</v>
          </cell>
        </row>
        <row r="19769">
          <cell r="H19769" t="str">
            <v>3GOLDEN0.J13</v>
          </cell>
          <cell r="I19769" t="str">
            <v>SG3_LDOIN</v>
          </cell>
        </row>
        <row r="19770">
          <cell r="H19770" t="str">
            <v>3GOLDEN0.H12</v>
          </cell>
          <cell r="I19770" t="str">
            <v>SG3_LDOIN</v>
          </cell>
        </row>
        <row r="19771">
          <cell r="H19771" t="str">
            <v>3GOLDEN0.J12</v>
          </cell>
          <cell r="I19771" t="str">
            <v>SG3_LDOIN</v>
          </cell>
        </row>
        <row r="19772">
          <cell r="H19772" t="str">
            <v>3GOLDEN0.G7</v>
          </cell>
          <cell r="I19772" t="str">
            <v>SG3_VBAT</v>
          </cell>
        </row>
        <row r="19773">
          <cell r="H19773" t="str">
            <v>3RG1.1</v>
          </cell>
          <cell r="I19773" t="str">
            <v>SG3_BD_VBAT</v>
          </cell>
        </row>
        <row r="19774">
          <cell r="H19774" t="str">
            <v>3RG1.2</v>
          </cell>
          <cell r="I19774" t="str">
            <v>SG3_R_BD_VBAT</v>
          </cell>
        </row>
        <row r="19775">
          <cell r="H19775" t="str">
            <v>3RG11.1</v>
          </cell>
          <cell r="I19775" t="str">
            <v>SG3_VBAT</v>
          </cell>
        </row>
        <row r="19776">
          <cell r="H19776" t="str">
            <v>3RG11.2</v>
          </cell>
          <cell r="I19776" t="str">
            <v>SG3_BD_VBAT</v>
          </cell>
        </row>
        <row r="19777">
          <cell r="H19777" t="str">
            <v>3RG72.1</v>
          </cell>
          <cell r="I19777" t="str">
            <v>SG3_LDOIN</v>
          </cell>
        </row>
        <row r="19778">
          <cell r="H19778" t="str">
            <v>3RG72.2</v>
          </cell>
          <cell r="I19778" t="str">
            <v>SG3_SRC_DVDD33</v>
          </cell>
        </row>
        <row r="19779">
          <cell r="H19779" t="str">
            <v>SG3_LDOIN.1</v>
          </cell>
          <cell r="I19779" t="str">
            <v>SG3_LDOIN</v>
          </cell>
        </row>
        <row r="19780">
          <cell r="H19780" t="str">
            <v>SG3_VBAT.1</v>
          </cell>
          <cell r="I19780" t="str">
            <v>SG3_VBAT</v>
          </cell>
        </row>
        <row r="19781">
          <cell r="H19781" t="str">
            <v>SG3_VBAT_PH.1</v>
          </cell>
          <cell r="I19781" t="str">
            <v>VDC</v>
          </cell>
        </row>
        <row r="19782">
          <cell r="H19782" t="str">
            <v>SG3_VBAT_PH.2</v>
          </cell>
          <cell r="I19782" t="str">
            <v>SG3_R_BD_VBAT</v>
          </cell>
        </row>
        <row r="19783">
          <cell r="H19783" t="str">
            <v>SG3_VBAT_PH.3</v>
          </cell>
          <cell r="I19783" t="str">
            <v>SG3_SRC_DVDD33</v>
          </cell>
        </row>
        <row r="19784">
          <cell r="H19784" t="str">
            <v>CM1.1</v>
          </cell>
          <cell r="I19784" t="str">
            <v>SC_VSS_MUX1</v>
          </cell>
        </row>
        <row r="19785">
          <cell r="H19785" t="str">
            <v>CM1.2</v>
          </cell>
          <cell r="I19785" t="str">
            <v>DGND</v>
          </cell>
        </row>
        <row r="19786">
          <cell r="H19786" t="str">
            <v>CM2.1</v>
          </cell>
          <cell r="I19786" t="str">
            <v>SC_VSS_MUX2</v>
          </cell>
        </row>
        <row r="19787">
          <cell r="H19787" t="str">
            <v>CM2.2</v>
          </cell>
          <cell r="I19787" t="str">
            <v>DGND</v>
          </cell>
        </row>
        <row r="19788">
          <cell r="H19788" t="str">
            <v>CM3.1</v>
          </cell>
          <cell r="I19788" t="str">
            <v>SC_VSS_MUX3</v>
          </cell>
        </row>
        <row r="19789">
          <cell r="H19789" t="str">
            <v>CM3.2</v>
          </cell>
          <cell r="I19789" t="str">
            <v>DGND</v>
          </cell>
        </row>
        <row r="19790">
          <cell r="H19790" t="str">
            <v>CM4.1</v>
          </cell>
          <cell r="I19790" t="str">
            <v>SC_VSS_MUX4</v>
          </cell>
        </row>
        <row r="19791">
          <cell r="H19791" t="str">
            <v>CM4.2</v>
          </cell>
          <cell r="I19791" t="str">
            <v>DGND</v>
          </cell>
        </row>
        <row r="19792">
          <cell r="H19792" t="str">
            <v>CM5.1</v>
          </cell>
          <cell r="I19792" t="str">
            <v>SC_VSS_MUX5</v>
          </cell>
        </row>
        <row r="19793">
          <cell r="H19793" t="str">
            <v>CM5.2</v>
          </cell>
          <cell r="I19793" t="str">
            <v>DGND</v>
          </cell>
        </row>
        <row r="19794">
          <cell r="H19794" t="str">
            <v>CM6.1</v>
          </cell>
          <cell r="I19794" t="str">
            <v>SC_VSS_MUX6</v>
          </cell>
        </row>
        <row r="19795">
          <cell r="H19795" t="str">
            <v>CM6.2</v>
          </cell>
          <cell r="I19795" t="str">
            <v>DGND</v>
          </cell>
        </row>
        <row r="19796">
          <cell r="H19796" t="str">
            <v>CM7.1</v>
          </cell>
          <cell r="I19796" t="str">
            <v>SC_VSS_MUX7</v>
          </cell>
        </row>
        <row r="19797">
          <cell r="H19797" t="str">
            <v>CM7.2</v>
          </cell>
          <cell r="I19797" t="str">
            <v>DGND</v>
          </cell>
        </row>
        <row r="19798">
          <cell r="H19798" t="str">
            <v>CM8.1</v>
          </cell>
          <cell r="I19798" t="str">
            <v>SC_VSS_MUX8</v>
          </cell>
        </row>
        <row r="19799">
          <cell r="H19799" t="str">
            <v>CM8.2</v>
          </cell>
          <cell r="I19799" t="str">
            <v>DGND</v>
          </cell>
        </row>
        <row r="19800">
          <cell r="H19800" t="str">
            <v>CM9.1</v>
          </cell>
          <cell r="I19800" t="str">
            <v>SC_VSS_MUX9</v>
          </cell>
        </row>
        <row r="19801">
          <cell r="H19801" t="str">
            <v>CM9.2</v>
          </cell>
          <cell r="I19801" t="str">
            <v>DGND</v>
          </cell>
        </row>
        <row r="19802">
          <cell r="H19802" t="str">
            <v>CM10.1</v>
          </cell>
          <cell r="I19802" t="str">
            <v>SC_VSS_MUX10</v>
          </cell>
        </row>
        <row r="19803">
          <cell r="H19803" t="str">
            <v>CM10.2</v>
          </cell>
          <cell r="I19803" t="str">
            <v>DGND</v>
          </cell>
        </row>
        <row r="19804">
          <cell r="H19804" t="str">
            <v>CM11.1</v>
          </cell>
          <cell r="I19804" t="str">
            <v>SC_VSS_MUX11</v>
          </cell>
        </row>
        <row r="19805">
          <cell r="H19805" t="str">
            <v>CM11.2</v>
          </cell>
          <cell r="I19805" t="str">
            <v>DGND</v>
          </cell>
        </row>
        <row r="19806">
          <cell r="H19806" t="str">
            <v>CM12.1</v>
          </cell>
          <cell r="I19806" t="str">
            <v>SC_VSS_MUX12</v>
          </cell>
        </row>
        <row r="19807">
          <cell r="H19807" t="str">
            <v>CM12.2</v>
          </cell>
          <cell r="I19807" t="str">
            <v>DGND</v>
          </cell>
        </row>
        <row r="19808">
          <cell r="H19808" t="str">
            <v>CM13.1</v>
          </cell>
          <cell r="I19808" t="str">
            <v>SC_VSS_MUX13</v>
          </cell>
        </row>
        <row r="19809">
          <cell r="H19809" t="str">
            <v>CM13.2</v>
          </cell>
          <cell r="I19809" t="str">
            <v>DGND</v>
          </cell>
        </row>
        <row r="19810">
          <cell r="H19810" t="str">
            <v>CM14.1</v>
          </cell>
          <cell r="I19810" t="str">
            <v>SC_VSS_MUX14</v>
          </cell>
        </row>
        <row r="19811">
          <cell r="H19811" t="str">
            <v>CM14.2</v>
          </cell>
          <cell r="I19811" t="str">
            <v>DGND</v>
          </cell>
        </row>
        <row r="19812">
          <cell r="H19812" t="str">
            <v>CM15.1</v>
          </cell>
          <cell r="I19812" t="str">
            <v>SC_VSS_MUX15</v>
          </cell>
        </row>
        <row r="19813">
          <cell r="H19813" t="str">
            <v>CM15.2</v>
          </cell>
          <cell r="I19813" t="str">
            <v>DGND</v>
          </cell>
        </row>
        <row r="19814">
          <cell r="H19814" t="str">
            <v>MUX1.15</v>
          </cell>
          <cell r="I19814" t="str">
            <v>SC_A0_HSD295</v>
          </cell>
        </row>
        <row r="19815">
          <cell r="H19815" t="str">
            <v>MUX1.14</v>
          </cell>
          <cell r="I19815" t="str">
            <v>SC_A1_HSD296</v>
          </cell>
        </row>
        <row r="19816">
          <cell r="H19816" t="str">
            <v>MUX1.6</v>
          </cell>
          <cell r="I19816" t="str">
            <v>SC_HSD282+</v>
          </cell>
        </row>
        <row r="19817">
          <cell r="H19817" t="str">
            <v>MUX1.7</v>
          </cell>
          <cell r="I19817" t="str">
            <v>SC_HSD282-</v>
          </cell>
        </row>
        <row r="19818">
          <cell r="H19818" t="str">
            <v>MUX1.16</v>
          </cell>
          <cell r="I19818" t="str">
            <v>SC_EN_HSD294</v>
          </cell>
        </row>
        <row r="19819">
          <cell r="H19819" t="str">
            <v>MUX1.EP</v>
          </cell>
          <cell r="I19819" t="str">
            <v>SC_VSS_MUX1</v>
          </cell>
        </row>
        <row r="19820">
          <cell r="H19820" t="str">
            <v>MUX1.13</v>
          </cell>
          <cell r="I19820" t="str">
            <v>DGND</v>
          </cell>
        </row>
        <row r="19821">
          <cell r="H19821" t="str">
            <v>MUX1.2</v>
          </cell>
          <cell r="I19821" t="str">
            <v>S0_DCH_AT+</v>
          </cell>
        </row>
        <row r="19822">
          <cell r="H19822" t="str">
            <v>MUX1.11</v>
          </cell>
          <cell r="I19822" t="str">
            <v>S0_DCH_AT-</v>
          </cell>
        </row>
        <row r="19823">
          <cell r="H19823" t="str">
            <v>MUX1.3</v>
          </cell>
          <cell r="I19823" t="str">
            <v>S1_DCH_AT+</v>
          </cell>
        </row>
        <row r="19824">
          <cell r="H19824" t="str">
            <v>MUX1.10</v>
          </cell>
          <cell r="I19824" t="str">
            <v>S1_DCH_AT-</v>
          </cell>
        </row>
        <row r="19825">
          <cell r="H19825" t="str">
            <v>MUX1.4</v>
          </cell>
          <cell r="I19825" t="str">
            <v>S2_DCH_AT+</v>
          </cell>
        </row>
        <row r="19826">
          <cell r="H19826" t="str">
            <v>MUX1.9</v>
          </cell>
          <cell r="I19826" t="str">
            <v>S2_DCH_AT-</v>
          </cell>
        </row>
        <row r="19827">
          <cell r="H19827" t="str">
            <v>MUX1.5</v>
          </cell>
          <cell r="I19827" t="str">
            <v>S3_DCH_AT+</v>
          </cell>
        </row>
        <row r="19828">
          <cell r="H19828" t="str">
            <v>MUX1.8</v>
          </cell>
          <cell r="I19828" t="str">
            <v>S3_DCH_AT-</v>
          </cell>
        </row>
        <row r="19829">
          <cell r="H19829" t="str">
            <v>MUX1.12</v>
          </cell>
          <cell r="I19829" t="str">
            <v>VP12</v>
          </cell>
        </row>
        <row r="19830">
          <cell r="H19830" t="str">
            <v>MUX1.1</v>
          </cell>
          <cell r="I19830" t="str">
            <v>SC_VSS_MUX1</v>
          </cell>
        </row>
        <row r="19831">
          <cell r="H19831" t="str">
            <v>MUX2.15</v>
          </cell>
          <cell r="I19831" t="str">
            <v>SC_A0_HSD295</v>
          </cell>
        </row>
        <row r="19832">
          <cell r="H19832" t="str">
            <v>MUX2.14</v>
          </cell>
          <cell r="I19832" t="str">
            <v>SC_A1_HSD296</v>
          </cell>
        </row>
        <row r="19833">
          <cell r="H19833" t="str">
            <v>MUX2.6</v>
          </cell>
          <cell r="I19833" t="str">
            <v>SC_HSD126+</v>
          </cell>
        </row>
        <row r="19834">
          <cell r="H19834" t="str">
            <v>MUX2.7</v>
          </cell>
          <cell r="I19834" t="str">
            <v>SC_HSD126-</v>
          </cell>
        </row>
        <row r="19835">
          <cell r="H19835" t="str">
            <v>MUX2.16</v>
          </cell>
          <cell r="I19835" t="str">
            <v>SC_EN_HSD294</v>
          </cell>
        </row>
        <row r="19836">
          <cell r="H19836" t="str">
            <v>MUX2.EP</v>
          </cell>
          <cell r="I19836" t="str">
            <v>SC_VSS_MUX2</v>
          </cell>
        </row>
        <row r="19837">
          <cell r="H19837" t="str">
            <v>MUX2.13</v>
          </cell>
          <cell r="I19837" t="str">
            <v>DGND</v>
          </cell>
        </row>
        <row r="19838">
          <cell r="H19838" t="str">
            <v>MUX2.2</v>
          </cell>
          <cell r="I19838" t="str">
            <v>S0_1_DCH_FE_MDIX+</v>
          </cell>
        </row>
        <row r="19839">
          <cell r="H19839" t="str">
            <v>MUX2.11</v>
          </cell>
          <cell r="I19839" t="str">
            <v>S0_1_DCH_FE_MDIX-</v>
          </cell>
        </row>
        <row r="19840">
          <cell r="H19840" t="str">
            <v>MUX2.3</v>
          </cell>
          <cell r="I19840" t="str">
            <v>S1_1_DCH_FE_MDIX+</v>
          </cell>
        </row>
        <row r="19841">
          <cell r="H19841" t="str">
            <v>MUX2.10</v>
          </cell>
          <cell r="I19841" t="str">
            <v>S1_1_DCH_FE_MDIX-</v>
          </cell>
        </row>
        <row r="19842">
          <cell r="H19842" t="str">
            <v>MUX2.4</v>
          </cell>
          <cell r="I19842" t="str">
            <v>S2_1_DCH_FE_MDIX+</v>
          </cell>
        </row>
        <row r="19843">
          <cell r="H19843" t="str">
            <v>MUX2.9</v>
          </cell>
          <cell r="I19843" t="str">
            <v>S2_1_DCH_FE_MDIX-</v>
          </cell>
        </row>
        <row r="19844">
          <cell r="H19844" t="str">
            <v>MUX2.5</v>
          </cell>
          <cell r="I19844" t="str">
            <v>S3_1_DCH_FE_MDIX+</v>
          </cell>
        </row>
        <row r="19845">
          <cell r="H19845" t="str">
            <v>MUX2.8</v>
          </cell>
          <cell r="I19845" t="str">
            <v>S3_1_DCH_FE_MDIX-</v>
          </cell>
        </row>
        <row r="19846">
          <cell r="H19846" t="str">
            <v>MUX2.12</v>
          </cell>
          <cell r="I19846" t="str">
            <v>VP12</v>
          </cell>
        </row>
        <row r="19847">
          <cell r="H19847" t="str">
            <v>MUX2.1</v>
          </cell>
          <cell r="I19847" t="str">
            <v>SC_VSS_MUX2</v>
          </cell>
        </row>
        <row r="19848">
          <cell r="H19848" t="str">
            <v>MUX3.15</v>
          </cell>
          <cell r="I19848" t="str">
            <v>SC_A0_HSD295</v>
          </cell>
        </row>
        <row r="19849">
          <cell r="H19849" t="str">
            <v>MUX3.14</v>
          </cell>
          <cell r="I19849" t="str">
            <v>SC_A1_HSD296</v>
          </cell>
        </row>
        <row r="19850">
          <cell r="H19850" t="str">
            <v>MUX3.6</v>
          </cell>
          <cell r="I19850" t="str">
            <v>SC_HSD122+</v>
          </cell>
        </row>
        <row r="19851">
          <cell r="H19851" t="str">
            <v>MUX3.7</v>
          </cell>
          <cell r="I19851" t="str">
            <v>SC_HSD122-</v>
          </cell>
        </row>
        <row r="19852">
          <cell r="H19852" t="str">
            <v>MUX3.16</v>
          </cell>
          <cell r="I19852" t="str">
            <v>SC_EN_HSD294</v>
          </cell>
        </row>
        <row r="19853">
          <cell r="H19853" t="str">
            <v>MUX3.EP</v>
          </cell>
          <cell r="I19853" t="str">
            <v>SC_VSS_MUX3</v>
          </cell>
        </row>
        <row r="19854">
          <cell r="H19854" t="str">
            <v>MUX3.13</v>
          </cell>
          <cell r="I19854" t="str">
            <v>DGND</v>
          </cell>
        </row>
        <row r="19855">
          <cell r="H19855" t="str">
            <v>MUX3.2</v>
          </cell>
          <cell r="I19855" t="str">
            <v>S0_1_DCH_FE_MDI+</v>
          </cell>
        </row>
        <row r="19856">
          <cell r="H19856" t="str">
            <v>MUX3.11</v>
          </cell>
          <cell r="I19856" t="str">
            <v>S0_1_DCH_FE_MDI-</v>
          </cell>
        </row>
        <row r="19857">
          <cell r="H19857" t="str">
            <v>MUX3.3</v>
          </cell>
          <cell r="I19857" t="str">
            <v>S1_1_DCH_FE_MDI+</v>
          </cell>
        </row>
        <row r="19858">
          <cell r="H19858" t="str">
            <v>MUX3.10</v>
          </cell>
          <cell r="I19858" t="str">
            <v>S1_1_DCH_FE_MDI-</v>
          </cell>
        </row>
        <row r="19859">
          <cell r="H19859" t="str">
            <v>MUX3.4</v>
          </cell>
          <cell r="I19859" t="str">
            <v>S2_1_DCH_FE_MDI+</v>
          </cell>
        </row>
        <row r="19860">
          <cell r="H19860" t="str">
            <v>MUX3.9</v>
          </cell>
          <cell r="I19860" t="str">
            <v>S2_1_DCH_FE_MDI-</v>
          </cell>
        </row>
        <row r="19861">
          <cell r="H19861" t="str">
            <v>MUX3.5</v>
          </cell>
          <cell r="I19861" t="str">
            <v>S3_1_DCH_FE_MDI+</v>
          </cell>
        </row>
        <row r="19862">
          <cell r="H19862" t="str">
            <v>MUX3.8</v>
          </cell>
          <cell r="I19862" t="str">
            <v>S3_1_DCH_FE_MDI-</v>
          </cell>
        </row>
        <row r="19863">
          <cell r="H19863" t="str">
            <v>MUX3.12</v>
          </cell>
          <cell r="I19863" t="str">
            <v>VP12</v>
          </cell>
        </row>
        <row r="19864">
          <cell r="H19864" t="str">
            <v>MUX3.1</v>
          </cell>
          <cell r="I19864" t="str">
            <v>SC_VSS_MUX3</v>
          </cell>
        </row>
        <row r="19865">
          <cell r="H19865" t="str">
            <v>MUX4.15</v>
          </cell>
          <cell r="I19865" t="str">
            <v>SC_A0_HSD295</v>
          </cell>
        </row>
        <row r="19866">
          <cell r="H19866" t="str">
            <v>MUX4.14</v>
          </cell>
          <cell r="I19866" t="str">
            <v>SC_A1_HSD296</v>
          </cell>
        </row>
        <row r="19867">
          <cell r="H19867" t="str">
            <v>MUX4.6</v>
          </cell>
          <cell r="I19867" t="str">
            <v>SC_HSD255</v>
          </cell>
        </row>
        <row r="19868">
          <cell r="H19868" t="str">
            <v>MUX4.7</v>
          </cell>
          <cell r="I19868" t="str">
            <v>SC_HSD097</v>
          </cell>
        </row>
        <row r="19869">
          <cell r="H19869" t="str">
            <v>MUX4.16</v>
          </cell>
          <cell r="I19869" t="str">
            <v>SC_EN_HSD294</v>
          </cell>
        </row>
        <row r="19870">
          <cell r="H19870" t="str">
            <v>MUX4.EP</v>
          </cell>
          <cell r="I19870" t="str">
            <v>SC_VSS_MUX4</v>
          </cell>
        </row>
        <row r="19871">
          <cell r="H19871" t="str">
            <v>MUX4.13</v>
          </cell>
          <cell r="I19871" t="str">
            <v>DGND</v>
          </cell>
        </row>
        <row r="19872">
          <cell r="H19872" t="str">
            <v>MUX4.2</v>
          </cell>
          <cell r="I19872" t="str">
            <v>S0_DCH_GPIOB_2</v>
          </cell>
        </row>
        <row r="19873">
          <cell r="H19873" t="str">
            <v>MUX4.11</v>
          </cell>
          <cell r="I19873" t="str">
            <v>S0_DCH_GPIOC_2</v>
          </cell>
        </row>
        <row r="19874">
          <cell r="H19874" t="str">
            <v>MUX4.3</v>
          </cell>
          <cell r="I19874" t="str">
            <v>S1_DCH_GPIOB_2</v>
          </cell>
        </row>
        <row r="19875">
          <cell r="H19875" t="str">
            <v>MUX4.10</v>
          </cell>
          <cell r="I19875" t="str">
            <v>S1_DCH_GPIOC_2</v>
          </cell>
        </row>
        <row r="19876">
          <cell r="H19876" t="str">
            <v>MUX4.4</v>
          </cell>
          <cell r="I19876" t="str">
            <v>S2_DCH_GPIOB_2</v>
          </cell>
        </row>
        <row r="19877">
          <cell r="H19877" t="str">
            <v>MUX4.9</v>
          </cell>
          <cell r="I19877" t="str">
            <v>S2_DCH_GPIOC_2</v>
          </cell>
        </row>
        <row r="19878">
          <cell r="H19878" t="str">
            <v>MUX4.5</v>
          </cell>
          <cell r="I19878" t="str">
            <v>S3_DCH_GPIOB_2</v>
          </cell>
        </row>
        <row r="19879">
          <cell r="H19879" t="str">
            <v>MUX4.8</v>
          </cell>
          <cell r="I19879" t="str">
            <v>S3_DCH_GPIOC_2</v>
          </cell>
        </row>
        <row r="19880">
          <cell r="H19880" t="str">
            <v>MUX4.12</v>
          </cell>
          <cell r="I19880" t="str">
            <v>VP12</v>
          </cell>
        </row>
        <row r="19881">
          <cell r="H19881" t="str">
            <v>MUX4.1</v>
          </cell>
          <cell r="I19881" t="str">
            <v>SC_VSS_MUX4</v>
          </cell>
        </row>
        <row r="19882">
          <cell r="H19882" t="str">
            <v>MUX5.15</v>
          </cell>
          <cell r="I19882" t="str">
            <v>SC_A0_HSD295</v>
          </cell>
        </row>
        <row r="19883">
          <cell r="H19883" t="str">
            <v>MUX5.14</v>
          </cell>
          <cell r="I19883" t="str">
            <v>SC_A1_HSD296</v>
          </cell>
        </row>
        <row r="19884">
          <cell r="H19884" t="str">
            <v>MUX5.6</v>
          </cell>
          <cell r="I19884" t="str">
            <v>SC_HSD082</v>
          </cell>
        </row>
        <row r="19885">
          <cell r="H19885" t="str">
            <v>MUX5.7</v>
          </cell>
          <cell r="I19885" t="str">
            <v>SC_HSD081</v>
          </cell>
        </row>
        <row r="19886">
          <cell r="H19886" t="str">
            <v>MUX5.16</v>
          </cell>
          <cell r="I19886" t="str">
            <v>SC_EN_HSD294</v>
          </cell>
        </row>
        <row r="19887">
          <cell r="H19887" t="str">
            <v>MUX5.EP</v>
          </cell>
          <cell r="I19887" t="str">
            <v>SC_VSS_MUX5</v>
          </cell>
        </row>
        <row r="19888">
          <cell r="H19888" t="str">
            <v>MUX5.13</v>
          </cell>
          <cell r="I19888" t="str">
            <v>DGND</v>
          </cell>
        </row>
        <row r="19889">
          <cell r="H19889" t="str">
            <v>MUX5.2</v>
          </cell>
          <cell r="I19889" t="str">
            <v>S0_DCH_GPIOC_3</v>
          </cell>
        </row>
        <row r="19890">
          <cell r="H19890" t="str">
            <v>MUX5.11</v>
          </cell>
          <cell r="I19890" t="str">
            <v>S0_DCH_GPIOC_4</v>
          </cell>
        </row>
        <row r="19891">
          <cell r="H19891" t="str">
            <v>MUX5.3</v>
          </cell>
          <cell r="I19891" t="str">
            <v>S1_DCH_GPIOC_3</v>
          </cell>
        </row>
        <row r="19892">
          <cell r="H19892" t="str">
            <v>MUX5.10</v>
          </cell>
          <cell r="I19892" t="str">
            <v>S1_DCH_GPIOC_4</v>
          </cell>
        </row>
        <row r="19893">
          <cell r="H19893" t="str">
            <v>MUX5.4</v>
          </cell>
          <cell r="I19893" t="str">
            <v>S2_DCH_GPIOC_3</v>
          </cell>
        </row>
        <row r="19894">
          <cell r="H19894" t="str">
            <v>MUX5.9</v>
          </cell>
          <cell r="I19894" t="str">
            <v>S2_DCH_GPIOC_4</v>
          </cell>
        </row>
        <row r="19895">
          <cell r="H19895" t="str">
            <v>MUX5.5</v>
          </cell>
          <cell r="I19895" t="str">
            <v>S3_DCH_GPIOC_3</v>
          </cell>
        </row>
        <row r="19896">
          <cell r="H19896" t="str">
            <v>MUX5.8</v>
          </cell>
          <cell r="I19896" t="str">
            <v>S3_DCH_GPIOC_4</v>
          </cell>
        </row>
        <row r="19897">
          <cell r="H19897" t="str">
            <v>MUX5.12</v>
          </cell>
          <cell r="I19897" t="str">
            <v>VP12</v>
          </cell>
        </row>
        <row r="19898">
          <cell r="H19898" t="str">
            <v>MUX5.1</v>
          </cell>
          <cell r="I19898" t="str">
            <v>SC_VSS_MUX5</v>
          </cell>
        </row>
        <row r="19899">
          <cell r="H19899" t="str">
            <v>MUX6.15</v>
          </cell>
          <cell r="I19899" t="str">
            <v>SC_A0_HSD295</v>
          </cell>
        </row>
        <row r="19900">
          <cell r="H19900" t="str">
            <v>MUX6.14</v>
          </cell>
          <cell r="I19900" t="str">
            <v>SC_A1_HSD296</v>
          </cell>
        </row>
        <row r="19901">
          <cell r="H19901" t="str">
            <v>MUX6.6</v>
          </cell>
          <cell r="I19901" t="str">
            <v>SC_HSD256</v>
          </cell>
        </row>
        <row r="19902">
          <cell r="H19902" t="str">
            <v>MUX6.7</v>
          </cell>
          <cell r="I19902" t="str">
            <v>SC_HSD257</v>
          </cell>
        </row>
        <row r="19903">
          <cell r="H19903" t="str">
            <v>MUX6.16</v>
          </cell>
          <cell r="I19903" t="str">
            <v>SC_EN_HSD294</v>
          </cell>
        </row>
        <row r="19904">
          <cell r="H19904" t="str">
            <v>MUX6.EP</v>
          </cell>
          <cell r="I19904" t="str">
            <v>SC_VSS_MUX6</v>
          </cell>
        </row>
        <row r="19905">
          <cell r="H19905" t="str">
            <v>MUX6.13</v>
          </cell>
          <cell r="I19905" t="str">
            <v>DGND</v>
          </cell>
        </row>
        <row r="19906">
          <cell r="H19906" t="str">
            <v>MUX6.2</v>
          </cell>
          <cell r="I19906" t="str">
            <v>S0_DCH_GPIOC_5</v>
          </cell>
        </row>
        <row r="19907">
          <cell r="H19907" t="str">
            <v>MUX6.11</v>
          </cell>
          <cell r="I19907" t="str">
            <v>S0_DCH_GPIOD_0</v>
          </cell>
        </row>
        <row r="19908">
          <cell r="H19908" t="str">
            <v>MUX6.3</v>
          </cell>
          <cell r="I19908" t="str">
            <v>S1_DCH_GPIOC_5</v>
          </cell>
        </row>
        <row r="19909">
          <cell r="H19909" t="str">
            <v>MUX6.10</v>
          </cell>
          <cell r="I19909" t="str">
            <v>S1_DCH_GPIOD_0</v>
          </cell>
        </row>
        <row r="19910">
          <cell r="H19910" t="str">
            <v>MUX6.4</v>
          </cell>
          <cell r="I19910" t="str">
            <v>S2_DCH_GPIOC_5</v>
          </cell>
        </row>
        <row r="19911">
          <cell r="H19911" t="str">
            <v>MUX6.9</v>
          </cell>
          <cell r="I19911" t="str">
            <v>S2_DCH_GPIOD_0</v>
          </cell>
        </row>
        <row r="19912">
          <cell r="H19912" t="str">
            <v>MUX6.5</v>
          </cell>
          <cell r="I19912" t="str">
            <v>S3_DCH_GPIOC_5</v>
          </cell>
        </row>
        <row r="19913">
          <cell r="H19913" t="str">
            <v>MUX6.8</v>
          </cell>
          <cell r="I19913" t="str">
            <v>S3_DCH_GPIOD_0</v>
          </cell>
        </row>
        <row r="19914">
          <cell r="H19914" t="str">
            <v>MUX6.12</v>
          </cell>
          <cell r="I19914" t="str">
            <v>VP12</v>
          </cell>
        </row>
        <row r="19915">
          <cell r="H19915" t="str">
            <v>MUX6.1</v>
          </cell>
          <cell r="I19915" t="str">
            <v>SC_VSS_MUX6</v>
          </cell>
        </row>
        <row r="19916">
          <cell r="H19916" t="str">
            <v>MUX7.15</v>
          </cell>
          <cell r="I19916" t="str">
            <v>SC_A0_HSD295</v>
          </cell>
        </row>
        <row r="19917">
          <cell r="H19917" t="str">
            <v>MUX7.14</v>
          </cell>
          <cell r="I19917" t="str">
            <v>SC_A1_HSD296</v>
          </cell>
        </row>
        <row r="19918">
          <cell r="H19918" t="str">
            <v>MUX7.6</v>
          </cell>
          <cell r="I19918" t="str">
            <v>SC_HSD258</v>
          </cell>
        </row>
        <row r="19919">
          <cell r="H19919" t="str">
            <v>MUX7.7</v>
          </cell>
          <cell r="I19919" t="str">
            <v>SC_HSD259</v>
          </cell>
        </row>
        <row r="19920">
          <cell r="H19920" t="str">
            <v>MUX7.16</v>
          </cell>
          <cell r="I19920" t="str">
            <v>SC_EN_HSD294</v>
          </cell>
        </row>
        <row r="19921">
          <cell r="H19921" t="str">
            <v>MUX7.EP</v>
          </cell>
          <cell r="I19921" t="str">
            <v>SC_VSS_MUX7</v>
          </cell>
        </row>
        <row r="19922">
          <cell r="H19922" t="str">
            <v>MUX7.13</v>
          </cell>
          <cell r="I19922" t="str">
            <v>DGND</v>
          </cell>
        </row>
        <row r="19923">
          <cell r="H19923" t="str">
            <v>MUX7.2</v>
          </cell>
          <cell r="I19923" t="str">
            <v>S0_DCH_GPIOD_1</v>
          </cell>
        </row>
        <row r="19924">
          <cell r="H19924" t="str">
            <v>MUX7.11</v>
          </cell>
          <cell r="I19924" t="str">
            <v>S0_DCH_GPIOD_2</v>
          </cell>
        </row>
        <row r="19925">
          <cell r="H19925" t="str">
            <v>MUX7.3</v>
          </cell>
          <cell r="I19925" t="str">
            <v>S1_DCH_GPIOD_1</v>
          </cell>
        </row>
        <row r="19926">
          <cell r="H19926" t="str">
            <v>MUX7.10</v>
          </cell>
          <cell r="I19926" t="str">
            <v>S1_DCH_GPIOD_2</v>
          </cell>
        </row>
        <row r="19927">
          <cell r="H19927" t="str">
            <v>MUX7.4</v>
          </cell>
          <cell r="I19927" t="str">
            <v>S2_DCH_GPIOD_1</v>
          </cell>
        </row>
        <row r="19928">
          <cell r="H19928" t="str">
            <v>MUX7.9</v>
          </cell>
          <cell r="I19928" t="str">
            <v>S2_DCH_GPIOD_2</v>
          </cell>
        </row>
        <row r="19929">
          <cell r="H19929" t="str">
            <v>MUX7.5</v>
          </cell>
          <cell r="I19929" t="str">
            <v>S3_DCH_GPIOD_1</v>
          </cell>
        </row>
        <row r="19930">
          <cell r="H19930" t="str">
            <v>MUX7.8</v>
          </cell>
          <cell r="I19930" t="str">
            <v>S3_DCH_GPIOD_2</v>
          </cell>
        </row>
        <row r="19931">
          <cell r="H19931" t="str">
            <v>MUX7.12</v>
          </cell>
          <cell r="I19931" t="str">
            <v>VP12</v>
          </cell>
        </row>
        <row r="19932">
          <cell r="H19932" t="str">
            <v>MUX7.1</v>
          </cell>
          <cell r="I19932" t="str">
            <v>SC_VSS_MUX7</v>
          </cell>
        </row>
        <row r="19933">
          <cell r="H19933" t="str">
            <v>MUX8.15</v>
          </cell>
          <cell r="I19933" t="str">
            <v>SC_A0_HSD295</v>
          </cell>
        </row>
        <row r="19934">
          <cell r="H19934" t="str">
            <v>MUX8.14</v>
          </cell>
          <cell r="I19934" t="str">
            <v>SC_A1_HSD296</v>
          </cell>
        </row>
        <row r="19935">
          <cell r="H19935" t="str">
            <v>MUX8.6</v>
          </cell>
          <cell r="I19935" t="str">
            <v>SC_HSD260</v>
          </cell>
        </row>
        <row r="19936">
          <cell r="H19936" t="str">
            <v>MUX8.7</v>
          </cell>
          <cell r="I19936" t="str">
            <v>SC_HSD261</v>
          </cell>
        </row>
        <row r="19937">
          <cell r="H19937" t="str">
            <v>MUX8.16</v>
          </cell>
          <cell r="I19937" t="str">
            <v>SC_EN_HSD294</v>
          </cell>
        </row>
        <row r="19938">
          <cell r="H19938" t="str">
            <v>MUX8.EP</v>
          </cell>
          <cell r="I19938" t="str">
            <v>SC_VSS_MUX8</v>
          </cell>
        </row>
        <row r="19939">
          <cell r="H19939" t="str">
            <v>MUX8.13</v>
          </cell>
          <cell r="I19939" t="str">
            <v>DGND</v>
          </cell>
        </row>
        <row r="19940">
          <cell r="H19940" t="str">
            <v>MUX8.2</v>
          </cell>
          <cell r="I19940" t="str">
            <v>S0_DCH_GPIOE_0</v>
          </cell>
        </row>
        <row r="19941">
          <cell r="H19941" t="str">
            <v>MUX8.11</v>
          </cell>
          <cell r="I19941" t="str">
            <v>S0_DCH_GPIOE_1</v>
          </cell>
        </row>
        <row r="19942">
          <cell r="H19942" t="str">
            <v>MUX8.3</v>
          </cell>
          <cell r="I19942" t="str">
            <v>S1_DCH_GPIOE_0</v>
          </cell>
        </row>
        <row r="19943">
          <cell r="H19943" t="str">
            <v>MUX8.10</v>
          </cell>
          <cell r="I19943" t="str">
            <v>S1_DCH_GPIOE_1</v>
          </cell>
        </row>
        <row r="19944">
          <cell r="H19944" t="str">
            <v>MUX8.4</v>
          </cell>
          <cell r="I19944" t="str">
            <v>S2_DCH_GPIOE_0</v>
          </cell>
        </row>
        <row r="19945">
          <cell r="H19945" t="str">
            <v>MUX8.9</v>
          </cell>
          <cell r="I19945" t="str">
            <v>S2_DCH_GPIOE_1</v>
          </cell>
        </row>
        <row r="19946">
          <cell r="H19946" t="str">
            <v>MUX8.5</v>
          </cell>
          <cell r="I19946" t="str">
            <v>S3_DCH_GPIOE_0</v>
          </cell>
        </row>
        <row r="19947">
          <cell r="H19947" t="str">
            <v>MUX8.8</v>
          </cell>
          <cell r="I19947" t="str">
            <v>S3_DCH_GPIOE_1</v>
          </cell>
        </row>
        <row r="19948">
          <cell r="H19948" t="str">
            <v>MUX8.12</v>
          </cell>
          <cell r="I19948" t="str">
            <v>VP12</v>
          </cell>
        </row>
        <row r="19949">
          <cell r="H19949" t="str">
            <v>MUX8.1</v>
          </cell>
          <cell r="I19949" t="str">
            <v>SC_VSS_MUX8</v>
          </cell>
        </row>
        <row r="19950">
          <cell r="H19950" t="str">
            <v>MUX9.15</v>
          </cell>
          <cell r="I19950" t="str">
            <v>SC_A0_HSD295</v>
          </cell>
        </row>
        <row r="19951">
          <cell r="H19951" t="str">
            <v>MUX9.14</v>
          </cell>
          <cell r="I19951" t="str">
            <v>SC_A1_HSD296</v>
          </cell>
        </row>
        <row r="19952">
          <cell r="H19952" t="str">
            <v>MUX9.6</v>
          </cell>
          <cell r="I19952" t="str">
            <v>SC_HSD262</v>
          </cell>
        </row>
        <row r="19953">
          <cell r="H19953" t="str">
            <v>MUX9.7</v>
          </cell>
          <cell r="I19953" t="str">
            <v>SC_HSD263</v>
          </cell>
        </row>
        <row r="19954">
          <cell r="H19954" t="str">
            <v>MUX9.16</v>
          </cell>
          <cell r="I19954" t="str">
            <v>SC_EN_HSD294</v>
          </cell>
        </row>
        <row r="19955">
          <cell r="H19955" t="str">
            <v>MUX9.EP</v>
          </cell>
          <cell r="I19955" t="str">
            <v>SC_VSS_MUX9</v>
          </cell>
        </row>
        <row r="19956">
          <cell r="H19956" t="str">
            <v>MUX9.13</v>
          </cell>
          <cell r="I19956" t="str">
            <v>DGND</v>
          </cell>
        </row>
        <row r="19957">
          <cell r="H19957" t="str">
            <v>MUX9.2</v>
          </cell>
          <cell r="I19957" t="str">
            <v>S0_DCH_GPIOE_2</v>
          </cell>
        </row>
        <row r="19958">
          <cell r="H19958" t="str">
            <v>MUX9.11</v>
          </cell>
          <cell r="I19958" t="str">
            <v>S0_DCH_GPIOE_3</v>
          </cell>
        </row>
        <row r="19959">
          <cell r="H19959" t="str">
            <v>MUX9.3</v>
          </cell>
          <cell r="I19959" t="str">
            <v>S1_DCH_GPIOE_2</v>
          </cell>
        </row>
        <row r="19960">
          <cell r="H19960" t="str">
            <v>MUX9.10</v>
          </cell>
          <cell r="I19960" t="str">
            <v>S1_DCH_GPIOE_3</v>
          </cell>
        </row>
        <row r="19961">
          <cell r="H19961" t="str">
            <v>MUX9.4</v>
          </cell>
          <cell r="I19961" t="str">
            <v>S2_DCH_GPIOE_2</v>
          </cell>
        </row>
        <row r="19962">
          <cell r="H19962" t="str">
            <v>MUX9.9</v>
          </cell>
          <cell r="I19962" t="str">
            <v>S2_DCH_GPIOE_3</v>
          </cell>
        </row>
        <row r="19963">
          <cell r="H19963" t="str">
            <v>MUX9.5</v>
          </cell>
          <cell r="I19963" t="str">
            <v>S3_DCH_GPIOE_2</v>
          </cell>
        </row>
        <row r="19964">
          <cell r="H19964" t="str">
            <v>MUX9.8</v>
          </cell>
          <cell r="I19964" t="str">
            <v>S3_DCH_GPIOE_3</v>
          </cell>
        </row>
        <row r="19965">
          <cell r="H19965" t="str">
            <v>MUX9.12</v>
          </cell>
          <cell r="I19965" t="str">
            <v>VP12</v>
          </cell>
        </row>
        <row r="19966">
          <cell r="H19966" t="str">
            <v>MUX9.1</v>
          </cell>
          <cell r="I19966" t="str">
            <v>SC_VSS_MUX9</v>
          </cell>
        </row>
        <row r="19967">
          <cell r="H19967" t="str">
            <v>MUX10.15</v>
          </cell>
          <cell r="I19967" t="str">
            <v>SC_A0_HSD295</v>
          </cell>
        </row>
        <row r="19968">
          <cell r="H19968" t="str">
            <v>MUX10.14</v>
          </cell>
          <cell r="I19968" t="str">
            <v>SC_A1_HSD296</v>
          </cell>
        </row>
        <row r="19969">
          <cell r="H19969" t="str">
            <v>MUX10.6</v>
          </cell>
          <cell r="I19969" t="str">
            <v>SC_HSD264</v>
          </cell>
        </row>
        <row r="19970">
          <cell r="H19970" t="str">
            <v>MUX10.7</v>
          </cell>
          <cell r="I19970" t="str">
            <v>SC_HSD265</v>
          </cell>
        </row>
        <row r="19971">
          <cell r="H19971" t="str">
            <v>MUX10.16</v>
          </cell>
          <cell r="I19971" t="str">
            <v>SC_EN_HSD294</v>
          </cell>
        </row>
        <row r="19972">
          <cell r="H19972" t="str">
            <v>MUX10.EP</v>
          </cell>
          <cell r="I19972" t="str">
            <v>SC_VSS_MUX10</v>
          </cell>
        </row>
        <row r="19973">
          <cell r="H19973" t="str">
            <v>MUX10.13</v>
          </cell>
          <cell r="I19973" t="str">
            <v>DGND</v>
          </cell>
        </row>
        <row r="19974">
          <cell r="H19974" t="str">
            <v>MUX10.2</v>
          </cell>
          <cell r="I19974" t="str">
            <v>S0_DCH_GPIOE_4</v>
          </cell>
        </row>
        <row r="19975">
          <cell r="H19975" t="str">
            <v>MUX10.11</v>
          </cell>
          <cell r="I19975" t="str">
            <v>S0_DCH_GPIOF_0</v>
          </cell>
        </row>
        <row r="19976">
          <cell r="H19976" t="str">
            <v>MUX10.3</v>
          </cell>
          <cell r="I19976" t="str">
            <v>S1_DCH_GPIOE_4</v>
          </cell>
        </row>
        <row r="19977">
          <cell r="H19977" t="str">
            <v>MUX10.10</v>
          </cell>
          <cell r="I19977" t="str">
            <v>S1_DCH_GPIOF_0</v>
          </cell>
        </row>
        <row r="19978">
          <cell r="H19978" t="str">
            <v>MUX10.4</v>
          </cell>
          <cell r="I19978" t="str">
            <v>S2_DCH_GPIOE_4</v>
          </cell>
        </row>
        <row r="19979">
          <cell r="H19979" t="str">
            <v>MUX10.9</v>
          </cell>
          <cell r="I19979" t="str">
            <v>S2_DCH_GPIOF_0</v>
          </cell>
        </row>
        <row r="19980">
          <cell r="H19980" t="str">
            <v>MUX10.5</v>
          </cell>
          <cell r="I19980" t="str">
            <v>S3_DCH_GPIOE_4</v>
          </cell>
        </row>
        <row r="19981">
          <cell r="H19981" t="str">
            <v>MUX10.8</v>
          </cell>
          <cell r="I19981" t="str">
            <v>S3_DCH_GPIOF_0</v>
          </cell>
        </row>
        <row r="19982">
          <cell r="H19982" t="str">
            <v>MUX10.12</v>
          </cell>
          <cell r="I19982" t="str">
            <v>VP12</v>
          </cell>
        </row>
        <row r="19983">
          <cell r="H19983" t="str">
            <v>MUX10.1</v>
          </cell>
          <cell r="I19983" t="str">
            <v>SC_VSS_MUX10</v>
          </cell>
        </row>
        <row r="19984">
          <cell r="H19984" t="str">
            <v>MUX11.15</v>
          </cell>
          <cell r="I19984" t="str">
            <v>SC_A0_HSD295</v>
          </cell>
        </row>
        <row r="19985">
          <cell r="H19985" t="str">
            <v>MUX11.14</v>
          </cell>
          <cell r="I19985" t="str">
            <v>SC_A1_HSD296</v>
          </cell>
        </row>
        <row r="19986">
          <cell r="H19986" t="str">
            <v>MUX11.6</v>
          </cell>
          <cell r="I19986" t="str">
            <v>SC_HSD266</v>
          </cell>
        </row>
        <row r="19987">
          <cell r="H19987" t="str">
            <v>MUX11.7</v>
          </cell>
          <cell r="I19987" t="str">
            <v>SC_HSD267</v>
          </cell>
        </row>
        <row r="19988">
          <cell r="H19988" t="str">
            <v>MUX11.16</v>
          </cell>
          <cell r="I19988" t="str">
            <v>SC_EN_HSD294</v>
          </cell>
        </row>
        <row r="19989">
          <cell r="H19989" t="str">
            <v>MUX11.EP</v>
          </cell>
          <cell r="I19989" t="str">
            <v>SC_VSS_MUX11</v>
          </cell>
        </row>
        <row r="19990">
          <cell r="H19990" t="str">
            <v>MUX11.13</v>
          </cell>
          <cell r="I19990" t="str">
            <v>DGND</v>
          </cell>
        </row>
        <row r="19991">
          <cell r="H19991" t="str">
            <v>MUX11.2</v>
          </cell>
          <cell r="I19991" t="str">
            <v>S0_DCH_GPIOF_1</v>
          </cell>
        </row>
        <row r="19992">
          <cell r="H19992" t="str">
            <v>MUX11.11</v>
          </cell>
          <cell r="I19992" t="str">
            <v>S0_DCH_GPIOF_2</v>
          </cell>
        </row>
        <row r="19993">
          <cell r="H19993" t="str">
            <v>MUX11.3</v>
          </cell>
          <cell r="I19993" t="str">
            <v>S1_DCH_GPIOF_1</v>
          </cell>
        </row>
        <row r="19994">
          <cell r="H19994" t="str">
            <v>MUX11.10</v>
          </cell>
          <cell r="I19994" t="str">
            <v>S1_DCH_GPIOF_2</v>
          </cell>
        </row>
        <row r="19995">
          <cell r="H19995" t="str">
            <v>MUX11.4</v>
          </cell>
          <cell r="I19995" t="str">
            <v>S2_DCH_GPIOF_1</v>
          </cell>
        </row>
        <row r="19996">
          <cell r="H19996" t="str">
            <v>MUX11.9</v>
          </cell>
          <cell r="I19996" t="str">
            <v>S2_DCH_GPIOF_2</v>
          </cell>
        </row>
        <row r="19997">
          <cell r="H19997" t="str">
            <v>MUX11.5</v>
          </cell>
          <cell r="I19997" t="str">
            <v>S3_DCH_GPIOF_1</v>
          </cell>
        </row>
        <row r="19998">
          <cell r="H19998" t="str">
            <v>MUX11.8</v>
          </cell>
          <cell r="I19998" t="str">
            <v>S3_DCH_GPIOF_2</v>
          </cell>
        </row>
        <row r="19999">
          <cell r="H19999" t="str">
            <v>MUX11.12</v>
          </cell>
          <cell r="I19999" t="str">
            <v>VP12</v>
          </cell>
        </row>
        <row r="20000">
          <cell r="H20000" t="str">
            <v>MUX11.1</v>
          </cell>
          <cell r="I20000" t="str">
            <v>SC_VSS_MUX11</v>
          </cell>
        </row>
        <row r="20001">
          <cell r="H20001" t="str">
            <v>MUX12.15</v>
          </cell>
          <cell r="I20001" t="str">
            <v>SC_A0_HSD295</v>
          </cell>
        </row>
        <row r="20002">
          <cell r="H20002" t="str">
            <v>MUX12.14</v>
          </cell>
          <cell r="I20002" t="str">
            <v>SC_A1_HSD296</v>
          </cell>
        </row>
        <row r="20003">
          <cell r="H20003" t="str">
            <v>MUX12.6</v>
          </cell>
          <cell r="I20003" t="str">
            <v>SC_HSD268</v>
          </cell>
        </row>
        <row r="20004">
          <cell r="H20004" t="str">
            <v>MUX12.7</v>
          </cell>
          <cell r="I20004" t="str">
            <v>SC_HSD269</v>
          </cell>
        </row>
        <row r="20005">
          <cell r="H20005" t="str">
            <v>MUX12.16</v>
          </cell>
          <cell r="I20005" t="str">
            <v>SC_EN_HSD294</v>
          </cell>
        </row>
        <row r="20006">
          <cell r="H20006" t="str">
            <v>MUX12.EP</v>
          </cell>
          <cell r="I20006" t="str">
            <v>SC_VSS_MUX12</v>
          </cell>
        </row>
        <row r="20007">
          <cell r="H20007" t="str">
            <v>MUX12.13</v>
          </cell>
          <cell r="I20007" t="str">
            <v>DGND</v>
          </cell>
        </row>
        <row r="20008">
          <cell r="H20008" t="str">
            <v>MUX12.2</v>
          </cell>
          <cell r="I20008" t="str">
            <v>S0_DCH_GPIOF_3</v>
          </cell>
        </row>
        <row r="20009">
          <cell r="H20009" t="str">
            <v>MUX12.11</v>
          </cell>
          <cell r="I20009" t="str">
            <v>S0_DCH_GPIOF_4</v>
          </cell>
        </row>
        <row r="20010">
          <cell r="H20010" t="str">
            <v>MUX12.3</v>
          </cell>
          <cell r="I20010" t="str">
            <v>S1_DCH_GPIOF_3</v>
          </cell>
        </row>
        <row r="20011">
          <cell r="H20011" t="str">
            <v>MUX12.10</v>
          </cell>
          <cell r="I20011" t="str">
            <v>S1_DCH_GPIOF_4</v>
          </cell>
        </row>
        <row r="20012">
          <cell r="H20012" t="str">
            <v>MUX12.4</v>
          </cell>
          <cell r="I20012" t="str">
            <v>S2_DCH_GPIOF_3</v>
          </cell>
        </row>
        <row r="20013">
          <cell r="H20013" t="str">
            <v>MUX12.9</v>
          </cell>
          <cell r="I20013" t="str">
            <v>S2_DCH_GPIOF_4</v>
          </cell>
        </row>
        <row r="20014">
          <cell r="H20014" t="str">
            <v>MUX12.5</v>
          </cell>
          <cell r="I20014" t="str">
            <v>S3_DCH_GPIOF_3</v>
          </cell>
        </row>
        <row r="20015">
          <cell r="H20015" t="str">
            <v>MUX12.8</v>
          </cell>
          <cell r="I20015" t="str">
            <v>S3_DCH_GPIOF_4</v>
          </cell>
        </row>
        <row r="20016">
          <cell r="H20016" t="str">
            <v>MUX12.12</v>
          </cell>
          <cell r="I20016" t="str">
            <v>VP12</v>
          </cell>
        </row>
        <row r="20017">
          <cell r="H20017" t="str">
            <v>MUX12.1</v>
          </cell>
          <cell r="I20017" t="str">
            <v>SC_VSS_MUX12</v>
          </cell>
        </row>
        <row r="20018">
          <cell r="H20018" t="str">
            <v>MUX13.15</v>
          </cell>
          <cell r="I20018" t="str">
            <v>SC_A0_HSD295</v>
          </cell>
        </row>
        <row r="20019">
          <cell r="H20019" t="str">
            <v>MUX13.14</v>
          </cell>
          <cell r="I20019" t="str">
            <v>SC_A1_HSD296</v>
          </cell>
        </row>
        <row r="20020">
          <cell r="H20020" t="str">
            <v>MUX13.6</v>
          </cell>
          <cell r="I20020" t="str">
            <v>SC_HSD018+</v>
          </cell>
        </row>
        <row r="20021">
          <cell r="H20021" t="str">
            <v>MUX13.7</v>
          </cell>
          <cell r="I20021" t="str">
            <v>SC_HSD018-</v>
          </cell>
        </row>
        <row r="20022">
          <cell r="H20022" t="str">
            <v>MUX13.16</v>
          </cell>
          <cell r="I20022" t="str">
            <v>SC_EN_HSD294</v>
          </cell>
        </row>
        <row r="20023">
          <cell r="H20023" t="str">
            <v>MUX13.EP</v>
          </cell>
          <cell r="I20023" t="str">
            <v>SC_VSS_MUX13</v>
          </cell>
        </row>
        <row r="20024">
          <cell r="H20024" t="str">
            <v>MUX13.13</v>
          </cell>
          <cell r="I20024" t="str">
            <v>DGND</v>
          </cell>
        </row>
        <row r="20025">
          <cell r="H20025" t="str">
            <v>MUX13.2</v>
          </cell>
          <cell r="I20025" t="str">
            <v>S0_DCH_P0_MDI+</v>
          </cell>
        </row>
        <row r="20026">
          <cell r="H20026" t="str">
            <v>MUX13.11</v>
          </cell>
          <cell r="I20026" t="str">
            <v>S0_DCH_P0_MDI-</v>
          </cell>
        </row>
        <row r="20027">
          <cell r="H20027" t="str">
            <v>MUX13.3</v>
          </cell>
          <cell r="I20027" t="str">
            <v>S1_DCH_P0_MDI+</v>
          </cell>
        </row>
        <row r="20028">
          <cell r="H20028" t="str">
            <v>MUX13.10</v>
          </cell>
          <cell r="I20028" t="str">
            <v>S1_DCH_P0_MDI-</v>
          </cell>
        </row>
        <row r="20029">
          <cell r="H20029" t="str">
            <v>MUX13.4</v>
          </cell>
          <cell r="I20029" t="str">
            <v>S2_DCH_P0_MDI+</v>
          </cell>
        </row>
        <row r="20030">
          <cell r="H20030" t="str">
            <v>MUX13.9</v>
          </cell>
          <cell r="I20030" t="str">
            <v>S2_DCH_P0_MDI-</v>
          </cell>
        </row>
        <row r="20031">
          <cell r="H20031" t="str">
            <v>MUX13.5</v>
          </cell>
          <cell r="I20031" t="str">
            <v>S3_DCH_P0_MDI+</v>
          </cell>
        </row>
        <row r="20032">
          <cell r="H20032" t="str">
            <v>MUX13.8</v>
          </cell>
          <cell r="I20032" t="str">
            <v>S3_DCH_P0_MDI-</v>
          </cell>
        </row>
        <row r="20033">
          <cell r="H20033" t="str">
            <v>MUX13.12</v>
          </cell>
          <cell r="I20033" t="str">
            <v>VP12</v>
          </cell>
        </row>
        <row r="20034">
          <cell r="H20034" t="str">
            <v>MUX13.1</v>
          </cell>
          <cell r="I20034" t="str">
            <v>SC_VSS_MUX13</v>
          </cell>
        </row>
        <row r="20035">
          <cell r="H20035" t="str">
            <v>MUX14.15</v>
          </cell>
          <cell r="I20035" t="str">
            <v>SC_A0_HSD295</v>
          </cell>
        </row>
        <row r="20036">
          <cell r="H20036" t="str">
            <v>MUX14.14</v>
          </cell>
          <cell r="I20036" t="str">
            <v>SC_A1_HSD296</v>
          </cell>
        </row>
        <row r="20037">
          <cell r="H20037" t="str">
            <v>MUX14.6</v>
          </cell>
          <cell r="I20037" t="str">
            <v>SC_HSD006+</v>
          </cell>
        </row>
        <row r="20038">
          <cell r="H20038" t="str">
            <v>MUX14.7</v>
          </cell>
          <cell r="I20038" t="str">
            <v>SC_HSD006-</v>
          </cell>
        </row>
        <row r="20039">
          <cell r="H20039" t="str">
            <v>MUX14.16</v>
          </cell>
          <cell r="I20039" t="str">
            <v>SC_EN_HSD294</v>
          </cell>
        </row>
        <row r="20040">
          <cell r="H20040" t="str">
            <v>MUX14.EP</v>
          </cell>
          <cell r="I20040" t="str">
            <v>SC_VSS_MUX14</v>
          </cell>
        </row>
        <row r="20041">
          <cell r="H20041" t="str">
            <v>MUX14.13</v>
          </cell>
          <cell r="I20041" t="str">
            <v>DGND</v>
          </cell>
        </row>
        <row r="20042">
          <cell r="H20042" t="str">
            <v>MUX14.2</v>
          </cell>
          <cell r="I20042" t="str">
            <v>S0_DCH_P1_MDI+</v>
          </cell>
        </row>
        <row r="20043">
          <cell r="H20043" t="str">
            <v>MUX14.11</v>
          </cell>
          <cell r="I20043" t="str">
            <v>S0_DCH_P1_MDI-</v>
          </cell>
        </row>
        <row r="20044">
          <cell r="H20044" t="str">
            <v>MUX14.3</v>
          </cell>
          <cell r="I20044" t="str">
            <v>S1_DCH_P1_MDI+</v>
          </cell>
        </row>
        <row r="20045">
          <cell r="H20045" t="str">
            <v>MUX14.10</v>
          </cell>
          <cell r="I20045" t="str">
            <v>S1_DCH_P1_MDI-</v>
          </cell>
        </row>
        <row r="20046">
          <cell r="H20046" t="str">
            <v>MUX14.4</v>
          </cell>
          <cell r="I20046" t="str">
            <v>S2_DCH_P1_MDI+</v>
          </cell>
        </row>
        <row r="20047">
          <cell r="H20047" t="str">
            <v>MUX14.9</v>
          </cell>
          <cell r="I20047" t="str">
            <v>S2_DCH_P1_MDI-</v>
          </cell>
        </row>
        <row r="20048">
          <cell r="H20048" t="str">
            <v>MUX14.5</v>
          </cell>
          <cell r="I20048" t="str">
            <v>S3_DCH_P1_MDI+</v>
          </cell>
        </row>
        <row r="20049">
          <cell r="H20049" t="str">
            <v>MUX14.8</v>
          </cell>
          <cell r="I20049" t="str">
            <v>S3_DCH_P1_MDI-</v>
          </cell>
        </row>
        <row r="20050">
          <cell r="H20050" t="str">
            <v>MUX14.12</v>
          </cell>
          <cell r="I20050" t="str">
            <v>VP12</v>
          </cell>
        </row>
        <row r="20051">
          <cell r="H20051" t="str">
            <v>MUX14.1</v>
          </cell>
          <cell r="I20051" t="str">
            <v>SC_VSS_MUX14</v>
          </cell>
        </row>
        <row r="20052">
          <cell r="H20052" t="str">
            <v>MUX15.15</v>
          </cell>
          <cell r="I20052" t="str">
            <v>SC_A0_HSD295</v>
          </cell>
        </row>
        <row r="20053">
          <cell r="H20053" t="str">
            <v>MUX15.14</v>
          </cell>
          <cell r="I20053" t="str">
            <v>SC_A1_HSD296</v>
          </cell>
        </row>
        <row r="20054">
          <cell r="H20054" t="str">
            <v>MUX15.6</v>
          </cell>
          <cell r="I20054" t="str">
            <v>SC_HSD163+</v>
          </cell>
        </row>
        <row r="20055">
          <cell r="H20055" t="str">
            <v>MUX15.7</v>
          </cell>
          <cell r="I20055" t="str">
            <v>SC_HSD163-</v>
          </cell>
        </row>
        <row r="20056">
          <cell r="H20056" t="str">
            <v>MUX15.16</v>
          </cell>
          <cell r="I20056" t="str">
            <v>SC_EN_HSD294</v>
          </cell>
        </row>
        <row r="20057">
          <cell r="H20057" t="str">
            <v>MUX15.EP</v>
          </cell>
          <cell r="I20057" t="str">
            <v>SC_VSS_MUX15</v>
          </cell>
        </row>
        <row r="20058">
          <cell r="H20058" t="str">
            <v>MUX15.13</v>
          </cell>
          <cell r="I20058" t="str">
            <v>DGND</v>
          </cell>
        </row>
        <row r="20059">
          <cell r="H20059" t="str">
            <v>MUX15.2</v>
          </cell>
          <cell r="I20059" t="str">
            <v>S0_DCH_P2_MDI+</v>
          </cell>
        </row>
        <row r="20060">
          <cell r="H20060" t="str">
            <v>MUX15.11</v>
          </cell>
          <cell r="I20060" t="str">
            <v>S0_DCH_P2_MDI-</v>
          </cell>
        </row>
        <row r="20061">
          <cell r="H20061" t="str">
            <v>MUX15.3</v>
          </cell>
          <cell r="I20061" t="str">
            <v>S1_DCH_P2_MDI+</v>
          </cell>
        </row>
        <row r="20062">
          <cell r="H20062" t="str">
            <v>MUX15.10</v>
          </cell>
          <cell r="I20062" t="str">
            <v>S1_DCH_P2_MDI-</v>
          </cell>
        </row>
        <row r="20063">
          <cell r="H20063" t="str">
            <v>MUX15.4</v>
          </cell>
          <cell r="I20063" t="str">
            <v>S2_DCH_P2_MDI+</v>
          </cell>
        </row>
        <row r="20064">
          <cell r="H20064" t="str">
            <v>MUX15.9</v>
          </cell>
          <cell r="I20064" t="str">
            <v>S2_DCH_P2_MDI-</v>
          </cell>
        </row>
        <row r="20065">
          <cell r="H20065" t="str">
            <v>MUX15.5</v>
          </cell>
          <cell r="I20065" t="str">
            <v>S3_DCH_P2_MDI+</v>
          </cell>
        </row>
        <row r="20066">
          <cell r="H20066" t="str">
            <v>MUX15.8</v>
          </cell>
          <cell r="I20066" t="str">
            <v>S3_DCH_P2_MDI-</v>
          </cell>
        </row>
        <row r="20067">
          <cell r="H20067" t="str">
            <v>MUX15.12</v>
          </cell>
          <cell r="I20067" t="str">
            <v>VP12</v>
          </cell>
        </row>
        <row r="20068">
          <cell r="H20068" t="str">
            <v>MUX15.1</v>
          </cell>
          <cell r="I20068" t="str">
            <v>SC_VSS_MUX15</v>
          </cell>
        </row>
        <row r="20069">
          <cell r="H20069" t="str">
            <v>CM16.1</v>
          </cell>
          <cell r="I20069" t="str">
            <v>SC_VSS_MUX16</v>
          </cell>
        </row>
        <row r="20070">
          <cell r="H20070" t="str">
            <v>CM16.2</v>
          </cell>
          <cell r="I20070" t="str">
            <v>DGND</v>
          </cell>
        </row>
        <row r="20071">
          <cell r="H20071" t="str">
            <v>CM17.1</v>
          </cell>
          <cell r="I20071" t="str">
            <v>SC_VSS_MUX17</v>
          </cell>
        </row>
        <row r="20072">
          <cell r="H20072" t="str">
            <v>CM17.2</v>
          </cell>
          <cell r="I20072" t="str">
            <v>DGND</v>
          </cell>
        </row>
        <row r="20073">
          <cell r="H20073" t="str">
            <v>CM18.1</v>
          </cell>
          <cell r="I20073" t="str">
            <v>SC_VSS_MUX18</v>
          </cell>
        </row>
        <row r="20074">
          <cell r="H20074" t="str">
            <v>CM18.2</v>
          </cell>
          <cell r="I20074" t="str">
            <v>DGND</v>
          </cell>
        </row>
        <row r="20075">
          <cell r="H20075" t="str">
            <v>CM19.1</v>
          </cell>
          <cell r="I20075" t="str">
            <v>SC_VSS_MUX19</v>
          </cell>
        </row>
        <row r="20076">
          <cell r="H20076" t="str">
            <v>CM19.2</v>
          </cell>
          <cell r="I20076" t="str">
            <v>DGND</v>
          </cell>
        </row>
        <row r="20077">
          <cell r="H20077" t="str">
            <v>CM20.1</v>
          </cell>
          <cell r="I20077" t="str">
            <v>SC_VSS_MUX20</v>
          </cell>
        </row>
        <row r="20078">
          <cell r="H20078" t="str">
            <v>CM20.2</v>
          </cell>
          <cell r="I20078" t="str">
            <v>DGND</v>
          </cell>
        </row>
        <row r="20079">
          <cell r="H20079" t="str">
            <v>CM21.1</v>
          </cell>
          <cell r="I20079" t="str">
            <v>SC_VSS_MUX21</v>
          </cell>
        </row>
        <row r="20080">
          <cell r="H20080" t="str">
            <v>CM21.2</v>
          </cell>
          <cell r="I20080" t="str">
            <v>DGND</v>
          </cell>
        </row>
        <row r="20081">
          <cell r="H20081" t="str">
            <v>CM22.1</v>
          </cell>
          <cell r="I20081" t="str">
            <v>SC_VSS_MUX22</v>
          </cell>
        </row>
        <row r="20082">
          <cell r="H20082" t="str">
            <v>CM22.2</v>
          </cell>
          <cell r="I20082" t="str">
            <v>DGND</v>
          </cell>
        </row>
        <row r="20083">
          <cell r="H20083" t="str">
            <v>CM23.1</v>
          </cell>
          <cell r="I20083" t="str">
            <v>SC_VSS_MUX23</v>
          </cell>
        </row>
        <row r="20084">
          <cell r="H20084" t="str">
            <v>CM23.2</v>
          </cell>
          <cell r="I20084" t="str">
            <v>DGND</v>
          </cell>
        </row>
        <row r="20085">
          <cell r="H20085" t="str">
            <v>CM24.1</v>
          </cell>
          <cell r="I20085" t="str">
            <v>SC_VSS_MUX24</v>
          </cell>
        </row>
        <row r="20086">
          <cell r="H20086" t="str">
            <v>CM24.2</v>
          </cell>
          <cell r="I20086" t="str">
            <v>DGND</v>
          </cell>
        </row>
        <row r="20087">
          <cell r="H20087" t="str">
            <v>CM25.1</v>
          </cell>
          <cell r="I20087" t="str">
            <v>SC_VSS_MUX25</v>
          </cell>
        </row>
        <row r="20088">
          <cell r="H20088" t="str">
            <v>CM25.2</v>
          </cell>
          <cell r="I20088" t="str">
            <v>DGND</v>
          </cell>
        </row>
        <row r="20089">
          <cell r="H20089" t="str">
            <v>CM26.1</v>
          </cell>
          <cell r="I20089" t="str">
            <v>SC_VSS_MUX26</v>
          </cell>
        </row>
        <row r="20090">
          <cell r="H20090" t="str">
            <v>CM26.2</v>
          </cell>
          <cell r="I20090" t="str">
            <v>DGND</v>
          </cell>
        </row>
        <row r="20091">
          <cell r="H20091" t="str">
            <v>CM27.1</v>
          </cell>
          <cell r="I20091" t="str">
            <v>SC_VSS_MUX27</v>
          </cell>
        </row>
        <row r="20092">
          <cell r="H20092" t="str">
            <v>CM27.2</v>
          </cell>
          <cell r="I20092" t="str">
            <v>DGND</v>
          </cell>
        </row>
        <row r="20093">
          <cell r="H20093" t="str">
            <v>CM28.1</v>
          </cell>
          <cell r="I20093" t="str">
            <v>SC_VSS_MUX28</v>
          </cell>
        </row>
        <row r="20094">
          <cell r="H20094" t="str">
            <v>CM28.2</v>
          </cell>
          <cell r="I20094" t="str">
            <v>DGND</v>
          </cell>
        </row>
        <row r="20095">
          <cell r="H20095" t="str">
            <v>CM29.1</v>
          </cell>
          <cell r="I20095" t="str">
            <v>SC_VSS_MUX29</v>
          </cell>
        </row>
        <row r="20096">
          <cell r="H20096" t="str">
            <v>CM29.2</v>
          </cell>
          <cell r="I20096" t="str">
            <v>DGND</v>
          </cell>
        </row>
        <row r="20097">
          <cell r="H20097" t="str">
            <v>CM30.1</v>
          </cell>
          <cell r="I20097" t="str">
            <v>SC_VSS_MUX30</v>
          </cell>
        </row>
        <row r="20098">
          <cell r="H20098" t="str">
            <v>CM30.2</v>
          </cell>
          <cell r="I20098" t="str">
            <v>DGND</v>
          </cell>
        </row>
        <row r="20099">
          <cell r="H20099" t="str">
            <v>MUX16.15</v>
          </cell>
          <cell r="I20099" t="str">
            <v>SC_A0_HSD295</v>
          </cell>
        </row>
        <row r="20100">
          <cell r="H20100" t="str">
            <v>MUX16.14</v>
          </cell>
          <cell r="I20100" t="str">
            <v>SC_A1_HSD296</v>
          </cell>
        </row>
        <row r="20101">
          <cell r="H20101" t="str">
            <v>MUX16.6</v>
          </cell>
          <cell r="I20101" t="str">
            <v>SC_HSD169+</v>
          </cell>
        </row>
        <row r="20102">
          <cell r="H20102" t="str">
            <v>MUX16.7</v>
          </cell>
          <cell r="I20102" t="str">
            <v>SC_HSD169-</v>
          </cell>
        </row>
        <row r="20103">
          <cell r="H20103" t="str">
            <v>MUX16.16</v>
          </cell>
          <cell r="I20103" t="str">
            <v>SC_EN_HSD294</v>
          </cell>
        </row>
        <row r="20104">
          <cell r="H20104" t="str">
            <v>MUX16.EP</v>
          </cell>
          <cell r="I20104" t="str">
            <v>SC_VSS_MUX16</v>
          </cell>
        </row>
        <row r="20105">
          <cell r="H20105" t="str">
            <v>MUX16.13</v>
          </cell>
          <cell r="I20105" t="str">
            <v>DGND</v>
          </cell>
        </row>
        <row r="20106">
          <cell r="H20106" t="str">
            <v>MUX16.2</v>
          </cell>
          <cell r="I20106" t="str">
            <v>S0_DCH_P3_MDI+</v>
          </cell>
        </row>
        <row r="20107">
          <cell r="H20107" t="str">
            <v>MUX16.11</v>
          </cell>
          <cell r="I20107" t="str">
            <v>S0_DCH_P3_MDI-</v>
          </cell>
        </row>
        <row r="20108">
          <cell r="H20108" t="str">
            <v>MUX16.3</v>
          </cell>
          <cell r="I20108" t="str">
            <v>S1_DCH_P3_MDI+</v>
          </cell>
        </row>
        <row r="20109">
          <cell r="H20109" t="str">
            <v>MUX16.10</v>
          </cell>
          <cell r="I20109" t="str">
            <v>S1_DCH_P3_MDI-</v>
          </cell>
        </row>
        <row r="20110">
          <cell r="H20110" t="str">
            <v>MUX16.4</v>
          </cell>
          <cell r="I20110" t="str">
            <v>S2_DCH_P3_MDI+</v>
          </cell>
        </row>
        <row r="20111">
          <cell r="H20111" t="str">
            <v>MUX16.9</v>
          </cell>
          <cell r="I20111" t="str">
            <v>S2_DCH_P3_MDI-</v>
          </cell>
        </row>
        <row r="20112">
          <cell r="H20112" t="str">
            <v>MUX16.5</v>
          </cell>
          <cell r="I20112" t="str">
            <v>S3_DCH_P3_MDI+</v>
          </cell>
        </row>
        <row r="20113">
          <cell r="H20113" t="str">
            <v>MUX16.8</v>
          </cell>
          <cell r="I20113" t="str">
            <v>S3_DCH_P3_MDI-</v>
          </cell>
        </row>
        <row r="20114">
          <cell r="H20114" t="str">
            <v>MUX16.12</v>
          </cell>
          <cell r="I20114" t="str">
            <v>VP12</v>
          </cell>
        </row>
        <row r="20115">
          <cell r="H20115" t="str">
            <v>MUX16.1</v>
          </cell>
          <cell r="I20115" t="str">
            <v>SC_VSS_MUX16</v>
          </cell>
        </row>
        <row r="20116">
          <cell r="H20116" t="str">
            <v>MUX17.15</v>
          </cell>
          <cell r="I20116" t="str">
            <v>SC_A0_HSD295</v>
          </cell>
        </row>
        <row r="20117">
          <cell r="H20117" t="str">
            <v>MUX17.14</v>
          </cell>
          <cell r="I20117" t="str">
            <v>SC_A1_HSD296</v>
          </cell>
        </row>
        <row r="20118">
          <cell r="H20118" t="str">
            <v>MUX17.6</v>
          </cell>
          <cell r="I20118" t="str">
            <v>SC_HSD165+</v>
          </cell>
        </row>
        <row r="20119">
          <cell r="H20119" t="str">
            <v>MUX17.7</v>
          </cell>
          <cell r="I20119" t="str">
            <v>SC_HSD165-</v>
          </cell>
        </row>
        <row r="20120">
          <cell r="H20120" t="str">
            <v>MUX17.16</v>
          </cell>
          <cell r="I20120" t="str">
            <v>SC_EN_HSD294</v>
          </cell>
        </row>
        <row r="20121">
          <cell r="H20121" t="str">
            <v>MUX17.EP</v>
          </cell>
          <cell r="I20121" t="str">
            <v>SC_VSS_MUX17</v>
          </cell>
        </row>
        <row r="20122">
          <cell r="H20122" t="str">
            <v>MUX17.13</v>
          </cell>
          <cell r="I20122" t="str">
            <v>DGND</v>
          </cell>
        </row>
        <row r="20123">
          <cell r="H20123" t="str">
            <v>MUX17.2</v>
          </cell>
          <cell r="I20123" t="str">
            <v>S0_DCH_P5_MDI+</v>
          </cell>
        </row>
        <row r="20124">
          <cell r="H20124" t="str">
            <v>MUX17.11</v>
          </cell>
          <cell r="I20124" t="str">
            <v>S0_DCH_P5_MDI-</v>
          </cell>
        </row>
        <row r="20125">
          <cell r="H20125" t="str">
            <v>MUX17.3</v>
          </cell>
          <cell r="I20125" t="str">
            <v>S1_DCH_P5_MDI+</v>
          </cell>
        </row>
        <row r="20126">
          <cell r="H20126" t="str">
            <v>MUX17.10</v>
          </cell>
          <cell r="I20126" t="str">
            <v>S1_DCH_P5_MDI-</v>
          </cell>
        </row>
        <row r="20127">
          <cell r="H20127" t="str">
            <v>MUX17.4</v>
          </cell>
          <cell r="I20127" t="str">
            <v>S2_DCH_P5_MDI+</v>
          </cell>
        </row>
        <row r="20128">
          <cell r="H20128" t="str">
            <v>MUX17.9</v>
          </cell>
          <cell r="I20128" t="str">
            <v>S2_DCH_P5_MDI-</v>
          </cell>
        </row>
        <row r="20129">
          <cell r="H20129" t="str">
            <v>MUX17.5</v>
          </cell>
          <cell r="I20129" t="str">
            <v>S3_DCH_P5_MDI+</v>
          </cell>
        </row>
        <row r="20130">
          <cell r="H20130" t="str">
            <v>MUX17.8</v>
          </cell>
          <cell r="I20130" t="str">
            <v>S3_DCH_P5_MDI-</v>
          </cell>
        </row>
        <row r="20131">
          <cell r="H20131" t="str">
            <v>MUX17.12</v>
          </cell>
          <cell r="I20131" t="str">
            <v>VP12</v>
          </cell>
        </row>
        <row r="20132">
          <cell r="H20132" t="str">
            <v>MUX17.1</v>
          </cell>
          <cell r="I20132" t="str">
            <v>SC_VSS_MUX17</v>
          </cell>
        </row>
        <row r="20133">
          <cell r="H20133" t="str">
            <v>MUX18.15</v>
          </cell>
          <cell r="I20133" t="str">
            <v>SC_A0_HSD295</v>
          </cell>
        </row>
        <row r="20134">
          <cell r="H20134" t="str">
            <v>MUX18.14</v>
          </cell>
          <cell r="I20134" t="str">
            <v>SC_A1_HSD296</v>
          </cell>
        </row>
        <row r="20135">
          <cell r="H20135" t="str">
            <v>MUX18.6</v>
          </cell>
          <cell r="I20135" t="str">
            <v>SC_HSD161+</v>
          </cell>
        </row>
        <row r="20136">
          <cell r="H20136" t="str">
            <v>MUX18.7</v>
          </cell>
          <cell r="I20136" t="str">
            <v>SC_HSD161-</v>
          </cell>
        </row>
        <row r="20137">
          <cell r="H20137" t="str">
            <v>MUX18.16</v>
          </cell>
          <cell r="I20137" t="str">
            <v>SC_EN_HSD294</v>
          </cell>
        </row>
        <row r="20138">
          <cell r="H20138" t="str">
            <v>MUX18.EP</v>
          </cell>
          <cell r="I20138" t="str">
            <v>SC_VSS_MUX18</v>
          </cell>
        </row>
        <row r="20139">
          <cell r="H20139" t="str">
            <v>MUX18.13</v>
          </cell>
          <cell r="I20139" t="str">
            <v>DGND</v>
          </cell>
        </row>
        <row r="20140">
          <cell r="H20140" t="str">
            <v>MUX18.2</v>
          </cell>
          <cell r="I20140" t="str">
            <v>S0_DCH_P6_MDI+</v>
          </cell>
        </row>
        <row r="20141">
          <cell r="H20141" t="str">
            <v>MUX18.11</v>
          </cell>
          <cell r="I20141" t="str">
            <v>S0_DCH_P6_MDI-</v>
          </cell>
        </row>
        <row r="20142">
          <cell r="H20142" t="str">
            <v>MUX18.3</v>
          </cell>
          <cell r="I20142" t="str">
            <v>S1_DCH_P6_MDI+</v>
          </cell>
        </row>
        <row r="20143">
          <cell r="H20143" t="str">
            <v>MUX18.10</v>
          </cell>
          <cell r="I20143" t="str">
            <v>S1_DCH_P6_MDI-</v>
          </cell>
        </row>
        <row r="20144">
          <cell r="H20144" t="str">
            <v>MUX18.4</v>
          </cell>
          <cell r="I20144" t="str">
            <v>S2_DCH_P6_MDI+</v>
          </cell>
        </row>
        <row r="20145">
          <cell r="H20145" t="str">
            <v>MUX18.9</v>
          </cell>
          <cell r="I20145" t="str">
            <v>S2_DCH_P6_MDI-</v>
          </cell>
        </row>
        <row r="20146">
          <cell r="H20146" t="str">
            <v>MUX18.5</v>
          </cell>
          <cell r="I20146" t="str">
            <v>S3_DCH_P6_MDI+</v>
          </cell>
        </row>
        <row r="20147">
          <cell r="H20147" t="str">
            <v>MUX18.8</v>
          </cell>
          <cell r="I20147" t="str">
            <v>S3_DCH_P6_MDI-</v>
          </cell>
        </row>
        <row r="20148">
          <cell r="H20148" t="str">
            <v>MUX18.12</v>
          </cell>
          <cell r="I20148" t="str">
            <v>VP12</v>
          </cell>
        </row>
        <row r="20149">
          <cell r="H20149" t="str">
            <v>MUX18.1</v>
          </cell>
          <cell r="I20149" t="str">
            <v>SC_VSS_MUX18</v>
          </cell>
        </row>
        <row r="20150">
          <cell r="H20150" t="str">
            <v>MUX19.15</v>
          </cell>
          <cell r="I20150" t="str">
            <v>SC_A0_HSD295</v>
          </cell>
        </row>
        <row r="20151">
          <cell r="H20151" t="str">
            <v>MUX19.14</v>
          </cell>
          <cell r="I20151" t="str">
            <v>SC_A1_HSD296</v>
          </cell>
        </row>
        <row r="20152">
          <cell r="H20152" t="str">
            <v>MUX19.6</v>
          </cell>
          <cell r="I20152" t="str">
            <v>SC_HSD186</v>
          </cell>
        </row>
        <row r="20153">
          <cell r="H20153" t="str">
            <v>MUX19.7</v>
          </cell>
          <cell r="I20153" t="str">
            <v>SC_HSD187</v>
          </cell>
        </row>
        <row r="20154">
          <cell r="H20154" t="str">
            <v>MUX19.16</v>
          </cell>
          <cell r="I20154" t="str">
            <v>SC_EN_HSD294</v>
          </cell>
        </row>
        <row r="20155">
          <cell r="H20155" t="str">
            <v>MUX19.EP</v>
          </cell>
          <cell r="I20155" t="str">
            <v>SC_VSS_MUX19</v>
          </cell>
        </row>
        <row r="20156">
          <cell r="H20156" t="str">
            <v>MUX19.13</v>
          </cell>
          <cell r="I20156" t="str">
            <v>DGND</v>
          </cell>
        </row>
        <row r="20157">
          <cell r="H20157" t="str">
            <v>MUX19.2</v>
          </cell>
          <cell r="I20157" t="str">
            <v>S0_DCH_P1_TXEN</v>
          </cell>
        </row>
        <row r="20158">
          <cell r="H20158" t="str">
            <v>MUX19.11</v>
          </cell>
          <cell r="I20158" t="str">
            <v>S0_DCH_P1_TXD0</v>
          </cell>
        </row>
        <row r="20159">
          <cell r="H20159" t="str">
            <v>MUX19.3</v>
          </cell>
          <cell r="I20159" t="str">
            <v>S1_DCH_P1_TXEN</v>
          </cell>
        </row>
        <row r="20160">
          <cell r="H20160" t="str">
            <v>MUX19.10</v>
          </cell>
          <cell r="I20160" t="str">
            <v>S1_DCH_P1_TXD0</v>
          </cell>
        </row>
        <row r="20161">
          <cell r="H20161" t="str">
            <v>MUX19.4</v>
          </cell>
          <cell r="I20161" t="str">
            <v>S2_DCH_P1_TXEN</v>
          </cell>
        </row>
        <row r="20162">
          <cell r="H20162" t="str">
            <v>MUX19.9</v>
          </cell>
          <cell r="I20162" t="str">
            <v>S2_DCH_P1_TXD0</v>
          </cell>
        </row>
        <row r="20163">
          <cell r="H20163" t="str">
            <v>MUX19.5</v>
          </cell>
          <cell r="I20163" t="str">
            <v>S3_DCH_P1_TXEN</v>
          </cell>
        </row>
        <row r="20164">
          <cell r="H20164" t="str">
            <v>MUX19.8</v>
          </cell>
          <cell r="I20164" t="str">
            <v>S3_DCH_P1_TXD0</v>
          </cell>
        </row>
        <row r="20165">
          <cell r="H20165" t="str">
            <v>MUX19.12</v>
          </cell>
          <cell r="I20165" t="str">
            <v>VP12</v>
          </cell>
        </row>
        <row r="20166">
          <cell r="H20166" t="str">
            <v>MUX19.1</v>
          </cell>
          <cell r="I20166" t="str">
            <v>SC_VSS_MUX19</v>
          </cell>
        </row>
        <row r="20167">
          <cell r="H20167" t="str">
            <v>MUX20.15</v>
          </cell>
          <cell r="I20167" t="str">
            <v>SC_A0_HSD295</v>
          </cell>
        </row>
        <row r="20168">
          <cell r="H20168" t="str">
            <v>MUX20.14</v>
          </cell>
          <cell r="I20168" t="str">
            <v>SC_A1_HSD296</v>
          </cell>
        </row>
        <row r="20169">
          <cell r="H20169" t="str">
            <v>MUX20.6</v>
          </cell>
          <cell r="I20169" t="str">
            <v>SC_HSD188</v>
          </cell>
        </row>
        <row r="20170">
          <cell r="H20170" t="str">
            <v>MUX20.7</v>
          </cell>
          <cell r="I20170" t="str">
            <v>SC_HSD189</v>
          </cell>
        </row>
        <row r="20171">
          <cell r="H20171" t="str">
            <v>MUX20.16</v>
          </cell>
          <cell r="I20171" t="str">
            <v>SC_EN_HSD294</v>
          </cell>
        </row>
        <row r="20172">
          <cell r="H20172" t="str">
            <v>MUX20.EP</v>
          </cell>
          <cell r="I20172" t="str">
            <v>SC_VSS_MUX20</v>
          </cell>
        </row>
        <row r="20173">
          <cell r="H20173" t="str">
            <v>MUX20.13</v>
          </cell>
          <cell r="I20173" t="str">
            <v>DGND</v>
          </cell>
        </row>
        <row r="20174">
          <cell r="H20174" t="str">
            <v>MUX20.2</v>
          </cell>
          <cell r="I20174" t="str">
            <v>S0_DCH_P1_TXD1</v>
          </cell>
        </row>
        <row r="20175">
          <cell r="H20175" t="str">
            <v>MUX20.11</v>
          </cell>
          <cell r="I20175" t="str">
            <v>S0_DCH_P1_TXC</v>
          </cell>
        </row>
        <row r="20176">
          <cell r="H20176" t="str">
            <v>MUX20.3</v>
          </cell>
          <cell r="I20176" t="str">
            <v>S1_DCH_P1_TXD1</v>
          </cell>
        </row>
        <row r="20177">
          <cell r="H20177" t="str">
            <v>MUX20.10</v>
          </cell>
          <cell r="I20177" t="str">
            <v>S1_DCH_P1_TXC</v>
          </cell>
        </row>
        <row r="20178">
          <cell r="H20178" t="str">
            <v>MUX20.4</v>
          </cell>
          <cell r="I20178" t="str">
            <v>S2_DCH_P1_TXD1</v>
          </cell>
        </row>
        <row r="20179">
          <cell r="H20179" t="str">
            <v>MUX20.9</v>
          </cell>
          <cell r="I20179" t="str">
            <v>S2_DCH_P1_TXC</v>
          </cell>
        </row>
        <row r="20180">
          <cell r="H20180" t="str">
            <v>MUX20.5</v>
          </cell>
          <cell r="I20180" t="str">
            <v>S3_DCH_P1_TXD1</v>
          </cell>
        </row>
        <row r="20181">
          <cell r="H20181" t="str">
            <v>MUX20.8</v>
          </cell>
          <cell r="I20181" t="str">
            <v>S3_DCH_P1_TXC</v>
          </cell>
        </row>
        <row r="20182">
          <cell r="H20182" t="str">
            <v>MUX20.12</v>
          </cell>
          <cell r="I20182" t="str">
            <v>VP12</v>
          </cell>
        </row>
        <row r="20183">
          <cell r="H20183" t="str">
            <v>MUX20.1</v>
          </cell>
          <cell r="I20183" t="str">
            <v>SC_VSS_MUX20</v>
          </cell>
        </row>
        <row r="20184">
          <cell r="H20184" t="str">
            <v>MUX21.15</v>
          </cell>
          <cell r="I20184" t="str">
            <v>SC_A0_HSD295</v>
          </cell>
        </row>
        <row r="20185">
          <cell r="H20185" t="str">
            <v>MUX21.14</v>
          </cell>
          <cell r="I20185" t="str">
            <v>SC_A1_HSD296</v>
          </cell>
        </row>
        <row r="20186">
          <cell r="H20186" t="str">
            <v>MUX21.6</v>
          </cell>
          <cell r="I20186" t="str">
            <v>SC_HSD190</v>
          </cell>
        </row>
        <row r="20187">
          <cell r="H20187" t="str">
            <v>MUX21.7</v>
          </cell>
          <cell r="I20187" t="str">
            <v>SC_HSD191</v>
          </cell>
        </row>
        <row r="20188">
          <cell r="H20188" t="str">
            <v>MUX21.16</v>
          </cell>
          <cell r="I20188" t="str">
            <v>SC_EN_HSD294</v>
          </cell>
        </row>
        <row r="20189">
          <cell r="H20189" t="str">
            <v>MUX21.EP</v>
          </cell>
          <cell r="I20189" t="str">
            <v>SC_VSS_MUX21</v>
          </cell>
        </row>
        <row r="20190">
          <cell r="H20190" t="str">
            <v>MUX21.13</v>
          </cell>
          <cell r="I20190" t="str">
            <v>DGND</v>
          </cell>
        </row>
        <row r="20191">
          <cell r="H20191" t="str">
            <v>MUX21.2</v>
          </cell>
          <cell r="I20191" t="str">
            <v>S0_DCH_P1_TXD2</v>
          </cell>
        </row>
        <row r="20192">
          <cell r="H20192" t="str">
            <v>MUX21.11</v>
          </cell>
          <cell r="I20192" t="str">
            <v>S0_DCH_P1_RXD0</v>
          </cell>
        </row>
        <row r="20193">
          <cell r="H20193" t="str">
            <v>MUX21.3</v>
          </cell>
          <cell r="I20193" t="str">
            <v>S1_DCH_P1_TXD2</v>
          </cell>
        </row>
        <row r="20194">
          <cell r="H20194" t="str">
            <v>MUX21.10</v>
          </cell>
          <cell r="I20194" t="str">
            <v>S1_DCH_P1_RXD0</v>
          </cell>
        </row>
        <row r="20195">
          <cell r="H20195" t="str">
            <v>MUX21.4</v>
          </cell>
          <cell r="I20195" t="str">
            <v>S2_DCH_P1_TXD2</v>
          </cell>
        </row>
        <row r="20196">
          <cell r="H20196" t="str">
            <v>MUX21.9</v>
          </cell>
          <cell r="I20196" t="str">
            <v>S2_DCH_P1_RXD0</v>
          </cell>
        </row>
        <row r="20197">
          <cell r="H20197" t="str">
            <v>MUX21.5</v>
          </cell>
          <cell r="I20197" t="str">
            <v>S3_DCH_P1_TXD2</v>
          </cell>
        </row>
        <row r="20198">
          <cell r="H20198" t="str">
            <v>MUX21.8</v>
          </cell>
          <cell r="I20198" t="str">
            <v>S3_DCH_P1_RXD0</v>
          </cell>
        </row>
        <row r="20199">
          <cell r="H20199" t="str">
            <v>MUX21.12</v>
          </cell>
          <cell r="I20199" t="str">
            <v>VP12</v>
          </cell>
        </row>
        <row r="20200">
          <cell r="H20200" t="str">
            <v>MUX21.1</v>
          </cell>
          <cell r="I20200" t="str">
            <v>SC_VSS_MUX21</v>
          </cell>
        </row>
        <row r="20201">
          <cell r="H20201" t="str">
            <v>MUX22.15</v>
          </cell>
          <cell r="I20201" t="str">
            <v>SC_A0_HSD295</v>
          </cell>
        </row>
        <row r="20202">
          <cell r="H20202" t="str">
            <v>MUX22.14</v>
          </cell>
          <cell r="I20202" t="str">
            <v>SC_A1_HSD296</v>
          </cell>
        </row>
        <row r="20203">
          <cell r="H20203" t="str">
            <v>MUX22.6</v>
          </cell>
          <cell r="I20203" t="str">
            <v>SC_HSD192</v>
          </cell>
        </row>
        <row r="20204">
          <cell r="H20204" t="str">
            <v>MUX22.7</v>
          </cell>
          <cell r="I20204" t="str">
            <v>SC_HSD193</v>
          </cell>
        </row>
        <row r="20205">
          <cell r="H20205" t="str">
            <v>MUX22.16</v>
          </cell>
          <cell r="I20205" t="str">
            <v>SC_EN_HSD294</v>
          </cell>
        </row>
        <row r="20206">
          <cell r="H20206" t="str">
            <v>MUX22.EP</v>
          </cell>
          <cell r="I20206" t="str">
            <v>SC_VSS_MUX22</v>
          </cell>
        </row>
        <row r="20207">
          <cell r="H20207" t="str">
            <v>MUX22.13</v>
          </cell>
          <cell r="I20207" t="str">
            <v>DGND</v>
          </cell>
        </row>
        <row r="20208">
          <cell r="H20208" t="str">
            <v>MUX22.2</v>
          </cell>
          <cell r="I20208" t="str">
            <v>S0_DCH_P1_TXD3</v>
          </cell>
        </row>
        <row r="20209">
          <cell r="H20209" t="str">
            <v>MUX22.11</v>
          </cell>
          <cell r="I20209" t="str">
            <v>S0_DCH_P1_RXER</v>
          </cell>
        </row>
        <row r="20210">
          <cell r="H20210" t="str">
            <v>MUX22.3</v>
          </cell>
          <cell r="I20210" t="str">
            <v>S1_DCH_P1_TXD3</v>
          </cell>
        </row>
        <row r="20211">
          <cell r="H20211" t="str">
            <v>MUX22.10</v>
          </cell>
          <cell r="I20211" t="str">
            <v>S1_DCH_P1_RXER</v>
          </cell>
        </row>
        <row r="20212">
          <cell r="H20212" t="str">
            <v>MUX22.4</v>
          </cell>
          <cell r="I20212" t="str">
            <v>S2_DCH_P1_TXD3</v>
          </cell>
        </row>
        <row r="20213">
          <cell r="H20213" t="str">
            <v>MUX22.9</v>
          </cell>
          <cell r="I20213" t="str">
            <v>S2_DCH_P1_RXER</v>
          </cell>
        </row>
        <row r="20214">
          <cell r="H20214" t="str">
            <v>MUX22.5</v>
          </cell>
          <cell r="I20214" t="str">
            <v>S3_DCH_P1_TXD3</v>
          </cell>
        </row>
        <row r="20215">
          <cell r="H20215" t="str">
            <v>MUX22.8</v>
          </cell>
          <cell r="I20215" t="str">
            <v>S3_DCH_P1_RXER</v>
          </cell>
        </row>
        <row r="20216">
          <cell r="H20216" t="str">
            <v>MUX22.12</v>
          </cell>
          <cell r="I20216" t="str">
            <v>VP12</v>
          </cell>
        </row>
        <row r="20217">
          <cell r="H20217" t="str">
            <v>MUX22.1</v>
          </cell>
          <cell r="I20217" t="str">
            <v>SC_VSS_MUX22</v>
          </cell>
        </row>
        <row r="20218">
          <cell r="H20218" t="str">
            <v>MUX23.15</v>
          </cell>
          <cell r="I20218" t="str">
            <v>SC_A0_HSD295</v>
          </cell>
        </row>
        <row r="20219">
          <cell r="H20219" t="str">
            <v>MUX23.14</v>
          </cell>
          <cell r="I20219" t="str">
            <v>SC_A1_HSD296</v>
          </cell>
        </row>
        <row r="20220">
          <cell r="H20220" t="str">
            <v>MUX23.6</v>
          </cell>
          <cell r="I20220" t="str">
            <v>SC_HSD181</v>
          </cell>
        </row>
        <row r="20221">
          <cell r="H20221" t="str">
            <v>MUX23.7</v>
          </cell>
          <cell r="I20221" t="str">
            <v>SC_HSD182</v>
          </cell>
        </row>
        <row r="20222">
          <cell r="H20222" t="str">
            <v>MUX23.16</v>
          </cell>
          <cell r="I20222" t="str">
            <v>SC_EN_HSD294</v>
          </cell>
        </row>
        <row r="20223">
          <cell r="H20223" t="str">
            <v>MUX23.EP</v>
          </cell>
          <cell r="I20223" t="str">
            <v>SC_VSS_MUX23</v>
          </cell>
        </row>
        <row r="20224">
          <cell r="H20224" t="str">
            <v>MUX23.13</v>
          </cell>
          <cell r="I20224" t="str">
            <v>DGND</v>
          </cell>
        </row>
        <row r="20225">
          <cell r="H20225" t="str">
            <v>MUX23.2</v>
          </cell>
          <cell r="I20225" t="str">
            <v>S0_DCH_P1_RXD1</v>
          </cell>
        </row>
        <row r="20226">
          <cell r="H20226" t="str">
            <v>MUX23.11</v>
          </cell>
          <cell r="I20226" t="str">
            <v>S0_DCH_P1_RXD3</v>
          </cell>
        </row>
        <row r="20227">
          <cell r="H20227" t="str">
            <v>MUX23.3</v>
          </cell>
          <cell r="I20227" t="str">
            <v>S1_DCH_P1_RXD1</v>
          </cell>
        </row>
        <row r="20228">
          <cell r="H20228" t="str">
            <v>MUX23.10</v>
          </cell>
          <cell r="I20228" t="str">
            <v>S1_DCH_P1_RXD3</v>
          </cell>
        </row>
        <row r="20229">
          <cell r="H20229" t="str">
            <v>MUX23.4</v>
          </cell>
          <cell r="I20229" t="str">
            <v>S2_DCH_P1_RXD1</v>
          </cell>
        </row>
        <row r="20230">
          <cell r="H20230" t="str">
            <v>MUX23.9</v>
          </cell>
          <cell r="I20230" t="str">
            <v>S2_DCH_P1_RXD3</v>
          </cell>
        </row>
        <row r="20231">
          <cell r="H20231" t="str">
            <v>MUX23.5</v>
          </cell>
          <cell r="I20231" t="str">
            <v>S3_DCH_P1_RXD1</v>
          </cell>
        </row>
        <row r="20232">
          <cell r="H20232" t="str">
            <v>MUX23.8</v>
          </cell>
          <cell r="I20232" t="str">
            <v>S3_DCH_P1_RXD3</v>
          </cell>
        </row>
        <row r="20233">
          <cell r="H20233" t="str">
            <v>MUX23.12</v>
          </cell>
          <cell r="I20233" t="str">
            <v>VP12</v>
          </cell>
        </row>
        <row r="20234">
          <cell r="H20234" t="str">
            <v>MUX23.1</v>
          </cell>
          <cell r="I20234" t="str">
            <v>SC_VSS_MUX23</v>
          </cell>
        </row>
        <row r="20235">
          <cell r="H20235" t="str">
            <v>MUX24.15</v>
          </cell>
          <cell r="I20235" t="str">
            <v>SC_A0_HSD295</v>
          </cell>
        </row>
        <row r="20236">
          <cell r="H20236" t="str">
            <v>MUX24.14</v>
          </cell>
          <cell r="I20236" t="str">
            <v>SC_A1_HSD296</v>
          </cell>
        </row>
        <row r="20237">
          <cell r="H20237" t="str">
            <v>MUX24.6</v>
          </cell>
          <cell r="I20237" t="str">
            <v>SC_HSD183</v>
          </cell>
        </row>
        <row r="20238">
          <cell r="H20238" t="str">
            <v>MUX24.7</v>
          </cell>
          <cell r="I20238" t="str">
            <v>SC_HSD184</v>
          </cell>
        </row>
        <row r="20239">
          <cell r="H20239" t="str">
            <v>MUX24.16</v>
          </cell>
          <cell r="I20239" t="str">
            <v>SC_EN_HSD294</v>
          </cell>
        </row>
        <row r="20240">
          <cell r="H20240" t="str">
            <v>MUX24.EP</v>
          </cell>
          <cell r="I20240" t="str">
            <v>SC_VSS_MUX24</v>
          </cell>
        </row>
        <row r="20241">
          <cell r="H20241" t="str">
            <v>MUX24.13</v>
          </cell>
          <cell r="I20241" t="str">
            <v>DGND</v>
          </cell>
        </row>
        <row r="20242">
          <cell r="H20242" t="str">
            <v>MUX24.2</v>
          </cell>
          <cell r="I20242" t="str">
            <v>S0_DCH_P1_RXDV</v>
          </cell>
        </row>
        <row r="20243">
          <cell r="H20243" t="str">
            <v>MUX24.11</v>
          </cell>
          <cell r="I20243" t="str">
            <v>S0_DCH_P1_RXC</v>
          </cell>
        </row>
        <row r="20244">
          <cell r="H20244" t="str">
            <v>MUX24.3</v>
          </cell>
          <cell r="I20244" t="str">
            <v>S1_DCH_P1_RXDV</v>
          </cell>
        </row>
        <row r="20245">
          <cell r="H20245" t="str">
            <v>MUX24.10</v>
          </cell>
          <cell r="I20245" t="str">
            <v>S1_DCH_P1_RXC</v>
          </cell>
        </row>
        <row r="20246">
          <cell r="H20246" t="str">
            <v>MUX24.4</v>
          </cell>
          <cell r="I20246" t="str">
            <v>S2_DCH_P1_RXDV</v>
          </cell>
        </row>
        <row r="20247">
          <cell r="H20247" t="str">
            <v>MUX24.9</v>
          </cell>
          <cell r="I20247" t="str">
            <v>S2_DCH_P1_RXC</v>
          </cell>
        </row>
        <row r="20248">
          <cell r="H20248" t="str">
            <v>MUX24.5</v>
          </cell>
          <cell r="I20248" t="str">
            <v>S3_DCH_P1_RXDV</v>
          </cell>
        </row>
        <row r="20249">
          <cell r="H20249" t="str">
            <v>MUX24.8</v>
          </cell>
          <cell r="I20249" t="str">
            <v>S3_DCH_P1_RXC</v>
          </cell>
        </row>
        <row r="20250">
          <cell r="H20250" t="str">
            <v>MUX24.12</v>
          </cell>
          <cell r="I20250" t="str">
            <v>VP12</v>
          </cell>
        </row>
        <row r="20251">
          <cell r="H20251" t="str">
            <v>MUX24.1</v>
          </cell>
          <cell r="I20251" t="str">
            <v>SC_VSS_MUX24</v>
          </cell>
        </row>
        <row r="20252">
          <cell r="H20252" t="str">
            <v>MUX25.15</v>
          </cell>
          <cell r="I20252" t="str">
            <v>SC_A0_HSD295</v>
          </cell>
        </row>
        <row r="20253">
          <cell r="H20253" t="str">
            <v>MUX25.14</v>
          </cell>
          <cell r="I20253" t="str">
            <v>SC_A1_HSD296</v>
          </cell>
        </row>
        <row r="20254">
          <cell r="H20254" t="str">
            <v>MUX25.6</v>
          </cell>
          <cell r="I20254" t="str">
            <v>SC_HSD185</v>
          </cell>
        </row>
        <row r="20255">
          <cell r="H20255" t="str">
            <v>MUX25.7</v>
          </cell>
          <cell r="I20255" t="str">
            <v>SC_HSD290</v>
          </cell>
        </row>
        <row r="20256">
          <cell r="H20256" t="str">
            <v>MUX25.16</v>
          </cell>
          <cell r="I20256" t="str">
            <v>SC_EN_HSD294</v>
          </cell>
        </row>
        <row r="20257">
          <cell r="H20257" t="str">
            <v>MUX25.EP</v>
          </cell>
          <cell r="I20257" t="str">
            <v>SC_VSS_MUX25</v>
          </cell>
        </row>
        <row r="20258">
          <cell r="H20258" t="str">
            <v>MUX25.13</v>
          </cell>
          <cell r="I20258" t="str">
            <v>DGND</v>
          </cell>
        </row>
        <row r="20259">
          <cell r="H20259" t="str">
            <v>MUX25.2</v>
          </cell>
          <cell r="I20259" t="str">
            <v>S0_DCH_P1_RXD2</v>
          </cell>
        </row>
        <row r="20260">
          <cell r="H20260" t="str">
            <v>MUX25.11</v>
          </cell>
          <cell r="I20260" t="str">
            <v>S0_DCH_P1_TESTD</v>
          </cell>
        </row>
        <row r="20261">
          <cell r="H20261" t="str">
            <v>MUX25.3</v>
          </cell>
          <cell r="I20261" t="str">
            <v>S1_DCH_P1_RXD2</v>
          </cell>
        </row>
        <row r="20262">
          <cell r="H20262" t="str">
            <v>MUX25.10</v>
          </cell>
          <cell r="I20262" t="str">
            <v>S1_DCH_P1_TESTD</v>
          </cell>
        </row>
        <row r="20263">
          <cell r="H20263" t="str">
            <v>MUX25.4</v>
          </cell>
          <cell r="I20263" t="str">
            <v>S2_DCH_P1_RXD2</v>
          </cell>
        </row>
        <row r="20264">
          <cell r="H20264" t="str">
            <v>MUX25.9</v>
          </cell>
          <cell r="I20264" t="str">
            <v>S2_DCH_P1_TESTD</v>
          </cell>
        </row>
        <row r="20265">
          <cell r="H20265" t="str">
            <v>MUX25.5</v>
          </cell>
          <cell r="I20265" t="str">
            <v>S3_DCH_P1_RXD2</v>
          </cell>
        </row>
        <row r="20266">
          <cell r="H20266" t="str">
            <v>MUX25.8</v>
          </cell>
          <cell r="I20266" t="str">
            <v>S3_DCH_P1_TESTD</v>
          </cell>
        </row>
        <row r="20267">
          <cell r="H20267" t="str">
            <v>MUX25.12</v>
          </cell>
          <cell r="I20267" t="str">
            <v>VP12</v>
          </cell>
        </row>
        <row r="20268">
          <cell r="H20268" t="str">
            <v>MUX25.1</v>
          </cell>
          <cell r="I20268" t="str">
            <v>SC_VSS_MUX25</v>
          </cell>
        </row>
        <row r="20269">
          <cell r="H20269" t="str">
            <v>MUX26.15</v>
          </cell>
          <cell r="I20269" t="str">
            <v>SC_A0_HSD295</v>
          </cell>
        </row>
        <row r="20270">
          <cell r="H20270" t="str">
            <v>MUX26.14</v>
          </cell>
          <cell r="I20270" t="str">
            <v>SC_A1_HSD296</v>
          </cell>
        </row>
        <row r="20271">
          <cell r="H20271" t="str">
            <v>MUX26.6</v>
          </cell>
          <cell r="I20271" t="str">
            <v>SC_HSD273</v>
          </cell>
        </row>
        <row r="20272">
          <cell r="H20272" t="str">
            <v>MUX26.7</v>
          </cell>
          <cell r="I20272" t="str">
            <v>SC_HSD144</v>
          </cell>
        </row>
        <row r="20273">
          <cell r="H20273" t="str">
            <v>MUX26.16</v>
          </cell>
          <cell r="I20273" t="str">
            <v>SC_EN_HSD294</v>
          </cell>
        </row>
        <row r="20274">
          <cell r="H20274" t="str">
            <v>MUX26.EP</v>
          </cell>
          <cell r="I20274" t="str">
            <v>SC_VSS_MUX26</v>
          </cell>
        </row>
        <row r="20275">
          <cell r="H20275" t="str">
            <v>MUX26.13</v>
          </cell>
          <cell r="I20275" t="str">
            <v>DGND</v>
          </cell>
        </row>
        <row r="20276">
          <cell r="H20276" t="str">
            <v>MUX26.2</v>
          </cell>
          <cell r="I20276" t="str">
            <v>S0_DCH_P3_LED</v>
          </cell>
        </row>
        <row r="20277">
          <cell r="H20277" t="str">
            <v>MUX26.11</v>
          </cell>
          <cell r="I20277" t="str">
            <v>S0_DCH_RTT</v>
          </cell>
        </row>
        <row r="20278">
          <cell r="H20278" t="str">
            <v>MUX26.3</v>
          </cell>
          <cell r="I20278" t="str">
            <v>S1_DCH_P3_LED</v>
          </cell>
        </row>
        <row r="20279">
          <cell r="H20279" t="str">
            <v>MUX26.10</v>
          </cell>
          <cell r="I20279" t="str">
            <v>S1_DCH_RTT</v>
          </cell>
        </row>
        <row r="20280">
          <cell r="H20280" t="str">
            <v>MUX26.4</v>
          </cell>
          <cell r="I20280" t="str">
            <v>S2_DCH_P3_LED</v>
          </cell>
        </row>
        <row r="20281">
          <cell r="H20281" t="str">
            <v>MUX26.9</v>
          </cell>
          <cell r="I20281" t="str">
            <v>S2_DCH_RTT</v>
          </cell>
        </row>
        <row r="20282">
          <cell r="H20282" t="str">
            <v>MUX26.5</v>
          </cell>
          <cell r="I20282" t="str">
            <v>S3_DCH_P3_LED</v>
          </cell>
        </row>
        <row r="20283">
          <cell r="H20283" t="str">
            <v>MUX26.8</v>
          </cell>
          <cell r="I20283" t="str">
            <v>S3_DCH_RTT</v>
          </cell>
        </row>
        <row r="20284">
          <cell r="H20284" t="str">
            <v>MUX26.12</v>
          </cell>
          <cell r="I20284" t="str">
            <v>VP12</v>
          </cell>
        </row>
        <row r="20285">
          <cell r="H20285" t="str">
            <v>MUX26.1</v>
          </cell>
          <cell r="I20285" t="str">
            <v>SC_VSS_MUX26</v>
          </cell>
        </row>
        <row r="20286">
          <cell r="H20286" t="str">
            <v>MUX27.15</v>
          </cell>
          <cell r="I20286" t="str">
            <v>SC_A0_HSD295</v>
          </cell>
        </row>
        <row r="20287">
          <cell r="H20287" t="str">
            <v>MUX27.14</v>
          </cell>
          <cell r="I20287" t="str">
            <v>SC_A1_HSD296</v>
          </cell>
        </row>
        <row r="20288">
          <cell r="H20288" t="str">
            <v>MUX27.6</v>
          </cell>
          <cell r="I20288" t="str">
            <v>SC_HSD199</v>
          </cell>
        </row>
        <row r="20289">
          <cell r="H20289" t="str">
            <v>MUX27.7</v>
          </cell>
          <cell r="I20289" t="str">
            <v>SC_HSD200</v>
          </cell>
        </row>
        <row r="20290">
          <cell r="H20290" t="str">
            <v>MUX27.16</v>
          </cell>
          <cell r="I20290" t="str">
            <v>SC_EN_HSD294</v>
          </cell>
        </row>
        <row r="20291">
          <cell r="H20291" t="str">
            <v>MUX27.EP</v>
          </cell>
          <cell r="I20291" t="str">
            <v>SC_VSS_MUX27</v>
          </cell>
        </row>
        <row r="20292">
          <cell r="H20292" t="str">
            <v>MUX27.13</v>
          </cell>
          <cell r="I20292" t="str">
            <v>DGND</v>
          </cell>
        </row>
        <row r="20293">
          <cell r="H20293" t="str">
            <v>MUX27.2</v>
          </cell>
          <cell r="I20293" t="str">
            <v>S0_DCH_P5_TXEN</v>
          </cell>
        </row>
        <row r="20294">
          <cell r="H20294" t="str">
            <v>MUX27.11</v>
          </cell>
          <cell r="I20294" t="str">
            <v>S0_DCH_P5_TXD0</v>
          </cell>
        </row>
        <row r="20295">
          <cell r="H20295" t="str">
            <v>MUX27.3</v>
          </cell>
          <cell r="I20295" t="str">
            <v>S1_DCH_P5_TXEN</v>
          </cell>
        </row>
        <row r="20296">
          <cell r="H20296" t="str">
            <v>MUX27.10</v>
          </cell>
          <cell r="I20296" t="str">
            <v>S1_DCH_P5_TXD0</v>
          </cell>
        </row>
        <row r="20297">
          <cell r="H20297" t="str">
            <v>MUX27.4</v>
          </cell>
          <cell r="I20297" t="str">
            <v>S2_DCH_P5_TXEN</v>
          </cell>
        </row>
        <row r="20298">
          <cell r="H20298" t="str">
            <v>MUX27.9</v>
          </cell>
          <cell r="I20298" t="str">
            <v>S2_DCH_P5_TXD0</v>
          </cell>
        </row>
        <row r="20299">
          <cell r="H20299" t="str">
            <v>MUX27.5</v>
          </cell>
          <cell r="I20299" t="str">
            <v>S3_DCH_P5_TXEN</v>
          </cell>
        </row>
        <row r="20300">
          <cell r="H20300" t="str">
            <v>MUX27.8</v>
          </cell>
          <cell r="I20300" t="str">
            <v>S3_DCH_P5_TXD0</v>
          </cell>
        </row>
        <row r="20301">
          <cell r="H20301" t="str">
            <v>MUX27.12</v>
          </cell>
          <cell r="I20301" t="str">
            <v>VP12</v>
          </cell>
        </row>
        <row r="20302">
          <cell r="H20302" t="str">
            <v>MUX27.1</v>
          </cell>
          <cell r="I20302" t="str">
            <v>SC_VSS_MUX27</v>
          </cell>
        </row>
        <row r="20303">
          <cell r="H20303" t="str">
            <v>MUX28.15</v>
          </cell>
          <cell r="I20303" t="str">
            <v>SC_A0_HSD295</v>
          </cell>
        </row>
        <row r="20304">
          <cell r="H20304" t="str">
            <v>MUX28.14</v>
          </cell>
          <cell r="I20304" t="str">
            <v>SC_A1_HSD296</v>
          </cell>
        </row>
        <row r="20305">
          <cell r="H20305" t="str">
            <v>MUX28.6</v>
          </cell>
          <cell r="I20305" t="str">
            <v>SC_HSD201</v>
          </cell>
        </row>
        <row r="20306">
          <cell r="H20306" t="str">
            <v>MUX28.7</v>
          </cell>
          <cell r="I20306" t="str">
            <v>SC_HSD202</v>
          </cell>
        </row>
        <row r="20307">
          <cell r="H20307" t="str">
            <v>MUX28.16</v>
          </cell>
          <cell r="I20307" t="str">
            <v>SC_EN_HSD294</v>
          </cell>
        </row>
        <row r="20308">
          <cell r="H20308" t="str">
            <v>MUX28.EP</v>
          </cell>
          <cell r="I20308" t="str">
            <v>SC_VSS_MUX28</v>
          </cell>
        </row>
        <row r="20309">
          <cell r="H20309" t="str">
            <v>MUX28.13</v>
          </cell>
          <cell r="I20309" t="str">
            <v>DGND</v>
          </cell>
        </row>
        <row r="20310">
          <cell r="H20310" t="str">
            <v>MUX28.2</v>
          </cell>
          <cell r="I20310" t="str">
            <v>S0_DCH_P5_TXD1</v>
          </cell>
        </row>
        <row r="20311">
          <cell r="H20311" t="str">
            <v>MUX28.11</v>
          </cell>
          <cell r="I20311" t="str">
            <v>S0_DCH_P5_TXC</v>
          </cell>
        </row>
        <row r="20312">
          <cell r="H20312" t="str">
            <v>MUX28.3</v>
          </cell>
          <cell r="I20312" t="str">
            <v>S1_DCH_P5_TXD1</v>
          </cell>
        </row>
        <row r="20313">
          <cell r="H20313" t="str">
            <v>MUX28.10</v>
          </cell>
          <cell r="I20313" t="str">
            <v>S1_DCH_P5_TXC</v>
          </cell>
        </row>
        <row r="20314">
          <cell r="H20314" t="str">
            <v>MUX28.4</v>
          </cell>
          <cell r="I20314" t="str">
            <v>S2_DCH_P5_TXD1</v>
          </cell>
        </row>
        <row r="20315">
          <cell r="H20315" t="str">
            <v>MUX28.9</v>
          </cell>
          <cell r="I20315" t="str">
            <v>S2_DCH_P5_TXC</v>
          </cell>
        </row>
        <row r="20316">
          <cell r="H20316" t="str">
            <v>MUX28.5</v>
          </cell>
          <cell r="I20316" t="str">
            <v>S3_DCH_P5_TXD1</v>
          </cell>
        </row>
        <row r="20317">
          <cell r="H20317" t="str">
            <v>MUX28.8</v>
          </cell>
          <cell r="I20317" t="str">
            <v>S3_DCH_P5_TXC</v>
          </cell>
        </row>
        <row r="20318">
          <cell r="H20318" t="str">
            <v>MUX28.12</v>
          </cell>
          <cell r="I20318" t="str">
            <v>VP12</v>
          </cell>
        </row>
        <row r="20319">
          <cell r="H20319" t="str">
            <v>MUX28.1</v>
          </cell>
          <cell r="I20319" t="str">
            <v>SC_VSS_MUX28</v>
          </cell>
        </row>
        <row r="20320">
          <cell r="H20320" t="str">
            <v>MUX29.15</v>
          </cell>
          <cell r="I20320" t="str">
            <v>SC_A0_HSD295</v>
          </cell>
        </row>
        <row r="20321">
          <cell r="H20321" t="str">
            <v>MUX29.14</v>
          </cell>
          <cell r="I20321" t="str">
            <v>SC_A1_HSD296</v>
          </cell>
        </row>
        <row r="20322">
          <cell r="H20322" t="str">
            <v>MUX29.6</v>
          </cell>
          <cell r="I20322" t="str">
            <v>SC_HSD203</v>
          </cell>
        </row>
        <row r="20323">
          <cell r="H20323" t="str">
            <v>MUX29.7</v>
          </cell>
          <cell r="I20323" t="str">
            <v>SC_HSD204</v>
          </cell>
        </row>
        <row r="20324">
          <cell r="H20324" t="str">
            <v>MUX29.16</v>
          </cell>
          <cell r="I20324" t="str">
            <v>SC_EN_HSD294</v>
          </cell>
        </row>
        <row r="20325">
          <cell r="H20325" t="str">
            <v>MUX29.EP</v>
          </cell>
          <cell r="I20325" t="str">
            <v>SC_VSS_MUX29</v>
          </cell>
        </row>
        <row r="20326">
          <cell r="H20326" t="str">
            <v>MUX29.13</v>
          </cell>
          <cell r="I20326" t="str">
            <v>DGND</v>
          </cell>
        </row>
        <row r="20327">
          <cell r="H20327" t="str">
            <v>MUX29.2</v>
          </cell>
          <cell r="I20327" t="str">
            <v>S0_DCH_P5_TXD2</v>
          </cell>
        </row>
        <row r="20328">
          <cell r="H20328" t="str">
            <v>MUX29.11</v>
          </cell>
          <cell r="I20328" t="str">
            <v>S0_DCH_P5_RXD0</v>
          </cell>
        </row>
        <row r="20329">
          <cell r="H20329" t="str">
            <v>MUX29.3</v>
          </cell>
          <cell r="I20329" t="str">
            <v>S1_DCH_P5_TXD2</v>
          </cell>
        </row>
        <row r="20330">
          <cell r="H20330" t="str">
            <v>MUX29.10</v>
          </cell>
          <cell r="I20330" t="str">
            <v>S1_DCH_P5_RXD0</v>
          </cell>
        </row>
        <row r="20331">
          <cell r="H20331" t="str">
            <v>MUX29.4</v>
          </cell>
          <cell r="I20331" t="str">
            <v>S2_DCH_P5_TXD2</v>
          </cell>
        </row>
        <row r="20332">
          <cell r="H20332" t="str">
            <v>MUX29.9</v>
          </cell>
          <cell r="I20332" t="str">
            <v>S2_DCH_P5_RXD0</v>
          </cell>
        </row>
        <row r="20333">
          <cell r="H20333" t="str">
            <v>MUX29.5</v>
          </cell>
          <cell r="I20333" t="str">
            <v>S3_DCH_P5_TXD2</v>
          </cell>
        </row>
        <row r="20334">
          <cell r="H20334" t="str">
            <v>MUX29.8</v>
          </cell>
          <cell r="I20334" t="str">
            <v>S3_DCH_P5_RXD0</v>
          </cell>
        </row>
        <row r="20335">
          <cell r="H20335" t="str">
            <v>MUX29.12</v>
          </cell>
          <cell r="I20335" t="str">
            <v>VP12</v>
          </cell>
        </row>
        <row r="20336">
          <cell r="H20336" t="str">
            <v>MUX29.1</v>
          </cell>
          <cell r="I20336" t="str">
            <v>SC_VSS_MUX29</v>
          </cell>
        </row>
        <row r="20337">
          <cell r="H20337" t="str">
            <v>MUX30.15</v>
          </cell>
          <cell r="I20337" t="str">
            <v>SC_A0_HSD295</v>
          </cell>
        </row>
        <row r="20338">
          <cell r="H20338" t="str">
            <v>MUX30.14</v>
          </cell>
          <cell r="I20338" t="str">
            <v>SC_A1_HSD296</v>
          </cell>
        </row>
        <row r="20339">
          <cell r="H20339" t="str">
            <v>MUX30.6</v>
          </cell>
          <cell r="I20339" t="str">
            <v>SC_HSD205</v>
          </cell>
        </row>
        <row r="20340">
          <cell r="H20340" t="str">
            <v>MUX30.7</v>
          </cell>
          <cell r="I20340" t="str">
            <v>SC_HSD206</v>
          </cell>
        </row>
        <row r="20341">
          <cell r="H20341" t="str">
            <v>MUX30.16</v>
          </cell>
          <cell r="I20341" t="str">
            <v>SC_EN_HSD294</v>
          </cell>
        </row>
        <row r="20342">
          <cell r="H20342" t="str">
            <v>MUX30.EP</v>
          </cell>
          <cell r="I20342" t="str">
            <v>SC_VSS_MUX30</v>
          </cell>
        </row>
        <row r="20343">
          <cell r="H20343" t="str">
            <v>MUX30.13</v>
          </cell>
          <cell r="I20343" t="str">
            <v>DGND</v>
          </cell>
        </row>
        <row r="20344">
          <cell r="H20344" t="str">
            <v>MUX30.2</v>
          </cell>
          <cell r="I20344" t="str">
            <v>S0_DCH_P5_TXD3</v>
          </cell>
        </row>
        <row r="20345">
          <cell r="H20345" t="str">
            <v>MUX30.11</v>
          </cell>
          <cell r="I20345" t="str">
            <v>S0_DCH_P5_RXER</v>
          </cell>
        </row>
        <row r="20346">
          <cell r="H20346" t="str">
            <v>MUX30.3</v>
          </cell>
          <cell r="I20346" t="str">
            <v>S1_DCH_P5_TXD3</v>
          </cell>
        </row>
        <row r="20347">
          <cell r="H20347" t="str">
            <v>MUX30.10</v>
          </cell>
          <cell r="I20347" t="str">
            <v>S1_DCH_P5_RXER</v>
          </cell>
        </row>
        <row r="20348">
          <cell r="H20348" t="str">
            <v>MUX30.4</v>
          </cell>
          <cell r="I20348" t="str">
            <v>S2_DCH_P5_TXD3</v>
          </cell>
        </row>
        <row r="20349">
          <cell r="H20349" t="str">
            <v>MUX30.9</v>
          </cell>
          <cell r="I20349" t="str">
            <v>S2_DCH_P5_RXER</v>
          </cell>
        </row>
        <row r="20350">
          <cell r="H20350" t="str">
            <v>MUX30.5</v>
          </cell>
          <cell r="I20350" t="str">
            <v>S3_DCH_P5_TXD3</v>
          </cell>
        </row>
        <row r="20351">
          <cell r="H20351" t="str">
            <v>MUX30.8</v>
          </cell>
          <cell r="I20351" t="str">
            <v>S3_DCH_P5_RXER</v>
          </cell>
        </row>
        <row r="20352">
          <cell r="H20352" t="str">
            <v>MUX30.12</v>
          </cell>
          <cell r="I20352" t="str">
            <v>VP12</v>
          </cell>
        </row>
        <row r="20353">
          <cell r="H20353" t="str">
            <v>MUX30.1</v>
          </cell>
          <cell r="I20353" t="str">
            <v>SC_VSS_MUX30</v>
          </cell>
        </row>
        <row r="20354">
          <cell r="H20354" t="str">
            <v>CM31.1</v>
          </cell>
          <cell r="I20354" t="str">
            <v>SC_VSS_MUX31</v>
          </cell>
        </row>
        <row r="20355">
          <cell r="H20355" t="str">
            <v>CM31.2</v>
          </cell>
          <cell r="I20355" t="str">
            <v>DGND</v>
          </cell>
        </row>
        <row r="20356">
          <cell r="H20356" t="str">
            <v>CM32.1</v>
          </cell>
          <cell r="I20356" t="str">
            <v>SC_VSS_MUX32</v>
          </cell>
        </row>
        <row r="20357">
          <cell r="H20357" t="str">
            <v>CM32.2</v>
          </cell>
          <cell r="I20357" t="str">
            <v>DGND</v>
          </cell>
        </row>
        <row r="20358">
          <cell r="H20358" t="str">
            <v>CM33.1</v>
          </cell>
          <cell r="I20358" t="str">
            <v>SC_VSS_MUX33</v>
          </cell>
        </row>
        <row r="20359">
          <cell r="H20359" t="str">
            <v>CM33.2</v>
          </cell>
          <cell r="I20359" t="str">
            <v>DGND</v>
          </cell>
        </row>
        <row r="20360">
          <cell r="H20360" t="str">
            <v>CM34.1</v>
          </cell>
          <cell r="I20360" t="str">
            <v>SC_VSS_MUX34</v>
          </cell>
        </row>
        <row r="20361">
          <cell r="H20361" t="str">
            <v>CM34.2</v>
          </cell>
          <cell r="I20361" t="str">
            <v>DGND</v>
          </cell>
        </row>
        <row r="20362">
          <cell r="H20362" t="str">
            <v>CM35.1</v>
          </cell>
          <cell r="I20362" t="str">
            <v>SC_VSS_MUX35</v>
          </cell>
        </row>
        <row r="20363">
          <cell r="H20363" t="str">
            <v>CM35.2</v>
          </cell>
          <cell r="I20363" t="str">
            <v>DGND</v>
          </cell>
        </row>
        <row r="20364">
          <cell r="H20364" t="str">
            <v>CM36.1</v>
          </cell>
          <cell r="I20364" t="str">
            <v>SC_VSS_MUX36</v>
          </cell>
        </row>
        <row r="20365">
          <cell r="H20365" t="str">
            <v>CM36.2</v>
          </cell>
          <cell r="I20365" t="str">
            <v>DGND</v>
          </cell>
        </row>
        <row r="20366">
          <cell r="H20366" t="str">
            <v>CM37.1</v>
          </cell>
          <cell r="I20366" t="str">
            <v>SC_VSS_MUX37</v>
          </cell>
        </row>
        <row r="20367">
          <cell r="H20367" t="str">
            <v>CM37.2</v>
          </cell>
          <cell r="I20367" t="str">
            <v>DGND</v>
          </cell>
        </row>
        <row r="20368">
          <cell r="H20368" t="str">
            <v>CM38.1</v>
          </cell>
          <cell r="I20368" t="str">
            <v>SC_VSS_MUX38</v>
          </cell>
        </row>
        <row r="20369">
          <cell r="H20369" t="str">
            <v>CM38.2</v>
          </cell>
          <cell r="I20369" t="str">
            <v>DGND</v>
          </cell>
        </row>
        <row r="20370">
          <cell r="H20370" t="str">
            <v>CM39.1</v>
          </cell>
          <cell r="I20370" t="str">
            <v>SC_VSS_MUX39</v>
          </cell>
        </row>
        <row r="20371">
          <cell r="H20371" t="str">
            <v>CM39.2</v>
          </cell>
          <cell r="I20371" t="str">
            <v>DGND</v>
          </cell>
        </row>
        <row r="20372">
          <cell r="H20372" t="str">
            <v>CM40.1</v>
          </cell>
          <cell r="I20372" t="str">
            <v>SC_VSS_MUX40</v>
          </cell>
        </row>
        <row r="20373">
          <cell r="H20373" t="str">
            <v>CM40.2</v>
          </cell>
          <cell r="I20373" t="str">
            <v>DGND</v>
          </cell>
        </row>
        <row r="20374">
          <cell r="H20374" t="str">
            <v>CM41.1</v>
          </cell>
          <cell r="I20374" t="str">
            <v>SC_VSS_MUX41</v>
          </cell>
        </row>
        <row r="20375">
          <cell r="H20375" t="str">
            <v>CM41.2</v>
          </cell>
          <cell r="I20375" t="str">
            <v>DGND</v>
          </cell>
        </row>
        <row r="20376">
          <cell r="H20376" t="str">
            <v>CM42.1</v>
          </cell>
          <cell r="I20376" t="str">
            <v>SC_VSS_MUX42</v>
          </cell>
        </row>
        <row r="20377">
          <cell r="H20377" t="str">
            <v>CM42.2</v>
          </cell>
          <cell r="I20377" t="str">
            <v>DGND</v>
          </cell>
        </row>
        <row r="20378">
          <cell r="H20378" t="str">
            <v>CM43.1</v>
          </cell>
          <cell r="I20378" t="str">
            <v>SC_VSS_MUX43</v>
          </cell>
        </row>
        <row r="20379">
          <cell r="H20379" t="str">
            <v>CM43.2</v>
          </cell>
          <cell r="I20379" t="str">
            <v>DGND</v>
          </cell>
        </row>
        <row r="20380">
          <cell r="H20380" t="str">
            <v>CM44.1</v>
          </cell>
          <cell r="I20380" t="str">
            <v>SC_VSS_MUX44</v>
          </cell>
        </row>
        <row r="20381">
          <cell r="H20381" t="str">
            <v>CM44.2</v>
          </cell>
          <cell r="I20381" t="str">
            <v>DGND</v>
          </cell>
        </row>
        <row r="20382">
          <cell r="H20382" t="str">
            <v>CM45.1</v>
          </cell>
          <cell r="I20382" t="str">
            <v>SC_VSS_MUX45</v>
          </cell>
        </row>
        <row r="20383">
          <cell r="H20383" t="str">
            <v>CM45.2</v>
          </cell>
          <cell r="I20383" t="str">
            <v>DGND</v>
          </cell>
        </row>
        <row r="20384">
          <cell r="H20384" t="str">
            <v>MUX31.15</v>
          </cell>
          <cell r="I20384" t="str">
            <v>SC_A0_HSD295</v>
          </cell>
        </row>
        <row r="20385">
          <cell r="H20385" t="str">
            <v>MUX31.14</v>
          </cell>
          <cell r="I20385" t="str">
            <v>SC_A1_HSD296</v>
          </cell>
        </row>
        <row r="20386">
          <cell r="H20386" t="str">
            <v>MUX31.6</v>
          </cell>
          <cell r="I20386" t="str">
            <v>SC_HSD194</v>
          </cell>
        </row>
        <row r="20387">
          <cell r="H20387" t="str">
            <v>MUX31.7</v>
          </cell>
          <cell r="I20387" t="str">
            <v>SC_HSD195</v>
          </cell>
        </row>
        <row r="20388">
          <cell r="H20388" t="str">
            <v>MUX31.16</v>
          </cell>
          <cell r="I20388" t="str">
            <v>SC_EN_HSD294</v>
          </cell>
        </row>
        <row r="20389">
          <cell r="H20389" t="str">
            <v>MUX31.EP</v>
          </cell>
          <cell r="I20389" t="str">
            <v>SC_VSS_MUX31</v>
          </cell>
        </row>
        <row r="20390">
          <cell r="H20390" t="str">
            <v>MUX31.13</v>
          </cell>
          <cell r="I20390" t="str">
            <v>DGND</v>
          </cell>
        </row>
        <row r="20391">
          <cell r="H20391" t="str">
            <v>MUX31.2</v>
          </cell>
          <cell r="I20391" t="str">
            <v>S0_DCH_P5_RXD1</v>
          </cell>
        </row>
        <row r="20392">
          <cell r="H20392" t="str">
            <v>MUX31.11</v>
          </cell>
          <cell r="I20392" t="str">
            <v>S0_DCH_P5_RXD3</v>
          </cell>
        </row>
        <row r="20393">
          <cell r="H20393" t="str">
            <v>MUX31.3</v>
          </cell>
          <cell r="I20393" t="str">
            <v>S1_DCH_P5_RXD1</v>
          </cell>
        </row>
        <row r="20394">
          <cell r="H20394" t="str">
            <v>MUX31.10</v>
          </cell>
          <cell r="I20394" t="str">
            <v>S1_DCH_P5_RXD3</v>
          </cell>
        </row>
        <row r="20395">
          <cell r="H20395" t="str">
            <v>MUX31.4</v>
          </cell>
          <cell r="I20395" t="str">
            <v>S2_DCH_P5_RXD1</v>
          </cell>
        </row>
        <row r="20396">
          <cell r="H20396" t="str">
            <v>MUX31.9</v>
          </cell>
          <cell r="I20396" t="str">
            <v>S2_DCH_P5_RXD3</v>
          </cell>
        </row>
        <row r="20397">
          <cell r="H20397" t="str">
            <v>MUX31.5</v>
          </cell>
          <cell r="I20397" t="str">
            <v>S3_DCH_P5_RXD1</v>
          </cell>
        </row>
        <row r="20398">
          <cell r="H20398" t="str">
            <v>MUX31.8</v>
          </cell>
          <cell r="I20398" t="str">
            <v>S3_DCH_P5_RXD3</v>
          </cell>
        </row>
        <row r="20399">
          <cell r="H20399" t="str">
            <v>MUX31.12</v>
          </cell>
          <cell r="I20399" t="str">
            <v>VP12</v>
          </cell>
        </row>
        <row r="20400">
          <cell r="H20400" t="str">
            <v>MUX31.1</v>
          </cell>
          <cell r="I20400" t="str">
            <v>SC_VSS_MUX31</v>
          </cell>
        </row>
        <row r="20401">
          <cell r="H20401" t="str">
            <v>MUX32.15</v>
          </cell>
          <cell r="I20401" t="str">
            <v>SC_A0_HSD295</v>
          </cell>
        </row>
        <row r="20402">
          <cell r="H20402" t="str">
            <v>MUX32.14</v>
          </cell>
          <cell r="I20402" t="str">
            <v>SC_A1_HSD296</v>
          </cell>
        </row>
        <row r="20403">
          <cell r="H20403" t="str">
            <v>MUX32.6</v>
          </cell>
          <cell r="I20403" t="str">
            <v>SC_HSD196</v>
          </cell>
        </row>
        <row r="20404">
          <cell r="H20404" t="str">
            <v>MUX32.7</v>
          </cell>
          <cell r="I20404" t="str">
            <v>SC_HSD197</v>
          </cell>
        </row>
        <row r="20405">
          <cell r="H20405" t="str">
            <v>MUX32.16</v>
          </cell>
          <cell r="I20405" t="str">
            <v>SC_EN_HSD294</v>
          </cell>
        </row>
        <row r="20406">
          <cell r="H20406" t="str">
            <v>MUX32.EP</v>
          </cell>
          <cell r="I20406" t="str">
            <v>SC_VSS_MUX32</v>
          </cell>
        </row>
        <row r="20407">
          <cell r="H20407" t="str">
            <v>MUX32.13</v>
          </cell>
          <cell r="I20407" t="str">
            <v>DGND</v>
          </cell>
        </row>
        <row r="20408">
          <cell r="H20408" t="str">
            <v>MUX32.2</v>
          </cell>
          <cell r="I20408" t="str">
            <v>S0_DCH_P5_RXDV</v>
          </cell>
        </row>
        <row r="20409">
          <cell r="H20409" t="str">
            <v>MUX32.11</v>
          </cell>
          <cell r="I20409" t="str">
            <v>S0_DCH_P5_RXC</v>
          </cell>
        </row>
        <row r="20410">
          <cell r="H20410" t="str">
            <v>MUX32.3</v>
          </cell>
          <cell r="I20410" t="str">
            <v>S1_DCH_P5_RXDV</v>
          </cell>
        </row>
        <row r="20411">
          <cell r="H20411" t="str">
            <v>MUX32.10</v>
          </cell>
          <cell r="I20411" t="str">
            <v>S1_DCH_P5_RXC</v>
          </cell>
        </row>
        <row r="20412">
          <cell r="H20412" t="str">
            <v>MUX32.4</v>
          </cell>
          <cell r="I20412" t="str">
            <v>S2_DCH_P5_RXDV</v>
          </cell>
        </row>
        <row r="20413">
          <cell r="H20413" t="str">
            <v>MUX32.9</v>
          </cell>
          <cell r="I20413" t="str">
            <v>S2_DCH_P5_RXC</v>
          </cell>
        </row>
        <row r="20414">
          <cell r="H20414" t="str">
            <v>MUX32.5</v>
          </cell>
          <cell r="I20414" t="str">
            <v>S3_DCH_P5_RXDV</v>
          </cell>
        </row>
        <row r="20415">
          <cell r="H20415" t="str">
            <v>MUX32.8</v>
          </cell>
          <cell r="I20415" t="str">
            <v>S3_DCH_P5_RXC</v>
          </cell>
        </row>
        <row r="20416">
          <cell r="H20416" t="str">
            <v>MUX32.12</v>
          </cell>
          <cell r="I20416" t="str">
            <v>VP12</v>
          </cell>
        </row>
        <row r="20417">
          <cell r="H20417" t="str">
            <v>MUX32.1</v>
          </cell>
          <cell r="I20417" t="str">
            <v>SC_VSS_MUX32</v>
          </cell>
        </row>
        <row r="20418">
          <cell r="H20418" t="str">
            <v>MUX33.15</v>
          </cell>
          <cell r="I20418" t="str">
            <v>SC_A0_HSD295</v>
          </cell>
        </row>
        <row r="20419">
          <cell r="H20419" t="str">
            <v>MUX33.14</v>
          </cell>
          <cell r="I20419" t="str">
            <v>SC_A1_HSD296</v>
          </cell>
        </row>
        <row r="20420">
          <cell r="H20420" t="str">
            <v>MUX33.6</v>
          </cell>
          <cell r="I20420" t="str">
            <v>SC_HSD198</v>
          </cell>
        </row>
        <row r="20421">
          <cell r="H20421" t="str">
            <v>MUX33.7</v>
          </cell>
          <cell r="I20421">
            <v>0</v>
          </cell>
        </row>
        <row r="20422">
          <cell r="H20422" t="str">
            <v>MUX33.16</v>
          </cell>
          <cell r="I20422" t="str">
            <v>SC_EN_HSD294</v>
          </cell>
        </row>
        <row r="20423">
          <cell r="H20423" t="str">
            <v>MUX33.EP</v>
          </cell>
          <cell r="I20423" t="str">
            <v>SC_VSS_MUX33</v>
          </cell>
        </row>
        <row r="20424">
          <cell r="H20424" t="str">
            <v>MUX33.13</v>
          </cell>
          <cell r="I20424" t="str">
            <v>DGND</v>
          </cell>
        </row>
        <row r="20425">
          <cell r="H20425" t="str">
            <v>MUX33.2</v>
          </cell>
          <cell r="I20425" t="str">
            <v>S0_DCH_P5_RXD2</v>
          </cell>
        </row>
        <row r="20426">
          <cell r="H20426" t="str">
            <v>MUX33.11</v>
          </cell>
          <cell r="I20426">
            <v>0</v>
          </cell>
        </row>
        <row r="20427">
          <cell r="H20427" t="str">
            <v>MUX33.3</v>
          </cell>
          <cell r="I20427" t="str">
            <v>S1_DCH_P5_RXD2</v>
          </cell>
        </row>
        <row r="20428">
          <cell r="H20428" t="str">
            <v>MUX33.10</v>
          </cell>
          <cell r="I20428">
            <v>0</v>
          </cell>
        </row>
        <row r="20429">
          <cell r="H20429" t="str">
            <v>MUX33.4</v>
          </cell>
          <cell r="I20429" t="str">
            <v>S2_DCH_P5_RXD2</v>
          </cell>
        </row>
        <row r="20430">
          <cell r="H20430" t="str">
            <v>MUX33.9</v>
          </cell>
          <cell r="I20430">
            <v>0</v>
          </cell>
        </row>
        <row r="20431">
          <cell r="H20431" t="str">
            <v>MUX33.5</v>
          </cell>
          <cell r="I20431" t="str">
            <v>S3_DCH_P5_RXD2</v>
          </cell>
        </row>
        <row r="20432">
          <cell r="H20432" t="str">
            <v>MUX33.8</v>
          </cell>
          <cell r="I20432">
            <v>0</v>
          </cell>
        </row>
        <row r="20433">
          <cell r="H20433" t="str">
            <v>MUX33.12</v>
          </cell>
          <cell r="I20433" t="str">
            <v>VP12</v>
          </cell>
        </row>
        <row r="20434">
          <cell r="H20434" t="str">
            <v>MUX33.1</v>
          </cell>
          <cell r="I20434" t="str">
            <v>SC_VSS_MUX33</v>
          </cell>
        </row>
        <row r="20435">
          <cell r="H20435" t="str">
            <v>MUX34.15</v>
          </cell>
          <cell r="I20435" t="str">
            <v>SC_A0_HSD295</v>
          </cell>
        </row>
        <row r="20436">
          <cell r="H20436" t="str">
            <v>MUX34.14</v>
          </cell>
          <cell r="I20436" t="str">
            <v>SC_A1_HSD296</v>
          </cell>
        </row>
        <row r="20437">
          <cell r="H20437" t="str">
            <v>MUX34.6</v>
          </cell>
          <cell r="I20437" t="str">
            <v>SC_HSD220+</v>
          </cell>
        </row>
        <row r="20438">
          <cell r="H20438" t="str">
            <v>MUX34.7</v>
          </cell>
          <cell r="I20438" t="str">
            <v>SC_HSD220-</v>
          </cell>
        </row>
        <row r="20439">
          <cell r="H20439" t="str">
            <v>MUX34.16</v>
          </cell>
          <cell r="I20439" t="str">
            <v>SC_EN_HSD294</v>
          </cell>
        </row>
        <row r="20440">
          <cell r="H20440" t="str">
            <v>MUX34.EP</v>
          </cell>
          <cell r="I20440" t="str">
            <v>SC_VSS_MUX34</v>
          </cell>
        </row>
        <row r="20441">
          <cell r="H20441" t="str">
            <v>MUX34.13</v>
          </cell>
          <cell r="I20441" t="str">
            <v>DGND</v>
          </cell>
        </row>
        <row r="20442">
          <cell r="H20442" t="str">
            <v>MUX34.2</v>
          </cell>
          <cell r="I20442" t="str">
            <v>S0_DCH_P4_HSI+</v>
          </cell>
        </row>
        <row r="20443">
          <cell r="H20443" t="str">
            <v>MUX34.11</v>
          </cell>
          <cell r="I20443" t="str">
            <v>S0_DCH_P4_HSI-</v>
          </cell>
        </row>
        <row r="20444">
          <cell r="H20444" t="str">
            <v>MUX34.3</v>
          </cell>
          <cell r="I20444" t="str">
            <v>S1_DCH_P4_HSI+</v>
          </cell>
        </row>
        <row r="20445">
          <cell r="H20445" t="str">
            <v>MUX34.10</v>
          </cell>
          <cell r="I20445" t="str">
            <v>S1_DCH_P4_HSI-</v>
          </cell>
        </row>
        <row r="20446">
          <cell r="H20446" t="str">
            <v>MUX34.4</v>
          </cell>
          <cell r="I20446" t="str">
            <v>S2_DCH_P4_HSI+</v>
          </cell>
        </row>
        <row r="20447">
          <cell r="H20447" t="str">
            <v>MUX34.9</v>
          </cell>
          <cell r="I20447" t="str">
            <v>S2_DCH_P4_HSI-</v>
          </cell>
        </row>
        <row r="20448">
          <cell r="H20448" t="str">
            <v>MUX34.5</v>
          </cell>
          <cell r="I20448" t="str">
            <v>S3_DCH_P4_HSI+</v>
          </cell>
        </row>
        <row r="20449">
          <cell r="H20449" t="str">
            <v>MUX34.8</v>
          </cell>
          <cell r="I20449" t="str">
            <v>S3_DCH_P4_HSI-</v>
          </cell>
        </row>
        <row r="20450">
          <cell r="H20450" t="str">
            <v>MUX34.12</v>
          </cell>
          <cell r="I20450" t="str">
            <v>VP12</v>
          </cell>
        </row>
        <row r="20451">
          <cell r="H20451" t="str">
            <v>MUX34.1</v>
          </cell>
          <cell r="I20451" t="str">
            <v>SC_VSS_MUX34</v>
          </cell>
        </row>
        <row r="20452">
          <cell r="H20452" t="str">
            <v>MUX35.15</v>
          </cell>
          <cell r="I20452" t="str">
            <v>SC_A0_HSD295</v>
          </cell>
        </row>
        <row r="20453">
          <cell r="H20453" t="str">
            <v>MUX35.14</v>
          </cell>
          <cell r="I20453" t="str">
            <v>SC_A1_HSD296</v>
          </cell>
        </row>
        <row r="20454">
          <cell r="H20454" t="str">
            <v>MUX35.6</v>
          </cell>
          <cell r="I20454" t="str">
            <v>SC_HSD222+</v>
          </cell>
        </row>
        <row r="20455">
          <cell r="H20455" t="str">
            <v>MUX35.7</v>
          </cell>
          <cell r="I20455" t="str">
            <v>SC_HSD222-</v>
          </cell>
        </row>
        <row r="20456">
          <cell r="H20456" t="str">
            <v>MUX35.16</v>
          </cell>
          <cell r="I20456" t="str">
            <v>SC_EN_HSD294</v>
          </cell>
        </row>
        <row r="20457">
          <cell r="H20457" t="str">
            <v>MUX35.EP</v>
          </cell>
          <cell r="I20457" t="str">
            <v>SC_VSS_MUX35</v>
          </cell>
        </row>
        <row r="20458">
          <cell r="H20458" t="str">
            <v>MUX35.13</v>
          </cell>
          <cell r="I20458" t="str">
            <v>DGND</v>
          </cell>
        </row>
        <row r="20459">
          <cell r="H20459" t="str">
            <v>MUX35.2</v>
          </cell>
          <cell r="I20459" t="str">
            <v>S0_DCH_P4_HSO+</v>
          </cell>
        </row>
        <row r="20460">
          <cell r="H20460" t="str">
            <v>MUX35.11</v>
          </cell>
          <cell r="I20460" t="str">
            <v>S0_DCH_P4_HSO-</v>
          </cell>
        </row>
        <row r="20461">
          <cell r="H20461" t="str">
            <v>MUX35.3</v>
          </cell>
          <cell r="I20461" t="str">
            <v>S1_DCH_P4_HSO+</v>
          </cell>
        </row>
        <row r="20462">
          <cell r="H20462" t="str">
            <v>MUX35.10</v>
          </cell>
          <cell r="I20462" t="str">
            <v>S1_DCH_P4_HSO-</v>
          </cell>
        </row>
        <row r="20463">
          <cell r="H20463" t="str">
            <v>MUX35.4</v>
          </cell>
          <cell r="I20463" t="str">
            <v>S2_DCH_P4_HSO+</v>
          </cell>
        </row>
        <row r="20464">
          <cell r="H20464" t="str">
            <v>MUX35.9</v>
          </cell>
          <cell r="I20464" t="str">
            <v>S2_DCH_P4_HSO-</v>
          </cell>
        </row>
        <row r="20465">
          <cell r="H20465" t="str">
            <v>MUX35.5</v>
          </cell>
          <cell r="I20465" t="str">
            <v>S3_DCH_P4_HSO+</v>
          </cell>
        </row>
        <row r="20466">
          <cell r="H20466" t="str">
            <v>MUX35.8</v>
          </cell>
          <cell r="I20466" t="str">
            <v>S3_DCH_P4_HSO-</v>
          </cell>
        </row>
        <row r="20467">
          <cell r="H20467" t="str">
            <v>MUX35.12</v>
          </cell>
          <cell r="I20467" t="str">
            <v>VP12</v>
          </cell>
        </row>
        <row r="20468">
          <cell r="H20468" t="str">
            <v>MUX35.1</v>
          </cell>
          <cell r="I20468" t="str">
            <v>SC_VSS_MUX35</v>
          </cell>
        </row>
        <row r="20469">
          <cell r="H20469" t="str">
            <v>MUX36.15</v>
          </cell>
          <cell r="I20469" t="str">
            <v>SC_A0_HSD295</v>
          </cell>
        </row>
        <row r="20470">
          <cell r="H20470" t="str">
            <v>MUX36.14</v>
          </cell>
          <cell r="I20470" t="str">
            <v>SC_A1_HSD296</v>
          </cell>
        </row>
        <row r="20471">
          <cell r="H20471" t="str">
            <v>MUX36.6</v>
          </cell>
          <cell r="I20471" t="str">
            <v>SC_HSD224+</v>
          </cell>
        </row>
        <row r="20472">
          <cell r="H20472" t="str">
            <v>MUX36.7</v>
          </cell>
          <cell r="I20472" t="str">
            <v>SC_HSD224-</v>
          </cell>
        </row>
        <row r="20473">
          <cell r="H20473" t="str">
            <v>MUX36.16</v>
          </cell>
          <cell r="I20473" t="str">
            <v>SC_EN_HSD294</v>
          </cell>
        </row>
        <row r="20474">
          <cell r="H20474" t="str">
            <v>MUX36.EP</v>
          </cell>
          <cell r="I20474" t="str">
            <v>SC_VSS_MUX36</v>
          </cell>
        </row>
        <row r="20475">
          <cell r="H20475" t="str">
            <v>MUX36.13</v>
          </cell>
          <cell r="I20475" t="str">
            <v>DGND</v>
          </cell>
        </row>
        <row r="20476">
          <cell r="H20476" t="str">
            <v>MUX36.2</v>
          </cell>
          <cell r="I20476" t="str">
            <v>S0_DCH_P5_HSI+</v>
          </cell>
        </row>
        <row r="20477">
          <cell r="H20477" t="str">
            <v>MUX36.11</v>
          </cell>
          <cell r="I20477" t="str">
            <v>S0_DCH_P5_HSI-</v>
          </cell>
        </row>
        <row r="20478">
          <cell r="H20478" t="str">
            <v>MUX36.3</v>
          </cell>
          <cell r="I20478" t="str">
            <v>S1_DCH_P5_HSI+</v>
          </cell>
        </row>
        <row r="20479">
          <cell r="H20479" t="str">
            <v>MUX36.10</v>
          </cell>
          <cell r="I20479" t="str">
            <v>S1_DCH_P5_HSI-</v>
          </cell>
        </row>
        <row r="20480">
          <cell r="H20480" t="str">
            <v>MUX36.4</v>
          </cell>
          <cell r="I20480" t="str">
            <v>S2_DCH_P5_HSI+</v>
          </cell>
        </row>
        <row r="20481">
          <cell r="H20481" t="str">
            <v>MUX36.9</v>
          </cell>
          <cell r="I20481" t="str">
            <v>S2_DCH_P5_HSI-</v>
          </cell>
        </row>
        <row r="20482">
          <cell r="H20482" t="str">
            <v>MUX36.5</v>
          </cell>
          <cell r="I20482" t="str">
            <v>S3_DCH_P5_HSI+</v>
          </cell>
        </row>
        <row r="20483">
          <cell r="H20483" t="str">
            <v>MUX36.8</v>
          </cell>
          <cell r="I20483" t="str">
            <v>S3_DCH_P5_HSI-</v>
          </cell>
        </row>
        <row r="20484">
          <cell r="H20484" t="str">
            <v>MUX36.12</v>
          </cell>
          <cell r="I20484" t="str">
            <v>VP12</v>
          </cell>
        </row>
        <row r="20485">
          <cell r="H20485" t="str">
            <v>MUX36.1</v>
          </cell>
          <cell r="I20485" t="str">
            <v>SC_VSS_MUX36</v>
          </cell>
        </row>
        <row r="20486">
          <cell r="H20486" t="str">
            <v>MUX37.15</v>
          </cell>
          <cell r="I20486" t="str">
            <v>SC_A0_HSD295</v>
          </cell>
        </row>
        <row r="20487">
          <cell r="H20487" t="str">
            <v>MUX37.14</v>
          </cell>
          <cell r="I20487" t="str">
            <v>SC_A1_HSD296</v>
          </cell>
        </row>
        <row r="20488">
          <cell r="H20488" t="str">
            <v>MUX37.6</v>
          </cell>
          <cell r="I20488" t="str">
            <v>SC_HSD226+</v>
          </cell>
        </row>
        <row r="20489">
          <cell r="H20489" t="str">
            <v>MUX37.7</v>
          </cell>
          <cell r="I20489" t="str">
            <v>SC_HSD226-</v>
          </cell>
        </row>
        <row r="20490">
          <cell r="H20490" t="str">
            <v>MUX37.16</v>
          </cell>
          <cell r="I20490" t="str">
            <v>SC_EN_HSD294</v>
          </cell>
        </row>
        <row r="20491">
          <cell r="H20491" t="str">
            <v>MUX37.EP</v>
          </cell>
          <cell r="I20491" t="str">
            <v>SC_VSS_MUX37</v>
          </cell>
        </row>
        <row r="20492">
          <cell r="H20492" t="str">
            <v>MUX37.13</v>
          </cell>
          <cell r="I20492" t="str">
            <v>DGND</v>
          </cell>
        </row>
        <row r="20493">
          <cell r="H20493" t="str">
            <v>MUX37.2</v>
          </cell>
          <cell r="I20493" t="str">
            <v>S0_DCH_P5_HSO+</v>
          </cell>
        </row>
        <row r="20494">
          <cell r="H20494" t="str">
            <v>MUX37.11</v>
          </cell>
          <cell r="I20494" t="str">
            <v>S0_DCH_P5_HSO-</v>
          </cell>
        </row>
        <row r="20495">
          <cell r="H20495" t="str">
            <v>MUX37.3</v>
          </cell>
          <cell r="I20495" t="str">
            <v>S1_DCH_P5_HSO+</v>
          </cell>
        </row>
        <row r="20496">
          <cell r="H20496" t="str">
            <v>MUX37.10</v>
          </cell>
          <cell r="I20496" t="str">
            <v>S1_DCH_P5_HSO-</v>
          </cell>
        </row>
        <row r="20497">
          <cell r="H20497" t="str">
            <v>MUX37.4</v>
          </cell>
          <cell r="I20497" t="str">
            <v>S2_DCH_P5_HSO+</v>
          </cell>
        </row>
        <row r="20498">
          <cell r="H20498" t="str">
            <v>MUX37.9</v>
          </cell>
          <cell r="I20498" t="str">
            <v>S2_DCH_P5_HSO-</v>
          </cell>
        </row>
        <row r="20499">
          <cell r="H20499" t="str">
            <v>MUX37.5</v>
          </cell>
          <cell r="I20499" t="str">
            <v>S3_DCH_P5_HSO+</v>
          </cell>
        </row>
        <row r="20500">
          <cell r="H20500" t="str">
            <v>MUX37.8</v>
          </cell>
          <cell r="I20500" t="str">
            <v>S3_DCH_P5_HSO-</v>
          </cell>
        </row>
        <row r="20501">
          <cell r="H20501" t="str">
            <v>MUX37.12</v>
          </cell>
          <cell r="I20501" t="str">
            <v>VP12</v>
          </cell>
        </row>
        <row r="20502">
          <cell r="H20502" t="str">
            <v>MUX37.1</v>
          </cell>
          <cell r="I20502" t="str">
            <v>SC_VSS_MUX37</v>
          </cell>
        </row>
        <row r="20503">
          <cell r="H20503" t="str">
            <v>MUX38.15</v>
          </cell>
          <cell r="I20503" t="str">
            <v>SC_A0_HSD295</v>
          </cell>
        </row>
        <row r="20504">
          <cell r="H20504" t="str">
            <v>MUX38.14</v>
          </cell>
          <cell r="I20504" t="str">
            <v>SC_A1_HSD296</v>
          </cell>
        </row>
        <row r="20505">
          <cell r="H20505" t="str">
            <v>MUX38.6</v>
          </cell>
          <cell r="I20505" t="str">
            <v>SC_HSD240+</v>
          </cell>
        </row>
        <row r="20506">
          <cell r="H20506" t="str">
            <v>MUX38.7</v>
          </cell>
          <cell r="I20506" t="str">
            <v>SC_HSD240-</v>
          </cell>
        </row>
        <row r="20507">
          <cell r="H20507" t="str">
            <v>MUX38.16</v>
          </cell>
          <cell r="I20507" t="str">
            <v>SC_EN_HSD294</v>
          </cell>
        </row>
        <row r="20508">
          <cell r="H20508" t="str">
            <v>MUX38.EP</v>
          </cell>
          <cell r="I20508" t="str">
            <v>SC_VSS_MUX38</v>
          </cell>
        </row>
        <row r="20509">
          <cell r="H20509" t="str">
            <v>MUX38.13</v>
          </cell>
          <cell r="I20509" t="str">
            <v>DGND</v>
          </cell>
        </row>
        <row r="20510">
          <cell r="H20510" t="str">
            <v>MUX38.2</v>
          </cell>
          <cell r="I20510" t="str">
            <v>S0_DCH_P6_REFCLK_100M+</v>
          </cell>
        </row>
        <row r="20511">
          <cell r="H20511" t="str">
            <v>MUX38.11</v>
          </cell>
          <cell r="I20511" t="str">
            <v>S0_DCH_P6_REFCLK_100M-</v>
          </cell>
        </row>
        <row r="20512">
          <cell r="H20512" t="str">
            <v>MUX38.3</v>
          </cell>
          <cell r="I20512" t="str">
            <v>S1_DCH_P6_REFCLK_100M+</v>
          </cell>
        </row>
        <row r="20513">
          <cell r="H20513" t="str">
            <v>MUX38.10</v>
          </cell>
          <cell r="I20513" t="str">
            <v>S1_DCH_P6_REFCLK_100M-</v>
          </cell>
        </row>
        <row r="20514">
          <cell r="H20514" t="str">
            <v>MUX38.4</v>
          </cell>
          <cell r="I20514" t="str">
            <v>S2_DCH_P6_REFCLK_100M+</v>
          </cell>
        </row>
        <row r="20515">
          <cell r="H20515" t="str">
            <v>MUX38.9</v>
          </cell>
          <cell r="I20515" t="str">
            <v>S2_DCH_P6_REFCLK_100M-</v>
          </cell>
        </row>
        <row r="20516">
          <cell r="H20516" t="str">
            <v>MUX38.5</v>
          </cell>
          <cell r="I20516" t="str">
            <v>S3_DCH_P6_REFCLK_100M+</v>
          </cell>
        </row>
        <row r="20517">
          <cell r="H20517" t="str">
            <v>MUX38.8</v>
          </cell>
          <cell r="I20517" t="str">
            <v>S3_DCH_P6_REFCLK_100M-</v>
          </cell>
        </row>
        <row r="20518">
          <cell r="H20518" t="str">
            <v>MUX38.12</v>
          </cell>
          <cell r="I20518" t="str">
            <v>VP12</v>
          </cell>
        </row>
        <row r="20519">
          <cell r="H20519" t="str">
            <v>MUX38.1</v>
          </cell>
          <cell r="I20519" t="str">
            <v>SC_VSS_MUX38</v>
          </cell>
        </row>
        <row r="20520">
          <cell r="H20520" t="str">
            <v>MUX39.15</v>
          </cell>
          <cell r="I20520" t="str">
            <v>SC_A0_HSD295</v>
          </cell>
        </row>
        <row r="20521">
          <cell r="H20521" t="str">
            <v>MUX39.14</v>
          </cell>
          <cell r="I20521" t="str">
            <v>SC_A1_HSD296</v>
          </cell>
        </row>
        <row r="20522">
          <cell r="H20522" t="str">
            <v>MUX39.6</v>
          </cell>
          <cell r="I20522" t="str">
            <v>SC_HSD236+</v>
          </cell>
        </row>
        <row r="20523">
          <cell r="H20523" t="str">
            <v>MUX39.7</v>
          </cell>
          <cell r="I20523" t="str">
            <v>SC_HSD236-</v>
          </cell>
        </row>
        <row r="20524">
          <cell r="H20524" t="str">
            <v>MUX39.16</v>
          </cell>
          <cell r="I20524" t="str">
            <v>SC_EN_HSD294</v>
          </cell>
        </row>
        <row r="20525">
          <cell r="H20525" t="str">
            <v>MUX39.EP</v>
          </cell>
          <cell r="I20525" t="str">
            <v>SC_VSS_MUX39</v>
          </cell>
        </row>
        <row r="20526">
          <cell r="H20526" t="str">
            <v>MUX39.13</v>
          </cell>
          <cell r="I20526" t="str">
            <v>DGND</v>
          </cell>
        </row>
        <row r="20527">
          <cell r="H20527" t="str">
            <v>MUX39.2</v>
          </cell>
          <cell r="I20527" t="str">
            <v>S0_DCH_P6_HSI+</v>
          </cell>
        </row>
        <row r="20528">
          <cell r="H20528" t="str">
            <v>MUX39.11</v>
          </cell>
          <cell r="I20528" t="str">
            <v>S0_DCH_P6_HSI-</v>
          </cell>
        </row>
        <row r="20529">
          <cell r="H20529" t="str">
            <v>MUX39.3</v>
          </cell>
          <cell r="I20529" t="str">
            <v>S1_DCH_P6_HSI+</v>
          </cell>
        </row>
        <row r="20530">
          <cell r="H20530" t="str">
            <v>MUX39.10</v>
          </cell>
          <cell r="I20530" t="str">
            <v>S1_DCH_P6_HSI-</v>
          </cell>
        </row>
        <row r="20531">
          <cell r="H20531" t="str">
            <v>MUX39.4</v>
          </cell>
          <cell r="I20531" t="str">
            <v>S2_DCH_P6_HSI+</v>
          </cell>
        </row>
        <row r="20532">
          <cell r="H20532" t="str">
            <v>MUX39.9</v>
          </cell>
          <cell r="I20532" t="str">
            <v>S2_DCH_P6_HSI-</v>
          </cell>
        </row>
        <row r="20533">
          <cell r="H20533" t="str">
            <v>MUX39.5</v>
          </cell>
          <cell r="I20533" t="str">
            <v>S3_DCH_P6_HSI+</v>
          </cell>
        </row>
        <row r="20534">
          <cell r="H20534" t="str">
            <v>MUX39.8</v>
          </cell>
          <cell r="I20534" t="str">
            <v>S3_DCH_P6_HSI-</v>
          </cell>
        </row>
        <row r="20535">
          <cell r="H20535" t="str">
            <v>MUX39.12</v>
          </cell>
          <cell r="I20535" t="str">
            <v>VP12</v>
          </cell>
        </row>
        <row r="20536">
          <cell r="H20536" t="str">
            <v>MUX39.1</v>
          </cell>
          <cell r="I20536" t="str">
            <v>SC_VSS_MUX39</v>
          </cell>
        </row>
        <row r="20537">
          <cell r="H20537" t="str">
            <v>MUX40.15</v>
          </cell>
          <cell r="I20537" t="str">
            <v>SC_A0_HSD295</v>
          </cell>
        </row>
        <row r="20538">
          <cell r="H20538" t="str">
            <v>MUX40.14</v>
          </cell>
          <cell r="I20538" t="str">
            <v>SC_A1_HSD296</v>
          </cell>
        </row>
        <row r="20539">
          <cell r="H20539" t="str">
            <v>MUX40.6</v>
          </cell>
          <cell r="I20539" t="str">
            <v>SC_HSD238+</v>
          </cell>
        </row>
        <row r="20540">
          <cell r="H20540" t="str">
            <v>MUX40.7</v>
          </cell>
          <cell r="I20540" t="str">
            <v>SC_HSD238-</v>
          </cell>
        </row>
        <row r="20541">
          <cell r="H20541" t="str">
            <v>MUX40.16</v>
          </cell>
          <cell r="I20541" t="str">
            <v>SC_EN_HSD294</v>
          </cell>
        </row>
        <row r="20542">
          <cell r="H20542" t="str">
            <v>MUX40.EP</v>
          </cell>
          <cell r="I20542" t="str">
            <v>SC_VSS_MUX40</v>
          </cell>
        </row>
        <row r="20543">
          <cell r="H20543" t="str">
            <v>MUX40.13</v>
          </cell>
          <cell r="I20543" t="str">
            <v>DGND</v>
          </cell>
        </row>
        <row r="20544">
          <cell r="H20544" t="str">
            <v>MUX40.2</v>
          </cell>
          <cell r="I20544" t="str">
            <v>S0_DCH_P6_HSO+</v>
          </cell>
        </row>
        <row r="20545">
          <cell r="H20545" t="str">
            <v>MUX40.11</v>
          </cell>
          <cell r="I20545" t="str">
            <v>S0_DCH_P6_HSO-</v>
          </cell>
        </row>
        <row r="20546">
          <cell r="H20546" t="str">
            <v>MUX40.3</v>
          </cell>
          <cell r="I20546" t="str">
            <v>S1_DCH_P6_HSO+</v>
          </cell>
        </row>
        <row r="20547">
          <cell r="H20547" t="str">
            <v>MUX40.10</v>
          </cell>
          <cell r="I20547" t="str">
            <v>S1_DCH_P6_HSO-</v>
          </cell>
        </row>
        <row r="20548">
          <cell r="H20548" t="str">
            <v>MUX40.4</v>
          </cell>
          <cell r="I20548" t="str">
            <v>S2_DCH_P6_HSO+</v>
          </cell>
        </row>
        <row r="20549">
          <cell r="H20549" t="str">
            <v>MUX40.9</v>
          </cell>
          <cell r="I20549" t="str">
            <v>S2_DCH_P6_HSO-</v>
          </cell>
        </row>
        <row r="20550">
          <cell r="H20550" t="str">
            <v>MUX40.5</v>
          </cell>
          <cell r="I20550" t="str">
            <v>S3_DCH_P6_HSO+</v>
          </cell>
        </row>
        <row r="20551">
          <cell r="H20551" t="str">
            <v>MUX40.8</v>
          </cell>
          <cell r="I20551" t="str">
            <v>S3_DCH_P6_HSO-</v>
          </cell>
        </row>
        <row r="20552">
          <cell r="H20552" t="str">
            <v>MUX40.12</v>
          </cell>
          <cell r="I20552" t="str">
            <v>VP12</v>
          </cell>
        </row>
        <row r="20553">
          <cell r="H20553" t="str">
            <v>MUX40.1</v>
          </cell>
          <cell r="I20553" t="str">
            <v>SC_VSS_MUX40</v>
          </cell>
        </row>
        <row r="20554">
          <cell r="H20554" t="str">
            <v>MUX41.15</v>
          </cell>
          <cell r="I20554" t="str">
            <v>SC_A0_HSD295</v>
          </cell>
        </row>
        <row r="20555">
          <cell r="H20555" t="str">
            <v>MUX41.14</v>
          </cell>
          <cell r="I20555" t="str">
            <v>SC_A1_HSD296</v>
          </cell>
        </row>
        <row r="20556">
          <cell r="H20556" t="str">
            <v>MUX41.6</v>
          </cell>
          <cell r="I20556" t="str">
            <v>SC_HSD249+</v>
          </cell>
        </row>
        <row r="20557">
          <cell r="H20557" t="str">
            <v>MUX41.7</v>
          </cell>
          <cell r="I20557" t="str">
            <v>SC_HSD249-</v>
          </cell>
        </row>
        <row r="20558">
          <cell r="H20558" t="str">
            <v>MUX41.16</v>
          </cell>
          <cell r="I20558" t="str">
            <v>SC_EN_HSD294</v>
          </cell>
        </row>
        <row r="20559">
          <cell r="H20559" t="str">
            <v>MUX41.EP</v>
          </cell>
          <cell r="I20559" t="str">
            <v>SC_VSS_MUX41</v>
          </cell>
        </row>
        <row r="20560">
          <cell r="H20560" t="str">
            <v>MUX41.13</v>
          </cell>
          <cell r="I20560" t="str">
            <v>DGND</v>
          </cell>
        </row>
        <row r="20561">
          <cell r="H20561" t="str">
            <v>MUX41.2</v>
          </cell>
          <cell r="I20561" t="str">
            <v>S0_DCH_P7_REFCLK_100M+</v>
          </cell>
        </row>
        <row r="20562">
          <cell r="H20562" t="str">
            <v>MUX41.11</v>
          </cell>
          <cell r="I20562" t="str">
            <v>S0_DCH_P7_REFCLK_100M-</v>
          </cell>
        </row>
        <row r="20563">
          <cell r="H20563" t="str">
            <v>MUX41.3</v>
          </cell>
          <cell r="I20563" t="str">
            <v>S1_DCH_P7_REFCLK_100M+</v>
          </cell>
        </row>
        <row r="20564">
          <cell r="H20564" t="str">
            <v>MUX41.10</v>
          </cell>
          <cell r="I20564" t="str">
            <v>S1_DCH_P7_REFCLK_100M-</v>
          </cell>
        </row>
        <row r="20565">
          <cell r="H20565" t="str">
            <v>MUX41.4</v>
          </cell>
          <cell r="I20565" t="str">
            <v>S2_DCH_P7_REFCLK_100M+</v>
          </cell>
        </row>
        <row r="20566">
          <cell r="H20566" t="str">
            <v>MUX41.9</v>
          </cell>
          <cell r="I20566" t="str">
            <v>S2_DCH_P7_REFCLK_100M-</v>
          </cell>
        </row>
        <row r="20567">
          <cell r="H20567" t="str">
            <v>MUX41.5</v>
          </cell>
          <cell r="I20567" t="str">
            <v>S3_DCH_P7_REFCLK_100M+</v>
          </cell>
        </row>
        <row r="20568">
          <cell r="H20568" t="str">
            <v>MUX41.8</v>
          </cell>
          <cell r="I20568" t="str">
            <v>S3_DCH_P7_REFCLK_100M-</v>
          </cell>
        </row>
        <row r="20569">
          <cell r="H20569" t="str">
            <v>MUX41.12</v>
          </cell>
          <cell r="I20569" t="str">
            <v>VP12</v>
          </cell>
        </row>
        <row r="20570">
          <cell r="H20570" t="str">
            <v>MUX41.1</v>
          </cell>
          <cell r="I20570" t="str">
            <v>SC_VSS_MUX41</v>
          </cell>
        </row>
        <row r="20571">
          <cell r="H20571" t="str">
            <v>MUX42.15</v>
          </cell>
          <cell r="I20571" t="str">
            <v>SC_A0_HSD295</v>
          </cell>
        </row>
        <row r="20572">
          <cell r="H20572" t="str">
            <v>MUX42.14</v>
          </cell>
          <cell r="I20572" t="str">
            <v>SC_A1_HSD296</v>
          </cell>
        </row>
        <row r="20573">
          <cell r="H20573" t="str">
            <v>MUX42.6</v>
          </cell>
          <cell r="I20573" t="str">
            <v>SC_HSD245+</v>
          </cell>
        </row>
        <row r="20574">
          <cell r="H20574" t="str">
            <v>MUX42.7</v>
          </cell>
          <cell r="I20574" t="str">
            <v>SC_HSD245-</v>
          </cell>
        </row>
        <row r="20575">
          <cell r="H20575" t="str">
            <v>MUX42.16</v>
          </cell>
          <cell r="I20575" t="str">
            <v>SC_EN_HSD294</v>
          </cell>
        </row>
        <row r="20576">
          <cell r="H20576" t="str">
            <v>MUX42.EP</v>
          </cell>
          <cell r="I20576" t="str">
            <v>SC_VSS_MUX42</v>
          </cell>
        </row>
        <row r="20577">
          <cell r="H20577" t="str">
            <v>MUX42.13</v>
          </cell>
          <cell r="I20577" t="str">
            <v>DGND</v>
          </cell>
        </row>
        <row r="20578">
          <cell r="H20578" t="str">
            <v>MUX42.2</v>
          </cell>
          <cell r="I20578" t="str">
            <v>S0_DCH_P7_HSI+</v>
          </cell>
        </row>
        <row r="20579">
          <cell r="H20579" t="str">
            <v>MUX42.11</v>
          </cell>
          <cell r="I20579" t="str">
            <v>S0_DCH_P7_HSI-</v>
          </cell>
        </row>
        <row r="20580">
          <cell r="H20580" t="str">
            <v>MUX42.3</v>
          </cell>
          <cell r="I20580" t="str">
            <v>S1_DCH_P7_HSI+</v>
          </cell>
        </row>
        <row r="20581">
          <cell r="H20581" t="str">
            <v>MUX42.10</v>
          </cell>
          <cell r="I20581" t="str">
            <v>S1_DCH_P7_HSI-</v>
          </cell>
        </row>
        <row r="20582">
          <cell r="H20582" t="str">
            <v>MUX42.4</v>
          </cell>
          <cell r="I20582" t="str">
            <v>S2_DCH_P7_HSI+</v>
          </cell>
        </row>
        <row r="20583">
          <cell r="H20583" t="str">
            <v>MUX42.9</v>
          </cell>
          <cell r="I20583" t="str">
            <v>S2_DCH_P7_HSI-</v>
          </cell>
        </row>
        <row r="20584">
          <cell r="H20584" t="str">
            <v>MUX42.5</v>
          </cell>
          <cell r="I20584" t="str">
            <v>S3_DCH_P7_HSI+</v>
          </cell>
        </row>
        <row r="20585">
          <cell r="H20585" t="str">
            <v>MUX42.8</v>
          </cell>
          <cell r="I20585" t="str">
            <v>S3_DCH_P7_HSI-</v>
          </cell>
        </row>
        <row r="20586">
          <cell r="H20586" t="str">
            <v>MUX42.12</v>
          </cell>
          <cell r="I20586" t="str">
            <v>VP12</v>
          </cell>
        </row>
        <row r="20587">
          <cell r="H20587" t="str">
            <v>MUX42.1</v>
          </cell>
          <cell r="I20587" t="str">
            <v>SC_VSS_MUX42</v>
          </cell>
        </row>
        <row r="20588">
          <cell r="H20588" t="str">
            <v>MUX43.15</v>
          </cell>
          <cell r="I20588" t="str">
            <v>SC_A0_HSD295</v>
          </cell>
        </row>
        <row r="20589">
          <cell r="H20589" t="str">
            <v>MUX43.14</v>
          </cell>
          <cell r="I20589" t="str">
            <v>SC_A1_HSD296</v>
          </cell>
        </row>
        <row r="20590">
          <cell r="H20590" t="str">
            <v>MUX43.6</v>
          </cell>
          <cell r="I20590" t="str">
            <v>SC_HSD247+</v>
          </cell>
        </row>
        <row r="20591">
          <cell r="H20591" t="str">
            <v>MUX43.7</v>
          </cell>
          <cell r="I20591" t="str">
            <v>SC_HSD247-</v>
          </cell>
        </row>
        <row r="20592">
          <cell r="H20592" t="str">
            <v>MUX43.16</v>
          </cell>
          <cell r="I20592" t="str">
            <v>SC_EN_HSD294</v>
          </cell>
        </row>
        <row r="20593">
          <cell r="H20593" t="str">
            <v>MUX43.EP</v>
          </cell>
          <cell r="I20593" t="str">
            <v>SC_VSS_MUX43</v>
          </cell>
        </row>
        <row r="20594">
          <cell r="H20594" t="str">
            <v>MUX43.13</v>
          </cell>
          <cell r="I20594" t="str">
            <v>DGND</v>
          </cell>
        </row>
        <row r="20595">
          <cell r="H20595" t="str">
            <v>MUX43.2</v>
          </cell>
          <cell r="I20595" t="str">
            <v>S0_DCH_P7_HSO+</v>
          </cell>
        </row>
        <row r="20596">
          <cell r="H20596" t="str">
            <v>MUX43.11</v>
          </cell>
          <cell r="I20596" t="str">
            <v>S0_DCH_P7_HSO-</v>
          </cell>
        </row>
        <row r="20597">
          <cell r="H20597" t="str">
            <v>MUX43.3</v>
          </cell>
          <cell r="I20597" t="str">
            <v>S1_DCH_P7_HSO+</v>
          </cell>
        </row>
        <row r="20598">
          <cell r="H20598" t="str">
            <v>MUX43.10</v>
          </cell>
          <cell r="I20598" t="str">
            <v>S1_DCH_P7_HSO-</v>
          </cell>
        </row>
        <row r="20599">
          <cell r="H20599" t="str">
            <v>MUX43.4</v>
          </cell>
          <cell r="I20599" t="str">
            <v>S2_DCH_P7_HSO+</v>
          </cell>
        </row>
        <row r="20600">
          <cell r="H20600" t="str">
            <v>MUX43.9</v>
          </cell>
          <cell r="I20600" t="str">
            <v>S2_DCH_P7_HSO-</v>
          </cell>
        </row>
        <row r="20601">
          <cell r="H20601" t="str">
            <v>MUX43.5</v>
          </cell>
          <cell r="I20601" t="str">
            <v>S3_DCH_P7_HSO+</v>
          </cell>
        </row>
        <row r="20602">
          <cell r="H20602" t="str">
            <v>MUX43.8</v>
          </cell>
          <cell r="I20602" t="str">
            <v>S3_DCH_P7_HSO-</v>
          </cell>
        </row>
        <row r="20603">
          <cell r="H20603" t="str">
            <v>MUX43.12</v>
          </cell>
          <cell r="I20603" t="str">
            <v>VP12</v>
          </cell>
        </row>
        <row r="20604">
          <cell r="H20604" t="str">
            <v>MUX43.1</v>
          </cell>
          <cell r="I20604" t="str">
            <v>SC_VSS_MUX43</v>
          </cell>
        </row>
        <row r="20605">
          <cell r="H20605" t="str">
            <v>MUX44.15</v>
          </cell>
          <cell r="I20605" t="str">
            <v>SC_A0_HSD295</v>
          </cell>
        </row>
        <row r="20606">
          <cell r="H20606" t="str">
            <v>MUX44.14</v>
          </cell>
          <cell r="I20606" t="str">
            <v>SC_A1_HSD296</v>
          </cell>
        </row>
        <row r="20607">
          <cell r="H20607" t="str">
            <v>MUX44.6</v>
          </cell>
          <cell r="I20607" t="str">
            <v>SC_HSD242</v>
          </cell>
        </row>
        <row r="20608">
          <cell r="H20608" t="str">
            <v>MUX44.7</v>
          </cell>
          <cell r="I20608" t="str">
            <v>SC_HSD251</v>
          </cell>
        </row>
        <row r="20609">
          <cell r="H20609" t="str">
            <v>MUX44.16</v>
          </cell>
          <cell r="I20609" t="str">
            <v>SC_EN_HSD294</v>
          </cell>
        </row>
        <row r="20610">
          <cell r="H20610" t="str">
            <v>MUX44.EP</v>
          </cell>
          <cell r="I20610" t="str">
            <v>SC_VSS_MUX44</v>
          </cell>
        </row>
        <row r="20611">
          <cell r="H20611" t="str">
            <v>MUX44.13</v>
          </cell>
          <cell r="I20611" t="str">
            <v>DGND</v>
          </cell>
        </row>
        <row r="20612">
          <cell r="H20612" t="str">
            <v>MUX44.2</v>
          </cell>
          <cell r="I20612" t="str">
            <v>S0_DCH_P6_CLKREQB</v>
          </cell>
        </row>
        <row r="20613">
          <cell r="H20613" t="str">
            <v>MUX44.11</v>
          </cell>
          <cell r="I20613" t="str">
            <v>S0_DCH_P7_CLKREQB</v>
          </cell>
        </row>
        <row r="20614">
          <cell r="H20614" t="str">
            <v>MUX44.3</v>
          </cell>
          <cell r="I20614" t="str">
            <v>S1_DCH_P6_CLKREQB</v>
          </cell>
        </row>
        <row r="20615">
          <cell r="H20615" t="str">
            <v>MUX44.10</v>
          </cell>
          <cell r="I20615" t="str">
            <v>S1_DCH_P7_CLKREQB</v>
          </cell>
        </row>
        <row r="20616">
          <cell r="H20616" t="str">
            <v>MUX44.4</v>
          </cell>
          <cell r="I20616" t="str">
            <v>S2_DCH_P6_CLKREQB</v>
          </cell>
        </row>
        <row r="20617">
          <cell r="H20617" t="str">
            <v>MUX44.9</v>
          </cell>
          <cell r="I20617" t="str">
            <v>S2_DCH_P7_CLKREQB</v>
          </cell>
        </row>
        <row r="20618">
          <cell r="H20618" t="str">
            <v>MUX44.5</v>
          </cell>
          <cell r="I20618" t="str">
            <v>S3_DCH_P6_CLKREQB</v>
          </cell>
        </row>
        <row r="20619">
          <cell r="H20619" t="str">
            <v>MUX44.8</v>
          </cell>
          <cell r="I20619" t="str">
            <v>S3_DCH_P7_CLKREQB</v>
          </cell>
        </row>
        <row r="20620">
          <cell r="H20620" t="str">
            <v>MUX44.12</v>
          </cell>
          <cell r="I20620" t="str">
            <v>VP12</v>
          </cell>
        </row>
        <row r="20621">
          <cell r="H20621" t="str">
            <v>MUX44.1</v>
          </cell>
          <cell r="I20621" t="str">
            <v>SC_VSS_MUX44</v>
          </cell>
        </row>
        <row r="20622">
          <cell r="H20622" t="str">
            <v>MUX45.15</v>
          </cell>
          <cell r="I20622" t="str">
            <v>SC_A0_HSD295</v>
          </cell>
        </row>
        <row r="20623">
          <cell r="H20623" t="str">
            <v>MUX45.14</v>
          </cell>
          <cell r="I20623" t="str">
            <v>SC_A1_HSD296</v>
          </cell>
        </row>
        <row r="20624">
          <cell r="H20624" t="str">
            <v>MUX45.6</v>
          </cell>
          <cell r="I20624" t="str">
            <v>SC_HSD291</v>
          </cell>
        </row>
        <row r="20625">
          <cell r="H20625" t="str">
            <v>MUX45.7</v>
          </cell>
          <cell r="I20625" t="str">
            <v>SC_HSD252</v>
          </cell>
        </row>
        <row r="20626">
          <cell r="H20626" t="str">
            <v>MUX45.16</v>
          </cell>
          <cell r="I20626" t="str">
            <v>SC_EN_HSD294</v>
          </cell>
        </row>
        <row r="20627">
          <cell r="H20627" t="str">
            <v>MUX45.EP</v>
          </cell>
          <cell r="I20627" t="str">
            <v>SC_VSS_MUX45</v>
          </cell>
        </row>
        <row r="20628">
          <cell r="H20628" t="str">
            <v>MUX45.13</v>
          </cell>
          <cell r="I20628" t="str">
            <v>DGND</v>
          </cell>
        </row>
        <row r="20629">
          <cell r="H20629" t="str">
            <v>MUX45.2</v>
          </cell>
          <cell r="I20629" t="str">
            <v>S0_DCH_P6_LANWAKEB</v>
          </cell>
        </row>
        <row r="20630">
          <cell r="H20630" t="str">
            <v>MUX45.11</v>
          </cell>
          <cell r="I20630" t="str">
            <v>S0_DCH_P7_LANWAKEB</v>
          </cell>
        </row>
        <row r="20631">
          <cell r="H20631" t="str">
            <v>MUX45.3</v>
          </cell>
          <cell r="I20631" t="str">
            <v>S1_DCH_P6_LANWAKEB</v>
          </cell>
        </row>
        <row r="20632">
          <cell r="H20632" t="str">
            <v>MUX45.10</v>
          </cell>
          <cell r="I20632" t="str">
            <v>S1_DCH_P7_LANWAKEB</v>
          </cell>
        </row>
        <row r="20633">
          <cell r="H20633" t="str">
            <v>MUX45.4</v>
          </cell>
          <cell r="I20633" t="str">
            <v>S2_DCH_P6_LANWAKEB</v>
          </cell>
        </row>
        <row r="20634">
          <cell r="H20634" t="str">
            <v>MUX45.9</v>
          </cell>
          <cell r="I20634" t="str">
            <v>S2_DCH_P7_LANWAKEB</v>
          </cell>
        </row>
        <row r="20635">
          <cell r="H20635" t="str">
            <v>MUX45.5</v>
          </cell>
          <cell r="I20635" t="str">
            <v>S3_DCH_P6_LANWAKEB</v>
          </cell>
        </row>
        <row r="20636">
          <cell r="H20636" t="str">
            <v>MUX45.8</v>
          </cell>
          <cell r="I20636" t="str">
            <v>S3_DCH_P7_LANWAKEB</v>
          </cell>
        </row>
        <row r="20637">
          <cell r="H20637" t="str">
            <v>MUX45.12</v>
          </cell>
          <cell r="I20637" t="str">
            <v>VP12</v>
          </cell>
        </row>
        <row r="20638">
          <cell r="H20638" t="str">
            <v>MUX45.1</v>
          </cell>
          <cell r="I20638" t="str">
            <v>SC_VSS_MUX45</v>
          </cell>
        </row>
        <row r="20639">
          <cell r="H20639" t="str">
            <v>CM46.1</v>
          </cell>
          <cell r="I20639" t="str">
            <v>SC_VSS_MUX46</v>
          </cell>
        </row>
        <row r="20640">
          <cell r="H20640" t="str">
            <v>CM46.2</v>
          </cell>
          <cell r="I20640" t="str">
            <v>DGND</v>
          </cell>
        </row>
        <row r="20641">
          <cell r="H20641" t="str">
            <v>CM47.1</v>
          </cell>
          <cell r="I20641" t="str">
            <v>SC_VSS_MUX47</v>
          </cell>
        </row>
        <row r="20642">
          <cell r="H20642" t="str">
            <v>CM47.2</v>
          </cell>
          <cell r="I20642" t="str">
            <v>DGND</v>
          </cell>
        </row>
        <row r="20643">
          <cell r="H20643" t="str">
            <v>CM48.1</v>
          </cell>
          <cell r="I20643" t="str">
            <v>SC_VSS_MUX48</v>
          </cell>
        </row>
        <row r="20644">
          <cell r="H20644" t="str">
            <v>CM48.2</v>
          </cell>
          <cell r="I20644" t="str">
            <v>DGND</v>
          </cell>
        </row>
        <row r="20645">
          <cell r="H20645" t="str">
            <v>MUX46.15</v>
          </cell>
          <cell r="I20645" t="str">
            <v>SC_A0_HSD295</v>
          </cell>
        </row>
        <row r="20646">
          <cell r="H20646" t="str">
            <v>MUX46.14</v>
          </cell>
          <cell r="I20646" t="str">
            <v>SC_A1_HSD296</v>
          </cell>
        </row>
        <row r="20647">
          <cell r="H20647" t="str">
            <v>MUX46.6</v>
          </cell>
          <cell r="I20647" t="str">
            <v>SC_HSD243</v>
          </cell>
        </row>
        <row r="20648">
          <cell r="H20648" t="str">
            <v>MUX46.7</v>
          </cell>
          <cell r="I20648" t="str">
            <v>SC_HSD253</v>
          </cell>
        </row>
        <row r="20649">
          <cell r="H20649" t="str">
            <v>MUX46.16</v>
          </cell>
          <cell r="I20649" t="str">
            <v>SC_EN_HSD294</v>
          </cell>
        </row>
        <row r="20650">
          <cell r="H20650" t="str">
            <v>MUX46.EP</v>
          </cell>
          <cell r="I20650" t="str">
            <v>SC_VSS_MUX46</v>
          </cell>
        </row>
        <row r="20651">
          <cell r="H20651" t="str">
            <v>MUX46.13</v>
          </cell>
          <cell r="I20651" t="str">
            <v>DGND</v>
          </cell>
        </row>
        <row r="20652">
          <cell r="H20652" t="str">
            <v>MUX46.2</v>
          </cell>
          <cell r="I20652" t="str">
            <v>S0_DCH_P6_ISOLATEB</v>
          </cell>
        </row>
        <row r="20653">
          <cell r="H20653" t="str">
            <v>MUX46.11</v>
          </cell>
          <cell r="I20653" t="str">
            <v>S0_DCH_P7_ISOLATEB</v>
          </cell>
        </row>
        <row r="20654">
          <cell r="H20654" t="str">
            <v>MUX46.3</v>
          </cell>
          <cell r="I20654" t="str">
            <v>S1_DCH_P6_ISOLATEB</v>
          </cell>
        </row>
        <row r="20655">
          <cell r="H20655" t="str">
            <v>MUX46.10</v>
          </cell>
          <cell r="I20655" t="str">
            <v>S1_DCH_P7_ISOLATEB</v>
          </cell>
        </row>
        <row r="20656">
          <cell r="H20656" t="str">
            <v>MUX46.4</v>
          </cell>
          <cell r="I20656" t="str">
            <v>S2_DCH_P6_ISOLATEB</v>
          </cell>
        </row>
        <row r="20657">
          <cell r="H20657" t="str">
            <v>MUX46.9</v>
          </cell>
          <cell r="I20657" t="str">
            <v>S2_DCH_P7_ISOLATEB</v>
          </cell>
        </row>
        <row r="20658">
          <cell r="H20658" t="str">
            <v>MUX46.5</v>
          </cell>
          <cell r="I20658" t="str">
            <v>S3_DCH_P6_ISOLATEB</v>
          </cell>
        </row>
        <row r="20659">
          <cell r="H20659" t="str">
            <v>MUX46.8</v>
          </cell>
          <cell r="I20659" t="str">
            <v>S3_DCH_P7_ISOLATEB</v>
          </cell>
        </row>
        <row r="20660">
          <cell r="H20660" t="str">
            <v>MUX46.12</v>
          </cell>
          <cell r="I20660" t="str">
            <v>VP12</v>
          </cell>
        </row>
        <row r="20661">
          <cell r="H20661" t="str">
            <v>MUX46.1</v>
          </cell>
          <cell r="I20661" t="str">
            <v>SC_VSS_MUX46</v>
          </cell>
        </row>
        <row r="20662">
          <cell r="H20662" t="str">
            <v>MUX47.15</v>
          </cell>
          <cell r="I20662" t="str">
            <v>SC_A0_HSD295</v>
          </cell>
        </row>
        <row r="20663">
          <cell r="H20663" t="str">
            <v>MUX47.14</v>
          </cell>
          <cell r="I20663" t="str">
            <v>SC_A1_HSD296</v>
          </cell>
        </row>
        <row r="20664">
          <cell r="H20664" t="str">
            <v>MUX47.6</v>
          </cell>
          <cell r="I20664" t="str">
            <v>SC_HSD244</v>
          </cell>
        </row>
        <row r="20665">
          <cell r="H20665" t="str">
            <v>MUX47.7</v>
          </cell>
          <cell r="I20665" t="str">
            <v>SC_HSD254</v>
          </cell>
        </row>
        <row r="20666">
          <cell r="H20666" t="str">
            <v>MUX47.16</v>
          </cell>
          <cell r="I20666" t="str">
            <v>SC_EN_HSD294</v>
          </cell>
        </row>
        <row r="20667">
          <cell r="H20667" t="str">
            <v>MUX47.EP</v>
          </cell>
          <cell r="I20667" t="str">
            <v>SC_VSS_MUX47</v>
          </cell>
        </row>
        <row r="20668">
          <cell r="H20668" t="str">
            <v>MUX47.13</v>
          </cell>
          <cell r="I20668" t="str">
            <v>DGND</v>
          </cell>
        </row>
        <row r="20669">
          <cell r="H20669" t="str">
            <v>MUX47.2</v>
          </cell>
          <cell r="I20669" t="str">
            <v>S0_DCH_P6_PCIE_RESETB</v>
          </cell>
        </row>
        <row r="20670">
          <cell r="H20670" t="str">
            <v>MUX47.11</v>
          </cell>
          <cell r="I20670" t="str">
            <v>S0_DCH_P7_PCIE_RESETB</v>
          </cell>
        </row>
        <row r="20671">
          <cell r="H20671" t="str">
            <v>MUX47.3</v>
          </cell>
          <cell r="I20671" t="str">
            <v>S1_DCH_P6_PCIE_RESETB</v>
          </cell>
        </row>
        <row r="20672">
          <cell r="H20672" t="str">
            <v>MUX47.10</v>
          </cell>
          <cell r="I20672" t="str">
            <v>S1_DCH_P7_PCIE_RESETB</v>
          </cell>
        </row>
        <row r="20673">
          <cell r="H20673" t="str">
            <v>MUX47.4</v>
          </cell>
          <cell r="I20673" t="str">
            <v>S2_DCH_P6_PCIE_RESETB</v>
          </cell>
        </row>
        <row r="20674">
          <cell r="H20674" t="str">
            <v>MUX47.9</v>
          </cell>
          <cell r="I20674" t="str">
            <v>S2_DCH_P7_PCIE_RESETB</v>
          </cell>
        </row>
        <row r="20675">
          <cell r="H20675" t="str">
            <v>MUX47.5</v>
          </cell>
          <cell r="I20675" t="str">
            <v>S3_DCH_P6_PCIE_RESETB</v>
          </cell>
        </row>
        <row r="20676">
          <cell r="H20676" t="str">
            <v>MUX47.8</v>
          </cell>
          <cell r="I20676" t="str">
            <v>S3_DCH_P7_PCIE_RESETB</v>
          </cell>
        </row>
        <row r="20677">
          <cell r="H20677" t="str">
            <v>MUX47.12</v>
          </cell>
          <cell r="I20677" t="str">
            <v>VP12</v>
          </cell>
        </row>
        <row r="20678">
          <cell r="H20678" t="str">
            <v>MUX47.1</v>
          </cell>
          <cell r="I20678" t="str">
            <v>SC_VSS_MUX47</v>
          </cell>
        </row>
        <row r="20679">
          <cell r="H20679" t="str">
            <v>MUX48.15</v>
          </cell>
          <cell r="I20679" t="str">
            <v>SC_A0_HSD295</v>
          </cell>
        </row>
        <row r="20680">
          <cell r="H20680" t="str">
            <v>MUX48.14</v>
          </cell>
          <cell r="I20680" t="str">
            <v>SC_A1_HSD296</v>
          </cell>
        </row>
        <row r="20681">
          <cell r="H20681" t="str">
            <v>MUX48.6</v>
          </cell>
          <cell r="I20681" t="str">
            <v>SC_HSD101</v>
          </cell>
        </row>
        <row r="20682">
          <cell r="H20682" t="str">
            <v>MUX48.7</v>
          </cell>
          <cell r="I20682" t="str">
            <v>SC_HSD120</v>
          </cell>
        </row>
        <row r="20683">
          <cell r="H20683" t="str">
            <v>MUX48.16</v>
          </cell>
          <cell r="I20683" t="str">
            <v>SC_EN_HSD294</v>
          </cell>
        </row>
        <row r="20684">
          <cell r="H20684" t="str">
            <v>MUX48.EP</v>
          </cell>
          <cell r="I20684" t="str">
            <v>SC_VSS_MUX48</v>
          </cell>
        </row>
        <row r="20685">
          <cell r="H20685" t="str">
            <v>MUX48.13</v>
          </cell>
          <cell r="I20685" t="str">
            <v>DGND</v>
          </cell>
        </row>
        <row r="20686">
          <cell r="H20686" t="str">
            <v>MUX48.2</v>
          </cell>
          <cell r="I20686" t="str">
            <v>S0_DCH_XI</v>
          </cell>
        </row>
        <row r="20687">
          <cell r="H20687" t="str">
            <v>MUX48.11</v>
          </cell>
          <cell r="I20687" t="str">
            <v>S0_DCH_XO</v>
          </cell>
        </row>
        <row r="20688">
          <cell r="H20688" t="str">
            <v>MUX48.3</v>
          </cell>
          <cell r="I20688" t="str">
            <v>S1_DCH_XI</v>
          </cell>
        </row>
        <row r="20689">
          <cell r="H20689" t="str">
            <v>MUX48.10</v>
          </cell>
          <cell r="I20689" t="str">
            <v>S1_DCH_XO</v>
          </cell>
        </row>
        <row r="20690">
          <cell r="H20690" t="str">
            <v>MUX48.4</v>
          </cell>
          <cell r="I20690" t="str">
            <v>S2_DCH_XI</v>
          </cell>
        </row>
        <row r="20691">
          <cell r="H20691" t="str">
            <v>MUX48.9</v>
          </cell>
          <cell r="I20691" t="str">
            <v>S2_DCH_XO</v>
          </cell>
        </row>
        <row r="20692">
          <cell r="H20692" t="str">
            <v>MUX48.5</v>
          </cell>
          <cell r="I20692" t="str">
            <v>S3_DCH_XI</v>
          </cell>
        </row>
        <row r="20693">
          <cell r="H20693" t="str">
            <v>MUX48.8</v>
          </cell>
          <cell r="I20693" t="str">
            <v>S3_DCH_XO</v>
          </cell>
        </row>
        <row r="20694">
          <cell r="H20694" t="str">
            <v>MUX48.12</v>
          </cell>
          <cell r="I20694" t="str">
            <v>VP12</v>
          </cell>
        </row>
        <row r="20695">
          <cell r="H20695" t="str">
            <v>MUX48.1</v>
          </cell>
          <cell r="I20695" t="str">
            <v>SC_VSS_MUX48</v>
          </cell>
        </row>
        <row r="20696">
          <cell r="H20696" t="str">
            <v>45V_OUPUT.1</v>
          </cell>
          <cell r="I20696" t="str">
            <v>DGND</v>
          </cell>
        </row>
        <row r="20697">
          <cell r="H20697" t="str">
            <v>45V_OUPUT.2</v>
          </cell>
          <cell r="I20697" t="str">
            <v>SC_VBAT_HV</v>
          </cell>
        </row>
        <row r="20698">
          <cell r="H20698" t="str">
            <v>ATX1.1</v>
          </cell>
          <cell r="I20698" t="str">
            <v>ATX_P3_3V</v>
          </cell>
        </row>
        <row r="20699">
          <cell r="H20699" t="str">
            <v>ATX1.2</v>
          </cell>
          <cell r="I20699" t="str">
            <v>ATX_P3_3V</v>
          </cell>
        </row>
        <row r="20700">
          <cell r="H20700" t="str">
            <v>ATX1.12</v>
          </cell>
          <cell r="I20700" t="str">
            <v>ATX_P3_3V</v>
          </cell>
        </row>
        <row r="20701">
          <cell r="H20701" t="str">
            <v>ATX1.13</v>
          </cell>
          <cell r="I20701" t="str">
            <v>ATX_P3_3V</v>
          </cell>
        </row>
        <row r="20702">
          <cell r="H20702" t="str">
            <v>ATX1.4</v>
          </cell>
          <cell r="I20702" t="str">
            <v>ATX_P5V</v>
          </cell>
        </row>
        <row r="20703">
          <cell r="H20703" t="str">
            <v>ATX1.6</v>
          </cell>
          <cell r="I20703" t="str">
            <v>ATX_P5V</v>
          </cell>
        </row>
        <row r="20704">
          <cell r="H20704" t="str">
            <v>ATX1.21</v>
          </cell>
          <cell r="I20704" t="str">
            <v>ATX_P5V</v>
          </cell>
        </row>
        <row r="20705">
          <cell r="H20705" t="str">
            <v>ATX1.22</v>
          </cell>
          <cell r="I20705" t="str">
            <v>ATX_P5V</v>
          </cell>
        </row>
        <row r="20706">
          <cell r="H20706" t="str">
            <v>ATX1.23</v>
          </cell>
          <cell r="I20706" t="str">
            <v>ATX_P5V</v>
          </cell>
        </row>
        <row r="20707">
          <cell r="H20707" t="str">
            <v>ATX1.9</v>
          </cell>
          <cell r="I20707">
            <v>0</v>
          </cell>
        </row>
        <row r="20708">
          <cell r="H20708" t="str">
            <v>ATX1.10</v>
          </cell>
          <cell r="I20708" t="str">
            <v>ATX_P12V</v>
          </cell>
        </row>
        <row r="20709">
          <cell r="H20709" t="str">
            <v>ATX1.11</v>
          </cell>
          <cell r="I20709" t="str">
            <v>ATX_P12V</v>
          </cell>
        </row>
        <row r="20710">
          <cell r="H20710" t="str">
            <v>ATX1.14</v>
          </cell>
          <cell r="I20710">
            <v>0</v>
          </cell>
        </row>
        <row r="20711">
          <cell r="H20711" t="str">
            <v>ATX1.GH1</v>
          </cell>
          <cell r="I20711">
            <v>0</v>
          </cell>
        </row>
        <row r="20712">
          <cell r="H20712" t="str">
            <v>ATX1.GH2</v>
          </cell>
          <cell r="I20712">
            <v>0</v>
          </cell>
        </row>
        <row r="20713">
          <cell r="H20713" t="str">
            <v>ATX1.24</v>
          </cell>
          <cell r="I20713" t="str">
            <v>DGND</v>
          </cell>
        </row>
        <row r="20714">
          <cell r="H20714" t="str">
            <v>ATX1.3</v>
          </cell>
          <cell r="I20714" t="str">
            <v>DGND</v>
          </cell>
        </row>
        <row r="20715">
          <cell r="H20715" t="str">
            <v>ATX1.5</v>
          </cell>
          <cell r="I20715" t="str">
            <v>DGND</v>
          </cell>
        </row>
        <row r="20716">
          <cell r="H20716" t="str">
            <v>ATX1.7</v>
          </cell>
          <cell r="I20716" t="str">
            <v>DGND</v>
          </cell>
        </row>
        <row r="20717">
          <cell r="H20717" t="str">
            <v>ATX1.15</v>
          </cell>
          <cell r="I20717" t="str">
            <v>DGND</v>
          </cell>
        </row>
        <row r="20718">
          <cell r="H20718" t="str">
            <v>ATX1.17</v>
          </cell>
          <cell r="I20718" t="str">
            <v>DGND</v>
          </cell>
        </row>
        <row r="20719">
          <cell r="H20719" t="str">
            <v>ATX1.18</v>
          </cell>
          <cell r="I20719" t="str">
            <v>DGND</v>
          </cell>
        </row>
        <row r="20720">
          <cell r="H20720" t="str">
            <v>ATX1.19</v>
          </cell>
          <cell r="I20720" t="str">
            <v>DGND</v>
          </cell>
        </row>
        <row r="20721">
          <cell r="H20721" t="str">
            <v>ATX1.20</v>
          </cell>
          <cell r="I20721">
            <v>0</v>
          </cell>
        </row>
        <row r="20722">
          <cell r="H20722" t="str">
            <v>ATX1.8</v>
          </cell>
          <cell r="I20722">
            <v>0</v>
          </cell>
        </row>
        <row r="20723">
          <cell r="H20723" t="str">
            <v>ATX1.16</v>
          </cell>
          <cell r="I20723" t="str">
            <v>DGND</v>
          </cell>
        </row>
        <row r="20724">
          <cell r="H20724" t="str">
            <v>ATX_P3V3.1</v>
          </cell>
          <cell r="I20724" t="str">
            <v>P3_3V_FUSE</v>
          </cell>
        </row>
        <row r="20725">
          <cell r="H20725" t="str">
            <v>ATX_P3V3.2</v>
          </cell>
          <cell r="I20725" t="str">
            <v>ATX_P3_3V</v>
          </cell>
        </row>
        <row r="20726">
          <cell r="H20726" t="str">
            <v>ATX_P5V.1</v>
          </cell>
          <cell r="I20726" t="str">
            <v>VP5</v>
          </cell>
        </row>
        <row r="20727">
          <cell r="H20727" t="str">
            <v>ATX_P5V.2</v>
          </cell>
          <cell r="I20727" t="str">
            <v>P5V_FUSE</v>
          </cell>
        </row>
        <row r="20728">
          <cell r="H20728" t="str">
            <v>ATX_P5V.3</v>
          </cell>
          <cell r="I20728" t="str">
            <v>ATX_P5V</v>
          </cell>
        </row>
        <row r="20729">
          <cell r="H20729" t="str">
            <v>ATX_P12V.1</v>
          </cell>
          <cell r="I20729" t="str">
            <v>ATX_VP12</v>
          </cell>
        </row>
        <row r="20730">
          <cell r="H20730" t="str">
            <v>ATX_P12V.2</v>
          </cell>
          <cell r="I20730" t="str">
            <v>ATX_P12V</v>
          </cell>
        </row>
        <row r="20731">
          <cell r="H20731" t="str">
            <v>ATX_VP12.1</v>
          </cell>
          <cell r="I20731" t="str">
            <v>VP12</v>
          </cell>
        </row>
        <row r="20732">
          <cell r="H20732" t="str">
            <v>ATX_VP12.2</v>
          </cell>
          <cell r="I20732" t="str">
            <v>ATX_VP12</v>
          </cell>
        </row>
        <row r="20733">
          <cell r="H20733" t="str">
            <v>BDB23.1</v>
          </cell>
          <cell r="I20733" t="str">
            <v>P12V</v>
          </cell>
        </row>
        <row r="20734">
          <cell r="H20734" t="str">
            <v>BDB23.2</v>
          </cell>
          <cell r="I20734" t="str">
            <v>VDC</v>
          </cell>
        </row>
        <row r="20735">
          <cell r="H20735" t="str">
            <v>BDB24.1</v>
          </cell>
          <cell r="I20735" t="str">
            <v>P12V</v>
          </cell>
        </row>
        <row r="20736">
          <cell r="H20736" t="str">
            <v>BDB24.2</v>
          </cell>
          <cell r="I20736" t="str">
            <v>VDC</v>
          </cell>
        </row>
        <row r="20737">
          <cell r="H20737" t="str">
            <v>BDB25.1</v>
          </cell>
          <cell r="I20737" t="str">
            <v>P12V</v>
          </cell>
        </row>
        <row r="20738">
          <cell r="H20738" t="str">
            <v>BDB25.2</v>
          </cell>
          <cell r="I20738" t="str">
            <v>VDC</v>
          </cell>
        </row>
        <row r="20739">
          <cell r="H20739" t="str">
            <v>BDB26.1</v>
          </cell>
          <cell r="I20739" t="str">
            <v>P5V</v>
          </cell>
        </row>
        <row r="20740">
          <cell r="H20740" t="str">
            <v>BDB26.2</v>
          </cell>
          <cell r="I20740" t="str">
            <v>VDD5_ATX</v>
          </cell>
        </row>
        <row r="20741">
          <cell r="H20741" t="str">
            <v>BDB27.1</v>
          </cell>
          <cell r="I20741" t="str">
            <v>P5V</v>
          </cell>
        </row>
        <row r="20742">
          <cell r="H20742" t="str">
            <v>BDB27.2</v>
          </cell>
          <cell r="I20742" t="str">
            <v>VDD5_ATX</v>
          </cell>
        </row>
        <row r="20743">
          <cell r="H20743" t="str">
            <v>BDB28.1</v>
          </cell>
          <cell r="I20743" t="str">
            <v>P5V</v>
          </cell>
        </row>
        <row r="20744">
          <cell r="H20744" t="str">
            <v>BDB28.2</v>
          </cell>
          <cell r="I20744" t="str">
            <v>VDD5_ATX</v>
          </cell>
        </row>
        <row r="20745">
          <cell r="H20745" t="str">
            <v>BDB29.1</v>
          </cell>
          <cell r="I20745" t="str">
            <v>P3_3V</v>
          </cell>
        </row>
        <row r="20746">
          <cell r="H20746" t="str">
            <v>BDB29.2</v>
          </cell>
          <cell r="I20746" t="str">
            <v>VDD33_ATX</v>
          </cell>
        </row>
        <row r="20747">
          <cell r="H20747" t="str">
            <v>BDB30.1</v>
          </cell>
          <cell r="I20747" t="str">
            <v>P3_3V</v>
          </cell>
        </row>
        <row r="20748">
          <cell r="H20748" t="str">
            <v>BDB30.2</v>
          </cell>
          <cell r="I20748" t="str">
            <v>VDD33_ATX</v>
          </cell>
        </row>
        <row r="20749">
          <cell r="H20749" t="str">
            <v>BDB31.1</v>
          </cell>
          <cell r="I20749" t="str">
            <v>P3_3V</v>
          </cell>
        </row>
        <row r="20750">
          <cell r="H20750" t="str">
            <v>BDB31.2</v>
          </cell>
          <cell r="I20750" t="str">
            <v>VDD33_ATX</v>
          </cell>
        </row>
        <row r="20751">
          <cell r="H20751" t="str">
            <v>BST1.3</v>
          </cell>
          <cell r="I20751" t="str">
            <v>SC_COMP_BST1</v>
          </cell>
        </row>
        <row r="20752">
          <cell r="H20752" t="str">
            <v>BST1.8</v>
          </cell>
          <cell r="I20752" t="str">
            <v>SC_CS_BST1</v>
          </cell>
        </row>
        <row r="20753">
          <cell r="H20753" t="str">
            <v>BST1.2</v>
          </cell>
          <cell r="I20753" t="str">
            <v>SC_FB_BST1</v>
          </cell>
        </row>
        <row r="20754">
          <cell r="H20754" t="str">
            <v>BST1.6</v>
          </cell>
          <cell r="I20754" t="str">
            <v>DGND</v>
          </cell>
        </row>
        <row r="20755">
          <cell r="H20755" t="str">
            <v>BST1.5</v>
          </cell>
          <cell r="I20755" t="str">
            <v>SC_OUT_BST1</v>
          </cell>
        </row>
        <row r="20756">
          <cell r="H20756" t="str">
            <v>BST1.9</v>
          </cell>
          <cell r="I20756" t="str">
            <v>SC_RT_BST1</v>
          </cell>
        </row>
        <row r="20757">
          <cell r="H20757" t="str">
            <v>BST1.10</v>
          </cell>
          <cell r="I20757" t="str">
            <v>SC_SS_BST1</v>
          </cell>
        </row>
        <row r="20758">
          <cell r="H20758" t="str">
            <v>BST1.7</v>
          </cell>
          <cell r="I20758" t="str">
            <v>SC_UVLO_BST1</v>
          </cell>
        </row>
        <row r="20759">
          <cell r="H20759" t="str">
            <v>BST1.4</v>
          </cell>
          <cell r="I20759" t="str">
            <v>SC_VCC_BST1</v>
          </cell>
        </row>
        <row r="20760">
          <cell r="H20760" t="str">
            <v>BST1.1</v>
          </cell>
          <cell r="I20760" t="str">
            <v>SC_VIN_BST1</v>
          </cell>
        </row>
        <row r="20761">
          <cell r="H20761" t="str">
            <v>BST_P45V.1</v>
          </cell>
          <cell r="I20761" t="str">
            <v>SC_BPMU45V_HSD996</v>
          </cell>
        </row>
        <row r="20762">
          <cell r="H20762" t="str">
            <v>BST_P45V.2</v>
          </cell>
          <cell r="I20762" t="str">
            <v>SC_SRC_VIN_BST1</v>
          </cell>
        </row>
        <row r="20763">
          <cell r="H20763" t="str">
            <v>BST_P45V.3</v>
          </cell>
          <cell r="I20763" t="str">
            <v>VDC</v>
          </cell>
        </row>
        <row r="20764">
          <cell r="H20764" t="str">
            <v>CA1.1</v>
          </cell>
          <cell r="I20764" t="str">
            <v>VDD33_ATX</v>
          </cell>
        </row>
        <row r="20765">
          <cell r="H20765" t="str">
            <v>CA1.2</v>
          </cell>
          <cell r="I20765" t="str">
            <v>DGND</v>
          </cell>
        </row>
        <row r="20766">
          <cell r="H20766" t="str">
            <v>CA2.1</v>
          </cell>
          <cell r="I20766" t="str">
            <v>VDD5_ATX</v>
          </cell>
        </row>
        <row r="20767">
          <cell r="H20767" t="str">
            <v>CA2.2</v>
          </cell>
          <cell r="I20767" t="str">
            <v>DGND</v>
          </cell>
        </row>
        <row r="20768">
          <cell r="H20768" t="str">
            <v>CA3.1</v>
          </cell>
          <cell r="I20768" t="str">
            <v>VDC</v>
          </cell>
        </row>
        <row r="20769">
          <cell r="H20769" t="str">
            <v>CA3.2</v>
          </cell>
          <cell r="I20769" t="str">
            <v>DGND</v>
          </cell>
        </row>
        <row r="20770">
          <cell r="H20770" t="str">
            <v>CA4.1</v>
          </cell>
          <cell r="I20770" t="str">
            <v>P3_3V</v>
          </cell>
        </row>
        <row r="20771">
          <cell r="H20771" t="str">
            <v>CA4.2</v>
          </cell>
          <cell r="I20771" t="str">
            <v>DGND</v>
          </cell>
        </row>
        <row r="20772">
          <cell r="H20772" t="str">
            <v>CA5.1</v>
          </cell>
          <cell r="I20772" t="str">
            <v>P5V</v>
          </cell>
        </row>
        <row r="20773">
          <cell r="H20773" t="str">
            <v>CA5.2</v>
          </cell>
          <cell r="I20773" t="str">
            <v>DGND</v>
          </cell>
        </row>
        <row r="20774">
          <cell r="H20774" t="str">
            <v>CA6.1</v>
          </cell>
          <cell r="I20774" t="str">
            <v>P12V</v>
          </cell>
        </row>
        <row r="20775">
          <cell r="H20775" t="str">
            <v>CA6.2</v>
          </cell>
          <cell r="I20775" t="str">
            <v>DGND</v>
          </cell>
        </row>
        <row r="20776">
          <cell r="H20776" t="str">
            <v>CA7.1</v>
          </cell>
          <cell r="I20776" t="str">
            <v>SC_VIN_LDOB1</v>
          </cell>
        </row>
        <row r="20777">
          <cell r="H20777" t="str">
            <v>CA7.2</v>
          </cell>
          <cell r="I20777" t="str">
            <v>DGND</v>
          </cell>
        </row>
        <row r="20778">
          <cell r="H20778" t="str">
            <v>CA8.1</v>
          </cell>
          <cell r="I20778" t="str">
            <v>SC_VIN_LDOB1</v>
          </cell>
        </row>
        <row r="20779">
          <cell r="H20779" t="str">
            <v>CA8.2</v>
          </cell>
          <cell r="I20779" t="str">
            <v>DGND</v>
          </cell>
        </row>
        <row r="20780">
          <cell r="H20780" t="str">
            <v>CA9.1</v>
          </cell>
          <cell r="I20780" t="str">
            <v>SC_VDD33_BOOST</v>
          </cell>
        </row>
        <row r="20781">
          <cell r="H20781" t="str">
            <v>CA9.2</v>
          </cell>
          <cell r="I20781" t="str">
            <v>DGND</v>
          </cell>
        </row>
        <row r="20782">
          <cell r="H20782" t="str">
            <v>CA10.1</v>
          </cell>
          <cell r="I20782" t="str">
            <v>SC_VDD33_BOOST</v>
          </cell>
        </row>
        <row r="20783">
          <cell r="H20783" t="str">
            <v>CA10.2</v>
          </cell>
          <cell r="I20783" t="str">
            <v>DGND</v>
          </cell>
        </row>
        <row r="20784">
          <cell r="H20784" t="str">
            <v>CA11.1</v>
          </cell>
          <cell r="I20784" t="str">
            <v>ATX_P3_3V</v>
          </cell>
        </row>
        <row r="20785">
          <cell r="H20785" t="str">
            <v>CA11.2</v>
          </cell>
          <cell r="I20785" t="str">
            <v>DGND</v>
          </cell>
        </row>
        <row r="20786">
          <cell r="H20786" t="str">
            <v>CB243.1</v>
          </cell>
          <cell r="I20786" t="str">
            <v>VDC</v>
          </cell>
        </row>
        <row r="20787">
          <cell r="H20787" t="str">
            <v>CB243.2</v>
          </cell>
          <cell r="I20787" t="str">
            <v>DGND</v>
          </cell>
        </row>
        <row r="20788">
          <cell r="H20788" t="str">
            <v>CB244.1</v>
          </cell>
          <cell r="I20788" t="str">
            <v>VDC</v>
          </cell>
        </row>
        <row r="20789">
          <cell r="H20789" t="str">
            <v>CB244.2</v>
          </cell>
          <cell r="I20789" t="str">
            <v>DGND</v>
          </cell>
        </row>
        <row r="20790">
          <cell r="H20790" t="str">
            <v>CB246.1</v>
          </cell>
          <cell r="I20790" t="str">
            <v>VDD5_ATX</v>
          </cell>
        </row>
        <row r="20791">
          <cell r="H20791" t="str">
            <v>CB246.2</v>
          </cell>
          <cell r="I20791" t="str">
            <v>DGND</v>
          </cell>
        </row>
        <row r="20792">
          <cell r="H20792" t="str">
            <v>CB247.1</v>
          </cell>
          <cell r="I20792" t="str">
            <v>VDD5_ATX</v>
          </cell>
        </row>
        <row r="20793">
          <cell r="H20793" t="str">
            <v>CB247.2</v>
          </cell>
          <cell r="I20793" t="str">
            <v>DGND</v>
          </cell>
        </row>
        <row r="20794">
          <cell r="H20794" t="str">
            <v>CB249.1</v>
          </cell>
          <cell r="I20794" t="str">
            <v>VDD33_ATX</v>
          </cell>
        </row>
        <row r="20795">
          <cell r="H20795" t="str">
            <v>CB249.2</v>
          </cell>
          <cell r="I20795" t="str">
            <v>DGND</v>
          </cell>
        </row>
        <row r="20796">
          <cell r="H20796" t="str">
            <v>CB250.1</v>
          </cell>
          <cell r="I20796" t="str">
            <v>VDD33_ATX</v>
          </cell>
        </row>
        <row r="20797">
          <cell r="H20797" t="str">
            <v>CB250.2</v>
          </cell>
          <cell r="I20797" t="str">
            <v>DGND</v>
          </cell>
        </row>
        <row r="20798">
          <cell r="H20798" t="str">
            <v>CB253.1</v>
          </cell>
          <cell r="I20798" t="str">
            <v>P12V</v>
          </cell>
        </row>
        <row r="20799">
          <cell r="H20799" t="str">
            <v>CB253.2</v>
          </cell>
          <cell r="I20799" t="str">
            <v>DGND</v>
          </cell>
        </row>
        <row r="20800">
          <cell r="H20800" t="str">
            <v>CB254.1</v>
          </cell>
          <cell r="I20800" t="str">
            <v>P12V</v>
          </cell>
        </row>
        <row r="20801">
          <cell r="H20801" t="str">
            <v>CB254.2</v>
          </cell>
          <cell r="I20801" t="str">
            <v>DGND</v>
          </cell>
        </row>
        <row r="20802">
          <cell r="H20802" t="str">
            <v>CB256.1</v>
          </cell>
          <cell r="I20802" t="str">
            <v>P3_3V</v>
          </cell>
        </row>
        <row r="20803">
          <cell r="H20803" t="str">
            <v>CB256.2</v>
          </cell>
          <cell r="I20803" t="str">
            <v>DGND</v>
          </cell>
        </row>
        <row r="20804">
          <cell r="H20804" t="str">
            <v>CB257.1</v>
          </cell>
          <cell r="I20804" t="str">
            <v>P3_3V</v>
          </cell>
        </row>
        <row r="20805">
          <cell r="H20805" t="str">
            <v>CB257.2</v>
          </cell>
          <cell r="I20805" t="str">
            <v>DGND</v>
          </cell>
        </row>
        <row r="20806">
          <cell r="H20806" t="str">
            <v>CB259.1</v>
          </cell>
          <cell r="I20806" t="str">
            <v>P5V</v>
          </cell>
        </row>
        <row r="20807">
          <cell r="H20807" t="str">
            <v>CB259.2</v>
          </cell>
          <cell r="I20807" t="str">
            <v>DGND</v>
          </cell>
        </row>
        <row r="20808">
          <cell r="H20808" t="str">
            <v>CB260.1</v>
          </cell>
          <cell r="I20808" t="str">
            <v>P5V</v>
          </cell>
        </row>
        <row r="20809">
          <cell r="H20809" t="str">
            <v>CB260.2</v>
          </cell>
          <cell r="I20809" t="str">
            <v>DGND</v>
          </cell>
        </row>
        <row r="20810">
          <cell r="H20810" t="str">
            <v>CC1.1</v>
          </cell>
          <cell r="I20810" t="str">
            <v>SC_COMP_BST1</v>
          </cell>
        </row>
        <row r="20811">
          <cell r="H20811" t="str">
            <v>CC1.2</v>
          </cell>
          <cell r="I20811" t="str">
            <v>SC_FB_BST1</v>
          </cell>
        </row>
        <row r="20812">
          <cell r="H20812" t="str">
            <v>CC2.1</v>
          </cell>
          <cell r="I20812" t="str">
            <v>SC_COMP_RC_BST1</v>
          </cell>
        </row>
        <row r="20813">
          <cell r="H20813" t="str">
            <v>CC2.2</v>
          </cell>
          <cell r="I20813" t="str">
            <v>SC_FB_BST1</v>
          </cell>
        </row>
        <row r="20814">
          <cell r="H20814" t="str">
            <v>CF1.1</v>
          </cell>
          <cell r="I20814" t="str">
            <v>SC_VCC_BST1</v>
          </cell>
        </row>
        <row r="20815">
          <cell r="H20815" t="str">
            <v>CF1.2</v>
          </cell>
          <cell r="I20815" t="str">
            <v>DGND</v>
          </cell>
        </row>
        <row r="20816">
          <cell r="H20816" t="str">
            <v>CIN1.1</v>
          </cell>
          <cell r="I20816" t="str">
            <v>SC_VIN_BST1</v>
          </cell>
        </row>
        <row r="20817">
          <cell r="H20817" t="str">
            <v>CIN1.2</v>
          </cell>
          <cell r="I20817" t="str">
            <v>DGND</v>
          </cell>
        </row>
        <row r="20818">
          <cell r="H20818" t="str">
            <v>CINX1.1</v>
          </cell>
          <cell r="I20818" t="str">
            <v>SC_VIN_BST1</v>
          </cell>
        </row>
        <row r="20819">
          <cell r="H20819" t="str">
            <v>CINX1.2</v>
          </cell>
          <cell r="I20819" t="str">
            <v>DGND</v>
          </cell>
        </row>
        <row r="20820">
          <cell r="H20820" t="str">
            <v>COUT0.1</v>
          </cell>
          <cell r="I20820" t="str">
            <v>SC_VBAT_HV</v>
          </cell>
        </row>
        <row r="20821">
          <cell r="H20821" t="str">
            <v>COUT0.2</v>
          </cell>
          <cell r="I20821" t="str">
            <v>DGND</v>
          </cell>
        </row>
        <row r="20822">
          <cell r="H20822" t="str">
            <v>COUT1.1</v>
          </cell>
          <cell r="I20822" t="str">
            <v>SC_VBAT_HV</v>
          </cell>
        </row>
        <row r="20823">
          <cell r="H20823" t="str">
            <v>COUT1.2</v>
          </cell>
          <cell r="I20823" t="str">
            <v>DGND</v>
          </cell>
        </row>
        <row r="20824">
          <cell r="H20824" t="str">
            <v>CSNS1.1</v>
          </cell>
          <cell r="I20824" t="str">
            <v>SC_R_CS_BST1</v>
          </cell>
        </row>
        <row r="20825">
          <cell r="H20825" t="str">
            <v>CSNS1.2</v>
          </cell>
          <cell r="I20825" t="str">
            <v>DGND</v>
          </cell>
        </row>
        <row r="20826">
          <cell r="H20826" t="str">
            <v>CSS1.1</v>
          </cell>
          <cell r="I20826" t="str">
            <v>SC_SS_BST1</v>
          </cell>
        </row>
        <row r="20827">
          <cell r="H20827" t="str">
            <v>CSS1.2</v>
          </cell>
          <cell r="I20827" t="str">
            <v>DGND</v>
          </cell>
        </row>
        <row r="20828">
          <cell r="H20828" t="str">
            <v>DO1.1</v>
          </cell>
          <cell r="I20828" t="str">
            <v>SC_VSW_BST1</v>
          </cell>
        </row>
        <row r="20829">
          <cell r="H20829" t="str">
            <v>DO1.3</v>
          </cell>
          <cell r="I20829" t="str">
            <v>SC_VSW_BST1</v>
          </cell>
        </row>
        <row r="20830">
          <cell r="H20830" t="str">
            <v>DO1.2</v>
          </cell>
          <cell r="I20830" t="str">
            <v>SC_VBAT_HV</v>
          </cell>
        </row>
        <row r="20831">
          <cell r="H20831" t="str">
            <v>FUSEB2.1</v>
          </cell>
          <cell r="I20831" t="str">
            <v>ATX_VP12</v>
          </cell>
        </row>
        <row r="20832">
          <cell r="H20832" t="str">
            <v>FUSEB2.2</v>
          </cell>
          <cell r="I20832" t="str">
            <v>P12V</v>
          </cell>
        </row>
        <row r="20833">
          <cell r="H20833" t="str">
            <v>FUSEB3.1</v>
          </cell>
          <cell r="I20833" t="str">
            <v>P3_3V_FUSE</v>
          </cell>
        </row>
        <row r="20834">
          <cell r="H20834" t="str">
            <v>FUSEB3.2</v>
          </cell>
          <cell r="I20834" t="str">
            <v>P3_3V</v>
          </cell>
        </row>
        <row r="20835">
          <cell r="H20835" t="str">
            <v>FUSEB4.1</v>
          </cell>
          <cell r="I20835" t="str">
            <v>P5V_FUSE</v>
          </cell>
        </row>
        <row r="20836">
          <cell r="H20836" t="str">
            <v>FUSEB4.2</v>
          </cell>
          <cell r="I20836" t="str">
            <v>P5V</v>
          </cell>
        </row>
        <row r="20837">
          <cell r="H20837" t="str">
            <v>KB1.1</v>
          </cell>
          <cell r="I20837" t="str">
            <v>VP12</v>
          </cell>
        </row>
        <row r="20838">
          <cell r="H20838" t="str">
            <v>KB1.4</v>
          </cell>
          <cell r="I20838" t="str">
            <v>SC_SRC_VIN_BST1</v>
          </cell>
        </row>
        <row r="20839">
          <cell r="H20839" t="str">
            <v>KB1.9</v>
          </cell>
          <cell r="I20839" t="str">
            <v>SC_SRC_VIN_BST1</v>
          </cell>
        </row>
        <row r="20840">
          <cell r="H20840" t="str">
            <v>KB1.12</v>
          </cell>
          <cell r="I20840" t="str">
            <v>SC_KB1</v>
          </cell>
        </row>
        <row r="20841">
          <cell r="H20841" t="str">
            <v>KB1.3</v>
          </cell>
          <cell r="I20841">
            <v>0</v>
          </cell>
        </row>
        <row r="20842">
          <cell r="H20842" t="str">
            <v>KB1.10</v>
          </cell>
          <cell r="I20842">
            <v>0</v>
          </cell>
        </row>
        <row r="20843">
          <cell r="H20843" t="str">
            <v>KB1.5</v>
          </cell>
          <cell r="I20843" t="str">
            <v>SC_VIN_BST1</v>
          </cell>
        </row>
        <row r="20844">
          <cell r="H20844" t="str">
            <v>KB1.8</v>
          </cell>
          <cell r="I20844" t="str">
            <v>SC_VIN_BST1</v>
          </cell>
        </row>
        <row r="20845">
          <cell r="H20845" t="str">
            <v>KB2.2</v>
          </cell>
          <cell r="I20845">
            <v>0</v>
          </cell>
        </row>
        <row r="20846">
          <cell r="H20846" t="str">
            <v>KB2.3</v>
          </cell>
          <cell r="I20846" t="str">
            <v>SC_FLASH_3V3</v>
          </cell>
        </row>
        <row r="20847">
          <cell r="H20847" t="str">
            <v>KB2.4</v>
          </cell>
          <cell r="I20847" t="str">
            <v>VDD33_ATX</v>
          </cell>
        </row>
        <row r="20848">
          <cell r="H20848" t="str">
            <v>KB2.5</v>
          </cell>
          <cell r="I20848" t="str">
            <v>VDD33_ATX</v>
          </cell>
        </row>
        <row r="20849">
          <cell r="H20849" t="str">
            <v>KB2.6</v>
          </cell>
          <cell r="I20849" t="str">
            <v>SC_FLASH_3V3</v>
          </cell>
        </row>
        <row r="20850">
          <cell r="H20850" t="str">
            <v>KB2.7</v>
          </cell>
          <cell r="I20850">
            <v>0</v>
          </cell>
        </row>
        <row r="20851">
          <cell r="H20851" t="str">
            <v>KB2.1</v>
          </cell>
          <cell r="I20851" t="str">
            <v>VP12</v>
          </cell>
        </row>
        <row r="20852">
          <cell r="H20852" t="str">
            <v>KB2.8</v>
          </cell>
          <cell r="I20852" t="str">
            <v>SC_HSD_KB2</v>
          </cell>
        </row>
        <row r="20853">
          <cell r="H20853" t="str">
            <v>LB1.1</v>
          </cell>
          <cell r="I20853" t="str">
            <v>SC_VIN_BST1</v>
          </cell>
        </row>
        <row r="20854">
          <cell r="H20854" t="str">
            <v>LB1.2</v>
          </cell>
          <cell r="I20854" t="str">
            <v>SC_VSW_BST1</v>
          </cell>
        </row>
        <row r="20855">
          <cell r="H20855" t="str">
            <v>LDOB1.5</v>
          </cell>
          <cell r="I20855" t="str">
            <v>SC_ADJ_LDOB1</v>
          </cell>
        </row>
        <row r="20856">
          <cell r="H20856" t="str">
            <v>LDOB1.1</v>
          </cell>
          <cell r="I20856" t="str">
            <v>SC_EN_LDOB1</v>
          </cell>
        </row>
        <row r="20857">
          <cell r="H20857" t="str">
            <v>LDOB1.3</v>
          </cell>
          <cell r="I20857" t="str">
            <v>DGND</v>
          </cell>
        </row>
        <row r="20858">
          <cell r="H20858" t="str">
            <v>LDOB1.6</v>
          </cell>
          <cell r="I20858" t="str">
            <v>DGND</v>
          </cell>
        </row>
        <row r="20859">
          <cell r="H20859" t="str">
            <v>LDOB1.2</v>
          </cell>
          <cell r="I20859" t="str">
            <v>SC_VIN_LDOB1</v>
          </cell>
        </row>
        <row r="20860">
          <cell r="H20860" t="str">
            <v>LDOB1.4</v>
          </cell>
          <cell r="I20860" t="str">
            <v>SC_VDD33_BOOST</v>
          </cell>
        </row>
        <row r="20861">
          <cell r="H20861" t="str">
            <v>LDOB2.1</v>
          </cell>
          <cell r="I20861" t="str">
            <v>DGND</v>
          </cell>
        </row>
        <row r="20862">
          <cell r="H20862" t="str">
            <v>LDOB2.3</v>
          </cell>
          <cell r="I20862" t="str">
            <v>VDD33_ATX</v>
          </cell>
        </row>
        <row r="20863">
          <cell r="H20863" t="str">
            <v>LDOB2.2</v>
          </cell>
          <cell r="I20863" t="str">
            <v>SC_LDOB2_1V8</v>
          </cell>
        </row>
        <row r="20864">
          <cell r="H20864" t="str">
            <v>LDOB2.4</v>
          </cell>
          <cell r="I20864" t="str">
            <v>SC_LDOB2_1V8</v>
          </cell>
        </row>
        <row r="20865">
          <cell r="H20865" t="str">
            <v>MOS1.5</v>
          </cell>
          <cell r="I20865" t="str">
            <v>SC_VSW_BST1</v>
          </cell>
        </row>
        <row r="20866">
          <cell r="H20866" t="str">
            <v>MOS1.6</v>
          </cell>
          <cell r="I20866" t="str">
            <v>SC_VSW_BST1</v>
          </cell>
        </row>
        <row r="20867">
          <cell r="H20867" t="str">
            <v>MOS1.7</v>
          </cell>
          <cell r="I20867" t="str">
            <v>SC_VSW_BST1</v>
          </cell>
        </row>
        <row r="20868">
          <cell r="H20868" t="str">
            <v>MOS1.8</v>
          </cell>
          <cell r="I20868" t="str">
            <v>SC_VSW_BST1</v>
          </cell>
        </row>
        <row r="20869">
          <cell r="H20869" t="str">
            <v>MOS1.EP</v>
          </cell>
          <cell r="I20869" t="str">
            <v>SC_VSW_BST1</v>
          </cell>
        </row>
        <row r="20870">
          <cell r="H20870" t="str">
            <v>MOS1.4</v>
          </cell>
          <cell r="I20870" t="str">
            <v>SC_OUT_BST1</v>
          </cell>
        </row>
        <row r="20871">
          <cell r="H20871" t="str">
            <v>MOS1.1</v>
          </cell>
          <cell r="I20871" t="str">
            <v>SC_Q1_S</v>
          </cell>
        </row>
        <row r="20872">
          <cell r="H20872" t="str">
            <v>MOS1.2</v>
          </cell>
          <cell r="I20872" t="str">
            <v>SC_Q1_S</v>
          </cell>
        </row>
        <row r="20873">
          <cell r="H20873" t="str">
            <v>MOS1.3</v>
          </cell>
          <cell r="I20873" t="str">
            <v>SC_Q1_S</v>
          </cell>
        </row>
        <row r="20874">
          <cell r="H20874" t="str">
            <v>QB1.1</v>
          </cell>
          <cell r="I20874" t="str">
            <v>SC_QB_KB1</v>
          </cell>
        </row>
        <row r="20875">
          <cell r="H20875" t="str">
            <v>QB1.3</v>
          </cell>
          <cell r="I20875" t="str">
            <v>SC_KB1</v>
          </cell>
        </row>
        <row r="20876">
          <cell r="H20876" t="str">
            <v>QB1.2</v>
          </cell>
          <cell r="I20876" t="str">
            <v>DGND</v>
          </cell>
        </row>
        <row r="20877">
          <cell r="H20877" t="str">
            <v>R435.1</v>
          </cell>
          <cell r="I20877" t="str">
            <v>VDD18_ATX</v>
          </cell>
        </row>
        <row r="20878">
          <cell r="H20878" t="str">
            <v>R435.2</v>
          </cell>
          <cell r="I20878" t="str">
            <v>SC_LDOB2_1V8</v>
          </cell>
        </row>
        <row r="20879">
          <cell r="H20879" t="str">
            <v>RA1.1</v>
          </cell>
          <cell r="I20879" t="str">
            <v>VP5</v>
          </cell>
        </row>
        <row r="20880">
          <cell r="H20880" t="str">
            <v>RA1.2</v>
          </cell>
          <cell r="I20880" t="str">
            <v>SC_VIN_LDOB1</v>
          </cell>
        </row>
        <row r="20881">
          <cell r="H20881" t="str">
            <v>RA2.1</v>
          </cell>
          <cell r="I20881" t="str">
            <v>SC_VIN_LDOB1</v>
          </cell>
        </row>
        <row r="20882">
          <cell r="H20882" t="str">
            <v>RA2.2</v>
          </cell>
          <cell r="I20882" t="str">
            <v>SC_EN_LDOB1</v>
          </cell>
        </row>
        <row r="20883">
          <cell r="H20883" t="str">
            <v>RA3.1</v>
          </cell>
          <cell r="I20883" t="str">
            <v>SC_VDD33_BOOST</v>
          </cell>
        </row>
        <row r="20884">
          <cell r="H20884" t="str">
            <v>RA3.2</v>
          </cell>
          <cell r="I20884" t="str">
            <v>SC_ADJ_LDOB1</v>
          </cell>
        </row>
        <row r="20885">
          <cell r="H20885" t="str">
            <v>RA4.1</v>
          </cell>
          <cell r="I20885" t="str">
            <v>SC_ADJ_LDOB1</v>
          </cell>
        </row>
        <row r="20886">
          <cell r="H20886" t="str">
            <v>RA4.2</v>
          </cell>
          <cell r="I20886" t="str">
            <v>DGND</v>
          </cell>
        </row>
        <row r="20887">
          <cell r="H20887" t="str">
            <v>RC1.1</v>
          </cell>
          <cell r="I20887" t="str">
            <v>SC_COMP_BST1</v>
          </cell>
        </row>
        <row r="20888">
          <cell r="H20888" t="str">
            <v>RC1.2</v>
          </cell>
          <cell r="I20888" t="str">
            <v>SC_COMP_RC_BST1</v>
          </cell>
        </row>
        <row r="20889">
          <cell r="H20889" t="str">
            <v>RFB1.1</v>
          </cell>
          <cell r="I20889" t="str">
            <v>SC_FB_BST1</v>
          </cell>
        </row>
        <row r="20890">
          <cell r="H20890" t="str">
            <v>RFB1.2</v>
          </cell>
          <cell r="I20890" t="str">
            <v>DGND</v>
          </cell>
        </row>
        <row r="20891">
          <cell r="H20891" t="str">
            <v>RFB2.1</v>
          </cell>
          <cell r="I20891" t="str">
            <v>SC_VBAT_HV</v>
          </cell>
        </row>
        <row r="20892">
          <cell r="H20892" t="str">
            <v>RFB2.2</v>
          </cell>
          <cell r="I20892" t="str">
            <v>SC_FB_BST1</v>
          </cell>
        </row>
        <row r="20893">
          <cell r="H20893" t="str">
            <v>RQB1.1</v>
          </cell>
          <cell r="I20893" t="str">
            <v>SC_QB_KB1</v>
          </cell>
        </row>
        <row r="20894">
          <cell r="H20894" t="str">
            <v>RQB1.2</v>
          </cell>
          <cell r="I20894" t="str">
            <v>SC_HSD_KB1</v>
          </cell>
        </row>
        <row r="20895">
          <cell r="H20895" t="str">
            <v>RS1.1</v>
          </cell>
          <cell r="I20895" t="str">
            <v>SC_R_CS_BST1</v>
          </cell>
        </row>
        <row r="20896">
          <cell r="H20896" t="str">
            <v>RS1.2</v>
          </cell>
          <cell r="I20896" t="str">
            <v>SC_Q1_S</v>
          </cell>
        </row>
        <row r="20897">
          <cell r="H20897" t="str">
            <v>RS2.1</v>
          </cell>
          <cell r="I20897" t="str">
            <v>SC_R_CS_BST1</v>
          </cell>
        </row>
        <row r="20898">
          <cell r="H20898" t="str">
            <v>RS2.2</v>
          </cell>
          <cell r="I20898" t="str">
            <v>SC_CS_BST1</v>
          </cell>
        </row>
        <row r="20899">
          <cell r="H20899" t="str">
            <v>RSNS1.1</v>
          </cell>
          <cell r="I20899" t="str">
            <v>SC_Q1_S</v>
          </cell>
        </row>
        <row r="20900">
          <cell r="H20900" t="str">
            <v>RSNS1.2</v>
          </cell>
          <cell r="I20900" t="str">
            <v>DGND</v>
          </cell>
        </row>
        <row r="20901">
          <cell r="H20901" t="str">
            <v>RT1.1</v>
          </cell>
          <cell r="I20901" t="str">
            <v>SC_RT_BST1</v>
          </cell>
        </row>
        <row r="20902">
          <cell r="H20902" t="str">
            <v>RT1.2</v>
          </cell>
          <cell r="I20902" t="str">
            <v>DGND</v>
          </cell>
        </row>
        <row r="20903">
          <cell r="H20903" t="str">
            <v>RUV1.1</v>
          </cell>
          <cell r="I20903" t="str">
            <v>SC_UVLO_BST1</v>
          </cell>
        </row>
        <row r="20904">
          <cell r="H20904" t="str">
            <v>RUV1.2</v>
          </cell>
          <cell r="I20904" t="str">
            <v>DGND</v>
          </cell>
        </row>
        <row r="20905">
          <cell r="H20905" t="str">
            <v>RUV2.1</v>
          </cell>
          <cell r="I20905" t="str">
            <v>SC_VIN_BST1</v>
          </cell>
        </row>
        <row r="20906">
          <cell r="H20906" t="str">
            <v>RUV2.2</v>
          </cell>
          <cell r="I20906" t="str">
            <v>SC_UVLO_BST1</v>
          </cell>
        </row>
        <row r="20907">
          <cell r="H20907" t="str">
            <v>SC_VDD33_BOOST.1</v>
          </cell>
          <cell r="I20907" t="str">
            <v>SC_VDD33_BOOST</v>
          </cell>
        </row>
        <row r="20908">
          <cell r="H20908" t="str">
            <v>SC_VDD33_BOOST.2</v>
          </cell>
          <cell r="I20908" t="str">
            <v>VDD33_ATX</v>
          </cell>
        </row>
        <row r="20909">
          <cell r="H20909" t="str">
            <v>BDB1.1</v>
          </cell>
          <cell r="I20909" t="str">
            <v>AGND</v>
          </cell>
        </row>
        <row r="20910">
          <cell r="H20910" t="str">
            <v>BDB1.2</v>
          </cell>
          <cell r="I20910" t="str">
            <v>DGND</v>
          </cell>
        </row>
        <row r="20911">
          <cell r="H20911" t="str">
            <v>BDB2.1</v>
          </cell>
          <cell r="I20911" t="str">
            <v>AGND</v>
          </cell>
        </row>
        <row r="20912">
          <cell r="H20912" t="str">
            <v>BDB2.2</v>
          </cell>
          <cell r="I20912" t="str">
            <v>DGND</v>
          </cell>
        </row>
        <row r="20913">
          <cell r="H20913" t="str">
            <v>CB1.1</v>
          </cell>
          <cell r="I20913" t="str">
            <v>VP12</v>
          </cell>
        </row>
        <row r="20914">
          <cell r="H20914" t="str">
            <v>CB1.2</v>
          </cell>
          <cell r="I20914" t="str">
            <v>DGND</v>
          </cell>
        </row>
        <row r="20915">
          <cell r="H20915" t="str">
            <v>CB2.1</v>
          </cell>
          <cell r="I20915" t="str">
            <v>VP12</v>
          </cell>
        </row>
        <row r="20916">
          <cell r="H20916" t="str">
            <v>CB2.2</v>
          </cell>
          <cell r="I20916" t="str">
            <v>DGND</v>
          </cell>
        </row>
        <row r="20917">
          <cell r="H20917" t="str">
            <v>CB3.1</v>
          </cell>
          <cell r="I20917" t="str">
            <v>VP5</v>
          </cell>
        </row>
        <row r="20918">
          <cell r="H20918" t="str">
            <v>CB3.2</v>
          </cell>
          <cell r="I20918" t="str">
            <v>DGND</v>
          </cell>
        </row>
        <row r="20919">
          <cell r="H20919" t="str">
            <v>CB4.1</v>
          </cell>
          <cell r="I20919" t="str">
            <v>VP5</v>
          </cell>
        </row>
        <row r="20920">
          <cell r="H20920" t="str">
            <v>CB4.2</v>
          </cell>
          <cell r="I20920" t="str">
            <v>DGND</v>
          </cell>
        </row>
        <row r="20921">
          <cell r="H20921" t="str">
            <v>CB5.1</v>
          </cell>
          <cell r="I20921" t="str">
            <v>VP5</v>
          </cell>
        </row>
        <row r="20922">
          <cell r="H20922" t="str">
            <v>CB5.2</v>
          </cell>
          <cell r="I20922" t="str">
            <v>DGND</v>
          </cell>
        </row>
        <row r="20923">
          <cell r="H20923" t="str">
            <v>CB8.1</v>
          </cell>
          <cell r="I20923" t="str">
            <v>DGND</v>
          </cell>
        </row>
        <row r="20924">
          <cell r="H20924" t="str">
            <v>CB8.2</v>
          </cell>
          <cell r="I20924" t="str">
            <v>VN15</v>
          </cell>
        </row>
        <row r="20925">
          <cell r="H20925" t="str">
            <v>CB9.1</v>
          </cell>
          <cell r="I20925" t="str">
            <v>VP15</v>
          </cell>
        </row>
        <row r="20926">
          <cell r="H20926" t="str">
            <v>CB9.2</v>
          </cell>
          <cell r="I20926" t="str">
            <v>DGND</v>
          </cell>
        </row>
        <row r="20927">
          <cell r="H20927" t="str">
            <v>CB10.1</v>
          </cell>
          <cell r="I20927" t="str">
            <v>VP15</v>
          </cell>
        </row>
        <row r="20928">
          <cell r="H20928" t="str">
            <v>CB10.2</v>
          </cell>
          <cell r="I20928" t="str">
            <v>DGND</v>
          </cell>
        </row>
        <row r="20929">
          <cell r="H20929" t="str">
            <v>CB11.1</v>
          </cell>
          <cell r="I20929" t="str">
            <v>DGND</v>
          </cell>
        </row>
        <row r="20930">
          <cell r="H20930" t="str">
            <v>CB11.2</v>
          </cell>
          <cell r="I20930" t="str">
            <v>VN15</v>
          </cell>
        </row>
        <row r="20931">
          <cell r="H20931" t="str">
            <v>LDB1.1</v>
          </cell>
          <cell r="I20931" t="str">
            <v>VP12_RLD</v>
          </cell>
        </row>
        <row r="20932">
          <cell r="H20932" t="str">
            <v>LDB1.2</v>
          </cell>
          <cell r="I20932" t="str">
            <v>DGND</v>
          </cell>
        </row>
        <row r="20933">
          <cell r="H20933" t="str">
            <v>LDB2.1</v>
          </cell>
          <cell r="I20933" t="str">
            <v>VP5_RLD</v>
          </cell>
        </row>
        <row r="20934">
          <cell r="H20934" t="str">
            <v>LDB2.2</v>
          </cell>
          <cell r="I20934" t="str">
            <v>DGND</v>
          </cell>
        </row>
        <row r="20935">
          <cell r="H20935" t="str">
            <v>LDB3.1</v>
          </cell>
          <cell r="I20935" t="str">
            <v>VP15_RLD</v>
          </cell>
        </row>
        <row r="20936">
          <cell r="H20936" t="str">
            <v>LDB3.2</v>
          </cell>
          <cell r="I20936" t="str">
            <v>DGND</v>
          </cell>
        </row>
        <row r="20937">
          <cell r="H20937" t="str">
            <v>LDB4.1</v>
          </cell>
          <cell r="I20937" t="str">
            <v>VN15_RLD</v>
          </cell>
        </row>
        <row r="20938">
          <cell r="H20938" t="str">
            <v>LDB4.2</v>
          </cell>
          <cell r="I20938" t="str">
            <v>VN15</v>
          </cell>
        </row>
        <row r="20939">
          <cell r="H20939" t="str">
            <v>RB1.1</v>
          </cell>
          <cell r="I20939" t="str">
            <v>VP12</v>
          </cell>
        </row>
        <row r="20940">
          <cell r="H20940" t="str">
            <v>RB1.2</v>
          </cell>
          <cell r="I20940" t="str">
            <v>VP12_RLD</v>
          </cell>
        </row>
        <row r="20941">
          <cell r="H20941" t="str">
            <v>RB2.1</v>
          </cell>
          <cell r="I20941" t="str">
            <v>VP5</v>
          </cell>
        </row>
        <row r="20942">
          <cell r="H20942" t="str">
            <v>RB2.2</v>
          </cell>
          <cell r="I20942" t="str">
            <v>VP5_RLD</v>
          </cell>
        </row>
        <row r="20943">
          <cell r="H20943" t="str">
            <v>RB5.1</v>
          </cell>
          <cell r="I20943" t="str">
            <v>VP15</v>
          </cell>
        </row>
        <row r="20944">
          <cell r="H20944" t="str">
            <v>RB5.2</v>
          </cell>
          <cell r="I20944" t="str">
            <v>VP15_RLD</v>
          </cell>
        </row>
        <row r="20945">
          <cell r="H20945" t="str">
            <v>RB6.1</v>
          </cell>
          <cell r="I20945" t="str">
            <v>DGND</v>
          </cell>
        </row>
        <row r="20946">
          <cell r="H20946" t="str">
            <v>RB6.2</v>
          </cell>
          <cell r="I20946" t="str">
            <v>VN15_RLD</v>
          </cell>
        </row>
        <row r="20947">
          <cell r="H20947" t="str">
            <v>TP_VN15.1</v>
          </cell>
          <cell r="I20947" t="str">
            <v>VN15</v>
          </cell>
        </row>
        <row r="20948">
          <cell r="H20948" t="str">
            <v>TP_VP5.1</v>
          </cell>
          <cell r="I20948" t="str">
            <v>VP5</v>
          </cell>
        </row>
        <row r="20949">
          <cell r="H20949" t="str">
            <v>TP_VP12.1</v>
          </cell>
          <cell r="I20949" t="str">
            <v>VP12</v>
          </cell>
        </row>
        <row r="20950">
          <cell r="H20950" t="str">
            <v>TP_VP15.1</v>
          </cell>
          <cell r="I20950" t="str">
            <v>VP15</v>
          </cell>
        </row>
        <row r="20951">
          <cell r="H20951" t="str">
            <v>INN_50_P1.1</v>
          </cell>
          <cell r="I20951" t="str">
            <v>S1_INNER_50_1INCH</v>
          </cell>
        </row>
        <row r="20952">
          <cell r="H20952" t="str">
            <v>INN_50_P1.G1</v>
          </cell>
          <cell r="I20952" t="str">
            <v>DGND</v>
          </cell>
        </row>
        <row r="20953">
          <cell r="H20953" t="str">
            <v>INN_50_P1.G2</v>
          </cell>
          <cell r="I20953" t="str">
            <v>DGND</v>
          </cell>
        </row>
        <row r="20954">
          <cell r="H20954" t="str">
            <v>INN_50_P1.G3</v>
          </cell>
          <cell r="I20954" t="str">
            <v>DGND</v>
          </cell>
        </row>
        <row r="20955">
          <cell r="H20955" t="str">
            <v>INN_50_P1.G4</v>
          </cell>
          <cell r="I20955" t="str">
            <v>DGND</v>
          </cell>
        </row>
        <row r="20956">
          <cell r="H20956" t="str">
            <v>INN_50_P2.1</v>
          </cell>
          <cell r="I20956" t="str">
            <v>S1_INNER_50_1INCH</v>
          </cell>
        </row>
        <row r="20957">
          <cell r="H20957" t="str">
            <v>INN_50_P2.G1</v>
          </cell>
          <cell r="I20957" t="str">
            <v>DGND</v>
          </cell>
        </row>
        <row r="20958">
          <cell r="H20958" t="str">
            <v>INN_50_P2.G2</v>
          </cell>
          <cell r="I20958" t="str">
            <v>DGND</v>
          </cell>
        </row>
        <row r="20959">
          <cell r="H20959" t="str">
            <v>INN_50_P2.G3</v>
          </cell>
          <cell r="I20959" t="str">
            <v>DGND</v>
          </cell>
        </row>
        <row r="20960">
          <cell r="H20960" t="str">
            <v>INN_50_P2.G4</v>
          </cell>
          <cell r="I20960" t="str">
            <v>DGND</v>
          </cell>
        </row>
        <row r="20961">
          <cell r="H20961" t="str">
            <v>INN_50_P3.1</v>
          </cell>
          <cell r="I20961" t="str">
            <v>S1_INNER_50_2INCH</v>
          </cell>
        </row>
        <row r="20962">
          <cell r="H20962" t="str">
            <v>INN_50_P3.G1</v>
          </cell>
          <cell r="I20962" t="str">
            <v>DGND</v>
          </cell>
        </row>
        <row r="20963">
          <cell r="H20963" t="str">
            <v>INN_50_P3.G2</v>
          </cell>
          <cell r="I20963" t="str">
            <v>DGND</v>
          </cell>
        </row>
        <row r="20964">
          <cell r="H20964" t="str">
            <v>INN_50_P3.G3</v>
          </cell>
          <cell r="I20964" t="str">
            <v>DGND</v>
          </cell>
        </row>
        <row r="20965">
          <cell r="H20965" t="str">
            <v>INN_50_P3.G4</v>
          </cell>
          <cell r="I20965" t="str">
            <v>DGND</v>
          </cell>
        </row>
        <row r="20966">
          <cell r="H20966" t="str">
            <v>INN_50_P4.1</v>
          </cell>
          <cell r="I20966" t="str">
            <v>S1_INNER_50_2INCH</v>
          </cell>
        </row>
        <row r="20967">
          <cell r="H20967" t="str">
            <v>INN_50_P4.G1</v>
          </cell>
          <cell r="I20967" t="str">
            <v>DGND</v>
          </cell>
        </row>
        <row r="20968">
          <cell r="H20968" t="str">
            <v>INN_50_P4.G2</v>
          </cell>
          <cell r="I20968" t="str">
            <v>DGND</v>
          </cell>
        </row>
        <row r="20969">
          <cell r="H20969" t="str">
            <v>INN_50_P4.G3</v>
          </cell>
          <cell r="I20969" t="str">
            <v>DGND</v>
          </cell>
        </row>
        <row r="20970">
          <cell r="H20970" t="str">
            <v>INN_50_P4.G4</v>
          </cell>
          <cell r="I20970" t="str">
            <v>DGND</v>
          </cell>
        </row>
        <row r="20971">
          <cell r="H20971" t="str">
            <v>INN_85_P1+.1</v>
          </cell>
          <cell r="I20971" t="str">
            <v>S1_INN_85_1INCH+</v>
          </cell>
        </row>
        <row r="20972">
          <cell r="H20972" t="str">
            <v>INN_85_P1+.G1</v>
          </cell>
          <cell r="I20972" t="str">
            <v>DGND</v>
          </cell>
        </row>
        <row r="20973">
          <cell r="H20973" t="str">
            <v>INN_85_P1+.G2</v>
          </cell>
          <cell r="I20973" t="str">
            <v>DGND</v>
          </cell>
        </row>
        <row r="20974">
          <cell r="H20974" t="str">
            <v>INN_85_P1+.G3</v>
          </cell>
          <cell r="I20974" t="str">
            <v>DGND</v>
          </cell>
        </row>
        <row r="20975">
          <cell r="H20975" t="str">
            <v>INN_85_P1+.G4</v>
          </cell>
          <cell r="I20975" t="str">
            <v>DGND</v>
          </cell>
        </row>
        <row r="20976">
          <cell r="H20976" t="str">
            <v>INN_85_P1-.1</v>
          </cell>
          <cell r="I20976" t="str">
            <v>S1_INN_85_1INCH-</v>
          </cell>
        </row>
        <row r="20977">
          <cell r="H20977" t="str">
            <v>INN_85_P1-.G1</v>
          </cell>
          <cell r="I20977" t="str">
            <v>DGND</v>
          </cell>
        </row>
        <row r="20978">
          <cell r="H20978" t="str">
            <v>INN_85_P1-.G2</v>
          </cell>
          <cell r="I20978" t="str">
            <v>DGND</v>
          </cell>
        </row>
        <row r="20979">
          <cell r="H20979" t="str">
            <v>INN_85_P1-.G3</v>
          </cell>
          <cell r="I20979" t="str">
            <v>DGND</v>
          </cell>
        </row>
        <row r="20980">
          <cell r="H20980" t="str">
            <v>INN_85_P1-.G4</v>
          </cell>
          <cell r="I20980" t="str">
            <v>DGND</v>
          </cell>
        </row>
        <row r="20981">
          <cell r="H20981" t="str">
            <v>INN_85_P2+.1</v>
          </cell>
          <cell r="I20981" t="str">
            <v>S1_INN_85_1INCH+</v>
          </cell>
        </row>
        <row r="20982">
          <cell r="H20982" t="str">
            <v>INN_85_P2+.G1</v>
          </cell>
          <cell r="I20982" t="str">
            <v>DGND</v>
          </cell>
        </row>
        <row r="20983">
          <cell r="H20983" t="str">
            <v>INN_85_P2+.G2</v>
          </cell>
          <cell r="I20983" t="str">
            <v>DGND</v>
          </cell>
        </row>
        <row r="20984">
          <cell r="H20984" t="str">
            <v>INN_85_P2+.G3</v>
          </cell>
          <cell r="I20984" t="str">
            <v>DGND</v>
          </cell>
        </row>
        <row r="20985">
          <cell r="H20985" t="str">
            <v>INN_85_P2+.G4</v>
          </cell>
          <cell r="I20985" t="str">
            <v>DGND</v>
          </cell>
        </row>
        <row r="20986">
          <cell r="H20986" t="str">
            <v>INN_85_P2-.1</v>
          </cell>
          <cell r="I20986" t="str">
            <v>S1_INN_85_1INCH-</v>
          </cell>
        </row>
        <row r="20987">
          <cell r="H20987" t="str">
            <v>INN_85_P2-.G1</v>
          </cell>
          <cell r="I20987" t="str">
            <v>DGND</v>
          </cell>
        </row>
        <row r="20988">
          <cell r="H20988" t="str">
            <v>INN_85_P2-.G2</v>
          </cell>
          <cell r="I20988" t="str">
            <v>DGND</v>
          </cell>
        </row>
        <row r="20989">
          <cell r="H20989" t="str">
            <v>INN_85_P2-.G3</v>
          </cell>
          <cell r="I20989" t="str">
            <v>DGND</v>
          </cell>
        </row>
        <row r="20990">
          <cell r="H20990" t="str">
            <v>INN_85_P2-.G4</v>
          </cell>
          <cell r="I20990" t="str">
            <v>DGND</v>
          </cell>
        </row>
        <row r="20991">
          <cell r="H20991" t="str">
            <v>INN_100_P1+.1</v>
          </cell>
          <cell r="I20991" t="str">
            <v>S1_INN_100_1INCH+</v>
          </cell>
        </row>
        <row r="20992">
          <cell r="H20992" t="str">
            <v>INN_100_P1+.G1</v>
          </cell>
          <cell r="I20992" t="str">
            <v>DGND</v>
          </cell>
        </row>
        <row r="20993">
          <cell r="H20993" t="str">
            <v>INN_100_P1+.G2</v>
          </cell>
          <cell r="I20993" t="str">
            <v>DGND</v>
          </cell>
        </row>
        <row r="20994">
          <cell r="H20994" t="str">
            <v>INN_100_P1+.G3</v>
          </cell>
          <cell r="I20994" t="str">
            <v>DGND</v>
          </cell>
        </row>
        <row r="20995">
          <cell r="H20995" t="str">
            <v>INN_100_P1+.G4</v>
          </cell>
          <cell r="I20995" t="str">
            <v>DGND</v>
          </cell>
        </row>
        <row r="20996">
          <cell r="H20996" t="str">
            <v>INN_100_P1-.1</v>
          </cell>
          <cell r="I20996" t="str">
            <v>S1_INN_100_1INCH-</v>
          </cell>
        </row>
        <row r="20997">
          <cell r="H20997" t="str">
            <v>INN_100_P1-.G1</v>
          </cell>
          <cell r="I20997" t="str">
            <v>DGND</v>
          </cell>
        </row>
        <row r="20998">
          <cell r="H20998" t="str">
            <v>INN_100_P1-.G2</v>
          </cell>
          <cell r="I20998" t="str">
            <v>DGND</v>
          </cell>
        </row>
        <row r="20999">
          <cell r="H20999" t="str">
            <v>INN_100_P1-.G3</v>
          </cell>
          <cell r="I20999" t="str">
            <v>DGND</v>
          </cell>
        </row>
        <row r="21000">
          <cell r="H21000" t="str">
            <v>INN_100_P1-.G4</v>
          </cell>
          <cell r="I21000" t="str">
            <v>DGND</v>
          </cell>
        </row>
        <row r="21001">
          <cell r="H21001" t="str">
            <v>INN_100_P2+.1</v>
          </cell>
          <cell r="I21001" t="str">
            <v>S1_INN_100_1INCH+</v>
          </cell>
        </row>
        <row r="21002">
          <cell r="H21002" t="str">
            <v>INN_100_P2+.G1</v>
          </cell>
          <cell r="I21002" t="str">
            <v>DGND</v>
          </cell>
        </row>
        <row r="21003">
          <cell r="H21003" t="str">
            <v>INN_100_P2+.G2</v>
          </cell>
          <cell r="I21003" t="str">
            <v>DGND</v>
          </cell>
        </row>
        <row r="21004">
          <cell r="H21004" t="str">
            <v>INN_100_P2+.G3</v>
          </cell>
          <cell r="I21004" t="str">
            <v>DGND</v>
          </cell>
        </row>
        <row r="21005">
          <cell r="H21005" t="str">
            <v>INN_100_P2+.G4</v>
          </cell>
          <cell r="I21005" t="str">
            <v>DGND</v>
          </cell>
        </row>
        <row r="21006">
          <cell r="H21006" t="str">
            <v>INN_100_P2-.1</v>
          </cell>
          <cell r="I21006" t="str">
            <v>S1_INN_100_1INCH-</v>
          </cell>
        </row>
        <row r="21007">
          <cell r="H21007" t="str">
            <v>INN_100_P2-.G1</v>
          </cell>
          <cell r="I21007" t="str">
            <v>DGND</v>
          </cell>
        </row>
        <row r="21008">
          <cell r="H21008" t="str">
            <v>INN_100_P2-.G2</v>
          </cell>
          <cell r="I21008" t="str">
            <v>DGND</v>
          </cell>
        </row>
        <row r="21009">
          <cell r="H21009" t="str">
            <v>INN_100_P2-.G3</v>
          </cell>
          <cell r="I21009" t="str">
            <v>DGND</v>
          </cell>
        </row>
        <row r="21010">
          <cell r="H21010" t="str">
            <v>INN_100_P2-.G4</v>
          </cell>
          <cell r="I21010" t="str">
            <v>DGND</v>
          </cell>
        </row>
        <row r="21011">
          <cell r="H21011" t="str">
            <v>TOP_50_P1.1</v>
          </cell>
          <cell r="I21011" t="str">
            <v>S1_TOP_50_1INCH</v>
          </cell>
        </row>
        <row r="21012">
          <cell r="H21012" t="str">
            <v>TOP_50_P1.G1</v>
          </cell>
          <cell r="I21012" t="str">
            <v>DGND</v>
          </cell>
        </row>
        <row r="21013">
          <cell r="H21013" t="str">
            <v>TOP_50_P1.G2</v>
          </cell>
          <cell r="I21013" t="str">
            <v>DGND</v>
          </cell>
        </row>
        <row r="21014">
          <cell r="H21014" t="str">
            <v>TOP_50_P1.G3</v>
          </cell>
          <cell r="I21014" t="str">
            <v>DGND</v>
          </cell>
        </row>
        <row r="21015">
          <cell r="H21015" t="str">
            <v>TOP_50_P1.G4</v>
          </cell>
          <cell r="I21015" t="str">
            <v>DGND</v>
          </cell>
        </row>
        <row r="21016">
          <cell r="H21016" t="str">
            <v>TOP_50_P2.1</v>
          </cell>
          <cell r="I21016" t="str">
            <v>S1_TOP_50_1INCH</v>
          </cell>
        </row>
        <row r="21017">
          <cell r="H21017" t="str">
            <v>TOP_50_P2.G1</v>
          </cell>
          <cell r="I21017" t="str">
            <v>DGND</v>
          </cell>
        </row>
        <row r="21018">
          <cell r="H21018" t="str">
            <v>TOP_50_P2.G2</v>
          </cell>
          <cell r="I21018" t="str">
            <v>DGND</v>
          </cell>
        </row>
        <row r="21019">
          <cell r="H21019" t="str">
            <v>TOP_50_P2.G3</v>
          </cell>
          <cell r="I21019" t="str">
            <v>DGND</v>
          </cell>
        </row>
        <row r="21020">
          <cell r="H21020" t="str">
            <v>TOP_50_P2.G4</v>
          </cell>
          <cell r="I21020" t="str">
            <v>DGND</v>
          </cell>
        </row>
        <row r="21021">
          <cell r="H21021" t="str">
            <v>TOP_50_P3.1</v>
          </cell>
          <cell r="I21021" t="str">
            <v>S1_TOP_50_2INCH</v>
          </cell>
        </row>
        <row r="21022">
          <cell r="H21022" t="str">
            <v>TOP_50_P3.G1</v>
          </cell>
          <cell r="I21022" t="str">
            <v>DGND</v>
          </cell>
        </row>
        <row r="21023">
          <cell r="H21023" t="str">
            <v>TOP_50_P3.G2</v>
          </cell>
          <cell r="I21023" t="str">
            <v>DGND</v>
          </cell>
        </row>
        <row r="21024">
          <cell r="H21024" t="str">
            <v>TOP_50_P3.G3</v>
          </cell>
          <cell r="I21024" t="str">
            <v>DGND</v>
          </cell>
        </row>
        <row r="21025">
          <cell r="H21025" t="str">
            <v>TOP_50_P3.G4</v>
          </cell>
          <cell r="I21025" t="str">
            <v>DGND</v>
          </cell>
        </row>
        <row r="21026">
          <cell r="H21026" t="str">
            <v>TOP_50_P4.1</v>
          </cell>
          <cell r="I21026" t="str">
            <v>S1_TOP_50_2INCH</v>
          </cell>
        </row>
        <row r="21027">
          <cell r="H21027" t="str">
            <v>TOP_50_P4.G1</v>
          </cell>
          <cell r="I21027" t="str">
            <v>DGND</v>
          </cell>
        </row>
        <row r="21028">
          <cell r="H21028" t="str">
            <v>TOP_50_P4.G2</v>
          </cell>
          <cell r="I21028" t="str">
            <v>DGND</v>
          </cell>
        </row>
        <row r="21029">
          <cell r="H21029" t="str">
            <v>TOP_50_P4.G3</v>
          </cell>
          <cell r="I21029" t="str">
            <v>DGND</v>
          </cell>
        </row>
        <row r="21030">
          <cell r="H21030" t="str">
            <v>TOP_50_P4.G4</v>
          </cell>
          <cell r="I21030" t="str">
            <v>DGND</v>
          </cell>
        </row>
        <row r="21031">
          <cell r="H21031" t="str">
            <v>TOP_85_P1+.1</v>
          </cell>
          <cell r="I21031" t="str">
            <v>S1_TOP_85_1INCH+</v>
          </cell>
        </row>
        <row r="21032">
          <cell r="H21032" t="str">
            <v>TOP_85_P1+.G1</v>
          </cell>
          <cell r="I21032" t="str">
            <v>DGND</v>
          </cell>
        </row>
        <row r="21033">
          <cell r="H21033" t="str">
            <v>TOP_85_P1+.G2</v>
          </cell>
          <cell r="I21033" t="str">
            <v>DGND</v>
          </cell>
        </row>
        <row r="21034">
          <cell r="H21034" t="str">
            <v>TOP_85_P1+.G3</v>
          </cell>
          <cell r="I21034" t="str">
            <v>DGND</v>
          </cell>
        </row>
        <row r="21035">
          <cell r="H21035" t="str">
            <v>TOP_85_P1+.G4</v>
          </cell>
          <cell r="I21035" t="str">
            <v>DGND</v>
          </cell>
        </row>
        <row r="21036">
          <cell r="H21036" t="str">
            <v>TOP_85_P1-.1</v>
          </cell>
          <cell r="I21036" t="str">
            <v>S1_TOP_85_1INCH-</v>
          </cell>
        </row>
        <row r="21037">
          <cell r="H21037" t="str">
            <v>TOP_85_P1-.G1</v>
          </cell>
          <cell r="I21037" t="str">
            <v>DGND</v>
          </cell>
        </row>
        <row r="21038">
          <cell r="H21038" t="str">
            <v>TOP_85_P1-.G2</v>
          </cell>
          <cell r="I21038" t="str">
            <v>DGND</v>
          </cell>
        </row>
        <row r="21039">
          <cell r="H21039" t="str">
            <v>TOP_85_P1-.G3</v>
          </cell>
          <cell r="I21039" t="str">
            <v>DGND</v>
          </cell>
        </row>
        <row r="21040">
          <cell r="H21040" t="str">
            <v>TOP_85_P1-.G4</v>
          </cell>
          <cell r="I21040" t="str">
            <v>DGND</v>
          </cell>
        </row>
        <row r="21041">
          <cell r="H21041" t="str">
            <v>TOP_85_P2+.1</v>
          </cell>
          <cell r="I21041" t="str">
            <v>S1_TOP_85_1INCH+</v>
          </cell>
        </row>
        <row r="21042">
          <cell r="H21042" t="str">
            <v>TOP_85_P2+.G1</v>
          </cell>
          <cell r="I21042" t="str">
            <v>DGND</v>
          </cell>
        </row>
        <row r="21043">
          <cell r="H21043" t="str">
            <v>TOP_85_P2+.G2</v>
          </cell>
          <cell r="I21043" t="str">
            <v>DGND</v>
          </cell>
        </row>
        <row r="21044">
          <cell r="H21044" t="str">
            <v>TOP_85_P2+.G3</v>
          </cell>
          <cell r="I21044" t="str">
            <v>DGND</v>
          </cell>
        </row>
        <row r="21045">
          <cell r="H21045" t="str">
            <v>TOP_85_P2+.G4</v>
          </cell>
          <cell r="I21045" t="str">
            <v>DGND</v>
          </cell>
        </row>
        <row r="21046">
          <cell r="H21046" t="str">
            <v>TOP_85_P2-.1</v>
          </cell>
          <cell r="I21046" t="str">
            <v>S1_TOP_85_1INCH-</v>
          </cell>
        </row>
        <row r="21047">
          <cell r="H21047" t="str">
            <v>TOP_85_P2-.G1</v>
          </cell>
          <cell r="I21047" t="str">
            <v>DGND</v>
          </cell>
        </row>
        <row r="21048">
          <cell r="H21048" t="str">
            <v>TOP_85_P2-.G2</v>
          </cell>
          <cell r="I21048" t="str">
            <v>DGND</v>
          </cell>
        </row>
        <row r="21049">
          <cell r="H21049" t="str">
            <v>TOP_85_P2-.G3</v>
          </cell>
          <cell r="I21049" t="str">
            <v>DGND</v>
          </cell>
        </row>
        <row r="21050">
          <cell r="H21050" t="str">
            <v>TOP_85_P2-.G4</v>
          </cell>
          <cell r="I21050" t="str">
            <v>DGND</v>
          </cell>
        </row>
        <row r="21051">
          <cell r="H21051" t="str">
            <v>TOP_100_P1+.1</v>
          </cell>
          <cell r="I21051" t="str">
            <v>S1_TOP_100_1INCH+</v>
          </cell>
        </row>
        <row r="21052">
          <cell r="H21052" t="str">
            <v>TOP_100_P1+.G1</v>
          </cell>
          <cell r="I21052" t="str">
            <v>DGND</v>
          </cell>
        </row>
        <row r="21053">
          <cell r="H21053" t="str">
            <v>TOP_100_P1+.G2</v>
          </cell>
          <cell r="I21053" t="str">
            <v>DGND</v>
          </cell>
        </row>
        <row r="21054">
          <cell r="H21054" t="str">
            <v>TOP_100_P1+.G3</v>
          </cell>
          <cell r="I21054" t="str">
            <v>DGND</v>
          </cell>
        </row>
        <row r="21055">
          <cell r="H21055" t="str">
            <v>TOP_100_P1+.G4</v>
          </cell>
          <cell r="I21055" t="str">
            <v>DGND</v>
          </cell>
        </row>
        <row r="21056">
          <cell r="H21056" t="str">
            <v>TOP_100_P1-.1</v>
          </cell>
          <cell r="I21056" t="str">
            <v>S1_TOP_100_1INCH-</v>
          </cell>
        </row>
        <row r="21057">
          <cell r="H21057" t="str">
            <v>TOP_100_P1-.G1</v>
          </cell>
          <cell r="I21057" t="str">
            <v>DGND</v>
          </cell>
        </row>
        <row r="21058">
          <cell r="H21058" t="str">
            <v>TOP_100_P1-.G2</v>
          </cell>
          <cell r="I21058" t="str">
            <v>DGND</v>
          </cell>
        </row>
        <row r="21059">
          <cell r="H21059" t="str">
            <v>TOP_100_P1-.G3</v>
          </cell>
          <cell r="I21059" t="str">
            <v>DGND</v>
          </cell>
        </row>
        <row r="21060">
          <cell r="H21060" t="str">
            <v>TOP_100_P1-.G4</v>
          </cell>
          <cell r="I21060" t="str">
            <v>DGND</v>
          </cell>
        </row>
        <row r="21061">
          <cell r="H21061" t="str">
            <v>TOP_100_P2+.1</v>
          </cell>
          <cell r="I21061" t="str">
            <v>S1_TOP_100_1INCH+</v>
          </cell>
        </row>
        <row r="21062">
          <cell r="H21062" t="str">
            <v>TOP_100_P2+.G1</v>
          </cell>
          <cell r="I21062" t="str">
            <v>DGND</v>
          </cell>
        </row>
        <row r="21063">
          <cell r="H21063" t="str">
            <v>TOP_100_P2+.G2</v>
          </cell>
          <cell r="I21063" t="str">
            <v>DGND</v>
          </cell>
        </row>
        <row r="21064">
          <cell r="H21064" t="str">
            <v>TOP_100_P2+.G3</v>
          </cell>
          <cell r="I21064" t="str">
            <v>DGND</v>
          </cell>
        </row>
        <row r="21065">
          <cell r="H21065" t="str">
            <v>TOP_100_P2+.G4</v>
          </cell>
          <cell r="I21065" t="str">
            <v>DGND</v>
          </cell>
        </row>
        <row r="21066">
          <cell r="H21066" t="str">
            <v>TOP_100_P2-.1</v>
          </cell>
          <cell r="I21066" t="str">
            <v>S1_TOP_100_1INCH-</v>
          </cell>
        </row>
        <row r="21067">
          <cell r="H21067" t="str">
            <v>TOP_100_P2-.G1</v>
          </cell>
          <cell r="I21067" t="str">
            <v>DGND</v>
          </cell>
        </row>
        <row r="21068">
          <cell r="H21068" t="str">
            <v>TOP_100_P2-.G2</v>
          </cell>
          <cell r="I21068" t="str">
            <v>DGND</v>
          </cell>
        </row>
        <row r="21069">
          <cell r="H21069" t="str">
            <v>TOP_100_P2-.G3</v>
          </cell>
          <cell r="I21069" t="str">
            <v>DGND</v>
          </cell>
        </row>
        <row r="21070">
          <cell r="H21070" t="str">
            <v>TOP_100_P2-.G4</v>
          </cell>
          <cell r="I21070" t="str">
            <v>DGND</v>
          </cell>
        </row>
        <row r="21071">
          <cell r="H21071" t="str">
            <v>DGS1.1</v>
          </cell>
          <cell r="I21071" t="str">
            <v>DGND</v>
          </cell>
        </row>
        <row r="21072">
          <cell r="H21072" t="str">
            <v>DGS1.2</v>
          </cell>
          <cell r="I21072" t="str">
            <v>SL0_DGS</v>
          </cell>
        </row>
        <row r="21073">
          <cell r="H21073" t="str">
            <v>J001.B1</v>
          </cell>
          <cell r="I21073" t="str">
            <v>DGND</v>
          </cell>
        </row>
        <row r="21074">
          <cell r="H21074" t="str">
            <v>J001.C1</v>
          </cell>
          <cell r="I21074" t="str">
            <v>SLOT0_SENSE</v>
          </cell>
        </row>
        <row r="21075">
          <cell r="H21075" t="str">
            <v>J001.A1</v>
          </cell>
          <cell r="I21075" t="str">
            <v>SLOT0_FORCE</v>
          </cell>
        </row>
        <row r="21076">
          <cell r="H21076" t="str">
            <v>J001.D1</v>
          </cell>
          <cell r="I21076" t="str">
            <v>DGND</v>
          </cell>
        </row>
        <row r="21077">
          <cell r="H21077" t="str">
            <v>J001.A2</v>
          </cell>
          <cell r="I21077" t="str">
            <v>DGND</v>
          </cell>
        </row>
        <row r="21078">
          <cell r="H21078" t="str">
            <v>J001.C2</v>
          </cell>
          <cell r="I21078" t="str">
            <v>DGND</v>
          </cell>
        </row>
        <row r="21079">
          <cell r="H21079" t="str">
            <v>J001.B2</v>
          </cell>
          <cell r="I21079" t="str">
            <v>SL0_DGS</v>
          </cell>
        </row>
        <row r="21080">
          <cell r="H21080" t="str">
            <v>J001.D2</v>
          </cell>
          <cell r="I21080" t="str">
            <v>SL0_GUARD</v>
          </cell>
        </row>
        <row r="21081">
          <cell r="H21081" t="str">
            <v>J001.D3</v>
          </cell>
          <cell r="I21081" t="str">
            <v>DGND</v>
          </cell>
        </row>
        <row r="21082">
          <cell r="H21082" t="str">
            <v>J001.C3</v>
          </cell>
          <cell r="I21082" t="str">
            <v>SL0_EXT_F</v>
          </cell>
        </row>
        <row r="21083">
          <cell r="H21083" t="str">
            <v>J001.B3</v>
          </cell>
          <cell r="I21083" t="str">
            <v>DGND</v>
          </cell>
        </row>
        <row r="21084">
          <cell r="H21084" t="str">
            <v>J001.A3</v>
          </cell>
          <cell r="I21084" t="str">
            <v>CH031</v>
          </cell>
        </row>
        <row r="21085">
          <cell r="H21085" t="str">
            <v>J001.B4</v>
          </cell>
          <cell r="I21085" t="str">
            <v>CH030</v>
          </cell>
        </row>
        <row r="21086">
          <cell r="H21086" t="str">
            <v>J001.A4</v>
          </cell>
          <cell r="I21086" t="str">
            <v>DGND</v>
          </cell>
        </row>
        <row r="21087">
          <cell r="H21087" t="str">
            <v>J001.C4</v>
          </cell>
          <cell r="I21087" t="str">
            <v>DGND</v>
          </cell>
        </row>
        <row r="21088">
          <cell r="H21088" t="str">
            <v>J001.D4</v>
          </cell>
          <cell r="I21088" t="str">
            <v>SL0_EXT_S</v>
          </cell>
        </row>
        <row r="21089">
          <cell r="H21089" t="str">
            <v>J001.C5</v>
          </cell>
          <cell r="I21089" t="str">
            <v>CH029</v>
          </cell>
        </row>
        <row r="21090">
          <cell r="H21090" t="str">
            <v>J001.D5</v>
          </cell>
          <cell r="I21090" t="str">
            <v>DGND</v>
          </cell>
        </row>
        <row r="21091">
          <cell r="H21091" t="str">
            <v>J001.A5</v>
          </cell>
          <cell r="I21091" t="str">
            <v>CH028</v>
          </cell>
        </row>
        <row r="21092">
          <cell r="H21092" t="str">
            <v>J001.B5</v>
          </cell>
          <cell r="I21092" t="str">
            <v>DGND</v>
          </cell>
        </row>
        <row r="21093">
          <cell r="H21093" t="str">
            <v>J001.A6</v>
          </cell>
          <cell r="I21093" t="str">
            <v>DGND</v>
          </cell>
        </row>
        <row r="21094">
          <cell r="H21094" t="str">
            <v>J001.D6</v>
          </cell>
          <cell r="I21094">
            <v>0</v>
          </cell>
        </row>
        <row r="21095">
          <cell r="H21095" t="str">
            <v>J001.C6</v>
          </cell>
          <cell r="I21095" t="str">
            <v>DGND</v>
          </cell>
        </row>
        <row r="21096">
          <cell r="H21096" t="str">
            <v>J001.B6</v>
          </cell>
          <cell r="I21096" t="str">
            <v>CH027</v>
          </cell>
        </row>
        <row r="21097">
          <cell r="H21097" t="str">
            <v>J001.D7</v>
          </cell>
          <cell r="I21097" t="str">
            <v>DGND</v>
          </cell>
        </row>
        <row r="21098">
          <cell r="H21098" t="str">
            <v>J001.C7</v>
          </cell>
          <cell r="I21098" t="str">
            <v>CH026</v>
          </cell>
        </row>
        <row r="21099">
          <cell r="H21099" t="str">
            <v>J001.B7</v>
          </cell>
          <cell r="I21099" t="str">
            <v>DGND</v>
          </cell>
        </row>
        <row r="21100">
          <cell r="H21100" t="str">
            <v>J001.A7</v>
          </cell>
          <cell r="I21100" t="str">
            <v>CH025</v>
          </cell>
        </row>
        <row r="21101">
          <cell r="H21101" t="str">
            <v>J001.A8</v>
          </cell>
          <cell r="I21101" t="str">
            <v>DGND</v>
          </cell>
        </row>
        <row r="21102">
          <cell r="H21102" t="str">
            <v>J001.D8</v>
          </cell>
          <cell r="I21102">
            <v>0</v>
          </cell>
        </row>
        <row r="21103">
          <cell r="H21103" t="str">
            <v>J001.C8</v>
          </cell>
          <cell r="I21103" t="str">
            <v>DGND</v>
          </cell>
        </row>
        <row r="21104">
          <cell r="H21104" t="str">
            <v>J001.B8</v>
          </cell>
          <cell r="I21104" t="str">
            <v>CH024</v>
          </cell>
        </row>
        <row r="21105">
          <cell r="H21105" t="str">
            <v>J001.B9</v>
          </cell>
          <cell r="I21105" t="str">
            <v>DGND</v>
          </cell>
        </row>
        <row r="21106">
          <cell r="H21106" t="str">
            <v>J001.A9</v>
          </cell>
          <cell r="I21106" t="str">
            <v>CH022</v>
          </cell>
        </row>
        <row r="21107">
          <cell r="H21107" t="str">
            <v>J001.C9</v>
          </cell>
          <cell r="I21107" t="str">
            <v>CH023</v>
          </cell>
        </row>
        <row r="21108">
          <cell r="H21108" t="str">
            <v>J001.D9</v>
          </cell>
          <cell r="I21108">
            <v>0</v>
          </cell>
        </row>
        <row r="21109">
          <cell r="H21109" t="str">
            <v>J001.D10</v>
          </cell>
          <cell r="I21109">
            <v>0</v>
          </cell>
        </row>
        <row r="21110">
          <cell r="H21110" t="str">
            <v>J001.B10</v>
          </cell>
          <cell r="I21110" t="str">
            <v>CH021</v>
          </cell>
        </row>
        <row r="21111">
          <cell r="H21111" t="str">
            <v>J001.A10</v>
          </cell>
          <cell r="I21111" t="str">
            <v>DGND</v>
          </cell>
        </row>
        <row r="21112">
          <cell r="H21112" t="str">
            <v>J001.C10</v>
          </cell>
          <cell r="I21112" t="str">
            <v>DGND</v>
          </cell>
        </row>
        <row r="21113">
          <cell r="H21113" t="str">
            <v>J001.D11</v>
          </cell>
          <cell r="I21113">
            <v>0</v>
          </cell>
        </row>
        <row r="21114">
          <cell r="H21114" t="str">
            <v>J001.C11</v>
          </cell>
          <cell r="I21114" t="str">
            <v>CH020</v>
          </cell>
        </row>
        <row r="21115">
          <cell r="H21115" t="str">
            <v>J001.B11</v>
          </cell>
          <cell r="I21115" t="str">
            <v>DGND</v>
          </cell>
        </row>
        <row r="21116">
          <cell r="H21116" t="str">
            <v>J001.A11</v>
          </cell>
          <cell r="I21116" t="str">
            <v>CH019</v>
          </cell>
        </row>
        <row r="21117">
          <cell r="H21117" t="str">
            <v>J001.A12</v>
          </cell>
          <cell r="I21117" t="str">
            <v>DGND</v>
          </cell>
        </row>
        <row r="21118">
          <cell r="H21118" t="str">
            <v>J001.B12</v>
          </cell>
          <cell r="I21118" t="str">
            <v>CH018</v>
          </cell>
        </row>
        <row r="21119">
          <cell r="H21119" t="str">
            <v>J001.D12</v>
          </cell>
          <cell r="I21119">
            <v>0</v>
          </cell>
        </row>
        <row r="21120">
          <cell r="H21120" t="str">
            <v>J001.C12</v>
          </cell>
          <cell r="I21120" t="str">
            <v>DGND</v>
          </cell>
        </row>
        <row r="21121">
          <cell r="H21121" t="str">
            <v>J001.D13</v>
          </cell>
          <cell r="I21121">
            <v>0</v>
          </cell>
        </row>
        <row r="21122">
          <cell r="H21122" t="str">
            <v>J001.B13</v>
          </cell>
          <cell r="I21122" t="str">
            <v>DGND</v>
          </cell>
        </row>
        <row r="21123">
          <cell r="H21123" t="str">
            <v>J001.A13</v>
          </cell>
          <cell r="I21123" t="str">
            <v>CH016</v>
          </cell>
        </row>
        <row r="21124">
          <cell r="H21124" t="str">
            <v>J001.C13</v>
          </cell>
          <cell r="I21124" t="str">
            <v>CH017</v>
          </cell>
        </row>
        <row r="21125">
          <cell r="H21125" t="str">
            <v>J001.A14</v>
          </cell>
          <cell r="I21125" t="str">
            <v>DGND</v>
          </cell>
        </row>
        <row r="21126">
          <cell r="H21126" t="str">
            <v>J001.C14</v>
          </cell>
          <cell r="I21126" t="str">
            <v>DGND</v>
          </cell>
        </row>
        <row r="21127">
          <cell r="H21127" t="str">
            <v>J001.D14</v>
          </cell>
          <cell r="I21127">
            <v>0</v>
          </cell>
        </row>
        <row r="21128">
          <cell r="H21128" t="str">
            <v>J001.B14</v>
          </cell>
          <cell r="I21128" t="str">
            <v>CH015</v>
          </cell>
        </row>
        <row r="21129">
          <cell r="H21129" t="str">
            <v>J001.C15</v>
          </cell>
          <cell r="I21129" t="str">
            <v>CH014</v>
          </cell>
        </row>
        <row r="21130">
          <cell r="H21130" t="str">
            <v>J001.D15</v>
          </cell>
          <cell r="I21130">
            <v>0</v>
          </cell>
        </row>
        <row r="21131">
          <cell r="H21131" t="str">
            <v>J001.A15</v>
          </cell>
          <cell r="I21131" t="str">
            <v>CH013</v>
          </cell>
        </row>
        <row r="21132">
          <cell r="H21132" t="str">
            <v>J001.B15</v>
          </cell>
          <cell r="I21132" t="str">
            <v>DGND</v>
          </cell>
        </row>
        <row r="21133">
          <cell r="H21133" t="str">
            <v>J001.D16</v>
          </cell>
          <cell r="I21133">
            <v>0</v>
          </cell>
        </row>
        <row r="21134">
          <cell r="H21134" t="str">
            <v>J001.B16</v>
          </cell>
          <cell r="I21134" t="str">
            <v>CH012</v>
          </cell>
        </row>
        <row r="21135">
          <cell r="H21135" t="str">
            <v>J001.C16</v>
          </cell>
          <cell r="I21135" t="str">
            <v>DGND</v>
          </cell>
        </row>
        <row r="21136">
          <cell r="H21136" t="str">
            <v>J001.A16</v>
          </cell>
          <cell r="I21136" t="str">
            <v>DGND</v>
          </cell>
        </row>
        <row r="21137">
          <cell r="H21137" t="str">
            <v>J001.A17</v>
          </cell>
          <cell r="I21137" t="str">
            <v>CH010</v>
          </cell>
        </row>
        <row r="21138">
          <cell r="H21138" t="str">
            <v>J001.C17</v>
          </cell>
          <cell r="I21138" t="str">
            <v>CH011</v>
          </cell>
        </row>
        <row r="21139">
          <cell r="H21139" t="str">
            <v>J001.B17</v>
          </cell>
          <cell r="I21139" t="str">
            <v>DGND</v>
          </cell>
        </row>
        <row r="21140">
          <cell r="H21140" t="str">
            <v>J001.D17</v>
          </cell>
          <cell r="I21140">
            <v>0</v>
          </cell>
        </row>
        <row r="21141">
          <cell r="H21141" t="str">
            <v>J001.B18</v>
          </cell>
          <cell r="I21141" t="str">
            <v>CH009</v>
          </cell>
        </row>
        <row r="21142">
          <cell r="H21142" t="str">
            <v>J001.D18</v>
          </cell>
          <cell r="I21142">
            <v>0</v>
          </cell>
        </row>
        <row r="21143">
          <cell r="H21143" t="str">
            <v>J001.C18</v>
          </cell>
          <cell r="I21143" t="str">
            <v>DGND</v>
          </cell>
        </row>
        <row r="21144">
          <cell r="H21144" t="str">
            <v>J001.A18</v>
          </cell>
          <cell r="I21144" t="str">
            <v>DGND</v>
          </cell>
        </row>
        <row r="21145">
          <cell r="H21145" t="str">
            <v>J001.D19</v>
          </cell>
          <cell r="I21145">
            <v>0</v>
          </cell>
        </row>
        <row r="21146">
          <cell r="H21146" t="str">
            <v>J001.C19</v>
          </cell>
          <cell r="I21146" t="str">
            <v>CH008</v>
          </cell>
        </row>
        <row r="21147">
          <cell r="H21147" t="str">
            <v>J001.B19</v>
          </cell>
          <cell r="I21147" t="str">
            <v>DGND</v>
          </cell>
        </row>
        <row r="21148">
          <cell r="H21148" t="str">
            <v>J001.A19</v>
          </cell>
          <cell r="I21148" t="str">
            <v>CH007</v>
          </cell>
        </row>
        <row r="21149">
          <cell r="H21149" t="str">
            <v>J001.C20</v>
          </cell>
          <cell r="I21149" t="str">
            <v>DGND</v>
          </cell>
        </row>
        <row r="21150">
          <cell r="H21150" t="str">
            <v>J001.D20</v>
          </cell>
          <cell r="I21150">
            <v>0</v>
          </cell>
        </row>
        <row r="21151">
          <cell r="H21151" t="str">
            <v>J001.B20</v>
          </cell>
          <cell r="I21151" t="str">
            <v>CH006</v>
          </cell>
        </row>
        <row r="21152">
          <cell r="H21152" t="str">
            <v>J001.A20</v>
          </cell>
          <cell r="I21152" t="str">
            <v>DGND</v>
          </cell>
        </row>
        <row r="21153">
          <cell r="H21153" t="str">
            <v>J001.D21</v>
          </cell>
          <cell r="I21153">
            <v>0</v>
          </cell>
        </row>
        <row r="21154">
          <cell r="H21154" t="str">
            <v>J001.C21</v>
          </cell>
          <cell r="I21154" t="str">
            <v>CH005</v>
          </cell>
        </row>
        <row r="21155">
          <cell r="H21155" t="str">
            <v>J001.A21</v>
          </cell>
          <cell r="I21155" t="str">
            <v>CH004</v>
          </cell>
        </row>
        <row r="21156">
          <cell r="H21156" t="str">
            <v>J001.B21</v>
          </cell>
          <cell r="I21156" t="str">
            <v>DGND</v>
          </cell>
        </row>
        <row r="21157">
          <cell r="H21157" t="str">
            <v>J001.A22</v>
          </cell>
          <cell r="I21157" t="str">
            <v>DGND</v>
          </cell>
        </row>
        <row r="21158">
          <cell r="H21158" t="str">
            <v>J001.D22</v>
          </cell>
          <cell r="I21158">
            <v>0</v>
          </cell>
        </row>
        <row r="21159">
          <cell r="H21159" t="str">
            <v>J001.B22</v>
          </cell>
          <cell r="I21159" t="str">
            <v>CH003</v>
          </cell>
        </row>
        <row r="21160">
          <cell r="H21160" t="str">
            <v>J001.C22</v>
          </cell>
          <cell r="I21160" t="str">
            <v>DGND</v>
          </cell>
        </row>
        <row r="21161">
          <cell r="H21161" t="str">
            <v>J001.D23</v>
          </cell>
          <cell r="I21161">
            <v>0</v>
          </cell>
        </row>
        <row r="21162">
          <cell r="H21162" t="str">
            <v>J001.C23</v>
          </cell>
          <cell r="I21162" t="str">
            <v>CH002</v>
          </cell>
        </row>
        <row r="21163">
          <cell r="H21163" t="str">
            <v>J001.B23</v>
          </cell>
          <cell r="I21163" t="str">
            <v>DGND</v>
          </cell>
        </row>
        <row r="21164">
          <cell r="H21164" t="str">
            <v>J001.A23</v>
          </cell>
          <cell r="I21164" t="str">
            <v>CH001</v>
          </cell>
        </row>
        <row r="21165">
          <cell r="H21165" t="str">
            <v>J001.C24</v>
          </cell>
          <cell r="I21165" t="str">
            <v>DGND</v>
          </cell>
        </row>
        <row r="21166">
          <cell r="H21166" t="str">
            <v>J001.A24</v>
          </cell>
          <cell r="I21166" t="str">
            <v>DGND</v>
          </cell>
        </row>
        <row r="21167">
          <cell r="H21167" t="str">
            <v>J001.D24</v>
          </cell>
          <cell r="I21167">
            <v>0</v>
          </cell>
        </row>
        <row r="21168">
          <cell r="H21168" t="str">
            <v>J001.B24</v>
          </cell>
          <cell r="I21168" t="str">
            <v>CH000</v>
          </cell>
        </row>
        <row r="21169">
          <cell r="H21169" t="str">
            <v>J002.B1</v>
          </cell>
          <cell r="I21169" t="str">
            <v>DGND</v>
          </cell>
        </row>
        <row r="21170">
          <cell r="H21170" t="str">
            <v>J002.C1</v>
          </cell>
          <cell r="I21170" t="str">
            <v>U2</v>
          </cell>
        </row>
        <row r="21171">
          <cell r="H21171" t="str">
            <v>J002.A1</v>
          </cell>
          <cell r="I21171" t="str">
            <v>U0</v>
          </cell>
        </row>
        <row r="21172">
          <cell r="H21172" t="str">
            <v>J002.D1</v>
          </cell>
          <cell r="I21172" t="str">
            <v>U4</v>
          </cell>
        </row>
        <row r="21173">
          <cell r="H21173" t="str">
            <v>J002.B2</v>
          </cell>
          <cell r="I21173" t="str">
            <v>U1</v>
          </cell>
        </row>
        <row r="21174">
          <cell r="H21174" t="str">
            <v>J002.C2</v>
          </cell>
          <cell r="I21174" t="str">
            <v>DGND</v>
          </cell>
        </row>
        <row r="21175">
          <cell r="H21175" t="str">
            <v>J002.A2</v>
          </cell>
          <cell r="I21175" t="str">
            <v>DGND</v>
          </cell>
        </row>
        <row r="21176">
          <cell r="H21176" t="str">
            <v>J002.D2</v>
          </cell>
          <cell r="I21176" t="str">
            <v>U5</v>
          </cell>
        </row>
        <row r="21177">
          <cell r="H21177" t="str">
            <v>J002.A3</v>
          </cell>
          <cell r="I21177" t="str">
            <v>CH063</v>
          </cell>
        </row>
        <row r="21178">
          <cell r="H21178" t="str">
            <v>J002.D3</v>
          </cell>
          <cell r="I21178" t="str">
            <v>U6</v>
          </cell>
        </row>
        <row r="21179">
          <cell r="H21179" t="str">
            <v>J002.B3</v>
          </cell>
          <cell r="I21179" t="str">
            <v>DGND</v>
          </cell>
        </row>
        <row r="21180">
          <cell r="H21180" t="str">
            <v>J002.C3</v>
          </cell>
          <cell r="I21180" t="str">
            <v>U3</v>
          </cell>
        </row>
        <row r="21181">
          <cell r="H21181" t="str">
            <v>J002.D4</v>
          </cell>
          <cell r="I21181" t="str">
            <v>U7</v>
          </cell>
        </row>
        <row r="21182">
          <cell r="H21182" t="str">
            <v>J002.A4</v>
          </cell>
          <cell r="I21182" t="str">
            <v>DGND</v>
          </cell>
        </row>
        <row r="21183">
          <cell r="H21183" t="str">
            <v>J002.B4</v>
          </cell>
          <cell r="I21183" t="str">
            <v>CH062</v>
          </cell>
        </row>
        <row r="21184">
          <cell r="H21184" t="str">
            <v>J002.C4</v>
          </cell>
          <cell r="I21184" t="str">
            <v>DGND</v>
          </cell>
        </row>
        <row r="21185">
          <cell r="H21185" t="str">
            <v>J002.D5</v>
          </cell>
          <cell r="I21185" t="str">
            <v>DGND</v>
          </cell>
        </row>
        <row r="21186">
          <cell r="H21186" t="str">
            <v>J002.B5</v>
          </cell>
          <cell r="I21186" t="str">
            <v>DGND</v>
          </cell>
        </row>
        <row r="21187">
          <cell r="H21187" t="str">
            <v>J002.A5</v>
          </cell>
          <cell r="I21187" t="str">
            <v>CH060</v>
          </cell>
        </row>
        <row r="21188">
          <cell r="H21188" t="str">
            <v>J002.C5</v>
          </cell>
          <cell r="I21188" t="str">
            <v>CH061</v>
          </cell>
        </row>
        <row r="21189">
          <cell r="H21189" t="str">
            <v>J002.D6</v>
          </cell>
          <cell r="I21189">
            <v>0</v>
          </cell>
        </row>
        <row r="21190">
          <cell r="H21190" t="str">
            <v>J002.B6</v>
          </cell>
          <cell r="I21190" t="str">
            <v>CH059</v>
          </cell>
        </row>
        <row r="21191">
          <cell r="H21191" t="str">
            <v>J002.C6</v>
          </cell>
          <cell r="I21191" t="str">
            <v>DGND</v>
          </cell>
        </row>
        <row r="21192">
          <cell r="H21192" t="str">
            <v>J002.A6</v>
          </cell>
          <cell r="I21192" t="str">
            <v>DGND</v>
          </cell>
        </row>
        <row r="21193">
          <cell r="H21193" t="str">
            <v>J002.D7</v>
          </cell>
          <cell r="I21193" t="str">
            <v>DGND</v>
          </cell>
        </row>
        <row r="21194">
          <cell r="H21194" t="str">
            <v>J002.A7</v>
          </cell>
          <cell r="I21194" t="str">
            <v>CH057</v>
          </cell>
        </row>
        <row r="21195">
          <cell r="H21195" t="str">
            <v>J002.C7</v>
          </cell>
          <cell r="I21195" t="str">
            <v>CH058</v>
          </cell>
        </row>
        <row r="21196">
          <cell r="H21196" t="str">
            <v>J002.B7</v>
          </cell>
          <cell r="I21196" t="str">
            <v>DGND</v>
          </cell>
        </row>
        <row r="21197">
          <cell r="H21197" t="str">
            <v>J002.A8</v>
          </cell>
          <cell r="I21197" t="str">
            <v>DGND</v>
          </cell>
        </row>
        <row r="21198">
          <cell r="H21198" t="str">
            <v>J002.B8</v>
          </cell>
          <cell r="I21198" t="str">
            <v>CH056</v>
          </cell>
        </row>
        <row r="21199">
          <cell r="H21199" t="str">
            <v>J002.C8</v>
          </cell>
          <cell r="I21199" t="str">
            <v>DGND</v>
          </cell>
        </row>
        <row r="21200">
          <cell r="H21200" t="str">
            <v>J002.D8</v>
          </cell>
          <cell r="I21200">
            <v>0</v>
          </cell>
        </row>
        <row r="21201">
          <cell r="H21201" t="str">
            <v>J002.C9</v>
          </cell>
          <cell r="I21201" t="str">
            <v>CH055</v>
          </cell>
        </row>
        <row r="21202">
          <cell r="H21202" t="str">
            <v>J002.B9</v>
          </cell>
          <cell r="I21202" t="str">
            <v>DGND</v>
          </cell>
        </row>
        <row r="21203">
          <cell r="H21203" t="str">
            <v>J002.A9</v>
          </cell>
          <cell r="I21203" t="str">
            <v>CH054</v>
          </cell>
        </row>
        <row r="21204">
          <cell r="H21204" t="str">
            <v>J002.D9</v>
          </cell>
          <cell r="I21204">
            <v>0</v>
          </cell>
        </row>
        <row r="21205">
          <cell r="H21205" t="str">
            <v>J002.C10</v>
          </cell>
          <cell r="I21205" t="str">
            <v>DGND</v>
          </cell>
        </row>
        <row r="21206">
          <cell r="H21206" t="str">
            <v>J002.A10</v>
          </cell>
          <cell r="I21206" t="str">
            <v>DGND</v>
          </cell>
        </row>
        <row r="21207">
          <cell r="H21207" t="str">
            <v>J002.B10</v>
          </cell>
          <cell r="I21207" t="str">
            <v>CH053</v>
          </cell>
        </row>
        <row r="21208">
          <cell r="H21208" t="str">
            <v>J002.D10</v>
          </cell>
          <cell r="I21208">
            <v>0</v>
          </cell>
        </row>
        <row r="21209">
          <cell r="H21209" t="str">
            <v>J002.B11</v>
          </cell>
          <cell r="I21209" t="str">
            <v>DGND</v>
          </cell>
        </row>
        <row r="21210">
          <cell r="H21210" t="str">
            <v>J002.A11</v>
          </cell>
          <cell r="I21210" t="str">
            <v>CH051</v>
          </cell>
        </row>
        <row r="21211">
          <cell r="H21211" t="str">
            <v>J002.C11</v>
          </cell>
          <cell r="I21211" t="str">
            <v>CH052</v>
          </cell>
        </row>
        <row r="21212">
          <cell r="H21212" t="str">
            <v>J002.D11</v>
          </cell>
          <cell r="I21212">
            <v>0</v>
          </cell>
        </row>
        <row r="21213">
          <cell r="H21213" t="str">
            <v>J002.A12</v>
          </cell>
          <cell r="I21213" t="str">
            <v>DGND</v>
          </cell>
        </row>
        <row r="21214">
          <cell r="H21214" t="str">
            <v>J002.B12</v>
          </cell>
          <cell r="I21214" t="str">
            <v>CH050</v>
          </cell>
        </row>
        <row r="21215">
          <cell r="H21215" t="str">
            <v>J002.C12</v>
          </cell>
          <cell r="I21215" t="str">
            <v>DGND</v>
          </cell>
        </row>
        <row r="21216">
          <cell r="H21216" t="str">
            <v>J002.D12</v>
          </cell>
          <cell r="I21216">
            <v>0</v>
          </cell>
        </row>
        <row r="21217">
          <cell r="H21217" t="str">
            <v>J002.D13</v>
          </cell>
          <cell r="I21217">
            <v>0</v>
          </cell>
        </row>
        <row r="21218">
          <cell r="H21218" t="str">
            <v>J002.C13</v>
          </cell>
          <cell r="I21218" t="str">
            <v>CH049</v>
          </cell>
        </row>
        <row r="21219">
          <cell r="H21219" t="str">
            <v>J002.A13</v>
          </cell>
          <cell r="I21219" t="str">
            <v>CH048</v>
          </cell>
        </row>
        <row r="21220">
          <cell r="H21220" t="str">
            <v>J002.B13</v>
          </cell>
          <cell r="I21220" t="str">
            <v>DGND</v>
          </cell>
        </row>
        <row r="21221">
          <cell r="H21221" t="str">
            <v>J002.A14</v>
          </cell>
          <cell r="I21221" t="str">
            <v>DGND</v>
          </cell>
        </row>
        <row r="21222">
          <cell r="H21222" t="str">
            <v>J002.C14</v>
          </cell>
          <cell r="I21222" t="str">
            <v>DGND</v>
          </cell>
        </row>
        <row r="21223">
          <cell r="H21223" t="str">
            <v>J002.B14</v>
          </cell>
          <cell r="I21223" t="str">
            <v>CH047</v>
          </cell>
        </row>
        <row r="21224">
          <cell r="H21224" t="str">
            <v>J002.D14</v>
          </cell>
          <cell r="I21224">
            <v>0</v>
          </cell>
        </row>
        <row r="21225">
          <cell r="H21225" t="str">
            <v>J002.C15</v>
          </cell>
          <cell r="I21225" t="str">
            <v>CH046</v>
          </cell>
        </row>
        <row r="21226">
          <cell r="H21226" t="str">
            <v>J002.D15</v>
          </cell>
          <cell r="I21226">
            <v>0</v>
          </cell>
        </row>
        <row r="21227">
          <cell r="H21227" t="str">
            <v>J002.A15</v>
          </cell>
          <cell r="I21227" t="str">
            <v>CH045</v>
          </cell>
        </row>
        <row r="21228">
          <cell r="H21228" t="str">
            <v>J002.B15</v>
          </cell>
          <cell r="I21228" t="str">
            <v>DGND</v>
          </cell>
        </row>
        <row r="21229">
          <cell r="H21229" t="str">
            <v>J002.C16</v>
          </cell>
          <cell r="I21229" t="str">
            <v>DGND</v>
          </cell>
        </row>
        <row r="21230">
          <cell r="H21230" t="str">
            <v>J002.A16</v>
          </cell>
          <cell r="I21230" t="str">
            <v>DGND</v>
          </cell>
        </row>
        <row r="21231">
          <cell r="H21231" t="str">
            <v>J002.D16</v>
          </cell>
          <cell r="I21231">
            <v>0</v>
          </cell>
        </row>
        <row r="21232">
          <cell r="H21232" t="str">
            <v>J002.B16</v>
          </cell>
          <cell r="I21232" t="str">
            <v>CH044</v>
          </cell>
        </row>
        <row r="21233">
          <cell r="H21233" t="str">
            <v>J002.D17</v>
          </cell>
          <cell r="I21233">
            <v>0</v>
          </cell>
        </row>
        <row r="21234">
          <cell r="H21234" t="str">
            <v>J002.A17</v>
          </cell>
          <cell r="I21234" t="str">
            <v>CH042</v>
          </cell>
        </row>
        <row r="21235">
          <cell r="H21235" t="str">
            <v>J002.B17</v>
          </cell>
          <cell r="I21235" t="str">
            <v>DGND</v>
          </cell>
        </row>
        <row r="21236">
          <cell r="H21236" t="str">
            <v>J002.C17</v>
          </cell>
          <cell r="I21236" t="str">
            <v>CH043</v>
          </cell>
        </row>
        <row r="21237">
          <cell r="H21237" t="str">
            <v>J002.B18</v>
          </cell>
          <cell r="I21237" t="str">
            <v>CH041</v>
          </cell>
        </row>
        <row r="21238">
          <cell r="H21238" t="str">
            <v>J002.C18</v>
          </cell>
          <cell r="I21238" t="str">
            <v>DGND</v>
          </cell>
        </row>
        <row r="21239">
          <cell r="H21239" t="str">
            <v>J002.D18</v>
          </cell>
          <cell r="I21239">
            <v>0</v>
          </cell>
        </row>
        <row r="21240">
          <cell r="H21240" t="str">
            <v>J002.A18</v>
          </cell>
          <cell r="I21240" t="str">
            <v>DGND</v>
          </cell>
        </row>
        <row r="21241">
          <cell r="H21241" t="str">
            <v>J002.B19</v>
          </cell>
          <cell r="I21241" t="str">
            <v>DGND</v>
          </cell>
        </row>
        <row r="21242">
          <cell r="H21242" t="str">
            <v>J002.D19</v>
          </cell>
          <cell r="I21242">
            <v>0</v>
          </cell>
        </row>
        <row r="21243">
          <cell r="H21243" t="str">
            <v>J002.C19</v>
          </cell>
          <cell r="I21243" t="str">
            <v>CH040</v>
          </cell>
        </row>
        <row r="21244">
          <cell r="H21244" t="str">
            <v>J002.A19</v>
          </cell>
          <cell r="I21244" t="str">
            <v>CH039</v>
          </cell>
        </row>
        <row r="21245">
          <cell r="H21245" t="str">
            <v>J002.C20</v>
          </cell>
          <cell r="I21245" t="str">
            <v>DGND</v>
          </cell>
        </row>
        <row r="21246">
          <cell r="H21246" t="str">
            <v>J002.D20</v>
          </cell>
          <cell r="I21246">
            <v>0</v>
          </cell>
        </row>
        <row r="21247">
          <cell r="H21247" t="str">
            <v>J002.B20</v>
          </cell>
          <cell r="I21247" t="str">
            <v>CH038</v>
          </cell>
        </row>
        <row r="21248">
          <cell r="H21248" t="str">
            <v>J002.A20</v>
          </cell>
          <cell r="I21248" t="str">
            <v>DGND</v>
          </cell>
        </row>
        <row r="21249">
          <cell r="H21249" t="str">
            <v>J002.A21</v>
          </cell>
          <cell r="I21249" t="str">
            <v>CH036</v>
          </cell>
        </row>
        <row r="21250">
          <cell r="H21250" t="str">
            <v>J002.B21</v>
          </cell>
          <cell r="I21250" t="str">
            <v>DGND</v>
          </cell>
        </row>
        <row r="21251">
          <cell r="H21251" t="str">
            <v>J002.C21</v>
          </cell>
          <cell r="I21251" t="str">
            <v>CH037</v>
          </cell>
        </row>
        <row r="21252">
          <cell r="H21252" t="str">
            <v>J002.D21</v>
          </cell>
          <cell r="I21252">
            <v>0</v>
          </cell>
        </row>
        <row r="21253">
          <cell r="H21253" t="str">
            <v>J002.C22</v>
          </cell>
          <cell r="I21253" t="str">
            <v>DGND</v>
          </cell>
        </row>
        <row r="21254">
          <cell r="H21254" t="str">
            <v>J002.B22</v>
          </cell>
          <cell r="I21254" t="str">
            <v>CH035</v>
          </cell>
        </row>
        <row r="21255">
          <cell r="H21255" t="str">
            <v>J002.A22</v>
          </cell>
          <cell r="I21255" t="str">
            <v>DGND</v>
          </cell>
        </row>
        <row r="21256">
          <cell r="H21256" t="str">
            <v>J002.D22</v>
          </cell>
          <cell r="I21256">
            <v>0</v>
          </cell>
        </row>
        <row r="21257">
          <cell r="H21257" t="str">
            <v>J002.A23</v>
          </cell>
          <cell r="I21257" t="str">
            <v>CH033</v>
          </cell>
        </row>
        <row r="21258">
          <cell r="H21258" t="str">
            <v>J002.D23</v>
          </cell>
          <cell r="I21258">
            <v>0</v>
          </cell>
        </row>
        <row r="21259">
          <cell r="H21259" t="str">
            <v>J002.B23</v>
          </cell>
          <cell r="I21259" t="str">
            <v>DGND</v>
          </cell>
        </row>
        <row r="21260">
          <cell r="H21260" t="str">
            <v>J002.C23</v>
          </cell>
          <cell r="I21260" t="str">
            <v>CH034</v>
          </cell>
        </row>
        <row r="21261">
          <cell r="H21261" t="str">
            <v>J002.C24</v>
          </cell>
          <cell r="I21261" t="str">
            <v>DGND</v>
          </cell>
        </row>
        <row r="21262">
          <cell r="H21262" t="str">
            <v>J002.B24</v>
          </cell>
          <cell r="I21262" t="str">
            <v>CH032</v>
          </cell>
        </row>
        <row r="21263">
          <cell r="H21263" t="str">
            <v>J002.D24</v>
          </cell>
          <cell r="I21263">
            <v>0</v>
          </cell>
        </row>
        <row r="21264">
          <cell r="H21264" t="str">
            <v>J002.A24</v>
          </cell>
          <cell r="I21264" t="str">
            <v>DGND</v>
          </cell>
        </row>
        <row r="21265">
          <cell r="H21265" t="str">
            <v>J901.NP1</v>
          </cell>
          <cell r="I21265">
            <v>0</v>
          </cell>
        </row>
        <row r="21266">
          <cell r="H21266" t="str">
            <v>J901.NP2</v>
          </cell>
          <cell r="I21266">
            <v>0</v>
          </cell>
        </row>
        <row r="21267">
          <cell r="H21267" t="str">
            <v>J901.NP3</v>
          </cell>
          <cell r="I21267">
            <v>0</v>
          </cell>
        </row>
        <row r="21268">
          <cell r="H21268" t="str">
            <v>J901.NP4</v>
          </cell>
          <cell r="I21268">
            <v>0</v>
          </cell>
        </row>
        <row r="21269">
          <cell r="H21269" t="str">
            <v>J901.NP5</v>
          </cell>
          <cell r="I21269">
            <v>0</v>
          </cell>
        </row>
        <row r="21270">
          <cell r="H21270" t="str">
            <v>J901.NP6</v>
          </cell>
          <cell r="I21270">
            <v>0</v>
          </cell>
        </row>
        <row r="21271">
          <cell r="H21271" t="str">
            <v>DGS2.1</v>
          </cell>
          <cell r="I21271" t="str">
            <v>DGND</v>
          </cell>
        </row>
        <row r="21272">
          <cell r="H21272" t="str">
            <v>DGS2.2</v>
          </cell>
          <cell r="I21272" t="str">
            <v>SL1_DGS</v>
          </cell>
        </row>
        <row r="21273">
          <cell r="H21273" t="str">
            <v>J011.C1</v>
          </cell>
          <cell r="I21273" t="str">
            <v>SLOT1_SENSE</v>
          </cell>
        </row>
        <row r="21274">
          <cell r="H21274" t="str">
            <v>J011.D1</v>
          </cell>
          <cell r="I21274" t="str">
            <v>DGND</v>
          </cell>
        </row>
        <row r="21275">
          <cell r="H21275" t="str">
            <v>J011.A1</v>
          </cell>
          <cell r="I21275" t="str">
            <v>SLOT1_FORCE</v>
          </cell>
        </row>
        <row r="21276">
          <cell r="H21276" t="str">
            <v>J011.B1</v>
          </cell>
          <cell r="I21276" t="str">
            <v>DGND</v>
          </cell>
        </row>
        <row r="21277">
          <cell r="H21277" t="str">
            <v>J011.A2</v>
          </cell>
          <cell r="I21277" t="str">
            <v>DGND</v>
          </cell>
        </row>
        <row r="21278">
          <cell r="H21278" t="str">
            <v>J011.B2</v>
          </cell>
          <cell r="I21278" t="str">
            <v>SL1_DGS</v>
          </cell>
        </row>
        <row r="21279">
          <cell r="H21279" t="str">
            <v>J011.D2</v>
          </cell>
          <cell r="I21279" t="str">
            <v>SL1_GUARD</v>
          </cell>
        </row>
        <row r="21280">
          <cell r="H21280" t="str">
            <v>J011.C2</v>
          </cell>
          <cell r="I21280" t="str">
            <v>DGND</v>
          </cell>
        </row>
        <row r="21281">
          <cell r="H21281" t="str">
            <v>J011.C3</v>
          </cell>
          <cell r="I21281" t="str">
            <v>SL1_EXT_F</v>
          </cell>
        </row>
        <row r="21282">
          <cell r="H21282" t="str">
            <v>J011.B3</v>
          </cell>
          <cell r="I21282" t="str">
            <v>DGND</v>
          </cell>
        </row>
        <row r="21283">
          <cell r="H21283" t="str">
            <v>J011.A3</v>
          </cell>
          <cell r="I21283" t="str">
            <v>CH095</v>
          </cell>
        </row>
        <row r="21284">
          <cell r="H21284" t="str">
            <v>J011.D3</v>
          </cell>
          <cell r="I21284" t="str">
            <v>DGND</v>
          </cell>
        </row>
        <row r="21285">
          <cell r="H21285" t="str">
            <v>J011.C4</v>
          </cell>
          <cell r="I21285" t="str">
            <v>DGND</v>
          </cell>
        </row>
        <row r="21286">
          <cell r="H21286" t="str">
            <v>J011.A4</v>
          </cell>
          <cell r="I21286" t="str">
            <v>DGND</v>
          </cell>
        </row>
        <row r="21287">
          <cell r="H21287" t="str">
            <v>J011.B4</v>
          </cell>
          <cell r="I21287" t="str">
            <v>CH094</v>
          </cell>
        </row>
        <row r="21288">
          <cell r="H21288" t="str">
            <v>J011.D4</v>
          </cell>
          <cell r="I21288" t="str">
            <v>SL1_EXT_S</v>
          </cell>
        </row>
        <row r="21289">
          <cell r="H21289" t="str">
            <v>J011.B5</v>
          </cell>
          <cell r="I21289" t="str">
            <v>DGND</v>
          </cell>
        </row>
        <row r="21290">
          <cell r="H21290" t="str">
            <v>J011.D5</v>
          </cell>
          <cell r="I21290" t="str">
            <v>DGND</v>
          </cell>
        </row>
        <row r="21291">
          <cell r="H21291" t="str">
            <v>J011.C5</v>
          </cell>
          <cell r="I21291" t="str">
            <v>CH093</v>
          </cell>
        </row>
        <row r="21292">
          <cell r="H21292" t="str">
            <v>J011.A5</v>
          </cell>
          <cell r="I21292" t="str">
            <v>CH092</v>
          </cell>
        </row>
        <row r="21293">
          <cell r="H21293" t="str">
            <v>J011.A6</v>
          </cell>
          <cell r="I21293" t="str">
            <v>DGND</v>
          </cell>
        </row>
        <row r="21294">
          <cell r="H21294" t="str">
            <v>J011.B6</v>
          </cell>
          <cell r="I21294" t="str">
            <v>CH091</v>
          </cell>
        </row>
        <row r="21295">
          <cell r="H21295" t="str">
            <v>J011.C6</v>
          </cell>
          <cell r="I21295" t="str">
            <v>DGND</v>
          </cell>
        </row>
        <row r="21296">
          <cell r="H21296" t="str">
            <v>J011.D6</v>
          </cell>
          <cell r="I21296">
            <v>0</v>
          </cell>
        </row>
        <row r="21297">
          <cell r="H21297" t="str">
            <v>J011.C7</v>
          </cell>
          <cell r="I21297" t="str">
            <v>CH090</v>
          </cell>
        </row>
        <row r="21298">
          <cell r="H21298" t="str">
            <v>J011.B7</v>
          </cell>
          <cell r="I21298" t="str">
            <v>DGND</v>
          </cell>
        </row>
        <row r="21299">
          <cell r="H21299" t="str">
            <v>J011.D7</v>
          </cell>
          <cell r="I21299" t="str">
            <v>DGND</v>
          </cell>
        </row>
        <row r="21300">
          <cell r="H21300" t="str">
            <v>J011.A7</v>
          </cell>
          <cell r="I21300" t="str">
            <v>CH089</v>
          </cell>
        </row>
        <row r="21301">
          <cell r="H21301" t="str">
            <v>J011.A8</v>
          </cell>
          <cell r="I21301" t="str">
            <v>DGND</v>
          </cell>
        </row>
        <row r="21302">
          <cell r="H21302" t="str">
            <v>J011.D8</v>
          </cell>
          <cell r="I21302">
            <v>0</v>
          </cell>
        </row>
        <row r="21303">
          <cell r="H21303" t="str">
            <v>J011.B8</v>
          </cell>
          <cell r="I21303" t="str">
            <v>CH088</v>
          </cell>
        </row>
        <row r="21304">
          <cell r="H21304" t="str">
            <v>J011.C8</v>
          </cell>
          <cell r="I21304" t="str">
            <v>DGND</v>
          </cell>
        </row>
        <row r="21305">
          <cell r="H21305" t="str">
            <v>J011.C9</v>
          </cell>
          <cell r="I21305" t="str">
            <v>CH087</v>
          </cell>
        </row>
        <row r="21306">
          <cell r="H21306" t="str">
            <v>J011.A9</v>
          </cell>
          <cell r="I21306" t="str">
            <v>CH086</v>
          </cell>
        </row>
        <row r="21307">
          <cell r="H21307" t="str">
            <v>J011.D9</v>
          </cell>
          <cell r="I21307">
            <v>0</v>
          </cell>
        </row>
        <row r="21308">
          <cell r="H21308" t="str">
            <v>J011.B9</v>
          </cell>
          <cell r="I21308" t="str">
            <v>DGND</v>
          </cell>
        </row>
        <row r="21309">
          <cell r="H21309" t="str">
            <v>J011.D10</v>
          </cell>
          <cell r="I21309">
            <v>0</v>
          </cell>
        </row>
        <row r="21310">
          <cell r="H21310" t="str">
            <v>J011.B10</v>
          </cell>
          <cell r="I21310" t="str">
            <v>CH085</v>
          </cell>
        </row>
        <row r="21311">
          <cell r="H21311" t="str">
            <v>J011.C10</v>
          </cell>
          <cell r="I21311" t="str">
            <v>DGND</v>
          </cell>
        </row>
        <row r="21312">
          <cell r="H21312" t="str">
            <v>J011.A10</v>
          </cell>
          <cell r="I21312" t="str">
            <v>DGND</v>
          </cell>
        </row>
        <row r="21313">
          <cell r="H21313" t="str">
            <v>J011.C11</v>
          </cell>
          <cell r="I21313" t="str">
            <v>CH084</v>
          </cell>
        </row>
        <row r="21314">
          <cell r="H21314" t="str">
            <v>J011.A11</v>
          </cell>
          <cell r="I21314" t="str">
            <v>CH083</v>
          </cell>
        </row>
        <row r="21315">
          <cell r="H21315" t="str">
            <v>J011.B11</v>
          </cell>
          <cell r="I21315" t="str">
            <v>DGND</v>
          </cell>
        </row>
        <row r="21316">
          <cell r="H21316" t="str">
            <v>J011.D11</v>
          </cell>
          <cell r="I21316">
            <v>0</v>
          </cell>
        </row>
        <row r="21317">
          <cell r="H21317" t="str">
            <v>J011.A12</v>
          </cell>
          <cell r="I21317" t="str">
            <v>DGND</v>
          </cell>
        </row>
        <row r="21318">
          <cell r="H21318" t="str">
            <v>J011.D12</v>
          </cell>
          <cell r="I21318">
            <v>0</v>
          </cell>
        </row>
        <row r="21319">
          <cell r="H21319" t="str">
            <v>J011.C12</v>
          </cell>
          <cell r="I21319" t="str">
            <v>DGND</v>
          </cell>
        </row>
        <row r="21320">
          <cell r="H21320" t="str">
            <v>J011.B12</v>
          </cell>
          <cell r="I21320" t="str">
            <v>CH082</v>
          </cell>
        </row>
        <row r="21321">
          <cell r="H21321" t="str">
            <v>J011.C13</v>
          </cell>
          <cell r="I21321" t="str">
            <v>CH081</v>
          </cell>
        </row>
        <row r="21322">
          <cell r="H21322" t="str">
            <v>J011.D13</v>
          </cell>
          <cell r="I21322">
            <v>0</v>
          </cell>
        </row>
        <row r="21323">
          <cell r="H21323" t="str">
            <v>J011.B13</v>
          </cell>
          <cell r="I21323" t="str">
            <v>DGND</v>
          </cell>
        </row>
        <row r="21324">
          <cell r="H21324" t="str">
            <v>J011.A13</v>
          </cell>
          <cell r="I21324" t="str">
            <v>CH080</v>
          </cell>
        </row>
        <row r="21325">
          <cell r="H21325" t="str">
            <v>J011.C14</v>
          </cell>
          <cell r="I21325" t="str">
            <v>DGND</v>
          </cell>
        </row>
        <row r="21326">
          <cell r="H21326" t="str">
            <v>J011.D14</v>
          </cell>
          <cell r="I21326">
            <v>0</v>
          </cell>
        </row>
        <row r="21327">
          <cell r="H21327" t="str">
            <v>J011.B14</v>
          </cell>
          <cell r="I21327" t="str">
            <v>CH079</v>
          </cell>
        </row>
        <row r="21328">
          <cell r="H21328" t="str">
            <v>J011.A14</v>
          </cell>
          <cell r="I21328" t="str">
            <v>DGND</v>
          </cell>
        </row>
        <row r="21329">
          <cell r="H21329" t="str">
            <v>J011.D15</v>
          </cell>
          <cell r="I21329">
            <v>0</v>
          </cell>
        </row>
        <row r="21330">
          <cell r="H21330" t="str">
            <v>J011.C15</v>
          </cell>
          <cell r="I21330" t="str">
            <v>CH078</v>
          </cell>
        </row>
        <row r="21331">
          <cell r="H21331" t="str">
            <v>J011.B15</v>
          </cell>
          <cell r="I21331" t="str">
            <v>DGND</v>
          </cell>
        </row>
        <row r="21332">
          <cell r="H21332" t="str">
            <v>J011.A15</v>
          </cell>
          <cell r="I21332" t="str">
            <v>CH077</v>
          </cell>
        </row>
        <row r="21333">
          <cell r="H21333" t="str">
            <v>J011.C16</v>
          </cell>
          <cell r="I21333" t="str">
            <v>DGND</v>
          </cell>
        </row>
        <row r="21334">
          <cell r="H21334" t="str">
            <v>J011.B16</v>
          </cell>
          <cell r="I21334" t="str">
            <v>CH076</v>
          </cell>
        </row>
        <row r="21335">
          <cell r="H21335" t="str">
            <v>J011.D16</v>
          </cell>
          <cell r="I21335">
            <v>0</v>
          </cell>
        </row>
        <row r="21336">
          <cell r="H21336" t="str">
            <v>J011.A16</v>
          </cell>
          <cell r="I21336" t="str">
            <v>DGND</v>
          </cell>
        </row>
        <row r="21337">
          <cell r="H21337" t="str">
            <v>J011.C17</v>
          </cell>
          <cell r="I21337" t="str">
            <v>CH075</v>
          </cell>
        </row>
        <row r="21338">
          <cell r="H21338" t="str">
            <v>J011.D17</v>
          </cell>
          <cell r="I21338">
            <v>0</v>
          </cell>
        </row>
        <row r="21339">
          <cell r="H21339" t="str">
            <v>J011.B17</v>
          </cell>
          <cell r="I21339" t="str">
            <v>DGND</v>
          </cell>
        </row>
        <row r="21340">
          <cell r="H21340" t="str">
            <v>J011.A17</v>
          </cell>
          <cell r="I21340" t="str">
            <v>CH074</v>
          </cell>
        </row>
        <row r="21341">
          <cell r="H21341" t="str">
            <v>J011.D18</v>
          </cell>
          <cell r="I21341">
            <v>0</v>
          </cell>
        </row>
        <row r="21342">
          <cell r="H21342" t="str">
            <v>J011.B18</v>
          </cell>
          <cell r="I21342" t="str">
            <v>CH073</v>
          </cell>
        </row>
        <row r="21343">
          <cell r="H21343" t="str">
            <v>J011.A18</v>
          </cell>
          <cell r="I21343" t="str">
            <v>DGND</v>
          </cell>
        </row>
        <row r="21344">
          <cell r="H21344" t="str">
            <v>J011.C18</v>
          </cell>
          <cell r="I21344" t="str">
            <v>DGND</v>
          </cell>
        </row>
        <row r="21345">
          <cell r="H21345" t="str">
            <v>J011.B19</v>
          </cell>
          <cell r="I21345" t="str">
            <v>DGND</v>
          </cell>
        </row>
        <row r="21346">
          <cell r="H21346" t="str">
            <v>J011.A19</v>
          </cell>
          <cell r="I21346" t="str">
            <v>CH071</v>
          </cell>
        </row>
        <row r="21347">
          <cell r="H21347" t="str">
            <v>J011.C19</v>
          </cell>
          <cell r="I21347" t="str">
            <v>CH072</v>
          </cell>
        </row>
        <row r="21348">
          <cell r="H21348" t="str">
            <v>J011.D19</v>
          </cell>
          <cell r="I21348">
            <v>0</v>
          </cell>
        </row>
        <row r="21349">
          <cell r="H21349" t="str">
            <v>J011.A20</v>
          </cell>
          <cell r="I21349" t="str">
            <v>DGND</v>
          </cell>
        </row>
        <row r="21350">
          <cell r="H21350" t="str">
            <v>J011.D20</v>
          </cell>
          <cell r="I21350">
            <v>0</v>
          </cell>
        </row>
        <row r="21351">
          <cell r="H21351" t="str">
            <v>J011.B20</v>
          </cell>
          <cell r="I21351" t="str">
            <v>CH070</v>
          </cell>
        </row>
        <row r="21352">
          <cell r="H21352" t="str">
            <v>J011.C20</v>
          </cell>
          <cell r="I21352" t="str">
            <v>DGND</v>
          </cell>
        </row>
        <row r="21353">
          <cell r="H21353" t="str">
            <v>J011.D21</v>
          </cell>
          <cell r="I21353">
            <v>0</v>
          </cell>
        </row>
        <row r="21354">
          <cell r="H21354" t="str">
            <v>J011.A21</v>
          </cell>
          <cell r="I21354" t="str">
            <v>CH068</v>
          </cell>
        </row>
        <row r="21355">
          <cell r="H21355" t="str">
            <v>J011.C21</v>
          </cell>
          <cell r="I21355" t="str">
            <v>CH069</v>
          </cell>
        </row>
        <row r="21356">
          <cell r="H21356" t="str">
            <v>J011.B21</v>
          </cell>
          <cell r="I21356" t="str">
            <v>DGND</v>
          </cell>
        </row>
        <row r="21357">
          <cell r="H21357" t="str">
            <v>J011.A22</v>
          </cell>
          <cell r="I21357" t="str">
            <v>DGND</v>
          </cell>
        </row>
        <row r="21358">
          <cell r="H21358" t="str">
            <v>J011.C22</v>
          </cell>
          <cell r="I21358" t="str">
            <v>DGND</v>
          </cell>
        </row>
        <row r="21359">
          <cell r="H21359" t="str">
            <v>J011.D22</v>
          </cell>
          <cell r="I21359">
            <v>0</v>
          </cell>
        </row>
        <row r="21360">
          <cell r="H21360" t="str">
            <v>J011.B22</v>
          </cell>
          <cell r="I21360" t="str">
            <v>CH067</v>
          </cell>
        </row>
        <row r="21361">
          <cell r="H21361" t="str">
            <v>J011.C23</v>
          </cell>
          <cell r="I21361" t="str">
            <v>CH066</v>
          </cell>
        </row>
        <row r="21362">
          <cell r="H21362" t="str">
            <v>J011.B23</v>
          </cell>
          <cell r="I21362" t="str">
            <v>DGND</v>
          </cell>
        </row>
        <row r="21363">
          <cell r="H21363" t="str">
            <v>J011.A23</v>
          </cell>
          <cell r="I21363" t="str">
            <v>CH065</v>
          </cell>
        </row>
        <row r="21364">
          <cell r="H21364" t="str">
            <v>J011.D23</v>
          </cell>
          <cell r="I21364">
            <v>0</v>
          </cell>
        </row>
        <row r="21365">
          <cell r="H21365" t="str">
            <v>J011.C24</v>
          </cell>
          <cell r="I21365" t="str">
            <v>DGND</v>
          </cell>
        </row>
        <row r="21366">
          <cell r="H21366" t="str">
            <v>J011.A24</v>
          </cell>
          <cell r="I21366" t="str">
            <v>DGND</v>
          </cell>
        </row>
        <row r="21367">
          <cell r="H21367" t="str">
            <v>J011.B24</v>
          </cell>
          <cell r="I21367" t="str">
            <v>CH064</v>
          </cell>
        </row>
        <row r="21368">
          <cell r="H21368" t="str">
            <v>J011.D24</v>
          </cell>
          <cell r="I21368">
            <v>0</v>
          </cell>
        </row>
        <row r="21369">
          <cell r="H21369" t="str">
            <v>J012.A1</v>
          </cell>
          <cell r="I21369" t="str">
            <v>U8</v>
          </cell>
        </row>
        <row r="21370">
          <cell r="H21370" t="str">
            <v>J012.D1</v>
          </cell>
          <cell r="I21370" t="str">
            <v>U12</v>
          </cell>
        </row>
        <row r="21371">
          <cell r="H21371" t="str">
            <v>J012.C1</v>
          </cell>
          <cell r="I21371" t="str">
            <v>U10</v>
          </cell>
        </row>
        <row r="21372">
          <cell r="H21372" t="str">
            <v>J012.B1</v>
          </cell>
          <cell r="I21372" t="str">
            <v>DGND</v>
          </cell>
        </row>
        <row r="21373">
          <cell r="H21373" t="str">
            <v>J012.D2</v>
          </cell>
          <cell r="I21373" t="str">
            <v>U13</v>
          </cell>
        </row>
        <row r="21374">
          <cell r="H21374" t="str">
            <v>J012.A2</v>
          </cell>
          <cell r="I21374" t="str">
            <v>DGND</v>
          </cell>
        </row>
        <row r="21375">
          <cell r="H21375" t="str">
            <v>J012.B2</v>
          </cell>
          <cell r="I21375" t="str">
            <v>U9</v>
          </cell>
        </row>
        <row r="21376">
          <cell r="H21376" t="str">
            <v>J012.C2</v>
          </cell>
          <cell r="I21376" t="str">
            <v>DGND</v>
          </cell>
        </row>
        <row r="21377">
          <cell r="H21377" t="str">
            <v>J012.C3</v>
          </cell>
          <cell r="I21377" t="str">
            <v>U11</v>
          </cell>
        </row>
        <row r="21378">
          <cell r="H21378" t="str">
            <v>J012.D3</v>
          </cell>
          <cell r="I21378" t="str">
            <v>U14</v>
          </cell>
        </row>
        <row r="21379">
          <cell r="H21379" t="str">
            <v>J012.B3</v>
          </cell>
          <cell r="I21379" t="str">
            <v>DGND</v>
          </cell>
        </row>
        <row r="21380">
          <cell r="H21380" t="str">
            <v>J012.A3</v>
          </cell>
          <cell r="I21380" t="str">
            <v>CH127</v>
          </cell>
        </row>
        <row r="21381">
          <cell r="H21381" t="str">
            <v>J012.C4</v>
          </cell>
          <cell r="I21381" t="str">
            <v>DGND</v>
          </cell>
        </row>
        <row r="21382">
          <cell r="H21382" t="str">
            <v>J012.B4</v>
          </cell>
          <cell r="I21382" t="str">
            <v>CH126</v>
          </cell>
        </row>
        <row r="21383">
          <cell r="H21383" t="str">
            <v>J012.A4</v>
          </cell>
          <cell r="I21383" t="str">
            <v>DGND</v>
          </cell>
        </row>
        <row r="21384">
          <cell r="H21384" t="str">
            <v>J012.D4</v>
          </cell>
          <cell r="I21384" t="str">
            <v>U15</v>
          </cell>
        </row>
        <row r="21385">
          <cell r="H21385" t="str">
            <v>J012.A5</v>
          </cell>
          <cell r="I21385" t="str">
            <v>CH124</v>
          </cell>
        </row>
        <row r="21386">
          <cell r="H21386" t="str">
            <v>J012.D5</v>
          </cell>
          <cell r="I21386" t="str">
            <v>DGND</v>
          </cell>
        </row>
        <row r="21387">
          <cell r="H21387" t="str">
            <v>J012.C5</v>
          </cell>
          <cell r="I21387" t="str">
            <v>CH125</v>
          </cell>
        </row>
        <row r="21388">
          <cell r="H21388" t="str">
            <v>J012.B5</v>
          </cell>
          <cell r="I21388" t="str">
            <v>DGND</v>
          </cell>
        </row>
        <row r="21389">
          <cell r="H21389" t="str">
            <v>J012.C6</v>
          </cell>
          <cell r="I21389" t="str">
            <v>DGND</v>
          </cell>
        </row>
        <row r="21390">
          <cell r="H21390" t="str">
            <v>J012.D6</v>
          </cell>
          <cell r="I21390">
            <v>0</v>
          </cell>
        </row>
        <row r="21391">
          <cell r="H21391" t="str">
            <v>J012.B6</v>
          </cell>
          <cell r="I21391" t="str">
            <v>CH123</v>
          </cell>
        </row>
        <row r="21392">
          <cell r="H21392" t="str">
            <v>J012.A6</v>
          </cell>
          <cell r="I21392" t="str">
            <v>DGND</v>
          </cell>
        </row>
        <row r="21393">
          <cell r="H21393" t="str">
            <v>J012.D7</v>
          </cell>
          <cell r="I21393" t="str">
            <v>DGND</v>
          </cell>
        </row>
        <row r="21394">
          <cell r="H21394" t="str">
            <v>J012.A7</v>
          </cell>
          <cell r="I21394" t="str">
            <v>CH121</v>
          </cell>
        </row>
        <row r="21395">
          <cell r="H21395" t="str">
            <v>J012.C7</v>
          </cell>
          <cell r="I21395" t="str">
            <v>CH122</v>
          </cell>
        </row>
        <row r="21396">
          <cell r="H21396" t="str">
            <v>J012.B7</v>
          </cell>
          <cell r="I21396" t="str">
            <v>DGND</v>
          </cell>
        </row>
        <row r="21397">
          <cell r="H21397" t="str">
            <v>J012.A8</v>
          </cell>
          <cell r="I21397" t="str">
            <v>DGND</v>
          </cell>
        </row>
        <row r="21398">
          <cell r="H21398" t="str">
            <v>J012.C8</v>
          </cell>
          <cell r="I21398" t="str">
            <v>DGND</v>
          </cell>
        </row>
        <row r="21399">
          <cell r="H21399" t="str">
            <v>J012.D8</v>
          </cell>
          <cell r="I21399">
            <v>0</v>
          </cell>
        </row>
        <row r="21400">
          <cell r="H21400" t="str">
            <v>J012.B8</v>
          </cell>
          <cell r="I21400" t="str">
            <v>CH120</v>
          </cell>
        </row>
        <row r="21401">
          <cell r="H21401" t="str">
            <v>J012.B9</v>
          </cell>
          <cell r="I21401" t="str">
            <v>DGND</v>
          </cell>
        </row>
        <row r="21402">
          <cell r="H21402" t="str">
            <v>J012.D9</v>
          </cell>
          <cell r="I21402">
            <v>0</v>
          </cell>
        </row>
        <row r="21403">
          <cell r="H21403" t="str">
            <v>J012.C9</v>
          </cell>
          <cell r="I21403" t="str">
            <v>CH119</v>
          </cell>
        </row>
        <row r="21404">
          <cell r="H21404" t="str">
            <v>J012.A9</v>
          </cell>
          <cell r="I21404" t="str">
            <v>CH118</v>
          </cell>
        </row>
        <row r="21405">
          <cell r="H21405" t="str">
            <v>J012.C10</v>
          </cell>
          <cell r="I21405" t="str">
            <v>DGND</v>
          </cell>
        </row>
        <row r="21406">
          <cell r="H21406" t="str">
            <v>J012.D10</v>
          </cell>
          <cell r="I21406">
            <v>0</v>
          </cell>
        </row>
        <row r="21407">
          <cell r="H21407" t="str">
            <v>J012.A10</v>
          </cell>
          <cell r="I21407" t="str">
            <v>DGND</v>
          </cell>
        </row>
        <row r="21408">
          <cell r="H21408" t="str">
            <v>J012.B10</v>
          </cell>
          <cell r="I21408" t="str">
            <v>CH117</v>
          </cell>
        </row>
        <row r="21409">
          <cell r="H21409" t="str">
            <v>J012.D11</v>
          </cell>
          <cell r="I21409">
            <v>0</v>
          </cell>
        </row>
        <row r="21410">
          <cell r="H21410" t="str">
            <v>J012.B11</v>
          </cell>
          <cell r="I21410" t="str">
            <v>DGND</v>
          </cell>
        </row>
        <row r="21411">
          <cell r="H21411" t="str">
            <v>J012.C11</v>
          </cell>
          <cell r="I21411" t="str">
            <v>CH116</v>
          </cell>
        </row>
        <row r="21412">
          <cell r="H21412" t="str">
            <v>J012.A11</v>
          </cell>
          <cell r="I21412" t="str">
            <v>CH115</v>
          </cell>
        </row>
        <row r="21413">
          <cell r="H21413" t="str">
            <v>J012.C12</v>
          </cell>
          <cell r="I21413" t="str">
            <v>DGND</v>
          </cell>
        </row>
        <row r="21414">
          <cell r="H21414" t="str">
            <v>J012.A12</v>
          </cell>
          <cell r="I21414" t="str">
            <v>DGND</v>
          </cell>
        </row>
        <row r="21415">
          <cell r="H21415" t="str">
            <v>J012.B12</v>
          </cell>
          <cell r="I21415" t="str">
            <v>CH114</v>
          </cell>
        </row>
        <row r="21416">
          <cell r="H21416" t="str">
            <v>J012.D12</v>
          </cell>
          <cell r="I21416">
            <v>0</v>
          </cell>
        </row>
        <row r="21417">
          <cell r="H21417" t="str">
            <v>J012.B13</v>
          </cell>
          <cell r="I21417" t="str">
            <v>DGND</v>
          </cell>
        </row>
        <row r="21418">
          <cell r="H21418" t="str">
            <v>J012.A13</v>
          </cell>
          <cell r="I21418" t="str">
            <v>CH112</v>
          </cell>
        </row>
        <row r="21419">
          <cell r="H21419" t="str">
            <v>J012.C13</v>
          </cell>
          <cell r="I21419" t="str">
            <v>CH113</v>
          </cell>
        </row>
        <row r="21420">
          <cell r="H21420" t="str">
            <v>J012.D13</v>
          </cell>
          <cell r="I21420">
            <v>0</v>
          </cell>
        </row>
        <row r="21421">
          <cell r="H21421" t="str">
            <v>J012.A14</v>
          </cell>
          <cell r="I21421" t="str">
            <v>DGND</v>
          </cell>
        </row>
        <row r="21422">
          <cell r="H21422" t="str">
            <v>J012.C14</v>
          </cell>
          <cell r="I21422" t="str">
            <v>DGND</v>
          </cell>
        </row>
        <row r="21423">
          <cell r="H21423" t="str">
            <v>J012.D14</v>
          </cell>
          <cell r="I21423">
            <v>0</v>
          </cell>
        </row>
        <row r="21424">
          <cell r="H21424" t="str">
            <v>J012.B14</v>
          </cell>
          <cell r="I21424" t="str">
            <v>CH111</v>
          </cell>
        </row>
        <row r="21425">
          <cell r="H21425" t="str">
            <v>J012.B15</v>
          </cell>
          <cell r="I21425" t="str">
            <v>DGND</v>
          </cell>
        </row>
        <row r="21426">
          <cell r="H21426" t="str">
            <v>J012.C15</v>
          </cell>
          <cell r="I21426" t="str">
            <v>CH110</v>
          </cell>
        </row>
        <row r="21427">
          <cell r="H21427" t="str">
            <v>J012.A15</v>
          </cell>
          <cell r="I21427" t="str">
            <v>CH109</v>
          </cell>
        </row>
        <row r="21428">
          <cell r="H21428" t="str">
            <v>J012.D15</v>
          </cell>
          <cell r="I21428">
            <v>0</v>
          </cell>
        </row>
        <row r="21429">
          <cell r="H21429" t="str">
            <v>J012.B16</v>
          </cell>
          <cell r="I21429" t="str">
            <v>CH108</v>
          </cell>
        </row>
        <row r="21430">
          <cell r="H21430" t="str">
            <v>J012.D16</v>
          </cell>
          <cell r="I21430">
            <v>0</v>
          </cell>
        </row>
        <row r="21431">
          <cell r="H21431" t="str">
            <v>J012.C16</v>
          </cell>
          <cell r="I21431" t="str">
            <v>DGND</v>
          </cell>
        </row>
        <row r="21432">
          <cell r="H21432" t="str">
            <v>J012.A16</v>
          </cell>
          <cell r="I21432" t="str">
            <v>DGND</v>
          </cell>
        </row>
        <row r="21433">
          <cell r="H21433" t="str">
            <v>J012.C17</v>
          </cell>
          <cell r="I21433" t="str">
            <v>CH107</v>
          </cell>
        </row>
        <row r="21434">
          <cell r="H21434" t="str">
            <v>J012.D17</v>
          </cell>
          <cell r="I21434">
            <v>0</v>
          </cell>
        </row>
        <row r="21435">
          <cell r="H21435" t="str">
            <v>J012.A17</v>
          </cell>
          <cell r="I21435" t="str">
            <v>CH106</v>
          </cell>
        </row>
        <row r="21436">
          <cell r="H21436" t="str">
            <v>J012.B17</v>
          </cell>
          <cell r="I21436" t="str">
            <v>DGND</v>
          </cell>
        </row>
        <row r="21437">
          <cell r="H21437" t="str">
            <v>J012.B18</v>
          </cell>
          <cell r="I21437" t="str">
            <v>CH105</v>
          </cell>
        </row>
        <row r="21438">
          <cell r="H21438" t="str">
            <v>J012.C18</v>
          </cell>
          <cell r="I21438" t="str">
            <v>DGND</v>
          </cell>
        </row>
        <row r="21439">
          <cell r="H21439" t="str">
            <v>J012.A18</v>
          </cell>
          <cell r="I21439" t="str">
            <v>DGND</v>
          </cell>
        </row>
        <row r="21440">
          <cell r="H21440" t="str">
            <v>J012.D18</v>
          </cell>
          <cell r="I21440">
            <v>0</v>
          </cell>
        </row>
        <row r="21441">
          <cell r="H21441" t="str">
            <v>J012.C19</v>
          </cell>
          <cell r="I21441" t="str">
            <v>CH104</v>
          </cell>
        </row>
        <row r="21442">
          <cell r="H21442" t="str">
            <v>J012.A19</v>
          </cell>
          <cell r="I21442" t="str">
            <v>CH103</v>
          </cell>
        </row>
        <row r="21443">
          <cell r="H21443" t="str">
            <v>J012.D19</v>
          </cell>
          <cell r="I21443">
            <v>0</v>
          </cell>
        </row>
        <row r="21444">
          <cell r="H21444" t="str">
            <v>J012.B19</v>
          </cell>
          <cell r="I21444" t="str">
            <v>DGND</v>
          </cell>
        </row>
        <row r="21445">
          <cell r="H21445" t="str">
            <v>J012.C20</v>
          </cell>
          <cell r="I21445" t="str">
            <v>DGND</v>
          </cell>
        </row>
        <row r="21446">
          <cell r="H21446" t="str">
            <v>J012.B20</v>
          </cell>
          <cell r="I21446" t="str">
            <v>CH102</v>
          </cell>
        </row>
        <row r="21447">
          <cell r="H21447" t="str">
            <v>J012.A20</v>
          </cell>
          <cell r="I21447" t="str">
            <v>DGND</v>
          </cell>
        </row>
        <row r="21448">
          <cell r="H21448" t="str">
            <v>J012.D20</v>
          </cell>
          <cell r="I21448">
            <v>0</v>
          </cell>
        </row>
        <row r="21449">
          <cell r="H21449" t="str">
            <v>J012.B21</v>
          </cell>
          <cell r="I21449" t="str">
            <v>DGND</v>
          </cell>
        </row>
        <row r="21450">
          <cell r="H21450" t="str">
            <v>J012.D21</v>
          </cell>
          <cell r="I21450">
            <v>0</v>
          </cell>
        </row>
        <row r="21451">
          <cell r="H21451" t="str">
            <v>J012.A21</v>
          </cell>
          <cell r="I21451" t="str">
            <v>CH100</v>
          </cell>
        </row>
        <row r="21452">
          <cell r="H21452" t="str">
            <v>J012.C21</v>
          </cell>
          <cell r="I21452" t="str">
            <v>CH101</v>
          </cell>
        </row>
        <row r="21453">
          <cell r="H21453" t="str">
            <v>J012.B22</v>
          </cell>
          <cell r="I21453" t="str">
            <v>CH099</v>
          </cell>
        </row>
        <row r="21454">
          <cell r="H21454" t="str">
            <v>J012.A22</v>
          </cell>
          <cell r="I21454" t="str">
            <v>DGND</v>
          </cell>
        </row>
        <row r="21455">
          <cell r="H21455" t="str">
            <v>J012.D22</v>
          </cell>
          <cell r="I21455">
            <v>0</v>
          </cell>
        </row>
        <row r="21456">
          <cell r="H21456" t="str">
            <v>J012.C22</v>
          </cell>
          <cell r="I21456" t="str">
            <v>DGND</v>
          </cell>
        </row>
        <row r="21457">
          <cell r="H21457" t="str">
            <v>J012.A23</v>
          </cell>
          <cell r="I21457" t="str">
            <v>CH097</v>
          </cell>
        </row>
        <row r="21458">
          <cell r="H21458" t="str">
            <v>J012.B23</v>
          </cell>
          <cell r="I21458" t="str">
            <v>DGND</v>
          </cell>
        </row>
        <row r="21459">
          <cell r="H21459" t="str">
            <v>J012.D23</v>
          </cell>
          <cell r="I21459">
            <v>0</v>
          </cell>
        </row>
        <row r="21460">
          <cell r="H21460" t="str">
            <v>J012.C23</v>
          </cell>
          <cell r="I21460" t="str">
            <v>CH098</v>
          </cell>
        </row>
        <row r="21461">
          <cell r="H21461" t="str">
            <v>J012.A24</v>
          </cell>
          <cell r="I21461" t="str">
            <v>DGND</v>
          </cell>
        </row>
        <row r="21462">
          <cell r="H21462" t="str">
            <v>J012.B24</v>
          </cell>
          <cell r="I21462" t="str">
            <v>CH096</v>
          </cell>
        </row>
        <row r="21463">
          <cell r="H21463" t="str">
            <v>J012.D24</v>
          </cell>
          <cell r="I21463">
            <v>0</v>
          </cell>
        </row>
        <row r="21464">
          <cell r="H21464" t="str">
            <v>J012.C24</v>
          </cell>
          <cell r="I21464" t="str">
            <v>DGND</v>
          </cell>
        </row>
        <row r="21465">
          <cell r="H21465" t="str">
            <v>DGS3.1</v>
          </cell>
          <cell r="I21465" t="str">
            <v>DGND</v>
          </cell>
        </row>
        <row r="21466">
          <cell r="H21466" t="str">
            <v>DGS3.2</v>
          </cell>
          <cell r="I21466" t="str">
            <v>SL2_DGS</v>
          </cell>
        </row>
        <row r="21467">
          <cell r="H21467" t="str">
            <v>J021.C1</v>
          </cell>
          <cell r="I21467" t="str">
            <v>SLOT2_SENSE</v>
          </cell>
        </row>
        <row r="21468">
          <cell r="H21468" t="str">
            <v>J021.D1</v>
          </cell>
          <cell r="I21468" t="str">
            <v>DGND</v>
          </cell>
        </row>
        <row r="21469">
          <cell r="H21469" t="str">
            <v>J021.A1</v>
          </cell>
          <cell r="I21469" t="str">
            <v>SLOT2_FORCE</v>
          </cell>
        </row>
        <row r="21470">
          <cell r="H21470" t="str">
            <v>J021.B1</v>
          </cell>
          <cell r="I21470" t="str">
            <v>DGND</v>
          </cell>
        </row>
        <row r="21471">
          <cell r="H21471" t="str">
            <v>J021.A2</v>
          </cell>
          <cell r="I21471" t="str">
            <v>DGND</v>
          </cell>
        </row>
        <row r="21472">
          <cell r="H21472" t="str">
            <v>J021.C2</v>
          </cell>
          <cell r="I21472" t="str">
            <v>DGND</v>
          </cell>
        </row>
        <row r="21473">
          <cell r="H21473" t="str">
            <v>J021.D2</v>
          </cell>
          <cell r="I21473" t="str">
            <v>SL2_GUARD</v>
          </cell>
        </row>
        <row r="21474">
          <cell r="H21474" t="str">
            <v>J021.B2</v>
          </cell>
          <cell r="I21474" t="str">
            <v>SL2_DGS</v>
          </cell>
        </row>
        <row r="21475">
          <cell r="H21475" t="str">
            <v>J021.A3</v>
          </cell>
          <cell r="I21475" t="str">
            <v>CH159</v>
          </cell>
        </row>
        <row r="21476">
          <cell r="H21476" t="str">
            <v>J021.D3</v>
          </cell>
          <cell r="I21476" t="str">
            <v>DGND</v>
          </cell>
        </row>
        <row r="21477">
          <cell r="H21477" t="str">
            <v>J021.C3</v>
          </cell>
          <cell r="I21477" t="str">
            <v>SL2_EXT_F</v>
          </cell>
        </row>
        <row r="21478">
          <cell r="H21478" t="str">
            <v>J021.B3</v>
          </cell>
          <cell r="I21478" t="str">
            <v>DGND</v>
          </cell>
        </row>
        <row r="21479">
          <cell r="H21479" t="str">
            <v>J021.D4</v>
          </cell>
          <cell r="I21479" t="str">
            <v>SL2_EXT_S</v>
          </cell>
        </row>
        <row r="21480">
          <cell r="H21480" t="str">
            <v>J021.B4</v>
          </cell>
          <cell r="I21480" t="str">
            <v>CH158</v>
          </cell>
        </row>
        <row r="21481">
          <cell r="H21481" t="str">
            <v>J021.C4</v>
          </cell>
          <cell r="I21481" t="str">
            <v>DGND</v>
          </cell>
        </row>
        <row r="21482">
          <cell r="H21482" t="str">
            <v>J021.A4</v>
          </cell>
          <cell r="I21482" t="str">
            <v>DGND</v>
          </cell>
        </row>
        <row r="21483">
          <cell r="H21483" t="str">
            <v>J021.C5</v>
          </cell>
          <cell r="I21483" t="str">
            <v>CH157</v>
          </cell>
        </row>
        <row r="21484">
          <cell r="H21484" t="str">
            <v>J021.B5</v>
          </cell>
          <cell r="I21484" t="str">
            <v>DGND</v>
          </cell>
        </row>
        <row r="21485">
          <cell r="H21485" t="str">
            <v>J021.A5</v>
          </cell>
          <cell r="I21485" t="str">
            <v>CH156</v>
          </cell>
        </row>
        <row r="21486">
          <cell r="H21486" t="str">
            <v>J021.D5</v>
          </cell>
          <cell r="I21486" t="str">
            <v>DGND</v>
          </cell>
        </row>
        <row r="21487">
          <cell r="H21487" t="str">
            <v>J021.A6</v>
          </cell>
          <cell r="I21487" t="str">
            <v>DGND</v>
          </cell>
        </row>
        <row r="21488">
          <cell r="H21488" t="str">
            <v>J021.D6</v>
          </cell>
          <cell r="I21488">
            <v>0</v>
          </cell>
        </row>
        <row r="21489">
          <cell r="H21489" t="str">
            <v>J021.B6</v>
          </cell>
          <cell r="I21489" t="str">
            <v>CH155</v>
          </cell>
        </row>
        <row r="21490">
          <cell r="H21490" t="str">
            <v>J021.C6</v>
          </cell>
          <cell r="I21490" t="str">
            <v>DGND</v>
          </cell>
        </row>
        <row r="21491">
          <cell r="H21491" t="str">
            <v>J021.B7</v>
          </cell>
          <cell r="I21491" t="str">
            <v>DGND</v>
          </cell>
        </row>
        <row r="21492">
          <cell r="H21492" t="str">
            <v>J021.C7</v>
          </cell>
          <cell r="I21492" t="str">
            <v>CH154</v>
          </cell>
        </row>
        <row r="21493">
          <cell r="H21493" t="str">
            <v>J021.A7</v>
          </cell>
          <cell r="I21493" t="str">
            <v>CH153</v>
          </cell>
        </row>
        <row r="21494">
          <cell r="H21494" t="str">
            <v>J021.D7</v>
          </cell>
          <cell r="I21494" t="str">
            <v>DGND</v>
          </cell>
        </row>
        <row r="21495">
          <cell r="H21495" t="str">
            <v>J021.C8</v>
          </cell>
          <cell r="I21495" t="str">
            <v>DGND</v>
          </cell>
        </row>
        <row r="21496">
          <cell r="H21496" t="str">
            <v>J021.D8</v>
          </cell>
          <cell r="I21496">
            <v>0</v>
          </cell>
        </row>
        <row r="21497">
          <cell r="H21497" t="str">
            <v>J021.A8</v>
          </cell>
          <cell r="I21497" t="str">
            <v>DGND</v>
          </cell>
        </row>
        <row r="21498">
          <cell r="H21498" t="str">
            <v>J021.B8</v>
          </cell>
          <cell r="I21498" t="str">
            <v>CH152</v>
          </cell>
        </row>
        <row r="21499">
          <cell r="H21499" t="str">
            <v>J021.B9</v>
          </cell>
          <cell r="I21499" t="str">
            <v>DGND</v>
          </cell>
        </row>
        <row r="21500">
          <cell r="H21500" t="str">
            <v>J021.D9</v>
          </cell>
          <cell r="I21500">
            <v>0</v>
          </cell>
        </row>
        <row r="21501">
          <cell r="H21501" t="str">
            <v>J021.A9</v>
          </cell>
          <cell r="I21501" t="str">
            <v>CH150</v>
          </cell>
        </row>
        <row r="21502">
          <cell r="H21502" t="str">
            <v>J021.C9</v>
          </cell>
          <cell r="I21502" t="str">
            <v>CH151</v>
          </cell>
        </row>
        <row r="21503">
          <cell r="H21503" t="str">
            <v>J021.B10</v>
          </cell>
          <cell r="I21503" t="str">
            <v>CH149</v>
          </cell>
        </row>
        <row r="21504">
          <cell r="H21504" t="str">
            <v>J021.D10</v>
          </cell>
          <cell r="I21504">
            <v>0</v>
          </cell>
        </row>
        <row r="21505">
          <cell r="H21505" t="str">
            <v>J021.C10</v>
          </cell>
          <cell r="I21505" t="str">
            <v>DGND</v>
          </cell>
        </row>
        <row r="21506">
          <cell r="H21506" t="str">
            <v>J021.A10</v>
          </cell>
          <cell r="I21506" t="str">
            <v>DGND</v>
          </cell>
        </row>
        <row r="21507">
          <cell r="H21507" t="str">
            <v>J021.B11</v>
          </cell>
          <cell r="I21507" t="str">
            <v>DGND</v>
          </cell>
        </row>
        <row r="21508">
          <cell r="H21508" t="str">
            <v>J021.A11</v>
          </cell>
          <cell r="I21508" t="str">
            <v>CH147</v>
          </cell>
        </row>
        <row r="21509">
          <cell r="H21509" t="str">
            <v>J021.D11</v>
          </cell>
          <cell r="I21509">
            <v>0</v>
          </cell>
        </row>
        <row r="21510">
          <cell r="H21510" t="str">
            <v>J021.C11</v>
          </cell>
          <cell r="I21510" t="str">
            <v>CH148</v>
          </cell>
        </row>
        <row r="21511">
          <cell r="H21511" t="str">
            <v>J021.D12</v>
          </cell>
          <cell r="I21511">
            <v>0</v>
          </cell>
        </row>
        <row r="21512">
          <cell r="H21512" t="str">
            <v>J021.B12</v>
          </cell>
          <cell r="I21512" t="str">
            <v>CH146</v>
          </cell>
        </row>
        <row r="21513">
          <cell r="H21513" t="str">
            <v>J021.A12</v>
          </cell>
          <cell r="I21513" t="str">
            <v>DGND</v>
          </cell>
        </row>
        <row r="21514">
          <cell r="H21514" t="str">
            <v>J021.C12</v>
          </cell>
          <cell r="I21514" t="str">
            <v>DGND</v>
          </cell>
        </row>
        <row r="21515">
          <cell r="H21515" t="str">
            <v>J021.D13</v>
          </cell>
          <cell r="I21515">
            <v>0</v>
          </cell>
        </row>
        <row r="21516">
          <cell r="H21516" t="str">
            <v>J021.C13</v>
          </cell>
          <cell r="I21516" t="str">
            <v>CH145</v>
          </cell>
        </row>
        <row r="21517">
          <cell r="H21517" t="str">
            <v>J021.A13</v>
          </cell>
          <cell r="I21517" t="str">
            <v>CH144</v>
          </cell>
        </row>
        <row r="21518">
          <cell r="H21518" t="str">
            <v>J021.B13</v>
          </cell>
          <cell r="I21518" t="str">
            <v>DGND</v>
          </cell>
        </row>
        <row r="21519">
          <cell r="H21519" t="str">
            <v>J021.A14</v>
          </cell>
          <cell r="I21519" t="str">
            <v>DGND</v>
          </cell>
        </row>
        <row r="21520">
          <cell r="H21520" t="str">
            <v>J021.B14</v>
          </cell>
          <cell r="I21520" t="str">
            <v>CH143</v>
          </cell>
        </row>
        <row r="21521">
          <cell r="H21521" t="str">
            <v>J021.C14</v>
          </cell>
          <cell r="I21521" t="str">
            <v>DGND</v>
          </cell>
        </row>
        <row r="21522">
          <cell r="H21522" t="str">
            <v>J021.D14</v>
          </cell>
          <cell r="I21522">
            <v>0</v>
          </cell>
        </row>
        <row r="21523">
          <cell r="H21523" t="str">
            <v>J021.B15</v>
          </cell>
          <cell r="I21523" t="str">
            <v>DGND</v>
          </cell>
        </row>
        <row r="21524">
          <cell r="H21524" t="str">
            <v>J021.C15</v>
          </cell>
          <cell r="I21524" t="str">
            <v>CH142</v>
          </cell>
        </row>
        <row r="21525">
          <cell r="H21525" t="str">
            <v>J021.A15</v>
          </cell>
          <cell r="I21525" t="str">
            <v>CH141</v>
          </cell>
        </row>
        <row r="21526">
          <cell r="H21526" t="str">
            <v>J021.D15</v>
          </cell>
          <cell r="I21526">
            <v>0</v>
          </cell>
        </row>
        <row r="21527">
          <cell r="H21527" t="str">
            <v>J021.C16</v>
          </cell>
          <cell r="I21527" t="str">
            <v>DGND</v>
          </cell>
        </row>
        <row r="21528">
          <cell r="H21528" t="str">
            <v>J021.D16</v>
          </cell>
          <cell r="I21528">
            <v>0</v>
          </cell>
        </row>
        <row r="21529">
          <cell r="H21529" t="str">
            <v>J021.B16</v>
          </cell>
          <cell r="I21529" t="str">
            <v>CH140</v>
          </cell>
        </row>
        <row r="21530">
          <cell r="H21530" t="str">
            <v>J021.A16</v>
          </cell>
          <cell r="I21530" t="str">
            <v>DGND</v>
          </cell>
        </row>
        <row r="21531">
          <cell r="H21531" t="str">
            <v>J021.C17</v>
          </cell>
          <cell r="I21531" t="str">
            <v>CH139</v>
          </cell>
        </row>
        <row r="21532">
          <cell r="H21532" t="str">
            <v>J021.A17</v>
          </cell>
          <cell r="I21532" t="str">
            <v>CH138</v>
          </cell>
        </row>
        <row r="21533">
          <cell r="H21533" t="str">
            <v>J021.D17</v>
          </cell>
          <cell r="I21533">
            <v>0</v>
          </cell>
        </row>
        <row r="21534">
          <cell r="H21534" t="str">
            <v>J021.B17</v>
          </cell>
          <cell r="I21534" t="str">
            <v>DGND</v>
          </cell>
        </row>
        <row r="21535">
          <cell r="H21535" t="str">
            <v>J021.A18</v>
          </cell>
          <cell r="I21535" t="str">
            <v>DGND</v>
          </cell>
        </row>
        <row r="21536">
          <cell r="H21536" t="str">
            <v>J021.C18</v>
          </cell>
          <cell r="I21536" t="str">
            <v>DGND</v>
          </cell>
        </row>
        <row r="21537">
          <cell r="H21537" t="str">
            <v>J021.D18</v>
          </cell>
          <cell r="I21537">
            <v>0</v>
          </cell>
        </row>
        <row r="21538">
          <cell r="H21538" t="str">
            <v>J021.B18</v>
          </cell>
          <cell r="I21538" t="str">
            <v>CH137</v>
          </cell>
        </row>
        <row r="21539">
          <cell r="H21539" t="str">
            <v>J021.B19</v>
          </cell>
          <cell r="I21539" t="str">
            <v>DGND</v>
          </cell>
        </row>
        <row r="21540">
          <cell r="H21540" t="str">
            <v>J021.D19</v>
          </cell>
          <cell r="I21540">
            <v>0</v>
          </cell>
        </row>
        <row r="21541">
          <cell r="H21541" t="str">
            <v>J021.C19</v>
          </cell>
          <cell r="I21541" t="str">
            <v>CH136</v>
          </cell>
        </row>
        <row r="21542">
          <cell r="H21542" t="str">
            <v>J021.A19</v>
          </cell>
          <cell r="I21542" t="str">
            <v>CH135</v>
          </cell>
        </row>
        <row r="21543">
          <cell r="H21543" t="str">
            <v>J021.A20</v>
          </cell>
          <cell r="I21543" t="str">
            <v>DGND</v>
          </cell>
        </row>
        <row r="21544">
          <cell r="H21544" t="str">
            <v>J021.D20</v>
          </cell>
          <cell r="I21544">
            <v>0</v>
          </cell>
        </row>
        <row r="21545">
          <cell r="H21545" t="str">
            <v>J021.B20</v>
          </cell>
          <cell r="I21545" t="str">
            <v>CH134</v>
          </cell>
        </row>
        <row r="21546">
          <cell r="H21546" t="str">
            <v>J021.C20</v>
          </cell>
          <cell r="I21546" t="str">
            <v>DGND</v>
          </cell>
        </row>
        <row r="21547">
          <cell r="H21547" t="str">
            <v>J021.A21</v>
          </cell>
          <cell r="I21547" t="str">
            <v>CH132</v>
          </cell>
        </row>
        <row r="21548">
          <cell r="H21548" t="str">
            <v>J021.D21</v>
          </cell>
          <cell r="I21548">
            <v>0</v>
          </cell>
        </row>
        <row r="21549">
          <cell r="H21549" t="str">
            <v>J021.B21</v>
          </cell>
          <cell r="I21549" t="str">
            <v>DGND</v>
          </cell>
        </row>
        <row r="21550">
          <cell r="H21550" t="str">
            <v>J021.C21</v>
          </cell>
          <cell r="I21550" t="str">
            <v>CH133</v>
          </cell>
        </row>
        <row r="21551">
          <cell r="H21551" t="str">
            <v>J021.B22</v>
          </cell>
          <cell r="I21551" t="str">
            <v>CH131</v>
          </cell>
        </row>
        <row r="21552">
          <cell r="H21552" t="str">
            <v>J021.A22</v>
          </cell>
          <cell r="I21552" t="str">
            <v>DGND</v>
          </cell>
        </row>
        <row r="21553">
          <cell r="H21553" t="str">
            <v>J021.D22</v>
          </cell>
          <cell r="I21553">
            <v>0</v>
          </cell>
        </row>
        <row r="21554">
          <cell r="H21554" t="str">
            <v>J021.C22</v>
          </cell>
          <cell r="I21554" t="str">
            <v>DGND</v>
          </cell>
        </row>
        <row r="21555">
          <cell r="H21555" t="str">
            <v>J021.A23</v>
          </cell>
          <cell r="I21555" t="str">
            <v>CH129</v>
          </cell>
        </row>
        <row r="21556">
          <cell r="H21556" t="str">
            <v>J021.D23</v>
          </cell>
          <cell r="I21556">
            <v>0</v>
          </cell>
        </row>
        <row r="21557">
          <cell r="H21557" t="str">
            <v>J021.B23</v>
          </cell>
          <cell r="I21557" t="str">
            <v>DGND</v>
          </cell>
        </row>
        <row r="21558">
          <cell r="H21558" t="str">
            <v>J021.C23</v>
          </cell>
          <cell r="I21558" t="str">
            <v>CH130</v>
          </cell>
        </row>
        <row r="21559">
          <cell r="H21559" t="str">
            <v>J021.A24</v>
          </cell>
          <cell r="I21559" t="str">
            <v>DGND</v>
          </cell>
        </row>
        <row r="21560">
          <cell r="H21560" t="str">
            <v>J021.C24</v>
          </cell>
          <cell r="I21560" t="str">
            <v>DGND</v>
          </cell>
        </row>
        <row r="21561">
          <cell r="H21561" t="str">
            <v>J021.B24</v>
          </cell>
          <cell r="I21561" t="str">
            <v>CH128</v>
          </cell>
        </row>
        <row r="21562">
          <cell r="H21562" t="str">
            <v>J021.D24</v>
          </cell>
          <cell r="I21562">
            <v>0</v>
          </cell>
        </row>
        <row r="21563">
          <cell r="H21563" t="str">
            <v>J022.D1</v>
          </cell>
          <cell r="I21563" t="str">
            <v>U20</v>
          </cell>
        </row>
        <row r="21564">
          <cell r="H21564" t="str">
            <v>J022.B1</v>
          </cell>
          <cell r="I21564" t="str">
            <v>DGND</v>
          </cell>
        </row>
        <row r="21565">
          <cell r="H21565" t="str">
            <v>J022.A1</v>
          </cell>
          <cell r="I21565" t="str">
            <v>U16</v>
          </cell>
        </row>
        <row r="21566">
          <cell r="H21566" t="str">
            <v>J022.C1</v>
          </cell>
          <cell r="I21566" t="str">
            <v>U18</v>
          </cell>
        </row>
        <row r="21567">
          <cell r="H21567" t="str">
            <v>J022.C2</v>
          </cell>
          <cell r="I21567" t="str">
            <v>DGND</v>
          </cell>
        </row>
        <row r="21568">
          <cell r="H21568" t="str">
            <v>J022.B2</v>
          </cell>
          <cell r="I21568" t="str">
            <v>U17</v>
          </cell>
        </row>
        <row r="21569">
          <cell r="H21569" t="str">
            <v>J022.D2</v>
          </cell>
          <cell r="I21569" t="str">
            <v>U21</v>
          </cell>
        </row>
        <row r="21570">
          <cell r="H21570" t="str">
            <v>J022.A2</v>
          </cell>
          <cell r="I21570" t="str">
            <v>DGND</v>
          </cell>
        </row>
        <row r="21571">
          <cell r="H21571" t="str">
            <v>J022.A3</v>
          </cell>
          <cell r="I21571" t="str">
            <v>CH191</v>
          </cell>
        </row>
        <row r="21572">
          <cell r="H21572" t="str">
            <v>J022.B3</v>
          </cell>
          <cell r="I21572" t="str">
            <v>DGND</v>
          </cell>
        </row>
        <row r="21573">
          <cell r="H21573" t="str">
            <v>J022.D3</v>
          </cell>
          <cell r="I21573" t="str">
            <v>U22</v>
          </cell>
        </row>
        <row r="21574">
          <cell r="H21574" t="str">
            <v>J022.C3</v>
          </cell>
          <cell r="I21574" t="str">
            <v>U19</v>
          </cell>
        </row>
        <row r="21575">
          <cell r="H21575" t="str">
            <v>J022.C4</v>
          </cell>
          <cell r="I21575" t="str">
            <v>DGND</v>
          </cell>
        </row>
        <row r="21576">
          <cell r="H21576" t="str">
            <v>J022.A4</v>
          </cell>
          <cell r="I21576" t="str">
            <v>DGND</v>
          </cell>
        </row>
        <row r="21577">
          <cell r="H21577" t="str">
            <v>J022.D4</v>
          </cell>
          <cell r="I21577" t="str">
            <v>U23</v>
          </cell>
        </row>
        <row r="21578">
          <cell r="H21578" t="str">
            <v>J022.B4</v>
          </cell>
          <cell r="I21578" t="str">
            <v>CH190</v>
          </cell>
        </row>
        <row r="21579">
          <cell r="H21579" t="str">
            <v>J022.D5</v>
          </cell>
          <cell r="I21579" t="str">
            <v>DGND</v>
          </cell>
        </row>
        <row r="21580">
          <cell r="H21580" t="str">
            <v>J022.A5</v>
          </cell>
          <cell r="I21580" t="str">
            <v>CH188</v>
          </cell>
        </row>
        <row r="21581">
          <cell r="H21581" t="str">
            <v>J022.C5</v>
          </cell>
          <cell r="I21581" t="str">
            <v>CH189</v>
          </cell>
        </row>
        <row r="21582">
          <cell r="H21582" t="str">
            <v>J022.B5</v>
          </cell>
          <cell r="I21582" t="str">
            <v>DGND</v>
          </cell>
        </row>
        <row r="21583">
          <cell r="H21583" t="str">
            <v>J022.D6</v>
          </cell>
          <cell r="I21583">
            <v>0</v>
          </cell>
        </row>
        <row r="21584">
          <cell r="H21584" t="str">
            <v>J022.C6</v>
          </cell>
          <cell r="I21584" t="str">
            <v>DGND</v>
          </cell>
        </row>
        <row r="21585">
          <cell r="H21585" t="str">
            <v>J022.A6</v>
          </cell>
          <cell r="I21585" t="str">
            <v>DGND</v>
          </cell>
        </row>
        <row r="21586">
          <cell r="H21586" t="str">
            <v>J022.B6</v>
          </cell>
          <cell r="I21586" t="str">
            <v>CH187</v>
          </cell>
        </row>
        <row r="21587">
          <cell r="H21587" t="str">
            <v>J022.B7</v>
          </cell>
          <cell r="I21587" t="str">
            <v>DGND</v>
          </cell>
        </row>
        <row r="21588">
          <cell r="H21588" t="str">
            <v>J022.A7</v>
          </cell>
          <cell r="I21588" t="str">
            <v>CH185</v>
          </cell>
        </row>
        <row r="21589">
          <cell r="H21589" t="str">
            <v>J022.D7</v>
          </cell>
          <cell r="I21589" t="str">
            <v>DGND</v>
          </cell>
        </row>
        <row r="21590">
          <cell r="H21590" t="str">
            <v>J022.C7</v>
          </cell>
          <cell r="I21590" t="str">
            <v>CH186</v>
          </cell>
        </row>
        <row r="21591">
          <cell r="H21591" t="str">
            <v>J022.A8</v>
          </cell>
          <cell r="I21591" t="str">
            <v>DGND</v>
          </cell>
        </row>
        <row r="21592">
          <cell r="H21592" t="str">
            <v>J022.B8</v>
          </cell>
          <cell r="I21592" t="str">
            <v>CH184</v>
          </cell>
        </row>
        <row r="21593">
          <cell r="H21593" t="str">
            <v>J022.C8</v>
          </cell>
          <cell r="I21593" t="str">
            <v>DGND</v>
          </cell>
        </row>
        <row r="21594">
          <cell r="H21594" t="str">
            <v>J022.D8</v>
          </cell>
          <cell r="I21594">
            <v>0</v>
          </cell>
        </row>
        <row r="21595">
          <cell r="H21595" t="str">
            <v>J022.D9</v>
          </cell>
          <cell r="I21595">
            <v>0</v>
          </cell>
        </row>
        <row r="21596">
          <cell r="H21596" t="str">
            <v>J022.C9</v>
          </cell>
          <cell r="I21596" t="str">
            <v>CH183</v>
          </cell>
        </row>
        <row r="21597">
          <cell r="H21597" t="str">
            <v>J022.A9</v>
          </cell>
          <cell r="I21597" t="str">
            <v>CH182</v>
          </cell>
        </row>
        <row r="21598">
          <cell r="H21598" t="str">
            <v>J022.B9</v>
          </cell>
          <cell r="I21598" t="str">
            <v>DGND</v>
          </cell>
        </row>
        <row r="21599">
          <cell r="H21599" t="str">
            <v>J022.B10</v>
          </cell>
          <cell r="I21599" t="str">
            <v>CH181</v>
          </cell>
        </row>
        <row r="21600">
          <cell r="H21600" t="str">
            <v>J022.C10</v>
          </cell>
          <cell r="I21600" t="str">
            <v>DGND</v>
          </cell>
        </row>
        <row r="21601">
          <cell r="H21601" t="str">
            <v>J022.D10</v>
          </cell>
          <cell r="I21601">
            <v>0</v>
          </cell>
        </row>
        <row r="21602">
          <cell r="H21602" t="str">
            <v>J022.A10</v>
          </cell>
          <cell r="I21602" t="str">
            <v>DGND</v>
          </cell>
        </row>
        <row r="21603">
          <cell r="H21603" t="str">
            <v>J022.B11</v>
          </cell>
          <cell r="I21603" t="str">
            <v>DGND</v>
          </cell>
        </row>
        <row r="21604">
          <cell r="H21604" t="str">
            <v>J022.A11</v>
          </cell>
          <cell r="I21604" t="str">
            <v>CH179</v>
          </cell>
        </row>
        <row r="21605">
          <cell r="H21605" t="str">
            <v>J022.C11</v>
          </cell>
          <cell r="I21605" t="str">
            <v>CH180</v>
          </cell>
        </row>
        <row r="21606">
          <cell r="H21606" t="str">
            <v>J022.D11</v>
          </cell>
          <cell r="I21606">
            <v>0</v>
          </cell>
        </row>
        <row r="21607">
          <cell r="H21607" t="str">
            <v>J022.B12</v>
          </cell>
          <cell r="I21607" t="str">
            <v>CH178</v>
          </cell>
        </row>
        <row r="21608">
          <cell r="H21608" t="str">
            <v>J022.A12</v>
          </cell>
          <cell r="I21608" t="str">
            <v>DGND</v>
          </cell>
        </row>
        <row r="21609">
          <cell r="H21609" t="str">
            <v>J022.C12</v>
          </cell>
          <cell r="I21609" t="str">
            <v>DGND</v>
          </cell>
        </row>
        <row r="21610">
          <cell r="H21610" t="str">
            <v>J022.D12</v>
          </cell>
          <cell r="I21610">
            <v>0</v>
          </cell>
        </row>
        <row r="21611">
          <cell r="H21611" t="str">
            <v>J022.B13</v>
          </cell>
          <cell r="I21611" t="str">
            <v>DGND</v>
          </cell>
        </row>
        <row r="21612">
          <cell r="H21612" t="str">
            <v>J022.A13</v>
          </cell>
          <cell r="I21612" t="str">
            <v>CH176</v>
          </cell>
        </row>
        <row r="21613">
          <cell r="H21613" t="str">
            <v>J022.C13</v>
          </cell>
          <cell r="I21613" t="str">
            <v>CH177</v>
          </cell>
        </row>
        <row r="21614">
          <cell r="H21614" t="str">
            <v>J022.D13</v>
          </cell>
          <cell r="I21614">
            <v>0</v>
          </cell>
        </row>
        <row r="21615">
          <cell r="H21615" t="str">
            <v>J022.B14</v>
          </cell>
          <cell r="I21615" t="str">
            <v>CH175</v>
          </cell>
        </row>
        <row r="21616">
          <cell r="H21616" t="str">
            <v>J022.A14</v>
          </cell>
          <cell r="I21616" t="str">
            <v>DGND</v>
          </cell>
        </row>
        <row r="21617">
          <cell r="H21617" t="str">
            <v>J022.C14</v>
          </cell>
          <cell r="I21617" t="str">
            <v>DGND</v>
          </cell>
        </row>
        <row r="21618">
          <cell r="H21618" t="str">
            <v>J022.D14</v>
          </cell>
          <cell r="I21618">
            <v>0</v>
          </cell>
        </row>
        <row r="21619">
          <cell r="H21619" t="str">
            <v>J022.C15</v>
          </cell>
          <cell r="I21619" t="str">
            <v>CH174</v>
          </cell>
        </row>
        <row r="21620">
          <cell r="H21620" t="str">
            <v>J022.A15</v>
          </cell>
          <cell r="I21620" t="str">
            <v>CH173</v>
          </cell>
        </row>
        <row r="21621">
          <cell r="H21621" t="str">
            <v>J022.D15</v>
          </cell>
          <cell r="I21621">
            <v>0</v>
          </cell>
        </row>
        <row r="21622">
          <cell r="H21622" t="str">
            <v>J022.B15</v>
          </cell>
          <cell r="I21622" t="str">
            <v>DGND</v>
          </cell>
        </row>
        <row r="21623">
          <cell r="H21623" t="str">
            <v>J022.D16</v>
          </cell>
          <cell r="I21623">
            <v>0</v>
          </cell>
        </row>
        <row r="21624">
          <cell r="H21624" t="str">
            <v>J022.C16</v>
          </cell>
          <cell r="I21624" t="str">
            <v>DGND</v>
          </cell>
        </row>
        <row r="21625">
          <cell r="H21625" t="str">
            <v>J022.A16</v>
          </cell>
          <cell r="I21625" t="str">
            <v>DGND</v>
          </cell>
        </row>
        <row r="21626">
          <cell r="H21626" t="str">
            <v>J022.B16</v>
          </cell>
          <cell r="I21626" t="str">
            <v>CH172</v>
          </cell>
        </row>
        <row r="21627">
          <cell r="H21627" t="str">
            <v>J022.C17</v>
          </cell>
          <cell r="I21627" t="str">
            <v>CH171</v>
          </cell>
        </row>
        <row r="21628">
          <cell r="H21628" t="str">
            <v>J022.A17</v>
          </cell>
          <cell r="I21628" t="str">
            <v>CH170</v>
          </cell>
        </row>
        <row r="21629">
          <cell r="H21629" t="str">
            <v>J022.D17</v>
          </cell>
          <cell r="I21629">
            <v>0</v>
          </cell>
        </row>
        <row r="21630">
          <cell r="H21630" t="str">
            <v>J022.B17</v>
          </cell>
          <cell r="I21630" t="str">
            <v>DGND</v>
          </cell>
        </row>
        <row r="21631">
          <cell r="H21631" t="str">
            <v>J022.B18</v>
          </cell>
          <cell r="I21631" t="str">
            <v>CH169</v>
          </cell>
        </row>
        <row r="21632">
          <cell r="H21632" t="str">
            <v>J022.D18</v>
          </cell>
          <cell r="I21632">
            <v>0</v>
          </cell>
        </row>
        <row r="21633">
          <cell r="H21633" t="str">
            <v>J022.A18</v>
          </cell>
          <cell r="I21633" t="str">
            <v>DGND</v>
          </cell>
        </row>
        <row r="21634">
          <cell r="H21634" t="str">
            <v>J022.C18</v>
          </cell>
          <cell r="I21634" t="str">
            <v>DGND</v>
          </cell>
        </row>
        <row r="21635">
          <cell r="H21635" t="str">
            <v>J022.D19</v>
          </cell>
          <cell r="I21635">
            <v>0</v>
          </cell>
        </row>
        <row r="21636">
          <cell r="H21636" t="str">
            <v>J022.B19</v>
          </cell>
          <cell r="I21636" t="str">
            <v>DGND</v>
          </cell>
        </row>
        <row r="21637">
          <cell r="H21637" t="str">
            <v>J022.C19</v>
          </cell>
          <cell r="I21637" t="str">
            <v>CH168</v>
          </cell>
        </row>
        <row r="21638">
          <cell r="H21638" t="str">
            <v>J022.A19</v>
          </cell>
          <cell r="I21638" t="str">
            <v>CH167</v>
          </cell>
        </row>
        <row r="21639">
          <cell r="H21639" t="str">
            <v>J022.C20</v>
          </cell>
          <cell r="I21639" t="str">
            <v>DGND</v>
          </cell>
        </row>
        <row r="21640">
          <cell r="H21640" t="str">
            <v>J022.A20</v>
          </cell>
          <cell r="I21640" t="str">
            <v>DGND</v>
          </cell>
        </row>
        <row r="21641">
          <cell r="H21641" t="str">
            <v>J022.B20</v>
          </cell>
          <cell r="I21641" t="str">
            <v>CH166</v>
          </cell>
        </row>
        <row r="21642">
          <cell r="H21642" t="str">
            <v>J022.D20</v>
          </cell>
          <cell r="I21642">
            <v>0</v>
          </cell>
        </row>
        <row r="21643">
          <cell r="H21643" t="str">
            <v>J022.B21</v>
          </cell>
          <cell r="I21643" t="str">
            <v>DGND</v>
          </cell>
        </row>
        <row r="21644">
          <cell r="H21644" t="str">
            <v>J022.C21</v>
          </cell>
          <cell r="I21644" t="str">
            <v>CH165</v>
          </cell>
        </row>
        <row r="21645">
          <cell r="H21645" t="str">
            <v>J022.A21</v>
          </cell>
          <cell r="I21645" t="str">
            <v>CH164</v>
          </cell>
        </row>
        <row r="21646">
          <cell r="H21646" t="str">
            <v>J022.D21</v>
          </cell>
          <cell r="I21646">
            <v>0</v>
          </cell>
        </row>
        <row r="21647">
          <cell r="H21647" t="str">
            <v>J022.A22</v>
          </cell>
          <cell r="I21647" t="str">
            <v>DGND</v>
          </cell>
        </row>
        <row r="21648">
          <cell r="H21648" t="str">
            <v>J022.D22</v>
          </cell>
          <cell r="I21648">
            <v>0</v>
          </cell>
        </row>
        <row r="21649">
          <cell r="H21649" t="str">
            <v>J022.C22</v>
          </cell>
          <cell r="I21649" t="str">
            <v>DGND</v>
          </cell>
        </row>
        <row r="21650">
          <cell r="H21650" t="str">
            <v>J022.B22</v>
          </cell>
          <cell r="I21650" t="str">
            <v>CH163</v>
          </cell>
        </row>
        <row r="21651">
          <cell r="H21651" t="str">
            <v>J022.B23</v>
          </cell>
          <cell r="I21651" t="str">
            <v>DGND</v>
          </cell>
        </row>
        <row r="21652">
          <cell r="H21652" t="str">
            <v>J022.C23</v>
          </cell>
          <cell r="I21652" t="str">
            <v>CH162</v>
          </cell>
        </row>
        <row r="21653">
          <cell r="H21653" t="str">
            <v>J022.D23</v>
          </cell>
          <cell r="I21653">
            <v>0</v>
          </cell>
        </row>
        <row r="21654">
          <cell r="H21654" t="str">
            <v>J022.A23</v>
          </cell>
          <cell r="I21654" t="str">
            <v>CH161</v>
          </cell>
        </row>
        <row r="21655">
          <cell r="H21655" t="str">
            <v>J022.B24</v>
          </cell>
          <cell r="I21655" t="str">
            <v>CH160</v>
          </cell>
        </row>
        <row r="21656">
          <cell r="H21656" t="str">
            <v>J022.C24</v>
          </cell>
          <cell r="I21656" t="str">
            <v>DGND</v>
          </cell>
        </row>
        <row r="21657">
          <cell r="H21657" t="str">
            <v>J022.A24</v>
          </cell>
          <cell r="I21657" t="str">
            <v>DGND</v>
          </cell>
        </row>
        <row r="21658">
          <cell r="H21658" t="str">
            <v>J022.D24</v>
          </cell>
          <cell r="I21658">
            <v>0</v>
          </cell>
        </row>
        <row r="21659">
          <cell r="H21659" t="str">
            <v>DGS4.1</v>
          </cell>
          <cell r="I21659" t="str">
            <v>DGND</v>
          </cell>
        </row>
        <row r="21660">
          <cell r="H21660" t="str">
            <v>DGS4.2</v>
          </cell>
          <cell r="I21660" t="str">
            <v>SL3_DGS</v>
          </cell>
        </row>
        <row r="21661">
          <cell r="H21661" t="str">
            <v>J031.B1</v>
          </cell>
          <cell r="I21661" t="str">
            <v>DGND</v>
          </cell>
        </row>
        <row r="21662">
          <cell r="H21662" t="str">
            <v>J031.D1</v>
          </cell>
          <cell r="I21662" t="str">
            <v>DGND</v>
          </cell>
        </row>
        <row r="21663">
          <cell r="H21663" t="str">
            <v>J031.C1</v>
          </cell>
          <cell r="I21663" t="str">
            <v>SLOT3_SENSE</v>
          </cell>
        </row>
        <row r="21664">
          <cell r="H21664" t="str">
            <v>J031.A1</v>
          </cell>
          <cell r="I21664" t="str">
            <v>SLOT3_FORCE</v>
          </cell>
        </row>
        <row r="21665">
          <cell r="H21665" t="str">
            <v>J031.A2</v>
          </cell>
          <cell r="I21665" t="str">
            <v>DGND</v>
          </cell>
        </row>
        <row r="21666">
          <cell r="H21666" t="str">
            <v>J031.D2</v>
          </cell>
          <cell r="I21666" t="str">
            <v>SL3_GUARD</v>
          </cell>
        </row>
        <row r="21667">
          <cell r="H21667" t="str">
            <v>J031.B2</v>
          </cell>
          <cell r="I21667" t="str">
            <v>SL3_DGS</v>
          </cell>
        </row>
        <row r="21668">
          <cell r="H21668" t="str">
            <v>J031.C2</v>
          </cell>
          <cell r="I21668" t="str">
            <v>DGND</v>
          </cell>
        </row>
        <row r="21669">
          <cell r="H21669" t="str">
            <v>J031.B3</v>
          </cell>
          <cell r="I21669" t="str">
            <v>DGND</v>
          </cell>
        </row>
        <row r="21670">
          <cell r="H21670" t="str">
            <v>J031.A3</v>
          </cell>
          <cell r="I21670" t="str">
            <v>CH223</v>
          </cell>
        </row>
        <row r="21671">
          <cell r="H21671" t="str">
            <v>J031.D3</v>
          </cell>
          <cell r="I21671" t="str">
            <v>DGND</v>
          </cell>
        </row>
        <row r="21672">
          <cell r="H21672" t="str">
            <v>J031.C3</v>
          </cell>
          <cell r="I21672" t="str">
            <v>SL3_EXT_F</v>
          </cell>
        </row>
        <row r="21673">
          <cell r="H21673" t="str">
            <v>J031.D4</v>
          </cell>
          <cell r="I21673" t="str">
            <v>SL3_EXT_S</v>
          </cell>
        </row>
        <row r="21674">
          <cell r="H21674" t="str">
            <v>J031.B4</v>
          </cell>
          <cell r="I21674" t="str">
            <v>CH222</v>
          </cell>
        </row>
        <row r="21675">
          <cell r="H21675" t="str">
            <v>J031.A4</v>
          </cell>
          <cell r="I21675" t="str">
            <v>DGND</v>
          </cell>
        </row>
        <row r="21676">
          <cell r="H21676" t="str">
            <v>J031.C4</v>
          </cell>
          <cell r="I21676" t="str">
            <v>DGND</v>
          </cell>
        </row>
        <row r="21677">
          <cell r="H21677" t="str">
            <v>J031.B5</v>
          </cell>
          <cell r="I21677" t="str">
            <v>DGND</v>
          </cell>
        </row>
        <row r="21678">
          <cell r="H21678" t="str">
            <v>J031.A5</v>
          </cell>
          <cell r="I21678" t="str">
            <v>CH220</v>
          </cell>
        </row>
        <row r="21679">
          <cell r="H21679" t="str">
            <v>J031.D5</v>
          </cell>
          <cell r="I21679" t="str">
            <v>DGND</v>
          </cell>
        </row>
        <row r="21680">
          <cell r="H21680" t="str">
            <v>J031.C5</v>
          </cell>
          <cell r="I21680" t="str">
            <v>CH221</v>
          </cell>
        </row>
        <row r="21681">
          <cell r="H21681" t="str">
            <v>J031.C6</v>
          </cell>
          <cell r="I21681" t="str">
            <v>DGND</v>
          </cell>
        </row>
        <row r="21682">
          <cell r="H21682" t="str">
            <v>J031.A6</v>
          </cell>
          <cell r="I21682" t="str">
            <v>DGND</v>
          </cell>
        </row>
        <row r="21683">
          <cell r="H21683" t="str">
            <v>J031.B6</v>
          </cell>
          <cell r="I21683" t="str">
            <v>CH219</v>
          </cell>
        </row>
        <row r="21684">
          <cell r="H21684" t="str">
            <v>J031.D6</v>
          </cell>
          <cell r="I21684">
            <v>0</v>
          </cell>
        </row>
        <row r="21685">
          <cell r="H21685" t="str">
            <v>J031.C7</v>
          </cell>
          <cell r="I21685" t="str">
            <v>CH218</v>
          </cell>
        </row>
        <row r="21686">
          <cell r="H21686" t="str">
            <v>J031.B7</v>
          </cell>
          <cell r="I21686" t="str">
            <v>DGND</v>
          </cell>
        </row>
        <row r="21687">
          <cell r="H21687" t="str">
            <v>J031.A7</v>
          </cell>
          <cell r="I21687" t="str">
            <v>CH217</v>
          </cell>
        </row>
        <row r="21688">
          <cell r="H21688" t="str">
            <v>J031.D7</v>
          </cell>
          <cell r="I21688" t="str">
            <v>DGND</v>
          </cell>
        </row>
        <row r="21689">
          <cell r="H21689" t="str">
            <v>J031.A8</v>
          </cell>
          <cell r="I21689" t="str">
            <v>DGND</v>
          </cell>
        </row>
        <row r="21690">
          <cell r="H21690" t="str">
            <v>J031.C8</v>
          </cell>
          <cell r="I21690" t="str">
            <v>DGND</v>
          </cell>
        </row>
        <row r="21691">
          <cell r="H21691" t="str">
            <v>J031.B8</v>
          </cell>
          <cell r="I21691" t="str">
            <v>CH216</v>
          </cell>
        </row>
        <row r="21692">
          <cell r="H21692" t="str">
            <v>J031.D8</v>
          </cell>
          <cell r="I21692">
            <v>0</v>
          </cell>
        </row>
        <row r="21693">
          <cell r="H21693" t="str">
            <v>J031.B9</v>
          </cell>
          <cell r="I21693" t="str">
            <v>DGND</v>
          </cell>
        </row>
        <row r="21694">
          <cell r="H21694" t="str">
            <v>J031.A9</v>
          </cell>
          <cell r="I21694" t="str">
            <v>CH214</v>
          </cell>
        </row>
        <row r="21695">
          <cell r="H21695" t="str">
            <v>J031.C9</v>
          </cell>
          <cell r="I21695" t="str">
            <v>CH215</v>
          </cell>
        </row>
        <row r="21696">
          <cell r="H21696" t="str">
            <v>J031.D9</v>
          </cell>
          <cell r="I21696">
            <v>0</v>
          </cell>
        </row>
        <row r="21697">
          <cell r="H21697" t="str">
            <v>J031.A10</v>
          </cell>
          <cell r="I21697" t="str">
            <v>DGND</v>
          </cell>
        </row>
        <row r="21698">
          <cell r="H21698" t="str">
            <v>J031.B10</v>
          </cell>
          <cell r="I21698" t="str">
            <v>CH213</v>
          </cell>
        </row>
        <row r="21699">
          <cell r="H21699" t="str">
            <v>J031.C10</v>
          </cell>
          <cell r="I21699" t="str">
            <v>DGND</v>
          </cell>
        </row>
        <row r="21700">
          <cell r="H21700" t="str">
            <v>J031.D10</v>
          </cell>
          <cell r="I21700">
            <v>0</v>
          </cell>
        </row>
        <row r="21701">
          <cell r="H21701" t="str">
            <v>J031.A11</v>
          </cell>
          <cell r="I21701" t="str">
            <v>CH211</v>
          </cell>
        </row>
        <row r="21702">
          <cell r="H21702" t="str">
            <v>J031.D11</v>
          </cell>
          <cell r="I21702">
            <v>0</v>
          </cell>
        </row>
        <row r="21703">
          <cell r="H21703" t="str">
            <v>J031.B11</v>
          </cell>
          <cell r="I21703" t="str">
            <v>DGND</v>
          </cell>
        </row>
        <row r="21704">
          <cell r="H21704" t="str">
            <v>J031.C11</v>
          </cell>
          <cell r="I21704" t="str">
            <v>CH212</v>
          </cell>
        </row>
        <row r="21705">
          <cell r="H21705" t="str">
            <v>J031.D12</v>
          </cell>
          <cell r="I21705">
            <v>0</v>
          </cell>
        </row>
        <row r="21706">
          <cell r="H21706" t="str">
            <v>J031.B12</v>
          </cell>
          <cell r="I21706" t="str">
            <v>CH210</v>
          </cell>
        </row>
        <row r="21707">
          <cell r="H21707" t="str">
            <v>J031.C12</v>
          </cell>
          <cell r="I21707" t="str">
            <v>DGND</v>
          </cell>
        </row>
        <row r="21708">
          <cell r="H21708" t="str">
            <v>J031.A12</v>
          </cell>
          <cell r="I21708" t="str">
            <v>DGND</v>
          </cell>
        </row>
        <row r="21709">
          <cell r="H21709" t="str">
            <v>J031.C13</v>
          </cell>
          <cell r="I21709" t="str">
            <v>CH209</v>
          </cell>
        </row>
        <row r="21710">
          <cell r="H21710" t="str">
            <v>J031.B13</v>
          </cell>
          <cell r="I21710" t="str">
            <v>DGND</v>
          </cell>
        </row>
        <row r="21711">
          <cell r="H21711" t="str">
            <v>J031.D13</v>
          </cell>
          <cell r="I21711">
            <v>0</v>
          </cell>
        </row>
        <row r="21712">
          <cell r="H21712" t="str">
            <v>J031.A13</v>
          </cell>
          <cell r="I21712" t="str">
            <v>CH208</v>
          </cell>
        </row>
        <row r="21713">
          <cell r="H21713" t="str">
            <v>J031.D14</v>
          </cell>
          <cell r="I21713">
            <v>0</v>
          </cell>
        </row>
        <row r="21714">
          <cell r="H21714" t="str">
            <v>J031.C14</v>
          </cell>
          <cell r="I21714" t="str">
            <v>DGND</v>
          </cell>
        </row>
        <row r="21715">
          <cell r="H21715" t="str">
            <v>J031.B14</v>
          </cell>
          <cell r="I21715" t="str">
            <v>CH207</v>
          </cell>
        </row>
        <row r="21716">
          <cell r="H21716" t="str">
            <v>J031.A14</v>
          </cell>
          <cell r="I21716" t="str">
            <v>DGND</v>
          </cell>
        </row>
        <row r="21717">
          <cell r="H21717" t="str">
            <v>J031.D15</v>
          </cell>
          <cell r="I21717">
            <v>0</v>
          </cell>
        </row>
        <row r="21718">
          <cell r="H21718" t="str">
            <v>J031.A15</v>
          </cell>
          <cell r="I21718" t="str">
            <v>CH205</v>
          </cell>
        </row>
        <row r="21719">
          <cell r="H21719" t="str">
            <v>J031.C15</v>
          </cell>
          <cell r="I21719" t="str">
            <v>CH206</v>
          </cell>
        </row>
        <row r="21720">
          <cell r="H21720" t="str">
            <v>J031.B15</v>
          </cell>
          <cell r="I21720" t="str">
            <v>DGND</v>
          </cell>
        </row>
        <row r="21721">
          <cell r="H21721" t="str">
            <v>J031.A16</v>
          </cell>
          <cell r="I21721" t="str">
            <v>DGND</v>
          </cell>
        </row>
        <row r="21722">
          <cell r="H21722" t="str">
            <v>J031.D16</v>
          </cell>
          <cell r="I21722">
            <v>0</v>
          </cell>
        </row>
        <row r="21723">
          <cell r="H21723" t="str">
            <v>J031.C16</v>
          </cell>
          <cell r="I21723" t="str">
            <v>DGND</v>
          </cell>
        </row>
        <row r="21724">
          <cell r="H21724" t="str">
            <v>J031.B16</v>
          </cell>
          <cell r="I21724" t="str">
            <v>CH204</v>
          </cell>
        </row>
        <row r="21725">
          <cell r="H21725" t="str">
            <v>J031.D17</v>
          </cell>
          <cell r="I21725">
            <v>0</v>
          </cell>
        </row>
        <row r="21726">
          <cell r="H21726" t="str">
            <v>J031.A17</v>
          </cell>
          <cell r="I21726" t="str">
            <v>CH202</v>
          </cell>
        </row>
        <row r="21727">
          <cell r="H21727" t="str">
            <v>J031.B17</v>
          </cell>
          <cell r="I21727" t="str">
            <v>DGND</v>
          </cell>
        </row>
        <row r="21728">
          <cell r="H21728" t="str">
            <v>J031.C17</v>
          </cell>
          <cell r="I21728" t="str">
            <v>CH203</v>
          </cell>
        </row>
        <row r="21729">
          <cell r="H21729" t="str">
            <v>J031.D18</v>
          </cell>
          <cell r="I21729">
            <v>0</v>
          </cell>
        </row>
        <row r="21730">
          <cell r="H21730" t="str">
            <v>J031.B18</v>
          </cell>
          <cell r="I21730" t="str">
            <v>CH201</v>
          </cell>
        </row>
        <row r="21731">
          <cell r="H21731" t="str">
            <v>J031.A18</v>
          </cell>
          <cell r="I21731" t="str">
            <v>DGND</v>
          </cell>
        </row>
        <row r="21732">
          <cell r="H21732" t="str">
            <v>J031.C18</v>
          </cell>
          <cell r="I21732" t="str">
            <v>DGND</v>
          </cell>
        </row>
        <row r="21733">
          <cell r="H21733" t="str">
            <v>J031.D19</v>
          </cell>
          <cell r="I21733">
            <v>0</v>
          </cell>
        </row>
        <row r="21734">
          <cell r="H21734" t="str">
            <v>J031.C19</v>
          </cell>
          <cell r="I21734" t="str">
            <v>CH200</v>
          </cell>
        </row>
        <row r="21735">
          <cell r="H21735" t="str">
            <v>J031.B19</v>
          </cell>
          <cell r="I21735" t="str">
            <v>DGND</v>
          </cell>
        </row>
        <row r="21736">
          <cell r="H21736" t="str">
            <v>J031.A19</v>
          </cell>
          <cell r="I21736" t="str">
            <v>CH199</v>
          </cell>
        </row>
        <row r="21737">
          <cell r="H21737" t="str">
            <v>J031.C20</v>
          </cell>
          <cell r="I21737" t="str">
            <v>DGND</v>
          </cell>
        </row>
        <row r="21738">
          <cell r="H21738" t="str">
            <v>J031.B20</v>
          </cell>
          <cell r="I21738" t="str">
            <v>CH198</v>
          </cell>
        </row>
        <row r="21739">
          <cell r="H21739" t="str">
            <v>J031.A20</v>
          </cell>
          <cell r="I21739" t="str">
            <v>DGND</v>
          </cell>
        </row>
        <row r="21740">
          <cell r="H21740" t="str">
            <v>J031.D20</v>
          </cell>
          <cell r="I21740">
            <v>0</v>
          </cell>
        </row>
        <row r="21741">
          <cell r="H21741" t="str">
            <v>J031.D21</v>
          </cell>
          <cell r="I21741">
            <v>0</v>
          </cell>
        </row>
        <row r="21742">
          <cell r="H21742" t="str">
            <v>J031.B21</v>
          </cell>
          <cell r="I21742" t="str">
            <v>DGND</v>
          </cell>
        </row>
        <row r="21743">
          <cell r="H21743" t="str">
            <v>J031.C21</v>
          </cell>
          <cell r="I21743" t="str">
            <v>CH197</v>
          </cell>
        </row>
        <row r="21744">
          <cell r="H21744" t="str">
            <v>J031.A21</v>
          </cell>
          <cell r="I21744" t="str">
            <v>CH196</v>
          </cell>
        </row>
        <row r="21745">
          <cell r="H21745" t="str">
            <v>J031.C22</v>
          </cell>
          <cell r="I21745" t="str">
            <v>DGND</v>
          </cell>
        </row>
        <row r="21746">
          <cell r="H21746" t="str">
            <v>J031.B22</v>
          </cell>
          <cell r="I21746" t="str">
            <v>CH195</v>
          </cell>
        </row>
        <row r="21747">
          <cell r="H21747" t="str">
            <v>J031.A22</v>
          </cell>
          <cell r="I21747" t="str">
            <v>DGND</v>
          </cell>
        </row>
        <row r="21748">
          <cell r="H21748" t="str">
            <v>J031.D22</v>
          </cell>
          <cell r="I21748">
            <v>0</v>
          </cell>
        </row>
        <row r="21749">
          <cell r="H21749" t="str">
            <v>J031.A23</v>
          </cell>
          <cell r="I21749" t="str">
            <v>CH193</v>
          </cell>
        </row>
        <row r="21750">
          <cell r="H21750" t="str">
            <v>J031.C23</v>
          </cell>
          <cell r="I21750" t="str">
            <v>CH194</v>
          </cell>
        </row>
        <row r="21751">
          <cell r="H21751" t="str">
            <v>J031.D23</v>
          </cell>
          <cell r="I21751">
            <v>0</v>
          </cell>
        </row>
        <row r="21752">
          <cell r="H21752" t="str">
            <v>J031.B23</v>
          </cell>
          <cell r="I21752" t="str">
            <v>DGND</v>
          </cell>
        </row>
        <row r="21753">
          <cell r="H21753" t="str">
            <v>J031.D24</v>
          </cell>
          <cell r="I21753">
            <v>0</v>
          </cell>
        </row>
        <row r="21754">
          <cell r="H21754" t="str">
            <v>J031.B24</v>
          </cell>
          <cell r="I21754" t="str">
            <v>CH192</v>
          </cell>
        </row>
        <row r="21755">
          <cell r="H21755" t="str">
            <v>J031.A24</v>
          </cell>
          <cell r="I21755" t="str">
            <v>DGND</v>
          </cell>
        </row>
        <row r="21756">
          <cell r="H21756" t="str">
            <v>J031.C24</v>
          </cell>
          <cell r="I21756" t="str">
            <v>DGND</v>
          </cell>
        </row>
        <row r="21757">
          <cell r="H21757" t="str">
            <v>J032.C1</v>
          </cell>
          <cell r="I21757" t="str">
            <v>U26</v>
          </cell>
        </row>
        <row r="21758">
          <cell r="H21758" t="str">
            <v>J032.D1</v>
          </cell>
          <cell r="I21758" t="str">
            <v>U28</v>
          </cell>
        </row>
        <row r="21759">
          <cell r="H21759" t="str">
            <v>J032.B1</v>
          </cell>
          <cell r="I21759" t="str">
            <v>DGND</v>
          </cell>
        </row>
        <row r="21760">
          <cell r="H21760" t="str">
            <v>J032.A1</v>
          </cell>
          <cell r="I21760" t="str">
            <v>U24</v>
          </cell>
        </row>
        <row r="21761">
          <cell r="H21761" t="str">
            <v>J032.B2</v>
          </cell>
          <cell r="I21761" t="str">
            <v>U25</v>
          </cell>
        </row>
        <row r="21762">
          <cell r="H21762" t="str">
            <v>J032.D2</v>
          </cell>
          <cell r="I21762" t="str">
            <v>U29</v>
          </cell>
        </row>
        <row r="21763">
          <cell r="H21763" t="str">
            <v>J032.C2</v>
          </cell>
          <cell r="I21763" t="str">
            <v>DGND</v>
          </cell>
        </row>
        <row r="21764">
          <cell r="H21764" t="str">
            <v>J032.A2</v>
          </cell>
          <cell r="I21764" t="str">
            <v>DGND</v>
          </cell>
        </row>
        <row r="21765">
          <cell r="H21765" t="str">
            <v>J032.D3</v>
          </cell>
          <cell r="I21765" t="str">
            <v>U30</v>
          </cell>
        </row>
        <row r="21766">
          <cell r="H21766" t="str">
            <v>J032.A3</v>
          </cell>
          <cell r="I21766" t="str">
            <v>CH255</v>
          </cell>
        </row>
        <row r="21767">
          <cell r="H21767" t="str">
            <v>J032.B3</v>
          </cell>
          <cell r="I21767" t="str">
            <v>DGND</v>
          </cell>
        </row>
        <row r="21768">
          <cell r="H21768" t="str">
            <v>J032.C3</v>
          </cell>
          <cell r="I21768" t="str">
            <v>U27</v>
          </cell>
        </row>
        <row r="21769">
          <cell r="H21769" t="str">
            <v>J032.D4</v>
          </cell>
          <cell r="I21769" t="str">
            <v>U31</v>
          </cell>
        </row>
        <row r="21770">
          <cell r="H21770" t="str">
            <v>J032.B4</v>
          </cell>
          <cell r="I21770" t="str">
            <v>CH254</v>
          </cell>
        </row>
        <row r="21771">
          <cell r="H21771" t="str">
            <v>J032.A4</v>
          </cell>
          <cell r="I21771" t="str">
            <v>DGND</v>
          </cell>
        </row>
        <row r="21772">
          <cell r="H21772" t="str">
            <v>J032.C4</v>
          </cell>
          <cell r="I21772" t="str">
            <v>DGND</v>
          </cell>
        </row>
        <row r="21773">
          <cell r="H21773" t="str">
            <v>J032.D5</v>
          </cell>
          <cell r="I21773" t="str">
            <v>DGND</v>
          </cell>
        </row>
        <row r="21774">
          <cell r="H21774" t="str">
            <v>J032.B5</v>
          </cell>
          <cell r="I21774" t="str">
            <v>DGND</v>
          </cell>
        </row>
        <row r="21775">
          <cell r="H21775" t="str">
            <v>J032.A5</v>
          </cell>
          <cell r="I21775" t="str">
            <v>CH252</v>
          </cell>
        </row>
        <row r="21776">
          <cell r="H21776" t="str">
            <v>J032.C5</v>
          </cell>
          <cell r="I21776" t="str">
            <v>CH253</v>
          </cell>
        </row>
        <row r="21777">
          <cell r="H21777" t="str">
            <v>J032.D6</v>
          </cell>
          <cell r="I21777">
            <v>0</v>
          </cell>
        </row>
        <row r="21778">
          <cell r="H21778" t="str">
            <v>J032.A6</v>
          </cell>
          <cell r="I21778" t="str">
            <v>DGND</v>
          </cell>
        </row>
        <row r="21779">
          <cell r="H21779" t="str">
            <v>J032.B6</v>
          </cell>
          <cell r="I21779" t="str">
            <v>CH251</v>
          </cell>
        </row>
        <row r="21780">
          <cell r="H21780" t="str">
            <v>J032.C6</v>
          </cell>
          <cell r="I21780" t="str">
            <v>DGND</v>
          </cell>
        </row>
        <row r="21781">
          <cell r="H21781" t="str">
            <v>J032.B7</v>
          </cell>
          <cell r="I21781" t="str">
            <v>DGND</v>
          </cell>
        </row>
        <row r="21782">
          <cell r="H21782" t="str">
            <v>J032.C7</v>
          </cell>
          <cell r="I21782" t="str">
            <v>CH250</v>
          </cell>
        </row>
        <row r="21783">
          <cell r="H21783" t="str">
            <v>J032.D7</v>
          </cell>
          <cell r="I21783" t="str">
            <v>DGND</v>
          </cell>
        </row>
        <row r="21784">
          <cell r="H21784" t="str">
            <v>J032.A7</v>
          </cell>
          <cell r="I21784" t="str">
            <v>CH249</v>
          </cell>
        </row>
        <row r="21785">
          <cell r="H21785" t="str">
            <v>J032.C8</v>
          </cell>
          <cell r="I21785" t="str">
            <v>DGND</v>
          </cell>
        </row>
        <row r="21786">
          <cell r="H21786" t="str">
            <v>J032.A8</v>
          </cell>
          <cell r="I21786" t="str">
            <v>DGND</v>
          </cell>
        </row>
        <row r="21787">
          <cell r="H21787" t="str">
            <v>J032.B8</v>
          </cell>
          <cell r="I21787" t="str">
            <v>CH248</v>
          </cell>
        </row>
        <row r="21788">
          <cell r="H21788" t="str">
            <v>J032.D8</v>
          </cell>
          <cell r="I21788">
            <v>0</v>
          </cell>
        </row>
        <row r="21789">
          <cell r="H21789" t="str">
            <v>J032.C9</v>
          </cell>
          <cell r="I21789" t="str">
            <v>CH247</v>
          </cell>
        </row>
        <row r="21790">
          <cell r="H21790" t="str">
            <v>J032.A9</v>
          </cell>
          <cell r="I21790" t="str">
            <v>CH246</v>
          </cell>
        </row>
        <row r="21791">
          <cell r="H21791" t="str">
            <v>J032.B9</v>
          </cell>
          <cell r="I21791" t="str">
            <v>DGND</v>
          </cell>
        </row>
        <row r="21792">
          <cell r="H21792" t="str">
            <v>J032.D9</v>
          </cell>
          <cell r="I21792">
            <v>0</v>
          </cell>
        </row>
        <row r="21793">
          <cell r="H21793" t="str">
            <v>J032.D10</v>
          </cell>
          <cell r="I21793">
            <v>0</v>
          </cell>
        </row>
        <row r="21794">
          <cell r="H21794" t="str">
            <v>J032.B10</v>
          </cell>
          <cell r="I21794" t="str">
            <v>CH245</v>
          </cell>
        </row>
        <row r="21795">
          <cell r="H21795" t="str">
            <v>J032.C10</v>
          </cell>
          <cell r="I21795" t="str">
            <v>DGND</v>
          </cell>
        </row>
        <row r="21796">
          <cell r="H21796" t="str">
            <v>J032.A10</v>
          </cell>
          <cell r="I21796" t="str">
            <v>DGND</v>
          </cell>
        </row>
        <row r="21797">
          <cell r="H21797" t="str">
            <v>J032.A11</v>
          </cell>
          <cell r="I21797" t="str">
            <v>CH243</v>
          </cell>
        </row>
        <row r="21798">
          <cell r="H21798" t="str">
            <v>J032.C11</v>
          </cell>
          <cell r="I21798" t="str">
            <v>CH244</v>
          </cell>
        </row>
        <row r="21799">
          <cell r="H21799" t="str">
            <v>J032.D11</v>
          </cell>
          <cell r="I21799">
            <v>0</v>
          </cell>
        </row>
        <row r="21800">
          <cell r="H21800" t="str">
            <v>J032.B11</v>
          </cell>
          <cell r="I21800" t="str">
            <v>DGND</v>
          </cell>
        </row>
        <row r="21801">
          <cell r="H21801" t="str">
            <v>J032.A12</v>
          </cell>
          <cell r="I21801" t="str">
            <v>DGND</v>
          </cell>
        </row>
        <row r="21802">
          <cell r="H21802" t="str">
            <v>J032.C12</v>
          </cell>
          <cell r="I21802" t="str">
            <v>DGND</v>
          </cell>
        </row>
        <row r="21803">
          <cell r="H21803" t="str">
            <v>J032.B12</v>
          </cell>
          <cell r="I21803" t="str">
            <v>CH242</v>
          </cell>
        </row>
        <row r="21804">
          <cell r="H21804" t="str">
            <v>J032.D12</v>
          </cell>
          <cell r="I21804">
            <v>0</v>
          </cell>
        </row>
        <row r="21805">
          <cell r="H21805" t="str">
            <v>J032.C13</v>
          </cell>
          <cell r="I21805" t="str">
            <v>CH241</v>
          </cell>
        </row>
        <row r="21806">
          <cell r="H21806" t="str">
            <v>J032.B13</v>
          </cell>
          <cell r="I21806" t="str">
            <v>DGND</v>
          </cell>
        </row>
        <row r="21807">
          <cell r="H21807" t="str">
            <v>J032.A13</v>
          </cell>
          <cell r="I21807" t="str">
            <v>CH240</v>
          </cell>
        </row>
        <row r="21808">
          <cell r="H21808" t="str">
            <v>J032.D13</v>
          </cell>
          <cell r="I21808">
            <v>0</v>
          </cell>
        </row>
        <row r="21809">
          <cell r="H21809" t="str">
            <v>J032.C14</v>
          </cell>
          <cell r="I21809" t="str">
            <v>DGND</v>
          </cell>
        </row>
        <row r="21810">
          <cell r="H21810" t="str">
            <v>J032.D14</v>
          </cell>
          <cell r="I21810">
            <v>0</v>
          </cell>
        </row>
        <row r="21811">
          <cell r="H21811" t="str">
            <v>J032.A14</v>
          </cell>
          <cell r="I21811" t="str">
            <v>DGND</v>
          </cell>
        </row>
        <row r="21812">
          <cell r="H21812" t="str">
            <v>J032.B14</v>
          </cell>
          <cell r="I21812" t="str">
            <v>CH239</v>
          </cell>
        </row>
        <row r="21813">
          <cell r="H21813" t="str">
            <v>J032.C15</v>
          </cell>
          <cell r="I21813" t="str">
            <v>CH238</v>
          </cell>
        </row>
        <row r="21814">
          <cell r="H21814" t="str">
            <v>J032.D15</v>
          </cell>
          <cell r="I21814">
            <v>0</v>
          </cell>
        </row>
        <row r="21815">
          <cell r="H21815" t="str">
            <v>J032.B15</v>
          </cell>
          <cell r="I21815" t="str">
            <v>DGND</v>
          </cell>
        </row>
        <row r="21816">
          <cell r="H21816" t="str">
            <v>J032.A15</v>
          </cell>
          <cell r="I21816" t="str">
            <v>CH237</v>
          </cell>
        </row>
        <row r="21817">
          <cell r="H21817" t="str">
            <v>J032.B16</v>
          </cell>
          <cell r="I21817" t="str">
            <v>CH236</v>
          </cell>
        </row>
        <row r="21818">
          <cell r="H21818" t="str">
            <v>J032.D16</v>
          </cell>
          <cell r="I21818">
            <v>0</v>
          </cell>
        </row>
        <row r="21819">
          <cell r="H21819" t="str">
            <v>J032.A16</v>
          </cell>
          <cell r="I21819" t="str">
            <v>DGND</v>
          </cell>
        </row>
        <row r="21820">
          <cell r="H21820" t="str">
            <v>J032.C16</v>
          </cell>
          <cell r="I21820" t="str">
            <v>DGND</v>
          </cell>
        </row>
        <row r="21821">
          <cell r="H21821" t="str">
            <v>J032.A17</v>
          </cell>
          <cell r="I21821" t="str">
            <v>CH234</v>
          </cell>
        </row>
        <row r="21822">
          <cell r="H21822" t="str">
            <v>J032.C17</v>
          </cell>
          <cell r="I21822" t="str">
            <v>CH235</v>
          </cell>
        </row>
        <row r="21823">
          <cell r="H21823" t="str">
            <v>J032.B17</v>
          </cell>
          <cell r="I21823" t="str">
            <v>DGND</v>
          </cell>
        </row>
        <row r="21824">
          <cell r="H21824" t="str">
            <v>J032.D17</v>
          </cell>
          <cell r="I21824">
            <v>0</v>
          </cell>
        </row>
        <row r="21825">
          <cell r="H21825" t="str">
            <v>J032.A18</v>
          </cell>
          <cell r="I21825" t="str">
            <v>DGND</v>
          </cell>
        </row>
        <row r="21826">
          <cell r="H21826" t="str">
            <v>J032.B18</v>
          </cell>
          <cell r="I21826" t="str">
            <v>CH233</v>
          </cell>
        </row>
        <row r="21827">
          <cell r="H21827" t="str">
            <v>J032.D18</v>
          </cell>
          <cell r="I21827">
            <v>0</v>
          </cell>
        </row>
        <row r="21828">
          <cell r="H21828" t="str">
            <v>J032.C18</v>
          </cell>
          <cell r="I21828" t="str">
            <v>DGND</v>
          </cell>
        </row>
        <row r="21829">
          <cell r="H21829" t="str">
            <v>J032.C19</v>
          </cell>
          <cell r="I21829" t="str">
            <v>CH232</v>
          </cell>
        </row>
        <row r="21830">
          <cell r="H21830" t="str">
            <v>J032.D19</v>
          </cell>
          <cell r="I21830">
            <v>0</v>
          </cell>
        </row>
        <row r="21831">
          <cell r="H21831" t="str">
            <v>J032.B19</v>
          </cell>
          <cell r="I21831" t="str">
            <v>DGND</v>
          </cell>
        </row>
        <row r="21832">
          <cell r="H21832" t="str">
            <v>J032.A19</v>
          </cell>
          <cell r="I21832" t="str">
            <v>CH231</v>
          </cell>
        </row>
        <row r="21833">
          <cell r="H21833" t="str">
            <v>J032.A20</v>
          </cell>
          <cell r="I21833" t="str">
            <v>DGND</v>
          </cell>
        </row>
        <row r="21834">
          <cell r="H21834" t="str">
            <v>J032.C20</v>
          </cell>
          <cell r="I21834" t="str">
            <v>DGND</v>
          </cell>
        </row>
        <row r="21835">
          <cell r="H21835" t="str">
            <v>J032.D20</v>
          </cell>
          <cell r="I21835">
            <v>0</v>
          </cell>
        </row>
        <row r="21836">
          <cell r="H21836" t="str">
            <v>J032.B20</v>
          </cell>
          <cell r="I21836" t="str">
            <v>CH230</v>
          </cell>
        </row>
        <row r="21837">
          <cell r="H21837" t="str">
            <v>J032.D21</v>
          </cell>
          <cell r="I21837">
            <v>0</v>
          </cell>
        </row>
        <row r="21838">
          <cell r="H21838" t="str">
            <v>J032.A21</v>
          </cell>
          <cell r="I21838" t="str">
            <v>CH228</v>
          </cell>
        </row>
        <row r="21839">
          <cell r="H21839" t="str">
            <v>J032.C21</v>
          </cell>
          <cell r="I21839" t="str">
            <v>CH229</v>
          </cell>
        </row>
        <row r="21840">
          <cell r="H21840" t="str">
            <v>J032.B21</v>
          </cell>
          <cell r="I21840" t="str">
            <v>DGND</v>
          </cell>
        </row>
        <row r="21841">
          <cell r="H21841" t="str">
            <v>J032.D22</v>
          </cell>
          <cell r="I21841">
            <v>0</v>
          </cell>
        </row>
        <row r="21842">
          <cell r="H21842" t="str">
            <v>J032.C22</v>
          </cell>
          <cell r="I21842" t="str">
            <v>DGND</v>
          </cell>
        </row>
        <row r="21843">
          <cell r="H21843" t="str">
            <v>J032.A22</v>
          </cell>
          <cell r="I21843" t="str">
            <v>DGND</v>
          </cell>
        </row>
        <row r="21844">
          <cell r="H21844" t="str">
            <v>J032.B22</v>
          </cell>
          <cell r="I21844" t="str">
            <v>CH227</v>
          </cell>
        </row>
        <row r="21845">
          <cell r="H21845" t="str">
            <v>J032.C23</v>
          </cell>
          <cell r="I21845" t="str">
            <v>CH226</v>
          </cell>
        </row>
        <row r="21846">
          <cell r="H21846" t="str">
            <v>J032.D23</v>
          </cell>
          <cell r="I21846">
            <v>0</v>
          </cell>
        </row>
        <row r="21847">
          <cell r="H21847" t="str">
            <v>J032.A23</v>
          </cell>
          <cell r="I21847" t="str">
            <v>CH225</v>
          </cell>
        </row>
        <row r="21848">
          <cell r="H21848" t="str">
            <v>J032.B23</v>
          </cell>
          <cell r="I21848" t="str">
            <v>DGND</v>
          </cell>
        </row>
        <row r="21849">
          <cell r="H21849" t="str">
            <v>J032.A24</v>
          </cell>
          <cell r="I21849" t="str">
            <v>DGND</v>
          </cell>
        </row>
        <row r="21850">
          <cell r="H21850" t="str">
            <v>J032.C24</v>
          </cell>
          <cell r="I21850" t="str">
            <v>DGND</v>
          </cell>
        </row>
        <row r="21851">
          <cell r="H21851" t="str">
            <v>J032.D24</v>
          </cell>
          <cell r="I21851">
            <v>0</v>
          </cell>
        </row>
        <row r="21852">
          <cell r="H21852" t="str">
            <v>J032.B24</v>
          </cell>
          <cell r="I21852" t="str">
            <v>CH224</v>
          </cell>
        </row>
        <row r="21853">
          <cell r="H21853" t="str">
            <v>DGS5.1</v>
          </cell>
          <cell r="I21853" t="str">
            <v>DGND</v>
          </cell>
        </row>
        <row r="21854">
          <cell r="H21854" t="str">
            <v>DGS5.2</v>
          </cell>
          <cell r="I21854" t="str">
            <v>SL4_DGS</v>
          </cell>
        </row>
        <row r="21855">
          <cell r="H21855" t="str">
            <v>J041.C1</v>
          </cell>
          <cell r="I21855" t="str">
            <v>SLOT4_SENSE</v>
          </cell>
        </row>
        <row r="21856">
          <cell r="H21856" t="str">
            <v>J041.B1</v>
          </cell>
          <cell r="I21856" t="str">
            <v>DGND</v>
          </cell>
        </row>
        <row r="21857">
          <cell r="H21857" t="str">
            <v>J041.D1</v>
          </cell>
          <cell r="I21857" t="str">
            <v>DGND</v>
          </cell>
        </row>
        <row r="21858">
          <cell r="H21858" t="str">
            <v>J041.A1</v>
          </cell>
          <cell r="I21858" t="str">
            <v>SLOT4_FORCE</v>
          </cell>
        </row>
        <row r="21859">
          <cell r="H21859" t="str">
            <v>J041.B2</v>
          </cell>
          <cell r="I21859" t="str">
            <v>SL4_DGS</v>
          </cell>
        </row>
        <row r="21860">
          <cell r="H21860" t="str">
            <v>J041.A2</v>
          </cell>
          <cell r="I21860" t="str">
            <v>DGND</v>
          </cell>
        </row>
        <row r="21861">
          <cell r="H21861" t="str">
            <v>J041.C2</v>
          </cell>
          <cell r="I21861" t="str">
            <v>DGND</v>
          </cell>
        </row>
        <row r="21862">
          <cell r="H21862" t="str">
            <v>J041.D2</v>
          </cell>
          <cell r="I21862" t="str">
            <v>SL4_GUARD</v>
          </cell>
        </row>
        <row r="21863">
          <cell r="H21863" t="str">
            <v>J041.D3</v>
          </cell>
          <cell r="I21863" t="str">
            <v>DGND</v>
          </cell>
        </row>
        <row r="21864">
          <cell r="H21864" t="str">
            <v>J041.A3</v>
          </cell>
          <cell r="I21864" t="str">
            <v>CH287</v>
          </cell>
        </row>
        <row r="21865">
          <cell r="H21865" t="str">
            <v>J041.C3</v>
          </cell>
          <cell r="I21865" t="str">
            <v>SL4_EXT_F</v>
          </cell>
        </row>
        <row r="21866">
          <cell r="H21866" t="str">
            <v>J041.B3</v>
          </cell>
          <cell r="I21866" t="str">
            <v>DGND</v>
          </cell>
        </row>
        <row r="21867">
          <cell r="H21867" t="str">
            <v>J041.D4</v>
          </cell>
          <cell r="I21867" t="str">
            <v>SL4_EXT_S</v>
          </cell>
        </row>
        <row r="21868">
          <cell r="H21868" t="str">
            <v>J041.A4</v>
          </cell>
          <cell r="I21868" t="str">
            <v>DGND</v>
          </cell>
        </row>
        <row r="21869">
          <cell r="H21869" t="str">
            <v>J041.C4</v>
          </cell>
          <cell r="I21869" t="str">
            <v>DGND</v>
          </cell>
        </row>
        <row r="21870">
          <cell r="H21870" t="str">
            <v>J041.B4</v>
          </cell>
          <cell r="I21870" t="str">
            <v>CH286</v>
          </cell>
        </row>
        <row r="21871">
          <cell r="H21871" t="str">
            <v>J041.D5</v>
          </cell>
          <cell r="I21871" t="str">
            <v>DGND</v>
          </cell>
        </row>
        <row r="21872">
          <cell r="H21872" t="str">
            <v>J041.C5</v>
          </cell>
          <cell r="I21872" t="str">
            <v>CH285</v>
          </cell>
        </row>
        <row r="21873">
          <cell r="H21873" t="str">
            <v>J041.A5</v>
          </cell>
          <cell r="I21873" t="str">
            <v>CH284</v>
          </cell>
        </row>
        <row r="21874">
          <cell r="H21874" t="str">
            <v>J041.B5</v>
          </cell>
          <cell r="I21874" t="str">
            <v>DGND</v>
          </cell>
        </row>
        <row r="21875">
          <cell r="H21875" t="str">
            <v>J041.B6</v>
          </cell>
          <cell r="I21875" t="str">
            <v>CH283</v>
          </cell>
        </row>
        <row r="21876">
          <cell r="H21876" t="str">
            <v>J041.A6</v>
          </cell>
          <cell r="I21876" t="str">
            <v>DGND</v>
          </cell>
        </row>
        <row r="21877">
          <cell r="H21877" t="str">
            <v>J041.C6</v>
          </cell>
          <cell r="I21877" t="str">
            <v>DGND</v>
          </cell>
        </row>
        <row r="21878">
          <cell r="H21878" t="str">
            <v>J041.D6</v>
          </cell>
          <cell r="I21878">
            <v>0</v>
          </cell>
        </row>
        <row r="21879">
          <cell r="H21879" t="str">
            <v>J041.C7</v>
          </cell>
          <cell r="I21879" t="str">
            <v>CH282</v>
          </cell>
        </row>
        <row r="21880">
          <cell r="H21880" t="str">
            <v>J041.B7</v>
          </cell>
          <cell r="I21880" t="str">
            <v>DGND</v>
          </cell>
        </row>
        <row r="21881">
          <cell r="H21881" t="str">
            <v>J041.A7</v>
          </cell>
          <cell r="I21881" t="str">
            <v>CH281</v>
          </cell>
        </row>
        <row r="21882">
          <cell r="H21882" t="str">
            <v>J041.D7</v>
          </cell>
          <cell r="I21882" t="str">
            <v>DGND</v>
          </cell>
        </row>
        <row r="21883">
          <cell r="H21883" t="str">
            <v>J041.A8</v>
          </cell>
          <cell r="I21883" t="str">
            <v>DGND</v>
          </cell>
        </row>
        <row r="21884">
          <cell r="H21884" t="str">
            <v>J041.B8</v>
          </cell>
          <cell r="I21884" t="str">
            <v>CH280</v>
          </cell>
        </row>
        <row r="21885">
          <cell r="H21885" t="str">
            <v>J041.C8</v>
          </cell>
          <cell r="I21885" t="str">
            <v>DGND</v>
          </cell>
        </row>
        <row r="21886">
          <cell r="H21886" t="str">
            <v>J041.D8</v>
          </cell>
          <cell r="I21886">
            <v>0</v>
          </cell>
        </row>
        <row r="21887">
          <cell r="H21887" t="str">
            <v>J041.B9</v>
          </cell>
          <cell r="I21887" t="str">
            <v>DGND</v>
          </cell>
        </row>
        <row r="21888">
          <cell r="H21888" t="str">
            <v>J041.A9</v>
          </cell>
          <cell r="I21888" t="str">
            <v>CH278</v>
          </cell>
        </row>
        <row r="21889">
          <cell r="H21889" t="str">
            <v>J041.C9</v>
          </cell>
          <cell r="I21889" t="str">
            <v>CH279</v>
          </cell>
        </row>
        <row r="21890">
          <cell r="H21890" t="str">
            <v>J041.D9</v>
          </cell>
          <cell r="I21890">
            <v>0</v>
          </cell>
        </row>
        <row r="21891">
          <cell r="H21891" t="str">
            <v>J041.B10</v>
          </cell>
          <cell r="I21891" t="str">
            <v>CH277</v>
          </cell>
        </row>
        <row r="21892">
          <cell r="H21892" t="str">
            <v>J041.C10</v>
          </cell>
          <cell r="I21892" t="str">
            <v>DGND</v>
          </cell>
        </row>
        <row r="21893">
          <cell r="H21893" t="str">
            <v>J041.A10</v>
          </cell>
          <cell r="I21893" t="str">
            <v>DGND</v>
          </cell>
        </row>
        <row r="21894">
          <cell r="H21894" t="str">
            <v>J041.D10</v>
          </cell>
          <cell r="I21894">
            <v>0</v>
          </cell>
        </row>
        <row r="21895">
          <cell r="H21895" t="str">
            <v>J041.D11</v>
          </cell>
          <cell r="I21895">
            <v>0</v>
          </cell>
        </row>
        <row r="21896">
          <cell r="H21896" t="str">
            <v>J041.B11</v>
          </cell>
          <cell r="I21896" t="str">
            <v>DGND</v>
          </cell>
        </row>
        <row r="21897">
          <cell r="H21897" t="str">
            <v>J041.A11</v>
          </cell>
          <cell r="I21897" t="str">
            <v>CH275</v>
          </cell>
        </row>
        <row r="21898">
          <cell r="H21898" t="str">
            <v>J041.C11</v>
          </cell>
          <cell r="I21898" t="str">
            <v>CH276</v>
          </cell>
        </row>
        <row r="21899">
          <cell r="H21899" t="str">
            <v>J041.C12</v>
          </cell>
          <cell r="I21899" t="str">
            <v>DGND</v>
          </cell>
        </row>
        <row r="21900">
          <cell r="H21900" t="str">
            <v>J041.B12</v>
          </cell>
          <cell r="I21900" t="str">
            <v>CH274</v>
          </cell>
        </row>
        <row r="21901">
          <cell r="H21901" t="str">
            <v>J041.A12</v>
          </cell>
          <cell r="I21901" t="str">
            <v>DGND</v>
          </cell>
        </row>
        <row r="21902">
          <cell r="H21902" t="str">
            <v>J041.D12</v>
          </cell>
          <cell r="I21902">
            <v>0</v>
          </cell>
        </row>
        <row r="21903">
          <cell r="H21903" t="str">
            <v>J041.B13</v>
          </cell>
          <cell r="I21903" t="str">
            <v>DGND</v>
          </cell>
        </row>
        <row r="21904">
          <cell r="H21904" t="str">
            <v>J041.A13</v>
          </cell>
          <cell r="I21904" t="str">
            <v>CH272</v>
          </cell>
        </row>
        <row r="21905">
          <cell r="H21905" t="str">
            <v>J041.C13</v>
          </cell>
          <cell r="I21905" t="str">
            <v>CH273</v>
          </cell>
        </row>
        <row r="21906">
          <cell r="H21906" t="str">
            <v>J041.D13</v>
          </cell>
          <cell r="I21906">
            <v>0</v>
          </cell>
        </row>
        <row r="21907">
          <cell r="H21907" t="str">
            <v>J041.D14</v>
          </cell>
          <cell r="I21907">
            <v>0</v>
          </cell>
        </row>
        <row r="21908">
          <cell r="H21908" t="str">
            <v>J041.A14</v>
          </cell>
          <cell r="I21908" t="str">
            <v>DGND</v>
          </cell>
        </row>
        <row r="21909">
          <cell r="H21909" t="str">
            <v>J041.C14</v>
          </cell>
          <cell r="I21909" t="str">
            <v>DGND</v>
          </cell>
        </row>
        <row r="21910">
          <cell r="H21910" t="str">
            <v>J041.B14</v>
          </cell>
          <cell r="I21910" t="str">
            <v>CH271</v>
          </cell>
        </row>
        <row r="21911">
          <cell r="H21911" t="str">
            <v>J041.D15</v>
          </cell>
          <cell r="I21911">
            <v>0</v>
          </cell>
        </row>
        <row r="21912">
          <cell r="H21912" t="str">
            <v>J041.C15</v>
          </cell>
          <cell r="I21912" t="str">
            <v>CH270</v>
          </cell>
        </row>
        <row r="21913">
          <cell r="H21913" t="str">
            <v>J041.B15</v>
          </cell>
          <cell r="I21913" t="str">
            <v>DGND</v>
          </cell>
        </row>
        <row r="21914">
          <cell r="H21914" t="str">
            <v>J041.A15</v>
          </cell>
          <cell r="I21914" t="str">
            <v>CH269</v>
          </cell>
        </row>
        <row r="21915">
          <cell r="H21915" t="str">
            <v>J041.D16</v>
          </cell>
          <cell r="I21915">
            <v>0</v>
          </cell>
        </row>
        <row r="21916">
          <cell r="H21916" t="str">
            <v>J041.B16</v>
          </cell>
          <cell r="I21916" t="str">
            <v>CH268</v>
          </cell>
        </row>
        <row r="21917">
          <cell r="H21917" t="str">
            <v>J041.A16</v>
          </cell>
          <cell r="I21917" t="str">
            <v>DGND</v>
          </cell>
        </row>
        <row r="21918">
          <cell r="H21918" t="str">
            <v>J041.C16</v>
          </cell>
          <cell r="I21918" t="str">
            <v>DGND</v>
          </cell>
        </row>
        <row r="21919">
          <cell r="H21919" t="str">
            <v>J041.A17</v>
          </cell>
          <cell r="I21919" t="str">
            <v>CH266</v>
          </cell>
        </row>
        <row r="21920">
          <cell r="H21920" t="str">
            <v>J041.D17</v>
          </cell>
          <cell r="I21920">
            <v>0</v>
          </cell>
        </row>
        <row r="21921">
          <cell r="H21921" t="str">
            <v>J041.B17</v>
          </cell>
          <cell r="I21921" t="str">
            <v>DGND</v>
          </cell>
        </row>
        <row r="21922">
          <cell r="H21922" t="str">
            <v>J041.C17</v>
          </cell>
          <cell r="I21922" t="str">
            <v>CH267</v>
          </cell>
        </row>
        <row r="21923">
          <cell r="H21923" t="str">
            <v>J041.C18</v>
          </cell>
          <cell r="I21923" t="str">
            <v>DGND</v>
          </cell>
        </row>
        <row r="21924">
          <cell r="H21924" t="str">
            <v>J041.B18</v>
          </cell>
          <cell r="I21924" t="str">
            <v>CH265</v>
          </cell>
        </row>
        <row r="21925">
          <cell r="H21925" t="str">
            <v>J041.D18</v>
          </cell>
          <cell r="I21925">
            <v>0</v>
          </cell>
        </row>
        <row r="21926">
          <cell r="H21926" t="str">
            <v>J041.A18</v>
          </cell>
          <cell r="I21926" t="str">
            <v>DGND</v>
          </cell>
        </row>
        <row r="21927">
          <cell r="H21927" t="str">
            <v>J041.C19</v>
          </cell>
          <cell r="I21927" t="str">
            <v>CH264</v>
          </cell>
        </row>
        <row r="21928">
          <cell r="H21928" t="str">
            <v>J041.B19</v>
          </cell>
          <cell r="I21928" t="str">
            <v>DGND</v>
          </cell>
        </row>
        <row r="21929">
          <cell r="H21929" t="str">
            <v>J041.D19</v>
          </cell>
          <cell r="I21929">
            <v>0</v>
          </cell>
        </row>
        <row r="21930">
          <cell r="H21930" t="str">
            <v>J041.A19</v>
          </cell>
          <cell r="I21930" t="str">
            <v>CH263</v>
          </cell>
        </row>
        <row r="21931">
          <cell r="H21931" t="str">
            <v>J041.C20</v>
          </cell>
          <cell r="I21931" t="str">
            <v>DGND</v>
          </cell>
        </row>
        <row r="21932">
          <cell r="H21932" t="str">
            <v>J041.B20</v>
          </cell>
          <cell r="I21932" t="str">
            <v>CH262</v>
          </cell>
        </row>
        <row r="21933">
          <cell r="H21933" t="str">
            <v>J041.D20</v>
          </cell>
          <cell r="I21933">
            <v>0</v>
          </cell>
        </row>
        <row r="21934">
          <cell r="H21934" t="str">
            <v>J041.A20</v>
          </cell>
          <cell r="I21934" t="str">
            <v>DGND</v>
          </cell>
        </row>
        <row r="21935">
          <cell r="H21935" t="str">
            <v>J041.A21</v>
          </cell>
          <cell r="I21935" t="str">
            <v>CH260</v>
          </cell>
        </row>
        <row r="21936">
          <cell r="H21936" t="str">
            <v>J041.C21</v>
          </cell>
          <cell r="I21936" t="str">
            <v>CH261</v>
          </cell>
        </row>
        <row r="21937">
          <cell r="H21937" t="str">
            <v>J041.B21</v>
          </cell>
          <cell r="I21937" t="str">
            <v>DGND</v>
          </cell>
        </row>
        <row r="21938">
          <cell r="H21938" t="str">
            <v>J041.D21</v>
          </cell>
          <cell r="I21938">
            <v>0</v>
          </cell>
        </row>
        <row r="21939">
          <cell r="H21939" t="str">
            <v>J041.B22</v>
          </cell>
          <cell r="I21939" t="str">
            <v>CH259</v>
          </cell>
        </row>
        <row r="21940">
          <cell r="H21940" t="str">
            <v>J041.D22</v>
          </cell>
          <cell r="I21940">
            <v>0</v>
          </cell>
        </row>
        <row r="21941">
          <cell r="H21941" t="str">
            <v>J041.A22</v>
          </cell>
          <cell r="I21941" t="str">
            <v>DGND</v>
          </cell>
        </row>
        <row r="21942">
          <cell r="H21942" t="str">
            <v>J041.C22</v>
          </cell>
          <cell r="I21942" t="str">
            <v>DGND</v>
          </cell>
        </row>
        <row r="21943">
          <cell r="H21943" t="str">
            <v>J041.B23</v>
          </cell>
          <cell r="I21943" t="str">
            <v>DGND</v>
          </cell>
        </row>
        <row r="21944">
          <cell r="H21944" t="str">
            <v>J041.C23</v>
          </cell>
          <cell r="I21944" t="str">
            <v>CH258</v>
          </cell>
        </row>
        <row r="21945">
          <cell r="H21945" t="str">
            <v>J041.A23</v>
          </cell>
          <cell r="I21945" t="str">
            <v>CH257</v>
          </cell>
        </row>
        <row r="21946">
          <cell r="H21946" t="str">
            <v>J041.D23</v>
          </cell>
          <cell r="I21946">
            <v>0</v>
          </cell>
        </row>
        <row r="21947">
          <cell r="H21947" t="str">
            <v>J041.D24</v>
          </cell>
          <cell r="I21947">
            <v>0</v>
          </cell>
        </row>
        <row r="21948">
          <cell r="H21948" t="str">
            <v>J041.A24</v>
          </cell>
          <cell r="I21948" t="str">
            <v>DGND</v>
          </cell>
        </row>
        <row r="21949">
          <cell r="H21949" t="str">
            <v>J041.B24</v>
          </cell>
          <cell r="I21949" t="str">
            <v>CH256</v>
          </cell>
        </row>
        <row r="21950">
          <cell r="H21950" t="str">
            <v>J041.C24</v>
          </cell>
          <cell r="I21950" t="str">
            <v>DGND</v>
          </cell>
        </row>
        <row r="21951">
          <cell r="H21951" t="str">
            <v>J042.C1</v>
          </cell>
          <cell r="I21951" t="str">
            <v>U34</v>
          </cell>
        </row>
        <row r="21952">
          <cell r="H21952" t="str">
            <v>J042.A1</v>
          </cell>
          <cell r="I21952" t="str">
            <v>U32</v>
          </cell>
        </row>
        <row r="21953">
          <cell r="H21953" t="str">
            <v>J042.B1</v>
          </cell>
          <cell r="I21953" t="str">
            <v>DGND</v>
          </cell>
        </row>
        <row r="21954">
          <cell r="H21954" t="str">
            <v>J042.D1</v>
          </cell>
          <cell r="I21954" t="str">
            <v>U36</v>
          </cell>
        </row>
        <row r="21955">
          <cell r="H21955" t="str">
            <v>J042.D2</v>
          </cell>
          <cell r="I21955" t="str">
            <v>U37</v>
          </cell>
        </row>
        <row r="21956">
          <cell r="H21956" t="str">
            <v>J042.B2</v>
          </cell>
          <cell r="I21956" t="str">
            <v>U33</v>
          </cell>
        </row>
        <row r="21957">
          <cell r="H21957" t="str">
            <v>J042.C2</v>
          </cell>
          <cell r="I21957" t="str">
            <v>DGND</v>
          </cell>
        </row>
        <row r="21958">
          <cell r="H21958" t="str">
            <v>J042.A2</v>
          </cell>
          <cell r="I21958" t="str">
            <v>DGND</v>
          </cell>
        </row>
        <row r="21959">
          <cell r="H21959" t="str">
            <v>J042.C3</v>
          </cell>
          <cell r="I21959" t="str">
            <v>U35</v>
          </cell>
        </row>
        <row r="21960">
          <cell r="H21960" t="str">
            <v>J042.D3</v>
          </cell>
          <cell r="I21960" t="str">
            <v>U38</v>
          </cell>
        </row>
        <row r="21961">
          <cell r="H21961" t="str">
            <v>J042.B3</v>
          </cell>
          <cell r="I21961" t="str">
            <v>DGND</v>
          </cell>
        </row>
        <row r="21962">
          <cell r="H21962" t="str">
            <v>J042.A3</v>
          </cell>
          <cell r="I21962" t="str">
            <v>CH319</v>
          </cell>
        </row>
        <row r="21963">
          <cell r="H21963" t="str">
            <v>J042.B4</v>
          </cell>
          <cell r="I21963" t="str">
            <v>CH318</v>
          </cell>
        </row>
        <row r="21964">
          <cell r="H21964" t="str">
            <v>J042.A4</v>
          </cell>
          <cell r="I21964" t="str">
            <v>DGND</v>
          </cell>
        </row>
        <row r="21965">
          <cell r="H21965" t="str">
            <v>J042.C4</v>
          </cell>
          <cell r="I21965" t="str">
            <v>DGND</v>
          </cell>
        </row>
        <row r="21966">
          <cell r="H21966" t="str">
            <v>J042.D4</v>
          </cell>
          <cell r="I21966" t="str">
            <v>U39</v>
          </cell>
        </row>
        <row r="21967">
          <cell r="H21967" t="str">
            <v>J042.B5</v>
          </cell>
          <cell r="I21967" t="str">
            <v>DGND</v>
          </cell>
        </row>
        <row r="21968">
          <cell r="H21968" t="str">
            <v>J042.D5</v>
          </cell>
          <cell r="I21968" t="str">
            <v>DGND</v>
          </cell>
        </row>
        <row r="21969">
          <cell r="H21969" t="str">
            <v>J042.C5</v>
          </cell>
          <cell r="I21969" t="str">
            <v>CH317</v>
          </cell>
        </row>
        <row r="21970">
          <cell r="H21970" t="str">
            <v>J042.A5</v>
          </cell>
          <cell r="I21970" t="str">
            <v>CH316</v>
          </cell>
        </row>
        <row r="21971">
          <cell r="H21971" t="str">
            <v>J042.D6</v>
          </cell>
          <cell r="I21971">
            <v>0</v>
          </cell>
        </row>
        <row r="21972">
          <cell r="H21972" t="str">
            <v>J042.B6</v>
          </cell>
          <cell r="I21972" t="str">
            <v>CH315</v>
          </cell>
        </row>
        <row r="21973">
          <cell r="H21973" t="str">
            <v>J042.C6</v>
          </cell>
          <cell r="I21973" t="str">
            <v>DGND</v>
          </cell>
        </row>
        <row r="21974">
          <cell r="H21974" t="str">
            <v>J042.A6</v>
          </cell>
          <cell r="I21974" t="str">
            <v>DGND</v>
          </cell>
        </row>
        <row r="21975">
          <cell r="H21975" t="str">
            <v>J042.A7</v>
          </cell>
          <cell r="I21975" t="str">
            <v>CH313</v>
          </cell>
        </row>
        <row r="21976">
          <cell r="H21976" t="str">
            <v>J042.B7</v>
          </cell>
          <cell r="I21976" t="str">
            <v>DGND</v>
          </cell>
        </row>
        <row r="21977">
          <cell r="H21977" t="str">
            <v>J042.D7</v>
          </cell>
          <cell r="I21977" t="str">
            <v>DGND</v>
          </cell>
        </row>
        <row r="21978">
          <cell r="H21978" t="str">
            <v>J042.C7</v>
          </cell>
          <cell r="I21978" t="str">
            <v>CH314</v>
          </cell>
        </row>
        <row r="21979">
          <cell r="H21979" t="str">
            <v>J042.C8</v>
          </cell>
          <cell r="I21979" t="str">
            <v>DGND</v>
          </cell>
        </row>
        <row r="21980">
          <cell r="H21980" t="str">
            <v>J042.A8</v>
          </cell>
          <cell r="I21980" t="str">
            <v>DGND</v>
          </cell>
        </row>
        <row r="21981">
          <cell r="H21981" t="str">
            <v>J042.B8</v>
          </cell>
          <cell r="I21981" t="str">
            <v>CH312</v>
          </cell>
        </row>
        <row r="21982">
          <cell r="H21982" t="str">
            <v>J042.D8</v>
          </cell>
          <cell r="I21982">
            <v>0</v>
          </cell>
        </row>
        <row r="21983">
          <cell r="H21983" t="str">
            <v>J042.C9</v>
          </cell>
          <cell r="I21983" t="str">
            <v>CH311</v>
          </cell>
        </row>
        <row r="21984">
          <cell r="H21984" t="str">
            <v>J042.B9</v>
          </cell>
          <cell r="I21984" t="str">
            <v>DGND</v>
          </cell>
        </row>
        <row r="21985">
          <cell r="H21985" t="str">
            <v>J042.D9</v>
          </cell>
          <cell r="I21985">
            <v>0</v>
          </cell>
        </row>
        <row r="21986">
          <cell r="H21986" t="str">
            <v>J042.A9</v>
          </cell>
          <cell r="I21986" t="str">
            <v>CH310</v>
          </cell>
        </row>
        <row r="21987">
          <cell r="H21987" t="str">
            <v>J042.C10</v>
          </cell>
          <cell r="I21987" t="str">
            <v>DGND</v>
          </cell>
        </row>
        <row r="21988">
          <cell r="H21988" t="str">
            <v>J042.A10</v>
          </cell>
          <cell r="I21988" t="str">
            <v>DGND</v>
          </cell>
        </row>
        <row r="21989">
          <cell r="H21989" t="str">
            <v>J042.D10</v>
          </cell>
          <cell r="I21989">
            <v>0</v>
          </cell>
        </row>
        <row r="21990">
          <cell r="H21990" t="str">
            <v>J042.B10</v>
          </cell>
          <cell r="I21990" t="str">
            <v>CH309</v>
          </cell>
        </row>
        <row r="21991">
          <cell r="H21991" t="str">
            <v>J042.C11</v>
          </cell>
          <cell r="I21991" t="str">
            <v>CH308</v>
          </cell>
        </row>
        <row r="21992">
          <cell r="H21992" t="str">
            <v>J042.D11</v>
          </cell>
          <cell r="I21992">
            <v>0</v>
          </cell>
        </row>
        <row r="21993">
          <cell r="H21993" t="str">
            <v>J042.B11</v>
          </cell>
          <cell r="I21993" t="str">
            <v>DGND</v>
          </cell>
        </row>
        <row r="21994">
          <cell r="H21994" t="str">
            <v>J042.A11</v>
          </cell>
          <cell r="I21994" t="str">
            <v>CH307</v>
          </cell>
        </row>
        <row r="21995">
          <cell r="H21995" t="str">
            <v>J042.A12</v>
          </cell>
          <cell r="I21995" t="str">
            <v>DGND</v>
          </cell>
        </row>
        <row r="21996">
          <cell r="H21996" t="str">
            <v>J042.D12</v>
          </cell>
          <cell r="I21996">
            <v>0</v>
          </cell>
        </row>
        <row r="21997">
          <cell r="H21997" t="str">
            <v>J042.C12</v>
          </cell>
          <cell r="I21997" t="str">
            <v>DGND</v>
          </cell>
        </row>
        <row r="21998">
          <cell r="H21998" t="str">
            <v>J042.B12</v>
          </cell>
          <cell r="I21998" t="str">
            <v>CH306</v>
          </cell>
        </row>
        <row r="21999">
          <cell r="H21999" t="str">
            <v>J042.C13</v>
          </cell>
          <cell r="I21999" t="str">
            <v>CH305</v>
          </cell>
        </row>
        <row r="22000">
          <cell r="H22000" t="str">
            <v>J042.D13</v>
          </cell>
          <cell r="I22000">
            <v>0</v>
          </cell>
        </row>
        <row r="22001">
          <cell r="H22001" t="str">
            <v>J042.A13</v>
          </cell>
          <cell r="I22001" t="str">
            <v>CH304</v>
          </cell>
        </row>
        <row r="22002">
          <cell r="H22002" t="str">
            <v>J042.B13</v>
          </cell>
          <cell r="I22002" t="str">
            <v>DGND</v>
          </cell>
        </row>
        <row r="22003">
          <cell r="H22003" t="str">
            <v>J042.D14</v>
          </cell>
          <cell r="I22003">
            <v>0</v>
          </cell>
        </row>
        <row r="22004">
          <cell r="H22004" t="str">
            <v>J042.C14</v>
          </cell>
          <cell r="I22004" t="str">
            <v>DGND</v>
          </cell>
        </row>
        <row r="22005">
          <cell r="H22005" t="str">
            <v>J042.A14</v>
          </cell>
          <cell r="I22005" t="str">
            <v>DGND</v>
          </cell>
        </row>
        <row r="22006">
          <cell r="H22006" t="str">
            <v>J042.B14</v>
          </cell>
          <cell r="I22006" t="str">
            <v>CH303</v>
          </cell>
        </row>
        <row r="22007">
          <cell r="H22007" t="str">
            <v>J042.C15</v>
          </cell>
          <cell r="I22007" t="str">
            <v>CH302</v>
          </cell>
        </row>
        <row r="22008">
          <cell r="H22008" t="str">
            <v>J042.A15</v>
          </cell>
          <cell r="I22008" t="str">
            <v>CH301</v>
          </cell>
        </row>
        <row r="22009">
          <cell r="H22009" t="str">
            <v>J042.D15</v>
          </cell>
          <cell r="I22009">
            <v>0</v>
          </cell>
        </row>
        <row r="22010">
          <cell r="H22010" t="str">
            <v>J042.B15</v>
          </cell>
          <cell r="I22010" t="str">
            <v>DGND</v>
          </cell>
        </row>
        <row r="22011">
          <cell r="H22011" t="str">
            <v>J042.A16</v>
          </cell>
          <cell r="I22011" t="str">
            <v>DGND</v>
          </cell>
        </row>
        <row r="22012">
          <cell r="H22012" t="str">
            <v>J042.C16</v>
          </cell>
          <cell r="I22012" t="str">
            <v>DGND</v>
          </cell>
        </row>
        <row r="22013">
          <cell r="H22013" t="str">
            <v>J042.B16</v>
          </cell>
          <cell r="I22013" t="str">
            <v>CH300</v>
          </cell>
        </row>
        <row r="22014">
          <cell r="H22014" t="str">
            <v>J042.D16</v>
          </cell>
          <cell r="I22014">
            <v>0</v>
          </cell>
        </row>
        <row r="22015">
          <cell r="H22015" t="str">
            <v>J042.A17</v>
          </cell>
          <cell r="I22015" t="str">
            <v>CH298</v>
          </cell>
        </row>
        <row r="22016">
          <cell r="H22016" t="str">
            <v>J042.D17</v>
          </cell>
          <cell r="I22016">
            <v>0</v>
          </cell>
        </row>
        <row r="22017">
          <cell r="H22017" t="str">
            <v>J042.B17</v>
          </cell>
          <cell r="I22017" t="str">
            <v>DGND</v>
          </cell>
        </row>
        <row r="22018">
          <cell r="H22018" t="str">
            <v>J042.C17</v>
          </cell>
          <cell r="I22018" t="str">
            <v>CH299</v>
          </cell>
        </row>
        <row r="22019">
          <cell r="H22019" t="str">
            <v>J042.C18</v>
          </cell>
          <cell r="I22019" t="str">
            <v>DGND</v>
          </cell>
        </row>
        <row r="22020">
          <cell r="H22020" t="str">
            <v>J042.A18</v>
          </cell>
          <cell r="I22020" t="str">
            <v>DGND</v>
          </cell>
        </row>
        <row r="22021">
          <cell r="H22021" t="str">
            <v>J042.B18</v>
          </cell>
          <cell r="I22021" t="str">
            <v>CH297</v>
          </cell>
        </row>
        <row r="22022">
          <cell r="H22022" t="str">
            <v>J042.D18</v>
          </cell>
          <cell r="I22022">
            <v>0</v>
          </cell>
        </row>
        <row r="22023">
          <cell r="H22023" t="str">
            <v>J042.A19</v>
          </cell>
          <cell r="I22023" t="str">
            <v>CH295</v>
          </cell>
        </row>
        <row r="22024">
          <cell r="H22024" t="str">
            <v>J042.D19</v>
          </cell>
          <cell r="I22024">
            <v>0</v>
          </cell>
        </row>
        <row r="22025">
          <cell r="H22025" t="str">
            <v>J042.B19</v>
          </cell>
          <cell r="I22025" t="str">
            <v>DGND</v>
          </cell>
        </row>
        <row r="22026">
          <cell r="H22026" t="str">
            <v>J042.C19</v>
          </cell>
          <cell r="I22026" t="str">
            <v>CH296</v>
          </cell>
        </row>
        <row r="22027">
          <cell r="H22027" t="str">
            <v>J042.A20</v>
          </cell>
          <cell r="I22027" t="str">
            <v>DGND</v>
          </cell>
        </row>
        <row r="22028">
          <cell r="H22028" t="str">
            <v>J042.C20</v>
          </cell>
          <cell r="I22028" t="str">
            <v>DGND</v>
          </cell>
        </row>
        <row r="22029">
          <cell r="H22029" t="str">
            <v>J042.B20</v>
          </cell>
          <cell r="I22029" t="str">
            <v>CH294</v>
          </cell>
        </row>
        <row r="22030">
          <cell r="H22030" t="str">
            <v>J042.D20</v>
          </cell>
          <cell r="I22030">
            <v>0</v>
          </cell>
        </row>
        <row r="22031">
          <cell r="H22031" t="str">
            <v>J042.A21</v>
          </cell>
          <cell r="I22031" t="str">
            <v>CH292</v>
          </cell>
        </row>
        <row r="22032">
          <cell r="H22032" t="str">
            <v>J042.B21</v>
          </cell>
          <cell r="I22032" t="str">
            <v>DGND</v>
          </cell>
        </row>
        <row r="22033">
          <cell r="H22033" t="str">
            <v>J042.D21</v>
          </cell>
          <cell r="I22033">
            <v>0</v>
          </cell>
        </row>
        <row r="22034">
          <cell r="H22034" t="str">
            <v>J042.C21</v>
          </cell>
          <cell r="I22034" t="str">
            <v>CH293</v>
          </cell>
        </row>
        <row r="22035">
          <cell r="H22035" t="str">
            <v>J042.B22</v>
          </cell>
          <cell r="I22035" t="str">
            <v>CH291</v>
          </cell>
        </row>
        <row r="22036">
          <cell r="H22036" t="str">
            <v>J042.C22</v>
          </cell>
          <cell r="I22036" t="str">
            <v>DGND</v>
          </cell>
        </row>
        <row r="22037">
          <cell r="H22037" t="str">
            <v>J042.A22</v>
          </cell>
          <cell r="I22037" t="str">
            <v>DGND</v>
          </cell>
        </row>
        <row r="22038">
          <cell r="H22038" t="str">
            <v>J042.D22</v>
          </cell>
          <cell r="I22038">
            <v>0</v>
          </cell>
        </row>
        <row r="22039">
          <cell r="H22039" t="str">
            <v>J042.C23</v>
          </cell>
          <cell r="I22039" t="str">
            <v>CH290</v>
          </cell>
        </row>
        <row r="22040">
          <cell r="H22040" t="str">
            <v>J042.B23</v>
          </cell>
          <cell r="I22040" t="str">
            <v>DGND</v>
          </cell>
        </row>
        <row r="22041">
          <cell r="H22041" t="str">
            <v>J042.D23</v>
          </cell>
          <cell r="I22041">
            <v>0</v>
          </cell>
        </row>
        <row r="22042">
          <cell r="H22042" t="str">
            <v>J042.A23</v>
          </cell>
          <cell r="I22042" t="str">
            <v>CH289</v>
          </cell>
        </row>
        <row r="22043">
          <cell r="H22043" t="str">
            <v>J042.C24</v>
          </cell>
          <cell r="I22043" t="str">
            <v>DGND</v>
          </cell>
        </row>
        <row r="22044">
          <cell r="H22044" t="str">
            <v>J042.A24</v>
          </cell>
          <cell r="I22044" t="str">
            <v>DGND</v>
          </cell>
        </row>
        <row r="22045">
          <cell r="H22045" t="str">
            <v>J042.B24</v>
          </cell>
          <cell r="I22045" t="str">
            <v>CH288</v>
          </cell>
        </row>
        <row r="22046">
          <cell r="H22046" t="str">
            <v>J042.D24</v>
          </cell>
          <cell r="I22046">
            <v>0</v>
          </cell>
        </row>
        <row r="22047">
          <cell r="H22047" t="str">
            <v>DGS6.1</v>
          </cell>
          <cell r="I22047" t="str">
            <v>DGND</v>
          </cell>
        </row>
        <row r="22048">
          <cell r="H22048" t="str">
            <v>DGS6.2</v>
          </cell>
          <cell r="I22048" t="str">
            <v>SL5_DGS</v>
          </cell>
        </row>
        <row r="22049">
          <cell r="H22049" t="str">
            <v>J051.A1</v>
          </cell>
          <cell r="I22049" t="str">
            <v>SLOT5_FORCE</v>
          </cell>
        </row>
        <row r="22050">
          <cell r="H22050" t="str">
            <v>J051.B1</v>
          </cell>
          <cell r="I22050" t="str">
            <v>DGND</v>
          </cell>
        </row>
        <row r="22051">
          <cell r="H22051" t="str">
            <v>J051.D1</v>
          </cell>
          <cell r="I22051" t="str">
            <v>DGND</v>
          </cell>
        </row>
        <row r="22052">
          <cell r="H22052" t="str">
            <v>J051.C1</v>
          </cell>
          <cell r="I22052" t="str">
            <v>SLOT5_SENSE</v>
          </cell>
        </row>
        <row r="22053">
          <cell r="H22053" t="str">
            <v>J051.D2</v>
          </cell>
          <cell r="I22053" t="str">
            <v>SL5_GUARD</v>
          </cell>
        </row>
        <row r="22054">
          <cell r="H22054" t="str">
            <v>J051.A2</v>
          </cell>
          <cell r="I22054" t="str">
            <v>DGND</v>
          </cell>
        </row>
        <row r="22055">
          <cell r="H22055" t="str">
            <v>J051.B2</v>
          </cell>
          <cell r="I22055" t="str">
            <v>SL5_DGS</v>
          </cell>
        </row>
        <row r="22056">
          <cell r="H22056" t="str">
            <v>J051.C2</v>
          </cell>
          <cell r="I22056" t="str">
            <v>DGND</v>
          </cell>
        </row>
        <row r="22057">
          <cell r="H22057" t="str">
            <v>J051.A3</v>
          </cell>
          <cell r="I22057" t="str">
            <v>CH351</v>
          </cell>
        </row>
        <row r="22058">
          <cell r="H22058" t="str">
            <v>J051.B3</v>
          </cell>
          <cell r="I22058" t="str">
            <v>DGND</v>
          </cell>
        </row>
        <row r="22059">
          <cell r="H22059" t="str">
            <v>J051.C3</v>
          </cell>
          <cell r="I22059" t="str">
            <v>SL5_EXT_F</v>
          </cell>
        </row>
        <row r="22060">
          <cell r="H22060" t="str">
            <v>J051.D3</v>
          </cell>
          <cell r="I22060" t="str">
            <v>DGND</v>
          </cell>
        </row>
        <row r="22061">
          <cell r="H22061" t="str">
            <v>J051.B4</v>
          </cell>
          <cell r="I22061" t="str">
            <v>CH350</v>
          </cell>
        </row>
        <row r="22062">
          <cell r="H22062" t="str">
            <v>J051.D4</v>
          </cell>
          <cell r="I22062" t="str">
            <v>SL5_EXT_S</v>
          </cell>
        </row>
        <row r="22063">
          <cell r="H22063" t="str">
            <v>J051.A4</v>
          </cell>
          <cell r="I22063" t="str">
            <v>DGND</v>
          </cell>
        </row>
        <row r="22064">
          <cell r="H22064" t="str">
            <v>J051.C4</v>
          </cell>
          <cell r="I22064" t="str">
            <v>DGND</v>
          </cell>
        </row>
        <row r="22065">
          <cell r="H22065" t="str">
            <v>J051.C5</v>
          </cell>
          <cell r="I22065" t="str">
            <v>CH349</v>
          </cell>
        </row>
        <row r="22066">
          <cell r="H22066" t="str">
            <v>J051.A5</v>
          </cell>
          <cell r="I22066" t="str">
            <v>CH348</v>
          </cell>
        </row>
        <row r="22067">
          <cell r="H22067" t="str">
            <v>J051.B5</v>
          </cell>
          <cell r="I22067" t="str">
            <v>DGND</v>
          </cell>
        </row>
        <row r="22068">
          <cell r="H22068" t="str">
            <v>J051.D5</v>
          </cell>
          <cell r="I22068" t="str">
            <v>DGND</v>
          </cell>
        </row>
        <row r="22069">
          <cell r="H22069" t="str">
            <v>J051.A6</v>
          </cell>
          <cell r="I22069" t="str">
            <v>DGND</v>
          </cell>
        </row>
        <row r="22070">
          <cell r="H22070" t="str">
            <v>J051.C6</v>
          </cell>
          <cell r="I22070" t="str">
            <v>DGND</v>
          </cell>
        </row>
        <row r="22071">
          <cell r="H22071" t="str">
            <v>J051.D6</v>
          </cell>
          <cell r="I22071">
            <v>0</v>
          </cell>
        </row>
        <row r="22072">
          <cell r="H22072" t="str">
            <v>J051.B6</v>
          </cell>
          <cell r="I22072" t="str">
            <v>CH347</v>
          </cell>
        </row>
        <row r="22073">
          <cell r="H22073" t="str">
            <v>J051.C7</v>
          </cell>
          <cell r="I22073" t="str">
            <v>CH346</v>
          </cell>
        </row>
        <row r="22074">
          <cell r="H22074" t="str">
            <v>J051.A7</v>
          </cell>
          <cell r="I22074" t="str">
            <v>CH345</v>
          </cell>
        </row>
        <row r="22075">
          <cell r="H22075" t="str">
            <v>J051.B7</v>
          </cell>
          <cell r="I22075" t="str">
            <v>DGND</v>
          </cell>
        </row>
        <row r="22076">
          <cell r="H22076" t="str">
            <v>J051.D7</v>
          </cell>
          <cell r="I22076" t="str">
            <v>DGND</v>
          </cell>
        </row>
        <row r="22077">
          <cell r="H22077" t="str">
            <v>J051.A8</v>
          </cell>
          <cell r="I22077" t="str">
            <v>DGND</v>
          </cell>
        </row>
        <row r="22078">
          <cell r="H22078" t="str">
            <v>J051.D8</v>
          </cell>
          <cell r="I22078">
            <v>0</v>
          </cell>
        </row>
        <row r="22079">
          <cell r="H22079" t="str">
            <v>J051.C8</v>
          </cell>
          <cell r="I22079" t="str">
            <v>DGND</v>
          </cell>
        </row>
        <row r="22080">
          <cell r="H22080" t="str">
            <v>J051.B8</v>
          </cell>
          <cell r="I22080" t="str">
            <v>CH344</v>
          </cell>
        </row>
        <row r="22081">
          <cell r="H22081" t="str">
            <v>J051.D9</v>
          </cell>
          <cell r="I22081">
            <v>0</v>
          </cell>
        </row>
        <row r="22082">
          <cell r="H22082" t="str">
            <v>J051.A9</v>
          </cell>
          <cell r="I22082" t="str">
            <v>CH342</v>
          </cell>
        </row>
        <row r="22083">
          <cell r="H22083" t="str">
            <v>J051.B9</v>
          </cell>
          <cell r="I22083" t="str">
            <v>DGND</v>
          </cell>
        </row>
        <row r="22084">
          <cell r="H22084" t="str">
            <v>J051.C9</v>
          </cell>
          <cell r="I22084" t="str">
            <v>CH343</v>
          </cell>
        </row>
        <row r="22085">
          <cell r="H22085" t="str">
            <v>J051.D10</v>
          </cell>
          <cell r="I22085">
            <v>0</v>
          </cell>
        </row>
        <row r="22086">
          <cell r="H22086" t="str">
            <v>J051.C10</v>
          </cell>
          <cell r="I22086" t="str">
            <v>DGND</v>
          </cell>
        </row>
        <row r="22087">
          <cell r="H22087" t="str">
            <v>J051.A10</v>
          </cell>
          <cell r="I22087" t="str">
            <v>DGND</v>
          </cell>
        </row>
        <row r="22088">
          <cell r="H22088" t="str">
            <v>J051.B10</v>
          </cell>
          <cell r="I22088" t="str">
            <v>CH341</v>
          </cell>
        </row>
        <row r="22089">
          <cell r="H22089" t="str">
            <v>J051.A11</v>
          </cell>
          <cell r="I22089" t="str">
            <v>CH339</v>
          </cell>
        </row>
        <row r="22090">
          <cell r="H22090" t="str">
            <v>J051.C11</v>
          </cell>
          <cell r="I22090" t="str">
            <v>CH340</v>
          </cell>
        </row>
        <row r="22091">
          <cell r="H22091" t="str">
            <v>J051.D11</v>
          </cell>
          <cell r="I22091">
            <v>0</v>
          </cell>
        </row>
        <row r="22092">
          <cell r="H22092" t="str">
            <v>J051.B11</v>
          </cell>
          <cell r="I22092" t="str">
            <v>DGND</v>
          </cell>
        </row>
        <row r="22093">
          <cell r="H22093" t="str">
            <v>J051.D12</v>
          </cell>
          <cell r="I22093">
            <v>0</v>
          </cell>
        </row>
        <row r="22094">
          <cell r="H22094" t="str">
            <v>J051.B12</v>
          </cell>
          <cell r="I22094" t="str">
            <v>CH338</v>
          </cell>
        </row>
        <row r="22095">
          <cell r="H22095" t="str">
            <v>J051.C12</v>
          </cell>
          <cell r="I22095" t="str">
            <v>DGND</v>
          </cell>
        </row>
        <row r="22096">
          <cell r="H22096" t="str">
            <v>J051.A12</v>
          </cell>
          <cell r="I22096" t="str">
            <v>DGND</v>
          </cell>
        </row>
        <row r="22097">
          <cell r="H22097" t="str">
            <v>J051.C13</v>
          </cell>
          <cell r="I22097" t="str">
            <v>CH337</v>
          </cell>
        </row>
        <row r="22098">
          <cell r="H22098" t="str">
            <v>J051.A13</v>
          </cell>
          <cell r="I22098" t="str">
            <v>CH336</v>
          </cell>
        </row>
        <row r="22099">
          <cell r="H22099" t="str">
            <v>J051.D13</v>
          </cell>
          <cell r="I22099">
            <v>0</v>
          </cell>
        </row>
        <row r="22100">
          <cell r="H22100" t="str">
            <v>J051.B13</v>
          </cell>
          <cell r="I22100" t="str">
            <v>DGND</v>
          </cell>
        </row>
        <row r="22101">
          <cell r="H22101" t="str">
            <v>J051.C14</v>
          </cell>
          <cell r="I22101" t="str">
            <v>DGND</v>
          </cell>
        </row>
        <row r="22102">
          <cell r="H22102" t="str">
            <v>J051.D14</v>
          </cell>
          <cell r="I22102">
            <v>0</v>
          </cell>
        </row>
        <row r="22103">
          <cell r="H22103" t="str">
            <v>J051.A14</v>
          </cell>
          <cell r="I22103" t="str">
            <v>DGND</v>
          </cell>
        </row>
        <row r="22104">
          <cell r="H22104" t="str">
            <v>J051.B14</v>
          </cell>
          <cell r="I22104" t="str">
            <v>CH335</v>
          </cell>
        </row>
        <row r="22105">
          <cell r="H22105" t="str">
            <v>J051.A15</v>
          </cell>
          <cell r="I22105" t="str">
            <v>CH333</v>
          </cell>
        </row>
        <row r="22106">
          <cell r="H22106" t="str">
            <v>J051.B15</v>
          </cell>
          <cell r="I22106" t="str">
            <v>DGND</v>
          </cell>
        </row>
        <row r="22107">
          <cell r="H22107" t="str">
            <v>J051.C15</v>
          </cell>
          <cell r="I22107" t="str">
            <v>CH334</v>
          </cell>
        </row>
        <row r="22108">
          <cell r="H22108" t="str">
            <v>J051.D15</v>
          </cell>
          <cell r="I22108">
            <v>0</v>
          </cell>
        </row>
        <row r="22109">
          <cell r="H22109" t="str">
            <v>J051.D16</v>
          </cell>
          <cell r="I22109">
            <v>0</v>
          </cell>
        </row>
        <row r="22110">
          <cell r="H22110" t="str">
            <v>J051.B16</v>
          </cell>
          <cell r="I22110" t="str">
            <v>CH332</v>
          </cell>
        </row>
        <row r="22111">
          <cell r="H22111" t="str">
            <v>J051.C16</v>
          </cell>
          <cell r="I22111" t="str">
            <v>DGND</v>
          </cell>
        </row>
        <row r="22112">
          <cell r="H22112" t="str">
            <v>J051.A16</v>
          </cell>
          <cell r="I22112" t="str">
            <v>DGND</v>
          </cell>
        </row>
        <row r="22113">
          <cell r="H22113" t="str">
            <v>J051.D17</v>
          </cell>
          <cell r="I22113">
            <v>0</v>
          </cell>
        </row>
        <row r="22114">
          <cell r="H22114" t="str">
            <v>J051.A17</v>
          </cell>
          <cell r="I22114" t="str">
            <v>CH330</v>
          </cell>
        </row>
        <row r="22115">
          <cell r="H22115" t="str">
            <v>J051.B17</v>
          </cell>
          <cell r="I22115" t="str">
            <v>DGND</v>
          </cell>
        </row>
        <row r="22116">
          <cell r="H22116" t="str">
            <v>J051.C17</v>
          </cell>
          <cell r="I22116" t="str">
            <v>CH331</v>
          </cell>
        </row>
        <row r="22117">
          <cell r="H22117" t="str">
            <v>J051.A18</v>
          </cell>
          <cell r="I22117" t="str">
            <v>DGND</v>
          </cell>
        </row>
        <row r="22118">
          <cell r="H22118" t="str">
            <v>J051.B18</v>
          </cell>
          <cell r="I22118" t="str">
            <v>CH329</v>
          </cell>
        </row>
        <row r="22119">
          <cell r="H22119" t="str">
            <v>J051.D18</v>
          </cell>
          <cell r="I22119">
            <v>0</v>
          </cell>
        </row>
        <row r="22120">
          <cell r="H22120" t="str">
            <v>J051.C18</v>
          </cell>
          <cell r="I22120" t="str">
            <v>DGND</v>
          </cell>
        </row>
        <row r="22121">
          <cell r="H22121" t="str">
            <v>J051.D19</v>
          </cell>
          <cell r="I22121">
            <v>0</v>
          </cell>
        </row>
        <row r="22122">
          <cell r="H22122" t="str">
            <v>J051.B19</v>
          </cell>
          <cell r="I22122" t="str">
            <v>DGND</v>
          </cell>
        </row>
        <row r="22123">
          <cell r="H22123" t="str">
            <v>J051.C19</v>
          </cell>
          <cell r="I22123" t="str">
            <v>CH328</v>
          </cell>
        </row>
        <row r="22124">
          <cell r="H22124" t="str">
            <v>J051.A19</v>
          </cell>
          <cell r="I22124" t="str">
            <v>CH327</v>
          </cell>
        </row>
        <row r="22125">
          <cell r="H22125" t="str">
            <v>J051.A20</v>
          </cell>
          <cell r="I22125" t="str">
            <v>DGND</v>
          </cell>
        </row>
        <row r="22126">
          <cell r="H22126" t="str">
            <v>J051.C20</v>
          </cell>
          <cell r="I22126" t="str">
            <v>DGND</v>
          </cell>
        </row>
        <row r="22127">
          <cell r="H22127" t="str">
            <v>J051.B20</v>
          </cell>
          <cell r="I22127" t="str">
            <v>CH326</v>
          </cell>
        </row>
        <row r="22128">
          <cell r="H22128" t="str">
            <v>J051.D20</v>
          </cell>
          <cell r="I22128">
            <v>0</v>
          </cell>
        </row>
        <row r="22129">
          <cell r="H22129" t="str">
            <v>J051.C21</v>
          </cell>
          <cell r="I22129" t="str">
            <v>CH325</v>
          </cell>
        </row>
        <row r="22130">
          <cell r="H22130" t="str">
            <v>J051.A21</v>
          </cell>
          <cell r="I22130" t="str">
            <v>CH324</v>
          </cell>
        </row>
        <row r="22131">
          <cell r="H22131" t="str">
            <v>J051.D21</v>
          </cell>
          <cell r="I22131">
            <v>0</v>
          </cell>
        </row>
        <row r="22132">
          <cell r="H22132" t="str">
            <v>J051.B21</v>
          </cell>
          <cell r="I22132" t="str">
            <v>DGND</v>
          </cell>
        </row>
        <row r="22133">
          <cell r="H22133" t="str">
            <v>J051.B22</v>
          </cell>
          <cell r="I22133" t="str">
            <v>CH323</v>
          </cell>
        </row>
        <row r="22134">
          <cell r="H22134" t="str">
            <v>J051.A22</v>
          </cell>
          <cell r="I22134" t="str">
            <v>DGND</v>
          </cell>
        </row>
        <row r="22135">
          <cell r="H22135" t="str">
            <v>J051.C22</v>
          </cell>
          <cell r="I22135" t="str">
            <v>DGND</v>
          </cell>
        </row>
        <row r="22136">
          <cell r="H22136" t="str">
            <v>J051.D22</v>
          </cell>
          <cell r="I22136">
            <v>0</v>
          </cell>
        </row>
        <row r="22137">
          <cell r="H22137" t="str">
            <v>J051.D23</v>
          </cell>
          <cell r="I22137">
            <v>0</v>
          </cell>
        </row>
        <row r="22138">
          <cell r="H22138" t="str">
            <v>J051.C23</v>
          </cell>
          <cell r="I22138" t="str">
            <v>CH322</v>
          </cell>
        </row>
        <row r="22139">
          <cell r="H22139" t="str">
            <v>J051.A23</v>
          </cell>
          <cell r="I22139" t="str">
            <v>CH321</v>
          </cell>
        </row>
        <row r="22140">
          <cell r="H22140" t="str">
            <v>J051.B23</v>
          </cell>
          <cell r="I22140" t="str">
            <v>DGND</v>
          </cell>
        </row>
        <row r="22141">
          <cell r="H22141" t="str">
            <v>J051.A24</v>
          </cell>
          <cell r="I22141" t="str">
            <v>DGND</v>
          </cell>
        </row>
        <row r="22142">
          <cell r="H22142" t="str">
            <v>J051.C24</v>
          </cell>
          <cell r="I22142" t="str">
            <v>DGND</v>
          </cell>
        </row>
        <row r="22143">
          <cell r="H22143" t="str">
            <v>J051.D24</v>
          </cell>
          <cell r="I22143">
            <v>0</v>
          </cell>
        </row>
        <row r="22144">
          <cell r="H22144" t="str">
            <v>J051.B24</v>
          </cell>
          <cell r="I22144" t="str">
            <v>CH320</v>
          </cell>
        </row>
        <row r="22145">
          <cell r="H22145" t="str">
            <v>J052.C1</v>
          </cell>
          <cell r="I22145" t="str">
            <v>U42</v>
          </cell>
        </row>
        <row r="22146">
          <cell r="H22146" t="str">
            <v>J052.D1</v>
          </cell>
          <cell r="I22146" t="str">
            <v>U44</v>
          </cell>
        </row>
        <row r="22147">
          <cell r="H22147" t="str">
            <v>J052.B1</v>
          </cell>
          <cell r="I22147" t="str">
            <v>DGND</v>
          </cell>
        </row>
        <row r="22148">
          <cell r="H22148" t="str">
            <v>J052.A1</v>
          </cell>
          <cell r="I22148" t="str">
            <v>U40</v>
          </cell>
        </row>
        <row r="22149">
          <cell r="H22149" t="str">
            <v>J052.B2</v>
          </cell>
          <cell r="I22149" t="str">
            <v>U41</v>
          </cell>
        </row>
        <row r="22150">
          <cell r="H22150" t="str">
            <v>J052.A2</v>
          </cell>
          <cell r="I22150" t="str">
            <v>DGND</v>
          </cell>
        </row>
        <row r="22151">
          <cell r="H22151" t="str">
            <v>J052.D2</v>
          </cell>
          <cell r="I22151" t="str">
            <v>U45</v>
          </cell>
        </row>
        <row r="22152">
          <cell r="H22152" t="str">
            <v>J052.C2</v>
          </cell>
          <cell r="I22152" t="str">
            <v>DGND</v>
          </cell>
        </row>
        <row r="22153">
          <cell r="H22153" t="str">
            <v>J052.D3</v>
          </cell>
          <cell r="I22153" t="str">
            <v>U46</v>
          </cell>
        </row>
        <row r="22154">
          <cell r="H22154" t="str">
            <v>J052.A3</v>
          </cell>
          <cell r="I22154" t="str">
            <v>CH383</v>
          </cell>
        </row>
        <row r="22155">
          <cell r="H22155" t="str">
            <v>J052.B3</v>
          </cell>
          <cell r="I22155" t="str">
            <v>DGND</v>
          </cell>
        </row>
        <row r="22156">
          <cell r="H22156" t="str">
            <v>J052.C3</v>
          </cell>
          <cell r="I22156" t="str">
            <v>U43</v>
          </cell>
        </row>
        <row r="22157">
          <cell r="H22157" t="str">
            <v>J052.D4</v>
          </cell>
          <cell r="I22157" t="str">
            <v>U47</v>
          </cell>
        </row>
        <row r="22158">
          <cell r="H22158" t="str">
            <v>J052.B4</v>
          </cell>
          <cell r="I22158" t="str">
            <v>CH382</v>
          </cell>
        </row>
        <row r="22159">
          <cell r="H22159" t="str">
            <v>J052.A4</v>
          </cell>
          <cell r="I22159" t="str">
            <v>DGND</v>
          </cell>
        </row>
        <row r="22160">
          <cell r="H22160" t="str">
            <v>J052.C4</v>
          </cell>
          <cell r="I22160" t="str">
            <v>DGND</v>
          </cell>
        </row>
        <row r="22161">
          <cell r="H22161" t="str">
            <v>J052.C5</v>
          </cell>
          <cell r="I22161" t="str">
            <v>CH381</v>
          </cell>
        </row>
        <row r="22162">
          <cell r="H22162" t="str">
            <v>J052.B5</v>
          </cell>
          <cell r="I22162" t="str">
            <v>DGND</v>
          </cell>
        </row>
        <row r="22163">
          <cell r="H22163" t="str">
            <v>J052.A5</v>
          </cell>
          <cell r="I22163" t="str">
            <v>CH380</v>
          </cell>
        </row>
        <row r="22164">
          <cell r="H22164" t="str">
            <v>J052.D5</v>
          </cell>
          <cell r="I22164" t="str">
            <v>DGND</v>
          </cell>
        </row>
        <row r="22165">
          <cell r="H22165" t="str">
            <v>J052.B6</v>
          </cell>
          <cell r="I22165" t="str">
            <v>CH379</v>
          </cell>
        </row>
        <row r="22166">
          <cell r="H22166" t="str">
            <v>J052.A6</v>
          </cell>
          <cell r="I22166" t="str">
            <v>DGND</v>
          </cell>
        </row>
        <row r="22167">
          <cell r="H22167" t="str">
            <v>J052.D6</v>
          </cell>
          <cell r="I22167">
            <v>0</v>
          </cell>
        </row>
        <row r="22168">
          <cell r="H22168" t="str">
            <v>J052.C6</v>
          </cell>
          <cell r="I22168" t="str">
            <v>DGND</v>
          </cell>
        </row>
        <row r="22169">
          <cell r="H22169" t="str">
            <v>J052.A7</v>
          </cell>
          <cell r="I22169" t="str">
            <v>CH377</v>
          </cell>
        </row>
        <row r="22170">
          <cell r="H22170" t="str">
            <v>J052.B7</v>
          </cell>
          <cell r="I22170" t="str">
            <v>DGND</v>
          </cell>
        </row>
        <row r="22171">
          <cell r="H22171" t="str">
            <v>J052.C7</v>
          </cell>
          <cell r="I22171" t="str">
            <v>CH378</v>
          </cell>
        </row>
        <row r="22172">
          <cell r="H22172" t="str">
            <v>J052.D7</v>
          </cell>
          <cell r="I22172" t="str">
            <v>DGND</v>
          </cell>
        </row>
        <row r="22173">
          <cell r="H22173" t="str">
            <v>J052.C8</v>
          </cell>
          <cell r="I22173" t="str">
            <v>DGND</v>
          </cell>
        </row>
        <row r="22174">
          <cell r="H22174" t="str">
            <v>J052.D8</v>
          </cell>
          <cell r="I22174">
            <v>0</v>
          </cell>
        </row>
        <row r="22175">
          <cell r="H22175" t="str">
            <v>J052.A8</v>
          </cell>
          <cell r="I22175" t="str">
            <v>DGND</v>
          </cell>
        </row>
        <row r="22176">
          <cell r="H22176" t="str">
            <v>J052.B8</v>
          </cell>
          <cell r="I22176" t="str">
            <v>CH376</v>
          </cell>
        </row>
        <row r="22177">
          <cell r="H22177" t="str">
            <v>J052.D9</v>
          </cell>
          <cell r="I22177">
            <v>0</v>
          </cell>
        </row>
        <row r="22178">
          <cell r="H22178" t="str">
            <v>J052.C9</v>
          </cell>
          <cell r="I22178" t="str">
            <v>CH375</v>
          </cell>
        </row>
        <row r="22179">
          <cell r="H22179" t="str">
            <v>J052.A9</v>
          </cell>
          <cell r="I22179" t="str">
            <v>CH374</v>
          </cell>
        </row>
        <row r="22180">
          <cell r="H22180" t="str">
            <v>J052.B9</v>
          </cell>
          <cell r="I22180" t="str">
            <v>DGND</v>
          </cell>
        </row>
        <row r="22181">
          <cell r="H22181" t="str">
            <v>J052.D10</v>
          </cell>
          <cell r="I22181">
            <v>0</v>
          </cell>
        </row>
        <row r="22182">
          <cell r="H22182" t="str">
            <v>J052.B10</v>
          </cell>
          <cell r="I22182" t="str">
            <v>CH373</v>
          </cell>
        </row>
        <row r="22183">
          <cell r="H22183" t="str">
            <v>J052.C10</v>
          </cell>
          <cell r="I22183" t="str">
            <v>DGND</v>
          </cell>
        </row>
        <row r="22184">
          <cell r="H22184" t="str">
            <v>J052.A10</v>
          </cell>
          <cell r="I22184" t="str">
            <v>DGND</v>
          </cell>
        </row>
        <row r="22185">
          <cell r="H22185" t="str">
            <v>J052.D11</v>
          </cell>
          <cell r="I22185">
            <v>0</v>
          </cell>
        </row>
        <row r="22186">
          <cell r="H22186" t="str">
            <v>J052.C11</v>
          </cell>
          <cell r="I22186" t="str">
            <v>CH372</v>
          </cell>
        </row>
        <row r="22187">
          <cell r="H22187" t="str">
            <v>J052.B11</v>
          </cell>
          <cell r="I22187" t="str">
            <v>DGND</v>
          </cell>
        </row>
        <row r="22188">
          <cell r="H22188" t="str">
            <v>J052.A11</v>
          </cell>
          <cell r="I22188" t="str">
            <v>CH371</v>
          </cell>
        </row>
        <row r="22189">
          <cell r="H22189" t="str">
            <v>J052.C12</v>
          </cell>
          <cell r="I22189" t="str">
            <v>DGND</v>
          </cell>
        </row>
        <row r="22190">
          <cell r="H22190" t="str">
            <v>J052.D12</v>
          </cell>
          <cell r="I22190">
            <v>0</v>
          </cell>
        </row>
        <row r="22191">
          <cell r="H22191" t="str">
            <v>J052.A12</v>
          </cell>
          <cell r="I22191" t="str">
            <v>DGND</v>
          </cell>
        </row>
        <row r="22192">
          <cell r="H22192" t="str">
            <v>J052.B12</v>
          </cell>
          <cell r="I22192" t="str">
            <v>CH370</v>
          </cell>
        </row>
        <row r="22193">
          <cell r="H22193" t="str">
            <v>J052.B13</v>
          </cell>
          <cell r="I22193" t="str">
            <v>DGND</v>
          </cell>
        </row>
        <row r="22194">
          <cell r="H22194" t="str">
            <v>J052.C13</v>
          </cell>
          <cell r="I22194" t="str">
            <v>CH369</v>
          </cell>
        </row>
        <row r="22195">
          <cell r="H22195" t="str">
            <v>J052.D13</v>
          </cell>
          <cell r="I22195">
            <v>0</v>
          </cell>
        </row>
        <row r="22196">
          <cell r="H22196" t="str">
            <v>J052.A13</v>
          </cell>
          <cell r="I22196" t="str">
            <v>CH368</v>
          </cell>
        </row>
        <row r="22197">
          <cell r="H22197" t="str">
            <v>J052.B14</v>
          </cell>
          <cell r="I22197" t="str">
            <v>CH367</v>
          </cell>
        </row>
        <row r="22198">
          <cell r="H22198" t="str">
            <v>J052.A14</v>
          </cell>
          <cell r="I22198" t="str">
            <v>DGND</v>
          </cell>
        </row>
        <row r="22199">
          <cell r="H22199" t="str">
            <v>J052.D14</v>
          </cell>
          <cell r="I22199">
            <v>0</v>
          </cell>
        </row>
        <row r="22200">
          <cell r="H22200" t="str">
            <v>J052.C14</v>
          </cell>
          <cell r="I22200" t="str">
            <v>DGND</v>
          </cell>
        </row>
        <row r="22201">
          <cell r="H22201" t="str">
            <v>J052.D15</v>
          </cell>
          <cell r="I22201">
            <v>0</v>
          </cell>
        </row>
        <row r="22202">
          <cell r="H22202" t="str">
            <v>J052.C15</v>
          </cell>
          <cell r="I22202" t="str">
            <v>CH366</v>
          </cell>
        </row>
        <row r="22203">
          <cell r="H22203" t="str">
            <v>J052.A15</v>
          </cell>
          <cell r="I22203" t="str">
            <v>CH365</v>
          </cell>
        </row>
        <row r="22204">
          <cell r="H22204" t="str">
            <v>J052.B15</v>
          </cell>
          <cell r="I22204" t="str">
            <v>DGND</v>
          </cell>
        </row>
        <row r="22205">
          <cell r="H22205" t="str">
            <v>J052.C16</v>
          </cell>
          <cell r="I22205" t="str">
            <v>DGND</v>
          </cell>
        </row>
        <row r="22206">
          <cell r="H22206" t="str">
            <v>J052.A16</v>
          </cell>
          <cell r="I22206" t="str">
            <v>DGND</v>
          </cell>
        </row>
        <row r="22207">
          <cell r="H22207" t="str">
            <v>J052.B16</v>
          </cell>
          <cell r="I22207" t="str">
            <v>CH364</v>
          </cell>
        </row>
        <row r="22208">
          <cell r="H22208" t="str">
            <v>J052.D16</v>
          </cell>
          <cell r="I22208">
            <v>0</v>
          </cell>
        </row>
        <row r="22209">
          <cell r="H22209" t="str">
            <v>J052.A17</v>
          </cell>
          <cell r="I22209" t="str">
            <v>CH362</v>
          </cell>
        </row>
        <row r="22210">
          <cell r="H22210" t="str">
            <v>J052.C17</v>
          </cell>
          <cell r="I22210" t="str">
            <v>CH363</v>
          </cell>
        </row>
        <row r="22211">
          <cell r="H22211" t="str">
            <v>J052.B17</v>
          </cell>
          <cell r="I22211" t="str">
            <v>DGND</v>
          </cell>
        </row>
        <row r="22212">
          <cell r="H22212" t="str">
            <v>J052.D17</v>
          </cell>
          <cell r="I22212">
            <v>0</v>
          </cell>
        </row>
        <row r="22213">
          <cell r="H22213" t="str">
            <v>J052.C18</v>
          </cell>
          <cell r="I22213" t="str">
            <v>DGND</v>
          </cell>
        </row>
        <row r="22214">
          <cell r="H22214" t="str">
            <v>J052.A18</v>
          </cell>
          <cell r="I22214" t="str">
            <v>DGND</v>
          </cell>
        </row>
        <row r="22215">
          <cell r="H22215" t="str">
            <v>J052.B18</v>
          </cell>
          <cell r="I22215" t="str">
            <v>CH361</v>
          </cell>
        </row>
        <row r="22216">
          <cell r="H22216" t="str">
            <v>J052.D18</v>
          </cell>
          <cell r="I22216">
            <v>0</v>
          </cell>
        </row>
        <row r="22217">
          <cell r="H22217" t="str">
            <v>J052.D19</v>
          </cell>
          <cell r="I22217">
            <v>0</v>
          </cell>
        </row>
        <row r="22218">
          <cell r="H22218" t="str">
            <v>J052.B19</v>
          </cell>
          <cell r="I22218" t="str">
            <v>DGND</v>
          </cell>
        </row>
        <row r="22219">
          <cell r="H22219" t="str">
            <v>J052.A19</v>
          </cell>
          <cell r="I22219" t="str">
            <v>CH359</v>
          </cell>
        </row>
        <row r="22220">
          <cell r="H22220" t="str">
            <v>J052.C19</v>
          </cell>
          <cell r="I22220" t="str">
            <v>CH360</v>
          </cell>
        </row>
        <row r="22221">
          <cell r="H22221" t="str">
            <v>J052.D20</v>
          </cell>
          <cell r="I22221">
            <v>0</v>
          </cell>
        </row>
        <row r="22222">
          <cell r="H22222" t="str">
            <v>J052.B20</v>
          </cell>
          <cell r="I22222" t="str">
            <v>CH358</v>
          </cell>
        </row>
        <row r="22223">
          <cell r="H22223" t="str">
            <v>J052.A20</v>
          </cell>
          <cell r="I22223" t="str">
            <v>DGND</v>
          </cell>
        </row>
        <row r="22224">
          <cell r="H22224" t="str">
            <v>J052.C20</v>
          </cell>
          <cell r="I22224" t="str">
            <v>DGND</v>
          </cell>
        </row>
        <row r="22225">
          <cell r="H22225" t="str">
            <v>J052.B21</v>
          </cell>
          <cell r="I22225" t="str">
            <v>DGND</v>
          </cell>
        </row>
        <row r="22226">
          <cell r="H22226" t="str">
            <v>J052.A21</v>
          </cell>
          <cell r="I22226" t="str">
            <v>CH356</v>
          </cell>
        </row>
        <row r="22227">
          <cell r="H22227" t="str">
            <v>J052.C21</v>
          </cell>
          <cell r="I22227" t="str">
            <v>CH357</v>
          </cell>
        </row>
        <row r="22228">
          <cell r="H22228" t="str">
            <v>J052.D21</v>
          </cell>
          <cell r="I22228">
            <v>0</v>
          </cell>
        </row>
        <row r="22229">
          <cell r="H22229" t="str">
            <v>J052.C22</v>
          </cell>
          <cell r="I22229" t="str">
            <v>DGND</v>
          </cell>
        </row>
        <row r="22230">
          <cell r="H22230" t="str">
            <v>J052.A22</v>
          </cell>
          <cell r="I22230" t="str">
            <v>DGND</v>
          </cell>
        </row>
        <row r="22231">
          <cell r="H22231" t="str">
            <v>J052.D22</v>
          </cell>
          <cell r="I22231">
            <v>0</v>
          </cell>
        </row>
        <row r="22232">
          <cell r="H22232" t="str">
            <v>J052.B22</v>
          </cell>
          <cell r="I22232" t="str">
            <v>CH355</v>
          </cell>
        </row>
        <row r="22233">
          <cell r="H22233" t="str">
            <v>J052.B23</v>
          </cell>
          <cell r="I22233" t="str">
            <v>DGND</v>
          </cell>
        </row>
        <row r="22234">
          <cell r="H22234" t="str">
            <v>J052.D23</v>
          </cell>
          <cell r="I22234">
            <v>0</v>
          </cell>
        </row>
        <row r="22235">
          <cell r="H22235" t="str">
            <v>J052.C23</v>
          </cell>
          <cell r="I22235" t="str">
            <v>CH354</v>
          </cell>
        </row>
        <row r="22236">
          <cell r="H22236" t="str">
            <v>J052.A23</v>
          </cell>
          <cell r="I22236" t="str">
            <v>CH353</v>
          </cell>
        </row>
        <row r="22237">
          <cell r="H22237" t="str">
            <v>J052.C24</v>
          </cell>
          <cell r="I22237" t="str">
            <v>DGND</v>
          </cell>
        </row>
        <row r="22238">
          <cell r="H22238" t="str">
            <v>J052.A24</v>
          </cell>
          <cell r="I22238" t="str">
            <v>DGND</v>
          </cell>
        </row>
        <row r="22239">
          <cell r="H22239" t="str">
            <v>J052.D24</v>
          </cell>
          <cell r="I22239">
            <v>0</v>
          </cell>
        </row>
        <row r="22240">
          <cell r="H22240" t="str">
            <v>J052.B24</v>
          </cell>
          <cell r="I22240" t="str">
            <v>CH352</v>
          </cell>
        </row>
        <row r="22241">
          <cell r="H22241" t="str">
            <v>DGS7.1</v>
          </cell>
          <cell r="I22241" t="str">
            <v>DGND</v>
          </cell>
        </row>
        <row r="22242">
          <cell r="H22242" t="str">
            <v>DGS7.2</v>
          </cell>
          <cell r="I22242" t="str">
            <v>SL6_DGS</v>
          </cell>
        </row>
        <row r="22243">
          <cell r="H22243" t="str">
            <v>J061.B1</v>
          </cell>
          <cell r="I22243" t="str">
            <v>DGND</v>
          </cell>
        </row>
        <row r="22244">
          <cell r="H22244" t="str">
            <v>J061.C1</v>
          </cell>
          <cell r="I22244" t="str">
            <v>SLOT6_SENSE</v>
          </cell>
        </row>
        <row r="22245">
          <cell r="H22245" t="str">
            <v>J061.A1</v>
          </cell>
          <cell r="I22245" t="str">
            <v>SLOT6_FORCE</v>
          </cell>
        </row>
        <row r="22246">
          <cell r="H22246" t="str">
            <v>J061.D1</v>
          </cell>
          <cell r="I22246" t="str">
            <v>DGND</v>
          </cell>
        </row>
        <row r="22247">
          <cell r="H22247" t="str">
            <v>J061.C2</v>
          </cell>
          <cell r="I22247" t="str">
            <v>DGND</v>
          </cell>
        </row>
        <row r="22248">
          <cell r="H22248" t="str">
            <v>J061.B2</v>
          </cell>
          <cell r="I22248" t="str">
            <v>SL6_DGS</v>
          </cell>
        </row>
        <row r="22249">
          <cell r="H22249" t="str">
            <v>J061.D2</v>
          </cell>
          <cell r="I22249" t="str">
            <v>SL6_GUARD</v>
          </cell>
        </row>
        <row r="22250">
          <cell r="H22250" t="str">
            <v>J061.A2</v>
          </cell>
          <cell r="I22250" t="str">
            <v>DGND</v>
          </cell>
        </row>
        <row r="22251">
          <cell r="H22251" t="str">
            <v>J061.B3</v>
          </cell>
          <cell r="I22251" t="str">
            <v>DGND</v>
          </cell>
        </row>
        <row r="22252">
          <cell r="H22252" t="str">
            <v>J061.A3</v>
          </cell>
          <cell r="I22252" t="str">
            <v>CH415</v>
          </cell>
        </row>
        <row r="22253">
          <cell r="H22253" t="str">
            <v>J061.C3</v>
          </cell>
          <cell r="I22253" t="str">
            <v>SL6_EXT_F</v>
          </cell>
        </row>
        <row r="22254">
          <cell r="H22254" t="str">
            <v>J061.D3</v>
          </cell>
          <cell r="I22254" t="str">
            <v>DGND</v>
          </cell>
        </row>
        <row r="22255">
          <cell r="H22255" t="str">
            <v>J061.C4</v>
          </cell>
          <cell r="I22255" t="str">
            <v>DGND</v>
          </cell>
        </row>
        <row r="22256">
          <cell r="H22256" t="str">
            <v>J061.A4</v>
          </cell>
          <cell r="I22256" t="str">
            <v>DGND</v>
          </cell>
        </row>
        <row r="22257">
          <cell r="H22257" t="str">
            <v>J061.D4</v>
          </cell>
          <cell r="I22257" t="str">
            <v>SL6_EXT_S</v>
          </cell>
        </row>
        <row r="22258">
          <cell r="H22258" t="str">
            <v>J061.B4</v>
          </cell>
          <cell r="I22258" t="str">
            <v>CH414</v>
          </cell>
        </row>
        <row r="22259">
          <cell r="H22259" t="str">
            <v>J061.A5</v>
          </cell>
          <cell r="I22259" t="str">
            <v>CH412</v>
          </cell>
        </row>
        <row r="22260">
          <cell r="H22260" t="str">
            <v>J061.C5</v>
          </cell>
          <cell r="I22260" t="str">
            <v>CH413</v>
          </cell>
        </row>
        <row r="22261">
          <cell r="H22261" t="str">
            <v>J061.D5</v>
          </cell>
          <cell r="I22261" t="str">
            <v>DGND</v>
          </cell>
        </row>
        <row r="22262">
          <cell r="H22262" t="str">
            <v>J061.B5</v>
          </cell>
          <cell r="I22262" t="str">
            <v>DGND</v>
          </cell>
        </row>
        <row r="22263">
          <cell r="H22263" t="str">
            <v>J061.B6</v>
          </cell>
          <cell r="I22263" t="str">
            <v>CH411</v>
          </cell>
        </row>
        <row r="22264">
          <cell r="H22264" t="str">
            <v>J061.C6</v>
          </cell>
          <cell r="I22264" t="str">
            <v>DGND</v>
          </cell>
        </row>
        <row r="22265">
          <cell r="H22265" t="str">
            <v>J061.D6</v>
          </cell>
          <cell r="I22265">
            <v>0</v>
          </cell>
        </row>
        <row r="22266">
          <cell r="H22266" t="str">
            <v>J061.A6</v>
          </cell>
          <cell r="I22266" t="str">
            <v>DGND</v>
          </cell>
        </row>
        <row r="22267">
          <cell r="H22267" t="str">
            <v>J061.A7</v>
          </cell>
          <cell r="I22267" t="str">
            <v>CH409</v>
          </cell>
        </row>
        <row r="22268">
          <cell r="H22268" t="str">
            <v>J061.C7</v>
          </cell>
          <cell r="I22268" t="str">
            <v>CH410</v>
          </cell>
        </row>
        <row r="22269">
          <cell r="H22269" t="str">
            <v>J061.D7</v>
          </cell>
          <cell r="I22269" t="str">
            <v>DGND</v>
          </cell>
        </row>
        <row r="22270">
          <cell r="H22270" t="str">
            <v>J061.B7</v>
          </cell>
          <cell r="I22270" t="str">
            <v>DGND</v>
          </cell>
        </row>
        <row r="22271">
          <cell r="H22271" t="str">
            <v>J061.B8</v>
          </cell>
          <cell r="I22271" t="str">
            <v>CH408</v>
          </cell>
        </row>
        <row r="22272">
          <cell r="H22272" t="str">
            <v>J061.D8</v>
          </cell>
          <cell r="I22272">
            <v>0</v>
          </cell>
        </row>
        <row r="22273">
          <cell r="H22273" t="str">
            <v>J061.C8</v>
          </cell>
          <cell r="I22273" t="str">
            <v>DGND</v>
          </cell>
        </row>
        <row r="22274">
          <cell r="H22274" t="str">
            <v>J061.A8</v>
          </cell>
          <cell r="I22274" t="str">
            <v>DGND</v>
          </cell>
        </row>
        <row r="22275">
          <cell r="H22275" t="str">
            <v>J061.B9</v>
          </cell>
          <cell r="I22275" t="str">
            <v>DGND</v>
          </cell>
        </row>
        <row r="22276">
          <cell r="H22276" t="str">
            <v>J061.A9</v>
          </cell>
          <cell r="I22276" t="str">
            <v>CH406</v>
          </cell>
        </row>
        <row r="22277">
          <cell r="H22277" t="str">
            <v>J061.C9</v>
          </cell>
          <cell r="I22277" t="str">
            <v>CH407</v>
          </cell>
        </row>
        <row r="22278">
          <cell r="H22278" t="str">
            <v>J061.D9</v>
          </cell>
          <cell r="I22278">
            <v>0</v>
          </cell>
        </row>
        <row r="22279">
          <cell r="H22279" t="str">
            <v>J061.A10</v>
          </cell>
          <cell r="I22279" t="str">
            <v>DGND</v>
          </cell>
        </row>
        <row r="22280">
          <cell r="H22280" t="str">
            <v>J061.B10</v>
          </cell>
          <cell r="I22280" t="str">
            <v>CH405</v>
          </cell>
        </row>
        <row r="22281">
          <cell r="H22281" t="str">
            <v>J061.C10</v>
          </cell>
          <cell r="I22281" t="str">
            <v>DGND</v>
          </cell>
        </row>
        <row r="22282">
          <cell r="H22282" t="str">
            <v>J061.D10</v>
          </cell>
          <cell r="I22282">
            <v>0</v>
          </cell>
        </row>
        <row r="22283">
          <cell r="H22283" t="str">
            <v>J061.A11</v>
          </cell>
          <cell r="I22283" t="str">
            <v>CH403</v>
          </cell>
        </row>
        <row r="22284">
          <cell r="H22284" t="str">
            <v>J061.D11</v>
          </cell>
          <cell r="I22284">
            <v>0</v>
          </cell>
        </row>
        <row r="22285">
          <cell r="H22285" t="str">
            <v>J061.C11</v>
          </cell>
          <cell r="I22285" t="str">
            <v>CH404</v>
          </cell>
        </row>
        <row r="22286">
          <cell r="H22286" t="str">
            <v>J061.B11</v>
          </cell>
          <cell r="I22286" t="str">
            <v>DGND</v>
          </cell>
        </row>
        <row r="22287">
          <cell r="H22287" t="str">
            <v>J061.D12</v>
          </cell>
          <cell r="I22287">
            <v>0</v>
          </cell>
        </row>
        <row r="22288">
          <cell r="H22288" t="str">
            <v>J061.B12</v>
          </cell>
          <cell r="I22288" t="str">
            <v>CH402</v>
          </cell>
        </row>
        <row r="22289">
          <cell r="H22289" t="str">
            <v>J061.C12</v>
          </cell>
          <cell r="I22289" t="str">
            <v>DGND</v>
          </cell>
        </row>
        <row r="22290">
          <cell r="H22290" t="str">
            <v>J061.A12</v>
          </cell>
          <cell r="I22290" t="str">
            <v>DGND</v>
          </cell>
        </row>
        <row r="22291">
          <cell r="H22291" t="str">
            <v>J061.C13</v>
          </cell>
          <cell r="I22291" t="str">
            <v>CH401</v>
          </cell>
        </row>
        <row r="22292">
          <cell r="H22292" t="str">
            <v>J061.D13</v>
          </cell>
          <cell r="I22292">
            <v>0</v>
          </cell>
        </row>
        <row r="22293">
          <cell r="H22293" t="str">
            <v>J061.B13</v>
          </cell>
          <cell r="I22293" t="str">
            <v>DGND</v>
          </cell>
        </row>
        <row r="22294">
          <cell r="H22294" t="str">
            <v>J061.A13</v>
          </cell>
          <cell r="I22294" t="str">
            <v>CH400</v>
          </cell>
        </row>
        <row r="22295">
          <cell r="H22295" t="str">
            <v>J061.D14</v>
          </cell>
          <cell r="I22295">
            <v>0</v>
          </cell>
        </row>
        <row r="22296">
          <cell r="H22296" t="str">
            <v>J061.C14</v>
          </cell>
          <cell r="I22296" t="str">
            <v>DGND</v>
          </cell>
        </row>
        <row r="22297">
          <cell r="H22297" t="str">
            <v>J061.A14</v>
          </cell>
          <cell r="I22297" t="str">
            <v>DGND</v>
          </cell>
        </row>
        <row r="22298">
          <cell r="H22298" t="str">
            <v>J061.B14</v>
          </cell>
          <cell r="I22298" t="str">
            <v>CH399</v>
          </cell>
        </row>
        <row r="22299">
          <cell r="H22299" t="str">
            <v>J061.D15</v>
          </cell>
          <cell r="I22299">
            <v>0</v>
          </cell>
        </row>
        <row r="22300">
          <cell r="H22300" t="str">
            <v>J061.A15</v>
          </cell>
          <cell r="I22300" t="str">
            <v>CH397</v>
          </cell>
        </row>
        <row r="22301">
          <cell r="H22301" t="str">
            <v>J061.C15</v>
          </cell>
          <cell r="I22301" t="str">
            <v>CH398</v>
          </cell>
        </row>
        <row r="22302">
          <cell r="H22302" t="str">
            <v>J061.B15</v>
          </cell>
          <cell r="I22302" t="str">
            <v>DGND</v>
          </cell>
        </row>
        <row r="22303">
          <cell r="H22303" t="str">
            <v>J061.C16</v>
          </cell>
          <cell r="I22303" t="str">
            <v>DGND</v>
          </cell>
        </row>
        <row r="22304">
          <cell r="H22304" t="str">
            <v>J061.D16</v>
          </cell>
          <cell r="I22304">
            <v>0</v>
          </cell>
        </row>
        <row r="22305">
          <cell r="H22305" t="str">
            <v>J061.A16</v>
          </cell>
          <cell r="I22305" t="str">
            <v>DGND</v>
          </cell>
        </row>
        <row r="22306">
          <cell r="H22306" t="str">
            <v>J061.B16</v>
          </cell>
          <cell r="I22306" t="str">
            <v>CH396</v>
          </cell>
        </row>
        <row r="22307">
          <cell r="H22307" t="str">
            <v>J061.B17</v>
          </cell>
          <cell r="I22307" t="str">
            <v>DGND</v>
          </cell>
        </row>
        <row r="22308">
          <cell r="H22308" t="str">
            <v>J061.D17</v>
          </cell>
          <cell r="I22308">
            <v>0</v>
          </cell>
        </row>
        <row r="22309">
          <cell r="H22309" t="str">
            <v>J061.C17</v>
          </cell>
          <cell r="I22309" t="str">
            <v>CH395</v>
          </cell>
        </row>
        <row r="22310">
          <cell r="H22310" t="str">
            <v>J061.A17</v>
          </cell>
          <cell r="I22310" t="str">
            <v>CH394</v>
          </cell>
        </row>
        <row r="22311">
          <cell r="H22311" t="str">
            <v>J061.A18</v>
          </cell>
          <cell r="I22311" t="str">
            <v>DGND</v>
          </cell>
        </row>
        <row r="22312">
          <cell r="H22312" t="str">
            <v>J061.B18</v>
          </cell>
          <cell r="I22312" t="str">
            <v>CH393</v>
          </cell>
        </row>
        <row r="22313">
          <cell r="H22313" t="str">
            <v>J061.D18</v>
          </cell>
          <cell r="I22313">
            <v>0</v>
          </cell>
        </row>
        <row r="22314">
          <cell r="H22314" t="str">
            <v>J061.C18</v>
          </cell>
          <cell r="I22314" t="str">
            <v>DGND</v>
          </cell>
        </row>
        <row r="22315">
          <cell r="H22315" t="str">
            <v>J061.A19</v>
          </cell>
          <cell r="I22315" t="str">
            <v>CH391</v>
          </cell>
        </row>
        <row r="22316">
          <cell r="H22316" t="str">
            <v>J061.C19</v>
          </cell>
          <cell r="I22316" t="str">
            <v>CH392</v>
          </cell>
        </row>
        <row r="22317">
          <cell r="H22317" t="str">
            <v>J061.D19</v>
          </cell>
          <cell r="I22317">
            <v>0</v>
          </cell>
        </row>
        <row r="22318">
          <cell r="H22318" t="str">
            <v>J061.B19</v>
          </cell>
          <cell r="I22318" t="str">
            <v>DGND</v>
          </cell>
        </row>
        <row r="22319">
          <cell r="H22319" t="str">
            <v>J061.C20</v>
          </cell>
          <cell r="I22319" t="str">
            <v>DGND</v>
          </cell>
        </row>
        <row r="22320">
          <cell r="H22320" t="str">
            <v>J061.A20</v>
          </cell>
          <cell r="I22320" t="str">
            <v>DGND</v>
          </cell>
        </row>
        <row r="22321">
          <cell r="H22321" t="str">
            <v>J061.B20</v>
          </cell>
          <cell r="I22321" t="str">
            <v>CH390</v>
          </cell>
        </row>
        <row r="22322">
          <cell r="H22322" t="str">
            <v>J061.D20</v>
          </cell>
          <cell r="I22322">
            <v>0</v>
          </cell>
        </row>
        <row r="22323">
          <cell r="H22323" t="str">
            <v>J061.A21</v>
          </cell>
          <cell r="I22323" t="str">
            <v>CH388</v>
          </cell>
        </row>
        <row r="22324">
          <cell r="H22324" t="str">
            <v>J061.B21</v>
          </cell>
          <cell r="I22324" t="str">
            <v>DGND</v>
          </cell>
        </row>
        <row r="22325">
          <cell r="H22325" t="str">
            <v>J061.C21</v>
          </cell>
          <cell r="I22325" t="str">
            <v>CH389</v>
          </cell>
        </row>
        <row r="22326">
          <cell r="H22326" t="str">
            <v>J061.D21</v>
          </cell>
          <cell r="I22326">
            <v>0</v>
          </cell>
        </row>
        <row r="22327">
          <cell r="H22327" t="str">
            <v>J061.C22</v>
          </cell>
          <cell r="I22327" t="str">
            <v>DGND</v>
          </cell>
        </row>
        <row r="22328">
          <cell r="H22328" t="str">
            <v>J061.B22</v>
          </cell>
          <cell r="I22328" t="str">
            <v>CH387</v>
          </cell>
        </row>
        <row r="22329">
          <cell r="H22329" t="str">
            <v>J061.A22</v>
          </cell>
          <cell r="I22329" t="str">
            <v>DGND</v>
          </cell>
        </row>
        <row r="22330">
          <cell r="H22330" t="str">
            <v>J061.D22</v>
          </cell>
          <cell r="I22330">
            <v>0</v>
          </cell>
        </row>
        <row r="22331">
          <cell r="H22331" t="str">
            <v>J061.A23</v>
          </cell>
          <cell r="I22331" t="str">
            <v>CH385</v>
          </cell>
        </row>
        <row r="22332">
          <cell r="H22332" t="str">
            <v>J061.C23</v>
          </cell>
          <cell r="I22332" t="str">
            <v>CH386</v>
          </cell>
        </row>
        <row r="22333">
          <cell r="H22333" t="str">
            <v>J061.D23</v>
          </cell>
          <cell r="I22333">
            <v>0</v>
          </cell>
        </row>
        <row r="22334">
          <cell r="H22334" t="str">
            <v>J061.B23</v>
          </cell>
          <cell r="I22334" t="str">
            <v>DGND</v>
          </cell>
        </row>
        <row r="22335">
          <cell r="H22335" t="str">
            <v>J061.D24</v>
          </cell>
          <cell r="I22335">
            <v>0</v>
          </cell>
        </row>
        <row r="22336">
          <cell r="H22336" t="str">
            <v>J061.A24</v>
          </cell>
          <cell r="I22336" t="str">
            <v>DGND</v>
          </cell>
        </row>
        <row r="22337">
          <cell r="H22337" t="str">
            <v>J061.B24</v>
          </cell>
          <cell r="I22337" t="str">
            <v>CH384</v>
          </cell>
        </row>
        <row r="22338">
          <cell r="H22338" t="str">
            <v>J061.C24</v>
          </cell>
          <cell r="I22338" t="str">
            <v>DGND</v>
          </cell>
        </row>
        <row r="22339">
          <cell r="H22339" t="str">
            <v>J062.B1</v>
          </cell>
          <cell r="I22339" t="str">
            <v>DGND</v>
          </cell>
        </row>
        <row r="22340">
          <cell r="H22340" t="str">
            <v>J062.D1</v>
          </cell>
          <cell r="I22340" t="str">
            <v>U52</v>
          </cell>
        </row>
        <row r="22341">
          <cell r="H22341" t="str">
            <v>J062.C1</v>
          </cell>
          <cell r="I22341" t="str">
            <v>U50</v>
          </cell>
        </row>
        <row r="22342">
          <cell r="H22342" t="str">
            <v>J062.A1</v>
          </cell>
          <cell r="I22342" t="str">
            <v>U48</v>
          </cell>
        </row>
        <row r="22343">
          <cell r="H22343" t="str">
            <v>J062.A2</v>
          </cell>
          <cell r="I22343" t="str">
            <v>DGND</v>
          </cell>
        </row>
        <row r="22344">
          <cell r="H22344" t="str">
            <v>J062.D2</v>
          </cell>
          <cell r="I22344" t="str">
            <v>U53</v>
          </cell>
        </row>
        <row r="22345">
          <cell r="H22345" t="str">
            <v>J062.C2</v>
          </cell>
          <cell r="I22345" t="str">
            <v>DGND</v>
          </cell>
        </row>
        <row r="22346">
          <cell r="H22346" t="str">
            <v>J062.B2</v>
          </cell>
          <cell r="I22346" t="str">
            <v>U49</v>
          </cell>
        </row>
        <row r="22347">
          <cell r="H22347" t="str">
            <v>J062.C3</v>
          </cell>
          <cell r="I22347" t="str">
            <v>U51</v>
          </cell>
        </row>
        <row r="22348">
          <cell r="H22348" t="str">
            <v>J062.B3</v>
          </cell>
          <cell r="I22348" t="str">
            <v>DGND</v>
          </cell>
        </row>
        <row r="22349">
          <cell r="H22349" t="str">
            <v>J062.A3</v>
          </cell>
          <cell r="I22349" t="str">
            <v>CH447</v>
          </cell>
        </row>
        <row r="22350">
          <cell r="H22350" t="str">
            <v>J062.D3</v>
          </cell>
          <cell r="I22350" t="str">
            <v>U54</v>
          </cell>
        </row>
        <row r="22351">
          <cell r="H22351" t="str">
            <v>J062.B4</v>
          </cell>
          <cell r="I22351" t="str">
            <v>CH446</v>
          </cell>
        </row>
        <row r="22352">
          <cell r="H22352" t="str">
            <v>J062.D4</v>
          </cell>
          <cell r="I22352" t="str">
            <v>U55</v>
          </cell>
        </row>
        <row r="22353">
          <cell r="H22353" t="str">
            <v>J062.C4</v>
          </cell>
          <cell r="I22353" t="str">
            <v>DGND</v>
          </cell>
        </row>
        <row r="22354">
          <cell r="H22354" t="str">
            <v>J062.A4</v>
          </cell>
          <cell r="I22354" t="str">
            <v>DGND</v>
          </cell>
        </row>
        <row r="22355">
          <cell r="H22355" t="str">
            <v>J062.C5</v>
          </cell>
          <cell r="I22355" t="str">
            <v>CH445</v>
          </cell>
        </row>
        <row r="22356">
          <cell r="H22356" t="str">
            <v>J062.A5</v>
          </cell>
          <cell r="I22356" t="str">
            <v>CH444</v>
          </cell>
        </row>
        <row r="22357">
          <cell r="H22357" t="str">
            <v>J062.B5</v>
          </cell>
          <cell r="I22357" t="str">
            <v>DGND</v>
          </cell>
        </row>
        <row r="22358">
          <cell r="H22358" t="str">
            <v>J062.D5</v>
          </cell>
          <cell r="I22358" t="str">
            <v>DGND</v>
          </cell>
        </row>
        <row r="22359">
          <cell r="H22359" t="str">
            <v>J062.C6</v>
          </cell>
          <cell r="I22359" t="str">
            <v>DGND</v>
          </cell>
        </row>
        <row r="22360">
          <cell r="H22360" t="str">
            <v>J062.B6</v>
          </cell>
          <cell r="I22360" t="str">
            <v>CH443</v>
          </cell>
        </row>
        <row r="22361">
          <cell r="H22361" t="str">
            <v>J062.D6</v>
          </cell>
          <cell r="I22361">
            <v>0</v>
          </cell>
        </row>
        <row r="22362">
          <cell r="H22362" t="str">
            <v>J062.A6</v>
          </cell>
          <cell r="I22362" t="str">
            <v>DGND</v>
          </cell>
        </row>
        <row r="22363">
          <cell r="H22363" t="str">
            <v>J062.B7</v>
          </cell>
          <cell r="I22363" t="str">
            <v>DGND</v>
          </cell>
        </row>
        <row r="22364">
          <cell r="H22364" t="str">
            <v>J062.A7</v>
          </cell>
          <cell r="I22364" t="str">
            <v>CH441</v>
          </cell>
        </row>
        <row r="22365">
          <cell r="H22365" t="str">
            <v>J062.C7</v>
          </cell>
          <cell r="I22365" t="str">
            <v>CH442</v>
          </cell>
        </row>
        <row r="22366">
          <cell r="H22366" t="str">
            <v>J062.D7</v>
          </cell>
          <cell r="I22366" t="str">
            <v>DGND</v>
          </cell>
        </row>
        <row r="22367">
          <cell r="H22367" t="str">
            <v>J062.B8</v>
          </cell>
          <cell r="I22367" t="str">
            <v>CH440</v>
          </cell>
        </row>
        <row r="22368">
          <cell r="H22368" t="str">
            <v>J062.D8</v>
          </cell>
          <cell r="I22368">
            <v>0</v>
          </cell>
        </row>
        <row r="22369">
          <cell r="H22369" t="str">
            <v>J062.C8</v>
          </cell>
          <cell r="I22369" t="str">
            <v>DGND</v>
          </cell>
        </row>
        <row r="22370">
          <cell r="H22370" t="str">
            <v>J062.A8</v>
          </cell>
          <cell r="I22370" t="str">
            <v>DGND</v>
          </cell>
        </row>
        <row r="22371">
          <cell r="H22371" t="str">
            <v>J062.D9</v>
          </cell>
          <cell r="I22371">
            <v>0</v>
          </cell>
        </row>
        <row r="22372">
          <cell r="H22372" t="str">
            <v>J062.C9</v>
          </cell>
          <cell r="I22372" t="str">
            <v>CH439</v>
          </cell>
        </row>
        <row r="22373">
          <cell r="H22373" t="str">
            <v>J062.A9</v>
          </cell>
          <cell r="I22373" t="str">
            <v>CH438</v>
          </cell>
        </row>
        <row r="22374">
          <cell r="H22374" t="str">
            <v>J062.B9</v>
          </cell>
          <cell r="I22374" t="str">
            <v>DGND</v>
          </cell>
        </row>
        <row r="22375">
          <cell r="H22375" t="str">
            <v>J062.D10</v>
          </cell>
          <cell r="I22375">
            <v>0</v>
          </cell>
        </row>
        <row r="22376">
          <cell r="H22376" t="str">
            <v>J062.B10</v>
          </cell>
          <cell r="I22376" t="str">
            <v>CH437</v>
          </cell>
        </row>
        <row r="22377">
          <cell r="H22377" t="str">
            <v>J062.A10</v>
          </cell>
          <cell r="I22377" t="str">
            <v>DGND</v>
          </cell>
        </row>
        <row r="22378">
          <cell r="H22378" t="str">
            <v>J062.C10</v>
          </cell>
          <cell r="I22378" t="str">
            <v>DGND</v>
          </cell>
        </row>
        <row r="22379">
          <cell r="H22379" t="str">
            <v>J062.B11</v>
          </cell>
          <cell r="I22379" t="str">
            <v>DGND</v>
          </cell>
        </row>
        <row r="22380">
          <cell r="H22380" t="str">
            <v>J062.C11</v>
          </cell>
          <cell r="I22380" t="str">
            <v>CH436</v>
          </cell>
        </row>
        <row r="22381">
          <cell r="H22381" t="str">
            <v>J062.A11</v>
          </cell>
          <cell r="I22381" t="str">
            <v>CH435</v>
          </cell>
        </row>
        <row r="22382">
          <cell r="H22382" t="str">
            <v>J062.D11</v>
          </cell>
          <cell r="I22382">
            <v>0</v>
          </cell>
        </row>
        <row r="22383">
          <cell r="H22383" t="str">
            <v>J062.B12</v>
          </cell>
          <cell r="I22383" t="str">
            <v>CH434</v>
          </cell>
        </row>
        <row r="22384">
          <cell r="H22384" t="str">
            <v>J062.C12</v>
          </cell>
          <cell r="I22384" t="str">
            <v>DGND</v>
          </cell>
        </row>
        <row r="22385">
          <cell r="H22385" t="str">
            <v>J062.A12</v>
          </cell>
          <cell r="I22385" t="str">
            <v>DGND</v>
          </cell>
        </row>
        <row r="22386">
          <cell r="H22386" t="str">
            <v>J062.D12</v>
          </cell>
          <cell r="I22386">
            <v>0</v>
          </cell>
        </row>
        <row r="22387">
          <cell r="H22387" t="str">
            <v>J062.B13</v>
          </cell>
          <cell r="I22387" t="str">
            <v>DGND</v>
          </cell>
        </row>
        <row r="22388">
          <cell r="H22388" t="str">
            <v>J062.D13</v>
          </cell>
          <cell r="I22388">
            <v>0</v>
          </cell>
        </row>
        <row r="22389">
          <cell r="H22389" t="str">
            <v>J062.A13</v>
          </cell>
          <cell r="I22389" t="str">
            <v>CH432</v>
          </cell>
        </row>
        <row r="22390">
          <cell r="H22390" t="str">
            <v>J062.C13</v>
          </cell>
          <cell r="I22390" t="str">
            <v>CH433</v>
          </cell>
        </row>
        <row r="22391">
          <cell r="H22391" t="str">
            <v>J062.A14</v>
          </cell>
          <cell r="I22391" t="str">
            <v>DGND</v>
          </cell>
        </row>
        <row r="22392">
          <cell r="H22392" t="str">
            <v>J062.B14</v>
          </cell>
          <cell r="I22392" t="str">
            <v>CH431</v>
          </cell>
        </row>
        <row r="22393">
          <cell r="H22393" t="str">
            <v>J062.C14</v>
          </cell>
          <cell r="I22393" t="str">
            <v>DGND</v>
          </cell>
        </row>
        <row r="22394">
          <cell r="H22394" t="str">
            <v>J062.D14</v>
          </cell>
          <cell r="I22394">
            <v>0</v>
          </cell>
        </row>
        <row r="22395">
          <cell r="H22395" t="str">
            <v>J062.C15</v>
          </cell>
          <cell r="I22395" t="str">
            <v>CH430</v>
          </cell>
        </row>
        <row r="22396">
          <cell r="H22396" t="str">
            <v>J062.D15</v>
          </cell>
          <cell r="I22396">
            <v>0</v>
          </cell>
        </row>
        <row r="22397">
          <cell r="H22397" t="str">
            <v>J062.B15</v>
          </cell>
          <cell r="I22397" t="str">
            <v>DGND</v>
          </cell>
        </row>
        <row r="22398">
          <cell r="H22398" t="str">
            <v>J062.A15</v>
          </cell>
          <cell r="I22398" t="str">
            <v>CH429</v>
          </cell>
        </row>
        <row r="22399">
          <cell r="H22399" t="str">
            <v>J062.B16</v>
          </cell>
          <cell r="I22399" t="str">
            <v>CH428</v>
          </cell>
        </row>
        <row r="22400">
          <cell r="H22400" t="str">
            <v>J062.C16</v>
          </cell>
          <cell r="I22400" t="str">
            <v>DGND</v>
          </cell>
        </row>
        <row r="22401">
          <cell r="H22401" t="str">
            <v>J062.D16</v>
          </cell>
          <cell r="I22401">
            <v>0</v>
          </cell>
        </row>
        <row r="22402">
          <cell r="H22402" t="str">
            <v>J062.A16</v>
          </cell>
          <cell r="I22402" t="str">
            <v>DGND</v>
          </cell>
        </row>
        <row r="22403">
          <cell r="H22403" t="str">
            <v>J062.C17</v>
          </cell>
          <cell r="I22403" t="str">
            <v>CH427</v>
          </cell>
        </row>
        <row r="22404">
          <cell r="H22404" t="str">
            <v>J062.D17</v>
          </cell>
          <cell r="I22404">
            <v>0</v>
          </cell>
        </row>
        <row r="22405">
          <cell r="H22405" t="str">
            <v>J062.B17</v>
          </cell>
          <cell r="I22405" t="str">
            <v>DGND</v>
          </cell>
        </row>
        <row r="22406">
          <cell r="H22406" t="str">
            <v>J062.A17</v>
          </cell>
          <cell r="I22406" t="str">
            <v>CH426</v>
          </cell>
        </row>
        <row r="22407">
          <cell r="H22407" t="str">
            <v>J062.C18</v>
          </cell>
          <cell r="I22407" t="str">
            <v>DGND</v>
          </cell>
        </row>
        <row r="22408">
          <cell r="H22408" t="str">
            <v>J062.B18</v>
          </cell>
          <cell r="I22408" t="str">
            <v>CH425</v>
          </cell>
        </row>
        <row r="22409">
          <cell r="H22409" t="str">
            <v>J062.D18</v>
          </cell>
          <cell r="I22409">
            <v>0</v>
          </cell>
        </row>
        <row r="22410">
          <cell r="H22410" t="str">
            <v>J062.A18</v>
          </cell>
          <cell r="I22410" t="str">
            <v>DGND</v>
          </cell>
        </row>
        <row r="22411">
          <cell r="H22411" t="str">
            <v>J062.D19</v>
          </cell>
          <cell r="I22411">
            <v>0</v>
          </cell>
        </row>
        <row r="22412">
          <cell r="H22412" t="str">
            <v>J062.A19</v>
          </cell>
          <cell r="I22412" t="str">
            <v>CH423</v>
          </cell>
        </row>
        <row r="22413">
          <cell r="H22413" t="str">
            <v>J062.B19</v>
          </cell>
          <cell r="I22413" t="str">
            <v>DGND</v>
          </cell>
        </row>
        <row r="22414">
          <cell r="H22414" t="str">
            <v>J062.C19</v>
          </cell>
          <cell r="I22414" t="str">
            <v>CH424</v>
          </cell>
        </row>
        <row r="22415">
          <cell r="H22415" t="str">
            <v>J062.D20</v>
          </cell>
          <cell r="I22415">
            <v>0</v>
          </cell>
        </row>
        <row r="22416">
          <cell r="H22416" t="str">
            <v>J062.C20</v>
          </cell>
          <cell r="I22416" t="str">
            <v>DGND</v>
          </cell>
        </row>
        <row r="22417">
          <cell r="H22417" t="str">
            <v>J062.A20</v>
          </cell>
          <cell r="I22417" t="str">
            <v>DGND</v>
          </cell>
        </row>
        <row r="22418">
          <cell r="H22418" t="str">
            <v>J062.B20</v>
          </cell>
          <cell r="I22418" t="str">
            <v>CH422</v>
          </cell>
        </row>
        <row r="22419">
          <cell r="H22419" t="str">
            <v>J062.D21</v>
          </cell>
          <cell r="I22419">
            <v>0</v>
          </cell>
        </row>
        <row r="22420">
          <cell r="H22420" t="str">
            <v>J062.C21</v>
          </cell>
          <cell r="I22420" t="str">
            <v>CH421</v>
          </cell>
        </row>
        <row r="22421">
          <cell r="H22421" t="str">
            <v>J062.A21</v>
          </cell>
          <cell r="I22421" t="str">
            <v>CH420</v>
          </cell>
        </row>
        <row r="22422">
          <cell r="H22422" t="str">
            <v>J062.B21</v>
          </cell>
          <cell r="I22422" t="str">
            <v>DGND</v>
          </cell>
        </row>
        <row r="22423">
          <cell r="H22423" t="str">
            <v>J062.C22</v>
          </cell>
          <cell r="I22423" t="str">
            <v>DGND</v>
          </cell>
        </row>
        <row r="22424">
          <cell r="H22424" t="str">
            <v>J062.A22</v>
          </cell>
          <cell r="I22424" t="str">
            <v>DGND</v>
          </cell>
        </row>
        <row r="22425">
          <cell r="H22425" t="str">
            <v>J062.B22</v>
          </cell>
          <cell r="I22425" t="str">
            <v>CH419</v>
          </cell>
        </row>
        <row r="22426">
          <cell r="H22426" t="str">
            <v>J062.D22</v>
          </cell>
          <cell r="I22426">
            <v>0</v>
          </cell>
        </row>
        <row r="22427">
          <cell r="H22427" t="str">
            <v>J062.B23</v>
          </cell>
          <cell r="I22427" t="str">
            <v>DGND</v>
          </cell>
        </row>
        <row r="22428">
          <cell r="H22428" t="str">
            <v>J062.A23</v>
          </cell>
          <cell r="I22428" t="str">
            <v>CH417</v>
          </cell>
        </row>
        <row r="22429">
          <cell r="H22429" t="str">
            <v>J062.D23</v>
          </cell>
          <cell r="I22429">
            <v>0</v>
          </cell>
        </row>
        <row r="22430">
          <cell r="H22430" t="str">
            <v>J062.C23</v>
          </cell>
          <cell r="I22430" t="str">
            <v>CH418</v>
          </cell>
        </row>
        <row r="22431">
          <cell r="H22431" t="str">
            <v>J062.B24</v>
          </cell>
          <cell r="I22431" t="str">
            <v>CH416</v>
          </cell>
        </row>
        <row r="22432">
          <cell r="H22432" t="str">
            <v>J062.D24</v>
          </cell>
          <cell r="I22432">
            <v>0</v>
          </cell>
        </row>
        <row r="22433">
          <cell r="H22433" t="str">
            <v>J062.C24</v>
          </cell>
          <cell r="I22433" t="str">
            <v>DGND</v>
          </cell>
        </row>
        <row r="22434">
          <cell r="H22434" t="str">
            <v>J062.A24</v>
          </cell>
          <cell r="I22434" t="str">
            <v>DGND</v>
          </cell>
        </row>
        <row r="22435">
          <cell r="H22435" t="str">
            <v>DGS8.1</v>
          </cell>
          <cell r="I22435" t="str">
            <v>DGND</v>
          </cell>
        </row>
        <row r="22436">
          <cell r="H22436" t="str">
            <v>DGS8.2</v>
          </cell>
          <cell r="I22436" t="str">
            <v>SL7_DGS</v>
          </cell>
        </row>
        <row r="22437">
          <cell r="H22437" t="str">
            <v>J071.A1</v>
          </cell>
          <cell r="I22437" t="str">
            <v>SLOT7_FORCE</v>
          </cell>
        </row>
        <row r="22438">
          <cell r="H22438" t="str">
            <v>J071.D1</v>
          </cell>
          <cell r="I22438" t="str">
            <v>DGND</v>
          </cell>
        </row>
        <row r="22439">
          <cell r="H22439" t="str">
            <v>J071.B1</v>
          </cell>
          <cell r="I22439" t="str">
            <v>DGND</v>
          </cell>
        </row>
        <row r="22440">
          <cell r="H22440" t="str">
            <v>J071.C1</v>
          </cell>
          <cell r="I22440" t="str">
            <v>SLOT7_SENSE</v>
          </cell>
        </row>
        <row r="22441">
          <cell r="H22441" t="str">
            <v>J071.D2</v>
          </cell>
          <cell r="I22441" t="str">
            <v>SL7_GUARD</v>
          </cell>
        </row>
        <row r="22442">
          <cell r="H22442" t="str">
            <v>J071.A2</v>
          </cell>
          <cell r="I22442" t="str">
            <v>DGND</v>
          </cell>
        </row>
        <row r="22443">
          <cell r="H22443" t="str">
            <v>J071.C2</v>
          </cell>
          <cell r="I22443" t="str">
            <v>DGND</v>
          </cell>
        </row>
        <row r="22444">
          <cell r="H22444" t="str">
            <v>J071.B2</v>
          </cell>
          <cell r="I22444" t="str">
            <v>SL7_DGS</v>
          </cell>
        </row>
        <row r="22445">
          <cell r="H22445" t="str">
            <v>J071.D3</v>
          </cell>
          <cell r="I22445" t="str">
            <v>DGND</v>
          </cell>
        </row>
        <row r="22446">
          <cell r="H22446" t="str">
            <v>J071.B3</v>
          </cell>
          <cell r="I22446" t="str">
            <v>DGND</v>
          </cell>
        </row>
        <row r="22447">
          <cell r="H22447" t="str">
            <v>J071.A3</v>
          </cell>
          <cell r="I22447" t="str">
            <v>CH479</v>
          </cell>
        </row>
        <row r="22448">
          <cell r="H22448" t="str">
            <v>J071.C3</v>
          </cell>
          <cell r="I22448" t="str">
            <v>SL7_EXT_F</v>
          </cell>
        </row>
        <row r="22449">
          <cell r="H22449" t="str">
            <v>J071.C4</v>
          </cell>
          <cell r="I22449" t="str">
            <v>DGND</v>
          </cell>
        </row>
        <row r="22450">
          <cell r="H22450" t="str">
            <v>J071.A4</v>
          </cell>
          <cell r="I22450" t="str">
            <v>DGND</v>
          </cell>
        </row>
        <row r="22451">
          <cell r="H22451" t="str">
            <v>J071.B4</v>
          </cell>
          <cell r="I22451" t="str">
            <v>CH478</v>
          </cell>
        </row>
        <row r="22452">
          <cell r="H22452" t="str">
            <v>J071.D4</v>
          </cell>
          <cell r="I22452" t="str">
            <v>SL7_EXT_S</v>
          </cell>
        </row>
        <row r="22453">
          <cell r="H22453" t="str">
            <v>J071.A5</v>
          </cell>
          <cell r="I22453" t="str">
            <v>CH476</v>
          </cell>
        </row>
        <row r="22454">
          <cell r="H22454" t="str">
            <v>J071.D5</v>
          </cell>
          <cell r="I22454" t="str">
            <v>DGND</v>
          </cell>
        </row>
        <row r="22455">
          <cell r="H22455" t="str">
            <v>J071.B5</v>
          </cell>
          <cell r="I22455" t="str">
            <v>DGND</v>
          </cell>
        </row>
        <row r="22456">
          <cell r="H22456" t="str">
            <v>J071.C5</v>
          </cell>
          <cell r="I22456" t="str">
            <v>CH477</v>
          </cell>
        </row>
        <row r="22457">
          <cell r="H22457" t="str">
            <v>J071.D6</v>
          </cell>
          <cell r="I22457">
            <v>0</v>
          </cell>
        </row>
        <row r="22458">
          <cell r="H22458" t="str">
            <v>J071.A6</v>
          </cell>
          <cell r="I22458" t="str">
            <v>DGND</v>
          </cell>
        </row>
        <row r="22459">
          <cell r="H22459" t="str">
            <v>J071.C6</v>
          </cell>
          <cell r="I22459" t="str">
            <v>DGND</v>
          </cell>
        </row>
        <row r="22460">
          <cell r="H22460" t="str">
            <v>J071.B6</v>
          </cell>
          <cell r="I22460" t="str">
            <v>CH475</v>
          </cell>
        </row>
        <row r="22461">
          <cell r="H22461" t="str">
            <v>J071.D7</v>
          </cell>
          <cell r="I22461" t="str">
            <v>DGND</v>
          </cell>
        </row>
        <row r="22462">
          <cell r="H22462" t="str">
            <v>J071.A7</v>
          </cell>
          <cell r="I22462" t="str">
            <v>CH473</v>
          </cell>
        </row>
        <row r="22463">
          <cell r="H22463" t="str">
            <v>J071.B7</v>
          </cell>
          <cell r="I22463" t="str">
            <v>DGND</v>
          </cell>
        </row>
        <row r="22464">
          <cell r="H22464" t="str">
            <v>J071.C7</v>
          </cell>
          <cell r="I22464" t="str">
            <v>CH474</v>
          </cell>
        </row>
        <row r="22465">
          <cell r="H22465" t="str">
            <v>J071.C8</v>
          </cell>
          <cell r="I22465" t="str">
            <v>DGND</v>
          </cell>
        </row>
        <row r="22466">
          <cell r="H22466" t="str">
            <v>J071.A8</v>
          </cell>
          <cell r="I22466" t="str">
            <v>DGND</v>
          </cell>
        </row>
        <row r="22467">
          <cell r="H22467" t="str">
            <v>J071.D8</v>
          </cell>
          <cell r="I22467">
            <v>0</v>
          </cell>
        </row>
        <row r="22468">
          <cell r="H22468" t="str">
            <v>J071.B8</v>
          </cell>
          <cell r="I22468" t="str">
            <v>CH472</v>
          </cell>
        </row>
        <row r="22469">
          <cell r="H22469" t="str">
            <v>J071.D9</v>
          </cell>
          <cell r="I22469">
            <v>0</v>
          </cell>
        </row>
        <row r="22470">
          <cell r="H22470" t="str">
            <v>J071.B9</v>
          </cell>
          <cell r="I22470" t="str">
            <v>DGND</v>
          </cell>
        </row>
        <row r="22471">
          <cell r="H22471" t="str">
            <v>J071.C9</v>
          </cell>
          <cell r="I22471" t="str">
            <v>CH471</v>
          </cell>
        </row>
        <row r="22472">
          <cell r="H22472" t="str">
            <v>J071.A9</v>
          </cell>
          <cell r="I22472" t="str">
            <v>CH470</v>
          </cell>
        </row>
        <row r="22473">
          <cell r="H22473" t="str">
            <v>J071.A10</v>
          </cell>
          <cell r="I22473" t="str">
            <v>DGND</v>
          </cell>
        </row>
        <row r="22474">
          <cell r="H22474" t="str">
            <v>J071.B10</v>
          </cell>
          <cell r="I22474" t="str">
            <v>CH469</v>
          </cell>
        </row>
        <row r="22475">
          <cell r="H22475" t="str">
            <v>J071.D10</v>
          </cell>
          <cell r="I22475">
            <v>0</v>
          </cell>
        </row>
        <row r="22476">
          <cell r="H22476" t="str">
            <v>J071.C10</v>
          </cell>
          <cell r="I22476" t="str">
            <v>DGND</v>
          </cell>
        </row>
        <row r="22477">
          <cell r="H22477" t="str">
            <v>J071.D11</v>
          </cell>
          <cell r="I22477">
            <v>0</v>
          </cell>
        </row>
        <row r="22478">
          <cell r="H22478" t="str">
            <v>J071.B11</v>
          </cell>
          <cell r="I22478" t="str">
            <v>DGND</v>
          </cell>
        </row>
        <row r="22479">
          <cell r="H22479" t="str">
            <v>J071.C11</v>
          </cell>
          <cell r="I22479" t="str">
            <v>CH468</v>
          </cell>
        </row>
        <row r="22480">
          <cell r="H22480" t="str">
            <v>J071.A11</v>
          </cell>
          <cell r="I22480" t="str">
            <v>CH467</v>
          </cell>
        </row>
        <row r="22481">
          <cell r="H22481" t="str">
            <v>J071.C12</v>
          </cell>
          <cell r="I22481" t="str">
            <v>DGND</v>
          </cell>
        </row>
        <row r="22482">
          <cell r="H22482" t="str">
            <v>J071.B12</v>
          </cell>
          <cell r="I22482" t="str">
            <v>CH466</v>
          </cell>
        </row>
        <row r="22483">
          <cell r="H22483" t="str">
            <v>J071.A12</v>
          </cell>
          <cell r="I22483" t="str">
            <v>DGND</v>
          </cell>
        </row>
        <row r="22484">
          <cell r="H22484" t="str">
            <v>J071.D12</v>
          </cell>
          <cell r="I22484">
            <v>0</v>
          </cell>
        </row>
        <row r="22485">
          <cell r="H22485" t="str">
            <v>J071.C13</v>
          </cell>
          <cell r="I22485" t="str">
            <v>CH465</v>
          </cell>
        </row>
        <row r="22486">
          <cell r="H22486" t="str">
            <v>J071.A13</v>
          </cell>
          <cell r="I22486" t="str">
            <v>CH464</v>
          </cell>
        </row>
        <row r="22487">
          <cell r="H22487" t="str">
            <v>J071.B13</v>
          </cell>
          <cell r="I22487" t="str">
            <v>DGND</v>
          </cell>
        </row>
        <row r="22488">
          <cell r="H22488" t="str">
            <v>J071.D13</v>
          </cell>
          <cell r="I22488">
            <v>0</v>
          </cell>
        </row>
        <row r="22489">
          <cell r="H22489" t="str">
            <v>J071.C14</v>
          </cell>
          <cell r="I22489" t="str">
            <v>DGND</v>
          </cell>
        </row>
        <row r="22490">
          <cell r="H22490" t="str">
            <v>J071.A14</v>
          </cell>
          <cell r="I22490" t="str">
            <v>DGND</v>
          </cell>
        </row>
        <row r="22491">
          <cell r="H22491" t="str">
            <v>J071.D14</v>
          </cell>
          <cell r="I22491">
            <v>0</v>
          </cell>
        </row>
        <row r="22492">
          <cell r="H22492" t="str">
            <v>J071.B14</v>
          </cell>
          <cell r="I22492" t="str">
            <v>CH463</v>
          </cell>
        </row>
        <row r="22493">
          <cell r="H22493" t="str">
            <v>J071.A15</v>
          </cell>
          <cell r="I22493" t="str">
            <v>CH461</v>
          </cell>
        </row>
        <row r="22494">
          <cell r="H22494" t="str">
            <v>J071.C15</v>
          </cell>
          <cell r="I22494" t="str">
            <v>CH462</v>
          </cell>
        </row>
        <row r="22495">
          <cell r="H22495" t="str">
            <v>J071.B15</v>
          </cell>
          <cell r="I22495" t="str">
            <v>DGND</v>
          </cell>
        </row>
        <row r="22496">
          <cell r="H22496" t="str">
            <v>J071.D15</v>
          </cell>
          <cell r="I22496">
            <v>0</v>
          </cell>
        </row>
        <row r="22497">
          <cell r="H22497" t="str">
            <v>J071.D16</v>
          </cell>
          <cell r="I22497">
            <v>0</v>
          </cell>
        </row>
        <row r="22498">
          <cell r="H22498" t="str">
            <v>J071.C16</v>
          </cell>
          <cell r="I22498" t="str">
            <v>DGND</v>
          </cell>
        </row>
        <row r="22499">
          <cell r="H22499" t="str">
            <v>J071.B16</v>
          </cell>
          <cell r="I22499" t="str">
            <v>CH460</v>
          </cell>
        </row>
        <row r="22500">
          <cell r="H22500" t="str">
            <v>J071.A16</v>
          </cell>
          <cell r="I22500" t="str">
            <v>DGND</v>
          </cell>
        </row>
        <row r="22501">
          <cell r="H22501" t="str">
            <v>J071.C17</v>
          </cell>
          <cell r="I22501" t="str">
            <v>CH459</v>
          </cell>
        </row>
        <row r="22502">
          <cell r="H22502" t="str">
            <v>J071.A17</v>
          </cell>
          <cell r="I22502" t="str">
            <v>CH458</v>
          </cell>
        </row>
        <row r="22503">
          <cell r="H22503" t="str">
            <v>J071.D17</v>
          </cell>
          <cell r="I22503">
            <v>0</v>
          </cell>
        </row>
        <row r="22504">
          <cell r="H22504" t="str">
            <v>J071.B17</v>
          </cell>
          <cell r="I22504" t="str">
            <v>DGND</v>
          </cell>
        </row>
        <row r="22505">
          <cell r="H22505" t="str">
            <v>J071.A18</v>
          </cell>
          <cell r="I22505" t="str">
            <v>DGND</v>
          </cell>
        </row>
        <row r="22506">
          <cell r="H22506" t="str">
            <v>J071.C18</v>
          </cell>
          <cell r="I22506" t="str">
            <v>DGND</v>
          </cell>
        </row>
        <row r="22507">
          <cell r="H22507" t="str">
            <v>J071.B18</v>
          </cell>
          <cell r="I22507" t="str">
            <v>CH457</v>
          </cell>
        </row>
        <row r="22508">
          <cell r="H22508" t="str">
            <v>J071.D18</v>
          </cell>
          <cell r="I22508">
            <v>0</v>
          </cell>
        </row>
        <row r="22509">
          <cell r="H22509" t="str">
            <v>J071.A19</v>
          </cell>
          <cell r="I22509" t="str">
            <v>CH455</v>
          </cell>
        </row>
        <row r="22510">
          <cell r="H22510" t="str">
            <v>J071.C19</v>
          </cell>
          <cell r="I22510" t="str">
            <v>CH456</v>
          </cell>
        </row>
        <row r="22511">
          <cell r="H22511" t="str">
            <v>J071.D19</v>
          </cell>
          <cell r="I22511">
            <v>0</v>
          </cell>
        </row>
        <row r="22512">
          <cell r="H22512" t="str">
            <v>J071.B19</v>
          </cell>
          <cell r="I22512" t="str">
            <v>DGND</v>
          </cell>
        </row>
        <row r="22513">
          <cell r="H22513" t="str">
            <v>J071.D20</v>
          </cell>
          <cell r="I22513">
            <v>0</v>
          </cell>
        </row>
        <row r="22514">
          <cell r="H22514" t="str">
            <v>J071.C20</v>
          </cell>
          <cell r="I22514" t="str">
            <v>DGND</v>
          </cell>
        </row>
        <row r="22515">
          <cell r="H22515" t="str">
            <v>J071.A20</v>
          </cell>
          <cell r="I22515" t="str">
            <v>DGND</v>
          </cell>
        </row>
        <row r="22516">
          <cell r="H22516" t="str">
            <v>J071.B20</v>
          </cell>
          <cell r="I22516" t="str">
            <v>CH454</v>
          </cell>
        </row>
        <row r="22517">
          <cell r="H22517" t="str">
            <v>J071.A21</v>
          </cell>
          <cell r="I22517" t="str">
            <v>CH452</v>
          </cell>
        </row>
        <row r="22518">
          <cell r="H22518" t="str">
            <v>J071.B21</v>
          </cell>
          <cell r="I22518" t="str">
            <v>DGND</v>
          </cell>
        </row>
        <row r="22519">
          <cell r="H22519" t="str">
            <v>J071.D21</v>
          </cell>
          <cell r="I22519">
            <v>0</v>
          </cell>
        </row>
        <row r="22520">
          <cell r="H22520" t="str">
            <v>J071.C21</v>
          </cell>
          <cell r="I22520" t="str">
            <v>CH453</v>
          </cell>
        </row>
        <row r="22521">
          <cell r="H22521" t="str">
            <v>J071.A22</v>
          </cell>
          <cell r="I22521" t="str">
            <v>DGND</v>
          </cell>
        </row>
        <row r="22522">
          <cell r="H22522" t="str">
            <v>J071.C22</v>
          </cell>
          <cell r="I22522" t="str">
            <v>DGND</v>
          </cell>
        </row>
        <row r="22523">
          <cell r="H22523" t="str">
            <v>J071.D22</v>
          </cell>
          <cell r="I22523">
            <v>0</v>
          </cell>
        </row>
        <row r="22524">
          <cell r="H22524" t="str">
            <v>J071.B22</v>
          </cell>
          <cell r="I22524" t="str">
            <v>CH451</v>
          </cell>
        </row>
        <row r="22525">
          <cell r="H22525" t="str">
            <v>J071.D23</v>
          </cell>
          <cell r="I22525">
            <v>0</v>
          </cell>
        </row>
        <row r="22526">
          <cell r="H22526" t="str">
            <v>J071.C23</v>
          </cell>
          <cell r="I22526" t="str">
            <v>CH450</v>
          </cell>
        </row>
        <row r="22527">
          <cell r="H22527" t="str">
            <v>J071.B23</v>
          </cell>
          <cell r="I22527" t="str">
            <v>DGND</v>
          </cell>
        </row>
        <row r="22528">
          <cell r="H22528" t="str">
            <v>J071.A23</v>
          </cell>
          <cell r="I22528" t="str">
            <v>CH449</v>
          </cell>
        </row>
        <row r="22529">
          <cell r="H22529" t="str">
            <v>J071.C24</v>
          </cell>
          <cell r="I22529" t="str">
            <v>DGND</v>
          </cell>
        </row>
        <row r="22530">
          <cell r="H22530" t="str">
            <v>J071.A24</v>
          </cell>
          <cell r="I22530" t="str">
            <v>DGND</v>
          </cell>
        </row>
        <row r="22531">
          <cell r="H22531" t="str">
            <v>J071.D24</v>
          </cell>
          <cell r="I22531">
            <v>0</v>
          </cell>
        </row>
        <row r="22532">
          <cell r="H22532" t="str">
            <v>J071.B24</v>
          </cell>
          <cell r="I22532" t="str">
            <v>CH448</v>
          </cell>
        </row>
        <row r="22533">
          <cell r="H22533" t="str">
            <v>J072.B1</v>
          </cell>
          <cell r="I22533" t="str">
            <v>DGND</v>
          </cell>
        </row>
        <row r="22534">
          <cell r="H22534" t="str">
            <v>J072.A1</v>
          </cell>
          <cell r="I22534" t="str">
            <v>U56</v>
          </cell>
        </row>
        <row r="22535">
          <cell r="H22535" t="str">
            <v>J072.C1</v>
          </cell>
          <cell r="I22535" t="str">
            <v>U58</v>
          </cell>
        </row>
        <row r="22536">
          <cell r="H22536" t="str">
            <v>J072.D1</v>
          </cell>
          <cell r="I22536" t="str">
            <v>U60</v>
          </cell>
        </row>
        <row r="22537">
          <cell r="H22537" t="str">
            <v>J072.D2</v>
          </cell>
          <cell r="I22537" t="str">
            <v>U61</v>
          </cell>
        </row>
        <row r="22538">
          <cell r="H22538" t="str">
            <v>J072.C2</v>
          </cell>
          <cell r="I22538" t="str">
            <v>DGND</v>
          </cell>
        </row>
        <row r="22539">
          <cell r="H22539" t="str">
            <v>J072.B2</v>
          </cell>
          <cell r="I22539" t="str">
            <v>U57</v>
          </cell>
        </row>
        <row r="22540">
          <cell r="H22540" t="str">
            <v>J072.A2</v>
          </cell>
          <cell r="I22540" t="str">
            <v>DGND</v>
          </cell>
        </row>
        <row r="22541">
          <cell r="H22541" t="str">
            <v>J072.B3</v>
          </cell>
          <cell r="I22541" t="str">
            <v>DGND</v>
          </cell>
        </row>
        <row r="22542">
          <cell r="H22542" t="str">
            <v>J072.A3</v>
          </cell>
          <cell r="I22542" t="str">
            <v>CH511</v>
          </cell>
        </row>
        <row r="22543">
          <cell r="H22543" t="str">
            <v>J072.C3</v>
          </cell>
          <cell r="I22543" t="str">
            <v>U59</v>
          </cell>
        </row>
        <row r="22544">
          <cell r="H22544" t="str">
            <v>J072.D3</v>
          </cell>
          <cell r="I22544" t="str">
            <v>U62</v>
          </cell>
        </row>
        <row r="22545">
          <cell r="H22545" t="str">
            <v>J072.B4</v>
          </cell>
          <cell r="I22545" t="str">
            <v>CH510</v>
          </cell>
        </row>
        <row r="22546">
          <cell r="H22546" t="str">
            <v>J072.D4</v>
          </cell>
          <cell r="I22546" t="str">
            <v>U63</v>
          </cell>
        </row>
        <row r="22547">
          <cell r="H22547" t="str">
            <v>J072.A4</v>
          </cell>
          <cell r="I22547" t="str">
            <v>DGND</v>
          </cell>
        </row>
        <row r="22548">
          <cell r="H22548" t="str">
            <v>J072.C4</v>
          </cell>
          <cell r="I22548" t="str">
            <v>DGND</v>
          </cell>
        </row>
        <row r="22549">
          <cell r="H22549" t="str">
            <v>J072.D5</v>
          </cell>
          <cell r="I22549" t="str">
            <v>DGND</v>
          </cell>
        </row>
        <row r="22550">
          <cell r="H22550" t="str">
            <v>J072.C5</v>
          </cell>
          <cell r="I22550" t="str">
            <v>CH509</v>
          </cell>
        </row>
        <row r="22551">
          <cell r="H22551" t="str">
            <v>J072.B5</v>
          </cell>
          <cell r="I22551" t="str">
            <v>DGND</v>
          </cell>
        </row>
        <row r="22552">
          <cell r="H22552" t="str">
            <v>J072.A5</v>
          </cell>
          <cell r="I22552" t="str">
            <v>CH508</v>
          </cell>
        </row>
        <row r="22553">
          <cell r="H22553" t="str">
            <v>J072.D6</v>
          </cell>
          <cell r="I22553">
            <v>0</v>
          </cell>
        </row>
        <row r="22554">
          <cell r="H22554" t="str">
            <v>J072.C6</v>
          </cell>
          <cell r="I22554" t="str">
            <v>DGND</v>
          </cell>
        </row>
        <row r="22555">
          <cell r="H22555" t="str">
            <v>J072.B6</v>
          </cell>
          <cell r="I22555" t="str">
            <v>CH507</v>
          </cell>
        </row>
        <row r="22556">
          <cell r="H22556" t="str">
            <v>J072.A6</v>
          </cell>
          <cell r="I22556" t="str">
            <v>DGND</v>
          </cell>
        </row>
        <row r="22557">
          <cell r="H22557" t="str">
            <v>J072.C7</v>
          </cell>
          <cell r="I22557" t="str">
            <v>CH506</v>
          </cell>
        </row>
        <row r="22558">
          <cell r="H22558" t="str">
            <v>J072.B7</v>
          </cell>
          <cell r="I22558" t="str">
            <v>DGND</v>
          </cell>
        </row>
        <row r="22559">
          <cell r="H22559" t="str">
            <v>J072.D7</v>
          </cell>
          <cell r="I22559" t="str">
            <v>DGND</v>
          </cell>
        </row>
        <row r="22560">
          <cell r="H22560" t="str">
            <v>J072.A7</v>
          </cell>
          <cell r="I22560" t="str">
            <v>CH505</v>
          </cell>
        </row>
        <row r="22561">
          <cell r="H22561" t="str">
            <v>J072.A8</v>
          </cell>
          <cell r="I22561" t="str">
            <v>DGND</v>
          </cell>
        </row>
        <row r="22562">
          <cell r="H22562" t="str">
            <v>J072.D8</v>
          </cell>
          <cell r="I22562">
            <v>0</v>
          </cell>
        </row>
        <row r="22563">
          <cell r="H22563" t="str">
            <v>J072.C8</v>
          </cell>
          <cell r="I22563" t="str">
            <v>DGND</v>
          </cell>
        </row>
        <row r="22564">
          <cell r="H22564" t="str">
            <v>J072.B8</v>
          </cell>
          <cell r="I22564" t="str">
            <v>CH504</v>
          </cell>
        </row>
        <row r="22565">
          <cell r="H22565" t="str">
            <v>J072.C9</v>
          </cell>
          <cell r="I22565" t="str">
            <v>CH503</v>
          </cell>
        </row>
        <row r="22566">
          <cell r="H22566" t="str">
            <v>J072.B9</v>
          </cell>
          <cell r="I22566" t="str">
            <v>DGND</v>
          </cell>
        </row>
        <row r="22567">
          <cell r="H22567" t="str">
            <v>J072.D9</v>
          </cell>
          <cell r="I22567">
            <v>0</v>
          </cell>
        </row>
        <row r="22568">
          <cell r="H22568" t="str">
            <v>J072.A9</v>
          </cell>
          <cell r="I22568" t="str">
            <v>CH502</v>
          </cell>
        </row>
        <row r="22569">
          <cell r="H22569" t="str">
            <v>J072.A10</v>
          </cell>
          <cell r="I22569" t="str">
            <v>DGND</v>
          </cell>
        </row>
        <row r="22570">
          <cell r="H22570" t="str">
            <v>J072.B10</v>
          </cell>
          <cell r="I22570" t="str">
            <v>CH501</v>
          </cell>
        </row>
        <row r="22571">
          <cell r="H22571" t="str">
            <v>J072.D10</v>
          </cell>
          <cell r="I22571">
            <v>0</v>
          </cell>
        </row>
        <row r="22572">
          <cell r="H22572" t="str">
            <v>J072.C10</v>
          </cell>
          <cell r="I22572" t="str">
            <v>DGND</v>
          </cell>
        </row>
        <row r="22573">
          <cell r="H22573" t="str">
            <v>J072.C11</v>
          </cell>
          <cell r="I22573" t="str">
            <v>CH500</v>
          </cell>
        </row>
        <row r="22574">
          <cell r="H22574" t="str">
            <v>J072.D11</v>
          </cell>
          <cell r="I22574">
            <v>0</v>
          </cell>
        </row>
        <row r="22575">
          <cell r="H22575" t="str">
            <v>J072.B11</v>
          </cell>
          <cell r="I22575" t="str">
            <v>DGND</v>
          </cell>
        </row>
        <row r="22576">
          <cell r="H22576" t="str">
            <v>J072.A11</v>
          </cell>
          <cell r="I22576" t="str">
            <v>CH499</v>
          </cell>
        </row>
        <row r="22577">
          <cell r="H22577" t="str">
            <v>J072.D12</v>
          </cell>
          <cell r="I22577">
            <v>0</v>
          </cell>
        </row>
        <row r="22578">
          <cell r="H22578" t="str">
            <v>J072.B12</v>
          </cell>
          <cell r="I22578" t="str">
            <v>CH498</v>
          </cell>
        </row>
        <row r="22579">
          <cell r="H22579" t="str">
            <v>J072.C12</v>
          </cell>
          <cell r="I22579" t="str">
            <v>DGND</v>
          </cell>
        </row>
        <row r="22580">
          <cell r="H22580" t="str">
            <v>J072.A12</v>
          </cell>
          <cell r="I22580" t="str">
            <v>DGND</v>
          </cell>
        </row>
        <row r="22581">
          <cell r="H22581" t="str">
            <v>J072.A13</v>
          </cell>
          <cell r="I22581" t="str">
            <v>CH496</v>
          </cell>
        </row>
        <row r="22582">
          <cell r="H22582" t="str">
            <v>J072.D13</v>
          </cell>
          <cell r="I22582">
            <v>0</v>
          </cell>
        </row>
        <row r="22583">
          <cell r="H22583" t="str">
            <v>J072.B13</v>
          </cell>
          <cell r="I22583" t="str">
            <v>DGND</v>
          </cell>
        </row>
        <row r="22584">
          <cell r="H22584" t="str">
            <v>J072.C13</v>
          </cell>
          <cell r="I22584" t="str">
            <v>CH497</v>
          </cell>
        </row>
        <row r="22585">
          <cell r="H22585" t="str">
            <v>J072.B14</v>
          </cell>
          <cell r="I22585" t="str">
            <v>CH495</v>
          </cell>
        </row>
        <row r="22586">
          <cell r="H22586" t="str">
            <v>J072.C14</v>
          </cell>
          <cell r="I22586" t="str">
            <v>DGND</v>
          </cell>
        </row>
        <row r="22587">
          <cell r="H22587" t="str">
            <v>J072.A14</v>
          </cell>
          <cell r="I22587" t="str">
            <v>DGND</v>
          </cell>
        </row>
        <row r="22588">
          <cell r="H22588" t="str">
            <v>J072.D14</v>
          </cell>
          <cell r="I22588">
            <v>0</v>
          </cell>
        </row>
        <row r="22589">
          <cell r="H22589" t="str">
            <v>J072.D15</v>
          </cell>
          <cell r="I22589">
            <v>0</v>
          </cell>
        </row>
        <row r="22590">
          <cell r="H22590" t="str">
            <v>J072.A15</v>
          </cell>
          <cell r="I22590" t="str">
            <v>CH493</v>
          </cell>
        </row>
        <row r="22591">
          <cell r="H22591" t="str">
            <v>J072.C15</v>
          </cell>
          <cell r="I22591" t="str">
            <v>CH494</v>
          </cell>
        </row>
        <row r="22592">
          <cell r="H22592" t="str">
            <v>J072.B15</v>
          </cell>
          <cell r="I22592" t="str">
            <v>DGND</v>
          </cell>
        </row>
        <row r="22593">
          <cell r="H22593" t="str">
            <v>J072.B16</v>
          </cell>
          <cell r="I22593" t="str">
            <v>CH492</v>
          </cell>
        </row>
        <row r="22594">
          <cell r="H22594" t="str">
            <v>J072.D16</v>
          </cell>
          <cell r="I22594">
            <v>0</v>
          </cell>
        </row>
        <row r="22595">
          <cell r="H22595" t="str">
            <v>J072.A16</v>
          </cell>
          <cell r="I22595" t="str">
            <v>DGND</v>
          </cell>
        </row>
        <row r="22596">
          <cell r="H22596" t="str">
            <v>J072.C16</v>
          </cell>
          <cell r="I22596" t="str">
            <v>DGND</v>
          </cell>
        </row>
        <row r="22597">
          <cell r="H22597" t="str">
            <v>J072.A17</v>
          </cell>
          <cell r="I22597" t="str">
            <v>CH490</v>
          </cell>
        </row>
        <row r="22598">
          <cell r="H22598" t="str">
            <v>J072.B17</v>
          </cell>
          <cell r="I22598" t="str">
            <v>DGND</v>
          </cell>
        </row>
        <row r="22599">
          <cell r="H22599" t="str">
            <v>J072.D17</v>
          </cell>
          <cell r="I22599">
            <v>0</v>
          </cell>
        </row>
        <row r="22600">
          <cell r="H22600" t="str">
            <v>J072.C17</v>
          </cell>
          <cell r="I22600" t="str">
            <v>CH491</v>
          </cell>
        </row>
        <row r="22601">
          <cell r="H22601" t="str">
            <v>J072.C18</v>
          </cell>
          <cell r="I22601" t="str">
            <v>DGND</v>
          </cell>
        </row>
        <row r="22602">
          <cell r="H22602" t="str">
            <v>J072.B18</v>
          </cell>
          <cell r="I22602" t="str">
            <v>CH489</v>
          </cell>
        </row>
        <row r="22603">
          <cell r="H22603" t="str">
            <v>J072.D18</v>
          </cell>
          <cell r="I22603">
            <v>0</v>
          </cell>
        </row>
        <row r="22604">
          <cell r="H22604" t="str">
            <v>J072.A18</v>
          </cell>
          <cell r="I22604" t="str">
            <v>DGND</v>
          </cell>
        </row>
        <row r="22605">
          <cell r="H22605" t="str">
            <v>J072.A19</v>
          </cell>
          <cell r="I22605" t="str">
            <v>CH487</v>
          </cell>
        </row>
        <row r="22606">
          <cell r="H22606" t="str">
            <v>J072.D19</v>
          </cell>
          <cell r="I22606">
            <v>0</v>
          </cell>
        </row>
        <row r="22607">
          <cell r="H22607" t="str">
            <v>J072.B19</v>
          </cell>
          <cell r="I22607" t="str">
            <v>DGND</v>
          </cell>
        </row>
        <row r="22608">
          <cell r="H22608" t="str">
            <v>J072.C19</v>
          </cell>
          <cell r="I22608" t="str">
            <v>CH488</v>
          </cell>
        </row>
        <row r="22609">
          <cell r="H22609" t="str">
            <v>J072.B20</v>
          </cell>
          <cell r="I22609" t="str">
            <v>CH486</v>
          </cell>
        </row>
        <row r="22610">
          <cell r="H22610" t="str">
            <v>J072.C20</v>
          </cell>
          <cell r="I22610" t="str">
            <v>DGND</v>
          </cell>
        </row>
        <row r="22611">
          <cell r="H22611" t="str">
            <v>J072.D20</v>
          </cell>
          <cell r="I22611">
            <v>0</v>
          </cell>
        </row>
        <row r="22612">
          <cell r="H22612" t="str">
            <v>J072.A20</v>
          </cell>
          <cell r="I22612" t="str">
            <v>DGND</v>
          </cell>
        </row>
        <row r="22613">
          <cell r="H22613" t="str">
            <v>J072.A21</v>
          </cell>
          <cell r="I22613" t="str">
            <v>CH484</v>
          </cell>
        </row>
        <row r="22614">
          <cell r="H22614" t="str">
            <v>J072.C21</v>
          </cell>
          <cell r="I22614" t="str">
            <v>CH485</v>
          </cell>
        </row>
        <row r="22615">
          <cell r="H22615" t="str">
            <v>J072.D21</v>
          </cell>
          <cell r="I22615">
            <v>0</v>
          </cell>
        </row>
        <row r="22616">
          <cell r="H22616" t="str">
            <v>J072.B21</v>
          </cell>
          <cell r="I22616" t="str">
            <v>DGND</v>
          </cell>
        </row>
        <row r="22617">
          <cell r="H22617" t="str">
            <v>J072.D22</v>
          </cell>
          <cell r="I22617">
            <v>0</v>
          </cell>
        </row>
        <row r="22618">
          <cell r="H22618" t="str">
            <v>J072.B22</v>
          </cell>
          <cell r="I22618" t="str">
            <v>CH483</v>
          </cell>
        </row>
        <row r="22619">
          <cell r="H22619" t="str">
            <v>J072.A22</v>
          </cell>
          <cell r="I22619" t="str">
            <v>DGND</v>
          </cell>
        </row>
        <row r="22620">
          <cell r="H22620" t="str">
            <v>J072.C22</v>
          </cell>
          <cell r="I22620" t="str">
            <v>DGND</v>
          </cell>
        </row>
        <row r="22621">
          <cell r="H22621" t="str">
            <v>J072.A23</v>
          </cell>
          <cell r="I22621" t="str">
            <v>CH481</v>
          </cell>
        </row>
        <row r="22622">
          <cell r="H22622" t="str">
            <v>J072.D23</v>
          </cell>
          <cell r="I22622">
            <v>0</v>
          </cell>
        </row>
        <row r="22623">
          <cell r="H22623" t="str">
            <v>J072.C23</v>
          </cell>
          <cell r="I22623" t="str">
            <v>CH482</v>
          </cell>
        </row>
        <row r="22624">
          <cell r="H22624" t="str">
            <v>J072.B23</v>
          </cell>
          <cell r="I22624" t="str">
            <v>DGND</v>
          </cell>
        </row>
        <row r="22625">
          <cell r="H22625" t="str">
            <v>J072.B24</v>
          </cell>
          <cell r="I22625" t="str">
            <v>CH480</v>
          </cell>
        </row>
        <row r="22626">
          <cell r="H22626" t="str">
            <v>J072.A24</v>
          </cell>
          <cell r="I22626" t="str">
            <v>DGND</v>
          </cell>
        </row>
        <row r="22627">
          <cell r="H22627" t="str">
            <v>J072.D24</v>
          </cell>
          <cell r="I22627">
            <v>0</v>
          </cell>
        </row>
        <row r="22628">
          <cell r="H22628" t="str">
            <v>J072.C24</v>
          </cell>
          <cell r="I22628" t="str">
            <v>DGND</v>
          </cell>
        </row>
        <row r="22629">
          <cell r="H22629" t="str">
            <v>CTO_DGS16.1</v>
          </cell>
          <cell r="I22629" t="str">
            <v>CTO_DGS16</v>
          </cell>
        </row>
        <row r="22630">
          <cell r="H22630" t="str">
            <v>CTO_DGS16.2</v>
          </cell>
          <cell r="I22630" t="str">
            <v>AGND</v>
          </cell>
        </row>
        <row r="22631">
          <cell r="H22631" t="str">
            <v>CTO_DGS17.1</v>
          </cell>
          <cell r="I22631" t="str">
            <v>CTO_DGS17</v>
          </cell>
        </row>
        <row r="22632">
          <cell r="H22632" t="str">
            <v>CTO_DGS17.2</v>
          </cell>
          <cell r="I22632" t="str">
            <v>AGND</v>
          </cell>
        </row>
        <row r="22633">
          <cell r="H22633" t="str">
            <v>CTO_DGS18.1</v>
          </cell>
          <cell r="I22633" t="str">
            <v>CTO_DGS18</v>
          </cell>
        </row>
        <row r="22634">
          <cell r="H22634" t="str">
            <v>CTO_DGS18.2</v>
          </cell>
          <cell r="I22634" t="str">
            <v>AGND</v>
          </cell>
        </row>
        <row r="22635">
          <cell r="H22635" t="str">
            <v>CTO_DGS19.1</v>
          </cell>
          <cell r="I22635" t="str">
            <v>CTO_DGS19</v>
          </cell>
        </row>
        <row r="22636">
          <cell r="H22636" t="str">
            <v>CTO_DGS19.2</v>
          </cell>
          <cell r="I22636" t="str">
            <v>AGND</v>
          </cell>
        </row>
        <row r="22637">
          <cell r="H22637" t="str">
            <v>CTO_DGS20.1</v>
          </cell>
          <cell r="I22637" t="str">
            <v>CTO_DGS20</v>
          </cell>
        </row>
        <row r="22638">
          <cell r="H22638" t="str">
            <v>CTO_DGS20.2</v>
          </cell>
          <cell r="I22638" t="str">
            <v>AGND</v>
          </cell>
        </row>
        <row r="22639">
          <cell r="H22639" t="str">
            <v>CTO_DGS21.1</v>
          </cell>
          <cell r="I22639" t="str">
            <v>CTO_DGS21</v>
          </cell>
        </row>
        <row r="22640">
          <cell r="H22640" t="str">
            <v>CTO_DGS21.2</v>
          </cell>
          <cell r="I22640" t="str">
            <v>AGND</v>
          </cell>
        </row>
        <row r="22641">
          <cell r="H22641" t="str">
            <v>CTO_DGS22.1</v>
          </cell>
          <cell r="I22641" t="str">
            <v>CTO_DGS22</v>
          </cell>
        </row>
        <row r="22642">
          <cell r="H22642" t="str">
            <v>CTO_DGS22.2</v>
          </cell>
          <cell r="I22642" t="str">
            <v>AGND</v>
          </cell>
        </row>
        <row r="22643">
          <cell r="H22643" t="str">
            <v>CTO_DGS23.1</v>
          </cell>
          <cell r="I22643" t="str">
            <v>CTO_DGS23</v>
          </cell>
        </row>
        <row r="22644">
          <cell r="H22644" t="str">
            <v>CTO_DGS23.2</v>
          </cell>
          <cell r="I22644" t="str">
            <v>AGND</v>
          </cell>
        </row>
        <row r="22645">
          <cell r="H22645" t="str">
            <v>J161.B1</v>
          </cell>
          <cell r="I22645" t="str">
            <v>CTO_FORCE23</v>
          </cell>
        </row>
        <row r="22646">
          <cell r="H22646" t="str">
            <v>J161.D1</v>
          </cell>
          <cell r="I22646">
            <v>0</v>
          </cell>
        </row>
        <row r="22647">
          <cell r="H22647" t="str">
            <v>J161.A1</v>
          </cell>
          <cell r="I22647" t="str">
            <v>CTO_SENSE23</v>
          </cell>
        </row>
        <row r="22648">
          <cell r="H22648" t="str">
            <v>J161.C1</v>
          </cell>
          <cell r="I22648" t="str">
            <v>AGND</v>
          </cell>
        </row>
        <row r="22649">
          <cell r="H22649" t="str">
            <v>J161.D2</v>
          </cell>
          <cell r="I22649">
            <v>0</v>
          </cell>
        </row>
        <row r="22650">
          <cell r="H22650" t="str">
            <v>J161.C2</v>
          </cell>
          <cell r="I22650" t="str">
            <v>CTO_CAP23</v>
          </cell>
        </row>
        <row r="22651">
          <cell r="H22651" t="str">
            <v>J161.A2</v>
          </cell>
          <cell r="I22651" t="str">
            <v>CTO_DGS23</v>
          </cell>
        </row>
        <row r="22652">
          <cell r="H22652" t="str">
            <v>J161.B2</v>
          </cell>
          <cell r="I22652" t="str">
            <v>AGND</v>
          </cell>
        </row>
        <row r="22653">
          <cell r="H22653" t="str">
            <v>J161.D3</v>
          </cell>
          <cell r="I22653">
            <v>0</v>
          </cell>
        </row>
        <row r="22654">
          <cell r="H22654" t="str">
            <v>J161.C3</v>
          </cell>
          <cell r="I22654" t="str">
            <v>AGND</v>
          </cell>
        </row>
        <row r="22655">
          <cell r="H22655" t="str">
            <v>J161.B3</v>
          </cell>
          <cell r="I22655" t="str">
            <v>CTO_VREFA23</v>
          </cell>
        </row>
        <row r="22656">
          <cell r="H22656" t="str">
            <v>J161.A3</v>
          </cell>
          <cell r="I22656" t="str">
            <v>CTO_VREFB23</v>
          </cell>
        </row>
        <row r="22657">
          <cell r="H22657" t="str">
            <v>J161.C4</v>
          </cell>
          <cell r="I22657" t="str">
            <v>AGND</v>
          </cell>
        </row>
        <row r="22658">
          <cell r="H22658" t="str">
            <v>J161.D4</v>
          </cell>
          <cell r="I22658">
            <v>0</v>
          </cell>
        </row>
        <row r="22659">
          <cell r="H22659" t="str">
            <v>J161.B4</v>
          </cell>
          <cell r="I22659" t="str">
            <v>CTO_FORCE22</v>
          </cell>
        </row>
        <row r="22660">
          <cell r="H22660" t="str">
            <v>J161.A4</v>
          </cell>
          <cell r="I22660" t="str">
            <v>CTO_SENSE22</v>
          </cell>
        </row>
        <row r="22661">
          <cell r="H22661" t="str">
            <v>J161.D5</v>
          </cell>
          <cell r="I22661">
            <v>0</v>
          </cell>
        </row>
        <row r="22662">
          <cell r="H22662" t="str">
            <v>J161.B5</v>
          </cell>
          <cell r="I22662" t="str">
            <v>AGND</v>
          </cell>
        </row>
        <row r="22663">
          <cell r="H22663" t="str">
            <v>J161.C5</v>
          </cell>
          <cell r="I22663" t="str">
            <v>CTO_CAP22</v>
          </cell>
        </row>
        <row r="22664">
          <cell r="H22664" t="str">
            <v>J161.A5</v>
          </cell>
          <cell r="I22664" t="str">
            <v>CTO_DGS22</v>
          </cell>
        </row>
        <row r="22665">
          <cell r="H22665" t="str">
            <v>J161.C6</v>
          </cell>
          <cell r="I22665" t="str">
            <v>AGND</v>
          </cell>
        </row>
        <row r="22666">
          <cell r="H22666" t="str">
            <v>J161.D6</v>
          </cell>
          <cell r="I22666">
            <v>0</v>
          </cell>
        </row>
        <row r="22667">
          <cell r="H22667" t="str">
            <v>J161.B6</v>
          </cell>
          <cell r="I22667" t="str">
            <v>CTO_VREFA22</v>
          </cell>
        </row>
        <row r="22668">
          <cell r="H22668" t="str">
            <v>J161.A6</v>
          </cell>
          <cell r="I22668" t="str">
            <v>CTO_VREFB22</v>
          </cell>
        </row>
        <row r="22669">
          <cell r="H22669" t="str">
            <v>J161.A7</v>
          </cell>
          <cell r="I22669" t="str">
            <v>CTO_SENSE21</v>
          </cell>
        </row>
        <row r="22670">
          <cell r="H22670" t="str">
            <v>J161.C7</v>
          </cell>
          <cell r="I22670" t="str">
            <v>AGND</v>
          </cell>
        </row>
        <row r="22671">
          <cell r="H22671" t="str">
            <v>J161.B7</v>
          </cell>
          <cell r="I22671" t="str">
            <v>CTO_FORCE21</v>
          </cell>
        </row>
        <row r="22672">
          <cell r="H22672" t="str">
            <v>J161.D7</v>
          </cell>
          <cell r="I22672">
            <v>0</v>
          </cell>
        </row>
        <row r="22673">
          <cell r="H22673" t="str">
            <v>J161.B8</v>
          </cell>
          <cell r="I22673" t="str">
            <v>AGND</v>
          </cell>
        </row>
        <row r="22674">
          <cell r="H22674" t="str">
            <v>J161.C8</v>
          </cell>
          <cell r="I22674" t="str">
            <v>CTO_CAP21</v>
          </cell>
        </row>
        <row r="22675">
          <cell r="H22675" t="str">
            <v>J161.A8</v>
          </cell>
          <cell r="I22675" t="str">
            <v>CTO_DGS21</v>
          </cell>
        </row>
        <row r="22676">
          <cell r="H22676" t="str">
            <v>J161.D8</v>
          </cell>
          <cell r="I22676">
            <v>0</v>
          </cell>
        </row>
        <row r="22677">
          <cell r="H22677" t="str">
            <v>J161.C9</v>
          </cell>
          <cell r="I22677" t="str">
            <v>AGND</v>
          </cell>
        </row>
        <row r="22678">
          <cell r="H22678" t="str">
            <v>J161.D9</v>
          </cell>
          <cell r="I22678">
            <v>0</v>
          </cell>
        </row>
        <row r="22679">
          <cell r="H22679" t="str">
            <v>J161.A9</v>
          </cell>
          <cell r="I22679" t="str">
            <v>CTO_VREFB21</v>
          </cell>
        </row>
        <row r="22680">
          <cell r="H22680" t="str">
            <v>J161.B9</v>
          </cell>
          <cell r="I22680" t="str">
            <v>CTO_VREFA21</v>
          </cell>
        </row>
        <row r="22681">
          <cell r="H22681" t="str">
            <v>J161.A10</v>
          </cell>
          <cell r="I22681" t="str">
            <v>CTO_SENSE20</v>
          </cell>
        </row>
        <row r="22682">
          <cell r="H22682" t="str">
            <v>J161.B10</v>
          </cell>
          <cell r="I22682" t="str">
            <v>CTO_FORCE20</v>
          </cell>
        </row>
        <row r="22683">
          <cell r="H22683" t="str">
            <v>J161.C10</v>
          </cell>
          <cell r="I22683" t="str">
            <v>AGND</v>
          </cell>
        </row>
        <row r="22684">
          <cell r="H22684" t="str">
            <v>J161.D10</v>
          </cell>
          <cell r="I22684">
            <v>0</v>
          </cell>
        </row>
        <row r="22685">
          <cell r="H22685" t="str">
            <v>J161.A11</v>
          </cell>
          <cell r="I22685" t="str">
            <v>CTO_DGS20</v>
          </cell>
        </row>
        <row r="22686">
          <cell r="H22686" t="str">
            <v>J161.D11</v>
          </cell>
          <cell r="I22686">
            <v>0</v>
          </cell>
        </row>
        <row r="22687">
          <cell r="H22687" t="str">
            <v>J161.B11</v>
          </cell>
          <cell r="I22687" t="str">
            <v>AGND</v>
          </cell>
        </row>
        <row r="22688">
          <cell r="H22688" t="str">
            <v>J161.C11</v>
          </cell>
          <cell r="I22688" t="str">
            <v>CTO_CAP20</v>
          </cell>
        </row>
        <row r="22689">
          <cell r="H22689" t="str">
            <v>J161.D12</v>
          </cell>
          <cell r="I22689">
            <v>0</v>
          </cell>
        </row>
        <row r="22690">
          <cell r="H22690" t="str">
            <v>J161.B12</v>
          </cell>
          <cell r="I22690" t="str">
            <v>CTO_VREFA20</v>
          </cell>
        </row>
        <row r="22691">
          <cell r="H22691" t="str">
            <v>J161.C12</v>
          </cell>
          <cell r="I22691" t="str">
            <v>AGND</v>
          </cell>
        </row>
        <row r="22692">
          <cell r="H22692" t="str">
            <v>J161.A12</v>
          </cell>
          <cell r="I22692" t="str">
            <v>CTO_VREFB20</v>
          </cell>
        </row>
        <row r="22693">
          <cell r="H22693" t="str">
            <v>J161.A13</v>
          </cell>
          <cell r="I22693" t="str">
            <v>CTO_SENSE19</v>
          </cell>
        </row>
        <row r="22694">
          <cell r="H22694" t="str">
            <v>J161.D13</v>
          </cell>
          <cell r="I22694">
            <v>0</v>
          </cell>
        </row>
        <row r="22695">
          <cell r="H22695" t="str">
            <v>J161.B13</v>
          </cell>
          <cell r="I22695" t="str">
            <v>CTO_FORCE19</v>
          </cell>
        </row>
        <row r="22696">
          <cell r="H22696" t="str">
            <v>J161.C13</v>
          </cell>
          <cell r="I22696" t="str">
            <v>AGND</v>
          </cell>
        </row>
        <row r="22697">
          <cell r="H22697" t="str">
            <v>J161.C14</v>
          </cell>
          <cell r="I22697" t="str">
            <v>CTO_CAP19</v>
          </cell>
        </row>
        <row r="22698">
          <cell r="H22698" t="str">
            <v>J161.A14</v>
          </cell>
          <cell r="I22698" t="str">
            <v>CTO_DGS19</v>
          </cell>
        </row>
        <row r="22699">
          <cell r="H22699" t="str">
            <v>J161.D14</v>
          </cell>
          <cell r="I22699">
            <v>0</v>
          </cell>
        </row>
        <row r="22700">
          <cell r="H22700" t="str">
            <v>J161.B14</v>
          </cell>
          <cell r="I22700" t="str">
            <v>AGND</v>
          </cell>
        </row>
        <row r="22701">
          <cell r="H22701" t="str">
            <v>J161.D15</v>
          </cell>
          <cell r="I22701">
            <v>0</v>
          </cell>
        </row>
        <row r="22702">
          <cell r="H22702" t="str">
            <v>J161.B15</v>
          </cell>
          <cell r="I22702" t="str">
            <v>CTO_VREFA19</v>
          </cell>
        </row>
        <row r="22703">
          <cell r="H22703" t="str">
            <v>J161.C15</v>
          </cell>
          <cell r="I22703" t="str">
            <v>AGND</v>
          </cell>
        </row>
        <row r="22704">
          <cell r="H22704" t="str">
            <v>J161.A15</v>
          </cell>
          <cell r="I22704" t="str">
            <v>CTO_VREFB19</v>
          </cell>
        </row>
        <row r="22705">
          <cell r="H22705" t="str">
            <v>J161.A16</v>
          </cell>
          <cell r="I22705" t="str">
            <v>CTO_SENSE18</v>
          </cell>
        </row>
        <row r="22706">
          <cell r="H22706" t="str">
            <v>J161.C16</v>
          </cell>
          <cell r="I22706" t="str">
            <v>AGND</v>
          </cell>
        </row>
        <row r="22707">
          <cell r="H22707" t="str">
            <v>J161.D16</v>
          </cell>
          <cell r="I22707">
            <v>0</v>
          </cell>
        </row>
        <row r="22708">
          <cell r="H22708" t="str">
            <v>J161.B16</v>
          </cell>
          <cell r="I22708" t="str">
            <v>CTO_FORCE18</v>
          </cell>
        </row>
        <row r="22709">
          <cell r="H22709" t="str">
            <v>J161.C17</v>
          </cell>
          <cell r="I22709" t="str">
            <v>CTO_CAP18</v>
          </cell>
        </row>
        <row r="22710">
          <cell r="H22710" t="str">
            <v>J161.B17</v>
          </cell>
          <cell r="I22710" t="str">
            <v>AGND</v>
          </cell>
        </row>
        <row r="22711">
          <cell r="H22711" t="str">
            <v>J161.A17</v>
          </cell>
          <cell r="I22711" t="str">
            <v>CTO_DGS18</v>
          </cell>
        </row>
        <row r="22712">
          <cell r="H22712" t="str">
            <v>J161.D17</v>
          </cell>
          <cell r="I22712">
            <v>0</v>
          </cell>
        </row>
        <row r="22713">
          <cell r="H22713" t="str">
            <v>J161.C18</v>
          </cell>
          <cell r="I22713" t="str">
            <v>AGND</v>
          </cell>
        </row>
        <row r="22714">
          <cell r="H22714" t="str">
            <v>J161.A18</v>
          </cell>
          <cell r="I22714" t="str">
            <v>CTO_VREFB18</v>
          </cell>
        </row>
        <row r="22715">
          <cell r="H22715" t="str">
            <v>J161.B18</v>
          </cell>
          <cell r="I22715" t="str">
            <v>CTO_VREFA18</v>
          </cell>
        </row>
        <row r="22716">
          <cell r="H22716" t="str">
            <v>J161.D18</v>
          </cell>
          <cell r="I22716">
            <v>0</v>
          </cell>
        </row>
        <row r="22717">
          <cell r="H22717" t="str">
            <v>J161.D19</v>
          </cell>
          <cell r="I22717">
            <v>0</v>
          </cell>
        </row>
        <row r="22718">
          <cell r="H22718" t="str">
            <v>J161.A19</v>
          </cell>
          <cell r="I22718" t="str">
            <v>CTO_SENSE17</v>
          </cell>
        </row>
        <row r="22719">
          <cell r="H22719" t="str">
            <v>J161.B19</v>
          </cell>
          <cell r="I22719" t="str">
            <v>CTO_FORCE17</v>
          </cell>
        </row>
        <row r="22720">
          <cell r="H22720" t="str">
            <v>J161.C19</v>
          </cell>
          <cell r="I22720" t="str">
            <v>AGND</v>
          </cell>
        </row>
        <row r="22721">
          <cell r="H22721" t="str">
            <v>J161.C20</v>
          </cell>
          <cell r="I22721" t="str">
            <v>CTO_CAP17</v>
          </cell>
        </row>
        <row r="22722">
          <cell r="H22722" t="str">
            <v>J161.D20</v>
          </cell>
          <cell r="I22722">
            <v>0</v>
          </cell>
        </row>
        <row r="22723">
          <cell r="H22723" t="str">
            <v>J161.B20</v>
          </cell>
          <cell r="I22723" t="str">
            <v>AGND</v>
          </cell>
        </row>
        <row r="22724">
          <cell r="H22724" t="str">
            <v>J161.A20</v>
          </cell>
          <cell r="I22724" t="str">
            <v>CTO_DGS17</v>
          </cell>
        </row>
        <row r="22725">
          <cell r="H22725" t="str">
            <v>J161.D21</v>
          </cell>
          <cell r="I22725">
            <v>0</v>
          </cell>
        </row>
        <row r="22726">
          <cell r="H22726" t="str">
            <v>J161.A21</v>
          </cell>
          <cell r="I22726" t="str">
            <v>CTO_VREFB17</v>
          </cell>
        </row>
        <row r="22727">
          <cell r="H22727" t="str">
            <v>J161.C21</v>
          </cell>
          <cell r="I22727" t="str">
            <v>AGND</v>
          </cell>
        </row>
        <row r="22728">
          <cell r="H22728" t="str">
            <v>J161.B21</v>
          </cell>
          <cell r="I22728" t="str">
            <v>CTO_VREFA17</v>
          </cell>
        </row>
        <row r="22729">
          <cell r="H22729" t="str">
            <v>J161.A22</v>
          </cell>
          <cell r="I22729" t="str">
            <v>CTO_SENSE16</v>
          </cell>
        </row>
        <row r="22730">
          <cell r="H22730" t="str">
            <v>J161.C22</v>
          </cell>
          <cell r="I22730" t="str">
            <v>AGND</v>
          </cell>
        </row>
        <row r="22731">
          <cell r="H22731" t="str">
            <v>J161.D22</v>
          </cell>
          <cell r="I22731">
            <v>0</v>
          </cell>
        </row>
        <row r="22732">
          <cell r="H22732" t="str">
            <v>J161.B22</v>
          </cell>
          <cell r="I22732" t="str">
            <v>CTO_FORCE16</v>
          </cell>
        </row>
        <row r="22733">
          <cell r="H22733" t="str">
            <v>J161.D23</v>
          </cell>
          <cell r="I22733">
            <v>0</v>
          </cell>
        </row>
        <row r="22734">
          <cell r="H22734" t="str">
            <v>J161.B23</v>
          </cell>
          <cell r="I22734" t="str">
            <v>AGND</v>
          </cell>
        </row>
        <row r="22735">
          <cell r="H22735" t="str">
            <v>J161.C23</v>
          </cell>
          <cell r="I22735" t="str">
            <v>CTO_CAP16</v>
          </cell>
        </row>
        <row r="22736">
          <cell r="H22736" t="str">
            <v>J161.A23</v>
          </cell>
          <cell r="I22736" t="str">
            <v>CTO_DGS16</v>
          </cell>
        </row>
        <row r="22737">
          <cell r="H22737" t="str">
            <v>J161.B24</v>
          </cell>
          <cell r="I22737" t="str">
            <v>CTO_VREFA16</v>
          </cell>
        </row>
        <row r="22738">
          <cell r="H22738" t="str">
            <v>J161.C24</v>
          </cell>
          <cell r="I22738" t="str">
            <v>AGND</v>
          </cell>
        </row>
        <row r="22739">
          <cell r="H22739" t="str">
            <v>J161.A24</v>
          </cell>
          <cell r="I22739" t="str">
            <v>CTO_VREFB16</v>
          </cell>
        </row>
        <row r="22740">
          <cell r="H22740" t="str">
            <v>J161.D24</v>
          </cell>
          <cell r="I22740">
            <v>0</v>
          </cell>
        </row>
        <row r="22741">
          <cell r="H22741" t="str">
            <v>CTO_DGS00.1</v>
          </cell>
          <cell r="I22741" t="str">
            <v>CTO_DGS00</v>
          </cell>
        </row>
        <row r="22742">
          <cell r="H22742" t="str">
            <v>CTO_DGS00.2</v>
          </cell>
          <cell r="I22742" t="str">
            <v>AGND</v>
          </cell>
        </row>
        <row r="22743">
          <cell r="H22743" t="str">
            <v>CTO_DGS01.1</v>
          </cell>
          <cell r="I22743" t="str">
            <v>CTO_DGS01</v>
          </cell>
        </row>
        <row r="22744">
          <cell r="H22744" t="str">
            <v>CTO_DGS01.2</v>
          </cell>
          <cell r="I22744" t="str">
            <v>AGND</v>
          </cell>
        </row>
        <row r="22745">
          <cell r="H22745" t="str">
            <v>CTO_DGS02.1</v>
          </cell>
          <cell r="I22745" t="str">
            <v>CTO_DGS02</v>
          </cell>
        </row>
        <row r="22746">
          <cell r="H22746" t="str">
            <v>CTO_DGS02.2</v>
          </cell>
          <cell r="I22746" t="str">
            <v>AGND</v>
          </cell>
        </row>
        <row r="22747">
          <cell r="H22747" t="str">
            <v>CTO_DGS03.1</v>
          </cell>
          <cell r="I22747" t="str">
            <v>CTO_DGS03</v>
          </cell>
        </row>
        <row r="22748">
          <cell r="H22748" t="str">
            <v>CTO_DGS03.2</v>
          </cell>
          <cell r="I22748" t="str">
            <v>AGND</v>
          </cell>
        </row>
        <row r="22749">
          <cell r="H22749" t="str">
            <v>CTO_DGS04.1</v>
          </cell>
          <cell r="I22749" t="str">
            <v>CTO_DGS04</v>
          </cell>
        </row>
        <row r="22750">
          <cell r="H22750" t="str">
            <v>CTO_DGS04.2</v>
          </cell>
          <cell r="I22750" t="str">
            <v>AGND</v>
          </cell>
        </row>
        <row r="22751">
          <cell r="H22751" t="str">
            <v>CTO_DGS05.1</v>
          </cell>
          <cell r="I22751" t="str">
            <v>CTO_DGS05</v>
          </cell>
        </row>
        <row r="22752">
          <cell r="H22752" t="str">
            <v>CTO_DGS05.2</v>
          </cell>
          <cell r="I22752" t="str">
            <v>AGND</v>
          </cell>
        </row>
        <row r="22753">
          <cell r="H22753" t="str">
            <v>CTO_DGS06.1</v>
          </cell>
          <cell r="I22753" t="str">
            <v>CTO_DGS06</v>
          </cell>
        </row>
        <row r="22754">
          <cell r="H22754" t="str">
            <v>CTO_DGS06.2</v>
          </cell>
          <cell r="I22754" t="str">
            <v>AGND</v>
          </cell>
        </row>
        <row r="22755">
          <cell r="H22755" t="str">
            <v>CTO_DGS07.1</v>
          </cell>
          <cell r="I22755" t="str">
            <v>CTO_DGS07</v>
          </cell>
        </row>
        <row r="22756">
          <cell r="H22756" t="str">
            <v>CTO_DGS07.2</v>
          </cell>
          <cell r="I22756" t="str">
            <v>AGND</v>
          </cell>
        </row>
        <row r="22757">
          <cell r="H22757" t="str">
            <v>J171.C1</v>
          </cell>
          <cell r="I22757" t="str">
            <v>AGND</v>
          </cell>
        </row>
        <row r="22758">
          <cell r="H22758" t="str">
            <v>J171.D1</v>
          </cell>
          <cell r="I22758">
            <v>0</v>
          </cell>
        </row>
        <row r="22759">
          <cell r="H22759" t="str">
            <v>J171.A1</v>
          </cell>
          <cell r="I22759" t="str">
            <v>CTO_SENSE07</v>
          </cell>
        </row>
        <row r="22760">
          <cell r="H22760" t="str">
            <v>J171.B1</v>
          </cell>
          <cell r="I22760" t="str">
            <v>CTO_FORCE07</v>
          </cell>
        </row>
        <row r="22761">
          <cell r="H22761" t="str">
            <v>J171.C2</v>
          </cell>
          <cell r="I22761" t="str">
            <v>CTO_CAP07</v>
          </cell>
        </row>
        <row r="22762">
          <cell r="H22762" t="str">
            <v>J171.A2</v>
          </cell>
          <cell r="I22762" t="str">
            <v>CTO_DGS07</v>
          </cell>
        </row>
        <row r="22763">
          <cell r="H22763" t="str">
            <v>J171.D2</v>
          </cell>
          <cell r="I22763">
            <v>0</v>
          </cell>
        </row>
        <row r="22764">
          <cell r="H22764" t="str">
            <v>J171.B2</v>
          </cell>
          <cell r="I22764" t="str">
            <v>AGND</v>
          </cell>
        </row>
        <row r="22765">
          <cell r="H22765" t="str">
            <v>J171.D3</v>
          </cell>
          <cell r="I22765">
            <v>0</v>
          </cell>
        </row>
        <row r="22766">
          <cell r="H22766" t="str">
            <v>J171.C3</v>
          </cell>
          <cell r="I22766" t="str">
            <v>AGND</v>
          </cell>
        </row>
        <row r="22767">
          <cell r="H22767" t="str">
            <v>J171.A3</v>
          </cell>
          <cell r="I22767" t="str">
            <v>CTO_VREFB07</v>
          </cell>
        </row>
        <row r="22768">
          <cell r="H22768" t="str">
            <v>J171.B3</v>
          </cell>
          <cell r="I22768" t="str">
            <v>CTO_VREFA07</v>
          </cell>
        </row>
        <row r="22769">
          <cell r="H22769" t="str">
            <v>J171.C4</v>
          </cell>
          <cell r="I22769" t="str">
            <v>AGND</v>
          </cell>
        </row>
        <row r="22770">
          <cell r="H22770" t="str">
            <v>J171.D4</v>
          </cell>
          <cell r="I22770">
            <v>0</v>
          </cell>
        </row>
        <row r="22771">
          <cell r="H22771" t="str">
            <v>J171.A4</v>
          </cell>
          <cell r="I22771" t="str">
            <v>CTO_SENSE06</v>
          </cell>
        </row>
        <row r="22772">
          <cell r="H22772" t="str">
            <v>J171.B4</v>
          </cell>
          <cell r="I22772" t="str">
            <v>CTO_FORCE06</v>
          </cell>
        </row>
        <row r="22773">
          <cell r="H22773" t="str">
            <v>J171.B5</v>
          </cell>
          <cell r="I22773" t="str">
            <v>AGND</v>
          </cell>
        </row>
        <row r="22774">
          <cell r="H22774" t="str">
            <v>J171.D5</v>
          </cell>
          <cell r="I22774">
            <v>0</v>
          </cell>
        </row>
        <row r="22775">
          <cell r="H22775" t="str">
            <v>J171.C5</v>
          </cell>
          <cell r="I22775" t="str">
            <v>CTO_CAP06</v>
          </cell>
        </row>
        <row r="22776">
          <cell r="H22776" t="str">
            <v>J171.A5</v>
          </cell>
          <cell r="I22776" t="str">
            <v>CTO_DGS06</v>
          </cell>
        </row>
        <row r="22777">
          <cell r="H22777" t="str">
            <v>J171.D6</v>
          </cell>
          <cell r="I22777">
            <v>0</v>
          </cell>
        </row>
        <row r="22778">
          <cell r="H22778" t="str">
            <v>J171.C6</v>
          </cell>
          <cell r="I22778" t="str">
            <v>AGND</v>
          </cell>
        </row>
        <row r="22779">
          <cell r="H22779" t="str">
            <v>J171.B6</v>
          </cell>
          <cell r="I22779" t="str">
            <v>CTO_VREFA06</v>
          </cell>
        </row>
        <row r="22780">
          <cell r="H22780" t="str">
            <v>J171.A6</v>
          </cell>
          <cell r="I22780" t="str">
            <v>CTO_VREFB06</v>
          </cell>
        </row>
        <row r="22781">
          <cell r="H22781" t="str">
            <v>J171.D7</v>
          </cell>
          <cell r="I22781">
            <v>0</v>
          </cell>
        </row>
        <row r="22782">
          <cell r="H22782" t="str">
            <v>J171.C7</v>
          </cell>
          <cell r="I22782" t="str">
            <v>AGND</v>
          </cell>
        </row>
        <row r="22783">
          <cell r="H22783" t="str">
            <v>J171.B7</v>
          </cell>
          <cell r="I22783" t="str">
            <v>CTO_FORCE05</v>
          </cell>
        </row>
        <row r="22784">
          <cell r="H22784" t="str">
            <v>J171.A7</v>
          </cell>
          <cell r="I22784" t="str">
            <v>CTO_SENSE05</v>
          </cell>
        </row>
        <row r="22785">
          <cell r="H22785" t="str">
            <v>J171.D8</v>
          </cell>
          <cell r="I22785">
            <v>0</v>
          </cell>
        </row>
        <row r="22786">
          <cell r="H22786" t="str">
            <v>J171.C8</v>
          </cell>
          <cell r="I22786" t="str">
            <v>CTO_CAP05</v>
          </cell>
        </row>
        <row r="22787">
          <cell r="H22787" t="str">
            <v>J171.B8</v>
          </cell>
          <cell r="I22787" t="str">
            <v>AGND</v>
          </cell>
        </row>
        <row r="22788">
          <cell r="H22788" t="str">
            <v>J171.A8</v>
          </cell>
          <cell r="I22788" t="str">
            <v>CTO_DGS05</v>
          </cell>
        </row>
        <row r="22789">
          <cell r="H22789" t="str">
            <v>J171.A9</v>
          </cell>
          <cell r="I22789" t="str">
            <v>CTO_VREFB05</v>
          </cell>
        </row>
        <row r="22790">
          <cell r="H22790" t="str">
            <v>J171.B9</v>
          </cell>
          <cell r="I22790" t="str">
            <v>CTO_VREFA05</v>
          </cell>
        </row>
        <row r="22791">
          <cell r="H22791" t="str">
            <v>J171.D9</v>
          </cell>
          <cell r="I22791">
            <v>0</v>
          </cell>
        </row>
        <row r="22792">
          <cell r="H22792" t="str">
            <v>J171.C9</v>
          </cell>
          <cell r="I22792" t="str">
            <v>AGND</v>
          </cell>
        </row>
        <row r="22793">
          <cell r="H22793" t="str">
            <v>J171.C10</v>
          </cell>
          <cell r="I22793" t="str">
            <v>AGND</v>
          </cell>
        </row>
        <row r="22794">
          <cell r="H22794" t="str">
            <v>J171.B10</v>
          </cell>
          <cell r="I22794" t="str">
            <v>CTO_FORCE04</v>
          </cell>
        </row>
        <row r="22795">
          <cell r="H22795" t="str">
            <v>J171.D10</v>
          </cell>
          <cell r="I22795">
            <v>0</v>
          </cell>
        </row>
        <row r="22796">
          <cell r="H22796" t="str">
            <v>J171.A10</v>
          </cell>
          <cell r="I22796" t="str">
            <v>CTO_SENSE04</v>
          </cell>
        </row>
        <row r="22797">
          <cell r="H22797" t="str">
            <v>J171.A11</v>
          </cell>
          <cell r="I22797" t="str">
            <v>CTO_DGS04</v>
          </cell>
        </row>
        <row r="22798">
          <cell r="H22798" t="str">
            <v>J171.B11</v>
          </cell>
          <cell r="I22798" t="str">
            <v>AGND</v>
          </cell>
        </row>
        <row r="22799">
          <cell r="H22799" t="str">
            <v>J171.C11</v>
          </cell>
          <cell r="I22799" t="str">
            <v>CTO_CAP04</v>
          </cell>
        </row>
        <row r="22800">
          <cell r="H22800" t="str">
            <v>J171.D11</v>
          </cell>
          <cell r="I22800">
            <v>0</v>
          </cell>
        </row>
        <row r="22801">
          <cell r="H22801" t="str">
            <v>J171.D12</v>
          </cell>
          <cell r="I22801">
            <v>0</v>
          </cell>
        </row>
        <row r="22802">
          <cell r="H22802" t="str">
            <v>J171.C12</v>
          </cell>
          <cell r="I22802" t="str">
            <v>AGND</v>
          </cell>
        </row>
        <row r="22803">
          <cell r="H22803" t="str">
            <v>J171.A12</v>
          </cell>
          <cell r="I22803" t="str">
            <v>CTO_VREFB04</v>
          </cell>
        </row>
        <row r="22804">
          <cell r="H22804" t="str">
            <v>J171.B12</v>
          </cell>
          <cell r="I22804" t="str">
            <v>CTO_VREFA04</v>
          </cell>
        </row>
        <row r="22805">
          <cell r="H22805" t="str">
            <v>J171.A13</v>
          </cell>
          <cell r="I22805" t="str">
            <v>CTO_SENSE03</v>
          </cell>
        </row>
        <row r="22806">
          <cell r="H22806" t="str">
            <v>J171.C13</v>
          </cell>
          <cell r="I22806" t="str">
            <v>AGND</v>
          </cell>
        </row>
        <row r="22807">
          <cell r="H22807" t="str">
            <v>J171.B13</v>
          </cell>
          <cell r="I22807" t="str">
            <v>CTO_FORCE03</v>
          </cell>
        </row>
        <row r="22808">
          <cell r="H22808" t="str">
            <v>J171.D13</v>
          </cell>
          <cell r="I22808">
            <v>0</v>
          </cell>
        </row>
        <row r="22809">
          <cell r="H22809" t="str">
            <v>J171.C14</v>
          </cell>
          <cell r="I22809" t="str">
            <v>CTO_CAP03</v>
          </cell>
        </row>
        <row r="22810">
          <cell r="H22810" t="str">
            <v>J171.A14</v>
          </cell>
          <cell r="I22810" t="str">
            <v>CTO_DGS03</v>
          </cell>
        </row>
        <row r="22811">
          <cell r="H22811" t="str">
            <v>J171.B14</v>
          </cell>
          <cell r="I22811" t="str">
            <v>AGND</v>
          </cell>
        </row>
        <row r="22812">
          <cell r="H22812" t="str">
            <v>J171.D14</v>
          </cell>
          <cell r="I22812">
            <v>0</v>
          </cell>
        </row>
        <row r="22813">
          <cell r="H22813" t="str">
            <v>J171.A15</v>
          </cell>
          <cell r="I22813" t="str">
            <v>CTO_VREFB03</v>
          </cell>
        </row>
        <row r="22814">
          <cell r="H22814" t="str">
            <v>J171.B15</v>
          </cell>
          <cell r="I22814" t="str">
            <v>CTO_VREFA03</v>
          </cell>
        </row>
        <row r="22815">
          <cell r="H22815" t="str">
            <v>J171.D15</v>
          </cell>
          <cell r="I22815">
            <v>0</v>
          </cell>
        </row>
        <row r="22816">
          <cell r="H22816" t="str">
            <v>J171.C15</v>
          </cell>
          <cell r="I22816" t="str">
            <v>AGND</v>
          </cell>
        </row>
        <row r="22817">
          <cell r="H22817" t="str">
            <v>J171.D16</v>
          </cell>
          <cell r="I22817">
            <v>0</v>
          </cell>
        </row>
        <row r="22818">
          <cell r="H22818" t="str">
            <v>J171.B16</v>
          </cell>
          <cell r="I22818" t="str">
            <v>CTO_FORCE02</v>
          </cell>
        </row>
        <row r="22819">
          <cell r="H22819" t="str">
            <v>J171.C16</v>
          </cell>
          <cell r="I22819" t="str">
            <v>AGND</v>
          </cell>
        </row>
        <row r="22820">
          <cell r="H22820" t="str">
            <v>J171.A16</v>
          </cell>
          <cell r="I22820" t="str">
            <v>CTO_SENSE02</v>
          </cell>
        </row>
        <row r="22821">
          <cell r="H22821" t="str">
            <v>J171.A17</v>
          </cell>
          <cell r="I22821" t="str">
            <v>CTO_DGS02</v>
          </cell>
        </row>
        <row r="22822">
          <cell r="H22822" t="str">
            <v>J171.B17</v>
          </cell>
          <cell r="I22822" t="str">
            <v>AGND</v>
          </cell>
        </row>
        <row r="22823">
          <cell r="H22823" t="str">
            <v>J171.C17</v>
          </cell>
          <cell r="I22823" t="str">
            <v>CTO_CAP02</v>
          </cell>
        </row>
        <row r="22824">
          <cell r="H22824" t="str">
            <v>J171.D17</v>
          </cell>
          <cell r="I22824">
            <v>0</v>
          </cell>
        </row>
        <row r="22825">
          <cell r="H22825" t="str">
            <v>J171.C18</v>
          </cell>
          <cell r="I22825" t="str">
            <v>AGND</v>
          </cell>
        </row>
        <row r="22826">
          <cell r="H22826" t="str">
            <v>J171.A18</v>
          </cell>
          <cell r="I22826" t="str">
            <v>CTO_VREFB02</v>
          </cell>
        </row>
        <row r="22827">
          <cell r="H22827" t="str">
            <v>J171.D18</v>
          </cell>
          <cell r="I22827">
            <v>0</v>
          </cell>
        </row>
        <row r="22828">
          <cell r="H22828" t="str">
            <v>J171.B18</v>
          </cell>
          <cell r="I22828" t="str">
            <v>CTO_VREFA02</v>
          </cell>
        </row>
        <row r="22829">
          <cell r="H22829" t="str">
            <v>J171.D19</v>
          </cell>
          <cell r="I22829">
            <v>0</v>
          </cell>
        </row>
        <row r="22830">
          <cell r="H22830" t="str">
            <v>J171.C19</v>
          </cell>
          <cell r="I22830" t="str">
            <v>AGND</v>
          </cell>
        </row>
        <row r="22831">
          <cell r="H22831" t="str">
            <v>J171.A19</v>
          </cell>
          <cell r="I22831" t="str">
            <v>CTO_SENSE01</v>
          </cell>
        </row>
        <row r="22832">
          <cell r="H22832" t="str">
            <v>J171.B19</v>
          </cell>
          <cell r="I22832" t="str">
            <v>CTO_FORCE01</v>
          </cell>
        </row>
        <row r="22833">
          <cell r="H22833" t="str">
            <v>J171.C20</v>
          </cell>
          <cell r="I22833" t="str">
            <v>CTO_CAP01</v>
          </cell>
        </row>
        <row r="22834">
          <cell r="H22834" t="str">
            <v>J171.D20</v>
          </cell>
          <cell r="I22834">
            <v>0</v>
          </cell>
        </row>
        <row r="22835">
          <cell r="H22835" t="str">
            <v>J171.A20</v>
          </cell>
          <cell r="I22835" t="str">
            <v>CTO_DGS01</v>
          </cell>
        </row>
        <row r="22836">
          <cell r="H22836" t="str">
            <v>J171.B20</v>
          </cell>
          <cell r="I22836" t="str">
            <v>AGND</v>
          </cell>
        </row>
        <row r="22837">
          <cell r="H22837" t="str">
            <v>J171.C21</v>
          </cell>
          <cell r="I22837" t="str">
            <v>AGND</v>
          </cell>
        </row>
        <row r="22838">
          <cell r="H22838" t="str">
            <v>J171.D21</v>
          </cell>
          <cell r="I22838">
            <v>0</v>
          </cell>
        </row>
        <row r="22839">
          <cell r="H22839" t="str">
            <v>J171.A21</v>
          </cell>
          <cell r="I22839" t="str">
            <v>CTO_VREFB01</v>
          </cell>
        </row>
        <row r="22840">
          <cell r="H22840" t="str">
            <v>J171.B21</v>
          </cell>
          <cell r="I22840" t="str">
            <v>CTO_VREFA01</v>
          </cell>
        </row>
        <row r="22841">
          <cell r="H22841" t="str">
            <v>J171.A22</v>
          </cell>
          <cell r="I22841" t="str">
            <v>CTO_SENSE00</v>
          </cell>
        </row>
        <row r="22842">
          <cell r="H22842" t="str">
            <v>J171.D22</v>
          </cell>
          <cell r="I22842">
            <v>0</v>
          </cell>
        </row>
        <row r="22843">
          <cell r="H22843" t="str">
            <v>J171.B22</v>
          </cell>
          <cell r="I22843" t="str">
            <v>CTO_FORCE00</v>
          </cell>
        </row>
        <row r="22844">
          <cell r="H22844" t="str">
            <v>J171.C22</v>
          </cell>
          <cell r="I22844" t="str">
            <v>AGND</v>
          </cell>
        </row>
        <row r="22845">
          <cell r="H22845" t="str">
            <v>J171.A23</v>
          </cell>
          <cell r="I22845" t="str">
            <v>CTO_DGS00</v>
          </cell>
        </row>
        <row r="22846">
          <cell r="H22846" t="str">
            <v>J171.D23</v>
          </cell>
          <cell r="I22846">
            <v>0</v>
          </cell>
        </row>
        <row r="22847">
          <cell r="H22847" t="str">
            <v>J171.B23</v>
          </cell>
          <cell r="I22847" t="str">
            <v>AGND</v>
          </cell>
        </row>
        <row r="22848">
          <cell r="H22848" t="str">
            <v>J171.C23</v>
          </cell>
          <cell r="I22848" t="str">
            <v>CTO_CAP00</v>
          </cell>
        </row>
        <row r="22849">
          <cell r="H22849" t="str">
            <v>J171.D24</v>
          </cell>
          <cell r="I22849">
            <v>0</v>
          </cell>
        </row>
        <row r="22850">
          <cell r="H22850" t="str">
            <v>J171.A24</v>
          </cell>
          <cell r="I22850" t="str">
            <v>CTO_VREFB00</v>
          </cell>
        </row>
        <row r="22851">
          <cell r="H22851" t="str">
            <v>J171.B24</v>
          </cell>
          <cell r="I22851" t="str">
            <v>CTO_VREFA00</v>
          </cell>
        </row>
        <row r="22852">
          <cell r="H22852" t="str">
            <v>J171.C24</v>
          </cell>
          <cell r="I22852" t="str">
            <v>AGND</v>
          </cell>
        </row>
        <row r="22853">
          <cell r="H22853" t="str">
            <v>CB6.1</v>
          </cell>
          <cell r="I22853" t="str">
            <v>VP5</v>
          </cell>
        </row>
        <row r="22854">
          <cell r="H22854" t="str">
            <v>CB6.2</v>
          </cell>
          <cell r="I22854" t="str">
            <v>DGND</v>
          </cell>
        </row>
        <row r="22855">
          <cell r="H22855" t="str">
            <v>CB7.1</v>
          </cell>
          <cell r="I22855" t="str">
            <v>VP5</v>
          </cell>
        </row>
        <row r="22856">
          <cell r="H22856" t="str">
            <v>CB7.2</v>
          </cell>
          <cell r="I22856" t="str">
            <v>DGND</v>
          </cell>
        </row>
        <row r="22857">
          <cell r="H22857" t="str">
            <v>DB1.2</v>
          </cell>
          <cell r="I22857">
            <v>0</v>
          </cell>
        </row>
        <row r="22858">
          <cell r="H22858" t="str">
            <v>DB1.3</v>
          </cell>
          <cell r="I22858" t="str">
            <v>CUB_IDDI</v>
          </cell>
        </row>
        <row r="22859">
          <cell r="H22859" t="str">
            <v>DB1.1</v>
          </cell>
          <cell r="I22859" t="str">
            <v>DGND</v>
          </cell>
        </row>
        <row r="22860">
          <cell r="H22860" t="str">
            <v>DB2.2</v>
          </cell>
          <cell r="I22860">
            <v>0</v>
          </cell>
        </row>
        <row r="22861">
          <cell r="H22861" t="str">
            <v>DB2.3</v>
          </cell>
          <cell r="I22861" t="str">
            <v>CUB_IDCE</v>
          </cell>
        </row>
        <row r="22862">
          <cell r="H22862" t="str">
            <v>DB2.1</v>
          </cell>
          <cell r="I22862" t="str">
            <v>DGND</v>
          </cell>
        </row>
        <row r="22863">
          <cell r="H22863" t="str">
            <v>DB3.2</v>
          </cell>
          <cell r="I22863">
            <v>0</v>
          </cell>
        </row>
        <row r="22864">
          <cell r="H22864" t="str">
            <v>DB3.3</v>
          </cell>
          <cell r="I22864" t="str">
            <v>CUB_IDSK</v>
          </cell>
        </row>
        <row r="22865">
          <cell r="H22865" t="str">
            <v>DB3.1</v>
          </cell>
          <cell r="I22865" t="str">
            <v>DGND</v>
          </cell>
        </row>
        <row r="22866">
          <cell r="H22866" t="str">
            <v>DB4.2</v>
          </cell>
          <cell r="I22866">
            <v>0</v>
          </cell>
        </row>
        <row r="22867">
          <cell r="H22867" t="str">
            <v>DB4.3</v>
          </cell>
          <cell r="I22867" t="str">
            <v>VP5</v>
          </cell>
        </row>
        <row r="22868">
          <cell r="H22868" t="str">
            <v>DB4.1</v>
          </cell>
          <cell r="I22868" t="str">
            <v>DGND</v>
          </cell>
        </row>
        <row r="22869">
          <cell r="H22869" t="str">
            <v>DB5.2</v>
          </cell>
          <cell r="I22869">
            <v>0</v>
          </cell>
        </row>
        <row r="22870">
          <cell r="H22870" t="str">
            <v>DB5.3</v>
          </cell>
          <cell r="I22870" t="str">
            <v>CUB_IDDO</v>
          </cell>
        </row>
        <row r="22871">
          <cell r="H22871" t="str">
            <v>DB5.1</v>
          </cell>
          <cell r="I22871" t="str">
            <v>DGND</v>
          </cell>
        </row>
        <row r="22872">
          <cell r="H22872" t="str">
            <v>DGS40.1</v>
          </cell>
          <cell r="I22872" t="str">
            <v>CUB_DGS</v>
          </cell>
        </row>
        <row r="22873">
          <cell r="H22873" t="str">
            <v>DGS40.2</v>
          </cell>
          <cell r="I22873" t="str">
            <v>DGND</v>
          </cell>
        </row>
        <row r="22874">
          <cell r="H22874" t="str">
            <v>J181.B1</v>
          </cell>
          <cell r="I22874" t="str">
            <v>VN15</v>
          </cell>
        </row>
        <row r="22875">
          <cell r="H22875" t="str">
            <v>J181.C1</v>
          </cell>
          <cell r="I22875" t="str">
            <v>DGND</v>
          </cell>
        </row>
        <row r="22876">
          <cell r="H22876" t="str">
            <v>J181.D1</v>
          </cell>
          <cell r="I22876" t="str">
            <v>DGND</v>
          </cell>
        </row>
        <row r="22877">
          <cell r="H22877" t="str">
            <v>J181.A1</v>
          </cell>
          <cell r="I22877" t="str">
            <v>VN15</v>
          </cell>
        </row>
        <row r="22878">
          <cell r="H22878" t="str">
            <v>J181.A2</v>
          </cell>
          <cell r="I22878" t="str">
            <v>VP15</v>
          </cell>
        </row>
        <row r="22879">
          <cell r="H22879" t="str">
            <v>J181.C2</v>
          </cell>
          <cell r="I22879" t="str">
            <v>DGND</v>
          </cell>
        </row>
        <row r="22880">
          <cell r="H22880" t="str">
            <v>J181.D2</v>
          </cell>
          <cell r="I22880" t="str">
            <v>DGND</v>
          </cell>
        </row>
        <row r="22881">
          <cell r="H22881" t="str">
            <v>J181.B2</v>
          </cell>
          <cell r="I22881" t="str">
            <v>VP15</v>
          </cell>
        </row>
        <row r="22882">
          <cell r="H22882" t="str">
            <v>J181.D3</v>
          </cell>
          <cell r="I22882" t="str">
            <v>DGND</v>
          </cell>
        </row>
        <row r="22883">
          <cell r="H22883" t="str">
            <v>J181.B3</v>
          </cell>
          <cell r="I22883" t="str">
            <v>VP24</v>
          </cell>
        </row>
        <row r="22884">
          <cell r="H22884" t="str">
            <v>J181.A3</v>
          </cell>
          <cell r="I22884" t="str">
            <v>VP24</v>
          </cell>
        </row>
        <row r="22885">
          <cell r="H22885" t="str">
            <v>J181.C3</v>
          </cell>
          <cell r="I22885" t="str">
            <v>VR24</v>
          </cell>
        </row>
        <row r="22886">
          <cell r="H22886" t="str">
            <v>J181.A4</v>
          </cell>
          <cell r="I22886" t="str">
            <v>VP12</v>
          </cell>
        </row>
        <row r="22887">
          <cell r="H22887" t="str">
            <v>J181.D4</v>
          </cell>
          <cell r="I22887" t="str">
            <v>DGND</v>
          </cell>
        </row>
        <row r="22888">
          <cell r="H22888" t="str">
            <v>J181.B4</v>
          </cell>
          <cell r="I22888" t="str">
            <v>VP12</v>
          </cell>
        </row>
        <row r="22889">
          <cell r="H22889" t="str">
            <v>J181.C4</v>
          </cell>
          <cell r="I22889" t="str">
            <v>VR24</v>
          </cell>
        </row>
        <row r="22890">
          <cell r="H22890" t="str">
            <v>J181.C5</v>
          </cell>
          <cell r="I22890" t="str">
            <v>VP5</v>
          </cell>
        </row>
        <row r="22891">
          <cell r="H22891" t="str">
            <v>J181.D5</v>
          </cell>
          <cell r="I22891" t="str">
            <v>DGND</v>
          </cell>
        </row>
        <row r="22892">
          <cell r="H22892" t="str">
            <v>J181.A5</v>
          </cell>
          <cell r="I22892" t="str">
            <v>DGND</v>
          </cell>
        </row>
        <row r="22893">
          <cell r="H22893" t="str">
            <v>J181.B5</v>
          </cell>
          <cell r="I22893" t="str">
            <v>VP5</v>
          </cell>
        </row>
        <row r="22894">
          <cell r="H22894" t="str">
            <v>J181.D6</v>
          </cell>
          <cell r="I22894" t="str">
            <v>DGND</v>
          </cell>
        </row>
        <row r="22895">
          <cell r="H22895" t="str">
            <v>J181.C6</v>
          </cell>
          <cell r="I22895" t="str">
            <v>DGND</v>
          </cell>
        </row>
        <row r="22896">
          <cell r="H22896" t="str">
            <v>J181.A6</v>
          </cell>
          <cell r="I22896" t="str">
            <v>DGND</v>
          </cell>
        </row>
        <row r="22897">
          <cell r="H22897" t="str">
            <v>J181.B6</v>
          </cell>
          <cell r="I22897" t="str">
            <v>DGND</v>
          </cell>
        </row>
        <row r="22898">
          <cell r="H22898" t="str">
            <v>J181.D7</v>
          </cell>
          <cell r="I22898" t="str">
            <v>DGND</v>
          </cell>
        </row>
        <row r="22899">
          <cell r="H22899" t="str">
            <v>J181.B7</v>
          </cell>
          <cell r="I22899" t="str">
            <v>CUB_IDDI</v>
          </cell>
        </row>
        <row r="22900">
          <cell r="H22900" t="str">
            <v>J181.A7</v>
          </cell>
          <cell r="I22900" t="str">
            <v>CUB_IDCE</v>
          </cell>
        </row>
        <row r="22901">
          <cell r="H22901" t="str">
            <v>J181.C7</v>
          </cell>
          <cell r="I22901" t="str">
            <v>CUB_IDDO</v>
          </cell>
        </row>
        <row r="22902">
          <cell r="H22902" t="str">
            <v>J181.C8</v>
          </cell>
          <cell r="I22902" t="str">
            <v>DGND</v>
          </cell>
        </row>
        <row r="22903">
          <cell r="H22903" t="str">
            <v>J181.B8</v>
          </cell>
          <cell r="I22903" t="str">
            <v>DGND</v>
          </cell>
        </row>
        <row r="22904">
          <cell r="H22904" t="str">
            <v>J181.D8</v>
          </cell>
          <cell r="I22904" t="str">
            <v>DGND</v>
          </cell>
        </row>
        <row r="22905">
          <cell r="H22905" t="str">
            <v>J181.A8</v>
          </cell>
          <cell r="I22905" t="str">
            <v>CUB_IDSK</v>
          </cell>
        </row>
        <row r="22906">
          <cell r="H22906" t="str">
            <v>J181.B9</v>
          </cell>
          <cell r="I22906" t="str">
            <v>DGND</v>
          </cell>
        </row>
        <row r="22907">
          <cell r="H22907" t="str">
            <v>J181.D9</v>
          </cell>
          <cell r="I22907">
            <v>0</v>
          </cell>
        </row>
        <row r="22908">
          <cell r="H22908" t="str">
            <v>J181.C9</v>
          </cell>
          <cell r="I22908" t="str">
            <v>DGND</v>
          </cell>
        </row>
        <row r="22909">
          <cell r="H22909" t="str">
            <v>J181.A9</v>
          </cell>
          <cell r="I22909" t="str">
            <v>DGND</v>
          </cell>
        </row>
        <row r="22910">
          <cell r="H22910" t="str">
            <v>J181.A10</v>
          </cell>
          <cell r="I22910" t="str">
            <v>VP5B</v>
          </cell>
        </row>
        <row r="22911">
          <cell r="H22911" t="str">
            <v>J181.D10</v>
          </cell>
          <cell r="I22911">
            <v>0</v>
          </cell>
        </row>
        <row r="22912">
          <cell r="H22912" t="str">
            <v>J181.B10</v>
          </cell>
          <cell r="I22912" t="str">
            <v>VP5B</v>
          </cell>
        </row>
        <row r="22913">
          <cell r="H22913" t="str">
            <v>J181.C10</v>
          </cell>
          <cell r="I22913" t="str">
            <v>VP5B</v>
          </cell>
        </row>
        <row r="22914">
          <cell r="H22914" t="str">
            <v>J181.D11</v>
          </cell>
          <cell r="I22914">
            <v>0</v>
          </cell>
        </row>
        <row r="22915">
          <cell r="H22915" t="str">
            <v>J181.A11</v>
          </cell>
          <cell r="I22915" t="str">
            <v>DGND</v>
          </cell>
        </row>
        <row r="22916">
          <cell r="H22916" t="str">
            <v>J181.B11</v>
          </cell>
          <cell r="I22916" t="str">
            <v>DGND</v>
          </cell>
        </row>
        <row r="22917">
          <cell r="H22917" t="str">
            <v>J181.C11</v>
          </cell>
          <cell r="I22917" t="str">
            <v>DGND</v>
          </cell>
        </row>
        <row r="22918">
          <cell r="H22918" t="str">
            <v>J181.A12</v>
          </cell>
          <cell r="I22918" t="str">
            <v>VP5B</v>
          </cell>
        </row>
        <row r="22919">
          <cell r="H22919" t="str">
            <v>J181.D12</v>
          </cell>
          <cell r="I22919">
            <v>0</v>
          </cell>
        </row>
        <row r="22920">
          <cell r="H22920" t="str">
            <v>J181.C12</v>
          </cell>
          <cell r="I22920" t="str">
            <v>VP5B</v>
          </cell>
        </row>
        <row r="22921">
          <cell r="H22921" t="str">
            <v>J181.B12</v>
          </cell>
          <cell r="I22921" t="str">
            <v>VP5B</v>
          </cell>
        </row>
        <row r="22922">
          <cell r="H22922" t="str">
            <v>J181.C13</v>
          </cell>
          <cell r="I22922" t="str">
            <v>DGND</v>
          </cell>
        </row>
        <row r="22923">
          <cell r="H22923" t="str">
            <v>J181.A13</v>
          </cell>
          <cell r="I22923" t="str">
            <v>DGND</v>
          </cell>
        </row>
        <row r="22924">
          <cell r="H22924" t="str">
            <v>J181.B13</v>
          </cell>
          <cell r="I22924" t="str">
            <v>DGND</v>
          </cell>
        </row>
        <row r="22925">
          <cell r="H22925" t="str">
            <v>J181.D13</v>
          </cell>
          <cell r="I22925">
            <v>0</v>
          </cell>
        </row>
        <row r="22926">
          <cell r="H22926" t="str">
            <v>J181.C14</v>
          </cell>
          <cell r="I22926" t="str">
            <v>VP5B</v>
          </cell>
        </row>
        <row r="22927">
          <cell r="H22927" t="str">
            <v>J181.A14</v>
          </cell>
          <cell r="I22927" t="str">
            <v>VP5B</v>
          </cell>
        </row>
        <row r="22928">
          <cell r="H22928" t="str">
            <v>J181.B14</v>
          </cell>
          <cell r="I22928" t="str">
            <v>VP5B</v>
          </cell>
        </row>
        <row r="22929">
          <cell r="H22929" t="str">
            <v>J181.D14</v>
          </cell>
          <cell r="I22929">
            <v>0</v>
          </cell>
        </row>
        <row r="22930">
          <cell r="H22930" t="str">
            <v>J181.A15</v>
          </cell>
          <cell r="I22930" t="str">
            <v>VP5B</v>
          </cell>
        </row>
        <row r="22931">
          <cell r="H22931" t="str">
            <v>J181.B15</v>
          </cell>
          <cell r="I22931" t="str">
            <v>DGND</v>
          </cell>
        </row>
        <row r="22932">
          <cell r="H22932" t="str">
            <v>J181.C15</v>
          </cell>
          <cell r="I22932" t="str">
            <v>DGND</v>
          </cell>
        </row>
        <row r="22933">
          <cell r="H22933" t="str">
            <v>J181.D15</v>
          </cell>
          <cell r="I22933">
            <v>0</v>
          </cell>
        </row>
        <row r="22934">
          <cell r="H22934" t="str">
            <v>J181.A16</v>
          </cell>
          <cell r="I22934">
            <v>0</v>
          </cell>
        </row>
        <row r="22935">
          <cell r="H22935" t="str">
            <v>J181.D16</v>
          </cell>
          <cell r="I22935">
            <v>0</v>
          </cell>
        </row>
        <row r="22936">
          <cell r="H22936" t="str">
            <v>J181.C16</v>
          </cell>
          <cell r="I22936" t="str">
            <v>VP5B_EN</v>
          </cell>
        </row>
        <row r="22937">
          <cell r="H22937" t="str">
            <v>J181.B16</v>
          </cell>
          <cell r="I22937">
            <v>0</v>
          </cell>
        </row>
        <row r="22938">
          <cell r="H22938" t="str">
            <v>J181.D17</v>
          </cell>
          <cell r="I22938">
            <v>0</v>
          </cell>
        </row>
        <row r="22939">
          <cell r="H22939" t="str">
            <v>J181.B17</v>
          </cell>
          <cell r="I22939">
            <v>0</v>
          </cell>
        </row>
        <row r="22940">
          <cell r="H22940" t="str">
            <v>J181.C17</v>
          </cell>
          <cell r="I22940">
            <v>0</v>
          </cell>
        </row>
        <row r="22941">
          <cell r="H22941" t="str">
            <v>J181.A17</v>
          </cell>
          <cell r="I22941">
            <v>0</v>
          </cell>
        </row>
        <row r="22942">
          <cell r="H22942" t="str">
            <v>J181.C18</v>
          </cell>
          <cell r="I22942" t="str">
            <v>CUB_CLR5</v>
          </cell>
        </row>
        <row r="22943">
          <cell r="H22943" t="str">
            <v>J181.B18</v>
          </cell>
          <cell r="I22943" t="str">
            <v>CUB_DIBG</v>
          </cell>
        </row>
        <row r="22944">
          <cell r="H22944" t="str">
            <v>J181.D18</v>
          </cell>
          <cell r="I22944">
            <v>0</v>
          </cell>
        </row>
        <row r="22945">
          <cell r="H22945" t="str">
            <v>J181.A18</v>
          </cell>
          <cell r="I22945" t="str">
            <v>CUB_DGS</v>
          </cell>
        </row>
        <row r="22946">
          <cell r="H22946" t="str">
            <v>J181.C19</v>
          </cell>
          <cell r="I22946" t="str">
            <v>CUB_DIBS</v>
          </cell>
        </row>
        <row r="22947">
          <cell r="H22947" t="str">
            <v>J181.A19</v>
          </cell>
          <cell r="I22947" t="str">
            <v>CUB_CALI_1</v>
          </cell>
        </row>
        <row r="22948">
          <cell r="H22948" t="str">
            <v>J181.D19</v>
          </cell>
          <cell r="I22948">
            <v>0</v>
          </cell>
        </row>
        <row r="22949">
          <cell r="H22949" t="str">
            <v>J181.B19</v>
          </cell>
          <cell r="I22949" t="str">
            <v>CUB_DIBF_1</v>
          </cell>
        </row>
        <row r="22950">
          <cell r="H22950" t="str">
            <v>J181.D20</v>
          </cell>
          <cell r="I22950">
            <v>0</v>
          </cell>
        </row>
        <row r="22951">
          <cell r="H22951" t="str">
            <v>J181.C20</v>
          </cell>
          <cell r="I22951" t="str">
            <v>DGND</v>
          </cell>
        </row>
        <row r="22952">
          <cell r="H22952" t="str">
            <v>J181.A20</v>
          </cell>
          <cell r="I22952" t="str">
            <v>CUB_CALI_2</v>
          </cell>
        </row>
        <row r="22953">
          <cell r="H22953" t="str">
            <v>J181.B20</v>
          </cell>
          <cell r="I22953" t="str">
            <v>CUB_DIBF_2</v>
          </cell>
        </row>
        <row r="22954">
          <cell r="H22954" t="str">
            <v>J181.A21</v>
          </cell>
          <cell r="I22954" t="str">
            <v>CUB_RYCK</v>
          </cell>
        </row>
        <row r="22955">
          <cell r="H22955" t="str">
            <v>J181.C21</v>
          </cell>
          <cell r="I22955" t="str">
            <v>CUB_CK100+</v>
          </cell>
        </row>
        <row r="22956">
          <cell r="H22956" t="str">
            <v>J181.D21</v>
          </cell>
          <cell r="I22956">
            <v>0</v>
          </cell>
        </row>
        <row r="22957">
          <cell r="H22957" t="str">
            <v>J181.B21</v>
          </cell>
          <cell r="I22957" t="str">
            <v>DGND</v>
          </cell>
        </row>
        <row r="22958">
          <cell r="H22958" t="str">
            <v>J181.A22</v>
          </cell>
          <cell r="I22958" t="str">
            <v>CUB_RYSL</v>
          </cell>
        </row>
        <row r="22959">
          <cell r="H22959" t="str">
            <v>J181.C22</v>
          </cell>
          <cell r="I22959" t="str">
            <v>CUB_CK100-</v>
          </cell>
        </row>
        <row r="22960">
          <cell r="H22960" t="str">
            <v>J181.B22</v>
          </cell>
          <cell r="I22960" t="str">
            <v>DGND</v>
          </cell>
        </row>
        <row r="22961">
          <cell r="H22961" t="str">
            <v>J181.D22</v>
          </cell>
          <cell r="I22961">
            <v>0</v>
          </cell>
        </row>
        <row r="22962">
          <cell r="H22962" t="str">
            <v>J181.D23</v>
          </cell>
          <cell r="I22962">
            <v>0</v>
          </cell>
        </row>
        <row r="22963">
          <cell r="H22963" t="str">
            <v>J181.A23</v>
          </cell>
          <cell r="I22963" t="str">
            <v>DGND</v>
          </cell>
        </row>
        <row r="22964">
          <cell r="H22964" t="str">
            <v>J181.B23</v>
          </cell>
          <cell r="I22964" t="str">
            <v>CUB_TDRIO</v>
          </cell>
        </row>
        <row r="22965">
          <cell r="H22965" t="str">
            <v>J181.C23</v>
          </cell>
          <cell r="I22965" t="str">
            <v>DGND</v>
          </cell>
        </row>
        <row r="22966">
          <cell r="H22966" t="str">
            <v>J181.B24</v>
          </cell>
          <cell r="I22966" t="str">
            <v>DGND</v>
          </cell>
        </row>
        <row r="22967">
          <cell r="H22967" t="str">
            <v>J181.D24</v>
          </cell>
          <cell r="I22967">
            <v>0</v>
          </cell>
        </row>
        <row r="22968">
          <cell r="H22968" t="str">
            <v>J181.A24</v>
          </cell>
          <cell r="I22968" t="str">
            <v>CUB_RYDO</v>
          </cell>
        </row>
        <row r="22969">
          <cell r="H22969" t="str">
            <v>J181.C24</v>
          </cell>
          <cell r="I22969" t="str">
            <v>CUB_RYDIN</v>
          </cell>
        </row>
        <row r="22970">
          <cell r="H22970" t="str">
            <v>RB3.1</v>
          </cell>
          <cell r="I22970" t="str">
            <v>EEST</v>
          </cell>
        </row>
        <row r="22971">
          <cell r="H22971" t="str">
            <v>RB3.2</v>
          </cell>
          <cell r="I22971" t="str">
            <v>VP5</v>
          </cell>
        </row>
        <row r="22972">
          <cell r="H22972" t="str">
            <v>RB4.1</v>
          </cell>
          <cell r="I22972" t="str">
            <v>EERC</v>
          </cell>
        </row>
        <row r="22973">
          <cell r="H22973" t="str">
            <v>RB4.2</v>
          </cell>
          <cell r="I22973" t="str">
            <v>VP5</v>
          </cell>
        </row>
        <row r="22974">
          <cell r="H22974" t="str">
            <v>RB100.1</v>
          </cell>
          <cell r="I22974" t="str">
            <v>VP5B_EN</v>
          </cell>
        </row>
        <row r="22975">
          <cell r="H22975" t="str">
            <v>RB100.2</v>
          </cell>
          <cell r="I22975" t="str">
            <v>DGND</v>
          </cell>
        </row>
        <row r="22976">
          <cell r="H22976" t="str">
            <v>UB1.1</v>
          </cell>
          <cell r="I22976" t="str">
            <v>CUB_IDCE</v>
          </cell>
        </row>
        <row r="22977">
          <cell r="H22977" t="str">
            <v>UB1.4</v>
          </cell>
          <cell r="I22977" t="str">
            <v>CUB_IDDO</v>
          </cell>
        </row>
        <row r="22978">
          <cell r="H22978" t="str">
            <v>UB1.3</v>
          </cell>
          <cell r="I22978" t="str">
            <v>CUB_IDDI</v>
          </cell>
        </row>
        <row r="22979">
          <cell r="H22979" t="str">
            <v>UB1.5</v>
          </cell>
          <cell r="I22979" t="str">
            <v>DGND</v>
          </cell>
        </row>
        <row r="22980">
          <cell r="H22980" t="str">
            <v>UB1.6</v>
          </cell>
          <cell r="I22980" t="str">
            <v>EERC</v>
          </cell>
        </row>
        <row r="22981">
          <cell r="H22981" t="str">
            <v>UB1.2</v>
          </cell>
          <cell r="I22981" t="str">
            <v>CUB_IDSK</v>
          </cell>
        </row>
        <row r="22982">
          <cell r="H22982" t="str">
            <v>UB1.7</v>
          </cell>
          <cell r="I22982" t="str">
            <v>EEST</v>
          </cell>
        </row>
        <row r="22983">
          <cell r="H22983" t="str">
            <v>UB1.8</v>
          </cell>
          <cell r="I22983" t="str">
            <v>VP5</v>
          </cell>
        </row>
        <row r="22984">
          <cell r="H22984" t="str">
            <v>CTO_DGS08.1</v>
          </cell>
          <cell r="I22984" t="str">
            <v>CTO_DGS08</v>
          </cell>
        </row>
        <row r="22985">
          <cell r="H22985" t="str">
            <v>CTO_DGS08.2</v>
          </cell>
          <cell r="I22985" t="str">
            <v>AGND</v>
          </cell>
        </row>
        <row r="22986">
          <cell r="H22986" t="str">
            <v>CTO_DGS09.1</v>
          </cell>
          <cell r="I22986" t="str">
            <v>CTO_DGS09</v>
          </cell>
        </row>
        <row r="22987">
          <cell r="H22987" t="str">
            <v>CTO_DGS09.2</v>
          </cell>
          <cell r="I22987" t="str">
            <v>AGND</v>
          </cell>
        </row>
        <row r="22988">
          <cell r="H22988" t="str">
            <v>CTO_DGS10.1</v>
          </cell>
          <cell r="I22988" t="str">
            <v>CTO_DGS10</v>
          </cell>
        </row>
        <row r="22989">
          <cell r="H22989" t="str">
            <v>CTO_DGS10.2</v>
          </cell>
          <cell r="I22989" t="str">
            <v>AGND</v>
          </cell>
        </row>
        <row r="22990">
          <cell r="H22990" t="str">
            <v>CTO_DGS11.1</v>
          </cell>
          <cell r="I22990" t="str">
            <v>CTO_DGS11</v>
          </cell>
        </row>
        <row r="22991">
          <cell r="H22991" t="str">
            <v>CTO_DGS11.2</v>
          </cell>
          <cell r="I22991" t="str">
            <v>AGND</v>
          </cell>
        </row>
        <row r="22992">
          <cell r="H22992" t="str">
            <v>CTO_DGS12.1</v>
          </cell>
          <cell r="I22992" t="str">
            <v>CTO_DGS12</v>
          </cell>
        </row>
        <row r="22993">
          <cell r="H22993" t="str">
            <v>CTO_DGS12.2</v>
          </cell>
          <cell r="I22993" t="str">
            <v>AGND</v>
          </cell>
        </row>
        <row r="22994">
          <cell r="H22994" t="str">
            <v>CTO_DGS13.1</v>
          </cell>
          <cell r="I22994" t="str">
            <v>CTO_DGS13</v>
          </cell>
        </row>
        <row r="22995">
          <cell r="H22995" t="str">
            <v>CTO_DGS13.2</v>
          </cell>
          <cell r="I22995" t="str">
            <v>AGND</v>
          </cell>
        </row>
        <row r="22996">
          <cell r="H22996" t="str">
            <v>CTO_DGS14.1</v>
          </cell>
          <cell r="I22996" t="str">
            <v>CTO_DGS14</v>
          </cell>
        </row>
        <row r="22997">
          <cell r="H22997" t="str">
            <v>CTO_DGS14.2</v>
          </cell>
          <cell r="I22997" t="str">
            <v>AGND</v>
          </cell>
        </row>
        <row r="22998">
          <cell r="H22998" t="str">
            <v>CTO_DGS15.1</v>
          </cell>
          <cell r="I22998" t="str">
            <v>CTO_DGS15</v>
          </cell>
        </row>
        <row r="22999">
          <cell r="H22999" t="str">
            <v>CTO_DGS15.2</v>
          </cell>
          <cell r="I22999" t="str">
            <v>AGND</v>
          </cell>
        </row>
        <row r="23000">
          <cell r="H23000" t="str">
            <v>J191.D1</v>
          </cell>
          <cell r="I23000">
            <v>0</v>
          </cell>
        </row>
        <row r="23001">
          <cell r="H23001" t="str">
            <v>J191.B1</v>
          </cell>
          <cell r="I23001" t="str">
            <v>CTO_FORCE15</v>
          </cell>
        </row>
        <row r="23002">
          <cell r="H23002" t="str">
            <v>J191.C1</v>
          </cell>
          <cell r="I23002" t="str">
            <v>AGND</v>
          </cell>
        </row>
        <row r="23003">
          <cell r="H23003" t="str">
            <v>J191.A1</v>
          </cell>
          <cell r="I23003" t="str">
            <v>CTO_SENSE15</v>
          </cell>
        </row>
        <row r="23004">
          <cell r="H23004" t="str">
            <v>J191.B2</v>
          </cell>
          <cell r="I23004" t="str">
            <v>AGND</v>
          </cell>
        </row>
        <row r="23005">
          <cell r="H23005" t="str">
            <v>J191.A2</v>
          </cell>
          <cell r="I23005" t="str">
            <v>CTO_DGS15</v>
          </cell>
        </row>
        <row r="23006">
          <cell r="H23006" t="str">
            <v>J191.D2</v>
          </cell>
          <cell r="I23006">
            <v>0</v>
          </cell>
        </row>
        <row r="23007">
          <cell r="H23007" t="str">
            <v>J191.C2</v>
          </cell>
          <cell r="I23007" t="str">
            <v>CTO_CAP15</v>
          </cell>
        </row>
        <row r="23008">
          <cell r="H23008" t="str">
            <v>J191.D3</v>
          </cell>
          <cell r="I23008">
            <v>0</v>
          </cell>
        </row>
        <row r="23009">
          <cell r="H23009" t="str">
            <v>J191.A3</v>
          </cell>
          <cell r="I23009" t="str">
            <v>CTO_VREFB15</v>
          </cell>
        </row>
        <row r="23010">
          <cell r="H23010" t="str">
            <v>J191.C3</v>
          </cell>
          <cell r="I23010" t="str">
            <v>AGND</v>
          </cell>
        </row>
        <row r="23011">
          <cell r="H23011" t="str">
            <v>J191.B3</v>
          </cell>
          <cell r="I23011" t="str">
            <v>CTO_VREFA15</v>
          </cell>
        </row>
        <row r="23012">
          <cell r="H23012" t="str">
            <v>J191.C4</v>
          </cell>
          <cell r="I23012" t="str">
            <v>AGND</v>
          </cell>
        </row>
        <row r="23013">
          <cell r="H23013" t="str">
            <v>J191.D4</v>
          </cell>
          <cell r="I23013">
            <v>0</v>
          </cell>
        </row>
        <row r="23014">
          <cell r="H23014" t="str">
            <v>J191.A4</v>
          </cell>
          <cell r="I23014" t="str">
            <v>CTO_SENSE14</v>
          </cell>
        </row>
        <row r="23015">
          <cell r="H23015" t="str">
            <v>J191.B4</v>
          </cell>
          <cell r="I23015" t="str">
            <v>CTO_FORCE14</v>
          </cell>
        </row>
        <row r="23016">
          <cell r="H23016" t="str">
            <v>J191.A5</v>
          </cell>
          <cell r="I23016" t="str">
            <v>CTO_DGS14</v>
          </cell>
        </row>
        <row r="23017">
          <cell r="H23017" t="str">
            <v>J191.C5</v>
          </cell>
          <cell r="I23017" t="str">
            <v>CTO_CAP14</v>
          </cell>
        </row>
        <row r="23018">
          <cell r="H23018" t="str">
            <v>J191.D5</v>
          </cell>
          <cell r="I23018">
            <v>0</v>
          </cell>
        </row>
        <row r="23019">
          <cell r="H23019" t="str">
            <v>J191.B5</v>
          </cell>
          <cell r="I23019" t="str">
            <v>AGND</v>
          </cell>
        </row>
        <row r="23020">
          <cell r="H23020" t="str">
            <v>J191.B6</v>
          </cell>
          <cell r="I23020" t="str">
            <v>CTO_VREFA14</v>
          </cell>
        </row>
        <row r="23021">
          <cell r="H23021" t="str">
            <v>J191.A6</v>
          </cell>
          <cell r="I23021" t="str">
            <v>CTO_VREFB14</v>
          </cell>
        </row>
        <row r="23022">
          <cell r="H23022" t="str">
            <v>J191.C6</v>
          </cell>
          <cell r="I23022" t="str">
            <v>AGND</v>
          </cell>
        </row>
        <row r="23023">
          <cell r="H23023" t="str">
            <v>J191.D6</v>
          </cell>
          <cell r="I23023">
            <v>0</v>
          </cell>
        </row>
        <row r="23024">
          <cell r="H23024" t="str">
            <v>J191.C7</v>
          </cell>
          <cell r="I23024" t="str">
            <v>AGND</v>
          </cell>
        </row>
        <row r="23025">
          <cell r="H23025" t="str">
            <v>J191.B7</v>
          </cell>
          <cell r="I23025" t="str">
            <v>CTO_FORCE13</v>
          </cell>
        </row>
        <row r="23026">
          <cell r="H23026" t="str">
            <v>J191.D7</v>
          </cell>
          <cell r="I23026">
            <v>0</v>
          </cell>
        </row>
        <row r="23027">
          <cell r="H23027" t="str">
            <v>J191.A7</v>
          </cell>
          <cell r="I23027" t="str">
            <v>CTO_SENSE13</v>
          </cell>
        </row>
        <row r="23028">
          <cell r="H23028" t="str">
            <v>J191.B8</v>
          </cell>
          <cell r="I23028" t="str">
            <v>AGND</v>
          </cell>
        </row>
        <row r="23029">
          <cell r="H23029" t="str">
            <v>J191.D8</v>
          </cell>
          <cell r="I23029">
            <v>0</v>
          </cell>
        </row>
        <row r="23030">
          <cell r="H23030" t="str">
            <v>J191.A8</v>
          </cell>
          <cell r="I23030" t="str">
            <v>CTO_DGS13</v>
          </cell>
        </row>
        <row r="23031">
          <cell r="H23031" t="str">
            <v>J191.C8</v>
          </cell>
          <cell r="I23031" t="str">
            <v>CTO_CAP13</v>
          </cell>
        </row>
        <row r="23032">
          <cell r="H23032" t="str">
            <v>J191.A9</v>
          </cell>
          <cell r="I23032" t="str">
            <v>CTO_VREFB13</v>
          </cell>
        </row>
        <row r="23033">
          <cell r="H23033" t="str">
            <v>J191.C9</v>
          </cell>
          <cell r="I23033" t="str">
            <v>AGND</v>
          </cell>
        </row>
        <row r="23034">
          <cell r="H23034" t="str">
            <v>J191.B9</v>
          </cell>
          <cell r="I23034" t="str">
            <v>CTO_VREFA13</v>
          </cell>
        </row>
        <row r="23035">
          <cell r="H23035" t="str">
            <v>J191.D9</v>
          </cell>
          <cell r="I23035">
            <v>0</v>
          </cell>
        </row>
        <row r="23036">
          <cell r="H23036" t="str">
            <v>J191.B10</v>
          </cell>
          <cell r="I23036" t="str">
            <v>CTO_FORCE12</v>
          </cell>
        </row>
        <row r="23037">
          <cell r="H23037" t="str">
            <v>J191.A10</v>
          </cell>
          <cell r="I23037" t="str">
            <v>CTO_SENSE12</v>
          </cell>
        </row>
        <row r="23038">
          <cell r="H23038" t="str">
            <v>J191.C10</v>
          </cell>
          <cell r="I23038" t="str">
            <v>AGND</v>
          </cell>
        </row>
        <row r="23039">
          <cell r="H23039" t="str">
            <v>J191.D10</v>
          </cell>
          <cell r="I23039">
            <v>0</v>
          </cell>
        </row>
        <row r="23040">
          <cell r="H23040" t="str">
            <v>J191.C11</v>
          </cell>
          <cell r="I23040" t="str">
            <v>CTO_CAP12</v>
          </cell>
        </row>
        <row r="23041">
          <cell r="H23041" t="str">
            <v>J191.A11</v>
          </cell>
          <cell r="I23041" t="str">
            <v>CTO_DGS12</v>
          </cell>
        </row>
        <row r="23042">
          <cell r="H23042" t="str">
            <v>J191.B11</v>
          </cell>
          <cell r="I23042" t="str">
            <v>AGND</v>
          </cell>
        </row>
        <row r="23043">
          <cell r="H23043" t="str">
            <v>J191.D11</v>
          </cell>
          <cell r="I23043">
            <v>0</v>
          </cell>
        </row>
        <row r="23044">
          <cell r="H23044" t="str">
            <v>J191.D12</v>
          </cell>
          <cell r="I23044">
            <v>0</v>
          </cell>
        </row>
        <row r="23045">
          <cell r="H23045" t="str">
            <v>J191.A12</v>
          </cell>
          <cell r="I23045" t="str">
            <v>CTO_VREFB12</v>
          </cell>
        </row>
        <row r="23046">
          <cell r="H23046" t="str">
            <v>J191.C12</v>
          </cell>
          <cell r="I23046" t="str">
            <v>AGND</v>
          </cell>
        </row>
        <row r="23047">
          <cell r="H23047" t="str">
            <v>J191.B12</v>
          </cell>
          <cell r="I23047" t="str">
            <v>CTO_VREFA12</v>
          </cell>
        </row>
        <row r="23048">
          <cell r="H23048" t="str">
            <v>J191.D13</v>
          </cell>
          <cell r="I23048">
            <v>0</v>
          </cell>
        </row>
        <row r="23049">
          <cell r="H23049" t="str">
            <v>J191.A13</v>
          </cell>
          <cell r="I23049" t="str">
            <v>CTO_SENSE11</v>
          </cell>
        </row>
        <row r="23050">
          <cell r="H23050" t="str">
            <v>J191.B13</v>
          </cell>
          <cell r="I23050" t="str">
            <v>CTO_FORCE11</v>
          </cell>
        </row>
        <row r="23051">
          <cell r="H23051" t="str">
            <v>J191.C13</v>
          </cell>
          <cell r="I23051" t="str">
            <v>AGND</v>
          </cell>
        </row>
        <row r="23052">
          <cell r="H23052" t="str">
            <v>J191.A14</v>
          </cell>
          <cell r="I23052" t="str">
            <v>CTO_DGS11</v>
          </cell>
        </row>
        <row r="23053">
          <cell r="H23053" t="str">
            <v>J191.C14</v>
          </cell>
          <cell r="I23053" t="str">
            <v>CTO_CAP11</v>
          </cell>
        </row>
        <row r="23054">
          <cell r="H23054" t="str">
            <v>J191.D14</v>
          </cell>
          <cell r="I23054">
            <v>0</v>
          </cell>
        </row>
        <row r="23055">
          <cell r="H23055" t="str">
            <v>J191.B14</v>
          </cell>
          <cell r="I23055" t="str">
            <v>AGND</v>
          </cell>
        </row>
        <row r="23056">
          <cell r="H23056" t="str">
            <v>J191.A15</v>
          </cell>
          <cell r="I23056" t="str">
            <v>CTO_VREFB11</v>
          </cell>
        </row>
        <row r="23057">
          <cell r="H23057" t="str">
            <v>J191.B15</v>
          </cell>
          <cell r="I23057" t="str">
            <v>CTO_VREFA11</v>
          </cell>
        </row>
        <row r="23058">
          <cell r="H23058" t="str">
            <v>J191.C15</v>
          </cell>
          <cell r="I23058" t="str">
            <v>AGND</v>
          </cell>
        </row>
        <row r="23059">
          <cell r="H23059" t="str">
            <v>J191.D15</v>
          </cell>
          <cell r="I23059">
            <v>0</v>
          </cell>
        </row>
        <row r="23060">
          <cell r="H23060" t="str">
            <v>J191.B16</v>
          </cell>
          <cell r="I23060" t="str">
            <v>CTO_FORCE10</v>
          </cell>
        </row>
        <row r="23061">
          <cell r="H23061" t="str">
            <v>J191.A16</v>
          </cell>
          <cell r="I23061" t="str">
            <v>CTO_SENSE10</v>
          </cell>
        </row>
        <row r="23062">
          <cell r="H23062" t="str">
            <v>J191.D16</v>
          </cell>
          <cell r="I23062">
            <v>0</v>
          </cell>
        </row>
        <row r="23063">
          <cell r="H23063" t="str">
            <v>J191.C16</v>
          </cell>
          <cell r="I23063" t="str">
            <v>AGND</v>
          </cell>
        </row>
        <row r="23064">
          <cell r="H23064" t="str">
            <v>J191.C17</v>
          </cell>
          <cell r="I23064" t="str">
            <v>CTO_CAP10</v>
          </cell>
        </row>
        <row r="23065">
          <cell r="H23065" t="str">
            <v>J191.D17</v>
          </cell>
          <cell r="I23065">
            <v>0</v>
          </cell>
        </row>
        <row r="23066">
          <cell r="H23066" t="str">
            <v>J191.B17</v>
          </cell>
          <cell r="I23066" t="str">
            <v>AGND</v>
          </cell>
        </row>
        <row r="23067">
          <cell r="H23067" t="str">
            <v>J191.A17</v>
          </cell>
          <cell r="I23067" t="str">
            <v>CTO_DGS10</v>
          </cell>
        </row>
        <row r="23068">
          <cell r="H23068" t="str">
            <v>J191.C18</v>
          </cell>
          <cell r="I23068" t="str">
            <v>AGND</v>
          </cell>
        </row>
        <row r="23069">
          <cell r="H23069" t="str">
            <v>J191.A18</v>
          </cell>
          <cell r="I23069" t="str">
            <v>CTO_VREFB10</v>
          </cell>
        </row>
        <row r="23070">
          <cell r="H23070" t="str">
            <v>J191.D18</v>
          </cell>
          <cell r="I23070">
            <v>0</v>
          </cell>
        </row>
        <row r="23071">
          <cell r="H23071" t="str">
            <v>J191.B18</v>
          </cell>
          <cell r="I23071" t="str">
            <v>CTO_VREFA10</v>
          </cell>
        </row>
        <row r="23072">
          <cell r="H23072" t="str">
            <v>J191.D19</v>
          </cell>
          <cell r="I23072">
            <v>0</v>
          </cell>
        </row>
        <row r="23073">
          <cell r="H23073" t="str">
            <v>J191.B19</v>
          </cell>
          <cell r="I23073" t="str">
            <v>CTO_FORCE09</v>
          </cell>
        </row>
        <row r="23074">
          <cell r="H23074" t="str">
            <v>J191.C19</v>
          </cell>
          <cell r="I23074" t="str">
            <v>AGND</v>
          </cell>
        </row>
        <row r="23075">
          <cell r="H23075" t="str">
            <v>J191.A19</v>
          </cell>
          <cell r="I23075" t="str">
            <v>CTO_SENSE09</v>
          </cell>
        </row>
        <row r="23076">
          <cell r="H23076" t="str">
            <v>J191.B20</v>
          </cell>
          <cell r="I23076" t="str">
            <v>AGND</v>
          </cell>
        </row>
        <row r="23077">
          <cell r="H23077" t="str">
            <v>J191.A20</v>
          </cell>
          <cell r="I23077" t="str">
            <v>CTO_DGS09</v>
          </cell>
        </row>
        <row r="23078">
          <cell r="H23078" t="str">
            <v>J191.D20</v>
          </cell>
          <cell r="I23078">
            <v>0</v>
          </cell>
        </row>
        <row r="23079">
          <cell r="H23079" t="str">
            <v>J191.C20</v>
          </cell>
          <cell r="I23079" t="str">
            <v>CTO_CAP09</v>
          </cell>
        </row>
        <row r="23080">
          <cell r="H23080" t="str">
            <v>J191.A21</v>
          </cell>
          <cell r="I23080" t="str">
            <v>CTO_VREFB09</v>
          </cell>
        </row>
        <row r="23081">
          <cell r="H23081" t="str">
            <v>J191.C21</v>
          </cell>
          <cell r="I23081" t="str">
            <v>AGND</v>
          </cell>
        </row>
        <row r="23082">
          <cell r="H23082" t="str">
            <v>J191.B21</v>
          </cell>
          <cell r="I23082" t="str">
            <v>CTO_VREFA09</v>
          </cell>
        </row>
        <row r="23083">
          <cell r="H23083" t="str">
            <v>J191.D21</v>
          </cell>
          <cell r="I23083">
            <v>0</v>
          </cell>
        </row>
        <row r="23084">
          <cell r="H23084" t="str">
            <v>J191.C22</v>
          </cell>
          <cell r="I23084" t="str">
            <v>AGND</v>
          </cell>
        </row>
        <row r="23085">
          <cell r="H23085" t="str">
            <v>J191.D22</v>
          </cell>
          <cell r="I23085">
            <v>0</v>
          </cell>
        </row>
        <row r="23086">
          <cell r="H23086" t="str">
            <v>J191.B22</v>
          </cell>
          <cell r="I23086" t="str">
            <v>CTO_FORCE08</v>
          </cell>
        </row>
        <row r="23087">
          <cell r="H23087" t="str">
            <v>J191.A22</v>
          </cell>
          <cell r="I23087" t="str">
            <v>CTO_SENSE08</v>
          </cell>
        </row>
        <row r="23088">
          <cell r="H23088" t="str">
            <v>J191.B23</v>
          </cell>
          <cell r="I23088" t="str">
            <v>AGND</v>
          </cell>
        </row>
        <row r="23089">
          <cell r="H23089" t="str">
            <v>J191.C23</v>
          </cell>
          <cell r="I23089" t="str">
            <v>CTO_CAP08</v>
          </cell>
        </row>
        <row r="23090">
          <cell r="H23090" t="str">
            <v>J191.D23</v>
          </cell>
          <cell r="I23090">
            <v>0</v>
          </cell>
        </row>
        <row r="23091">
          <cell r="H23091" t="str">
            <v>J191.A23</v>
          </cell>
          <cell r="I23091" t="str">
            <v>CTO_DGS08</v>
          </cell>
        </row>
        <row r="23092">
          <cell r="H23092" t="str">
            <v>J191.D24</v>
          </cell>
          <cell r="I23092">
            <v>0</v>
          </cell>
        </row>
        <row r="23093">
          <cell r="H23093" t="str">
            <v>J191.C24</v>
          </cell>
          <cell r="I23093" t="str">
            <v>AGND</v>
          </cell>
        </row>
        <row r="23094">
          <cell r="H23094" t="str">
            <v>J191.B24</v>
          </cell>
          <cell r="I23094" t="str">
            <v>CTO_VREFA08</v>
          </cell>
        </row>
        <row r="23095">
          <cell r="H23095" t="str">
            <v>J191.A24</v>
          </cell>
          <cell r="I23095" t="str">
            <v>CTO_VREFB08</v>
          </cell>
        </row>
        <row r="23096">
          <cell r="H23096" t="str">
            <v>CTO_DGS24.1</v>
          </cell>
          <cell r="I23096" t="str">
            <v>CTO_DGS24</v>
          </cell>
        </row>
        <row r="23097">
          <cell r="H23097" t="str">
            <v>CTO_DGS24.2</v>
          </cell>
          <cell r="I23097" t="str">
            <v>AGND</v>
          </cell>
        </row>
        <row r="23098">
          <cell r="H23098" t="str">
            <v>CTO_DGS25.1</v>
          </cell>
          <cell r="I23098" t="str">
            <v>CTO_DGS25</v>
          </cell>
        </row>
        <row r="23099">
          <cell r="H23099" t="str">
            <v>CTO_DGS25.2</v>
          </cell>
          <cell r="I23099" t="str">
            <v>AGND</v>
          </cell>
        </row>
        <row r="23100">
          <cell r="H23100" t="str">
            <v>CTO_DGS26.1</v>
          </cell>
          <cell r="I23100" t="str">
            <v>CTO_DGS26</v>
          </cell>
        </row>
        <row r="23101">
          <cell r="H23101" t="str">
            <v>CTO_DGS26.2</v>
          </cell>
          <cell r="I23101" t="str">
            <v>AGND</v>
          </cell>
        </row>
        <row r="23102">
          <cell r="H23102" t="str">
            <v>CTO_DGS27.1</v>
          </cell>
          <cell r="I23102" t="str">
            <v>CTO_DGS27</v>
          </cell>
        </row>
        <row r="23103">
          <cell r="H23103" t="str">
            <v>CTO_DGS27.2</v>
          </cell>
          <cell r="I23103" t="str">
            <v>AGND</v>
          </cell>
        </row>
        <row r="23104">
          <cell r="H23104" t="str">
            <v>CTO_DGS28.1</v>
          </cell>
          <cell r="I23104" t="str">
            <v>CTO_DGS28</v>
          </cell>
        </row>
        <row r="23105">
          <cell r="H23105" t="str">
            <v>CTO_DGS28.2</v>
          </cell>
          <cell r="I23105" t="str">
            <v>AGND</v>
          </cell>
        </row>
        <row r="23106">
          <cell r="H23106" t="str">
            <v>CTO_DGS29.1</v>
          </cell>
          <cell r="I23106" t="str">
            <v>CTO_DGS29</v>
          </cell>
        </row>
        <row r="23107">
          <cell r="H23107" t="str">
            <v>CTO_DGS29.2</v>
          </cell>
          <cell r="I23107" t="str">
            <v>AGND</v>
          </cell>
        </row>
        <row r="23108">
          <cell r="H23108" t="str">
            <v>CTO_DGS30.1</v>
          </cell>
          <cell r="I23108" t="str">
            <v>CTO_DGS30</v>
          </cell>
        </row>
        <row r="23109">
          <cell r="H23109" t="str">
            <v>CTO_DGS30.2</v>
          </cell>
          <cell r="I23109" t="str">
            <v>AGND</v>
          </cell>
        </row>
        <row r="23110">
          <cell r="H23110" t="str">
            <v>CTO_DGS31.1</v>
          </cell>
          <cell r="I23110" t="str">
            <v>CTO_DGS31</v>
          </cell>
        </row>
        <row r="23111">
          <cell r="H23111" t="str">
            <v>CTO_DGS31.2</v>
          </cell>
          <cell r="I23111" t="str">
            <v>AGND</v>
          </cell>
        </row>
        <row r="23112">
          <cell r="H23112" t="str">
            <v>J201.B1</v>
          </cell>
          <cell r="I23112" t="str">
            <v>CTO_FORCE31</v>
          </cell>
        </row>
        <row r="23113">
          <cell r="H23113" t="str">
            <v>J201.A1</v>
          </cell>
          <cell r="I23113" t="str">
            <v>CTO_SENSE31</v>
          </cell>
        </row>
        <row r="23114">
          <cell r="H23114" t="str">
            <v>J201.D1</v>
          </cell>
          <cell r="I23114">
            <v>0</v>
          </cell>
        </row>
        <row r="23115">
          <cell r="H23115" t="str">
            <v>J201.C1</v>
          </cell>
          <cell r="I23115" t="str">
            <v>AGND</v>
          </cell>
        </row>
        <row r="23116">
          <cell r="H23116" t="str">
            <v>J201.C2</v>
          </cell>
          <cell r="I23116" t="str">
            <v>CTO_CAP31</v>
          </cell>
        </row>
        <row r="23117">
          <cell r="H23117" t="str">
            <v>J201.D2</v>
          </cell>
          <cell r="I23117">
            <v>0</v>
          </cell>
        </row>
        <row r="23118">
          <cell r="H23118" t="str">
            <v>J201.B2</v>
          </cell>
          <cell r="I23118" t="str">
            <v>AGND</v>
          </cell>
        </row>
        <row r="23119">
          <cell r="H23119" t="str">
            <v>J201.A2</v>
          </cell>
          <cell r="I23119" t="str">
            <v>CTO_DGS31</v>
          </cell>
        </row>
        <row r="23120">
          <cell r="H23120" t="str">
            <v>J201.A3</v>
          </cell>
          <cell r="I23120" t="str">
            <v>CTO_VREFB31</v>
          </cell>
        </row>
        <row r="23121">
          <cell r="H23121" t="str">
            <v>J201.D3</v>
          </cell>
          <cell r="I23121">
            <v>0</v>
          </cell>
        </row>
        <row r="23122">
          <cell r="H23122" t="str">
            <v>J201.B3</v>
          </cell>
          <cell r="I23122" t="str">
            <v>CTO_VREFA31</v>
          </cell>
        </row>
        <row r="23123">
          <cell r="H23123" t="str">
            <v>J201.C3</v>
          </cell>
          <cell r="I23123" t="str">
            <v>AGND</v>
          </cell>
        </row>
        <row r="23124">
          <cell r="H23124" t="str">
            <v>J201.A4</v>
          </cell>
          <cell r="I23124" t="str">
            <v>CTO_SENSE30</v>
          </cell>
        </row>
        <row r="23125">
          <cell r="H23125" t="str">
            <v>J201.B4</v>
          </cell>
          <cell r="I23125" t="str">
            <v>CTO_FORCE30</v>
          </cell>
        </row>
        <row r="23126">
          <cell r="H23126" t="str">
            <v>J201.D4</v>
          </cell>
          <cell r="I23126">
            <v>0</v>
          </cell>
        </row>
        <row r="23127">
          <cell r="H23127" t="str">
            <v>J201.C4</v>
          </cell>
          <cell r="I23127" t="str">
            <v>AGND</v>
          </cell>
        </row>
        <row r="23128">
          <cell r="H23128" t="str">
            <v>J201.A5</v>
          </cell>
          <cell r="I23128" t="str">
            <v>CTO_DGS30</v>
          </cell>
        </row>
        <row r="23129">
          <cell r="H23129" t="str">
            <v>J201.C5</v>
          </cell>
          <cell r="I23129" t="str">
            <v>CTO_CAP30</v>
          </cell>
        </row>
        <row r="23130">
          <cell r="H23130" t="str">
            <v>J201.D5</v>
          </cell>
          <cell r="I23130">
            <v>0</v>
          </cell>
        </row>
        <row r="23131">
          <cell r="H23131" t="str">
            <v>J201.B5</v>
          </cell>
          <cell r="I23131" t="str">
            <v>AGND</v>
          </cell>
        </row>
        <row r="23132">
          <cell r="H23132" t="str">
            <v>J201.B6</v>
          </cell>
          <cell r="I23132" t="str">
            <v>CTO_VREFA30</v>
          </cell>
        </row>
        <row r="23133">
          <cell r="H23133" t="str">
            <v>J201.C6</v>
          </cell>
          <cell r="I23133" t="str">
            <v>AGND</v>
          </cell>
        </row>
        <row r="23134">
          <cell r="H23134" t="str">
            <v>J201.A6</v>
          </cell>
          <cell r="I23134" t="str">
            <v>CTO_VREFB30</v>
          </cell>
        </row>
        <row r="23135">
          <cell r="H23135" t="str">
            <v>J201.D6</v>
          </cell>
          <cell r="I23135">
            <v>0</v>
          </cell>
        </row>
        <row r="23136">
          <cell r="H23136" t="str">
            <v>J201.B7</v>
          </cell>
          <cell r="I23136" t="str">
            <v>CTO_FORCE29</v>
          </cell>
        </row>
        <row r="23137">
          <cell r="H23137" t="str">
            <v>J201.C7</v>
          </cell>
          <cell r="I23137" t="str">
            <v>AGND</v>
          </cell>
        </row>
        <row r="23138">
          <cell r="H23138" t="str">
            <v>J201.A7</v>
          </cell>
          <cell r="I23138" t="str">
            <v>CTO_SENSE29</v>
          </cell>
        </row>
        <row r="23139">
          <cell r="H23139" t="str">
            <v>J201.D7</v>
          </cell>
          <cell r="I23139">
            <v>0</v>
          </cell>
        </row>
        <row r="23140">
          <cell r="H23140" t="str">
            <v>J201.A8</v>
          </cell>
          <cell r="I23140" t="str">
            <v>CTO_DGS29</v>
          </cell>
        </row>
        <row r="23141">
          <cell r="H23141" t="str">
            <v>J201.B8</v>
          </cell>
          <cell r="I23141" t="str">
            <v>AGND</v>
          </cell>
        </row>
        <row r="23142">
          <cell r="H23142" t="str">
            <v>J201.C8</v>
          </cell>
          <cell r="I23142" t="str">
            <v>CTO_CAP29</v>
          </cell>
        </row>
        <row r="23143">
          <cell r="H23143" t="str">
            <v>J201.D8</v>
          </cell>
          <cell r="I23143">
            <v>0</v>
          </cell>
        </row>
        <row r="23144">
          <cell r="H23144" t="str">
            <v>J201.B9</v>
          </cell>
          <cell r="I23144" t="str">
            <v>CTO_VREFA29</v>
          </cell>
        </row>
        <row r="23145">
          <cell r="H23145" t="str">
            <v>J201.A9</v>
          </cell>
          <cell r="I23145" t="str">
            <v>CTO_VREFB29</v>
          </cell>
        </row>
        <row r="23146">
          <cell r="H23146" t="str">
            <v>J201.D9</v>
          </cell>
          <cell r="I23146">
            <v>0</v>
          </cell>
        </row>
        <row r="23147">
          <cell r="H23147" t="str">
            <v>J201.C9</v>
          </cell>
          <cell r="I23147" t="str">
            <v>AGND</v>
          </cell>
        </row>
        <row r="23148">
          <cell r="H23148" t="str">
            <v>J201.A10</v>
          </cell>
          <cell r="I23148" t="str">
            <v>CTO_SENSE28</v>
          </cell>
        </row>
        <row r="23149">
          <cell r="H23149" t="str">
            <v>J201.D10</v>
          </cell>
          <cell r="I23149">
            <v>0</v>
          </cell>
        </row>
        <row r="23150">
          <cell r="H23150" t="str">
            <v>J201.B10</v>
          </cell>
          <cell r="I23150" t="str">
            <v>CTO_FORCE28</v>
          </cell>
        </row>
        <row r="23151">
          <cell r="H23151" t="str">
            <v>J201.C10</v>
          </cell>
          <cell r="I23151" t="str">
            <v>AGND</v>
          </cell>
        </row>
        <row r="23152">
          <cell r="H23152" t="str">
            <v>J201.A11</v>
          </cell>
          <cell r="I23152" t="str">
            <v>CTO_DGS28</v>
          </cell>
        </row>
        <row r="23153">
          <cell r="H23153" t="str">
            <v>J201.B11</v>
          </cell>
          <cell r="I23153" t="str">
            <v>AGND</v>
          </cell>
        </row>
        <row r="23154">
          <cell r="H23154" t="str">
            <v>J201.D11</v>
          </cell>
          <cell r="I23154">
            <v>0</v>
          </cell>
        </row>
        <row r="23155">
          <cell r="H23155" t="str">
            <v>J201.C11</v>
          </cell>
          <cell r="I23155" t="str">
            <v>CTO_CAP28</v>
          </cell>
        </row>
        <row r="23156">
          <cell r="H23156" t="str">
            <v>J201.C12</v>
          </cell>
          <cell r="I23156" t="str">
            <v>AGND</v>
          </cell>
        </row>
        <row r="23157">
          <cell r="H23157" t="str">
            <v>J201.D12</v>
          </cell>
          <cell r="I23157">
            <v>0</v>
          </cell>
        </row>
        <row r="23158">
          <cell r="H23158" t="str">
            <v>J201.A12</v>
          </cell>
          <cell r="I23158" t="str">
            <v>CTO_VREFB28</v>
          </cell>
        </row>
        <row r="23159">
          <cell r="H23159" t="str">
            <v>J201.B12</v>
          </cell>
          <cell r="I23159" t="str">
            <v>CTO_VREFA28</v>
          </cell>
        </row>
        <row r="23160">
          <cell r="H23160" t="str">
            <v>J201.D13</v>
          </cell>
          <cell r="I23160">
            <v>0</v>
          </cell>
        </row>
        <row r="23161">
          <cell r="H23161" t="str">
            <v>J201.B13</v>
          </cell>
          <cell r="I23161" t="str">
            <v>CTO_FORCE27</v>
          </cell>
        </row>
        <row r="23162">
          <cell r="H23162" t="str">
            <v>J201.C13</v>
          </cell>
          <cell r="I23162" t="str">
            <v>AGND</v>
          </cell>
        </row>
        <row r="23163">
          <cell r="H23163" t="str">
            <v>J201.A13</v>
          </cell>
          <cell r="I23163" t="str">
            <v>CTO_SENSE27</v>
          </cell>
        </row>
        <row r="23164">
          <cell r="H23164" t="str">
            <v>J201.C14</v>
          </cell>
          <cell r="I23164" t="str">
            <v>CTO_CAP27</v>
          </cell>
        </row>
        <row r="23165">
          <cell r="H23165" t="str">
            <v>J201.B14</v>
          </cell>
          <cell r="I23165" t="str">
            <v>AGND</v>
          </cell>
        </row>
        <row r="23166">
          <cell r="H23166" t="str">
            <v>J201.A14</v>
          </cell>
          <cell r="I23166" t="str">
            <v>CTO_DGS27</v>
          </cell>
        </row>
        <row r="23167">
          <cell r="H23167" t="str">
            <v>J201.D14</v>
          </cell>
          <cell r="I23167">
            <v>0</v>
          </cell>
        </row>
        <row r="23168">
          <cell r="H23168" t="str">
            <v>J201.A15</v>
          </cell>
          <cell r="I23168" t="str">
            <v>CTO_VREFB27</v>
          </cell>
        </row>
        <row r="23169">
          <cell r="H23169" t="str">
            <v>J201.B15</v>
          </cell>
          <cell r="I23169" t="str">
            <v>CTO_VREFA27</v>
          </cell>
        </row>
        <row r="23170">
          <cell r="H23170" t="str">
            <v>J201.D15</v>
          </cell>
          <cell r="I23170">
            <v>0</v>
          </cell>
        </row>
        <row r="23171">
          <cell r="H23171" t="str">
            <v>J201.C15</v>
          </cell>
          <cell r="I23171" t="str">
            <v>AGND</v>
          </cell>
        </row>
        <row r="23172">
          <cell r="H23172" t="str">
            <v>J201.D16</v>
          </cell>
          <cell r="I23172">
            <v>0</v>
          </cell>
        </row>
        <row r="23173">
          <cell r="H23173" t="str">
            <v>J201.B16</v>
          </cell>
          <cell r="I23173" t="str">
            <v>CTO_FORCE26</v>
          </cell>
        </row>
        <row r="23174">
          <cell r="H23174" t="str">
            <v>J201.C16</v>
          </cell>
          <cell r="I23174" t="str">
            <v>AGND</v>
          </cell>
        </row>
        <row r="23175">
          <cell r="H23175" t="str">
            <v>J201.A16</v>
          </cell>
          <cell r="I23175" t="str">
            <v>CTO_SENSE26</v>
          </cell>
        </row>
        <row r="23176">
          <cell r="H23176" t="str">
            <v>J201.C17</v>
          </cell>
          <cell r="I23176" t="str">
            <v>CTO_CAP26</v>
          </cell>
        </row>
        <row r="23177">
          <cell r="H23177" t="str">
            <v>J201.B17</v>
          </cell>
          <cell r="I23177" t="str">
            <v>AGND</v>
          </cell>
        </row>
        <row r="23178">
          <cell r="H23178" t="str">
            <v>J201.A17</v>
          </cell>
          <cell r="I23178" t="str">
            <v>CTO_DGS26</v>
          </cell>
        </row>
        <row r="23179">
          <cell r="H23179" t="str">
            <v>J201.D17</v>
          </cell>
          <cell r="I23179">
            <v>0</v>
          </cell>
        </row>
        <row r="23180">
          <cell r="H23180" t="str">
            <v>J201.A18</v>
          </cell>
          <cell r="I23180" t="str">
            <v>CTO_VREFB26</v>
          </cell>
        </row>
        <row r="23181">
          <cell r="H23181" t="str">
            <v>J201.C18</v>
          </cell>
          <cell r="I23181" t="str">
            <v>AGND</v>
          </cell>
        </row>
        <row r="23182">
          <cell r="H23182" t="str">
            <v>J201.D18</v>
          </cell>
          <cell r="I23182">
            <v>0</v>
          </cell>
        </row>
        <row r="23183">
          <cell r="H23183" t="str">
            <v>J201.B18</v>
          </cell>
          <cell r="I23183" t="str">
            <v>CTO_VREFA26</v>
          </cell>
        </row>
        <row r="23184">
          <cell r="H23184" t="str">
            <v>J201.D19</v>
          </cell>
          <cell r="I23184">
            <v>0</v>
          </cell>
        </row>
        <row r="23185">
          <cell r="H23185" t="str">
            <v>J201.C19</v>
          </cell>
          <cell r="I23185" t="str">
            <v>AGND</v>
          </cell>
        </row>
        <row r="23186">
          <cell r="H23186" t="str">
            <v>J201.A19</v>
          </cell>
          <cell r="I23186" t="str">
            <v>CTO_SENSE25</v>
          </cell>
        </row>
        <row r="23187">
          <cell r="H23187" t="str">
            <v>J201.B19</v>
          </cell>
          <cell r="I23187" t="str">
            <v>CTO_FORCE25</v>
          </cell>
        </row>
        <row r="23188">
          <cell r="H23188" t="str">
            <v>J201.C20</v>
          </cell>
          <cell r="I23188" t="str">
            <v>CTO_CAP25</v>
          </cell>
        </row>
        <row r="23189">
          <cell r="H23189" t="str">
            <v>J201.B20</v>
          </cell>
          <cell r="I23189" t="str">
            <v>AGND</v>
          </cell>
        </row>
        <row r="23190">
          <cell r="H23190" t="str">
            <v>J201.D20</v>
          </cell>
          <cell r="I23190">
            <v>0</v>
          </cell>
        </row>
        <row r="23191">
          <cell r="H23191" t="str">
            <v>J201.A20</v>
          </cell>
          <cell r="I23191" t="str">
            <v>CTO_DGS25</v>
          </cell>
        </row>
        <row r="23192">
          <cell r="H23192" t="str">
            <v>J201.A21</v>
          </cell>
          <cell r="I23192" t="str">
            <v>CTO_VREFB25</v>
          </cell>
        </row>
        <row r="23193">
          <cell r="H23193" t="str">
            <v>J201.D21</v>
          </cell>
          <cell r="I23193">
            <v>0</v>
          </cell>
        </row>
        <row r="23194">
          <cell r="H23194" t="str">
            <v>J201.B21</v>
          </cell>
          <cell r="I23194" t="str">
            <v>CTO_VREFA25</v>
          </cell>
        </row>
        <row r="23195">
          <cell r="H23195" t="str">
            <v>J201.C21</v>
          </cell>
          <cell r="I23195" t="str">
            <v>AGND</v>
          </cell>
        </row>
        <row r="23196">
          <cell r="H23196" t="str">
            <v>J201.B22</v>
          </cell>
          <cell r="I23196" t="str">
            <v>CTO_FORCE24</v>
          </cell>
        </row>
        <row r="23197">
          <cell r="H23197" t="str">
            <v>J201.A22</v>
          </cell>
          <cell r="I23197" t="str">
            <v>CTO_SENSE24</v>
          </cell>
        </row>
        <row r="23198">
          <cell r="H23198" t="str">
            <v>J201.D22</v>
          </cell>
          <cell r="I23198">
            <v>0</v>
          </cell>
        </row>
        <row r="23199">
          <cell r="H23199" t="str">
            <v>J201.C22</v>
          </cell>
          <cell r="I23199" t="str">
            <v>AGND</v>
          </cell>
        </row>
        <row r="23200">
          <cell r="H23200" t="str">
            <v>J201.B23</v>
          </cell>
          <cell r="I23200" t="str">
            <v>AGND</v>
          </cell>
        </row>
        <row r="23201">
          <cell r="H23201" t="str">
            <v>J201.A23</v>
          </cell>
          <cell r="I23201" t="str">
            <v>CTO_DGS24</v>
          </cell>
        </row>
        <row r="23202">
          <cell r="H23202" t="str">
            <v>J201.C23</v>
          </cell>
          <cell r="I23202" t="str">
            <v>CTO_CAP24</v>
          </cell>
        </row>
        <row r="23203">
          <cell r="H23203" t="str">
            <v>J201.D23</v>
          </cell>
          <cell r="I23203">
            <v>0</v>
          </cell>
        </row>
        <row r="23204">
          <cell r="H23204" t="str">
            <v>J201.A24</v>
          </cell>
          <cell r="I23204" t="str">
            <v>CTO_VREFB24</v>
          </cell>
        </row>
        <row r="23205">
          <cell r="H23205" t="str">
            <v>J201.C24</v>
          </cell>
          <cell r="I23205" t="str">
            <v>AGND</v>
          </cell>
        </row>
        <row r="23206">
          <cell r="H23206" t="str">
            <v>J201.D24</v>
          </cell>
          <cell r="I23206">
            <v>0</v>
          </cell>
        </row>
        <row r="23207">
          <cell r="H23207" t="str">
            <v>J201.B24</v>
          </cell>
          <cell r="I23207" t="str">
            <v>CTO_VREFA24</v>
          </cell>
        </row>
        <row r="23208">
          <cell r="H23208" t="str">
            <v>J211.A1</v>
          </cell>
          <cell r="I23208" t="str">
            <v>DPS_SENSE23</v>
          </cell>
        </row>
        <row r="23209">
          <cell r="H23209" t="str">
            <v>J211.C1</v>
          </cell>
          <cell r="I23209" t="str">
            <v>DPS_FORCE23</v>
          </cell>
        </row>
        <row r="23210">
          <cell r="H23210" t="str">
            <v>J211.B1</v>
          </cell>
          <cell r="I23210" t="str">
            <v>DPS_FORCE23</v>
          </cell>
        </row>
        <row r="23211">
          <cell r="H23211" t="str">
            <v>J211.D1</v>
          </cell>
          <cell r="I23211">
            <v>0</v>
          </cell>
        </row>
        <row r="23212">
          <cell r="H23212" t="str">
            <v>J211.B2</v>
          </cell>
          <cell r="I23212" t="str">
            <v>DGND</v>
          </cell>
        </row>
        <row r="23213">
          <cell r="H23213" t="str">
            <v>J211.A2</v>
          </cell>
          <cell r="I23213" t="str">
            <v>DPS_GUARD23</v>
          </cell>
        </row>
        <row r="23214">
          <cell r="H23214" t="str">
            <v>J211.C2</v>
          </cell>
          <cell r="I23214" t="str">
            <v>DGND</v>
          </cell>
        </row>
        <row r="23215">
          <cell r="H23215" t="str">
            <v>J211.D2</v>
          </cell>
          <cell r="I23215">
            <v>0</v>
          </cell>
        </row>
        <row r="23216">
          <cell r="H23216" t="str">
            <v>J211.D3</v>
          </cell>
          <cell r="I23216">
            <v>0</v>
          </cell>
        </row>
        <row r="23217">
          <cell r="H23217" t="str">
            <v>J211.B3</v>
          </cell>
          <cell r="I23217" t="str">
            <v>DPS_MOUT23</v>
          </cell>
        </row>
        <row r="23218">
          <cell r="H23218" t="str">
            <v>J211.A3</v>
          </cell>
          <cell r="I23218" t="str">
            <v>DPS_DGS23</v>
          </cell>
        </row>
        <row r="23219">
          <cell r="H23219" t="str">
            <v>J211.C3</v>
          </cell>
          <cell r="I23219" t="str">
            <v>DPS_MRTN23</v>
          </cell>
        </row>
        <row r="23220">
          <cell r="H23220" t="str">
            <v>J211.D4</v>
          </cell>
          <cell r="I23220">
            <v>0</v>
          </cell>
        </row>
        <row r="23221">
          <cell r="H23221" t="str">
            <v>J211.A4</v>
          </cell>
          <cell r="I23221" t="str">
            <v>DPS_SENSE22</v>
          </cell>
        </row>
        <row r="23222">
          <cell r="H23222" t="str">
            <v>J211.B4</v>
          </cell>
          <cell r="I23222" t="str">
            <v>DPS_FORCE22</v>
          </cell>
        </row>
        <row r="23223">
          <cell r="H23223" t="str">
            <v>J211.C4</v>
          </cell>
          <cell r="I23223" t="str">
            <v>DPS_FORCE22</v>
          </cell>
        </row>
        <row r="23224">
          <cell r="H23224" t="str">
            <v>J211.A5</v>
          </cell>
          <cell r="I23224" t="str">
            <v>DPS_GUARD22</v>
          </cell>
        </row>
        <row r="23225">
          <cell r="H23225" t="str">
            <v>J211.B5</v>
          </cell>
          <cell r="I23225" t="str">
            <v>DGND</v>
          </cell>
        </row>
        <row r="23226">
          <cell r="H23226" t="str">
            <v>J211.D5</v>
          </cell>
          <cell r="I23226">
            <v>0</v>
          </cell>
        </row>
        <row r="23227">
          <cell r="H23227" t="str">
            <v>J211.C5</v>
          </cell>
          <cell r="I23227" t="str">
            <v>DGND</v>
          </cell>
        </row>
        <row r="23228">
          <cell r="H23228" t="str">
            <v>J211.D6</v>
          </cell>
          <cell r="I23228">
            <v>0</v>
          </cell>
        </row>
        <row r="23229">
          <cell r="H23229" t="str">
            <v>J211.B6</v>
          </cell>
          <cell r="I23229" t="str">
            <v>DPS_MOUT22</v>
          </cell>
        </row>
        <row r="23230">
          <cell r="H23230" t="str">
            <v>J211.A6</v>
          </cell>
          <cell r="I23230" t="str">
            <v>DPS_DGS22</v>
          </cell>
        </row>
        <row r="23231">
          <cell r="H23231" t="str">
            <v>J211.C6</v>
          </cell>
          <cell r="I23231" t="str">
            <v>DPS_MRTN22</v>
          </cell>
        </row>
        <row r="23232">
          <cell r="H23232" t="str">
            <v>J211.C7</v>
          </cell>
          <cell r="I23232" t="str">
            <v>DPS_FORCE21</v>
          </cell>
        </row>
        <row r="23233">
          <cell r="H23233" t="str">
            <v>J211.A7</v>
          </cell>
          <cell r="I23233" t="str">
            <v>DPS_SENSE21</v>
          </cell>
        </row>
        <row r="23234">
          <cell r="H23234" t="str">
            <v>J211.D7</v>
          </cell>
          <cell r="I23234">
            <v>0</v>
          </cell>
        </row>
        <row r="23235">
          <cell r="H23235" t="str">
            <v>J211.B7</v>
          </cell>
          <cell r="I23235" t="str">
            <v>DPS_FORCE21</v>
          </cell>
        </row>
        <row r="23236">
          <cell r="H23236" t="str">
            <v>J211.D8</v>
          </cell>
          <cell r="I23236">
            <v>0</v>
          </cell>
        </row>
        <row r="23237">
          <cell r="H23237" t="str">
            <v>J211.A8</v>
          </cell>
          <cell r="I23237" t="str">
            <v>DPS_GUARD21</v>
          </cell>
        </row>
        <row r="23238">
          <cell r="H23238" t="str">
            <v>J211.C8</v>
          </cell>
          <cell r="I23238" t="str">
            <v>DGND</v>
          </cell>
        </row>
        <row r="23239">
          <cell r="H23239" t="str">
            <v>J211.B8</v>
          </cell>
          <cell r="I23239" t="str">
            <v>DGND</v>
          </cell>
        </row>
        <row r="23240">
          <cell r="H23240" t="str">
            <v>J211.C9</v>
          </cell>
          <cell r="I23240" t="str">
            <v>DPS_MRTN21</v>
          </cell>
        </row>
        <row r="23241">
          <cell r="H23241" t="str">
            <v>J211.D9</v>
          </cell>
          <cell r="I23241">
            <v>0</v>
          </cell>
        </row>
        <row r="23242">
          <cell r="H23242" t="str">
            <v>J211.A9</v>
          </cell>
          <cell r="I23242" t="str">
            <v>DPS_DGS21</v>
          </cell>
        </row>
        <row r="23243">
          <cell r="H23243" t="str">
            <v>J211.B9</v>
          </cell>
          <cell r="I23243" t="str">
            <v>DPS_MOUT21</v>
          </cell>
        </row>
        <row r="23244">
          <cell r="H23244" t="str">
            <v>J211.A10</v>
          </cell>
          <cell r="I23244" t="str">
            <v>DPS_SENSE20</v>
          </cell>
        </row>
        <row r="23245">
          <cell r="H23245" t="str">
            <v>J211.B10</v>
          </cell>
          <cell r="I23245" t="str">
            <v>DPS_FORCE20</v>
          </cell>
        </row>
        <row r="23246">
          <cell r="H23246" t="str">
            <v>J211.D10</v>
          </cell>
          <cell r="I23246">
            <v>0</v>
          </cell>
        </row>
        <row r="23247">
          <cell r="H23247" t="str">
            <v>J211.C10</v>
          </cell>
          <cell r="I23247" t="str">
            <v>DPS_FORCE20</v>
          </cell>
        </row>
        <row r="23248">
          <cell r="H23248" t="str">
            <v>J211.A11</v>
          </cell>
          <cell r="I23248" t="str">
            <v>DPS_GUARD20</v>
          </cell>
        </row>
        <row r="23249">
          <cell r="H23249" t="str">
            <v>J211.C11</v>
          </cell>
          <cell r="I23249" t="str">
            <v>DGND</v>
          </cell>
        </row>
        <row r="23250">
          <cell r="H23250" t="str">
            <v>J211.B11</v>
          </cell>
          <cell r="I23250" t="str">
            <v>DGND</v>
          </cell>
        </row>
        <row r="23251">
          <cell r="H23251" t="str">
            <v>J211.D11</v>
          </cell>
          <cell r="I23251">
            <v>0</v>
          </cell>
        </row>
        <row r="23252">
          <cell r="H23252" t="str">
            <v>J211.A12</v>
          </cell>
          <cell r="I23252" t="str">
            <v>DPS_DGS20</v>
          </cell>
        </row>
        <row r="23253">
          <cell r="H23253" t="str">
            <v>J211.B12</v>
          </cell>
          <cell r="I23253" t="str">
            <v>DPS_MOUT20</v>
          </cell>
        </row>
        <row r="23254">
          <cell r="H23254" t="str">
            <v>J211.C12</v>
          </cell>
          <cell r="I23254" t="str">
            <v>DPS_MRTN20</v>
          </cell>
        </row>
        <row r="23255">
          <cell r="H23255" t="str">
            <v>J211.D12</v>
          </cell>
          <cell r="I23255">
            <v>0</v>
          </cell>
        </row>
        <row r="23256">
          <cell r="H23256" t="str">
            <v>J211.A13</v>
          </cell>
          <cell r="I23256" t="str">
            <v>DPS_SENSE19</v>
          </cell>
        </row>
        <row r="23257">
          <cell r="H23257" t="str">
            <v>J211.B13</v>
          </cell>
          <cell r="I23257" t="str">
            <v>DPS_FORCE19</v>
          </cell>
        </row>
        <row r="23258">
          <cell r="H23258" t="str">
            <v>J211.D13</v>
          </cell>
          <cell r="I23258">
            <v>0</v>
          </cell>
        </row>
        <row r="23259">
          <cell r="H23259" t="str">
            <v>J211.C13</v>
          </cell>
          <cell r="I23259" t="str">
            <v>DPS_FORCE19</v>
          </cell>
        </row>
        <row r="23260">
          <cell r="H23260" t="str">
            <v>J211.C14</v>
          </cell>
          <cell r="I23260" t="str">
            <v>DGND</v>
          </cell>
        </row>
        <row r="23261">
          <cell r="H23261" t="str">
            <v>J211.B14</v>
          </cell>
          <cell r="I23261" t="str">
            <v>DGND</v>
          </cell>
        </row>
        <row r="23262">
          <cell r="H23262" t="str">
            <v>J211.A14</v>
          </cell>
          <cell r="I23262" t="str">
            <v>DPS_GUARD19</v>
          </cell>
        </row>
        <row r="23263">
          <cell r="H23263" t="str">
            <v>J211.D14</v>
          </cell>
          <cell r="I23263">
            <v>0</v>
          </cell>
        </row>
        <row r="23264">
          <cell r="H23264" t="str">
            <v>J211.D15</v>
          </cell>
          <cell r="I23264">
            <v>0</v>
          </cell>
        </row>
        <row r="23265">
          <cell r="H23265" t="str">
            <v>J211.B15</v>
          </cell>
          <cell r="I23265" t="str">
            <v>DPS_MOUT19</v>
          </cell>
        </row>
        <row r="23266">
          <cell r="H23266" t="str">
            <v>J211.C15</v>
          </cell>
          <cell r="I23266" t="str">
            <v>DPS_MRTN19</v>
          </cell>
        </row>
        <row r="23267">
          <cell r="H23267" t="str">
            <v>J211.A15</v>
          </cell>
          <cell r="I23267" t="str">
            <v>DPS_DGS19</v>
          </cell>
        </row>
        <row r="23268">
          <cell r="H23268" t="str">
            <v>J211.B16</v>
          </cell>
          <cell r="I23268" t="str">
            <v>DPS_FORCE18</v>
          </cell>
        </row>
        <row r="23269">
          <cell r="H23269" t="str">
            <v>J211.C16</v>
          </cell>
          <cell r="I23269" t="str">
            <v>DPS_FORCE18</v>
          </cell>
        </row>
        <row r="23270">
          <cell r="H23270" t="str">
            <v>J211.A16</v>
          </cell>
          <cell r="I23270" t="str">
            <v>DPS_SENSE18</v>
          </cell>
        </row>
        <row r="23271">
          <cell r="H23271" t="str">
            <v>J211.D16</v>
          </cell>
          <cell r="I23271">
            <v>0</v>
          </cell>
        </row>
        <row r="23272">
          <cell r="H23272" t="str">
            <v>J211.A17</v>
          </cell>
          <cell r="I23272" t="str">
            <v>DPS_GUARD18</v>
          </cell>
        </row>
        <row r="23273">
          <cell r="H23273" t="str">
            <v>J211.B17</v>
          </cell>
          <cell r="I23273" t="str">
            <v>DGND</v>
          </cell>
        </row>
        <row r="23274">
          <cell r="H23274" t="str">
            <v>J211.C17</v>
          </cell>
          <cell r="I23274" t="str">
            <v>DGND</v>
          </cell>
        </row>
        <row r="23275">
          <cell r="H23275" t="str">
            <v>J211.D17</v>
          </cell>
          <cell r="I23275">
            <v>0</v>
          </cell>
        </row>
        <row r="23276">
          <cell r="H23276" t="str">
            <v>J211.D18</v>
          </cell>
          <cell r="I23276">
            <v>0</v>
          </cell>
        </row>
        <row r="23277">
          <cell r="H23277" t="str">
            <v>J211.C18</v>
          </cell>
          <cell r="I23277" t="str">
            <v>DPS_MRTN18</v>
          </cell>
        </row>
        <row r="23278">
          <cell r="H23278" t="str">
            <v>J211.B18</v>
          </cell>
          <cell r="I23278" t="str">
            <v>DPS_MOUT18</v>
          </cell>
        </row>
        <row r="23279">
          <cell r="H23279" t="str">
            <v>J211.A18</v>
          </cell>
          <cell r="I23279" t="str">
            <v>DPS_DGS18</v>
          </cell>
        </row>
        <row r="23280">
          <cell r="H23280" t="str">
            <v>J211.D19</v>
          </cell>
          <cell r="I23280">
            <v>0</v>
          </cell>
        </row>
        <row r="23281">
          <cell r="H23281" t="str">
            <v>J211.C19</v>
          </cell>
          <cell r="I23281" t="str">
            <v>DPS_FORCE17</v>
          </cell>
        </row>
        <row r="23282">
          <cell r="H23282" t="str">
            <v>J211.A19</v>
          </cell>
          <cell r="I23282" t="str">
            <v>DPS_SENSE17</v>
          </cell>
        </row>
        <row r="23283">
          <cell r="H23283" t="str">
            <v>J211.B19</v>
          </cell>
          <cell r="I23283" t="str">
            <v>DPS_FORCE17</v>
          </cell>
        </row>
        <row r="23284">
          <cell r="H23284" t="str">
            <v>J211.A20</v>
          </cell>
          <cell r="I23284" t="str">
            <v>DPS_GUARD17</v>
          </cell>
        </row>
        <row r="23285">
          <cell r="H23285" t="str">
            <v>J211.C20</v>
          </cell>
          <cell r="I23285" t="str">
            <v>DGND</v>
          </cell>
        </row>
        <row r="23286">
          <cell r="H23286" t="str">
            <v>J211.B20</v>
          </cell>
          <cell r="I23286" t="str">
            <v>DGND</v>
          </cell>
        </row>
        <row r="23287">
          <cell r="H23287" t="str">
            <v>J211.D20</v>
          </cell>
          <cell r="I23287">
            <v>0</v>
          </cell>
        </row>
        <row r="23288">
          <cell r="H23288" t="str">
            <v>J211.C21</v>
          </cell>
          <cell r="I23288" t="str">
            <v>DPS_MRTN17</v>
          </cell>
        </row>
        <row r="23289">
          <cell r="H23289" t="str">
            <v>J211.A21</v>
          </cell>
          <cell r="I23289" t="str">
            <v>DPS_DGS17</v>
          </cell>
        </row>
        <row r="23290">
          <cell r="H23290" t="str">
            <v>J211.B21</v>
          </cell>
          <cell r="I23290" t="str">
            <v>DPS_MOUT17</v>
          </cell>
        </row>
        <row r="23291">
          <cell r="H23291" t="str">
            <v>J211.D21</v>
          </cell>
          <cell r="I23291">
            <v>0</v>
          </cell>
        </row>
        <row r="23292">
          <cell r="H23292" t="str">
            <v>J211.B22</v>
          </cell>
          <cell r="I23292" t="str">
            <v>DPS_FORCE16</v>
          </cell>
        </row>
        <row r="23293">
          <cell r="H23293" t="str">
            <v>J211.C22</v>
          </cell>
          <cell r="I23293" t="str">
            <v>DPS_FORCE16</v>
          </cell>
        </row>
        <row r="23294">
          <cell r="H23294" t="str">
            <v>J211.D22</v>
          </cell>
          <cell r="I23294">
            <v>0</v>
          </cell>
        </row>
        <row r="23295">
          <cell r="H23295" t="str">
            <v>J211.A22</v>
          </cell>
          <cell r="I23295" t="str">
            <v>DPS_SENSE16</v>
          </cell>
        </row>
        <row r="23296">
          <cell r="H23296" t="str">
            <v>J211.C23</v>
          </cell>
          <cell r="I23296" t="str">
            <v>DGND</v>
          </cell>
        </row>
        <row r="23297">
          <cell r="H23297" t="str">
            <v>J211.D23</v>
          </cell>
          <cell r="I23297">
            <v>0</v>
          </cell>
        </row>
        <row r="23298">
          <cell r="H23298" t="str">
            <v>J211.A23</v>
          </cell>
          <cell r="I23298" t="str">
            <v>DPS_GUARD16</v>
          </cell>
        </row>
        <row r="23299">
          <cell r="H23299" t="str">
            <v>J211.B23</v>
          </cell>
          <cell r="I23299" t="str">
            <v>DGND</v>
          </cell>
        </row>
        <row r="23300">
          <cell r="H23300" t="str">
            <v>J211.D24</v>
          </cell>
          <cell r="I23300">
            <v>0</v>
          </cell>
        </row>
        <row r="23301">
          <cell r="H23301" t="str">
            <v>J211.C24</v>
          </cell>
          <cell r="I23301" t="str">
            <v>DPS_MRTN16</v>
          </cell>
        </row>
        <row r="23302">
          <cell r="H23302" t="str">
            <v>J211.B24</v>
          </cell>
          <cell r="I23302" t="str">
            <v>DPS_MOUT16</v>
          </cell>
        </row>
        <row r="23303">
          <cell r="H23303" t="str">
            <v>J211.A24</v>
          </cell>
          <cell r="I23303" t="str">
            <v>DPS_DGS16</v>
          </cell>
        </row>
        <row r="23304">
          <cell r="H23304" t="str">
            <v>J221.C1</v>
          </cell>
          <cell r="I23304" t="str">
            <v>DPS_FORCE7</v>
          </cell>
        </row>
        <row r="23305">
          <cell r="H23305" t="str">
            <v>J221.B1</v>
          </cell>
          <cell r="I23305" t="str">
            <v>DPS_FORCE7</v>
          </cell>
        </row>
        <row r="23306">
          <cell r="H23306" t="str">
            <v>J221.A1</v>
          </cell>
          <cell r="I23306" t="str">
            <v>DPS_SENSE7</v>
          </cell>
        </row>
        <row r="23307">
          <cell r="H23307" t="str">
            <v>J221.D1</v>
          </cell>
          <cell r="I23307">
            <v>0</v>
          </cell>
        </row>
        <row r="23308">
          <cell r="H23308" t="str">
            <v>J221.B2</v>
          </cell>
          <cell r="I23308" t="str">
            <v>DGND</v>
          </cell>
        </row>
        <row r="23309">
          <cell r="H23309" t="str">
            <v>J221.A2</v>
          </cell>
          <cell r="I23309" t="str">
            <v>DPS_GUARD7</v>
          </cell>
        </row>
        <row r="23310">
          <cell r="H23310" t="str">
            <v>J221.C2</v>
          </cell>
          <cell r="I23310" t="str">
            <v>DGND</v>
          </cell>
        </row>
        <row r="23311">
          <cell r="H23311" t="str">
            <v>J221.D2</v>
          </cell>
          <cell r="I23311">
            <v>0</v>
          </cell>
        </row>
        <row r="23312">
          <cell r="H23312" t="str">
            <v>J221.C3</v>
          </cell>
          <cell r="I23312" t="str">
            <v>DPS_MRTN7</v>
          </cell>
        </row>
        <row r="23313">
          <cell r="H23313" t="str">
            <v>J221.D3</v>
          </cell>
          <cell r="I23313">
            <v>0</v>
          </cell>
        </row>
        <row r="23314">
          <cell r="H23314" t="str">
            <v>J221.A3</v>
          </cell>
          <cell r="I23314" t="str">
            <v>DPS_DGS7</v>
          </cell>
        </row>
        <row r="23315">
          <cell r="H23315" t="str">
            <v>J221.B3</v>
          </cell>
          <cell r="I23315" t="str">
            <v>DPS_MOUT7</v>
          </cell>
        </row>
        <row r="23316">
          <cell r="H23316" t="str">
            <v>J221.A4</v>
          </cell>
          <cell r="I23316" t="str">
            <v>DPS_SENSE6</v>
          </cell>
        </row>
        <row r="23317">
          <cell r="H23317" t="str">
            <v>J221.D4</v>
          </cell>
          <cell r="I23317">
            <v>0</v>
          </cell>
        </row>
        <row r="23318">
          <cell r="H23318" t="str">
            <v>J221.B4</v>
          </cell>
          <cell r="I23318" t="str">
            <v>DPS_FORCE6</v>
          </cell>
        </row>
        <row r="23319">
          <cell r="H23319" t="str">
            <v>J221.C4</v>
          </cell>
          <cell r="I23319" t="str">
            <v>DPS_FORCE6</v>
          </cell>
        </row>
        <row r="23320">
          <cell r="H23320" t="str">
            <v>J221.D5</v>
          </cell>
          <cell r="I23320">
            <v>0</v>
          </cell>
        </row>
        <row r="23321">
          <cell r="H23321" t="str">
            <v>J221.C5</v>
          </cell>
          <cell r="I23321" t="str">
            <v>DGND</v>
          </cell>
        </row>
        <row r="23322">
          <cell r="H23322" t="str">
            <v>J221.A5</v>
          </cell>
          <cell r="I23322" t="str">
            <v>DPS_GUARD6</v>
          </cell>
        </row>
        <row r="23323">
          <cell r="H23323" t="str">
            <v>J221.B5</v>
          </cell>
          <cell r="I23323" t="str">
            <v>DGND</v>
          </cell>
        </row>
        <row r="23324">
          <cell r="H23324" t="str">
            <v>J221.A6</v>
          </cell>
          <cell r="I23324" t="str">
            <v>DPS_DGS6</v>
          </cell>
        </row>
        <row r="23325">
          <cell r="H23325" t="str">
            <v>J221.C6</v>
          </cell>
          <cell r="I23325" t="str">
            <v>DPS_MRTN6</v>
          </cell>
        </row>
        <row r="23326">
          <cell r="H23326" t="str">
            <v>J221.D6</v>
          </cell>
          <cell r="I23326">
            <v>0</v>
          </cell>
        </row>
        <row r="23327">
          <cell r="H23327" t="str">
            <v>J221.B6</v>
          </cell>
          <cell r="I23327" t="str">
            <v>DPS_MOUT6</v>
          </cell>
        </row>
        <row r="23328">
          <cell r="H23328" t="str">
            <v>J221.D7</v>
          </cell>
          <cell r="I23328">
            <v>0</v>
          </cell>
        </row>
        <row r="23329">
          <cell r="H23329" t="str">
            <v>J221.A7</v>
          </cell>
          <cell r="I23329" t="str">
            <v>DPS_SENSE5</v>
          </cell>
        </row>
        <row r="23330">
          <cell r="H23330" t="str">
            <v>J221.B7</v>
          </cell>
          <cell r="I23330" t="str">
            <v>DPS_FORCE5</v>
          </cell>
        </row>
        <row r="23331">
          <cell r="H23331" t="str">
            <v>J221.C7</v>
          </cell>
          <cell r="I23331" t="str">
            <v>DPS_FORCE5</v>
          </cell>
        </row>
        <row r="23332">
          <cell r="H23332" t="str">
            <v>J221.C8</v>
          </cell>
          <cell r="I23332" t="str">
            <v>DGND</v>
          </cell>
        </row>
        <row r="23333">
          <cell r="H23333" t="str">
            <v>J221.A8</v>
          </cell>
          <cell r="I23333" t="str">
            <v>DPS_GUARD5</v>
          </cell>
        </row>
        <row r="23334">
          <cell r="H23334" t="str">
            <v>J221.B8</v>
          </cell>
          <cell r="I23334" t="str">
            <v>DGND</v>
          </cell>
        </row>
        <row r="23335">
          <cell r="H23335" t="str">
            <v>J221.D8</v>
          </cell>
          <cell r="I23335">
            <v>0</v>
          </cell>
        </row>
        <row r="23336">
          <cell r="H23336" t="str">
            <v>J221.A9</v>
          </cell>
          <cell r="I23336" t="str">
            <v>DPS_DGS5</v>
          </cell>
        </row>
        <row r="23337">
          <cell r="H23337" t="str">
            <v>J221.B9</v>
          </cell>
          <cell r="I23337" t="str">
            <v>DPS_MOUT5</v>
          </cell>
        </row>
        <row r="23338">
          <cell r="H23338" t="str">
            <v>J221.D9</v>
          </cell>
          <cell r="I23338">
            <v>0</v>
          </cell>
        </row>
        <row r="23339">
          <cell r="H23339" t="str">
            <v>J221.C9</v>
          </cell>
          <cell r="I23339" t="str">
            <v>DPS_MRTN5</v>
          </cell>
        </row>
        <row r="23340">
          <cell r="H23340" t="str">
            <v>J221.B10</v>
          </cell>
          <cell r="I23340" t="str">
            <v>DPS_FORCE4</v>
          </cell>
        </row>
        <row r="23341">
          <cell r="H23341" t="str">
            <v>J221.D10</v>
          </cell>
          <cell r="I23341">
            <v>0</v>
          </cell>
        </row>
        <row r="23342">
          <cell r="H23342" t="str">
            <v>J221.A10</v>
          </cell>
          <cell r="I23342" t="str">
            <v>DPS_SENSE4</v>
          </cell>
        </row>
        <row r="23343">
          <cell r="H23343" t="str">
            <v>J221.C10</v>
          </cell>
          <cell r="I23343" t="str">
            <v>DPS_FORCE4</v>
          </cell>
        </row>
        <row r="23344">
          <cell r="H23344" t="str">
            <v>J221.B11</v>
          </cell>
          <cell r="I23344" t="str">
            <v>DGND</v>
          </cell>
        </row>
        <row r="23345">
          <cell r="H23345" t="str">
            <v>J221.C11</v>
          </cell>
          <cell r="I23345" t="str">
            <v>DGND</v>
          </cell>
        </row>
        <row r="23346">
          <cell r="H23346" t="str">
            <v>J221.A11</v>
          </cell>
          <cell r="I23346" t="str">
            <v>DPS_GUARD4</v>
          </cell>
        </row>
        <row r="23347">
          <cell r="H23347" t="str">
            <v>J221.D11</v>
          </cell>
          <cell r="I23347">
            <v>0</v>
          </cell>
        </row>
        <row r="23348">
          <cell r="H23348" t="str">
            <v>J221.B12</v>
          </cell>
          <cell r="I23348" t="str">
            <v>DPS_MOUT4</v>
          </cell>
        </row>
        <row r="23349">
          <cell r="H23349" t="str">
            <v>J221.A12</v>
          </cell>
          <cell r="I23349" t="str">
            <v>DPS_DGS4</v>
          </cell>
        </row>
        <row r="23350">
          <cell r="H23350" t="str">
            <v>J221.C12</v>
          </cell>
          <cell r="I23350" t="str">
            <v>DPS_MRTN4</v>
          </cell>
        </row>
        <row r="23351">
          <cell r="H23351" t="str">
            <v>J221.D12</v>
          </cell>
          <cell r="I23351">
            <v>0</v>
          </cell>
        </row>
        <row r="23352">
          <cell r="H23352" t="str">
            <v>J221.A13</v>
          </cell>
          <cell r="I23352" t="str">
            <v>DPS_SENSE3</v>
          </cell>
        </row>
        <row r="23353">
          <cell r="H23353" t="str">
            <v>J221.C13</v>
          </cell>
          <cell r="I23353" t="str">
            <v>DPS_FORCE3</v>
          </cell>
        </row>
        <row r="23354">
          <cell r="H23354" t="str">
            <v>J221.B13</v>
          </cell>
          <cell r="I23354" t="str">
            <v>DPS_FORCE3</v>
          </cell>
        </row>
        <row r="23355">
          <cell r="H23355" t="str">
            <v>J221.D13</v>
          </cell>
          <cell r="I23355">
            <v>0</v>
          </cell>
        </row>
        <row r="23356">
          <cell r="H23356" t="str">
            <v>J221.B14</v>
          </cell>
          <cell r="I23356" t="str">
            <v>DGND</v>
          </cell>
        </row>
        <row r="23357">
          <cell r="H23357" t="str">
            <v>J221.A14</v>
          </cell>
          <cell r="I23357" t="str">
            <v>DPS_GUARD3</v>
          </cell>
        </row>
        <row r="23358">
          <cell r="H23358" t="str">
            <v>J221.D14</v>
          </cell>
          <cell r="I23358">
            <v>0</v>
          </cell>
        </row>
        <row r="23359">
          <cell r="H23359" t="str">
            <v>J221.C14</v>
          </cell>
          <cell r="I23359" t="str">
            <v>DGND</v>
          </cell>
        </row>
        <row r="23360">
          <cell r="H23360" t="str">
            <v>J221.A15</v>
          </cell>
          <cell r="I23360" t="str">
            <v>DPS_DGS3</v>
          </cell>
        </row>
        <row r="23361">
          <cell r="H23361" t="str">
            <v>J221.B15</v>
          </cell>
          <cell r="I23361" t="str">
            <v>DPS_MOUT3</v>
          </cell>
        </row>
        <row r="23362">
          <cell r="H23362" t="str">
            <v>J221.D15</v>
          </cell>
          <cell r="I23362">
            <v>0</v>
          </cell>
        </row>
        <row r="23363">
          <cell r="H23363" t="str">
            <v>J221.C15</v>
          </cell>
          <cell r="I23363" t="str">
            <v>DPS_MRTN3</v>
          </cell>
        </row>
        <row r="23364">
          <cell r="H23364" t="str">
            <v>J221.D16</v>
          </cell>
          <cell r="I23364">
            <v>0</v>
          </cell>
        </row>
        <row r="23365">
          <cell r="H23365" t="str">
            <v>J221.C16</v>
          </cell>
          <cell r="I23365" t="str">
            <v>DPS_FORCE2</v>
          </cell>
        </row>
        <row r="23366">
          <cell r="H23366" t="str">
            <v>J221.B16</v>
          </cell>
          <cell r="I23366" t="str">
            <v>DPS_FORCE2</v>
          </cell>
        </row>
        <row r="23367">
          <cell r="H23367" t="str">
            <v>J221.A16</v>
          </cell>
          <cell r="I23367" t="str">
            <v>DPS_SENSE2</v>
          </cell>
        </row>
        <row r="23368">
          <cell r="H23368" t="str">
            <v>J221.B17</v>
          </cell>
          <cell r="I23368" t="str">
            <v>DGND</v>
          </cell>
        </row>
        <row r="23369">
          <cell r="H23369" t="str">
            <v>J221.A17</v>
          </cell>
          <cell r="I23369" t="str">
            <v>DPS_GUARD2</v>
          </cell>
        </row>
        <row r="23370">
          <cell r="H23370" t="str">
            <v>J221.D17</v>
          </cell>
          <cell r="I23370">
            <v>0</v>
          </cell>
        </row>
        <row r="23371">
          <cell r="H23371" t="str">
            <v>J221.C17</v>
          </cell>
          <cell r="I23371" t="str">
            <v>DGND</v>
          </cell>
        </row>
        <row r="23372">
          <cell r="H23372" t="str">
            <v>J221.B18</v>
          </cell>
          <cell r="I23372" t="str">
            <v>DPS_MOUT2</v>
          </cell>
        </row>
        <row r="23373">
          <cell r="H23373" t="str">
            <v>J221.C18</v>
          </cell>
          <cell r="I23373" t="str">
            <v>DPS_MRTN2</v>
          </cell>
        </row>
        <row r="23374">
          <cell r="H23374" t="str">
            <v>J221.D18</v>
          </cell>
          <cell r="I23374">
            <v>0</v>
          </cell>
        </row>
        <row r="23375">
          <cell r="H23375" t="str">
            <v>J221.A18</v>
          </cell>
          <cell r="I23375" t="str">
            <v>DPS_DGS2</v>
          </cell>
        </row>
        <row r="23376">
          <cell r="H23376" t="str">
            <v>J221.D19</v>
          </cell>
          <cell r="I23376">
            <v>0</v>
          </cell>
        </row>
        <row r="23377">
          <cell r="H23377" t="str">
            <v>J221.C19</v>
          </cell>
          <cell r="I23377" t="str">
            <v>DPS_FORCE1</v>
          </cell>
        </row>
        <row r="23378">
          <cell r="H23378" t="str">
            <v>J221.B19</v>
          </cell>
          <cell r="I23378" t="str">
            <v>DPS_FORCE1</v>
          </cell>
        </row>
        <row r="23379">
          <cell r="H23379" t="str">
            <v>J221.A19</v>
          </cell>
          <cell r="I23379" t="str">
            <v>DPS_SENSE1</v>
          </cell>
        </row>
        <row r="23380">
          <cell r="H23380" t="str">
            <v>J221.C20</v>
          </cell>
          <cell r="I23380" t="str">
            <v>DGND</v>
          </cell>
        </row>
        <row r="23381">
          <cell r="H23381" t="str">
            <v>J221.A20</v>
          </cell>
          <cell r="I23381" t="str">
            <v>DPS_GUARD1</v>
          </cell>
        </row>
        <row r="23382">
          <cell r="H23382" t="str">
            <v>J221.B20</v>
          </cell>
          <cell r="I23382" t="str">
            <v>DGND</v>
          </cell>
        </row>
        <row r="23383">
          <cell r="H23383" t="str">
            <v>J221.D20</v>
          </cell>
          <cell r="I23383">
            <v>0</v>
          </cell>
        </row>
        <row r="23384">
          <cell r="H23384" t="str">
            <v>J221.C21</v>
          </cell>
          <cell r="I23384" t="str">
            <v>DPS_MRTN1</v>
          </cell>
        </row>
        <row r="23385">
          <cell r="H23385" t="str">
            <v>J221.A21</v>
          </cell>
          <cell r="I23385" t="str">
            <v>DPS_DGS1</v>
          </cell>
        </row>
        <row r="23386">
          <cell r="H23386" t="str">
            <v>J221.D21</v>
          </cell>
          <cell r="I23386">
            <v>0</v>
          </cell>
        </row>
        <row r="23387">
          <cell r="H23387" t="str">
            <v>J221.B21</v>
          </cell>
          <cell r="I23387" t="str">
            <v>DPS_MOUT1</v>
          </cell>
        </row>
        <row r="23388">
          <cell r="H23388" t="str">
            <v>J221.D22</v>
          </cell>
          <cell r="I23388">
            <v>0</v>
          </cell>
        </row>
        <row r="23389">
          <cell r="H23389" t="str">
            <v>J221.A22</v>
          </cell>
          <cell r="I23389" t="str">
            <v>DPS_SENSE0</v>
          </cell>
        </row>
        <row r="23390">
          <cell r="H23390" t="str">
            <v>J221.C22</v>
          </cell>
          <cell r="I23390" t="str">
            <v>DPS_FORCE0</v>
          </cell>
        </row>
        <row r="23391">
          <cell r="H23391" t="str">
            <v>J221.B22</v>
          </cell>
          <cell r="I23391" t="str">
            <v>DPS_FORCE0</v>
          </cell>
        </row>
        <row r="23392">
          <cell r="H23392" t="str">
            <v>J221.A23</v>
          </cell>
          <cell r="I23392" t="str">
            <v>DPS_GUARD0</v>
          </cell>
        </row>
        <row r="23393">
          <cell r="H23393" t="str">
            <v>J221.B23</v>
          </cell>
          <cell r="I23393" t="str">
            <v>DGND</v>
          </cell>
        </row>
        <row r="23394">
          <cell r="H23394" t="str">
            <v>J221.D23</v>
          </cell>
          <cell r="I23394">
            <v>0</v>
          </cell>
        </row>
        <row r="23395">
          <cell r="H23395" t="str">
            <v>J221.C23</v>
          </cell>
          <cell r="I23395" t="str">
            <v>DGND</v>
          </cell>
        </row>
        <row r="23396">
          <cell r="H23396" t="str">
            <v>J221.D24</v>
          </cell>
          <cell r="I23396">
            <v>0</v>
          </cell>
        </row>
        <row r="23397">
          <cell r="H23397" t="str">
            <v>J221.A24</v>
          </cell>
          <cell r="I23397" t="str">
            <v>DPS_DGS0</v>
          </cell>
        </row>
        <row r="23398">
          <cell r="H23398" t="str">
            <v>J221.B24</v>
          </cell>
          <cell r="I23398" t="str">
            <v>DPS_MOUT0</v>
          </cell>
        </row>
        <row r="23399">
          <cell r="H23399" t="str">
            <v>J221.C24</v>
          </cell>
          <cell r="I23399" t="str">
            <v>DPS_MRTN0</v>
          </cell>
        </row>
        <row r="23400">
          <cell r="H23400" t="str">
            <v>J231.C1</v>
          </cell>
          <cell r="I23400" t="str">
            <v>DPS_FORCE15</v>
          </cell>
        </row>
        <row r="23401">
          <cell r="H23401" t="str">
            <v>J231.A1</v>
          </cell>
          <cell r="I23401" t="str">
            <v>DPS_SENSE15</v>
          </cell>
        </row>
        <row r="23402">
          <cell r="H23402" t="str">
            <v>J231.D1</v>
          </cell>
          <cell r="I23402">
            <v>0</v>
          </cell>
        </row>
        <row r="23403">
          <cell r="H23403" t="str">
            <v>J231.B1</v>
          </cell>
          <cell r="I23403" t="str">
            <v>DPS_FORCE15</v>
          </cell>
        </row>
        <row r="23404">
          <cell r="H23404" t="str">
            <v>J231.B2</v>
          </cell>
          <cell r="I23404" t="str">
            <v>DGND</v>
          </cell>
        </row>
        <row r="23405">
          <cell r="H23405" t="str">
            <v>J231.C2</v>
          </cell>
          <cell r="I23405" t="str">
            <v>DGND</v>
          </cell>
        </row>
        <row r="23406">
          <cell r="H23406" t="str">
            <v>J231.D2</v>
          </cell>
          <cell r="I23406">
            <v>0</v>
          </cell>
        </row>
        <row r="23407">
          <cell r="H23407" t="str">
            <v>J231.A2</v>
          </cell>
          <cell r="I23407" t="str">
            <v>DPS_GUARD15</v>
          </cell>
        </row>
        <row r="23408">
          <cell r="H23408" t="str">
            <v>J231.A3</v>
          </cell>
          <cell r="I23408" t="str">
            <v>DPS_DGS15</v>
          </cell>
        </row>
        <row r="23409">
          <cell r="H23409" t="str">
            <v>J231.C3</v>
          </cell>
          <cell r="I23409" t="str">
            <v>DPS_MRTN15</v>
          </cell>
        </row>
        <row r="23410">
          <cell r="H23410" t="str">
            <v>J231.B3</v>
          </cell>
          <cell r="I23410" t="str">
            <v>DPS_MOUT15</v>
          </cell>
        </row>
        <row r="23411">
          <cell r="H23411" t="str">
            <v>J231.D3</v>
          </cell>
          <cell r="I23411">
            <v>0</v>
          </cell>
        </row>
        <row r="23412">
          <cell r="H23412" t="str">
            <v>J231.A4</v>
          </cell>
          <cell r="I23412" t="str">
            <v>DPS_SENSE14</v>
          </cell>
        </row>
        <row r="23413">
          <cell r="H23413" t="str">
            <v>J231.B4</v>
          </cell>
          <cell r="I23413" t="str">
            <v>DPS_FORCE14</v>
          </cell>
        </row>
        <row r="23414">
          <cell r="H23414" t="str">
            <v>J231.C4</v>
          </cell>
          <cell r="I23414" t="str">
            <v>DPS_FORCE14</v>
          </cell>
        </row>
        <row r="23415">
          <cell r="H23415" t="str">
            <v>J231.D4</v>
          </cell>
          <cell r="I23415">
            <v>0</v>
          </cell>
        </row>
        <row r="23416">
          <cell r="H23416" t="str">
            <v>J231.D5</v>
          </cell>
          <cell r="I23416">
            <v>0</v>
          </cell>
        </row>
        <row r="23417">
          <cell r="H23417" t="str">
            <v>J231.B5</v>
          </cell>
          <cell r="I23417" t="str">
            <v>DGND</v>
          </cell>
        </row>
        <row r="23418">
          <cell r="H23418" t="str">
            <v>J231.C5</v>
          </cell>
          <cell r="I23418" t="str">
            <v>DGND</v>
          </cell>
        </row>
        <row r="23419">
          <cell r="H23419" t="str">
            <v>J231.A5</v>
          </cell>
          <cell r="I23419" t="str">
            <v>DPS_GUARD14</v>
          </cell>
        </row>
        <row r="23420">
          <cell r="H23420" t="str">
            <v>J231.A6</v>
          </cell>
          <cell r="I23420" t="str">
            <v>DPS_DGS14</v>
          </cell>
        </row>
        <row r="23421">
          <cell r="H23421" t="str">
            <v>J231.B6</v>
          </cell>
          <cell r="I23421" t="str">
            <v>DPS_MOUT14</v>
          </cell>
        </row>
        <row r="23422">
          <cell r="H23422" t="str">
            <v>J231.C6</v>
          </cell>
          <cell r="I23422" t="str">
            <v>DPS_MRTN14</v>
          </cell>
        </row>
        <row r="23423">
          <cell r="H23423" t="str">
            <v>J231.D6</v>
          </cell>
          <cell r="I23423">
            <v>0</v>
          </cell>
        </row>
        <row r="23424">
          <cell r="H23424" t="str">
            <v>J231.D7</v>
          </cell>
          <cell r="I23424">
            <v>0</v>
          </cell>
        </row>
        <row r="23425">
          <cell r="H23425" t="str">
            <v>J231.C7</v>
          </cell>
          <cell r="I23425" t="str">
            <v>DPS_FORCE13</v>
          </cell>
        </row>
        <row r="23426">
          <cell r="H23426" t="str">
            <v>J231.A7</v>
          </cell>
          <cell r="I23426" t="str">
            <v>DPS_SENSE13</v>
          </cell>
        </row>
        <row r="23427">
          <cell r="H23427" t="str">
            <v>J231.B7</v>
          </cell>
          <cell r="I23427" t="str">
            <v>DPS_FORCE13</v>
          </cell>
        </row>
        <row r="23428">
          <cell r="H23428" t="str">
            <v>J231.C8</v>
          </cell>
          <cell r="I23428" t="str">
            <v>DGND</v>
          </cell>
        </row>
        <row r="23429">
          <cell r="H23429" t="str">
            <v>J231.A8</v>
          </cell>
          <cell r="I23429" t="str">
            <v>DPS_GUARD13</v>
          </cell>
        </row>
        <row r="23430">
          <cell r="H23430" t="str">
            <v>J231.D8</v>
          </cell>
          <cell r="I23430">
            <v>0</v>
          </cell>
        </row>
        <row r="23431">
          <cell r="H23431" t="str">
            <v>J231.B8</v>
          </cell>
          <cell r="I23431" t="str">
            <v>DGND</v>
          </cell>
        </row>
        <row r="23432">
          <cell r="H23432" t="str">
            <v>J231.A9</v>
          </cell>
          <cell r="I23432" t="str">
            <v>DPS_DGS13</v>
          </cell>
        </row>
        <row r="23433">
          <cell r="H23433" t="str">
            <v>J231.C9</v>
          </cell>
          <cell r="I23433" t="str">
            <v>DPS_MRTN13</v>
          </cell>
        </row>
        <row r="23434">
          <cell r="H23434" t="str">
            <v>J231.B9</v>
          </cell>
          <cell r="I23434" t="str">
            <v>DPS_MOUT13</v>
          </cell>
        </row>
        <row r="23435">
          <cell r="H23435" t="str">
            <v>J231.D9</v>
          </cell>
          <cell r="I23435">
            <v>0</v>
          </cell>
        </row>
        <row r="23436">
          <cell r="H23436" t="str">
            <v>J231.C10</v>
          </cell>
          <cell r="I23436" t="str">
            <v>DPS_FORCE12</v>
          </cell>
        </row>
        <row r="23437">
          <cell r="H23437" t="str">
            <v>J231.B10</v>
          </cell>
          <cell r="I23437" t="str">
            <v>DPS_FORCE12</v>
          </cell>
        </row>
        <row r="23438">
          <cell r="H23438" t="str">
            <v>J231.D10</v>
          </cell>
          <cell r="I23438">
            <v>0</v>
          </cell>
        </row>
        <row r="23439">
          <cell r="H23439" t="str">
            <v>J231.A10</v>
          </cell>
          <cell r="I23439" t="str">
            <v>DPS_SENSE12</v>
          </cell>
        </row>
        <row r="23440">
          <cell r="H23440" t="str">
            <v>J231.A11</v>
          </cell>
          <cell r="I23440" t="str">
            <v>DPS_GUARD12</v>
          </cell>
        </row>
        <row r="23441">
          <cell r="H23441" t="str">
            <v>J231.D11</v>
          </cell>
          <cell r="I23441">
            <v>0</v>
          </cell>
        </row>
        <row r="23442">
          <cell r="H23442" t="str">
            <v>J231.B11</v>
          </cell>
          <cell r="I23442" t="str">
            <v>DGND</v>
          </cell>
        </row>
        <row r="23443">
          <cell r="H23443" t="str">
            <v>J231.C11</v>
          </cell>
          <cell r="I23443" t="str">
            <v>DGND</v>
          </cell>
        </row>
        <row r="23444">
          <cell r="H23444" t="str">
            <v>J231.D12</v>
          </cell>
          <cell r="I23444">
            <v>0</v>
          </cell>
        </row>
        <row r="23445">
          <cell r="H23445" t="str">
            <v>J231.C12</v>
          </cell>
          <cell r="I23445" t="str">
            <v>DPS_MRTN12</v>
          </cell>
        </row>
        <row r="23446">
          <cell r="H23446" t="str">
            <v>J231.A12</v>
          </cell>
          <cell r="I23446" t="str">
            <v>DPS_DGS12</v>
          </cell>
        </row>
        <row r="23447">
          <cell r="H23447" t="str">
            <v>J231.B12</v>
          </cell>
          <cell r="I23447" t="str">
            <v>DPS_MOUT12</v>
          </cell>
        </row>
        <row r="23448">
          <cell r="H23448" t="str">
            <v>J231.B13</v>
          </cell>
          <cell r="I23448" t="str">
            <v>DPS_FORCE11</v>
          </cell>
        </row>
        <row r="23449">
          <cell r="H23449" t="str">
            <v>J231.D13</v>
          </cell>
          <cell r="I23449">
            <v>0</v>
          </cell>
        </row>
        <row r="23450">
          <cell r="H23450" t="str">
            <v>J231.A13</v>
          </cell>
          <cell r="I23450" t="str">
            <v>DPS_SENSE11</v>
          </cell>
        </row>
        <row r="23451">
          <cell r="H23451" t="str">
            <v>J231.C13</v>
          </cell>
          <cell r="I23451" t="str">
            <v>DPS_FORCE11</v>
          </cell>
        </row>
        <row r="23452">
          <cell r="H23452" t="str">
            <v>J231.C14</v>
          </cell>
          <cell r="I23452" t="str">
            <v>DGND</v>
          </cell>
        </row>
        <row r="23453">
          <cell r="H23453" t="str">
            <v>J231.B14</v>
          </cell>
          <cell r="I23453" t="str">
            <v>DGND</v>
          </cell>
        </row>
        <row r="23454">
          <cell r="H23454" t="str">
            <v>J231.D14</v>
          </cell>
          <cell r="I23454">
            <v>0</v>
          </cell>
        </row>
        <row r="23455">
          <cell r="H23455" t="str">
            <v>J231.A14</v>
          </cell>
          <cell r="I23455" t="str">
            <v>DPS_GUARD11</v>
          </cell>
        </row>
        <row r="23456">
          <cell r="H23456" t="str">
            <v>J231.D15</v>
          </cell>
          <cell r="I23456">
            <v>0</v>
          </cell>
        </row>
        <row r="23457">
          <cell r="H23457" t="str">
            <v>J231.C15</v>
          </cell>
          <cell r="I23457" t="str">
            <v>DPS_MRTN11</v>
          </cell>
        </row>
        <row r="23458">
          <cell r="H23458" t="str">
            <v>J231.A15</v>
          </cell>
          <cell r="I23458" t="str">
            <v>DPS_DGS11</v>
          </cell>
        </row>
        <row r="23459">
          <cell r="H23459" t="str">
            <v>J231.B15</v>
          </cell>
          <cell r="I23459" t="str">
            <v>DPS_MOUT11</v>
          </cell>
        </row>
        <row r="23460">
          <cell r="H23460" t="str">
            <v>J231.A16</v>
          </cell>
          <cell r="I23460" t="str">
            <v>DPS_SENSE10</v>
          </cell>
        </row>
        <row r="23461">
          <cell r="H23461" t="str">
            <v>J231.C16</v>
          </cell>
          <cell r="I23461" t="str">
            <v>DPS_FORCE10</v>
          </cell>
        </row>
        <row r="23462">
          <cell r="H23462" t="str">
            <v>J231.D16</v>
          </cell>
          <cell r="I23462">
            <v>0</v>
          </cell>
        </row>
        <row r="23463">
          <cell r="H23463" t="str">
            <v>J231.B16</v>
          </cell>
          <cell r="I23463" t="str">
            <v>DPS_FORCE10</v>
          </cell>
        </row>
        <row r="23464">
          <cell r="H23464" t="str">
            <v>J231.D17</v>
          </cell>
          <cell r="I23464">
            <v>0</v>
          </cell>
        </row>
        <row r="23465">
          <cell r="H23465" t="str">
            <v>J231.A17</v>
          </cell>
          <cell r="I23465" t="str">
            <v>DPS_GUARD10</v>
          </cell>
        </row>
        <row r="23466">
          <cell r="H23466" t="str">
            <v>J231.B17</v>
          </cell>
          <cell r="I23466" t="str">
            <v>DGND</v>
          </cell>
        </row>
        <row r="23467">
          <cell r="H23467" t="str">
            <v>J231.C17</v>
          </cell>
          <cell r="I23467" t="str">
            <v>DGND</v>
          </cell>
        </row>
        <row r="23468">
          <cell r="H23468" t="str">
            <v>J231.B18</v>
          </cell>
          <cell r="I23468" t="str">
            <v>DPS_MOUT10</v>
          </cell>
        </row>
        <row r="23469">
          <cell r="H23469" t="str">
            <v>J231.C18</v>
          </cell>
          <cell r="I23469" t="str">
            <v>DPS_MRTN10</v>
          </cell>
        </row>
        <row r="23470">
          <cell r="H23470" t="str">
            <v>J231.D18</v>
          </cell>
          <cell r="I23470">
            <v>0</v>
          </cell>
        </row>
        <row r="23471">
          <cell r="H23471" t="str">
            <v>J231.A18</v>
          </cell>
          <cell r="I23471" t="str">
            <v>DPS_DGS10</v>
          </cell>
        </row>
        <row r="23472">
          <cell r="H23472" t="str">
            <v>J231.B19</v>
          </cell>
          <cell r="I23472" t="str">
            <v>DPS_FORCE9</v>
          </cell>
        </row>
        <row r="23473">
          <cell r="H23473" t="str">
            <v>J231.C19</v>
          </cell>
          <cell r="I23473" t="str">
            <v>DPS_FORCE9</v>
          </cell>
        </row>
        <row r="23474">
          <cell r="H23474" t="str">
            <v>J231.D19</v>
          </cell>
          <cell r="I23474">
            <v>0</v>
          </cell>
        </row>
        <row r="23475">
          <cell r="H23475" t="str">
            <v>J231.A19</v>
          </cell>
          <cell r="I23475" t="str">
            <v>DPS_SENSE9</v>
          </cell>
        </row>
        <row r="23476">
          <cell r="H23476" t="str">
            <v>J231.B20</v>
          </cell>
          <cell r="I23476" t="str">
            <v>DGND</v>
          </cell>
        </row>
        <row r="23477">
          <cell r="H23477" t="str">
            <v>J231.A20</v>
          </cell>
          <cell r="I23477" t="str">
            <v>DPS_GUARD9</v>
          </cell>
        </row>
        <row r="23478">
          <cell r="H23478" t="str">
            <v>J231.D20</v>
          </cell>
          <cell r="I23478">
            <v>0</v>
          </cell>
        </row>
        <row r="23479">
          <cell r="H23479" t="str">
            <v>J231.C20</v>
          </cell>
          <cell r="I23479" t="str">
            <v>DGND</v>
          </cell>
        </row>
        <row r="23480">
          <cell r="H23480" t="str">
            <v>J231.B21</v>
          </cell>
          <cell r="I23480" t="str">
            <v>DPS_MOUT9</v>
          </cell>
        </row>
        <row r="23481">
          <cell r="H23481" t="str">
            <v>J231.D21</v>
          </cell>
          <cell r="I23481">
            <v>0</v>
          </cell>
        </row>
        <row r="23482">
          <cell r="H23482" t="str">
            <v>J231.A21</v>
          </cell>
          <cell r="I23482" t="str">
            <v>DPS_DGS9</v>
          </cell>
        </row>
        <row r="23483">
          <cell r="H23483" t="str">
            <v>J231.C21</v>
          </cell>
          <cell r="I23483" t="str">
            <v>DPS_MRTN9</v>
          </cell>
        </row>
        <row r="23484">
          <cell r="H23484" t="str">
            <v>J231.C22</v>
          </cell>
          <cell r="I23484" t="str">
            <v>DPS_FORCE8</v>
          </cell>
        </row>
        <row r="23485">
          <cell r="H23485" t="str">
            <v>J231.D22</v>
          </cell>
          <cell r="I23485">
            <v>0</v>
          </cell>
        </row>
        <row r="23486">
          <cell r="H23486" t="str">
            <v>J231.A22</v>
          </cell>
          <cell r="I23486" t="str">
            <v>DPS_SENSE8</v>
          </cell>
        </row>
        <row r="23487">
          <cell r="H23487" t="str">
            <v>J231.B22</v>
          </cell>
          <cell r="I23487" t="str">
            <v>DPS_FORCE8</v>
          </cell>
        </row>
        <row r="23488">
          <cell r="H23488" t="str">
            <v>J231.C23</v>
          </cell>
          <cell r="I23488" t="str">
            <v>DGND</v>
          </cell>
        </row>
        <row r="23489">
          <cell r="H23489" t="str">
            <v>J231.B23</v>
          </cell>
          <cell r="I23489" t="str">
            <v>DGND</v>
          </cell>
        </row>
        <row r="23490">
          <cell r="H23490" t="str">
            <v>J231.D23</v>
          </cell>
          <cell r="I23490">
            <v>0</v>
          </cell>
        </row>
        <row r="23491">
          <cell r="H23491" t="str">
            <v>J231.A23</v>
          </cell>
          <cell r="I23491" t="str">
            <v>DPS_GUARD8</v>
          </cell>
        </row>
        <row r="23492">
          <cell r="H23492" t="str">
            <v>J231.C24</v>
          </cell>
          <cell r="I23492" t="str">
            <v>DPS_MRTN8</v>
          </cell>
        </row>
        <row r="23493">
          <cell r="H23493" t="str">
            <v>J231.D24</v>
          </cell>
          <cell r="I23493">
            <v>0</v>
          </cell>
        </row>
        <row r="23494">
          <cell r="H23494" t="str">
            <v>J231.B24</v>
          </cell>
          <cell r="I23494" t="str">
            <v>DPS_MOUT8</v>
          </cell>
        </row>
        <row r="23495">
          <cell r="H23495" t="str">
            <v>J231.A24</v>
          </cell>
          <cell r="I23495" t="str">
            <v>DPS_DGS8</v>
          </cell>
        </row>
        <row r="23496">
          <cell r="H23496" t="str">
            <v>J241.C1</v>
          </cell>
          <cell r="I23496" t="str">
            <v>DPS_FORCE31</v>
          </cell>
        </row>
        <row r="23497">
          <cell r="H23497" t="str">
            <v>J241.A1</v>
          </cell>
          <cell r="I23497" t="str">
            <v>DPS_SENSE31</v>
          </cell>
        </row>
        <row r="23498">
          <cell r="H23498" t="str">
            <v>J241.D1</v>
          </cell>
          <cell r="I23498">
            <v>0</v>
          </cell>
        </row>
        <row r="23499">
          <cell r="H23499" t="str">
            <v>J241.B1</v>
          </cell>
          <cell r="I23499" t="str">
            <v>DPS_FORCE31</v>
          </cell>
        </row>
        <row r="23500">
          <cell r="H23500" t="str">
            <v>J241.B2</v>
          </cell>
          <cell r="I23500" t="str">
            <v>DGND</v>
          </cell>
        </row>
        <row r="23501">
          <cell r="H23501" t="str">
            <v>J241.D2</v>
          </cell>
          <cell r="I23501">
            <v>0</v>
          </cell>
        </row>
        <row r="23502">
          <cell r="H23502" t="str">
            <v>J241.C2</v>
          </cell>
          <cell r="I23502" t="str">
            <v>DGND</v>
          </cell>
        </row>
        <row r="23503">
          <cell r="H23503" t="str">
            <v>J241.A2</v>
          </cell>
          <cell r="I23503" t="str">
            <v>DPS_GUARD31</v>
          </cell>
        </row>
        <row r="23504">
          <cell r="H23504" t="str">
            <v>J241.C3</v>
          </cell>
          <cell r="I23504" t="str">
            <v>DPS_MRTN31</v>
          </cell>
        </row>
        <row r="23505">
          <cell r="H23505" t="str">
            <v>J241.B3</v>
          </cell>
          <cell r="I23505" t="str">
            <v>DPS_MOUT31</v>
          </cell>
        </row>
        <row r="23506">
          <cell r="H23506" t="str">
            <v>J241.A3</v>
          </cell>
          <cell r="I23506" t="str">
            <v>DPS_DGS31</v>
          </cell>
        </row>
        <row r="23507">
          <cell r="H23507" t="str">
            <v>J241.D3</v>
          </cell>
          <cell r="I23507">
            <v>0</v>
          </cell>
        </row>
        <row r="23508">
          <cell r="H23508" t="str">
            <v>J241.C4</v>
          </cell>
          <cell r="I23508" t="str">
            <v>DPS_FORCE30</v>
          </cell>
        </row>
        <row r="23509">
          <cell r="H23509" t="str">
            <v>J241.A4</v>
          </cell>
          <cell r="I23509" t="str">
            <v>DPS_SENSE30</v>
          </cell>
        </row>
        <row r="23510">
          <cell r="H23510" t="str">
            <v>J241.B4</v>
          </cell>
          <cell r="I23510" t="str">
            <v>DPS_FORCE30</v>
          </cell>
        </row>
        <row r="23511">
          <cell r="H23511" t="str">
            <v>J241.D4</v>
          </cell>
          <cell r="I23511">
            <v>0</v>
          </cell>
        </row>
        <row r="23512">
          <cell r="H23512" t="str">
            <v>J241.B5</v>
          </cell>
          <cell r="I23512" t="str">
            <v>DGND</v>
          </cell>
        </row>
        <row r="23513">
          <cell r="H23513" t="str">
            <v>J241.C5</v>
          </cell>
          <cell r="I23513" t="str">
            <v>DGND</v>
          </cell>
        </row>
        <row r="23514">
          <cell r="H23514" t="str">
            <v>J241.A5</v>
          </cell>
          <cell r="I23514" t="str">
            <v>DPS_GUARD30</v>
          </cell>
        </row>
        <row r="23515">
          <cell r="H23515" t="str">
            <v>J241.D5</v>
          </cell>
          <cell r="I23515">
            <v>0</v>
          </cell>
        </row>
        <row r="23516">
          <cell r="H23516" t="str">
            <v>J241.A6</v>
          </cell>
          <cell r="I23516" t="str">
            <v>DPS_DGS30</v>
          </cell>
        </row>
        <row r="23517">
          <cell r="H23517" t="str">
            <v>J241.D6</v>
          </cell>
          <cell r="I23517">
            <v>0</v>
          </cell>
        </row>
        <row r="23518">
          <cell r="H23518" t="str">
            <v>J241.B6</v>
          </cell>
          <cell r="I23518" t="str">
            <v>DPS_MOUT30</v>
          </cell>
        </row>
        <row r="23519">
          <cell r="H23519" t="str">
            <v>J241.C6</v>
          </cell>
          <cell r="I23519" t="str">
            <v>DPS_MRTN30</v>
          </cell>
        </row>
        <row r="23520">
          <cell r="H23520" t="str">
            <v>J241.C7</v>
          </cell>
          <cell r="I23520" t="str">
            <v>DPS_FORCE29</v>
          </cell>
        </row>
        <row r="23521">
          <cell r="H23521" t="str">
            <v>J241.D7</v>
          </cell>
          <cell r="I23521">
            <v>0</v>
          </cell>
        </row>
        <row r="23522">
          <cell r="H23522" t="str">
            <v>J241.A7</v>
          </cell>
          <cell r="I23522" t="str">
            <v>DPS_SENSE29</v>
          </cell>
        </row>
        <row r="23523">
          <cell r="H23523" t="str">
            <v>J241.B7</v>
          </cell>
          <cell r="I23523" t="str">
            <v>DPS_FORCE29</v>
          </cell>
        </row>
        <row r="23524">
          <cell r="H23524" t="str">
            <v>J241.C8</v>
          </cell>
          <cell r="I23524" t="str">
            <v>DGND</v>
          </cell>
        </row>
        <row r="23525">
          <cell r="H23525" t="str">
            <v>J241.A8</v>
          </cell>
          <cell r="I23525" t="str">
            <v>DPS_GUARD29</v>
          </cell>
        </row>
        <row r="23526">
          <cell r="H23526" t="str">
            <v>J241.D8</v>
          </cell>
          <cell r="I23526">
            <v>0</v>
          </cell>
        </row>
        <row r="23527">
          <cell r="H23527" t="str">
            <v>J241.B8</v>
          </cell>
          <cell r="I23527" t="str">
            <v>DGND</v>
          </cell>
        </row>
        <row r="23528">
          <cell r="H23528" t="str">
            <v>J241.A9</v>
          </cell>
          <cell r="I23528" t="str">
            <v>DPS_DGS29</v>
          </cell>
        </row>
        <row r="23529">
          <cell r="H23529" t="str">
            <v>J241.D9</v>
          </cell>
          <cell r="I23529">
            <v>0</v>
          </cell>
        </row>
        <row r="23530">
          <cell r="H23530" t="str">
            <v>J241.C9</v>
          </cell>
          <cell r="I23530" t="str">
            <v>DPS_MRTN29</v>
          </cell>
        </row>
        <row r="23531">
          <cell r="H23531" t="str">
            <v>J241.B9</v>
          </cell>
          <cell r="I23531" t="str">
            <v>DPS_MOUT29</v>
          </cell>
        </row>
        <row r="23532">
          <cell r="H23532" t="str">
            <v>J241.A10</v>
          </cell>
          <cell r="I23532" t="str">
            <v>DPS_SENSE28</v>
          </cell>
        </row>
        <row r="23533">
          <cell r="H23533" t="str">
            <v>J241.B10</v>
          </cell>
          <cell r="I23533" t="str">
            <v>DPS_FORCE28</v>
          </cell>
        </row>
        <row r="23534">
          <cell r="H23534" t="str">
            <v>J241.D10</v>
          </cell>
          <cell r="I23534">
            <v>0</v>
          </cell>
        </row>
        <row r="23535">
          <cell r="H23535" t="str">
            <v>J241.C10</v>
          </cell>
          <cell r="I23535" t="str">
            <v>DPS_FORCE28</v>
          </cell>
        </row>
        <row r="23536">
          <cell r="H23536" t="str">
            <v>J241.D11</v>
          </cell>
          <cell r="I23536">
            <v>0</v>
          </cell>
        </row>
        <row r="23537">
          <cell r="H23537" t="str">
            <v>J241.C11</v>
          </cell>
          <cell r="I23537" t="str">
            <v>DGND</v>
          </cell>
        </row>
        <row r="23538">
          <cell r="H23538" t="str">
            <v>J241.A11</v>
          </cell>
          <cell r="I23538" t="str">
            <v>DPS_GUARD28</v>
          </cell>
        </row>
        <row r="23539">
          <cell r="H23539" t="str">
            <v>J241.B11</v>
          </cell>
          <cell r="I23539" t="str">
            <v>DGND</v>
          </cell>
        </row>
        <row r="23540">
          <cell r="H23540" t="str">
            <v>J241.B12</v>
          </cell>
          <cell r="I23540" t="str">
            <v>DPS_MOUT28</v>
          </cell>
        </row>
        <row r="23541">
          <cell r="H23541" t="str">
            <v>J241.A12</v>
          </cell>
          <cell r="I23541" t="str">
            <v>DPS_DGS28</v>
          </cell>
        </row>
        <row r="23542">
          <cell r="H23542" t="str">
            <v>J241.D12</v>
          </cell>
          <cell r="I23542">
            <v>0</v>
          </cell>
        </row>
        <row r="23543">
          <cell r="H23543" t="str">
            <v>J241.C12</v>
          </cell>
          <cell r="I23543" t="str">
            <v>DPS_MRTN28</v>
          </cell>
        </row>
        <row r="23544">
          <cell r="H23544" t="str">
            <v>J241.C13</v>
          </cell>
          <cell r="I23544" t="str">
            <v>DPS_FORCE27</v>
          </cell>
        </row>
        <row r="23545">
          <cell r="H23545" t="str">
            <v>J241.B13</v>
          </cell>
          <cell r="I23545" t="str">
            <v>DPS_FORCE27</v>
          </cell>
        </row>
        <row r="23546">
          <cell r="H23546" t="str">
            <v>J241.A13</v>
          </cell>
          <cell r="I23546" t="str">
            <v>DPS_SENSE27</v>
          </cell>
        </row>
        <row r="23547">
          <cell r="H23547" t="str">
            <v>J241.D13</v>
          </cell>
          <cell r="I23547">
            <v>0</v>
          </cell>
        </row>
        <row r="23548">
          <cell r="H23548" t="str">
            <v>J241.C14</v>
          </cell>
          <cell r="I23548" t="str">
            <v>DGND</v>
          </cell>
        </row>
        <row r="23549">
          <cell r="H23549" t="str">
            <v>J241.D14</v>
          </cell>
          <cell r="I23549">
            <v>0</v>
          </cell>
        </row>
        <row r="23550">
          <cell r="H23550" t="str">
            <v>J241.A14</v>
          </cell>
          <cell r="I23550" t="str">
            <v>DPS_GUARD27</v>
          </cell>
        </row>
        <row r="23551">
          <cell r="H23551" t="str">
            <v>J241.B14</v>
          </cell>
          <cell r="I23551" t="str">
            <v>DGND</v>
          </cell>
        </row>
        <row r="23552">
          <cell r="H23552" t="str">
            <v>J241.A15</v>
          </cell>
          <cell r="I23552" t="str">
            <v>DPS_DGS27</v>
          </cell>
        </row>
        <row r="23553">
          <cell r="H23553" t="str">
            <v>J241.D15</v>
          </cell>
          <cell r="I23553">
            <v>0</v>
          </cell>
        </row>
        <row r="23554">
          <cell r="H23554" t="str">
            <v>J241.B15</v>
          </cell>
          <cell r="I23554" t="str">
            <v>DPS_MOUT27</v>
          </cell>
        </row>
        <row r="23555">
          <cell r="H23555" t="str">
            <v>J241.C15</v>
          </cell>
          <cell r="I23555" t="str">
            <v>DPS_MRTN27</v>
          </cell>
        </row>
        <row r="23556">
          <cell r="H23556" t="str">
            <v>J241.B16</v>
          </cell>
          <cell r="I23556" t="str">
            <v>DPS_FORCE26</v>
          </cell>
        </row>
        <row r="23557">
          <cell r="H23557" t="str">
            <v>J241.A16</v>
          </cell>
          <cell r="I23557" t="str">
            <v>DPS_SENSE26</v>
          </cell>
        </row>
        <row r="23558">
          <cell r="H23558" t="str">
            <v>J241.C16</v>
          </cell>
          <cell r="I23558" t="str">
            <v>DPS_FORCE26</v>
          </cell>
        </row>
        <row r="23559">
          <cell r="H23559" t="str">
            <v>J241.D16</v>
          </cell>
          <cell r="I23559">
            <v>0</v>
          </cell>
        </row>
        <row r="23560">
          <cell r="H23560" t="str">
            <v>J241.A17</v>
          </cell>
          <cell r="I23560" t="str">
            <v>DPS_GUARD26</v>
          </cell>
        </row>
        <row r="23561">
          <cell r="H23561" t="str">
            <v>J241.D17</v>
          </cell>
          <cell r="I23561">
            <v>0</v>
          </cell>
        </row>
        <row r="23562">
          <cell r="H23562" t="str">
            <v>J241.C17</v>
          </cell>
          <cell r="I23562" t="str">
            <v>DGND</v>
          </cell>
        </row>
        <row r="23563">
          <cell r="H23563" t="str">
            <v>J241.B17</v>
          </cell>
          <cell r="I23563" t="str">
            <v>DGND</v>
          </cell>
        </row>
        <row r="23564">
          <cell r="H23564" t="str">
            <v>J241.C18</v>
          </cell>
          <cell r="I23564" t="str">
            <v>DPS_MRTN26</v>
          </cell>
        </row>
        <row r="23565">
          <cell r="H23565" t="str">
            <v>J241.B18</v>
          </cell>
          <cell r="I23565" t="str">
            <v>DPS_MOUT26</v>
          </cell>
        </row>
        <row r="23566">
          <cell r="H23566" t="str">
            <v>J241.D18</v>
          </cell>
          <cell r="I23566">
            <v>0</v>
          </cell>
        </row>
        <row r="23567">
          <cell r="H23567" t="str">
            <v>J241.A18</v>
          </cell>
          <cell r="I23567" t="str">
            <v>DPS_DGS26</v>
          </cell>
        </row>
        <row r="23568">
          <cell r="H23568" t="str">
            <v>J241.D19</v>
          </cell>
          <cell r="I23568">
            <v>0</v>
          </cell>
        </row>
        <row r="23569">
          <cell r="H23569" t="str">
            <v>J241.C19</v>
          </cell>
          <cell r="I23569" t="str">
            <v>DPS_FORCE25</v>
          </cell>
        </row>
        <row r="23570">
          <cell r="H23570" t="str">
            <v>J241.B19</v>
          </cell>
          <cell r="I23570" t="str">
            <v>DPS_FORCE25</v>
          </cell>
        </row>
        <row r="23571">
          <cell r="H23571" t="str">
            <v>J241.A19</v>
          </cell>
          <cell r="I23571" t="str">
            <v>DPS_SENSE25</v>
          </cell>
        </row>
        <row r="23572">
          <cell r="H23572" t="str">
            <v>J241.A20</v>
          </cell>
          <cell r="I23572" t="str">
            <v>DPS_GUARD25</v>
          </cell>
        </row>
        <row r="23573">
          <cell r="H23573" t="str">
            <v>J241.C20</v>
          </cell>
          <cell r="I23573" t="str">
            <v>DGND</v>
          </cell>
        </row>
        <row r="23574">
          <cell r="H23574" t="str">
            <v>J241.B20</v>
          </cell>
          <cell r="I23574" t="str">
            <v>DGND</v>
          </cell>
        </row>
        <row r="23575">
          <cell r="H23575" t="str">
            <v>J241.D20</v>
          </cell>
          <cell r="I23575">
            <v>0</v>
          </cell>
        </row>
        <row r="23576">
          <cell r="H23576" t="str">
            <v>J241.A21</v>
          </cell>
          <cell r="I23576" t="str">
            <v>DPS_DGS25</v>
          </cell>
        </row>
        <row r="23577">
          <cell r="H23577" t="str">
            <v>J241.D21</v>
          </cell>
          <cell r="I23577">
            <v>0</v>
          </cell>
        </row>
        <row r="23578">
          <cell r="H23578" t="str">
            <v>J241.B21</v>
          </cell>
          <cell r="I23578" t="str">
            <v>DPS_MOUT25</v>
          </cell>
        </row>
        <row r="23579">
          <cell r="H23579" t="str">
            <v>J241.C21</v>
          </cell>
          <cell r="I23579" t="str">
            <v>DPS_MRTN25</v>
          </cell>
        </row>
        <row r="23580">
          <cell r="H23580" t="str">
            <v>J241.D22</v>
          </cell>
          <cell r="I23580">
            <v>0</v>
          </cell>
        </row>
        <row r="23581">
          <cell r="H23581" t="str">
            <v>J241.A22</v>
          </cell>
          <cell r="I23581" t="str">
            <v>DPS_SENSE24</v>
          </cell>
        </row>
        <row r="23582">
          <cell r="H23582" t="str">
            <v>J241.B22</v>
          </cell>
          <cell r="I23582" t="str">
            <v>DPS_FORCE24</v>
          </cell>
        </row>
        <row r="23583">
          <cell r="H23583" t="str">
            <v>J241.C22</v>
          </cell>
          <cell r="I23583" t="str">
            <v>DPS_FORCE24</v>
          </cell>
        </row>
        <row r="23584">
          <cell r="H23584" t="str">
            <v>J241.B23</v>
          </cell>
          <cell r="I23584" t="str">
            <v>DGND</v>
          </cell>
        </row>
        <row r="23585">
          <cell r="H23585" t="str">
            <v>J241.D23</v>
          </cell>
          <cell r="I23585">
            <v>0</v>
          </cell>
        </row>
        <row r="23586">
          <cell r="H23586" t="str">
            <v>J241.C23</v>
          </cell>
          <cell r="I23586" t="str">
            <v>DGND</v>
          </cell>
        </row>
        <row r="23587">
          <cell r="H23587" t="str">
            <v>J241.A23</v>
          </cell>
          <cell r="I23587" t="str">
            <v>DPS_GUARD24</v>
          </cell>
        </row>
        <row r="23588">
          <cell r="H23588" t="str">
            <v>J241.C24</v>
          </cell>
          <cell r="I23588" t="str">
            <v>DPS_MRTN24</v>
          </cell>
        </row>
        <row r="23589">
          <cell r="H23589" t="str">
            <v>J241.B24</v>
          </cell>
          <cell r="I23589" t="str">
            <v>DPS_MOUT24</v>
          </cell>
        </row>
        <row r="23590">
          <cell r="H23590" t="str">
            <v>J241.D24</v>
          </cell>
          <cell r="I23590">
            <v>0</v>
          </cell>
        </row>
        <row r="23591">
          <cell r="H23591" t="str">
            <v>J241.A24</v>
          </cell>
          <cell r="I23591" t="str">
            <v>DPS_DGS24</v>
          </cell>
        </row>
        <row r="23592">
          <cell r="H23592" t="str">
            <v>038RT-9068AB10E-A100.1</v>
          </cell>
          <cell r="I23592">
            <v>0</v>
          </cell>
        </row>
        <row r="23593">
          <cell r="H23593" t="str">
            <v>087-0068F0400000-99.1</v>
          </cell>
          <cell r="I23593">
            <v>0</v>
          </cell>
        </row>
        <row r="23594">
          <cell r="H23594" t="str">
            <v>087-0273B0800000-99.1</v>
          </cell>
          <cell r="I23594">
            <v>0</v>
          </cell>
        </row>
        <row r="23595">
          <cell r="H23595" t="str">
            <v>980RT-9068AB-1AD-.1</v>
          </cell>
          <cell r="I23595">
            <v>0</v>
          </cell>
        </row>
        <row r="23596">
          <cell r="H23596" t="str">
            <v>ALWP1.NUT1</v>
          </cell>
          <cell r="I23596">
            <v>0</v>
          </cell>
        </row>
        <row r="23597">
          <cell r="H23597" t="str">
            <v>ALWP1.NUT2</v>
          </cell>
          <cell r="I23597">
            <v>0</v>
          </cell>
        </row>
        <row r="23598">
          <cell r="H23598" t="str">
            <v>ALWP1.NUT3</v>
          </cell>
          <cell r="I23598">
            <v>0</v>
          </cell>
        </row>
        <row r="23599">
          <cell r="H23599" t="str">
            <v>ALWP1.NUT4</v>
          </cell>
          <cell r="I23599">
            <v>0</v>
          </cell>
        </row>
        <row r="23600">
          <cell r="H23600" t="str">
            <v>ALWP1.NUT5</v>
          </cell>
          <cell r="I23600">
            <v>0</v>
          </cell>
        </row>
        <row r="23601">
          <cell r="H23601" t="str">
            <v>ALWP1.NUT6</v>
          </cell>
          <cell r="I23601">
            <v>0</v>
          </cell>
        </row>
        <row r="23602">
          <cell r="H23602" t="str">
            <v>ALWP1.NUT7</v>
          </cell>
          <cell r="I23602">
            <v>0</v>
          </cell>
        </row>
        <row r="23603">
          <cell r="H23603" t="str">
            <v>ALWP1.NUT8</v>
          </cell>
          <cell r="I23603">
            <v>0</v>
          </cell>
        </row>
        <row r="23604">
          <cell r="H23604" t="str">
            <v>ALWP1.NUT9</v>
          </cell>
          <cell r="I23604">
            <v>0</v>
          </cell>
        </row>
        <row r="23605">
          <cell r="H23605" t="str">
            <v>ALWP1.NUT10</v>
          </cell>
          <cell r="I23605">
            <v>0</v>
          </cell>
        </row>
        <row r="23606">
          <cell r="H23606" t="str">
            <v>ALWP1.NUT11</v>
          </cell>
          <cell r="I23606">
            <v>0</v>
          </cell>
        </row>
        <row r="23607">
          <cell r="H23607" t="str">
            <v>ALWP1.NUT12</v>
          </cell>
          <cell r="I23607">
            <v>0</v>
          </cell>
        </row>
        <row r="23608">
          <cell r="H23608" t="str">
            <v>ALWP1.NUT13</v>
          </cell>
          <cell r="I23608">
            <v>0</v>
          </cell>
        </row>
        <row r="23609">
          <cell r="H23609" t="str">
            <v>ALWP2.NUT1</v>
          </cell>
          <cell r="I23609">
            <v>0</v>
          </cell>
        </row>
        <row r="23610">
          <cell r="H23610" t="str">
            <v>ALWP2.NUT2</v>
          </cell>
          <cell r="I23610">
            <v>0</v>
          </cell>
        </row>
        <row r="23611">
          <cell r="H23611" t="str">
            <v>ALWP2.NUT3</v>
          </cell>
          <cell r="I23611">
            <v>0</v>
          </cell>
        </row>
        <row r="23612">
          <cell r="H23612" t="str">
            <v>ALWP2.NUT4</v>
          </cell>
          <cell r="I23612">
            <v>0</v>
          </cell>
        </row>
        <row r="23613">
          <cell r="H23613" t="str">
            <v>ALWP2.NUT5</v>
          </cell>
          <cell r="I23613">
            <v>0</v>
          </cell>
        </row>
        <row r="23614">
          <cell r="H23614" t="str">
            <v>ALWP2.NUT6</v>
          </cell>
          <cell r="I23614">
            <v>0</v>
          </cell>
        </row>
        <row r="23615">
          <cell r="H23615" t="str">
            <v>ALWP2.NUT7</v>
          </cell>
          <cell r="I23615">
            <v>0</v>
          </cell>
        </row>
        <row r="23616">
          <cell r="H23616" t="str">
            <v>ALWP2.NUT8</v>
          </cell>
          <cell r="I23616">
            <v>0</v>
          </cell>
        </row>
        <row r="23617">
          <cell r="H23617" t="str">
            <v>ALWP2.NUT9</v>
          </cell>
          <cell r="I23617">
            <v>0</v>
          </cell>
        </row>
        <row r="23618">
          <cell r="H23618" t="str">
            <v>ALWP2.NUT10</v>
          </cell>
          <cell r="I23618">
            <v>0</v>
          </cell>
        </row>
        <row r="23619">
          <cell r="H23619" t="str">
            <v>ALWP2.NUT11</v>
          </cell>
          <cell r="I23619">
            <v>0</v>
          </cell>
        </row>
        <row r="23620">
          <cell r="H23620" t="str">
            <v>ALWP2.NUT12</v>
          </cell>
          <cell r="I23620">
            <v>0</v>
          </cell>
        </row>
        <row r="23621">
          <cell r="H23621" t="str">
            <v>ALWP2.NUT13</v>
          </cell>
          <cell r="I23621">
            <v>0</v>
          </cell>
        </row>
        <row r="23622">
          <cell r="H23622" t="str">
            <v>FD1.1</v>
          </cell>
          <cell r="I23622">
            <v>0</v>
          </cell>
        </row>
        <row r="23623">
          <cell r="H23623" t="str">
            <v>FD2.1</v>
          </cell>
          <cell r="I23623">
            <v>0</v>
          </cell>
        </row>
        <row r="23624">
          <cell r="H23624" t="str">
            <v>FD3.1</v>
          </cell>
          <cell r="I23624">
            <v>0</v>
          </cell>
        </row>
        <row r="23625">
          <cell r="H23625" t="str">
            <v>FD4.1</v>
          </cell>
          <cell r="I23625">
            <v>0</v>
          </cell>
        </row>
        <row r="23626">
          <cell r="H23626" t="str">
            <v>FD5.1</v>
          </cell>
          <cell r="I23626">
            <v>0</v>
          </cell>
        </row>
        <row r="23627">
          <cell r="H23627" t="str">
            <v>FD6.1</v>
          </cell>
          <cell r="I23627">
            <v>0</v>
          </cell>
        </row>
        <row r="23628">
          <cell r="H23628" t="str">
            <v>FD7.1</v>
          </cell>
          <cell r="I23628">
            <v>0</v>
          </cell>
        </row>
        <row r="23629">
          <cell r="H23629" t="str">
            <v>FD8.1</v>
          </cell>
          <cell r="I23629">
            <v>0</v>
          </cell>
        </row>
        <row r="23630">
          <cell r="H23630" t="str">
            <v>FD9.1</v>
          </cell>
          <cell r="I23630">
            <v>0</v>
          </cell>
        </row>
        <row r="23631">
          <cell r="H23631" t="str">
            <v>FD10.1</v>
          </cell>
          <cell r="I23631">
            <v>0</v>
          </cell>
        </row>
        <row r="23632">
          <cell r="H23632" t="str">
            <v>FD11.1</v>
          </cell>
          <cell r="I23632">
            <v>0</v>
          </cell>
        </row>
        <row r="23633">
          <cell r="H23633" t="str">
            <v>FD12.1</v>
          </cell>
          <cell r="I23633">
            <v>0</v>
          </cell>
        </row>
        <row r="23634">
          <cell r="H23634" t="str">
            <v>FD13.1</v>
          </cell>
          <cell r="I23634">
            <v>0</v>
          </cell>
        </row>
        <row r="23635">
          <cell r="H23635" t="str">
            <v>FD14.1</v>
          </cell>
          <cell r="I23635">
            <v>0</v>
          </cell>
        </row>
        <row r="23636">
          <cell r="H23636" t="str">
            <v>FD15.1</v>
          </cell>
          <cell r="I23636">
            <v>0</v>
          </cell>
        </row>
        <row r="23637">
          <cell r="H23637" t="str">
            <v>FD16.1</v>
          </cell>
          <cell r="I23637">
            <v>0</v>
          </cell>
        </row>
        <row r="23638">
          <cell r="H23638" t="str">
            <v>FD17.1</v>
          </cell>
          <cell r="I23638">
            <v>0</v>
          </cell>
        </row>
        <row r="23639">
          <cell r="H23639" t="str">
            <v>FD18.1</v>
          </cell>
          <cell r="I23639">
            <v>0</v>
          </cell>
        </row>
        <row r="23640">
          <cell r="H23640" t="str">
            <v>FD19.1</v>
          </cell>
          <cell r="I23640">
            <v>0</v>
          </cell>
        </row>
        <row r="23641">
          <cell r="H23641" t="str">
            <v>FD20.1</v>
          </cell>
          <cell r="I23641">
            <v>0</v>
          </cell>
        </row>
        <row r="23642">
          <cell r="H23642" t="str">
            <v>FD21.1</v>
          </cell>
          <cell r="I23642">
            <v>0</v>
          </cell>
        </row>
        <row r="23643">
          <cell r="H23643" t="str">
            <v>FD22.1</v>
          </cell>
          <cell r="I23643">
            <v>0</v>
          </cell>
        </row>
        <row r="23644">
          <cell r="H23644" t="str">
            <v>FD23.1</v>
          </cell>
          <cell r="I23644">
            <v>0</v>
          </cell>
        </row>
        <row r="23645">
          <cell r="H23645" t="str">
            <v>FD24.1</v>
          </cell>
          <cell r="I23645">
            <v>0</v>
          </cell>
        </row>
        <row r="23646">
          <cell r="H23646" t="str">
            <v>FD25.1</v>
          </cell>
          <cell r="I23646">
            <v>0</v>
          </cell>
        </row>
        <row r="23647">
          <cell r="H23647" t="str">
            <v>FD26.1</v>
          </cell>
          <cell r="I23647">
            <v>0</v>
          </cell>
        </row>
        <row r="23648">
          <cell r="H23648" t="str">
            <v>FD27.1</v>
          </cell>
          <cell r="I23648">
            <v>0</v>
          </cell>
        </row>
        <row r="23649">
          <cell r="H23649" t="str">
            <v>FD28.1</v>
          </cell>
          <cell r="I23649">
            <v>0</v>
          </cell>
        </row>
        <row r="23650">
          <cell r="H23650" t="str">
            <v>FD29.1</v>
          </cell>
          <cell r="I23650">
            <v>0</v>
          </cell>
        </row>
        <row r="23651">
          <cell r="H23651" t="str">
            <v>FD30.1</v>
          </cell>
          <cell r="I23651">
            <v>0</v>
          </cell>
        </row>
        <row r="23652">
          <cell r="H23652" t="str">
            <v>FD31.1</v>
          </cell>
          <cell r="I23652">
            <v>0</v>
          </cell>
        </row>
        <row r="23653">
          <cell r="H23653" t="str">
            <v>FD32.1</v>
          </cell>
          <cell r="I23653">
            <v>0</v>
          </cell>
        </row>
        <row r="23654">
          <cell r="H23654" t="str">
            <v>H1.1</v>
          </cell>
          <cell r="I23654">
            <v>0</v>
          </cell>
        </row>
        <row r="23655">
          <cell r="H23655" t="str">
            <v>H2.1</v>
          </cell>
          <cell r="I23655">
            <v>0</v>
          </cell>
        </row>
        <row r="23656">
          <cell r="H23656" t="str">
            <v>LOGO1.1</v>
          </cell>
          <cell r="I23656">
            <v>0</v>
          </cell>
        </row>
        <row r="23657">
          <cell r="H23657" t="str">
            <v>LOGO2.1</v>
          </cell>
          <cell r="I23657">
            <v>0</v>
          </cell>
        </row>
        <row r="23658">
          <cell r="H23658" t="str">
            <v>QFN68-8X8-P0.4mm.1</v>
          </cell>
          <cell r="I23658">
            <v>0</v>
          </cell>
        </row>
        <row r="23659">
          <cell r="H23659" t="str">
            <v>RTL9068ABD-V2-GR.1</v>
          </cell>
          <cell r="I23659">
            <v>0</v>
          </cell>
        </row>
        <row r="23660">
          <cell r="H23660" t="str">
            <v>SKB1.NUT1</v>
          </cell>
          <cell r="I23660">
            <v>0</v>
          </cell>
        </row>
        <row r="23661">
          <cell r="H23661" t="str">
            <v>SKB1.NUT2</v>
          </cell>
          <cell r="I23661">
            <v>0</v>
          </cell>
        </row>
        <row r="23662">
          <cell r="H23662" t="str">
            <v>SKB1.NUT3</v>
          </cell>
          <cell r="I23662">
            <v>0</v>
          </cell>
        </row>
        <row r="23663">
          <cell r="H23663" t="str">
            <v>SKB1.NUT4</v>
          </cell>
          <cell r="I23663">
            <v>0</v>
          </cell>
        </row>
        <row r="23664">
          <cell r="H23664" t="str">
            <v>TFBGA273-17X17-P0.8mm.1</v>
          </cell>
          <cell r="I23664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85"/>
  <sheetViews>
    <sheetView workbookViewId="0">
      <selection activeCell="B148" sqref="B148:B188"/>
    </sheetView>
  </sheetViews>
  <sheetFormatPr defaultRowHeight="15.75"/>
  <cols>
    <col min="1" max="1" width="6.625" style="9" bestFit="1" customWidth="1"/>
    <col min="2" max="2" width="39.375" style="9" bestFit="1" customWidth="1"/>
    <col min="3" max="3" width="8.875" style="9"/>
    <col min="4" max="5" width="8.875" style="8"/>
    <col min="11" max="11" width="11.375" bestFit="1" customWidth="1"/>
    <col min="12" max="12" width="17.5" bestFit="1" customWidth="1"/>
    <col min="15" max="15" width="20.5" bestFit="1" customWidth="1"/>
  </cols>
  <sheetData>
    <row r="1" spans="1:5">
      <c r="A1" s="58" t="s">
        <v>428</v>
      </c>
      <c r="B1" s="58" t="s">
        <v>1515</v>
      </c>
      <c r="C1" s="58" t="str">
        <f>A1</f>
        <v>G8</v>
      </c>
      <c r="D1" s="58"/>
      <c r="E1" s="58">
        <v>1</v>
      </c>
    </row>
    <row r="2" spans="1:5">
      <c r="A2" s="58" t="s">
        <v>412</v>
      </c>
      <c r="B2" s="58" t="s">
        <v>1516</v>
      </c>
      <c r="C2" s="58" t="str">
        <f t="shared" ref="C2:C65" si="0">A2</f>
        <v>H9</v>
      </c>
      <c r="D2" s="58"/>
      <c r="E2" s="58">
        <v>1</v>
      </c>
    </row>
    <row r="3" spans="1:5">
      <c r="A3" s="58" t="s">
        <v>415</v>
      </c>
      <c r="B3" s="58" t="s">
        <v>1517</v>
      </c>
      <c r="C3" s="58" t="str">
        <f t="shared" si="0"/>
        <v>J9</v>
      </c>
      <c r="D3" s="58"/>
      <c r="E3" s="58">
        <v>1</v>
      </c>
    </row>
    <row r="4" spans="1:5">
      <c r="A4" s="58" t="s">
        <v>302</v>
      </c>
      <c r="B4" s="58" t="s">
        <v>1518</v>
      </c>
      <c r="C4" s="58" t="str">
        <f t="shared" si="0"/>
        <v>K9</v>
      </c>
      <c r="D4" s="58"/>
      <c r="E4" s="58">
        <v>1</v>
      </c>
    </row>
    <row r="5" spans="1:5">
      <c r="A5" s="58" t="s">
        <v>421</v>
      </c>
      <c r="B5" s="58" t="s">
        <v>1519</v>
      </c>
      <c r="C5" s="58" t="str">
        <f t="shared" si="0"/>
        <v>L9</v>
      </c>
      <c r="D5" s="58"/>
      <c r="E5" s="58">
        <v>1</v>
      </c>
    </row>
    <row r="6" spans="1:5">
      <c r="A6" s="58" t="s">
        <v>1597</v>
      </c>
      <c r="B6" s="58" t="s">
        <v>1520</v>
      </c>
      <c r="C6" s="58" t="str">
        <f t="shared" si="0"/>
        <v>M10</v>
      </c>
      <c r="D6" s="58"/>
      <c r="E6" s="58">
        <v>1</v>
      </c>
    </row>
    <row r="7" spans="1:5">
      <c r="A7" s="58" t="s">
        <v>1598</v>
      </c>
      <c r="B7" s="58" t="s">
        <v>1521</v>
      </c>
      <c r="C7" s="58" t="str">
        <f t="shared" si="0"/>
        <v>M11</v>
      </c>
      <c r="D7" s="58"/>
      <c r="E7" s="58">
        <v>1</v>
      </c>
    </row>
    <row r="8" spans="1:5">
      <c r="A8" s="58" t="s">
        <v>1599</v>
      </c>
      <c r="B8" s="58" t="s">
        <v>1522</v>
      </c>
      <c r="C8" s="58" t="str">
        <f t="shared" si="0"/>
        <v>M12</v>
      </c>
      <c r="D8" s="58"/>
      <c r="E8" s="58">
        <v>1</v>
      </c>
    </row>
    <row r="9" spans="1:5">
      <c r="A9" s="58" t="s">
        <v>451</v>
      </c>
      <c r="B9" s="58" t="s">
        <v>1523</v>
      </c>
      <c r="C9" s="58" t="str">
        <f t="shared" si="0"/>
        <v>N10</v>
      </c>
      <c r="D9" s="58"/>
      <c r="E9" s="58">
        <v>1</v>
      </c>
    </row>
    <row r="10" spans="1:5">
      <c r="A10" s="58" t="s">
        <v>448</v>
      </c>
      <c r="B10" s="58" t="s">
        <v>1524</v>
      </c>
      <c r="C10" s="58" t="str">
        <f t="shared" si="0"/>
        <v>N11</v>
      </c>
      <c r="D10" s="58"/>
      <c r="E10" s="58">
        <v>1</v>
      </c>
    </row>
    <row r="11" spans="1:5">
      <c r="A11" s="58" t="s">
        <v>447</v>
      </c>
      <c r="B11" s="58" t="s">
        <v>1526</v>
      </c>
      <c r="C11" s="58" t="str">
        <f t="shared" si="0"/>
        <v>N12</v>
      </c>
      <c r="D11" s="58"/>
      <c r="E11" s="58">
        <v>1</v>
      </c>
    </row>
    <row r="12" spans="1:5">
      <c r="A12" s="58" t="s">
        <v>366</v>
      </c>
      <c r="B12" s="58" t="s">
        <v>1529</v>
      </c>
      <c r="C12" s="58" t="str">
        <f t="shared" si="0"/>
        <v>E4</v>
      </c>
      <c r="D12" s="58"/>
      <c r="E12" s="58">
        <v>2</v>
      </c>
    </row>
    <row r="13" spans="1:5">
      <c r="A13" s="58" t="s">
        <v>332</v>
      </c>
      <c r="B13" s="58" t="s">
        <v>1530</v>
      </c>
      <c r="C13" s="58" t="str">
        <f t="shared" si="0"/>
        <v>E5</v>
      </c>
      <c r="D13" s="58"/>
      <c r="E13" s="58">
        <v>2</v>
      </c>
    </row>
    <row r="14" spans="1:5">
      <c r="A14" s="58" t="s">
        <v>1704</v>
      </c>
      <c r="B14" s="58" t="s">
        <v>1531</v>
      </c>
      <c r="C14" s="58" t="str">
        <f t="shared" si="0"/>
        <v>V8</v>
      </c>
      <c r="D14" s="58"/>
      <c r="E14" s="58">
        <v>2</v>
      </c>
    </row>
    <row r="15" spans="1:5">
      <c r="A15" s="58" t="s">
        <v>1705</v>
      </c>
      <c r="B15" s="58" t="s">
        <v>1532</v>
      </c>
      <c r="C15" s="58" t="str">
        <f t="shared" si="0"/>
        <v>V9</v>
      </c>
      <c r="D15" s="58"/>
      <c r="E15" s="58">
        <v>2</v>
      </c>
    </row>
    <row r="16" spans="1:5">
      <c r="A16" s="58" t="s">
        <v>201</v>
      </c>
      <c r="B16" s="58" t="s">
        <v>1533</v>
      </c>
      <c r="C16" s="58" t="str">
        <f t="shared" si="0"/>
        <v>A8</v>
      </c>
      <c r="D16" s="58"/>
      <c r="E16" s="58">
        <v>2</v>
      </c>
    </row>
    <row r="17" spans="1:5">
      <c r="A17" s="58" t="s">
        <v>456</v>
      </c>
      <c r="B17" s="58" t="s">
        <v>1534</v>
      </c>
      <c r="C17" s="58" t="str">
        <f t="shared" si="0"/>
        <v>D8</v>
      </c>
      <c r="D17" s="58"/>
      <c r="E17" s="58">
        <v>2</v>
      </c>
    </row>
    <row r="18" spans="1:5">
      <c r="A18" s="58" t="s">
        <v>449</v>
      </c>
      <c r="B18" s="58" t="s">
        <v>2986</v>
      </c>
      <c r="C18" s="58" t="str">
        <f t="shared" si="0"/>
        <v>D16</v>
      </c>
      <c r="D18" s="58"/>
      <c r="E18" s="58">
        <v>2</v>
      </c>
    </row>
    <row r="19" spans="1:5">
      <c r="A19" s="58" t="s">
        <v>403</v>
      </c>
      <c r="B19" s="58" t="s">
        <v>2987</v>
      </c>
      <c r="C19" s="58" t="str">
        <f t="shared" si="0"/>
        <v>E16</v>
      </c>
      <c r="D19" s="58"/>
      <c r="E19" s="58">
        <v>2</v>
      </c>
    </row>
    <row r="20" spans="1:5">
      <c r="A20" s="58" t="s">
        <v>907</v>
      </c>
      <c r="B20" s="58" t="s">
        <v>1536</v>
      </c>
      <c r="C20" s="58" t="str">
        <f t="shared" si="0"/>
        <v>D15</v>
      </c>
      <c r="D20" s="58"/>
      <c r="E20" s="58">
        <v>2</v>
      </c>
    </row>
    <row r="21" spans="1:5">
      <c r="A21" s="58" t="s">
        <v>1577</v>
      </c>
      <c r="B21" s="58" t="s">
        <v>1537</v>
      </c>
      <c r="C21" s="58" t="str">
        <f t="shared" si="0"/>
        <v>E15</v>
      </c>
      <c r="D21" s="58"/>
      <c r="E21" s="58">
        <v>2</v>
      </c>
    </row>
    <row r="22" spans="1:5">
      <c r="A22" s="58" t="s">
        <v>1525</v>
      </c>
      <c r="B22" s="58" t="s">
        <v>1538</v>
      </c>
      <c r="C22" s="58" t="str">
        <f t="shared" si="0"/>
        <v>V4</v>
      </c>
      <c r="D22" s="58"/>
      <c r="E22" s="58">
        <v>2</v>
      </c>
    </row>
    <row r="23" spans="1:5">
      <c r="A23" s="58" t="s">
        <v>1527</v>
      </c>
      <c r="B23" s="58" t="s">
        <v>1539</v>
      </c>
      <c r="C23" s="58" t="str">
        <f t="shared" si="0"/>
        <v>V5</v>
      </c>
      <c r="D23" s="58"/>
      <c r="E23" s="58">
        <v>2</v>
      </c>
    </row>
    <row r="24" spans="1:5">
      <c r="A24" s="58" t="s">
        <v>339</v>
      </c>
      <c r="B24" s="58" t="s">
        <v>1540</v>
      </c>
      <c r="C24" s="58" t="str">
        <f t="shared" si="0"/>
        <v>T13</v>
      </c>
      <c r="D24" s="58"/>
      <c r="E24" s="58">
        <v>2</v>
      </c>
    </row>
    <row r="25" spans="1:5">
      <c r="A25" s="58" t="s">
        <v>341</v>
      </c>
      <c r="B25" s="58" t="s">
        <v>1541</v>
      </c>
      <c r="C25" s="58" t="str">
        <f t="shared" si="0"/>
        <v>T14</v>
      </c>
      <c r="D25" s="58"/>
      <c r="E25" s="58">
        <v>2</v>
      </c>
    </row>
    <row r="26" spans="1:5">
      <c r="A26" s="58" t="s">
        <v>1612</v>
      </c>
      <c r="B26" s="58" t="s">
        <v>1542</v>
      </c>
      <c r="C26" s="58" t="str">
        <f t="shared" si="0"/>
        <v>V10</v>
      </c>
      <c r="D26" s="58"/>
      <c r="E26" s="58">
        <v>2</v>
      </c>
    </row>
    <row r="27" spans="1:5">
      <c r="A27" s="58" t="s">
        <v>1613</v>
      </c>
      <c r="B27" s="58" t="s">
        <v>1543</v>
      </c>
      <c r="C27" s="58" t="str">
        <f t="shared" si="0"/>
        <v>V11</v>
      </c>
      <c r="D27" s="58"/>
      <c r="E27" s="58">
        <v>2</v>
      </c>
    </row>
    <row r="28" spans="1:5">
      <c r="A28" s="58" t="s">
        <v>364</v>
      </c>
      <c r="B28" s="58" t="s">
        <v>1544</v>
      </c>
      <c r="C28" s="58" t="str">
        <f t="shared" si="0"/>
        <v>D4</v>
      </c>
      <c r="D28" s="58"/>
      <c r="E28" s="58">
        <v>3</v>
      </c>
    </row>
    <row r="29" spans="1:5">
      <c r="A29" s="58" t="s">
        <v>404</v>
      </c>
      <c r="B29" s="58" t="s">
        <v>1545</v>
      </c>
      <c r="C29" s="58" t="str">
        <f t="shared" si="0"/>
        <v>D5</v>
      </c>
      <c r="D29" s="58"/>
      <c r="E29" s="58">
        <v>3</v>
      </c>
    </row>
    <row r="30" spans="1:5">
      <c r="A30" s="58" t="s">
        <v>225</v>
      </c>
      <c r="B30" s="58" t="s">
        <v>444</v>
      </c>
      <c r="C30" s="58" t="str">
        <f t="shared" si="0"/>
        <v>B14</v>
      </c>
      <c r="D30" s="58"/>
      <c r="E30" s="58">
        <v>3</v>
      </c>
    </row>
    <row r="31" spans="1:5">
      <c r="A31" s="58" t="s">
        <v>439</v>
      </c>
      <c r="B31" s="58" t="s">
        <v>1546</v>
      </c>
      <c r="C31" s="58" t="str">
        <f t="shared" si="0"/>
        <v>E11</v>
      </c>
      <c r="D31" s="58"/>
      <c r="E31" s="58">
        <v>3</v>
      </c>
    </row>
    <row r="32" spans="1:5">
      <c r="A32" s="58" t="s">
        <v>352</v>
      </c>
      <c r="B32" s="58" t="s">
        <v>1547</v>
      </c>
      <c r="C32" s="58" t="str">
        <f t="shared" si="0"/>
        <v>T9</v>
      </c>
      <c r="D32" s="58"/>
      <c r="E32" s="58">
        <v>3</v>
      </c>
    </row>
    <row r="33" spans="1:5">
      <c r="A33" s="58" t="s">
        <v>328</v>
      </c>
      <c r="B33" s="58" t="s">
        <v>1548</v>
      </c>
      <c r="C33" s="58" t="str">
        <f t="shared" si="0"/>
        <v>T10</v>
      </c>
      <c r="D33" s="58"/>
      <c r="E33" s="58">
        <v>3</v>
      </c>
    </row>
    <row r="34" spans="1:5">
      <c r="A34" s="58" t="s">
        <v>434</v>
      </c>
      <c r="B34" s="58" t="s">
        <v>1549</v>
      </c>
      <c r="C34" s="58" t="str">
        <f t="shared" si="0"/>
        <v>D6</v>
      </c>
      <c r="D34" s="58"/>
      <c r="E34" s="58">
        <v>3</v>
      </c>
    </row>
    <row r="35" spans="1:5">
      <c r="A35" s="58" t="s">
        <v>425</v>
      </c>
      <c r="B35" s="58" t="s">
        <v>1550</v>
      </c>
      <c r="C35" s="58" t="str">
        <f t="shared" si="0"/>
        <v>E6</v>
      </c>
      <c r="D35" s="58"/>
      <c r="E35" s="58">
        <v>3</v>
      </c>
    </row>
    <row r="36" spans="1:5">
      <c r="A36" s="58" t="s">
        <v>435</v>
      </c>
      <c r="B36" s="58" t="s">
        <v>1551</v>
      </c>
      <c r="C36" s="58" t="str">
        <f t="shared" si="0"/>
        <v>D7</v>
      </c>
      <c r="D36" s="58"/>
      <c r="E36" s="58">
        <v>3</v>
      </c>
    </row>
    <row r="37" spans="1:5">
      <c r="A37" s="58" t="s">
        <v>436</v>
      </c>
      <c r="B37" s="58" t="s">
        <v>1552</v>
      </c>
      <c r="C37" s="58" t="str">
        <f t="shared" si="0"/>
        <v>E7</v>
      </c>
      <c r="D37" s="58"/>
      <c r="E37" s="58">
        <v>3</v>
      </c>
    </row>
    <row r="38" spans="1:5">
      <c r="A38" s="58" t="s">
        <v>228</v>
      </c>
      <c r="B38" s="58" t="s">
        <v>2988</v>
      </c>
      <c r="C38" s="58" t="str">
        <f t="shared" si="0"/>
        <v>B17</v>
      </c>
      <c r="D38" s="58"/>
      <c r="E38" s="58">
        <v>3</v>
      </c>
    </row>
    <row r="39" spans="1:5">
      <c r="A39" s="58" t="s">
        <v>229</v>
      </c>
      <c r="B39" s="58" t="s">
        <v>2989</v>
      </c>
      <c r="C39" s="58" t="str">
        <f t="shared" si="0"/>
        <v>B18</v>
      </c>
      <c r="D39" s="58"/>
      <c r="E39" s="58">
        <v>3</v>
      </c>
    </row>
    <row r="40" spans="1:5">
      <c r="A40" s="58" t="s">
        <v>2990</v>
      </c>
      <c r="B40" s="58" t="s">
        <v>2991</v>
      </c>
      <c r="C40" s="58" t="str">
        <f t="shared" si="0"/>
        <v>F15</v>
      </c>
      <c r="D40" s="58"/>
      <c r="E40" s="58">
        <v>3</v>
      </c>
    </row>
    <row r="41" spans="1:5">
      <c r="A41" s="58" t="s">
        <v>1579</v>
      </c>
      <c r="B41" s="58" t="s">
        <v>2992</v>
      </c>
      <c r="C41" s="58" t="str">
        <f t="shared" si="0"/>
        <v>G15</v>
      </c>
      <c r="D41" s="58"/>
      <c r="E41" s="58">
        <v>3</v>
      </c>
    </row>
    <row r="42" spans="1:5">
      <c r="A42" s="58" t="s">
        <v>2993</v>
      </c>
      <c r="B42" s="58" t="s">
        <v>2994</v>
      </c>
      <c r="C42" s="58" t="str">
        <f t="shared" si="0"/>
        <v>F16</v>
      </c>
      <c r="D42" s="58"/>
      <c r="E42" s="58">
        <v>3</v>
      </c>
    </row>
    <row r="43" spans="1:5">
      <c r="A43" s="58" t="s">
        <v>427</v>
      </c>
      <c r="B43" s="58" t="s">
        <v>2995</v>
      </c>
      <c r="C43" s="58" t="str">
        <f t="shared" si="0"/>
        <v>G16</v>
      </c>
      <c r="D43" s="58"/>
      <c r="E43" s="58">
        <v>3</v>
      </c>
    </row>
    <row r="44" spans="1:5">
      <c r="A44" s="58" t="s">
        <v>179</v>
      </c>
      <c r="B44" s="58" t="s">
        <v>1553</v>
      </c>
      <c r="C44" s="58" t="str">
        <f t="shared" si="0"/>
        <v>G5</v>
      </c>
      <c r="D44" s="58"/>
      <c r="E44" s="58">
        <v>3</v>
      </c>
    </row>
    <row r="45" spans="1:5">
      <c r="A45" s="58" t="s">
        <v>337</v>
      </c>
      <c r="B45" s="58" t="s">
        <v>1554</v>
      </c>
      <c r="C45" s="58" t="str">
        <f t="shared" si="0"/>
        <v>T15</v>
      </c>
      <c r="D45" s="58"/>
      <c r="E45" s="58">
        <v>3</v>
      </c>
    </row>
    <row r="46" spans="1:5">
      <c r="A46" s="58" t="s">
        <v>336</v>
      </c>
      <c r="B46" s="58" t="s">
        <v>1555</v>
      </c>
      <c r="C46" s="58" t="str">
        <f t="shared" si="0"/>
        <v>T16</v>
      </c>
      <c r="D46" s="58"/>
      <c r="E46" s="58">
        <v>3</v>
      </c>
    </row>
    <row r="47" spans="1:5">
      <c r="A47" s="58" t="s">
        <v>1618</v>
      </c>
      <c r="B47" s="58" t="s">
        <v>1556</v>
      </c>
      <c r="C47" s="58" t="str">
        <f t="shared" si="0"/>
        <v>V16</v>
      </c>
      <c r="D47" s="58"/>
      <c r="E47" s="58">
        <v>3</v>
      </c>
    </row>
    <row r="48" spans="1:5">
      <c r="A48" s="58" t="s">
        <v>223</v>
      </c>
      <c r="B48" s="58" t="s">
        <v>2996</v>
      </c>
      <c r="C48" s="58" t="str">
        <f t="shared" si="0"/>
        <v>B12</v>
      </c>
      <c r="D48" s="58"/>
      <c r="E48" s="58">
        <v>3</v>
      </c>
    </row>
    <row r="49" spans="1:5">
      <c r="A49" s="58" t="s">
        <v>224</v>
      </c>
      <c r="B49" s="58" t="s">
        <v>2997</v>
      </c>
      <c r="C49" s="58" t="str">
        <f t="shared" si="0"/>
        <v>B13</v>
      </c>
      <c r="D49" s="58"/>
      <c r="E49" s="58">
        <v>3</v>
      </c>
    </row>
    <row r="50" spans="1:5">
      <c r="A50" s="58" t="s">
        <v>422</v>
      </c>
      <c r="B50" s="58" t="s">
        <v>1557</v>
      </c>
      <c r="C50" s="58" t="str">
        <f t="shared" si="0"/>
        <v>M13</v>
      </c>
      <c r="D50" s="58"/>
      <c r="E50" s="58">
        <v>4</v>
      </c>
    </row>
    <row r="51" spans="1:5">
      <c r="A51" s="58" t="s">
        <v>446</v>
      </c>
      <c r="B51" s="58" t="s">
        <v>1558</v>
      </c>
      <c r="C51" s="58" t="str">
        <f t="shared" si="0"/>
        <v>N13</v>
      </c>
      <c r="D51" s="58"/>
      <c r="E51" s="58">
        <v>4</v>
      </c>
    </row>
    <row r="52" spans="1:5">
      <c r="A52" s="58" t="s">
        <v>298</v>
      </c>
      <c r="B52" s="58" t="s">
        <v>1559</v>
      </c>
      <c r="C52" s="58" t="str">
        <f t="shared" si="0"/>
        <v>J5</v>
      </c>
      <c r="D52" s="58"/>
      <c r="E52" s="58">
        <v>5</v>
      </c>
    </row>
    <row r="53" spans="1:5">
      <c r="A53" s="58" t="s">
        <v>300</v>
      </c>
      <c r="B53" s="58" t="s">
        <v>1560</v>
      </c>
      <c r="C53" s="58" t="str">
        <f t="shared" si="0"/>
        <v>K5</v>
      </c>
      <c r="D53" s="58"/>
      <c r="E53" s="58">
        <v>5</v>
      </c>
    </row>
    <row r="54" spans="1:5">
      <c r="A54" s="58" t="s">
        <v>432</v>
      </c>
      <c r="B54" s="58" t="s">
        <v>2998</v>
      </c>
      <c r="C54" s="58" t="str">
        <f t="shared" si="0"/>
        <v>L7</v>
      </c>
      <c r="D54" s="58"/>
      <c r="E54" s="58">
        <v>6</v>
      </c>
    </row>
    <row r="55" spans="1:5">
      <c r="A55" s="58" t="s">
        <v>1596</v>
      </c>
      <c r="B55" s="58" t="s">
        <v>2999</v>
      </c>
      <c r="C55" s="58" t="str">
        <f t="shared" si="0"/>
        <v>M9</v>
      </c>
      <c r="D55" s="58"/>
      <c r="E55" s="58">
        <v>6</v>
      </c>
    </row>
    <row r="56" spans="1:5">
      <c r="A56" s="58" t="s">
        <v>1336</v>
      </c>
      <c r="B56" s="58" t="s">
        <v>1563</v>
      </c>
      <c r="C56" s="58" t="str">
        <f t="shared" si="0"/>
        <v>R6</v>
      </c>
      <c r="D56" s="58"/>
      <c r="E56" s="58">
        <v>6</v>
      </c>
    </row>
    <row r="57" spans="1:5">
      <c r="A57" s="58" t="s">
        <v>321</v>
      </c>
      <c r="B57" s="58" t="s">
        <v>1565</v>
      </c>
      <c r="C57" s="58" t="str">
        <f t="shared" si="0"/>
        <v>T6</v>
      </c>
      <c r="D57" s="58"/>
      <c r="E57" s="58">
        <v>6</v>
      </c>
    </row>
    <row r="58" spans="1:5">
      <c r="A58" s="58" t="s">
        <v>278</v>
      </c>
      <c r="B58" s="58" t="s">
        <v>3000</v>
      </c>
      <c r="C58" s="58" t="str">
        <f t="shared" si="0"/>
        <v>R15</v>
      </c>
      <c r="D58" s="58"/>
      <c r="E58" s="58">
        <v>6</v>
      </c>
    </row>
    <row r="59" spans="1:5">
      <c r="A59" s="58" t="s">
        <v>429</v>
      </c>
      <c r="B59" s="58" t="s">
        <v>3001</v>
      </c>
      <c r="C59" s="58" t="str">
        <f t="shared" si="0"/>
        <v>H7</v>
      </c>
      <c r="D59" s="58"/>
      <c r="E59" s="58">
        <v>7</v>
      </c>
    </row>
    <row r="60" spans="1:5">
      <c r="A60" s="58" t="s">
        <v>430</v>
      </c>
      <c r="B60" s="58" t="s">
        <v>3002</v>
      </c>
      <c r="C60" s="58" t="str">
        <f t="shared" si="0"/>
        <v>H8</v>
      </c>
      <c r="D60" s="58"/>
      <c r="E60" s="58">
        <v>7</v>
      </c>
    </row>
    <row r="61" spans="1:5">
      <c r="A61" s="58" t="s">
        <v>213</v>
      </c>
      <c r="B61" s="58" t="s">
        <v>3003</v>
      </c>
      <c r="C61" s="58" t="str">
        <f t="shared" si="0"/>
        <v>B1</v>
      </c>
      <c r="D61" s="58"/>
      <c r="E61" s="58">
        <v>7</v>
      </c>
    </row>
    <row r="62" spans="1:5">
      <c r="A62" s="58" t="s">
        <v>312</v>
      </c>
      <c r="B62" s="58" t="s">
        <v>3004</v>
      </c>
      <c r="C62" s="58" t="str">
        <f t="shared" si="0"/>
        <v>F1</v>
      </c>
      <c r="D62" s="58"/>
      <c r="E62" s="58">
        <v>7</v>
      </c>
    </row>
    <row r="63" spans="1:5">
      <c r="A63" s="58" t="s">
        <v>360</v>
      </c>
      <c r="B63" s="58" t="s">
        <v>3005</v>
      </c>
      <c r="C63" s="58" t="str">
        <f t="shared" si="0"/>
        <v>F2</v>
      </c>
      <c r="D63" s="58"/>
      <c r="E63" s="58">
        <v>7</v>
      </c>
    </row>
    <row r="64" spans="1:5">
      <c r="A64" s="58" t="s">
        <v>270</v>
      </c>
      <c r="B64" s="58" t="s">
        <v>3006</v>
      </c>
      <c r="C64" s="58" t="str">
        <f t="shared" si="0"/>
        <v>K13</v>
      </c>
      <c r="D64" s="58"/>
      <c r="E64" s="58">
        <v>8</v>
      </c>
    </row>
    <row r="65" spans="1:5">
      <c r="A65" s="58" t="s">
        <v>454</v>
      </c>
      <c r="B65" s="58" t="s">
        <v>3007</v>
      </c>
      <c r="C65" s="58" t="str">
        <f t="shared" si="0"/>
        <v>L13</v>
      </c>
      <c r="D65" s="58"/>
      <c r="E65" s="58">
        <v>8</v>
      </c>
    </row>
    <row r="66" spans="1:5">
      <c r="A66" s="58" t="s">
        <v>1385</v>
      </c>
      <c r="B66" s="58" t="s">
        <v>3008</v>
      </c>
      <c r="C66" s="58" t="str">
        <f t="shared" ref="C66:C129" si="1">A66</f>
        <v>R19</v>
      </c>
      <c r="D66" s="58"/>
      <c r="E66" s="58">
        <v>8</v>
      </c>
    </row>
    <row r="67" spans="1:5">
      <c r="A67" s="58" t="s">
        <v>1609</v>
      </c>
      <c r="B67" s="58" t="s">
        <v>3009</v>
      </c>
      <c r="C67" s="58" t="str">
        <f t="shared" si="1"/>
        <v>T18</v>
      </c>
      <c r="D67" s="58"/>
      <c r="E67" s="58">
        <v>8</v>
      </c>
    </row>
    <row r="68" spans="1:5">
      <c r="A68" s="58" t="s">
        <v>269</v>
      </c>
      <c r="B68" s="58" t="s">
        <v>1567</v>
      </c>
      <c r="C68" s="58" t="str">
        <f t="shared" si="1"/>
        <v>K12</v>
      </c>
      <c r="D68" s="58"/>
      <c r="E68" s="58">
        <v>9</v>
      </c>
    </row>
    <row r="69" spans="1:5">
      <c r="A69" s="58" t="s">
        <v>1590</v>
      </c>
      <c r="B69" s="58" t="s">
        <v>1568</v>
      </c>
      <c r="C69" s="58" t="str">
        <f t="shared" si="1"/>
        <v>L12</v>
      </c>
      <c r="D69" s="58"/>
      <c r="E69" s="58">
        <v>9</v>
      </c>
    </row>
    <row r="70" spans="1:5">
      <c r="A70" s="58" t="s">
        <v>910</v>
      </c>
      <c r="B70" s="58" t="s">
        <v>1570</v>
      </c>
      <c r="C70" s="58" t="str">
        <f t="shared" si="1"/>
        <v>D18</v>
      </c>
      <c r="D70" s="58"/>
      <c r="E70" s="58">
        <v>9</v>
      </c>
    </row>
    <row r="71" spans="1:5">
      <c r="A71" s="58" t="s">
        <v>1584</v>
      </c>
      <c r="B71" s="58" t="s">
        <v>1572</v>
      </c>
      <c r="C71" s="58" t="str">
        <f t="shared" si="1"/>
        <v>H18</v>
      </c>
      <c r="D71" s="58"/>
      <c r="E71" s="58">
        <v>9</v>
      </c>
    </row>
    <row r="72" spans="1:5">
      <c r="A72" s="58" t="s">
        <v>1585</v>
      </c>
      <c r="B72" s="58" t="s">
        <v>1573</v>
      </c>
      <c r="C72" s="58" t="str">
        <f t="shared" si="1"/>
        <v>H19</v>
      </c>
      <c r="D72" s="58"/>
      <c r="E72" s="58">
        <v>9</v>
      </c>
    </row>
    <row r="73" spans="1:5">
      <c r="A73" s="58" t="s">
        <v>431</v>
      </c>
      <c r="B73" s="58" t="s">
        <v>3010</v>
      </c>
      <c r="C73" s="58" t="str">
        <f t="shared" si="1"/>
        <v>J7</v>
      </c>
      <c r="D73" s="58"/>
      <c r="E73" s="58">
        <v>10</v>
      </c>
    </row>
    <row r="74" spans="1:5">
      <c r="A74" s="58" t="s">
        <v>301</v>
      </c>
      <c r="B74" s="58" t="s">
        <v>3011</v>
      </c>
      <c r="C74" s="58" t="str">
        <f t="shared" si="1"/>
        <v>K7</v>
      </c>
      <c r="D74" s="58"/>
      <c r="E74" s="58">
        <v>10</v>
      </c>
    </row>
    <row r="75" spans="1:5">
      <c r="A75" s="58" t="s">
        <v>327</v>
      </c>
      <c r="B75" s="58" t="s">
        <v>3012</v>
      </c>
      <c r="C75" s="58" t="str">
        <f t="shared" si="1"/>
        <v>H13</v>
      </c>
      <c r="D75" s="58"/>
      <c r="E75" s="58">
        <v>10</v>
      </c>
    </row>
    <row r="76" spans="1:5">
      <c r="A76" s="58" t="s">
        <v>263</v>
      </c>
      <c r="B76" s="58" t="s">
        <v>3013</v>
      </c>
      <c r="C76" s="58" t="str">
        <f t="shared" si="1"/>
        <v>J13</v>
      </c>
      <c r="D76" s="58"/>
      <c r="E76" s="58">
        <v>10</v>
      </c>
    </row>
    <row r="77" spans="1:5">
      <c r="A77" s="58" t="s">
        <v>1582</v>
      </c>
      <c r="B77" s="58" t="s">
        <v>1575</v>
      </c>
      <c r="C77" s="58" t="str">
        <f t="shared" si="1"/>
        <v>H12</v>
      </c>
      <c r="D77" s="58"/>
      <c r="E77" s="58">
        <v>10</v>
      </c>
    </row>
    <row r="78" spans="1:5">
      <c r="A78" s="58" t="s">
        <v>1586</v>
      </c>
      <c r="B78" s="58" t="s">
        <v>1576</v>
      </c>
      <c r="C78" s="58" t="str">
        <f t="shared" si="1"/>
        <v>J12</v>
      </c>
      <c r="D78" s="58"/>
      <c r="E78" s="58">
        <v>10</v>
      </c>
    </row>
    <row r="79" spans="1:5">
      <c r="A79" s="58" t="s">
        <v>181</v>
      </c>
      <c r="B79" s="58" t="s">
        <v>164</v>
      </c>
      <c r="C79" s="58" t="str">
        <f t="shared" si="1"/>
        <v>G7</v>
      </c>
      <c r="D79" s="58"/>
      <c r="E79" s="58">
        <v>11</v>
      </c>
    </row>
    <row r="80" spans="1:5">
      <c r="A80" s="58" t="s">
        <v>195</v>
      </c>
      <c r="B80" s="58" t="s">
        <v>3014</v>
      </c>
      <c r="C80" s="58" t="str">
        <f t="shared" si="1"/>
        <v>A1</v>
      </c>
      <c r="D80" s="58"/>
      <c r="E80" s="58">
        <v>12</v>
      </c>
    </row>
    <row r="81" spans="1:5">
      <c r="A81" s="58" t="s">
        <v>202</v>
      </c>
      <c r="B81" s="58" t="s">
        <v>3015</v>
      </c>
      <c r="C81" s="58" t="str">
        <f t="shared" si="1"/>
        <v>A9</v>
      </c>
      <c r="D81" s="58"/>
      <c r="E81" s="58">
        <v>12</v>
      </c>
    </row>
    <row r="82" spans="1:5">
      <c r="A82" s="58" t="s">
        <v>204</v>
      </c>
      <c r="B82" s="58" t="s">
        <v>3016</v>
      </c>
      <c r="C82" s="58" t="str">
        <f t="shared" si="1"/>
        <v>A11</v>
      </c>
      <c r="D82" s="58"/>
      <c r="E82" s="58">
        <v>12</v>
      </c>
    </row>
    <row r="83" spans="1:5">
      <c r="A83" s="58" t="s">
        <v>207</v>
      </c>
      <c r="B83" s="58" t="s">
        <v>3017</v>
      </c>
      <c r="C83" s="58" t="str">
        <f t="shared" si="1"/>
        <v>A14</v>
      </c>
      <c r="D83" s="58"/>
      <c r="E83" s="58">
        <v>12</v>
      </c>
    </row>
    <row r="84" spans="1:5">
      <c r="A84" s="58" t="s">
        <v>212</v>
      </c>
      <c r="B84" s="58" t="s">
        <v>3018</v>
      </c>
      <c r="C84" s="58" t="str">
        <f t="shared" si="1"/>
        <v>A19</v>
      </c>
      <c r="D84" s="58"/>
      <c r="E84" s="58">
        <v>12</v>
      </c>
    </row>
    <row r="85" spans="1:5">
      <c r="A85" s="58" t="s">
        <v>214</v>
      </c>
      <c r="B85" s="58" t="s">
        <v>3019</v>
      </c>
      <c r="C85" s="58" t="str">
        <f t="shared" si="1"/>
        <v>B2</v>
      </c>
      <c r="D85" s="58"/>
      <c r="E85" s="58">
        <v>12</v>
      </c>
    </row>
    <row r="86" spans="1:5">
      <c r="A86" s="58" t="s">
        <v>220</v>
      </c>
      <c r="B86" s="58" t="s">
        <v>3020</v>
      </c>
      <c r="C86" s="58" t="str">
        <f t="shared" si="1"/>
        <v>B9</v>
      </c>
      <c r="D86" s="58"/>
      <c r="E86" s="58">
        <v>12</v>
      </c>
    </row>
    <row r="87" spans="1:5">
      <c r="A87" s="58" t="s">
        <v>221</v>
      </c>
      <c r="B87" s="58" t="s">
        <v>3021</v>
      </c>
      <c r="C87" s="58" t="str">
        <f t="shared" si="1"/>
        <v>B10</v>
      </c>
      <c r="D87" s="58"/>
      <c r="E87" s="58">
        <v>12</v>
      </c>
    </row>
    <row r="88" spans="1:5">
      <c r="A88" s="58" t="s">
        <v>222</v>
      </c>
      <c r="B88" s="58" t="s">
        <v>3022</v>
      </c>
      <c r="C88" s="58" t="str">
        <f t="shared" si="1"/>
        <v>B11</v>
      </c>
      <c r="D88" s="58"/>
      <c r="E88" s="58">
        <v>12</v>
      </c>
    </row>
    <row r="89" spans="1:5">
      <c r="A89" s="58" t="s">
        <v>230</v>
      </c>
      <c r="B89" s="58" t="s">
        <v>3023</v>
      </c>
      <c r="C89" s="58" t="str">
        <f t="shared" si="1"/>
        <v>B19</v>
      </c>
      <c r="D89" s="58"/>
      <c r="E89" s="58">
        <v>12</v>
      </c>
    </row>
    <row r="90" spans="1:5">
      <c r="A90" s="58" t="s">
        <v>258</v>
      </c>
      <c r="B90" s="58" t="s">
        <v>3024</v>
      </c>
      <c r="C90" s="58" t="str">
        <f t="shared" si="1"/>
        <v>C18</v>
      </c>
      <c r="D90" s="58"/>
      <c r="E90" s="58">
        <v>13</v>
      </c>
    </row>
    <row r="91" spans="1:5">
      <c r="A91" s="58" t="s">
        <v>259</v>
      </c>
      <c r="B91" s="58" t="s">
        <v>3025</v>
      </c>
      <c r="C91" s="58" t="str">
        <f t="shared" si="1"/>
        <v>C19</v>
      </c>
      <c r="D91" s="58"/>
      <c r="E91" s="58">
        <v>13</v>
      </c>
    </row>
    <row r="92" spans="1:5">
      <c r="A92" s="58" t="s">
        <v>405</v>
      </c>
      <c r="B92" s="58" t="s">
        <v>3026</v>
      </c>
      <c r="C92" s="58" t="str">
        <f t="shared" si="1"/>
        <v>D9</v>
      </c>
      <c r="D92" s="58"/>
      <c r="E92" s="58">
        <v>13</v>
      </c>
    </row>
    <row r="93" spans="1:5">
      <c r="A93" s="58" t="s">
        <v>437</v>
      </c>
      <c r="B93" s="58" t="s">
        <v>3027</v>
      </c>
      <c r="C93" s="58" t="str">
        <f t="shared" si="1"/>
        <v>D10</v>
      </c>
      <c r="D93" s="58"/>
      <c r="E93" s="58">
        <v>13</v>
      </c>
    </row>
    <row r="94" spans="1:5">
      <c r="A94" s="58" t="s">
        <v>325</v>
      </c>
      <c r="B94" s="58" t="s">
        <v>3028</v>
      </c>
      <c r="C94" s="58" t="str">
        <f t="shared" si="1"/>
        <v>D12</v>
      </c>
      <c r="D94" s="58"/>
      <c r="E94" s="58">
        <v>13</v>
      </c>
    </row>
    <row r="95" spans="1:5">
      <c r="A95" s="58" t="s">
        <v>313</v>
      </c>
      <c r="B95" s="58" t="s">
        <v>3029</v>
      </c>
      <c r="C95" s="58" t="str">
        <f t="shared" si="1"/>
        <v>D13</v>
      </c>
      <c r="D95" s="58"/>
      <c r="E95" s="58">
        <v>13</v>
      </c>
    </row>
    <row r="96" spans="1:5">
      <c r="A96" s="58" t="s">
        <v>457</v>
      </c>
      <c r="B96" s="58" t="s">
        <v>3030</v>
      </c>
      <c r="C96" s="58" t="str">
        <f t="shared" si="1"/>
        <v>D14</v>
      </c>
      <c r="D96" s="58"/>
      <c r="E96" s="58">
        <v>13</v>
      </c>
    </row>
    <row r="97" spans="1:5">
      <c r="A97" s="58" t="s">
        <v>423</v>
      </c>
      <c r="B97" s="58" t="s">
        <v>3031</v>
      </c>
      <c r="C97" s="58" t="str">
        <f t="shared" si="1"/>
        <v>E8</v>
      </c>
      <c r="D97" s="58"/>
      <c r="E97" s="58">
        <v>13</v>
      </c>
    </row>
    <row r="98" spans="1:5">
      <c r="A98" s="58" t="s">
        <v>455</v>
      </c>
      <c r="B98" s="58" t="s">
        <v>3032</v>
      </c>
      <c r="C98" s="58" t="str">
        <f t="shared" si="1"/>
        <v>E9</v>
      </c>
      <c r="D98" s="58"/>
      <c r="E98" s="58">
        <v>13</v>
      </c>
    </row>
    <row r="99" spans="1:5">
      <c r="A99" s="58" t="s">
        <v>438</v>
      </c>
      <c r="B99" s="58" t="s">
        <v>3033</v>
      </c>
      <c r="C99" s="58" t="str">
        <f t="shared" si="1"/>
        <v>E10</v>
      </c>
      <c r="D99" s="58"/>
      <c r="E99" s="58">
        <v>13</v>
      </c>
    </row>
    <row r="100" spans="1:5">
      <c r="A100" s="58" t="s">
        <v>441</v>
      </c>
      <c r="B100" s="58" t="s">
        <v>3034</v>
      </c>
      <c r="C100" s="58" t="str">
        <f t="shared" si="1"/>
        <v>E12</v>
      </c>
      <c r="D100" s="58"/>
      <c r="E100" s="58">
        <v>14</v>
      </c>
    </row>
    <row r="101" spans="1:5">
      <c r="A101" s="58" t="s">
        <v>452</v>
      </c>
      <c r="B101" s="58" t="s">
        <v>3035</v>
      </c>
      <c r="C101" s="58" t="str">
        <f t="shared" si="1"/>
        <v>E13</v>
      </c>
      <c r="D101" s="58"/>
      <c r="E101" s="58">
        <v>14</v>
      </c>
    </row>
    <row r="102" spans="1:5">
      <c r="A102" s="58" t="s">
        <v>453</v>
      </c>
      <c r="B102" s="58" t="s">
        <v>3036</v>
      </c>
      <c r="C102" s="58" t="str">
        <f t="shared" si="1"/>
        <v>E14</v>
      </c>
      <c r="D102" s="58"/>
      <c r="E102" s="58">
        <v>14</v>
      </c>
    </row>
    <row r="103" spans="1:5">
      <c r="A103" s="58" t="s">
        <v>409</v>
      </c>
      <c r="B103" s="58" t="s">
        <v>3037</v>
      </c>
      <c r="C103" s="58" t="str">
        <f t="shared" si="1"/>
        <v>G9</v>
      </c>
      <c r="D103" s="58"/>
      <c r="E103" s="58">
        <v>14</v>
      </c>
    </row>
    <row r="104" spans="1:5">
      <c r="A104" s="58" t="s">
        <v>406</v>
      </c>
      <c r="B104" s="58" t="s">
        <v>3038</v>
      </c>
      <c r="C104" s="58" t="str">
        <f t="shared" si="1"/>
        <v>G10</v>
      </c>
      <c r="D104" s="58"/>
      <c r="E104" s="58">
        <v>14</v>
      </c>
    </row>
    <row r="105" spans="1:5">
      <c r="A105" s="58" t="s">
        <v>407</v>
      </c>
      <c r="B105" s="58" t="s">
        <v>3039</v>
      </c>
      <c r="C105" s="58" t="str">
        <f t="shared" si="1"/>
        <v>G11</v>
      </c>
      <c r="D105" s="58"/>
      <c r="E105" s="58">
        <v>14</v>
      </c>
    </row>
    <row r="106" spans="1:5">
      <c r="A106" s="58" t="s">
        <v>694</v>
      </c>
      <c r="B106" s="58" t="s">
        <v>3040</v>
      </c>
      <c r="C106" s="58" t="str">
        <f t="shared" si="1"/>
        <v>G12</v>
      </c>
      <c r="D106" s="58"/>
      <c r="E106" s="58">
        <v>14</v>
      </c>
    </row>
    <row r="107" spans="1:5">
      <c r="A107" s="58" t="s">
        <v>408</v>
      </c>
      <c r="B107" s="58" t="s">
        <v>3041</v>
      </c>
      <c r="C107" s="58" t="str">
        <f t="shared" si="1"/>
        <v>G13</v>
      </c>
      <c r="D107" s="58"/>
      <c r="E107" s="58">
        <v>14</v>
      </c>
    </row>
    <row r="108" spans="1:5">
      <c r="A108" s="58" t="s">
        <v>410</v>
      </c>
      <c r="B108" s="58" t="s">
        <v>3042</v>
      </c>
      <c r="C108" s="58" t="str">
        <f t="shared" si="1"/>
        <v>H10</v>
      </c>
      <c r="D108" s="58"/>
      <c r="E108" s="58">
        <v>14</v>
      </c>
    </row>
    <row r="109" spans="1:5">
      <c r="A109" s="58" t="s">
        <v>411</v>
      </c>
      <c r="B109" s="58" t="s">
        <v>3043</v>
      </c>
      <c r="C109" s="58" t="str">
        <f t="shared" si="1"/>
        <v>H11</v>
      </c>
      <c r="D109" s="58"/>
      <c r="E109" s="58">
        <v>14</v>
      </c>
    </row>
    <row r="110" spans="1:5">
      <c r="A110" s="58" t="s">
        <v>413</v>
      </c>
      <c r="B110" s="58" t="s">
        <v>3044</v>
      </c>
      <c r="C110" s="58" t="str">
        <f t="shared" si="1"/>
        <v>J10</v>
      </c>
      <c r="D110" s="58"/>
      <c r="E110" s="58">
        <v>15</v>
      </c>
    </row>
    <row r="111" spans="1:5">
      <c r="A111" s="58" t="s">
        <v>414</v>
      </c>
      <c r="B111" s="58" t="s">
        <v>3045</v>
      </c>
      <c r="C111" s="58" t="str">
        <f t="shared" si="1"/>
        <v>J11</v>
      </c>
      <c r="D111" s="58"/>
      <c r="E111" s="58">
        <v>15</v>
      </c>
    </row>
    <row r="112" spans="1:5">
      <c r="A112" s="58" t="s">
        <v>268</v>
      </c>
      <c r="B112" s="58" t="s">
        <v>3046</v>
      </c>
      <c r="C112" s="58" t="str">
        <f t="shared" si="1"/>
        <v>K10</v>
      </c>
      <c r="D112" s="58"/>
      <c r="E112" s="58">
        <v>15</v>
      </c>
    </row>
    <row r="113" spans="1:5">
      <c r="A113" s="58" t="s">
        <v>416</v>
      </c>
      <c r="B113" s="58" t="s">
        <v>3047</v>
      </c>
      <c r="C113" s="58" t="str">
        <f t="shared" si="1"/>
        <v>K11</v>
      </c>
      <c r="D113" s="58"/>
      <c r="E113" s="58">
        <v>15</v>
      </c>
    </row>
    <row r="114" spans="1:5">
      <c r="A114" s="58" t="s">
        <v>418</v>
      </c>
      <c r="B114" s="58" t="s">
        <v>3048</v>
      </c>
      <c r="C114" s="58" t="str">
        <f t="shared" si="1"/>
        <v>L10</v>
      </c>
      <c r="D114" s="58"/>
      <c r="E114" s="58">
        <v>15</v>
      </c>
    </row>
    <row r="115" spans="1:5">
      <c r="A115" s="58" t="s">
        <v>419</v>
      </c>
      <c r="B115" s="58" t="s">
        <v>3049</v>
      </c>
      <c r="C115" s="58" t="str">
        <f t="shared" si="1"/>
        <v>L11</v>
      </c>
      <c r="D115" s="58"/>
      <c r="E115" s="58">
        <v>15</v>
      </c>
    </row>
    <row r="116" spans="1:5">
      <c r="A116" s="58" t="s">
        <v>276</v>
      </c>
      <c r="B116" s="58" t="s">
        <v>3050</v>
      </c>
      <c r="C116" s="58" t="str">
        <f t="shared" si="1"/>
        <v>R10</v>
      </c>
      <c r="D116" s="58"/>
      <c r="E116" s="58">
        <v>15</v>
      </c>
    </row>
    <row r="117" spans="1:5">
      <c r="A117" s="58" t="s">
        <v>1337</v>
      </c>
      <c r="B117" s="58" t="s">
        <v>3051</v>
      </c>
      <c r="C117" s="58" t="str">
        <f t="shared" si="1"/>
        <v>R11</v>
      </c>
      <c r="D117" s="58"/>
      <c r="E117" s="58">
        <v>15</v>
      </c>
    </row>
    <row r="118" spans="1:5">
      <c r="A118" s="58" t="s">
        <v>1338</v>
      </c>
      <c r="B118" s="58" t="s">
        <v>3052</v>
      </c>
      <c r="C118" s="58" t="str">
        <f t="shared" si="1"/>
        <v>R12</v>
      </c>
      <c r="D118" s="58"/>
      <c r="E118" s="58">
        <v>15</v>
      </c>
    </row>
    <row r="119" spans="1:5">
      <c r="A119" s="58" t="s">
        <v>1339</v>
      </c>
      <c r="B119" s="58" t="s">
        <v>3053</v>
      </c>
      <c r="C119" s="58" t="str">
        <f t="shared" si="1"/>
        <v>R13</v>
      </c>
      <c r="D119" s="58"/>
      <c r="E119" s="58">
        <v>15</v>
      </c>
    </row>
    <row r="120" spans="1:5">
      <c r="A120" s="58" t="s">
        <v>277</v>
      </c>
      <c r="B120" s="58" t="s">
        <v>3054</v>
      </c>
      <c r="C120" s="58" t="str">
        <f t="shared" si="1"/>
        <v>R14</v>
      </c>
      <c r="D120" s="58"/>
      <c r="E120" s="58">
        <v>15</v>
      </c>
    </row>
    <row r="121" spans="1:5">
      <c r="A121" s="58" t="s">
        <v>1669</v>
      </c>
      <c r="B121" s="58" t="s">
        <v>3055</v>
      </c>
      <c r="C121" s="58" t="str">
        <f t="shared" si="1"/>
        <v>W1</v>
      </c>
      <c r="D121" s="58"/>
      <c r="E121" s="58">
        <v>15</v>
      </c>
    </row>
    <row r="122" spans="1:5">
      <c r="A122" s="58" t="s">
        <v>1630</v>
      </c>
      <c r="B122" s="58" t="s">
        <v>3056</v>
      </c>
      <c r="C122" s="58" t="str">
        <f t="shared" si="1"/>
        <v>W19</v>
      </c>
      <c r="D122" s="58"/>
      <c r="E122" s="58">
        <v>15</v>
      </c>
    </row>
    <row r="123" spans="1:5">
      <c r="A123" s="58" t="s">
        <v>330</v>
      </c>
      <c r="B123" s="58" t="s">
        <v>1631</v>
      </c>
      <c r="C123" s="58" t="str">
        <f t="shared" si="1"/>
        <v>T7</v>
      </c>
      <c r="D123" s="58"/>
      <c r="E123" s="58">
        <v>16</v>
      </c>
    </row>
    <row r="124" spans="1:5">
      <c r="A124" s="58" t="s">
        <v>355</v>
      </c>
      <c r="B124" s="58" t="s">
        <v>1632</v>
      </c>
      <c r="C124" s="58" t="str">
        <f t="shared" si="1"/>
        <v>T8</v>
      </c>
      <c r="D124" s="58"/>
      <c r="E124" s="58">
        <v>16</v>
      </c>
    </row>
    <row r="125" spans="1:5">
      <c r="A125" s="58" t="s">
        <v>379</v>
      </c>
      <c r="B125" s="58" t="s">
        <v>1633</v>
      </c>
      <c r="C125" s="58" t="str">
        <f t="shared" si="1"/>
        <v>T11</v>
      </c>
      <c r="D125" s="58"/>
      <c r="E125" s="58">
        <v>16</v>
      </c>
    </row>
    <row r="126" spans="1:5">
      <c r="A126" s="58" t="s">
        <v>377</v>
      </c>
      <c r="B126" s="58" t="s">
        <v>1634</v>
      </c>
      <c r="C126" s="58" t="str">
        <f t="shared" si="1"/>
        <v>T12</v>
      </c>
      <c r="D126" s="58"/>
      <c r="E126" s="58">
        <v>16</v>
      </c>
    </row>
    <row r="127" spans="1:5">
      <c r="A127" s="58" t="s">
        <v>1670</v>
      </c>
      <c r="B127" s="58" t="s">
        <v>1635</v>
      </c>
      <c r="C127" s="58" t="str">
        <f t="shared" si="1"/>
        <v>W2</v>
      </c>
      <c r="D127" s="58"/>
      <c r="E127" s="58">
        <v>16</v>
      </c>
    </row>
    <row r="128" spans="1:5">
      <c r="A128" s="58" t="s">
        <v>1561</v>
      </c>
      <c r="B128" s="58" t="s">
        <v>1636</v>
      </c>
      <c r="C128" s="58" t="str">
        <f t="shared" si="1"/>
        <v>W7</v>
      </c>
      <c r="D128" s="58"/>
      <c r="E128" s="58">
        <v>16</v>
      </c>
    </row>
    <row r="129" spans="1:5">
      <c r="A129" s="58" t="s">
        <v>1623</v>
      </c>
      <c r="B129" s="58" t="s">
        <v>1637</v>
      </c>
      <c r="C129" s="58" t="str">
        <f t="shared" si="1"/>
        <v>W12</v>
      </c>
      <c r="D129" s="58"/>
      <c r="E129" s="58">
        <v>16</v>
      </c>
    </row>
    <row r="130" spans="1:5">
      <c r="A130" s="58" t="s">
        <v>1628</v>
      </c>
      <c r="B130" s="58" t="s">
        <v>1638</v>
      </c>
      <c r="C130" s="58" t="str">
        <f t="shared" ref="C130:C193" si="2">A130</f>
        <v>W17</v>
      </c>
      <c r="D130" s="58"/>
      <c r="E130" s="58">
        <v>16</v>
      </c>
    </row>
    <row r="131" spans="1:5">
      <c r="A131" s="58" t="s">
        <v>309</v>
      </c>
      <c r="B131" s="58" t="s">
        <v>190</v>
      </c>
      <c r="C131" s="58" t="str">
        <f t="shared" si="2"/>
        <v>H4</v>
      </c>
      <c r="D131" s="58"/>
      <c r="E131" s="58">
        <v>16</v>
      </c>
    </row>
    <row r="132" spans="1:5">
      <c r="A132" s="58" t="s">
        <v>197</v>
      </c>
      <c r="B132" s="58" t="s">
        <v>396</v>
      </c>
      <c r="C132" s="58" t="str">
        <f t="shared" si="2"/>
        <v>A3</v>
      </c>
      <c r="D132" s="58"/>
      <c r="E132" s="58">
        <v>17</v>
      </c>
    </row>
    <row r="133" spans="1:5">
      <c r="A133" s="58" t="s">
        <v>196</v>
      </c>
      <c r="B133" s="58" t="s">
        <v>398</v>
      </c>
      <c r="C133" s="58" t="str">
        <f t="shared" si="2"/>
        <v>A2</v>
      </c>
      <c r="D133" s="58"/>
      <c r="E133" s="58">
        <v>17</v>
      </c>
    </row>
    <row r="134" spans="1:5">
      <c r="A134" s="58" t="s">
        <v>216</v>
      </c>
      <c r="B134" s="58" t="s">
        <v>399</v>
      </c>
      <c r="C134" s="58" t="str">
        <f t="shared" si="2"/>
        <v>B4</v>
      </c>
      <c r="D134" s="58"/>
      <c r="E134" s="58">
        <v>18</v>
      </c>
    </row>
    <row r="135" spans="1:5">
      <c r="A135" s="58" t="s">
        <v>215</v>
      </c>
      <c r="B135" s="58" t="s">
        <v>400</v>
      </c>
      <c r="C135" s="58" t="str">
        <f t="shared" si="2"/>
        <v>B3</v>
      </c>
      <c r="D135" s="58"/>
      <c r="E135" s="58">
        <v>18</v>
      </c>
    </row>
    <row r="136" spans="1:5">
      <c r="A136" s="58" t="s">
        <v>209</v>
      </c>
      <c r="B136" s="58" t="s">
        <v>3057</v>
      </c>
      <c r="C136" s="58" t="str">
        <f t="shared" si="2"/>
        <v>A16</v>
      </c>
      <c r="D136" s="58"/>
      <c r="E136" s="58">
        <v>19</v>
      </c>
    </row>
    <row r="137" spans="1:5">
      <c r="A137" s="58" t="s">
        <v>208</v>
      </c>
      <c r="B137" s="58" t="s">
        <v>3058</v>
      </c>
      <c r="C137" s="58" t="str">
        <f t="shared" si="2"/>
        <v>A15</v>
      </c>
      <c r="D137" s="58"/>
      <c r="E137" s="58">
        <v>19</v>
      </c>
    </row>
    <row r="138" spans="1:5">
      <c r="A138" s="58" t="s">
        <v>211</v>
      </c>
      <c r="B138" s="58" t="s">
        <v>3059</v>
      </c>
      <c r="C138" s="58" t="str">
        <f t="shared" si="2"/>
        <v>A18</v>
      </c>
      <c r="D138" s="58"/>
      <c r="E138" s="58">
        <v>20</v>
      </c>
    </row>
    <row r="139" spans="1:5">
      <c r="A139" s="58" t="s">
        <v>210</v>
      </c>
      <c r="B139" s="58" t="s">
        <v>3060</v>
      </c>
      <c r="C139" s="58" t="str">
        <f t="shared" si="2"/>
        <v>A17</v>
      </c>
      <c r="D139" s="58"/>
      <c r="E139" s="58">
        <v>20</v>
      </c>
    </row>
    <row r="140" spans="1:5">
      <c r="A140" s="58" t="s">
        <v>198</v>
      </c>
      <c r="B140" s="58" t="s">
        <v>1639</v>
      </c>
      <c r="C140" s="58" t="str">
        <f t="shared" si="2"/>
        <v>A5</v>
      </c>
      <c r="D140" s="58"/>
      <c r="E140" s="58">
        <v>21</v>
      </c>
    </row>
    <row r="141" spans="1:5">
      <c r="A141" s="58" t="s">
        <v>11</v>
      </c>
      <c r="B141" s="58" t="s">
        <v>1640</v>
      </c>
      <c r="C141" s="58" t="str">
        <f t="shared" si="2"/>
        <v>A4</v>
      </c>
      <c r="D141" s="58"/>
      <c r="E141" s="58">
        <v>21</v>
      </c>
    </row>
    <row r="142" spans="1:5">
      <c r="A142" s="58" t="s">
        <v>217</v>
      </c>
      <c r="B142" s="58" t="s">
        <v>3061</v>
      </c>
      <c r="C142" s="58" t="str">
        <f t="shared" si="2"/>
        <v>B6</v>
      </c>
      <c r="D142" s="58"/>
      <c r="E142" s="58">
        <v>22</v>
      </c>
    </row>
    <row r="143" spans="1:5">
      <c r="A143" s="58" t="s">
        <v>13</v>
      </c>
      <c r="B143" s="58" t="s">
        <v>3062</v>
      </c>
      <c r="C143" s="58" t="str">
        <f t="shared" si="2"/>
        <v>B5</v>
      </c>
      <c r="D143" s="58"/>
      <c r="E143" s="58">
        <v>22</v>
      </c>
    </row>
    <row r="144" spans="1:5">
      <c r="A144" s="58" t="s">
        <v>200</v>
      </c>
      <c r="B144" s="58" t="s">
        <v>1641</v>
      </c>
      <c r="C144" s="58" t="str">
        <f t="shared" si="2"/>
        <v>A7</v>
      </c>
      <c r="D144" s="58"/>
      <c r="E144" s="58">
        <v>23</v>
      </c>
    </row>
    <row r="145" spans="1:5">
      <c r="A145" s="58" t="s">
        <v>199</v>
      </c>
      <c r="B145" s="58" t="s">
        <v>1642</v>
      </c>
      <c r="C145" s="58" t="str">
        <f t="shared" si="2"/>
        <v>A6</v>
      </c>
      <c r="D145" s="58"/>
      <c r="E145" s="58">
        <v>23</v>
      </c>
    </row>
    <row r="146" spans="1:5">
      <c r="A146" s="58" t="s">
        <v>219</v>
      </c>
      <c r="B146" s="58" t="s">
        <v>1643</v>
      </c>
      <c r="C146" s="58" t="str">
        <f t="shared" si="2"/>
        <v>B8</v>
      </c>
      <c r="D146" s="58"/>
      <c r="E146" s="58">
        <v>23</v>
      </c>
    </row>
    <row r="147" spans="1:5">
      <c r="A147" s="58" t="s">
        <v>218</v>
      </c>
      <c r="B147" s="58" t="s">
        <v>1644</v>
      </c>
      <c r="C147" s="58" t="str">
        <f t="shared" si="2"/>
        <v>B7</v>
      </c>
      <c r="D147" s="58"/>
      <c r="E147" s="58">
        <v>23</v>
      </c>
    </row>
    <row r="148" spans="1:5">
      <c r="A148" s="58" t="s">
        <v>363</v>
      </c>
      <c r="B148" s="58" t="s">
        <v>3063</v>
      </c>
      <c r="C148" s="58" t="str">
        <f t="shared" si="2"/>
        <v>E1</v>
      </c>
      <c r="D148" s="58"/>
      <c r="E148" s="58">
        <v>24</v>
      </c>
    </row>
    <row r="149" spans="1:5">
      <c r="A149" s="58" t="s">
        <v>362</v>
      </c>
      <c r="B149" s="58" t="s">
        <v>3064</v>
      </c>
      <c r="C149" s="58" t="str">
        <f t="shared" si="2"/>
        <v>D2</v>
      </c>
      <c r="D149" s="58"/>
      <c r="E149" s="58">
        <v>24</v>
      </c>
    </row>
    <row r="150" spans="1:5">
      <c r="A150" s="58" t="s">
        <v>402</v>
      </c>
      <c r="B150" s="58" t="s">
        <v>3065</v>
      </c>
      <c r="C150" s="58" t="str">
        <f t="shared" si="2"/>
        <v>D1</v>
      </c>
      <c r="D150" s="58"/>
      <c r="E150" s="58">
        <v>25</v>
      </c>
    </row>
    <row r="151" spans="1:5">
      <c r="A151" s="58" t="s">
        <v>417</v>
      </c>
      <c r="B151" s="58" t="s">
        <v>3066</v>
      </c>
      <c r="C151" s="58" t="str">
        <f t="shared" si="2"/>
        <v>E2</v>
      </c>
      <c r="D151" s="58"/>
      <c r="E151" s="58">
        <v>25</v>
      </c>
    </row>
    <row r="152" spans="1:5">
      <c r="A152" s="58" t="s">
        <v>10</v>
      </c>
      <c r="B152" s="58" t="s">
        <v>3067</v>
      </c>
      <c r="C152" s="58" t="str">
        <f t="shared" si="2"/>
        <v>C2</v>
      </c>
      <c r="D152" s="58"/>
      <c r="E152" s="58">
        <v>26</v>
      </c>
    </row>
    <row r="153" spans="1:5">
      <c r="A153" s="58" t="s">
        <v>299</v>
      </c>
      <c r="B153" s="58" t="s">
        <v>3068</v>
      </c>
      <c r="C153" s="58" t="str">
        <f t="shared" si="2"/>
        <v>K2</v>
      </c>
      <c r="D153" s="58"/>
      <c r="E153" s="58">
        <v>26</v>
      </c>
    </row>
    <row r="154" spans="1:5">
      <c r="A154" s="58" t="s">
        <v>246</v>
      </c>
      <c r="B154" s="58" t="s">
        <v>3069</v>
      </c>
      <c r="C154" s="58" t="str">
        <f t="shared" si="2"/>
        <v>C1</v>
      </c>
      <c r="D154" s="58"/>
      <c r="E154" s="58">
        <v>27</v>
      </c>
    </row>
    <row r="155" spans="1:5">
      <c r="A155" s="58" t="s">
        <v>358</v>
      </c>
      <c r="B155" s="58" t="s">
        <v>3070</v>
      </c>
      <c r="C155" s="58" t="str">
        <f t="shared" si="2"/>
        <v>H1</v>
      </c>
      <c r="D155" s="58"/>
      <c r="E155" s="58">
        <v>27</v>
      </c>
    </row>
    <row r="156" spans="1:5">
      <c r="A156" s="58" t="s">
        <v>264</v>
      </c>
      <c r="B156" s="58" t="s">
        <v>3071</v>
      </c>
      <c r="C156" s="58" t="str">
        <f t="shared" si="2"/>
        <v>K1</v>
      </c>
      <c r="D156" s="58"/>
      <c r="E156" s="58">
        <v>27</v>
      </c>
    </row>
    <row r="157" spans="1:5">
      <c r="A157" s="58" t="s">
        <v>356</v>
      </c>
      <c r="B157" s="58" t="s">
        <v>3072</v>
      </c>
      <c r="C157" s="58" t="str">
        <f t="shared" si="2"/>
        <v>J1</v>
      </c>
      <c r="D157" s="58"/>
      <c r="E157" s="58">
        <v>27</v>
      </c>
    </row>
    <row r="158" spans="1:5">
      <c r="A158" s="58" t="s">
        <v>359</v>
      </c>
      <c r="B158" s="58" t="s">
        <v>3073</v>
      </c>
      <c r="C158" s="58" t="str">
        <f t="shared" si="2"/>
        <v>H2</v>
      </c>
      <c r="D158" s="58"/>
      <c r="E158" s="58">
        <v>27</v>
      </c>
    </row>
    <row r="159" spans="1:5">
      <c r="A159" s="58" t="s">
        <v>175</v>
      </c>
      <c r="B159" s="58" t="s">
        <v>3074</v>
      </c>
      <c r="C159" s="58" t="str">
        <f t="shared" si="2"/>
        <v>G1</v>
      </c>
      <c r="D159" s="58"/>
      <c r="E159" s="58">
        <v>27</v>
      </c>
    </row>
    <row r="160" spans="1:5">
      <c r="A160" s="58" t="s">
        <v>357</v>
      </c>
      <c r="B160" s="58" t="s">
        <v>3075</v>
      </c>
      <c r="C160" s="58" t="str">
        <f t="shared" si="2"/>
        <v>J2</v>
      </c>
      <c r="D160" s="58"/>
      <c r="E160" s="58">
        <v>27</v>
      </c>
    </row>
    <row r="161" spans="1:5">
      <c r="A161" s="58" t="s">
        <v>176</v>
      </c>
      <c r="B161" s="58" t="s">
        <v>3076</v>
      </c>
      <c r="C161" s="58" t="str">
        <f t="shared" si="2"/>
        <v>G2</v>
      </c>
      <c r="D161" s="58"/>
      <c r="E161" s="58">
        <v>27</v>
      </c>
    </row>
    <row r="162" spans="1:5">
      <c r="A162" s="58" t="s">
        <v>990</v>
      </c>
      <c r="B162" s="58" t="s">
        <v>3077</v>
      </c>
      <c r="C162" s="58" t="str">
        <f t="shared" si="2"/>
        <v>U19</v>
      </c>
      <c r="D162" s="58"/>
      <c r="E162" s="58">
        <v>28</v>
      </c>
    </row>
    <row r="163" spans="1:5">
      <c r="A163" s="58" t="s">
        <v>1621</v>
      </c>
      <c r="B163" s="58" t="s">
        <v>3078</v>
      </c>
      <c r="C163" s="58" t="str">
        <f t="shared" si="2"/>
        <v>V19</v>
      </c>
      <c r="D163" s="58"/>
      <c r="E163" s="58">
        <v>28</v>
      </c>
    </row>
    <row r="164" spans="1:5">
      <c r="A164" s="58" t="s">
        <v>1620</v>
      </c>
      <c r="B164" s="58" t="s">
        <v>3079</v>
      </c>
      <c r="C164" s="58" t="str">
        <f t="shared" si="2"/>
        <v>V18</v>
      </c>
      <c r="D164" s="58"/>
      <c r="E164" s="58">
        <v>29</v>
      </c>
    </row>
    <row r="165" spans="1:5">
      <c r="A165" s="58" t="s">
        <v>1610</v>
      </c>
      <c r="B165" s="58" t="s">
        <v>3080</v>
      </c>
      <c r="C165" s="58" t="str">
        <f t="shared" si="2"/>
        <v>T19</v>
      </c>
      <c r="D165" s="58"/>
      <c r="E165" s="58">
        <v>29</v>
      </c>
    </row>
    <row r="166" spans="1:5">
      <c r="A166" s="58" t="s">
        <v>1629</v>
      </c>
      <c r="B166" s="58" t="s">
        <v>3081</v>
      </c>
      <c r="C166" s="58" t="str">
        <f t="shared" si="2"/>
        <v>W18</v>
      </c>
      <c r="D166" s="58"/>
      <c r="E166" s="58">
        <v>30</v>
      </c>
    </row>
    <row r="167" spans="1:5">
      <c r="A167" s="58" t="s">
        <v>1601</v>
      </c>
      <c r="B167" s="58" t="s">
        <v>3082</v>
      </c>
      <c r="C167" s="58" t="str">
        <f t="shared" si="2"/>
        <v>M18</v>
      </c>
      <c r="D167" s="58"/>
      <c r="E167" s="58">
        <v>30</v>
      </c>
    </row>
    <row r="168" spans="1:5">
      <c r="A168" s="58" t="s">
        <v>1619</v>
      </c>
      <c r="B168" s="58" t="s">
        <v>3083</v>
      </c>
      <c r="C168" s="58" t="str">
        <f t="shared" si="2"/>
        <v>V17</v>
      </c>
      <c r="D168" s="58"/>
      <c r="E168" s="58">
        <v>31</v>
      </c>
    </row>
    <row r="169" spans="1:5">
      <c r="A169" s="58" t="s">
        <v>1608</v>
      </c>
      <c r="B169" s="58" t="s">
        <v>3084</v>
      </c>
      <c r="C169" s="58" t="str">
        <f t="shared" si="2"/>
        <v>P19</v>
      </c>
      <c r="D169" s="58"/>
      <c r="E169" s="58">
        <v>31</v>
      </c>
    </row>
    <row r="170" spans="1:5">
      <c r="A170" s="58" t="s">
        <v>1602</v>
      </c>
      <c r="B170" s="58" t="s">
        <v>3085</v>
      </c>
      <c r="C170" s="58" t="str">
        <f t="shared" si="2"/>
        <v>M19</v>
      </c>
      <c r="D170" s="58"/>
      <c r="E170" s="58">
        <v>31</v>
      </c>
    </row>
    <row r="171" spans="1:5">
      <c r="A171" s="58" t="s">
        <v>1605</v>
      </c>
      <c r="B171" s="58" t="s">
        <v>3086</v>
      </c>
      <c r="C171" s="58" t="str">
        <f t="shared" si="2"/>
        <v>N19</v>
      </c>
      <c r="D171" s="58"/>
      <c r="E171" s="58">
        <v>31</v>
      </c>
    </row>
    <row r="172" spans="1:5">
      <c r="A172" s="58" t="s">
        <v>1607</v>
      </c>
      <c r="B172" s="58" t="s">
        <v>3087</v>
      </c>
      <c r="C172" s="58" t="str">
        <f t="shared" si="2"/>
        <v>P18</v>
      </c>
      <c r="D172" s="58"/>
      <c r="E172" s="58">
        <v>31</v>
      </c>
    </row>
    <row r="173" spans="1:5">
      <c r="A173" s="58" t="s">
        <v>280</v>
      </c>
      <c r="B173" s="58" t="s">
        <v>3088</v>
      </c>
      <c r="C173" s="58" t="str">
        <f t="shared" si="2"/>
        <v>R18</v>
      </c>
      <c r="D173" s="58"/>
      <c r="E173" s="58">
        <v>31</v>
      </c>
    </row>
    <row r="174" spans="1:5">
      <c r="A174" s="58" t="s">
        <v>1604</v>
      </c>
      <c r="B174" s="58" t="s">
        <v>3089</v>
      </c>
      <c r="C174" s="58" t="str">
        <f t="shared" si="2"/>
        <v>N18</v>
      </c>
      <c r="D174" s="58"/>
      <c r="E174" s="58">
        <v>31</v>
      </c>
    </row>
    <row r="175" spans="1:5">
      <c r="A175" s="58" t="s">
        <v>987</v>
      </c>
      <c r="B175" s="58" t="s">
        <v>3090</v>
      </c>
      <c r="C175" s="58" t="str">
        <f t="shared" si="2"/>
        <v>U18</v>
      </c>
      <c r="D175" s="58"/>
      <c r="E175" s="58">
        <v>31</v>
      </c>
    </row>
    <row r="176" spans="1:5">
      <c r="A176" s="58" t="s">
        <v>1589</v>
      </c>
      <c r="B176" s="58" t="s">
        <v>1646</v>
      </c>
      <c r="C176" s="58" t="str">
        <f t="shared" si="2"/>
        <v>J19</v>
      </c>
      <c r="D176" s="58"/>
      <c r="E176" s="58">
        <v>32</v>
      </c>
    </row>
    <row r="177" spans="1:5">
      <c r="A177" s="58" t="s">
        <v>1397</v>
      </c>
      <c r="B177" s="58" t="s">
        <v>1647</v>
      </c>
      <c r="C177" s="58" t="str">
        <f t="shared" si="2"/>
        <v>K18</v>
      </c>
      <c r="D177" s="58"/>
      <c r="E177" s="58">
        <v>32</v>
      </c>
    </row>
    <row r="178" spans="1:5">
      <c r="A178" s="58" t="s">
        <v>1398</v>
      </c>
      <c r="B178" s="58" t="s">
        <v>1648</v>
      </c>
      <c r="C178" s="58" t="str">
        <f t="shared" si="2"/>
        <v>K19</v>
      </c>
      <c r="D178" s="58"/>
      <c r="E178" s="58">
        <v>33</v>
      </c>
    </row>
    <row r="179" spans="1:5">
      <c r="A179" s="58" t="s">
        <v>1588</v>
      </c>
      <c r="B179" s="58" t="s">
        <v>1649</v>
      </c>
      <c r="C179" s="58" t="str">
        <f t="shared" si="2"/>
        <v>J18</v>
      </c>
      <c r="D179" s="58"/>
      <c r="E179" s="58">
        <v>33</v>
      </c>
    </row>
    <row r="180" spans="1:5">
      <c r="A180" s="58" t="s">
        <v>1592</v>
      </c>
      <c r="B180" s="58" t="s">
        <v>1650</v>
      </c>
      <c r="C180" s="58" t="str">
        <f t="shared" si="2"/>
        <v>L18</v>
      </c>
      <c r="D180" s="58"/>
      <c r="E180" s="58">
        <v>34</v>
      </c>
    </row>
    <row r="181" spans="1:5">
      <c r="A181" s="58" t="s">
        <v>912</v>
      </c>
      <c r="B181" s="58" t="s">
        <v>1651</v>
      </c>
      <c r="C181" s="58" t="str">
        <f t="shared" si="2"/>
        <v>D19</v>
      </c>
      <c r="D181" s="58"/>
      <c r="E181" s="58">
        <v>34</v>
      </c>
    </row>
    <row r="182" spans="1:5">
      <c r="A182" s="58" t="s">
        <v>1593</v>
      </c>
      <c r="B182" s="58" t="s">
        <v>1652</v>
      </c>
      <c r="C182" s="58" t="str">
        <f t="shared" si="2"/>
        <v>L19</v>
      </c>
      <c r="D182" s="58"/>
      <c r="E182" s="58">
        <v>35</v>
      </c>
    </row>
    <row r="183" spans="1:5">
      <c r="A183" s="58" t="s">
        <v>1580</v>
      </c>
      <c r="B183" s="58" t="s">
        <v>1653</v>
      </c>
      <c r="C183" s="58" t="str">
        <f t="shared" si="2"/>
        <v>G18</v>
      </c>
      <c r="D183" s="58"/>
      <c r="E183" s="58">
        <v>35</v>
      </c>
    </row>
    <row r="184" spans="1:5">
      <c r="A184" s="58" t="s">
        <v>1578</v>
      </c>
      <c r="B184" s="58" t="s">
        <v>1654</v>
      </c>
      <c r="C184" s="58" t="str">
        <f t="shared" si="2"/>
        <v>E18</v>
      </c>
      <c r="D184" s="58"/>
      <c r="E184" s="58">
        <v>35</v>
      </c>
    </row>
    <row r="185" spans="1:5">
      <c r="A185" s="58" t="s">
        <v>3091</v>
      </c>
      <c r="B185" s="58" t="s">
        <v>1655</v>
      </c>
      <c r="C185" s="58" t="str">
        <f t="shared" si="2"/>
        <v>F18</v>
      </c>
      <c r="D185" s="58"/>
      <c r="E185" s="58">
        <v>35</v>
      </c>
    </row>
    <row r="186" spans="1:5">
      <c r="A186" s="58" t="s">
        <v>3092</v>
      </c>
      <c r="B186" s="58" t="s">
        <v>1656</v>
      </c>
      <c r="C186" s="58" t="str">
        <f t="shared" si="2"/>
        <v>F19</v>
      </c>
      <c r="D186" s="58"/>
      <c r="E186" s="58">
        <v>35</v>
      </c>
    </row>
    <row r="187" spans="1:5">
      <c r="A187" s="58" t="s">
        <v>1581</v>
      </c>
      <c r="B187" s="58" t="s">
        <v>1657</v>
      </c>
      <c r="C187" s="58" t="str">
        <f t="shared" si="2"/>
        <v>G19</v>
      </c>
      <c r="D187" s="58"/>
      <c r="E187" s="58">
        <v>35</v>
      </c>
    </row>
    <row r="188" spans="1:5">
      <c r="A188" s="58" t="s">
        <v>1535</v>
      </c>
      <c r="B188" s="58" t="s">
        <v>1658</v>
      </c>
      <c r="C188" s="58" t="str">
        <f t="shared" si="2"/>
        <v>E19</v>
      </c>
      <c r="D188" s="58"/>
      <c r="E188" s="58">
        <v>35</v>
      </c>
    </row>
    <row r="189" spans="1:5">
      <c r="A189" s="58" t="s">
        <v>1615</v>
      </c>
      <c r="B189" s="58" t="s">
        <v>3093</v>
      </c>
      <c r="C189" s="58" t="str">
        <f t="shared" si="2"/>
        <v>V13</v>
      </c>
      <c r="D189" s="58"/>
      <c r="E189" s="58">
        <v>36</v>
      </c>
    </row>
    <row r="190" spans="1:5">
      <c r="A190" s="58" t="s">
        <v>1614</v>
      </c>
      <c r="B190" s="58" t="s">
        <v>3094</v>
      </c>
      <c r="C190" s="58" t="str">
        <f t="shared" si="2"/>
        <v>V12</v>
      </c>
      <c r="D190" s="58"/>
      <c r="E190" s="58">
        <v>36</v>
      </c>
    </row>
    <row r="191" spans="1:5">
      <c r="A191" s="58" t="s">
        <v>1625</v>
      </c>
      <c r="B191" s="58" t="s">
        <v>3095</v>
      </c>
      <c r="C191" s="58" t="str">
        <f t="shared" si="2"/>
        <v>W14</v>
      </c>
      <c r="D191" s="58"/>
      <c r="E191" s="58">
        <v>37</v>
      </c>
    </row>
    <row r="192" spans="1:5">
      <c r="A192" s="58" t="s">
        <v>1624</v>
      </c>
      <c r="B192" s="58" t="s">
        <v>3096</v>
      </c>
      <c r="C192" s="58" t="str">
        <f t="shared" si="2"/>
        <v>W13</v>
      </c>
      <c r="D192" s="58"/>
      <c r="E192" s="58">
        <v>37</v>
      </c>
    </row>
    <row r="193" spans="1:5">
      <c r="A193" s="58" t="s">
        <v>1617</v>
      </c>
      <c r="B193" s="58" t="s">
        <v>3097</v>
      </c>
      <c r="C193" s="58" t="str">
        <f t="shared" si="2"/>
        <v>V15</v>
      </c>
      <c r="D193" s="58"/>
      <c r="E193" s="58">
        <v>38</v>
      </c>
    </row>
    <row r="194" spans="1:5">
      <c r="A194" s="58" t="s">
        <v>1616</v>
      </c>
      <c r="B194" s="58" t="s">
        <v>3098</v>
      </c>
      <c r="C194" s="58" t="str">
        <f t="shared" ref="C194:C257" si="3">A194</f>
        <v>V14</v>
      </c>
      <c r="D194" s="58"/>
      <c r="E194" s="58">
        <v>38</v>
      </c>
    </row>
    <row r="195" spans="1:5">
      <c r="A195" s="58" t="s">
        <v>1627</v>
      </c>
      <c r="B195" s="58" t="s">
        <v>3099</v>
      </c>
      <c r="C195" s="58" t="str">
        <f t="shared" si="3"/>
        <v>W16</v>
      </c>
      <c r="D195" s="58"/>
      <c r="E195" s="58">
        <v>39</v>
      </c>
    </row>
    <row r="196" spans="1:5">
      <c r="A196" s="58" t="s">
        <v>1626</v>
      </c>
      <c r="B196" s="58" t="s">
        <v>3100</v>
      </c>
      <c r="C196" s="58" t="str">
        <f t="shared" si="3"/>
        <v>W15</v>
      </c>
      <c r="D196" s="58"/>
      <c r="E196" s="58">
        <v>39</v>
      </c>
    </row>
    <row r="197" spans="1:5">
      <c r="A197" s="58" t="s">
        <v>3101</v>
      </c>
      <c r="B197" s="58" t="s">
        <v>1660</v>
      </c>
      <c r="C197" s="58" t="str">
        <f t="shared" si="3"/>
        <v>W6</v>
      </c>
      <c r="D197" s="58"/>
      <c r="E197" s="58">
        <v>40</v>
      </c>
    </row>
    <row r="198" spans="1:5">
      <c r="A198" s="58" t="s">
        <v>1667</v>
      </c>
      <c r="B198" s="58" t="s">
        <v>1659</v>
      </c>
      <c r="C198" s="58" t="str">
        <f t="shared" si="3"/>
        <v>W5</v>
      </c>
      <c r="D198" s="58"/>
      <c r="E198" s="58">
        <v>40</v>
      </c>
    </row>
    <row r="199" spans="1:5">
      <c r="A199" s="58" t="s">
        <v>1668</v>
      </c>
      <c r="B199" s="58" t="s">
        <v>1661</v>
      </c>
      <c r="C199" s="58" t="str">
        <f t="shared" si="3"/>
        <v>W4</v>
      </c>
      <c r="D199" s="58"/>
      <c r="E199" s="58">
        <v>41</v>
      </c>
    </row>
    <row r="200" spans="1:5">
      <c r="A200" s="58" t="s">
        <v>3102</v>
      </c>
      <c r="B200" s="58" t="s">
        <v>1662</v>
      </c>
      <c r="C200" s="58" t="str">
        <f t="shared" si="3"/>
        <v>W3</v>
      </c>
      <c r="D200" s="58"/>
      <c r="E200" s="58">
        <v>41</v>
      </c>
    </row>
    <row r="201" spans="1:5">
      <c r="A201" s="58" t="s">
        <v>1528</v>
      </c>
      <c r="B201" s="58" t="s">
        <v>1664</v>
      </c>
      <c r="C201" s="58" t="str">
        <f t="shared" si="3"/>
        <v>W11</v>
      </c>
      <c r="D201" s="58"/>
      <c r="E201" s="58">
        <v>42</v>
      </c>
    </row>
    <row r="202" spans="1:5">
      <c r="A202" s="58" t="s">
        <v>1622</v>
      </c>
      <c r="B202" s="58" t="s">
        <v>1663</v>
      </c>
      <c r="C202" s="58" t="str">
        <f t="shared" si="3"/>
        <v>W10</v>
      </c>
      <c r="D202" s="58"/>
      <c r="E202" s="58">
        <v>42</v>
      </c>
    </row>
    <row r="203" spans="1:5">
      <c r="A203" s="58" t="s">
        <v>1683</v>
      </c>
      <c r="B203" s="58" t="s">
        <v>1665</v>
      </c>
      <c r="C203" s="58" t="str">
        <f t="shared" si="3"/>
        <v>W9</v>
      </c>
      <c r="D203" s="58"/>
      <c r="E203" s="58">
        <v>43</v>
      </c>
    </row>
    <row r="204" spans="1:5">
      <c r="A204" s="58" t="s">
        <v>1562</v>
      </c>
      <c r="B204" s="58" t="s">
        <v>1666</v>
      </c>
      <c r="C204" s="58" t="str">
        <f t="shared" si="3"/>
        <v>W8</v>
      </c>
      <c r="D204" s="58"/>
      <c r="E204" s="58">
        <v>43</v>
      </c>
    </row>
    <row r="205" spans="1:5">
      <c r="A205" s="58" t="s">
        <v>3103</v>
      </c>
      <c r="B205" s="58" t="s">
        <v>3104</v>
      </c>
      <c r="C205" s="58" t="str">
        <f t="shared" si="3"/>
        <v>V3</v>
      </c>
      <c r="D205" s="58"/>
      <c r="E205" s="58">
        <v>44</v>
      </c>
    </row>
    <row r="206" spans="1:5">
      <c r="A206" s="58" t="s">
        <v>1672</v>
      </c>
      <c r="B206" s="58" t="s">
        <v>3105</v>
      </c>
      <c r="C206" s="58" t="str">
        <f t="shared" si="3"/>
        <v>V2</v>
      </c>
      <c r="D206" s="58"/>
      <c r="E206" s="58">
        <v>44</v>
      </c>
    </row>
    <row r="207" spans="1:5">
      <c r="A207" s="58" t="s">
        <v>295</v>
      </c>
      <c r="B207" s="58" t="s">
        <v>3106</v>
      </c>
      <c r="C207" s="58" t="str">
        <f t="shared" si="3"/>
        <v>U1</v>
      </c>
      <c r="D207" s="58"/>
      <c r="E207" s="58">
        <v>45</v>
      </c>
    </row>
    <row r="208" spans="1:5">
      <c r="A208" s="58" t="s">
        <v>1335</v>
      </c>
      <c r="B208" s="58" t="s">
        <v>3107</v>
      </c>
      <c r="C208" s="58" t="str">
        <f t="shared" si="3"/>
        <v>R5</v>
      </c>
      <c r="D208" s="58"/>
      <c r="E208" s="58">
        <v>45</v>
      </c>
    </row>
    <row r="209" spans="1:5">
      <c r="A209" s="58" t="s">
        <v>316</v>
      </c>
      <c r="B209" s="58" t="s">
        <v>3108</v>
      </c>
      <c r="C209" s="58" t="str">
        <f t="shared" si="3"/>
        <v>T2</v>
      </c>
      <c r="D209" s="58"/>
      <c r="E209" s="58">
        <v>46</v>
      </c>
    </row>
    <row r="210" spans="1:5">
      <c r="A210" s="58" t="s">
        <v>1334</v>
      </c>
      <c r="B210" s="58" t="s">
        <v>3109</v>
      </c>
      <c r="C210" s="58" t="str">
        <f t="shared" si="3"/>
        <v>R4</v>
      </c>
      <c r="D210" s="58"/>
      <c r="E210" s="58">
        <v>46</v>
      </c>
    </row>
    <row r="211" spans="1:5">
      <c r="A211" s="58" t="s">
        <v>1564</v>
      </c>
      <c r="B211" s="58" t="s">
        <v>3110</v>
      </c>
      <c r="C211" s="58" t="str">
        <f t="shared" si="3"/>
        <v>V7</v>
      </c>
      <c r="D211" s="58"/>
      <c r="E211" s="58">
        <v>47</v>
      </c>
    </row>
    <row r="212" spans="1:5">
      <c r="A212" s="58" t="s">
        <v>3111</v>
      </c>
      <c r="B212" s="58" t="s">
        <v>3112</v>
      </c>
      <c r="C212" s="58" t="str">
        <f t="shared" si="3"/>
        <v>V6</v>
      </c>
      <c r="D212" s="58"/>
      <c r="E212" s="58">
        <v>47</v>
      </c>
    </row>
    <row r="213" spans="1:5">
      <c r="A213" s="58" t="s">
        <v>296</v>
      </c>
      <c r="B213" s="58" t="s">
        <v>3113</v>
      </c>
      <c r="C213" s="58" t="str">
        <f t="shared" si="3"/>
        <v>U2</v>
      </c>
      <c r="D213" s="58"/>
      <c r="E213" s="58">
        <v>48</v>
      </c>
    </row>
    <row r="214" spans="1:5">
      <c r="A214" s="58" t="s">
        <v>335</v>
      </c>
      <c r="B214" s="58" t="s">
        <v>3114</v>
      </c>
      <c r="C214" s="58" t="str">
        <f t="shared" si="3"/>
        <v>T4</v>
      </c>
      <c r="D214" s="58"/>
      <c r="E214" s="58">
        <v>48</v>
      </c>
    </row>
    <row r="215" spans="1:5">
      <c r="A215" s="58" t="s">
        <v>1645</v>
      </c>
      <c r="B215" s="58" t="s">
        <v>3115</v>
      </c>
      <c r="C215" s="58" t="str">
        <f t="shared" si="3"/>
        <v>V1</v>
      </c>
      <c r="D215" s="58"/>
      <c r="E215" s="58">
        <v>49</v>
      </c>
    </row>
    <row r="216" spans="1:5">
      <c r="A216" s="58" t="s">
        <v>322</v>
      </c>
      <c r="B216" s="58" t="s">
        <v>3116</v>
      </c>
      <c r="C216" s="58" t="str">
        <f t="shared" si="3"/>
        <v>T5</v>
      </c>
      <c r="D216" s="58"/>
      <c r="E216" s="58">
        <v>49</v>
      </c>
    </row>
    <row r="217" spans="1:5">
      <c r="A217" s="58" t="s">
        <v>318</v>
      </c>
      <c r="B217" s="58" t="s">
        <v>391</v>
      </c>
      <c r="C217" s="58" t="str">
        <f t="shared" si="3"/>
        <v>R1</v>
      </c>
      <c r="D217" s="58"/>
      <c r="E217" s="58">
        <v>50</v>
      </c>
    </row>
    <row r="218" spans="1:5">
      <c r="A218" s="58" t="s">
        <v>317</v>
      </c>
      <c r="B218" s="58" t="s">
        <v>390</v>
      </c>
      <c r="C218" s="58" t="str">
        <f t="shared" si="3"/>
        <v>T1</v>
      </c>
      <c r="D218" s="58"/>
      <c r="E218" s="58">
        <v>50</v>
      </c>
    </row>
    <row r="219" spans="1:5">
      <c r="A219" s="58" t="s">
        <v>274</v>
      </c>
      <c r="B219" s="58" t="s">
        <v>365</v>
      </c>
      <c r="C219" s="58" t="str">
        <f t="shared" si="3"/>
        <v>L1</v>
      </c>
      <c r="D219" s="58"/>
      <c r="E219" s="58">
        <v>51</v>
      </c>
    </row>
    <row r="220" spans="1:5">
      <c r="A220" s="58" t="s">
        <v>308</v>
      </c>
      <c r="B220" s="58" t="s">
        <v>367</v>
      </c>
      <c r="C220" s="58" t="str">
        <f t="shared" si="3"/>
        <v>M1</v>
      </c>
      <c r="D220" s="58"/>
      <c r="E220" s="58">
        <v>51</v>
      </c>
    </row>
    <row r="221" spans="1:5">
      <c r="A221" s="58" t="s">
        <v>442</v>
      </c>
      <c r="B221" s="58" t="s">
        <v>369</v>
      </c>
      <c r="C221" s="58" t="str">
        <f t="shared" si="3"/>
        <v>N1</v>
      </c>
      <c r="D221" s="58"/>
      <c r="E221" s="58">
        <v>51</v>
      </c>
    </row>
    <row r="222" spans="1:5">
      <c r="A222" s="58" t="s">
        <v>440</v>
      </c>
      <c r="B222" s="58" t="s">
        <v>370</v>
      </c>
      <c r="C222" s="58" t="str">
        <f t="shared" si="3"/>
        <v>P1</v>
      </c>
      <c r="D222" s="58"/>
      <c r="E222" s="58">
        <v>51</v>
      </c>
    </row>
    <row r="223" spans="1:5">
      <c r="A223" s="58" t="s">
        <v>361</v>
      </c>
      <c r="B223" s="58" t="s">
        <v>371</v>
      </c>
      <c r="C223" s="58" t="str">
        <f t="shared" si="3"/>
        <v>L2</v>
      </c>
      <c r="D223" s="58"/>
      <c r="E223" s="58">
        <v>52</v>
      </c>
    </row>
    <row r="224" spans="1:5">
      <c r="A224" s="58" t="s">
        <v>311</v>
      </c>
      <c r="B224" s="58" t="s">
        <v>373</v>
      </c>
      <c r="C224" s="58" t="str">
        <f t="shared" si="3"/>
        <v>M2</v>
      </c>
      <c r="D224" s="58"/>
      <c r="E224" s="58">
        <v>52</v>
      </c>
    </row>
    <row r="225" spans="1:5">
      <c r="A225" s="58" t="s">
        <v>349</v>
      </c>
      <c r="B225" s="58" t="s">
        <v>1671</v>
      </c>
      <c r="C225" s="58" t="str">
        <f t="shared" si="3"/>
        <v>N2</v>
      </c>
      <c r="D225" s="58"/>
      <c r="E225" s="58">
        <v>52</v>
      </c>
    </row>
    <row r="226" spans="1:5">
      <c r="A226" s="58" t="s">
        <v>375</v>
      </c>
      <c r="B226" s="58" t="s">
        <v>374</v>
      </c>
      <c r="C226" s="58" t="str">
        <f t="shared" si="3"/>
        <v>L4</v>
      </c>
      <c r="D226" s="58"/>
      <c r="E226" s="58">
        <v>53</v>
      </c>
    </row>
    <row r="227" spans="1:5">
      <c r="A227" s="58" t="s">
        <v>304</v>
      </c>
      <c r="B227" s="58" t="s">
        <v>376</v>
      </c>
      <c r="C227" s="58" t="str">
        <f t="shared" si="3"/>
        <v>L5</v>
      </c>
      <c r="D227" s="58"/>
      <c r="E227" s="58">
        <v>53</v>
      </c>
    </row>
    <row r="228" spans="1:5">
      <c r="A228" s="58" t="s">
        <v>383</v>
      </c>
      <c r="B228" s="58" t="s">
        <v>384</v>
      </c>
      <c r="C228" s="58" t="str">
        <f t="shared" si="3"/>
        <v>M4</v>
      </c>
      <c r="D228" s="58"/>
      <c r="E228" s="58">
        <v>53</v>
      </c>
    </row>
    <row r="229" spans="1:5">
      <c r="A229" s="58" t="s">
        <v>450</v>
      </c>
      <c r="B229" s="58" t="s">
        <v>388</v>
      </c>
      <c r="C229" s="58" t="str">
        <f t="shared" si="3"/>
        <v>M5</v>
      </c>
      <c r="D229" s="58"/>
      <c r="E229" s="58">
        <v>53</v>
      </c>
    </row>
    <row r="230" spans="1:5">
      <c r="A230" s="58" t="s">
        <v>387</v>
      </c>
      <c r="B230" s="58" t="s">
        <v>386</v>
      </c>
      <c r="C230" s="58" t="str">
        <f t="shared" si="3"/>
        <v>N4</v>
      </c>
      <c r="D230" s="58"/>
      <c r="E230" s="58">
        <v>53</v>
      </c>
    </row>
    <row r="231" spans="1:5">
      <c r="A231" s="58" t="s">
        <v>458</v>
      </c>
      <c r="B231" s="58" t="s">
        <v>1673</v>
      </c>
      <c r="C231" s="58" t="str">
        <f t="shared" si="3"/>
        <v>N5</v>
      </c>
      <c r="D231" s="58"/>
      <c r="E231" s="58">
        <v>53</v>
      </c>
    </row>
    <row r="232" spans="1:5">
      <c r="A232" s="58" t="s">
        <v>385</v>
      </c>
      <c r="B232" s="58" t="s">
        <v>1674</v>
      </c>
      <c r="C232" s="58" t="str">
        <f t="shared" si="3"/>
        <v>P4</v>
      </c>
      <c r="D232" s="58"/>
      <c r="E232" s="58">
        <v>54</v>
      </c>
    </row>
    <row r="233" spans="1:5">
      <c r="A233" s="58" t="s">
        <v>460</v>
      </c>
      <c r="B233" s="58" t="s">
        <v>1675</v>
      </c>
      <c r="C233" s="58" t="str">
        <f t="shared" si="3"/>
        <v>P5</v>
      </c>
      <c r="D233" s="58"/>
      <c r="E233" s="58">
        <v>54</v>
      </c>
    </row>
    <row r="234" spans="1:5">
      <c r="A234" s="58" t="s">
        <v>290</v>
      </c>
      <c r="B234" s="58" t="s">
        <v>1676</v>
      </c>
      <c r="C234" s="58" t="str">
        <f t="shared" si="3"/>
        <v>R9</v>
      </c>
      <c r="D234" s="58"/>
      <c r="E234" s="58">
        <v>54</v>
      </c>
    </row>
    <row r="235" spans="1:5">
      <c r="A235" s="58" t="s">
        <v>275</v>
      </c>
      <c r="B235" s="58" t="s">
        <v>1677</v>
      </c>
      <c r="C235" s="58" t="str">
        <f t="shared" si="3"/>
        <v>R7</v>
      </c>
      <c r="D235" s="58"/>
      <c r="E235" s="58">
        <v>55</v>
      </c>
    </row>
    <row r="236" spans="1:5">
      <c r="A236" s="58" t="s">
        <v>289</v>
      </c>
      <c r="B236" s="58" t="s">
        <v>1678</v>
      </c>
      <c r="C236" s="58" t="str">
        <f t="shared" si="3"/>
        <v>R8</v>
      </c>
      <c r="D236" s="58"/>
      <c r="E236" s="58">
        <v>55</v>
      </c>
    </row>
    <row r="237" spans="1:5">
      <c r="A237" s="58" t="s">
        <v>445</v>
      </c>
      <c r="B237" s="58" t="s">
        <v>1679</v>
      </c>
      <c r="C237" s="58" t="str">
        <f t="shared" si="3"/>
        <v>N7</v>
      </c>
      <c r="D237" s="58"/>
      <c r="E237" s="58">
        <v>55</v>
      </c>
    </row>
    <row r="238" spans="1:5">
      <c r="A238" s="58" t="s">
        <v>1594</v>
      </c>
      <c r="B238" s="58" t="s">
        <v>1680</v>
      </c>
      <c r="C238" s="58" t="str">
        <f t="shared" si="3"/>
        <v>M7</v>
      </c>
      <c r="D238" s="58"/>
      <c r="E238" s="58">
        <v>55</v>
      </c>
    </row>
    <row r="239" spans="1:5">
      <c r="A239" s="58" t="s">
        <v>350</v>
      </c>
      <c r="B239" s="58" t="s">
        <v>1681</v>
      </c>
      <c r="C239" s="58" t="str">
        <f t="shared" si="3"/>
        <v>N8</v>
      </c>
      <c r="D239" s="58"/>
      <c r="E239" s="58">
        <v>55</v>
      </c>
    </row>
    <row r="240" spans="1:5">
      <c r="A240" s="58" t="s">
        <v>1595</v>
      </c>
      <c r="B240" s="58" t="s">
        <v>1682</v>
      </c>
      <c r="C240" s="58" t="str">
        <f t="shared" si="3"/>
        <v>M8</v>
      </c>
      <c r="D240" s="58"/>
      <c r="E240" s="58">
        <v>56</v>
      </c>
    </row>
    <row r="241" spans="1:5">
      <c r="A241" s="58" t="s">
        <v>433</v>
      </c>
      <c r="B241" s="58" t="s">
        <v>1684</v>
      </c>
      <c r="C241" s="58" t="str">
        <f t="shared" si="3"/>
        <v>L8</v>
      </c>
      <c r="D241" s="58"/>
      <c r="E241" s="58">
        <v>56</v>
      </c>
    </row>
    <row r="242" spans="1:5">
      <c r="A242" s="58" t="s">
        <v>267</v>
      </c>
      <c r="B242" s="58" t="s">
        <v>1685</v>
      </c>
      <c r="C242" s="58" t="str">
        <f t="shared" si="3"/>
        <v>K8</v>
      </c>
      <c r="D242" s="58"/>
      <c r="E242" s="58">
        <v>56</v>
      </c>
    </row>
    <row r="243" spans="1:5">
      <c r="A243" s="58" t="s">
        <v>262</v>
      </c>
      <c r="B243" s="58" t="s">
        <v>1686</v>
      </c>
      <c r="C243" s="58" t="str">
        <f t="shared" si="3"/>
        <v>J8</v>
      </c>
      <c r="D243" s="58"/>
      <c r="E243" s="58">
        <v>56</v>
      </c>
    </row>
    <row r="244" spans="1:5">
      <c r="A244" s="58" t="s">
        <v>459</v>
      </c>
      <c r="B244" s="58" t="s">
        <v>1687</v>
      </c>
      <c r="C244" s="58" t="str">
        <f t="shared" si="3"/>
        <v>N9</v>
      </c>
      <c r="D244" s="58"/>
      <c r="E244" s="58">
        <v>56</v>
      </c>
    </row>
    <row r="245" spans="1:5">
      <c r="A245" s="58" t="s">
        <v>372</v>
      </c>
      <c r="B245" s="58" t="s">
        <v>314</v>
      </c>
      <c r="C245" s="58" t="str">
        <f t="shared" si="3"/>
        <v>J4</v>
      </c>
      <c r="D245" s="58"/>
      <c r="E245" s="58">
        <v>57</v>
      </c>
    </row>
    <row r="246" spans="1:5">
      <c r="A246" s="58" t="s">
        <v>227</v>
      </c>
      <c r="B246" s="58" t="s">
        <v>1688</v>
      </c>
      <c r="C246" s="58" t="str">
        <f t="shared" si="3"/>
        <v>B16</v>
      </c>
      <c r="D246" s="58"/>
      <c r="E246" s="58">
        <v>58</v>
      </c>
    </row>
    <row r="247" spans="1:5">
      <c r="A247" s="58" t="s">
        <v>226</v>
      </c>
      <c r="B247" s="58" t="s">
        <v>1689</v>
      </c>
      <c r="C247" s="58" t="str">
        <f t="shared" si="3"/>
        <v>B15</v>
      </c>
      <c r="D247" s="58"/>
      <c r="E247" s="58">
        <v>58</v>
      </c>
    </row>
    <row r="248" spans="1:5">
      <c r="A248" s="58" t="s">
        <v>1583</v>
      </c>
      <c r="B248" s="58" t="s">
        <v>340</v>
      </c>
      <c r="C248" s="58" t="str">
        <f t="shared" si="3"/>
        <v>H15</v>
      </c>
      <c r="D248" s="58"/>
      <c r="E248" s="58">
        <v>59</v>
      </c>
    </row>
    <row r="249" spans="1:5">
      <c r="A249" s="58" t="s">
        <v>347</v>
      </c>
      <c r="B249" s="58" t="s">
        <v>342</v>
      </c>
      <c r="C249" s="58" t="str">
        <f t="shared" si="3"/>
        <v>J16</v>
      </c>
      <c r="D249" s="58"/>
      <c r="E249" s="58">
        <v>59</v>
      </c>
    </row>
    <row r="250" spans="1:5">
      <c r="A250" s="58" t="s">
        <v>1587</v>
      </c>
      <c r="B250" s="58" t="s">
        <v>338</v>
      </c>
      <c r="C250" s="58" t="str">
        <f t="shared" si="3"/>
        <v>J15</v>
      </c>
      <c r="D250" s="58"/>
      <c r="E250" s="58">
        <v>59</v>
      </c>
    </row>
    <row r="251" spans="1:5">
      <c r="A251" s="58" t="s">
        <v>271</v>
      </c>
      <c r="B251" s="58" t="s">
        <v>344</v>
      </c>
      <c r="C251" s="58" t="str">
        <f t="shared" si="3"/>
        <v>K15</v>
      </c>
      <c r="D251" s="58"/>
      <c r="E251" s="58">
        <v>59</v>
      </c>
    </row>
    <row r="252" spans="1:5">
      <c r="A252" s="58" t="s">
        <v>1591</v>
      </c>
      <c r="B252" s="58" t="s">
        <v>1690</v>
      </c>
      <c r="C252" s="58" t="str">
        <f t="shared" si="3"/>
        <v>L15</v>
      </c>
      <c r="D252" s="58"/>
      <c r="E252" s="58">
        <v>59</v>
      </c>
    </row>
    <row r="253" spans="1:5">
      <c r="A253" s="58" t="s">
        <v>1600</v>
      </c>
      <c r="B253" s="58" t="s">
        <v>1691</v>
      </c>
      <c r="C253" s="58" t="str">
        <f t="shared" si="3"/>
        <v>M15</v>
      </c>
      <c r="D253" s="58"/>
      <c r="E253" s="58">
        <v>59</v>
      </c>
    </row>
    <row r="254" spans="1:5">
      <c r="A254" s="58" t="s">
        <v>1603</v>
      </c>
      <c r="B254" s="58" t="s">
        <v>1692</v>
      </c>
      <c r="C254" s="58" t="str">
        <f t="shared" si="3"/>
        <v>N15</v>
      </c>
      <c r="D254" s="58"/>
      <c r="E254" s="58">
        <v>59</v>
      </c>
    </row>
    <row r="255" spans="1:5">
      <c r="A255" s="58" t="s">
        <v>1606</v>
      </c>
      <c r="B255" s="58" t="s">
        <v>1694</v>
      </c>
      <c r="C255" s="58" t="str">
        <f t="shared" si="3"/>
        <v>P15</v>
      </c>
      <c r="D255" s="58"/>
      <c r="E255" s="58">
        <v>59</v>
      </c>
    </row>
    <row r="256" spans="1:5">
      <c r="A256" s="58" t="s">
        <v>351</v>
      </c>
      <c r="B256" s="58" t="s">
        <v>1695</v>
      </c>
      <c r="C256" s="58" t="str">
        <f t="shared" si="3"/>
        <v>D11</v>
      </c>
      <c r="D256" s="58"/>
      <c r="E256" s="58">
        <v>60</v>
      </c>
    </row>
    <row r="257" spans="1:5">
      <c r="A257" s="58" t="s">
        <v>203</v>
      </c>
      <c r="B257" s="58" t="s">
        <v>389</v>
      </c>
      <c r="C257" s="58" t="str">
        <f t="shared" si="3"/>
        <v>A10</v>
      </c>
      <c r="D257" s="58"/>
      <c r="E257" s="58">
        <v>61</v>
      </c>
    </row>
    <row r="258" spans="1:5">
      <c r="A258" s="58" t="s">
        <v>420</v>
      </c>
      <c r="B258" s="58" t="s">
        <v>378</v>
      </c>
      <c r="C258" s="58" t="str">
        <f t="shared" ref="C258:C281" si="4">A258</f>
        <v>L16</v>
      </c>
      <c r="D258" s="58"/>
      <c r="E258" s="58">
        <v>62</v>
      </c>
    </row>
    <row r="259" spans="1:5">
      <c r="A259" s="58" t="s">
        <v>326</v>
      </c>
      <c r="B259" s="58" t="s">
        <v>1696</v>
      </c>
      <c r="C259" s="58" t="str">
        <f t="shared" si="4"/>
        <v>M16</v>
      </c>
      <c r="D259" s="58"/>
      <c r="E259" s="58">
        <v>62</v>
      </c>
    </row>
    <row r="260" spans="1:5">
      <c r="A260" s="58" t="s">
        <v>324</v>
      </c>
      <c r="B260" s="58" t="s">
        <v>382</v>
      </c>
      <c r="C260" s="58" t="str">
        <f t="shared" si="4"/>
        <v>P16</v>
      </c>
      <c r="D260" s="58"/>
      <c r="E260" s="58">
        <v>62</v>
      </c>
    </row>
    <row r="261" spans="1:5">
      <c r="A261" s="58" t="s">
        <v>279</v>
      </c>
      <c r="B261" s="58" t="s">
        <v>1697</v>
      </c>
      <c r="C261" s="58" t="str">
        <f t="shared" si="4"/>
        <v>R16</v>
      </c>
      <c r="D261" s="58"/>
      <c r="E261" s="58">
        <v>62</v>
      </c>
    </row>
    <row r="262" spans="1:5">
      <c r="A262" s="58" t="s">
        <v>272</v>
      </c>
      <c r="B262" s="58" t="s">
        <v>1698</v>
      </c>
      <c r="C262" s="58" t="str">
        <f t="shared" si="4"/>
        <v>K16</v>
      </c>
      <c r="D262" s="58"/>
      <c r="E262" s="58">
        <v>62</v>
      </c>
    </row>
    <row r="263" spans="1:5">
      <c r="A263" s="58" t="s">
        <v>348</v>
      </c>
      <c r="B263" s="58" t="s">
        <v>1699</v>
      </c>
      <c r="C263" s="58" t="str">
        <f t="shared" si="4"/>
        <v>N16</v>
      </c>
      <c r="D263" s="58"/>
      <c r="E263" s="58">
        <v>62</v>
      </c>
    </row>
    <row r="264" spans="1:5">
      <c r="A264" s="58" t="s">
        <v>333</v>
      </c>
      <c r="B264" s="58" t="s">
        <v>329</v>
      </c>
      <c r="C264" s="58" t="str">
        <f t="shared" si="4"/>
        <v>P2</v>
      </c>
      <c r="D264" s="58"/>
      <c r="E264" s="58">
        <v>63</v>
      </c>
    </row>
    <row r="265" spans="1:5">
      <c r="A265" s="58" t="s">
        <v>305</v>
      </c>
      <c r="B265" s="58" t="s">
        <v>331</v>
      </c>
      <c r="C265" s="58" t="str">
        <f t="shared" si="4"/>
        <v>R2</v>
      </c>
      <c r="D265" s="58"/>
      <c r="E265" s="58">
        <v>63</v>
      </c>
    </row>
    <row r="266" spans="1:5">
      <c r="A266" s="58" t="s">
        <v>265</v>
      </c>
      <c r="B266" s="58" t="s">
        <v>315</v>
      </c>
      <c r="C266" s="58" t="str">
        <f t="shared" si="4"/>
        <v>K4</v>
      </c>
      <c r="D266" s="58"/>
      <c r="E266" s="58">
        <v>64</v>
      </c>
    </row>
    <row r="267" spans="1:5">
      <c r="A267" s="58" t="s">
        <v>310</v>
      </c>
      <c r="B267" s="58" t="s">
        <v>1700</v>
      </c>
      <c r="C267" s="58" t="str">
        <f t="shared" si="4"/>
        <v>H5</v>
      </c>
      <c r="D267" s="58"/>
      <c r="E267" s="58">
        <v>65</v>
      </c>
    </row>
    <row r="268" spans="1:5">
      <c r="A268" s="58" t="s">
        <v>426</v>
      </c>
      <c r="B268" s="58" t="s">
        <v>1701</v>
      </c>
      <c r="C268" s="58" t="str">
        <f t="shared" si="4"/>
        <v>F5</v>
      </c>
      <c r="D268" s="58"/>
      <c r="E268" s="58">
        <v>65</v>
      </c>
    </row>
    <row r="269" spans="1:5">
      <c r="A269" s="58" t="s">
        <v>368</v>
      </c>
      <c r="B269" s="58" t="s">
        <v>1702</v>
      </c>
      <c r="C269" s="58" t="str">
        <f t="shared" si="4"/>
        <v>F4</v>
      </c>
      <c r="D269" s="58"/>
      <c r="E269" s="58">
        <v>65</v>
      </c>
    </row>
    <row r="270" spans="1:5">
      <c r="A270" s="58" t="s">
        <v>178</v>
      </c>
      <c r="B270" s="58" t="s">
        <v>1703</v>
      </c>
      <c r="C270" s="58" t="str">
        <f t="shared" si="4"/>
        <v>G4</v>
      </c>
      <c r="D270" s="58"/>
      <c r="E270" s="58">
        <v>65</v>
      </c>
    </row>
    <row r="271" spans="1:5">
      <c r="A271" s="58" t="s">
        <v>206</v>
      </c>
      <c r="B271" s="58" t="s">
        <v>1706</v>
      </c>
      <c r="C271" s="58" t="str">
        <f t="shared" si="4"/>
        <v>A13</v>
      </c>
      <c r="D271" s="58"/>
      <c r="E271" s="58">
        <v>66</v>
      </c>
    </row>
    <row r="272" spans="1:5">
      <c r="A272" s="58" t="s">
        <v>205</v>
      </c>
      <c r="B272" s="58" t="s">
        <v>1707</v>
      </c>
      <c r="C272" s="58" t="str">
        <f t="shared" si="4"/>
        <v>A12</v>
      </c>
      <c r="D272" s="58"/>
      <c r="E272" s="58">
        <v>66</v>
      </c>
    </row>
    <row r="273" spans="1:5">
      <c r="A273" s="58" t="s">
        <v>323</v>
      </c>
      <c r="B273" s="58" t="s">
        <v>3117</v>
      </c>
      <c r="C273" s="58" t="str">
        <f t="shared" si="4"/>
        <v>H16</v>
      </c>
      <c r="D273" s="58"/>
      <c r="E273" s="58">
        <v>67</v>
      </c>
    </row>
    <row r="274" spans="1:5">
      <c r="A274" s="58" t="s">
        <v>182</v>
      </c>
      <c r="B274" s="58" t="s">
        <v>182</v>
      </c>
      <c r="C274" s="58" t="str">
        <f t="shared" si="4"/>
        <v>GH1</v>
      </c>
      <c r="D274" s="58"/>
      <c r="E274" s="58">
        <v>68</v>
      </c>
    </row>
    <row r="275" spans="1:5">
      <c r="A275" s="58" t="s">
        <v>183</v>
      </c>
      <c r="B275" s="58" t="s">
        <v>183</v>
      </c>
      <c r="C275" s="58" t="str">
        <f t="shared" si="4"/>
        <v>GH2</v>
      </c>
      <c r="D275" s="58"/>
      <c r="E275" s="58">
        <v>68</v>
      </c>
    </row>
    <row r="276" spans="1:5">
      <c r="A276" s="58" t="s">
        <v>186</v>
      </c>
      <c r="B276" s="58" t="s">
        <v>186</v>
      </c>
      <c r="C276" s="58" t="str">
        <f t="shared" si="4"/>
        <v>NUT1</v>
      </c>
      <c r="D276" s="58"/>
      <c r="E276" s="58">
        <v>68</v>
      </c>
    </row>
    <row r="277" spans="1:5">
      <c r="A277" s="58" t="s">
        <v>187</v>
      </c>
      <c r="B277" s="58" t="s">
        <v>187</v>
      </c>
      <c r="C277" s="58" t="str">
        <f t="shared" si="4"/>
        <v>NUT2</v>
      </c>
      <c r="D277" s="58"/>
      <c r="E277" s="58">
        <v>68</v>
      </c>
    </row>
    <row r="278" spans="1:5">
      <c r="A278" s="58" t="s">
        <v>184</v>
      </c>
      <c r="B278" s="58" t="s">
        <v>184</v>
      </c>
      <c r="C278" s="58" t="str">
        <f t="shared" si="4"/>
        <v>GH3</v>
      </c>
      <c r="D278" s="58"/>
      <c r="E278" s="58">
        <v>68</v>
      </c>
    </row>
    <row r="279" spans="1:5">
      <c r="A279" s="58" t="s">
        <v>185</v>
      </c>
      <c r="B279" s="58" t="s">
        <v>185</v>
      </c>
      <c r="C279" s="58" t="str">
        <f t="shared" si="4"/>
        <v>GH4</v>
      </c>
      <c r="D279" s="58"/>
      <c r="E279" s="58">
        <v>68</v>
      </c>
    </row>
    <row r="280" spans="1:5">
      <c r="A280" s="58" t="s">
        <v>188</v>
      </c>
      <c r="B280" s="58" t="s">
        <v>188</v>
      </c>
      <c r="C280" s="58" t="str">
        <f t="shared" si="4"/>
        <v>NUT3</v>
      </c>
      <c r="D280" s="58"/>
      <c r="E280" s="58">
        <v>68</v>
      </c>
    </row>
    <row r="281" spans="1:5">
      <c r="A281" s="58" t="s">
        <v>189</v>
      </c>
      <c r="B281" s="58" t="s">
        <v>189</v>
      </c>
      <c r="C281" s="58" t="str">
        <f t="shared" si="4"/>
        <v>NUT4</v>
      </c>
      <c r="D281" s="58"/>
      <c r="E281" s="58">
        <v>68</v>
      </c>
    </row>
    <row r="282" spans="1:5">
      <c r="A282" s="7"/>
      <c r="B282" s="7"/>
      <c r="C282" s="7"/>
      <c r="D282" s="59"/>
      <c r="E282" s="59"/>
    </row>
    <row r="283" spans="1:5">
      <c r="A283" s="7"/>
      <c r="B283" s="7"/>
      <c r="C283" s="7"/>
      <c r="D283" s="59"/>
      <c r="E283" s="59"/>
    </row>
    <row r="284" spans="1:5">
      <c r="A284" s="7"/>
      <c r="B284" s="7"/>
      <c r="C284" s="7"/>
      <c r="D284" s="59"/>
      <c r="E284" s="59"/>
    </row>
    <row r="285" spans="1:5">
      <c r="A285" s="7">
        <v>1</v>
      </c>
      <c r="B285" s="7" t="s">
        <v>1708</v>
      </c>
      <c r="C285" s="7">
        <f t="shared" ref="C285:C299" si="5">A285</f>
        <v>1</v>
      </c>
      <c r="D285" s="59"/>
      <c r="E285" s="59"/>
    </row>
    <row r="286" spans="1:5">
      <c r="A286" s="7">
        <v>2</v>
      </c>
      <c r="B286" s="7" t="s">
        <v>1709</v>
      </c>
      <c r="C286" s="7">
        <f t="shared" si="5"/>
        <v>2</v>
      </c>
      <c r="D286" s="59"/>
      <c r="E286" s="59"/>
    </row>
    <row r="287" spans="1:5">
      <c r="A287" s="7">
        <v>3</v>
      </c>
      <c r="B287" s="7" t="s">
        <v>1710</v>
      </c>
      <c r="C287" s="7">
        <f t="shared" si="5"/>
        <v>3</v>
      </c>
      <c r="D287" s="59"/>
      <c r="E287" s="59"/>
    </row>
    <row r="288" spans="1:5">
      <c r="A288" s="7">
        <v>4</v>
      </c>
      <c r="B288" s="7" t="s">
        <v>1711</v>
      </c>
      <c r="C288" s="7">
        <f t="shared" si="5"/>
        <v>4</v>
      </c>
      <c r="D288" s="59"/>
      <c r="E288" s="59"/>
    </row>
    <row r="289" spans="1:5">
      <c r="A289" s="7">
        <v>5</v>
      </c>
      <c r="B289" s="7" t="s">
        <v>1712</v>
      </c>
      <c r="C289" s="7">
        <f t="shared" si="5"/>
        <v>5</v>
      </c>
      <c r="D289" s="59"/>
      <c r="E289" s="59"/>
    </row>
    <row r="290" spans="1:5">
      <c r="A290" s="7">
        <v>6</v>
      </c>
      <c r="B290" s="7" t="s">
        <v>1713</v>
      </c>
      <c r="C290" s="7">
        <f t="shared" si="5"/>
        <v>6</v>
      </c>
      <c r="D290" s="59"/>
      <c r="E290" s="59"/>
    </row>
    <row r="291" spans="1:5">
      <c r="A291" s="7">
        <v>7</v>
      </c>
      <c r="B291" s="7" t="s">
        <v>1714</v>
      </c>
      <c r="C291" s="7">
        <f t="shared" si="5"/>
        <v>7</v>
      </c>
      <c r="D291" s="59"/>
      <c r="E291" s="59"/>
    </row>
    <row r="292" spans="1:5">
      <c r="A292" s="7">
        <v>8</v>
      </c>
      <c r="B292" s="7" t="s">
        <v>1715</v>
      </c>
      <c r="C292" s="7">
        <f t="shared" si="5"/>
        <v>8</v>
      </c>
      <c r="D292" s="59"/>
      <c r="E292" s="59"/>
    </row>
    <row r="293" spans="1:5">
      <c r="A293" s="7">
        <v>9</v>
      </c>
      <c r="B293" s="7" t="s">
        <v>1716</v>
      </c>
      <c r="C293" s="7">
        <f t="shared" si="5"/>
        <v>9</v>
      </c>
      <c r="D293" s="59"/>
      <c r="E293" s="59"/>
    </row>
    <row r="294" spans="1:5">
      <c r="A294" s="7">
        <v>10</v>
      </c>
      <c r="B294" s="7" t="s">
        <v>1717</v>
      </c>
      <c r="C294" s="7">
        <f t="shared" si="5"/>
        <v>10</v>
      </c>
      <c r="D294" s="59"/>
      <c r="E294" s="59"/>
    </row>
    <row r="295" spans="1:5">
      <c r="A295" s="7">
        <v>11</v>
      </c>
      <c r="B295" s="7" t="s">
        <v>1718</v>
      </c>
      <c r="C295" s="7">
        <f t="shared" si="5"/>
        <v>11</v>
      </c>
      <c r="D295" s="59"/>
      <c r="E295" s="59"/>
    </row>
    <row r="296" spans="1:5">
      <c r="A296" s="7">
        <v>12</v>
      </c>
      <c r="B296" s="7" t="s">
        <v>1719</v>
      </c>
      <c r="C296" s="7">
        <f t="shared" si="5"/>
        <v>12</v>
      </c>
      <c r="D296" s="59"/>
      <c r="E296" s="59"/>
    </row>
    <row r="297" spans="1:5">
      <c r="A297" s="7">
        <v>13</v>
      </c>
      <c r="B297" s="7" t="s">
        <v>1720</v>
      </c>
      <c r="C297" s="7">
        <f t="shared" si="5"/>
        <v>13</v>
      </c>
      <c r="D297" s="59"/>
      <c r="E297" s="59"/>
    </row>
    <row r="298" spans="1:5">
      <c r="A298" s="7">
        <v>14</v>
      </c>
      <c r="B298" s="7" t="s">
        <v>1721</v>
      </c>
      <c r="C298" s="7">
        <f t="shared" si="5"/>
        <v>14</v>
      </c>
      <c r="D298" s="59"/>
      <c r="E298" s="59"/>
    </row>
    <row r="299" spans="1:5">
      <c r="A299" s="7">
        <v>15</v>
      </c>
      <c r="B299" s="7" t="s">
        <v>1722</v>
      </c>
      <c r="C299" s="7">
        <f t="shared" si="5"/>
        <v>15</v>
      </c>
      <c r="D299" s="59"/>
      <c r="E299" s="59"/>
    </row>
    <row r="300" spans="1:5">
      <c r="A300" s="7">
        <v>16</v>
      </c>
      <c r="B300" s="7" t="s">
        <v>1723</v>
      </c>
      <c r="C300" s="7">
        <f t="shared" ref="C300:C363" si="6">A300</f>
        <v>16</v>
      </c>
      <c r="D300" s="59"/>
      <c r="E300" s="59"/>
    </row>
    <row r="301" spans="1:5">
      <c r="A301" s="7">
        <v>17</v>
      </c>
      <c r="B301" s="7" t="s">
        <v>1724</v>
      </c>
      <c r="C301" s="7">
        <f t="shared" si="6"/>
        <v>17</v>
      </c>
      <c r="D301" s="59"/>
      <c r="E301" s="59"/>
    </row>
    <row r="302" spans="1:5">
      <c r="A302" s="7">
        <v>51</v>
      </c>
      <c r="B302" s="7" t="s">
        <v>389</v>
      </c>
      <c r="C302" s="7">
        <f t="shared" si="6"/>
        <v>51</v>
      </c>
      <c r="D302" s="59"/>
      <c r="E302" s="59"/>
    </row>
    <row r="303" spans="1:5">
      <c r="A303" s="7">
        <v>50</v>
      </c>
      <c r="B303" s="7" t="s">
        <v>1725</v>
      </c>
      <c r="C303" s="7">
        <f t="shared" si="6"/>
        <v>50</v>
      </c>
      <c r="D303" s="59"/>
      <c r="E303" s="59"/>
    </row>
    <row r="304" spans="1:5">
      <c r="A304" s="7">
        <v>49</v>
      </c>
      <c r="B304" s="7" t="s">
        <v>1726</v>
      </c>
      <c r="C304" s="7">
        <f t="shared" si="6"/>
        <v>49</v>
      </c>
      <c r="D304" s="59"/>
      <c r="E304" s="59"/>
    </row>
    <row r="305" spans="1:5">
      <c r="A305" s="7">
        <v>48</v>
      </c>
      <c r="B305" s="7" t="s">
        <v>1727</v>
      </c>
      <c r="C305" s="7">
        <f t="shared" si="6"/>
        <v>48</v>
      </c>
      <c r="D305" s="59"/>
      <c r="E305" s="59"/>
    </row>
    <row r="306" spans="1:5">
      <c r="A306" s="7">
        <v>47</v>
      </c>
      <c r="B306" s="7" t="s">
        <v>1728</v>
      </c>
      <c r="C306" s="7">
        <f t="shared" si="6"/>
        <v>47</v>
      </c>
      <c r="D306" s="59"/>
      <c r="E306" s="59"/>
    </row>
    <row r="307" spans="1:5">
      <c r="A307" s="7">
        <v>46</v>
      </c>
      <c r="B307" s="7" t="s">
        <v>1729</v>
      </c>
      <c r="C307" s="7">
        <f t="shared" si="6"/>
        <v>46</v>
      </c>
      <c r="D307" s="59"/>
      <c r="E307" s="59"/>
    </row>
    <row r="308" spans="1:5">
      <c r="A308" s="7">
        <v>45</v>
      </c>
      <c r="B308" s="7" t="s">
        <v>1730</v>
      </c>
      <c r="C308" s="7">
        <f t="shared" si="6"/>
        <v>45</v>
      </c>
      <c r="D308" s="59"/>
      <c r="E308" s="59"/>
    </row>
    <row r="309" spans="1:5">
      <c r="A309" s="7">
        <v>44</v>
      </c>
      <c r="B309" s="7" t="s">
        <v>1731</v>
      </c>
      <c r="C309" s="7">
        <f t="shared" si="6"/>
        <v>44</v>
      </c>
      <c r="D309" s="59"/>
      <c r="E309" s="59"/>
    </row>
    <row r="310" spans="1:5">
      <c r="A310" s="7">
        <v>43</v>
      </c>
      <c r="B310" s="7" t="s">
        <v>1732</v>
      </c>
      <c r="C310" s="7">
        <f t="shared" si="6"/>
        <v>43</v>
      </c>
      <c r="D310" s="59"/>
      <c r="E310" s="59"/>
    </row>
    <row r="311" spans="1:5">
      <c r="A311" s="7">
        <v>42</v>
      </c>
      <c r="B311" s="7" t="s">
        <v>1733</v>
      </c>
      <c r="C311" s="7">
        <f t="shared" si="6"/>
        <v>42</v>
      </c>
      <c r="D311" s="59"/>
      <c r="E311" s="59"/>
    </row>
    <row r="312" spans="1:5">
      <c r="A312" s="7">
        <v>41</v>
      </c>
      <c r="B312" s="7" t="s">
        <v>1734</v>
      </c>
      <c r="C312" s="7">
        <f t="shared" si="6"/>
        <v>41</v>
      </c>
      <c r="D312" s="59"/>
      <c r="E312" s="59"/>
    </row>
    <row r="313" spans="1:5">
      <c r="A313" s="7">
        <v>40</v>
      </c>
      <c r="B313" s="7" t="s">
        <v>1735</v>
      </c>
      <c r="C313" s="7">
        <f t="shared" si="6"/>
        <v>40</v>
      </c>
      <c r="D313" s="59"/>
      <c r="E313" s="59"/>
    </row>
    <row r="314" spans="1:5">
      <c r="A314" s="7">
        <v>39</v>
      </c>
      <c r="B314" s="7" t="s">
        <v>1736</v>
      </c>
      <c r="C314" s="7">
        <f t="shared" si="6"/>
        <v>39</v>
      </c>
      <c r="D314" s="59"/>
      <c r="E314" s="59"/>
    </row>
    <row r="315" spans="1:5">
      <c r="A315" s="7">
        <v>38</v>
      </c>
      <c r="B315" s="7" t="s">
        <v>1737</v>
      </c>
      <c r="C315" s="7">
        <f t="shared" si="6"/>
        <v>38</v>
      </c>
      <c r="D315" s="59"/>
      <c r="E315" s="59"/>
    </row>
    <row r="316" spans="1:5">
      <c r="A316" s="7">
        <v>37</v>
      </c>
      <c r="B316" s="7" t="s">
        <v>1738</v>
      </c>
      <c r="C316" s="7">
        <f t="shared" si="6"/>
        <v>37</v>
      </c>
      <c r="D316" s="59"/>
      <c r="E316" s="59"/>
    </row>
    <row r="317" spans="1:5">
      <c r="A317" s="7">
        <v>36</v>
      </c>
      <c r="B317" s="7" t="s">
        <v>1739</v>
      </c>
      <c r="C317" s="7">
        <f t="shared" si="6"/>
        <v>36</v>
      </c>
      <c r="D317" s="59"/>
      <c r="E317" s="59"/>
    </row>
    <row r="318" spans="1:5">
      <c r="A318" s="7">
        <v>35</v>
      </c>
      <c r="B318" s="7" t="s">
        <v>1740</v>
      </c>
      <c r="C318" s="7">
        <f t="shared" si="6"/>
        <v>35</v>
      </c>
      <c r="D318" s="59"/>
      <c r="E318" s="59"/>
    </row>
    <row r="319" spans="1:5">
      <c r="A319" s="7">
        <v>68</v>
      </c>
      <c r="B319" s="7" t="s">
        <v>1741</v>
      </c>
      <c r="C319" s="7">
        <f t="shared" si="6"/>
        <v>68</v>
      </c>
      <c r="D319" s="59"/>
      <c r="E319" s="59"/>
    </row>
    <row r="320" spans="1:5">
      <c r="A320" s="7">
        <v>67</v>
      </c>
      <c r="B320" s="7" t="s">
        <v>1742</v>
      </c>
      <c r="C320" s="7">
        <f t="shared" si="6"/>
        <v>67</v>
      </c>
      <c r="D320" s="59"/>
      <c r="E320" s="59"/>
    </row>
    <row r="321" spans="1:5">
      <c r="A321" s="7">
        <v>66</v>
      </c>
      <c r="B321" s="7" t="s">
        <v>1743</v>
      </c>
      <c r="C321" s="7">
        <f t="shared" si="6"/>
        <v>66</v>
      </c>
      <c r="D321" s="59"/>
      <c r="E321" s="59"/>
    </row>
    <row r="322" spans="1:5">
      <c r="A322" s="7">
        <v>65</v>
      </c>
      <c r="B322" s="7" t="s">
        <v>1744</v>
      </c>
      <c r="C322" s="7">
        <f t="shared" si="6"/>
        <v>65</v>
      </c>
      <c r="D322" s="59"/>
      <c r="E322" s="59"/>
    </row>
    <row r="323" spans="1:5">
      <c r="A323" s="7">
        <v>64</v>
      </c>
      <c r="B323" s="7" t="s">
        <v>1745</v>
      </c>
      <c r="C323" s="7">
        <f t="shared" si="6"/>
        <v>64</v>
      </c>
      <c r="D323" s="59"/>
      <c r="E323" s="59"/>
    </row>
    <row r="324" spans="1:5">
      <c r="A324" s="7">
        <v>63</v>
      </c>
      <c r="B324" s="7" t="s">
        <v>1746</v>
      </c>
      <c r="C324" s="7">
        <f t="shared" si="6"/>
        <v>63</v>
      </c>
      <c r="D324" s="59"/>
      <c r="E324" s="59"/>
    </row>
    <row r="325" spans="1:5">
      <c r="A325" s="7">
        <v>62</v>
      </c>
      <c r="B325" s="7" t="s">
        <v>1747</v>
      </c>
      <c r="C325" s="7">
        <f t="shared" si="6"/>
        <v>62</v>
      </c>
      <c r="D325" s="59"/>
      <c r="E325" s="59"/>
    </row>
    <row r="326" spans="1:5">
      <c r="A326" s="7">
        <v>61</v>
      </c>
      <c r="B326" s="7" t="s">
        <v>1748</v>
      </c>
      <c r="C326" s="7">
        <f t="shared" si="6"/>
        <v>61</v>
      </c>
      <c r="D326" s="59"/>
      <c r="E326" s="59"/>
    </row>
    <row r="327" spans="1:5">
      <c r="A327" s="7">
        <v>60</v>
      </c>
      <c r="B327" s="7" t="s">
        <v>1749</v>
      </c>
      <c r="C327" s="7">
        <f t="shared" si="6"/>
        <v>60</v>
      </c>
      <c r="D327" s="59"/>
      <c r="E327" s="59"/>
    </row>
    <row r="328" spans="1:5">
      <c r="A328" s="7">
        <v>59</v>
      </c>
      <c r="B328" s="7" t="s">
        <v>1750</v>
      </c>
      <c r="C328" s="7">
        <f t="shared" si="6"/>
        <v>59</v>
      </c>
      <c r="D328" s="59"/>
      <c r="E328" s="59"/>
    </row>
    <row r="329" spans="1:5">
      <c r="A329" s="7">
        <v>58</v>
      </c>
      <c r="B329" s="7" t="s">
        <v>1751</v>
      </c>
      <c r="C329" s="7">
        <f t="shared" si="6"/>
        <v>58</v>
      </c>
      <c r="D329" s="59"/>
      <c r="E329" s="59"/>
    </row>
    <row r="330" spans="1:5">
      <c r="A330" s="7">
        <v>57</v>
      </c>
      <c r="B330" s="7" t="s">
        <v>1752</v>
      </c>
      <c r="C330" s="7">
        <f t="shared" si="6"/>
        <v>57</v>
      </c>
      <c r="D330" s="59"/>
      <c r="E330" s="59"/>
    </row>
    <row r="331" spans="1:5">
      <c r="A331" s="7">
        <v>56</v>
      </c>
      <c r="B331" s="7" t="s">
        <v>1753</v>
      </c>
      <c r="C331" s="7">
        <f t="shared" si="6"/>
        <v>56</v>
      </c>
      <c r="D331" s="59"/>
      <c r="E331" s="59"/>
    </row>
    <row r="332" spans="1:5">
      <c r="A332" s="7">
        <v>55</v>
      </c>
      <c r="B332" s="7" t="s">
        <v>1754</v>
      </c>
      <c r="C332" s="7">
        <f t="shared" si="6"/>
        <v>55</v>
      </c>
      <c r="D332" s="59"/>
      <c r="E332" s="59"/>
    </row>
    <row r="333" spans="1:5">
      <c r="A333" s="7">
        <v>54</v>
      </c>
      <c r="B333" s="7" t="s">
        <v>1755</v>
      </c>
      <c r="C333" s="7">
        <f t="shared" si="6"/>
        <v>54</v>
      </c>
      <c r="D333" s="59"/>
      <c r="E333" s="59"/>
    </row>
    <row r="334" spans="1:5">
      <c r="A334" s="7">
        <v>53</v>
      </c>
      <c r="B334" s="7" t="s">
        <v>1756</v>
      </c>
      <c r="C334" s="7">
        <f t="shared" si="6"/>
        <v>53</v>
      </c>
      <c r="D334" s="59"/>
      <c r="E334" s="59"/>
    </row>
    <row r="335" spans="1:5">
      <c r="A335" s="7">
        <v>52</v>
      </c>
      <c r="B335" s="7" t="s">
        <v>1757</v>
      </c>
      <c r="C335" s="7">
        <f t="shared" si="6"/>
        <v>52</v>
      </c>
      <c r="D335" s="59"/>
      <c r="E335" s="59"/>
    </row>
    <row r="336" spans="1:5">
      <c r="A336" s="7">
        <v>18</v>
      </c>
      <c r="B336" s="7" t="s">
        <v>1758</v>
      </c>
      <c r="C336" s="7">
        <f t="shared" si="6"/>
        <v>18</v>
      </c>
      <c r="D336" s="59"/>
      <c r="E336" s="59"/>
    </row>
    <row r="337" spans="1:5">
      <c r="A337" s="7">
        <v>19</v>
      </c>
      <c r="B337" s="7" t="s">
        <v>1759</v>
      </c>
      <c r="C337" s="7">
        <f t="shared" si="6"/>
        <v>19</v>
      </c>
      <c r="D337" s="59"/>
      <c r="E337" s="59"/>
    </row>
    <row r="338" spans="1:5">
      <c r="A338" s="7">
        <v>20</v>
      </c>
      <c r="B338" s="7" t="s">
        <v>1760</v>
      </c>
      <c r="C338" s="7">
        <f t="shared" si="6"/>
        <v>20</v>
      </c>
      <c r="D338" s="59"/>
      <c r="E338" s="59"/>
    </row>
    <row r="339" spans="1:5">
      <c r="A339" s="7">
        <v>21</v>
      </c>
      <c r="B339" s="7" t="s">
        <v>1761</v>
      </c>
      <c r="C339" s="7">
        <f t="shared" si="6"/>
        <v>21</v>
      </c>
      <c r="D339" s="59"/>
      <c r="E339" s="59"/>
    </row>
    <row r="340" spans="1:5">
      <c r="A340" s="7">
        <v>22</v>
      </c>
      <c r="B340" s="7" t="s">
        <v>1762</v>
      </c>
      <c r="C340" s="7">
        <f t="shared" si="6"/>
        <v>22</v>
      </c>
      <c r="D340" s="59"/>
      <c r="E340" s="59"/>
    </row>
    <row r="341" spans="1:5">
      <c r="A341" s="7">
        <v>23</v>
      </c>
      <c r="B341" s="7" t="s">
        <v>1763</v>
      </c>
      <c r="C341" s="7">
        <f t="shared" si="6"/>
        <v>23</v>
      </c>
      <c r="D341" s="59"/>
      <c r="E341" s="59"/>
    </row>
    <row r="342" spans="1:5">
      <c r="A342" s="7">
        <v>24</v>
      </c>
      <c r="B342" s="7" t="s">
        <v>1764</v>
      </c>
      <c r="C342" s="7">
        <f t="shared" si="6"/>
        <v>24</v>
      </c>
      <c r="D342" s="59"/>
      <c r="E342" s="59"/>
    </row>
    <row r="343" spans="1:5">
      <c r="A343" s="7">
        <v>25</v>
      </c>
      <c r="B343" s="7" t="s">
        <v>1765</v>
      </c>
      <c r="C343" s="7">
        <f t="shared" si="6"/>
        <v>25</v>
      </c>
      <c r="D343" s="59"/>
      <c r="E343" s="59"/>
    </row>
    <row r="344" spans="1:5">
      <c r="A344" s="7">
        <v>26</v>
      </c>
      <c r="B344" s="7" t="s">
        <v>1766</v>
      </c>
      <c r="C344" s="7">
        <f t="shared" si="6"/>
        <v>26</v>
      </c>
      <c r="D344" s="59"/>
      <c r="E344" s="59"/>
    </row>
    <row r="345" spans="1:5">
      <c r="A345" s="7">
        <v>27</v>
      </c>
      <c r="B345" s="7" t="s">
        <v>1767</v>
      </c>
      <c r="C345" s="7">
        <f t="shared" si="6"/>
        <v>27</v>
      </c>
      <c r="D345" s="59"/>
      <c r="E345" s="59"/>
    </row>
    <row r="346" spans="1:5">
      <c r="A346" s="7">
        <v>28</v>
      </c>
      <c r="B346" s="7" t="s">
        <v>1768</v>
      </c>
      <c r="C346" s="7">
        <f t="shared" si="6"/>
        <v>28</v>
      </c>
      <c r="D346" s="59"/>
      <c r="E346" s="59"/>
    </row>
    <row r="347" spans="1:5">
      <c r="A347" s="7">
        <v>29</v>
      </c>
      <c r="B347" s="7" t="s">
        <v>1769</v>
      </c>
      <c r="C347" s="7">
        <f t="shared" si="6"/>
        <v>29</v>
      </c>
      <c r="D347" s="59"/>
      <c r="E347" s="59"/>
    </row>
    <row r="348" spans="1:5">
      <c r="A348" s="7">
        <v>30</v>
      </c>
      <c r="B348" s="7" t="s">
        <v>1460</v>
      </c>
      <c r="C348" s="7">
        <f t="shared" si="6"/>
        <v>30</v>
      </c>
      <c r="D348" s="59"/>
      <c r="E348" s="59"/>
    </row>
    <row r="349" spans="1:5">
      <c r="A349" s="7">
        <v>31</v>
      </c>
      <c r="B349" s="7" t="s">
        <v>1770</v>
      </c>
      <c r="C349" s="7">
        <f t="shared" si="6"/>
        <v>31</v>
      </c>
      <c r="D349" s="59"/>
      <c r="E349" s="59"/>
    </row>
    <row r="350" spans="1:5">
      <c r="A350" s="7">
        <v>32</v>
      </c>
      <c r="B350" s="7" t="s">
        <v>1461</v>
      </c>
      <c r="C350" s="7">
        <f t="shared" si="6"/>
        <v>32</v>
      </c>
      <c r="D350" s="59"/>
      <c r="E350" s="59"/>
    </row>
    <row r="351" spans="1:5">
      <c r="A351" s="7">
        <v>33</v>
      </c>
      <c r="B351" s="7" t="s">
        <v>1771</v>
      </c>
      <c r="C351" s="7">
        <f t="shared" si="6"/>
        <v>33</v>
      </c>
      <c r="D351" s="59"/>
      <c r="E351" s="59"/>
    </row>
    <row r="352" spans="1:5">
      <c r="A352" s="7">
        <v>34</v>
      </c>
      <c r="B352" s="7" t="s">
        <v>1772</v>
      </c>
      <c r="C352" s="7">
        <f t="shared" si="6"/>
        <v>34</v>
      </c>
      <c r="D352" s="59"/>
      <c r="E352" s="59"/>
    </row>
    <row r="353" spans="1:5">
      <c r="A353" s="7" t="s">
        <v>182</v>
      </c>
      <c r="B353" s="7" t="s">
        <v>182</v>
      </c>
      <c r="C353" s="7" t="str">
        <f t="shared" si="6"/>
        <v>GH1</v>
      </c>
      <c r="D353" s="59"/>
      <c r="E353" s="59"/>
    </row>
    <row r="354" spans="1:5">
      <c r="A354" s="7" t="s">
        <v>183</v>
      </c>
      <c r="B354" s="7" t="s">
        <v>183</v>
      </c>
      <c r="C354" s="7" t="str">
        <f t="shared" si="6"/>
        <v>GH2</v>
      </c>
      <c r="D354" s="59"/>
      <c r="E354" s="59"/>
    </row>
    <row r="355" spans="1:5">
      <c r="A355" s="7" t="s">
        <v>186</v>
      </c>
      <c r="B355" s="7" t="s">
        <v>186</v>
      </c>
      <c r="C355" s="7" t="str">
        <f t="shared" si="6"/>
        <v>NUT1</v>
      </c>
      <c r="D355" s="59"/>
      <c r="E355" s="59"/>
    </row>
    <row r="356" spans="1:5">
      <c r="A356" s="7" t="s">
        <v>187</v>
      </c>
      <c r="B356" s="7" t="s">
        <v>187</v>
      </c>
      <c r="C356" s="7" t="str">
        <f t="shared" si="6"/>
        <v>NUT2</v>
      </c>
      <c r="D356" s="59"/>
      <c r="E356" s="59"/>
    </row>
    <row r="357" spans="1:5">
      <c r="A357" s="7" t="s">
        <v>174</v>
      </c>
      <c r="B357" s="7" t="s">
        <v>1773</v>
      </c>
      <c r="C357" s="7" t="str">
        <f t="shared" si="6"/>
        <v>EP</v>
      </c>
      <c r="D357" s="59"/>
      <c r="E357" s="59"/>
    </row>
    <row r="358" spans="1:5">
      <c r="A358" s="7" t="s">
        <v>175</v>
      </c>
      <c r="B358" s="7" t="s">
        <v>175</v>
      </c>
      <c r="C358" s="7" t="str">
        <f t="shared" si="6"/>
        <v>G1</v>
      </c>
      <c r="D358" s="59"/>
      <c r="E358" s="59"/>
    </row>
    <row r="359" spans="1:5">
      <c r="A359" s="7" t="s">
        <v>176</v>
      </c>
      <c r="B359" s="7" t="s">
        <v>176</v>
      </c>
      <c r="C359" s="7" t="str">
        <f t="shared" si="6"/>
        <v>G2</v>
      </c>
      <c r="D359" s="59"/>
      <c r="E359" s="59"/>
    </row>
    <row r="360" spans="1:5">
      <c r="A360" s="7" t="s">
        <v>177</v>
      </c>
      <c r="B360" s="7" t="s">
        <v>177</v>
      </c>
      <c r="C360" s="7" t="str">
        <f t="shared" si="6"/>
        <v>G3</v>
      </c>
      <c r="D360" s="59"/>
      <c r="E360" s="59"/>
    </row>
    <row r="361" spans="1:5">
      <c r="A361" s="7" t="s">
        <v>178</v>
      </c>
      <c r="B361" s="7" t="s">
        <v>178</v>
      </c>
      <c r="C361" s="7" t="str">
        <f t="shared" si="6"/>
        <v>G4</v>
      </c>
      <c r="D361" s="59"/>
      <c r="E361" s="59"/>
    </row>
    <row r="362" spans="1:5">
      <c r="A362" s="7" t="s">
        <v>179</v>
      </c>
      <c r="B362" s="7" t="s">
        <v>179</v>
      </c>
      <c r="C362" s="7" t="str">
        <f t="shared" si="6"/>
        <v>G5</v>
      </c>
      <c r="D362" s="59"/>
      <c r="E362" s="59"/>
    </row>
    <row r="363" spans="1:5">
      <c r="A363" s="7" t="s">
        <v>180</v>
      </c>
      <c r="B363" s="7" t="s">
        <v>180</v>
      </c>
      <c r="C363" s="7" t="str">
        <f t="shared" si="6"/>
        <v>G6</v>
      </c>
      <c r="D363" s="59"/>
      <c r="E363" s="59"/>
    </row>
    <row r="364" spans="1:5">
      <c r="A364" s="7" t="s">
        <v>181</v>
      </c>
      <c r="B364" s="7" t="s">
        <v>181</v>
      </c>
      <c r="C364" s="7" t="str">
        <f t="shared" ref="C364:C385" si="7">A364</f>
        <v>G7</v>
      </c>
      <c r="D364" s="59"/>
      <c r="E364" s="59"/>
    </row>
    <row r="365" spans="1:5">
      <c r="A365" s="7" t="s">
        <v>428</v>
      </c>
      <c r="B365" s="7" t="s">
        <v>428</v>
      </c>
      <c r="C365" s="7" t="str">
        <f t="shared" si="7"/>
        <v>G8</v>
      </c>
      <c r="D365" s="59"/>
      <c r="E365" s="59"/>
    </row>
    <row r="366" spans="1:5">
      <c r="A366" s="7" t="s">
        <v>409</v>
      </c>
      <c r="B366" s="7" t="s">
        <v>409</v>
      </c>
      <c r="C366" s="7" t="str">
        <f t="shared" si="7"/>
        <v>G9</v>
      </c>
      <c r="D366" s="59"/>
      <c r="E366" s="59"/>
    </row>
    <row r="367" spans="1:5">
      <c r="A367" s="7" t="s">
        <v>406</v>
      </c>
      <c r="B367" s="7" t="s">
        <v>406</v>
      </c>
      <c r="C367" s="7" t="str">
        <f t="shared" si="7"/>
        <v>G10</v>
      </c>
      <c r="D367" s="59"/>
      <c r="E367" s="59"/>
    </row>
    <row r="368" spans="1:5">
      <c r="A368" s="7" t="s">
        <v>407</v>
      </c>
      <c r="B368" s="7" t="s">
        <v>407</v>
      </c>
      <c r="C368" s="7" t="str">
        <f t="shared" si="7"/>
        <v>G11</v>
      </c>
      <c r="D368" s="59"/>
      <c r="E368" s="59"/>
    </row>
    <row r="369" spans="1:5">
      <c r="A369" s="7" t="s">
        <v>694</v>
      </c>
      <c r="B369" s="7" t="s">
        <v>694</v>
      </c>
      <c r="C369" s="7" t="str">
        <f t="shared" si="7"/>
        <v>G12</v>
      </c>
      <c r="D369" s="59"/>
      <c r="E369" s="59"/>
    </row>
    <row r="370" spans="1:5">
      <c r="A370" s="7" t="s">
        <v>184</v>
      </c>
      <c r="B370" s="7" t="s">
        <v>184</v>
      </c>
      <c r="C370" s="7" t="str">
        <f t="shared" si="7"/>
        <v>GH3</v>
      </c>
      <c r="D370" s="59"/>
      <c r="E370" s="59"/>
    </row>
    <row r="371" spans="1:5">
      <c r="A371" s="7" t="s">
        <v>185</v>
      </c>
      <c r="B371" s="7" t="s">
        <v>185</v>
      </c>
      <c r="C371" s="7" t="str">
        <f t="shared" si="7"/>
        <v>GH4</v>
      </c>
      <c r="D371" s="59"/>
      <c r="E371" s="59"/>
    </row>
    <row r="372" spans="1:5">
      <c r="A372" s="7" t="s">
        <v>188</v>
      </c>
      <c r="B372" s="7" t="s">
        <v>188</v>
      </c>
      <c r="C372" s="7" t="str">
        <f t="shared" si="7"/>
        <v>NUT3</v>
      </c>
      <c r="D372" s="59"/>
      <c r="E372" s="59"/>
    </row>
    <row r="373" spans="1:5">
      <c r="A373" s="7" t="s">
        <v>189</v>
      </c>
      <c r="B373" s="7" t="s">
        <v>189</v>
      </c>
      <c r="C373" s="7" t="str">
        <f t="shared" si="7"/>
        <v>NUT4</v>
      </c>
      <c r="D373" s="59"/>
      <c r="E373" s="59"/>
    </row>
    <row r="374" spans="1:5">
      <c r="A374" s="7" t="s">
        <v>408</v>
      </c>
      <c r="B374" s="7" t="s">
        <v>408</v>
      </c>
      <c r="C374" s="7" t="str">
        <f t="shared" si="7"/>
        <v>G13</v>
      </c>
      <c r="D374" s="59"/>
      <c r="E374" s="59"/>
    </row>
    <row r="375" spans="1:5">
      <c r="A375" s="7" t="s">
        <v>443</v>
      </c>
      <c r="B375" s="7" t="s">
        <v>443</v>
      </c>
      <c r="C375" s="7" t="str">
        <f t="shared" si="7"/>
        <v>G14</v>
      </c>
      <c r="D375" s="59"/>
      <c r="E375" s="59"/>
    </row>
    <row r="376" spans="1:5">
      <c r="A376" s="7" t="s">
        <v>1579</v>
      </c>
      <c r="B376" s="7" t="s">
        <v>1579</v>
      </c>
      <c r="C376" s="7" t="str">
        <f t="shared" si="7"/>
        <v>G15</v>
      </c>
      <c r="D376" s="59"/>
      <c r="E376" s="59"/>
    </row>
    <row r="377" spans="1:5">
      <c r="A377" s="7" t="s">
        <v>427</v>
      </c>
      <c r="B377" s="7" t="s">
        <v>427</v>
      </c>
      <c r="C377" s="7" t="str">
        <f t="shared" si="7"/>
        <v>G16</v>
      </c>
      <c r="D377" s="59"/>
      <c r="E377" s="59"/>
    </row>
    <row r="378" spans="1:5">
      <c r="A378" s="7" t="s">
        <v>397</v>
      </c>
      <c r="B378" s="7" t="s">
        <v>397</v>
      </c>
      <c r="C378" s="7" t="str">
        <f t="shared" si="7"/>
        <v>G17</v>
      </c>
      <c r="D378" s="59"/>
      <c r="E378" s="59"/>
    </row>
    <row r="379" spans="1:5">
      <c r="A379" s="7" t="s">
        <v>1580</v>
      </c>
      <c r="B379" s="7" t="s">
        <v>1580</v>
      </c>
      <c r="C379" s="7" t="str">
        <f t="shared" si="7"/>
        <v>G18</v>
      </c>
      <c r="D379" s="59"/>
      <c r="E379" s="59"/>
    </row>
    <row r="380" spans="1:5">
      <c r="A380" s="7" t="s">
        <v>1581</v>
      </c>
      <c r="B380" s="7" t="s">
        <v>1581</v>
      </c>
      <c r="C380" s="7" t="str">
        <f t="shared" si="7"/>
        <v>G19</v>
      </c>
      <c r="D380" s="59"/>
      <c r="E380" s="59"/>
    </row>
    <row r="381" spans="1:5">
      <c r="A381" s="7" t="s">
        <v>1774</v>
      </c>
      <c r="B381" s="7" t="s">
        <v>1774</v>
      </c>
      <c r="C381" s="7" t="str">
        <f t="shared" si="7"/>
        <v>G20</v>
      </c>
      <c r="D381" s="59"/>
      <c r="E381" s="59"/>
    </row>
    <row r="382" spans="1:5">
      <c r="A382" s="7" t="s">
        <v>1574</v>
      </c>
      <c r="B382" s="7" t="s">
        <v>1574</v>
      </c>
      <c r="C382" s="7" t="str">
        <f t="shared" si="7"/>
        <v>G21</v>
      </c>
      <c r="D382" s="59"/>
      <c r="E382" s="59"/>
    </row>
    <row r="383" spans="1:5">
      <c r="A383" s="7" t="s">
        <v>1566</v>
      </c>
      <c r="B383" s="7" t="s">
        <v>1566</v>
      </c>
      <c r="C383" s="7" t="str">
        <f t="shared" si="7"/>
        <v>G22</v>
      </c>
      <c r="D383" s="59"/>
      <c r="E383" s="59"/>
    </row>
    <row r="384" spans="1:5">
      <c r="A384" s="7" t="s">
        <v>1775</v>
      </c>
      <c r="B384" s="7" t="s">
        <v>1775</v>
      </c>
      <c r="C384" s="7" t="str">
        <f t="shared" si="7"/>
        <v>G23</v>
      </c>
      <c r="D384" s="59"/>
      <c r="E384" s="59"/>
    </row>
    <row r="385" spans="1:5">
      <c r="A385" s="7" t="s">
        <v>1693</v>
      </c>
      <c r="B385" s="7" t="s">
        <v>1693</v>
      </c>
      <c r="C385" s="7" t="str">
        <f t="shared" si="7"/>
        <v>G24</v>
      </c>
      <c r="D385" s="59"/>
      <c r="E385" s="59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407"/>
  <sheetViews>
    <sheetView zoomScale="70" zoomScaleNormal="70" workbookViewId="0">
      <selection sqref="A1:A1048576"/>
    </sheetView>
  </sheetViews>
  <sheetFormatPr defaultRowHeight="15.75"/>
  <cols>
    <col min="1" max="1" width="13.625" bestFit="1" customWidth="1"/>
    <col min="8" max="9" width="9" style="4"/>
  </cols>
  <sheetData>
    <row r="1" spans="1:9">
      <c r="C1" t="s">
        <v>9882</v>
      </c>
      <c r="E1" t="s">
        <v>166</v>
      </c>
      <c r="F1" t="s">
        <v>167</v>
      </c>
      <c r="G1" t="s">
        <v>168</v>
      </c>
      <c r="H1" s="4" t="str">
        <f>CONCATENATE(C1,".",F1)</f>
        <v>refer.Number</v>
      </c>
      <c r="I1" s="4" t="str">
        <f>E1</f>
        <v>Net Name</v>
      </c>
    </row>
    <row r="2" spans="1:9">
      <c r="A2" t="s">
        <v>261</v>
      </c>
      <c r="B2" t="s">
        <v>9072</v>
      </c>
      <c r="C2" t="s">
        <v>1413</v>
      </c>
      <c r="D2">
        <v>1</v>
      </c>
      <c r="E2" t="s">
        <v>581</v>
      </c>
      <c r="F2">
        <v>1</v>
      </c>
      <c r="G2">
        <v>1</v>
      </c>
      <c r="H2" s="4" t="str">
        <f t="shared" ref="H2:H65" si="0">CONCATENATE(C2,".",F2)</f>
        <v>C194.1</v>
      </c>
      <c r="I2" s="4" t="str">
        <f t="shared" ref="I2:I65" si="1">E2</f>
        <v>S0_U3_P0_RC</v>
      </c>
    </row>
    <row r="3" spans="1:9">
      <c r="A3" t="s">
        <v>261</v>
      </c>
      <c r="B3" t="s">
        <v>9072</v>
      </c>
      <c r="C3" t="s">
        <v>1413</v>
      </c>
      <c r="D3">
        <v>2</v>
      </c>
      <c r="E3" t="s">
        <v>169</v>
      </c>
      <c r="F3">
        <v>2</v>
      </c>
      <c r="G3">
        <v>2</v>
      </c>
      <c r="H3" s="4" t="str">
        <f t="shared" si="0"/>
        <v>C194.2</v>
      </c>
      <c r="I3" s="4" t="str">
        <f t="shared" si="1"/>
        <v>DGND</v>
      </c>
    </row>
    <row r="4" spans="1:9">
      <c r="A4" t="s">
        <v>261</v>
      </c>
      <c r="B4" t="s">
        <v>9072</v>
      </c>
      <c r="C4" t="s">
        <v>1414</v>
      </c>
      <c r="D4">
        <v>1</v>
      </c>
      <c r="E4" t="s">
        <v>582</v>
      </c>
      <c r="F4">
        <v>1</v>
      </c>
      <c r="G4">
        <v>1</v>
      </c>
      <c r="H4" s="4" t="str">
        <f t="shared" si="0"/>
        <v>C195.1</v>
      </c>
      <c r="I4" s="4" t="str">
        <f t="shared" si="1"/>
        <v>S0_U2_P0_MDI+</v>
      </c>
    </row>
    <row r="5" spans="1:9">
      <c r="A5" t="s">
        <v>261</v>
      </c>
      <c r="B5" t="s">
        <v>9072</v>
      </c>
      <c r="C5" t="s">
        <v>1414</v>
      </c>
      <c r="D5">
        <v>2</v>
      </c>
      <c r="E5" t="s">
        <v>583</v>
      </c>
      <c r="F5">
        <v>2</v>
      </c>
      <c r="G5">
        <v>2</v>
      </c>
      <c r="H5" s="4" t="str">
        <f t="shared" si="0"/>
        <v>C195.2</v>
      </c>
      <c r="I5" s="4" t="str">
        <f t="shared" si="1"/>
        <v>S0_U3_P0_MDI+</v>
      </c>
    </row>
    <row r="6" spans="1:9">
      <c r="A6" t="s">
        <v>261</v>
      </c>
      <c r="B6" t="s">
        <v>9072</v>
      </c>
      <c r="C6" t="s">
        <v>1415</v>
      </c>
      <c r="D6">
        <v>1</v>
      </c>
      <c r="E6" t="s">
        <v>584</v>
      </c>
      <c r="F6">
        <v>1</v>
      </c>
      <c r="G6">
        <v>1</v>
      </c>
      <c r="H6" s="4" t="str">
        <f t="shared" si="0"/>
        <v>C196.1</v>
      </c>
      <c r="I6" s="4" t="str">
        <f t="shared" si="1"/>
        <v>S0_U2_P0_MDI-</v>
      </c>
    </row>
    <row r="7" spans="1:9">
      <c r="A7" t="s">
        <v>261</v>
      </c>
      <c r="B7" t="s">
        <v>9072</v>
      </c>
      <c r="C7" t="s">
        <v>1415</v>
      </c>
      <c r="D7">
        <v>2</v>
      </c>
      <c r="E7" t="s">
        <v>585</v>
      </c>
      <c r="F7">
        <v>2</v>
      </c>
      <c r="G7">
        <v>2</v>
      </c>
      <c r="H7" s="4" t="str">
        <f t="shared" si="0"/>
        <v>C196.2</v>
      </c>
      <c r="I7" s="4" t="str">
        <f t="shared" si="1"/>
        <v>S0_U3_P0_MDI-</v>
      </c>
    </row>
    <row r="8" spans="1:9">
      <c r="A8" t="s">
        <v>261</v>
      </c>
      <c r="B8" t="s">
        <v>9072</v>
      </c>
      <c r="C8" t="s">
        <v>1416</v>
      </c>
      <c r="D8">
        <v>1</v>
      </c>
      <c r="E8" t="s">
        <v>586</v>
      </c>
      <c r="F8">
        <v>1</v>
      </c>
      <c r="G8">
        <v>1</v>
      </c>
      <c r="H8" s="4" t="str">
        <f t="shared" si="0"/>
        <v>C197.1</v>
      </c>
      <c r="I8" s="4" t="str">
        <f t="shared" si="1"/>
        <v>S0_U3_P1_RC</v>
      </c>
    </row>
    <row r="9" spans="1:9">
      <c r="A9" t="s">
        <v>261</v>
      </c>
      <c r="B9" t="s">
        <v>9072</v>
      </c>
      <c r="C9" t="s">
        <v>1416</v>
      </c>
      <c r="D9">
        <v>2</v>
      </c>
      <c r="E9" t="s">
        <v>169</v>
      </c>
      <c r="F9">
        <v>2</v>
      </c>
      <c r="G9">
        <v>2</v>
      </c>
      <c r="H9" s="4" t="str">
        <f t="shared" si="0"/>
        <v>C197.2</v>
      </c>
      <c r="I9" s="4" t="str">
        <f t="shared" si="1"/>
        <v>DGND</v>
      </c>
    </row>
    <row r="10" spans="1:9">
      <c r="A10" t="s">
        <v>261</v>
      </c>
      <c r="B10" t="s">
        <v>9072</v>
      </c>
      <c r="C10" t="s">
        <v>1417</v>
      </c>
      <c r="D10">
        <v>1</v>
      </c>
      <c r="E10" t="s">
        <v>587</v>
      </c>
      <c r="F10">
        <v>1</v>
      </c>
      <c r="G10">
        <v>1</v>
      </c>
      <c r="H10" s="4" t="str">
        <f t="shared" si="0"/>
        <v>C198.1</v>
      </c>
      <c r="I10" s="4" t="str">
        <f t="shared" si="1"/>
        <v>S0_U2_P1_MDI+</v>
      </c>
    </row>
    <row r="11" spans="1:9">
      <c r="A11" t="s">
        <v>261</v>
      </c>
      <c r="B11" t="s">
        <v>9072</v>
      </c>
      <c r="C11" t="s">
        <v>1417</v>
      </c>
      <c r="D11">
        <v>2</v>
      </c>
      <c r="E11" t="s">
        <v>588</v>
      </c>
      <c r="F11">
        <v>2</v>
      </c>
      <c r="G11">
        <v>2</v>
      </c>
      <c r="H11" s="4" t="str">
        <f t="shared" si="0"/>
        <v>C198.2</v>
      </c>
      <c r="I11" s="4" t="str">
        <f t="shared" si="1"/>
        <v>S0_U3_P1_MDI+</v>
      </c>
    </row>
    <row r="12" spans="1:9">
      <c r="A12" t="s">
        <v>261</v>
      </c>
      <c r="B12" t="s">
        <v>9072</v>
      </c>
      <c r="C12" t="s">
        <v>1418</v>
      </c>
      <c r="D12">
        <v>1</v>
      </c>
      <c r="E12" t="s">
        <v>589</v>
      </c>
      <c r="F12">
        <v>1</v>
      </c>
      <c r="G12">
        <v>1</v>
      </c>
      <c r="H12" s="4" t="str">
        <f t="shared" si="0"/>
        <v>C199.1</v>
      </c>
      <c r="I12" s="4" t="str">
        <f t="shared" si="1"/>
        <v>S0_U2_P1_MDI-</v>
      </c>
    </row>
    <row r="13" spans="1:9">
      <c r="A13" t="s">
        <v>261</v>
      </c>
      <c r="B13" t="s">
        <v>9072</v>
      </c>
      <c r="C13" t="s">
        <v>1418</v>
      </c>
      <c r="D13">
        <v>2</v>
      </c>
      <c r="E13" t="s">
        <v>590</v>
      </c>
      <c r="F13">
        <v>2</v>
      </c>
      <c r="G13">
        <v>2</v>
      </c>
      <c r="H13" s="4" t="str">
        <f t="shared" si="0"/>
        <v>C199.2</v>
      </c>
      <c r="I13" s="4" t="str">
        <f t="shared" si="1"/>
        <v>S0_U3_P1_MDI-</v>
      </c>
    </row>
    <row r="14" spans="1:9">
      <c r="A14" t="s">
        <v>261</v>
      </c>
      <c r="B14" t="s">
        <v>9072</v>
      </c>
      <c r="C14" t="s">
        <v>2664</v>
      </c>
      <c r="D14">
        <v>1</v>
      </c>
      <c r="E14" t="s">
        <v>2977</v>
      </c>
      <c r="F14">
        <v>1</v>
      </c>
      <c r="G14">
        <v>1</v>
      </c>
      <c r="H14" s="4" t="str">
        <f t="shared" si="0"/>
        <v>C375.1</v>
      </c>
      <c r="I14" s="4" t="str">
        <f t="shared" si="1"/>
        <v>S0_U3_P6_RC</v>
      </c>
    </row>
    <row r="15" spans="1:9">
      <c r="A15" t="s">
        <v>261</v>
      </c>
      <c r="B15" t="s">
        <v>9072</v>
      </c>
      <c r="C15" t="s">
        <v>2664</v>
      </c>
      <c r="D15">
        <v>2</v>
      </c>
      <c r="E15" t="s">
        <v>169</v>
      </c>
      <c r="F15">
        <v>2</v>
      </c>
      <c r="G15">
        <v>2</v>
      </c>
      <c r="H15" s="4" t="str">
        <f t="shared" si="0"/>
        <v>C375.2</v>
      </c>
      <c r="I15" s="4" t="str">
        <f t="shared" si="1"/>
        <v>DGND</v>
      </c>
    </row>
    <row r="16" spans="1:9">
      <c r="A16" t="s">
        <v>261</v>
      </c>
      <c r="B16" t="s">
        <v>9072</v>
      </c>
      <c r="C16" t="s">
        <v>2665</v>
      </c>
      <c r="D16">
        <v>1</v>
      </c>
      <c r="E16" t="s">
        <v>3179</v>
      </c>
      <c r="F16">
        <v>1</v>
      </c>
      <c r="G16">
        <v>1</v>
      </c>
      <c r="H16" s="4" t="str">
        <f t="shared" si="0"/>
        <v>C376.1</v>
      </c>
      <c r="I16" s="4" t="str">
        <f t="shared" si="1"/>
        <v>S0_U2_P6_MDI+</v>
      </c>
    </row>
    <row r="17" spans="1:9">
      <c r="A17" t="s">
        <v>261</v>
      </c>
      <c r="B17" t="s">
        <v>9072</v>
      </c>
      <c r="C17" t="s">
        <v>2665</v>
      </c>
      <c r="D17">
        <v>2</v>
      </c>
      <c r="E17" t="s">
        <v>3180</v>
      </c>
      <c r="F17">
        <v>2</v>
      </c>
      <c r="G17">
        <v>2</v>
      </c>
      <c r="H17" s="4" t="str">
        <f t="shared" si="0"/>
        <v>C376.2</v>
      </c>
      <c r="I17" s="4" t="str">
        <f t="shared" si="1"/>
        <v>S0_U3_P6_MDI+</v>
      </c>
    </row>
    <row r="18" spans="1:9">
      <c r="A18" t="s">
        <v>261</v>
      </c>
      <c r="B18" t="s">
        <v>9072</v>
      </c>
      <c r="C18" t="s">
        <v>2666</v>
      </c>
      <c r="D18">
        <v>1</v>
      </c>
      <c r="E18" t="s">
        <v>3181</v>
      </c>
      <c r="F18">
        <v>1</v>
      </c>
      <c r="G18">
        <v>1</v>
      </c>
      <c r="H18" s="4" t="str">
        <f t="shared" si="0"/>
        <v>C377.1</v>
      </c>
      <c r="I18" s="4" t="str">
        <f t="shared" si="1"/>
        <v>S0_U2_P6_MDI-</v>
      </c>
    </row>
    <row r="19" spans="1:9">
      <c r="A19" t="s">
        <v>261</v>
      </c>
      <c r="B19" t="s">
        <v>9072</v>
      </c>
      <c r="C19" t="s">
        <v>2666</v>
      </c>
      <c r="D19">
        <v>2</v>
      </c>
      <c r="E19" t="s">
        <v>3182</v>
      </c>
      <c r="F19">
        <v>2</v>
      </c>
      <c r="G19">
        <v>2</v>
      </c>
      <c r="H19" s="4" t="str">
        <f t="shared" si="0"/>
        <v>C377.2</v>
      </c>
      <c r="I19" s="4" t="str">
        <f t="shared" si="1"/>
        <v>S0_U3_P6_MDI-</v>
      </c>
    </row>
    <row r="20" spans="1:9">
      <c r="A20" t="s">
        <v>261</v>
      </c>
      <c r="B20" t="s">
        <v>9072</v>
      </c>
      <c r="C20" t="s">
        <v>2658</v>
      </c>
      <c r="D20">
        <v>1</v>
      </c>
      <c r="E20" t="s">
        <v>1823</v>
      </c>
      <c r="F20">
        <v>1</v>
      </c>
      <c r="G20">
        <v>1</v>
      </c>
      <c r="H20" s="4" t="str">
        <f t="shared" si="0"/>
        <v>C379.1</v>
      </c>
      <c r="I20" s="4" t="str">
        <f t="shared" si="1"/>
        <v>S0_U3_P5_RC</v>
      </c>
    </row>
    <row r="21" spans="1:9">
      <c r="A21" t="s">
        <v>261</v>
      </c>
      <c r="B21" t="s">
        <v>9072</v>
      </c>
      <c r="C21" t="s">
        <v>2658</v>
      </c>
      <c r="D21">
        <v>2</v>
      </c>
      <c r="E21" t="s">
        <v>169</v>
      </c>
      <c r="F21">
        <v>2</v>
      </c>
      <c r="G21">
        <v>2</v>
      </c>
      <c r="H21" s="4" t="str">
        <f t="shared" si="0"/>
        <v>C379.2</v>
      </c>
      <c r="I21" s="4" t="str">
        <f t="shared" si="1"/>
        <v>DGND</v>
      </c>
    </row>
    <row r="22" spans="1:9">
      <c r="A22" t="s">
        <v>261</v>
      </c>
      <c r="B22" t="s">
        <v>9072</v>
      </c>
      <c r="C22" t="s">
        <v>2659</v>
      </c>
      <c r="D22">
        <v>1</v>
      </c>
      <c r="E22" t="s">
        <v>1824</v>
      </c>
      <c r="F22">
        <v>1</v>
      </c>
      <c r="G22">
        <v>1</v>
      </c>
      <c r="H22" s="4" t="str">
        <f t="shared" si="0"/>
        <v>C381.1</v>
      </c>
      <c r="I22" s="4" t="str">
        <f t="shared" si="1"/>
        <v>S0_U2_P5_MDI-</v>
      </c>
    </row>
    <row r="23" spans="1:9">
      <c r="A23" t="s">
        <v>261</v>
      </c>
      <c r="B23" t="s">
        <v>9072</v>
      </c>
      <c r="C23" t="s">
        <v>2659</v>
      </c>
      <c r="D23">
        <v>2</v>
      </c>
      <c r="E23" t="s">
        <v>1825</v>
      </c>
      <c r="F23">
        <v>2</v>
      </c>
      <c r="G23">
        <v>2</v>
      </c>
      <c r="H23" s="4" t="str">
        <f t="shared" si="0"/>
        <v>C381.2</v>
      </c>
      <c r="I23" s="4" t="str">
        <f t="shared" si="1"/>
        <v>S0_U3_P5_MDI-</v>
      </c>
    </row>
    <row r="24" spans="1:9">
      <c r="A24" t="s">
        <v>261</v>
      </c>
      <c r="B24" t="s">
        <v>9072</v>
      </c>
      <c r="C24" t="s">
        <v>2660</v>
      </c>
      <c r="D24">
        <v>1</v>
      </c>
      <c r="E24" t="s">
        <v>1826</v>
      </c>
      <c r="F24">
        <v>1</v>
      </c>
      <c r="G24">
        <v>1</v>
      </c>
      <c r="H24" s="4" t="str">
        <f t="shared" si="0"/>
        <v>C383.1</v>
      </c>
      <c r="I24" s="4" t="str">
        <f t="shared" si="1"/>
        <v>S0_U2_P5_MDI+</v>
      </c>
    </row>
    <row r="25" spans="1:9">
      <c r="A25" t="s">
        <v>261</v>
      </c>
      <c r="B25" t="s">
        <v>9072</v>
      </c>
      <c r="C25" t="s">
        <v>2660</v>
      </c>
      <c r="D25">
        <v>2</v>
      </c>
      <c r="E25" t="s">
        <v>1827</v>
      </c>
      <c r="F25">
        <v>2</v>
      </c>
      <c r="G25">
        <v>2</v>
      </c>
      <c r="H25" s="4" t="str">
        <f t="shared" si="0"/>
        <v>C383.2</v>
      </c>
      <c r="I25" s="4" t="str">
        <f t="shared" si="1"/>
        <v>S0_U3_P5_MDI+</v>
      </c>
    </row>
    <row r="26" spans="1:9">
      <c r="A26" t="s">
        <v>261</v>
      </c>
      <c r="B26" t="s">
        <v>9072</v>
      </c>
      <c r="C26" t="s">
        <v>1419</v>
      </c>
      <c r="D26">
        <v>2</v>
      </c>
      <c r="E26" t="s">
        <v>8440</v>
      </c>
      <c r="F26">
        <v>2</v>
      </c>
      <c r="G26">
        <v>2</v>
      </c>
      <c r="H26" s="4" t="str">
        <f t="shared" si="0"/>
        <v>K60.2</v>
      </c>
      <c r="I26" s="4" t="str">
        <f t="shared" si="1"/>
        <v>S0_HSD018+</v>
      </c>
    </row>
    <row r="27" spans="1:9">
      <c r="A27" t="s">
        <v>261</v>
      </c>
      <c r="B27" t="s">
        <v>9072</v>
      </c>
      <c r="C27" t="s">
        <v>1419</v>
      </c>
      <c r="D27">
        <v>3</v>
      </c>
      <c r="E27" t="s">
        <v>592</v>
      </c>
      <c r="F27">
        <v>3</v>
      </c>
      <c r="G27">
        <v>3</v>
      </c>
      <c r="H27" s="4" t="str">
        <f t="shared" si="0"/>
        <v>K60.3</v>
      </c>
      <c r="I27" s="4" t="str">
        <f t="shared" si="1"/>
        <v>S0_P0_MDI+</v>
      </c>
    </row>
    <row r="28" spans="1:9">
      <c r="A28" t="s">
        <v>261</v>
      </c>
      <c r="B28" t="s">
        <v>9072</v>
      </c>
      <c r="C28" t="s">
        <v>1419</v>
      </c>
      <c r="D28">
        <v>4</v>
      </c>
      <c r="E28" t="s">
        <v>591</v>
      </c>
      <c r="F28">
        <v>4</v>
      </c>
      <c r="G28">
        <v>4</v>
      </c>
      <c r="H28" s="4" t="str">
        <f t="shared" si="0"/>
        <v>K60.4</v>
      </c>
      <c r="I28" s="4" t="str">
        <f t="shared" si="1"/>
        <v>S0_U1_P0_MDI+</v>
      </c>
    </row>
    <row r="29" spans="1:9">
      <c r="A29" t="s">
        <v>261</v>
      </c>
      <c r="B29" t="s">
        <v>9072</v>
      </c>
      <c r="C29" t="s">
        <v>1419</v>
      </c>
      <c r="D29">
        <v>5</v>
      </c>
      <c r="E29" t="s">
        <v>594</v>
      </c>
      <c r="F29">
        <v>5</v>
      </c>
      <c r="G29">
        <v>5</v>
      </c>
      <c r="H29" s="4" t="str">
        <f t="shared" si="0"/>
        <v>K60.5</v>
      </c>
      <c r="I29" s="4" t="str">
        <f t="shared" si="1"/>
        <v>S0_U1_P0_MDI-</v>
      </c>
    </row>
    <row r="30" spans="1:9">
      <c r="A30" t="s">
        <v>261</v>
      </c>
      <c r="B30" t="s">
        <v>9072</v>
      </c>
      <c r="C30" t="s">
        <v>1419</v>
      </c>
      <c r="D30">
        <v>6</v>
      </c>
      <c r="E30" t="s">
        <v>593</v>
      </c>
      <c r="F30">
        <v>6</v>
      </c>
      <c r="G30">
        <v>6</v>
      </c>
      <c r="H30" s="4" t="str">
        <f t="shared" si="0"/>
        <v>K60.6</v>
      </c>
      <c r="I30" s="4" t="str">
        <f t="shared" si="1"/>
        <v>S0_P0_MDI-</v>
      </c>
    </row>
    <row r="31" spans="1:9">
      <c r="A31" t="s">
        <v>261</v>
      </c>
      <c r="B31" t="s">
        <v>9072</v>
      </c>
      <c r="C31" t="s">
        <v>1419</v>
      </c>
      <c r="D31">
        <v>7</v>
      </c>
      <c r="E31" t="s">
        <v>8441</v>
      </c>
      <c r="F31">
        <v>7</v>
      </c>
      <c r="G31">
        <v>7</v>
      </c>
      <c r="H31" s="4" t="str">
        <f t="shared" si="0"/>
        <v>K60.7</v>
      </c>
      <c r="I31" s="4" t="str">
        <f t="shared" si="1"/>
        <v>S0_HSD018-</v>
      </c>
    </row>
    <row r="32" spans="1:9">
      <c r="A32" t="s">
        <v>261</v>
      </c>
      <c r="B32" t="s">
        <v>9072</v>
      </c>
      <c r="C32" t="s">
        <v>1419</v>
      </c>
      <c r="D32" t="s">
        <v>7833</v>
      </c>
      <c r="E32" t="s">
        <v>490</v>
      </c>
      <c r="F32">
        <v>1</v>
      </c>
      <c r="G32" t="s">
        <v>7833</v>
      </c>
      <c r="H32" s="4" t="str">
        <f t="shared" si="0"/>
        <v>K60.1</v>
      </c>
      <c r="I32" s="4" t="str">
        <f t="shared" si="1"/>
        <v>VP12</v>
      </c>
    </row>
    <row r="33" spans="1:9">
      <c r="A33" t="s">
        <v>261</v>
      </c>
      <c r="B33" t="s">
        <v>9072</v>
      </c>
      <c r="C33" t="s">
        <v>1419</v>
      </c>
      <c r="D33" t="s">
        <v>7834</v>
      </c>
      <c r="E33" t="s">
        <v>8442</v>
      </c>
      <c r="F33">
        <v>8</v>
      </c>
      <c r="G33" t="s">
        <v>7834</v>
      </c>
      <c r="H33" s="4" t="str">
        <f t="shared" si="0"/>
        <v>K60.8</v>
      </c>
      <c r="I33" s="4" t="str">
        <f t="shared" si="1"/>
        <v>SC_UDB060</v>
      </c>
    </row>
    <row r="34" spans="1:9">
      <c r="A34" t="s">
        <v>261</v>
      </c>
      <c r="B34" t="s">
        <v>9072</v>
      </c>
      <c r="C34" t="s">
        <v>1420</v>
      </c>
      <c r="D34">
        <v>2</v>
      </c>
      <c r="E34" t="s">
        <v>8443</v>
      </c>
      <c r="F34">
        <v>2</v>
      </c>
      <c r="G34">
        <v>2</v>
      </c>
      <c r="H34" s="4" t="str">
        <f t="shared" si="0"/>
        <v>K64.2</v>
      </c>
      <c r="I34" s="4" t="str">
        <f t="shared" si="1"/>
        <v>S0_HSD006+</v>
      </c>
    </row>
    <row r="35" spans="1:9">
      <c r="A35" t="s">
        <v>261</v>
      </c>
      <c r="B35" t="s">
        <v>9072</v>
      </c>
      <c r="C35" t="s">
        <v>1420</v>
      </c>
      <c r="D35">
        <v>3</v>
      </c>
      <c r="E35" t="s">
        <v>596</v>
      </c>
      <c r="F35">
        <v>3</v>
      </c>
      <c r="G35">
        <v>3</v>
      </c>
      <c r="H35" s="4" t="str">
        <f t="shared" si="0"/>
        <v>K64.3</v>
      </c>
      <c r="I35" s="4" t="str">
        <f t="shared" si="1"/>
        <v>S0_P1_MDI+</v>
      </c>
    </row>
    <row r="36" spans="1:9">
      <c r="A36" t="s">
        <v>261</v>
      </c>
      <c r="B36" t="s">
        <v>9072</v>
      </c>
      <c r="C36" t="s">
        <v>1420</v>
      </c>
      <c r="D36">
        <v>4</v>
      </c>
      <c r="E36" t="s">
        <v>595</v>
      </c>
      <c r="F36">
        <v>4</v>
      </c>
      <c r="G36">
        <v>4</v>
      </c>
      <c r="H36" s="4" t="str">
        <f t="shared" si="0"/>
        <v>K64.4</v>
      </c>
      <c r="I36" s="4" t="str">
        <f t="shared" si="1"/>
        <v>S0_U1_P1_MDI+</v>
      </c>
    </row>
    <row r="37" spans="1:9">
      <c r="A37" t="s">
        <v>261</v>
      </c>
      <c r="B37" t="s">
        <v>9072</v>
      </c>
      <c r="C37" t="s">
        <v>1420</v>
      </c>
      <c r="D37">
        <v>5</v>
      </c>
      <c r="E37" t="s">
        <v>598</v>
      </c>
      <c r="F37">
        <v>5</v>
      </c>
      <c r="G37">
        <v>5</v>
      </c>
      <c r="H37" s="4" t="str">
        <f t="shared" si="0"/>
        <v>K64.5</v>
      </c>
      <c r="I37" s="4" t="str">
        <f t="shared" si="1"/>
        <v>S0_U1_P1_MDI-</v>
      </c>
    </row>
    <row r="38" spans="1:9">
      <c r="A38" t="s">
        <v>261</v>
      </c>
      <c r="B38" t="s">
        <v>9072</v>
      </c>
      <c r="C38" t="s">
        <v>1420</v>
      </c>
      <c r="D38">
        <v>6</v>
      </c>
      <c r="E38" t="s">
        <v>597</v>
      </c>
      <c r="F38">
        <v>6</v>
      </c>
      <c r="G38">
        <v>6</v>
      </c>
      <c r="H38" s="4" t="str">
        <f t="shared" si="0"/>
        <v>K64.6</v>
      </c>
      <c r="I38" s="4" t="str">
        <f t="shared" si="1"/>
        <v>S0_P1_MDI-</v>
      </c>
    </row>
    <row r="39" spans="1:9">
      <c r="A39" t="s">
        <v>261</v>
      </c>
      <c r="B39" t="s">
        <v>9072</v>
      </c>
      <c r="C39" t="s">
        <v>1420</v>
      </c>
      <c r="D39">
        <v>7</v>
      </c>
      <c r="E39" t="s">
        <v>8444</v>
      </c>
      <c r="F39">
        <v>7</v>
      </c>
      <c r="G39">
        <v>7</v>
      </c>
      <c r="H39" s="4" t="str">
        <f t="shared" si="0"/>
        <v>K64.7</v>
      </c>
      <c r="I39" s="4" t="str">
        <f t="shared" si="1"/>
        <v>S0_HSD006-</v>
      </c>
    </row>
    <row r="40" spans="1:9">
      <c r="A40" t="s">
        <v>261</v>
      </c>
      <c r="B40" t="s">
        <v>9072</v>
      </c>
      <c r="C40" t="s">
        <v>1420</v>
      </c>
      <c r="D40" t="s">
        <v>7833</v>
      </c>
      <c r="E40" t="s">
        <v>490</v>
      </c>
      <c r="F40">
        <v>1</v>
      </c>
      <c r="G40" t="s">
        <v>7833</v>
      </c>
      <c r="H40" s="4" t="str">
        <f t="shared" si="0"/>
        <v>K64.1</v>
      </c>
      <c r="I40" s="4" t="str">
        <f t="shared" si="1"/>
        <v>VP12</v>
      </c>
    </row>
    <row r="41" spans="1:9">
      <c r="A41" t="s">
        <v>261</v>
      </c>
      <c r="B41" t="s">
        <v>9072</v>
      </c>
      <c r="C41" t="s">
        <v>1420</v>
      </c>
      <c r="D41" t="s">
        <v>7834</v>
      </c>
      <c r="E41" t="s">
        <v>8445</v>
      </c>
      <c r="F41">
        <v>8</v>
      </c>
      <c r="G41" t="s">
        <v>7834</v>
      </c>
      <c r="H41" s="4" t="str">
        <f t="shared" si="0"/>
        <v>K64.8</v>
      </c>
      <c r="I41" s="4" t="str">
        <f t="shared" si="1"/>
        <v>SC_UDB064</v>
      </c>
    </row>
    <row r="42" spans="1:9">
      <c r="A42" t="s">
        <v>261</v>
      </c>
      <c r="B42" t="s">
        <v>9072</v>
      </c>
      <c r="C42" t="s">
        <v>2661</v>
      </c>
      <c r="D42">
        <v>2</v>
      </c>
      <c r="E42" t="s">
        <v>8446</v>
      </c>
      <c r="F42">
        <v>2</v>
      </c>
      <c r="G42">
        <v>2</v>
      </c>
      <c r="H42" s="4" t="str">
        <f t="shared" si="0"/>
        <v>K130.2</v>
      </c>
      <c r="I42" s="4" t="str">
        <f t="shared" si="1"/>
        <v>S0_HSD165+</v>
      </c>
    </row>
    <row r="43" spans="1:9">
      <c r="A43" t="s">
        <v>261</v>
      </c>
      <c r="B43" t="s">
        <v>9072</v>
      </c>
      <c r="C43" t="s">
        <v>2661</v>
      </c>
      <c r="D43">
        <v>3</v>
      </c>
      <c r="E43" t="s">
        <v>1829</v>
      </c>
      <c r="F43">
        <v>3</v>
      </c>
      <c r="G43">
        <v>3</v>
      </c>
      <c r="H43" s="4" t="str">
        <f t="shared" si="0"/>
        <v>K130.3</v>
      </c>
      <c r="I43" s="4" t="str">
        <f t="shared" si="1"/>
        <v>S0_P5_MDI+</v>
      </c>
    </row>
    <row r="44" spans="1:9">
      <c r="A44" t="s">
        <v>261</v>
      </c>
      <c r="B44" t="s">
        <v>9072</v>
      </c>
      <c r="C44" t="s">
        <v>2661</v>
      </c>
      <c r="D44">
        <v>4</v>
      </c>
      <c r="E44" t="s">
        <v>1828</v>
      </c>
      <c r="F44">
        <v>4</v>
      </c>
      <c r="G44">
        <v>4</v>
      </c>
      <c r="H44" s="4" t="str">
        <f t="shared" si="0"/>
        <v>K130.4</v>
      </c>
      <c r="I44" s="4" t="str">
        <f t="shared" si="1"/>
        <v>S0_U1_P5_MDI+</v>
      </c>
    </row>
    <row r="45" spans="1:9">
      <c r="A45" t="s">
        <v>261</v>
      </c>
      <c r="B45" t="s">
        <v>9072</v>
      </c>
      <c r="C45" t="s">
        <v>2661</v>
      </c>
      <c r="D45">
        <v>5</v>
      </c>
      <c r="E45" t="s">
        <v>1831</v>
      </c>
      <c r="F45">
        <v>5</v>
      </c>
      <c r="G45">
        <v>5</v>
      </c>
      <c r="H45" s="4" t="str">
        <f t="shared" si="0"/>
        <v>K130.5</v>
      </c>
      <c r="I45" s="4" t="str">
        <f t="shared" si="1"/>
        <v>S0_U1_P5_MDI-</v>
      </c>
    </row>
    <row r="46" spans="1:9">
      <c r="A46" t="s">
        <v>261</v>
      </c>
      <c r="B46" t="s">
        <v>9072</v>
      </c>
      <c r="C46" t="s">
        <v>2661</v>
      </c>
      <c r="D46">
        <v>6</v>
      </c>
      <c r="E46" t="s">
        <v>1830</v>
      </c>
      <c r="F46">
        <v>6</v>
      </c>
      <c r="G46">
        <v>6</v>
      </c>
      <c r="H46" s="4" t="str">
        <f t="shared" si="0"/>
        <v>K130.6</v>
      </c>
      <c r="I46" s="4" t="str">
        <f t="shared" si="1"/>
        <v>S0_P5_MDI-</v>
      </c>
    </row>
    <row r="47" spans="1:9">
      <c r="A47" t="s">
        <v>261</v>
      </c>
      <c r="B47" t="s">
        <v>9072</v>
      </c>
      <c r="C47" t="s">
        <v>2661</v>
      </c>
      <c r="D47">
        <v>7</v>
      </c>
      <c r="E47" t="s">
        <v>8447</v>
      </c>
      <c r="F47">
        <v>7</v>
      </c>
      <c r="G47">
        <v>7</v>
      </c>
      <c r="H47" s="4" t="str">
        <f t="shared" si="0"/>
        <v>K130.7</v>
      </c>
      <c r="I47" s="4" t="str">
        <f t="shared" si="1"/>
        <v>S0_HSD165-</v>
      </c>
    </row>
    <row r="48" spans="1:9">
      <c r="A48" t="s">
        <v>261</v>
      </c>
      <c r="B48" t="s">
        <v>9072</v>
      </c>
      <c r="C48" t="s">
        <v>2661</v>
      </c>
      <c r="D48" t="s">
        <v>7833</v>
      </c>
      <c r="E48" t="s">
        <v>490</v>
      </c>
      <c r="F48">
        <v>1</v>
      </c>
      <c r="G48" t="s">
        <v>7833</v>
      </c>
      <c r="H48" s="4" t="str">
        <f t="shared" si="0"/>
        <v>K130.1</v>
      </c>
      <c r="I48" s="4" t="str">
        <f t="shared" si="1"/>
        <v>VP12</v>
      </c>
    </row>
    <row r="49" spans="1:9">
      <c r="A49" t="s">
        <v>261</v>
      </c>
      <c r="B49" t="s">
        <v>9072</v>
      </c>
      <c r="C49" t="s">
        <v>2661</v>
      </c>
      <c r="D49" t="s">
        <v>7834</v>
      </c>
      <c r="E49" t="s">
        <v>1832</v>
      </c>
      <c r="F49">
        <v>8</v>
      </c>
      <c r="G49" t="s">
        <v>7834</v>
      </c>
      <c r="H49" s="4" t="str">
        <f t="shared" si="0"/>
        <v>K130.8</v>
      </c>
      <c r="I49" s="4" t="str">
        <f t="shared" si="1"/>
        <v>SC_UDB130</v>
      </c>
    </row>
    <row r="50" spans="1:9">
      <c r="A50" t="s">
        <v>261</v>
      </c>
      <c r="B50" t="s">
        <v>9072</v>
      </c>
      <c r="C50" t="s">
        <v>2673</v>
      </c>
      <c r="D50">
        <v>2</v>
      </c>
      <c r="E50" t="s">
        <v>8448</v>
      </c>
      <c r="F50">
        <v>2</v>
      </c>
      <c r="G50">
        <v>2</v>
      </c>
      <c r="H50" s="4" t="str">
        <f t="shared" si="0"/>
        <v>K140.2</v>
      </c>
      <c r="I50" s="4" t="str">
        <f t="shared" si="1"/>
        <v>S0_HSD161+</v>
      </c>
    </row>
    <row r="51" spans="1:9">
      <c r="A51" t="s">
        <v>261</v>
      </c>
      <c r="B51" t="s">
        <v>9072</v>
      </c>
      <c r="C51" t="s">
        <v>2673</v>
      </c>
      <c r="D51">
        <v>3</v>
      </c>
      <c r="E51" t="s">
        <v>3183</v>
      </c>
      <c r="F51">
        <v>3</v>
      </c>
      <c r="G51">
        <v>3</v>
      </c>
      <c r="H51" s="4" t="str">
        <f t="shared" si="0"/>
        <v>K140.3</v>
      </c>
      <c r="I51" s="4" t="str">
        <f t="shared" si="1"/>
        <v>S0_P6_MDI+</v>
      </c>
    </row>
    <row r="52" spans="1:9">
      <c r="A52" t="s">
        <v>261</v>
      </c>
      <c r="B52" t="s">
        <v>9072</v>
      </c>
      <c r="C52" t="s">
        <v>2673</v>
      </c>
      <c r="D52">
        <v>4</v>
      </c>
      <c r="E52" t="s">
        <v>3185</v>
      </c>
      <c r="F52">
        <v>4</v>
      </c>
      <c r="G52">
        <v>4</v>
      </c>
      <c r="H52" s="4" t="str">
        <f t="shared" si="0"/>
        <v>K140.4</v>
      </c>
      <c r="I52" s="4" t="str">
        <f t="shared" si="1"/>
        <v>S0_U1_P6_MDI+</v>
      </c>
    </row>
    <row r="53" spans="1:9">
      <c r="A53" t="s">
        <v>261</v>
      </c>
      <c r="B53" t="s">
        <v>9072</v>
      </c>
      <c r="C53" t="s">
        <v>2673</v>
      </c>
      <c r="D53">
        <v>5</v>
      </c>
      <c r="E53" t="s">
        <v>3186</v>
      </c>
      <c r="F53">
        <v>5</v>
      </c>
      <c r="G53">
        <v>5</v>
      </c>
      <c r="H53" s="4" t="str">
        <f t="shared" si="0"/>
        <v>K140.5</v>
      </c>
      <c r="I53" s="4" t="str">
        <f t="shared" si="1"/>
        <v>S0_U1_P6_MDI-</v>
      </c>
    </row>
    <row r="54" spans="1:9">
      <c r="A54" t="s">
        <v>261</v>
      </c>
      <c r="B54" t="s">
        <v>9072</v>
      </c>
      <c r="C54" t="s">
        <v>2673</v>
      </c>
      <c r="D54">
        <v>6</v>
      </c>
      <c r="E54" t="s">
        <v>3184</v>
      </c>
      <c r="F54">
        <v>6</v>
      </c>
      <c r="G54">
        <v>6</v>
      </c>
      <c r="H54" s="4" t="str">
        <f t="shared" si="0"/>
        <v>K140.6</v>
      </c>
      <c r="I54" s="4" t="str">
        <f t="shared" si="1"/>
        <v>S0_P6_MDI-</v>
      </c>
    </row>
    <row r="55" spans="1:9">
      <c r="A55" t="s">
        <v>261</v>
      </c>
      <c r="B55" t="s">
        <v>9072</v>
      </c>
      <c r="C55" t="s">
        <v>2673</v>
      </c>
      <c r="D55">
        <v>7</v>
      </c>
      <c r="E55" t="s">
        <v>8449</v>
      </c>
      <c r="F55">
        <v>7</v>
      </c>
      <c r="G55">
        <v>7</v>
      </c>
      <c r="H55" s="4" t="str">
        <f t="shared" si="0"/>
        <v>K140.7</v>
      </c>
      <c r="I55" s="4" t="str">
        <f t="shared" si="1"/>
        <v>S0_HSD161-</v>
      </c>
    </row>
    <row r="56" spans="1:9">
      <c r="A56" t="s">
        <v>261</v>
      </c>
      <c r="B56" t="s">
        <v>9072</v>
      </c>
      <c r="C56" t="s">
        <v>2673</v>
      </c>
      <c r="D56" t="s">
        <v>7833</v>
      </c>
      <c r="E56" t="s">
        <v>490</v>
      </c>
      <c r="F56">
        <v>1</v>
      </c>
      <c r="G56" t="s">
        <v>7833</v>
      </c>
      <c r="H56" s="4" t="str">
        <f t="shared" si="0"/>
        <v>K140.1</v>
      </c>
      <c r="I56" s="4" t="str">
        <f t="shared" si="1"/>
        <v>VP12</v>
      </c>
    </row>
    <row r="57" spans="1:9">
      <c r="A57" t="s">
        <v>261</v>
      </c>
      <c r="B57" t="s">
        <v>9072</v>
      </c>
      <c r="C57" t="s">
        <v>2673</v>
      </c>
      <c r="D57" t="s">
        <v>7834</v>
      </c>
      <c r="E57" t="s">
        <v>1833</v>
      </c>
      <c r="F57">
        <v>8</v>
      </c>
      <c r="G57" t="s">
        <v>7834</v>
      </c>
      <c r="H57" s="4" t="str">
        <f t="shared" si="0"/>
        <v>K140.8</v>
      </c>
      <c r="I57" s="4" t="str">
        <f t="shared" si="1"/>
        <v>SC_UDB140</v>
      </c>
    </row>
    <row r="58" spans="1:9">
      <c r="A58" t="s">
        <v>261</v>
      </c>
      <c r="B58" t="s">
        <v>9072</v>
      </c>
      <c r="C58" t="s">
        <v>305</v>
      </c>
      <c r="D58">
        <v>1</v>
      </c>
      <c r="E58" t="s">
        <v>581</v>
      </c>
      <c r="F58">
        <v>1</v>
      </c>
      <c r="G58">
        <v>1</v>
      </c>
      <c r="H58" s="4" t="str">
        <f t="shared" si="0"/>
        <v>R2.1</v>
      </c>
      <c r="I58" s="4" t="str">
        <f t="shared" si="1"/>
        <v>S0_U3_P0_RC</v>
      </c>
    </row>
    <row r="59" spans="1:9">
      <c r="A59" t="s">
        <v>261</v>
      </c>
      <c r="B59" t="s">
        <v>9072</v>
      </c>
      <c r="C59" t="s">
        <v>305</v>
      </c>
      <c r="D59">
        <v>2</v>
      </c>
      <c r="E59" t="s">
        <v>169</v>
      </c>
      <c r="F59">
        <v>2</v>
      </c>
      <c r="G59">
        <v>2</v>
      </c>
      <c r="H59" s="4" t="str">
        <f t="shared" si="0"/>
        <v>R2.2</v>
      </c>
      <c r="I59" s="4" t="str">
        <f t="shared" si="1"/>
        <v>DGND</v>
      </c>
    </row>
    <row r="60" spans="1:9">
      <c r="A60" t="s">
        <v>261</v>
      </c>
      <c r="B60" t="s">
        <v>9072</v>
      </c>
      <c r="C60" t="s">
        <v>306</v>
      </c>
      <c r="D60">
        <v>1</v>
      </c>
      <c r="E60" t="s">
        <v>586</v>
      </c>
      <c r="F60">
        <v>1</v>
      </c>
      <c r="G60">
        <v>1</v>
      </c>
      <c r="H60" s="4" t="str">
        <f t="shared" si="0"/>
        <v>R3.1</v>
      </c>
      <c r="I60" s="4" t="str">
        <f t="shared" si="1"/>
        <v>S0_U3_P1_RC</v>
      </c>
    </row>
    <row r="61" spans="1:9">
      <c r="A61" t="s">
        <v>261</v>
      </c>
      <c r="B61" t="s">
        <v>9072</v>
      </c>
      <c r="C61" t="s">
        <v>306</v>
      </c>
      <c r="D61">
        <v>2</v>
      </c>
      <c r="E61" t="s">
        <v>169</v>
      </c>
      <c r="F61">
        <v>2</v>
      </c>
      <c r="G61">
        <v>2</v>
      </c>
      <c r="H61" s="4" t="str">
        <f t="shared" si="0"/>
        <v>R3.2</v>
      </c>
      <c r="I61" s="4" t="str">
        <f t="shared" si="1"/>
        <v>DGND</v>
      </c>
    </row>
    <row r="62" spans="1:9">
      <c r="A62" t="s">
        <v>261</v>
      </c>
      <c r="B62" t="s">
        <v>9072</v>
      </c>
      <c r="C62" t="s">
        <v>1335</v>
      </c>
      <c r="D62">
        <v>1</v>
      </c>
      <c r="E62" t="s">
        <v>1823</v>
      </c>
      <c r="F62">
        <v>1</v>
      </c>
      <c r="G62">
        <v>1</v>
      </c>
      <c r="H62" s="4" t="str">
        <f t="shared" si="0"/>
        <v>R5.1</v>
      </c>
      <c r="I62" s="4" t="str">
        <f t="shared" si="1"/>
        <v>S0_U3_P5_RC</v>
      </c>
    </row>
    <row r="63" spans="1:9">
      <c r="A63" t="s">
        <v>261</v>
      </c>
      <c r="B63" t="s">
        <v>9072</v>
      </c>
      <c r="C63" t="s">
        <v>1335</v>
      </c>
      <c r="D63">
        <v>2</v>
      </c>
      <c r="E63" t="s">
        <v>169</v>
      </c>
      <c r="F63">
        <v>2</v>
      </c>
      <c r="G63">
        <v>2</v>
      </c>
      <c r="H63" s="4" t="str">
        <f t="shared" si="0"/>
        <v>R5.2</v>
      </c>
      <c r="I63" s="4" t="str">
        <f t="shared" si="1"/>
        <v>DGND</v>
      </c>
    </row>
    <row r="64" spans="1:9">
      <c r="A64" t="s">
        <v>261</v>
      </c>
      <c r="B64" t="s">
        <v>9072</v>
      </c>
      <c r="C64" t="s">
        <v>276</v>
      </c>
      <c r="D64">
        <v>1</v>
      </c>
      <c r="E64" t="s">
        <v>2977</v>
      </c>
      <c r="F64">
        <v>1</v>
      </c>
      <c r="G64">
        <v>1</v>
      </c>
      <c r="H64" s="4" t="str">
        <f t="shared" si="0"/>
        <v>R10.1</v>
      </c>
      <c r="I64" s="4" t="str">
        <f t="shared" si="1"/>
        <v>S0_U3_P6_RC</v>
      </c>
    </row>
    <row r="65" spans="1:9">
      <c r="A65" t="s">
        <v>261</v>
      </c>
      <c r="B65" t="s">
        <v>9072</v>
      </c>
      <c r="C65" t="s">
        <v>276</v>
      </c>
      <c r="D65">
        <v>2</v>
      </c>
      <c r="E65" t="s">
        <v>169</v>
      </c>
      <c r="F65">
        <v>2</v>
      </c>
      <c r="G65">
        <v>2</v>
      </c>
      <c r="H65" s="4" t="str">
        <f t="shared" si="0"/>
        <v>R10.2</v>
      </c>
      <c r="I65" s="4" t="str">
        <f t="shared" si="1"/>
        <v>DGND</v>
      </c>
    </row>
    <row r="66" spans="1:9">
      <c r="A66" t="s">
        <v>261</v>
      </c>
      <c r="B66" t="s">
        <v>9072</v>
      </c>
      <c r="C66" t="s">
        <v>1421</v>
      </c>
      <c r="D66">
        <v>1</v>
      </c>
      <c r="E66" t="s">
        <v>583</v>
      </c>
      <c r="F66">
        <v>1</v>
      </c>
      <c r="G66">
        <v>1</v>
      </c>
      <c r="H66" s="4" t="str">
        <f t="shared" ref="H66:H129" si="2">CONCATENATE(C66,".",F66)</f>
        <v>R149.1</v>
      </c>
      <c r="I66" s="4" t="str">
        <f t="shared" ref="I66:I129" si="3">E66</f>
        <v>S0_U3_P0_MDI+</v>
      </c>
    </row>
    <row r="67" spans="1:9">
      <c r="A67" t="s">
        <v>261</v>
      </c>
      <c r="B67" t="s">
        <v>9072</v>
      </c>
      <c r="C67" t="s">
        <v>1421</v>
      </c>
      <c r="D67">
        <v>2</v>
      </c>
      <c r="E67" t="s">
        <v>581</v>
      </c>
      <c r="F67">
        <v>2</v>
      </c>
      <c r="G67">
        <v>2</v>
      </c>
      <c r="H67" s="4" t="str">
        <f t="shared" si="2"/>
        <v>R149.2</v>
      </c>
      <c r="I67" s="4" t="str">
        <f t="shared" si="3"/>
        <v>S0_U3_P0_RC</v>
      </c>
    </row>
    <row r="68" spans="1:9">
      <c r="A68" t="s">
        <v>261</v>
      </c>
      <c r="B68" t="s">
        <v>9072</v>
      </c>
      <c r="C68" t="s">
        <v>1422</v>
      </c>
      <c r="D68">
        <v>1</v>
      </c>
      <c r="E68" t="s">
        <v>585</v>
      </c>
      <c r="F68">
        <v>1</v>
      </c>
      <c r="G68">
        <v>1</v>
      </c>
      <c r="H68" s="4" t="str">
        <f t="shared" si="2"/>
        <v>R150.1</v>
      </c>
      <c r="I68" s="4" t="str">
        <f t="shared" si="3"/>
        <v>S0_U3_P0_MDI-</v>
      </c>
    </row>
    <row r="69" spans="1:9">
      <c r="A69" t="s">
        <v>261</v>
      </c>
      <c r="B69" t="s">
        <v>9072</v>
      </c>
      <c r="C69" t="s">
        <v>1422</v>
      </c>
      <c r="D69">
        <v>2</v>
      </c>
      <c r="E69" t="s">
        <v>581</v>
      </c>
      <c r="F69">
        <v>2</v>
      </c>
      <c r="G69">
        <v>2</v>
      </c>
      <c r="H69" s="4" t="str">
        <f t="shared" si="2"/>
        <v>R150.2</v>
      </c>
      <c r="I69" s="4" t="str">
        <f t="shared" si="3"/>
        <v>S0_U3_P0_RC</v>
      </c>
    </row>
    <row r="70" spans="1:9">
      <c r="A70" t="s">
        <v>261</v>
      </c>
      <c r="B70" t="s">
        <v>9072</v>
      </c>
      <c r="C70" t="s">
        <v>1423</v>
      </c>
      <c r="D70">
        <v>1</v>
      </c>
      <c r="E70" t="s">
        <v>588</v>
      </c>
      <c r="F70">
        <v>1</v>
      </c>
      <c r="G70">
        <v>1</v>
      </c>
      <c r="H70" s="4" t="str">
        <f t="shared" si="2"/>
        <v>R155.1</v>
      </c>
      <c r="I70" s="4" t="str">
        <f t="shared" si="3"/>
        <v>S0_U3_P1_MDI+</v>
      </c>
    </row>
    <row r="71" spans="1:9">
      <c r="A71" t="s">
        <v>261</v>
      </c>
      <c r="B71" t="s">
        <v>9072</v>
      </c>
      <c r="C71" t="s">
        <v>1423</v>
      </c>
      <c r="D71">
        <v>2</v>
      </c>
      <c r="E71" t="s">
        <v>586</v>
      </c>
      <c r="F71">
        <v>2</v>
      </c>
      <c r="G71">
        <v>2</v>
      </c>
      <c r="H71" s="4" t="str">
        <f t="shared" si="2"/>
        <v>R155.2</v>
      </c>
      <c r="I71" s="4" t="str">
        <f t="shared" si="3"/>
        <v>S0_U3_P1_RC</v>
      </c>
    </row>
    <row r="72" spans="1:9">
      <c r="A72" t="s">
        <v>261</v>
      </c>
      <c r="B72" t="s">
        <v>9072</v>
      </c>
      <c r="C72" t="s">
        <v>1424</v>
      </c>
      <c r="D72">
        <v>1</v>
      </c>
      <c r="E72" t="s">
        <v>590</v>
      </c>
      <c r="F72">
        <v>1</v>
      </c>
      <c r="G72">
        <v>1</v>
      </c>
      <c r="H72" s="4" t="str">
        <f t="shared" si="2"/>
        <v>R156.1</v>
      </c>
      <c r="I72" s="4" t="str">
        <f t="shared" si="3"/>
        <v>S0_U3_P1_MDI-</v>
      </c>
    </row>
    <row r="73" spans="1:9">
      <c r="A73" t="s">
        <v>261</v>
      </c>
      <c r="B73" t="s">
        <v>9072</v>
      </c>
      <c r="C73" t="s">
        <v>1424</v>
      </c>
      <c r="D73">
        <v>2</v>
      </c>
      <c r="E73" t="s">
        <v>586</v>
      </c>
      <c r="F73">
        <v>2</v>
      </c>
      <c r="G73">
        <v>2</v>
      </c>
      <c r="H73" s="4" t="str">
        <f t="shared" si="2"/>
        <v>R156.2</v>
      </c>
      <c r="I73" s="4" t="str">
        <f t="shared" si="3"/>
        <v>S0_U3_P1_RC</v>
      </c>
    </row>
    <row r="74" spans="1:9">
      <c r="A74" t="s">
        <v>261</v>
      </c>
      <c r="B74" t="s">
        <v>9072</v>
      </c>
      <c r="C74" t="s">
        <v>2674</v>
      </c>
      <c r="D74">
        <v>1</v>
      </c>
      <c r="E74" t="s">
        <v>3182</v>
      </c>
      <c r="F74">
        <v>1</v>
      </c>
      <c r="G74">
        <v>1</v>
      </c>
      <c r="H74" s="4" t="str">
        <f t="shared" si="2"/>
        <v>R438.1</v>
      </c>
      <c r="I74" s="4" t="str">
        <f t="shared" si="3"/>
        <v>S0_U3_P6_MDI-</v>
      </c>
    </row>
    <row r="75" spans="1:9">
      <c r="A75" t="s">
        <v>261</v>
      </c>
      <c r="B75" t="s">
        <v>9072</v>
      </c>
      <c r="C75" t="s">
        <v>2674</v>
      </c>
      <c r="D75">
        <v>2</v>
      </c>
      <c r="E75" t="s">
        <v>2977</v>
      </c>
      <c r="F75">
        <v>2</v>
      </c>
      <c r="G75">
        <v>2</v>
      </c>
      <c r="H75" s="4" t="str">
        <f t="shared" si="2"/>
        <v>R438.2</v>
      </c>
      <c r="I75" s="4" t="str">
        <f t="shared" si="3"/>
        <v>S0_U3_P6_RC</v>
      </c>
    </row>
    <row r="76" spans="1:9">
      <c r="A76" t="s">
        <v>261</v>
      </c>
      <c r="B76" t="s">
        <v>9072</v>
      </c>
      <c r="C76" t="s">
        <v>2662</v>
      </c>
      <c r="D76">
        <v>1</v>
      </c>
      <c r="E76" t="s">
        <v>1825</v>
      </c>
      <c r="F76">
        <v>1</v>
      </c>
      <c r="G76">
        <v>1</v>
      </c>
      <c r="H76" s="4" t="str">
        <f t="shared" si="2"/>
        <v>R439.1</v>
      </c>
      <c r="I76" s="4" t="str">
        <f t="shared" si="3"/>
        <v>S0_U3_P5_MDI-</v>
      </c>
    </row>
    <row r="77" spans="1:9">
      <c r="A77" t="s">
        <v>261</v>
      </c>
      <c r="B77" t="s">
        <v>9072</v>
      </c>
      <c r="C77" t="s">
        <v>2662</v>
      </c>
      <c r="D77">
        <v>2</v>
      </c>
      <c r="E77" t="s">
        <v>1823</v>
      </c>
      <c r="F77">
        <v>2</v>
      </c>
      <c r="G77">
        <v>2</v>
      </c>
      <c r="H77" s="4" t="str">
        <f t="shared" si="2"/>
        <v>R439.2</v>
      </c>
      <c r="I77" s="4" t="str">
        <f t="shared" si="3"/>
        <v>S0_U3_P5_RC</v>
      </c>
    </row>
    <row r="78" spans="1:9">
      <c r="A78" t="s">
        <v>261</v>
      </c>
      <c r="B78" t="s">
        <v>9072</v>
      </c>
      <c r="C78" t="s">
        <v>2663</v>
      </c>
      <c r="D78">
        <v>1</v>
      </c>
      <c r="E78" t="s">
        <v>1827</v>
      </c>
      <c r="F78">
        <v>1</v>
      </c>
      <c r="G78">
        <v>1</v>
      </c>
      <c r="H78" s="4" t="str">
        <f t="shared" si="2"/>
        <v>R440.1</v>
      </c>
      <c r="I78" s="4" t="str">
        <f t="shared" si="3"/>
        <v>S0_U3_P5_MDI+</v>
      </c>
    </row>
    <row r="79" spans="1:9">
      <c r="A79" t="s">
        <v>261</v>
      </c>
      <c r="B79" t="s">
        <v>9072</v>
      </c>
      <c r="C79" t="s">
        <v>2663</v>
      </c>
      <c r="D79">
        <v>2</v>
      </c>
      <c r="E79" t="s">
        <v>1823</v>
      </c>
      <c r="F79">
        <v>2</v>
      </c>
      <c r="G79">
        <v>2</v>
      </c>
      <c r="H79" s="4" t="str">
        <f t="shared" si="2"/>
        <v>R440.2</v>
      </c>
      <c r="I79" s="4" t="str">
        <f t="shared" si="3"/>
        <v>S0_U3_P5_RC</v>
      </c>
    </row>
    <row r="80" spans="1:9">
      <c r="A80" t="s">
        <v>261</v>
      </c>
      <c r="B80" t="s">
        <v>9072</v>
      </c>
      <c r="C80" t="s">
        <v>2675</v>
      </c>
      <c r="D80">
        <v>1</v>
      </c>
      <c r="E80" t="s">
        <v>3180</v>
      </c>
      <c r="F80">
        <v>1</v>
      </c>
      <c r="G80">
        <v>1</v>
      </c>
      <c r="H80" s="4" t="str">
        <f t="shared" si="2"/>
        <v>R441.1</v>
      </c>
      <c r="I80" s="4" t="str">
        <f t="shared" si="3"/>
        <v>S0_U3_P6_MDI+</v>
      </c>
    </row>
    <row r="81" spans="1:9">
      <c r="A81" t="s">
        <v>261</v>
      </c>
      <c r="B81" t="s">
        <v>9072</v>
      </c>
      <c r="C81" t="s">
        <v>2675</v>
      </c>
      <c r="D81">
        <v>2</v>
      </c>
      <c r="E81" t="s">
        <v>2977</v>
      </c>
      <c r="F81">
        <v>2</v>
      </c>
      <c r="G81">
        <v>2</v>
      </c>
      <c r="H81" s="4" t="str">
        <f t="shared" si="2"/>
        <v>R441.2</v>
      </c>
      <c r="I81" s="4" t="str">
        <f t="shared" si="3"/>
        <v>S0_U3_P6_RC</v>
      </c>
    </row>
    <row r="82" spans="1:9">
      <c r="A82" t="s">
        <v>261</v>
      </c>
      <c r="B82" t="s">
        <v>9072</v>
      </c>
      <c r="C82" t="s">
        <v>287</v>
      </c>
      <c r="D82" t="s">
        <v>398</v>
      </c>
      <c r="E82" t="s">
        <v>593</v>
      </c>
      <c r="F82" t="s">
        <v>196</v>
      </c>
      <c r="G82" t="s">
        <v>398</v>
      </c>
      <c r="H82" s="4" t="str">
        <f t="shared" si="2"/>
        <v>SITE0.A2</v>
      </c>
      <c r="I82" s="4" t="str">
        <f t="shared" si="3"/>
        <v>S0_P0_MDI-</v>
      </c>
    </row>
    <row r="83" spans="1:9">
      <c r="A83" t="s">
        <v>261</v>
      </c>
      <c r="B83" t="s">
        <v>9072</v>
      </c>
      <c r="C83" t="s">
        <v>287</v>
      </c>
      <c r="D83" t="s">
        <v>396</v>
      </c>
      <c r="E83" t="s">
        <v>592</v>
      </c>
      <c r="F83" t="s">
        <v>197</v>
      </c>
      <c r="G83" t="s">
        <v>396</v>
      </c>
      <c r="H83" s="4" t="str">
        <f t="shared" si="2"/>
        <v>SITE0.A3</v>
      </c>
      <c r="I83" s="4" t="str">
        <f t="shared" si="3"/>
        <v>S0_P0_MDI+</v>
      </c>
    </row>
    <row r="84" spans="1:9">
      <c r="A84" t="s">
        <v>261</v>
      </c>
      <c r="B84" t="s">
        <v>9072</v>
      </c>
      <c r="C84" t="s">
        <v>287</v>
      </c>
      <c r="D84" t="s">
        <v>400</v>
      </c>
      <c r="E84" t="s">
        <v>597</v>
      </c>
      <c r="F84" t="s">
        <v>215</v>
      </c>
      <c r="G84" t="s">
        <v>400</v>
      </c>
      <c r="H84" s="4" t="str">
        <f t="shared" si="2"/>
        <v>SITE0.B3</v>
      </c>
      <c r="I84" s="4" t="str">
        <f t="shared" si="3"/>
        <v>S0_P1_MDI-</v>
      </c>
    </row>
    <row r="85" spans="1:9">
      <c r="A85" t="s">
        <v>261</v>
      </c>
      <c r="B85" t="s">
        <v>9072</v>
      </c>
      <c r="C85" t="s">
        <v>287</v>
      </c>
      <c r="D85" t="s">
        <v>399</v>
      </c>
      <c r="E85" t="s">
        <v>596</v>
      </c>
      <c r="F85" t="s">
        <v>216</v>
      </c>
      <c r="G85" t="s">
        <v>399</v>
      </c>
      <c r="H85" s="4" t="str">
        <f t="shared" si="2"/>
        <v>SITE0.B4</v>
      </c>
      <c r="I85" s="4" t="str">
        <f t="shared" si="3"/>
        <v>S0_P1_MDI+</v>
      </c>
    </row>
    <row r="86" spans="1:9">
      <c r="A86" t="s">
        <v>261</v>
      </c>
      <c r="B86" t="s">
        <v>9072</v>
      </c>
      <c r="C86" t="s">
        <v>287</v>
      </c>
      <c r="D86" t="s">
        <v>1640</v>
      </c>
      <c r="E86" t="s">
        <v>1830</v>
      </c>
      <c r="F86" t="s">
        <v>11</v>
      </c>
      <c r="G86" t="s">
        <v>1640</v>
      </c>
      <c r="H86" s="4" t="str">
        <f t="shared" si="2"/>
        <v>SITE0.A4</v>
      </c>
      <c r="I86" s="4" t="str">
        <f t="shared" si="3"/>
        <v>S0_P5_MDI-</v>
      </c>
    </row>
    <row r="87" spans="1:9">
      <c r="A87" t="s">
        <v>261</v>
      </c>
      <c r="B87" t="s">
        <v>9072</v>
      </c>
      <c r="C87" t="s">
        <v>287</v>
      </c>
      <c r="D87" t="s">
        <v>1639</v>
      </c>
      <c r="E87" t="s">
        <v>1829</v>
      </c>
      <c r="F87" t="s">
        <v>198</v>
      </c>
      <c r="G87" t="s">
        <v>1639</v>
      </c>
      <c r="H87" s="4" t="str">
        <f t="shared" si="2"/>
        <v>SITE0.A5</v>
      </c>
      <c r="I87" s="4" t="str">
        <f t="shared" si="3"/>
        <v>S0_P5_MDI+</v>
      </c>
    </row>
    <row r="88" spans="1:9">
      <c r="A88" t="s">
        <v>261</v>
      </c>
      <c r="B88" t="s">
        <v>9072</v>
      </c>
      <c r="C88" t="s">
        <v>287</v>
      </c>
      <c r="D88" t="s">
        <v>3062</v>
      </c>
      <c r="E88" t="s">
        <v>3184</v>
      </c>
      <c r="F88" t="s">
        <v>13</v>
      </c>
      <c r="G88" t="s">
        <v>3062</v>
      </c>
      <c r="H88" s="4" t="str">
        <f t="shared" si="2"/>
        <v>SITE0.B5</v>
      </c>
      <c r="I88" s="4" t="str">
        <f t="shared" si="3"/>
        <v>S0_P6_MDI-</v>
      </c>
    </row>
    <row r="89" spans="1:9">
      <c r="A89" t="s">
        <v>261</v>
      </c>
      <c r="B89" t="s">
        <v>9072</v>
      </c>
      <c r="C89" t="s">
        <v>287</v>
      </c>
      <c r="D89" t="s">
        <v>3061</v>
      </c>
      <c r="E89" t="s">
        <v>3183</v>
      </c>
      <c r="F89" t="s">
        <v>217</v>
      </c>
      <c r="G89" t="s">
        <v>3061</v>
      </c>
      <c r="H89" s="4" t="str">
        <f t="shared" si="2"/>
        <v>SITE0.B6</v>
      </c>
      <c r="I89" s="4" t="str">
        <f t="shared" si="3"/>
        <v>S0_P6_MDI+</v>
      </c>
    </row>
    <row r="90" spans="1:9">
      <c r="A90" t="s">
        <v>261</v>
      </c>
      <c r="B90" t="s">
        <v>9072</v>
      </c>
      <c r="C90" t="s">
        <v>330</v>
      </c>
      <c r="D90">
        <v>1</v>
      </c>
      <c r="E90" t="s">
        <v>584</v>
      </c>
      <c r="F90">
        <v>1</v>
      </c>
      <c r="G90">
        <v>1</v>
      </c>
      <c r="H90" s="4" t="str">
        <f t="shared" si="2"/>
        <v>T7.1</v>
      </c>
      <c r="I90" s="4" t="str">
        <f t="shared" si="3"/>
        <v>S0_U2_P0_MDI-</v>
      </c>
    </row>
    <row r="91" spans="1:9">
      <c r="A91" t="s">
        <v>261</v>
      </c>
      <c r="B91" t="s">
        <v>9072</v>
      </c>
      <c r="C91" t="s">
        <v>330</v>
      </c>
      <c r="D91">
        <v>2</v>
      </c>
      <c r="E91" t="s">
        <v>582</v>
      </c>
      <c r="F91">
        <v>2</v>
      </c>
      <c r="G91">
        <v>2</v>
      </c>
      <c r="H91" s="4" t="str">
        <f t="shared" si="2"/>
        <v>T7.2</v>
      </c>
      <c r="I91" s="4" t="str">
        <f t="shared" si="3"/>
        <v>S0_U2_P0_MDI+</v>
      </c>
    </row>
    <row r="92" spans="1:9">
      <c r="A92" t="s">
        <v>261</v>
      </c>
      <c r="B92" t="s">
        <v>9072</v>
      </c>
      <c r="C92" t="s">
        <v>330</v>
      </c>
      <c r="D92">
        <v>3</v>
      </c>
      <c r="E92" t="s">
        <v>591</v>
      </c>
      <c r="F92">
        <v>3</v>
      </c>
      <c r="G92">
        <v>3</v>
      </c>
      <c r="H92" s="4" t="str">
        <f t="shared" si="2"/>
        <v>T7.3</v>
      </c>
      <c r="I92" s="4" t="str">
        <f t="shared" si="3"/>
        <v>S0_U1_P0_MDI+</v>
      </c>
    </row>
    <row r="93" spans="1:9">
      <c r="A93" t="s">
        <v>261</v>
      </c>
      <c r="B93" t="s">
        <v>9072</v>
      </c>
      <c r="C93" t="s">
        <v>330</v>
      </c>
      <c r="D93">
        <v>4</v>
      </c>
      <c r="E93" t="s">
        <v>594</v>
      </c>
      <c r="F93">
        <v>4</v>
      </c>
      <c r="G93">
        <v>4</v>
      </c>
      <c r="H93" s="4" t="str">
        <f t="shared" si="2"/>
        <v>T7.4</v>
      </c>
      <c r="I93" s="4" t="str">
        <f t="shared" si="3"/>
        <v>S0_U1_P0_MDI-</v>
      </c>
    </row>
    <row r="94" spans="1:9">
      <c r="A94" t="s">
        <v>261</v>
      </c>
      <c r="B94" t="s">
        <v>9072</v>
      </c>
      <c r="C94" t="s">
        <v>355</v>
      </c>
      <c r="D94">
        <v>1</v>
      </c>
      <c r="E94" t="s">
        <v>589</v>
      </c>
      <c r="F94">
        <v>1</v>
      </c>
      <c r="G94">
        <v>1</v>
      </c>
      <c r="H94" s="4" t="str">
        <f t="shared" si="2"/>
        <v>T8.1</v>
      </c>
      <c r="I94" s="4" t="str">
        <f t="shared" si="3"/>
        <v>S0_U2_P1_MDI-</v>
      </c>
    </row>
    <row r="95" spans="1:9">
      <c r="A95" t="s">
        <v>261</v>
      </c>
      <c r="B95" t="s">
        <v>9072</v>
      </c>
      <c r="C95" t="s">
        <v>355</v>
      </c>
      <c r="D95">
        <v>2</v>
      </c>
      <c r="E95" t="s">
        <v>587</v>
      </c>
      <c r="F95">
        <v>2</v>
      </c>
      <c r="G95">
        <v>2</v>
      </c>
      <c r="H95" s="4" t="str">
        <f t="shared" si="2"/>
        <v>T8.2</v>
      </c>
      <c r="I95" s="4" t="str">
        <f t="shared" si="3"/>
        <v>S0_U2_P1_MDI+</v>
      </c>
    </row>
    <row r="96" spans="1:9">
      <c r="A96" t="s">
        <v>261</v>
      </c>
      <c r="B96" t="s">
        <v>9072</v>
      </c>
      <c r="C96" t="s">
        <v>355</v>
      </c>
      <c r="D96">
        <v>3</v>
      </c>
      <c r="E96" t="s">
        <v>595</v>
      </c>
      <c r="F96">
        <v>3</v>
      </c>
      <c r="G96">
        <v>3</v>
      </c>
      <c r="H96" s="4" t="str">
        <f t="shared" si="2"/>
        <v>T8.3</v>
      </c>
      <c r="I96" s="4" t="str">
        <f t="shared" si="3"/>
        <v>S0_U1_P1_MDI+</v>
      </c>
    </row>
    <row r="97" spans="1:9">
      <c r="A97" t="s">
        <v>261</v>
      </c>
      <c r="B97" t="s">
        <v>9072</v>
      </c>
      <c r="C97" t="s">
        <v>355</v>
      </c>
      <c r="D97">
        <v>4</v>
      </c>
      <c r="E97" t="s">
        <v>598</v>
      </c>
      <c r="F97">
        <v>4</v>
      </c>
      <c r="G97">
        <v>4</v>
      </c>
      <c r="H97" s="4" t="str">
        <f t="shared" si="2"/>
        <v>T8.4</v>
      </c>
      <c r="I97" s="4" t="str">
        <f t="shared" si="3"/>
        <v>S0_U1_P1_MDI-</v>
      </c>
    </row>
    <row r="98" spans="1:9">
      <c r="A98" t="s">
        <v>261</v>
      </c>
      <c r="B98" t="s">
        <v>9072</v>
      </c>
      <c r="C98" t="s">
        <v>337</v>
      </c>
      <c r="D98">
        <v>1</v>
      </c>
      <c r="E98" t="s">
        <v>3181</v>
      </c>
      <c r="F98">
        <v>1</v>
      </c>
      <c r="G98">
        <v>1</v>
      </c>
      <c r="H98" s="4" t="str">
        <f t="shared" si="2"/>
        <v>T15.1</v>
      </c>
      <c r="I98" s="4" t="str">
        <f t="shared" si="3"/>
        <v>S0_U2_P6_MDI-</v>
      </c>
    </row>
    <row r="99" spans="1:9">
      <c r="A99" t="s">
        <v>261</v>
      </c>
      <c r="B99" t="s">
        <v>9072</v>
      </c>
      <c r="C99" t="s">
        <v>337</v>
      </c>
      <c r="D99">
        <v>2</v>
      </c>
      <c r="E99" t="s">
        <v>3179</v>
      </c>
      <c r="F99">
        <v>2</v>
      </c>
      <c r="G99">
        <v>2</v>
      </c>
      <c r="H99" s="4" t="str">
        <f t="shared" si="2"/>
        <v>T15.2</v>
      </c>
      <c r="I99" s="4" t="str">
        <f t="shared" si="3"/>
        <v>S0_U2_P6_MDI+</v>
      </c>
    </row>
    <row r="100" spans="1:9">
      <c r="A100" t="s">
        <v>261</v>
      </c>
      <c r="B100" t="s">
        <v>9072</v>
      </c>
      <c r="C100" t="s">
        <v>337</v>
      </c>
      <c r="D100">
        <v>3</v>
      </c>
      <c r="E100" t="s">
        <v>3185</v>
      </c>
      <c r="F100">
        <v>3</v>
      </c>
      <c r="G100">
        <v>3</v>
      </c>
      <c r="H100" s="4" t="str">
        <f t="shared" si="2"/>
        <v>T15.3</v>
      </c>
      <c r="I100" s="4" t="str">
        <f t="shared" si="3"/>
        <v>S0_U1_P6_MDI+</v>
      </c>
    </row>
    <row r="101" spans="1:9">
      <c r="A101" t="s">
        <v>261</v>
      </c>
      <c r="B101" t="s">
        <v>9072</v>
      </c>
      <c r="C101" t="s">
        <v>337</v>
      </c>
      <c r="D101">
        <v>4</v>
      </c>
      <c r="E101" t="s">
        <v>3186</v>
      </c>
      <c r="F101">
        <v>4</v>
      </c>
      <c r="G101">
        <v>4</v>
      </c>
      <c r="H101" s="4" t="str">
        <f t="shared" si="2"/>
        <v>T15.4</v>
      </c>
      <c r="I101" s="4" t="str">
        <f t="shared" si="3"/>
        <v>S0_U1_P6_MDI-</v>
      </c>
    </row>
    <row r="102" spans="1:9">
      <c r="A102" t="s">
        <v>261</v>
      </c>
      <c r="B102" t="s">
        <v>9072</v>
      </c>
      <c r="C102" t="s">
        <v>401</v>
      </c>
      <c r="D102">
        <v>1</v>
      </c>
      <c r="E102" t="s">
        <v>1824</v>
      </c>
      <c r="F102">
        <v>1</v>
      </c>
      <c r="G102">
        <v>1</v>
      </c>
      <c r="H102" s="4" t="str">
        <f t="shared" si="2"/>
        <v>T17.1</v>
      </c>
      <c r="I102" s="4" t="str">
        <f t="shared" si="3"/>
        <v>S0_U2_P5_MDI-</v>
      </c>
    </row>
    <row r="103" spans="1:9">
      <c r="A103" t="s">
        <v>261</v>
      </c>
      <c r="B103" t="s">
        <v>9072</v>
      </c>
      <c r="C103" t="s">
        <v>401</v>
      </c>
      <c r="D103">
        <v>2</v>
      </c>
      <c r="E103" t="s">
        <v>1826</v>
      </c>
      <c r="F103">
        <v>2</v>
      </c>
      <c r="G103">
        <v>2</v>
      </c>
      <c r="H103" s="4" t="str">
        <f t="shared" si="2"/>
        <v>T17.2</v>
      </c>
      <c r="I103" s="4" t="str">
        <f t="shared" si="3"/>
        <v>S0_U2_P5_MDI+</v>
      </c>
    </row>
    <row r="104" spans="1:9">
      <c r="A104" t="s">
        <v>261</v>
      </c>
      <c r="B104" t="s">
        <v>9072</v>
      </c>
      <c r="C104" t="s">
        <v>401</v>
      </c>
      <c r="D104">
        <v>3</v>
      </c>
      <c r="E104" t="s">
        <v>1828</v>
      </c>
      <c r="F104">
        <v>3</v>
      </c>
      <c r="G104">
        <v>3</v>
      </c>
      <c r="H104" s="4" t="str">
        <f t="shared" si="2"/>
        <v>T17.3</v>
      </c>
      <c r="I104" s="4" t="str">
        <f t="shared" si="3"/>
        <v>S0_U1_P5_MDI+</v>
      </c>
    </row>
    <row r="105" spans="1:9">
      <c r="A105" t="s">
        <v>261</v>
      </c>
      <c r="B105" t="s">
        <v>9072</v>
      </c>
      <c r="C105" t="s">
        <v>401</v>
      </c>
      <c r="D105">
        <v>4</v>
      </c>
      <c r="E105" t="s">
        <v>1831</v>
      </c>
      <c r="F105">
        <v>4</v>
      </c>
      <c r="G105">
        <v>4</v>
      </c>
      <c r="H105" s="4" t="str">
        <f t="shared" si="2"/>
        <v>T17.4</v>
      </c>
      <c r="I105" s="4" t="str">
        <f t="shared" si="3"/>
        <v>S0_U1_P5_MDI-</v>
      </c>
    </row>
    <row r="106" spans="1:9">
      <c r="A106" t="s">
        <v>261</v>
      </c>
      <c r="B106" t="s">
        <v>9073</v>
      </c>
      <c r="C106" t="s">
        <v>1371</v>
      </c>
      <c r="D106">
        <v>1</v>
      </c>
      <c r="E106" t="s">
        <v>517</v>
      </c>
      <c r="F106">
        <v>1</v>
      </c>
      <c r="G106">
        <v>1</v>
      </c>
      <c r="H106" s="4" t="str">
        <f t="shared" si="2"/>
        <v>C179.1</v>
      </c>
      <c r="I106" s="4" t="str">
        <f t="shared" si="3"/>
        <v>SG0_1_P0_MDI+</v>
      </c>
    </row>
    <row r="107" spans="1:9">
      <c r="A107" t="s">
        <v>261</v>
      </c>
      <c r="B107" t="s">
        <v>9073</v>
      </c>
      <c r="C107" t="s">
        <v>1371</v>
      </c>
      <c r="D107">
        <v>2</v>
      </c>
      <c r="E107" t="s">
        <v>518</v>
      </c>
      <c r="F107">
        <v>2</v>
      </c>
      <c r="G107">
        <v>2</v>
      </c>
      <c r="H107" s="4" t="str">
        <f t="shared" si="2"/>
        <v>C179.2</v>
      </c>
      <c r="I107" s="4" t="str">
        <f t="shared" si="3"/>
        <v>SG0_2_P0_MDI+</v>
      </c>
    </row>
    <row r="108" spans="1:9">
      <c r="A108" t="s">
        <v>261</v>
      </c>
      <c r="B108" t="s">
        <v>9073</v>
      </c>
      <c r="C108" t="s">
        <v>1372</v>
      </c>
      <c r="D108">
        <v>1</v>
      </c>
      <c r="E108" t="s">
        <v>519</v>
      </c>
      <c r="F108">
        <v>1</v>
      </c>
      <c r="G108">
        <v>1</v>
      </c>
      <c r="H108" s="4" t="str">
        <f t="shared" si="2"/>
        <v>C180.1</v>
      </c>
      <c r="I108" s="4" t="str">
        <f t="shared" si="3"/>
        <v>SG0_1_P0_MDI-</v>
      </c>
    </row>
    <row r="109" spans="1:9">
      <c r="A109" t="s">
        <v>261</v>
      </c>
      <c r="B109" t="s">
        <v>9073</v>
      </c>
      <c r="C109" t="s">
        <v>1372</v>
      </c>
      <c r="D109">
        <v>2</v>
      </c>
      <c r="E109" t="s">
        <v>520</v>
      </c>
      <c r="F109">
        <v>2</v>
      </c>
      <c r="G109">
        <v>2</v>
      </c>
      <c r="H109" s="4" t="str">
        <f t="shared" si="2"/>
        <v>C180.2</v>
      </c>
      <c r="I109" s="4" t="str">
        <f t="shared" si="3"/>
        <v>SG0_2_P0_MDI-</v>
      </c>
    </row>
    <row r="110" spans="1:9">
      <c r="A110" t="s">
        <v>261</v>
      </c>
      <c r="B110" t="s">
        <v>9073</v>
      </c>
      <c r="C110" t="s">
        <v>1373</v>
      </c>
      <c r="D110">
        <v>1</v>
      </c>
      <c r="E110" t="s">
        <v>521</v>
      </c>
      <c r="F110">
        <v>1</v>
      </c>
      <c r="G110">
        <v>1</v>
      </c>
      <c r="H110" s="4" t="str">
        <f t="shared" si="2"/>
        <v>C181.1</v>
      </c>
      <c r="I110" s="4" t="str">
        <f t="shared" si="3"/>
        <v>SG0_2_P0_RC</v>
      </c>
    </row>
    <row r="111" spans="1:9">
      <c r="A111" t="s">
        <v>261</v>
      </c>
      <c r="B111" t="s">
        <v>9073</v>
      </c>
      <c r="C111" t="s">
        <v>1373</v>
      </c>
      <c r="D111">
        <v>2</v>
      </c>
      <c r="E111" t="s">
        <v>169</v>
      </c>
      <c r="F111">
        <v>2</v>
      </c>
      <c r="G111">
        <v>2</v>
      </c>
      <c r="H111" s="4" t="str">
        <f t="shared" si="2"/>
        <v>C181.2</v>
      </c>
      <c r="I111" s="4" t="str">
        <f t="shared" si="3"/>
        <v>DGND</v>
      </c>
    </row>
    <row r="112" spans="1:9">
      <c r="A112" t="s">
        <v>261</v>
      </c>
      <c r="B112" t="s">
        <v>9073</v>
      </c>
      <c r="C112" t="s">
        <v>1374</v>
      </c>
      <c r="D112">
        <v>1</v>
      </c>
      <c r="E112" t="s">
        <v>522</v>
      </c>
      <c r="F112">
        <v>1</v>
      </c>
      <c r="G112">
        <v>1</v>
      </c>
      <c r="H112" s="4" t="str">
        <f t="shared" si="2"/>
        <v>C182.1</v>
      </c>
      <c r="I112" s="4" t="str">
        <f t="shared" si="3"/>
        <v>SG0_2_P1_RC</v>
      </c>
    </row>
    <row r="113" spans="1:9">
      <c r="A113" t="s">
        <v>261</v>
      </c>
      <c r="B113" t="s">
        <v>9073</v>
      </c>
      <c r="C113" t="s">
        <v>1374</v>
      </c>
      <c r="D113">
        <v>2</v>
      </c>
      <c r="E113" t="s">
        <v>169</v>
      </c>
      <c r="F113">
        <v>2</v>
      </c>
      <c r="G113">
        <v>2</v>
      </c>
      <c r="H113" s="4" t="str">
        <f t="shared" si="2"/>
        <v>C182.2</v>
      </c>
      <c r="I113" s="4" t="str">
        <f t="shared" si="3"/>
        <v>DGND</v>
      </c>
    </row>
    <row r="114" spans="1:9">
      <c r="A114" t="s">
        <v>261</v>
      </c>
      <c r="B114" t="s">
        <v>9073</v>
      </c>
      <c r="C114" t="s">
        <v>1375</v>
      </c>
      <c r="D114">
        <v>1</v>
      </c>
      <c r="E114" t="s">
        <v>523</v>
      </c>
      <c r="F114">
        <v>1</v>
      </c>
      <c r="G114">
        <v>1</v>
      </c>
      <c r="H114" s="4" t="str">
        <f t="shared" si="2"/>
        <v>C183.1</v>
      </c>
      <c r="I114" s="4" t="str">
        <f t="shared" si="3"/>
        <v>SG0_1_P1_MDI+</v>
      </c>
    </row>
    <row r="115" spans="1:9">
      <c r="A115" t="s">
        <v>261</v>
      </c>
      <c r="B115" t="s">
        <v>9073</v>
      </c>
      <c r="C115" t="s">
        <v>1375</v>
      </c>
      <c r="D115">
        <v>2</v>
      </c>
      <c r="E115" t="s">
        <v>524</v>
      </c>
      <c r="F115">
        <v>2</v>
      </c>
      <c r="G115">
        <v>2</v>
      </c>
      <c r="H115" s="4" t="str">
        <f t="shared" si="2"/>
        <v>C183.2</v>
      </c>
      <c r="I115" s="4" t="str">
        <f t="shared" si="3"/>
        <v>SG0_2_P1_MDI+</v>
      </c>
    </row>
    <row r="116" spans="1:9">
      <c r="A116" t="s">
        <v>261</v>
      </c>
      <c r="B116" t="s">
        <v>9073</v>
      </c>
      <c r="C116" t="s">
        <v>1376</v>
      </c>
      <c r="D116">
        <v>1</v>
      </c>
      <c r="E116" t="s">
        <v>525</v>
      </c>
      <c r="F116">
        <v>1</v>
      </c>
      <c r="G116">
        <v>1</v>
      </c>
      <c r="H116" s="4" t="str">
        <f t="shared" si="2"/>
        <v>C184.1</v>
      </c>
      <c r="I116" s="4" t="str">
        <f t="shared" si="3"/>
        <v>SG0_1_P1_MDI-</v>
      </c>
    </row>
    <row r="117" spans="1:9">
      <c r="A117" t="s">
        <v>261</v>
      </c>
      <c r="B117" t="s">
        <v>9073</v>
      </c>
      <c r="C117" t="s">
        <v>1376</v>
      </c>
      <c r="D117">
        <v>2</v>
      </c>
      <c r="E117" t="s">
        <v>526</v>
      </c>
      <c r="F117">
        <v>2</v>
      </c>
      <c r="G117">
        <v>2</v>
      </c>
      <c r="H117" s="4" t="str">
        <f t="shared" si="2"/>
        <v>C184.2</v>
      </c>
      <c r="I117" s="4" t="str">
        <f t="shared" si="3"/>
        <v>SG0_2_P1_MDI-</v>
      </c>
    </row>
    <row r="118" spans="1:9">
      <c r="A118" t="s">
        <v>261</v>
      </c>
      <c r="B118" t="s">
        <v>9073</v>
      </c>
      <c r="C118" t="s">
        <v>2688</v>
      </c>
      <c r="D118">
        <v>1</v>
      </c>
      <c r="E118" t="s">
        <v>2978</v>
      </c>
      <c r="F118">
        <v>1</v>
      </c>
      <c r="G118">
        <v>1</v>
      </c>
      <c r="H118" s="4" t="str">
        <f t="shared" si="2"/>
        <v>C399.1</v>
      </c>
      <c r="I118" s="4" t="str">
        <f t="shared" si="3"/>
        <v>SG0_2_P6_RC</v>
      </c>
    </row>
    <row r="119" spans="1:9">
      <c r="A119" t="s">
        <v>261</v>
      </c>
      <c r="B119" t="s">
        <v>9073</v>
      </c>
      <c r="C119" t="s">
        <v>2688</v>
      </c>
      <c r="D119">
        <v>2</v>
      </c>
      <c r="E119" t="s">
        <v>169</v>
      </c>
      <c r="F119">
        <v>2</v>
      </c>
      <c r="G119">
        <v>2</v>
      </c>
      <c r="H119" s="4" t="str">
        <f t="shared" si="2"/>
        <v>C399.2</v>
      </c>
      <c r="I119" s="4" t="str">
        <f t="shared" si="3"/>
        <v>DGND</v>
      </c>
    </row>
    <row r="120" spans="1:9">
      <c r="A120" t="s">
        <v>261</v>
      </c>
      <c r="B120" t="s">
        <v>9073</v>
      </c>
      <c r="C120" t="s">
        <v>2683</v>
      </c>
      <c r="D120">
        <v>1</v>
      </c>
      <c r="E120" t="s">
        <v>1834</v>
      </c>
      <c r="F120">
        <v>1</v>
      </c>
      <c r="G120">
        <v>1</v>
      </c>
      <c r="H120" s="4" t="str">
        <f t="shared" si="2"/>
        <v>C401.1</v>
      </c>
      <c r="I120" s="4" t="str">
        <f t="shared" si="3"/>
        <v>SG0_1_P5_MDI+</v>
      </c>
    </row>
    <row r="121" spans="1:9">
      <c r="A121" t="s">
        <v>261</v>
      </c>
      <c r="B121" t="s">
        <v>9073</v>
      </c>
      <c r="C121" t="s">
        <v>2683</v>
      </c>
      <c r="D121">
        <v>2</v>
      </c>
      <c r="E121" t="s">
        <v>1835</v>
      </c>
      <c r="F121">
        <v>2</v>
      </c>
      <c r="G121">
        <v>2</v>
      </c>
      <c r="H121" s="4" t="str">
        <f t="shared" si="2"/>
        <v>C401.2</v>
      </c>
      <c r="I121" s="4" t="str">
        <f t="shared" si="3"/>
        <v>SG0_2_P5_MDI+</v>
      </c>
    </row>
    <row r="122" spans="1:9">
      <c r="A122" t="s">
        <v>261</v>
      </c>
      <c r="B122" t="s">
        <v>9073</v>
      </c>
      <c r="C122" t="s">
        <v>2689</v>
      </c>
      <c r="D122">
        <v>1</v>
      </c>
      <c r="E122" t="s">
        <v>3187</v>
      </c>
      <c r="F122">
        <v>1</v>
      </c>
      <c r="G122">
        <v>1</v>
      </c>
      <c r="H122" s="4" t="str">
        <f t="shared" si="2"/>
        <v>C402.1</v>
      </c>
      <c r="I122" s="4" t="str">
        <f t="shared" si="3"/>
        <v>SG0_1_P6_MDI-</v>
      </c>
    </row>
    <row r="123" spans="1:9">
      <c r="A123" t="s">
        <v>261</v>
      </c>
      <c r="B123" t="s">
        <v>9073</v>
      </c>
      <c r="C123" t="s">
        <v>2689</v>
      </c>
      <c r="D123">
        <v>2</v>
      </c>
      <c r="E123" t="s">
        <v>3188</v>
      </c>
      <c r="F123">
        <v>2</v>
      </c>
      <c r="G123">
        <v>2</v>
      </c>
      <c r="H123" s="4" t="str">
        <f t="shared" si="2"/>
        <v>C402.2</v>
      </c>
      <c r="I123" s="4" t="str">
        <f t="shared" si="3"/>
        <v>SG0_2_P6_MDI-</v>
      </c>
    </row>
    <row r="124" spans="1:9">
      <c r="A124" t="s">
        <v>261</v>
      </c>
      <c r="B124" t="s">
        <v>9073</v>
      </c>
      <c r="C124" t="s">
        <v>2684</v>
      </c>
      <c r="D124">
        <v>1</v>
      </c>
      <c r="E124" t="s">
        <v>1836</v>
      </c>
      <c r="F124">
        <v>1</v>
      </c>
      <c r="G124">
        <v>1</v>
      </c>
      <c r="H124" s="4" t="str">
        <f t="shared" si="2"/>
        <v>C405.1</v>
      </c>
      <c r="I124" s="4" t="str">
        <f t="shared" si="3"/>
        <v>SG0_1_P5_MDI-</v>
      </c>
    </row>
    <row r="125" spans="1:9">
      <c r="A125" t="s">
        <v>261</v>
      </c>
      <c r="B125" t="s">
        <v>9073</v>
      </c>
      <c r="C125" t="s">
        <v>2684</v>
      </c>
      <c r="D125">
        <v>2</v>
      </c>
      <c r="E125" t="s">
        <v>1837</v>
      </c>
      <c r="F125">
        <v>2</v>
      </c>
      <c r="G125">
        <v>2</v>
      </c>
      <c r="H125" s="4" t="str">
        <f t="shared" si="2"/>
        <v>C405.2</v>
      </c>
      <c r="I125" s="4" t="str">
        <f t="shared" si="3"/>
        <v>SG0_2_P5_MDI-</v>
      </c>
    </row>
    <row r="126" spans="1:9">
      <c r="A126" t="s">
        <v>261</v>
      </c>
      <c r="B126" t="s">
        <v>9073</v>
      </c>
      <c r="C126" t="s">
        <v>2685</v>
      </c>
      <c r="D126">
        <v>1</v>
      </c>
      <c r="E126" t="s">
        <v>1838</v>
      </c>
      <c r="F126">
        <v>1</v>
      </c>
      <c r="G126">
        <v>1</v>
      </c>
      <c r="H126" s="4" t="str">
        <f t="shared" si="2"/>
        <v>C406.1</v>
      </c>
      <c r="I126" s="4" t="str">
        <f t="shared" si="3"/>
        <v>SG0_2_P5_RC</v>
      </c>
    </row>
    <row r="127" spans="1:9">
      <c r="A127" t="s">
        <v>261</v>
      </c>
      <c r="B127" t="s">
        <v>9073</v>
      </c>
      <c r="C127" t="s">
        <v>2685</v>
      </c>
      <c r="D127">
        <v>2</v>
      </c>
      <c r="E127" t="s">
        <v>169</v>
      </c>
      <c r="F127">
        <v>2</v>
      </c>
      <c r="G127">
        <v>2</v>
      </c>
      <c r="H127" s="4" t="str">
        <f t="shared" si="2"/>
        <v>C406.2</v>
      </c>
      <c r="I127" s="4" t="str">
        <f t="shared" si="3"/>
        <v>DGND</v>
      </c>
    </row>
    <row r="128" spans="1:9">
      <c r="A128" t="s">
        <v>261</v>
      </c>
      <c r="B128" t="s">
        <v>9073</v>
      </c>
      <c r="C128" t="s">
        <v>2690</v>
      </c>
      <c r="D128">
        <v>1</v>
      </c>
      <c r="E128" t="s">
        <v>3189</v>
      </c>
      <c r="F128">
        <v>1</v>
      </c>
      <c r="G128">
        <v>1</v>
      </c>
      <c r="H128" s="4" t="str">
        <f t="shared" si="2"/>
        <v>C407.1</v>
      </c>
      <c r="I128" s="4" t="str">
        <f t="shared" si="3"/>
        <v>SG0_1_P6_MDI+</v>
      </c>
    </row>
    <row r="129" spans="1:9">
      <c r="A129" t="s">
        <v>261</v>
      </c>
      <c r="B129" t="s">
        <v>9073</v>
      </c>
      <c r="C129" t="s">
        <v>2690</v>
      </c>
      <c r="D129">
        <v>2</v>
      </c>
      <c r="E129" t="s">
        <v>3190</v>
      </c>
      <c r="F129">
        <v>2</v>
      </c>
      <c r="G129">
        <v>2</v>
      </c>
      <c r="H129" s="4" t="str">
        <f t="shared" si="2"/>
        <v>C407.2</v>
      </c>
      <c r="I129" s="4" t="str">
        <f t="shared" si="3"/>
        <v>SG0_2_P6_MDI+</v>
      </c>
    </row>
    <row r="130" spans="1:9">
      <c r="A130" t="s">
        <v>261</v>
      </c>
      <c r="B130" t="s">
        <v>9073</v>
      </c>
      <c r="C130" t="s">
        <v>9074</v>
      </c>
      <c r="D130" t="s">
        <v>398</v>
      </c>
      <c r="E130" t="s">
        <v>529</v>
      </c>
      <c r="F130" t="s">
        <v>196</v>
      </c>
      <c r="G130" t="s">
        <v>398</v>
      </c>
      <c r="H130" s="4" t="str">
        <f t="shared" ref="H130:H193" si="4">CONCATENATE(C130,".",F130)</f>
        <v>GOLD0.A2</v>
      </c>
      <c r="I130" s="4" t="str">
        <f t="shared" ref="I130:I193" si="5">E130</f>
        <v>SG0_P0_MDI-</v>
      </c>
    </row>
    <row r="131" spans="1:9">
      <c r="A131" t="s">
        <v>261</v>
      </c>
      <c r="B131" t="s">
        <v>9073</v>
      </c>
      <c r="C131" t="s">
        <v>9074</v>
      </c>
      <c r="D131" t="s">
        <v>396</v>
      </c>
      <c r="E131" t="s">
        <v>530</v>
      </c>
      <c r="F131" t="s">
        <v>197</v>
      </c>
      <c r="G131" t="s">
        <v>396</v>
      </c>
      <c r="H131" s="4" t="str">
        <f t="shared" si="4"/>
        <v>GOLD0.A3</v>
      </c>
      <c r="I131" s="4" t="str">
        <f t="shared" si="5"/>
        <v>SG0_P0_MDI+</v>
      </c>
    </row>
    <row r="132" spans="1:9">
      <c r="A132" t="s">
        <v>261</v>
      </c>
      <c r="B132" t="s">
        <v>9073</v>
      </c>
      <c r="C132" t="s">
        <v>9074</v>
      </c>
      <c r="D132" t="s">
        <v>400</v>
      </c>
      <c r="E132" t="s">
        <v>531</v>
      </c>
      <c r="F132" t="s">
        <v>215</v>
      </c>
      <c r="G132" t="s">
        <v>400</v>
      </c>
      <c r="H132" s="4" t="str">
        <f t="shared" si="4"/>
        <v>GOLD0.B3</v>
      </c>
      <c r="I132" s="4" t="str">
        <f t="shared" si="5"/>
        <v>SG0_P1_MDI-</v>
      </c>
    </row>
    <row r="133" spans="1:9">
      <c r="A133" t="s">
        <v>261</v>
      </c>
      <c r="B133" t="s">
        <v>9073</v>
      </c>
      <c r="C133" t="s">
        <v>9074</v>
      </c>
      <c r="D133" t="s">
        <v>399</v>
      </c>
      <c r="E133" t="s">
        <v>532</v>
      </c>
      <c r="F133" t="s">
        <v>216</v>
      </c>
      <c r="G133" t="s">
        <v>399</v>
      </c>
      <c r="H133" s="4" t="str">
        <f t="shared" si="4"/>
        <v>GOLD0.B4</v>
      </c>
      <c r="I133" s="4" t="str">
        <f t="shared" si="5"/>
        <v>SG0_P1_MDI+</v>
      </c>
    </row>
    <row r="134" spans="1:9">
      <c r="A134" t="s">
        <v>261</v>
      </c>
      <c r="B134" t="s">
        <v>9073</v>
      </c>
      <c r="C134" t="s">
        <v>9074</v>
      </c>
      <c r="D134" t="s">
        <v>1640</v>
      </c>
      <c r="E134" t="s">
        <v>1839</v>
      </c>
      <c r="F134" t="s">
        <v>11</v>
      </c>
      <c r="G134" t="s">
        <v>1640</v>
      </c>
      <c r="H134" s="4" t="str">
        <f t="shared" si="4"/>
        <v>GOLD0.A4</v>
      </c>
      <c r="I134" s="4" t="str">
        <f t="shared" si="5"/>
        <v>SG0_P5_MDI-</v>
      </c>
    </row>
    <row r="135" spans="1:9">
      <c r="A135" t="s">
        <v>261</v>
      </c>
      <c r="B135" t="s">
        <v>9073</v>
      </c>
      <c r="C135" t="s">
        <v>9074</v>
      </c>
      <c r="D135" t="s">
        <v>1639</v>
      </c>
      <c r="E135" t="s">
        <v>1840</v>
      </c>
      <c r="F135" t="s">
        <v>198</v>
      </c>
      <c r="G135" t="s">
        <v>1639</v>
      </c>
      <c r="H135" s="4" t="str">
        <f t="shared" si="4"/>
        <v>GOLD0.A5</v>
      </c>
      <c r="I135" s="4" t="str">
        <f t="shared" si="5"/>
        <v>SG0_P5_MDI+</v>
      </c>
    </row>
    <row r="136" spans="1:9">
      <c r="A136" t="s">
        <v>261</v>
      </c>
      <c r="B136" t="s">
        <v>9073</v>
      </c>
      <c r="C136" t="s">
        <v>9074</v>
      </c>
      <c r="D136" t="s">
        <v>3062</v>
      </c>
      <c r="E136" t="s">
        <v>3203</v>
      </c>
      <c r="F136" t="s">
        <v>13</v>
      </c>
      <c r="G136" t="s">
        <v>3062</v>
      </c>
      <c r="H136" s="4" t="str">
        <f t="shared" si="4"/>
        <v>GOLD0.B5</v>
      </c>
      <c r="I136" s="4" t="str">
        <f t="shared" si="5"/>
        <v>SG0_P6_MDI-</v>
      </c>
    </row>
    <row r="137" spans="1:9">
      <c r="A137" t="s">
        <v>261</v>
      </c>
      <c r="B137" t="s">
        <v>9073</v>
      </c>
      <c r="C137" t="s">
        <v>9074</v>
      </c>
      <c r="D137" t="s">
        <v>3061</v>
      </c>
      <c r="E137" t="s">
        <v>3204</v>
      </c>
      <c r="F137" t="s">
        <v>217</v>
      </c>
      <c r="G137" t="s">
        <v>3061</v>
      </c>
      <c r="H137" s="4" t="str">
        <f t="shared" si="4"/>
        <v>GOLD0.B6</v>
      </c>
      <c r="I137" s="4" t="str">
        <f t="shared" si="5"/>
        <v>SG0_P6_MDI+</v>
      </c>
    </row>
    <row r="138" spans="1:9">
      <c r="A138" t="s">
        <v>261</v>
      </c>
      <c r="B138" t="s">
        <v>9073</v>
      </c>
      <c r="C138" t="s">
        <v>1336</v>
      </c>
      <c r="D138">
        <v>1</v>
      </c>
      <c r="E138" t="s">
        <v>521</v>
      </c>
      <c r="F138">
        <v>1</v>
      </c>
      <c r="G138">
        <v>1</v>
      </c>
      <c r="H138" s="4" t="str">
        <f t="shared" si="4"/>
        <v>R6.1</v>
      </c>
      <c r="I138" s="4" t="str">
        <f t="shared" si="5"/>
        <v>SG0_2_P0_RC</v>
      </c>
    </row>
    <row r="139" spans="1:9">
      <c r="A139" t="s">
        <v>261</v>
      </c>
      <c r="B139" t="s">
        <v>9073</v>
      </c>
      <c r="C139" t="s">
        <v>1336</v>
      </c>
      <c r="D139">
        <v>2</v>
      </c>
      <c r="E139" t="s">
        <v>169</v>
      </c>
      <c r="F139">
        <v>2</v>
      </c>
      <c r="G139">
        <v>2</v>
      </c>
      <c r="H139" s="4" t="str">
        <f t="shared" si="4"/>
        <v>R6.2</v>
      </c>
      <c r="I139" s="4" t="str">
        <f t="shared" si="5"/>
        <v>DGND</v>
      </c>
    </row>
    <row r="140" spans="1:9">
      <c r="A140" t="s">
        <v>261</v>
      </c>
      <c r="B140" t="s">
        <v>9073</v>
      </c>
      <c r="C140" t="s">
        <v>275</v>
      </c>
      <c r="D140">
        <v>1</v>
      </c>
      <c r="E140" t="s">
        <v>522</v>
      </c>
      <c r="F140">
        <v>1</v>
      </c>
      <c r="G140">
        <v>1</v>
      </c>
      <c r="H140" s="4" t="str">
        <f t="shared" si="4"/>
        <v>R7.1</v>
      </c>
      <c r="I140" s="4" t="str">
        <f t="shared" si="5"/>
        <v>SG0_2_P1_RC</v>
      </c>
    </row>
    <row r="141" spans="1:9">
      <c r="A141" t="s">
        <v>261</v>
      </c>
      <c r="B141" t="s">
        <v>9073</v>
      </c>
      <c r="C141" t="s">
        <v>275</v>
      </c>
      <c r="D141">
        <v>2</v>
      </c>
      <c r="E141" t="s">
        <v>169</v>
      </c>
      <c r="F141">
        <v>2</v>
      </c>
      <c r="G141">
        <v>2</v>
      </c>
      <c r="H141" s="4" t="str">
        <f t="shared" si="4"/>
        <v>R7.2</v>
      </c>
      <c r="I141" s="4" t="str">
        <f t="shared" si="5"/>
        <v>DGND</v>
      </c>
    </row>
    <row r="142" spans="1:9">
      <c r="A142" t="s">
        <v>261</v>
      </c>
      <c r="B142" t="s">
        <v>9073</v>
      </c>
      <c r="C142" t="s">
        <v>290</v>
      </c>
      <c r="D142">
        <v>1</v>
      </c>
      <c r="E142" t="s">
        <v>1838</v>
      </c>
      <c r="F142">
        <v>1</v>
      </c>
      <c r="G142">
        <v>1</v>
      </c>
      <c r="H142" s="4" t="str">
        <f t="shared" si="4"/>
        <v>R9.1</v>
      </c>
      <c r="I142" s="4" t="str">
        <f t="shared" si="5"/>
        <v>SG0_2_P5_RC</v>
      </c>
    </row>
    <row r="143" spans="1:9">
      <c r="A143" t="s">
        <v>261</v>
      </c>
      <c r="B143" t="s">
        <v>9073</v>
      </c>
      <c r="C143" t="s">
        <v>290</v>
      </c>
      <c r="D143">
        <v>2</v>
      </c>
      <c r="E143" t="s">
        <v>169</v>
      </c>
      <c r="F143">
        <v>2</v>
      </c>
      <c r="G143">
        <v>2</v>
      </c>
      <c r="H143" s="4" t="str">
        <f t="shared" si="4"/>
        <v>R9.2</v>
      </c>
      <c r="I143" s="4" t="str">
        <f t="shared" si="5"/>
        <v>DGND</v>
      </c>
    </row>
    <row r="144" spans="1:9">
      <c r="A144" t="s">
        <v>261</v>
      </c>
      <c r="B144" t="s">
        <v>9073</v>
      </c>
      <c r="C144" t="s">
        <v>1385</v>
      </c>
      <c r="D144">
        <v>1</v>
      </c>
      <c r="E144" t="s">
        <v>2978</v>
      </c>
      <c r="F144">
        <v>1</v>
      </c>
      <c r="G144">
        <v>1</v>
      </c>
      <c r="H144" s="4" t="str">
        <f t="shared" si="4"/>
        <v>R19.1</v>
      </c>
      <c r="I144" s="4" t="str">
        <f t="shared" si="5"/>
        <v>SG0_2_P6_RC</v>
      </c>
    </row>
    <row r="145" spans="1:9">
      <c r="A145" t="s">
        <v>261</v>
      </c>
      <c r="B145" t="s">
        <v>9073</v>
      </c>
      <c r="C145" t="s">
        <v>1385</v>
      </c>
      <c r="D145">
        <v>2</v>
      </c>
      <c r="E145" t="s">
        <v>169</v>
      </c>
      <c r="F145">
        <v>2</v>
      </c>
      <c r="G145">
        <v>2</v>
      </c>
      <c r="H145" s="4" t="str">
        <f t="shared" si="4"/>
        <v>R19.2</v>
      </c>
      <c r="I145" s="4" t="str">
        <f t="shared" si="5"/>
        <v>DGND</v>
      </c>
    </row>
    <row r="146" spans="1:9">
      <c r="A146" t="s">
        <v>261</v>
      </c>
      <c r="B146" t="s">
        <v>9073</v>
      </c>
      <c r="C146" t="s">
        <v>1378</v>
      </c>
      <c r="D146">
        <v>1</v>
      </c>
      <c r="E146" t="s">
        <v>518</v>
      </c>
      <c r="F146">
        <v>1</v>
      </c>
      <c r="G146">
        <v>1</v>
      </c>
      <c r="H146" s="4" t="str">
        <f t="shared" si="4"/>
        <v>R139.1</v>
      </c>
      <c r="I146" s="4" t="str">
        <f t="shared" si="5"/>
        <v>SG0_2_P0_MDI+</v>
      </c>
    </row>
    <row r="147" spans="1:9">
      <c r="A147" t="s">
        <v>261</v>
      </c>
      <c r="B147" t="s">
        <v>9073</v>
      </c>
      <c r="C147" t="s">
        <v>1378</v>
      </c>
      <c r="D147">
        <v>2</v>
      </c>
      <c r="E147" t="s">
        <v>521</v>
      </c>
      <c r="F147">
        <v>2</v>
      </c>
      <c r="G147">
        <v>2</v>
      </c>
      <c r="H147" s="4" t="str">
        <f t="shared" si="4"/>
        <v>R139.2</v>
      </c>
      <c r="I147" s="4" t="str">
        <f t="shared" si="5"/>
        <v>SG0_2_P0_RC</v>
      </c>
    </row>
    <row r="148" spans="1:9">
      <c r="A148" t="s">
        <v>261</v>
      </c>
      <c r="B148" t="s">
        <v>9073</v>
      </c>
      <c r="C148" t="s">
        <v>1379</v>
      </c>
      <c r="D148">
        <v>1</v>
      </c>
      <c r="E148" t="s">
        <v>520</v>
      </c>
      <c r="F148">
        <v>1</v>
      </c>
      <c r="G148">
        <v>1</v>
      </c>
      <c r="H148" s="4" t="str">
        <f t="shared" si="4"/>
        <v>R140.1</v>
      </c>
      <c r="I148" s="4" t="str">
        <f t="shared" si="5"/>
        <v>SG0_2_P0_MDI-</v>
      </c>
    </row>
    <row r="149" spans="1:9">
      <c r="A149" t="s">
        <v>261</v>
      </c>
      <c r="B149" t="s">
        <v>9073</v>
      </c>
      <c r="C149" t="s">
        <v>1379</v>
      </c>
      <c r="D149">
        <v>2</v>
      </c>
      <c r="E149" t="s">
        <v>521</v>
      </c>
      <c r="F149">
        <v>2</v>
      </c>
      <c r="G149">
        <v>2</v>
      </c>
      <c r="H149" s="4" t="str">
        <f t="shared" si="4"/>
        <v>R140.2</v>
      </c>
      <c r="I149" s="4" t="str">
        <f t="shared" si="5"/>
        <v>SG0_2_P0_RC</v>
      </c>
    </row>
    <row r="150" spans="1:9">
      <c r="A150" t="s">
        <v>261</v>
      </c>
      <c r="B150" t="s">
        <v>9073</v>
      </c>
      <c r="C150" t="s">
        <v>1380</v>
      </c>
      <c r="D150">
        <v>1</v>
      </c>
      <c r="E150" t="s">
        <v>524</v>
      </c>
      <c r="F150">
        <v>1</v>
      </c>
      <c r="G150">
        <v>1</v>
      </c>
      <c r="H150" s="4" t="str">
        <f t="shared" si="4"/>
        <v>R141.1</v>
      </c>
      <c r="I150" s="4" t="str">
        <f t="shared" si="5"/>
        <v>SG0_2_P1_MDI+</v>
      </c>
    </row>
    <row r="151" spans="1:9">
      <c r="A151" t="s">
        <v>261</v>
      </c>
      <c r="B151" t="s">
        <v>9073</v>
      </c>
      <c r="C151" t="s">
        <v>1380</v>
      </c>
      <c r="D151">
        <v>2</v>
      </c>
      <c r="E151" t="s">
        <v>522</v>
      </c>
      <c r="F151">
        <v>2</v>
      </c>
      <c r="G151">
        <v>2</v>
      </c>
      <c r="H151" s="4" t="str">
        <f t="shared" si="4"/>
        <v>R141.2</v>
      </c>
      <c r="I151" s="4" t="str">
        <f t="shared" si="5"/>
        <v>SG0_2_P1_RC</v>
      </c>
    </row>
    <row r="152" spans="1:9">
      <c r="A152" t="s">
        <v>261</v>
      </c>
      <c r="B152" t="s">
        <v>9073</v>
      </c>
      <c r="C152" t="s">
        <v>1381</v>
      </c>
      <c r="D152">
        <v>1</v>
      </c>
      <c r="E152" t="s">
        <v>526</v>
      </c>
      <c r="F152">
        <v>1</v>
      </c>
      <c r="G152">
        <v>1</v>
      </c>
      <c r="H152" s="4" t="str">
        <f t="shared" si="4"/>
        <v>R142.1</v>
      </c>
      <c r="I152" s="4" t="str">
        <f t="shared" si="5"/>
        <v>SG0_2_P1_MDI-</v>
      </c>
    </row>
    <row r="153" spans="1:9">
      <c r="A153" t="s">
        <v>261</v>
      </c>
      <c r="B153" t="s">
        <v>9073</v>
      </c>
      <c r="C153" t="s">
        <v>1381</v>
      </c>
      <c r="D153">
        <v>2</v>
      </c>
      <c r="E153" t="s">
        <v>522</v>
      </c>
      <c r="F153">
        <v>2</v>
      </c>
      <c r="G153">
        <v>2</v>
      </c>
      <c r="H153" s="4" t="str">
        <f t="shared" si="4"/>
        <v>R142.2</v>
      </c>
      <c r="I153" s="4" t="str">
        <f t="shared" si="5"/>
        <v>SG0_2_P1_RC</v>
      </c>
    </row>
    <row r="154" spans="1:9">
      <c r="A154" t="s">
        <v>261</v>
      </c>
      <c r="B154" t="s">
        <v>9073</v>
      </c>
      <c r="C154" t="s">
        <v>2686</v>
      </c>
      <c r="D154">
        <v>1</v>
      </c>
      <c r="E154" t="s">
        <v>1837</v>
      </c>
      <c r="F154">
        <v>1</v>
      </c>
      <c r="G154">
        <v>1</v>
      </c>
      <c r="H154" s="4" t="str">
        <f t="shared" si="4"/>
        <v>R470.1</v>
      </c>
      <c r="I154" s="4" t="str">
        <f t="shared" si="5"/>
        <v>SG0_2_P5_MDI-</v>
      </c>
    </row>
    <row r="155" spans="1:9">
      <c r="A155" t="s">
        <v>261</v>
      </c>
      <c r="B155" t="s">
        <v>9073</v>
      </c>
      <c r="C155" t="s">
        <v>2686</v>
      </c>
      <c r="D155">
        <v>2</v>
      </c>
      <c r="E155" t="s">
        <v>1838</v>
      </c>
      <c r="F155">
        <v>2</v>
      </c>
      <c r="G155">
        <v>2</v>
      </c>
      <c r="H155" s="4" t="str">
        <f t="shared" si="4"/>
        <v>R470.2</v>
      </c>
      <c r="I155" s="4" t="str">
        <f t="shared" si="5"/>
        <v>SG0_2_P5_RC</v>
      </c>
    </row>
    <row r="156" spans="1:9">
      <c r="A156" t="s">
        <v>261</v>
      </c>
      <c r="B156" t="s">
        <v>9073</v>
      </c>
      <c r="C156" t="s">
        <v>2697</v>
      </c>
      <c r="D156">
        <v>1</v>
      </c>
      <c r="E156" t="s">
        <v>3188</v>
      </c>
      <c r="F156">
        <v>1</v>
      </c>
      <c r="G156">
        <v>1</v>
      </c>
      <c r="H156" s="4" t="str">
        <f t="shared" si="4"/>
        <v>R473.1</v>
      </c>
      <c r="I156" s="4" t="str">
        <f t="shared" si="5"/>
        <v>SG0_2_P6_MDI-</v>
      </c>
    </row>
    <row r="157" spans="1:9">
      <c r="A157" t="s">
        <v>261</v>
      </c>
      <c r="B157" t="s">
        <v>9073</v>
      </c>
      <c r="C157" t="s">
        <v>2697</v>
      </c>
      <c r="D157">
        <v>2</v>
      </c>
      <c r="E157" t="s">
        <v>2978</v>
      </c>
      <c r="F157">
        <v>2</v>
      </c>
      <c r="G157">
        <v>2</v>
      </c>
      <c r="H157" s="4" t="str">
        <f t="shared" si="4"/>
        <v>R473.2</v>
      </c>
      <c r="I157" s="4" t="str">
        <f t="shared" si="5"/>
        <v>SG0_2_P6_RC</v>
      </c>
    </row>
    <row r="158" spans="1:9">
      <c r="A158" t="s">
        <v>261</v>
      </c>
      <c r="B158" t="s">
        <v>9073</v>
      </c>
      <c r="C158" t="s">
        <v>2687</v>
      </c>
      <c r="D158">
        <v>1</v>
      </c>
      <c r="E158" t="s">
        <v>1835</v>
      </c>
      <c r="F158">
        <v>1</v>
      </c>
      <c r="G158">
        <v>1</v>
      </c>
      <c r="H158" s="4" t="str">
        <f t="shared" si="4"/>
        <v>R474.1</v>
      </c>
      <c r="I158" s="4" t="str">
        <f t="shared" si="5"/>
        <v>SG0_2_P5_MDI+</v>
      </c>
    </row>
    <row r="159" spans="1:9">
      <c r="A159" t="s">
        <v>261</v>
      </c>
      <c r="B159" t="s">
        <v>9073</v>
      </c>
      <c r="C159" t="s">
        <v>2687</v>
      </c>
      <c r="D159">
        <v>2</v>
      </c>
      <c r="E159" t="s">
        <v>1838</v>
      </c>
      <c r="F159">
        <v>2</v>
      </c>
      <c r="G159">
        <v>2</v>
      </c>
      <c r="H159" s="4" t="str">
        <f t="shared" si="4"/>
        <v>R474.2</v>
      </c>
      <c r="I159" s="4" t="str">
        <f t="shared" si="5"/>
        <v>SG0_2_P5_RC</v>
      </c>
    </row>
    <row r="160" spans="1:9">
      <c r="A160" t="s">
        <v>261</v>
      </c>
      <c r="B160" t="s">
        <v>9073</v>
      </c>
      <c r="C160" t="s">
        <v>2698</v>
      </c>
      <c r="D160">
        <v>1</v>
      </c>
      <c r="E160" t="s">
        <v>3190</v>
      </c>
      <c r="F160">
        <v>1</v>
      </c>
      <c r="G160">
        <v>1</v>
      </c>
      <c r="H160" s="4" t="str">
        <f t="shared" si="4"/>
        <v>R475.1</v>
      </c>
      <c r="I160" s="4" t="str">
        <f t="shared" si="5"/>
        <v>SG0_2_P6_MDI+</v>
      </c>
    </row>
    <row r="161" spans="1:9">
      <c r="A161" t="s">
        <v>261</v>
      </c>
      <c r="B161" t="s">
        <v>9073</v>
      </c>
      <c r="C161" t="s">
        <v>2698</v>
      </c>
      <c r="D161">
        <v>2</v>
      </c>
      <c r="E161" t="s">
        <v>2978</v>
      </c>
      <c r="F161">
        <v>2</v>
      </c>
      <c r="G161">
        <v>2</v>
      </c>
      <c r="H161" s="4" t="str">
        <f t="shared" si="4"/>
        <v>R475.2</v>
      </c>
      <c r="I161" s="4" t="str">
        <f t="shared" si="5"/>
        <v>SG0_2_P6_RC</v>
      </c>
    </row>
    <row r="162" spans="1:9">
      <c r="A162" t="s">
        <v>261</v>
      </c>
      <c r="B162" t="s">
        <v>9073</v>
      </c>
      <c r="C162" t="s">
        <v>316</v>
      </c>
      <c r="D162">
        <v>1</v>
      </c>
      <c r="E162" t="s">
        <v>519</v>
      </c>
      <c r="F162">
        <v>1</v>
      </c>
      <c r="G162">
        <v>1</v>
      </c>
      <c r="H162" s="4" t="str">
        <f t="shared" si="4"/>
        <v>T2.1</v>
      </c>
      <c r="I162" s="4" t="str">
        <f t="shared" si="5"/>
        <v>SG0_1_P0_MDI-</v>
      </c>
    </row>
    <row r="163" spans="1:9">
      <c r="A163" t="s">
        <v>261</v>
      </c>
      <c r="B163" t="s">
        <v>9073</v>
      </c>
      <c r="C163" t="s">
        <v>316</v>
      </c>
      <c r="D163">
        <v>2</v>
      </c>
      <c r="E163" t="s">
        <v>517</v>
      </c>
      <c r="F163">
        <v>2</v>
      </c>
      <c r="G163">
        <v>2</v>
      </c>
      <c r="H163" s="4" t="str">
        <f t="shared" si="4"/>
        <v>T2.2</v>
      </c>
      <c r="I163" s="4" t="str">
        <f t="shared" si="5"/>
        <v>SG0_1_P0_MDI+</v>
      </c>
    </row>
    <row r="164" spans="1:9">
      <c r="A164" t="s">
        <v>261</v>
      </c>
      <c r="B164" t="s">
        <v>9073</v>
      </c>
      <c r="C164" t="s">
        <v>316</v>
      </c>
      <c r="D164">
        <v>3</v>
      </c>
      <c r="E164" t="s">
        <v>530</v>
      </c>
      <c r="F164">
        <v>3</v>
      </c>
      <c r="G164">
        <v>3</v>
      </c>
      <c r="H164" s="4" t="str">
        <f t="shared" si="4"/>
        <v>T2.3</v>
      </c>
      <c r="I164" s="4" t="str">
        <f t="shared" si="5"/>
        <v>SG0_P0_MDI+</v>
      </c>
    </row>
    <row r="165" spans="1:9">
      <c r="A165" t="s">
        <v>261</v>
      </c>
      <c r="B165" t="s">
        <v>9073</v>
      </c>
      <c r="C165" t="s">
        <v>316</v>
      </c>
      <c r="D165">
        <v>4</v>
      </c>
      <c r="E165" t="s">
        <v>529</v>
      </c>
      <c r="F165">
        <v>4</v>
      </c>
      <c r="G165">
        <v>4</v>
      </c>
      <c r="H165" s="4" t="str">
        <f t="shared" si="4"/>
        <v>T2.4</v>
      </c>
      <c r="I165" s="4" t="str">
        <f t="shared" si="5"/>
        <v>SG0_P0_MDI-</v>
      </c>
    </row>
    <row r="166" spans="1:9">
      <c r="A166" t="s">
        <v>261</v>
      </c>
      <c r="B166" t="s">
        <v>9073</v>
      </c>
      <c r="C166" t="s">
        <v>334</v>
      </c>
      <c r="D166">
        <v>1</v>
      </c>
      <c r="E166" t="s">
        <v>525</v>
      </c>
      <c r="F166">
        <v>1</v>
      </c>
      <c r="G166">
        <v>1</v>
      </c>
      <c r="H166" s="4" t="str">
        <f t="shared" si="4"/>
        <v>T3.1</v>
      </c>
      <c r="I166" s="4" t="str">
        <f t="shared" si="5"/>
        <v>SG0_1_P1_MDI-</v>
      </c>
    </row>
    <row r="167" spans="1:9">
      <c r="A167" t="s">
        <v>261</v>
      </c>
      <c r="B167" t="s">
        <v>9073</v>
      </c>
      <c r="C167" t="s">
        <v>334</v>
      </c>
      <c r="D167">
        <v>2</v>
      </c>
      <c r="E167" t="s">
        <v>523</v>
      </c>
      <c r="F167">
        <v>2</v>
      </c>
      <c r="G167">
        <v>2</v>
      </c>
      <c r="H167" s="4" t="str">
        <f t="shared" si="4"/>
        <v>T3.2</v>
      </c>
      <c r="I167" s="4" t="str">
        <f t="shared" si="5"/>
        <v>SG0_1_P1_MDI+</v>
      </c>
    </row>
    <row r="168" spans="1:9">
      <c r="A168" t="s">
        <v>261</v>
      </c>
      <c r="B168" t="s">
        <v>9073</v>
      </c>
      <c r="C168" t="s">
        <v>334</v>
      </c>
      <c r="D168">
        <v>3</v>
      </c>
      <c r="E168" t="s">
        <v>532</v>
      </c>
      <c r="F168">
        <v>3</v>
      </c>
      <c r="G168">
        <v>3</v>
      </c>
      <c r="H168" s="4" t="str">
        <f t="shared" si="4"/>
        <v>T3.3</v>
      </c>
      <c r="I168" s="4" t="str">
        <f t="shared" si="5"/>
        <v>SG0_P1_MDI+</v>
      </c>
    </row>
    <row r="169" spans="1:9">
      <c r="A169" t="s">
        <v>261</v>
      </c>
      <c r="B169" t="s">
        <v>9073</v>
      </c>
      <c r="C169" t="s">
        <v>334</v>
      </c>
      <c r="D169">
        <v>4</v>
      </c>
      <c r="E169" t="s">
        <v>531</v>
      </c>
      <c r="F169">
        <v>4</v>
      </c>
      <c r="G169">
        <v>4</v>
      </c>
      <c r="H169" s="4" t="str">
        <f t="shared" si="4"/>
        <v>T3.4</v>
      </c>
      <c r="I169" s="4" t="str">
        <f t="shared" si="5"/>
        <v>SG0_P1_MDI-</v>
      </c>
    </row>
    <row r="170" spans="1:9">
      <c r="A170" t="s">
        <v>261</v>
      </c>
      <c r="B170" t="s">
        <v>9073</v>
      </c>
      <c r="C170" t="s">
        <v>2705</v>
      </c>
      <c r="D170">
        <v>1</v>
      </c>
      <c r="E170" t="s">
        <v>3187</v>
      </c>
      <c r="F170">
        <v>1</v>
      </c>
      <c r="G170">
        <v>1</v>
      </c>
      <c r="H170" s="4" t="str">
        <f t="shared" si="4"/>
        <v>T20.1</v>
      </c>
      <c r="I170" s="4" t="str">
        <f t="shared" si="5"/>
        <v>SG0_1_P6_MDI-</v>
      </c>
    </row>
    <row r="171" spans="1:9">
      <c r="A171" t="s">
        <v>261</v>
      </c>
      <c r="B171" t="s">
        <v>9073</v>
      </c>
      <c r="C171" t="s">
        <v>2705</v>
      </c>
      <c r="D171">
        <v>2</v>
      </c>
      <c r="E171" t="s">
        <v>3189</v>
      </c>
      <c r="F171">
        <v>2</v>
      </c>
      <c r="G171">
        <v>2</v>
      </c>
      <c r="H171" s="4" t="str">
        <f t="shared" si="4"/>
        <v>T20.2</v>
      </c>
      <c r="I171" s="4" t="str">
        <f t="shared" si="5"/>
        <v>SG0_1_P6_MDI+</v>
      </c>
    </row>
    <row r="172" spans="1:9">
      <c r="A172" t="s">
        <v>261</v>
      </c>
      <c r="B172" t="s">
        <v>9073</v>
      </c>
      <c r="C172" t="s">
        <v>2705</v>
      </c>
      <c r="D172">
        <v>3</v>
      </c>
      <c r="E172" t="s">
        <v>3204</v>
      </c>
      <c r="F172">
        <v>3</v>
      </c>
      <c r="G172">
        <v>3</v>
      </c>
      <c r="H172" s="4" t="str">
        <f t="shared" si="4"/>
        <v>T20.3</v>
      </c>
      <c r="I172" s="4" t="str">
        <f t="shared" si="5"/>
        <v>SG0_P6_MDI+</v>
      </c>
    </row>
    <row r="173" spans="1:9">
      <c r="A173" t="s">
        <v>261</v>
      </c>
      <c r="B173" t="s">
        <v>9073</v>
      </c>
      <c r="C173" t="s">
        <v>2705</v>
      </c>
      <c r="D173">
        <v>4</v>
      </c>
      <c r="E173" t="s">
        <v>3203</v>
      </c>
      <c r="F173">
        <v>4</v>
      </c>
      <c r="G173">
        <v>4</v>
      </c>
      <c r="H173" s="4" t="str">
        <f t="shared" si="4"/>
        <v>T20.4</v>
      </c>
      <c r="I173" s="4" t="str">
        <f t="shared" si="5"/>
        <v>SG0_P6_MDI-</v>
      </c>
    </row>
    <row r="174" spans="1:9">
      <c r="A174" t="s">
        <v>261</v>
      </c>
      <c r="B174" t="s">
        <v>9073</v>
      </c>
      <c r="C174" t="s">
        <v>1611</v>
      </c>
      <c r="D174">
        <v>1</v>
      </c>
      <c r="E174" t="s">
        <v>1836</v>
      </c>
      <c r="F174">
        <v>1</v>
      </c>
      <c r="G174">
        <v>1</v>
      </c>
      <c r="H174" s="4" t="str">
        <f t="shared" si="4"/>
        <v>T21.1</v>
      </c>
      <c r="I174" s="4" t="str">
        <f t="shared" si="5"/>
        <v>SG0_1_P5_MDI-</v>
      </c>
    </row>
    <row r="175" spans="1:9">
      <c r="A175" t="s">
        <v>261</v>
      </c>
      <c r="B175" t="s">
        <v>9073</v>
      </c>
      <c r="C175" t="s">
        <v>1611</v>
      </c>
      <c r="D175">
        <v>2</v>
      </c>
      <c r="E175" t="s">
        <v>1834</v>
      </c>
      <c r="F175">
        <v>2</v>
      </c>
      <c r="G175">
        <v>2</v>
      </c>
      <c r="H175" s="4" t="str">
        <f t="shared" si="4"/>
        <v>T21.2</v>
      </c>
      <c r="I175" s="4" t="str">
        <f t="shared" si="5"/>
        <v>SG0_1_P5_MDI+</v>
      </c>
    </row>
    <row r="176" spans="1:9">
      <c r="A176" t="s">
        <v>261</v>
      </c>
      <c r="B176" t="s">
        <v>9073</v>
      </c>
      <c r="C176" t="s">
        <v>1611</v>
      </c>
      <c r="D176">
        <v>3</v>
      </c>
      <c r="E176" t="s">
        <v>1840</v>
      </c>
      <c r="F176">
        <v>3</v>
      </c>
      <c r="G176">
        <v>3</v>
      </c>
      <c r="H176" s="4" t="str">
        <f t="shared" si="4"/>
        <v>T21.3</v>
      </c>
      <c r="I176" s="4" t="str">
        <f t="shared" si="5"/>
        <v>SG0_P5_MDI+</v>
      </c>
    </row>
    <row r="177" spans="1:9">
      <c r="A177" t="s">
        <v>261</v>
      </c>
      <c r="B177" t="s">
        <v>9073</v>
      </c>
      <c r="C177" t="s">
        <v>1611</v>
      </c>
      <c r="D177">
        <v>4</v>
      </c>
      <c r="E177" t="s">
        <v>1839</v>
      </c>
      <c r="F177">
        <v>4</v>
      </c>
      <c r="G177">
        <v>4</v>
      </c>
      <c r="H177" s="4" t="str">
        <f t="shared" si="4"/>
        <v>T21.4</v>
      </c>
      <c r="I177" s="4" t="str">
        <f t="shared" si="5"/>
        <v>SG0_P5_MDI-</v>
      </c>
    </row>
    <row r="178" spans="1:9">
      <c r="A178" t="s">
        <v>261</v>
      </c>
      <c r="B178" t="s">
        <v>9075</v>
      </c>
      <c r="C178" t="s">
        <v>1449</v>
      </c>
      <c r="D178">
        <v>1</v>
      </c>
      <c r="E178" t="s">
        <v>688</v>
      </c>
      <c r="F178">
        <v>1</v>
      </c>
      <c r="G178">
        <v>1</v>
      </c>
      <c r="H178" s="4" t="str">
        <f t="shared" si="4"/>
        <v>C209.1</v>
      </c>
      <c r="I178" s="4" t="str">
        <f t="shared" si="5"/>
        <v>S0_U17_VDD</v>
      </c>
    </row>
    <row r="179" spans="1:9">
      <c r="A179" t="s">
        <v>261</v>
      </c>
      <c r="B179" t="s">
        <v>9075</v>
      </c>
      <c r="C179" t="s">
        <v>1449</v>
      </c>
      <c r="D179">
        <v>2</v>
      </c>
      <c r="E179" t="s">
        <v>169</v>
      </c>
      <c r="F179">
        <v>2</v>
      </c>
      <c r="G179">
        <v>2</v>
      </c>
      <c r="H179" s="4" t="str">
        <f t="shared" si="4"/>
        <v>C209.2</v>
      </c>
      <c r="I179" s="4" t="str">
        <f t="shared" si="5"/>
        <v>DGND</v>
      </c>
    </row>
    <row r="180" spans="1:9">
      <c r="A180" t="s">
        <v>261</v>
      </c>
      <c r="B180" t="s">
        <v>9075</v>
      </c>
      <c r="C180" t="s">
        <v>1450</v>
      </c>
      <c r="D180">
        <v>1</v>
      </c>
      <c r="E180" t="s">
        <v>688</v>
      </c>
      <c r="F180">
        <v>1</v>
      </c>
      <c r="G180">
        <v>1</v>
      </c>
      <c r="H180" s="4" t="str">
        <f t="shared" si="4"/>
        <v>C220.1</v>
      </c>
      <c r="I180" s="4" t="str">
        <f t="shared" si="5"/>
        <v>S0_U17_VDD</v>
      </c>
    </row>
    <row r="181" spans="1:9">
      <c r="A181" t="s">
        <v>261</v>
      </c>
      <c r="B181" t="s">
        <v>9075</v>
      </c>
      <c r="C181" t="s">
        <v>1450</v>
      </c>
      <c r="D181">
        <v>2</v>
      </c>
      <c r="E181" t="s">
        <v>169</v>
      </c>
      <c r="F181">
        <v>2</v>
      </c>
      <c r="G181">
        <v>2</v>
      </c>
      <c r="H181" s="4" t="str">
        <f t="shared" si="4"/>
        <v>C220.2</v>
      </c>
      <c r="I181" s="4" t="str">
        <f t="shared" si="5"/>
        <v>DGND</v>
      </c>
    </row>
    <row r="182" spans="1:9">
      <c r="A182" t="s">
        <v>261</v>
      </c>
      <c r="B182" t="s">
        <v>9075</v>
      </c>
      <c r="C182" t="s">
        <v>1451</v>
      </c>
      <c r="D182">
        <v>1</v>
      </c>
      <c r="E182" t="s">
        <v>8450</v>
      </c>
      <c r="F182">
        <v>1</v>
      </c>
      <c r="G182">
        <v>1</v>
      </c>
      <c r="H182" s="4" t="str">
        <f t="shared" si="4"/>
        <v>MQS1.1</v>
      </c>
      <c r="I182" s="4" t="str">
        <f t="shared" si="5"/>
        <v>S0_U4PI_P0_MDI+</v>
      </c>
    </row>
    <row r="183" spans="1:9">
      <c r="A183" t="s">
        <v>261</v>
      </c>
      <c r="B183" t="s">
        <v>9075</v>
      </c>
      <c r="C183" t="s">
        <v>1451</v>
      </c>
      <c r="D183">
        <v>2</v>
      </c>
      <c r="E183" t="s">
        <v>8451</v>
      </c>
      <c r="F183">
        <v>2</v>
      </c>
      <c r="G183">
        <v>2</v>
      </c>
      <c r="H183" s="4" t="str">
        <f t="shared" si="4"/>
        <v>MQS1.2</v>
      </c>
      <c r="I183" s="4" t="str">
        <f t="shared" si="5"/>
        <v>S0_U4PI_P0_MDI-</v>
      </c>
    </row>
    <row r="184" spans="1:9">
      <c r="A184" t="s">
        <v>261</v>
      </c>
      <c r="B184" t="s">
        <v>9075</v>
      </c>
      <c r="C184" t="s">
        <v>1451</v>
      </c>
      <c r="D184">
        <v>3</v>
      </c>
      <c r="E184" t="s">
        <v>8452</v>
      </c>
      <c r="F184">
        <v>3</v>
      </c>
      <c r="G184">
        <v>3</v>
      </c>
      <c r="H184" s="4" t="str">
        <f t="shared" si="4"/>
        <v>MQS1.3</v>
      </c>
      <c r="I184" s="4" t="str">
        <f t="shared" si="5"/>
        <v>S0_U4PI_P5_MDI+</v>
      </c>
    </row>
    <row r="185" spans="1:9">
      <c r="A185" t="s">
        <v>261</v>
      </c>
      <c r="B185" t="s">
        <v>9075</v>
      </c>
      <c r="C185" t="s">
        <v>1451</v>
      </c>
      <c r="D185">
        <v>4</v>
      </c>
      <c r="E185" t="s">
        <v>8453</v>
      </c>
      <c r="F185">
        <v>4</v>
      </c>
      <c r="G185">
        <v>4</v>
      </c>
      <c r="H185" s="4" t="str">
        <f t="shared" si="4"/>
        <v>MQS1.4</v>
      </c>
      <c r="I185" s="4" t="str">
        <f t="shared" si="5"/>
        <v>S0_U4PI_P5_MDI-</v>
      </c>
    </row>
    <row r="186" spans="1:9">
      <c r="A186" t="s">
        <v>261</v>
      </c>
      <c r="B186" t="s">
        <v>9075</v>
      </c>
      <c r="C186" t="s">
        <v>1451</v>
      </c>
      <c r="D186">
        <v>5</v>
      </c>
      <c r="F186">
        <v>5</v>
      </c>
      <c r="G186">
        <v>5</v>
      </c>
      <c r="H186" s="4" t="str">
        <f t="shared" si="4"/>
        <v>MQS1.5</v>
      </c>
      <c r="I186" s="4">
        <f t="shared" si="5"/>
        <v>0</v>
      </c>
    </row>
    <row r="187" spans="1:9">
      <c r="A187" t="s">
        <v>261</v>
      </c>
      <c r="B187" t="s">
        <v>9075</v>
      </c>
      <c r="C187" t="s">
        <v>1451</v>
      </c>
      <c r="D187">
        <v>6</v>
      </c>
      <c r="E187" t="s">
        <v>689</v>
      </c>
      <c r="F187">
        <v>6</v>
      </c>
      <c r="G187">
        <v>6</v>
      </c>
      <c r="H187" s="4" t="str">
        <f t="shared" si="4"/>
        <v>MQS1.6</v>
      </c>
      <c r="I187" s="4" t="str">
        <f t="shared" si="5"/>
        <v>SG0_3PI_P0_MDI+</v>
      </c>
    </row>
    <row r="188" spans="1:9">
      <c r="A188" t="s">
        <v>261</v>
      </c>
      <c r="B188" t="s">
        <v>9075</v>
      </c>
      <c r="C188" t="s">
        <v>1451</v>
      </c>
      <c r="D188">
        <v>7</v>
      </c>
      <c r="E188" t="s">
        <v>690</v>
      </c>
      <c r="F188">
        <v>7</v>
      </c>
      <c r="G188">
        <v>7</v>
      </c>
      <c r="H188" s="4" t="str">
        <f t="shared" si="4"/>
        <v>MQS1.7</v>
      </c>
      <c r="I188" s="4" t="str">
        <f t="shared" si="5"/>
        <v>SG0_3PI_P0_MDI-</v>
      </c>
    </row>
    <row r="189" spans="1:9">
      <c r="A189" t="s">
        <v>261</v>
      </c>
      <c r="B189" t="s">
        <v>9075</v>
      </c>
      <c r="C189" t="s">
        <v>1451</v>
      </c>
      <c r="D189">
        <v>8</v>
      </c>
      <c r="E189" t="s">
        <v>1842</v>
      </c>
      <c r="F189">
        <v>8</v>
      </c>
      <c r="G189">
        <v>8</v>
      </c>
      <c r="H189" s="4" t="str">
        <f t="shared" si="4"/>
        <v>MQS1.8</v>
      </c>
      <c r="I189" s="4" t="str">
        <f t="shared" si="5"/>
        <v>SG0_3PI_P5_MDI+</v>
      </c>
    </row>
    <row r="190" spans="1:9">
      <c r="A190" t="s">
        <v>261</v>
      </c>
      <c r="B190" t="s">
        <v>9075</v>
      </c>
      <c r="C190" t="s">
        <v>1451</v>
      </c>
      <c r="D190">
        <v>9</v>
      </c>
      <c r="E190" t="s">
        <v>1843</v>
      </c>
      <c r="F190">
        <v>9</v>
      </c>
      <c r="G190">
        <v>9</v>
      </c>
      <c r="H190" s="4" t="str">
        <f t="shared" si="4"/>
        <v>MQS1.9</v>
      </c>
      <c r="I190" s="4" t="str">
        <f t="shared" si="5"/>
        <v>SG0_3PI_P5_MDI-</v>
      </c>
    </row>
    <row r="191" spans="1:9">
      <c r="A191" t="s">
        <v>261</v>
      </c>
      <c r="B191" t="s">
        <v>9075</v>
      </c>
      <c r="C191" t="s">
        <v>1451</v>
      </c>
      <c r="D191">
        <v>10</v>
      </c>
      <c r="E191" t="s">
        <v>8454</v>
      </c>
      <c r="F191">
        <v>10</v>
      </c>
      <c r="G191">
        <v>10</v>
      </c>
      <c r="H191" s="4" t="str">
        <f t="shared" si="4"/>
        <v>MQS1.10</v>
      </c>
      <c r="I191" s="4" t="str">
        <f t="shared" si="5"/>
        <v>S0_U4PI_P1_MDI+</v>
      </c>
    </row>
    <row r="192" spans="1:9">
      <c r="A192" t="s">
        <v>261</v>
      </c>
      <c r="B192" t="s">
        <v>9075</v>
      </c>
      <c r="C192" t="s">
        <v>1451</v>
      </c>
      <c r="D192">
        <v>11</v>
      </c>
      <c r="E192" t="s">
        <v>8455</v>
      </c>
      <c r="F192">
        <v>11</v>
      </c>
      <c r="G192">
        <v>11</v>
      </c>
      <c r="H192" s="4" t="str">
        <f t="shared" si="4"/>
        <v>MQS1.11</v>
      </c>
      <c r="I192" s="4" t="str">
        <f t="shared" si="5"/>
        <v>S0_U4PI_P1_MDI-</v>
      </c>
    </row>
    <row r="193" spans="1:9">
      <c r="A193" t="s">
        <v>261</v>
      </c>
      <c r="B193" t="s">
        <v>9075</v>
      </c>
      <c r="C193" t="s">
        <v>1451</v>
      </c>
      <c r="D193">
        <v>12</v>
      </c>
      <c r="E193" t="s">
        <v>8456</v>
      </c>
      <c r="F193">
        <v>12</v>
      </c>
      <c r="G193">
        <v>12</v>
      </c>
      <c r="H193" s="4" t="str">
        <f t="shared" si="4"/>
        <v>MQS1.12</v>
      </c>
      <c r="I193" s="4" t="str">
        <f t="shared" si="5"/>
        <v>S0_U4PI_P6_MDI+</v>
      </c>
    </row>
    <row r="194" spans="1:9">
      <c r="A194" t="s">
        <v>261</v>
      </c>
      <c r="B194" t="s">
        <v>9075</v>
      </c>
      <c r="C194" t="s">
        <v>1451</v>
      </c>
      <c r="D194">
        <v>13</v>
      </c>
      <c r="E194" t="s">
        <v>8457</v>
      </c>
      <c r="F194">
        <v>13</v>
      </c>
      <c r="G194">
        <v>13</v>
      </c>
      <c r="H194" s="4" t="str">
        <f t="shared" ref="H194:H257" si="6">CONCATENATE(C194,".",F194)</f>
        <v>MQS1.13</v>
      </c>
      <c r="I194" s="4" t="str">
        <f t="shared" ref="I194:I257" si="7">E194</f>
        <v>S0_U4PI_P6_MDI-</v>
      </c>
    </row>
    <row r="195" spans="1:9">
      <c r="A195" t="s">
        <v>261</v>
      </c>
      <c r="B195" t="s">
        <v>9075</v>
      </c>
      <c r="C195" t="s">
        <v>1451</v>
      </c>
      <c r="D195">
        <v>14</v>
      </c>
      <c r="F195">
        <v>14</v>
      </c>
      <c r="G195">
        <v>14</v>
      </c>
      <c r="H195" s="4" t="str">
        <f t="shared" si="6"/>
        <v>MQS1.14</v>
      </c>
      <c r="I195" s="4">
        <f t="shared" si="7"/>
        <v>0</v>
      </c>
    </row>
    <row r="196" spans="1:9">
      <c r="A196" t="s">
        <v>261</v>
      </c>
      <c r="B196" t="s">
        <v>9075</v>
      </c>
      <c r="C196" t="s">
        <v>1451</v>
      </c>
      <c r="D196">
        <v>15</v>
      </c>
      <c r="E196" t="s">
        <v>691</v>
      </c>
      <c r="F196">
        <v>15</v>
      </c>
      <c r="G196">
        <v>15</v>
      </c>
      <c r="H196" s="4" t="str">
        <f t="shared" si="6"/>
        <v>MQS1.15</v>
      </c>
      <c r="I196" s="4" t="str">
        <f t="shared" si="7"/>
        <v>SG0_3PI_P1_MDI+</v>
      </c>
    </row>
    <row r="197" spans="1:9">
      <c r="A197" t="s">
        <v>261</v>
      </c>
      <c r="B197" t="s">
        <v>9075</v>
      </c>
      <c r="C197" t="s">
        <v>1451</v>
      </c>
      <c r="D197">
        <v>16</v>
      </c>
      <c r="E197" t="s">
        <v>692</v>
      </c>
      <c r="F197">
        <v>16</v>
      </c>
      <c r="G197">
        <v>16</v>
      </c>
      <c r="H197" s="4" t="str">
        <f t="shared" si="6"/>
        <v>MQS1.16</v>
      </c>
      <c r="I197" s="4" t="str">
        <f t="shared" si="7"/>
        <v>SG0_3PI_P1_MDI-</v>
      </c>
    </row>
    <row r="198" spans="1:9">
      <c r="A198" t="s">
        <v>261</v>
      </c>
      <c r="B198" t="s">
        <v>9075</v>
      </c>
      <c r="C198" t="s">
        <v>1451</v>
      </c>
      <c r="D198">
        <v>17</v>
      </c>
      <c r="E198" t="s">
        <v>3205</v>
      </c>
      <c r="F198">
        <v>17</v>
      </c>
      <c r="G198">
        <v>17</v>
      </c>
      <c r="H198" s="4" t="str">
        <f t="shared" si="6"/>
        <v>MQS1.17</v>
      </c>
      <c r="I198" s="4" t="str">
        <f t="shared" si="7"/>
        <v>SG0_3PI_P6_MDI+</v>
      </c>
    </row>
    <row r="199" spans="1:9">
      <c r="A199" t="s">
        <v>261</v>
      </c>
      <c r="B199" t="s">
        <v>9075</v>
      </c>
      <c r="C199" t="s">
        <v>1451</v>
      </c>
      <c r="D199">
        <v>18</v>
      </c>
      <c r="E199" t="s">
        <v>3206</v>
      </c>
      <c r="F199">
        <v>18</v>
      </c>
      <c r="G199">
        <v>18</v>
      </c>
      <c r="H199" s="4" t="str">
        <f t="shared" si="6"/>
        <v>MQS1.18</v>
      </c>
      <c r="I199" s="4" t="str">
        <f t="shared" si="7"/>
        <v>SG0_3PI_P6_MDI-</v>
      </c>
    </row>
    <row r="200" spans="1:9">
      <c r="A200" t="s">
        <v>261</v>
      </c>
      <c r="B200" t="s">
        <v>9075</v>
      </c>
      <c r="C200" t="s">
        <v>1451</v>
      </c>
      <c r="D200" t="s">
        <v>186</v>
      </c>
      <c r="F200" t="s">
        <v>186</v>
      </c>
      <c r="G200" t="s">
        <v>186</v>
      </c>
      <c r="H200" s="4" t="str">
        <f t="shared" si="6"/>
        <v>MQS1.NUT1</v>
      </c>
      <c r="I200" s="4">
        <f t="shared" si="7"/>
        <v>0</v>
      </c>
    </row>
    <row r="201" spans="1:9">
      <c r="A201" t="s">
        <v>261</v>
      </c>
      <c r="B201" t="s">
        <v>9075</v>
      </c>
      <c r="C201" t="s">
        <v>1451</v>
      </c>
      <c r="D201" t="s">
        <v>187</v>
      </c>
      <c r="F201" t="s">
        <v>187</v>
      </c>
      <c r="G201" t="s">
        <v>187</v>
      </c>
      <c r="H201" s="4" t="str">
        <f t="shared" si="6"/>
        <v>MQS1.NUT2</v>
      </c>
      <c r="I201" s="4">
        <f t="shared" si="7"/>
        <v>0</v>
      </c>
    </row>
    <row r="202" spans="1:9">
      <c r="A202" t="s">
        <v>261</v>
      </c>
      <c r="B202" t="s">
        <v>9075</v>
      </c>
      <c r="C202" t="s">
        <v>292</v>
      </c>
      <c r="D202">
        <v>1</v>
      </c>
      <c r="E202" t="s">
        <v>688</v>
      </c>
      <c r="F202">
        <v>1</v>
      </c>
      <c r="G202">
        <v>1</v>
      </c>
      <c r="H202" s="4" t="str">
        <f t="shared" si="6"/>
        <v>R21.1</v>
      </c>
      <c r="I202" s="4" t="str">
        <f t="shared" si="7"/>
        <v>S0_U17_VDD</v>
      </c>
    </row>
    <row r="203" spans="1:9">
      <c r="A203" t="s">
        <v>261</v>
      </c>
      <c r="B203" t="s">
        <v>9075</v>
      </c>
      <c r="C203" t="s">
        <v>292</v>
      </c>
      <c r="D203">
        <v>2</v>
      </c>
      <c r="E203" t="s">
        <v>1841</v>
      </c>
      <c r="F203">
        <v>2</v>
      </c>
      <c r="G203">
        <v>2</v>
      </c>
      <c r="H203" s="4" t="str">
        <f t="shared" si="6"/>
        <v>R21.2</v>
      </c>
      <c r="I203" s="4" t="str">
        <f t="shared" si="7"/>
        <v>VDD18_ATX</v>
      </c>
    </row>
    <row r="204" spans="1:9">
      <c r="A204" t="s">
        <v>261</v>
      </c>
      <c r="B204" t="s">
        <v>9075</v>
      </c>
      <c r="C204" t="s">
        <v>424</v>
      </c>
      <c r="D204" t="s">
        <v>634</v>
      </c>
      <c r="F204">
        <v>61</v>
      </c>
      <c r="G204" t="s">
        <v>634</v>
      </c>
      <c r="H204" s="4" t="str">
        <f t="shared" si="6"/>
        <v>U17.61</v>
      </c>
      <c r="I204" s="4">
        <f t="shared" si="7"/>
        <v>0</v>
      </c>
    </row>
    <row r="205" spans="1:9">
      <c r="A205" t="s">
        <v>261</v>
      </c>
      <c r="B205" t="s">
        <v>9075</v>
      </c>
      <c r="C205" t="s">
        <v>424</v>
      </c>
      <c r="D205" t="s">
        <v>635</v>
      </c>
      <c r="F205">
        <v>59</v>
      </c>
      <c r="G205" t="s">
        <v>635</v>
      </c>
      <c r="H205" s="4" t="str">
        <f t="shared" si="6"/>
        <v>U17.59</v>
      </c>
      <c r="I205" s="4">
        <f t="shared" si="7"/>
        <v>0</v>
      </c>
    </row>
    <row r="206" spans="1:9">
      <c r="A206" t="s">
        <v>261</v>
      </c>
      <c r="B206" t="s">
        <v>9075</v>
      </c>
      <c r="C206" t="s">
        <v>424</v>
      </c>
      <c r="D206" t="s">
        <v>636</v>
      </c>
      <c r="F206">
        <v>60</v>
      </c>
      <c r="G206" t="s">
        <v>636</v>
      </c>
      <c r="H206" s="4" t="str">
        <f t="shared" si="6"/>
        <v>U17.60</v>
      </c>
      <c r="I206" s="4">
        <f t="shared" si="7"/>
        <v>0</v>
      </c>
    </row>
    <row r="207" spans="1:9">
      <c r="A207" t="s">
        <v>261</v>
      </c>
      <c r="B207" t="s">
        <v>9075</v>
      </c>
      <c r="C207" t="s">
        <v>424</v>
      </c>
      <c r="D207" t="s">
        <v>637</v>
      </c>
      <c r="F207">
        <v>58</v>
      </c>
      <c r="G207" t="s">
        <v>637</v>
      </c>
      <c r="H207" s="4" t="str">
        <f t="shared" si="6"/>
        <v>U17.58</v>
      </c>
      <c r="I207" s="4">
        <f t="shared" si="7"/>
        <v>0</v>
      </c>
    </row>
    <row r="208" spans="1:9">
      <c r="A208" t="s">
        <v>261</v>
      </c>
      <c r="B208" t="s">
        <v>9075</v>
      </c>
      <c r="C208" t="s">
        <v>424</v>
      </c>
      <c r="D208" t="s">
        <v>638</v>
      </c>
      <c r="E208" t="s">
        <v>8456</v>
      </c>
      <c r="F208">
        <v>55</v>
      </c>
      <c r="G208" t="s">
        <v>638</v>
      </c>
      <c r="H208" s="4" t="str">
        <f t="shared" si="6"/>
        <v>U17.55</v>
      </c>
      <c r="I208" s="4" t="str">
        <f t="shared" si="7"/>
        <v>S0_U4PI_P6_MDI+</v>
      </c>
    </row>
    <row r="209" spans="1:9">
      <c r="A209" t="s">
        <v>261</v>
      </c>
      <c r="B209" t="s">
        <v>9075</v>
      </c>
      <c r="C209" t="s">
        <v>424</v>
      </c>
      <c r="D209" t="s">
        <v>639</v>
      </c>
      <c r="E209" t="s">
        <v>8458</v>
      </c>
      <c r="F209">
        <v>53</v>
      </c>
      <c r="G209" t="s">
        <v>639</v>
      </c>
      <c r="H209" s="4" t="str">
        <f t="shared" si="6"/>
        <v>U17.53</v>
      </c>
      <c r="I209" s="4" t="str">
        <f t="shared" si="7"/>
        <v>S0_U4PILB_P6_MDI+</v>
      </c>
    </row>
    <row r="210" spans="1:9">
      <c r="A210" t="s">
        <v>261</v>
      </c>
      <c r="B210" t="s">
        <v>9075</v>
      </c>
      <c r="C210" t="s">
        <v>424</v>
      </c>
      <c r="D210" t="s">
        <v>640</v>
      </c>
      <c r="E210" t="s">
        <v>8457</v>
      </c>
      <c r="F210">
        <v>54</v>
      </c>
      <c r="G210" t="s">
        <v>640</v>
      </c>
      <c r="H210" s="4" t="str">
        <f t="shared" si="6"/>
        <v>U17.54</v>
      </c>
      <c r="I210" s="4" t="str">
        <f t="shared" si="7"/>
        <v>S0_U4PI_P6_MDI-</v>
      </c>
    </row>
    <row r="211" spans="1:9">
      <c r="A211" t="s">
        <v>261</v>
      </c>
      <c r="B211" t="s">
        <v>9075</v>
      </c>
      <c r="C211" t="s">
        <v>424</v>
      </c>
      <c r="D211" t="s">
        <v>641</v>
      </c>
      <c r="E211" t="s">
        <v>8459</v>
      </c>
      <c r="F211">
        <v>52</v>
      </c>
      <c r="G211" t="s">
        <v>641</v>
      </c>
      <c r="H211" s="4" t="str">
        <f t="shared" si="6"/>
        <v>U17.52</v>
      </c>
      <c r="I211" s="4" t="str">
        <f t="shared" si="7"/>
        <v>S0_U4PILB_P6_MDI-</v>
      </c>
    </row>
    <row r="212" spans="1:9">
      <c r="A212" t="s">
        <v>261</v>
      </c>
      <c r="B212" t="s">
        <v>9075</v>
      </c>
      <c r="C212" t="s">
        <v>424</v>
      </c>
      <c r="D212" t="s">
        <v>642</v>
      </c>
      <c r="E212" t="s">
        <v>8452</v>
      </c>
      <c r="F212">
        <v>49</v>
      </c>
      <c r="G212" t="s">
        <v>642</v>
      </c>
      <c r="H212" s="4" t="str">
        <f t="shared" si="6"/>
        <v>U17.49</v>
      </c>
      <c r="I212" s="4" t="str">
        <f t="shared" si="7"/>
        <v>S0_U4PI_P5_MDI+</v>
      </c>
    </row>
    <row r="213" spans="1:9">
      <c r="A213" t="s">
        <v>261</v>
      </c>
      <c r="B213" t="s">
        <v>9075</v>
      </c>
      <c r="C213" t="s">
        <v>424</v>
      </c>
      <c r="D213" t="s">
        <v>643</v>
      </c>
      <c r="E213" t="s">
        <v>8460</v>
      </c>
      <c r="F213">
        <v>47</v>
      </c>
      <c r="G213" t="s">
        <v>643</v>
      </c>
      <c r="H213" s="4" t="str">
        <f t="shared" si="6"/>
        <v>U17.47</v>
      </c>
      <c r="I213" s="4" t="str">
        <f t="shared" si="7"/>
        <v>S0_U4PILB_P5_MDI+</v>
      </c>
    </row>
    <row r="214" spans="1:9">
      <c r="A214" t="s">
        <v>261</v>
      </c>
      <c r="B214" t="s">
        <v>9075</v>
      </c>
      <c r="C214" t="s">
        <v>424</v>
      </c>
      <c r="D214" t="s">
        <v>644</v>
      </c>
      <c r="E214" t="s">
        <v>8453</v>
      </c>
      <c r="F214">
        <v>48</v>
      </c>
      <c r="G214" t="s">
        <v>644</v>
      </c>
      <c r="H214" s="4" t="str">
        <f t="shared" si="6"/>
        <v>U17.48</v>
      </c>
      <c r="I214" s="4" t="str">
        <f t="shared" si="7"/>
        <v>S0_U4PI_P5_MDI-</v>
      </c>
    </row>
    <row r="215" spans="1:9">
      <c r="A215" t="s">
        <v>261</v>
      </c>
      <c r="B215" t="s">
        <v>9075</v>
      </c>
      <c r="C215" t="s">
        <v>424</v>
      </c>
      <c r="D215" t="s">
        <v>645</v>
      </c>
      <c r="E215" t="s">
        <v>8461</v>
      </c>
      <c r="F215">
        <v>46</v>
      </c>
      <c r="G215" t="s">
        <v>645</v>
      </c>
      <c r="H215" s="4" t="str">
        <f t="shared" si="6"/>
        <v>U17.46</v>
      </c>
      <c r="I215" s="4" t="str">
        <f t="shared" si="7"/>
        <v>S0_U4PILB_P5_MDI-</v>
      </c>
    </row>
    <row r="216" spans="1:9">
      <c r="A216" t="s">
        <v>261</v>
      </c>
      <c r="B216" t="s">
        <v>9075</v>
      </c>
      <c r="C216" t="s">
        <v>424</v>
      </c>
      <c r="D216" t="s">
        <v>646</v>
      </c>
      <c r="E216" t="s">
        <v>8450</v>
      </c>
      <c r="F216">
        <v>45</v>
      </c>
      <c r="G216" t="s">
        <v>646</v>
      </c>
      <c r="H216" s="4" t="str">
        <f t="shared" si="6"/>
        <v>U17.45</v>
      </c>
      <c r="I216" s="4" t="str">
        <f t="shared" si="7"/>
        <v>S0_U4PI_P0_MDI+</v>
      </c>
    </row>
    <row r="217" spans="1:9">
      <c r="A217" t="s">
        <v>261</v>
      </c>
      <c r="B217" t="s">
        <v>9075</v>
      </c>
      <c r="C217" t="s">
        <v>424</v>
      </c>
      <c r="D217" t="s">
        <v>647</v>
      </c>
      <c r="E217" t="s">
        <v>8462</v>
      </c>
      <c r="F217">
        <v>43</v>
      </c>
      <c r="G217" t="s">
        <v>647</v>
      </c>
      <c r="H217" s="4" t="str">
        <f t="shared" si="6"/>
        <v>U17.43</v>
      </c>
      <c r="I217" s="4" t="str">
        <f t="shared" si="7"/>
        <v>S0_U4PILB_P0_MDI+</v>
      </c>
    </row>
    <row r="218" spans="1:9">
      <c r="A218" t="s">
        <v>261</v>
      </c>
      <c r="B218" t="s">
        <v>9075</v>
      </c>
      <c r="C218" t="s">
        <v>424</v>
      </c>
      <c r="D218" t="s">
        <v>648</v>
      </c>
      <c r="E218" t="s">
        <v>8451</v>
      </c>
      <c r="F218">
        <v>44</v>
      </c>
      <c r="G218" t="s">
        <v>648</v>
      </c>
      <c r="H218" s="4" t="str">
        <f t="shared" si="6"/>
        <v>U17.44</v>
      </c>
      <c r="I218" s="4" t="str">
        <f t="shared" si="7"/>
        <v>S0_U4PI_P0_MDI-</v>
      </c>
    </row>
    <row r="219" spans="1:9">
      <c r="A219" t="s">
        <v>261</v>
      </c>
      <c r="B219" t="s">
        <v>9075</v>
      </c>
      <c r="C219" t="s">
        <v>424</v>
      </c>
      <c r="D219" t="s">
        <v>649</v>
      </c>
      <c r="E219" t="s">
        <v>8463</v>
      </c>
      <c r="F219">
        <v>42</v>
      </c>
      <c r="G219" t="s">
        <v>649</v>
      </c>
      <c r="H219" s="4" t="str">
        <f t="shared" si="6"/>
        <v>U17.42</v>
      </c>
      <c r="I219" s="4" t="str">
        <f t="shared" si="7"/>
        <v>S0_U4PILB_P0_MDI-</v>
      </c>
    </row>
    <row r="220" spans="1:9">
      <c r="A220" t="s">
        <v>261</v>
      </c>
      <c r="B220" t="s">
        <v>9075</v>
      </c>
      <c r="C220" t="s">
        <v>424</v>
      </c>
      <c r="D220" t="s">
        <v>650</v>
      </c>
      <c r="E220" t="s">
        <v>8454</v>
      </c>
      <c r="F220">
        <v>39</v>
      </c>
      <c r="G220" t="s">
        <v>650</v>
      </c>
      <c r="H220" s="4" t="str">
        <f t="shared" si="6"/>
        <v>U17.39</v>
      </c>
      <c r="I220" s="4" t="str">
        <f t="shared" si="7"/>
        <v>S0_U4PI_P1_MDI+</v>
      </c>
    </row>
    <row r="221" spans="1:9">
      <c r="A221" t="s">
        <v>261</v>
      </c>
      <c r="B221" t="s">
        <v>9075</v>
      </c>
      <c r="C221" t="s">
        <v>424</v>
      </c>
      <c r="D221" t="s">
        <v>651</v>
      </c>
      <c r="E221" t="s">
        <v>8464</v>
      </c>
      <c r="F221">
        <v>37</v>
      </c>
      <c r="G221" t="s">
        <v>651</v>
      </c>
      <c r="H221" s="4" t="str">
        <f t="shared" si="6"/>
        <v>U17.37</v>
      </c>
      <c r="I221" s="4" t="str">
        <f t="shared" si="7"/>
        <v>S0_U4PILB_P1_MDI+</v>
      </c>
    </row>
    <row r="222" spans="1:9">
      <c r="A222" t="s">
        <v>261</v>
      </c>
      <c r="B222" t="s">
        <v>9075</v>
      </c>
      <c r="C222" t="s">
        <v>424</v>
      </c>
      <c r="D222" t="s">
        <v>652</v>
      </c>
      <c r="E222" t="s">
        <v>8455</v>
      </c>
      <c r="F222">
        <v>38</v>
      </c>
      <c r="G222" t="s">
        <v>652</v>
      </c>
      <c r="H222" s="4" t="str">
        <f t="shared" si="6"/>
        <v>U17.38</v>
      </c>
      <c r="I222" s="4" t="str">
        <f t="shared" si="7"/>
        <v>S0_U4PI_P1_MDI-</v>
      </c>
    </row>
    <row r="223" spans="1:9">
      <c r="A223" t="s">
        <v>261</v>
      </c>
      <c r="B223" t="s">
        <v>9075</v>
      </c>
      <c r="C223" t="s">
        <v>424</v>
      </c>
      <c r="D223" t="s">
        <v>653</v>
      </c>
      <c r="E223" t="s">
        <v>8465</v>
      </c>
      <c r="F223">
        <v>36</v>
      </c>
      <c r="G223" t="s">
        <v>653</v>
      </c>
      <c r="H223" s="4" t="str">
        <f t="shared" si="6"/>
        <v>U17.36</v>
      </c>
      <c r="I223" s="4" t="str">
        <f t="shared" si="7"/>
        <v>S0_U4PILB_P1_MDI-</v>
      </c>
    </row>
    <row r="224" spans="1:9">
      <c r="A224" t="s">
        <v>261</v>
      </c>
      <c r="B224" t="s">
        <v>9075</v>
      </c>
      <c r="C224" t="s">
        <v>424</v>
      </c>
      <c r="D224" t="s">
        <v>231</v>
      </c>
      <c r="F224">
        <v>6</v>
      </c>
      <c r="G224" t="s">
        <v>231</v>
      </c>
      <c r="H224" s="4" t="str">
        <f t="shared" si="6"/>
        <v>U17.6</v>
      </c>
      <c r="I224" s="4">
        <f t="shared" si="7"/>
        <v>0</v>
      </c>
    </row>
    <row r="225" spans="1:9">
      <c r="A225" t="s">
        <v>261</v>
      </c>
      <c r="B225" t="s">
        <v>9075</v>
      </c>
      <c r="C225" t="s">
        <v>424</v>
      </c>
      <c r="D225" t="s">
        <v>195</v>
      </c>
      <c r="F225">
        <v>7</v>
      </c>
      <c r="G225" t="s">
        <v>195</v>
      </c>
      <c r="H225" s="4" t="str">
        <f t="shared" si="6"/>
        <v>U17.7</v>
      </c>
      <c r="I225" s="4">
        <f t="shared" si="7"/>
        <v>0</v>
      </c>
    </row>
    <row r="226" spans="1:9">
      <c r="A226" t="s">
        <v>261</v>
      </c>
      <c r="B226" t="s">
        <v>9075</v>
      </c>
      <c r="C226" t="s">
        <v>424</v>
      </c>
      <c r="D226" t="s">
        <v>196</v>
      </c>
      <c r="E226" t="s">
        <v>3180</v>
      </c>
      <c r="F226">
        <v>12</v>
      </c>
      <c r="G226" t="s">
        <v>196</v>
      </c>
      <c r="H226" s="4" t="str">
        <f t="shared" si="6"/>
        <v>U17.12</v>
      </c>
      <c r="I226" s="4" t="str">
        <f t="shared" si="7"/>
        <v>S0_U3_P6_MDI+</v>
      </c>
    </row>
    <row r="227" spans="1:9">
      <c r="A227" t="s">
        <v>261</v>
      </c>
      <c r="B227" t="s">
        <v>9075</v>
      </c>
      <c r="C227" t="s">
        <v>424</v>
      </c>
      <c r="D227" t="s">
        <v>197</v>
      </c>
      <c r="E227" t="s">
        <v>3182</v>
      </c>
      <c r="F227">
        <v>13</v>
      </c>
      <c r="G227" t="s">
        <v>197</v>
      </c>
      <c r="H227" s="4" t="str">
        <f t="shared" si="6"/>
        <v>U17.13</v>
      </c>
      <c r="I227" s="4" t="str">
        <f t="shared" si="7"/>
        <v>S0_U3_P6_MDI-</v>
      </c>
    </row>
    <row r="228" spans="1:9">
      <c r="A228" t="s">
        <v>261</v>
      </c>
      <c r="B228" t="s">
        <v>9075</v>
      </c>
      <c r="C228" t="s">
        <v>424</v>
      </c>
      <c r="D228" t="s">
        <v>11</v>
      </c>
      <c r="E228" t="s">
        <v>1827</v>
      </c>
      <c r="F228">
        <v>18</v>
      </c>
      <c r="G228" t="s">
        <v>11</v>
      </c>
      <c r="H228" s="4" t="str">
        <f t="shared" si="6"/>
        <v>U17.18</v>
      </c>
      <c r="I228" s="4" t="str">
        <f t="shared" si="7"/>
        <v>S0_U3_P5_MDI+</v>
      </c>
    </row>
    <row r="229" spans="1:9">
      <c r="A229" t="s">
        <v>261</v>
      </c>
      <c r="B229" t="s">
        <v>9075</v>
      </c>
      <c r="C229" t="s">
        <v>424</v>
      </c>
      <c r="D229" t="s">
        <v>198</v>
      </c>
      <c r="E229" t="s">
        <v>1825</v>
      </c>
      <c r="F229">
        <v>19</v>
      </c>
      <c r="G229" t="s">
        <v>198</v>
      </c>
      <c r="H229" s="4" t="str">
        <f t="shared" si="6"/>
        <v>U17.19</v>
      </c>
      <c r="I229" s="4" t="str">
        <f t="shared" si="7"/>
        <v>S0_U3_P5_MDI-</v>
      </c>
    </row>
    <row r="230" spans="1:9">
      <c r="A230" t="s">
        <v>261</v>
      </c>
      <c r="B230" t="s">
        <v>9075</v>
      </c>
      <c r="C230" t="s">
        <v>424</v>
      </c>
      <c r="D230" t="s">
        <v>199</v>
      </c>
      <c r="E230" t="s">
        <v>583</v>
      </c>
      <c r="F230">
        <v>21</v>
      </c>
      <c r="G230" t="s">
        <v>199</v>
      </c>
      <c r="H230" s="4" t="str">
        <f t="shared" si="6"/>
        <v>U17.21</v>
      </c>
      <c r="I230" s="4" t="str">
        <f t="shared" si="7"/>
        <v>S0_U3_P0_MDI+</v>
      </c>
    </row>
    <row r="231" spans="1:9">
      <c r="A231" t="s">
        <v>261</v>
      </c>
      <c r="B231" t="s">
        <v>9075</v>
      </c>
      <c r="C231" t="s">
        <v>424</v>
      </c>
      <c r="D231" t="s">
        <v>200</v>
      </c>
      <c r="E231" t="s">
        <v>585</v>
      </c>
      <c r="F231">
        <v>22</v>
      </c>
      <c r="G231" t="s">
        <v>200</v>
      </c>
      <c r="H231" s="4" t="str">
        <f t="shared" si="6"/>
        <v>U17.22</v>
      </c>
      <c r="I231" s="4" t="str">
        <f t="shared" si="7"/>
        <v>S0_U3_P0_MDI-</v>
      </c>
    </row>
    <row r="232" spans="1:9">
      <c r="A232" t="s">
        <v>261</v>
      </c>
      <c r="B232" t="s">
        <v>9075</v>
      </c>
      <c r="C232" t="s">
        <v>424</v>
      </c>
      <c r="D232" t="s">
        <v>201</v>
      </c>
      <c r="E232" t="s">
        <v>588</v>
      </c>
      <c r="F232">
        <v>27</v>
      </c>
      <c r="G232" t="s">
        <v>201</v>
      </c>
      <c r="H232" s="4" t="str">
        <f t="shared" si="6"/>
        <v>U17.27</v>
      </c>
      <c r="I232" s="4" t="str">
        <f t="shared" si="7"/>
        <v>S0_U3_P1_MDI+</v>
      </c>
    </row>
    <row r="233" spans="1:9">
      <c r="A233" t="s">
        <v>261</v>
      </c>
      <c r="B233" t="s">
        <v>9075</v>
      </c>
      <c r="C233" t="s">
        <v>424</v>
      </c>
      <c r="D233" t="s">
        <v>202</v>
      </c>
      <c r="E233" t="s">
        <v>590</v>
      </c>
      <c r="F233">
        <v>28</v>
      </c>
      <c r="G233" t="s">
        <v>202</v>
      </c>
      <c r="H233" s="4" t="str">
        <f t="shared" si="6"/>
        <v>U17.28</v>
      </c>
      <c r="I233" s="4" t="str">
        <f t="shared" si="7"/>
        <v>S0_U3_P1_MDI-</v>
      </c>
    </row>
    <row r="234" spans="1:9">
      <c r="A234" t="s">
        <v>261</v>
      </c>
      <c r="B234" t="s">
        <v>9075</v>
      </c>
      <c r="C234" t="s">
        <v>424</v>
      </c>
      <c r="D234" t="s">
        <v>654</v>
      </c>
      <c r="E234" t="s">
        <v>169</v>
      </c>
      <c r="F234">
        <v>1</v>
      </c>
      <c r="G234" t="s">
        <v>654</v>
      </c>
      <c r="H234" s="4" t="str">
        <f t="shared" si="6"/>
        <v>U17.1</v>
      </c>
      <c r="I234" s="4" t="str">
        <f t="shared" si="7"/>
        <v>DGND</v>
      </c>
    </row>
    <row r="235" spans="1:9">
      <c r="A235" t="s">
        <v>261</v>
      </c>
      <c r="B235" t="s">
        <v>9075</v>
      </c>
      <c r="C235" t="s">
        <v>424</v>
      </c>
      <c r="D235" t="s">
        <v>655</v>
      </c>
      <c r="E235" t="s">
        <v>169</v>
      </c>
      <c r="F235">
        <v>3</v>
      </c>
      <c r="G235" t="s">
        <v>655</v>
      </c>
      <c r="H235" s="4" t="str">
        <f t="shared" si="6"/>
        <v>U17.3</v>
      </c>
      <c r="I235" s="4" t="str">
        <f t="shared" si="7"/>
        <v>DGND</v>
      </c>
    </row>
    <row r="236" spans="1:9">
      <c r="A236" t="s">
        <v>261</v>
      </c>
      <c r="B236" t="s">
        <v>9075</v>
      </c>
      <c r="C236" t="s">
        <v>424</v>
      </c>
      <c r="D236" t="s">
        <v>656</v>
      </c>
      <c r="E236" t="s">
        <v>169</v>
      </c>
      <c r="F236">
        <v>4</v>
      </c>
      <c r="G236" t="s">
        <v>656</v>
      </c>
      <c r="H236" s="4" t="str">
        <f t="shared" si="6"/>
        <v>U17.4</v>
      </c>
      <c r="I236" s="4" t="str">
        <f t="shared" si="7"/>
        <v>DGND</v>
      </c>
    </row>
    <row r="237" spans="1:9">
      <c r="A237" t="s">
        <v>261</v>
      </c>
      <c r="B237" t="s">
        <v>9075</v>
      </c>
      <c r="C237" t="s">
        <v>424</v>
      </c>
      <c r="D237" t="s">
        <v>657</v>
      </c>
      <c r="E237" t="s">
        <v>169</v>
      </c>
      <c r="F237">
        <v>5</v>
      </c>
      <c r="G237" t="s">
        <v>657</v>
      </c>
      <c r="H237" s="4" t="str">
        <f t="shared" si="6"/>
        <v>U17.5</v>
      </c>
      <c r="I237" s="4" t="str">
        <f t="shared" si="7"/>
        <v>DGND</v>
      </c>
    </row>
    <row r="238" spans="1:9">
      <c r="A238" t="s">
        <v>261</v>
      </c>
      <c r="B238" t="s">
        <v>9075</v>
      </c>
      <c r="C238" t="s">
        <v>424</v>
      </c>
      <c r="D238" t="s">
        <v>658</v>
      </c>
      <c r="E238" t="s">
        <v>169</v>
      </c>
      <c r="F238">
        <v>9</v>
      </c>
      <c r="G238" t="s">
        <v>658</v>
      </c>
      <c r="H238" s="4" t="str">
        <f t="shared" si="6"/>
        <v>U17.9</v>
      </c>
      <c r="I238" s="4" t="str">
        <f t="shared" si="7"/>
        <v>DGND</v>
      </c>
    </row>
    <row r="239" spans="1:9">
      <c r="A239" t="s">
        <v>261</v>
      </c>
      <c r="B239" t="s">
        <v>9075</v>
      </c>
      <c r="C239" t="s">
        <v>424</v>
      </c>
      <c r="D239" t="s">
        <v>659</v>
      </c>
      <c r="E239" t="s">
        <v>169</v>
      </c>
      <c r="F239">
        <v>14</v>
      </c>
      <c r="G239" t="s">
        <v>659</v>
      </c>
      <c r="H239" s="4" t="str">
        <f t="shared" si="6"/>
        <v>U17.14</v>
      </c>
      <c r="I239" s="4" t="str">
        <f t="shared" si="7"/>
        <v>DGND</v>
      </c>
    </row>
    <row r="240" spans="1:9">
      <c r="A240" t="s">
        <v>261</v>
      </c>
      <c r="B240" t="s">
        <v>9075</v>
      </c>
      <c r="C240" t="s">
        <v>424</v>
      </c>
      <c r="D240" t="s">
        <v>660</v>
      </c>
      <c r="E240" t="s">
        <v>169</v>
      </c>
      <c r="F240">
        <v>17</v>
      </c>
      <c r="G240" t="s">
        <v>660</v>
      </c>
      <c r="H240" s="4" t="str">
        <f t="shared" si="6"/>
        <v>U17.17</v>
      </c>
      <c r="I240" s="4" t="str">
        <f t="shared" si="7"/>
        <v>DGND</v>
      </c>
    </row>
    <row r="241" spans="1:9">
      <c r="A241" t="s">
        <v>261</v>
      </c>
      <c r="B241" t="s">
        <v>9075</v>
      </c>
      <c r="C241" t="s">
        <v>424</v>
      </c>
      <c r="D241" t="s">
        <v>661</v>
      </c>
      <c r="E241" t="s">
        <v>169</v>
      </c>
      <c r="F241">
        <v>23</v>
      </c>
      <c r="G241" t="s">
        <v>661</v>
      </c>
      <c r="H241" s="4" t="str">
        <f t="shared" si="6"/>
        <v>U17.23</v>
      </c>
      <c r="I241" s="4" t="str">
        <f t="shared" si="7"/>
        <v>DGND</v>
      </c>
    </row>
    <row r="242" spans="1:9">
      <c r="A242" t="s">
        <v>261</v>
      </c>
      <c r="B242" t="s">
        <v>9075</v>
      </c>
      <c r="C242" t="s">
        <v>424</v>
      </c>
      <c r="D242" t="s">
        <v>662</v>
      </c>
      <c r="E242" t="s">
        <v>169</v>
      </c>
      <c r="F242">
        <v>29</v>
      </c>
      <c r="G242" t="s">
        <v>662</v>
      </c>
      <c r="H242" s="4" t="str">
        <f t="shared" si="6"/>
        <v>U17.29</v>
      </c>
      <c r="I242" s="4" t="str">
        <f t="shared" si="7"/>
        <v>DGND</v>
      </c>
    </row>
    <row r="243" spans="1:9">
      <c r="A243" t="s">
        <v>261</v>
      </c>
      <c r="B243" t="s">
        <v>9075</v>
      </c>
      <c r="C243" t="s">
        <v>424</v>
      </c>
      <c r="D243" t="s">
        <v>663</v>
      </c>
      <c r="E243" t="s">
        <v>169</v>
      </c>
      <c r="F243">
        <v>30</v>
      </c>
      <c r="G243" t="s">
        <v>663</v>
      </c>
      <c r="H243" s="4" t="str">
        <f t="shared" si="6"/>
        <v>U17.30</v>
      </c>
      <c r="I243" s="4" t="str">
        <f t="shared" si="7"/>
        <v>DGND</v>
      </c>
    </row>
    <row r="244" spans="1:9">
      <c r="A244" t="s">
        <v>261</v>
      </c>
      <c r="B244" t="s">
        <v>9075</v>
      </c>
      <c r="C244" t="s">
        <v>424</v>
      </c>
      <c r="D244" t="s">
        <v>664</v>
      </c>
      <c r="E244" t="s">
        <v>169</v>
      </c>
      <c r="F244">
        <v>32</v>
      </c>
      <c r="G244" t="s">
        <v>664</v>
      </c>
      <c r="H244" s="4" t="str">
        <f t="shared" si="6"/>
        <v>U17.32</v>
      </c>
      <c r="I244" s="4" t="str">
        <f t="shared" si="7"/>
        <v>DGND</v>
      </c>
    </row>
    <row r="245" spans="1:9">
      <c r="A245" t="s">
        <v>261</v>
      </c>
      <c r="B245" t="s">
        <v>9075</v>
      </c>
      <c r="C245" t="s">
        <v>424</v>
      </c>
      <c r="D245" t="s">
        <v>665</v>
      </c>
      <c r="E245" t="s">
        <v>169</v>
      </c>
      <c r="F245">
        <v>34</v>
      </c>
      <c r="G245" t="s">
        <v>665</v>
      </c>
      <c r="H245" s="4" t="str">
        <f t="shared" si="6"/>
        <v>U17.34</v>
      </c>
      <c r="I245" s="4" t="str">
        <f t="shared" si="7"/>
        <v>DGND</v>
      </c>
    </row>
    <row r="246" spans="1:9">
      <c r="A246" t="s">
        <v>261</v>
      </c>
      <c r="B246" t="s">
        <v>9075</v>
      </c>
      <c r="C246" t="s">
        <v>424</v>
      </c>
      <c r="D246" t="s">
        <v>666</v>
      </c>
      <c r="E246" t="s">
        <v>169</v>
      </c>
      <c r="F246">
        <v>35</v>
      </c>
      <c r="G246" t="s">
        <v>666</v>
      </c>
      <c r="H246" s="4" t="str">
        <f t="shared" si="6"/>
        <v>U17.35</v>
      </c>
      <c r="I246" s="4" t="str">
        <f t="shared" si="7"/>
        <v>DGND</v>
      </c>
    </row>
    <row r="247" spans="1:9">
      <c r="A247" t="s">
        <v>261</v>
      </c>
      <c r="B247" t="s">
        <v>9075</v>
      </c>
      <c r="C247" t="s">
        <v>424</v>
      </c>
      <c r="D247" t="s">
        <v>667</v>
      </c>
      <c r="E247" t="s">
        <v>169</v>
      </c>
      <c r="F247">
        <v>41</v>
      </c>
      <c r="G247" t="s">
        <v>667</v>
      </c>
      <c r="H247" s="4" t="str">
        <f t="shared" si="6"/>
        <v>U17.41</v>
      </c>
      <c r="I247" s="4" t="str">
        <f t="shared" si="7"/>
        <v>DGND</v>
      </c>
    </row>
    <row r="248" spans="1:9">
      <c r="A248" t="s">
        <v>261</v>
      </c>
      <c r="B248" t="s">
        <v>9075</v>
      </c>
      <c r="C248" t="s">
        <v>424</v>
      </c>
      <c r="D248" t="s">
        <v>668</v>
      </c>
      <c r="E248" t="s">
        <v>169</v>
      </c>
      <c r="F248">
        <v>50</v>
      </c>
      <c r="G248" t="s">
        <v>668</v>
      </c>
      <c r="H248" s="4" t="str">
        <f t="shared" si="6"/>
        <v>U17.50</v>
      </c>
      <c r="I248" s="4" t="str">
        <f t="shared" si="7"/>
        <v>DGND</v>
      </c>
    </row>
    <row r="249" spans="1:9">
      <c r="A249" t="s">
        <v>261</v>
      </c>
      <c r="B249" t="s">
        <v>9075</v>
      </c>
      <c r="C249" t="s">
        <v>424</v>
      </c>
      <c r="D249" t="s">
        <v>669</v>
      </c>
      <c r="E249" t="s">
        <v>169</v>
      </c>
      <c r="F249">
        <v>51</v>
      </c>
      <c r="G249" t="s">
        <v>669</v>
      </c>
      <c r="H249" s="4" t="str">
        <f t="shared" si="6"/>
        <v>U17.51</v>
      </c>
      <c r="I249" s="4" t="str">
        <f t="shared" si="7"/>
        <v>DGND</v>
      </c>
    </row>
    <row r="250" spans="1:9">
      <c r="A250" t="s">
        <v>261</v>
      </c>
      <c r="B250" t="s">
        <v>9075</v>
      </c>
      <c r="C250" t="s">
        <v>424</v>
      </c>
      <c r="D250" t="s">
        <v>670</v>
      </c>
      <c r="E250" t="s">
        <v>169</v>
      </c>
      <c r="F250">
        <v>57</v>
      </c>
      <c r="G250" t="s">
        <v>670</v>
      </c>
      <c r="H250" s="4" t="str">
        <f t="shared" si="6"/>
        <v>U17.57</v>
      </c>
      <c r="I250" s="4" t="str">
        <f t="shared" si="7"/>
        <v>DGND</v>
      </c>
    </row>
    <row r="251" spans="1:9">
      <c r="A251" t="s">
        <v>261</v>
      </c>
      <c r="B251" t="s">
        <v>9075</v>
      </c>
      <c r="C251" t="s">
        <v>424</v>
      </c>
      <c r="D251" t="s">
        <v>671</v>
      </c>
      <c r="E251" t="s">
        <v>169</v>
      </c>
      <c r="F251">
        <v>62</v>
      </c>
      <c r="G251" t="s">
        <v>671</v>
      </c>
      <c r="H251" s="4" t="str">
        <f t="shared" si="6"/>
        <v>U17.62</v>
      </c>
      <c r="I251" s="4" t="str">
        <f t="shared" si="7"/>
        <v>DGND</v>
      </c>
    </row>
    <row r="252" spans="1:9">
      <c r="A252" t="s">
        <v>261</v>
      </c>
      <c r="B252" t="s">
        <v>9075</v>
      </c>
      <c r="C252" t="s">
        <v>424</v>
      </c>
      <c r="D252" t="s">
        <v>672</v>
      </c>
      <c r="E252" t="s">
        <v>169</v>
      </c>
      <c r="F252">
        <v>63</v>
      </c>
      <c r="G252" t="s">
        <v>672</v>
      </c>
      <c r="H252" s="4" t="str">
        <f t="shared" si="6"/>
        <v>U17.63</v>
      </c>
      <c r="I252" s="4" t="str">
        <f t="shared" si="7"/>
        <v>DGND</v>
      </c>
    </row>
    <row r="253" spans="1:9">
      <c r="A253" t="s">
        <v>261</v>
      </c>
      <c r="B253" t="s">
        <v>9075</v>
      </c>
      <c r="C253" t="s">
        <v>424</v>
      </c>
      <c r="D253" t="s">
        <v>673</v>
      </c>
      <c r="E253" t="s">
        <v>618</v>
      </c>
      <c r="F253">
        <v>10</v>
      </c>
      <c r="G253" t="s">
        <v>673</v>
      </c>
      <c r="H253" s="4" t="str">
        <f t="shared" si="6"/>
        <v>U17.10</v>
      </c>
      <c r="I253" s="4" t="str">
        <f t="shared" si="7"/>
        <v>S0_HSD093</v>
      </c>
    </row>
    <row r="254" spans="1:9">
      <c r="A254" t="s">
        <v>261</v>
      </c>
      <c r="B254" t="s">
        <v>9075</v>
      </c>
      <c r="C254" t="s">
        <v>424</v>
      </c>
      <c r="D254" t="s">
        <v>674</v>
      </c>
      <c r="E254" t="s">
        <v>618</v>
      </c>
      <c r="F254">
        <v>25</v>
      </c>
      <c r="G254" t="s">
        <v>674</v>
      </c>
      <c r="H254" s="4" t="str">
        <f t="shared" si="6"/>
        <v>U17.25</v>
      </c>
      <c r="I254" s="4" t="str">
        <f t="shared" si="7"/>
        <v>S0_HSD093</v>
      </c>
    </row>
    <row r="255" spans="1:9">
      <c r="A255" t="s">
        <v>261</v>
      </c>
      <c r="B255" t="s">
        <v>9075</v>
      </c>
      <c r="C255" t="s">
        <v>424</v>
      </c>
      <c r="D255" t="s">
        <v>675</v>
      </c>
      <c r="E255" t="s">
        <v>688</v>
      </c>
      <c r="F255">
        <v>2</v>
      </c>
      <c r="G255" t="s">
        <v>675</v>
      </c>
      <c r="H255" s="4" t="str">
        <f t="shared" si="6"/>
        <v>U17.2</v>
      </c>
      <c r="I255" s="4" t="str">
        <f t="shared" si="7"/>
        <v>S0_U17_VDD</v>
      </c>
    </row>
    <row r="256" spans="1:9">
      <c r="A256" t="s">
        <v>261</v>
      </c>
      <c r="B256" t="s">
        <v>9075</v>
      </c>
      <c r="C256" t="s">
        <v>424</v>
      </c>
      <c r="D256" t="s">
        <v>676</v>
      </c>
      <c r="E256" t="s">
        <v>688</v>
      </c>
      <c r="F256">
        <v>8</v>
      </c>
      <c r="G256" t="s">
        <v>676</v>
      </c>
      <c r="H256" s="4" t="str">
        <f t="shared" si="6"/>
        <v>U17.8</v>
      </c>
      <c r="I256" s="4" t="str">
        <f t="shared" si="7"/>
        <v>S0_U17_VDD</v>
      </c>
    </row>
    <row r="257" spans="1:9">
      <c r="A257" t="s">
        <v>261</v>
      </c>
      <c r="B257" t="s">
        <v>9075</v>
      </c>
      <c r="C257" t="s">
        <v>424</v>
      </c>
      <c r="D257" t="s">
        <v>677</v>
      </c>
      <c r="E257" t="s">
        <v>688</v>
      </c>
      <c r="F257">
        <v>11</v>
      </c>
      <c r="G257" t="s">
        <v>677</v>
      </c>
      <c r="H257" s="4" t="str">
        <f t="shared" si="6"/>
        <v>U17.11</v>
      </c>
      <c r="I257" s="4" t="str">
        <f t="shared" si="7"/>
        <v>S0_U17_VDD</v>
      </c>
    </row>
    <row r="258" spans="1:9">
      <c r="A258" t="s">
        <v>261</v>
      </c>
      <c r="B258" t="s">
        <v>9075</v>
      </c>
      <c r="C258" t="s">
        <v>424</v>
      </c>
      <c r="D258" t="s">
        <v>678</v>
      </c>
      <c r="E258" t="s">
        <v>688</v>
      </c>
      <c r="F258">
        <v>15</v>
      </c>
      <c r="G258" t="s">
        <v>678</v>
      </c>
      <c r="H258" s="4" t="str">
        <f t="shared" ref="H258:H321" si="8">CONCATENATE(C258,".",F258)</f>
        <v>U17.15</v>
      </c>
      <c r="I258" s="4" t="str">
        <f t="shared" ref="I258:I321" si="9">E258</f>
        <v>S0_U17_VDD</v>
      </c>
    </row>
    <row r="259" spans="1:9">
      <c r="A259" t="s">
        <v>261</v>
      </c>
      <c r="B259" t="s">
        <v>9075</v>
      </c>
      <c r="C259" t="s">
        <v>424</v>
      </c>
      <c r="D259" t="s">
        <v>679</v>
      </c>
      <c r="E259" t="s">
        <v>688</v>
      </c>
      <c r="F259">
        <v>16</v>
      </c>
      <c r="G259" t="s">
        <v>679</v>
      </c>
      <c r="H259" s="4" t="str">
        <f t="shared" si="8"/>
        <v>U17.16</v>
      </c>
      <c r="I259" s="4" t="str">
        <f t="shared" si="9"/>
        <v>S0_U17_VDD</v>
      </c>
    </row>
    <row r="260" spans="1:9">
      <c r="A260" t="s">
        <v>261</v>
      </c>
      <c r="B260" t="s">
        <v>9075</v>
      </c>
      <c r="C260" t="s">
        <v>424</v>
      </c>
      <c r="D260" t="s">
        <v>680</v>
      </c>
      <c r="E260" t="s">
        <v>688</v>
      </c>
      <c r="F260">
        <v>20</v>
      </c>
      <c r="G260" t="s">
        <v>680</v>
      </c>
      <c r="H260" s="4" t="str">
        <f t="shared" si="8"/>
        <v>U17.20</v>
      </c>
      <c r="I260" s="4" t="str">
        <f t="shared" si="9"/>
        <v>S0_U17_VDD</v>
      </c>
    </row>
    <row r="261" spans="1:9">
      <c r="A261" t="s">
        <v>261</v>
      </c>
      <c r="B261" t="s">
        <v>9075</v>
      </c>
      <c r="C261" t="s">
        <v>424</v>
      </c>
      <c r="D261" t="s">
        <v>681</v>
      </c>
      <c r="E261" t="s">
        <v>688</v>
      </c>
      <c r="F261">
        <v>24</v>
      </c>
      <c r="G261" t="s">
        <v>681</v>
      </c>
      <c r="H261" s="4" t="str">
        <f t="shared" si="8"/>
        <v>U17.24</v>
      </c>
      <c r="I261" s="4" t="str">
        <f t="shared" si="9"/>
        <v>S0_U17_VDD</v>
      </c>
    </row>
    <row r="262" spans="1:9">
      <c r="A262" t="s">
        <v>261</v>
      </c>
      <c r="B262" t="s">
        <v>9075</v>
      </c>
      <c r="C262" t="s">
        <v>424</v>
      </c>
      <c r="D262" t="s">
        <v>682</v>
      </c>
      <c r="E262" t="s">
        <v>688</v>
      </c>
      <c r="F262">
        <v>26</v>
      </c>
      <c r="G262" t="s">
        <v>682</v>
      </c>
      <c r="H262" s="4" t="str">
        <f t="shared" si="8"/>
        <v>U17.26</v>
      </c>
      <c r="I262" s="4" t="str">
        <f t="shared" si="9"/>
        <v>S0_U17_VDD</v>
      </c>
    </row>
    <row r="263" spans="1:9">
      <c r="A263" t="s">
        <v>261</v>
      </c>
      <c r="B263" t="s">
        <v>9075</v>
      </c>
      <c r="C263" t="s">
        <v>424</v>
      </c>
      <c r="D263" t="s">
        <v>683</v>
      </c>
      <c r="E263" t="s">
        <v>688</v>
      </c>
      <c r="F263">
        <v>31</v>
      </c>
      <c r="G263" t="s">
        <v>683</v>
      </c>
      <c r="H263" s="4" t="str">
        <f t="shared" si="8"/>
        <v>U17.31</v>
      </c>
      <c r="I263" s="4" t="str">
        <f t="shared" si="9"/>
        <v>S0_U17_VDD</v>
      </c>
    </row>
    <row r="264" spans="1:9">
      <c r="A264" t="s">
        <v>261</v>
      </c>
      <c r="B264" t="s">
        <v>9075</v>
      </c>
      <c r="C264" t="s">
        <v>424</v>
      </c>
      <c r="D264" t="s">
        <v>684</v>
      </c>
      <c r="E264" t="s">
        <v>688</v>
      </c>
      <c r="F264">
        <v>33</v>
      </c>
      <c r="G264" t="s">
        <v>684</v>
      </c>
      <c r="H264" s="4" t="str">
        <f t="shared" si="8"/>
        <v>U17.33</v>
      </c>
      <c r="I264" s="4" t="str">
        <f t="shared" si="9"/>
        <v>S0_U17_VDD</v>
      </c>
    </row>
    <row r="265" spans="1:9">
      <c r="A265" t="s">
        <v>261</v>
      </c>
      <c r="B265" t="s">
        <v>9075</v>
      </c>
      <c r="C265" t="s">
        <v>424</v>
      </c>
      <c r="D265" t="s">
        <v>685</v>
      </c>
      <c r="E265" t="s">
        <v>688</v>
      </c>
      <c r="F265">
        <v>40</v>
      </c>
      <c r="G265" t="s">
        <v>685</v>
      </c>
      <c r="H265" s="4" t="str">
        <f t="shared" si="8"/>
        <v>U17.40</v>
      </c>
      <c r="I265" s="4" t="str">
        <f t="shared" si="9"/>
        <v>S0_U17_VDD</v>
      </c>
    </row>
    <row r="266" spans="1:9">
      <c r="A266" t="s">
        <v>261</v>
      </c>
      <c r="B266" t="s">
        <v>9075</v>
      </c>
      <c r="C266" t="s">
        <v>424</v>
      </c>
      <c r="D266" t="s">
        <v>686</v>
      </c>
      <c r="E266" t="s">
        <v>688</v>
      </c>
      <c r="F266">
        <v>56</v>
      </c>
      <c r="G266" t="s">
        <v>686</v>
      </c>
      <c r="H266" s="4" t="str">
        <f t="shared" si="8"/>
        <v>U17.56</v>
      </c>
      <c r="I266" s="4" t="str">
        <f t="shared" si="9"/>
        <v>S0_U17_VDD</v>
      </c>
    </row>
    <row r="267" spans="1:9">
      <c r="A267" t="s">
        <v>261</v>
      </c>
      <c r="B267" t="s">
        <v>9075</v>
      </c>
      <c r="C267" t="s">
        <v>424</v>
      </c>
      <c r="D267" t="s">
        <v>687</v>
      </c>
      <c r="E267" t="s">
        <v>688</v>
      </c>
      <c r="F267">
        <v>64</v>
      </c>
      <c r="G267" t="s">
        <v>687</v>
      </c>
      <c r="H267" s="4" t="str">
        <f t="shared" si="8"/>
        <v>U17.64</v>
      </c>
      <c r="I267" s="4" t="str">
        <f t="shared" si="9"/>
        <v>S0_U17_VDD</v>
      </c>
    </row>
    <row r="268" spans="1:9">
      <c r="A268" t="s">
        <v>261</v>
      </c>
      <c r="B268" t="s">
        <v>9075</v>
      </c>
      <c r="C268" t="s">
        <v>987</v>
      </c>
      <c r="D268" t="s">
        <v>634</v>
      </c>
      <c r="E268" t="s">
        <v>689</v>
      </c>
      <c r="F268">
        <v>61</v>
      </c>
      <c r="G268" t="s">
        <v>634</v>
      </c>
      <c r="H268" s="4" t="str">
        <f t="shared" si="8"/>
        <v>U18.61</v>
      </c>
      <c r="I268" s="4" t="str">
        <f t="shared" si="9"/>
        <v>SG0_3PI_P0_MDI+</v>
      </c>
    </row>
    <row r="269" spans="1:9">
      <c r="A269" t="s">
        <v>261</v>
      </c>
      <c r="B269" t="s">
        <v>9075</v>
      </c>
      <c r="C269" t="s">
        <v>987</v>
      </c>
      <c r="D269" t="s">
        <v>635</v>
      </c>
      <c r="E269" t="s">
        <v>8462</v>
      </c>
      <c r="F269">
        <v>59</v>
      </c>
      <c r="G269" t="s">
        <v>635</v>
      </c>
      <c r="H269" s="4" t="str">
        <f t="shared" si="8"/>
        <v>U18.59</v>
      </c>
      <c r="I269" s="4" t="str">
        <f t="shared" si="9"/>
        <v>S0_U4PILB_P0_MDI+</v>
      </c>
    </row>
    <row r="270" spans="1:9">
      <c r="A270" t="s">
        <v>261</v>
      </c>
      <c r="B270" t="s">
        <v>9075</v>
      </c>
      <c r="C270" t="s">
        <v>987</v>
      </c>
      <c r="D270" t="s">
        <v>636</v>
      </c>
      <c r="E270" t="s">
        <v>690</v>
      </c>
      <c r="F270">
        <v>60</v>
      </c>
      <c r="G270" t="s">
        <v>636</v>
      </c>
      <c r="H270" s="4" t="str">
        <f t="shared" si="8"/>
        <v>U18.60</v>
      </c>
      <c r="I270" s="4" t="str">
        <f t="shared" si="9"/>
        <v>SG0_3PI_P0_MDI-</v>
      </c>
    </row>
    <row r="271" spans="1:9">
      <c r="A271" t="s">
        <v>261</v>
      </c>
      <c r="B271" t="s">
        <v>9075</v>
      </c>
      <c r="C271" t="s">
        <v>987</v>
      </c>
      <c r="D271" t="s">
        <v>637</v>
      </c>
      <c r="E271" t="s">
        <v>8463</v>
      </c>
      <c r="F271">
        <v>58</v>
      </c>
      <c r="G271" t="s">
        <v>637</v>
      </c>
      <c r="H271" s="4" t="str">
        <f t="shared" si="8"/>
        <v>U18.58</v>
      </c>
      <c r="I271" s="4" t="str">
        <f t="shared" si="9"/>
        <v>S0_U4PILB_P0_MDI-</v>
      </c>
    </row>
    <row r="272" spans="1:9">
      <c r="A272" t="s">
        <v>261</v>
      </c>
      <c r="B272" t="s">
        <v>9075</v>
      </c>
      <c r="C272" t="s">
        <v>987</v>
      </c>
      <c r="D272" t="s">
        <v>638</v>
      </c>
      <c r="E272" t="s">
        <v>691</v>
      </c>
      <c r="F272">
        <v>55</v>
      </c>
      <c r="G272" t="s">
        <v>638</v>
      </c>
      <c r="H272" s="4" t="str">
        <f t="shared" si="8"/>
        <v>U18.55</v>
      </c>
      <c r="I272" s="4" t="str">
        <f t="shared" si="9"/>
        <v>SG0_3PI_P1_MDI+</v>
      </c>
    </row>
    <row r="273" spans="1:9">
      <c r="A273" t="s">
        <v>261</v>
      </c>
      <c r="B273" t="s">
        <v>9075</v>
      </c>
      <c r="C273" t="s">
        <v>987</v>
      </c>
      <c r="D273" t="s">
        <v>639</v>
      </c>
      <c r="E273" t="s">
        <v>8464</v>
      </c>
      <c r="F273">
        <v>53</v>
      </c>
      <c r="G273" t="s">
        <v>639</v>
      </c>
      <c r="H273" s="4" t="str">
        <f t="shared" si="8"/>
        <v>U18.53</v>
      </c>
      <c r="I273" s="4" t="str">
        <f t="shared" si="9"/>
        <v>S0_U4PILB_P1_MDI+</v>
      </c>
    </row>
    <row r="274" spans="1:9">
      <c r="A274" t="s">
        <v>261</v>
      </c>
      <c r="B274" t="s">
        <v>9075</v>
      </c>
      <c r="C274" t="s">
        <v>987</v>
      </c>
      <c r="D274" t="s">
        <v>640</v>
      </c>
      <c r="E274" t="s">
        <v>692</v>
      </c>
      <c r="F274">
        <v>54</v>
      </c>
      <c r="G274" t="s">
        <v>640</v>
      </c>
      <c r="H274" s="4" t="str">
        <f t="shared" si="8"/>
        <v>U18.54</v>
      </c>
      <c r="I274" s="4" t="str">
        <f t="shared" si="9"/>
        <v>SG0_3PI_P1_MDI-</v>
      </c>
    </row>
    <row r="275" spans="1:9">
      <c r="A275" t="s">
        <v>261</v>
      </c>
      <c r="B275" t="s">
        <v>9075</v>
      </c>
      <c r="C275" t="s">
        <v>987</v>
      </c>
      <c r="D275" t="s">
        <v>641</v>
      </c>
      <c r="E275" t="s">
        <v>8465</v>
      </c>
      <c r="F275">
        <v>52</v>
      </c>
      <c r="G275" t="s">
        <v>641</v>
      </c>
      <c r="H275" s="4" t="str">
        <f t="shared" si="8"/>
        <v>U18.52</v>
      </c>
      <c r="I275" s="4" t="str">
        <f t="shared" si="9"/>
        <v>S0_U4PILB_P1_MDI-</v>
      </c>
    </row>
    <row r="276" spans="1:9">
      <c r="A276" t="s">
        <v>261</v>
      </c>
      <c r="B276" t="s">
        <v>9075</v>
      </c>
      <c r="C276" t="s">
        <v>987</v>
      </c>
      <c r="D276" t="s">
        <v>642</v>
      </c>
      <c r="E276" t="s">
        <v>1842</v>
      </c>
      <c r="F276">
        <v>49</v>
      </c>
      <c r="G276" t="s">
        <v>642</v>
      </c>
      <c r="H276" s="4" t="str">
        <f t="shared" si="8"/>
        <v>U18.49</v>
      </c>
      <c r="I276" s="4" t="str">
        <f t="shared" si="9"/>
        <v>SG0_3PI_P5_MDI+</v>
      </c>
    </row>
    <row r="277" spans="1:9">
      <c r="A277" t="s">
        <v>261</v>
      </c>
      <c r="B277" t="s">
        <v>9075</v>
      </c>
      <c r="C277" t="s">
        <v>987</v>
      </c>
      <c r="D277" t="s">
        <v>643</v>
      </c>
      <c r="E277" t="s">
        <v>8460</v>
      </c>
      <c r="F277">
        <v>47</v>
      </c>
      <c r="G277" t="s">
        <v>643</v>
      </c>
      <c r="H277" s="4" t="str">
        <f t="shared" si="8"/>
        <v>U18.47</v>
      </c>
      <c r="I277" s="4" t="str">
        <f t="shared" si="9"/>
        <v>S0_U4PILB_P5_MDI+</v>
      </c>
    </row>
    <row r="278" spans="1:9">
      <c r="A278" t="s">
        <v>261</v>
      </c>
      <c r="B278" t="s">
        <v>9075</v>
      </c>
      <c r="C278" t="s">
        <v>987</v>
      </c>
      <c r="D278" t="s">
        <v>644</v>
      </c>
      <c r="E278" t="s">
        <v>1843</v>
      </c>
      <c r="F278">
        <v>48</v>
      </c>
      <c r="G278" t="s">
        <v>644</v>
      </c>
      <c r="H278" s="4" t="str">
        <f t="shared" si="8"/>
        <v>U18.48</v>
      </c>
      <c r="I278" s="4" t="str">
        <f t="shared" si="9"/>
        <v>SG0_3PI_P5_MDI-</v>
      </c>
    </row>
    <row r="279" spans="1:9">
      <c r="A279" t="s">
        <v>261</v>
      </c>
      <c r="B279" t="s">
        <v>9075</v>
      </c>
      <c r="C279" t="s">
        <v>987</v>
      </c>
      <c r="D279" t="s">
        <v>645</v>
      </c>
      <c r="E279" t="s">
        <v>8461</v>
      </c>
      <c r="F279">
        <v>46</v>
      </c>
      <c r="G279" t="s">
        <v>645</v>
      </c>
      <c r="H279" s="4" t="str">
        <f t="shared" si="8"/>
        <v>U18.46</v>
      </c>
      <c r="I279" s="4" t="str">
        <f t="shared" si="9"/>
        <v>S0_U4PILB_P5_MDI-</v>
      </c>
    </row>
    <row r="280" spans="1:9">
      <c r="A280" t="s">
        <v>261</v>
      </c>
      <c r="B280" t="s">
        <v>9075</v>
      </c>
      <c r="C280" t="s">
        <v>987</v>
      </c>
      <c r="D280" t="s">
        <v>646</v>
      </c>
      <c r="E280" t="s">
        <v>3205</v>
      </c>
      <c r="F280">
        <v>45</v>
      </c>
      <c r="G280" t="s">
        <v>646</v>
      </c>
      <c r="H280" s="4" t="str">
        <f t="shared" si="8"/>
        <v>U18.45</v>
      </c>
      <c r="I280" s="4" t="str">
        <f t="shared" si="9"/>
        <v>SG0_3PI_P6_MDI+</v>
      </c>
    </row>
    <row r="281" spans="1:9">
      <c r="A281" t="s">
        <v>261</v>
      </c>
      <c r="B281" t="s">
        <v>9075</v>
      </c>
      <c r="C281" t="s">
        <v>987</v>
      </c>
      <c r="D281" t="s">
        <v>647</v>
      </c>
      <c r="E281" t="s">
        <v>8458</v>
      </c>
      <c r="F281">
        <v>43</v>
      </c>
      <c r="G281" t="s">
        <v>647</v>
      </c>
      <c r="H281" s="4" t="str">
        <f t="shared" si="8"/>
        <v>U18.43</v>
      </c>
      <c r="I281" s="4" t="str">
        <f t="shared" si="9"/>
        <v>S0_U4PILB_P6_MDI+</v>
      </c>
    </row>
    <row r="282" spans="1:9">
      <c r="A282" t="s">
        <v>261</v>
      </c>
      <c r="B282" t="s">
        <v>9075</v>
      </c>
      <c r="C282" t="s">
        <v>987</v>
      </c>
      <c r="D282" t="s">
        <v>648</v>
      </c>
      <c r="E282" t="s">
        <v>3206</v>
      </c>
      <c r="F282">
        <v>44</v>
      </c>
      <c r="G282" t="s">
        <v>648</v>
      </c>
      <c r="H282" s="4" t="str">
        <f t="shared" si="8"/>
        <v>U18.44</v>
      </c>
      <c r="I282" s="4" t="str">
        <f t="shared" si="9"/>
        <v>SG0_3PI_P6_MDI-</v>
      </c>
    </row>
    <row r="283" spans="1:9">
      <c r="A283" t="s">
        <v>261</v>
      </c>
      <c r="B283" t="s">
        <v>9075</v>
      </c>
      <c r="C283" t="s">
        <v>987</v>
      </c>
      <c r="D283" t="s">
        <v>649</v>
      </c>
      <c r="E283" t="s">
        <v>8459</v>
      </c>
      <c r="F283">
        <v>42</v>
      </c>
      <c r="G283" t="s">
        <v>649</v>
      </c>
      <c r="H283" s="4" t="str">
        <f t="shared" si="8"/>
        <v>U18.42</v>
      </c>
      <c r="I283" s="4" t="str">
        <f t="shared" si="9"/>
        <v>S0_U4PILB_P6_MDI-</v>
      </c>
    </row>
    <row r="284" spans="1:9">
      <c r="A284" t="s">
        <v>261</v>
      </c>
      <c r="B284" t="s">
        <v>9075</v>
      </c>
      <c r="C284" t="s">
        <v>987</v>
      </c>
      <c r="D284" t="s">
        <v>650</v>
      </c>
      <c r="F284">
        <v>39</v>
      </c>
      <c r="G284" t="s">
        <v>650</v>
      </c>
      <c r="H284" s="4" t="str">
        <f t="shared" si="8"/>
        <v>U18.39</v>
      </c>
      <c r="I284" s="4">
        <f t="shared" si="9"/>
        <v>0</v>
      </c>
    </row>
    <row r="285" spans="1:9">
      <c r="A285" t="s">
        <v>261</v>
      </c>
      <c r="B285" t="s">
        <v>9075</v>
      </c>
      <c r="C285" t="s">
        <v>987</v>
      </c>
      <c r="D285" t="s">
        <v>651</v>
      </c>
      <c r="F285">
        <v>37</v>
      </c>
      <c r="G285" t="s">
        <v>651</v>
      </c>
      <c r="H285" s="4" t="str">
        <f t="shared" si="8"/>
        <v>U18.37</v>
      </c>
      <c r="I285" s="4">
        <f t="shared" si="9"/>
        <v>0</v>
      </c>
    </row>
    <row r="286" spans="1:9">
      <c r="A286" t="s">
        <v>261</v>
      </c>
      <c r="B286" t="s">
        <v>9075</v>
      </c>
      <c r="C286" t="s">
        <v>987</v>
      </c>
      <c r="D286" t="s">
        <v>652</v>
      </c>
      <c r="F286">
        <v>38</v>
      </c>
      <c r="G286" t="s">
        <v>652</v>
      </c>
      <c r="H286" s="4" t="str">
        <f t="shared" si="8"/>
        <v>U18.38</v>
      </c>
      <c r="I286" s="4">
        <f t="shared" si="9"/>
        <v>0</v>
      </c>
    </row>
    <row r="287" spans="1:9">
      <c r="A287" t="s">
        <v>261</v>
      </c>
      <c r="B287" t="s">
        <v>9075</v>
      </c>
      <c r="C287" t="s">
        <v>987</v>
      </c>
      <c r="D287" t="s">
        <v>653</v>
      </c>
      <c r="F287">
        <v>36</v>
      </c>
      <c r="G287" t="s">
        <v>653</v>
      </c>
      <c r="H287" s="4" t="str">
        <f t="shared" si="8"/>
        <v>U18.36</v>
      </c>
      <c r="I287" s="4">
        <f t="shared" si="9"/>
        <v>0</v>
      </c>
    </row>
    <row r="288" spans="1:9">
      <c r="A288" t="s">
        <v>261</v>
      </c>
      <c r="B288" t="s">
        <v>9075</v>
      </c>
      <c r="C288" t="s">
        <v>987</v>
      </c>
      <c r="D288" t="s">
        <v>231</v>
      </c>
      <c r="E288" t="s">
        <v>518</v>
      </c>
      <c r="F288">
        <v>6</v>
      </c>
      <c r="G288" t="s">
        <v>231</v>
      </c>
      <c r="H288" s="4" t="str">
        <f t="shared" si="8"/>
        <v>U18.6</v>
      </c>
      <c r="I288" s="4" t="str">
        <f t="shared" si="9"/>
        <v>SG0_2_P0_MDI+</v>
      </c>
    </row>
    <row r="289" spans="1:9">
      <c r="A289" t="s">
        <v>261</v>
      </c>
      <c r="B289" t="s">
        <v>9075</v>
      </c>
      <c r="C289" t="s">
        <v>987</v>
      </c>
      <c r="D289" t="s">
        <v>195</v>
      </c>
      <c r="E289" t="s">
        <v>520</v>
      </c>
      <c r="F289">
        <v>7</v>
      </c>
      <c r="G289" t="s">
        <v>195</v>
      </c>
      <c r="H289" s="4" t="str">
        <f t="shared" si="8"/>
        <v>U18.7</v>
      </c>
      <c r="I289" s="4" t="str">
        <f t="shared" si="9"/>
        <v>SG0_2_P0_MDI-</v>
      </c>
    </row>
    <row r="290" spans="1:9">
      <c r="A290" t="s">
        <v>261</v>
      </c>
      <c r="B290" t="s">
        <v>9075</v>
      </c>
      <c r="C290" t="s">
        <v>987</v>
      </c>
      <c r="D290" t="s">
        <v>196</v>
      </c>
      <c r="E290" t="s">
        <v>524</v>
      </c>
      <c r="F290">
        <v>12</v>
      </c>
      <c r="G290" t="s">
        <v>196</v>
      </c>
      <c r="H290" s="4" t="str">
        <f t="shared" si="8"/>
        <v>U18.12</v>
      </c>
      <c r="I290" s="4" t="str">
        <f t="shared" si="9"/>
        <v>SG0_2_P1_MDI+</v>
      </c>
    </row>
    <row r="291" spans="1:9">
      <c r="A291" t="s">
        <v>261</v>
      </c>
      <c r="B291" t="s">
        <v>9075</v>
      </c>
      <c r="C291" t="s">
        <v>987</v>
      </c>
      <c r="D291" t="s">
        <v>197</v>
      </c>
      <c r="E291" t="s">
        <v>526</v>
      </c>
      <c r="F291">
        <v>13</v>
      </c>
      <c r="G291" t="s">
        <v>197</v>
      </c>
      <c r="H291" s="4" t="str">
        <f t="shared" si="8"/>
        <v>U18.13</v>
      </c>
      <c r="I291" s="4" t="str">
        <f t="shared" si="9"/>
        <v>SG0_2_P1_MDI-</v>
      </c>
    </row>
    <row r="292" spans="1:9">
      <c r="A292" t="s">
        <v>261</v>
      </c>
      <c r="B292" t="s">
        <v>9075</v>
      </c>
      <c r="C292" t="s">
        <v>987</v>
      </c>
      <c r="D292" t="s">
        <v>11</v>
      </c>
      <c r="E292" t="s">
        <v>1835</v>
      </c>
      <c r="F292">
        <v>18</v>
      </c>
      <c r="G292" t="s">
        <v>11</v>
      </c>
      <c r="H292" s="4" t="str">
        <f t="shared" si="8"/>
        <v>U18.18</v>
      </c>
      <c r="I292" s="4" t="str">
        <f t="shared" si="9"/>
        <v>SG0_2_P5_MDI+</v>
      </c>
    </row>
    <row r="293" spans="1:9">
      <c r="A293" t="s">
        <v>261</v>
      </c>
      <c r="B293" t="s">
        <v>9075</v>
      </c>
      <c r="C293" t="s">
        <v>987</v>
      </c>
      <c r="D293" t="s">
        <v>198</v>
      </c>
      <c r="E293" t="s">
        <v>1837</v>
      </c>
      <c r="F293">
        <v>19</v>
      </c>
      <c r="G293" t="s">
        <v>198</v>
      </c>
      <c r="H293" s="4" t="str">
        <f t="shared" si="8"/>
        <v>U18.19</v>
      </c>
      <c r="I293" s="4" t="str">
        <f t="shared" si="9"/>
        <v>SG0_2_P5_MDI-</v>
      </c>
    </row>
    <row r="294" spans="1:9">
      <c r="A294" t="s">
        <v>261</v>
      </c>
      <c r="B294" t="s">
        <v>9075</v>
      </c>
      <c r="C294" t="s">
        <v>987</v>
      </c>
      <c r="D294" t="s">
        <v>199</v>
      </c>
      <c r="E294" t="s">
        <v>3190</v>
      </c>
      <c r="F294">
        <v>21</v>
      </c>
      <c r="G294" t="s">
        <v>199</v>
      </c>
      <c r="H294" s="4" t="str">
        <f t="shared" si="8"/>
        <v>U18.21</v>
      </c>
      <c r="I294" s="4" t="str">
        <f t="shared" si="9"/>
        <v>SG0_2_P6_MDI+</v>
      </c>
    </row>
    <row r="295" spans="1:9">
      <c r="A295" t="s">
        <v>261</v>
      </c>
      <c r="B295" t="s">
        <v>9075</v>
      </c>
      <c r="C295" t="s">
        <v>987</v>
      </c>
      <c r="D295" t="s">
        <v>200</v>
      </c>
      <c r="E295" t="s">
        <v>3188</v>
      </c>
      <c r="F295">
        <v>22</v>
      </c>
      <c r="G295" t="s">
        <v>200</v>
      </c>
      <c r="H295" s="4" t="str">
        <f t="shared" si="8"/>
        <v>U18.22</v>
      </c>
      <c r="I295" s="4" t="str">
        <f t="shared" si="9"/>
        <v>SG0_2_P6_MDI-</v>
      </c>
    </row>
    <row r="296" spans="1:9">
      <c r="A296" t="s">
        <v>261</v>
      </c>
      <c r="B296" t="s">
        <v>9075</v>
      </c>
      <c r="C296" t="s">
        <v>987</v>
      </c>
      <c r="D296" t="s">
        <v>201</v>
      </c>
      <c r="F296">
        <v>27</v>
      </c>
      <c r="G296" t="s">
        <v>201</v>
      </c>
      <c r="H296" s="4" t="str">
        <f t="shared" si="8"/>
        <v>U18.27</v>
      </c>
      <c r="I296" s="4">
        <f t="shared" si="9"/>
        <v>0</v>
      </c>
    </row>
    <row r="297" spans="1:9">
      <c r="A297" t="s">
        <v>261</v>
      </c>
      <c r="B297" t="s">
        <v>9075</v>
      </c>
      <c r="C297" t="s">
        <v>987</v>
      </c>
      <c r="D297" t="s">
        <v>202</v>
      </c>
      <c r="F297">
        <v>28</v>
      </c>
      <c r="G297" t="s">
        <v>202</v>
      </c>
      <c r="H297" s="4" t="str">
        <f t="shared" si="8"/>
        <v>U18.28</v>
      </c>
      <c r="I297" s="4">
        <f t="shared" si="9"/>
        <v>0</v>
      </c>
    </row>
    <row r="298" spans="1:9">
      <c r="A298" t="s">
        <v>261</v>
      </c>
      <c r="B298" t="s">
        <v>9075</v>
      </c>
      <c r="C298" t="s">
        <v>987</v>
      </c>
      <c r="D298" t="s">
        <v>654</v>
      </c>
      <c r="E298" t="s">
        <v>169</v>
      </c>
      <c r="F298">
        <v>1</v>
      </c>
      <c r="G298" t="s">
        <v>654</v>
      </c>
      <c r="H298" s="4" t="str">
        <f t="shared" si="8"/>
        <v>U18.1</v>
      </c>
      <c r="I298" s="4" t="str">
        <f t="shared" si="9"/>
        <v>DGND</v>
      </c>
    </row>
    <row r="299" spans="1:9">
      <c r="A299" t="s">
        <v>261</v>
      </c>
      <c r="B299" t="s">
        <v>9075</v>
      </c>
      <c r="C299" t="s">
        <v>987</v>
      </c>
      <c r="D299" t="s">
        <v>655</v>
      </c>
      <c r="E299" t="s">
        <v>169</v>
      </c>
      <c r="F299">
        <v>3</v>
      </c>
      <c r="G299" t="s">
        <v>655</v>
      </c>
      <c r="H299" s="4" t="str">
        <f t="shared" si="8"/>
        <v>U18.3</v>
      </c>
      <c r="I299" s="4" t="str">
        <f t="shared" si="9"/>
        <v>DGND</v>
      </c>
    </row>
    <row r="300" spans="1:9">
      <c r="A300" t="s">
        <v>261</v>
      </c>
      <c r="B300" t="s">
        <v>9075</v>
      </c>
      <c r="C300" t="s">
        <v>987</v>
      </c>
      <c r="D300" t="s">
        <v>656</v>
      </c>
      <c r="E300" t="s">
        <v>169</v>
      </c>
      <c r="F300">
        <v>4</v>
      </c>
      <c r="G300" t="s">
        <v>656</v>
      </c>
      <c r="H300" s="4" t="str">
        <f t="shared" si="8"/>
        <v>U18.4</v>
      </c>
      <c r="I300" s="4" t="str">
        <f t="shared" si="9"/>
        <v>DGND</v>
      </c>
    </row>
    <row r="301" spans="1:9">
      <c r="A301" t="s">
        <v>261</v>
      </c>
      <c r="B301" t="s">
        <v>9075</v>
      </c>
      <c r="C301" t="s">
        <v>987</v>
      </c>
      <c r="D301" t="s">
        <v>657</v>
      </c>
      <c r="E301" t="s">
        <v>169</v>
      </c>
      <c r="F301">
        <v>5</v>
      </c>
      <c r="G301" t="s">
        <v>657</v>
      </c>
      <c r="H301" s="4" t="str">
        <f t="shared" si="8"/>
        <v>U18.5</v>
      </c>
      <c r="I301" s="4" t="str">
        <f t="shared" si="9"/>
        <v>DGND</v>
      </c>
    </row>
    <row r="302" spans="1:9">
      <c r="A302" t="s">
        <v>261</v>
      </c>
      <c r="B302" t="s">
        <v>9075</v>
      </c>
      <c r="C302" t="s">
        <v>987</v>
      </c>
      <c r="D302" t="s">
        <v>658</v>
      </c>
      <c r="E302" t="s">
        <v>169</v>
      </c>
      <c r="F302">
        <v>9</v>
      </c>
      <c r="G302" t="s">
        <v>658</v>
      </c>
      <c r="H302" s="4" t="str">
        <f t="shared" si="8"/>
        <v>U18.9</v>
      </c>
      <c r="I302" s="4" t="str">
        <f t="shared" si="9"/>
        <v>DGND</v>
      </c>
    </row>
    <row r="303" spans="1:9">
      <c r="A303" t="s">
        <v>261</v>
      </c>
      <c r="B303" t="s">
        <v>9075</v>
      </c>
      <c r="C303" t="s">
        <v>987</v>
      </c>
      <c r="D303" t="s">
        <v>659</v>
      </c>
      <c r="E303" t="s">
        <v>169</v>
      </c>
      <c r="F303">
        <v>14</v>
      </c>
      <c r="G303" t="s">
        <v>659</v>
      </c>
      <c r="H303" s="4" t="str">
        <f t="shared" si="8"/>
        <v>U18.14</v>
      </c>
      <c r="I303" s="4" t="str">
        <f t="shared" si="9"/>
        <v>DGND</v>
      </c>
    </row>
    <row r="304" spans="1:9">
      <c r="A304" t="s">
        <v>261</v>
      </c>
      <c r="B304" t="s">
        <v>9075</v>
      </c>
      <c r="C304" t="s">
        <v>987</v>
      </c>
      <c r="D304" t="s">
        <v>660</v>
      </c>
      <c r="E304" t="s">
        <v>169</v>
      </c>
      <c r="F304">
        <v>17</v>
      </c>
      <c r="G304" t="s">
        <v>660</v>
      </c>
      <c r="H304" s="4" t="str">
        <f t="shared" si="8"/>
        <v>U18.17</v>
      </c>
      <c r="I304" s="4" t="str">
        <f t="shared" si="9"/>
        <v>DGND</v>
      </c>
    </row>
    <row r="305" spans="1:9">
      <c r="A305" t="s">
        <v>261</v>
      </c>
      <c r="B305" t="s">
        <v>9075</v>
      </c>
      <c r="C305" t="s">
        <v>987</v>
      </c>
      <c r="D305" t="s">
        <v>661</v>
      </c>
      <c r="E305" t="s">
        <v>169</v>
      </c>
      <c r="F305">
        <v>23</v>
      </c>
      <c r="G305" t="s">
        <v>661</v>
      </c>
      <c r="H305" s="4" t="str">
        <f t="shared" si="8"/>
        <v>U18.23</v>
      </c>
      <c r="I305" s="4" t="str">
        <f t="shared" si="9"/>
        <v>DGND</v>
      </c>
    </row>
    <row r="306" spans="1:9">
      <c r="A306" t="s">
        <v>261</v>
      </c>
      <c r="B306" t="s">
        <v>9075</v>
      </c>
      <c r="C306" t="s">
        <v>987</v>
      </c>
      <c r="D306" t="s">
        <v>662</v>
      </c>
      <c r="E306" t="s">
        <v>169</v>
      </c>
      <c r="F306">
        <v>29</v>
      </c>
      <c r="G306" t="s">
        <v>662</v>
      </c>
      <c r="H306" s="4" t="str">
        <f t="shared" si="8"/>
        <v>U18.29</v>
      </c>
      <c r="I306" s="4" t="str">
        <f t="shared" si="9"/>
        <v>DGND</v>
      </c>
    </row>
    <row r="307" spans="1:9">
      <c r="A307" t="s">
        <v>261</v>
      </c>
      <c r="B307" t="s">
        <v>9075</v>
      </c>
      <c r="C307" t="s">
        <v>987</v>
      </c>
      <c r="D307" t="s">
        <v>663</v>
      </c>
      <c r="E307" t="s">
        <v>169</v>
      </c>
      <c r="F307">
        <v>30</v>
      </c>
      <c r="G307" t="s">
        <v>663</v>
      </c>
      <c r="H307" s="4" t="str">
        <f t="shared" si="8"/>
        <v>U18.30</v>
      </c>
      <c r="I307" s="4" t="str">
        <f t="shared" si="9"/>
        <v>DGND</v>
      </c>
    </row>
    <row r="308" spans="1:9">
      <c r="A308" t="s">
        <v>261</v>
      </c>
      <c r="B308" t="s">
        <v>9075</v>
      </c>
      <c r="C308" t="s">
        <v>987</v>
      </c>
      <c r="D308" t="s">
        <v>664</v>
      </c>
      <c r="E308" t="s">
        <v>169</v>
      </c>
      <c r="F308">
        <v>32</v>
      </c>
      <c r="G308" t="s">
        <v>664</v>
      </c>
      <c r="H308" s="4" t="str">
        <f t="shared" si="8"/>
        <v>U18.32</v>
      </c>
      <c r="I308" s="4" t="str">
        <f t="shared" si="9"/>
        <v>DGND</v>
      </c>
    </row>
    <row r="309" spans="1:9">
      <c r="A309" t="s">
        <v>261</v>
      </c>
      <c r="B309" t="s">
        <v>9075</v>
      </c>
      <c r="C309" t="s">
        <v>987</v>
      </c>
      <c r="D309" t="s">
        <v>665</v>
      </c>
      <c r="E309" t="s">
        <v>169</v>
      </c>
      <c r="F309">
        <v>34</v>
      </c>
      <c r="G309" t="s">
        <v>665</v>
      </c>
      <c r="H309" s="4" t="str">
        <f t="shared" si="8"/>
        <v>U18.34</v>
      </c>
      <c r="I309" s="4" t="str">
        <f t="shared" si="9"/>
        <v>DGND</v>
      </c>
    </row>
    <row r="310" spans="1:9">
      <c r="A310" t="s">
        <v>261</v>
      </c>
      <c r="B310" t="s">
        <v>9075</v>
      </c>
      <c r="C310" t="s">
        <v>987</v>
      </c>
      <c r="D310" t="s">
        <v>666</v>
      </c>
      <c r="E310" t="s">
        <v>169</v>
      </c>
      <c r="F310">
        <v>35</v>
      </c>
      <c r="G310" t="s">
        <v>666</v>
      </c>
      <c r="H310" s="4" t="str">
        <f t="shared" si="8"/>
        <v>U18.35</v>
      </c>
      <c r="I310" s="4" t="str">
        <f t="shared" si="9"/>
        <v>DGND</v>
      </c>
    </row>
    <row r="311" spans="1:9">
      <c r="A311" t="s">
        <v>261</v>
      </c>
      <c r="B311" t="s">
        <v>9075</v>
      </c>
      <c r="C311" t="s">
        <v>987</v>
      </c>
      <c r="D311" t="s">
        <v>667</v>
      </c>
      <c r="E311" t="s">
        <v>169</v>
      </c>
      <c r="F311">
        <v>41</v>
      </c>
      <c r="G311" t="s">
        <v>667</v>
      </c>
      <c r="H311" s="4" t="str">
        <f t="shared" si="8"/>
        <v>U18.41</v>
      </c>
      <c r="I311" s="4" t="str">
        <f t="shared" si="9"/>
        <v>DGND</v>
      </c>
    </row>
    <row r="312" spans="1:9">
      <c r="A312" t="s">
        <v>261</v>
      </c>
      <c r="B312" t="s">
        <v>9075</v>
      </c>
      <c r="C312" t="s">
        <v>987</v>
      </c>
      <c r="D312" t="s">
        <v>668</v>
      </c>
      <c r="E312" t="s">
        <v>169</v>
      </c>
      <c r="F312">
        <v>50</v>
      </c>
      <c r="G312" t="s">
        <v>668</v>
      </c>
      <c r="H312" s="4" t="str">
        <f t="shared" si="8"/>
        <v>U18.50</v>
      </c>
      <c r="I312" s="4" t="str">
        <f t="shared" si="9"/>
        <v>DGND</v>
      </c>
    </row>
    <row r="313" spans="1:9">
      <c r="A313" t="s">
        <v>261</v>
      </c>
      <c r="B313" t="s">
        <v>9075</v>
      </c>
      <c r="C313" t="s">
        <v>987</v>
      </c>
      <c r="D313" t="s">
        <v>669</v>
      </c>
      <c r="E313" t="s">
        <v>169</v>
      </c>
      <c r="F313">
        <v>51</v>
      </c>
      <c r="G313" t="s">
        <v>669</v>
      </c>
      <c r="H313" s="4" t="str">
        <f t="shared" si="8"/>
        <v>U18.51</v>
      </c>
      <c r="I313" s="4" t="str">
        <f t="shared" si="9"/>
        <v>DGND</v>
      </c>
    </row>
    <row r="314" spans="1:9">
      <c r="A314" t="s">
        <v>261</v>
      </c>
      <c r="B314" t="s">
        <v>9075</v>
      </c>
      <c r="C314" t="s">
        <v>987</v>
      </c>
      <c r="D314" t="s">
        <v>670</v>
      </c>
      <c r="E314" t="s">
        <v>169</v>
      </c>
      <c r="F314">
        <v>57</v>
      </c>
      <c r="G314" t="s">
        <v>670</v>
      </c>
      <c r="H314" s="4" t="str">
        <f t="shared" si="8"/>
        <v>U18.57</v>
      </c>
      <c r="I314" s="4" t="str">
        <f t="shared" si="9"/>
        <v>DGND</v>
      </c>
    </row>
    <row r="315" spans="1:9">
      <c r="A315" t="s">
        <v>261</v>
      </c>
      <c r="B315" t="s">
        <v>9075</v>
      </c>
      <c r="C315" t="s">
        <v>987</v>
      </c>
      <c r="D315" t="s">
        <v>671</v>
      </c>
      <c r="E315" t="s">
        <v>169</v>
      </c>
      <c r="F315">
        <v>62</v>
      </c>
      <c r="G315" t="s">
        <v>671</v>
      </c>
      <c r="H315" s="4" t="str">
        <f t="shared" si="8"/>
        <v>U18.62</v>
      </c>
      <c r="I315" s="4" t="str">
        <f t="shared" si="9"/>
        <v>DGND</v>
      </c>
    </row>
    <row r="316" spans="1:9">
      <c r="A316" t="s">
        <v>261</v>
      </c>
      <c r="B316" t="s">
        <v>9075</v>
      </c>
      <c r="C316" t="s">
        <v>987</v>
      </c>
      <c r="D316" t="s">
        <v>672</v>
      </c>
      <c r="E316" t="s">
        <v>169</v>
      </c>
      <c r="F316">
        <v>63</v>
      </c>
      <c r="G316" t="s">
        <v>672</v>
      </c>
      <c r="H316" s="4" t="str">
        <f t="shared" si="8"/>
        <v>U18.63</v>
      </c>
      <c r="I316" s="4" t="str">
        <f t="shared" si="9"/>
        <v>DGND</v>
      </c>
    </row>
    <row r="317" spans="1:9">
      <c r="A317" t="s">
        <v>261</v>
      </c>
      <c r="B317" t="s">
        <v>9075</v>
      </c>
      <c r="C317" t="s">
        <v>987</v>
      </c>
      <c r="D317" t="s">
        <v>673</v>
      </c>
      <c r="E317" t="s">
        <v>618</v>
      </c>
      <c r="F317">
        <v>10</v>
      </c>
      <c r="G317" t="s">
        <v>673</v>
      </c>
      <c r="H317" s="4" t="str">
        <f t="shared" si="8"/>
        <v>U18.10</v>
      </c>
      <c r="I317" s="4" t="str">
        <f t="shared" si="9"/>
        <v>S0_HSD093</v>
      </c>
    </row>
    <row r="318" spans="1:9">
      <c r="A318" t="s">
        <v>261</v>
      </c>
      <c r="B318" t="s">
        <v>9075</v>
      </c>
      <c r="C318" t="s">
        <v>987</v>
      </c>
      <c r="D318" t="s">
        <v>674</v>
      </c>
      <c r="E318" t="s">
        <v>618</v>
      </c>
      <c r="F318">
        <v>25</v>
      </c>
      <c r="G318" t="s">
        <v>674</v>
      </c>
      <c r="H318" s="4" t="str">
        <f t="shared" si="8"/>
        <v>U18.25</v>
      </c>
      <c r="I318" s="4" t="str">
        <f t="shared" si="9"/>
        <v>S0_HSD093</v>
      </c>
    </row>
    <row r="319" spans="1:9">
      <c r="A319" t="s">
        <v>261</v>
      </c>
      <c r="B319" t="s">
        <v>9075</v>
      </c>
      <c r="C319" t="s">
        <v>987</v>
      </c>
      <c r="D319" t="s">
        <v>675</v>
      </c>
      <c r="E319" t="s">
        <v>688</v>
      </c>
      <c r="F319">
        <v>2</v>
      </c>
      <c r="G319" t="s">
        <v>675</v>
      </c>
      <c r="H319" s="4" t="str">
        <f t="shared" si="8"/>
        <v>U18.2</v>
      </c>
      <c r="I319" s="4" t="str">
        <f t="shared" si="9"/>
        <v>S0_U17_VDD</v>
      </c>
    </row>
    <row r="320" spans="1:9">
      <c r="A320" t="s">
        <v>261</v>
      </c>
      <c r="B320" t="s">
        <v>9075</v>
      </c>
      <c r="C320" t="s">
        <v>987</v>
      </c>
      <c r="D320" t="s">
        <v>676</v>
      </c>
      <c r="E320" t="s">
        <v>688</v>
      </c>
      <c r="F320">
        <v>8</v>
      </c>
      <c r="G320" t="s">
        <v>676</v>
      </c>
      <c r="H320" s="4" t="str">
        <f t="shared" si="8"/>
        <v>U18.8</v>
      </c>
      <c r="I320" s="4" t="str">
        <f t="shared" si="9"/>
        <v>S0_U17_VDD</v>
      </c>
    </row>
    <row r="321" spans="1:9">
      <c r="A321" t="s">
        <v>261</v>
      </c>
      <c r="B321" t="s">
        <v>9075</v>
      </c>
      <c r="C321" t="s">
        <v>987</v>
      </c>
      <c r="D321" t="s">
        <v>677</v>
      </c>
      <c r="E321" t="s">
        <v>688</v>
      </c>
      <c r="F321">
        <v>11</v>
      </c>
      <c r="G321" t="s">
        <v>677</v>
      </c>
      <c r="H321" s="4" t="str">
        <f t="shared" si="8"/>
        <v>U18.11</v>
      </c>
      <c r="I321" s="4" t="str">
        <f t="shared" si="9"/>
        <v>S0_U17_VDD</v>
      </c>
    </row>
    <row r="322" spans="1:9">
      <c r="A322" t="s">
        <v>261</v>
      </c>
      <c r="B322" t="s">
        <v>9075</v>
      </c>
      <c r="C322" t="s">
        <v>987</v>
      </c>
      <c r="D322" t="s">
        <v>678</v>
      </c>
      <c r="E322" t="s">
        <v>688</v>
      </c>
      <c r="F322">
        <v>15</v>
      </c>
      <c r="G322" t="s">
        <v>678</v>
      </c>
      <c r="H322" s="4" t="str">
        <f t="shared" ref="H322:H385" si="10">CONCATENATE(C322,".",F322)</f>
        <v>U18.15</v>
      </c>
      <c r="I322" s="4" t="str">
        <f t="shared" ref="I322:I385" si="11">E322</f>
        <v>S0_U17_VDD</v>
      </c>
    </row>
    <row r="323" spans="1:9">
      <c r="A323" t="s">
        <v>261</v>
      </c>
      <c r="B323" t="s">
        <v>9075</v>
      </c>
      <c r="C323" t="s">
        <v>987</v>
      </c>
      <c r="D323" t="s">
        <v>679</v>
      </c>
      <c r="E323" t="s">
        <v>688</v>
      </c>
      <c r="F323">
        <v>16</v>
      </c>
      <c r="G323" t="s">
        <v>679</v>
      </c>
      <c r="H323" s="4" t="str">
        <f t="shared" si="10"/>
        <v>U18.16</v>
      </c>
      <c r="I323" s="4" t="str">
        <f t="shared" si="11"/>
        <v>S0_U17_VDD</v>
      </c>
    </row>
    <row r="324" spans="1:9">
      <c r="A324" t="s">
        <v>261</v>
      </c>
      <c r="B324" t="s">
        <v>9075</v>
      </c>
      <c r="C324" t="s">
        <v>987</v>
      </c>
      <c r="D324" t="s">
        <v>680</v>
      </c>
      <c r="E324" t="s">
        <v>688</v>
      </c>
      <c r="F324">
        <v>20</v>
      </c>
      <c r="G324" t="s">
        <v>680</v>
      </c>
      <c r="H324" s="4" t="str">
        <f t="shared" si="10"/>
        <v>U18.20</v>
      </c>
      <c r="I324" s="4" t="str">
        <f t="shared" si="11"/>
        <v>S0_U17_VDD</v>
      </c>
    </row>
    <row r="325" spans="1:9">
      <c r="A325" t="s">
        <v>261</v>
      </c>
      <c r="B325" t="s">
        <v>9075</v>
      </c>
      <c r="C325" t="s">
        <v>987</v>
      </c>
      <c r="D325" t="s">
        <v>681</v>
      </c>
      <c r="E325" t="s">
        <v>688</v>
      </c>
      <c r="F325">
        <v>24</v>
      </c>
      <c r="G325" t="s">
        <v>681</v>
      </c>
      <c r="H325" s="4" t="str">
        <f t="shared" si="10"/>
        <v>U18.24</v>
      </c>
      <c r="I325" s="4" t="str">
        <f t="shared" si="11"/>
        <v>S0_U17_VDD</v>
      </c>
    </row>
    <row r="326" spans="1:9">
      <c r="A326" t="s">
        <v>261</v>
      </c>
      <c r="B326" t="s">
        <v>9075</v>
      </c>
      <c r="C326" t="s">
        <v>987</v>
      </c>
      <c r="D326" t="s">
        <v>682</v>
      </c>
      <c r="E326" t="s">
        <v>688</v>
      </c>
      <c r="F326">
        <v>26</v>
      </c>
      <c r="G326" t="s">
        <v>682</v>
      </c>
      <c r="H326" s="4" t="str">
        <f t="shared" si="10"/>
        <v>U18.26</v>
      </c>
      <c r="I326" s="4" t="str">
        <f t="shared" si="11"/>
        <v>S0_U17_VDD</v>
      </c>
    </row>
    <row r="327" spans="1:9">
      <c r="A327" t="s">
        <v>261</v>
      </c>
      <c r="B327" t="s">
        <v>9075</v>
      </c>
      <c r="C327" t="s">
        <v>987</v>
      </c>
      <c r="D327" t="s">
        <v>683</v>
      </c>
      <c r="E327" t="s">
        <v>688</v>
      </c>
      <c r="F327">
        <v>31</v>
      </c>
      <c r="G327" t="s">
        <v>683</v>
      </c>
      <c r="H327" s="4" t="str">
        <f t="shared" si="10"/>
        <v>U18.31</v>
      </c>
      <c r="I327" s="4" t="str">
        <f t="shared" si="11"/>
        <v>S0_U17_VDD</v>
      </c>
    </row>
    <row r="328" spans="1:9">
      <c r="A328" t="s">
        <v>261</v>
      </c>
      <c r="B328" t="s">
        <v>9075</v>
      </c>
      <c r="C328" t="s">
        <v>987</v>
      </c>
      <c r="D328" t="s">
        <v>684</v>
      </c>
      <c r="E328" t="s">
        <v>688</v>
      </c>
      <c r="F328">
        <v>33</v>
      </c>
      <c r="G328" t="s">
        <v>684</v>
      </c>
      <c r="H328" s="4" t="str">
        <f t="shared" si="10"/>
        <v>U18.33</v>
      </c>
      <c r="I328" s="4" t="str">
        <f t="shared" si="11"/>
        <v>S0_U17_VDD</v>
      </c>
    </row>
    <row r="329" spans="1:9">
      <c r="A329" t="s">
        <v>261</v>
      </c>
      <c r="B329" t="s">
        <v>9075</v>
      </c>
      <c r="C329" t="s">
        <v>987</v>
      </c>
      <c r="D329" t="s">
        <v>685</v>
      </c>
      <c r="E329" t="s">
        <v>688</v>
      </c>
      <c r="F329">
        <v>40</v>
      </c>
      <c r="G329" t="s">
        <v>685</v>
      </c>
      <c r="H329" s="4" t="str">
        <f t="shared" si="10"/>
        <v>U18.40</v>
      </c>
      <c r="I329" s="4" t="str">
        <f t="shared" si="11"/>
        <v>S0_U17_VDD</v>
      </c>
    </row>
    <row r="330" spans="1:9">
      <c r="A330" t="s">
        <v>261</v>
      </c>
      <c r="B330" t="s">
        <v>9075</v>
      </c>
      <c r="C330" t="s">
        <v>987</v>
      </c>
      <c r="D330" t="s">
        <v>686</v>
      </c>
      <c r="E330" t="s">
        <v>688</v>
      </c>
      <c r="F330">
        <v>56</v>
      </c>
      <c r="G330" t="s">
        <v>686</v>
      </c>
      <c r="H330" s="4" t="str">
        <f t="shared" si="10"/>
        <v>U18.56</v>
      </c>
      <c r="I330" s="4" t="str">
        <f t="shared" si="11"/>
        <v>S0_U17_VDD</v>
      </c>
    </row>
    <row r="331" spans="1:9">
      <c r="A331" t="s">
        <v>261</v>
      </c>
      <c r="B331" t="s">
        <v>9075</v>
      </c>
      <c r="C331" t="s">
        <v>987</v>
      </c>
      <c r="D331" t="s">
        <v>687</v>
      </c>
      <c r="E331" t="s">
        <v>688</v>
      </c>
      <c r="F331">
        <v>64</v>
      </c>
      <c r="G331" t="s">
        <v>687</v>
      </c>
      <c r="H331" s="4" t="str">
        <f t="shared" si="10"/>
        <v>U18.64</v>
      </c>
      <c r="I331" s="4" t="str">
        <f t="shared" si="11"/>
        <v>S0_U17_VDD</v>
      </c>
    </row>
    <row r="332" spans="1:9">
      <c r="A332" t="s">
        <v>261</v>
      </c>
      <c r="B332" t="s">
        <v>9076</v>
      </c>
      <c r="C332" t="s">
        <v>3504</v>
      </c>
      <c r="D332">
        <v>1</v>
      </c>
      <c r="E332" t="s">
        <v>463</v>
      </c>
      <c r="F332">
        <v>1</v>
      </c>
      <c r="G332">
        <v>1</v>
      </c>
      <c r="H332" s="4" t="str">
        <f t="shared" si="10"/>
        <v>C144.1</v>
      </c>
      <c r="I332" s="4" t="str">
        <f t="shared" si="11"/>
        <v>VDD33_ATX</v>
      </c>
    </row>
    <row r="333" spans="1:9">
      <c r="A333" t="s">
        <v>261</v>
      </c>
      <c r="B333" t="s">
        <v>9076</v>
      </c>
      <c r="C333" t="s">
        <v>3504</v>
      </c>
      <c r="D333">
        <v>2</v>
      </c>
      <c r="E333" t="s">
        <v>169</v>
      </c>
      <c r="F333">
        <v>2</v>
      </c>
      <c r="G333">
        <v>2</v>
      </c>
      <c r="H333" s="4" t="str">
        <f t="shared" si="10"/>
        <v>C144.2</v>
      </c>
      <c r="I333" s="4" t="str">
        <f t="shared" si="11"/>
        <v>DGND</v>
      </c>
    </row>
    <row r="334" spans="1:9">
      <c r="A334" t="s">
        <v>261</v>
      </c>
      <c r="B334" t="s">
        <v>9076</v>
      </c>
      <c r="C334" t="s">
        <v>3505</v>
      </c>
      <c r="D334">
        <v>1</v>
      </c>
      <c r="E334" t="s">
        <v>463</v>
      </c>
      <c r="F334">
        <v>1</v>
      </c>
      <c r="G334">
        <v>1</v>
      </c>
      <c r="H334" s="4" t="str">
        <f t="shared" si="10"/>
        <v>C145.1</v>
      </c>
      <c r="I334" s="4" t="str">
        <f t="shared" si="11"/>
        <v>VDD33_ATX</v>
      </c>
    </row>
    <row r="335" spans="1:9">
      <c r="A335" t="s">
        <v>261</v>
      </c>
      <c r="B335" t="s">
        <v>9076</v>
      </c>
      <c r="C335" t="s">
        <v>3505</v>
      </c>
      <c r="D335">
        <v>2</v>
      </c>
      <c r="E335" t="s">
        <v>169</v>
      </c>
      <c r="F335">
        <v>2</v>
      </c>
      <c r="G335">
        <v>2</v>
      </c>
      <c r="H335" s="4" t="str">
        <f t="shared" si="10"/>
        <v>C145.2</v>
      </c>
      <c r="I335" s="4" t="str">
        <f t="shared" si="11"/>
        <v>DGND</v>
      </c>
    </row>
    <row r="336" spans="1:9">
      <c r="A336" t="s">
        <v>261</v>
      </c>
      <c r="B336" t="s">
        <v>9076</v>
      </c>
      <c r="C336" t="s">
        <v>2667</v>
      </c>
      <c r="D336">
        <v>1</v>
      </c>
      <c r="E336" t="s">
        <v>3146</v>
      </c>
      <c r="F336">
        <v>1</v>
      </c>
      <c r="G336">
        <v>1</v>
      </c>
      <c r="H336" s="4" t="str">
        <f t="shared" si="10"/>
        <v>C384.1</v>
      </c>
      <c r="I336" s="4" t="str">
        <f t="shared" si="11"/>
        <v>S0_U1_P2_GIGA_MDI-</v>
      </c>
    </row>
    <row r="337" spans="1:9">
      <c r="A337" t="s">
        <v>261</v>
      </c>
      <c r="B337" t="s">
        <v>9076</v>
      </c>
      <c r="C337" t="s">
        <v>2667</v>
      </c>
      <c r="D337">
        <v>2</v>
      </c>
      <c r="E337" t="s">
        <v>3124</v>
      </c>
      <c r="F337">
        <v>2</v>
      </c>
      <c r="G337">
        <v>2</v>
      </c>
      <c r="H337" s="4" t="str">
        <f t="shared" si="10"/>
        <v>C384.2</v>
      </c>
      <c r="I337" s="4" t="str">
        <f t="shared" si="11"/>
        <v>S0_U2_P2_GIGA_MDI-</v>
      </c>
    </row>
    <row r="338" spans="1:9">
      <c r="A338" t="s">
        <v>261</v>
      </c>
      <c r="B338" t="s">
        <v>9076</v>
      </c>
      <c r="C338" t="s">
        <v>2668</v>
      </c>
      <c r="D338">
        <v>1</v>
      </c>
      <c r="E338" t="s">
        <v>3144</v>
      </c>
      <c r="F338">
        <v>1</v>
      </c>
      <c r="G338">
        <v>1</v>
      </c>
      <c r="H338" s="4" t="str">
        <f t="shared" si="10"/>
        <v>C385.1</v>
      </c>
      <c r="I338" s="4" t="str">
        <f t="shared" si="11"/>
        <v>S0_U1_P2_GIGA_MDI+</v>
      </c>
    </row>
    <row r="339" spans="1:9">
      <c r="A339" t="s">
        <v>261</v>
      </c>
      <c r="B339" t="s">
        <v>9076</v>
      </c>
      <c r="C339" t="s">
        <v>2668</v>
      </c>
      <c r="D339">
        <v>2</v>
      </c>
      <c r="E339" t="s">
        <v>3126</v>
      </c>
      <c r="F339">
        <v>2</v>
      </c>
      <c r="G339">
        <v>2</v>
      </c>
      <c r="H339" s="4" t="str">
        <f t="shared" si="10"/>
        <v>C385.2</v>
      </c>
      <c r="I339" s="4" t="str">
        <f t="shared" si="11"/>
        <v>S0_U2_P2_GIGA_MDI+</v>
      </c>
    </row>
    <row r="340" spans="1:9">
      <c r="A340" t="s">
        <v>261</v>
      </c>
      <c r="B340" t="s">
        <v>9076</v>
      </c>
      <c r="C340" t="s">
        <v>2669</v>
      </c>
      <c r="D340">
        <v>1</v>
      </c>
      <c r="E340" t="s">
        <v>8466</v>
      </c>
      <c r="F340">
        <v>1</v>
      </c>
      <c r="G340">
        <v>1</v>
      </c>
      <c r="H340" s="4" t="str">
        <f t="shared" si="10"/>
        <v>C391.1</v>
      </c>
      <c r="I340" s="4" t="str">
        <f t="shared" si="11"/>
        <v>S0_U2_P2_RC</v>
      </c>
    </row>
    <row r="341" spans="1:9">
      <c r="A341" t="s">
        <v>261</v>
      </c>
      <c r="B341" t="s">
        <v>9076</v>
      </c>
      <c r="C341" t="s">
        <v>2669</v>
      </c>
      <c r="D341">
        <v>2</v>
      </c>
      <c r="E341" t="s">
        <v>169</v>
      </c>
      <c r="F341">
        <v>2</v>
      </c>
      <c r="G341">
        <v>2</v>
      </c>
      <c r="H341" s="4" t="str">
        <f t="shared" si="10"/>
        <v>C391.2</v>
      </c>
      <c r="I341" s="4" t="str">
        <f t="shared" si="11"/>
        <v>DGND</v>
      </c>
    </row>
    <row r="342" spans="1:9">
      <c r="A342" t="s">
        <v>261</v>
      </c>
      <c r="B342" t="s">
        <v>9076</v>
      </c>
      <c r="C342" t="s">
        <v>2670</v>
      </c>
      <c r="D342">
        <v>1</v>
      </c>
      <c r="E342" t="s">
        <v>3178</v>
      </c>
      <c r="F342">
        <v>1</v>
      </c>
      <c r="G342">
        <v>1</v>
      </c>
      <c r="H342" s="4" t="str">
        <f t="shared" si="10"/>
        <v>C412.1</v>
      </c>
      <c r="I342" s="4" t="str">
        <f t="shared" si="11"/>
        <v>S0_U1_P3_GIGA_MDI-</v>
      </c>
    </row>
    <row r="343" spans="1:9">
      <c r="A343" t="s">
        <v>261</v>
      </c>
      <c r="B343" t="s">
        <v>9076</v>
      </c>
      <c r="C343" t="s">
        <v>2670</v>
      </c>
      <c r="D343">
        <v>2</v>
      </c>
      <c r="E343" t="s">
        <v>3128</v>
      </c>
      <c r="F343">
        <v>2</v>
      </c>
      <c r="G343">
        <v>2</v>
      </c>
      <c r="H343" s="4" t="str">
        <f t="shared" si="10"/>
        <v>C412.2</v>
      </c>
      <c r="I343" s="4" t="str">
        <f t="shared" si="11"/>
        <v>S0_U2_P3_GIGA_MDI-</v>
      </c>
    </row>
    <row r="344" spans="1:9">
      <c r="A344" t="s">
        <v>261</v>
      </c>
      <c r="B344" t="s">
        <v>9076</v>
      </c>
      <c r="C344" t="s">
        <v>2671</v>
      </c>
      <c r="D344">
        <v>1</v>
      </c>
      <c r="E344" t="s">
        <v>3177</v>
      </c>
      <c r="F344">
        <v>1</v>
      </c>
      <c r="G344">
        <v>1</v>
      </c>
      <c r="H344" s="4" t="str">
        <f t="shared" si="10"/>
        <v>C413.1</v>
      </c>
      <c r="I344" s="4" t="str">
        <f t="shared" si="11"/>
        <v>S0_U1_P3_GIGA_MDI+</v>
      </c>
    </row>
    <row r="345" spans="1:9">
      <c r="A345" t="s">
        <v>261</v>
      </c>
      <c r="B345" t="s">
        <v>9076</v>
      </c>
      <c r="C345" t="s">
        <v>2671</v>
      </c>
      <c r="D345">
        <v>2</v>
      </c>
      <c r="E345" t="s">
        <v>3130</v>
      </c>
      <c r="F345">
        <v>2</v>
      </c>
      <c r="G345">
        <v>2</v>
      </c>
      <c r="H345" s="4" t="str">
        <f t="shared" si="10"/>
        <v>C413.2</v>
      </c>
      <c r="I345" s="4" t="str">
        <f t="shared" si="11"/>
        <v>S0_U2_P3_GIGA_MDI+</v>
      </c>
    </row>
    <row r="346" spans="1:9">
      <c r="A346" t="s">
        <v>261</v>
      </c>
      <c r="B346" t="s">
        <v>9076</v>
      </c>
      <c r="C346" t="s">
        <v>2672</v>
      </c>
      <c r="D346">
        <v>1</v>
      </c>
      <c r="E346" t="s">
        <v>8467</v>
      </c>
      <c r="F346">
        <v>1</v>
      </c>
      <c r="G346">
        <v>1</v>
      </c>
      <c r="H346" s="4" t="str">
        <f t="shared" si="10"/>
        <v>C418.1</v>
      </c>
      <c r="I346" s="4" t="str">
        <f t="shared" si="11"/>
        <v>S0_U2_P3_RC</v>
      </c>
    </row>
    <row r="347" spans="1:9">
      <c r="A347" t="s">
        <v>261</v>
      </c>
      <c r="B347" t="s">
        <v>9076</v>
      </c>
      <c r="C347" t="s">
        <v>2672</v>
      </c>
      <c r="D347">
        <v>2</v>
      </c>
      <c r="E347" t="s">
        <v>169</v>
      </c>
      <c r="F347">
        <v>2</v>
      </c>
      <c r="G347">
        <v>2</v>
      </c>
      <c r="H347" s="4" t="str">
        <f t="shared" si="10"/>
        <v>C418.2</v>
      </c>
      <c r="I347" s="4" t="str">
        <f t="shared" si="11"/>
        <v>DGND</v>
      </c>
    </row>
    <row r="348" spans="1:9">
      <c r="A348" t="s">
        <v>261</v>
      </c>
      <c r="B348" t="s">
        <v>9076</v>
      </c>
      <c r="C348" t="s">
        <v>2691</v>
      </c>
      <c r="D348">
        <v>1</v>
      </c>
      <c r="E348" t="s">
        <v>3191</v>
      </c>
      <c r="F348">
        <v>1</v>
      </c>
      <c r="G348">
        <v>1</v>
      </c>
      <c r="H348" s="4" t="str">
        <f t="shared" si="10"/>
        <v>C421.1</v>
      </c>
      <c r="I348" s="4" t="str">
        <f t="shared" si="11"/>
        <v>SG0_1_P2_GIGA_MDI-</v>
      </c>
    </row>
    <row r="349" spans="1:9">
      <c r="A349" t="s">
        <v>261</v>
      </c>
      <c r="B349" t="s">
        <v>9076</v>
      </c>
      <c r="C349" t="s">
        <v>2691</v>
      </c>
      <c r="D349">
        <v>2</v>
      </c>
      <c r="E349" t="s">
        <v>3192</v>
      </c>
      <c r="F349">
        <v>2</v>
      </c>
      <c r="G349">
        <v>2</v>
      </c>
      <c r="H349" s="4" t="str">
        <f t="shared" si="10"/>
        <v>C421.2</v>
      </c>
      <c r="I349" s="4" t="str">
        <f t="shared" si="11"/>
        <v>SG0_2_P2_GIGA_MDI-</v>
      </c>
    </row>
    <row r="350" spans="1:9">
      <c r="A350" t="s">
        <v>261</v>
      </c>
      <c r="B350" t="s">
        <v>9076</v>
      </c>
      <c r="C350" t="s">
        <v>2692</v>
      </c>
      <c r="D350">
        <v>1</v>
      </c>
      <c r="E350" t="s">
        <v>3193</v>
      </c>
      <c r="F350">
        <v>1</v>
      </c>
      <c r="G350">
        <v>1</v>
      </c>
      <c r="H350" s="4" t="str">
        <f t="shared" si="10"/>
        <v>C422.1</v>
      </c>
      <c r="I350" s="4" t="str">
        <f t="shared" si="11"/>
        <v>SG0_1_P2_GIGA_MDI+</v>
      </c>
    </row>
    <row r="351" spans="1:9">
      <c r="A351" t="s">
        <v>261</v>
      </c>
      <c r="B351" t="s">
        <v>9076</v>
      </c>
      <c r="C351" t="s">
        <v>2692</v>
      </c>
      <c r="D351">
        <v>2</v>
      </c>
      <c r="E351" t="s">
        <v>3194</v>
      </c>
      <c r="F351">
        <v>2</v>
      </c>
      <c r="G351">
        <v>2</v>
      </c>
      <c r="H351" s="4" t="str">
        <f t="shared" si="10"/>
        <v>C422.2</v>
      </c>
      <c r="I351" s="4" t="str">
        <f t="shared" si="11"/>
        <v>SG0_2_P2_GIGA_MDI+</v>
      </c>
    </row>
    <row r="352" spans="1:9">
      <c r="A352" t="s">
        <v>261</v>
      </c>
      <c r="B352" t="s">
        <v>9076</v>
      </c>
      <c r="C352" t="s">
        <v>2693</v>
      </c>
      <c r="D352">
        <v>1</v>
      </c>
      <c r="E352" t="s">
        <v>527</v>
      </c>
      <c r="F352">
        <v>1</v>
      </c>
      <c r="G352">
        <v>1</v>
      </c>
      <c r="H352" s="4" t="str">
        <f t="shared" si="10"/>
        <v>C427.1</v>
      </c>
      <c r="I352" s="4" t="str">
        <f t="shared" si="11"/>
        <v>SG0_2_P2_RC</v>
      </c>
    </row>
    <row r="353" spans="1:9">
      <c r="A353" t="s">
        <v>261</v>
      </c>
      <c r="B353" t="s">
        <v>9076</v>
      </c>
      <c r="C353" t="s">
        <v>2693</v>
      </c>
      <c r="D353">
        <v>2</v>
      </c>
      <c r="E353" t="s">
        <v>169</v>
      </c>
      <c r="F353">
        <v>2</v>
      </c>
      <c r="G353">
        <v>2</v>
      </c>
      <c r="H353" s="4" t="str">
        <f t="shared" si="10"/>
        <v>C427.2</v>
      </c>
      <c r="I353" s="4" t="str">
        <f t="shared" si="11"/>
        <v>DGND</v>
      </c>
    </row>
    <row r="354" spans="1:9">
      <c r="A354" t="s">
        <v>261</v>
      </c>
      <c r="B354" t="s">
        <v>9076</v>
      </c>
      <c r="C354" t="s">
        <v>2694</v>
      </c>
      <c r="D354">
        <v>1</v>
      </c>
      <c r="E354" t="s">
        <v>3195</v>
      </c>
      <c r="F354">
        <v>1</v>
      </c>
      <c r="G354">
        <v>1</v>
      </c>
      <c r="H354" s="4" t="str">
        <f t="shared" si="10"/>
        <v>C430.1</v>
      </c>
      <c r="I354" s="4" t="str">
        <f t="shared" si="11"/>
        <v>SG0_1_P3_GIGA_MDI-</v>
      </c>
    </row>
    <row r="355" spans="1:9">
      <c r="A355" t="s">
        <v>261</v>
      </c>
      <c r="B355" t="s">
        <v>9076</v>
      </c>
      <c r="C355" t="s">
        <v>2694</v>
      </c>
      <c r="D355">
        <v>2</v>
      </c>
      <c r="E355" t="s">
        <v>3196</v>
      </c>
      <c r="F355">
        <v>2</v>
      </c>
      <c r="G355">
        <v>2</v>
      </c>
      <c r="H355" s="4" t="str">
        <f t="shared" si="10"/>
        <v>C430.2</v>
      </c>
      <c r="I355" s="4" t="str">
        <f t="shared" si="11"/>
        <v>SG0_2_P3_GIGA_MDI-</v>
      </c>
    </row>
    <row r="356" spans="1:9">
      <c r="A356" t="s">
        <v>261</v>
      </c>
      <c r="B356" t="s">
        <v>9076</v>
      </c>
      <c r="C356" t="s">
        <v>2695</v>
      </c>
      <c r="D356">
        <v>1</v>
      </c>
      <c r="E356" t="s">
        <v>3197</v>
      </c>
      <c r="F356">
        <v>1</v>
      </c>
      <c r="G356">
        <v>1</v>
      </c>
      <c r="H356" s="4" t="str">
        <f t="shared" si="10"/>
        <v>C431.1</v>
      </c>
      <c r="I356" s="4" t="str">
        <f t="shared" si="11"/>
        <v>SG0_1_P3_GIGA_MDI+</v>
      </c>
    </row>
    <row r="357" spans="1:9">
      <c r="A357" t="s">
        <v>261</v>
      </c>
      <c r="B357" t="s">
        <v>9076</v>
      </c>
      <c r="C357" t="s">
        <v>2695</v>
      </c>
      <c r="D357">
        <v>2</v>
      </c>
      <c r="E357" t="s">
        <v>3198</v>
      </c>
      <c r="F357">
        <v>2</v>
      </c>
      <c r="G357">
        <v>2</v>
      </c>
      <c r="H357" s="4" t="str">
        <f t="shared" si="10"/>
        <v>C431.2</v>
      </c>
      <c r="I357" s="4" t="str">
        <f t="shared" si="11"/>
        <v>SG0_2_P3_GIGA_MDI+</v>
      </c>
    </row>
    <row r="358" spans="1:9">
      <c r="A358" t="s">
        <v>261</v>
      </c>
      <c r="B358" t="s">
        <v>9076</v>
      </c>
      <c r="C358" t="s">
        <v>2696</v>
      </c>
      <c r="D358">
        <v>1</v>
      </c>
      <c r="E358" t="s">
        <v>528</v>
      </c>
      <c r="F358">
        <v>1</v>
      </c>
      <c r="G358">
        <v>1</v>
      </c>
      <c r="H358" s="4" t="str">
        <f t="shared" si="10"/>
        <v>C436.1</v>
      </c>
      <c r="I358" s="4" t="str">
        <f t="shared" si="11"/>
        <v>SG0_2_P3_RC</v>
      </c>
    </row>
    <row r="359" spans="1:9">
      <c r="A359" t="s">
        <v>261</v>
      </c>
      <c r="B359" t="s">
        <v>9076</v>
      </c>
      <c r="C359" t="s">
        <v>2696</v>
      </c>
      <c r="D359">
        <v>2</v>
      </c>
      <c r="E359" t="s">
        <v>169</v>
      </c>
      <c r="F359">
        <v>2</v>
      </c>
      <c r="G359">
        <v>2</v>
      </c>
      <c r="H359" s="4" t="str">
        <f t="shared" si="10"/>
        <v>C436.2</v>
      </c>
      <c r="I359" s="4" t="str">
        <f t="shared" si="11"/>
        <v>DGND</v>
      </c>
    </row>
    <row r="360" spans="1:9">
      <c r="A360" t="s">
        <v>261</v>
      </c>
      <c r="B360" t="s">
        <v>9076</v>
      </c>
      <c r="C360" t="s">
        <v>2706</v>
      </c>
      <c r="D360">
        <v>1</v>
      </c>
      <c r="E360" t="s">
        <v>8468</v>
      </c>
      <c r="F360">
        <v>1</v>
      </c>
      <c r="G360">
        <v>1</v>
      </c>
      <c r="H360" s="4" t="str">
        <f t="shared" si="10"/>
        <v>C439.1</v>
      </c>
      <c r="I360" s="4" t="str">
        <f t="shared" si="11"/>
        <v>S0_U4_P3_RC_1</v>
      </c>
    </row>
    <row r="361" spans="1:9">
      <c r="A361" t="s">
        <v>261</v>
      </c>
      <c r="B361" t="s">
        <v>9076</v>
      </c>
      <c r="C361" t="s">
        <v>2706</v>
      </c>
      <c r="D361">
        <v>2</v>
      </c>
      <c r="E361" t="s">
        <v>169</v>
      </c>
      <c r="F361">
        <v>2</v>
      </c>
      <c r="G361">
        <v>2</v>
      </c>
      <c r="H361" s="4" t="str">
        <f t="shared" si="10"/>
        <v>C439.2</v>
      </c>
      <c r="I361" s="4" t="str">
        <f t="shared" si="11"/>
        <v>DGND</v>
      </c>
    </row>
    <row r="362" spans="1:9">
      <c r="A362" t="s">
        <v>261</v>
      </c>
      <c r="B362" t="s">
        <v>9076</v>
      </c>
      <c r="C362" t="s">
        <v>2707</v>
      </c>
      <c r="D362">
        <v>1</v>
      </c>
      <c r="E362" t="s">
        <v>8469</v>
      </c>
      <c r="F362">
        <v>1</v>
      </c>
      <c r="G362">
        <v>1</v>
      </c>
      <c r="H362" s="4" t="str">
        <f t="shared" si="10"/>
        <v>C440.1</v>
      </c>
      <c r="I362" s="4" t="str">
        <f t="shared" si="11"/>
        <v>S0_U4_P3_RC_2</v>
      </c>
    </row>
    <row r="363" spans="1:9">
      <c r="A363" t="s">
        <v>261</v>
      </c>
      <c r="B363" t="s">
        <v>9076</v>
      </c>
      <c r="C363" t="s">
        <v>2707</v>
      </c>
      <c r="D363">
        <v>2</v>
      </c>
      <c r="E363" t="s">
        <v>169</v>
      </c>
      <c r="F363">
        <v>2</v>
      </c>
      <c r="G363">
        <v>2</v>
      </c>
      <c r="H363" s="4" t="str">
        <f t="shared" si="10"/>
        <v>C440.2</v>
      </c>
      <c r="I363" s="4" t="str">
        <f t="shared" si="11"/>
        <v>DGND</v>
      </c>
    </row>
    <row r="364" spans="1:9">
      <c r="A364" t="s">
        <v>261</v>
      </c>
      <c r="B364" t="s">
        <v>9076</v>
      </c>
      <c r="C364" t="s">
        <v>2708</v>
      </c>
      <c r="D364">
        <v>1</v>
      </c>
      <c r="E364" t="s">
        <v>8470</v>
      </c>
      <c r="F364">
        <v>1</v>
      </c>
      <c r="G364">
        <v>1</v>
      </c>
      <c r="H364" s="4" t="str">
        <f t="shared" si="10"/>
        <v>C441.1</v>
      </c>
      <c r="I364" s="4" t="str">
        <f t="shared" si="11"/>
        <v>S0_U4_P2_RC_1</v>
      </c>
    </row>
    <row r="365" spans="1:9">
      <c r="A365" t="s">
        <v>261</v>
      </c>
      <c r="B365" t="s">
        <v>9076</v>
      </c>
      <c r="C365" t="s">
        <v>2708</v>
      </c>
      <c r="D365">
        <v>2</v>
      </c>
      <c r="E365" t="s">
        <v>169</v>
      </c>
      <c r="F365">
        <v>2</v>
      </c>
      <c r="G365">
        <v>2</v>
      </c>
      <c r="H365" s="4" t="str">
        <f t="shared" si="10"/>
        <v>C441.2</v>
      </c>
      <c r="I365" s="4" t="str">
        <f t="shared" si="11"/>
        <v>DGND</v>
      </c>
    </row>
    <row r="366" spans="1:9">
      <c r="A366" t="s">
        <v>261</v>
      </c>
      <c r="B366" t="s">
        <v>9076</v>
      </c>
      <c r="C366" t="s">
        <v>2709</v>
      </c>
      <c r="D366">
        <v>1</v>
      </c>
      <c r="E366" t="s">
        <v>8471</v>
      </c>
      <c r="F366">
        <v>1</v>
      </c>
      <c r="G366">
        <v>1</v>
      </c>
      <c r="H366" s="4" t="str">
        <f t="shared" si="10"/>
        <v>C442.1</v>
      </c>
      <c r="I366" s="4" t="str">
        <f t="shared" si="11"/>
        <v>S0_U4_P2_RC_2</v>
      </c>
    </row>
    <row r="367" spans="1:9">
      <c r="A367" t="s">
        <v>261</v>
      </c>
      <c r="B367" t="s">
        <v>9076</v>
      </c>
      <c r="C367" t="s">
        <v>2709</v>
      </c>
      <c r="D367">
        <v>2</v>
      </c>
      <c r="E367" t="s">
        <v>169</v>
      </c>
      <c r="F367">
        <v>2</v>
      </c>
      <c r="G367">
        <v>2</v>
      </c>
      <c r="H367" s="4" t="str">
        <f t="shared" si="10"/>
        <v>C442.2</v>
      </c>
      <c r="I367" s="4" t="str">
        <f t="shared" si="11"/>
        <v>DGND</v>
      </c>
    </row>
    <row r="368" spans="1:9">
      <c r="A368" t="s">
        <v>261</v>
      </c>
      <c r="B368" t="s">
        <v>9076</v>
      </c>
      <c r="C368" t="s">
        <v>9074</v>
      </c>
      <c r="D368" t="s">
        <v>3058</v>
      </c>
      <c r="E368" t="s">
        <v>3199</v>
      </c>
      <c r="F368" t="s">
        <v>208</v>
      </c>
      <c r="G368" t="s">
        <v>3058</v>
      </c>
      <c r="H368" s="4" t="str">
        <f t="shared" si="10"/>
        <v>GOLD0.A15</v>
      </c>
      <c r="I368" s="4" t="str">
        <f t="shared" si="11"/>
        <v>SG0_P2_GIGA_MDI-</v>
      </c>
    </row>
    <row r="369" spans="1:9">
      <c r="A369" t="s">
        <v>261</v>
      </c>
      <c r="B369" t="s">
        <v>9076</v>
      </c>
      <c r="C369" t="s">
        <v>9074</v>
      </c>
      <c r="D369" t="s">
        <v>3057</v>
      </c>
      <c r="E369" t="s">
        <v>3200</v>
      </c>
      <c r="F369" t="s">
        <v>209</v>
      </c>
      <c r="G369" t="s">
        <v>3057</v>
      </c>
      <c r="H369" s="4" t="str">
        <f t="shared" si="10"/>
        <v>GOLD0.A16</v>
      </c>
      <c r="I369" s="4" t="str">
        <f t="shared" si="11"/>
        <v>SG0_P2_GIGA_MDI+</v>
      </c>
    </row>
    <row r="370" spans="1:9">
      <c r="A370" t="s">
        <v>261</v>
      </c>
      <c r="B370" t="s">
        <v>9076</v>
      </c>
      <c r="C370" t="s">
        <v>9074</v>
      </c>
      <c r="D370" t="s">
        <v>3060</v>
      </c>
      <c r="E370" t="s">
        <v>3201</v>
      </c>
      <c r="F370" t="s">
        <v>210</v>
      </c>
      <c r="G370" t="s">
        <v>3060</v>
      </c>
      <c r="H370" s="4" t="str">
        <f t="shared" si="10"/>
        <v>GOLD0.A17</v>
      </c>
      <c r="I370" s="4" t="str">
        <f t="shared" si="11"/>
        <v>SG0_P3_GIGA_MDI-</v>
      </c>
    </row>
    <row r="371" spans="1:9">
      <c r="A371" t="s">
        <v>261</v>
      </c>
      <c r="B371" t="s">
        <v>9076</v>
      </c>
      <c r="C371" t="s">
        <v>9074</v>
      </c>
      <c r="D371" t="s">
        <v>3059</v>
      </c>
      <c r="E371" t="s">
        <v>3202</v>
      </c>
      <c r="F371" t="s">
        <v>211</v>
      </c>
      <c r="G371" t="s">
        <v>3059</v>
      </c>
      <c r="H371" s="4" t="str">
        <f t="shared" si="10"/>
        <v>GOLD0.A18</v>
      </c>
      <c r="I371" s="4" t="str">
        <f t="shared" si="11"/>
        <v>SG0_P3_GIGA_MDI+</v>
      </c>
    </row>
    <row r="372" spans="1:9">
      <c r="A372" t="s">
        <v>261</v>
      </c>
      <c r="B372" t="s">
        <v>9076</v>
      </c>
      <c r="C372" t="s">
        <v>3506</v>
      </c>
      <c r="D372">
        <v>1</v>
      </c>
      <c r="E372" t="s">
        <v>8472</v>
      </c>
      <c r="F372">
        <v>1</v>
      </c>
      <c r="G372">
        <v>1</v>
      </c>
      <c r="H372" s="4" t="str">
        <f t="shared" si="10"/>
        <v>GPHY2.1</v>
      </c>
      <c r="I372" s="4" t="str">
        <f t="shared" si="11"/>
        <v>SG0_U4_GIGA_MDI+</v>
      </c>
    </row>
    <row r="373" spans="1:9">
      <c r="A373" t="s">
        <v>261</v>
      </c>
      <c r="B373" t="s">
        <v>9076</v>
      </c>
      <c r="C373" t="s">
        <v>3506</v>
      </c>
      <c r="D373">
        <v>2</v>
      </c>
      <c r="E373" t="s">
        <v>8473</v>
      </c>
      <c r="F373">
        <v>2</v>
      </c>
      <c r="G373">
        <v>2</v>
      </c>
      <c r="H373" s="4" t="str">
        <f t="shared" si="10"/>
        <v>GPHY2.2</v>
      </c>
      <c r="I373" s="4" t="str">
        <f t="shared" si="11"/>
        <v>SG0_U4_GIGA_MDI-</v>
      </c>
    </row>
    <row r="374" spans="1:9">
      <c r="A374" t="s">
        <v>261</v>
      </c>
      <c r="B374" t="s">
        <v>9076</v>
      </c>
      <c r="C374" t="s">
        <v>3506</v>
      </c>
      <c r="D374" t="s">
        <v>175</v>
      </c>
      <c r="E374" t="s">
        <v>8474</v>
      </c>
      <c r="F374" t="s">
        <v>175</v>
      </c>
      <c r="G374" t="s">
        <v>175</v>
      </c>
      <c r="H374" s="4" t="str">
        <f t="shared" si="10"/>
        <v>GPHY2.G1</v>
      </c>
      <c r="I374" s="4" t="str">
        <f t="shared" si="11"/>
        <v>S0_U4_P2_R_1</v>
      </c>
    </row>
    <row r="375" spans="1:9">
      <c r="A375" t="s">
        <v>261</v>
      </c>
      <c r="B375" t="s">
        <v>9076</v>
      </c>
      <c r="C375" t="s">
        <v>3506</v>
      </c>
      <c r="D375" t="s">
        <v>176</v>
      </c>
      <c r="E375" t="s">
        <v>8474</v>
      </c>
      <c r="F375" t="s">
        <v>176</v>
      </c>
      <c r="G375" t="s">
        <v>176</v>
      </c>
      <c r="H375" s="4" t="str">
        <f t="shared" si="10"/>
        <v>GPHY2.G2</v>
      </c>
      <c r="I375" s="4" t="str">
        <f t="shared" si="11"/>
        <v>S0_U4_P2_R_1</v>
      </c>
    </row>
    <row r="376" spans="1:9">
      <c r="A376" t="s">
        <v>261</v>
      </c>
      <c r="B376" t="s">
        <v>9076</v>
      </c>
      <c r="C376" t="s">
        <v>3506</v>
      </c>
      <c r="D376" t="s">
        <v>177</v>
      </c>
      <c r="E376" t="s">
        <v>8474</v>
      </c>
      <c r="F376" t="s">
        <v>177</v>
      </c>
      <c r="G376" t="s">
        <v>177</v>
      </c>
      <c r="H376" s="4" t="str">
        <f t="shared" si="10"/>
        <v>GPHY2.G3</v>
      </c>
      <c r="I376" s="4" t="str">
        <f t="shared" si="11"/>
        <v>S0_U4_P2_R_1</v>
      </c>
    </row>
    <row r="377" spans="1:9">
      <c r="A377" t="s">
        <v>261</v>
      </c>
      <c r="B377" t="s">
        <v>9076</v>
      </c>
      <c r="C377" t="s">
        <v>3506</v>
      </c>
      <c r="D377" t="s">
        <v>178</v>
      </c>
      <c r="E377" t="s">
        <v>8475</v>
      </c>
      <c r="F377" t="s">
        <v>178</v>
      </c>
      <c r="G377" t="s">
        <v>178</v>
      </c>
      <c r="H377" s="4" t="str">
        <f t="shared" si="10"/>
        <v>GPHY2.G4</v>
      </c>
      <c r="I377" s="4" t="str">
        <f t="shared" si="11"/>
        <v>S0_U4_P2_R_2</v>
      </c>
    </row>
    <row r="378" spans="1:9">
      <c r="A378" t="s">
        <v>261</v>
      </c>
      <c r="B378" t="s">
        <v>9076</v>
      </c>
      <c r="C378" t="s">
        <v>3506</v>
      </c>
      <c r="D378" t="s">
        <v>179</v>
      </c>
      <c r="E378" t="s">
        <v>8475</v>
      </c>
      <c r="F378" t="s">
        <v>179</v>
      </c>
      <c r="G378" t="s">
        <v>179</v>
      </c>
      <c r="H378" s="4" t="str">
        <f t="shared" si="10"/>
        <v>GPHY2.G5</v>
      </c>
      <c r="I378" s="4" t="str">
        <f t="shared" si="11"/>
        <v>S0_U4_P2_R_2</v>
      </c>
    </row>
    <row r="379" spans="1:9">
      <c r="A379" t="s">
        <v>261</v>
      </c>
      <c r="B379" t="s">
        <v>9076</v>
      </c>
      <c r="C379" t="s">
        <v>3506</v>
      </c>
      <c r="D379" t="s">
        <v>180</v>
      </c>
      <c r="E379" t="s">
        <v>8475</v>
      </c>
      <c r="F379" t="s">
        <v>180</v>
      </c>
      <c r="G379" t="s">
        <v>180</v>
      </c>
      <c r="H379" s="4" t="str">
        <f t="shared" si="10"/>
        <v>GPHY2.G6</v>
      </c>
      <c r="I379" s="4" t="str">
        <f t="shared" si="11"/>
        <v>S0_U4_P2_R_2</v>
      </c>
    </row>
    <row r="380" spans="1:9">
      <c r="A380" t="s">
        <v>261</v>
      </c>
      <c r="B380" t="s">
        <v>9076</v>
      </c>
      <c r="C380" t="s">
        <v>3506</v>
      </c>
      <c r="D380" t="s">
        <v>182</v>
      </c>
      <c r="F380" t="s">
        <v>182</v>
      </c>
      <c r="G380" t="s">
        <v>182</v>
      </c>
      <c r="H380" s="4" t="str">
        <f t="shared" si="10"/>
        <v>GPHY2.GH1</v>
      </c>
      <c r="I380" s="4">
        <f t="shared" si="11"/>
        <v>0</v>
      </c>
    </row>
    <row r="381" spans="1:9">
      <c r="A381" t="s">
        <v>261</v>
      </c>
      <c r="B381" t="s">
        <v>9076</v>
      </c>
      <c r="C381" t="s">
        <v>3506</v>
      </c>
      <c r="D381" t="s">
        <v>183</v>
      </c>
      <c r="F381" t="s">
        <v>183</v>
      </c>
      <c r="G381" t="s">
        <v>183</v>
      </c>
      <c r="H381" s="4" t="str">
        <f t="shared" si="10"/>
        <v>GPHY2.GH2</v>
      </c>
      <c r="I381" s="4">
        <f t="shared" si="11"/>
        <v>0</v>
      </c>
    </row>
    <row r="382" spans="1:9">
      <c r="A382" t="s">
        <v>261</v>
      </c>
      <c r="B382" t="s">
        <v>9076</v>
      </c>
      <c r="C382" t="s">
        <v>3507</v>
      </c>
      <c r="D382">
        <v>1</v>
      </c>
      <c r="E382" t="s">
        <v>8476</v>
      </c>
      <c r="F382">
        <v>1</v>
      </c>
      <c r="G382">
        <v>1</v>
      </c>
      <c r="H382" s="4" t="str">
        <f t="shared" si="10"/>
        <v>GPHY3.1</v>
      </c>
      <c r="I382" s="4" t="str">
        <f t="shared" si="11"/>
        <v>S0_U4_GIGA_MDI+</v>
      </c>
    </row>
    <row r="383" spans="1:9">
      <c r="A383" t="s">
        <v>261</v>
      </c>
      <c r="B383" t="s">
        <v>9076</v>
      </c>
      <c r="C383" t="s">
        <v>3507</v>
      </c>
      <c r="D383">
        <v>2</v>
      </c>
      <c r="E383" t="s">
        <v>8477</v>
      </c>
      <c r="F383">
        <v>2</v>
      </c>
      <c r="G383">
        <v>2</v>
      </c>
      <c r="H383" s="4" t="str">
        <f t="shared" si="10"/>
        <v>GPHY3.2</v>
      </c>
      <c r="I383" s="4" t="str">
        <f t="shared" si="11"/>
        <v>S0_U4_GIGA_MDI-</v>
      </c>
    </row>
    <row r="384" spans="1:9">
      <c r="A384" t="s">
        <v>261</v>
      </c>
      <c r="B384" t="s">
        <v>9076</v>
      </c>
      <c r="C384" t="s">
        <v>3507</v>
      </c>
      <c r="D384" t="s">
        <v>175</v>
      </c>
      <c r="E384" t="s">
        <v>8478</v>
      </c>
      <c r="F384" t="s">
        <v>175</v>
      </c>
      <c r="G384" t="s">
        <v>175</v>
      </c>
      <c r="H384" s="4" t="str">
        <f t="shared" si="10"/>
        <v>GPHY3.G1</v>
      </c>
      <c r="I384" s="4" t="str">
        <f t="shared" si="11"/>
        <v>S0_U4_P3_R_1</v>
      </c>
    </row>
    <row r="385" spans="1:9">
      <c r="A385" t="s">
        <v>261</v>
      </c>
      <c r="B385" t="s">
        <v>9076</v>
      </c>
      <c r="C385" t="s">
        <v>3507</v>
      </c>
      <c r="D385" t="s">
        <v>176</v>
      </c>
      <c r="E385" t="s">
        <v>8478</v>
      </c>
      <c r="F385" t="s">
        <v>176</v>
      </c>
      <c r="G385" t="s">
        <v>176</v>
      </c>
      <c r="H385" s="4" t="str">
        <f t="shared" si="10"/>
        <v>GPHY3.G2</v>
      </c>
      <c r="I385" s="4" t="str">
        <f t="shared" si="11"/>
        <v>S0_U4_P3_R_1</v>
      </c>
    </row>
    <row r="386" spans="1:9">
      <c r="A386" t="s">
        <v>261</v>
      </c>
      <c r="B386" t="s">
        <v>9076</v>
      </c>
      <c r="C386" t="s">
        <v>3507</v>
      </c>
      <c r="D386" t="s">
        <v>177</v>
      </c>
      <c r="E386" t="s">
        <v>8478</v>
      </c>
      <c r="F386" t="s">
        <v>177</v>
      </c>
      <c r="G386" t="s">
        <v>177</v>
      </c>
      <c r="H386" s="4" t="str">
        <f t="shared" ref="H386:H449" si="12">CONCATENATE(C386,".",F386)</f>
        <v>GPHY3.G3</v>
      </c>
      <c r="I386" s="4" t="str">
        <f t="shared" ref="I386:I449" si="13">E386</f>
        <v>S0_U4_P3_R_1</v>
      </c>
    </row>
    <row r="387" spans="1:9">
      <c r="A387" t="s">
        <v>261</v>
      </c>
      <c r="B387" t="s">
        <v>9076</v>
      </c>
      <c r="C387" t="s">
        <v>3507</v>
      </c>
      <c r="D387" t="s">
        <v>178</v>
      </c>
      <c r="E387" t="s">
        <v>8479</v>
      </c>
      <c r="F387" t="s">
        <v>178</v>
      </c>
      <c r="G387" t="s">
        <v>178</v>
      </c>
      <c r="H387" s="4" t="str">
        <f t="shared" si="12"/>
        <v>GPHY3.G4</v>
      </c>
      <c r="I387" s="4" t="str">
        <f t="shared" si="13"/>
        <v>S0_U4_P3_R_2</v>
      </c>
    </row>
    <row r="388" spans="1:9">
      <c r="A388" t="s">
        <v>261</v>
      </c>
      <c r="B388" t="s">
        <v>9076</v>
      </c>
      <c r="C388" t="s">
        <v>3507</v>
      </c>
      <c r="D388" t="s">
        <v>179</v>
      </c>
      <c r="E388" t="s">
        <v>8479</v>
      </c>
      <c r="F388" t="s">
        <v>179</v>
      </c>
      <c r="G388" t="s">
        <v>179</v>
      </c>
      <c r="H388" s="4" t="str">
        <f t="shared" si="12"/>
        <v>GPHY3.G5</v>
      </c>
      <c r="I388" s="4" t="str">
        <f t="shared" si="13"/>
        <v>S0_U4_P3_R_2</v>
      </c>
    </row>
    <row r="389" spans="1:9">
      <c r="A389" t="s">
        <v>261</v>
      </c>
      <c r="B389" t="s">
        <v>9076</v>
      </c>
      <c r="C389" t="s">
        <v>3507</v>
      </c>
      <c r="D389" t="s">
        <v>180</v>
      </c>
      <c r="E389" t="s">
        <v>8479</v>
      </c>
      <c r="F389" t="s">
        <v>180</v>
      </c>
      <c r="G389" t="s">
        <v>180</v>
      </c>
      <c r="H389" s="4" t="str">
        <f t="shared" si="12"/>
        <v>GPHY3.G6</v>
      </c>
      <c r="I389" s="4" t="str">
        <f t="shared" si="13"/>
        <v>S0_U4_P3_R_2</v>
      </c>
    </row>
    <row r="390" spans="1:9">
      <c r="A390" t="s">
        <v>261</v>
      </c>
      <c r="B390" t="s">
        <v>9076</v>
      </c>
      <c r="C390" t="s">
        <v>3507</v>
      </c>
      <c r="D390" t="s">
        <v>182</v>
      </c>
      <c r="F390" t="s">
        <v>182</v>
      </c>
      <c r="G390" t="s">
        <v>182</v>
      </c>
      <c r="H390" s="4" t="str">
        <f t="shared" si="12"/>
        <v>GPHY3.GH1</v>
      </c>
      <c r="I390" s="4">
        <f t="shared" si="13"/>
        <v>0</v>
      </c>
    </row>
    <row r="391" spans="1:9">
      <c r="A391" t="s">
        <v>261</v>
      </c>
      <c r="B391" t="s">
        <v>9076</v>
      </c>
      <c r="C391" t="s">
        <v>3507</v>
      </c>
      <c r="D391" t="s">
        <v>183</v>
      </c>
      <c r="F391" t="s">
        <v>183</v>
      </c>
      <c r="G391" t="s">
        <v>183</v>
      </c>
      <c r="H391" s="4" t="str">
        <f t="shared" si="12"/>
        <v>GPHY3.GH2</v>
      </c>
      <c r="I391" s="4">
        <f t="shared" si="13"/>
        <v>0</v>
      </c>
    </row>
    <row r="392" spans="1:9">
      <c r="A392" t="s">
        <v>261</v>
      </c>
      <c r="B392" t="s">
        <v>9076</v>
      </c>
      <c r="C392" t="s">
        <v>2710</v>
      </c>
      <c r="D392" t="s">
        <v>3132</v>
      </c>
      <c r="E392" t="s">
        <v>3207</v>
      </c>
      <c r="F392">
        <v>1</v>
      </c>
      <c r="G392" t="s">
        <v>3132</v>
      </c>
      <c r="H392" s="4" t="str">
        <f t="shared" si="12"/>
        <v>K144.1</v>
      </c>
      <c r="I392" s="4" t="str">
        <f t="shared" si="13"/>
        <v>S0_OE_K144</v>
      </c>
    </row>
    <row r="393" spans="1:9">
      <c r="A393" t="s">
        <v>261</v>
      </c>
      <c r="B393" t="s">
        <v>9076</v>
      </c>
      <c r="C393" t="s">
        <v>2710</v>
      </c>
      <c r="D393" t="s">
        <v>3133</v>
      </c>
      <c r="E393" t="s">
        <v>3207</v>
      </c>
      <c r="F393">
        <v>10</v>
      </c>
      <c r="G393" t="s">
        <v>3133</v>
      </c>
      <c r="H393" s="4" t="str">
        <f t="shared" si="12"/>
        <v>K144.10</v>
      </c>
      <c r="I393" s="4" t="str">
        <f t="shared" si="13"/>
        <v>S0_OE_K144</v>
      </c>
    </row>
    <row r="394" spans="1:9">
      <c r="A394" t="s">
        <v>261</v>
      </c>
      <c r="B394" t="s">
        <v>9076</v>
      </c>
      <c r="C394" t="s">
        <v>2710</v>
      </c>
      <c r="D394" t="s">
        <v>3135</v>
      </c>
      <c r="E394" t="s">
        <v>3130</v>
      </c>
      <c r="F394">
        <v>2</v>
      </c>
      <c r="G394" t="s">
        <v>3135</v>
      </c>
      <c r="H394" s="4" t="str">
        <f t="shared" si="12"/>
        <v>K144.2</v>
      </c>
      <c r="I394" s="4" t="str">
        <f t="shared" si="13"/>
        <v>S0_U2_P3_GIGA_MDI+</v>
      </c>
    </row>
    <row r="395" spans="1:9">
      <c r="A395" t="s">
        <v>261</v>
      </c>
      <c r="B395" t="s">
        <v>9076</v>
      </c>
      <c r="C395" t="s">
        <v>2710</v>
      </c>
      <c r="D395" t="s">
        <v>3137</v>
      </c>
      <c r="E395" t="s">
        <v>3128</v>
      </c>
      <c r="F395">
        <v>3</v>
      </c>
      <c r="G395" t="s">
        <v>3137</v>
      </c>
      <c r="H395" s="4" t="str">
        <f t="shared" si="12"/>
        <v>K144.3</v>
      </c>
      <c r="I395" s="4" t="str">
        <f t="shared" si="13"/>
        <v>S0_U2_P3_GIGA_MDI-</v>
      </c>
    </row>
    <row r="396" spans="1:9">
      <c r="A396" t="s">
        <v>261</v>
      </c>
      <c r="B396" t="s">
        <v>9076</v>
      </c>
      <c r="C396" t="s">
        <v>2710</v>
      </c>
      <c r="D396" t="s">
        <v>3138</v>
      </c>
      <c r="E396" t="s">
        <v>3198</v>
      </c>
      <c r="F396">
        <v>6</v>
      </c>
      <c r="G396" t="s">
        <v>3138</v>
      </c>
      <c r="H396" s="4" t="str">
        <f t="shared" si="12"/>
        <v>K144.6</v>
      </c>
      <c r="I396" s="4" t="str">
        <f t="shared" si="13"/>
        <v>SG0_2_P3_GIGA_MDI+</v>
      </c>
    </row>
    <row r="397" spans="1:9">
      <c r="A397" t="s">
        <v>261</v>
      </c>
      <c r="B397" t="s">
        <v>9076</v>
      </c>
      <c r="C397" t="s">
        <v>2710</v>
      </c>
      <c r="D397" t="s">
        <v>3139</v>
      </c>
      <c r="E397" t="s">
        <v>3196</v>
      </c>
      <c r="F397">
        <v>7</v>
      </c>
      <c r="G397" t="s">
        <v>3139</v>
      </c>
      <c r="H397" s="4" t="str">
        <f t="shared" si="12"/>
        <v>K144.7</v>
      </c>
      <c r="I397" s="4" t="str">
        <f t="shared" si="13"/>
        <v>SG0_2_P3_GIGA_MDI-</v>
      </c>
    </row>
    <row r="398" spans="1:9">
      <c r="A398" t="s">
        <v>261</v>
      </c>
      <c r="B398" t="s">
        <v>9076</v>
      </c>
      <c r="C398" t="s">
        <v>2710</v>
      </c>
      <c r="D398" t="s">
        <v>3140</v>
      </c>
      <c r="E398" t="s">
        <v>3126</v>
      </c>
      <c r="F398">
        <v>11</v>
      </c>
      <c r="G398" t="s">
        <v>3140</v>
      </c>
      <c r="H398" s="4" t="str">
        <f t="shared" si="12"/>
        <v>K144.11</v>
      </c>
      <c r="I398" s="4" t="str">
        <f t="shared" si="13"/>
        <v>S0_U2_P2_GIGA_MDI+</v>
      </c>
    </row>
    <row r="399" spans="1:9">
      <c r="A399" t="s">
        <v>261</v>
      </c>
      <c r="B399" t="s">
        <v>9076</v>
      </c>
      <c r="C399" t="s">
        <v>2710</v>
      </c>
      <c r="D399" t="s">
        <v>3141</v>
      </c>
      <c r="E399" t="s">
        <v>3124</v>
      </c>
      <c r="F399">
        <v>12</v>
      </c>
      <c r="G399" t="s">
        <v>3141</v>
      </c>
      <c r="H399" s="4" t="str">
        <f t="shared" si="12"/>
        <v>K144.12</v>
      </c>
      <c r="I399" s="4" t="str">
        <f t="shared" si="13"/>
        <v>S0_U2_P2_GIGA_MDI-</v>
      </c>
    </row>
    <row r="400" spans="1:9">
      <c r="A400" t="s">
        <v>261</v>
      </c>
      <c r="B400" t="s">
        <v>9076</v>
      </c>
      <c r="C400" t="s">
        <v>2710</v>
      </c>
      <c r="D400" t="s">
        <v>3142</v>
      </c>
      <c r="E400" t="s">
        <v>3194</v>
      </c>
      <c r="F400">
        <v>15</v>
      </c>
      <c r="G400" t="s">
        <v>3142</v>
      </c>
      <c r="H400" s="4" t="str">
        <f t="shared" si="12"/>
        <v>K144.15</v>
      </c>
      <c r="I400" s="4" t="str">
        <f t="shared" si="13"/>
        <v>SG0_2_P2_GIGA_MDI+</v>
      </c>
    </row>
    <row r="401" spans="1:9">
      <c r="A401" t="s">
        <v>261</v>
      </c>
      <c r="B401" t="s">
        <v>9076</v>
      </c>
      <c r="C401" t="s">
        <v>2710</v>
      </c>
      <c r="D401" t="s">
        <v>3143</v>
      </c>
      <c r="E401" t="s">
        <v>3192</v>
      </c>
      <c r="F401">
        <v>16</v>
      </c>
      <c r="G401" t="s">
        <v>3143</v>
      </c>
      <c r="H401" s="4" t="str">
        <f t="shared" si="12"/>
        <v>K144.16</v>
      </c>
      <c r="I401" s="4" t="str">
        <f t="shared" si="13"/>
        <v>SG0_2_P2_GIGA_MDI-</v>
      </c>
    </row>
    <row r="402" spans="1:9">
      <c r="A402" t="s">
        <v>261</v>
      </c>
      <c r="B402" t="s">
        <v>9076</v>
      </c>
      <c r="C402" t="s">
        <v>2710</v>
      </c>
      <c r="D402" t="s">
        <v>3145</v>
      </c>
      <c r="E402" t="s">
        <v>3131</v>
      </c>
      <c r="F402">
        <v>38</v>
      </c>
      <c r="G402" t="s">
        <v>3145</v>
      </c>
      <c r="H402" s="4" t="str">
        <f t="shared" si="12"/>
        <v>K144.38</v>
      </c>
      <c r="I402" s="4" t="str">
        <f t="shared" si="13"/>
        <v>S0_U3_P3_GIGA_MDI+</v>
      </c>
    </row>
    <row r="403" spans="1:9">
      <c r="A403" t="s">
        <v>261</v>
      </c>
      <c r="B403" t="s">
        <v>9076</v>
      </c>
      <c r="C403" t="s">
        <v>2710</v>
      </c>
      <c r="D403" t="s">
        <v>3147</v>
      </c>
      <c r="E403" t="s">
        <v>3129</v>
      </c>
      <c r="F403">
        <v>37</v>
      </c>
      <c r="G403" t="s">
        <v>3147</v>
      </c>
      <c r="H403" s="4" t="str">
        <f t="shared" si="12"/>
        <v>K144.37</v>
      </c>
      <c r="I403" s="4" t="str">
        <f t="shared" si="13"/>
        <v>S0_U3_P3_GIGA_MDI-</v>
      </c>
    </row>
    <row r="404" spans="1:9">
      <c r="A404" t="s">
        <v>261</v>
      </c>
      <c r="B404" t="s">
        <v>9076</v>
      </c>
      <c r="C404" t="s">
        <v>2710</v>
      </c>
      <c r="D404" t="s">
        <v>3148</v>
      </c>
      <c r="E404" t="s">
        <v>3215</v>
      </c>
      <c r="F404">
        <v>36</v>
      </c>
      <c r="G404" t="s">
        <v>3148</v>
      </c>
      <c r="H404" s="4" t="str">
        <f t="shared" si="12"/>
        <v>K144.36</v>
      </c>
      <c r="I404" s="4" t="str">
        <f t="shared" si="13"/>
        <v>SG0_3_P3_GIGA_MDI+</v>
      </c>
    </row>
    <row r="405" spans="1:9">
      <c r="A405" t="s">
        <v>261</v>
      </c>
      <c r="B405" t="s">
        <v>9076</v>
      </c>
      <c r="C405" t="s">
        <v>2710</v>
      </c>
      <c r="D405" t="s">
        <v>3149</v>
      </c>
      <c r="E405" t="s">
        <v>3214</v>
      </c>
      <c r="F405">
        <v>35</v>
      </c>
      <c r="G405" t="s">
        <v>3149</v>
      </c>
      <c r="H405" s="4" t="str">
        <f t="shared" si="12"/>
        <v>K144.35</v>
      </c>
      <c r="I405" s="4" t="str">
        <f t="shared" si="13"/>
        <v>SG0_3_P3_GIGA_MDI-</v>
      </c>
    </row>
    <row r="406" spans="1:9">
      <c r="A406" t="s">
        <v>261</v>
      </c>
      <c r="B406" t="s">
        <v>9076</v>
      </c>
      <c r="C406" t="s">
        <v>2710</v>
      </c>
      <c r="D406" t="s">
        <v>3150</v>
      </c>
      <c r="E406" t="s">
        <v>3127</v>
      </c>
      <c r="F406">
        <v>29</v>
      </c>
      <c r="G406" t="s">
        <v>3150</v>
      </c>
      <c r="H406" s="4" t="str">
        <f t="shared" si="12"/>
        <v>K144.29</v>
      </c>
      <c r="I406" s="4" t="str">
        <f t="shared" si="13"/>
        <v>S0_U3_P2_GIGA_MDI+</v>
      </c>
    </row>
    <row r="407" spans="1:9">
      <c r="A407" t="s">
        <v>261</v>
      </c>
      <c r="B407" t="s">
        <v>9076</v>
      </c>
      <c r="C407" t="s">
        <v>2710</v>
      </c>
      <c r="D407" t="s">
        <v>3151</v>
      </c>
      <c r="E407" t="s">
        <v>3125</v>
      </c>
      <c r="F407">
        <v>28</v>
      </c>
      <c r="G407" t="s">
        <v>3151</v>
      </c>
      <c r="H407" s="4" t="str">
        <f t="shared" si="12"/>
        <v>K144.28</v>
      </c>
      <c r="I407" s="4" t="str">
        <f t="shared" si="13"/>
        <v>S0_U3_P2_GIGA_MDI-</v>
      </c>
    </row>
    <row r="408" spans="1:9">
      <c r="A408" t="s">
        <v>261</v>
      </c>
      <c r="B408" t="s">
        <v>9076</v>
      </c>
      <c r="C408" t="s">
        <v>2710</v>
      </c>
      <c r="D408" t="s">
        <v>3152</v>
      </c>
      <c r="E408" t="s">
        <v>3217</v>
      </c>
      <c r="F408">
        <v>27</v>
      </c>
      <c r="G408" t="s">
        <v>3152</v>
      </c>
      <c r="H408" s="4" t="str">
        <f t="shared" si="12"/>
        <v>K144.27</v>
      </c>
      <c r="I408" s="4" t="str">
        <f t="shared" si="13"/>
        <v>SG0_3_P2_GIGA_MDI+</v>
      </c>
    </row>
    <row r="409" spans="1:9">
      <c r="A409" t="s">
        <v>261</v>
      </c>
      <c r="B409" t="s">
        <v>9076</v>
      </c>
      <c r="C409" t="s">
        <v>2710</v>
      </c>
      <c r="D409" t="s">
        <v>3153</v>
      </c>
      <c r="E409" t="s">
        <v>3216</v>
      </c>
      <c r="F409">
        <v>26</v>
      </c>
      <c r="G409" t="s">
        <v>3153</v>
      </c>
      <c r="H409" s="4" t="str">
        <f t="shared" si="12"/>
        <v>K144.26</v>
      </c>
      <c r="I409" s="4" t="str">
        <f t="shared" si="13"/>
        <v>SG0_3_P2_GIGA_MDI-</v>
      </c>
    </row>
    <row r="410" spans="1:9">
      <c r="A410" t="s">
        <v>261</v>
      </c>
      <c r="B410" t="s">
        <v>9076</v>
      </c>
      <c r="C410" t="s">
        <v>2710</v>
      </c>
      <c r="D410" t="s">
        <v>3154</v>
      </c>
      <c r="E410" t="s">
        <v>3208</v>
      </c>
      <c r="F410">
        <v>34</v>
      </c>
      <c r="G410" t="s">
        <v>3154</v>
      </c>
      <c r="H410" s="4" t="str">
        <f t="shared" si="12"/>
        <v>K144.34</v>
      </c>
      <c r="I410" s="4" t="str">
        <f t="shared" si="13"/>
        <v>S0_LB_P3_GIGA_MDI+</v>
      </c>
    </row>
    <row r="411" spans="1:9">
      <c r="A411" t="s">
        <v>261</v>
      </c>
      <c r="B411" t="s">
        <v>9076</v>
      </c>
      <c r="C411" t="s">
        <v>2710</v>
      </c>
      <c r="D411" t="s">
        <v>3155</v>
      </c>
      <c r="E411" t="s">
        <v>3209</v>
      </c>
      <c r="F411">
        <v>33</v>
      </c>
      <c r="G411" t="s">
        <v>3155</v>
      </c>
      <c r="H411" s="4" t="str">
        <f t="shared" si="12"/>
        <v>K144.33</v>
      </c>
      <c r="I411" s="4" t="str">
        <f t="shared" si="13"/>
        <v>S0_LB_P3_GIGA_MDI-</v>
      </c>
    </row>
    <row r="412" spans="1:9">
      <c r="A412" t="s">
        <v>261</v>
      </c>
      <c r="B412" t="s">
        <v>9076</v>
      </c>
      <c r="C412" t="s">
        <v>2710</v>
      </c>
      <c r="D412" t="s">
        <v>3156</v>
      </c>
      <c r="E412" t="s">
        <v>3208</v>
      </c>
      <c r="F412">
        <v>32</v>
      </c>
      <c r="G412" t="s">
        <v>3156</v>
      </c>
      <c r="H412" s="4" t="str">
        <f t="shared" si="12"/>
        <v>K144.32</v>
      </c>
      <c r="I412" s="4" t="str">
        <f t="shared" si="13"/>
        <v>S0_LB_P3_GIGA_MDI+</v>
      </c>
    </row>
    <row r="413" spans="1:9">
      <c r="A413" t="s">
        <v>261</v>
      </c>
      <c r="B413" t="s">
        <v>9076</v>
      </c>
      <c r="C413" t="s">
        <v>2710</v>
      </c>
      <c r="D413" t="s">
        <v>3157</v>
      </c>
      <c r="E413" t="s">
        <v>3209</v>
      </c>
      <c r="F413">
        <v>31</v>
      </c>
      <c r="G413" t="s">
        <v>3157</v>
      </c>
      <c r="H413" s="4" t="str">
        <f t="shared" si="12"/>
        <v>K144.31</v>
      </c>
      <c r="I413" s="4" t="str">
        <f t="shared" si="13"/>
        <v>S0_LB_P3_GIGA_MDI-</v>
      </c>
    </row>
    <row r="414" spans="1:9">
      <c r="A414" t="s">
        <v>261</v>
      </c>
      <c r="B414" t="s">
        <v>9076</v>
      </c>
      <c r="C414" t="s">
        <v>2710</v>
      </c>
      <c r="D414" t="s">
        <v>3158</v>
      </c>
      <c r="E414" t="s">
        <v>3210</v>
      </c>
      <c r="F414">
        <v>25</v>
      </c>
      <c r="G414" t="s">
        <v>3158</v>
      </c>
      <c r="H414" s="4" t="str">
        <f t="shared" si="12"/>
        <v>K144.25</v>
      </c>
      <c r="I414" s="4" t="str">
        <f t="shared" si="13"/>
        <v>S0_LB_P2_GIGA_MDI+</v>
      </c>
    </row>
    <row r="415" spans="1:9">
      <c r="A415" t="s">
        <v>261</v>
      </c>
      <c r="B415" t="s">
        <v>9076</v>
      </c>
      <c r="C415" t="s">
        <v>2710</v>
      </c>
      <c r="D415" t="s">
        <v>3159</v>
      </c>
      <c r="E415" t="s">
        <v>3211</v>
      </c>
      <c r="F415">
        <v>24</v>
      </c>
      <c r="G415" t="s">
        <v>3159</v>
      </c>
      <c r="H415" s="4" t="str">
        <f t="shared" si="12"/>
        <v>K144.24</v>
      </c>
      <c r="I415" s="4" t="str">
        <f t="shared" si="13"/>
        <v>S0_LB_P2_GIGA_MDI-</v>
      </c>
    </row>
    <row r="416" spans="1:9">
      <c r="A416" t="s">
        <v>261</v>
      </c>
      <c r="B416" t="s">
        <v>9076</v>
      </c>
      <c r="C416" t="s">
        <v>2710</v>
      </c>
      <c r="D416" t="s">
        <v>3160</v>
      </c>
      <c r="E416" t="s">
        <v>3210</v>
      </c>
      <c r="F416">
        <v>23</v>
      </c>
      <c r="G416" t="s">
        <v>3160</v>
      </c>
      <c r="H416" s="4" t="str">
        <f t="shared" si="12"/>
        <v>K144.23</v>
      </c>
      <c r="I416" s="4" t="str">
        <f t="shared" si="13"/>
        <v>S0_LB_P2_GIGA_MDI+</v>
      </c>
    </row>
    <row r="417" spans="1:9">
      <c r="A417" t="s">
        <v>261</v>
      </c>
      <c r="B417" t="s">
        <v>9076</v>
      </c>
      <c r="C417" t="s">
        <v>2710</v>
      </c>
      <c r="D417" t="s">
        <v>3161</v>
      </c>
      <c r="E417" t="s">
        <v>3211</v>
      </c>
      <c r="F417">
        <v>22</v>
      </c>
      <c r="G417" t="s">
        <v>3161</v>
      </c>
      <c r="H417" s="4" t="str">
        <f t="shared" si="12"/>
        <v>K144.22</v>
      </c>
      <c r="I417" s="4" t="str">
        <f t="shared" si="13"/>
        <v>S0_LB_P2_GIGA_MDI-</v>
      </c>
    </row>
    <row r="418" spans="1:9">
      <c r="A418" t="s">
        <v>261</v>
      </c>
      <c r="B418" t="s">
        <v>9076</v>
      </c>
      <c r="C418" t="s">
        <v>2710</v>
      </c>
      <c r="D418" t="s">
        <v>174</v>
      </c>
      <c r="E418" t="s">
        <v>169</v>
      </c>
      <c r="F418" t="s">
        <v>174</v>
      </c>
      <c r="G418" t="s">
        <v>174</v>
      </c>
      <c r="H418" s="4" t="str">
        <f t="shared" si="12"/>
        <v>K144.EP</v>
      </c>
      <c r="I418" s="4" t="str">
        <f t="shared" si="13"/>
        <v>DGND</v>
      </c>
    </row>
    <row r="419" spans="1:9">
      <c r="A419" t="s">
        <v>261</v>
      </c>
      <c r="B419" t="s">
        <v>9076</v>
      </c>
      <c r="C419" t="s">
        <v>2710</v>
      </c>
      <c r="D419" t="s">
        <v>3162</v>
      </c>
      <c r="E419" t="s">
        <v>169</v>
      </c>
      <c r="F419">
        <v>4</v>
      </c>
      <c r="G419" t="s">
        <v>3162</v>
      </c>
      <c r="H419" s="4" t="str">
        <f t="shared" si="12"/>
        <v>K144.4</v>
      </c>
      <c r="I419" s="4" t="str">
        <f t="shared" si="13"/>
        <v>DGND</v>
      </c>
    </row>
    <row r="420" spans="1:9">
      <c r="A420" t="s">
        <v>261</v>
      </c>
      <c r="B420" t="s">
        <v>9076</v>
      </c>
      <c r="C420" t="s">
        <v>2710</v>
      </c>
      <c r="D420" t="s">
        <v>3163</v>
      </c>
      <c r="E420" t="s">
        <v>169</v>
      </c>
      <c r="F420">
        <v>14</v>
      </c>
      <c r="G420" t="s">
        <v>3163</v>
      </c>
      <c r="H420" s="4" t="str">
        <f t="shared" si="12"/>
        <v>K144.14</v>
      </c>
      <c r="I420" s="4" t="str">
        <f t="shared" si="13"/>
        <v>DGND</v>
      </c>
    </row>
    <row r="421" spans="1:9">
      <c r="A421" t="s">
        <v>261</v>
      </c>
      <c r="B421" t="s">
        <v>9076</v>
      </c>
      <c r="C421" t="s">
        <v>2710</v>
      </c>
      <c r="D421" t="s">
        <v>3164</v>
      </c>
      <c r="E421" t="s">
        <v>169</v>
      </c>
      <c r="F421">
        <v>19</v>
      </c>
      <c r="G421" t="s">
        <v>3164</v>
      </c>
      <c r="H421" s="4" t="str">
        <f t="shared" si="12"/>
        <v>K144.19</v>
      </c>
      <c r="I421" s="4" t="str">
        <f t="shared" si="13"/>
        <v>DGND</v>
      </c>
    </row>
    <row r="422" spans="1:9">
      <c r="A422" t="s">
        <v>261</v>
      </c>
      <c r="B422" t="s">
        <v>9076</v>
      </c>
      <c r="C422" t="s">
        <v>2710</v>
      </c>
      <c r="D422" t="s">
        <v>3165</v>
      </c>
      <c r="E422" t="s">
        <v>169</v>
      </c>
      <c r="F422">
        <v>21</v>
      </c>
      <c r="G422" t="s">
        <v>3165</v>
      </c>
      <c r="H422" s="4" t="str">
        <f t="shared" si="12"/>
        <v>K144.21</v>
      </c>
      <c r="I422" s="4" t="str">
        <f t="shared" si="13"/>
        <v>DGND</v>
      </c>
    </row>
    <row r="423" spans="1:9">
      <c r="A423" t="s">
        <v>261</v>
      </c>
      <c r="B423" t="s">
        <v>9076</v>
      </c>
      <c r="C423" t="s">
        <v>2710</v>
      </c>
      <c r="D423" t="s">
        <v>3166</v>
      </c>
      <c r="E423" t="s">
        <v>169</v>
      </c>
      <c r="F423">
        <v>39</v>
      </c>
      <c r="G423" t="s">
        <v>3166</v>
      </c>
      <c r="H423" s="4" t="str">
        <f t="shared" si="12"/>
        <v>K144.39</v>
      </c>
      <c r="I423" s="4" t="str">
        <f t="shared" si="13"/>
        <v>DGND</v>
      </c>
    </row>
    <row r="424" spans="1:9">
      <c r="A424" t="s">
        <v>261</v>
      </c>
      <c r="B424" t="s">
        <v>9076</v>
      </c>
      <c r="C424" t="s">
        <v>2710</v>
      </c>
      <c r="D424" t="s">
        <v>3167</v>
      </c>
      <c r="E424" t="s">
        <v>169</v>
      </c>
      <c r="F424">
        <v>41</v>
      </c>
      <c r="G424" t="s">
        <v>3167</v>
      </c>
      <c r="H424" s="4" t="str">
        <f t="shared" si="12"/>
        <v>K144.41</v>
      </c>
      <c r="I424" s="4" t="str">
        <f t="shared" si="13"/>
        <v>DGND</v>
      </c>
    </row>
    <row r="425" spans="1:9">
      <c r="A425" t="s">
        <v>261</v>
      </c>
      <c r="B425" t="s">
        <v>9076</v>
      </c>
      <c r="C425" t="s">
        <v>2710</v>
      </c>
      <c r="D425" t="s">
        <v>864</v>
      </c>
      <c r="F425">
        <v>18</v>
      </c>
      <c r="G425" t="s">
        <v>864</v>
      </c>
      <c r="H425" s="4" t="str">
        <f t="shared" si="12"/>
        <v>K144.18</v>
      </c>
      <c r="I425" s="4">
        <f t="shared" si="13"/>
        <v>0</v>
      </c>
    </row>
    <row r="426" spans="1:9">
      <c r="A426" t="s">
        <v>261</v>
      </c>
      <c r="B426" t="s">
        <v>9076</v>
      </c>
      <c r="C426" t="s">
        <v>2710</v>
      </c>
      <c r="D426" t="s">
        <v>3168</v>
      </c>
      <c r="F426">
        <v>42</v>
      </c>
      <c r="G426" t="s">
        <v>3168</v>
      </c>
      <c r="H426" s="4" t="str">
        <f t="shared" si="12"/>
        <v>K144.42</v>
      </c>
      <c r="I426" s="4">
        <f t="shared" si="13"/>
        <v>0</v>
      </c>
    </row>
    <row r="427" spans="1:9">
      <c r="A427" t="s">
        <v>261</v>
      </c>
      <c r="B427" t="s">
        <v>9076</v>
      </c>
      <c r="C427" t="s">
        <v>2710</v>
      </c>
      <c r="D427" t="s">
        <v>3122</v>
      </c>
      <c r="E427" t="s">
        <v>3212</v>
      </c>
      <c r="F427">
        <v>8</v>
      </c>
      <c r="G427" t="s">
        <v>3122</v>
      </c>
      <c r="H427" s="4" t="str">
        <f t="shared" si="12"/>
        <v>K144.8</v>
      </c>
      <c r="I427" s="4" t="str">
        <f t="shared" si="13"/>
        <v>S0_SEL1_K144</v>
      </c>
    </row>
    <row r="428" spans="1:9">
      <c r="A428" t="s">
        <v>261</v>
      </c>
      <c r="B428" t="s">
        <v>9076</v>
      </c>
      <c r="C428" t="s">
        <v>2710</v>
      </c>
      <c r="D428" t="s">
        <v>3123</v>
      </c>
      <c r="E428" t="s">
        <v>3212</v>
      </c>
      <c r="F428">
        <v>17</v>
      </c>
      <c r="G428" t="s">
        <v>3123</v>
      </c>
      <c r="H428" s="4" t="str">
        <f t="shared" si="12"/>
        <v>K144.17</v>
      </c>
      <c r="I428" s="4" t="str">
        <f t="shared" si="13"/>
        <v>S0_SEL1_K144</v>
      </c>
    </row>
    <row r="429" spans="1:9">
      <c r="A429" t="s">
        <v>261</v>
      </c>
      <c r="B429" t="s">
        <v>9076</v>
      </c>
      <c r="C429" t="s">
        <v>2710</v>
      </c>
      <c r="D429" t="s">
        <v>3169</v>
      </c>
      <c r="E429" t="s">
        <v>463</v>
      </c>
      <c r="F429">
        <v>5</v>
      </c>
      <c r="G429" t="s">
        <v>3169</v>
      </c>
      <c r="H429" s="4" t="str">
        <f t="shared" si="12"/>
        <v>K144.5</v>
      </c>
      <c r="I429" s="4" t="str">
        <f t="shared" si="13"/>
        <v>VDD33_ATX</v>
      </c>
    </row>
    <row r="430" spans="1:9">
      <c r="A430" t="s">
        <v>261</v>
      </c>
      <c r="B430" t="s">
        <v>9076</v>
      </c>
      <c r="C430" t="s">
        <v>2710</v>
      </c>
      <c r="D430" t="s">
        <v>3170</v>
      </c>
      <c r="E430" t="s">
        <v>463</v>
      </c>
      <c r="F430">
        <v>9</v>
      </c>
      <c r="G430" t="s">
        <v>3170</v>
      </c>
      <c r="H430" s="4" t="str">
        <f t="shared" si="12"/>
        <v>K144.9</v>
      </c>
      <c r="I430" s="4" t="str">
        <f t="shared" si="13"/>
        <v>VDD33_ATX</v>
      </c>
    </row>
    <row r="431" spans="1:9">
      <c r="A431" t="s">
        <v>261</v>
      </c>
      <c r="B431" t="s">
        <v>9076</v>
      </c>
      <c r="C431" t="s">
        <v>2710</v>
      </c>
      <c r="D431" t="s">
        <v>3171</v>
      </c>
      <c r="E431" t="s">
        <v>463</v>
      </c>
      <c r="F431">
        <v>13</v>
      </c>
      <c r="G431" t="s">
        <v>3171</v>
      </c>
      <c r="H431" s="4" t="str">
        <f t="shared" si="12"/>
        <v>K144.13</v>
      </c>
      <c r="I431" s="4" t="str">
        <f t="shared" si="13"/>
        <v>VDD33_ATX</v>
      </c>
    </row>
    <row r="432" spans="1:9">
      <c r="A432" t="s">
        <v>261</v>
      </c>
      <c r="B432" t="s">
        <v>9076</v>
      </c>
      <c r="C432" t="s">
        <v>2710</v>
      </c>
      <c r="D432" t="s">
        <v>3172</v>
      </c>
      <c r="E432" t="s">
        <v>463</v>
      </c>
      <c r="F432">
        <v>20</v>
      </c>
      <c r="G432" t="s">
        <v>3172</v>
      </c>
      <c r="H432" s="4" t="str">
        <f t="shared" si="12"/>
        <v>K144.20</v>
      </c>
      <c r="I432" s="4" t="str">
        <f t="shared" si="13"/>
        <v>VDD33_ATX</v>
      </c>
    </row>
    <row r="433" spans="1:9">
      <c r="A433" t="s">
        <v>261</v>
      </c>
      <c r="B433" t="s">
        <v>9076</v>
      </c>
      <c r="C433" t="s">
        <v>2710</v>
      </c>
      <c r="D433" t="s">
        <v>3173</v>
      </c>
      <c r="E433" t="s">
        <v>463</v>
      </c>
      <c r="F433">
        <v>30</v>
      </c>
      <c r="G433" t="s">
        <v>3173</v>
      </c>
      <c r="H433" s="4" t="str">
        <f t="shared" si="12"/>
        <v>K144.30</v>
      </c>
      <c r="I433" s="4" t="str">
        <f t="shared" si="13"/>
        <v>VDD33_ATX</v>
      </c>
    </row>
    <row r="434" spans="1:9">
      <c r="A434" t="s">
        <v>261</v>
      </c>
      <c r="B434" t="s">
        <v>9076</v>
      </c>
      <c r="C434" t="s">
        <v>2710</v>
      </c>
      <c r="D434" t="s">
        <v>3174</v>
      </c>
      <c r="E434" t="s">
        <v>463</v>
      </c>
      <c r="F434">
        <v>40</v>
      </c>
      <c r="G434" t="s">
        <v>3174</v>
      </c>
      <c r="H434" s="4" t="str">
        <f t="shared" si="12"/>
        <v>K144.40</v>
      </c>
      <c r="I434" s="4" t="str">
        <f t="shared" si="13"/>
        <v>VDD33_ATX</v>
      </c>
    </row>
    <row r="435" spans="1:9">
      <c r="A435" t="s">
        <v>261</v>
      </c>
      <c r="B435" t="s">
        <v>9076</v>
      </c>
      <c r="C435" t="s">
        <v>2711</v>
      </c>
      <c r="D435" t="s">
        <v>3132</v>
      </c>
      <c r="E435" t="s">
        <v>3213</v>
      </c>
      <c r="F435">
        <v>1</v>
      </c>
      <c r="G435" t="s">
        <v>3132</v>
      </c>
      <c r="H435" s="4" t="str">
        <f t="shared" si="12"/>
        <v>K145.1</v>
      </c>
      <c r="I435" s="4" t="str">
        <f t="shared" si="13"/>
        <v>S0_OE_K145</v>
      </c>
    </row>
    <row r="436" spans="1:9">
      <c r="A436" t="s">
        <v>261</v>
      </c>
      <c r="B436" t="s">
        <v>9076</v>
      </c>
      <c r="C436" t="s">
        <v>2711</v>
      </c>
      <c r="D436" t="s">
        <v>3133</v>
      </c>
      <c r="E436" t="s">
        <v>3213</v>
      </c>
      <c r="F436">
        <v>10</v>
      </c>
      <c r="G436" t="s">
        <v>3133</v>
      </c>
      <c r="H436" s="4" t="str">
        <f t="shared" si="12"/>
        <v>K145.10</v>
      </c>
      <c r="I436" s="4" t="str">
        <f t="shared" si="13"/>
        <v>S0_OE_K145</v>
      </c>
    </row>
    <row r="437" spans="1:9">
      <c r="A437" t="s">
        <v>261</v>
      </c>
      <c r="B437" t="s">
        <v>9076</v>
      </c>
      <c r="C437" t="s">
        <v>2711</v>
      </c>
      <c r="D437" t="s">
        <v>3135</v>
      </c>
      <c r="E437" t="s">
        <v>8473</v>
      </c>
      <c r="F437">
        <v>2</v>
      </c>
      <c r="G437" t="s">
        <v>3135</v>
      </c>
      <c r="H437" s="4" t="str">
        <f t="shared" si="12"/>
        <v>K145.2</v>
      </c>
      <c r="I437" s="4" t="str">
        <f t="shared" si="13"/>
        <v>SG0_U4_GIGA_MDI-</v>
      </c>
    </row>
    <row r="438" spans="1:9">
      <c r="A438" t="s">
        <v>261</v>
      </c>
      <c r="B438" t="s">
        <v>9076</v>
      </c>
      <c r="C438" t="s">
        <v>2711</v>
      </c>
      <c r="D438" t="s">
        <v>3137</v>
      </c>
      <c r="E438" t="s">
        <v>8472</v>
      </c>
      <c r="F438">
        <v>3</v>
      </c>
      <c r="G438" t="s">
        <v>3137</v>
      </c>
      <c r="H438" s="4" t="str">
        <f t="shared" si="12"/>
        <v>K145.3</v>
      </c>
      <c r="I438" s="4" t="str">
        <f t="shared" si="13"/>
        <v>SG0_U4_GIGA_MDI+</v>
      </c>
    </row>
    <row r="439" spans="1:9">
      <c r="A439" t="s">
        <v>261</v>
      </c>
      <c r="B439" t="s">
        <v>9076</v>
      </c>
      <c r="C439" t="s">
        <v>2711</v>
      </c>
      <c r="D439" t="s">
        <v>3138</v>
      </c>
      <c r="F439">
        <v>6</v>
      </c>
      <c r="G439" t="s">
        <v>3138</v>
      </c>
      <c r="H439" s="4" t="str">
        <f t="shared" si="12"/>
        <v>K145.6</v>
      </c>
      <c r="I439" s="4">
        <f t="shared" si="13"/>
        <v>0</v>
      </c>
    </row>
    <row r="440" spans="1:9">
      <c r="A440" t="s">
        <v>261</v>
      </c>
      <c r="B440" t="s">
        <v>9076</v>
      </c>
      <c r="C440" t="s">
        <v>2711</v>
      </c>
      <c r="D440" t="s">
        <v>3139</v>
      </c>
      <c r="F440">
        <v>7</v>
      </c>
      <c r="G440" t="s">
        <v>3139</v>
      </c>
      <c r="H440" s="4" t="str">
        <f t="shared" si="12"/>
        <v>K145.7</v>
      </c>
      <c r="I440" s="4">
        <f t="shared" si="13"/>
        <v>0</v>
      </c>
    </row>
    <row r="441" spans="1:9">
      <c r="A441" t="s">
        <v>261</v>
      </c>
      <c r="B441" t="s">
        <v>9076</v>
      </c>
      <c r="C441" t="s">
        <v>2711</v>
      </c>
      <c r="D441" t="s">
        <v>3140</v>
      </c>
      <c r="E441" t="s">
        <v>8477</v>
      </c>
      <c r="F441">
        <v>11</v>
      </c>
      <c r="G441" t="s">
        <v>3140</v>
      </c>
      <c r="H441" s="4" t="str">
        <f t="shared" si="12"/>
        <v>K145.11</v>
      </c>
      <c r="I441" s="4" t="str">
        <f t="shared" si="13"/>
        <v>S0_U4_GIGA_MDI-</v>
      </c>
    </row>
    <row r="442" spans="1:9">
      <c r="A442" t="s">
        <v>261</v>
      </c>
      <c r="B442" t="s">
        <v>9076</v>
      </c>
      <c r="C442" t="s">
        <v>2711</v>
      </c>
      <c r="D442" t="s">
        <v>3141</v>
      </c>
      <c r="E442" t="s">
        <v>8476</v>
      </c>
      <c r="F442">
        <v>12</v>
      </c>
      <c r="G442" t="s">
        <v>3141</v>
      </c>
      <c r="H442" s="4" t="str">
        <f t="shared" si="12"/>
        <v>K145.12</v>
      </c>
      <c r="I442" s="4" t="str">
        <f t="shared" si="13"/>
        <v>S0_U4_GIGA_MDI+</v>
      </c>
    </row>
    <row r="443" spans="1:9">
      <c r="A443" t="s">
        <v>261</v>
      </c>
      <c r="B443" t="s">
        <v>9076</v>
      </c>
      <c r="C443" t="s">
        <v>2711</v>
      </c>
      <c r="D443" t="s">
        <v>3142</v>
      </c>
      <c r="F443">
        <v>15</v>
      </c>
      <c r="G443" t="s">
        <v>3142</v>
      </c>
      <c r="H443" s="4" t="str">
        <f t="shared" si="12"/>
        <v>K145.15</v>
      </c>
      <c r="I443" s="4">
        <f t="shared" si="13"/>
        <v>0</v>
      </c>
    </row>
    <row r="444" spans="1:9">
      <c r="A444" t="s">
        <v>261</v>
      </c>
      <c r="B444" t="s">
        <v>9076</v>
      </c>
      <c r="C444" t="s">
        <v>2711</v>
      </c>
      <c r="D444" t="s">
        <v>3143</v>
      </c>
      <c r="F444">
        <v>16</v>
      </c>
      <c r="G444" t="s">
        <v>3143</v>
      </c>
      <c r="H444" s="4" t="str">
        <f t="shared" si="12"/>
        <v>K145.16</v>
      </c>
      <c r="I444" s="4">
        <f t="shared" si="13"/>
        <v>0</v>
      </c>
    </row>
    <row r="445" spans="1:9">
      <c r="A445" t="s">
        <v>261</v>
      </c>
      <c r="B445" t="s">
        <v>9076</v>
      </c>
      <c r="C445" t="s">
        <v>2711</v>
      </c>
      <c r="D445" t="s">
        <v>3145</v>
      </c>
      <c r="E445" t="s">
        <v>3214</v>
      </c>
      <c r="F445">
        <v>38</v>
      </c>
      <c r="G445" t="s">
        <v>3145</v>
      </c>
      <c r="H445" s="4" t="str">
        <f t="shared" si="12"/>
        <v>K145.38</v>
      </c>
      <c r="I445" s="4" t="str">
        <f t="shared" si="13"/>
        <v>SG0_3_P3_GIGA_MDI-</v>
      </c>
    </row>
    <row r="446" spans="1:9">
      <c r="A446" t="s">
        <v>261</v>
      </c>
      <c r="B446" t="s">
        <v>9076</v>
      </c>
      <c r="C446" t="s">
        <v>2711</v>
      </c>
      <c r="D446" t="s">
        <v>3147</v>
      </c>
      <c r="E446" t="s">
        <v>3215</v>
      </c>
      <c r="F446">
        <v>37</v>
      </c>
      <c r="G446" t="s">
        <v>3147</v>
      </c>
      <c r="H446" s="4" t="str">
        <f t="shared" si="12"/>
        <v>K145.37</v>
      </c>
      <c r="I446" s="4" t="str">
        <f t="shared" si="13"/>
        <v>SG0_3_P3_GIGA_MDI+</v>
      </c>
    </row>
    <row r="447" spans="1:9">
      <c r="A447" t="s">
        <v>261</v>
      </c>
      <c r="B447" t="s">
        <v>9076</v>
      </c>
      <c r="C447" t="s">
        <v>2711</v>
      </c>
      <c r="D447" t="s">
        <v>3148</v>
      </c>
      <c r="F447">
        <v>36</v>
      </c>
      <c r="G447" t="s">
        <v>3148</v>
      </c>
      <c r="H447" s="4" t="str">
        <f t="shared" si="12"/>
        <v>K145.36</v>
      </c>
      <c r="I447" s="4">
        <f t="shared" si="13"/>
        <v>0</v>
      </c>
    </row>
    <row r="448" spans="1:9">
      <c r="A448" t="s">
        <v>261</v>
      </c>
      <c r="B448" t="s">
        <v>9076</v>
      </c>
      <c r="C448" t="s">
        <v>2711</v>
      </c>
      <c r="D448" t="s">
        <v>3149</v>
      </c>
      <c r="F448">
        <v>35</v>
      </c>
      <c r="G448" t="s">
        <v>3149</v>
      </c>
      <c r="H448" s="4" t="str">
        <f t="shared" si="12"/>
        <v>K145.35</v>
      </c>
      <c r="I448" s="4">
        <f t="shared" si="13"/>
        <v>0</v>
      </c>
    </row>
    <row r="449" spans="1:9">
      <c r="A449" t="s">
        <v>261</v>
      </c>
      <c r="B449" t="s">
        <v>9076</v>
      </c>
      <c r="C449" t="s">
        <v>2711</v>
      </c>
      <c r="D449" t="s">
        <v>3150</v>
      </c>
      <c r="E449" t="s">
        <v>3129</v>
      </c>
      <c r="F449">
        <v>29</v>
      </c>
      <c r="G449" t="s">
        <v>3150</v>
      </c>
      <c r="H449" s="4" t="str">
        <f t="shared" si="12"/>
        <v>K145.29</v>
      </c>
      <c r="I449" s="4" t="str">
        <f t="shared" si="13"/>
        <v>S0_U3_P3_GIGA_MDI-</v>
      </c>
    </row>
    <row r="450" spans="1:9">
      <c r="A450" t="s">
        <v>261</v>
      </c>
      <c r="B450" t="s">
        <v>9076</v>
      </c>
      <c r="C450" t="s">
        <v>2711</v>
      </c>
      <c r="D450" t="s">
        <v>3151</v>
      </c>
      <c r="E450" t="s">
        <v>3131</v>
      </c>
      <c r="F450">
        <v>28</v>
      </c>
      <c r="G450" t="s">
        <v>3151</v>
      </c>
      <c r="H450" s="4" t="str">
        <f t="shared" ref="H450:H513" si="14">CONCATENATE(C450,".",F450)</f>
        <v>K145.28</v>
      </c>
      <c r="I450" s="4" t="str">
        <f t="shared" ref="I450:I513" si="15">E450</f>
        <v>S0_U3_P3_GIGA_MDI+</v>
      </c>
    </row>
    <row r="451" spans="1:9">
      <c r="A451" t="s">
        <v>261</v>
      </c>
      <c r="B451" t="s">
        <v>9076</v>
      </c>
      <c r="C451" t="s">
        <v>2711</v>
      </c>
      <c r="D451" t="s">
        <v>3152</v>
      </c>
      <c r="F451">
        <v>27</v>
      </c>
      <c r="G451" t="s">
        <v>3152</v>
      </c>
      <c r="H451" s="4" t="str">
        <f t="shared" si="14"/>
        <v>K145.27</v>
      </c>
      <c r="I451" s="4">
        <f t="shared" si="15"/>
        <v>0</v>
      </c>
    </row>
    <row r="452" spans="1:9">
      <c r="A452" t="s">
        <v>261</v>
      </c>
      <c r="B452" t="s">
        <v>9076</v>
      </c>
      <c r="C452" t="s">
        <v>2711</v>
      </c>
      <c r="D452" t="s">
        <v>3153</v>
      </c>
      <c r="F452">
        <v>26</v>
      </c>
      <c r="G452" t="s">
        <v>3153</v>
      </c>
      <c r="H452" s="4" t="str">
        <f t="shared" si="14"/>
        <v>K145.26</v>
      </c>
      <c r="I452" s="4">
        <f t="shared" si="15"/>
        <v>0</v>
      </c>
    </row>
    <row r="453" spans="1:9">
      <c r="A453" t="s">
        <v>261</v>
      </c>
      <c r="B453" t="s">
        <v>9076</v>
      </c>
      <c r="C453" t="s">
        <v>2711</v>
      </c>
      <c r="D453" t="s">
        <v>3154</v>
      </c>
      <c r="E453" t="s">
        <v>3216</v>
      </c>
      <c r="F453">
        <v>34</v>
      </c>
      <c r="G453" t="s">
        <v>3154</v>
      </c>
      <c r="H453" s="4" t="str">
        <f t="shared" si="14"/>
        <v>K145.34</v>
      </c>
      <c r="I453" s="4" t="str">
        <f t="shared" si="15"/>
        <v>SG0_3_P2_GIGA_MDI-</v>
      </c>
    </row>
    <row r="454" spans="1:9">
      <c r="A454" t="s">
        <v>261</v>
      </c>
      <c r="B454" t="s">
        <v>9076</v>
      </c>
      <c r="C454" t="s">
        <v>2711</v>
      </c>
      <c r="D454" t="s">
        <v>3155</v>
      </c>
      <c r="E454" t="s">
        <v>3217</v>
      </c>
      <c r="F454">
        <v>33</v>
      </c>
      <c r="G454" t="s">
        <v>3155</v>
      </c>
      <c r="H454" s="4" t="str">
        <f t="shared" si="14"/>
        <v>K145.33</v>
      </c>
      <c r="I454" s="4" t="str">
        <f t="shared" si="15"/>
        <v>SG0_3_P2_GIGA_MDI+</v>
      </c>
    </row>
    <row r="455" spans="1:9">
      <c r="A455" t="s">
        <v>261</v>
      </c>
      <c r="B455" t="s">
        <v>9076</v>
      </c>
      <c r="C455" t="s">
        <v>2711</v>
      </c>
      <c r="D455" t="s">
        <v>3156</v>
      </c>
      <c r="F455">
        <v>32</v>
      </c>
      <c r="G455" t="s">
        <v>3156</v>
      </c>
      <c r="H455" s="4" t="str">
        <f t="shared" si="14"/>
        <v>K145.32</v>
      </c>
      <c r="I455" s="4">
        <f t="shared" si="15"/>
        <v>0</v>
      </c>
    </row>
    <row r="456" spans="1:9">
      <c r="A456" t="s">
        <v>261</v>
      </c>
      <c r="B456" t="s">
        <v>9076</v>
      </c>
      <c r="C456" t="s">
        <v>2711</v>
      </c>
      <c r="D456" t="s">
        <v>3157</v>
      </c>
      <c r="F456">
        <v>31</v>
      </c>
      <c r="G456" t="s">
        <v>3157</v>
      </c>
      <c r="H456" s="4" t="str">
        <f t="shared" si="14"/>
        <v>K145.31</v>
      </c>
      <c r="I456" s="4">
        <f t="shared" si="15"/>
        <v>0</v>
      </c>
    </row>
    <row r="457" spans="1:9">
      <c r="A457" t="s">
        <v>261</v>
      </c>
      <c r="B457" t="s">
        <v>9076</v>
      </c>
      <c r="C457" t="s">
        <v>2711</v>
      </c>
      <c r="D457" t="s">
        <v>3158</v>
      </c>
      <c r="E457" t="s">
        <v>3125</v>
      </c>
      <c r="F457">
        <v>25</v>
      </c>
      <c r="G457" t="s">
        <v>3158</v>
      </c>
      <c r="H457" s="4" t="str">
        <f t="shared" si="14"/>
        <v>K145.25</v>
      </c>
      <c r="I457" s="4" t="str">
        <f t="shared" si="15"/>
        <v>S0_U3_P2_GIGA_MDI-</v>
      </c>
    </row>
    <row r="458" spans="1:9">
      <c r="A458" t="s">
        <v>261</v>
      </c>
      <c r="B458" t="s">
        <v>9076</v>
      </c>
      <c r="C458" t="s">
        <v>2711</v>
      </c>
      <c r="D458" t="s">
        <v>3159</v>
      </c>
      <c r="E458" t="s">
        <v>3127</v>
      </c>
      <c r="F458">
        <v>24</v>
      </c>
      <c r="G458" t="s">
        <v>3159</v>
      </c>
      <c r="H458" s="4" t="str">
        <f t="shared" si="14"/>
        <v>K145.24</v>
      </c>
      <c r="I458" s="4" t="str">
        <f t="shared" si="15"/>
        <v>S0_U3_P2_GIGA_MDI+</v>
      </c>
    </row>
    <row r="459" spans="1:9">
      <c r="A459" t="s">
        <v>261</v>
      </c>
      <c r="B459" t="s">
        <v>9076</v>
      </c>
      <c r="C459" t="s">
        <v>2711</v>
      </c>
      <c r="D459" t="s">
        <v>3160</v>
      </c>
      <c r="F459">
        <v>23</v>
      </c>
      <c r="G459" t="s">
        <v>3160</v>
      </c>
      <c r="H459" s="4" t="str">
        <f t="shared" si="14"/>
        <v>K145.23</v>
      </c>
      <c r="I459" s="4">
        <f t="shared" si="15"/>
        <v>0</v>
      </c>
    </row>
    <row r="460" spans="1:9">
      <c r="A460" t="s">
        <v>261</v>
      </c>
      <c r="B460" t="s">
        <v>9076</v>
      </c>
      <c r="C460" t="s">
        <v>2711</v>
      </c>
      <c r="D460" t="s">
        <v>3161</v>
      </c>
      <c r="F460">
        <v>22</v>
      </c>
      <c r="G460" t="s">
        <v>3161</v>
      </c>
      <c r="H460" s="4" t="str">
        <f t="shared" si="14"/>
        <v>K145.22</v>
      </c>
      <c r="I460" s="4">
        <f t="shared" si="15"/>
        <v>0</v>
      </c>
    </row>
    <row r="461" spans="1:9">
      <c r="A461" t="s">
        <v>261</v>
      </c>
      <c r="B461" t="s">
        <v>9076</v>
      </c>
      <c r="C461" t="s">
        <v>2711</v>
      </c>
      <c r="D461" t="s">
        <v>174</v>
      </c>
      <c r="E461" t="s">
        <v>169</v>
      </c>
      <c r="F461" t="s">
        <v>174</v>
      </c>
      <c r="G461" t="s">
        <v>174</v>
      </c>
      <c r="H461" s="4" t="str">
        <f t="shared" si="14"/>
        <v>K145.EP</v>
      </c>
      <c r="I461" s="4" t="str">
        <f t="shared" si="15"/>
        <v>DGND</v>
      </c>
    </row>
    <row r="462" spans="1:9">
      <c r="A462" t="s">
        <v>261</v>
      </c>
      <c r="B462" t="s">
        <v>9076</v>
      </c>
      <c r="C462" t="s">
        <v>2711</v>
      </c>
      <c r="D462" t="s">
        <v>3162</v>
      </c>
      <c r="E462" t="s">
        <v>169</v>
      </c>
      <c r="F462">
        <v>4</v>
      </c>
      <c r="G462" t="s">
        <v>3162</v>
      </c>
      <c r="H462" s="4" t="str">
        <f t="shared" si="14"/>
        <v>K145.4</v>
      </c>
      <c r="I462" s="4" t="str">
        <f t="shared" si="15"/>
        <v>DGND</v>
      </c>
    </row>
    <row r="463" spans="1:9">
      <c r="A463" t="s">
        <v>261</v>
      </c>
      <c r="B463" t="s">
        <v>9076</v>
      </c>
      <c r="C463" t="s">
        <v>2711</v>
      </c>
      <c r="D463" t="s">
        <v>3163</v>
      </c>
      <c r="E463" t="s">
        <v>169</v>
      </c>
      <c r="F463">
        <v>14</v>
      </c>
      <c r="G463" t="s">
        <v>3163</v>
      </c>
      <c r="H463" s="4" t="str">
        <f t="shared" si="14"/>
        <v>K145.14</v>
      </c>
      <c r="I463" s="4" t="str">
        <f t="shared" si="15"/>
        <v>DGND</v>
      </c>
    </row>
    <row r="464" spans="1:9">
      <c r="A464" t="s">
        <v>261</v>
      </c>
      <c r="B464" t="s">
        <v>9076</v>
      </c>
      <c r="C464" t="s">
        <v>2711</v>
      </c>
      <c r="D464" t="s">
        <v>3164</v>
      </c>
      <c r="E464" t="s">
        <v>169</v>
      </c>
      <c r="F464">
        <v>19</v>
      </c>
      <c r="G464" t="s">
        <v>3164</v>
      </c>
      <c r="H464" s="4" t="str">
        <f t="shared" si="14"/>
        <v>K145.19</v>
      </c>
      <c r="I464" s="4" t="str">
        <f t="shared" si="15"/>
        <v>DGND</v>
      </c>
    </row>
    <row r="465" spans="1:9">
      <c r="A465" t="s">
        <v>261</v>
      </c>
      <c r="B465" t="s">
        <v>9076</v>
      </c>
      <c r="C465" t="s">
        <v>2711</v>
      </c>
      <c r="D465" t="s">
        <v>3165</v>
      </c>
      <c r="E465" t="s">
        <v>169</v>
      </c>
      <c r="F465">
        <v>21</v>
      </c>
      <c r="G465" t="s">
        <v>3165</v>
      </c>
      <c r="H465" s="4" t="str">
        <f t="shared" si="14"/>
        <v>K145.21</v>
      </c>
      <c r="I465" s="4" t="str">
        <f t="shared" si="15"/>
        <v>DGND</v>
      </c>
    </row>
    <row r="466" spans="1:9">
      <c r="A466" t="s">
        <v>261</v>
      </c>
      <c r="B466" t="s">
        <v>9076</v>
      </c>
      <c r="C466" t="s">
        <v>2711</v>
      </c>
      <c r="D466" t="s">
        <v>3166</v>
      </c>
      <c r="E466" t="s">
        <v>169</v>
      </c>
      <c r="F466">
        <v>39</v>
      </c>
      <c r="G466" t="s">
        <v>3166</v>
      </c>
      <c r="H466" s="4" t="str">
        <f t="shared" si="14"/>
        <v>K145.39</v>
      </c>
      <c r="I466" s="4" t="str">
        <f t="shared" si="15"/>
        <v>DGND</v>
      </c>
    </row>
    <row r="467" spans="1:9">
      <c r="A467" t="s">
        <v>261</v>
      </c>
      <c r="B467" t="s">
        <v>9076</v>
      </c>
      <c r="C467" t="s">
        <v>2711</v>
      </c>
      <c r="D467" t="s">
        <v>3167</v>
      </c>
      <c r="E467" t="s">
        <v>169</v>
      </c>
      <c r="F467">
        <v>41</v>
      </c>
      <c r="G467" t="s">
        <v>3167</v>
      </c>
      <c r="H467" s="4" t="str">
        <f t="shared" si="14"/>
        <v>K145.41</v>
      </c>
      <c r="I467" s="4" t="str">
        <f t="shared" si="15"/>
        <v>DGND</v>
      </c>
    </row>
    <row r="468" spans="1:9">
      <c r="A468" t="s">
        <v>261</v>
      </c>
      <c r="B468" t="s">
        <v>9076</v>
      </c>
      <c r="C468" t="s">
        <v>2711</v>
      </c>
      <c r="D468" t="s">
        <v>864</v>
      </c>
      <c r="F468">
        <v>18</v>
      </c>
      <c r="G468" t="s">
        <v>864</v>
      </c>
      <c r="H468" s="4" t="str">
        <f t="shared" si="14"/>
        <v>K145.18</v>
      </c>
      <c r="I468" s="4">
        <f t="shared" si="15"/>
        <v>0</v>
      </c>
    </row>
    <row r="469" spans="1:9">
      <c r="A469" t="s">
        <v>261</v>
      </c>
      <c r="B469" t="s">
        <v>9076</v>
      </c>
      <c r="C469" t="s">
        <v>2711</v>
      </c>
      <c r="D469" t="s">
        <v>3168</v>
      </c>
      <c r="F469">
        <v>42</v>
      </c>
      <c r="G469" t="s">
        <v>3168</v>
      </c>
      <c r="H469" s="4" t="str">
        <f t="shared" si="14"/>
        <v>K145.42</v>
      </c>
      <c r="I469" s="4">
        <f t="shared" si="15"/>
        <v>0</v>
      </c>
    </row>
    <row r="470" spans="1:9">
      <c r="A470" t="s">
        <v>261</v>
      </c>
      <c r="B470" t="s">
        <v>9076</v>
      </c>
      <c r="C470" t="s">
        <v>2711</v>
      </c>
      <c r="D470" t="s">
        <v>3122</v>
      </c>
      <c r="E470" t="s">
        <v>3218</v>
      </c>
      <c r="F470">
        <v>8</v>
      </c>
      <c r="G470" t="s">
        <v>3122</v>
      </c>
      <c r="H470" s="4" t="str">
        <f t="shared" si="14"/>
        <v>K145.8</v>
      </c>
      <c r="I470" s="4" t="str">
        <f t="shared" si="15"/>
        <v>S0_SEL1_K145</v>
      </c>
    </row>
    <row r="471" spans="1:9">
      <c r="A471" t="s">
        <v>261</v>
      </c>
      <c r="B471" t="s">
        <v>9076</v>
      </c>
      <c r="C471" t="s">
        <v>2711</v>
      </c>
      <c r="D471" t="s">
        <v>3123</v>
      </c>
      <c r="E471" t="s">
        <v>3219</v>
      </c>
      <c r="F471">
        <v>17</v>
      </c>
      <c r="G471" t="s">
        <v>3123</v>
      </c>
      <c r="H471" s="4" t="str">
        <f t="shared" si="14"/>
        <v>K145.17</v>
      </c>
      <c r="I471" s="4" t="str">
        <f t="shared" si="15"/>
        <v>S0_SEL2_K145</v>
      </c>
    </row>
    <row r="472" spans="1:9">
      <c r="A472" t="s">
        <v>261</v>
      </c>
      <c r="B472" t="s">
        <v>9076</v>
      </c>
      <c r="C472" t="s">
        <v>2711</v>
      </c>
      <c r="D472" t="s">
        <v>3169</v>
      </c>
      <c r="E472" t="s">
        <v>463</v>
      </c>
      <c r="F472">
        <v>5</v>
      </c>
      <c r="G472" t="s">
        <v>3169</v>
      </c>
      <c r="H472" s="4" t="str">
        <f t="shared" si="14"/>
        <v>K145.5</v>
      </c>
      <c r="I472" s="4" t="str">
        <f t="shared" si="15"/>
        <v>VDD33_ATX</v>
      </c>
    </row>
    <row r="473" spans="1:9">
      <c r="A473" t="s">
        <v>261</v>
      </c>
      <c r="B473" t="s">
        <v>9076</v>
      </c>
      <c r="C473" t="s">
        <v>2711</v>
      </c>
      <c r="D473" t="s">
        <v>3170</v>
      </c>
      <c r="E473" t="s">
        <v>463</v>
      </c>
      <c r="F473">
        <v>9</v>
      </c>
      <c r="G473" t="s">
        <v>3170</v>
      </c>
      <c r="H473" s="4" t="str">
        <f t="shared" si="14"/>
        <v>K145.9</v>
      </c>
      <c r="I473" s="4" t="str">
        <f t="shared" si="15"/>
        <v>VDD33_ATX</v>
      </c>
    </row>
    <row r="474" spans="1:9">
      <c r="A474" t="s">
        <v>261</v>
      </c>
      <c r="B474" t="s">
        <v>9076</v>
      </c>
      <c r="C474" t="s">
        <v>2711</v>
      </c>
      <c r="D474" t="s">
        <v>3171</v>
      </c>
      <c r="E474" t="s">
        <v>463</v>
      </c>
      <c r="F474">
        <v>13</v>
      </c>
      <c r="G474" t="s">
        <v>3171</v>
      </c>
      <c r="H474" s="4" t="str">
        <f t="shared" si="14"/>
        <v>K145.13</v>
      </c>
      <c r="I474" s="4" t="str">
        <f t="shared" si="15"/>
        <v>VDD33_ATX</v>
      </c>
    </row>
    <row r="475" spans="1:9">
      <c r="A475" t="s">
        <v>261</v>
      </c>
      <c r="B475" t="s">
        <v>9076</v>
      </c>
      <c r="C475" t="s">
        <v>2711</v>
      </c>
      <c r="D475" t="s">
        <v>3172</v>
      </c>
      <c r="E475" t="s">
        <v>463</v>
      </c>
      <c r="F475">
        <v>20</v>
      </c>
      <c r="G475" t="s">
        <v>3172</v>
      </c>
      <c r="H475" s="4" t="str">
        <f t="shared" si="14"/>
        <v>K145.20</v>
      </c>
      <c r="I475" s="4" t="str">
        <f t="shared" si="15"/>
        <v>VDD33_ATX</v>
      </c>
    </row>
    <row r="476" spans="1:9">
      <c r="A476" t="s">
        <v>261</v>
      </c>
      <c r="B476" t="s">
        <v>9076</v>
      </c>
      <c r="C476" t="s">
        <v>2711</v>
      </c>
      <c r="D476" t="s">
        <v>3173</v>
      </c>
      <c r="E476" t="s">
        <v>463</v>
      </c>
      <c r="F476">
        <v>30</v>
      </c>
      <c r="G476" t="s">
        <v>3173</v>
      </c>
      <c r="H476" s="4" t="str">
        <f t="shared" si="14"/>
        <v>K145.30</v>
      </c>
      <c r="I476" s="4" t="str">
        <f t="shared" si="15"/>
        <v>VDD33_ATX</v>
      </c>
    </row>
    <row r="477" spans="1:9">
      <c r="A477" t="s">
        <v>261</v>
      </c>
      <c r="B477" t="s">
        <v>9076</v>
      </c>
      <c r="C477" t="s">
        <v>2711</v>
      </c>
      <c r="D477" t="s">
        <v>3174</v>
      </c>
      <c r="E477" t="s">
        <v>463</v>
      </c>
      <c r="F477">
        <v>40</v>
      </c>
      <c r="G477" t="s">
        <v>3174</v>
      </c>
      <c r="H477" s="4" t="str">
        <f t="shared" si="14"/>
        <v>K145.40</v>
      </c>
      <c r="I477" s="4" t="str">
        <f t="shared" si="15"/>
        <v>VDD33_ATX</v>
      </c>
    </row>
    <row r="478" spans="1:9">
      <c r="A478" t="s">
        <v>261</v>
      </c>
      <c r="B478" t="s">
        <v>9076</v>
      </c>
      <c r="C478" t="s">
        <v>3508</v>
      </c>
      <c r="D478" t="s">
        <v>186</v>
      </c>
      <c r="F478" t="s">
        <v>186</v>
      </c>
      <c r="G478" t="s">
        <v>186</v>
      </c>
      <c r="H478" s="4" t="str">
        <f t="shared" si="14"/>
        <v>PT23.NUT1</v>
      </c>
      <c r="I478" s="4">
        <f t="shared" si="15"/>
        <v>0</v>
      </c>
    </row>
    <row r="479" spans="1:9">
      <c r="A479" t="s">
        <v>261</v>
      </c>
      <c r="B479" t="s">
        <v>9076</v>
      </c>
      <c r="C479" t="s">
        <v>3508</v>
      </c>
      <c r="D479" t="s">
        <v>187</v>
      </c>
      <c r="F479" t="s">
        <v>187</v>
      </c>
      <c r="G479" t="s">
        <v>187</v>
      </c>
      <c r="H479" s="4" t="str">
        <f t="shared" si="14"/>
        <v>PT23.NUT2</v>
      </c>
      <c r="I479" s="4">
        <f t="shared" si="15"/>
        <v>0</v>
      </c>
    </row>
    <row r="480" spans="1:9">
      <c r="A480" t="s">
        <v>261</v>
      </c>
      <c r="B480" t="s">
        <v>9076</v>
      </c>
      <c r="C480" t="s">
        <v>2676</v>
      </c>
      <c r="D480">
        <v>1</v>
      </c>
      <c r="E480" t="s">
        <v>3126</v>
      </c>
      <c r="F480">
        <v>1</v>
      </c>
      <c r="G480">
        <v>1</v>
      </c>
      <c r="H480" s="4" t="str">
        <f t="shared" si="14"/>
        <v>R454.1</v>
      </c>
      <c r="I480" s="4" t="str">
        <f t="shared" si="15"/>
        <v>S0_U2_P2_GIGA_MDI+</v>
      </c>
    </row>
    <row r="481" spans="1:9">
      <c r="A481" t="s">
        <v>261</v>
      </c>
      <c r="B481" t="s">
        <v>9076</v>
      </c>
      <c r="C481" t="s">
        <v>2676</v>
      </c>
      <c r="D481">
        <v>2</v>
      </c>
      <c r="E481" t="s">
        <v>8466</v>
      </c>
      <c r="F481">
        <v>2</v>
      </c>
      <c r="G481">
        <v>2</v>
      </c>
      <c r="H481" s="4" t="str">
        <f t="shared" si="14"/>
        <v>R454.2</v>
      </c>
      <c r="I481" s="4" t="str">
        <f t="shared" si="15"/>
        <v>S0_U2_P2_RC</v>
      </c>
    </row>
    <row r="482" spans="1:9">
      <c r="A482" t="s">
        <v>261</v>
      </c>
      <c r="B482" t="s">
        <v>9076</v>
      </c>
      <c r="C482" t="s">
        <v>2677</v>
      </c>
      <c r="D482">
        <v>1</v>
      </c>
      <c r="E482" t="s">
        <v>3124</v>
      </c>
      <c r="F482">
        <v>1</v>
      </c>
      <c r="G482">
        <v>1</v>
      </c>
      <c r="H482" s="4" t="str">
        <f t="shared" si="14"/>
        <v>R455.1</v>
      </c>
      <c r="I482" s="4" t="str">
        <f t="shared" si="15"/>
        <v>S0_U2_P2_GIGA_MDI-</v>
      </c>
    </row>
    <row r="483" spans="1:9">
      <c r="A483" t="s">
        <v>261</v>
      </c>
      <c r="B483" t="s">
        <v>9076</v>
      </c>
      <c r="C483" t="s">
        <v>2677</v>
      </c>
      <c r="D483">
        <v>2</v>
      </c>
      <c r="E483" t="s">
        <v>8466</v>
      </c>
      <c r="F483">
        <v>2</v>
      </c>
      <c r="G483">
        <v>2</v>
      </c>
      <c r="H483" s="4" t="str">
        <f t="shared" si="14"/>
        <v>R455.2</v>
      </c>
      <c r="I483" s="4" t="str">
        <f t="shared" si="15"/>
        <v>S0_U2_P2_RC</v>
      </c>
    </row>
    <row r="484" spans="1:9">
      <c r="A484" t="s">
        <v>261</v>
      </c>
      <c r="B484" t="s">
        <v>9076</v>
      </c>
      <c r="C484" t="s">
        <v>2678</v>
      </c>
      <c r="D484">
        <v>1</v>
      </c>
      <c r="E484" t="s">
        <v>8466</v>
      </c>
      <c r="F484">
        <v>1</v>
      </c>
      <c r="G484">
        <v>1</v>
      </c>
      <c r="H484" s="4" t="str">
        <f t="shared" si="14"/>
        <v>R456.1</v>
      </c>
      <c r="I484" s="4" t="str">
        <f t="shared" si="15"/>
        <v>S0_U2_P2_RC</v>
      </c>
    </row>
    <row r="485" spans="1:9">
      <c r="A485" t="s">
        <v>261</v>
      </c>
      <c r="B485" t="s">
        <v>9076</v>
      </c>
      <c r="C485" t="s">
        <v>2678</v>
      </c>
      <c r="D485">
        <v>2</v>
      </c>
      <c r="E485" t="s">
        <v>169</v>
      </c>
      <c r="F485">
        <v>2</v>
      </c>
      <c r="G485">
        <v>2</v>
      </c>
      <c r="H485" s="4" t="str">
        <f t="shared" si="14"/>
        <v>R456.2</v>
      </c>
      <c r="I485" s="4" t="str">
        <f t="shared" si="15"/>
        <v>DGND</v>
      </c>
    </row>
    <row r="486" spans="1:9">
      <c r="A486" t="s">
        <v>261</v>
      </c>
      <c r="B486" t="s">
        <v>9076</v>
      </c>
      <c r="C486" t="s">
        <v>2679</v>
      </c>
      <c r="D486">
        <v>1</v>
      </c>
      <c r="E486" t="s">
        <v>3130</v>
      </c>
      <c r="F486">
        <v>1</v>
      </c>
      <c r="G486">
        <v>1</v>
      </c>
      <c r="H486" s="4" t="str">
        <f t="shared" si="14"/>
        <v>R498.1</v>
      </c>
      <c r="I486" s="4" t="str">
        <f t="shared" si="15"/>
        <v>S0_U2_P3_GIGA_MDI+</v>
      </c>
    </row>
    <row r="487" spans="1:9">
      <c r="A487" t="s">
        <v>261</v>
      </c>
      <c r="B487" t="s">
        <v>9076</v>
      </c>
      <c r="C487" t="s">
        <v>2679</v>
      </c>
      <c r="D487">
        <v>2</v>
      </c>
      <c r="E487" t="s">
        <v>8467</v>
      </c>
      <c r="F487">
        <v>2</v>
      </c>
      <c r="G487">
        <v>2</v>
      </c>
      <c r="H487" s="4" t="str">
        <f t="shared" si="14"/>
        <v>R498.2</v>
      </c>
      <c r="I487" s="4" t="str">
        <f t="shared" si="15"/>
        <v>S0_U2_P3_RC</v>
      </c>
    </row>
    <row r="488" spans="1:9">
      <c r="A488" t="s">
        <v>261</v>
      </c>
      <c r="B488" t="s">
        <v>9076</v>
      </c>
      <c r="C488" t="s">
        <v>2680</v>
      </c>
      <c r="D488">
        <v>1</v>
      </c>
      <c r="E488" t="s">
        <v>3128</v>
      </c>
      <c r="F488">
        <v>1</v>
      </c>
      <c r="G488">
        <v>1</v>
      </c>
      <c r="H488" s="4" t="str">
        <f t="shared" si="14"/>
        <v>R499.1</v>
      </c>
      <c r="I488" s="4" t="str">
        <f t="shared" si="15"/>
        <v>S0_U2_P3_GIGA_MDI-</v>
      </c>
    </row>
    <row r="489" spans="1:9">
      <c r="A489" t="s">
        <v>261</v>
      </c>
      <c r="B489" t="s">
        <v>9076</v>
      </c>
      <c r="C489" t="s">
        <v>2680</v>
      </c>
      <c r="D489">
        <v>2</v>
      </c>
      <c r="E489" t="s">
        <v>8467</v>
      </c>
      <c r="F489">
        <v>2</v>
      </c>
      <c r="G489">
        <v>2</v>
      </c>
      <c r="H489" s="4" t="str">
        <f t="shared" si="14"/>
        <v>R499.2</v>
      </c>
      <c r="I489" s="4" t="str">
        <f t="shared" si="15"/>
        <v>S0_U2_P3_RC</v>
      </c>
    </row>
    <row r="490" spans="1:9">
      <c r="A490" t="s">
        <v>261</v>
      </c>
      <c r="B490" t="s">
        <v>9076</v>
      </c>
      <c r="C490" t="s">
        <v>2681</v>
      </c>
      <c r="D490">
        <v>1</v>
      </c>
      <c r="E490" t="s">
        <v>8467</v>
      </c>
      <c r="F490">
        <v>1</v>
      </c>
      <c r="G490">
        <v>1</v>
      </c>
      <c r="H490" s="4" t="str">
        <f t="shared" si="14"/>
        <v>R500.1</v>
      </c>
      <c r="I490" s="4" t="str">
        <f t="shared" si="15"/>
        <v>S0_U2_P3_RC</v>
      </c>
    </row>
    <row r="491" spans="1:9">
      <c r="A491" t="s">
        <v>261</v>
      </c>
      <c r="B491" t="s">
        <v>9076</v>
      </c>
      <c r="C491" t="s">
        <v>2681</v>
      </c>
      <c r="D491">
        <v>2</v>
      </c>
      <c r="E491" t="s">
        <v>169</v>
      </c>
      <c r="F491">
        <v>2</v>
      </c>
      <c r="G491">
        <v>2</v>
      </c>
      <c r="H491" s="4" t="str">
        <f t="shared" si="14"/>
        <v>R500.2</v>
      </c>
      <c r="I491" s="4" t="str">
        <f t="shared" si="15"/>
        <v>DGND</v>
      </c>
    </row>
    <row r="492" spans="1:9">
      <c r="A492" t="s">
        <v>261</v>
      </c>
      <c r="B492" t="s">
        <v>9076</v>
      </c>
      <c r="C492" t="s">
        <v>2699</v>
      </c>
      <c r="D492">
        <v>1</v>
      </c>
      <c r="E492" t="s">
        <v>3194</v>
      </c>
      <c r="F492">
        <v>1</v>
      </c>
      <c r="G492">
        <v>1</v>
      </c>
      <c r="H492" s="4" t="str">
        <f t="shared" si="14"/>
        <v>R517.1</v>
      </c>
      <c r="I492" s="4" t="str">
        <f t="shared" si="15"/>
        <v>SG0_2_P2_GIGA_MDI+</v>
      </c>
    </row>
    <row r="493" spans="1:9">
      <c r="A493" t="s">
        <v>261</v>
      </c>
      <c r="B493" t="s">
        <v>9076</v>
      </c>
      <c r="C493" t="s">
        <v>2699</v>
      </c>
      <c r="D493">
        <v>2</v>
      </c>
      <c r="E493" t="s">
        <v>527</v>
      </c>
      <c r="F493">
        <v>2</v>
      </c>
      <c r="G493">
        <v>2</v>
      </c>
      <c r="H493" s="4" t="str">
        <f t="shared" si="14"/>
        <v>R517.2</v>
      </c>
      <c r="I493" s="4" t="str">
        <f t="shared" si="15"/>
        <v>SG0_2_P2_RC</v>
      </c>
    </row>
    <row r="494" spans="1:9">
      <c r="A494" t="s">
        <v>261</v>
      </c>
      <c r="B494" t="s">
        <v>9076</v>
      </c>
      <c r="C494" t="s">
        <v>2700</v>
      </c>
      <c r="D494">
        <v>1</v>
      </c>
      <c r="E494" t="s">
        <v>3192</v>
      </c>
      <c r="F494">
        <v>1</v>
      </c>
      <c r="G494">
        <v>1</v>
      </c>
      <c r="H494" s="4" t="str">
        <f t="shared" si="14"/>
        <v>R518.1</v>
      </c>
      <c r="I494" s="4" t="str">
        <f t="shared" si="15"/>
        <v>SG0_2_P2_GIGA_MDI-</v>
      </c>
    </row>
    <row r="495" spans="1:9">
      <c r="A495" t="s">
        <v>261</v>
      </c>
      <c r="B495" t="s">
        <v>9076</v>
      </c>
      <c r="C495" t="s">
        <v>2700</v>
      </c>
      <c r="D495">
        <v>2</v>
      </c>
      <c r="E495" t="s">
        <v>527</v>
      </c>
      <c r="F495">
        <v>2</v>
      </c>
      <c r="G495">
        <v>2</v>
      </c>
      <c r="H495" s="4" t="str">
        <f t="shared" si="14"/>
        <v>R518.2</v>
      </c>
      <c r="I495" s="4" t="str">
        <f t="shared" si="15"/>
        <v>SG0_2_P2_RC</v>
      </c>
    </row>
    <row r="496" spans="1:9">
      <c r="A496" t="s">
        <v>261</v>
      </c>
      <c r="B496" t="s">
        <v>9076</v>
      </c>
      <c r="C496" t="s">
        <v>2701</v>
      </c>
      <c r="D496">
        <v>1</v>
      </c>
      <c r="E496" t="s">
        <v>527</v>
      </c>
      <c r="F496">
        <v>1</v>
      </c>
      <c r="G496">
        <v>1</v>
      </c>
      <c r="H496" s="4" t="str">
        <f t="shared" si="14"/>
        <v>R519.1</v>
      </c>
      <c r="I496" s="4" t="str">
        <f t="shared" si="15"/>
        <v>SG0_2_P2_RC</v>
      </c>
    </row>
    <row r="497" spans="1:9">
      <c r="A497" t="s">
        <v>261</v>
      </c>
      <c r="B497" t="s">
        <v>9076</v>
      </c>
      <c r="C497" t="s">
        <v>2701</v>
      </c>
      <c r="D497">
        <v>2</v>
      </c>
      <c r="E497" t="s">
        <v>169</v>
      </c>
      <c r="F497">
        <v>2</v>
      </c>
      <c r="G497">
        <v>2</v>
      </c>
      <c r="H497" s="4" t="str">
        <f t="shared" si="14"/>
        <v>R519.2</v>
      </c>
      <c r="I497" s="4" t="str">
        <f t="shared" si="15"/>
        <v>DGND</v>
      </c>
    </row>
    <row r="498" spans="1:9">
      <c r="A498" t="s">
        <v>261</v>
      </c>
      <c r="B498" t="s">
        <v>9076</v>
      </c>
      <c r="C498" t="s">
        <v>2702</v>
      </c>
      <c r="D498">
        <v>1</v>
      </c>
      <c r="E498" t="s">
        <v>3198</v>
      </c>
      <c r="F498">
        <v>1</v>
      </c>
      <c r="G498">
        <v>1</v>
      </c>
      <c r="H498" s="4" t="str">
        <f t="shared" si="14"/>
        <v>R536.1</v>
      </c>
      <c r="I498" s="4" t="str">
        <f t="shared" si="15"/>
        <v>SG0_2_P3_GIGA_MDI+</v>
      </c>
    </row>
    <row r="499" spans="1:9">
      <c r="A499" t="s">
        <v>261</v>
      </c>
      <c r="B499" t="s">
        <v>9076</v>
      </c>
      <c r="C499" t="s">
        <v>2702</v>
      </c>
      <c r="D499">
        <v>2</v>
      </c>
      <c r="E499" t="s">
        <v>528</v>
      </c>
      <c r="F499">
        <v>2</v>
      </c>
      <c r="G499">
        <v>2</v>
      </c>
      <c r="H499" s="4" t="str">
        <f t="shared" si="14"/>
        <v>R536.2</v>
      </c>
      <c r="I499" s="4" t="str">
        <f t="shared" si="15"/>
        <v>SG0_2_P3_RC</v>
      </c>
    </row>
    <row r="500" spans="1:9">
      <c r="A500" t="s">
        <v>261</v>
      </c>
      <c r="B500" t="s">
        <v>9076</v>
      </c>
      <c r="C500" t="s">
        <v>2703</v>
      </c>
      <c r="D500">
        <v>1</v>
      </c>
      <c r="E500" t="s">
        <v>3196</v>
      </c>
      <c r="F500">
        <v>1</v>
      </c>
      <c r="G500">
        <v>1</v>
      </c>
      <c r="H500" s="4" t="str">
        <f t="shared" si="14"/>
        <v>R537.1</v>
      </c>
      <c r="I500" s="4" t="str">
        <f t="shared" si="15"/>
        <v>SG0_2_P3_GIGA_MDI-</v>
      </c>
    </row>
    <row r="501" spans="1:9">
      <c r="A501" t="s">
        <v>261</v>
      </c>
      <c r="B501" t="s">
        <v>9076</v>
      </c>
      <c r="C501" t="s">
        <v>2703</v>
      </c>
      <c r="D501">
        <v>2</v>
      </c>
      <c r="E501" t="s">
        <v>528</v>
      </c>
      <c r="F501">
        <v>2</v>
      </c>
      <c r="G501">
        <v>2</v>
      </c>
      <c r="H501" s="4" t="str">
        <f t="shared" si="14"/>
        <v>R537.2</v>
      </c>
      <c r="I501" s="4" t="str">
        <f t="shared" si="15"/>
        <v>SG0_2_P3_RC</v>
      </c>
    </row>
    <row r="502" spans="1:9">
      <c r="A502" t="s">
        <v>261</v>
      </c>
      <c r="B502" t="s">
        <v>9076</v>
      </c>
      <c r="C502" t="s">
        <v>2704</v>
      </c>
      <c r="D502">
        <v>1</v>
      </c>
      <c r="E502" t="s">
        <v>528</v>
      </c>
      <c r="F502">
        <v>1</v>
      </c>
      <c r="G502">
        <v>1</v>
      </c>
      <c r="H502" s="4" t="str">
        <f t="shared" si="14"/>
        <v>R538.1</v>
      </c>
      <c r="I502" s="4" t="str">
        <f t="shared" si="15"/>
        <v>SG0_2_P3_RC</v>
      </c>
    </row>
    <row r="503" spans="1:9">
      <c r="A503" t="s">
        <v>261</v>
      </c>
      <c r="B503" t="s">
        <v>9076</v>
      </c>
      <c r="C503" t="s">
        <v>2704</v>
      </c>
      <c r="D503">
        <v>2</v>
      </c>
      <c r="E503" t="s">
        <v>169</v>
      </c>
      <c r="F503">
        <v>2</v>
      </c>
      <c r="G503">
        <v>2</v>
      </c>
      <c r="H503" s="4" t="str">
        <f t="shared" si="14"/>
        <v>R538.2</v>
      </c>
      <c r="I503" s="4" t="str">
        <f t="shared" si="15"/>
        <v>DGND</v>
      </c>
    </row>
    <row r="504" spans="1:9">
      <c r="A504" t="s">
        <v>261</v>
      </c>
      <c r="B504" t="s">
        <v>9076</v>
      </c>
      <c r="C504" t="s">
        <v>2712</v>
      </c>
      <c r="D504">
        <v>1</v>
      </c>
      <c r="E504" t="s">
        <v>8478</v>
      </c>
      <c r="F504">
        <v>1</v>
      </c>
      <c r="G504">
        <v>1</v>
      </c>
      <c r="H504" s="4" t="str">
        <f t="shared" si="14"/>
        <v>R540.1</v>
      </c>
      <c r="I504" s="4" t="str">
        <f t="shared" si="15"/>
        <v>S0_U4_P3_R_1</v>
      </c>
    </row>
    <row r="505" spans="1:9">
      <c r="A505" t="s">
        <v>261</v>
      </c>
      <c r="B505" t="s">
        <v>9076</v>
      </c>
      <c r="C505" t="s">
        <v>2712</v>
      </c>
      <c r="D505">
        <v>2</v>
      </c>
      <c r="E505" t="s">
        <v>8468</v>
      </c>
      <c r="F505">
        <v>2</v>
      </c>
      <c r="G505">
        <v>2</v>
      </c>
      <c r="H505" s="4" t="str">
        <f t="shared" si="14"/>
        <v>R540.2</v>
      </c>
      <c r="I505" s="4" t="str">
        <f t="shared" si="15"/>
        <v>S0_U4_P3_RC_1</v>
      </c>
    </row>
    <row r="506" spans="1:9">
      <c r="A506" t="s">
        <v>261</v>
      </c>
      <c r="B506" t="s">
        <v>9076</v>
      </c>
      <c r="C506" t="s">
        <v>2713</v>
      </c>
      <c r="D506">
        <v>1</v>
      </c>
      <c r="E506" t="s">
        <v>8469</v>
      </c>
      <c r="F506">
        <v>1</v>
      </c>
      <c r="G506">
        <v>1</v>
      </c>
      <c r="H506" s="4" t="str">
        <f t="shared" si="14"/>
        <v>R541.1</v>
      </c>
      <c r="I506" s="4" t="str">
        <f t="shared" si="15"/>
        <v>S0_U4_P3_RC_2</v>
      </c>
    </row>
    <row r="507" spans="1:9">
      <c r="A507" t="s">
        <v>261</v>
      </c>
      <c r="B507" t="s">
        <v>9076</v>
      </c>
      <c r="C507" t="s">
        <v>2713</v>
      </c>
      <c r="D507">
        <v>2</v>
      </c>
      <c r="E507" t="s">
        <v>8479</v>
      </c>
      <c r="F507">
        <v>2</v>
      </c>
      <c r="G507">
        <v>2</v>
      </c>
      <c r="H507" s="4" t="str">
        <f t="shared" si="14"/>
        <v>R541.2</v>
      </c>
      <c r="I507" s="4" t="str">
        <f t="shared" si="15"/>
        <v>S0_U4_P3_R_2</v>
      </c>
    </row>
    <row r="508" spans="1:9">
      <c r="A508" t="s">
        <v>261</v>
      </c>
      <c r="B508" t="s">
        <v>9076</v>
      </c>
      <c r="C508" t="s">
        <v>2714</v>
      </c>
      <c r="D508">
        <v>1</v>
      </c>
      <c r="E508" t="s">
        <v>8470</v>
      </c>
      <c r="F508">
        <v>1</v>
      </c>
      <c r="G508">
        <v>1</v>
      </c>
      <c r="H508" s="4" t="str">
        <f t="shared" si="14"/>
        <v>R542.1</v>
      </c>
      <c r="I508" s="4" t="str">
        <f t="shared" si="15"/>
        <v>S0_U4_P2_RC_1</v>
      </c>
    </row>
    <row r="509" spans="1:9">
      <c r="A509" t="s">
        <v>261</v>
      </c>
      <c r="B509" t="s">
        <v>9076</v>
      </c>
      <c r="C509" t="s">
        <v>2714</v>
      </c>
      <c r="D509">
        <v>2</v>
      </c>
      <c r="E509" t="s">
        <v>8474</v>
      </c>
      <c r="F509">
        <v>2</v>
      </c>
      <c r="G509">
        <v>2</v>
      </c>
      <c r="H509" s="4" t="str">
        <f t="shared" si="14"/>
        <v>R542.2</v>
      </c>
      <c r="I509" s="4" t="str">
        <f t="shared" si="15"/>
        <v>S0_U4_P2_R_1</v>
      </c>
    </row>
    <row r="510" spans="1:9">
      <c r="A510" t="s">
        <v>261</v>
      </c>
      <c r="B510" t="s">
        <v>9076</v>
      </c>
      <c r="C510" t="s">
        <v>2715</v>
      </c>
      <c r="D510">
        <v>1</v>
      </c>
      <c r="E510" t="s">
        <v>8471</v>
      </c>
      <c r="F510">
        <v>1</v>
      </c>
      <c r="G510">
        <v>1</v>
      </c>
      <c r="H510" s="4" t="str">
        <f t="shared" si="14"/>
        <v>R543.1</v>
      </c>
      <c r="I510" s="4" t="str">
        <f t="shared" si="15"/>
        <v>S0_U4_P2_RC_2</v>
      </c>
    </row>
    <row r="511" spans="1:9">
      <c r="A511" t="s">
        <v>261</v>
      </c>
      <c r="B511" t="s">
        <v>9076</v>
      </c>
      <c r="C511" t="s">
        <v>2715</v>
      </c>
      <c r="D511">
        <v>2</v>
      </c>
      <c r="E511" t="s">
        <v>8475</v>
      </c>
      <c r="F511">
        <v>2</v>
      </c>
      <c r="G511">
        <v>2</v>
      </c>
      <c r="H511" s="4" t="str">
        <f t="shared" si="14"/>
        <v>R543.2</v>
      </c>
      <c r="I511" s="4" t="str">
        <f t="shared" si="15"/>
        <v>S0_U4_P2_R_2</v>
      </c>
    </row>
    <row r="512" spans="1:9">
      <c r="A512" t="s">
        <v>261</v>
      </c>
      <c r="B512" t="s">
        <v>9076</v>
      </c>
      <c r="C512" t="s">
        <v>3509</v>
      </c>
      <c r="D512">
        <v>1</v>
      </c>
      <c r="E512" t="s">
        <v>3212</v>
      </c>
      <c r="F512">
        <v>1</v>
      </c>
      <c r="G512">
        <v>1</v>
      </c>
      <c r="H512" s="4" t="str">
        <f t="shared" si="14"/>
        <v>RL10.1</v>
      </c>
      <c r="I512" s="4" t="str">
        <f t="shared" si="15"/>
        <v>S0_SEL1_K144</v>
      </c>
    </row>
    <row r="513" spans="1:9">
      <c r="A513" t="s">
        <v>261</v>
      </c>
      <c r="B513" t="s">
        <v>9076</v>
      </c>
      <c r="C513" t="s">
        <v>3509</v>
      </c>
      <c r="D513">
        <v>2</v>
      </c>
      <c r="E513" t="s">
        <v>169</v>
      </c>
      <c r="F513">
        <v>2</v>
      </c>
      <c r="G513">
        <v>2</v>
      </c>
      <c r="H513" s="4" t="str">
        <f t="shared" si="14"/>
        <v>RL10.2</v>
      </c>
      <c r="I513" s="4" t="str">
        <f t="shared" si="15"/>
        <v>DGND</v>
      </c>
    </row>
    <row r="514" spans="1:9">
      <c r="A514" t="s">
        <v>261</v>
      </c>
      <c r="B514" t="s">
        <v>9076</v>
      </c>
      <c r="C514" t="s">
        <v>3510</v>
      </c>
      <c r="D514">
        <v>1</v>
      </c>
      <c r="E514" t="s">
        <v>3218</v>
      </c>
      <c r="F514">
        <v>1</v>
      </c>
      <c r="G514">
        <v>1</v>
      </c>
      <c r="H514" s="4" t="str">
        <f t="shared" ref="H514:H577" si="16">CONCATENATE(C514,".",F514)</f>
        <v>RL15.1</v>
      </c>
      <c r="I514" s="4" t="str">
        <f t="shared" ref="I514:I577" si="17">E514</f>
        <v>S0_SEL1_K145</v>
      </c>
    </row>
    <row r="515" spans="1:9">
      <c r="A515" t="s">
        <v>261</v>
      </c>
      <c r="B515" t="s">
        <v>9076</v>
      </c>
      <c r="C515" t="s">
        <v>3510</v>
      </c>
      <c r="D515">
        <v>2</v>
      </c>
      <c r="E515" t="s">
        <v>169</v>
      </c>
      <c r="F515">
        <v>2</v>
      </c>
      <c r="G515">
        <v>2</v>
      </c>
      <c r="H515" s="4" t="str">
        <f t="shared" si="16"/>
        <v>RL15.2</v>
      </c>
      <c r="I515" s="4" t="str">
        <f t="shared" si="17"/>
        <v>DGND</v>
      </c>
    </row>
    <row r="516" spans="1:9">
      <c r="A516" t="s">
        <v>261</v>
      </c>
      <c r="B516" t="s">
        <v>9076</v>
      </c>
      <c r="C516" t="s">
        <v>3511</v>
      </c>
      <c r="D516">
        <v>1</v>
      </c>
      <c r="E516" t="s">
        <v>3213</v>
      </c>
      <c r="F516">
        <v>1</v>
      </c>
      <c r="G516">
        <v>1</v>
      </c>
      <c r="H516" s="4" t="str">
        <f t="shared" si="16"/>
        <v>RL16.1</v>
      </c>
      <c r="I516" s="4" t="str">
        <f t="shared" si="17"/>
        <v>S0_OE_K145</v>
      </c>
    </row>
    <row r="517" spans="1:9">
      <c r="A517" t="s">
        <v>261</v>
      </c>
      <c r="B517" t="s">
        <v>9076</v>
      </c>
      <c r="C517" t="s">
        <v>3511</v>
      </c>
      <c r="D517">
        <v>2</v>
      </c>
      <c r="E517" t="s">
        <v>169</v>
      </c>
      <c r="F517">
        <v>2</v>
      </c>
      <c r="G517">
        <v>2</v>
      </c>
      <c r="H517" s="4" t="str">
        <f t="shared" si="16"/>
        <v>RL16.2</v>
      </c>
      <c r="I517" s="4" t="str">
        <f t="shared" si="17"/>
        <v>DGND</v>
      </c>
    </row>
    <row r="518" spans="1:9">
      <c r="A518" t="s">
        <v>261</v>
      </c>
      <c r="B518" t="s">
        <v>9076</v>
      </c>
      <c r="C518" t="s">
        <v>3512</v>
      </c>
      <c r="D518">
        <v>1</v>
      </c>
      <c r="E518" t="s">
        <v>3207</v>
      </c>
      <c r="F518">
        <v>1</v>
      </c>
      <c r="G518">
        <v>1</v>
      </c>
      <c r="H518" s="4" t="str">
        <f t="shared" si="16"/>
        <v>RL18.1</v>
      </c>
      <c r="I518" s="4" t="str">
        <f t="shared" si="17"/>
        <v>S0_OE_K144</v>
      </c>
    </row>
    <row r="519" spans="1:9">
      <c r="A519" t="s">
        <v>261</v>
      </c>
      <c r="B519" t="s">
        <v>9076</v>
      </c>
      <c r="C519" t="s">
        <v>3512</v>
      </c>
      <c r="D519">
        <v>2</v>
      </c>
      <c r="E519" t="s">
        <v>169</v>
      </c>
      <c r="F519">
        <v>2</v>
      </c>
      <c r="G519">
        <v>2</v>
      </c>
      <c r="H519" s="4" t="str">
        <f t="shared" si="16"/>
        <v>RL18.2</v>
      </c>
      <c r="I519" s="4" t="str">
        <f t="shared" si="17"/>
        <v>DGND</v>
      </c>
    </row>
    <row r="520" spans="1:9">
      <c r="A520" t="s">
        <v>261</v>
      </c>
      <c r="B520" t="s">
        <v>9076</v>
      </c>
      <c r="C520" t="s">
        <v>3513</v>
      </c>
      <c r="D520">
        <v>1</v>
      </c>
      <c r="E520" t="s">
        <v>3220</v>
      </c>
      <c r="F520">
        <v>1</v>
      </c>
      <c r="G520">
        <v>1</v>
      </c>
      <c r="H520" s="4" t="str">
        <f t="shared" si="16"/>
        <v>RU7.1</v>
      </c>
      <c r="I520" s="4" t="str">
        <f t="shared" si="17"/>
        <v>SC_UDB144_1</v>
      </c>
    </row>
    <row r="521" spans="1:9">
      <c r="A521" t="s">
        <v>261</v>
      </c>
      <c r="B521" t="s">
        <v>9076</v>
      </c>
      <c r="C521" t="s">
        <v>3513</v>
      </c>
      <c r="D521">
        <v>2</v>
      </c>
      <c r="E521" t="s">
        <v>3212</v>
      </c>
      <c r="F521">
        <v>2</v>
      </c>
      <c r="G521">
        <v>2</v>
      </c>
      <c r="H521" s="4" t="str">
        <f t="shared" si="16"/>
        <v>RU7.2</v>
      </c>
      <c r="I521" s="4" t="str">
        <f t="shared" si="17"/>
        <v>S0_SEL1_K144</v>
      </c>
    </row>
    <row r="522" spans="1:9">
      <c r="A522" t="s">
        <v>261</v>
      </c>
      <c r="B522" t="s">
        <v>9076</v>
      </c>
      <c r="C522" t="s">
        <v>3514</v>
      </c>
      <c r="D522">
        <v>1</v>
      </c>
      <c r="E522" t="s">
        <v>3221</v>
      </c>
      <c r="F522">
        <v>1</v>
      </c>
      <c r="G522">
        <v>1</v>
      </c>
      <c r="H522" s="4" t="str">
        <f t="shared" si="16"/>
        <v>RU11.1</v>
      </c>
      <c r="I522" s="4" t="str">
        <f t="shared" si="17"/>
        <v>SC_UDB145_1</v>
      </c>
    </row>
    <row r="523" spans="1:9">
      <c r="A523" t="s">
        <v>261</v>
      </c>
      <c r="B523" t="s">
        <v>9076</v>
      </c>
      <c r="C523" t="s">
        <v>3514</v>
      </c>
      <c r="D523">
        <v>2</v>
      </c>
      <c r="E523" t="s">
        <v>3218</v>
      </c>
      <c r="F523">
        <v>2</v>
      </c>
      <c r="G523">
        <v>2</v>
      </c>
      <c r="H523" s="4" t="str">
        <f t="shared" si="16"/>
        <v>RU11.2</v>
      </c>
      <c r="I523" s="4" t="str">
        <f t="shared" si="17"/>
        <v>S0_SEL1_K145</v>
      </c>
    </row>
    <row r="524" spans="1:9">
      <c r="A524" t="s">
        <v>261</v>
      </c>
      <c r="B524" t="s">
        <v>9076</v>
      </c>
      <c r="C524" t="s">
        <v>3515</v>
      </c>
      <c r="D524">
        <v>1</v>
      </c>
      <c r="E524" t="s">
        <v>3218</v>
      </c>
      <c r="F524">
        <v>1</v>
      </c>
      <c r="G524">
        <v>1</v>
      </c>
      <c r="H524" s="4" t="str">
        <f t="shared" si="16"/>
        <v>RU12.1</v>
      </c>
      <c r="I524" s="4" t="str">
        <f t="shared" si="17"/>
        <v>S0_SEL1_K145</v>
      </c>
    </row>
    <row r="525" spans="1:9">
      <c r="A525" t="s">
        <v>261</v>
      </c>
      <c r="B525" t="s">
        <v>9076</v>
      </c>
      <c r="C525" t="s">
        <v>3515</v>
      </c>
      <c r="D525">
        <v>2</v>
      </c>
      <c r="E525" t="s">
        <v>3219</v>
      </c>
      <c r="F525">
        <v>2</v>
      </c>
      <c r="G525">
        <v>2</v>
      </c>
      <c r="H525" s="4" t="str">
        <f t="shared" si="16"/>
        <v>RU12.2</v>
      </c>
      <c r="I525" s="4" t="str">
        <f t="shared" si="17"/>
        <v>S0_SEL2_K145</v>
      </c>
    </row>
    <row r="526" spans="1:9">
      <c r="A526" t="s">
        <v>261</v>
      </c>
      <c r="B526" t="s">
        <v>9076</v>
      </c>
      <c r="C526" t="s">
        <v>287</v>
      </c>
      <c r="D526" t="s">
        <v>3058</v>
      </c>
      <c r="E526" t="s">
        <v>3136</v>
      </c>
      <c r="F526" t="s">
        <v>208</v>
      </c>
      <c r="G526" t="s">
        <v>3058</v>
      </c>
      <c r="H526" s="4" t="str">
        <f t="shared" si="16"/>
        <v>SITE0.A15</v>
      </c>
      <c r="I526" s="4" t="str">
        <f t="shared" si="17"/>
        <v>S0_P2_GIGA_MDI-</v>
      </c>
    </row>
    <row r="527" spans="1:9">
      <c r="A527" t="s">
        <v>261</v>
      </c>
      <c r="B527" t="s">
        <v>9076</v>
      </c>
      <c r="C527" t="s">
        <v>287</v>
      </c>
      <c r="D527" t="s">
        <v>3057</v>
      </c>
      <c r="E527" t="s">
        <v>3134</v>
      </c>
      <c r="F527" t="s">
        <v>209</v>
      </c>
      <c r="G527" t="s">
        <v>3057</v>
      </c>
      <c r="H527" s="4" t="str">
        <f t="shared" si="16"/>
        <v>SITE0.A16</v>
      </c>
      <c r="I527" s="4" t="str">
        <f t="shared" si="17"/>
        <v>S0_P2_GIGA_MDI+</v>
      </c>
    </row>
    <row r="528" spans="1:9">
      <c r="A528" t="s">
        <v>261</v>
      </c>
      <c r="B528" t="s">
        <v>9076</v>
      </c>
      <c r="C528" t="s">
        <v>287</v>
      </c>
      <c r="D528" t="s">
        <v>3060</v>
      </c>
      <c r="E528" t="s">
        <v>3176</v>
      </c>
      <c r="F528" t="s">
        <v>210</v>
      </c>
      <c r="G528" t="s">
        <v>3060</v>
      </c>
      <c r="H528" s="4" t="str">
        <f t="shared" si="16"/>
        <v>SITE0.A17</v>
      </c>
      <c r="I528" s="4" t="str">
        <f t="shared" si="17"/>
        <v>S0_P3_GIGA_MDI-</v>
      </c>
    </row>
    <row r="529" spans="1:9">
      <c r="A529" t="s">
        <v>261</v>
      </c>
      <c r="B529" t="s">
        <v>9076</v>
      </c>
      <c r="C529" t="s">
        <v>287</v>
      </c>
      <c r="D529" t="s">
        <v>3059</v>
      </c>
      <c r="E529" t="s">
        <v>3175</v>
      </c>
      <c r="F529" t="s">
        <v>211</v>
      </c>
      <c r="G529" t="s">
        <v>3059</v>
      </c>
      <c r="H529" s="4" t="str">
        <f t="shared" si="16"/>
        <v>SITE0.A18</v>
      </c>
      <c r="I529" s="4" t="str">
        <f t="shared" si="17"/>
        <v>S0_P3_GIGA_MDI+</v>
      </c>
    </row>
    <row r="530" spans="1:9">
      <c r="A530" t="s">
        <v>261</v>
      </c>
      <c r="B530" t="s">
        <v>9076</v>
      </c>
      <c r="C530" t="s">
        <v>1609</v>
      </c>
      <c r="D530">
        <v>1</v>
      </c>
      <c r="E530" t="s">
        <v>3146</v>
      </c>
      <c r="F530">
        <v>1</v>
      </c>
      <c r="G530">
        <v>1</v>
      </c>
      <c r="H530" s="4" t="str">
        <f t="shared" si="16"/>
        <v>T18.1</v>
      </c>
      <c r="I530" s="4" t="str">
        <f t="shared" si="17"/>
        <v>S0_U1_P2_GIGA_MDI-</v>
      </c>
    </row>
    <row r="531" spans="1:9">
      <c r="A531" t="s">
        <v>261</v>
      </c>
      <c r="B531" t="s">
        <v>9076</v>
      </c>
      <c r="C531" t="s">
        <v>1609</v>
      </c>
      <c r="D531">
        <v>2</v>
      </c>
      <c r="E531" t="s">
        <v>3144</v>
      </c>
      <c r="F531">
        <v>2</v>
      </c>
      <c r="G531">
        <v>2</v>
      </c>
      <c r="H531" s="4" t="str">
        <f t="shared" si="16"/>
        <v>T18.2</v>
      </c>
      <c r="I531" s="4" t="str">
        <f t="shared" si="17"/>
        <v>S0_U1_P2_GIGA_MDI+</v>
      </c>
    </row>
    <row r="532" spans="1:9">
      <c r="A532" t="s">
        <v>261</v>
      </c>
      <c r="B532" t="s">
        <v>9076</v>
      </c>
      <c r="C532" t="s">
        <v>1609</v>
      </c>
      <c r="D532">
        <v>3</v>
      </c>
      <c r="E532" t="s">
        <v>3134</v>
      </c>
      <c r="F532">
        <v>3</v>
      </c>
      <c r="G532">
        <v>3</v>
      </c>
      <c r="H532" s="4" t="str">
        <f t="shared" si="16"/>
        <v>T18.3</v>
      </c>
      <c r="I532" s="4" t="str">
        <f t="shared" si="17"/>
        <v>S0_P2_GIGA_MDI+</v>
      </c>
    </row>
    <row r="533" spans="1:9">
      <c r="A533" t="s">
        <v>261</v>
      </c>
      <c r="B533" t="s">
        <v>9076</v>
      </c>
      <c r="C533" t="s">
        <v>1609</v>
      </c>
      <c r="D533">
        <v>4</v>
      </c>
      <c r="E533" t="s">
        <v>3136</v>
      </c>
      <c r="F533">
        <v>4</v>
      </c>
      <c r="G533">
        <v>4</v>
      </c>
      <c r="H533" s="4" t="str">
        <f t="shared" si="16"/>
        <v>T18.4</v>
      </c>
      <c r="I533" s="4" t="str">
        <f t="shared" si="17"/>
        <v>S0_P2_GIGA_MDI-</v>
      </c>
    </row>
    <row r="534" spans="1:9">
      <c r="A534" t="s">
        <v>261</v>
      </c>
      <c r="B534" t="s">
        <v>9076</v>
      </c>
      <c r="C534" t="s">
        <v>2682</v>
      </c>
      <c r="D534">
        <v>1</v>
      </c>
      <c r="E534" t="s">
        <v>3178</v>
      </c>
      <c r="F534">
        <v>1</v>
      </c>
      <c r="G534">
        <v>1</v>
      </c>
      <c r="H534" s="4" t="str">
        <f t="shared" si="16"/>
        <v>T23.1</v>
      </c>
      <c r="I534" s="4" t="str">
        <f t="shared" si="17"/>
        <v>S0_U1_P3_GIGA_MDI-</v>
      </c>
    </row>
    <row r="535" spans="1:9">
      <c r="A535" t="s">
        <v>261</v>
      </c>
      <c r="B535" t="s">
        <v>9076</v>
      </c>
      <c r="C535" t="s">
        <v>2682</v>
      </c>
      <c r="D535">
        <v>2</v>
      </c>
      <c r="E535" t="s">
        <v>3177</v>
      </c>
      <c r="F535">
        <v>2</v>
      </c>
      <c r="G535">
        <v>2</v>
      </c>
      <c r="H535" s="4" t="str">
        <f t="shared" si="16"/>
        <v>T23.2</v>
      </c>
      <c r="I535" s="4" t="str">
        <f t="shared" si="17"/>
        <v>S0_U1_P3_GIGA_MDI+</v>
      </c>
    </row>
    <row r="536" spans="1:9">
      <c r="A536" t="s">
        <v>261</v>
      </c>
      <c r="B536" t="s">
        <v>9076</v>
      </c>
      <c r="C536" t="s">
        <v>2682</v>
      </c>
      <c r="D536">
        <v>3</v>
      </c>
      <c r="E536" t="s">
        <v>3175</v>
      </c>
      <c r="F536">
        <v>3</v>
      </c>
      <c r="G536">
        <v>3</v>
      </c>
      <c r="H536" s="4" t="str">
        <f t="shared" si="16"/>
        <v>T23.3</v>
      </c>
      <c r="I536" s="4" t="str">
        <f t="shared" si="17"/>
        <v>S0_P3_GIGA_MDI+</v>
      </c>
    </row>
    <row r="537" spans="1:9">
      <c r="A537" t="s">
        <v>261</v>
      </c>
      <c r="B537" t="s">
        <v>9076</v>
      </c>
      <c r="C537" t="s">
        <v>2682</v>
      </c>
      <c r="D537">
        <v>4</v>
      </c>
      <c r="E537" t="s">
        <v>3176</v>
      </c>
      <c r="F537">
        <v>4</v>
      </c>
      <c r="G537">
        <v>4</v>
      </c>
      <c r="H537" s="4" t="str">
        <f t="shared" si="16"/>
        <v>T23.4</v>
      </c>
      <c r="I537" s="4" t="str">
        <f t="shared" si="17"/>
        <v>S0_P3_GIGA_MDI-</v>
      </c>
    </row>
    <row r="538" spans="1:9">
      <c r="A538" t="s">
        <v>261</v>
      </c>
      <c r="B538" t="s">
        <v>9076</v>
      </c>
      <c r="C538" t="s">
        <v>1569</v>
      </c>
      <c r="D538">
        <v>1</v>
      </c>
      <c r="E538" t="s">
        <v>3193</v>
      </c>
      <c r="F538">
        <v>1</v>
      </c>
      <c r="G538">
        <v>1</v>
      </c>
      <c r="H538" s="4" t="str">
        <f t="shared" si="16"/>
        <v>T24.1</v>
      </c>
      <c r="I538" s="4" t="str">
        <f t="shared" si="17"/>
        <v>SG0_1_P2_GIGA_MDI+</v>
      </c>
    </row>
    <row r="539" spans="1:9">
      <c r="A539" t="s">
        <v>261</v>
      </c>
      <c r="B539" t="s">
        <v>9076</v>
      </c>
      <c r="C539" t="s">
        <v>1569</v>
      </c>
      <c r="D539">
        <v>2</v>
      </c>
      <c r="E539" t="s">
        <v>3191</v>
      </c>
      <c r="F539">
        <v>2</v>
      </c>
      <c r="G539">
        <v>2</v>
      </c>
      <c r="H539" s="4" t="str">
        <f t="shared" si="16"/>
        <v>T24.2</v>
      </c>
      <c r="I539" s="4" t="str">
        <f t="shared" si="17"/>
        <v>SG0_1_P2_GIGA_MDI-</v>
      </c>
    </row>
    <row r="540" spans="1:9">
      <c r="A540" t="s">
        <v>261</v>
      </c>
      <c r="B540" t="s">
        <v>9076</v>
      </c>
      <c r="C540" t="s">
        <v>1569</v>
      </c>
      <c r="D540">
        <v>3</v>
      </c>
      <c r="E540" t="s">
        <v>3199</v>
      </c>
      <c r="F540">
        <v>3</v>
      </c>
      <c r="G540">
        <v>3</v>
      </c>
      <c r="H540" s="4" t="str">
        <f t="shared" si="16"/>
        <v>T24.3</v>
      </c>
      <c r="I540" s="4" t="str">
        <f t="shared" si="17"/>
        <v>SG0_P2_GIGA_MDI-</v>
      </c>
    </row>
    <row r="541" spans="1:9">
      <c r="A541" t="s">
        <v>261</v>
      </c>
      <c r="B541" t="s">
        <v>9076</v>
      </c>
      <c r="C541" t="s">
        <v>1569</v>
      </c>
      <c r="D541">
        <v>4</v>
      </c>
      <c r="E541" t="s">
        <v>3200</v>
      </c>
      <c r="F541">
        <v>4</v>
      </c>
      <c r="G541">
        <v>4</v>
      </c>
      <c r="H541" s="4" t="str">
        <f t="shared" si="16"/>
        <v>T24.4</v>
      </c>
      <c r="I541" s="4" t="str">
        <f t="shared" si="17"/>
        <v>SG0_P2_GIGA_MDI+</v>
      </c>
    </row>
    <row r="542" spans="1:9">
      <c r="A542" t="s">
        <v>261</v>
      </c>
      <c r="B542" t="s">
        <v>9076</v>
      </c>
      <c r="C542" t="s">
        <v>1571</v>
      </c>
      <c r="D542">
        <v>1</v>
      </c>
      <c r="E542" t="s">
        <v>3197</v>
      </c>
      <c r="F542">
        <v>1</v>
      </c>
      <c r="G542">
        <v>1</v>
      </c>
      <c r="H542" s="4" t="str">
        <f t="shared" si="16"/>
        <v>T25.1</v>
      </c>
      <c r="I542" s="4" t="str">
        <f t="shared" si="17"/>
        <v>SG0_1_P3_GIGA_MDI+</v>
      </c>
    </row>
    <row r="543" spans="1:9">
      <c r="A543" t="s">
        <v>261</v>
      </c>
      <c r="B543" t="s">
        <v>9076</v>
      </c>
      <c r="C543" t="s">
        <v>1571</v>
      </c>
      <c r="D543">
        <v>2</v>
      </c>
      <c r="E543" t="s">
        <v>3195</v>
      </c>
      <c r="F543">
        <v>2</v>
      </c>
      <c r="G543">
        <v>2</v>
      </c>
      <c r="H543" s="4" t="str">
        <f t="shared" si="16"/>
        <v>T25.2</v>
      </c>
      <c r="I543" s="4" t="str">
        <f t="shared" si="17"/>
        <v>SG0_1_P3_GIGA_MDI-</v>
      </c>
    </row>
    <row r="544" spans="1:9">
      <c r="A544" t="s">
        <v>261</v>
      </c>
      <c r="B544" t="s">
        <v>9076</v>
      </c>
      <c r="C544" t="s">
        <v>1571</v>
      </c>
      <c r="D544">
        <v>3</v>
      </c>
      <c r="E544" t="s">
        <v>3201</v>
      </c>
      <c r="F544">
        <v>3</v>
      </c>
      <c r="G544">
        <v>3</v>
      </c>
      <c r="H544" s="4" t="str">
        <f t="shared" si="16"/>
        <v>T25.3</v>
      </c>
      <c r="I544" s="4" t="str">
        <f t="shared" si="17"/>
        <v>SG0_P3_GIGA_MDI-</v>
      </c>
    </row>
    <row r="545" spans="1:9">
      <c r="A545" t="s">
        <v>261</v>
      </c>
      <c r="B545" t="s">
        <v>9076</v>
      </c>
      <c r="C545" t="s">
        <v>1571</v>
      </c>
      <c r="D545">
        <v>4</v>
      </c>
      <c r="E545" t="s">
        <v>3202</v>
      </c>
      <c r="F545">
        <v>4</v>
      </c>
      <c r="G545">
        <v>4</v>
      </c>
      <c r="H545" s="4" t="str">
        <f t="shared" si="16"/>
        <v>T25.4</v>
      </c>
      <c r="I545" s="4" t="str">
        <f t="shared" si="17"/>
        <v>SG0_P3_GIGA_MDI+</v>
      </c>
    </row>
    <row r="546" spans="1:9">
      <c r="A546" t="s">
        <v>261</v>
      </c>
      <c r="B546" t="s">
        <v>9077</v>
      </c>
      <c r="C546" t="s">
        <v>2716</v>
      </c>
      <c r="D546">
        <v>1</v>
      </c>
      <c r="E546" t="s">
        <v>1513</v>
      </c>
      <c r="F546">
        <v>1</v>
      </c>
      <c r="G546">
        <v>1</v>
      </c>
      <c r="H546" s="4" t="str">
        <f t="shared" si="16"/>
        <v>C119.1</v>
      </c>
      <c r="I546" s="4" t="str">
        <f t="shared" si="17"/>
        <v>SG0_MCT_RC</v>
      </c>
    </row>
    <row r="547" spans="1:9">
      <c r="A547" t="s">
        <v>261</v>
      </c>
      <c r="B547" t="s">
        <v>9077</v>
      </c>
      <c r="C547" t="s">
        <v>2716</v>
      </c>
      <c r="D547">
        <v>2</v>
      </c>
      <c r="E547" t="s">
        <v>169</v>
      </c>
      <c r="F547">
        <v>2</v>
      </c>
      <c r="G547">
        <v>2</v>
      </c>
      <c r="H547" s="4" t="str">
        <f t="shared" si="16"/>
        <v>C119.2</v>
      </c>
      <c r="I547" s="4" t="str">
        <f t="shared" si="17"/>
        <v>DGND</v>
      </c>
    </row>
    <row r="548" spans="1:9">
      <c r="A548" t="s">
        <v>261</v>
      </c>
      <c r="B548" t="s">
        <v>9077</v>
      </c>
      <c r="C548" t="s">
        <v>1425</v>
      </c>
      <c r="D548">
        <v>1</v>
      </c>
      <c r="E548" t="s">
        <v>599</v>
      </c>
      <c r="F548">
        <v>1</v>
      </c>
      <c r="G548">
        <v>1</v>
      </c>
      <c r="H548" s="4" t="str">
        <f t="shared" si="16"/>
        <v>C171.1</v>
      </c>
      <c r="I548" s="4" t="str">
        <f t="shared" si="17"/>
        <v>S0_TCT</v>
      </c>
    </row>
    <row r="549" spans="1:9">
      <c r="A549" t="s">
        <v>261</v>
      </c>
      <c r="B549" t="s">
        <v>9077</v>
      </c>
      <c r="C549" t="s">
        <v>1425</v>
      </c>
      <c r="D549">
        <v>2</v>
      </c>
      <c r="E549" t="s">
        <v>169</v>
      </c>
      <c r="F549">
        <v>2</v>
      </c>
      <c r="G549">
        <v>2</v>
      </c>
      <c r="H549" s="4" t="str">
        <f t="shared" si="16"/>
        <v>C171.2</v>
      </c>
      <c r="I549" s="4" t="str">
        <f t="shared" si="17"/>
        <v>DGND</v>
      </c>
    </row>
    <row r="550" spans="1:9">
      <c r="A550" t="s">
        <v>261</v>
      </c>
      <c r="B550" t="s">
        <v>9077</v>
      </c>
      <c r="C550" t="s">
        <v>1426</v>
      </c>
      <c r="D550">
        <v>1</v>
      </c>
      <c r="E550" t="s">
        <v>1511</v>
      </c>
      <c r="F550">
        <v>1</v>
      </c>
      <c r="G550">
        <v>1</v>
      </c>
      <c r="H550" s="4" t="str">
        <f t="shared" si="16"/>
        <v>C172.1</v>
      </c>
      <c r="I550" s="4" t="str">
        <f t="shared" si="17"/>
        <v>S0_MCT_RC</v>
      </c>
    </row>
    <row r="551" spans="1:9">
      <c r="A551" t="s">
        <v>261</v>
      </c>
      <c r="B551" t="s">
        <v>9077</v>
      </c>
      <c r="C551" t="s">
        <v>1426</v>
      </c>
      <c r="D551">
        <v>2</v>
      </c>
      <c r="E551" t="s">
        <v>169</v>
      </c>
      <c r="F551">
        <v>2</v>
      </c>
      <c r="G551">
        <v>2</v>
      </c>
      <c r="H551" s="4" t="str">
        <f t="shared" si="16"/>
        <v>C172.2</v>
      </c>
      <c r="I551" s="4" t="str">
        <f t="shared" si="17"/>
        <v>DGND</v>
      </c>
    </row>
    <row r="552" spans="1:9">
      <c r="A552" t="s">
        <v>261</v>
      </c>
      <c r="B552" t="s">
        <v>9077</v>
      </c>
      <c r="C552" t="s">
        <v>1427</v>
      </c>
      <c r="D552">
        <v>1</v>
      </c>
      <c r="E552" t="s">
        <v>600</v>
      </c>
      <c r="F552">
        <v>1</v>
      </c>
      <c r="G552">
        <v>1</v>
      </c>
      <c r="H552" s="4" t="str">
        <f t="shared" si="16"/>
        <v>C173.1</v>
      </c>
      <c r="I552" s="4" t="str">
        <f t="shared" si="17"/>
        <v>S0_U6_VDD</v>
      </c>
    </row>
    <row r="553" spans="1:9">
      <c r="A553" t="s">
        <v>261</v>
      </c>
      <c r="B553" t="s">
        <v>9077</v>
      </c>
      <c r="C553" t="s">
        <v>1427</v>
      </c>
      <c r="D553">
        <v>2</v>
      </c>
      <c r="E553" t="s">
        <v>169</v>
      </c>
      <c r="F553">
        <v>2</v>
      </c>
      <c r="G553">
        <v>2</v>
      </c>
      <c r="H553" s="4" t="str">
        <f t="shared" si="16"/>
        <v>C173.2</v>
      </c>
      <c r="I553" s="4" t="str">
        <f t="shared" si="17"/>
        <v>DGND</v>
      </c>
    </row>
    <row r="554" spans="1:9">
      <c r="A554" t="s">
        <v>261</v>
      </c>
      <c r="B554" t="s">
        <v>9077</v>
      </c>
      <c r="C554" t="s">
        <v>1428</v>
      </c>
      <c r="D554">
        <v>1</v>
      </c>
      <c r="E554" t="s">
        <v>169</v>
      </c>
      <c r="F554">
        <v>1</v>
      </c>
      <c r="G554">
        <v>1</v>
      </c>
      <c r="H554" s="4" t="str">
        <f t="shared" si="16"/>
        <v>C174.1</v>
      </c>
      <c r="I554" s="4" t="str">
        <f t="shared" si="17"/>
        <v>DGND</v>
      </c>
    </row>
    <row r="555" spans="1:9">
      <c r="A555" t="s">
        <v>261</v>
      </c>
      <c r="B555" t="s">
        <v>9077</v>
      </c>
      <c r="C555" t="s">
        <v>1428</v>
      </c>
      <c r="D555">
        <v>2</v>
      </c>
      <c r="E555" t="s">
        <v>169</v>
      </c>
      <c r="F555">
        <v>2</v>
      </c>
      <c r="G555">
        <v>2</v>
      </c>
      <c r="H555" s="4" t="str">
        <f t="shared" si="16"/>
        <v>C174.2</v>
      </c>
      <c r="I555" s="4" t="str">
        <f t="shared" si="17"/>
        <v>DGND</v>
      </c>
    </row>
    <row r="556" spans="1:9">
      <c r="A556" t="s">
        <v>261</v>
      </c>
      <c r="B556" t="s">
        <v>9077</v>
      </c>
      <c r="C556" t="s">
        <v>1429</v>
      </c>
      <c r="D556">
        <v>1</v>
      </c>
      <c r="E556" t="s">
        <v>169</v>
      </c>
      <c r="F556">
        <v>1</v>
      </c>
      <c r="G556">
        <v>1</v>
      </c>
      <c r="H556" s="4" t="str">
        <f t="shared" si="16"/>
        <v>C175.1</v>
      </c>
      <c r="I556" s="4" t="str">
        <f t="shared" si="17"/>
        <v>DGND</v>
      </c>
    </row>
    <row r="557" spans="1:9">
      <c r="A557" t="s">
        <v>261</v>
      </c>
      <c r="B557" t="s">
        <v>9077</v>
      </c>
      <c r="C557" t="s">
        <v>1429</v>
      </c>
      <c r="D557">
        <v>2</v>
      </c>
      <c r="E557" t="s">
        <v>169</v>
      </c>
      <c r="F557">
        <v>2</v>
      </c>
      <c r="G557">
        <v>2</v>
      </c>
      <c r="H557" s="4" t="str">
        <f t="shared" si="16"/>
        <v>C175.2</v>
      </c>
      <c r="I557" s="4" t="str">
        <f t="shared" si="17"/>
        <v>DGND</v>
      </c>
    </row>
    <row r="558" spans="1:9">
      <c r="A558" t="s">
        <v>261</v>
      </c>
      <c r="B558" t="s">
        <v>9077</v>
      </c>
      <c r="C558" t="s">
        <v>1430</v>
      </c>
      <c r="D558">
        <v>1</v>
      </c>
      <c r="E558" t="s">
        <v>169</v>
      </c>
      <c r="F558">
        <v>1</v>
      </c>
      <c r="G558">
        <v>1</v>
      </c>
      <c r="H558" s="4" t="str">
        <f t="shared" si="16"/>
        <v>C176.1</v>
      </c>
      <c r="I558" s="4" t="str">
        <f t="shared" si="17"/>
        <v>DGND</v>
      </c>
    </row>
    <row r="559" spans="1:9">
      <c r="A559" t="s">
        <v>261</v>
      </c>
      <c r="B559" t="s">
        <v>9077</v>
      </c>
      <c r="C559" t="s">
        <v>1430</v>
      </c>
      <c r="D559">
        <v>2</v>
      </c>
      <c r="E559" t="s">
        <v>169</v>
      </c>
      <c r="F559">
        <v>2</v>
      </c>
      <c r="G559">
        <v>2</v>
      </c>
      <c r="H559" s="4" t="str">
        <f t="shared" si="16"/>
        <v>C176.2</v>
      </c>
      <c r="I559" s="4" t="str">
        <f t="shared" si="17"/>
        <v>DGND</v>
      </c>
    </row>
    <row r="560" spans="1:9">
      <c r="A560" t="s">
        <v>261</v>
      </c>
      <c r="B560" t="s">
        <v>9077</v>
      </c>
      <c r="C560" t="s">
        <v>1431</v>
      </c>
      <c r="D560">
        <v>1</v>
      </c>
      <c r="E560" t="s">
        <v>169</v>
      </c>
      <c r="F560">
        <v>1</v>
      </c>
      <c r="G560">
        <v>1</v>
      </c>
      <c r="H560" s="4" t="str">
        <f t="shared" si="16"/>
        <v>C177.1</v>
      </c>
      <c r="I560" s="4" t="str">
        <f t="shared" si="17"/>
        <v>DGND</v>
      </c>
    </row>
    <row r="561" spans="1:9">
      <c r="A561" t="s">
        <v>261</v>
      </c>
      <c r="B561" t="s">
        <v>9077</v>
      </c>
      <c r="C561" t="s">
        <v>1431</v>
      </c>
      <c r="D561">
        <v>2</v>
      </c>
      <c r="E561" t="s">
        <v>169</v>
      </c>
      <c r="F561">
        <v>2</v>
      </c>
      <c r="G561">
        <v>2</v>
      </c>
      <c r="H561" s="4" t="str">
        <f t="shared" si="16"/>
        <v>C177.2</v>
      </c>
      <c r="I561" s="4" t="str">
        <f t="shared" si="17"/>
        <v>DGND</v>
      </c>
    </row>
    <row r="562" spans="1:9">
      <c r="A562" t="s">
        <v>261</v>
      </c>
      <c r="B562" t="s">
        <v>9077</v>
      </c>
      <c r="C562" t="s">
        <v>1432</v>
      </c>
      <c r="D562">
        <v>1</v>
      </c>
      <c r="E562" t="s">
        <v>169</v>
      </c>
      <c r="F562">
        <v>1</v>
      </c>
      <c r="G562">
        <v>1</v>
      </c>
      <c r="H562" s="4" t="str">
        <f t="shared" si="16"/>
        <v>C178.1</v>
      </c>
      <c r="I562" s="4" t="str">
        <f t="shared" si="17"/>
        <v>DGND</v>
      </c>
    </row>
    <row r="563" spans="1:9">
      <c r="A563" t="s">
        <v>261</v>
      </c>
      <c r="B563" t="s">
        <v>9077</v>
      </c>
      <c r="C563" t="s">
        <v>1432</v>
      </c>
      <c r="D563">
        <v>2</v>
      </c>
      <c r="E563" t="s">
        <v>169</v>
      </c>
      <c r="F563">
        <v>2</v>
      </c>
      <c r="G563">
        <v>2</v>
      </c>
      <c r="H563" s="4" t="str">
        <f t="shared" si="16"/>
        <v>C178.2</v>
      </c>
      <c r="I563" s="4" t="str">
        <f t="shared" si="17"/>
        <v>DGND</v>
      </c>
    </row>
    <row r="564" spans="1:9">
      <c r="A564" t="s">
        <v>261</v>
      </c>
      <c r="B564" t="s">
        <v>9077</v>
      </c>
      <c r="C564" t="s">
        <v>1433</v>
      </c>
      <c r="D564">
        <v>1</v>
      </c>
      <c r="E564" t="s">
        <v>169</v>
      </c>
      <c r="F564">
        <v>1</v>
      </c>
      <c r="G564">
        <v>1</v>
      </c>
      <c r="H564" s="4" t="str">
        <f t="shared" si="16"/>
        <v>C319.1</v>
      </c>
      <c r="I564" s="4" t="str">
        <f t="shared" si="17"/>
        <v>DGND</v>
      </c>
    </row>
    <row r="565" spans="1:9">
      <c r="A565" t="s">
        <v>261</v>
      </c>
      <c r="B565" t="s">
        <v>9077</v>
      </c>
      <c r="C565" t="s">
        <v>1433</v>
      </c>
      <c r="D565">
        <v>2</v>
      </c>
      <c r="E565" t="s">
        <v>169</v>
      </c>
      <c r="F565">
        <v>2</v>
      </c>
      <c r="G565">
        <v>2</v>
      </c>
      <c r="H565" s="4" t="str">
        <f t="shared" si="16"/>
        <v>C319.2</v>
      </c>
      <c r="I565" s="4" t="str">
        <f t="shared" si="17"/>
        <v>DGND</v>
      </c>
    </row>
    <row r="566" spans="1:9">
      <c r="A566" t="s">
        <v>261</v>
      </c>
      <c r="B566" t="s">
        <v>9077</v>
      </c>
      <c r="C566" t="s">
        <v>1434</v>
      </c>
      <c r="D566">
        <v>1</v>
      </c>
      <c r="E566" t="s">
        <v>169</v>
      </c>
      <c r="F566">
        <v>1</v>
      </c>
      <c r="G566">
        <v>1</v>
      </c>
      <c r="H566" s="4" t="str">
        <f t="shared" si="16"/>
        <v>C320.1</v>
      </c>
      <c r="I566" s="4" t="str">
        <f t="shared" si="17"/>
        <v>DGND</v>
      </c>
    </row>
    <row r="567" spans="1:9">
      <c r="A567" t="s">
        <v>261</v>
      </c>
      <c r="B567" t="s">
        <v>9077</v>
      </c>
      <c r="C567" t="s">
        <v>1434</v>
      </c>
      <c r="D567">
        <v>2</v>
      </c>
      <c r="E567" t="s">
        <v>169</v>
      </c>
      <c r="F567">
        <v>2</v>
      </c>
      <c r="G567">
        <v>2</v>
      </c>
      <c r="H567" s="4" t="str">
        <f t="shared" si="16"/>
        <v>C320.2</v>
      </c>
      <c r="I567" s="4" t="str">
        <f t="shared" si="17"/>
        <v>DGND</v>
      </c>
    </row>
    <row r="568" spans="1:9">
      <c r="A568" t="s">
        <v>261</v>
      </c>
      <c r="B568" t="s">
        <v>9077</v>
      </c>
      <c r="C568" t="s">
        <v>1435</v>
      </c>
      <c r="D568">
        <v>1</v>
      </c>
      <c r="E568" t="s">
        <v>169</v>
      </c>
      <c r="F568">
        <v>1</v>
      </c>
      <c r="G568">
        <v>1</v>
      </c>
      <c r="H568" s="4" t="str">
        <f t="shared" si="16"/>
        <v>C321.1</v>
      </c>
      <c r="I568" s="4" t="str">
        <f t="shared" si="17"/>
        <v>DGND</v>
      </c>
    </row>
    <row r="569" spans="1:9">
      <c r="A569" t="s">
        <v>261</v>
      </c>
      <c r="B569" t="s">
        <v>9077</v>
      </c>
      <c r="C569" t="s">
        <v>1435</v>
      </c>
      <c r="D569">
        <v>2</v>
      </c>
      <c r="E569" t="s">
        <v>169</v>
      </c>
      <c r="F569">
        <v>2</v>
      </c>
      <c r="G569">
        <v>2</v>
      </c>
      <c r="H569" s="4" t="str">
        <f t="shared" si="16"/>
        <v>C321.2</v>
      </c>
      <c r="I569" s="4" t="str">
        <f t="shared" si="17"/>
        <v>DGND</v>
      </c>
    </row>
    <row r="570" spans="1:9">
      <c r="A570" t="s">
        <v>261</v>
      </c>
      <c r="B570" t="s">
        <v>9077</v>
      </c>
      <c r="C570" t="s">
        <v>1436</v>
      </c>
      <c r="D570">
        <v>1</v>
      </c>
      <c r="E570" t="s">
        <v>169</v>
      </c>
      <c r="F570">
        <v>1</v>
      </c>
      <c r="G570">
        <v>1</v>
      </c>
      <c r="H570" s="4" t="str">
        <f t="shared" si="16"/>
        <v>C322.1</v>
      </c>
      <c r="I570" s="4" t="str">
        <f t="shared" si="17"/>
        <v>DGND</v>
      </c>
    </row>
    <row r="571" spans="1:9">
      <c r="A571" t="s">
        <v>261</v>
      </c>
      <c r="B571" t="s">
        <v>9077</v>
      </c>
      <c r="C571" t="s">
        <v>1436</v>
      </c>
      <c r="D571">
        <v>2</v>
      </c>
      <c r="E571" t="s">
        <v>169</v>
      </c>
      <c r="F571">
        <v>2</v>
      </c>
      <c r="G571">
        <v>2</v>
      </c>
      <c r="H571" s="4" t="str">
        <f t="shared" si="16"/>
        <v>C322.2</v>
      </c>
      <c r="I571" s="4" t="str">
        <f t="shared" si="17"/>
        <v>DGND</v>
      </c>
    </row>
    <row r="572" spans="1:9">
      <c r="A572" t="s">
        <v>261</v>
      </c>
      <c r="B572" t="s">
        <v>9077</v>
      </c>
      <c r="C572" t="s">
        <v>1437</v>
      </c>
      <c r="D572">
        <v>1</v>
      </c>
      <c r="E572" t="s">
        <v>169</v>
      </c>
      <c r="F572">
        <v>1</v>
      </c>
      <c r="G572">
        <v>1</v>
      </c>
      <c r="H572" s="4" t="str">
        <f t="shared" si="16"/>
        <v>C323.1</v>
      </c>
      <c r="I572" s="4" t="str">
        <f t="shared" si="17"/>
        <v>DGND</v>
      </c>
    </row>
    <row r="573" spans="1:9">
      <c r="A573" t="s">
        <v>261</v>
      </c>
      <c r="B573" t="s">
        <v>9077</v>
      </c>
      <c r="C573" t="s">
        <v>1437</v>
      </c>
      <c r="D573">
        <v>2</v>
      </c>
      <c r="E573" t="s">
        <v>169</v>
      </c>
      <c r="F573">
        <v>2</v>
      </c>
      <c r="G573">
        <v>2</v>
      </c>
      <c r="H573" s="4" t="str">
        <f t="shared" si="16"/>
        <v>C323.2</v>
      </c>
      <c r="I573" s="4" t="str">
        <f t="shared" si="17"/>
        <v>DGND</v>
      </c>
    </row>
    <row r="574" spans="1:9">
      <c r="A574" t="s">
        <v>261</v>
      </c>
      <c r="B574" t="s">
        <v>9077</v>
      </c>
      <c r="C574" t="s">
        <v>1438</v>
      </c>
      <c r="D574">
        <v>1</v>
      </c>
      <c r="E574" t="s">
        <v>601</v>
      </c>
      <c r="F574">
        <v>1</v>
      </c>
      <c r="G574">
        <v>1</v>
      </c>
      <c r="H574" s="4" t="str">
        <f t="shared" si="16"/>
        <v>C324.1</v>
      </c>
      <c r="I574" s="4" t="str">
        <f t="shared" si="17"/>
        <v>SG0_TCT</v>
      </c>
    </row>
    <row r="575" spans="1:9">
      <c r="A575" t="s">
        <v>261</v>
      </c>
      <c r="B575" t="s">
        <v>9077</v>
      </c>
      <c r="C575" t="s">
        <v>1438</v>
      </c>
      <c r="D575">
        <v>2</v>
      </c>
      <c r="E575" t="s">
        <v>169</v>
      </c>
      <c r="F575">
        <v>2</v>
      </c>
      <c r="G575">
        <v>2</v>
      </c>
      <c r="H575" s="4" t="str">
        <f t="shared" si="16"/>
        <v>C324.2</v>
      </c>
      <c r="I575" s="4" t="str">
        <f t="shared" si="17"/>
        <v>DGND</v>
      </c>
    </row>
    <row r="576" spans="1:9">
      <c r="A576" t="s">
        <v>261</v>
      </c>
      <c r="B576" t="s">
        <v>9077</v>
      </c>
      <c r="C576" t="s">
        <v>1439</v>
      </c>
      <c r="D576" t="s">
        <v>602</v>
      </c>
      <c r="E576" t="s">
        <v>1860</v>
      </c>
      <c r="F576">
        <v>1</v>
      </c>
      <c r="G576" t="s">
        <v>602</v>
      </c>
      <c r="H576" s="4" t="str">
        <f t="shared" si="16"/>
        <v>CON1.1</v>
      </c>
      <c r="I576" s="4" t="str">
        <f t="shared" si="17"/>
        <v>S0_U3_FE_MDIX+</v>
      </c>
    </row>
    <row r="577" spans="1:9">
      <c r="A577" t="s">
        <v>261</v>
      </c>
      <c r="B577" t="s">
        <v>9077</v>
      </c>
      <c r="C577" t="s">
        <v>1439</v>
      </c>
      <c r="D577" t="s">
        <v>603</v>
      </c>
      <c r="E577" t="s">
        <v>1863</v>
      </c>
      <c r="F577">
        <v>2</v>
      </c>
      <c r="G577" t="s">
        <v>603</v>
      </c>
      <c r="H577" s="4" t="str">
        <f t="shared" si="16"/>
        <v>CON1.2</v>
      </c>
      <c r="I577" s="4" t="str">
        <f t="shared" si="17"/>
        <v>S0_U3_FE_MDIX-</v>
      </c>
    </row>
    <row r="578" spans="1:9">
      <c r="A578" t="s">
        <v>261</v>
      </c>
      <c r="B578" t="s">
        <v>9077</v>
      </c>
      <c r="C578" t="s">
        <v>1439</v>
      </c>
      <c r="D578" t="s">
        <v>604</v>
      </c>
      <c r="E578" t="s">
        <v>1868</v>
      </c>
      <c r="F578">
        <v>3</v>
      </c>
      <c r="G578" t="s">
        <v>604</v>
      </c>
      <c r="H578" s="4" t="str">
        <f t="shared" ref="H578:H641" si="18">CONCATENATE(C578,".",F578)</f>
        <v>CON1.3</v>
      </c>
      <c r="I578" s="4" t="str">
        <f t="shared" ref="I578:I641" si="19">E578</f>
        <v>S0_U3_FE_MDI+</v>
      </c>
    </row>
    <row r="579" spans="1:9">
      <c r="A579" t="s">
        <v>261</v>
      </c>
      <c r="B579" t="s">
        <v>9077</v>
      </c>
      <c r="C579" t="s">
        <v>1439</v>
      </c>
      <c r="D579" t="s">
        <v>605</v>
      </c>
      <c r="E579" t="s">
        <v>1871</v>
      </c>
      <c r="F579">
        <v>6</v>
      </c>
      <c r="G579" t="s">
        <v>605</v>
      </c>
      <c r="H579" s="4" t="str">
        <f t="shared" si="18"/>
        <v>CON1.6</v>
      </c>
      <c r="I579" s="4" t="str">
        <f t="shared" si="19"/>
        <v>S0_U3_FE_MDI-</v>
      </c>
    </row>
    <row r="580" spans="1:9">
      <c r="A580" t="s">
        <v>261</v>
      </c>
      <c r="B580" t="s">
        <v>9077</v>
      </c>
      <c r="C580" t="s">
        <v>1439</v>
      </c>
      <c r="D580" t="s">
        <v>606</v>
      </c>
      <c r="F580">
        <v>4</v>
      </c>
      <c r="G580" t="s">
        <v>606</v>
      </c>
      <c r="H580" s="4" t="str">
        <f t="shared" si="18"/>
        <v>CON1.4</v>
      </c>
      <c r="I580" s="4">
        <f t="shared" si="19"/>
        <v>0</v>
      </c>
    </row>
    <row r="581" spans="1:9">
      <c r="A581" t="s">
        <v>261</v>
      </c>
      <c r="B581" t="s">
        <v>9077</v>
      </c>
      <c r="C581" t="s">
        <v>1439</v>
      </c>
      <c r="D581" t="s">
        <v>607</v>
      </c>
      <c r="F581">
        <v>5</v>
      </c>
      <c r="G581" t="s">
        <v>607</v>
      </c>
      <c r="H581" s="4" t="str">
        <f t="shared" si="18"/>
        <v>CON1.5</v>
      </c>
      <c r="I581" s="4">
        <f t="shared" si="19"/>
        <v>0</v>
      </c>
    </row>
    <row r="582" spans="1:9">
      <c r="A582" t="s">
        <v>261</v>
      </c>
      <c r="B582" t="s">
        <v>9077</v>
      </c>
      <c r="C582" t="s">
        <v>1439</v>
      </c>
      <c r="D582" t="s">
        <v>608</v>
      </c>
      <c r="F582">
        <v>7</v>
      </c>
      <c r="G582" t="s">
        <v>608</v>
      </c>
      <c r="H582" s="4" t="str">
        <f t="shared" si="18"/>
        <v>CON1.7</v>
      </c>
      <c r="I582" s="4">
        <f t="shared" si="19"/>
        <v>0</v>
      </c>
    </row>
    <row r="583" spans="1:9">
      <c r="A583" t="s">
        <v>261</v>
      </c>
      <c r="B583" t="s">
        <v>9077</v>
      </c>
      <c r="C583" t="s">
        <v>1439</v>
      </c>
      <c r="D583" t="s">
        <v>609</v>
      </c>
      <c r="F583">
        <v>8</v>
      </c>
      <c r="G583" t="s">
        <v>609</v>
      </c>
      <c r="H583" s="4" t="str">
        <f t="shared" si="18"/>
        <v>CON1.8</v>
      </c>
      <c r="I583" s="4">
        <f t="shared" si="19"/>
        <v>0</v>
      </c>
    </row>
    <row r="584" spans="1:9">
      <c r="A584" t="s">
        <v>261</v>
      </c>
      <c r="B584" t="s">
        <v>9077</v>
      </c>
      <c r="C584" t="s">
        <v>1439</v>
      </c>
      <c r="D584" t="s">
        <v>610</v>
      </c>
      <c r="E584" t="s">
        <v>169</v>
      </c>
      <c r="F584" t="s">
        <v>610</v>
      </c>
      <c r="G584" t="s">
        <v>610</v>
      </c>
      <c r="H584" s="4" t="str">
        <f t="shared" si="18"/>
        <v>CON1.FG1</v>
      </c>
      <c r="I584" s="4" t="str">
        <f t="shared" si="19"/>
        <v>DGND</v>
      </c>
    </row>
    <row r="585" spans="1:9">
      <c r="A585" t="s">
        <v>261</v>
      </c>
      <c r="B585" t="s">
        <v>9077</v>
      </c>
      <c r="C585" t="s">
        <v>1439</v>
      </c>
      <c r="D585" t="s">
        <v>611</v>
      </c>
      <c r="E585" t="s">
        <v>169</v>
      </c>
      <c r="F585" t="s">
        <v>611</v>
      </c>
      <c r="G585" t="s">
        <v>611</v>
      </c>
      <c r="H585" s="4" t="str">
        <f t="shared" si="18"/>
        <v>CON1.FG2</v>
      </c>
      <c r="I585" s="4" t="str">
        <f t="shared" si="19"/>
        <v>DGND</v>
      </c>
    </row>
    <row r="586" spans="1:9">
      <c r="A586" t="s">
        <v>261</v>
      </c>
      <c r="B586" t="s">
        <v>9077</v>
      </c>
      <c r="C586" t="s">
        <v>1439</v>
      </c>
      <c r="D586" t="s">
        <v>182</v>
      </c>
      <c r="F586" t="s">
        <v>182</v>
      </c>
      <c r="G586" t="s">
        <v>182</v>
      </c>
      <c r="H586" s="4" t="str">
        <f t="shared" si="18"/>
        <v>CON1.GH1</v>
      </c>
      <c r="I586" s="4">
        <f t="shared" si="19"/>
        <v>0</v>
      </c>
    </row>
    <row r="587" spans="1:9">
      <c r="A587" t="s">
        <v>261</v>
      </c>
      <c r="B587" t="s">
        <v>9077</v>
      </c>
      <c r="C587" t="s">
        <v>1439</v>
      </c>
      <c r="D587" t="s">
        <v>183</v>
      </c>
      <c r="F587" t="s">
        <v>183</v>
      </c>
      <c r="G587" t="s">
        <v>183</v>
      </c>
      <c r="H587" s="4" t="str">
        <f t="shared" si="18"/>
        <v>CON1.GH2</v>
      </c>
      <c r="I587" s="4">
        <f t="shared" si="19"/>
        <v>0</v>
      </c>
    </row>
    <row r="588" spans="1:9">
      <c r="A588" t="s">
        <v>261</v>
      </c>
      <c r="B588" t="s">
        <v>9077</v>
      </c>
      <c r="C588" t="s">
        <v>1440</v>
      </c>
      <c r="D588" t="s">
        <v>602</v>
      </c>
      <c r="E588" t="s">
        <v>1844</v>
      </c>
      <c r="F588">
        <v>1</v>
      </c>
      <c r="G588" t="s">
        <v>602</v>
      </c>
      <c r="H588" s="4" t="str">
        <f t="shared" si="18"/>
        <v>CON3.1</v>
      </c>
      <c r="I588" s="4" t="str">
        <f t="shared" si="19"/>
        <v>SG0_U3_FE_MDI+</v>
      </c>
    </row>
    <row r="589" spans="1:9">
      <c r="A589" t="s">
        <v>261</v>
      </c>
      <c r="B589" t="s">
        <v>9077</v>
      </c>
      <c r="C589" t="s">
        <v>1440</v>
      </c>
      <c r="D589" t="s">
        <v>603</v>
      </c>
      <c r="E589" t="s">
        <v>1845</v>
      </c>
      <c r="F589">
        <v>2</v>
      </c>
      <c r="G589" t="s">
        <v>603</v>
      </c>
      <c r="H589" s="4" t="str">
        <f t="shared" si="18"/>
        <v>CON3.2</v>
      </c>
      <c r="I589" s="4" t="str">
        <f t="shared" si="19"/>
        <v>SG0_U3_FE_MDI-</v>
      </c>
    </row>
    <row r="590" spans="1:9">
      <c r="A590" t="s">
        <v>261</v>
      </c>
      <c r="B590" t="s">
        <v>9077</v>
      </c>
      <c r="C590" t="s">
        <v>1440</v>
      </c>
      <c r="D590" t="s">
        <v>604</v>
      </c>
      <c r="E590" t="s">
        <v>1846</v>
      </c>
      <c r="F590">
        <v>3</v>
      </c>
      <c r="G590" t="s">
        <v>604</v>
      </c>
      <c r="H590" s="4" t="str">
        <f t="shared" si="18"/>
        <v>CON3.3</v>
      </c>
      <c r="I590" s="4" t="str">
        <f t="shared" si="19"/>
        <v>SG0_U3_FE_MDIX+</v>
      </c>
    </row>
    <row r="591" spans="1:9">
      <c r="A591" t="s">
        <v>261</v>
      </c>
      <c r="B591" t="s">
        <v>9077</v>
      </c>
      <c r="C591" t="s">
        <v>1440</v>
      </c>
      <c r="D591" t="s">
        <v>605</v>
      </c>
      <c r="E591" t="s">
        <v>1847</v>
      </c>
      <c r="F591">
        <v>6</v>
      </c>
      <c r="G591" t="s">
        <v>605</v>
      </c>
      <c r="H591" s="4" t="str">
        <f t="shared" si="18"/>
        <v>CON3.6</v>
      </c>
      <c r="I591" s="4" t="str">
        <f t="shared" si="19"/>
        <v>SG0_U3_FE_MDIX-</v>
      </c>
    </row>
    <row r="592" spans="1:9">
      <c r="A592" t="s">
        <v>261</v>
      </c>
      <c r="B592" t="s">
        <v>9077</v>
      </c>
      <c r="C592" t="s">
        <v>1440</v>
      </c>
      <c r="D592" t="s">
        <v>606</v>
      </c>
      <c r="F592">
        <v>4</v>
      </c>
      <c r="G592" t="s">
        <v>606</v>
      </c>
      <c r="H592" s="4" t="str">
        <f t="shared" si="18"/>
        <v>CON3.4</v>
      </c>
      <c r="I592" s="4">
        <f t="shared" si="19"/>
        <v>0</v>
      </c>
    </row>
    <row r="593" spans="1:9">
      <c r="A593" t="s">
        <v>261</v>
      </c>
      <c r="B593" t="s">
        <v>9077</v>
      </c>
      <c r="C593" t="s">
        <v>1440</v>
      </c>
      <c r="D593" t="s">
        <v>607</v>
      </c>
      <c r="F593">
        <v>5</v>
      </c>
      <c r="G593" t="s">
        <v>607</v>
      </c>
      <c r="H593" s="4" t="str">
        <f t="shared" si="18"/>
        <v>CON3.5</v>
      </c>
      <c r="I593" s="4">
        <f t="shared" si="19"/>
        <v>0</v>
      </c>
    </row>
    <row r="594" spans="1:9">
      <c r="A594" t="s">
        <v>261</v>
      </c>
      <c r="B594" t="s">
        <v>9077</v>
      </c>
      <c r="C594" t="s">
        <v>1440</v>
      </c>
      <c r="D594" t="s">
        <v>608</v>
      </c>
      <c r="F594">
        <v>7</v>
      </c>
      <c r="G594" t="s">
        <v>608</v>
      </c>
      <c r="H594" s="4" t="str">
        <f t="shared" si="18"/>
        <v>CON3.7</v>
      </c>
      <c r="I594" s="4">
        <f t="shared" si="19"/>
        <v>0</v>
      </c>
    </row>
    <row r="595" spans="1:9">
      <c r="A595" t="s">
        <v>261</v>
      </c>
      <c r="B595" t="s">
        <v>9077</v>
      </c>
      <c r="C595" t="s">
        <v>1440</v>
      </c>
      <c r="D595" t="s">
        <v>609</v>
      </c>
      <c r="F595">
        <v>8</v>
      </c>
      <c r="G595" t="s">
        <v>609</v>
      </c>
      <c r="H595" s="4" t="str">
        <f t="shared" si="18"/>
        <v>CON3.8</v>
      </c>
      <c r="I595" s="4">
        <f t="shared" si="19"/>
        <v>0</v>
      </c>
    </row>
    <row r="596" spans="1:9">
      <c r="A596" t="s">
        <v>261</v>
      </c>
      <c r="B596" t="s">
        <v>9077</v>
      </c>
      <c r="C596" t="s">
        <v>1440</v>
      </c>
      <c r="D596" t="s">
        <v>610</v>
      </c>
      <c r="E596" t="s">
        <v>169</v>
      </c>
      <c r="F596" t="s">
        <v>610</v>
      </c>
      <c r="G596" t="s">
        <v>610</v>
      </c>
      <c r="H596" s="4" t="str">
        <f t="shared" si="18"/>
        <v>CON3.FG1</v>
      </c>
      <c r="I596" s="4" t="str">
        <f t="shared" si="19"/>
        <v>DGND</v>
      </c>
    </row>
    <row r="597" spans="1:9">
      <c r="A597" t="s">
        <v>261</v>
      </c>
      <c r="B597" t="s">
        <v>9077</v>
      </c>
      <c r="C597" t="s">
        <v>1440</v>
      </c>
      <c r="D597" t="s">
        <v>611</v>
      </c>
      <c r="E597" t="s">
        <v>169</v>
      </c>
      <c r="F597" t="s">
        <v>611</v>
      </c>
      <c r="G597" t="s">
        <v>611</v>
      </c>
      <c r="H597" s="4" t="str">
        <f t="shared" si="18"/>
        <v>CON3.FG2</v>
      </c>
      <c r="I597" s="4" t="str">
        <f t="shared" si="19"/>
        <v>DGND</v>
      </c>
    </row>
    <row r="598" spans="1:9">
      <c r="A598" t="s">
        <v>261</v>
      </c>
      <c r="B598" t="s">
        <v>9077</v>
      </c>
      <c r="C598" t="s">
        <v>1440</v>
      </c>
      <c r="D598" t="s">
        <v>182</v>
      </c>
      <c r="F598" t="s">
        <v>182</v>
      </c>
      <c r="G598" t="s">
        <v>182</v>
      </c>
      <c r="H598" s="4" t="str">
        <f t="shared" si="18"/>
        <v>CON3.GH1</v>
      </c>
      <c r="I598" s="4">
        <f t="shared" si="19"/>
        <v>0</v>
      </c>
    </row>
    <row r="599" spans="1:9">
      <c r="A599" t="s">
        <v>261</v>
      </c>
      <c r="B599" t="s">
        <v>9077</v>
      </c>
      <c r="C599" t="s">
        <v>1440</v>
      </c>
      <c r="D599" t="s">
        <v>183</v>
      </c>
      <c r="F599" t="s">
        <v>183</v>
      </c>
      <c r="G599" t="s">
        <v>183</v>
      </c>
      <c r="H599" s="4" t="str">
        <f t="shared" si="18"/>
        <v>CON3.GH2</v>
      </c>
      <c r="I599" s="4">
        <f t="shared" si="19"/>
        <v>0</v>
      </c>
    </row>
    <row r="600" spans="1:9">
      <c r="A600" t="s">
        <v>261</v>
      </c>
      <c r="B600" t="s">
        <v>9077</v>
      </c>
      <c r="C600" t="s">
        <v>9074</v>
      </c>
      <c r="D600" t="s">
        <v>1644</v>
      </c>
      <c r="E600" t="s">
        <v>1848</v>
      </c>
      <c r="F600" t="s">
        <v>218</v>
      </c>
      <c r="G600" t="s">
        <v>1644</v>
      </c>
      <c r="H600" s="4" t="str">
        <f t="shared" si="18"/>
        <v>GOLD0.B7</v>
      </c>
      <c r="I600" s="4" t="str">
        <f t="shared" si="19"/>
        <v>SG0_U1_FE_MDI-</v>
      </c>
    </row>
    <row r="601" spans="1:9">
      <c r="A601" t="s">
        <v>261</v>
      </c>
      <c r="B601" t="s">
        <v>9077</v>
      </c>
      <c r="C601" t="s">
        <v>9074</v>
      </c>
      <c r="D601" t="s">
        <v>1642</v>
      </c>
      <c r="E601" t="s">
        <v>1849</v>
      </c>
      <c r="F601" t="s">
        <v>199</v>
      </c>
      <c r="G601" t="s">
        <v>1642</v>
      </c>
      <c r="H601" s="4" t="str">
        <f t="shared" si="18"/>
        <v>GOLD0.A6</v>
      </c>
      <c r="I601" s="4" t="str">
        <f t="shared" si="19"/>
        <v>SG0_U1_FE_MDIX-</v>
      </c>
    </row>
    <row r="602" spans="1:9">
      <c r="A602" t="s">
        <v>261</v>
      </c>
      <c r="B602" t="s">
        <v>9077</v>
      </c>
      <c r="C602" t="s">
        <v>9074</v>
      </c>
      <c r="D602" t="s">
        <v>1643</v>
      </c>
      <c r="E602" t="s">
        <v>1850</v>
      </c>
      <c r="F602" t="s">
        <v>219</v>
      </c>
      <c r="G602" t="s">
        <v>1643</v>
      </c>
      <c r="H602" s="4" t="str">
        <f t="shared" si="18"/>
        <v>GOLD0.B8</v>
      </c>
      <c r="I602" s="4" t="str">
        <f t="shared" si="19"/>
        <v>SG0_U1_FE_MDI+</v>
      </c>
    </row>
    <row r="603" spans="1:9">
      <c r="A603" t="s">
        <v>261</v>
      </c>
      <c r="B603" t="s">
        <v>9077</v>
      </c>
      <c r="C603" t="s">
        <v>9074</v>
      </c>
      <c r="D603" t="s">
        <v>1641</v>
      </c>
      <c r="E603" t="s">
        <v>1851</v>
      </c>
      <c r="F603" t="s">
        <v>200</v>
      </c>
      <c r="G603" t="s">
        <v>1641</v>
      </c>
      <c r="H603" s="4" t="str">
        <f t="shared" si="18"/>
        <v>GOLD0.A7</v>
      </c>
      <c r="I603" s="4" t="str">
        <f t="shared" si="19"/>
        <v>SG0_U1_FE_MDIX+</v>
      </c>
    </row>
    <row r="604" spans="1:9">
      <c r="A604" t="s">
        <v>261</v>
      </c>
      <c r="B604" t="s">
        <v>9077</v>
      </c>
      <c r="C604" t="s">
        <v>1410</v>
      </c>
      <c r="D604">
        <v>2</v>
      </c>
      <c r="E604" t="s">
        <v>8480</v>
      </c>
      <c r="F604">
        <v>2</v>
      </c>
      <c r="G604">
        <v>2</v>
      </c>
      <c r="H604" s="4" t="str">
        <f t="shared" si="18"/>
        <v>K52.2</v>
      </c>
      <c r="I604" s="4" t="str">
        <f t="shared" si="19"/>
        <v>S0_HSD126+</v>
      </c>
    </row>
    <row r="605" spans="1:9">
      <c r="A605" t="s">
        <v>261</v>
      </c>
      <c r="B605" t="s">
        <v>9077</v>
      </c>
      <c r="C605" t="s">
        <v>1410</v>
      </c>
      <c r="D605">
        <v>3</v>
      </c>
      <c r="E605" t="s">
        <v>1857</v>
      </c>
      <c r="F605">
        <v>3</v>
      </c>
      <c r="G605">
        <v>3</v>
      </c>
      <c r="H605" s="4" t="str">
        <f t="shared" si="18"/>
        <v>K52.3</v>
      </c>
      <c r="I605" s="4" t="str">
        <f t="shared" si="19"/>
        <v>S0_FE_MDIX+</v>
      </c>
    </row>
    <row r="606" spans="1:9">
      <c r="A606" t="s">
        <v>261</v>
      </c>
      <c r="B606" t="s">
        <v>9077</v>
      </c>
      <c r="C606" t="s">
        <v>1410</v>
      </c>
      <c r="D606">
        <v>4</v>
      </c>
      <c r="E606" t="s">
        <v>1856</v>
      </c>
      <c r="F606">
        <v>4</v>
      </c>
      <c r="G606">
        <v>4</v>
      </c>
      <c r="H606" s="4" t="str">
        <f t="shared" si="18"/>
        <v>K52.4</v>
      </c>
      <c r="I606" s="4" t="str">
        <f t="shared" si="19"/>
        <v>S0_U1_FE_MDIX+</v>
      </c>
    </row>
    <row r="607" spans="1:9">
      <c r="A607" t="s">
        <v>261</v>
      </c>
      <c r="B607" t="s">
        <v>9077</v>
      </c>
      <c r="C607" t="s">
        <v>1410</v>
      </c>
      <c r="D607">
        <v>5</v>
      </c>
      <c r="E607" t="s">
        <v>1859</v>
      </c>
      <c r="F607">
        <v>5</v>
      </c>
      <c r="G607">
        <v>5</v>
      </c>
      <c r="H607" s="4" t="str">
        <f t="shared" si="18"/>
        <v>K52.5</v>
      </c>
      <c r="I607" s="4" t="str">
        <f t="shared" si="19"/>
        <v>S0_U1_FE_MDIX-</v>
      </c>
    </row>
    <row r="608" spans="1:9">
      <c r="A608" t="s">
        <v>261</v>
      </c>
      <c r="B608" t="s">
        <v>9077</v>
      </c>
      <c r="C608" t="s">
        <v>1410</v>
      </c>
      <c r="D608">
        <v>6</v>
      </c>
      <c r="E608" t="s">
        <v>1858</v>
      </c>
      <c r="F608">
        <v>6</v>
      </c>
      <c r="G608">
        <v>6</v>
      </c>
      <c r="H608" s="4" t="str">
        <f t="shared" si="18"/>
        <v>K52.6</v>
      </c>
      <c r="I608" s="4" t="str">
        <f t="shared" si="19"/>
        <v>S0_FE_MDIX-</v>
      </c>
    </row>
    <row r="609" spans="1:9">
      <c r="A609" t="s">
        <v>261</v>
      </c>
      <c r="B609" t="s">
        <v>9077</v>
      </c>
      <c r="C609" t="s">
        <v>1410</v>
      </c>
      <c r="D609">
        <v>7</v>
      </c>
      <c r="E609" t="s">
        <v>8481</v>
      </c>
      <c r="F609">
        <v>7</v>
      </c>
      <c r="G609">
        <v>7</v>
      </c>
      <c r="H609" s="4" t="str">
        <f t="shared" si="18"/>
        <v>K52.7</v>
      </c>
      <c r="I609" s="4" t="str">
        <f t="shared" si="19"/>
        <v>S0_HSD126-</v>
      </c>
    </row>
    <row r="610" spans="1:9">
      <c r="A610" t="s">
        <v>261</v>
      </c>
      <c r="B610" t="s">
        <v>9077</v>
      </c>
      <c r="C610" t="s">
        <v>1410</v>
      </c>
      <c r="D610" t="s">
        <v>7833</v>
      </c>
      <c r="E610" t="s">
        <v>490</v>
      </c>
      <c r="F610">
        <v>1</v>
      </c>
      <c r="G610" t="s">
        <v>7833</v>
      </c>
      <c r="H610" s="4" t="str">
        <f t="shared" si="18"/>
        <v>K52.1</v>
      </c>
      <c r="I610" s="4" t="str">
        <f t="shared" si="19"/>
        <v>VP12</v>
      </c>
    </row>
    <row r="611" spans="1:9">
      <c r="A611" t="s">
        <v>261</v>
      </c>
      <c r="B611" t="s">
        <v>9077</v>
      </c>
      <c r="C611" t="s">
        <v>1410</v>
      </c>
      <c r="D611" t="s">
        <v>7834</v>
      </c>
      <c r="E611" t="s">
        <v>1507</v>
      </c>
      <c r="F611">
        <v>8</v>
      </c>
      <c r="G611" t="s">
        <v>7834</v>
      </c>
      <c r="H611" s="4" t="str">
        <f t="shared" si="18"/>
        <v>K52.8</v>
      </c>
      <c r="I611" s="4" t="str">
        <f t="shared" si="19"/>
        <v>SC_UDB052</v>
      </c>
    </row>
    <row r="612" spans="1:9">
      <c r="A612" t="s">
        <v>261</v>
      </c>
      <c r="B612" t="s">
        <v>9077</v>
      </c>
      <c r="C612" t="s">
        <v>288</v>
      </c>
      <c r="D612">
        <v>2</v>
      </c>
      <c r="F612">
        <v>2</v>
      </c>
      <c r="G612">
        <v>2</v>
      </c>
      <c r="H612" s="4" t="str">
        <f t="shared" si="18"/>
        <v>K54.2</v>
      </c>
      <c r="I612" s="4">
        <f t="shared" si="19"/>
        <v>0</v>
      </c>
    </row>
    <row r="613" spans="1:9">
      <c r="A613" t="s">
        <v>261</v>
      </c>
      <c r="B613" t="s">
        <v>9077</v>
      </c>
      <c r="C613" t="s">
        <v>288</v>
      </c>
      <c r="D613">
        <v>3</v>
      </c>
      <c r="E613" t="s">
        <v>8480</v>
      </c>
      <c r="F613">
        <v>3</v>
      </c>
      <c r="G613">
        <v>3</v>
      </c>
      <c r="H613" s="4" t="str">
        <f t="shared" si="18"/>
        <v>K54.3</v>
      </c>
      <c r="I613" s="4" t="str">
        <f t="shared" si="19"/>
        <v>S0_HSD126+</v>
      </c>
    </row>
    <row r="614" spans="1:9">
      <c r="A614" t="s">
        <v>261</v>
      </c>
      <c r="B614" t="s">
        <v>9077</v>
      </c>
      <c r="C614" t="s">
        <v>288</v>
      </c>
      <c r="D614">
        <v>4</v>
      </c>
      <c r="E614" t="s">
        <v>1852</v>
      </c>
      <c r="F614">
        <v>4</v>
      </c>
      <c r="G614">
        <v>4</v>
      </c>
      <c r="H614" s="4" t="str">
        <f t="shared" si="18"/>
        <v>K54.4</v>
      </c>
      <c r="I614" s="4" t="str">
        <f t="shared" si="19"/>
        <v>S0_CHR_FE_MDIX+</v>
      </c>
    </row>
    <row r="615" spans="1:9">
      <c r="A615" t="s">
        <v>261</v>
      </c>
      <c r="B615" t="s">
        <v>9077</v>
      </c>
      <c r="C615" t="s">
        <v>288</v>
      </c>
      <c r="D615">
        <v>5</v>
      </c>
      <c r="E615" t="s">
        <v>1853</v>
      </c>
      <c r="F615">
        <v>5</v>
      </c>
      <c r="G615">
        <v>5</v>
      </c>
      <c r="H615" s="4" t="str">
        <f t="shared" si="18"/>
        <v>K54.5</v>
      </c>
      <c r="I615" s="4" t="str">
        <f t="shared" si="19"/>
        <v>S0_CHR_FE_MDIX-</v>
      </c>
    </row>
    <row r="616" spans="1:9">
      <c r="A616" t="s">
        <v>261</v>
      </c>
      <c r="B616" t="s">
        <v>9077</v>
      </c>
      <c r="C616" t="s">
        <v>288</v>
      </c>
      <c r="D616">
        <v>6</v>
      </c>
      <c r="E616" t="s">
        <v>8481</v>
      </c>
      <c r="F616">
        <v>6</v>
      </c>
      <c r="G616">
        <v>6</v>
      </c>
      <c r="H616" s="4" t="str">
        <f t="shared" si="18"/>
        <v>K54.6</v>
      </c>
      <c r="I616" s="4" t="str">
        <f t="shared" si="19"/>
        <v>S0_HSD126-</v>
      </c>
    </row>
    <row r="617" spans="1:9">
      <c r="A617" t="s">
        <v>261</v>
      </c>
      <c r="B617" t="s">
        <v>9077</v>
      </c>
      <c r="C617" t="s">
        <v>288</v>
      </c>
      <c r="D617">
        <v>7</v>
      </c>
      <c r="F617">
        <v>7</v>
      </c>
      <c r="G617">
        <v>7</v>
      </c>
      <c r="H617" s="4" t="str">
        <f t="shared" si="18"/>
        <v>K54.7</v>
      </c>
      <c r="I617" s="4">
        <f t="shared" si="19"/>
        <v>0</v>
      </c>
    </row>
    <row r="618" spans="1:9">
      <c r="A618" t="s">
        <v>261</v>
      </c>
      <c r="B618" t="s">
        <v>9077</v>
      </c>
      <c r="C618" t="s">
        <v>288</v>
      </c>
      <c r="D618" t="s">
        <v>7833</v>
      </c>
      <c r="E618" t="s">
        <v>490</v>
      </c>
      <c r="F618">
        <v>1</v>
      </c>
      <c r="G618" t="s">
        <v>7833</v>
      </c>
      <c r="H618" s="4" t="str">
        <f t="shared" si="18"/>
        <v>K54.1</v>
      </c>
      <c r="I618" s="4" t="str">
        <f t="shared" si="19"/>
        <v>VP12</v>
      </c>
    </row>
    <row r="619" spans="1:9">
      <c r="A619" t="s">
        <v>261</v>
      </c>
      <c r="B619" t="s">
        <v>9077</v>
      </c>
      <c r="C619" t="s">
        <v>288</v>
      </c>
      <c r="D619" t="s">
        <v>7834</v>
      </c>
      <c r="E619" t="s">
        <v>1508</v>
      </c>
      <c r="F619">
        <v>8</v>
      </c>
      <c r="G619" t="s">
        <v>7834</v>
      </c>
      <c r="H619" s="4" t="str">
        <f t="shared" si="18"/>
        <v>K54.8</v>
      </c>
      <c r="I619" s="4" t="str">
        <f t="shared" si="19"/>
        <v>SC_UDB054</v>
      </c>
    </row>
    <row r="620" spans="1:9">
      <c r="A620" t="s">
        <v>261</v>
      </c>
      <c r="B620" t="s">
        <v>9077</v>
      </c>
      <c r="C620" t="s">
        <v>273</v>
      </c>
      <c r="D620">
        <v>2</v>
      </c>
      <c r="E620" t="s">
        <v>8482</v>
      </c>
      <c r="F620">
        <v>2</v>
      </c>
      <c r="G620">
        <v>2</v>
      </c>
      <c r="H620" s="4" t="str">
        <f t="shared" si="18"/>
        <v>K56.2</v>
      </c>
      <c r="I620" s="4" t="str">
        <f t="shared" si="19"/>
        <v>S0_HSD122+</v>
      </c>
    </row>
    <row r="621" spans="1:9">
      <c r="A621" t="s">
        <v>261</v>
      </c>
      <c r="B621" t="s">
        <v>9077</v>
      </c>
      <c r="C621" t="s">
        <v>273</v>
      </c>
      <c r="D621">
        <v>3</v>
      </c>
      <c r="E621" t="s">
        <v>1865</v>
      </c>
      <c r="F621">
        <v>3</v>
      </c>
      <c r="G621">
        <v>3</v>
      </c>
      <c r="H621" s="4" t="str">
        <f t="shared" si="18"/>
        <v>K56.3</v>
      </c>
      <c r="I621" s="4" t="str">
        <f t="shared" si="19"/>
        <v>S0_FE_MDI+</v>
      </c>
    </row>
    <row r="622" spans="1:9">
      <c r="A622" t="s">
        <v>261</v>
      </c>
      <c r="B622" t="s">
        <v>9077</v>
      </c>
      <c r="C622" t="s">
        <v>273</v>
      </c>
      <c r="D622">
        <v>4</v>
      </c>
      <c r="E622" t="s">
        <v>1864</v>
      </c>
      <c r="F622">
        <v>4</v>
      </c>
      <c r="G622">
        <v>4</v>
      </c>
      <c r="H622" s="4" t="str">
        <f t="shared" si="18"/>
        <v>K56.4</v>
      </c>
      <c r="I622" s="4" t="str">
        <f t="shared" si="19"/>
        <v>S0_U1_FE_MDI+</v>
      </c>
    </row>
    <row r="623" spans="1:9">
      <c r="A623" t="s">
        <v>261</v>
      </c>
      <c r="B623" t="s">
        <v>9077</v>
      </c>
      <c r="C623" t="s">
        <v>273</v>
      </c>
      <c r="D623">
        <v>5</v>
      </c>
      <c r="E623" t="s">
        <v>1867</v>
      </c>
      <c r="F623">
        <v>5</v>
      </c>
      <c r="G623">
        <v>5</v>
      </c>
      <c r="H623" s="4" t="str">
        <f t="shared" si="18"/>
        <v>K56.5</v>
      </c>
      <c r="I623" s="4" t="str">
        <f t="shared" si="19"/>
        <v>S0_U1_FE_MDI-</v>
      </c>
    </row>
    <row r="624" spans="1:9">
      <c r="A624" t="s">
        <v>261</v>
      </c>
      <c r="B624" t="s">
        <v>9077</v>
      </c>
      <c r="C624" t="s">
        <v>273</v>
      </c>
      <c r="D624">
        <v>6</v>
      </c>
      <c r="E624" t="s">
        <v>1866</v>
      </c>
      <c r="F624">
        <v>6</v>
      </c>
      <c r="G624">
        <v>6</v>
      </c>
      <c r="H624" s="4" t="str">
        <f t="shared" si="18"/>
        <v>K56.6</v>
      </c>
      <c r="I624" s="4" t="str">
        <f t="shared" si="19"/>
        <v>S0_FE_MDI-</v>
      </c>
    </row>
    <row r="625" spans="1:9">
      <c r="A625" t="s">
        <v>261</v>
      </c>
      <c r="B625" t="s">
        <v>9077</v>
      </c>
      <c r="C625" t="s">
        <v>273</v>
      </c>
      <c r="D625">
        <v>7</v>
      </c>
      <c r="E625" t="s">
        <v>8483</v>
      </c>
      <c r="F625">
        <v>7</v>
      </c>
      <c r="G625">
        <v>7</v>
      </c>
      <c r="H625" s="4" t="str">
        <f t="shared" si="18"/>
        <v>K56.7</v>
      </c>
      <c r="I625" s="4" t="str">
        <f t="shared" si="19"/>
        <v>S0_HSD122-</v>
      </c>
    </row>
    <row r="626" spans="1:9">
      <c r="A626" t="s">
        <v>261</v>
      </c>
      <c r="B626" t="s">
        <v>9077</v>
      </c>
      <c r="C626" t="s">
        <v>273</v>
      </c>
      <c r="D626" t="s">
        <v>7833</v>
      </c>
      <c r="E626" t="s">
        <v>490</v>
      </c>
      <c r="F626">
        <v>1</v>
      </c>
      <c r="G626" t="s">
        <v>7833</v>
      </c>
      <c r="H626" s="4" t="str">
        <f t="shared" si="18"/>
        <v>K56.1</v>
      </c>
      <c r="I626" s="4" t="str">
        <f t="shared" si="19"/>
        <v>VP12</v>
      </c>
    </row>
    <row r="627" spans="1:9">
      <c r="A627" t="s">
        <v>261</v>
      </c>
      <c r="B627" t="s">
        <v>9077</v>
      </c>
      <c r="C627" t="s">
        <v>273</v>
      </c>
      <c r="D627" t="s">
        <v>7834</v>
      </c>
      <c r="E627" t="s">
        <v>1509</v>
      </c>
      <c r="F627">
        <v>8</v>
      </c>
      <c r="G627" t="s">
        <v>7834</v>
      </c>
      <c r="H627" s="4" t="str">
        <f t="shared" si="18"/>
        <v>K56.8</v>
      </c>
      <c r="I627" s="4" t="str">
        <f t="shared" si="19"/>
        <v>SC_UDB056</v>
      </c>
    </row>
    <row r="628" spans="1:9">
      <c r="A628" t="s">
        <v>261</v>
      </c>
      <c r="B628" t="s">
        <v>9077</v>
      </c>
      <c r="C628" t="s">
        <v>303</v>
      </c>
      <c r="D628">
        <v>2</v>
      </c>
      <c r="F628">
        <v>2</v>
      </c>
      <c r="G628">
        <v>2</v>
      </c>
      <c r="H628" s="4" t="str">
        <f t="shared" si="18"/>
        <v>K58.2</v>
      </c>
      <c r="I628" s="4">
        <f t="shared" si="19"/>
        <v>0</v>
      </c>
    </row>
    <row r="629" spans="1:9">
      <c r="A629" t="s">
        <v>261</v>
      </c>
      <c r="B629" t="s">
        <v>9077</v>
      </c>
      <c r="C629" t="s">
        <v>303</v>
      </c>
      <c r="D629">
        <v>3</v>
      </c>
      <c r="E629" t="s">
        <v>8482</v>
      </c>
      <c r="F629">
        <v>3</v>
      </c>
      <c r="G629">
        <v>3</v>
      </c>
      <c r="H629" s="4" t="str">
        <f t="shared" si="18"/>
        <v>K58.3</v>
      </c>
      <c r="I629" s="4" t="str">
        <f t="shared" si="19"/>
        <v>S0_HSD122+</v>
      </c>
    </row>
    <row r="630" spans="1:9">
      <c r="A630" t="s">
        <v>261</v>
      </c>
      <c r="B630" t="s">
        <v>9077</v>
      </c>
      <c r="C630" t="s">
        <v>303</v>
      </c>
      <c r="D630">
        <v>4</v>
      </c>
      <c r="E630" t="s">
        <v>1854</v>
      </c>
      <c r="F630">
        <v>4</v>
      </c>
      <c r="G630">
        <v>4</v>
      </c>
      <c r="H630" s="4" t="str">
        <f t="shared" si="18"/>
        <v>K58.4</v>
      </c>
      <c r="I630" s="4" t="str">
        <f t="shared" si="19"/>
        <v>S0_CHR_FE_MDI+</v>
      </c>
    </row>
    <row r="631" spans="1:9">
      <c r="A631" t="s">
        <v>261</v>
      </c>
      <c r="B631" t="s">
        <v>9077</v>
      </c>
      <c r="C631" t="s">
        <v>303</v>
      </c>
      <c r="D631">
        <v>5</v>
      </c>
      <c r="E631" t="s">
        <v>1855</v>
      </c>
      <c r="F631">
        <v>5</v>
      </c>
      <c r="G631">
        <v>5</v>
      </c>
      <c r="H631" s="4" t="str">
        <f t="shared" si="18"/>
        <v>K58.5</v>
      </c>
      <c r="I631" s="4" t="str">
        <f t="shared" si="19"/>
        <v>S0_CHR_FE_MDI-</v>
      </c>
    </row>
    <row r="632" spans="1:9">
      <c r="A632" t="s">
        <v>261</v>
      </c>
      <c r="B632" t="s">
        <v>9077</v>
      </c>
      <c r="C632" t="s">
        <v>303</v>
      </c>
      <c r="D632">
        <v>6</v>
      </c>
      <c r="E632" t="s">
        <v>8483</v>
      </c>
      <c r="F632">
        <v>6</v>
      </c>
      <c r="G632">
        <v>6</v>
      </c>
      <c r="H632" s="4" t="str">
        <f t="shared" si="18"/>
        <v>K58.6</v>
      </c>
      <c r="I632" s="4" t="str">
        <f t="shared" si="19"/>
        <v>S0_HSD122-</v>
      </c>
    </row>
    <row r="633" spans="1:9">
      <c r="A633" t="s">
        <v>261</v>
      </c>
      <c r="B633" t="s">
        <v>9077</v>
      </c>
      <c r="C633" t="s">
        <v>303</v>
      </c>
      <c r="D633">
        <v>7</v>
      </c>
      <c r="F633">
        <v>7</v>
      </c>
      <c r="G633">
        <v>7</v>
      </c>
      <c r="H633" s="4" t="str">
        <f t="shared" si="18"/>
        <v>K58.7</v>
      </c>
      <c r="I633" s="4">
        <f t="shared" si="19"/>
        <v>0</v>
      </c>
    </row>
    <row r="634" spans="1:9">
      <c r="A634" t="s">
        <v>261</v>
      </c>
      <c r="B634" t="s">
        <v>9077</v>
      </c>
      <c r="C634" t="s">
        <v>303</v>
      </c>
      <c r="D634" t="s">
        <v>7833</v>
      </c>
      <c r="E634" t="s">
        <v>490</v>
      </c>
      <c r="F634">
        <v>1</v>
      </c>
      <c r="G634" t="s">
        <v>7833</v>
      </c>
      <c r="H634" s="4" t="str">
        <f t="shared" si="18"/>
        <v>K58.1</v>
      </c>
      <c r="I634" s="4" t="str">
        <f t="shared" si="19"/>
        <v>VP12</v>
      </c>
    </row>
    <row r="635" spans="1:9">
      <c r="A635" t="s">
        <v>261</v>
      </c>
      <c r="B635" t="s">
        <v>9077</v>
      </c>
      <c r="C635" t="s">
        <v>303</v>
      </c>
      <c r="D635" t="s">
        <v>7834</v>
      </c>
      <c r="E635" t="s">
        <v>1510</v>
      </c>
      <c r="F635">
        <v>8</v>
      </c>
      <c r="G635" t="s">
        <v>7834</v>
      </c>
      <c r="H635" s="4" t="str">
        <f t="shared" si="18"/>
        <v>K58.8</v>
      </c>
      <c r="I635" s="4" t="str">
        <f t="shared" si="19"/>
        <v>SC_UDB058</v>
      </c>
    </row>
    <row r="636" spans="1:9">
      <c r="A636" t="s">
        <v>261</v>
      </c>
      <c r="B636" t="s">
        <v>9077</v>
      </c>
      <c r="C636" t="s">
        <v>440</v>
      </c>
      <c r="D636" t="s">
        <v>182</v>
      </c>
      <c r="F636" t="s">
        <v>182</v>
      </c>
      <c r="G636" t="s">
        <v>182</v>
      </c>
      <c r="H636" s="4" t="str">
        <f t="shared" si="18"/>
        <v>P1.GH1</v>
      </c>
      <c r="I636" s="4">
        <f t="shared" si="19"/>
        <v>0</v>
      </c>
    </row>
    <row r="637" spans="1:9">
      <c r="A637" t="s">
        <v>261</v>
      </c>
      <c r="B637" t="s">
        <v>9077</v>
      </c>
      <c r="C637" t="s">
        <v>440</v>
      </c>
      <c r="D637" t="s">
        <v>183</v>
      </c>
      <c r="F637" t="s">
        <v>183</v>
      </c>
      <c r="G637" t="s">
        <v>183</v>
      </c>
      <c r="H637" s="4" t="str">
        <f t="shared" si="18"/>
        <v>P1.GH2</v>
      </c>
      <c r="I637" s="4">
        <f t="shared" si="19"/>
        <v>0</v>
      </c>
    </row>
    <row r="638" spans="1:9">
      <c r="A638" t="s">
        <v>261</v>
      </c>
      <c r="B638" t="s">
        <v>9077</v>
      </c>
      <c r="C638" t="s">
        <v>440</v>
      </c>
      <c r="D638" t="s">
        <v>184</v>
      </c>
      <c r="F638" t="s">
        <v>184</v>
      </c>
      <c r="G638" t="s">
        <v>184</v>
      </c>
      <c r="H638" s="4" t="str">
        <f t="shared" si="18"/>
        <v>P1.GH3</v>
      </c>
      <c r="I638" s="4">
        <f t="shared" si="19"/>
        <v>0</v>
      </c>
    </row>
    <row r="639" spans="1:9">
      <c r="A639" t="s">
        <v>261</v>
      </c>
      <c r="B639" t="s">
        <v>9077</v>
      </c>
      <c r="C639" t="s">
        <v>440</v>
      </c>
      <c r="D639" t="s">
        <v>185</v>
      </c>
      <c r="F639" t="s">
        <v>185</v>
      </c>
      <c r="G639" t="s">
        <v>185</v>
      </c>
      <c r="H639" s="4" t="str">
        <f t="shared" si="18"/>
        <v>P1.GH4</v>
      </c>
      <c r="I639" s="4">
        <f t="shared" si="19"/>
        <v>0</v>
      </c>
    </row>
    <row r="640" spans="1:9">
      <c r="A640" t="s">
        <v>261</v>
      </c>
      <c r="B640" t="s">
        <v>9077</v>
      </c>
      <c r="C640" t="s">
        <v>1441</v>
      </c>
      <c r="D640" t="s">
        <v>182</v>
      </c>
      <c r="F640" t="s">
        <v>182</v>
      </c>
      <c r="G640" t="s">
        <v>182</v>
      </c>
      <c r="H640" s="4" t="str">
        <f t="shared" si="18"/>
        <v>P3.GH1</v>
      </c>
      <c r="I640" s="4">
        <f t="shared" si="19"/>
        <v>0</v>
      </c>
    </row>
    <row r="641" spans="1:9">
      <c r="A641" t="s">
        <v>261</v>
      </c>
      <c r="B641" t="s">
        <v>9077</v>
      </c>
      <c r="C641" t="s">
        <v>1441</v>
      </c>
      <c r="D641" t="s">
        <v>183</v>
      </c>
      <c r="F641" t="s">
        <v>183</v>
      </c>
      <c r="G641" t="s">
        <v>183</v>
      </c>
      <c r="H641" s="4" t="str">
        <f t="shared" si="18"/>
        <v>P3.GH2</v>
      </c>
      <c r="I641" s="4">
        <f t="shared" si="19"/>
        <v>0</v>
      </c>
    </row>
    <row r="642" spans="1:9">
      <c r="A642" t="s">
        <v>261</v>
      </c>
      <c r="B642" t="s">
        <v>9077</v>
      </c>
      <c r="C642" t="s">
        <v>1441</v>
      </c>
      <c r="D642" t="s">
        <v>184</v>
      </c>
      <c r="F642" t="s">
        <v>184</v>
      </c>
      <c r="G642" t="s">
        <v>184</v>
      </c>
      <c r="H642" s="4" t="str">
        <f t="shared" ref="H642:H705" si="20">CONCATENATE(C642,".",F642)</f>
        <v>P3.GH3</v>
      </c>
      <c r="I642" s="4">
        <f t="shared" ref="I642:I705" si="21">E642</f>
        <v>0</v>
      </c>
    </row>
    <row r="643" spans="1:9">
      <c r="A643" t="s">
        <v>261</v>
      </c>
      <c r="B643" t="s">
        <v>9077</v>
      </c>
      <c r="C643" t="s">
        <v>1441</v>
      </c>
      <c r="D643" t="s">
        <v>185</v>
      </c>
      <c r="F643" t="s">
        <v>185</v>
      </c>
      <c r="G643" t="s">
        <v>185</v>
      </c>
      <c r="H643" s="4" t="str">
        <f t="shared" si="20"/>
        <v>P3.GH4</v>
      </c>
      <c r="I643" s="4">
        <f t="shared" si="21"/>
        <v>0</v>
      </c>
    </row>
    <row r="644" spans="1:9">
      <c r="A644" t="s">
        <v>261</v>
      </c>
      <c r="B644" t="s">
        <v>9077</v>
      </c>
      <c r="C644" t="s">
        <v>291</v>
      </c>
      <c r="D644">
        <v>1</v>
      </c>
      <c r="E644" t="s">
        <v>600</v>
      </c>
      <c r="F644">
        <v>1</v>
      </c>
      <c r="G644">
        <v>1</v>
      </c>
      <c r="H644" s="4" t="str">
        <f t="shared" si="20"/>
        <v>R20.1</v>
      </c>
      <c r="I644" s="4" t="str">
        <f t="shared" si="21"/>
        <v>S0_U6_VDD</v>
      </c>
    </row>
    <row r="645" spans="1:9">
      <c r="A645" t="s">
        <v>261</v>
      </c>
      <c r="B645" t="s">
        <v>9077</v>
      </c>
      <c r="C645" t="s">
        <v>291</v>
      </c>
      <c r="D645">
        <v>2</v>
      </c>
      <c r="E645" t="s">
        <v>1841</v>
      </c>
      <c r="F645">
        <v>2</v>
      </c>
      <c r="G645">
        <v>2</v>
      </c>
      <c r="H645" s="4" t="str">
        <f t="shared" si="20"/>
        <v>R20.2</v>
      </c>
      <c r="I645" s="4" t="str">
        <f t="shared" si="21"/>
        <v>VDD18_ATX</v>
      </c>
    </row>
    <row r="646" spans="1:9">
      <c r="A646" t="s">
        <v>261</v>
      </c>
      <c r="B646" t="s">
        <v>9077</v>
      </c>
      <c r="C646" t="s">
        <v>1411</v>
      </c>
      <c r="D646">
        <v>1</v>
      </c>
      <c r="E646" t="s">
        <v>1852</v>
      </c>
      <c r="F646">
        <v>1</v>
      </c>
      <c r="G646">
        <v>1</v>
      </c>
      <c r="H646" s="4" t="str">
        <f t="shared" si="20"/>
        <v>R126.1</v>
      </c>
      <c r="I646" s="4" t="str">
        <f t="shared" si="21"/>
        <v>S0_CHR_FE_MDIX+</v>
      </c>
    </row>
    <row r="647" spans="1:9">
      <c r="A647" t="s">
        <v>261</v>
      </c>
      <c r="B647" t="s">
        <v>9077</v>
      </c>
      <c r="C647" t="s">
        <v>1411</v>
      </c>
      <c r="D647">
        <v>2</v>
      </c>
      <c r="E647" t="s">
        <v>1853</v>
      </c>
      <c r="F647">
        <v>2</v>
      </c>
      <c r="G647">
        <v>2</v>
      </c>
      <c r="H647" s="4" t="str">
        <f t="shared" si="20"/>
        <v>R126.2</v>
      </c>
      <c r="I647" s="4" t="str">
        <f t="shared" si="21"/>
        <v>S0_CHR_FE_MDIX-</v>
      </c>
    </row>
    <row r="648" spans="1:9">
      <c r="A648" t="s">
        <v>261</v>
      </c>
      <c r="B648" t="s">
        <v>9077</v>
      </c>
      <c r="C648" t="s">
        <v>1412</v>
      </c>
      <c r="D648">
        <v>1</v>
      </c>
      <c r="E648" t="s">
        <v>1854</v>
      </c>
      <c r="F648">
        <v>1</v>
      </c>
      <c r="G648">
        <v>1</v>
      </c>
      <c r="H648" s="4" t="str">
        <f t="shared" si="20"/>
        <v>R130.1</v>
      </c>
      <c r="I648" s="4" t="str">
        <f t="shared" si="21"/>
        <v>S0_CHR_FE_MDI+</v>
      </c>
    </row>
    <row r="649" spans="1:9">
      <c r="A649" t="s">
        <v>261</v>
      </c>
      <c r="B649" t="s">
        <v>9077</v>
      </c>
      <c r="C649" t="s">
        <v>1412</v>
      </c>
      <c r="D649">
        <v>2</v>
      </c>
      <c r="E649" t="s">
        <v>1855</v>
      </c>
      <c r="F649">
        <v>2</v>
      </c>
      <c r="G649">
        <v>2</v>
      </c>
      <c r="H649" s="4" t="str">
        <f t="shared" si="20"/>
        <v>R130.2</v>
      </c>
      <c r="I649" s="4" t="str">
        <f t="shared" si="21"/>
        <v>S0_CHR_FE_MDI-</v>
      </c>
    </row>
    <row r="650" spans="1:9">
      <c r="A650" t="s">
        <v>261</v>
      </c>
      <c r="B650" t="s">
        <v>9077</v>
      </c>
      <c r="C650" t="s">
        <v>1442</v>
      </c>
      <c r="D650">
        <v>1</v>
      </c>
      <c r="E650" t="s">
        <v>612</v>
      </c>
      <c r="F650">
        <v>1</v>
      </c>
      <c r="G650">
        <v>1</v>
      </c>
      <c r="H650" s="4" t="str">
        <f t="shared" si="20"/>
        <v>R133.1</v>
      </c>
      <c r="I650" s="4" t="str">
        <f t="shared" si="21"/>
        <v>S0_MCT2</v>
      </c>
    </row>
    <row r="651" spans="1:9">
      <c r="A651" t="s">
        <v>261</v>
      </c>
      <c r="B651" t="s">
        <v>9077</v>
      </c>
      <c r="C651" t="s">
        <v>1442</v>
      </c>
      <c r="D651">
        <v>2</v>
      </c>
      <c r="E651" t="s">
        <v>1511</v>
      </c>
      <c r="F651">
        <v>2</v>
      </c>
      <c r="G651">
        <v>2</v>
      </c>
      <c r="H651" s="4" t="str">
        <f t="shared" si="20"/>
        <v>R133.2</v>
      </c>
      <c r="I651" s="4" t="str">
        <f t="shared" si="21"/>
        <v>S0_MCT_RC</v>
      </c>
    </row>
    <row r="652" spans="1:9">
      <c r="A652" t="s">
        <v>261</v>
      </c>
      <c r="B652" t="s">
        <v>9077</v>
      </c>
      <c r="C652" t="s">
        <v>1443</v>
      </c>
      <c r="D652">
        <v>1</v>
      </c>
      <c r="E652" t="s">
        <v>613</v>
      </c>
      <c r="F652">
        <v>1</v>
      </c>
      <c r="G652">
        <v>1</v>
      </c>
      <c r="H652" s="4" t="str">
        <f t="shared" si="20"/>
        <v>R134.1</v>
      </c>
      <c r="I652" s="4" t="str">
        <f t="shared" si="21"/>
        <v>S0_MCT1</v>
      </c>
    </row>
    <row r="653" spans="1:9">
      <c r="A653" t="s">
        <v>261</v>
      </c>
      <c r="B653" t="s">
        <v>9077</v>
      </c>
      <c r="C653" t="s">
        <v>1443</v>
      </c>
      <c r="D653">
        <v>2</v>
      </c>
      <c r="E653" t="s">
        <v>1511</v>
      </c>
      <c r="F653">
        <v>2</v>
      </c>
      <c r="G653">
        <v>2</v>
      </c>
      <c r="H653" s="4" t="str">
        <f t="shared" si="20"/>
        <v>R134.2</v>
      </c>
      <c r="I653" s="4" t="str">
        <f t="shared" si="21"/>
        <v>S0_MCT_RC</v>
      </c>
    </row>
    <row r="654" spans="1:9">
      <c r="A654" t="s">
        <v>261</v>
      </c>
      <c r="B654" t="s">
        <v>9077</v>
      </c>
      <c r="C654" t="s">
        <v>1444</v>
      </c>
      <c r="D654">
        <v>1</v>
      </c>
      <c r="E654" t="s">
        <v>615</v>
      </c>
      <c r="F654">
        <v>1</v>
      </c>
      <c r="G654">
        <v>1</v>
      </c>
      <c r="H654" s="4" t="str">
        <f t="shared" si="20"/>
        <v>R135.1</v>
      </c>
      <c r="I654" s="4" t="str">
        <f t="shared" si="21"/>
        <v>SG0_MCT1</v>
      </c>
    </row>
    <row r="655" spans="1:9">
      <c r="A655" t="s">
        <v>261</v>
      </c>
      <c r="B655" t="s">
        <v>9077</v>
      </c>
      <c r="C655" t="s">
        <v>1444</v>
      </c>
      <c r="D655">
        <v>2</v>
      </c>
      <c r="E655" t="s">
        <v>1513</v>
      </c>
      <c r="F655">
        <v>2</v>
      </c>
      <c r="G655">
        <v>2</v>
      </c>
      <c r="H655" s="4" t="str">
        <f t="shared" si="20"/>
        <v>R135.2</v>
      </c>
      <c r="I655" s="4" t="str">
        <f t="shared" si="21"/>
        <v>SG0_MCT_RC</v>
      </c>
    </row>
    <row r="656" spans="1:9">
      <c r="A656" t="s">
        <v>261</v>
      </c>
      <c r="B656" t="s">
        <v>9077</v>
      </c>
      <c r="C656" t="s">
        <v>1445</v>
      </c>
      <c r="D656">
        <v>1</v>
      </c>
      <c r="E656" t="s">
        <v>614</v>
      </c>
      <c r="F656">
        <v>1</v>
      </c>
      <c r="G656">
        <v>1</v>
      </c>
      <c r="H656" s="4" t="str">
        <f t="shared" si="20"/>
        <v>R136.1</v>
      </c>
      <c r="I656" s="4" t="str">
        <f t="shared" si="21"/>
        <v>SG0_MCT2</v>
      </c>
    </row>
    <row r="657" spans="1:9">
      <c r="A657" t="s">
        <v>261</v>
      </c>
      <c r="B657" t="s">
        <v>9077</v>
      </c>
      <c r="C657" t="s">
        <v>1445</v>
      </c>
      <c r="D657">
        <v>2</v>
      </c>
      <c r="E657" t="s">
        <v>1513</v>
      </c>
      <c r="F657">
        <v>2</v>
      </c>
      <c r="G657">
        <v>2</v>
      </c>
      <c r="H657" s="4" t="str">
        <f t="shared" si="20"/>
        <v>R136.2</v>
      </c>
      <c r="I657" s="4" t="str">
        <f t="shared" si="21"/>
        <v>SG0_MCT_RC</v>
      </c>
    </row>
    <row r="658" spans="1:9">
      <c r="A658" t="s">
        <v>261</v>
      </c>
      <c r="B658" t="s">
        <v>9077</v>
      </c>
      <c r="C658" t="s">
        <v>1446</v>
      </c>
      <c r="D658">
        <v>1</v>
      </c>
      <c r="E658" t="s">
        <v>600</v>
      </c>
      <c r="F658">
        <v>1</v>
      </c>
      <c r="G658">
        <v>1</v>
      </c>
      <c r="H658" s="4" t="str">
        <f t="shared" si="20"/>
        <v>R137.1</v>
      </c>
      <c r="I658" s="4" t="str">
        <f t="shared" si="21"/>
        <v>S0_U6_VDD</v>
      </c>
    </row>
    <row r="659" spans="1:9">
      <c r="A659" t="s">
        <v>261</v>
      </c>
      <c r="B659" t="s">
        <v>9077</v>
      </c>
      <c r="C659" t="s">
        <v>1446</v>
      </c>
      <c r="D659">
        <v>2</v>
      </c>
      <c r="E659" t="s">
        <v>616</v>
      </c>
      <c r="F659">
        <v>2</v>
      </c>
      <c r="G659">
        <v>2</v>
      </c>
      <c r="H659" s="4" t="str">
        <f t="shared" si="20"/>
        <v>R137.2</v>
      </c>
      <c r="I659" s="4" t="str">
        <f t="shared" si="21"/>
        <v>S0_H_SW_CTRL</v>
      </c>
    </row>
    <row r="660" spans="1:9">
      <c r="A660" t="s">
        <v>261</v>
      </c>
      <c r="B660" t="s">
        <v>9077</v>
      </c>
      <c r="C660" t="s">
        <v>1447</v>
      </c>
      <c r="D660">
        <v>1</v>
      </c>
      <c r="E660" t="s">
        <v>169</v>
      </c>
      <c r="F660">
        <v>1</v>
      </c>
      <c r="G660">
        <v>1</v>
      </c>
      <c r="H660" s="4" t="str">
        <f t="shared" si="20"/>
        <v>R138.1</v>
      </c>
      <c r="I660" s="4" t="str">
        <f t="shared" si="21"/>
        <v>DGND</v>
      </c>
    </row>
    <row r="661" spans="1:9">
      <c r="A661" t="s">
        <v>261</v>
      </c>
      <c r="B661" t="s">
        <v>9077</v>
      </c>
      <c r="C661" t="s">
        <v>1447</v>
      </c>
      <c r="D661">
        <v>2</v>
      </c>
      <c r="E661" t="s">
        <v>617</v>
      </c>
      <c r="F661">
        <v>2</v>
      </c>
      <c r="G661">
        <v>2</v>
      </c>
      <c r="H661" s="4" t="str">
        <f t="shared" si="20"/>
        <v>R138.2</v>
      </c>
      <c r="I661" s="4" t="str">
        <f t="shared" si="21"/>
        <v>S0_L_SW_CTRL</v>
      </c>
    </row>
    <row r="662" spans="1:9">
      <c r="A662" t="s">
        <v>261</v>
      </c>
      <c r="B662" t="s">
        <v>9077</v>
      </c>
      <c r="C662" t="s">
        <v>1448</v>
      </c>
      <c r="D662">
        <v>1</v>
      </c>
      <c r="E662" t="s">
        <v>616</v>
      </c>
      <c r="F662">
        <v>1</v>
      </c>
      <c r="G662">
        <v>1</v>
      </c>
      <c r="H662" s="4" t="str">
        <f t="shared" si="20"/>
        <v>S0_SW_CTRL.1</v>
      </c>
      <c r="I662" s="4" t="str">
        <f t="shared" si="21"/>
        <v>S0_H_SW_CTRL</v>
      </c>
    </row>
    <row r="663" spans="1:9">
      <c r="A663" t="s">
        <v>261</v>
      </c>
      <c r="B663" t="s">
        <v>9077</v>
      </c>
      <c r="C663" t="s">
        <v>1448</v>
      </c>
      <c r="D663">
        <v>2</v>
      </c>
      <c r="E663" t="s">
        <v>618</v>
      </c>
      <c r="F663">
        <v>2</v>
      </c>
      <c r="G663">
        <v>2</v>
      </c>
      <c r="H663" s="4" t="str">
        <f t="shared" si="20"/>
        <v>S0_SW_CTRL.2</v>
      </c>
      <c r="I663" s="4" t="str">
        <f t="shared" si="21"/>
        <v>S0_HSD093</v>
      </c>
    </row>
    <row r="664" spans="1:9">
      <c r="A664" t="s">
        <v>261</v>
      </c>
      <c r="B664" t="s">
        <v>9077</v>
      </c>
      <c r="C664" t="s">
        <v>1448</v>
      </c>
      <c r="D664">
        <v>3</v>
      </c>
      <c r="E664" t="s">
        <v>617</v>
      </c>
      <c r="F664">
        <v>3</v>
      </c>
      <c r="G664">
        <v>3</v>
      </c>
      <c r="H664" s="4" t="str">
        <f t="shared" si="20"/>
        <v>S0_SW_CTRL.3</v>
      </c>
      <c r="I664" s="4" t="str">
        <f t="shared" si="21"/>
        <v>S0_L_SW_CTRL</v>
      </c>
    </row>
    <row r="665" spans="1:9">
      <c r="A665" t="s">
        <v>261</v>
      </c>
      <c r="B665" t="s">
        <v>9077</v>
      </c>
      <c r="C665" t="s">
        <v>287</v>
      </c>
      <c r="D665" t="s">
        <v>1644</v>
      </c>
      <c r="E665" t="s">
        <v>1866</v>
      </c>
      <c r="F665" t="s">
        <v>218</v>
      </c>
      <c r="G665" t="s">
        <v>1644</v>
      </c>
      <c r="H665" s="4" t="str">
        <f t="shared" si="20"/>
        <v>SITE0.B7</v>
      </c>
      <c r="I665" s="4" t="str">
        <f t="shared" si="21"/>
        <v>S0_FE_MDI-</v>
      </c>
    </row>
    <row r="666" spans="1:9">
      <c r="A666" t="s">
        <v>261</v>
      </c>
      <c r="B666" t="s">
        <v>9077</v>
      </c>
      <c r="C666" t="s">
        <v>287</v>
      </c>
      <c r="D666" t="s">
        <v>1642</v>
      </c>
      <c r="E666" t="s">
        <v>1858</v>
      </c>
      <c r="F666" t="s">
        <v>199</v>
      </c>
      <c r="G666" t="s">
        <v>1642</v>
      </c>
      <c r="H666" s="4" t="str">
        <f t="shared" si="20"/>
        <v>SITE0.A6</v>
      </c>
      <c r="I666" s="4" t="str">
        <f t="shared" si="21"/>
        <v>S0_FE_MDIX-</v>
      </c>
    </row>
    <row r="667" spans="1:9">
      <c r="A667" t="s">
        <v>261</v>
      </c>
      <c r="B667" t="s">
        <v>9077</v>
      </c>
      <c r="C667" t="s">
        <v>287</v>
      </c>
      <c r="D667" t="s">
        <v>1643</v>
      </c>
      <c r="E667" t="s">
        <v>1865</v>
      </c>
      <c r="F667" t="s">
        <v>219</v>
      </c>
      <c r="G667" t="s">
        <v>1643</v>
      </c>
      <c r="H667" s="4" t="str">
        <f t="shared" si="20"/>
        <v>SITE0.B8</v>
      </c>
      <c r="I667" s="4" t="str">
        <f t="shared" si="21"/>
        <v>S0_FE_MDI+</v>
      </c>
    </row>
    <row r="668" spans="1:9">
      <c r="A668" t="s">
        <v>261</v>
      </c>
      <c r="B668" t="s">
        <v>9077</v>
      </c>
      <c r="C668" t="s">
        <v>287</v>
      </c>
      <c r="D668" t="s">
        <v>1641</v>
      </c>
      <c r="E668" t="s">
        <v>1857</v>
      </c>
      <c r="F668" t="s">
        <v>200</v>
      </c>
      <c r="G668" t="s">
        <v>1641</v>
      </c>
      <c r="H668" s="4" t="str">
        <f t="shared" si="20"/>
        <v>SITE0.A7</v>
      </c>
      <c r="I668" s="4" t="str">
        <f t="shared" si="21"/>
        <v>S0_FE_MDIX+</v>
      </c>
    </row>
    <row r="669" spans="1:9">
      <c r="A669" t="s">
        <v>261</v>
      </c>
      <c r="B669" t="s">
        <v>9077</v>
      </c>
      <c r="C669" t="s">
        <v>377</v>
      </c>
      <c r="D669" t="s">
        <v>619</v>
      </c>
      <c r="E669" t="s">
        <v>613</v>
      </c>
      <c r="F669">
        <v>2</v>
      </c>
      <c r="G669" t="s">
        <v>619</v>
      </c>
      <c r="H669" s="4" t="str">
        <f t="shared" si="20"/>
        <v>T12.2</v>
      </c>
      <c r="I669" s="4" t="str">
        <f t="shared" si="21"/>
        <v>S0_MCT1</v>
      </c>
    </row>
    <row r="670" spans="1:9">
      <c r="A670" t="s">
        <v>261</v>
      </c>
      <c r="B670" t="s">
        <v>9077</v>
      </c>
      <c r="C670" t="s">
        <v>377</v>
      </c>
      <c r="D670" t="s">
        <v>620</v>
      </c>
      <c r="E670" t="s">
        <v>612</v>
      </c>
      <c r="F670">
        <v>7</v>
      </c>
      <c r="G670" t="s">
        <v>620</v>
      </c>
      <c r="H670" s="4" t="str">
        <f t="shared" si="20"/>
        <v>T12.7</v>
      </c>
      <c r="I670" s="4" t="str">
        <f t="shared" si="21"/>
        <v>S0_MCT2</v>
      </c>
    </row>
    <row r="671" spans="1:9">
      <c r="A671" t="s">
        <v>261</v>
      </c>
      <c r="B671" t="s">
        <v>9077</v>
      </c>
      <c r="C671" t="s">
        <v>377</v>
      </c>
      <c r="D671" t="s">
        <v>621</v>
      </c>
      <c r="E671" t="s">
        <v>1861</v>
      </c>
      <c r="F671">
        <v>1</v>
      </c>
      <c r="G671" t="s">
        <v>621</v>
      </c>
      <c r="H671" s="4" t="str">
        <f t="shared" si="20"/>
        <v>T12.1</v>
      </c>
      <c r="I671" s="4" t="str">
        <f t="shared" si="21"/>
        <v>S0_U2_FE_MDIX+</v>
      </c>
    </row>
    <row r="672" spans="1:9">
      <c r="A672" t="s">
        <v>261</v>
      </c>
      <c r="B672" t="s">
        <v>9077</v>
      </c>
      <c r="C672" t="s">
        <v>377</v>
      </c>
      <c r="D672" t="s">
        <v>622</v>
      </c>
      <c r="E672" t="s">
        <v>1862</v>
      </c>
      <c r="F672">
        <v>3</v>
      </c>
      <c r="G672" t="s">
        <v>622</v>
      </c>
      <c r="H672" s="4" t="str">
        <f t="shared" si="20"/>
        <v>T12.3</v>
      </c>
      <c r="I672" s="4" t="str">
        <f t="shared" si="21"/>
        <v>S0_U2_FE_MDIX-</v>
      </c>
    </row>
    <row r="673" spans="1:9">
      <c r="A673" t="s">
        <v>261</v>
      </c>
      <c r="B673" t="s">
        <v>9077</v>
      </c>
      <c r="C673" t="s">
        <v>377</v>
      </c>
      <c r="D673" t="s">
        <v>623</v>
      </c>
      <c r="E673" t="s">
        <v>1869</v>
      </c>
      <c r="F673">
        <v>6</v>
      </c>
      <c r="G673" t="s">
        <v>623</v>
      </c>
      <c r="H673" s="4" t="str">
        <f t="shared" si="20"/>
        <v>T12.6</v>
      </c>
      <c r="I673" s="4" t="str">
        <f t="shared" si="21"/>
        <v>S0_U2_FE_MDI+</v>
      </c>
    </row>
    <row r="674" spans="1:9">
      <c r="A674" t="s">
        <v>261</v>
      </c>
      <c r="B674" t="s">
        <v>9077</v>
      </c>
      <c r="C674" t="s">
        <v>377</v>
      </c>
      <c r="D674" t="s">
        <v>624</v>
      </c>
      <c r="E674" t="s">
        <v>1870</v>
      </c>
      <c r="F674">
        <v>8</v>
      </c>
      <c r="G674" t="s">
        <v>624</v>
      </c>
      <c r="H674" s="4" t="str">
        <f t="shared" si="20"/>
        <v>T12.8</v>
      </c>
      <c r="I674" s="4" t="str">
        <f t="shared" si="21"/>
        <v>S0_U2_FE_MDI-</v>
      </c>
    </row>
    <row r="675" spans="1:9">
      <c r="A675" t="s">
        <v>261</v>
      </c>
      <c r="B675" t="s">
        <v>9077</v>
      </c>
      <c r="C675" t="s">
        <v>377</v>
      </c>
      <c r="D675" t="s">
        <v>194</v>
      </c>
      <c r="F675">
        <v>4</v>
      </c>
      <c r="G675" t="s">
        <v>194</v>
      </c>
      <c r="H675" s="4" t="str">
        <f t="shared" si="20"/>
        <v>T12.4</v>
      </c>
      <c r="I675" s="4">
        <f t="shared" si="21"/>
        <v>0</v>
      </c>
    </row>
    <row r="676" spans="1:9">
      <c r="A676" t="s">
        <v>261</v>
      </c>
      <c r="B676" t="s">
        <v>9077</v>
      </c>
      <c r="C676" t="s">
        <v>377</v>
      </c>
      <c r="D676" t="s">
        <v>625</v>
      </c>
      <c r="F676">
        <v>5</v>
      </c>
      <c r="G676" t="s">
        <v>625</v>
      </c>
      <c r="H676" s="4" t="str">
        <f t="shared" si="20"/>
        <v>T12.5</v>
      </c>
      <c r="I676" s="4">
        <f t="shared" si="21"/>
        <v>0</v>
      </c>
    </row>
    <row r="677" spans="1:9">
      <c r="A677" t="s">
        <v>261</v>
      </c>
      <c r="B677" t="s">
        <v>9077</v>
      </c>
      <c r="C677" t="s">
        <v>377</v>
      </c>
      <c r="D677" t="s">
        <v>626</v>
      </c>
      <c r="F677">
        <v>12</v>
      </c>
      <c r="G677" t="s">
        <v>626</v>
      </c>
      <c r="H677" s="4" t="str">
        <f t="shared" si="20"/>
        <v>T12.12</v>
      </c>
      <c r="I677" s="4">
        <f t="shared" si="21"/>
        <v>0</v>
      </c>
    </row>
    <row r="678" spans="1:9">
      <c r="A678" t="s">
        <v>261</v>
      </c>
      <c r="B678" t="s">
        <v>9077</v>
      </c>
      <c r="C678" t="s">
        <v>377</v>
      </c>
      <c r="D678" t="s">
        <v>627</v>
      </c>
      <c r="F678">
        <v>13</v>
      </c>
      <c r="G678" t="s">
        <v>627</v>
      </c>
      <c r="H678" s="4" t="str">
        <f t="shared" si="20"/>
        <v>T12.13</v>
      </c>
      <c r="I678" s="4">
        <f t="shared" si="21"/>
        <v>0</v>
      </c>
    </row>
    <row r="679" spans="1:9">
      <c r="A679" t="s">
        <v>261</v>
      </c>
      <c r="B679" t="s">
        <v>9077</v>
      </c>
      <c r="C679" t="s">
        <v>377</v>
      </c>
      <c r="D679" t="s">
        <v>628</v>
      </c>
      <c r="E679" t="s">
        <v>599</v>
      </c>
      <c r="F679">
        <v>15</v>
      </c>
      <c r="G679" t="s">
        <v>628</v>
      </c>
      <c r="H679" s="4" t="str">
        <f t="shared" si="20"/>
        <v>T12.15</v>
      </c>
      <c r="I679" s="4" t="str">
        <f t="shared" si="21"/>
        <v>S0_TCT</v>
      </c>
    </row>
    <row r="680" spans="1:9">
      <c r="A680" t="s">
        <v>261</v>
      </c>
      <c r="B680" t="s">
        <v>9077</v>
      </c>
      <c r="C680" t="s">
        <v>377</v>
      </c>
      <c r="D680" t="s">
        <v>629</v>
      </c>
      <c r="E680" t="s">
        <v>599</v>
      </c>
      <c r="F680">
        <v>10</v>
      </c>
      <c r="G680" t="s">
        <v>629</v>
      </c>
      <c r="H680" s="4" t="str">
        <f t="shared" si="20"/>
        <v>T12.10</v>
      </c>
      <c r="I680" s="4" t="str">
        <f t="shared" si="21"/>
        <v>S0_TCT</v>
      </c>
    </row>
    <row r="681" spans="1:9">
      <c r="A681" t="s">
        <v>261</v>
      </c>
      <c r="B681" t="s">
        <v>9077</v>
      </c>
      <c r="C681" t="s">
        <v>377</v>
      </c>
      <c r="D681" t="s">
        <v>630</v>
      </c>
      <c r="E681" t="s">
        <v>1856</v>
      </c>
      <c r="F681">
        <v>16</v>
      </c>
      <c r="G681" t="s">
        <v>630</v>
      </c>
      <c r="H681" s="4" t="str">
        <f t="shared" si="20"/>
        <v>T12.16</v>
      </c>
      <c r="I681" s="4" t="str">
        <f t="shared" si="21"/>
        <v>S0_U1_FE_MDIX+</v>
      </c>
    </row>
    <row r="682" spans="1:9">
      <c r="A682" t="s">
        <v>261</v>
      </c>
      <c r="B682" t="s">
        <v>9077</v>
      </c>
      <c r="C682" t="s">
        <v>377</v>
      </c>
      <c r="D682" t="s">
        <v>631</v>
      </c>
      <c r="E682" t="s">
        <v>1859</v>
      </c>
      <c r="F682">
        <v>14</v>
      </c>
      <c r="G682" t="s">
        <v>631</v>
      </c>
      <c r="H682" s="4" t="str">
        <f t="shared" si="20"/>
        <v>T12.14</v>
      </c>
      <c r="I682" s="4" t="str">
        <f t="shared" si="21"/>
        <v>S0_U1_FE_MDIX-</v>
      </c>
    </row>
    <row r="683" spans="1:9">
      <c r="A683" t="s">
        <v>261</v>
      </c>
      <c r="B683" t="s">
        <v>9077</v>
      </c>
      <c r="C683" t="s">
        <v>377</v>
      </c>
      <c r="D683" t="s">
        <v>632</v>
      </c>
      <c r="E683" t="s">
        <v>1864</v>
      </c>
      <c r="F683">
        <v>11</v>
      </c>
      <c r="G683" t="s">
        <v>632</v>
      </c>
      <c r="H683" s="4" t="str">
        <f t="shared" si="20"/>
        <v>T12.11</v>
      </c>
      <c r="I683" s="4" t="str">
        <f t="shared" si="21"/>
        <v>S0_U1_FE_MDI+</v>
      </c>
    </row>
    <row r="684" spans="1:9">
      <c r="A684" t="s">
        <v>261</v>
      </c>
      <c r="B684" t="s">
        <v>9077</v>
      </c>
      <c r="C684" t="s">
        <v>377</v>
      </c>
      <c r="D684" t="s">
        <v>633</v>
      </c>
      <c r="E684" t="s">
        <v>1867</v>
      </c>
      <c r="F684">
        <v>9</v>
      </c>
      <c r="G684" t="s">
        <v>633</v>
      </c>
      <c r="H684" s="4" t="str">
        <f t="shared" si="20"/>
        <v>T12.9</v>
      </c>
      <c r="I684" s="4" t="str">
        <f t="shared" si="21"/>
        <v>S0_U1_FE_MDI-</v>
      </c>
    </row>
    <row r="685" spans="1:9">
      <c r="A685" t="s">
        <v>261</v>
      </c>
      <c r="B685" t="s">
        <v>9077</v>
      </c>
      <c r="C685" t="s">
        <v>339</v>
      </c>
      <c r="D685" t="s">
        <v>619</v>
      </c>
      <c r="E685" t="s">
        <v>615</v>
      </c>
      <c r="F685">
        <v>2</v>
      </c>
      <c r="G685" t="s">
        <v>619</v>
      </c>
      <c r="H685" s="4" t="str">
        <f t="shared" si="20"/>
        <v>T13.2</v>
      </c>
      <c r="I685" s="4" t="str">
        <f t="shared" si="21"/>
        <v>SG0_MCT1</v>
      </c>
    </row>
    <row r="686" spans="1:9">
      <c r="A686" t="s">
        <v>261</v>
      </c>
      <c r="B686" t="s">
        <v>9077</v>
      </c>
      <c r="C686" t="s">
        <v>339</v>
      </c>
      <c r="D686" t="s">
        <v>620</v>
      </c>
      <c r="E686" t="s">
        <v>614</v>
      </c>
      <c r="F686">
        <v>7</v>
      </c>
      <c r="G686" t="s">
        <v>620</v>
      </c>
      <c r="H686" s="4" t="str">
        <f t="shared" si="20"/>
        <v>T13.7</v>
      </c>
      <c r="I686" s="4" t="str">
        <f t="shared" si="21"/>
        <v>SG0_MCT2</v>
      </c>
    </row>
    <row r="687" spans="1:9">
      <c r="A687" t="s">
        <v>261</v>
      </c>
      <c r="B687" t="s">
        <v>9077</v>
      </c>
      <c r="C687" t="s">
        <v>339</v>
      </c>
      <c r="D687" t="s">
        <v>621</v>
      </c>
      <c r="E687" t="s">
        <v>1872</v>
      </c>
      <c r="F687">
        <v>1</v>
      </c>
      <c r="G687" t="s">
        <v>621</v>
      </c>
      <c r="H687" s="4" t="str">
        <f t="shared" si="20"/>
        <v>T13.1</v>
      </c>
      <c r="I687" s="4" t="str">
        <f t="shared" si="21"/>
        <v>SG0_U2_FE_MDIX+</v>
      </c>
    </row>
    <row r="688" spans="1:9">
      <c r="A688" t="s">
        <v>261</v>
      </c>
      <c r="B688" t="s">
        <v>9077</v>
      </c>
      <c r="C688" t="s">
        <v>339</v>
      </c>
      <c r="D688" t="s">
        <v>622</v>
      </c>
      <c r="E688" t="s">
        <v>1873</v>
      </c>
      <c r="F688">
        <v>3</v>
      </c>
      <c r="G688" t="s">
        <v>622</v>
      </c>
      <c r="H688" s="4" t="str">
        <f t="shared" si="20"/>
        <v>T13.3</v>
      </c>
      <c r="I688" s="4" t="str">
        <f t="shared" si="21"/>
        <v>SG0_U2_FE_MDIX-</v>
      </c>
    </row>
    <row r="689" spans="1:9">
      <c r="A689" t="s">
        <v>261</v>
      </c>
      <c r="B689" t="s">
        <v>9077</v>
      </c>
      <c r="C689" t="s">
        <v>339</v>
      </c>
      <c r="D689" t="s">
        <v>623</v>
      </c>
      <c r="E689" t="s">
        <v>1874</v>
      </c>
      <c r="F689">
        <v>6</v>
      </c>
      <c r="G689" t="s">
        <v>623</v>
      </c>
      <c r="H689" s="4" t="str">
        <f t="shared" si="20"/>
        <v>T13.6</v>
      </c>
      <c r="I689" s="4" t="str">
        <f t="shared" si="21"/>
        <v>SG0_U2_FE_MDI+</v>
      </c>
    </row>
    <row r="690" spans="1:9">
      <c r="A690" t="s">
        <v>261</v>
      </c>
      <c r="B690" t="s">
        <v>9077</v>
      </c>
      <c r="C690" t="s">
        <v>339</v>
      </c>
      <c r="D690" t="s">
        <v>624</v>
      </c>
      <c r="E690" t="s">
        <v>1875</v>
      </c>
      <c r="F690">
        <v>8</v>
      </c>
      <c r="G690" t="s">
        <v>624</v>
      </c>
      <c r="H690" s="4" t="str">
        <f t="shared" si="20"/>
        <v>T13.8</v>
      </c>
      <c r="I690" s="4" t="str">
        <f t="shared" si="21"/>
        <v>SG0_U2_FE_MDI-</v>
      </c>
    </row>
    <row r="691" spans="1:9">
      <c r="A691" t="s">
        <v>261</v>
      </c>
      <c r="B691" t="s">
        <v>9077</v>
      </c>
      <c r="C691" t="s">
        <v>339</v>
      </c>
      <c r="D691" t="s">
        <v>194</v>
      </c>
      <c r="F691">
        <v>4</v>
      </c>
      <c r="G691" t="s">
        <v>194</v>
      </c>
      <c r="H691" s="4" t="str">
        <f t="shared" si="20"/>
        <v>T13.4</v>
      </c>
      <c r="I691" s="4">
        <f t="shared" si="21"/>
        <v>0</v>
      </c>
    </row>
    <row r="692" spans="1:9">
      <c r="A692" t="s">
        <v>261</v>
      </c>
      <c r="B692" t="s">
        <v>9077</v>
      </c>
      <c r="C692" t="s">
        <v>339</v>
      </c>
      <c r="D692" t="s">
        <v>625</v>
      </c>
      <c r="F692">
        <v>5</v>
      </c>
      <c r="G692" t="s">
        <v>625</v>
      </c>
      <c r="H692" s="4" t="str">
        <f t="shared" si="20"/>
        <v>T13.5</v>
      </c>
      <c r="I692" s="4">
        <f t="shared" si="21"/>
        <v>0</v>
      </c>
    </row>
    <row r="693" spans="1:9">
      <c r="A693" t="s">
        <v>261</v>
      </c>
      <c r="B693" t="s">
        <v>9077</v>
      </c>
      <c r="C693" t="s">
        <v>339</v>
      </c>
      <c r="D693" t="s">
        <v>626</v>
      </c>
      <c r="F693">
        <v>12</v>
      </c>
      <c r="G693" t="s">
        <v>626</v>
      </c>
      <c r="H693" s="4" t="str">
        <f t="shared" si="20"/>
        <v>T13.12</v>
      </c>
      <c r="I693" s="4">
        <f t="shared" si="21"/>
        <v>0</v>
      </c>
    </row>
    <row r="694" spans="1:9">
      <c r="A694" t="s">
        <v>261</v>
      </c>
      <c r="B694" t="s">
        <v>9077</v>
      </c>
      <c r="C694" t="s">
        <v>339</v>
      </c>
      <c r="D694" t="s">
        <v>627</v>
      </c>
      <c r="F694">
        <v>13</v>
      </c>
      <c r="G694" t="s">
        <v>627</v>
      </c>
      <c r="H694" s="4" t="str">
        <f t="shared" si="20"/>
        <v>T13.13</v>
      </c>
      <c r="I694" s="4">
        <f t="shared" si="21"/>
        <v>0</v>
      </c>
    </row>
    <row r="695" spans="1:9">
      <c r="A695" t="s">
        <v>261</v>
      </c>
      <c r="B695" t="s">
        <v>9077</v>
      </c>
      <c r="C695" t="s">
        <v>339</v>
      </c>
      <c r="D695" t="s">
        <v>628</v>
      </c>
      <c r="E695" t="s">
        <v>601</v>
      </c>
      <c r="F695">
        <v>15</v>
      </c>
      <c r="G695" t="s">
        <v>628</v>
      </c>
      <c r="H695" s="4" t="str">
        <f t="shared" si="20"/>
        <v>T13.15</v>
      </c>
      <c r="I695" s="4" t="str">
        <f t="shared" si="21"/>
        <v>SG0_TCT</v>
      </c>
    </row>
    <row r="696" spans="1:9">
      <c r="A696" t="s">
        <v>261</v>
      </c>
      <c r="B696" t="s">
        <v>9077</v>
      </c>
      <c r="C696" t="s">
        <v>339</v>
      </c>
      <c r="D696" t="s">
        <v>629</v>
      </c>
      <c r="E696" t="s">
        <v>601</v>
      </c>
      <c r="F696">
        <v>10</v>
      </c>
      <c r="G696" t="s">
        <v>629</v>
      </c>
      <c r="H696" s="4" t="str">
        <f t="shared" si="20"/>
        <v>T13.10</v>
      </c>
      <c r="I696" s="4" t="str">
        <f t="shared" si="21"/>
        <v>SG0_TCT</v>
      </c>
    </row>
    <row r="697" spans="1:9">
      <c r="A697" t="s">
        <v>261</v>
      </c>
      <c r="B697" t="s">
        <v>9077</v>
      </c>
      <c r="C697" t="s">
        <v>339</v>
      </c>
      <c r="D697" t="s">
        <v>630</v>
      </c>
      <c r="E697" t="s">
        <v>1851</v>
      </c>
      <c r="F697">
        <v>16</v>
      </c>
      <c r="G697" t="s">
        <v>630</v>
      </c>
      <c r="H697" s="4" t="str">
        <f t="shared" si="20"/>
        <v>T13.16</v>
      </c>
      <c r="I697" s="4" t="str">
        <f t="shared" si="21"/>
        <v>SG0_U1_FE_MDIX+</v>
      </c>
    </row>
    <row r="698" spans="1:9">
      <c r="A698" t="s">
        <v>261</v>
      </c>
      <c r="B698" t="s">
        <v>9077</v>
      </c>
      <c r="C698" t="s">
        <v>339</v>
      </c>
      <c r="D698" t="s">
        <v>631</v>
      </c>
      <c r="E698" t="s">
        <v>1849</v>
      </c>
      <c r="F698">
        <v>14</v>
      </c>
      <c r="G698" t="s">
        <v>631</v>
      </c>
      <c r="H698" s="4" t="str">
        <f t="shared" si="20"/>
        <v>T13.14</v>
      </c>
      <c r="I698" s="4" t="str">
        <f t="shared" si="21"/>
        <v>SG0_U1_FE_MDIX-</v>
      </c>
    </row>
    <row r="699" spans="1:9">
      <c r="A699" t="s">
        <v>261</v>
      </c>
      <c r="B699" t="s">
        <v>9077</v>
      </c>
      <c r="C699" t="s">
        <v>339</v>
      </c>
      <c r="D699" t="s">
        <v>632</v>
      </c>
      <c r="E699" t="s">
        <v>1850</v>
      </c>
      <c r="F699">
        <v>11</v>
      </c>
      <c r="G699" t="s">
        <v>632</v>
      </c>
      <c r="H699" s="4" t="str">
        <f t="shared" si="20"/>
        <v>T13.11</v>
      </c>
      <c r="I699" s="4" t="str">
        <f t="shared" si="21"/>
        <v>SG0_U1_FE_MDI+</v>
      </c>
    </row>
    <row r="700" spans="1:9">
      <c r="A700" t="s">
        <v>261</v>
      </c>
      <c r="B700" t="s">
        <v>9077</v>
      </c>
      <c r="C700" t="s">
        <v>339</v>
      </c>
      <c r="D700" t="s">
        <v>633</v>
      </c>
      <c r="E700" t="s">
        <v>1848</v>
      </c>
      <c r="F700">
        <v>9</v>
      </c>
      <c r="G700" t="s">
        <v>633</v>
      </c>
      <c r="H700" s="4" t="str">
        <f t="shared" si="20"/>
        <v>T13.9</v>
      </c>
      <c r="I700" s="4" t="str">
        <f t="shared" si="21"/>
        <v>SG0_U1_FE_MDI-</v>
      </c>
    </row>
    <row r="701" spans="1:9">
      <c r="A701" t="s">
        <v>261</v>
      </c>
      <c r="B701" t="s">
        <v>9077</v>
      </c>
      <c r="C701" t="s">
        <v>354</v>
      </c>
      <c r="D701" t="s">
        <v>634</v>
      </c>
      <c r="E701" t="s">
        <v>1860</v>
      </c>
      <c r="F701">
        <v>61</v>
      </c>
      <c r="G701" t="s">
        <v>634</v>
      </c>
      <c r="H701" s="4" t="str">
        <f t="shared" si="20"/>
        <v>U6.61</v>
      </c>
      <c r="I701" s="4" t="str">
        <f t="shared" si="21"/>
        <v>S0_U3_FE_MDIX+</v>
      </c>
    </row>
    <row r="702" spans="1:9">
      <c r="A702" t="s">
        <v>261</v>
      </c>
      <c r="B702" t="s">
        <v>9077</v>
      </c>
      <c r="C702" t="s">
        <v>354</v>
      </c>
      <c r="D702" t="s">
        <v>635</v>
      </c>
      <c r="E702" t="s">
        <v>7545</v>
      </c>
      <c r="F702">
        <v>59</v>
      </c>
      <c r="G702" t="s">
        <v>635</v>
      </c>
      <c r="H702" s="4" t="str">
        <f t="shared" si="20"/>
        <v>U6.59</v>
      </c>
      <c r="I702" s="4" t="str">
        <f t="shared" si="21"/>
        <v>S0_LB_FE_MDIX+</v>
      </c>
    </row>
    <row r="703" spans="1:9">
      <c r="A703" t="s">
        <v>261</v>
      </c>
      <c r="B703" t="s">
        <v>9077</v>
      </c>
      <c r="C703" t="s">
        <v>354</v>
      </c>
      <c r="D703" t="s">
        <v>636</v>
      </c>
      <c r="E703" t="s">
        <v>1863</v>
      </c>
      <c r="F703">
        <v>60</v>
      </c>
      <c r="G703" t="s">
        <v>636</v>
      </c>
      <c r="H703" s="4" t="str">
        <f t="shared" si="20"/>
        <v>U6.60</v>
      </c>
      <c r="I703" s="4" t="str">
        <f t="shared" si="21"/>
        <v>S0_U3_FE_MDIX-</v>
      </c>
    </row>
    <row r="704" spans="1:9">
      <c r="A704" t="s">
        <v>261</v>
      </c>
      <c r="B704" t="s">
        <v>9077</v>
      </c>
      <c r="C704" t="s">
        <v>354</v>
      </c>
      <c r="D704" t="s">
        <v>637</v>
      </c>
      <c r="E704" t="s">
        <v>7546</v>
      </c>
      <c r="F704">
        <v>58</v>
      </c>
      <c r="G704" t="s">
        <v>637</v>
      </c>
      <c r="H704" s="4" t="str">
        <f t="shared" si="20"/>
        <v>U6.58</v>
      </c>
      <c r="I704" s="4" t="str">
        <f t="shared" si="21"/>
        <v>S0_LB_FE_MDIX-</v>
      </c>
    </row>
    <row r="705" spans="1:9">
      <c r="A705" t="s">
        <v>261</v>
      </c>
      <c r="B705" t="s">
        <v>9077</v>
      </c>
      <c r="C705" t="s">
        <v>354</v>
      </c>
      <c r="D705" t="s">
        <v>638</v>
      </c>
      <c r="E705" t="s">
        <v>1868</v>
      </c>
      <c r="F705">
        <v>55</v>
      </c>
      <c r="G705" t="s">
        <v>638</v>
      </c>
      <c r="H705" s="4" t="str">
        <f t="shared" si="20"/>
        <v>U6.55</v>
      </c>
      <c r="I705" s="4" t="str">
        <f t="shared" si="21"/>
        <v>S0_U3_FE_MDI+</v>
      </c>
    </row>
    <row r="706" spans="1:9">
      <c r="A706" t="s">
        <v>261</v>
      </c>
      <c r="B706" t="s">
        <v>9077</v>
      </c>
      <c r="C706" t="s">
        <v>354</v>
      </c>
      <c r="D706" t="s">
        <v>639</v>
      </c>
      <c r="E706" t="s">
        <v>7547</v>
      </c>
      <c r="F706">
        <v>53</v>
      </c>
      <c r="G706" t="s">
        <v>639</v>
      </c>
      <c r="H706" s="4" t="str">
        <f t="shared" ref="H706:H769" si="22">CONCATENATE(C706,".",F706)</f>
        <v>U6.53</v>
      </c>
      <c r="I706" s="4" t="str">
        <f t="shared" ref="I706:I769" si="23">E706</f>
        <v>S0_LB_FE_MDI+</v>
      </c>
    </row>
    <row r="707" spans="1:9">
      <c r="A707" t="s">
        <v>261</v>
      </c>
      <c r="B707" t="s">
        <v>9077</v>
      </c>
      <c r="C707" t="s">
        <v>354</v>
      </c>
      <c r="D707" t="s">
        <v>640</v>
      </c>
      <c r="E707" t="s">
        <v>1871</v>
      </c>
      <c r="F707">
        <v>54</v>
      </c>
      <c r="G707" t="s">
        <v>640</v>
      </c>
      <c r="H707" s="4" t="str">
        <f t="shared" si="22"/>
        <v>U6.54</v>
      </c>
      <c r="I707" s="4" t="str">
        <f t="shared" si="23"/>
        <v>S0_U3_FE_MDI-</v>
      </c>
    </row>
    <row r="708" spans="1:9">
      <c r="A708" t="s">
        <v>261</v>
      </c>
      <c r="B708" t="s">
        <v>9077</v>
      </c>
      <c r="C708" t="s">
        <v>354</v>
      </c>
      <c r="D708" t="s">
        <v>641</v>
      </c>
      <c r="E708" t="s">
        <v>7548</v>
      </c>
      <c r="F708">
        <v>52</v>
      </c>
      <c r="G708" t="s">
        <v>641</v>
      </c>
      <c r="H708" s="4" t="str">
        <f t="shared" si="22"/>
        <v>U6.52</v>
      </c>
      <c r="I708" s="4" t="str">
        <f t="shared" si="23"/>
        <v>S0_LB_FE_MDI-</v>
      </c>
    </row>
    <row r="709" spans="1:9">
      <c r="A709" t="s">
        <v>261</v>
      </c>
      <c r="B709" t="s">
        <v>9077</v>
      </c>
      <c r="C709" t="s">
        <v>354</v>
      </c>
      <c r="D709" t="s">
        <v>642</v>
      </c>
      <c r="F709">
        <v>49</v>
      </c>
      <c r="G709" t="s">
        <v>642</v>
      </c>
      <c r="H709" s="4" t="str">
        <f t="shared" si="22"/>
        <v>U6.49</v>
      </c>
      <c r="I709" s="4">
        <f t="shared" si="23"/>
        <v>0</v>
      </c>
    </row>
    <row r="710" spans="1:9">
      <c r="A710" t="s">
        <v>261</v>
      </c>
      <c r="B710" t="s">
        <v>9077</v>
      </c>
      <c r="C710" t="s">
        <v>354</v>
      </c>
      <c r="D710" t="s">
        <v>643</v>
      </c>
      <c r="F710">
        <v>47</v>
      </c>
      <c r="G710" t="s">
        <v>643</v>
      </c>
      <c r="H710" s="4" t="str">
        <f t="shared" si="22"/>
        <v>U6.47</v>
      </c>
      <c r="I710" s="4">
        <f t="shared" si="23"/>
        <v>0</v>
      </c>
    </row>
    <row r="711" spans="1:9">
      <c r="A711" t="s">
        <v>261</v>
      </c>
      <c r="B711" t="s">
        <v>9077</v>
      </c>
      <c r="C711" t="s">
        <v>354</v>
      </c>
      <c r="D711" t="s">
        <v>644</v>
      </c>
      <c r="F711">
        <v>48</v>
      </c>
      <c r="G711" t="s">
        <v>644</v>
      </c>
      <c r="H711" s="4" t="str">
        <f t="shared" si="22"/>
        <v>U6.48</v>
      </c>
      <c r="I711" s="4">
        <f t="shared" si="23"/>
        <v>0</v>
      </c>
    </row>
    <row r="712" spans="1:9">
      <c r="A712" t="s">
        <v>261</v>
      </c>
      <c r="B712" t="s">
        <v>9077</v>
      </c>
      <c r="C712" t="s">
        <v>354</v>
      </c>
      <c r="D712" t="s">
        <v>645</v>
      </c>
      <c r="F712">
        <v>46</v>
      </c>
      <c r="G712" t="s">
        <v>645</v>
      </c>
      <c r="H712" s="4" t="str">
        <f t="shared" si="22"/>
        <v>U6.46</v>
      </c>
      <c r="I712" s="4">
        <f t="shared" si="23"/>
        <v>0</v>
      </c>
    </row>
    <row r="713" spans="1:9">
      <c r="A713" t="s">
        <v>261</v>
      </c>
      <c r="B713" t="s">
        <v>9077</v>
      </c>
      <c r="C713" t="s">
        <v>354</v>
      </c>
      <c r="D713" t="s">
        <v>646</v>
      </c>
      <c r="E713" t="s">
        <v>1846</v>
      </c>
      <c r="F713">
        <v>45</v>
      </c>
      <c r="G713" t="s">
        <v>646</v>
      </c>
      <c r="H713" s="4" t="str">
        <f t="shared" si="22"/>
        <v>U6.45</v>
      </c>
      <c r="I713" s="4" t="str">
        <f t="shared" si="23"/>
        <v>SG0_U3_FE_MDIX+</v>
      </c>
    </row>
    <row r="714" spans="1:9">
      <c r="A714" t="s">
        <v>261</v>
      </c>
      <c r="B714" t="s">
        <v>9077</v>
      </c>
      <c r="C714" t="s">
        <v>354</v>
      </c>
      <c r="D714" t="s">
        <v>647</v>
      </c>
      <c r="E714" t="s">
        <v>7547</v>
      </c>
      <c r="F714">
        <v>43</v>
      </c>
      <c r="G714" t="s">
        <v>647</v>
      </c>
      <c r="H714" s="4" t="str">
        <f t="shared" si="22"/>
        <v>U6.43</v>
      </c>
      <c r="I714" s="4" t="str">
        <f t="shared" si="23"/>
        <v>S0_LB_FE_MDI+</v>
      </c>
    </row>
    <row r="715" spans="1:9">
      <c r="A715" t="s">
        <v>261</v>
      </c>
      <c r="B715" t="s">
        <v>9077</v>
      </c>
      <c r="C715" t="s">
        <v>354</v>
      </c>
      <c r="D715" t="s">
        <v>648</v>
      </c>
      <c r="E715" t="s">
        <v>1847</v>
      </c>
      <c r="F715">
        <v>44</v>
      </c>
      <c r="G715" t="s">
        <v>648</v>
      </c>
      <c r="H715" s="4" t="str">
        <f t="shared" si="22"/>
        <v>U6.44</v>
      </c>
      <c r="I715" s="4" t="str">
        <f t="shared" si="23"/>
        <v>SG0_U3_FE_MDIX-</v>
      </c>
    </row>
    <row r="716" spans="1:9">
      <c r="A716" t="s">
        <v>261</v>
      </c>
      <c r="B716" t="s">
        <v>9077</v>
      </c>
      <c r="C716" t="s">
        <v>354</v>
      </c>
      <c r="D716" t="s">
        <v>649</v>
      </c>
      <c r="E716" t="s">
        <v>7548</v>
      </c>
      <c r="F716">
        <v>42</v>
      </c>
      <c r="G716" t="s">
        <v>649</v>
      </c>
      <c r="H716" s="4" t="str">
        <f t="shared" si="22"/>
        <v>U6.42</v>
      </c>
      <c r="I716" s="4" t="str">
        <f t="shared" si="23"/>
        <v>S0_LB_FE_MDI-</v>
      </c>
    </row>
    <row r="717" spans="1:9">
      <c r="A717" t="s">
        <v>261</v>
      </c>
      <c r="B717" t="s">
        <v>9077</v>
      </c>
      <c r="C717" t="s">
        <v>354</v>
      </c>
      <c r="D717" t="s">
        <v>650</v>
      </c>
      <c r="E717" t="s">
        <v>1844</v>
      </c>
      <c r="F717">
        <v>39</v>
      </c>
      <c r="G717" t="s">
        <v>650</v>
      </c>
      <c r="H717" s="4" t="str">
        <f t="shared" si="22"/>
        <v>U6.39</v>
      </c>
      <c r="I717" s="4" t="str">
        <f t="shared" si="23"/>
        <v>SG0_U3_FE_MDI+</v>
      </c>
    </row>
    <row r="718" spans="1:9">
      <c r="A718" t="s">
        <v>261</v>
      </c>
      <c r="B718" t="s">
        <v>9077</v>
      </c>
      <c r="C718" t="s">
        <v>354</v>
      </c>
      <c r="D718" t="s">
        <v>651</v>
      </c>
      <c r="E718" t="s">
        <v>7545</v>
      </c>
      <c r="F718">
        <v>37</v>
      </c>
      <c r="G718" t="s">
        <v>651</v>
      </c>
      <c r="H718" s="4" t="str">
        <f t="shared" si="22"/>
        <v>U6.37</v>
      </c>
      <c r="I718" s="4" t="str">
        <f t="shared" si="23"/>
        <v>S0_LB_FE_MDIX+</v>
      </c>
    </row>
    <row r="719" spans="1:9">
      <c r="A719" t="s">
        <v>261</v>
      </c>
      <c r="B719" t="s">
        <v>9077</v>
      </c>
      <c r="C719" t="s">
        <v>354</v>
      </c>
      <c r="D719" t="s">
        <v>652</v>
      </c>
      <c r="E719" t="s">
        <v>1845</v>
      </c>
      <c r="F719">
        <v>38</v>
      </c>
      <c r="G719" t="s">
        <v>652</v>
      </c>
      <c r="H719" s="4" t="str">
        <f t="shared" si="22"/>
        <v>U6.38</v>
      </c>
      <c r="I719" s="4" t="str">
        <f t="shared" si="23"/>
        <v>SG0_U3_FE_MDI-</v>
      </c>
    </row>
    <row r="720" spans="1:9">
      <c r="A720" t="s">
        <v>261</v>
      </c>
      <c r="B720" t="s">
        <v>9077</v>
      </c>
      <c r="C720" t="s">
        <v>354</v>
      </c>
      <c r="D720" t="s">
        <v>653</v>
      </c>
      <c r="E720" t="s">
        <v>7546</v>
      </c>
      <c r="F720">
        <v>36</v>
      </c>
      <c r="G720" t="s">
        <v>653</v>
      </c>
      <c r="H720" s="4" t="str">
        <f t="shared" si="22"/>
        <v>U6.36</v>
      </c>
      <c r="I720" s="4" t="str">
        <f t="shared" si="23"/>
        <v>S0_LB_FE_MDIX-</v>
      </c>
    </row>
    <row r="721" spans="1:9">
      <c r="A721" t="s">
        <v>261</v>
      </c>
      <c r="B721" t="s">
        <v>9077</v>
      </c>
      <c r="C721" t="s">
        <v>354</v>
      </c>
      <c r="D721" t="s">
        <v>231</v>
      </c>
      <c r="E721" t="s">
        <v>1861</v>
      </c>
      <c r="F721">
        <v>6</v>
      </c>
      <c r="G721" t="s">
        <v>231</v>
      </c>
      <c r="H721" s="4" t="str">
        <f t="shared" si="22"/>
        <v>U6.6</v>
      </c>
      <c r="I721" s="4" t="str">
        <f t="shared" si="23"/>
        <v>S0_U2_FE_MDIX+</v>
      </c>
    </row>
    <row r="722" spans="1:9">
      <c r="A722" t="s">
        <v>261</v>
      </c>
      <c r="B722" t="s">
        <v>9077</v>
      </c>
      <c r="C722" t="s">
        <v>354</v>
      </c>
      <c r="D722" t="s">
        <v>195</v>
      </c>
      <c r="E722" t="s">
        <v>1862</v>
      </c>
      <c r="F722">
        <v>7</v>
      </c>
      <c r="G722" t="s">
        <v>195</v>
      </c>
      <c r="H722" s="4" t="str">
        <f t="shared" si="22"/>
        <v>U6.7</v>
      </c>
      <c r="I722" s="4" t="str">
        <f t="shared" si="23"/>
        <v>S0_U2_FE_MDIX-</v>
      </c>
    </row>
    <row r="723" spans="1:9">
      <c r="A723" t="s">
        <v>261</v>
      </c>
      <c r="B723" t="s">
        <v>9077</v>
      </c>
      <c r="C723" t="s">
        <v>354</v>
      </c>
      <c r="D723" t="s">
        <v>196</v>
      </c>
      <c r="E723" t="s">
        <v>1869</v>
      </c>
      <c r="F723">
        <v>12</v>
      </c>
      <c r="G723" t="s">
        <v>196</v>
      </c>
      <c r="H723" s="4" t="str">
        <f t="shared" si="22"/>
        <v>U6.12</v>
      </c>
      <c r="I723" s="4" t="str">
        <f t="shared" si="23"/>
        <v>S0_U2_FE_MDI+</v>
      </c>
    </row>
    <row r="724" spans="1:9">
      <c r="A724" t="s">
        <v>261</v>
      </c>
      <c r="B724" t="s">
        <v>9077</v>
      </c>
      <c r="C724" t="s">
        <v>354</v>
      </c>
      <c r="D724" t="s">
        <v>197</v>
      </c>
      <c r="E724" t="s">
        <v>1870</v>
      </c>
      <c r="F724">
        <v>13</v>
      </c>
      <c r="G724" t="s">
        <v>197</v>
      </c>
      <c r="H724" s="4" t="str">
        <f t="shared" si="22"/>
        <v>U6.13</v>
      </c>
      <c r="I724" s="4" t="str">
        <f t="shared" si="23"/>
        <v>S0_U2_FE_MDI-</v>
      </c>
    </row>
    <row r="725" spans="1:9">
      <c r="A725" t="s">
        <v>261</v>
      </c>
      <c r="B725" t="s">
        <v>9077</v>
      </c>
      <c r="C725" t="s">
        <v>354</v>
      </c>
      <c r="D725" t="s">
        <v>11</v>
      </c>
      <c r="F725">
        <v>18</v>
      </c>
      <c r="G725" t="s">
        <v>11</v>
      </c>
      <c r="H725" s="4" t="str">
        <f t="shared" si="22"/>
        <v>U6.18</v>
      </c>
      <c r="I725" s="4">
        <f t="shared" si="23"/>
        <v>0</v>
      </c>
    </row>
    <row r="726" spans="1:9">
      <c r="A726" t="s">
        <v>261</v>
      </c>
      <c r="B726" t="s">
        <v>9077</v>
      </c>
      <c r="C726" t="s">
        <v>354</v>
      </c>
      <c r="D726" t="s">
        <v>198</v>
      </c>
      <c r="F726">
        <v>19</v>
      </c>
      <c r="G726" t="s">
        <v>198</v>
      </c>
      <c r="H726" s="4" t="str">
        <f t="shared" si="22"/>
        <v>U6.19</v>
      </c>
      <c r="I726" s="4">
        <f t="shared" si="23"/>
        <v>0</v>
      </c>
    </row>
    <row r="727" spans="1:9">
      <c r="A727" t="s">
        <v>261</v>
      </c>
      <c r="B727" t="s">
        <v>9077</v>
      </c>
      <c r="C727" t="s">
        <v>354</v>
      </c>
      <c r="D727" t="s">
        <v>199</v>
      </c>
      <c r="E727" t="s">
        <v>1872</v>
      </c>
      <c r="F727">
        <v>21</v>
      </c>
      <c r="G727" t="s">
        <v>199</v>
      </c>
      <c r="H727" s="4" t="str">
        <f t="shared" si="22"/>
        <v>U6.21</v>
      </c>
      <c r="I727" s="4" t="str">
        <f t="shared" si="23"/>
        <v>SG0_U2_FE_MDIX+</v>
      </c>
    </row>
    <row r="728" spans="1:9">
      <c r="A728" t="s">
        <v>261</v>
      </c>
      <c r="B728" t="s">
        <v>9077</v>
      </c>
      <c r="C728" t="s">
        <v>354</v>
      </c>
      <c r="D728" t="s">
        <v>200</v>
      </c>
      <c r="E728" t="s">
        <v>1873</v>
      </c>
      <c r="F728">
        <v>22</v>
      </c>
      <c r="G728" t="s">
        <v>200</v>
      </c>
      <c r="H728" s="4" t="str">
        <f t="shared" si="22"/>
        <v>U6.22</v>
      </c>
      <c r="I728" s="4" t="str">
        <f t="shared" si="23"/>
        <v>SG0_U2_FE_MDIX-</v>
      </c>
    </row>
    <row r="729" spans="1:9">
      <c r="A729" t="s">
        <v>261</v>
      </c>
      <c r="B729" t="s">
        <v>9077</v>
      </c>
      <c r="C729" t="s">
        <v>354</v>
      </c>
      <c r="D729" t="s">
        <v>201</v>
      </c>
      <c r="E729" t="s">
        <v>1874</v>
      </c>
      <c r="F729">
        <v>27</v>
      </c>
      <c r="G729" t="s">
        <v>201</v>
      </c>
      <c r="H729" s="4" t="str">
        <f t="shared" si="22"/>
        <v>U6.27</v>
      </c>
      <c r="I729" s="4" t="str">
        <f t="shared" si="23"/>
        <v>SG0_U2_FE_MDI+</v>
      </c>
    </row>
    <row r="730" spans="1:9">
      <c r="A730" t="s">
        <v>261</v>
      </c>
      <c r="B730" t="s">
        <v>9077</v>
      </c>
      <c r="C730" t="s">
        <v>354</v>
      </c>
      <c r="D730" t="s">
        <v>202</v>
      </c>
      <c r="E730" t="s">
        <v>1875</v>
      </c>
      <c r="F730">
        <v>28</v>
      </c>
      <c r="G730" t="s">
        <v>202</v>
      </c>
      <c r="H730" s="4" t="str">
        <f t="shared" si="22"/>
        <v>U6.28</v>
      </c>
      <c r="I730" s="4" t="str">
        <f t="shared" si="23"/>
        <v>SG0_U2_FE_MDI-</v>
      </c>
    </row>
    <row r="731" spans="1:9">
      <c r="A731" t="s">
        <v>261</v>
      </c>
      <c r="B731" t="s">
        <v>9077</v>
      </c>
      <c r="C731" t="s">
        <v>354</v>
      </c>
      <c r="D731" t="s">
        <v>654</v>
      </c>
      <c r="E731" t="s">
        <v>169</v>
      </c>
      <c r="F731">
        <v>1</v>
      </c>
      <c r="G731" t="s">
        <v>654</v>
      </c>
      <c r="H731" s="4" t="str">
        <f t="shared" si="22"/>
        <v>U6.1</v>
      </c>
      <c r="I731" s="4" t="str">
        <f t="shared" si="23"/>
        <v>DGND</v>
      </c>
    </row>
    <row r="732" spans="1:9">
      <c r="A732" t="s">
        <v>261</v>
      </c>
      <c r="B732" t="s">
        <v>9077</v>
      </c>
      <c r="C732" t="s">
        <v>354</v>
      </c>
      <c r="D732" t="s">
        <v>655</v>
      </c>
      <c r="E732" t="s">
        <v>169</v>
      </c>
      <c r="F732">
        <v>3</v>
      </c>
      <c r="G732" t="s">
        <v>655</v>
      </c>
      <c r="H732" s="4" t="str">
        <f t="shared" si="22"/>
        <v>U6.3</v>
      </c>
      <c r="I732" s="4" t="str">
        <f t="shared" si="23"/>
        <v>DGND</v>
      </c>
    </row>
    <row r="733" spans="1:9">
      <c r="A733" t="s">
        <v>261</v>
      </c>
      <c r="B733" t="s">
        <v>9077</v>
      </c>
      <c r="C733" t="s">
        <v>354</v>
      </c>
      <c r="D733" t="s">
        <v>656</v>
      </c>
      <c r="E733" t="s">
        <v>169</v>
      </c>
      <c r="F733">
        <v>4</v>
      </c>
      <c r="G733" t="s">
        <v>656</v>
      </c>
      <c r="H733" s="4" t="str">
        <f t="shared" si="22"/>
        <v>U6.4</v>
      </c>
      <c r="I733" s="4" t="str">
        <f t="shared" si="23"/>
        <v>DGND</v>
      </c>
    </row>
    <row r="734" spans="1:9">
      <c r="A734" t="s">
        <v>261</v>
      </c>
      <c r="B734" t="s">
        <v>9077</v>
      </c>
      <c r="C734" t="s">
        <v>354</v>
      </c>
      <c r="D734" t="s">
        <v>657</v>
      </c>
      <c r="E734" t="s">
        <v>169</v>
      </c>
      <c r="F734">
        <v>5</v>
      </c>
      <c r="G734" t="s">
        <v>657</v>
      </c>
      <c r="H734" s="4" t="str">
        <f t="shared" si="22"/>
        <v>U6.5</v>
      </c>
      <c r="I734" s="4" t="str">
        <f t="shared" si="23"/>
        <v>DGND</v>
      </c>
    </row>
    <row r="735" spans="1:9">
      <c r="A735" t="s">
        <v>261</v>
      </c>
      <c r="B735" t="s">
        <v>9077</v>
      </c>
      <c r="C735" t="s">
        <v>354</v>
      </c>
      <c r="D735" t="s">
        <v>658</v>
      </c>
      <c r="E735" t="s">
        <v>169</v>
      </c>
      <c r="F735">
        <v>9</v>
      </c>
      <c r="G735" t="s">
        <v>658</v>
      </c>
      <c r="H735" s="4" t="str">
        <f t="shared" si="22"/>
        <v>U6.9</v>
      </c>
      <c r="I735" s="4" t="str">
        <f t="shared" si="23"/>
        <v>DGND</v>
      </c>
    </row>
    <row r="736" spans="1:9">
      <c r="A736" t="s">
        <v>261</v>
      </c>
      <c r="B736" t="s">
        <v>9077</v>
      </c>
      <c r="C736" t="s">
        <v>354</v>
      </c>
      <c r="D736" t="s">
        <v>659</v>
      </c>
      <c r="E736" t="s">
        <v>169</v>
      </c>
      <c r="F736">
        <v>14</v>
      </c>
      <c r="G736" t="s">
        <v>659</v>
      </c>
      <c r="H736" s="4" t="str">
        <f t="shared" si="22"/>
        <v>U6.14</v>
      </c>
      <c r="I736" s="4" t="str">
        <f t="shared" si="23"/>
        <v>DGND</v>
      </c>
    </row>
    <row r="737" spans="1:9">
      <c r="A737" t="s">
        <v>261</v>
      </c>
      <c r="B737" t="s">
        <v>9077</v>
      </c>
      <c r="C737" t="s">
        <v>354</v>
      </c>
      <c r="D737" t="s">
        <v>660</v>
      </c>
      <c r="E737" t="s">
        <v>169</v>
      </c>
      <c r="F737">
        <v>17</v>
      </c>
      <c r="G737" t="s">
        <v>660</v>
      </c>
      <c r="H737" s="4" t="str">
        <f t="shared" si="22"/>
        <v>U6.17</v>
      </c>
      <c r="I737" s="4" t="str">
        <f t="shared" si="23"/>
        <v>DGND</v>
      </c>
    </row>
    <row r="738" spans="1:9">
      <c r="A738" t="s">
        <v>261</v>
      </c>
      <c r="B738" t="s">
        <v>9077</v>
      </c>
      <c r="C738" t="s">
        <v>354</v>
      </c>
      <c r="D738" t="s">
        <v>661</v>
      </c>
      <c r="E738" t="s">
        <v>169</v>
      </c>
      <c r="F738">
        <v>23</v>
      </c>
      <c r="G738" t="s">
        <v>661</v>
      </c>
      <c r="H738" s="4" t="str">
        <f t="shared" si="22"/>
        <v>U6.23</v>
      </c>
      <c r="I738" s="4" t="str">
        <f t="shared" si="23"/>
        <v>DGND</v>
      </c>
    </row>
    <row r="739" spans="1:9">
      <c r="A739" t="s">
        <v>261</v>
      </c>
      <c r="B739" t="s">
        <v>9077</v>
      </c>
      <c r="C739" t="s">
        <v>354</v>
      </c>
      <c r="D739" t="s">
        <v>662</v>
      </c>
      <c r="E739" t="s">
        <v>169</v>
      </c>
      <c r="F739">
        <v>29</v>
      </c>
      <c r="G739" t="s">
        <v>662</v>
      </c>
      <c r="H739" s="4" t="str">
        <f t="shared" si="22"/>
        <v>U6.29</v>
      </c>
      <c r="I739" s="4" t="str">
        <f t="shared" si="23"/>
        <v>DGND</v>
      </c>
    </row>
    <row r="740" spans="1:9">
      <c r="A740" t="s">
        <v>261</v>
      </c>
      <c r="B740" t="s">
        <v>9077</v>
      </c>
      <c r="C740" t="s">
        <v>354</v>
      </c>
      <c r="D740" t="s">
        <v>663</v>
      </c>
      <c r="E740" t="s">
        <v>169</v>
      </c>
      <c r="F740">
        <v>30</v>
      </c>
      <c r="G740" t="s">
        <v>663</v>
      </c>
      <c r="H740" s="4" t="str">
        <f t="shared" si="22"/>
        <v>U6.30</v>
      </c>
      <c r="I740" s="4" t="str">
        <f t="shared" si="23"/>
        <v>DGND</v>
      </c>
    </row>
    <row r="741" spans="1:9">
      <c r="A741" t="s">
        <v>261</v>
      </c>
      <c r="B741" t="s">
        <v>9077</v>
      </c>
      <c r="C741" t="s">
        <v>354</v>
      </c>
      <c r="D741" t="s">
        <v>664</v>
      </c>
      <c r="E741" t="s">
        <v>169</v>
      </c>
      <c r="F741">
        <v>32</v>
      </c>
      <c r="G741" t="s">
        <v>664</v>
      </c>
      <c r="H741" s="4" t="str">
        <f t="shared" si="22"/>
        <v>U6.32</v>
      </c>
      <c r="I741" s="4" t="str">
        <f t="shared" si="23"/>
        <v>DGND</v>
      </c>
    </row>
    <row r="742" spans="1:9">
      <c r="A742" t="s">
        <v>261</v>
      </c>
      <c r="B742" t="s">
        <v>9077</v>
      </c>
      <c r="C742" t="s">
        <v>354</v>
      </c>
      <c r="D742" t="s">
        <v>665</v>
      </c>
      <c r="E742" t="s">
        <v>169</v>
      </c>
      <c r="F742">
        <v>34</v>
      </c>
      <c r="G742" t="s">
        <v>665</v>
      </c>
      <c r="H742" s="4" t="str">
        <f t="shared" si="22"/>
        <v>U6.34</v>
      </c>
      <c r="I742" s="4" t="str">
        <f t="shared" si="23"/>
        <v>DGND</v>
      </c>
    </row>
    <row r="743" spans="1:9">
      <c r="A743" t="s">
        <v>261</v>
      </c>
      <c r="B743" t="s">
        <v>9077</v>
      </c>
      <c r="C743" t="s">
        <v>354</v>
      </c>
      <c r="D743" t="s">
        <v>666</v>
      </c>
      <c r="E743" t="s">
        <v>169</v>
      </c>
      <c r="F743">
        <v>35</v>
      </c>
      <c r="G743" t="s">
        <v>666</v>
      </c>
      <c r="H743" s="4" t="str">
        <f t="shared" si="22"/>
        <v>U6.35</v>
      </c>
      <c r="I743" s="4" t="str">
        <f t="shared" si="23"/>
        <v>DGND</v>
      </c>
    </row>
    <row r="744" spans="1:9">
      <c r="A744" t="s">
        <v>261</v>
      </c>
      <c r="B744" t="s">
        <v>9077</v>
      </c>
      <c r="C744" t="s">
        <v>354</v>
      </c>
      <c r="D744" t="s">
        <v>667</v>
      </c>
      <c r="E744" t="s">
        <v>169</v>
      </c>
      <c r="F744">
        <v>41</v>
      </c>
      <c r="G744" t="s">
        <v>667</v>
      </c>
      <c r="H744" s="4" t="str">
        <f t="shared" si="22"/>
        <v>U6.41</v>
      </c>
      <c r="I744" s="4" t="str">
        <f t="shared" si="23"/>
        <v>DGND</v>
      </c>
    </row>
    <row r="745" spans="1:9">
      <c r="A745" t="s">
        <v>261</v>
      </c>
      <c r="B745" t="s">
        <v>9077</v>
      </c>
      <c r="C745" t="s">
        <v>354</v>
      </c>
      <c r="D745" t="s">
        <v>668</v>
      </c>
      <c r="E745" t="s">
        <v>169</v>
      </c>
      <c r="F745">
        <v>50</v>
      </c>
      <c r="G745" t="s">
        <v>668</v>
      </c>
      <c r="H745" s="4" t="str">
        <f t="shared" si="22"/>
        <v>U6.50</v>
      </c>
      <c r="I745" s="4" t="str">
        <f t="shared" si="23"/>
        <v>DGND</v>
      </c>
    </row>
    <row r="746" spans="1:9">
      <c r="A746" t="s">
        <v>261</v>
      </c>
      <c r="B746" t="s">
        <v>9077</v>
      </c>
      <c r="C746" t="s">
        <v>354</v>
      </c>
      <c r="D746" t="s">
        <v>669</v>
      </c>
      <c r="E746" t="s">
        <v>169</v>
      </c>
      <c r="F746">
        <v>51</v>
      </c>
      <c r="G746" t="s">
        <v>669</v>
      </c>
      <c r="H746" s="4" t="str">
        <f t="shared" si="22"/>
        <v>U6.51</v>
      </c>
      <c r="I746" s="4" t="str">
        <f t="shared" si="23"/>
        <v>DGND</v>
      </c>
    </row>
    <row r="747" spans="1:9">
      <c r="A747" t="s">
        <v>261</v>
      </c>
      <c r="B747" t="s">
        <v>9077</v>
      </c>
      <c r="C747" t="s">
        <v>354</v>
      </c>
      <c r="D747" t="s">
        <v>670</v>
      </c>
      <c r="E747" t="s">
        <v>169</v>
      </c>
      <c r="F747">
        <v>57</v>
      </c>
      <c r="G747" t="s">
        <v>670</v>
      </c>
      <c r="H747" s="4" t="str">
        <f t="shared" si="22"/>
        <v>U6.57</v>
      </c>
      <c r="I747" s="4" t="str">
        <f t="shared" si="23"/>
        <v>DGND</v>
      </c>
    </row>
    <row r="748" spans="1:9">
      <c r="A748" t="s">
        <v>261</v>
      </c>
      <c r="B748" t="s">
        <v>9077</v>
      </c>
      <c r="C748" t="s">
        <v>354</v>
      </c>
      <c r="D748" t="s">
        <v>671</v>
      </c>
      <c r="E748" t="s">
        <v>169</v>
      </c>
      <c r="F748">
        <v>62</v>
      </c>
      <c r="G748" t="s">
        <v>671</v>
      </c>
      <c r="H748" s="4" t="str">
        <f t="shared" si="22"/>
        <v>U6.62</v>
      </c>
      <c r="I748" s="4" t="str">
        <f t="shared" si="23"/>
        <v>DGND</v>
      </c>
    </row>
    <row r="749" spans="1:9">
      <c r="A749" t="s">
        <v>261</v>
      </c>
      <c r="B749" t="s">
        <v>9077</v>
      </c>
      <c r="C749" t="s">
        <v>354</v>
      </c>
      <c r="D749" t="s">
        <v>672</v>
      </c>
      <c r="E749" t="s">
        <v>169</v>
      </c>
      <c r="F749">
        <v>63</v>
      </c>
      <c r="G749" t="s">
        <v>672</v>
      </c>
      <c r="H749" s="4" t="str">
        <f t="shared" si="22"/>
        <v>U6.63</v>
      </c>
      <c r="I749" s="4" t="str">
        <f t="shared" si="23"/>
        <v>DGND</v>
      </c>
    </row>
    <row r="750" spans="1:9">
      <c r="A750" t="s">
        <v>261</v>
      </c>
      <c r="B750" t="s">
        <v>9077</v>
      </c>
      <c r="C750" t="s">
        <v>354</v>
      </c>
      <c r="D750" t="s">
        <v>673</v>
      </c>
      <c r="E750" t="s">
        <v>618</v>
      </c>
      <c r="F750">
        <v>10</v>
      </c>
      <c r="G750" t="s">
        <v>673</v>
      </c>
      <c r="H750" s="4" t="str">
        <f t="shared" si="22"/>
        <v>U6.10</v>
      </c>
      <c r="I750" s="4" t="str">
        <f t="shared" si="23"/>
        <v>S0_HSD093</v>
      </c>
    </row>
    <row r="751" spans="1:9">
      <c r="A751" t="s">
        <v>261</v>
      </c>
      <c r="B751" t="s">
        <v>9077</v>
      </c>
      <c r="C751" t="s">
        <v>354</v>
      </c>
      <c r="D751" t="s">
        <v>674</v>
      </c>
      <c r="E751" t="s">
        <v>618</v>
      </c>
      <c r="F751">
        <v>25</v>
      </c>
      <c r="G751" t="s">
        <v>674</v>
      </c>
      <c r="H751" s="4" t="str">
        <f t="shared" si="22"/>
        <v>U6.25</v>
      </c>
      <c r="I751" s="4" t="str">
        <f t="shared" si="23"/>
        <v>S0_HSD093</v>
      </c>
    </row>
    <row r="752" spans="1:9">
      <c r="A752" t="s">
        <v>261</v>
      </c>
      <c r="B752" t="s">
        <v>9077</v>
      </c>
      <c r="C752" t="s">
        <v>354</v>
      </c>
      <c r="D752" t="s">
        <v>675</v>
      </c>
      <c r="E752" t="s">
        <v>600</v>
      </c>
      <c r="F752">
        <v>2</v>
      </c>
      <c r="G752" t="s">
        <v>675</v>
      </c>
      <c r="H752" s="4" t="str">
        <f t="shared" si="22"/>
        <v>U6.2</v>
      </c>
      <c r="I752" s="4" t="str">
        <f t="shared" si="23"/>
        <v>S0_U6_VDD</v>
      </c>
    </row>
    <row r="753" spans="1:9">
      <c r="A753" t="s">
        <v>261</v>
      </c>
      <c r="B753" t="s">
        <v>9077</v>
      </c>
      <c r="C753" t="s">
        <v>354</v>
      </c>
      <c r="D753" t="s">
        <v>676</v>
      </c>
      <c r="E753" t="s">
        <v>600</v>
      </c>
      <c r="F753">
        <v>8</v>
      </c>
      <c r="G753" t="s">
        <v>676</v>
      </c>
      <c r="H753" s="4" t="str">
        <f t="shared" si="22"/>
        <v>U6.8</v>
      </c>
      <c r="I753" s="4" t="str">
        <f t="shared" si="23"/>
        <v>S0_U6_VDD</v>
      </c>
    </row>
    <row r="754" spans="1:9">
      <c r="A754" t="s">
        <v>261</v>
      </c>
      <c r="B754" t="s">
        <v>9077</v>
      </c>
      <c r="C754" t="s">
        <v>354</v>
      </c>
      <c r="D754" t="s">
        <v>677</v>
      </c>
      <c r="E754" t="s">
        <v>600</v>
      </c>
      <c r="F754">
        <v>11</v>
      </c>
      <c r="G754" t="s">
        <v>677</v>
      </c>
      <c r="H754" s="4" t="str">
        <f t="shared" si="22"/>
        <v>U6.11</v>
      </c>
      <c r="I754" s="4" t="str">
        <f t="shared" si="23"/>
        <v>S0_U6_VDD</v>
      </c>
    </row>
    <row r="755" spans="1:9">
      <c r="A755" t="s">
        <v>261</v>
      </c>
      <c r="B755" t="s">
        <v>9077</v>
      </c>
      <c r="C755" t="s">
        <v>354</v>
      </c>
      <c r="D755" t="s">
        <v>678</v>
      </c>
      <c r="E755" t="s">
        <v>600</v>
      </c>
      <c r="F755">
        <v>15</v>
      </c>
      <c r="G755" t="s">
        <v>678</v>
      </c>
      <c r="H755" s="4" t="str">
        <f t="shared" si="22"/>
        <v>U6.15</v>
      </c>
      <c r="I755" s="4" t="str">
        <f t="shared" si="23"/>
        <v>S0_U6_VDD</v>
      </c>
    </row>
    <row r="756" spans="1:9">
      <c r="A756" t="s">
        <v>261</v>
      </c>
      <c r="B756" t="s">
        <v>9077</v>
      </c>
      <c r="C756" t="s">
        <v>354</v>
      </c>
      <c r="D756" t="s">
        <v>679</v>
      </c>
      <c r="E756" t="s">
        <v>600</v>
      </c>
      <c r="F756">
        <v>16</v>
      </c>
      <c r="G756" t="s">
        <v>679</v>
      </c>
      <c r="H756" s="4" t="str">
        <f t="shared" si="22"/>
        <v>U6.16</v>
      </c>
      <c r="I756" s="4" t="str">
        <f t="shared" si="23"/>
        <v>S0_U6_VDD</v>
      </c>
    </row>
    <row r="757" spans="1:9">
      <c r="A757" t="s">
        <v>261</v>
      </c>
      <c r="B757" t="s">
        <v>9077</v>
      </c>
      <c r="C757" t="s">
        <v>354</v>
      </c>
      <c r="D757" t="s">
        <v>680</v>
      </c>
      <c r="E757" t="s">
        <v>600</v>
      </c>
      <c r="F757">
        <v>20</v>
      </c>
      <c r="G757" t="s">
        <v>680</v>
      </c>
      <c r="H757" s="4" t="str">
        <f t="shared" si="22"/>
        <v>U6.20</v>
      </c>
      <c r="I757" s="4" t="str">
        <f t="shared" si="23"/>
        <v>S0_U6_VDD</v>
      </c>
    </row>
    <row r="758" spans="1:9">
      <c r="A758" t="s">
        <v>261</v>
      </c>
      <c r="B758" t="s">
        <v>9077</v>
      </c>
      <c r="C758" t="s">
        <v>354</v>
      </c>
      <c r="D758" t="s">
        <v>681</v>
      </c>
      <c r="E758" t="s">
        <v>600</v>
      </c>
      <c r="F758">
        <v>24</v>
      </c>
      <c r="G758" t="s">
        <v>681</v>
      </c>
      <c r="H758" s="4" t="str">
        <f t="shared" si="22"/>
        <v>U6.24</v>
      </c>
      <c r="I758" s="4" t="str">
        <f t="shared" si="23"/>
        <v>S0_U6_VDD</v>
      </c>
    </row>
    <row r="759" spans="1:9">
      <c r="A759" t="s">
        <v>261</v>
      </c>
      <c r="B759" t="s">
        <v>9077</v>
      </c>
      <c r="C759" t="s">
        <v>354</v>
      </c>
      <c r="D759" t="s">
        <v>682</v>
      </c>
      <c r="E759" t="s">
        <v>600</v>
      </c>
      <c r="F759">
        <v>26</v>
      </c>
      <c r="G759" t="s">
        <v>682</v>
      </c>
      <c r="H759" s="4" t="str">
        <f t="shared" si="22"/>
        <v>U6.26</v>
      </c>
      <c r="I759" s="4" t="str">
        <f t="shared" si="23"/>
        <v>S0_U6_VDD</v>
      </c>
    </row>
    <row r="760" spans="1:9">
      <c r="A760" t="s">
        <v>261</v>
      </c>
      <c r="B760" t="s">
        <v>9077</v>
      </c>
      <c r="C760" t="s">
        <v>354</v>
      </c>
      <c r="D760" t="s">
        <v>683</v>
      </c>
      <c r="E760" t="s">
        <v>600</v>
      </c>
      <c r="F760">
        <v>31</v>
      </c>
      <c r="G760" t="s">
        <v>683</v>
      </c>
      <c r="H760" s="4" t="str">
        <f t="shared" si="22"/>
        <v>U6.31</v>
      </c>
      <c r="I760" s="4" t="str">
        <f t="shared" si="23"/>
        <v>S0_U6_VDD</v>
      </c>
    </row>
    <row r="761" spans="1:9">
      <c r="A761" t="s">
        <v>261</v>
      </c>
      <c r="B761" t="s">
        <v>9077</v>
      </c>
      <c r="C761" t="s">
        <v>354</v>
      </c>
      <c r="D761" t="s">
        <v>684</v>
      </c>
      <c r="E761" t="s">
        <v>600</v>
      </c>
      <c r="F761">
        <v>33</v>
      </c>
      <c r="G761" t="s">
        <v>684</v>
      </c>
      <c r="H761" s="4" t="str">
        <f t="shared" si="22"/>
        <v>U6.33</v>
      </c>
      <c r="I761" s="4" t="str">
        <f t="shared" si="23"/>
        <v>S0_U6_VDD</v>
      </c>
    </row>
    <row r="762" spans="1:9">
      <c r="A762" t="s">
        <v>261</v>
      </c>
      <c r="B762" t="s">
        <v>9077</v>
      </c>
      <c r="C762" t="s">
        <v>354</v>
      </c>
      <c r="D762" t="s">
        <v>685</v>
      </c>
      <c r="E762" t="s">
        <v>600</v>
      </c>
      <c r="F762">
        <v>40</v>
      </c>
      <c r="G762" t="s">
        <v>685</v>
      </c>
      <c r="H762" s="4" t="str">
        <f t="shared" si="22"/>
        <v>U6.40</v>
      </c>
      <c r="I762" s="4" t="str">
        <f t="shared" si="23"/>
        <v>S0_U6_VDD</v>
      </c>
    </row>
    <row r="763" spans="1:9">
      <c r="A763" t="s">
        <v>261</v>
      </c>
      <c r="B763" t="s">
        <v>9077</v>
      </c>
      <c r="C763" t="s">
        <v>354</v>
      </c>
      <c r="D763" t="s">
        <v>686</v>
      </c>
      <c r="E763" t="s">
        <v>600</v>
      </c>
      <c r="F763">
        <v>56</v>
      </c>
      <c r="G763" t="s">
        <v>686</v>
      </c>
      <c r="H763" s="4" t="str">
        <f t="shared" si="22"/>
        <v>U6.56</v>
      </c>
      <c r="I763" s="4" t="str">
        <f t="shared" si="23"/>
        <v>S0_U6_VDD</v>
      </c>
    </row>
    <row r="764" spans="1:9">
      <c r="A764" t="s">
        <v>261</v>
      </c>
      <c r="B764" t="s">
        <v>9077</v>
      </c>
      <c r="C764" t="s">
        <v>354</v>
      </c>
      <c r="D764" t="s">
        <v>687</v>
      </c>
      <c r="E764" t="s">
        <v>600</v>
      </c>
      <c r="F764">
        <v>64</v>
      </c>
      <c r="G764" t="s">
        <v>687</v>
      </c>
      <c r="H764" s="4" t="str">
        <f t="shared" si="22"/>
        <v>U6.64</v>
      </c>
      <c r="I764" s="4" t="str">
        <f t="shared" si="23"/>
        <v>S0_U6_VDD</v>
      </c>
    </row>
    <row r="765" spans="1:9">
      <c r="A765" t="s">
        <v>261</v>
      </c>
      <c r="B765" t="s">
        <v>9078</v>
      </c>
      <c r="C765" t="s">
        <v>2717</v>
      </c>
      <c r="D765">
        <v>2</v>
      </c>
      <c r="E765" t="s">
        <v>3224</v>
      </c>
      <c r="F765">
        <v>2</v>
      </c>
      <c r="G765">
        <v>2</v>
      </c>
      <c r="H765" s="4" t="str">
        <f t="shared" si="22"/>
        <v>K180.2</v>
      </c>
      <c r="I765" s="4" t="str">
        <f t="shared" si="23"/>
        <v>SG0_P0_RXDV</v>
      </c>
    </row>
    <row r="766" spans="1:9">
      <c r="A766" t="s">
        <v>261</v>
      </c>
      <c r="B766" t="s">
        <v>9078</v>
      </c>
      <c r="C766" t="s">
        <v>2717</v>
      </c>
      <c r="D766">
        <v>3</v>
      </c>
      <c r="E766" t="s">
        <v>3222</v>
      </c>
      <c r="F766">
        <v>3</v>
      </c>
      <c r="G766">
        <v>3</v>
      </c>
      <c r="H766" s="4" t="str">
        <f t="shared" si="22"/>
        <v>K180.3</v>
      </c>
      <c r="I766" s="4" t="str">
        <f t="shared" si="23"/>
        <v>S0_R_P0_TXEN</v>
      </c>
    </row>
    <row r="767" spans="1:9">
      <c r="A767" t="s">
        <v>261</v>
      </c>
      <c r="B767" t="s">
        <v>9078</v>
      </c>
      <c r="C767" t="s">
        <v>2717</v>
      </c>
      <c r="D767">
        <v>4</v>
      </c>
      <c r="E767" t="s">
        <v>1876</v>
      </c>
      <c r="F767">
        <v>4</v>
      </c>
      <c r="G767">
        <v>4</v>
      </c>
      <c r="H767" s="4" t="str">
        <f t="shared" si="22"/>
        <v>K180.4</v>
      </c>
      <c r="I767" s="4" t="str">
        <f t="shared" si="23"/>
        <v>S0_SCANA_HSD212</v>
      </c>
    </row>
    <row r="768" spans="1:9">
      <c r="A768" t="s">
        <v>261</v>
      </c>
      <c r="B768" t="s">
        <v>9078</v>
      </c>
      <c r="C768" t="s">
        <v>2717</v>
      </c>
      <c r="D768">
        <v>5</v>
      </c>
      <c r="E768" t="s">
        <v>1877</v>
      </c>
      <c r="F768">
        <v>5</v>
      </c>
      <c r="G768">
        <v>5</v>
      </c>
      <c r="H768" s="4" t="str">
        <f t="shared" si="22"/>
        <v>K180.5</v>
      </c>
      <c r="I768" s="4" t="str">
        <f t="shared" si="23"/>
        <v>S0_SCANA_HSD213</v>
      </c>
    </row>
    <row r="769" spans="1:9">
      <c r="A769" t="s">
        <v>261</v>
      </c>
      <c r="B769" t="s">
        <v>9078</v>
      </c>
      <c r="C769" t="s">
        <v>2717</v>
      </c>
      <c r="D769">
        <v>6</v>
      </c>
      <c r="E769" t="s">
        <v>3223</v>
      </c>
      <c r="F769">
        <v>6</v>
      </c>
      <c r="G769">
        <v>6</v>
      </c>
      <c r="H769" s="4" t="str">
        <f t="shared" si="22"/>
        <v>K180.6</v>
      </c>
      <c r="I769" s="4" t="str">
        <f t="shared" si="23"/>
        <v>S0_R_P0_TXD0</v>
      </c>
    </row>
    <row r="770" spans="1:9">
      <c r="A770" t="s">
        <v>261</v>
      </c>
      <c r="B770" t="s">
        <v>9078</v>
      </c>
      <c r="C770" t="s">
        <v>2717</v>
      </c>
      <c r="D770">
        <v>7</v>
      </c>
      <c r="E770" t="s">
        <v>3232</v>
      </c>
      <c r="F770">
        <v>7</v>
      </c>
      <c r="G770">
        <v>7</v>
      </c>
      <c r="H770" s="4" t="str">
        <f t="shared" ref="H770:H833" si="24">CONCATENATE(C770,".",F770)</f>
        <v>K180.7</v>
      </c>
      <c r="I770" s="4" t="str">
        <f t="shared" ref="I770:I833" si="25">E770</f>
        <v>SG0_P0_RXD0</v>
      </c>
    </row>
    <row r="771" spans="1:9">
      <c r="A771" t="s">
        <v>261</v>
      </c>
      <c r="B771" t="s">
        <v>9078</v>
      </c>
      <c r="C771" t="s">
        <v>2717</v>
      </c>
      <c r="D771" t="s">
        <v>7833</v>
      </c>
      <c r="E771" t="s">
        <v>490</v>
      </c>
      <c r="F771">
        <v>1</v>
      </c>
      <c r="G771" t="s">
        <v>7833</v>
      </c>
      <c r="H771" s="4" t="str">
        <f t="shared" si="24"/>
        <v>K180.1</v>
      </c>
      <c r="I771" s="4" t="str">
        <f t="shared" si="25"/>
        <v>VP12</v>
      </c>
    </row>
    <row r="772" spans="1:9">
      <c r="A772" t="s">
        <v>261</v>
      </c>
      <c r="B772" t="s">
        <v>9078</v>
      </c>
      <c r="C772" t="s">
        <v>2717</v>
      </c>
      <c r="D772" t="s">
        <v>7834</v>
      </c>
      <c r="E772" t="s">
        <v>8484</v>
      </c>
      <c r="F772">
        <v>8</v>
      </c>
      <c r="G772" t="s">
        <v>7834</v>
      </c>
      <c r="H772" s="4" t="str">
        <f t="shared" si="24"/>
        <v>K180.8</v>
      </c>
      <c r="I772" s="4" t="str">
        <f t="shared" si="25"/>
        <v>SC_UDB180</v>
      </c>
    </row>
    <row r="773" spans="1:9">
      <c r="A773" t="s">
        <v>261</v>
      </c>
      <c r="B773" t="s">
        <v>9078</v>
      </c>
      <c r="C773" t="s">
        <v>2718</v>
      </c>
      <c r="D773">
        <v>2</v>
      </c>
      <c r="E773" t="s">
        <v>3233</v>
      </c>
      <c r="F773">
        <v>2</v>
      </c>
      <c r="G773">
        <v>2</v>
      </c>
      <c r="H773" s="4" t="str">
        <f t="shared" si="24"/>
        <v>K181.2</v>
      </c>
      <c r="I773" s="4" t="str">
        <f t="shared" si="25"/>
        <v>SG0_P0_RXD1</v>
      </c>
    </row>
    <row r="774" spans="1:9">
      <c r="A774" t="s">
        <v>261</v>
      </c>
      <c r="B774" t="s">
        <v>9078</v>
      </c>
      <c r="C774" t="s">
        <v>2718</v>
      </c>
      <c r="D774">
        <v>3</v>
      </c>
      <c r="E774" t="s">
        <v>3225</v>
      </c>
      <c r="F774">
        <v>3</v>
      </c>
      <c r="G774">
        <v>3</v>
      </c>
      <c r="H774" s="4" t="str">
        <f t="shared" si="24"/>
        <v>K181.3</v>
      </c>
      <c r="I774" s="4" t="str">
        <f t="shared" si="25"/>
        <v>S0_R_P0_TXD1</v>
      </c>
    </row>
    <row r="775" spans="1:9">
      <c r="A775" t="s">
        <v>261</v>
      </c>
      <c r="B775" t="s">
        <v>9078</v>
      </c>
      <c r="C775" t="s">
        <v>2718</v>
      </c>
      <c r="D775">
        <v>4</v>
      </c>
      <c r="E775" t="s">
        <v>1878</v>
      </c>
      <c r="F775">
        <v>4</v>
      </c>
      <c r="G775">
        <v>4</v>
      </c>
      <c r="H775" s="4" t="str">
        <f t="shared" si="24"/>
        <v>K181.4</v>
      </c>
      <c r="I775" s="4" t="str">
        <f t="shared" si="25"/>
        <v>S0_SCANA_HSD214</v>
      </c>
    </row>
    <row r="776" spans="1:9">
      <c r="A776" t="s">
        <v>261</v>
      </c>
      <c r="B776" t="s">
        <v>9078</v>
      </c>
      <c r="C776" t="s">
        <v>2718</v>
      </c>
      <c r="D776">
        <v>5</v>
      </c>
      <c r="E776" t="s">
        <v>1879</v>
      </c>
      <c r="F776">
        <v>5</v>
      </c>
      <c r="G776">
        <v>5</v>
      </c>
      <c r="H776" s="4" t="str">
        <f t="shared" si="24"/>
        <v>K181.5</v>
      </c>
      <c r="I776" s="4" t="str">
        <f t="shared" si="25"/>
        <v>S0_SCANA_HSD215</v>
      </c>
    </row>
    <row r="777" spans="1:9">
      <c r="A777" t="s">
        <v>261</v>
      </c>
      <c r="B777" t="s">
        <v>9078</v>
      </c>
      <c r="C777" t="s">
        <v>2718</v>
      </c>
      <c r="D777">
        <v>6</v>
      </c>
      <c r="E777" t="s">
        <v>3226</v>
      </c>
      <c r="F777">
        <v>6</v>
      </c>
      <c r="G777">
        <v>6</v>
      </c>
      <c r="H777" s="4" t="str">
        <f t="shared" si="24"/>
        <v>K181.6</v>
      </c>
      <c r="I777" s="4" t="str">
        <f t="shared" si="25"/>
        <v>S0_R_P0_TXC</v>
      </c>
    </row>
    <row r="778" spans="1:9">
      <c r="A778" t="s">
        <v>261</v>
      </c>
      <c r="B778" t="s">
        <v>9078</v>
      </c>
      <c r="C778" t="s">
        <v>2718</v>
      </c>
      <c r="D778">
        <v>7</v>
      </c>
      <c r="E778" t="s">
        <v>3234</v>
      </c>
      <c r="F778">
        <v>7</v>
      </c>
      <c r="G778">
        <v>7</v>
      </c>
      <c r="H778" s="4" t="str">
        <f t="shared" si="24"/>
        <v>K181.7</v>
      </c>
      <c r="I778" s="4" t="str">
        <f t="shared" si="25"/>
        <v>SG0_P0_RXC</v>
      </c>
    </row>
    <row r="779" spans="1:9">
      <c r="A779" t="s">
        <v>261</v>
      </c>
      <c r="B779" t="s">
        <v>9078</v>
      </c>
      <c r="C779" t="s">
        <v>2718</v>
      </c>
      <c r="D779" t="s">
        <v>7833</v>
      </c>
      <c r="E779" t="s">
        <v>490</v>
      </c>
      <c r="F779">
        <v>1</v>
      </c>
      <c r="G779" t="s">
        <v>7833</v>
      </c>
      <c r="H779" s="4" t="str">
        <f t="shared" si="24"/>
        <v>K181.1</v>
      </c>
      <c r="I779" s="4" t="str">
        <f t="shared" si="25"/>
        <v>VP12</v>
      </c>
    </row>
    <row r="780" spans="1:9">
      <c r="A780" t="s">
        <v>261</v>
      </c>
      <c r="B780" t="s">
        <v>9078</v>
      </c>
      <c r="C780" t="s">
        <v>2718</v>
      </c>
      <c r="D780" t="s">
        <v>7834</v>
      </c>
      <c r="E780" t="s">
        <v>8485</v>
      </c>
      <c r="F780">
        <v>8</v>
      </c>
      <c r="G780" t="s">
        <v>7834</v>
      </c>
      <c r="H780" s="4" t="str">
        <f t="shared" si="24"/>
        <v>K181.8</v>
      </c>
      <c r="I780" s="4" t="str">
        <f t="shared" si="25"/>
        <v>SC_UDB181</v>
      </c>
    </row>
    <row r="781" spans="1:9">
      <c r="A781" t="s">
        <v>261</v>
      </c>
      <c r="B781" t="s">
        <v>9078</v>
      </c>
      <c r="C781" t="s">
        <v>2719</v>
      </c>
      <c r="D781">
        <v>2</v>
      </c>
      <c r="E781" t="s">
        <v>3235</v>
      </c>
      <c r="F781">
        <v>2</v>
      </c>
      <c r="G781">
        <v>2</v>
      </c>
      <c r="H781" s="4" t="str">
        <f t="shared" si="24"/>
        <v>K182.2</v>
      </c>
      <c r="I781" s="4" t="str">
        <f t="shared" si="25"/>
        <v>SG0_P0_RXD2</v>
      </c>
    </row>
    <row r="782" spans="1:9">
      <c r="A782" t="s">
        <v>261</v>
      </c>
      <c r="B782" t="s">
        <v>9078</v>
      </c>
      <c r="C782" t="s">
        <v>2719</v>
      </c>
      <c r="D782">
        <v>3</v>
      </c>
      <c r="E782" t="s">
        <v>3227</v>
      </c>
      <c r="F782">
        <v>3</v>
      </c>
      <c r="G782">
        <v>3</v>
      </c>
      <c r="H782" s="4" t="str">
        <f t="shared" si="24"/>
        <v>K182.3</v>
      </c>
      <c r="I782" s="4" t="str">
        <f t="shared" si="25"/>
        <v>S0_R_P0_TXD2</v>
      </c>
    </row>
    <row r="783" spans="1:9">
      <c r="A783" t="s">
        <v>261</v>
      </c>
      <c r="B783" t="s">
        <v>9078</v>
      </c>
      <c r="C783" t="s">
        <v>2719</v>
      </c>
      <c r="D783">
        <v>4</v>
      </c>
      <c r="E783" t="s">
        <v>1880</v>
      </c>
      <c r="F783">
        <v>4</v>
      </c>
      <c r="G783">
        <v>4</v>
      </c>
      <c r="H783" s="4" t="str">
        <f t="shared" si="24"/>
        <v>K182.4</v>
      </c>
      <c r="I783" s="4" t="str">
        <f t="shared" si="25"/>
        <v>S0_SCANA_HSD216</v>
      </c>
    </row>
    <row r="784" spans="1:9">
      <c r="A784" t="s">
        <v>261</v>
      </c>
      <c r="B784" t="s">
        <v>9078</v>
      </c>
      <c r="C784" t="s">
        <v>2719</v>
      </c>
      <c r="D784">
        <v>5</v>
      </c>
      <c r="E784" t="s">
        <v>1881</v>
      </c>
      <c r="F784">
        <v>5</v>
      </c>
      <c r="G784">
        <v>5</v>
      </c>
      <c r="H784" s="4" t="str">
        <f t="shared" si="24"/>
        <v>K182.5</v>
      </c>
      <c r="I784" s="4" t="str">
        <f t="shared" si="25"/>
        <v>S0_SCANA_HSD217</v>
      </c>
    </row>
    <row r="785" spans="1:9">
      <c r="A785" t="s">
        <v>261</v>
      </c>
      <c r="B785" t="s">
        <v>9078</v>
      </c>
      <c r="C785" t="s">
        <v>2719</v>
      </c>
      <c r="D785">
        <v>6</v>
      </c>
      <c r="E785" t="s">
        <v>3228</v>
      </c>
      <c r="F785">
        <v>6</v>
      </c>
      <c r="G785">
        <v>6</v>
      </c>
      <c r="H785" s="4" t="str">
        <f t="shared" si="24"/>
        <v>K182.6</v>
      </c>
      <c r="I785" s="4" t="str">
        <f t="shared" si="25"/>
        <v>S0_R_P0_RXD0</v>
      </c>
    </row>
    <row r="786" spans="1:9">
      <c r="A786" t="s">
        <v>261</v>
      </c>
      <c r="B786" t="s">
        <v>9078</v>
      </c>
      <c r="C786" t="s">
        <v>2719</v>
      </c>
      <c r="D786">
        <v>7</v>
      </c>
      <c r="E786" t="s">
        <v>3229</v>
      </c>
      <c r="F786">
        <v>7</v>
      </c>
      <c r="G786">
        <v>7</v>
      </c>
      <c r="H786" s="4" t="str">
        <f t="shared" si="24"/>
        <v>K182.7</v>
      </c>
      <c r="I786" s="4" t="str">
        <f t="shared" si="25"/>
        <v>SG0_P0_TXD0</v>
      </c>
    </row>
    <row r="787" spans="1:9">
      <c r="A787" t="s">
        <v>261</v>
      </c>
      <c r="B787" t="s">
        <v>9078</v>
      </c>
      <c r="C787" t="s">
        <v>2719</v>
      </c>
      <c r="D787" t="s">
        <v>7833</v>
      </c>
      <c r="E787" t="s">
        <v>490</v>
      </c>
      <c r="F787">
        <v>1</v>
      </c>
      <c r="G787" t="s">
        <v>7833</v>
      </c>
      <c r="H787" s="4" t="str">
        <f t="shared" si="24"/>
        <v>K182.1</v>
      </c>
      <c r="I787" s="4" t="str">
        <f t="shared" si="25"/>
        <v>VP12</v>
      </c>
    </row>
    <row r="788" spans="1:9">
      <c r="A788" t="s">
        <v>261</v>
      </c>
      <c r="B788" t="s">
        <v>9078</v>
      </c>
      <c r="C788" t="s">
        <v>2719</v>
      </c>
      <c r="D788" t="s">
        <v>7834</v>
      </c>
      <c r="E788" t="s">
        <v>8486</v>
      </c>
      <c r="F788">
        <v>8</v>
      </c>
      <c r="G788" t="s">
        <v>7834</v>
      </c>
      <c r="H788" s="4" t="str">
        <f t="shared" si="24"/>
        <v>K182.8</v>
      </c>
      <c r="I788" s="4" t="str">
        <f t="shared" si="25"/>
        <v>SC_UDB182</v>
      </c>
    </row>
    <row r="789" spans="1:9">
      <c r="A789" t="s">
        <v>261</v>
      </c>
      <c r="B789" t="s">
        <v>9078</v>
      </c>
      <c r="C789" t="s">
        <v>2720</v>
      </c>
      <c r="D789">
        <v>2</v>
      </c>
      <c r="E789" t="s">
        <v>3237</v>
      </c>
      <c r="F789">
        <v>2</v>
      </c>
      <c r="G789">
        <v>2</v>
      </c>
      <c r="H789" s="4" t="str">
        <f t="shared" si="24"/>
        <v>K183.2</v>
      </c>
      <c r="I789" s="4" t="str">
        <f t="shared" si="25"/>
        <v>SG0_P0_RXD3</v>
      </c>
    </row>
    <row r="790" spans="1:9">
      <c r="A790" t="s">
        <v>261</v>
      </c>
      <c r="B790" t="s">
        <v>9078</v>
      </c>
      <c r="C790" t="s">
        <v>2720</v>
      </c>
      <c r="D790">
        <v>3</v>
      </c>
      <c r="E790" t="s">
        <v>3230</v>
      </c>
      <c r="F790">
        <v>3</v>
      </c>
      <c r="G790">
        <v>3</v>
      </c>
      <c r="H790" s="4" t="str">
        <f t="shared" si="24"/>
        <v>K183.3</v>
      </c>
      <c r="I790" s="4" t="str">
        <f t="shared" si="25"/>
        <v>S0_R_P0_TXD3</v>
      </c>
    </row>
    <row r="791" spans="1:9">
      <c r="A791" t="s">
        <v>261</v>
      </c>
      <c r="B791" t="s">
        <v>9078</v>
      </c>
      <c r="C791" t="s">
        <v>2720</v>
      </c>
      <c r="D791">
        <v>4</v>
      </c>
      <c r="E791" t="s">
        <v>1882</v>
      </c>
      <c r="F791">
        <v>4</v>
      </c>
      <c r="G791">
        <v>4</v>
      </c>
      <c r="H791" s="4" t="str">
        <f t="shared" si="24"/>
        <v>K183.4</v>
      </c>
      <c r="I791" s="4" t="str">
        <f t="shared" si="25"/>
        <v>S0_SCANA_HSD218</v>
      </c>
    </row>
    <row r="792" spans="1:9">
      <c r="A792" t="s">
        <v>261</v>
      </c>
      <c r="B792" t="s">
        <v>9078</v>
      </c>
      <c r="C792" t="s">
        <v>2720</v>
      </c>
      <c r="D792">
        <v>5</v>
      </c>
      <c r="E792" t="s">
        <v>1883</v>
      </c>
      <c r="F792">
        <v>5</v>
      </c>
      <c r="G792">
        <v>5</v>
      </c>
      <c r="H792" s="4" t="str">
        <f t="shared" si="24"/>
        <v>K183.5</v>
      </c>
      <c r="I792" s="4" t="str">
        <f t="shared" si="25"/>
        <v>S0_SCAND_HSD219</v>
      </c>
    </row>
    <row r="793" spans="1:9">
      <c r="A793" t="s">
        <v>261</v>
      </c>
      <c r="B793" t="s">
        <v>9078</v>
      </c>
      <c r="C793" t="s">
        <v>2720</v>
      </c>
      <c r="D793">
        <v>6</v>
      </c>
      <c r="E793" t="s">
        <v>3231</v>
      </c>
      <c r="F793">
        <v>6</v>
      </c>
      <c r="G793">
        <v>6</v>
      </c>
      <c r="H793" s="4" t="str">
        <f t="shared" si="24"/>
        <v>K183.6</v>
      </c>
      <c r="I793" s="4" t="str">
        <f t="shared" si="25"/>
        <v>S0_R_P0_RXER</v>
      </c>
    </row>
    <row r="794" spans="1:9">
      <c r="A794" t="s">
        <v>261</v>
      </c>
      <c r="B794" t="s">
        <v>9078</v>
      </c>
      <c r="C794" t="s">
        <v>2720</v>
      </c>
      <c r="D794">
        <v>7</v>
      </c>
      <c r="E794" t="s">
        <v>169</v>
      </c>
      <c r="F794">
        <v>7</v>
      </c>
      <c r="G794">
        <v>7</v>
      </c>
      <c r="H794" s="4" t="str">
        <f t="shared" si="24"/>
        <v>K183.7</v>
      </c>
      <c r="I794" s="4" t="str">
        <f t="shared" si="25"/>
        <v>DGND</v>
      </c>
    </row>
    <row r="795" spans="1:9">
      <c r="A795" t="s">
        <v>261</v>
      </c>
      <c r="B795" t="s">
        <v>9078</v>
      </c>
      <c r="C795" t="s">
        <v>2720</v>
      </c>
      <c r="D795" t="s">
        <v>7833</v>
      </c>
      <c r="E795" t="s">
        <v>490</v>
      </c>
      <c r="F795">
        <v>1</v>
      </c>
      <c r="G795" t="s">
        <v>7833</v>
      </c>
      <c r="H795" s="4" t="str">
        <f t="shared" si="24"/>
        <v>K183.1</v>
      </c>
      <c r="I795" s="4" t="str">
        <f t="shared" si="25"/>
        <v>VP12</v>
      </c>
    </row>
    <row r="796" spans="1:9">
      <c r="A796" t="s">
        <v>261</v>
      </c>
      <c r="B796" t="s">
        <v>9078</v>
      </c>
      <c r="C796" t="s">
        <v>2720</v>
      </c>
      <c r="D796" t="s">
        <v>7834</v>
      </c>
      <c r="E796" t="s">
        <v>8487</v>
      </c>
      <c r="F796">
        <v>8</v>
      </c>
      <c r="G796" t="s">
        <v>7834</v>
      </c>
      <c r="H796" s="4" t="str">
        <f t="shared" si="24"/>
        <v>K183.8</v>
      </c>
      <c r="I796" s="4" t="str">
        <f t="shared" si="25"/>
        <v>SC_UDB183</v>
      </c>
    </row>
    <row r="797" spans="1:9">
      <c r="A797" t="s">
        <v>261</v>
      </c>
      <c r="B797" t="s">
        <v>9078</v>
      </c>
      <c r="C797" t="s">
        <v>3516</v>
      </c>
      <c r="D797">
        <v>2</v>
      </c>
      <c r="F797">
        <v>2</v>
      </c>
      <c r="G797">
        <v>2</v>
      </c>
      <c r="H797" s="4" t="str">
        <f t="shared" si="24"/>
        <v>K231.2</v>
      </c>
      <c r="I797" s="4">
        <f t="shared" si="25"/>
        <v>0</v>
      </c>
    </row>
    <row r="798" spans="1:9">
      <c r="A798" t="s">
        <v>261</v>
      </c>
      <c r="B798" t="s">
        <v>9078</v>
      </c>
      <c r="C798" t="s">
        <v>3516</v>
      </c>
      <c r="D798">
        <v>3</v>
      </c>
      <c r="F798">
        <v>3</v>
      </c>
      <c r="G798">
        <v>3</v>
      </c>
      <c r="H798" s="4" t="str">
        <f t="shared" si="24"/>
        <v>K231.3</v>
      </c>
      <c r="I798" s="4">
        <f t="shared" si="25"/>
        <v>0</v>
      </c>
    </row>
    <row r="799" spans="1:9">
      <c r="A799" t="s">
        <v>261</v>
      </c>
      <c r="B799" t="s">
        <v>9078</v>
      </c>
      <c r="C799" t="s">
        <v>3516</v>
      </c>
      <c r="D799">
        <v>4</v>
      </c>
      <c r="F799">
        <v>4</v>
      </c>
      <c r="G799">
        <v>4</v>
      </c>
      <c r="H799" s="4" t="str">
        <f t="shared" si="24"/>
        <v>K231.4</v>
      </c>
      <c r="I799" s="4">
        <f t="shared" si="25"/>
        <v>0</v>
      </c>
    </row>
    <row r="800" spans="1:9">
      <c r="A800" t="s">
        <v>261</v>
      </c>
      <c r="B800" t="s">
        <v>9078</v>
      </c>
      <c r="C800" t="s">
        <v>3516</v>
      </c>
      <c r="D800">
        <v>5</v>
      </c>
      <c r="E800" t="s">
        <v>1884</v>
      </c>
      <c r="F800">
        <v>5</v>
      </c>
      <c r="G800">
        <v>5</v>
      </c>
      <c r="H800" s="4" t="str">
        <f t="shared" si="24"/>
        <v>K231.5</v>
      </c>
      <c r="I800" s="4" t="str">
        <f t="shared" si="25"/>
        <v>S0_SCANA_HSD207</v>
      </c>
    </row>
    <row r="801" spans="1:9">
      <c r="A801" t="s">
        <v>261</v>
      </c>
      <c r="B801" t="s">
        <v>9078</v>
      </c>
      <c r="C801" t="s">
        <v>3516</v>
      </c>
      <c r="D801">
        <v>6</v>
      </c>
      <c r="E801" t="s">
        <v>3236</v>
      </c>
      <c r="F801">
        <v>6</v>
      </c>
      <c r="G801">
        <v>6</v>
      </c>
      <c r="H801" s="4" t="str">
        <f t="shared" si="24"/>
        <v>K231.6</v>
      </c>
      <c r="I801" s="4" t="str">
        <f t="shared" si="25"/>
        <v>S0_R_P0_RXD1</v>
      </c>
    </row>
    <row r="802" spans="1:9">
      <c r="A802" t="s">
        <v>261</v>
      </c>
      <c r="B802" t="s">
        <v>9078</v>
      </c>
      <c r="C802" t="s">
        <v>3516</v>
      </c>
      <c r="D802">
        <v>7</v>
      </c>
      <c r="E802" t="s">
        <v>3238</v>
      </c>
      <c r="F802">
        <v>7</v>
      </c>
      <c r="G802">
        <v>7</v>
      </c>
      <c r="H802" s="4" t="str">
        <f t="shared" si="24"/>
        <v>K231.7</v>
      </c>
      <c r="I802" s="4" t="str">
        <f t="shared" si="25"/>
        <v>SG0_P0_TXD1</v>
      </c>
    </row>
    <row r="803" spans="1:9">
      <c r="A803" t="s">
        <v>261</v>
      </c>
      <c r="B803" t="s">
        <v>9078</v>
      </c>
      <c r="C803" t="s">
        <v>3516</v>
      </c>
      <c r="D803" t="s">
        <v>7833</v>
      </c>
      <c r="E803" t="s">
        <v>490</v>
      </c>
      <c r="F803">
        <v>1</v>
      </c>
      <c r="G803" t="s">
        <v>7833</v>
      </c>
      <c r="H803" s="4" t="str">
        <f t="shared" si="24"/>
        <v>K231.1</v>
      </c>
      <c r="I803" s="4" t="str">
        <f t="shared" si="25"/>
        <v>VP12</v>
      </c>
    </row>
    <row r="804" spans="1:9">
      <c r="A804" t="s">
        <v>261</v>
      </c>
      <c r="B804" t="s">
        <v>9078</v>
      </c>
      <c r="C804" t="s">
        <v>3516</v>
      </c>
      <c r="D804" t="s">
        <v>7834</v>
      </c>
      <c r="E804" t="s">
        <v>8488</v>
      </c>
      <c r="F804">
        <v>8</v>
      </c>
      <c r="G804" t="s">
        <v>7834</v>
      </c>
      <c r="H804" s="4" t="str">
        <f t="shared" si="24"/>
        <v>K231.8</v>
      </c>
      <c r="I804" s="4" t="str">
        <f t="shared" si="25"/>
        <v>SC_UDB231</v>
      </c>
    </row>
    <row r="805" spans="1:9">
      <c r="A805" t="s">
        <v>261</v>
      </c>
      <c r="B805" t="s">
        <v>9078</v>
      </c>
      <c r="C805" t="s">
        <v>3517</v>
      </c>
      <c r="D805">
        <v>2</v>
      </c>
      <c r="E805" t="s">
        <v>3241</v>
      </c>
      <c r="F805">
        <v>2</v>
      </c>
      <c r="G805">
        <v>2</v>
      </c>
      <c r="H805" s="4" t="str">
        <f t="shared" si="24"/>
        <v>K232.2</v>
      </c>
      <c r="I805" s="4" t="str">
        <f t="shared" si="25"/>
        <v>SG0_P0_TXD3</v>
      </c>
    </row>
    <row r="806" spans="1:9">
      <c r="A806" t="s">
        <v>261</v>
      </c>
      <c r="B806" t="s">
        <v>9078</v>
      </c>
      <c r="C806" t="s">
        <v>3517</v>
      </c>
      <c r="D806">
        <v>3</v>
      </c>
      <c r="E806" t="s">
        <v>3239</v>
      </c>
      <c r="F806">
        <v>3</v>
      </c>
      <c r="G806">
        <v>3</v>
      </c>
      <c r="H806" s="4" t="str">
        <f t="shared" si="24"/>
        <v>K232.3</v>
      </c>
      <c r="I806" s="4" t="str">
        <f t="shared" si="25"/>
        <v>S0_R_P0_RXD3</v>
      </c>
    </row>
    <row r="807" spans="1:9">
      <c r="A807" t="s">
        <v>261</v>
      </c>
      <c r="B807" t="s">
        <v>9078</v>
      </c>
      <c r="C807" t="s">
        <v>3517</v>
      </c>
      <c r="D807">
        <v>4</v>
      </c>
      <c r="E807" t="s">
        <v>1885</v>
      </c>
      <c r="F807">
        <v>4</v>
      </c>
      <c r="G807">
        <v>4</v>
      </c>
      <c r="H807" s="4" t="str">
        <f t="shared" si="24"/>
        <v>K232.4</v>
      </c>
      <c r="I807" s="4" t="str">
        <f t="shared" si="25"/>
        <v>S0_SCANA_HSD208</v>
      </c>
    </row>
    <row r="808" spans="1:9">
      <c r="A808" t="s">
        <v>261</v>
      </c>
      <c r="B808" t="s">
        <v>9078</v>
      </c>
      <c r="C808" t="s">
        <v>3517</v>
      </c>
      <c r="D808">
        <v>5</v>
      </c>
      <c r="E808" t="s">
        <v>1886</v>
      </c>
      <c r="F808">
        <v>5</v>
      </c>
      <c r="G808">
        <v>5</v>
      </c>
      <c r="H808" s="4" t="str">
        <f t="shared" si="24"/>
        <v>K232.5</v>
      </c>
      <c r="I808" s="4" t="str">
        <f t="shared" si="25"/>
        <v>S0_SCAND_HSD209</v>
      </c>
    </row>
    <row r="809" spans="1:9">
      <c r="A809" t="s">
        <v>261</v>
      </c>
      <c r="B809" t="s">
        <v>9078</v>
      </c>
      <c r="C809" t="s">
        <v>3517</v>
      </c>
      <c r="D809">
        <v>6</v>
      </c>
      <c r="E809" t="s">
        <v>3240</v>
      </c>
      <c r="F809">
        <v>6</v>
      </c>
      <c r="G809">
        <v>6</v>
      </c>
      <c r="H809" s="4" t="str">
        <f t="shared" si="24"/>
        <v>K232.6</v>
      </c>
      <c r="I809" s="4" t="str">
        <f t="shared" si="25"/>
        <v>S0_R_P0_RXDV</v>
      </c>
    </row>
    <row r="810" spans="1:9">
      <c r="A810" t="s">
        <v>261</v>
      </c>
      <c r="B810" t="s">
        <v>9078</v>
      </c>
      <c r="C810" t="s">
        <v>3517</v>
      </c>
      <c r="D810">
        <v>7</v>
      </c>
      <c r="E810" t="s">
        <v>3242</v>
      </c>
      <c r="F810">
        <v>7</v>
      </c>
      <c r="G810">
        <v>7</v>
      </c>
      <c r="H810" s="4" t="str">
        <f t="shared" si="24"/>
        <v>K232.7</v>
      </c>
      <c r="I810" s="4" t="str">
        <f t="shared" si="25"/>
        <v>SG0_P0_TXEN</v>
      </c>
    </row>
    <row r="811" spans="1:9">
      <c r="A811" t="s">
        <v>261</v>
      </c>
      <c r="B811" t="s">
        <v>9078</v>
      </c>
      <c r="C811" t="s">
        <v>3517</v>
      </c>
      <c r="D811" t="s">
        <v>7833</v>
      </c>
      <c r="E811" t="s">
        <v>490</v>
      </c>
      <c r="F811">
        <v>1</v>
      </c>
      <c r="G811" t="s">
        <v>7833</v>
      </c>
      <c r="H811" s="4" t="str">
        <f t="shared" si="24"/>
        <v>K232.1</v>
      </c>
      <c r="I811" s="4" t="str">
        <f t="shared" si="25"/>
        <v>VP12</v>
      </c>
    </row>
    <row r="812" spans="1:9">
      <c r="A812" t="s">
        <v>261</v>
      </c>
      <c r="B812" t="s">
        <v>9078</v>
      </c>
      <c r="C812" t="s">
        <v>3517</v>
      </c>
      <c r="D812" t="s">
        <v>7834</v>
      </c>
      <c r="E812" t="s">
        <v>8489</v>
      </c>
      <c r="F812">
        <v>8</v>
      </c>
      <c r="G812" t="s">
        <v>7834</v>
      </c>
      <c r="H812" s="4" t="str">
        <f t="shared" si="24"/>
        <v>K232.8</v>
      </c>
      <c r="I812" s="4" t="str">
        <f t="shared" si="25"/>
        <v>SC_UDB232</v>
      </c>
    </row>
    <row r="813" spans="1:9">
      <c r="A813" t="s">
        <v>261</v>
      </c>
      <c r="B813" t="s">
        <v>9078</v>
      </c>
      <c r="C813" t="s">
        <v>3518</v>
      </c>
      <c r="D813">
        <v>2</v>
      </c>
      <c r="E813" t="s">
        <v>3245</v>
      </c>
      <c r="F813">
        <v>2</v>
      </c>
      <c r="G813">
        <v>2</v>
      </c>
      <c r="H813" s="4" t="str">
        <f t="shared" si="24"/>
        <v>K233.2</v>
      </c>
      <c r="I813" s="4" t="str">
        <f t="shared" si="25"/>
        <v>SG0_P0_TXC</v>
      </c>
    </row>
    <row r="814" spans="1:9">
      <c r="A814" t="s">
        <v>261</v>
      </c>
      <c r="B814" t="s">
        <v>9078</v>
      </c>
      <c r="C814" t="s">
        <v>3518</v>
      </c>
      <c r="D814">
        <v>3</v>
      </c>
      <c r="E814" t="s">
        <v>3243</v>
      </c>
      <c r="F814">
        <v>3</v>
      </c>
      <c r="G814">
        <v>3</v>
      </c>
      <c r="H814" s="4" t="str">
        <f t="shared" si="24"/>
        <v>K233.3</v>
      </c>
      <c r="I814" s="4" t="str">
        <f t="shared" si="25"/>
        <v>S0_R_P0_RXC</v>
      </c>
    </row>
    <row r="815" spans="1:9">
      <c r="A815" t="s">
        <v>261</v>
      </c>
      <c r="B815" t="s">
        <v>9078</v>
      </c>
      <c r="C815" t="s">
        <v>3518</v>
      </c>
      <c r="D815">
        <v>4</v>
      </c>
      <c r="E815" t="s">
        <v>1887</v>
      </c>
      <c r="F815">
        <v>4</v>
      </c>
      <c r="G815">
        <v>4</v>
      </c>
      <c r="H815" s="4" t="str">
        <f t="shared" si="24"/>
        <v>K233.4</v>
      </c>
      <c r="I815" s="4" t="str">
        <f t="shared" si="25"/>
        <v>S0_SCANA_HSD210</v>
      </c>
    </row>
    <row r="816" spans="1:9">
      <c r="A816" t="s">
        <v>261</v>
      </c>
      <c r="B816" t="s">
        <v>9078</v>
      </c>
      <c r="C816" t="s">
        <v>3518</v>
      </c>
      <c r="D816">
        <v>5</v>
      </c>
      <c r="E816" t="s">
        <v>1888</v>
      </c>
      <c r="F816">
        <v>5</v>
      </c>
      <c r="G816">
        <v>5</v>
      </c>
      <c r="H816" s="4" t="str">
        <f t="shared" si="24"/>
        <v>K233.5</v>
      </c>
      <c r="I816" s="4" t="str">
        <f t="shared" si="25"/>
        <v>S0_SCANA_HSD211</v>
      </c>
    </row>
    <row r="817" spans="1:9">
      <c r="A817" t="s">
        <v>261</v>
      </c>
      <c r="B817" t="s">
        <v>9078</v>
      </c>
      <c r="C817" t="s">
        <v>3518</v>
      </c>
      <c r="D817">
        <v>6</v>
      </c>
      <c r="E817" t="s">
        <v>3244</v>
      </c>
      <c r="F817">
        <v>6</v>
      </c>
      <c r="G817">
        <v>6</v>
      </c>
      <c r="H817" s="4" t="str">
        <f t="shared" si="24"/>
        <v>K233.6</v>
      </c>
      <c r="I817" s="4" t="str">
        <f t="shared" si="25"/>
        <v>S0_R_P0_RXD2</v>
      </c>
    </row>
    <row r="818" spans="1:9">
      <c r="A818" t="s">
        <v>261</v>
      </c>
      <c r="B818" t="s">
        <v>9078</v>
      </c>
      <c r="C818" t="s">
        <v>3518</v>
      </c>
      <c r="D818">
        <v>7</v>
      </c>
      <c r="E818" t="s">
        <v>3246</v>
      </c>
      <c r="F818">
        <v>7</v>
      </c>
      <c r="G818">
        <v>7</v>
      </c>
      <c r="H818" s="4" t="str">
        <f t="shared" si="24"/>
        <v>K233.7</v>
      </c>
      <c r="I818" s="4" t="str">
        <f t="shared" si="25"/>
        <v>SG0_P0_TXD2</v>
      </c>
    </row>
    <row r="819" spans="1:9">
      <c r="A819" t="s">
        <v>261</v>
      </c>
      <c r="B819" t="s">
        <v>9078</v>
      </c>
      <c r="C819" t="s">
        <v>3518</v>
      </c>
      <c r="D819" t="s">
        <v>7833</v>
      </c>
      <c r="E819" t="s">
        <v>490</v>
      </c>
      <c r="F819">
        <v>1</v>
      </c>
      <c r="G819" t="s">
        <v>7833</v>
      </c>
      <c r="H819" s="4" t="str">
        <f t="shared" si="24"/>
        <v>K233.1</v>
      </c>
      <c r="I819" s="4" t="str">
        <f t="shared" si="25"/>
        <v>VP12</v>
      </c>
    </row>
    <row r="820" spans="1:9">
      <c r="A820" t="s">
        <v>261</v>
      </c>
      <c r="B820" t="s">
        <v>9078</v>
      </c>
      <c r="C820" t="s">
        <v>3518</v>
      </c>
      <c r="D820" t="s">
        <v>7834</v>
      </c>
      <c r="E820" t="s">
        <v>8490</v>
      </c>
      <c r="F820">
        <v>8</v>
      </c>
      <c r="G820" t="s">
        <v>7834</v>
      </c>
      <c r="H820" s="4" t="str">
        <f t="shared" si="24"/>
        <v>K233.8</v>
      </c>
      <c r="I820" s="4" t="str">
        <f t="shared" si="25"/>
        <v>SC_UDB233</v>
      </c>
    </row>
    <row r="821" spans="1:9">
      <c r="A821" t="s">
        <v>261</v>
      </c>
      <c r="B821" t="s">
        <v>9078</v>
      </c>
      <c r="C821" t="s">
        <v>2721</v>
      </c>
      <c r="D821">
        <v>1</v>
      </c>
      <c r="E821" t="s">
        <v>3247</v>
      </c>
      <c r="F821">
        <v>1</v>
      </c>
      <c r="G821">
        <v>1</v>
      </c>
      <c r="H821" s="4" t="str">
        <f t="shared" si="24"/>
        <v>RR400.1</v>
      </c>
      <c r="I821" s="4" t="str">
        <f t="shared" si="25"/>
        <v>S0_P0_TXD0</v>
      </c>
    </row>
    <row r="822" spans="1:9">
      <c r="A822" t="s">
        <v>261</v>
      </c>
      <c r="B822" t="s">
        <v>9078</v>
      </c>
      <c r="C822" t="s">
        <v>2721</v>
      </c>
      <c r="D822">
        <v>2</v>
      </c>
      <c r="E822" t="s">
        <v>3223</v>
      </c>
      <c r="F822">
        <v>2</v>
      </c>
      <c r="G822">
        <v>2</v>
      </c>
      <c r="H822" s="4" t="str">
        <f t="shared" si="24"/>
        <v>RR400.2</v>
      </c>
      <c r="I822" s="4" t="str">
        <f t="shared" si="25"/>
        <v>S0_R_P0_TXD0</v>
      </c>
    </row>
    <row r="823" spans="1:9">
      <c r="A823" t="s">
        <v>261</v>
      </c>
      <c r="B823" t="s">
        <v>9078</v>
      </c>
      <c r="C823" t="s">
        <v>2722</v>
      </c>
      <c r="D823">
        <v>1</v>
      </c>
      <c r="E823" t="s">
        <v>3248</v>
      </c>
      <c r="F823">
        <v>1</v>
      </c>
      <c r="G823">
        <v>1</v>
      </c>
      <c r="H823" s="4" t="str">
        <f t="shared" si="24"/>
        <v>RR401.1</v>
      </c>
      <c r="I823" s="4" t="str">
        <f t="shared" si="25"/>
        <v>S0_P0_TXD1</v>
      </c>
    </row>
    <row r="824" spans="1:9">
      <c r="A824" t="s">
        <v>261</v>
      </c>
      <c r="B824" t="s">
        <v>9078</v>
      </c>
      <c r="C824" t="s">
        <v>2722</v>
      </c>
      <c r="D824">
        <v>2</v>
      </c>
      <c r="E824" t="s">
        <v>3225</v>
      </c>
      <c r="F824">
        <v>2</v>
      </c>
      <c r="G824">
        <v>2</v>
      </c>
      <c r="H824" s="4" t="str">
        <f t="shared" si="24"/>
        <v>RR401.2</v>
      </c>
      <c r="I824" s="4" t="str">
        <f t="shared" si="25"/>
        <v>S0_R_P0_TXD1</v>
      </c>
    </row>
    <row r="825" spans="1:9">
      <c r="A825" t="s">
        <v>261</v>
      </c>
      <c r="B825" t="s">
        <v>9078</v>
      </c>
      <c r="C825" t="s">
        <v>2723</v>
      </c>
      <c r="D825">
        <v>1</v>
      </c>
      <c r="E825" t="s">
        <v>3249</v>
      </c>
      <c r="F825">
        <v>1</v>
      </c>
      <c r="G825">
        <v>1</v>
      </c>
      <c r="H825" s="4" t="str">
        <f t="shared" si="24"/>
        <v>RR402.1</v>
      </c>
      <c r="I825" s="4" t="str">
        <f t="shared" si="25"/>
        <v>S0_P0_TXD2</v>
      </c>
    </row>
    <row r="826" spans="1:9">
      <c r="A826" t="s">
        <v>261</v>
      </c>
      <c r="B826" t="s">
        <v>9078</v>
      </c>
      <c r="C826" t="s">
        <v>2723</v>
      </c>
      <c r="D826">
        <v>2</v>
      </c>
      <c r="E826" t="s">
        <v>3227</v>
      </c>
      <c r="F826">
        <v>2</v>
      </c>
      <c r="G826">
        <v>2</v>
      </c>
      <c r="H826" s="4" t="str">
        <f t="shared" si="24"/>
        <v>RR402.2</v>
      </c>
      <c r="I826" s="4" t="str">
        <f t="shared" si="25"/>
        <v>S0_R_P0_TXD2</v>
      </c>
    </row>
    <row r="827" spans="1:9">
      <c r="A827" t="s">
        <v>261</v>
      </c>
      <c r="B827" t="s">
        <v>9078</v>
      </c>
      <c r="C827" t="s">
        <v>2724</v>
      </c>
      <c r="D827">
        <v>1</v>
      </c>
      <c r="E827" t="s">
        <v>3250</v>
      </c>
      <c r="F827">
        <v>1</v>
      </c>
      <c r="G827">
        <v>1</v>
      </c>
      <c r="H827" s="4" t="str">
        <f t="shared" si="24"/>
        <v>RR403.1</v>
      </c>
      <c r="I827" s="4" t="str">
        <f t="shared" si="25"/>
        <v>S0_P0_TXD3</v>
      </c>
    </row>
    <row r="828" spans="1:9">
      <c r="A828" t="s">
        <v>261</v>
      </c>
      <c r="B828" t="s">
        <v>9078</v>
      </c>
      <c r="C828" t="s">
        <v>2724</v>
      </c>
      <c r="D828">
        <v>2</v>
      </c>
      <c r="E828" t="s">
        <v>3230</v>
      </c>
      <c r="F828">
        <v>2</v>
      </c>
      <c r="G828">
        <v>2</v>
      </c>
      <c r="H828" s="4" t="str">
        <f t="shared" si="24"/>
        <v>RR403.2</v>
      </c>
      <c r="I828" s="4" t="str">
        <f t="shared" si="25"/>
        <v>S0_R_P0_TXD3</v>
      </c>
    </row>
    <row r="829" spans="1:9">
      <c r="A829" t="s">
        <v>261</v>
      </c>
      <c r="B829" t="s">
        <v>9078</v>
      </c>
      <c r="C829" t="s">
        <v>2725</v>
      </c>
      <c r="D829">
        <v>1</v>
      </c>
      <c r="E829" t="s">
        <v>3251</v>
      </c>
      <c r="F829">
        <v>1</v>
      </c>
      <c r="G829">
        <v>1</v>
      </c>
      <c r="H829" s="4" t="str">
        <f t="shared" si="24"/>
        <v>RR404.1</v>
      </c>
      <c r="I829" s="4" t="str">
        <f t="shared" si="25"/>
        <v>S0_P0_TXC</v>
      </c>
    </row>
    <row r="830" spans="1:9">
      <c r="A830" t="s">
        <v>261</v>
      </c>
      <c r="B830" t="s">
        <v>9078</v>
      </c>
      <c r="C830" t="s">
        <v>2725</v>
      </c>
      <c r="D830">
        <v>2</v>
      </c>
      <c r="E830" t="s">
        <v>3226</v>
      </c>
      <c r="F830">
        <v>2</v>
      </c>
      <c r="G830">
        <v>2</v>
      </c>
      <c r="H830" s="4" t="str">
        <f t="shared" si="24"/>
        <v>RR404.2</v>
      </c>
      <c r="I830" s="4" t="str">
        <f t="shared" si="25"/>
        <v>S0_R_P0_TXC</v>
      </c>
    </row>
    <row r="831" spans="1:9">
      <c r="A831" t="s">
        <v>261</v>
      </c>
      <c r="B831" t="s">
        <v>9078</v>
      </c>
      <c r="C831" t="s">
        <v>2726</v>
      </c>
      <c r="D831">
        <v>1</v>
      </c>
      <c r="E831" t="s">
        <v>3252</v>
      </c>
      <c r="F831">
        <v>1</v>
      </c>
      <c r="G831">
        <v>1</v>
      </c>
      <c r="H831" s="4" t="str">
        <f t="shared" si="24"/>
        <v>RR405.1</v>
      </c>
      <c r="I831" s="4" t="str">
        <f t="shared" si="25"/>
        <v>S0_P0_TXEN</v>
      </c>
    </row>
    <row r="832" spans="1:9">
      <c r="A832" t="s">
        <v>261</v>
      </c>
      <c r="B832" t="s">
        <v>9078</v>
      </c>
      <c r="C832" t="s">
        <v>2726</v>
      </c>
      <c r="D832">
        <v>2</v>
      </c>
      <c r="E832" t="s">
        <v>3222</v>
      </c>
      <c r="F832">
        <v>2</v>
      </c>
      <c r="G832">
        <v>2</v>
      </c>
      <c r="H832" s="4" t="str">
        <f t="shared" si="24"/>
        <v>RR405.2</v>
      </c>
      <c r="I832" s="4" t="str">
        <f t="shared" si="25"/>
        <v>S0_R_P0_TXEN</v>
      </c>
    </row>
    <row r="833" spans="1:9">
      <c r="A833" t="s">
        <v>261</v>
      </c>
      <c r="B833" t="s">
        <v>9078</v>
      </c>
      <c r="C833" t="s">
        <v>2727</v>
      </c>
      <c r="D833">
        <v>1</v>
      </c>
      <c r="E833" t="s">
        <v>3253</v>
      </c>
      <c r="F833">
        <v>1</v>
      </c>
      <c r="G833">
        <v>1</v>
      </c>
      <c r="H833" s="4" t="str">
        <f t="shared" si="24"/>
        <v>RR406.1</v>
      </c>
      <c r="I833" s="4" t="str">
        <f t="shared" si="25"/>
        <v>S0_P0_RXER</v>
      </c>
    </row>
    <row r="834" spans="1:9">
      <c r="A834" t="s">
        <v>261</v>
      </c>
      <c r="B834" t="s">
        <v>9078</v>
      </c>
      <c r="C834" t="s">
        <v>2727</v>
      </c>
      <c r="D834">
        <v>2</v>
      </c>
      <c r="E834" t="s">
        <v>3231</v>
      </c>
      <c r="F834">
        <v>2</v>
      </c>
      <c r="G834">
        <v>2</v>
      </c>
      <c r="H834" s="4" t="str">
        <f t="shared" ref="H834:H897" si="26">CONCATENATE(C834,".",F834)</f>
        <v>RR406.2</v>
      </c>
      <c r="I834" s="4" t="str">
        <f t="shared" ref="I834:I897" si="27">E834</f>
        <v>S0_R_P0_RXER</v>
      </c>
    </row>
    <row r="835" spans="1:9">
      <c r="A835" t="s">
        <v>261</v>
      </c>
      <c r="B835" t="s">
        <v>9078</v>
      </c>
      <c r="C835" t="s">
        <v>2728</v>
      </c>
      <c r="D835">
        <v>1</v>
      </c>
      <c r="E835" t="s">
        <v>3254</v>
      </c>
      <c r="F835">
        <v>1</v>
      </c>
      <c r="G835">
        <v>1</v>
      </c>
      <c r="H835" s="4" t="str">
        <f t="shared" si="26"/>
        <v>RR407.1</v>
      </c>
      <c r="I835" s="4" t="str">
        <f t="shared" si="27"/>
        <v>S0_P0_RXD1</v>
      </c>
    </row>
    <row r="836" spans="1:9">
      <c r="A836" t="s">
        <v>261</v>
      </c>
      <c r="B836" t="s">
        <v>9078</v>
      </c>
      <c r="C836" t="s">
        <v>2728</v>
      </c>
      <c r="D836">
        <v>2</v>
      </c>
      <c r="E836" t="s">
        <v>3236</v>
      </c>
      <c r="F836">
        <v>2</v>
      </c>
      <c r="G836">
        <v>2</v>
      </c>
      <c r="H836" s="4" t="str">
        <f t="shared" si="26"/>
        <v>RR407.2</v>
      </c>
      <c r="I836" s="4" t="str">
        <f t="shared" si="27"/>
        <v>S0_R_P0_RXD1</v>
      </c>
    </row>
    <row r="837" spans="1:9">
      <c r="A837" t="s">
        <v>261</v>
      </c>
      <c r="B837" t="s">
        <v>9078</v>
      </c>
      <c r="C837" t="s">
        <v>2729</v>
      </c>
      <c r="D837">
        <v>1</v>
      </c>
      <c r="E837" t="s">
        <v>3255</v>
      </c>
      <c r="F837">
        <v>1</v>
      </c>
      <c r="G837">
        <v>1</v>
      </c>
      <c r="H837" s="4" t="str">
        <f t="shared" si="26"/>
        <v>RR408.1</v>
      </c>
      <c r="I837" s="4" t="str">
        <f t="shared" si="27"/>
        <v>S0_P0_RXD3</v>
      </c>
    </row>
    <row r="838" spans="1:9">
      <c r="A838" t="s">
        <v>261</v>
      </c>
      <c r="B838" t="s">
        <v>9078</v>
      </c>
      <c r="C838" t="s">
        <v>2729</v>
      </c>
      <c r="D838">
        <v>2</v>
      </c>
      <c r="E838" t="s">
        <v>3239</v>
      </c>
      <c r="F838">
        <v>2</v>
      </c>
      <c r="G838">
        <v>2</v>
      </c>
      <c r="H838" s="4" t="str">
        <f t="shared" si="26"/>
        <v>RR408.2</v>
      </c>
      <c r="I838" s="4" t="str">
        <f t="shared" si="27"/>
        <v>S0_R_P0_RXD3</v>
      </c>
    </row>
    <row r="839" spans="1:9">
      <c r="A839" t="s">
        <v>261</v>
      </c>
      <c r="B839" t="s">
        <v>9078</v>
      </c>
      <c r="C839" t="s">
        <v>2730</v>
      </c>
      <c r="D839">
        <v>1</v>
      </c>
      <c r="E839" t="s">
        <v>3256</v>
      </c>
      <c r="F839">
        <v>1</v>
      </c>
      <c r="G839">
        <v>1</v>
      </c>
      <c r="H839" s="4" t="str">
        <f t="shared" si="26"/>
        <v>RR409.1</v>
      </c>
      <c r="I839" s="4" t="str">
        <f t="shared" si="27"/>
        <v>S0_P0_RXDV</v>
      </c>
    </row>
    <row r="840" spans="1:9">
      <c r="A840" t="s">
        <v>261</v>
      </c>
      <c r="B840" t="s">
        <v>9078</v>
      </c>
      <c r="C840" t="s">
        <v>2730</v>
      </c>
      <c r="D840">
        <v>2</v>
      </c>
      <c r="E840" t="s">
        <v>3240</v>
      </c>
      <c r="F840">
        <v>2</v>
      </c>
      <c r="G840">
        <v>2</v>
      </c>
      <c r="H840" s="4" t="str">
        <f t="shared" si="26"/>
        <v>RR409.2</v>
      </c>
      <c r="I840" s="4" t="str">
        <f t="shared" si="27"/>
        <v>S0_R_P0_RXDV</v>
      </c>
    </row>
    <row r="841" spans="1:9">
      <c r="A841" t="s">
        <v>261</v>
      </c>
      <c r="B841" t="s">
        <v>9078</v>
      </c>
      <c r="C841" t="s">
        <v>2731</v>
      </c>
      <c r="D841">
        <v>1</v>
      </c>
      <c r="E841" t="s">
        <v>3257</v>
      </c>
      <c r="F841">
        <v>1</v>
      </c>
      <c r="G841">
        <v>1</v>
      </c>
      <c r="H841" s="4" t="str">
        <f t="shared" si="26"/>
        <v>RR410.1</v>
      </c>
      <c r="I841" s="4" t="str">
        <f t="shared" si="27"/>
        <v>S0_P0_RXC</v>
      </c>
    </row>
    <row r="842" spans="1:9">
      <c r="A842" t="s">
        <v>261</v>
      </c>
      <c r="B842" t="s">
        <v>9078</v>
      </c>
      <c r="C842" t="s">
        <v>2731</v>
      </c>
      <c r="D842">
        <v>2</v>
      </c>
      <c r="E842" t="s">
        <v>3243</v>
      </c>
      <c r="F842">
        <v>2</v>
      </c>
      <c r="G842">
        <v>2</v>
      </c>
      <c r="H842" s="4" t="str">
        <f t="shared" si="26"/>
        <v>RR410.2</v>
      </c>
      <c r="I842" s="4" t="str">
        <f t="shared" si="27"/>
        <v>S0_R_P0_RXC</v>
      </c>
    </row>
    <row r="843" spans="1:9">
      <c r="A843" t="s">
        <v>261</v>
      </c>
      <c r="B843" t="s">
        <v>9078</v>
      </c>
      <c r="C843" t="s">
        <v>2732</v>
      </c>
      <c r="D843">
        <v>1</v>
      </c>
      <c r="E843" t="s">
        <v>3258</v>
      </c>
      <c r="F843">
        <v>1</v>
      </c>
      <c r="G843">
        <v>1</v>
      </c>
      <c r="H843" s="4" t="str">
        <f t="shared" si="26"/>
        <v>RR411.1</v>
      </c>
      <c r="I843" s="4" t="str">
        <f t="shared" si="27"/>
        <v>S0_P0_RXD2</v>
      </c>
    </row>
    <row r="844" spans="1:9">
      <c r="A844" t="s">
        <v>261</v>
      </c>
      <c r="B844" t="s">
        <v>9078</v>
      </c>
      <c r="C844" t="s">
        <v>2732</v>
      </c>
      <c r="D844">
        <v>2</v>
      </c>
      <c r="E844" t="s">
        <v>3244</v>
      </c>
      <c r="F844">
        <v>2</v>
      </c>
      <c r="G844">
        <v>2</v>
      </c>
      <c r="H844" s="4" t="str">
        <f t="shared" si="26"/>
        <v>RR411.2</v>
      </c>
      <c r="I844" s="4" t="str">
        <f t="shared" si="27"/>
        <v>S0_R_P0_RXD2</v>
      </c>
    </row>
    <row r="845" spans="1:9">
      <c r="A845" t="s">
        <v>261</v>
      </c>
      <c r="B845" t="s">
        <v>9078</v>
      </c>
      <c r="C845" t="s">
        <v>2733</v>
      </c>
      <c r="D845">
        <v>1</v>
      </c>
      <c r="E845" t="s">
        <v>3259</v>
      </c>
      <c r="F845">
        <v>1</v>
      </c>
      <c r="G845">
        <v>1</v>
      </c>
      <c r="H845" s="4" t="str">
        <f t="shared" si="26"/>
        <v>RR412.1</v>
      </c>
      <c r="I845" s="4" t="str">
        <f t="shared" si="27"/>
        <v>S0_P0_TESTD</v>
      </c>
    </row>
    <row r="846" spans="1:9">
      <c r="A846" t="s">
        <v>261</v>
      </c>
      <c r="B846" t="s">
        <v>9078</v>
      </c>
      <c r="C846" t="s">
        <v>2733</v>
      </c>
      <c r="D846">
        <v>2</v>
      </c>
      <c r="E846" t="s">
        <v>1889</v>
      </c>
      <c r="F846">
        <v>2</v>
      </c>
      <c r="G846">
        <v>2</v>
      </c>
      <c r="H846" s="4" t="str">
        <f t="shared" si="26"/>
        <v>RR412.2</v>
      </c>
      <c r="I846" s="4" t="str">
        <f t="shared" si="27"/>
        <v>S0_SCANA_HSD289</v>
      </c>
    </row>
    <row r="847" spans="1:9">
      <c r="A847" t="s">
        <v>261</v>
      </c>
      <c r="B847" t="s">
        <v>9078</v>
      </c>
      <c r="C847" t="s">
        <v>2734</v>
      </c>
      <c r="D847">
        <v>1</v>
      </c>
      <c r="E847" t="s">
        <v>3260</v>
      </c>
      <c r="F847">
        <v>1</v>
      </c>
      <c r="G847">
        <v>1</v>
      </c>
      <c r="H847" s="4" t="str">
        <f t="shared" si="26"/>
        <v>RR413.1</v>
      </c>
      <c r="I847" s="4" t="str">
        <f t="shared" si="27"/>
        <v>S0_P0_RXD0</v>
      </c>
    </row>
    <row r="848" spans="1:9">
      <c r="A848" t="s">
        <v>261</v>
      </c>
      <c r="B848" t="s">
        <v>9078</v>
      </c>
      <c r="C848" t="s">
        <v>2734</v>
      </c>
      <c r="D848">
        <v>2</v>
      </c>
      <c r="E848" t="s">
        <v>3228</v>
      </c>
      <c r="F848">
        <v>2</v>
      </c>
      <c r="G848">
        <v>2</v>
      </c>
      <c r="H848" s="4" t="str">
        <f t="shared" si="26"/>
        <v>RR413.2</v>
      </c>
      <c r="I848" s="4" t="str">
        <f t="shared" si="27"/>
        <v>S0_R_P0_RXD0</v>
      </c>
    </row>
    <row r="849" spans="1:9">
      <c r="A849" t="s">
        <v>261</v>
      </c>
      <c r="B849" t="s">
        <v>9078</v>
      </c>
      <c r="C849" t="s">
        <v>287</v>
      </c>
      <c r="D849" t="s">
        <v>3074</v>
      </c>
      <c r="E849" t="s">
        <v>3257</v>
      </c>
      <c r="F849" t="s">
        <v>175</v>
      </c>
      <c r="G849" t="s">
        <v>3074</v>
      </c>
      <c r="H849" s="4" t="str">
        <f t="shared" si="26"/>
        <v>SITE0.G1</v>
      </c>
      <c r="I849" s="4" t="str">
        <f t="shared" si="27"/>
        <v>S0_P0_RXC</v>
      </c>
    </row>
    <row r="850" spans="1:9">
      <c r="A850" t="s">
        <v>261</v>
      </c>
      <c r="B850" t="s">
        <v>9078</v>
      </c>
      <c r="C850" t="s">
        <v>287</v>
      </c>
      <c r="D850" t="s">
        <v>3068</v>
      </c>
      <c r="E850" t="s">
        <v>3260</v>
      </c>
      <c r="F850" t="s">
        <v>299</v>
      </c>
      <c r="G850" t="s">
        <v>3068</v>
      </c>
      <c r="H850" s="4" t="str">
        <f t="shared" si="26"/>
        <v>SITE0.K2</v>
      </c>
      <c r="I850" s="4" t="str">
        <f t="shared" si="27"/>
        <v>S0_P0_RXD0</v>
      </c>
    </row>
    <row r="851" spans="1:9">
      <c r="A851" t="s">
        <v>261</v>
      </c>
      <c r="B851" t="s">
        <v>9078</v>
      </c>
      <c r="C851" t="s">
        <v>287</v>
      </c>
      <c r="D851" t="s">
        <v>3071</v>
      </c>
      <c r="E851" t="s">
        <v>3254</v>
      </c>
      <c r="F851" t="s">
        <v>264</v>
      </c>
      <c r="G851" t="s">
        <v>3071</v>
      </c>
      <c r="H851" s="4" t="str">
        <f t="shared" si="26"/>
        <v>SITE0.K1</v>
      </c>
      <c r="I851" s="4" t="str">
        <f t="shared" si="27"/>
        <v>S0_P0_RXD1</v>
      </c>
    </row>
    <row r="852" spans="1:9">
      <c r="A852" t="s">
        <v>261</v>
      </c>
      <c r="B852" t="s">
        <v>9078</v>
      </c>
      <c r="C852" t="s">
        <v>287</v>
      </c>
      <c r="D852" t="s">
        <v>3075</v>
      </c>
      <c r="E852" t="s">
        <v>3258</v>
      </c>
      <c r="F852" t="s">
        <v>357</v>
      </c>
      <c r="G852" t="s">
        <v>3075</v>
      </c>
      <c r="H852" s="4" t="str">
        <f t="shared" si="26"/>
        <v>SITE0.J2</v>
      </c>
      <c r="I852" s="4" t="str">
        <f t="shared" si="27"/>
        <v>S0_P0_RXD2</v>
      </c>
    </row>
    <row r="853" spans="1:9">
      <c r="A853" t="s">
        <v>261</v>
      </c>
      <c r="B853" t="s">
        <v>9078</v>
      </c>
      <c r="C853" t="s">
        <v>287</v>
      </c>
      <c r="D853" t="s">
        <v>3072</v>
      </c>
      <c r="E853" t="s">
        <v>3255</v>
      </c>
      <c r="F853" t="s">
        <v>356</v>
      </c>
      <c r="G853" t="s">
        <v>3072</v>
      </c>
      <c r="H853" s="4" t="str">
        <f t="shared" si="26"/>
        <v>SITE0.J1</v>
      </c>
      <c r="I853" s="4" t="str">
        <f t="shared" si="27"/>
        <v>S0_P0_RXD3</v>
      </c>
    </row>
    <row r="854" spans="1:9">
      <c r="A854" t="s">
        <v>261</v>
      </c>
      <c r="B854" t="s">
        <v>9078</v>
      </c>
      <c r="C854" t="s">
        <v>287</v>
      </c>
      <c r="D854" t="s">
        <v>3073</v>
      </c>
      <c r="E854" t="s">
        <v>3256</v>
      </c>
      <c r="F854" t="s">
        <v>359</v>
      </c>
      <c r="G854" t="s">
        <v>3073</v>
      </c>
      <c r="H854" s="4" t="str">
        <f t="shared" si="26"/>
        <v>SITE0.H2</v>
      </c>
      <c r="I854" s="4" t="str">
        <f t="shared" si="27"/>
        <v>S0_P0_RXDV</v>
      </c>
    </row>
    <row r="855" spans="1:9">
      <c r="A855" t="s">
        <v>261</v>
      </c>
      <c r="B855" t="s">
        <v>9078</v>
      </c>
      <c r="C855" t="s">
        <v>287</v>
      </c>
      <c r="D855" t="s">
        <v>3070</v>
      </c>
      <c r="E855" t="s">
        <v>3253</v>
      </c>
      <c r="F855" t="s">
        <v>358</v>
      </c>
      <c r="G855" t="s">
        <v>3070</v>
      </c>
      <c r="H855" s="4" t="str">
        <f t="shared" si="26"/>
        <v>SITE0.H1</v>
      </c>
      <c r="I855" s="4" t="str">
        <f t="shared" si="27"/>
        <v>S0_P0_RXER</v>
      </c>
    </row>
    <row r="856" spans="1:9">
      <c r="A856" t="s">
        <v>261</v>
      </c>
      <c r="B856" t="s">
        <v>9078</v>
      </c>
      <c r="C856" t="s">
        <v>287</v>
      </c>
      <c r="D856" t="s">
        <v>3076</v>
      </c>
      <c r="E856" t="s">
        <v>3259</v>
      </c>
      <c r="F856" t="s">
        <v>176</v>
      </c>
      <c r="G856" t="s">
        <v>3076</v>
      </c>
      <c r="H856" s="4" t="str">
        <f t="shared" si="26"/>
        <v>SITE0.G2</v>
      </c>
      <c r="I856" s="4" t="str">
        <f t="shared" si="27"/>
        <v>S0_P0_TESTD</v>
      </c>
    </row>
    <row r="857" spans="1:9">
      <c r="A857" t="s">
        <v>261</v>
      </c>
      <c r="B857" t="s">
        <v>9078</v>
      </c>
      <c r="C857" t="s">
        <v>287</v>
      </c>
      <c r="D857" t="s">
        <v>3066</v>
      </c>
      <c r="E857" t="s">
        <v>3251</v>
      </c>
      <c r="F857" t="s">
        <v>417</v>
      </c>
      <c r="G857" t="s">
        <v>3066</v>
      </c>
      <c r="H857" s="4" t="str">
        <f t="shared" si="26"/>
        <v>SITE0.E2</v>
      </c>
      <c r="I857" s="4" t="str">
        <f t="shared" si="27"/>
        <v>S0_P0_TXC</v>
      </c>
    </row>
    <row r="858" spans="1:9">
      <c r="A858" t="s">
        <v>261</v>
      </c>
      <c r="B858" t="s">
        <v>9078</v>
      </c>
      <c r="C858" t="s">
        <v>287</v>
      </c>
      <c r="D858" t="s">
        <v>3064</v>
      </c>
      <c r="E858" t="s">
        <v>3247</v>
      </c>
      <c r="F858" t="s">
        <v>362</v>
      </c>
      <c r="G858" t="s">
        <v>3064</v>
      </c>
      <c r="H858" s="4" t="str">
        <f t="shared" si="26"/>
        <v>SITE0.D2</v>
      </c>
      <c r="I858" s="4" t="str">
        <f t="shared" si="27"/>
        <v>S0_P0_TXD0</v>
      </c>
    </row>
    <row r="859" spans="1:9">
      <c r="A859" t="s">
        <v>261</v>
      </c>
      <c r="B859" t="s">
        <v>9078</v>
      </c>
      <c r="C859" t="s">
        <v>287</v>
      </c>
      <c r="D859" t="s">
        <v>3065</v>
      </c>
      <c r="E859" t="s">
        <v>3248</v>
      </c>
      <c r="F859" t="s">
        <v>402</v>
      </c>
      <c r="G859" t="s">
        <v>3065</v>
      </c>
      <c r="H859" s="4" t="str">
        <f t="shared" si="26"/>
        <v>SITE0.D1</v>
      </c>
      <c r="I859" s="4" t="str">
        <f t="shared" si="27"/>
        <v>S0_P0_TXD1</v>
      </c>
    </row>
    <row r="860" spans="1:9">
      <c r="A860" t="s">
        <v>261</v>
      </c>
      <c r="B860" t="s">
        <v>9078</v>
      </c>
      <c r="C860" t="s">
        <v>287</v>
      </c>
      <c r="D860" t="s">
        <v>3067</v>
      </c>
      <c r="E860" t="s">
        <v>3249</v>
      </c>
      <c r="F860" t="s">
        <v>10</v>
      </c>
      <c r="G860" t="s">
        <v>3067</v>
      </c>
      <c r="H860" s="4" t="str">
        <f t="shared" si="26"/>
        <v>SITE0.C2</v>
      </c>
      <c r="I860" s="4" t="str">
        <f t="shared" si="27"/>
        <v>S0_P0_TXD2</v>
      </c>
    </row>
    <row r="861" spans="1:9">
      <c r="A861" t="s">
        <v>261</v>
      </c>
      <c r="B861" t="s">
        <v>9078</v>
      </c>
      <c r="C861" t="s">
        <v>287</v>
      </c>
      <c r="D861" t="s">
        <v>3069</v>
      </c>
      <c r="E861" t="s">
        <v>3250</v>
      </c>
      <c r="F861" t="s">
        <v>246</v>
      </c>
      <c r="G861" t="s">
        <v>3069</v>
      </c>
      <c r="H861" s="4" t="str">
        <f t="shared" si="26"/>
        <v>SITE0.C1</v>
      </c>
      <c r="I861" s="4" t="str">
        <f t="shared" si="27"/>
        <v>S0_P0_TXD3</v>
      </c>
    </row>
    <row r="862" spans="1:9">
      <c r="A862" t="s">
        <v>261</v>
      </c>
      <c r="B862" t="s">
        <v>9078</v>
      </c>
      <c r="C862" t="s">
        <v>287</v>
      </c>
      <c r="D862" t="s">
        <v>3063</v>
      </c>
      <c r="E862" t="s">
        <v>3252</v>
      </c>
      <c r="F862" t="s">
        <v>363</v>
      </c>
      <c r="G862" t="s">
        <v>3063</v>
      </c>
      <c r="H862" s="4" t="str">
        <f t="shared" si="26"/>
        <v>SITE0.E1</v>
      </c>
      <c r="I862" s="4" t="str">
        <f t="shared" si="27"/>
        <v>S0_P0_TXEN</v>
      </c>
    </row>
    <row r="863" spans="1:9">
      <c r="A863" t="s">
        <v>261</v>
      </c>
      <c r="B863" t="s">
        <v>9079</v>
      </c>
      <c r="C863" t="s">
        <v>10051</v>
      </c>
      <c r="D863">
        <v>1</v>
      </c>
      <c r="E863" t="s">
        <v>3273</v>
      </c>
      <c r="F863">
        <v>1</v>
      </c>
      <c r="G863">
        <v>1</v>
      </c>
      <c r="H863" s="4" t="str">
        <f t="shared" si="26"/>
        <v>RR500.1</v>
      </c>
      <c r="I863" s="4" t="str">
        <f t="shared" si="27"/>
        <v>S0_P1_TXD0</v>
      </c>
    </row>
    <row r="864" spans="1:9">
      <c r="A864" t="s">
        <v>261</v>
      </c>
      <c r="B864" t="s">
        <v>9079</v>
      </c>
      <c r="C864" t="s">
        <v>10051</v>
      </c>
      <c r="D864">
        <v>2</v>
      </c>
      <c r="E864" t="s">
        <v>3265</v>
      </c>
      <c r="F864">
        <v>2</v>
      </c>
      <c r="G864">
        <v>2</v>
      </c>
      <c r="H864" s="4" t="str">
        <f t="shared" si="26"/>
        <v>RR500.2</v>
      </c>
      <c r="I864" s="4" t="str">
        <f t="shared" si="27"/>
        <v>SG0_P1_RXD0</v>
      </c>
    </row>
    <row r="865" spans="1:9">
      <c r="A865" t="s">
        <v>261</v>
      </c>
      <c r="B865" t="s">
        <v>9079</v>
      </c>
      <c r="C865" t="s">
        <v>10052</v>
      </c>
      <c r="D865">
        <v>1</v>
      </c>
      <c r="E865" t="s">
        <v>3274</v>
      </c>
      <c r="F865">
        <v>1</v>
      </c>
      <c r="G865">
        <v>1</v>
      </c>
      <c r="H865" s="4" t="str">
        <f t="shared" si="26"/>
        <v>RR501.1</v>
      </c>
      <c r="I865" s="4" t="str">
        <f t="shared" si="27"/>
        <v>S0_P1_TXD1</v>
      </c>
    </row>
    <row r="866" spans="1:9">
      <c r="A866" t="s">
        <v>261</v>
      </c>
      <c r="B866" t="s">
        <v>9079</v>
      </c>
      <c r="C866" t="s">
        <v>10052</v>
      </c>
      <c r="D866">
        <v>2</v>
      </c>
      <c r="E866" t="s">
        <v>3266</v>
      </c>
      <c r="F866">
        <v>2</v>
      </c>
      <c r="G866">
        <v>2</v>
      </c>
      <c r="H866" s="4" t="str">
        <f t="shared" si="26"/>
        <v>RR501.2</v>
      </c>
      <c r="I866" s="4" t="str">
        <f t="shared" si="27"/>
        <v>SG0_P1_RXD1</v>
      </c>
    </row>
    <row r="867" spans="1:9">
      <c r="A867" t="s">
        <v>261</v>
      </c>
      <c r="B867" t="s">
        <v>9079</v>
      </c>
      <c r="C867" t="s">
        <v>10053</v>
      </c>
      <c r="D867">
        <v>1</v>
      </c>
      <c r="E867" t="s">
        <v>3275</v>
      </c>
      <c r="F867">
        <v>1</v>
      </c>
      <c r="G867">
        <v>1</v>
      </c>
      <c r="H867" s="4" t="str">
        <f t="shared" si="26"/>
        <v>RR502.1</v>
      </c>
      <c r="I867" s="4" t="str">
        <f t="shared" si="27"/>
        <v>S0_P1_TXD2</v>
      </c>
    </row>
    <row r="868" spans="1:9">
      <c r="A868" t="s">
        <v>261</v>
      </c>
      <c r="B868" t="s">
        <v>9079</v>
      </c>
      <c r="C868" t="s">
        <v>10053</v>
      </c>
      <c r="D868">
        <v>2</v>
      </c>
      <c r="E868" t="s">
        <v>3268</v>
      </c>
      <c r="F868">
        <v>2</v>
      </c>
      <c r="G868">
        <v>2</v>
      </c>
      <c r="H868" s="4" t="str">
        <f t="shared" si="26"/>
        <v>RR502.2</v>
      </c>
      <c r="I868" s="4" t="str">
        <f t="shared" si="27"/>
        <v>SG0_P1_RXD2</v>
      </c>
    </row>
    <row r="869" spans="1:9">
      <c r="A869" t="s">
        <v>261</v>
      </c>
      <c r="B869" t="s">
        <v>9079</v>
      </c>
      <c r="C869" t="s">
        <v>10054</v>
      </c>
      <c r="D869">
        <v>1</v>
      </c>
      <c r="E869" t="s">
        <v>3276</v>
      </c>
      <c r="F869">
        <v>1</v>
      </c>
      <c r="G869">
        <v>1</v>
      </c>
      <c r="H869" s="4" t="str">
        <f t="shared" si="26"/>
        <v>RR503.1</v>
      </c>
      <c r="I869" s="4" t="str">
        <f t="shared" si="27"/>
        <v>S0_P1_TXD3</v>
      </c>
    </row>
    <row r="870" spans="1:9">
      <c r="A870" t="s">
        <v>261</v>
      </c>
      <c r="B870" t="s">
        <v>9079</v>
      </c>
      <c r="C870" t="s">
        <v>10054</v>
      </c>
      <c r="D870">
        <v>2</v>
      </c>
      <c r="E870" t="s">
        <v>3269</v>
      </c>
      <c r="F870">
        <v>2</v>
      </c>
      <c r="G870">
        <v>2</v>
      </c>
      <c r="H870" s="4" t="str">
        <f t="shared" si="26"/>
        <v>RR503.2</v>
      </c>
      <c r="I870" s="4" t="str">
        <f t="shared" si="27"/>
        <v>SG0_P1_RXD3</v>
      </c>
    </row>
    <row r="871" spans="1:9">
      <c r="A871" t="s">
        <v>261</v>
      </c>
      <c r="B871" t="s">
        <v>9079</v>
      </c>
      <c r="C871" t="s">
        <v>10055</v>
      </c>
      <c r="D871">
        <v>1</v>
      </c>
      <c r="E871" t="s">
        <v>3277</v>
      </c>
      <c r="F871">
        <v>1</v>
      </c>
      <c r="G871">
        <v>1</v>
      </c>
      <c r="H871" s="4" t="str">
        <f t="shared" si="26"/>
        <v>RR504.1</v>
      </c>
      <c r="I871" s="4" t="str">
        <f t="shared" si="27"/>
        <v>S0_P1_TXC</v>
      </c>
    </row>
    <row r="872" spans="1:9">
      <c r="A872" t="s">
        <v>261</v>
      </c>
      <c r="B872" t="s">
        <v>9079</v>
      </c>
      <c r="C872" t="s">
        <v>10055</v>
      </c>
      <c r="D872">
        <v>2</v>
      </c>
      <c r="E872" t="s">
        <v>3267</v>
      </c>
      <c r="F872">
        <v>2</v>
      </c>
      <c r="G872">
        <v>2</v>
      </c>
      <c r="H872" s="4" t="str">
        <f t="shared" si="26"/>
        <v>RR504.2</v>
      </c>
      <c r="I872" s="4" t="str">
        <f t="shared" si="27"/>
        <v>SG0_P1_RXC</v>
      </c>
    </row>
    <row r="873" spans="1:9">
      <c r="A873" t="s">
        <v>261</v>
      </c>
      <c r="B873" t="s">
        <v>9079</v>
      </c>
      <c r="C873" t="s">
        <v>10056</v>
      </c>
      <c r="D873">
        <v>1</v>
      </c>
      <c r="E873" t="s">
        <v>9927</v>
      </c>
      <c r="F873">
        <v>1</v>
      </c>
      <c r="G873">
        <v>1</v>
      </c>
      <c r="H873" s="4" t="str">
        <f t="shared" si="26"/>
        <v>RR505.1</v>
      </c>
      <c r="I873" s="4" t="str">
        <f t="shared" si="27"/>
        <v>S0_P1_TXEN</v>
      </c>
    </row>
    <row r="874" spans="1:9">
      <c r="A874" t="s">
        <v>261</v>
      </c>
      <c r="B874" t="s">
        <v>9079</v>
      </c>
      <c r="C874" t="s">
        <v>10056</v>
      </c>
      <c r="D874">
        <v>2</v>
      </c>
      <c r="E874" t="s">
        <v>3261</v>
      </c>
      <c r="F874">
        <v>2</v>
      </c>
      <c r="G874">
        <v>2</v>
      </c>
      <c r="H874" s="4" t="str">
        <f t="shared" si="26"/>
        <v>RR505.2</v>
      </c>
      <c r="I874" s="4" t="str">
        <f t="shared" si="27"/>
        <v>SG0_P1_RXDV</v>
      </c>
    </row>
    <row r="875" spans="1:9">
      <c r="A875" t="s">
        <v>261</v>
      </c>
      <c r="B875" t="s">
        <v>9079</v>
      </c>
      <c r="C875" t="s">
        <v>10057</v>
      </c>
      <c r="D875">
        <v>1</v>
      </c>
      <c r="E875" t="s">
        <v>3273</v>
      </c>
      <c r="F875">
        <v>1</v>
      </c>
      <c r="G875">
        <v>1</v>
      </c>
      <c r="H875" s="4" t="str">
        <f t="shared" si="26"/>
        <v>RR510.1</v>
      </c>
      <c r="I875" s="4" t="str">
        <f t="shared" si="27"/>
        <v>S0_P1_TXD0</v>
      </c>
    </row>
    <row r="876" spans="1:9">
      <c r="A876" t="s">
        <v>261</v>
      </c>
      <c r="B876" t="s">
        <v>9079</v>
      </c>
      <c r="C876" t="s">
        <v>10057</v>
      </c>
      <c r="D876">
        <v>2</v>
      </c>
      <c r="E876" t="s">
        <v>8491</v>
      </c>
      <c r="F876">
        <v>2</v>
      </c>
      <c r="G876">
        <v>2</v>
      </c>
      <c r="H876" s="4" t="str">
        <f t="shared" si="26"/>
        <v>RR510.2</v>
      </c>
      <c r="I876" s="4" t="str">
        <f t="shared" si="27"/>
        <v>S0_HSD187</v>
      </c>
    </row>
    <row r="877" spans="1:9">
      <c r="A877" t="s">
        <v>261</v>
      </c>
      <c r="B877" t="s">
        <v>9079</v>
      </c>
      <c r="C877" t="s">
        <v>10058</v>
      </c>
      <c r="D877">
        <v>1</v>
      </c>
      <c r="E877" t="s">
        <v>3274</v>
      </c>
      <c r="F877">
        <v>1</v>
      </c>
      <c r="G877">
        <v>1</v>
      </c>
      <c r="H877" s="4" t="str">
        <f t="shared" si="26"/>
        <v>RR511.1</v>
      </c>
      <c r="I877" s="4" t="str">
        <f t="shared" si="27"/>
        <v>S0_P1_TXD1</v>
      </c>
    </row>
    <row r="878" spans="1:9">
      <c r="A878" t="s">
        <v>261</v>
      </c>
      <c r="B878" t="s">
        <v>9079</v>
      </c>
      <c r="C878" t="s">
        <v>10058</v>
      </c>
      <c r="D878">
        <v>2</v>
      </c>
      <c r="E878" t="s">
        <v>8492</v>
      </c>
      <c r="F878">
        <v>2</v>
      </c>
      <c r="G878">
        <v>2</v>
      </c>
      <c r="H878" s="4" t="str">
        <f t="shared" si="26"/>
        <v>RR511.2</v>
      </c>
      <c r="I878" s="4" t="str">
        <f t="shared" si="27"/>
        <v>S0_HSD188</v>
      </c>
    </row>
    <row r="879" spans="1:9">
      <c r="A879" t="s">
        <v>261</v>
      </c>
      <c r="B879" t="s">
        <v>9079</v>
      </c>
      <c r="C879" t="s">
        <v>10059</v>
      </c>
      <c r="D879">
        <v>1</v>
      </c>
      <c r="E879" t="s">
        <v>3275</v>
      </c>
      <c r="F879">
        <v>1</v>
      </c>
      <c r="G879">
        <v>1</v>
      </c>
      <c r="H879" s="4" t="str">
        <f t="shared" si="26"/>
        <v>RR512.1</v>
      </c>
      <c r="I879" s="4" t="str">
        <f t="shared" si="27"/>
        <v>S0_P1_TXD2</v>
      </c>
    </row>
    <row r="880" spans="1:9">
      <c r="A880" t="s">
        <v>261</v>
      </c>
      <c r="B880" t="s">
        <v>9079</v>
      </c>
      <c r="C880" t="s">
        <v>10059</v>
      </c>
      <c r="D880">
        <v>2</v>
      </c>
      <c r="E880" t="s">
        <v>8493</v>
      </c>
      <c r="F880">
        <v>2</v>
      </c>
      <c r="G880">
        <v>2</v>
      </c>
      <c r="H880" s="4" t="str">
        <f t="shared" si="26"/>
        <v>RR512.2</v>
      </c>
      <c r="I880" s="4" t="str">
        <f t="shared" si="27"/>
        <v>S0_HSD190</v>
      </c>
    </row>
    <row r="881" spans="1:9">
      <c r="A881" t="s">
        <v>261</v>
      </c>
      <c r="B881" t="s">
        <v>9079</v>
      </c>
      <c r="C881" t="s">
        <v>10060</v>
      </c>
      <c r="D881">
        <v>1</v>
      </c>
      <c r="E881" t="s">
        <v>3276</v>
      </c>
      <c r="F881">
        <v>1</v>
      </c>
      <c r="G881">
        <v>1</v>
      </c>
      <c r="H881" s="4" t="str">
        <f t="shared" si="26"/>
        <v>RR513.1</v>
      </c>
      <c r="I881" s="4" t="str">
        <f t="shared" si="27"/>
        <v>S0_P1_TXD3</v>
      </c>
    </row>
    <row r="882" spans="1:9">
      <c r="A882" t="s">
        <v>261</v>
      </c>
      <c r="B882" t="s">
        <v>9079</v>
      </c>
      <c r="C882" t="s">
        <v>10060</v>
      </c>
      <c r="D882">
        <v>2</v>
      </c>
      <c r="E882" t="s">
        <v>8494</v>
      </c>
      <c r="F882">
        <v>2</v>
      </c>
      <c r="G882">
        <v>2</v>
      </c>
      <c r="H882" s="4" t="str">
        <f t="shared" si="26"/>
        <v>RR513.2</v>
      </c>
      <c r="I882" s="4" t="str">
        <f t="shared" si="27"/>
        <v>S0_HSD192</v>
      </c>
    </row>
    <row r="883" spans="1:9">
      <c r="A883" t="s">
        <v>261</v>
      </c>
      <c r="B883" t="s">
        <v>9079</v>
      </c>
      <c r="C883" t="s">
        <v>10061</v>
      </c>
      <c r="D883">
        <v>1</v>
      </c>
      <c r="E883" t="s">
        <v>3277</v>
      </c>
      <c r="F883">
        <v>1</v>
      </c>
      <c r="G883">
        <v>1</v>
      </c>
      <c r="H883" s="4" t="str">
        <f t="shared" si="26"/>
        <v>RR514.1</v>
      </c>
      <c r="I883" s="4" t="str">
        <f t="shared" si="27"/>
        <v>S0_P1_TXC</v>
      </c>
    </row>
    <row r="884" spans="1:9">
      <c r="A884" t="s">
        <v>261</v>
      </c>
      <c r="B884" t="s">
        <v>9079</v>
      </c>
      <c r="C884" t="s">
        <v>10061</v>
      </c>
      <c r="D884">
        <v>2</v>
      </c>
      <c r="E884" t="s">
        <v>8495</v>
      </c>
      <c r="F884">
        <v>2</v>
      </c>
      <c r="G884">
        <v>2</v>
      </c>
      <c r="H884" s="4" t="str">
        <f t="shared" si="26"/>
        <v>RR514.2</v>
      </c>
      <c r="I884" s="4" t="str">
        <f t="shared" si="27"/>
        <v>S0_HSD189</v>
      </c>
    </row>
    <row r="885" spans="1:9">
      <c r="A885" t="s">
        <v>261</v>
      </c>
      <c r="B885" t="s">
        <v>9079</v>
      </c>
      <c r="C885" t="s">
        <v>10062</v>
      </c>
      <c r="D885">
        <v>1</v>
      </c>
      <c r="E885" t="s">
        <v>9927</v>
      </c>
      <c r="F885">
        <v>1</v>
      </c>
      <c r="G885">
        <v>1</v>
      </c>
      <c r="H885" s="4" t="str">
        <f t="shared" si="26"/>
        <v>RR515.1</v>
      </c>
      <c r="I885" s="4" t="str">
        <f t="shared" si="27"/>
        <v>S0_P1_TXEN</v>
      </c>
    </row>
    <row r="886" spans="1:9">
      <c r="A886" t="s">
        <v>261</v>
      </c>
      <c r="B886" t="s">
        <v>9079</v>
      </c>
      <c r="C886" t="s">
        <v>10062</v>
      </c>
      <c r="D886">
        <v>2</v>
      </c>
      <c r="E886" t="s">
        <v>8504</v>
      </c>
      <c r="F886">
        <v>2</v>
      </c>
      <c r="G886">
        <v>2</v>
      </c>
      <c r="H886" s="4" t="str">
        <f t="shared" si="26"/>
        <v>RR515.2</v>
      </c>
      <c r="I886" s="4" t="str">
        <f t="shared" si="27"/>
        <v>S0_HSD186</v>
      </c>
    </row>
    <row r="887" spans="1:9">
      <c r="A887" t="s">
        <v>261</v>
      </c>
      <c r="B887" t="s">
        <v>9079</v>
      </c>
      <c r="C887" t="s">
        <v>10063</v>
      </c>
      <c r="D887">
        <v>1</v>
      </c>
      <c r="E887" t="s">
        <v>9928</v>
      </c>
      <c r="F887">
        <v>1</v>
      </c>
      <c r="G887">
        <v>1</v>
      </c>
      <c r="H887" s="4" t="str">
        <f t="shared" si="26"/>
        <v>RR520.1</v>
      </c>
      <c r="I887" s="4" t="str">
        <f t="shared" si="27"/>
        <v>S0_P1_RXD0</v>
      </c>
    </row>
    <row r="888" spans="1:9">
      <c r="A888" t="s">
        <v>261</v>
      </c>
      <c r="B888" t="s">
        <v>9079</v>
      </c>
      <c r="C888" t="s">
        <v>10063</v>
      </c>
      <c r="D888">
        <v>2</v>
      </c>
      <c r="E888" t="s">
        <v>9929</v>
      </c>
      <c r="F888">
        <v>2</v>
      </c>
      <c r="G888">
        <v>2</v>
      </c>
      <c r="H888" s="4" t="str">
        <f t="shared" si="26"/>
        <v>RR520.2</v>
      </c>
      <c r="I888" s="4" t="str">
        <f t="shared" si="27"/>
        <v>SG0_1_P1_TXD0</v>
      </c>
    </row>
    <row r="889" spans="1:9">
      <c r="A889" t="s">
        <v>261</v>
      </c>
      <c r="B889" t="s">
        <v>9079</v>
      </c>
      <c r="C889" t="s">
        <v>10064</v>
      </c>
      <c r="D889">
        <v>1</v>
      </c>
      <c r="E889" t="s">
        <v>9930</v>
      </c>
      <c r="F889">
        <v>1</v>
      </c>
      <c r="G889">
        <v>1</v>
      </c>
      <c r="H889" s="4" t="str">
        <f t="shared" si="26"/>
        <v>RR521.1</v>
      </c>
      <c r="I889" s="4" t="str">
        <f t="shared" si="27"/>
        <v>S0_P1_RXD1</v>
      </c>
    </row>
    <row r="890" spans="1:9">
      <c r="A890" t="s">
        <v>261</v>
      </c>
      <c r="B890" t="s">
        <v>9079</v>
      </c>
      <c r="C890" t="s">
        <v>10064</v>
      </c>
      <c r="D890">
        <v>2</v>
      </c>
      <c r="E890" t="s">
        <v>9931</v>
      </c>
      <c r="F890">
        <v>2</v>
      </c>
      <c r="G890">
        <v>2</v>
      </c>
      <c r="H890" s="4" t="str">
        <f t="shared" si="26"/>
        <v>RR521.2</v>
      </c>
      <c r="I890" s="4" t="str">
        <f t="shared" si="27"/>
        <v>SG0_1_P1_TXD1</v>
      </c>
    </row>
    <row r="891" spans="1:9">
      <c r="A891" t="s">
        <v>261</v>
      </c>
      <c r="B891" t="s">
        <v>9079</v>
      </c>
      <c r="C891" t="s">
        <v>10065</v>
      </c>
      <c r="D891">
        <v>1</v>
      </c>
      <c r="E891" t="s">
        <v>9932</v>
      </c>
      <c r="F891">
        <v>1</v>
      </c>
      <c r="G891">
        <v>1</v>
      </c>
      <c r="H891" s="4" t="str">
        <f t="shared" si="26"/>
        <v>RR522.1</v>
      </c>
      <c r="I891" s="4" t="str">
        <f t="shared" si="27"/>
        <v>S0_P1_RXD2</v>
      </c>
    </row>
    <row r="892" spans="1:9">
      <c r="A892" t="s">
        <v>261</v>
      </c>
      <c r="B892" t="s">
        <v>9079</v>
      </c>
      <c r="C892" t="s">
        <v>10065</v>
      </c>
      <c r="D892">
        <v>2</v>
      </c>
      <c r="E892" t="s">
        <v>9933</v>
      </c>
      <c r="F892">
        <v>2</v>
      </c>
      <c r="G892">
        <v>2</v>
      </c>
      <c r="H892" s="4" t="str">
        <f t="shared" si="26"/>
        <v>RR522.2</v>
      </c>
      <c r="I892" s="4" t="str">
        <f t="shared" si="27"/>
        <v>SG0_1_P1_TXD2</v>
      </c>
    </row>
    <row r="893" spans="1:9">
      <c r="A893" t="s">
        <v>261</v>
      </c>
      <c r="B893" t="s">
        <v>9079</v>
      </c>
      <c r="C893" t="s">
        <v>10066</v>
      </c>
      <c r="D893">
        <v>1</v>
      </c>
      <c r="E893" t="s">
        <v>9934</v>
      </c>
      <c r="F893">
        <v>1</v>
      </c>
      <c r="G893">
        <v>1</v>
      </c>
      <c r="H893" s="4" t="str">
        <f t="shared" si="26"/>
        <v>RR523.1</v>
      </c>
      <c r="I893" s="4" t="str">
        <f t="shared" si="27"/>
        <v>S0_P1_RXD3</v>
      </c>
    </row>
    <row r="894" spans="1:9">
      <c r="A894" t="s">
        <v>261</v>
      </c>
      <c r="B894" t="s">
        <v>9079</v>
      </c>
      <c r="C894" t="s">
        <v>10066</v>
      </c>
      <c r="D894">
        <v>2</v>
      </c>
      <c r="E894" t="s">
        <v>9935</v>
      </c>
      <c r="F894">
        <v>2</v>
      </c>
      <c r="G894">
        <v>2</v>
      </c>
      <c r="H894" s="4" t="str">
        <f t="shared" si="26"/>
        <v>RR523.2</v>
      </c>
      <c r="I894" s="4" t="str">
        <f t="shared" si="27"/>
        <v>SG0_1_P1_TXD3</v>
      </c>
    </row>
    <row r="895" spans="1:9">
      <c r="A895" t="s">
        <v>261</v>
      </c>
      <c r="B895" t="s">
        <v>9079</v>
      </c>
      <c r="C895" t="s">
        <v>10067</v>
      </c>
      <c r="D895">
        <v>1</v>
      </c>
      <c r="E895" t="s">
        <v>9936</v>
      </c>
      <c r="F895">
        <v>1</v>
      </c>
      <c r="G895">
        <v>1</v>
      </c>
      <c r="H895" s="4" t="str">
        <f t="shared" si="26"/>
        <v>RR524.1</v>
      </c>
      <c r="I895" s="4" t="str">
        <f t="shared" si="27"/>
        <v>S0_P1_RXC</v>
      </c>
    </row>
    <row r="896" spans="1:9">
      <c r="A896" t="s">
        <v>261</v>
      </c>
      <c r="B896" t="s">
        <v>9079</v>
      </c>
      <c r="C896" t="s">
        <v>10067</v>
      </c>
      <c r="D896">
        <v>2</v>
      </c>
      <c r="E896" t="s">
        <v>3263</v>
      </c>
      <c r="F896">
        <v>2</v>
      </c>
      <c r="G896">
        <v>2</v>
      </c>
      <c r="H896" s="4" t="str">
        <f t="shared" si="26"/>
        <v>RR524.2</v>
      </c>
      <c r="I896" s="4" t="str">
        <f t="shared" si="27"/>
        <v>SG0_P1_TXC</v>
      </c>
    </row>
    <row r="897" spans="1:9">
      <c r="A897" t="s">
        <v>261</v>
      </c>
      <c r="B897" t="s">
        <v>9079</v>
      </c>
      <c r="C897" t="s">
        <v>10068</v>
      </c>
      <c r="D897">
        <v>1</v>
      </c>
      <c r="E897" t="s">
        <v>9937</v>
      </c>
      <c r="F897">
        <v>1</v>
      </c>
      <c r="G897">
        <v>1</v>
      </c>
      <c r="H897" s="4" t="str">
        <f t="shared" si="26"/>
        <v>RR525.1</v>
      </c>
      <c r="I897" s="4" t="str">
        <f t="shared" si="27"/>
        <v>S0_P1_RXDV</v>
      </c>
    </row>
    <row r="898" spans="1:9">
      <c r="A898" t="s">
        <v>261</v>
      </c>
      <c r="B898" t="s">
        <v>9079</v>
      </c>
      <c r="C898" t="s">
        <v>10068</v>
      </c>
      <c r="D898">
        <v>2</v>
      </c>
      <c r="E898" t="s">
        <v>3272</v>
      </c>
      <c r="F898">
        <v>2</v>
      </c>
      <c r="G898">
        <v>2</v>
      </c>
      <c r="H898" s="4" t="str">
        <f t="shared" ref="H898:H961" si="28">CONCATENATE(C898,".",F898)</f>
        <v>RR525.2</v>
      </c>
      <c r="I898" s="4" t="str">
        <f t="shared" ref="I898:I961" si="29">E898</f>
        <v>SG0_P1_TXEN</v>
      </c>
    </row>
    <row r="899" spans="1:9">
      <c r="A899" t="s">
        <v>261</v>
      </c>
      <c r="B899" t="s">
        <v>9079</v>
      </c>
      <c r="C899" t="s">
        <v>10069</v>
      </c>
      <c r="D899">
        <v>1</v>
      </c>
      <c r="E899" t="s">
        <v>9928</v>
      </c>
      <c r="F899">
        <v>1</v>
      </c>
      <c r="G899">
        <v>1</v>
      </c>
      <c r="H899" s="4" t="str">
        <f t="shared" si="28"/>
        <v>RR530.1</v>
      </c>
      <c r="I899" s="4" t="str">
        <f t="shared" si="29"/>
        <v>S0_P1_RXD0</v>
      </c>
    </row>
    <row r="900" spans="1:9">
      <c r="A900" t="s">
        <v>261</v>
      </c>
      <c r="B900" t="s">
        <v>9079</v>
      </c>
      <c r="C900" t="s">
        <v>10069</v>
      </c>
      <c r="D900">
        <v>2</v>
      </c>
      <c r="E900" t="s">
        <v>8497</v>
      </c>
      <c r="F900">
        <v>2</v>
      </c>
      <c r="G900">
        <v>2</v>
      </c>
      <c r="H900" s="4" t="str">
        <f t="shared" si="28"/>
        <v>RR530.2</v>
      </c>
      <c r="I900" s="4" t="str">
        <f t="shared" si="29"/>
        <v>S0_HSD191</v>
      </c>
    </row>
    <row r="901" spans="1:9">
      <c r="A901" t="s">
        <v>261</v>
      </c>
      <c r="B901" t="s">
        <v>9079</v>
      </c>
      <c r="C901" t="s">
        <v>10070</v>
      </c>
      <c r="D901">
        <v>1</v>
      </c>
      <c r="E901" t="s">
        <v>9930</v>
      </c>
      <c r="F901">
        <v>1</v>
      </c>
      <c r="G901">
        <v>1</v>
      </c>
      <c r="H901" s="4" t="str">
        <f t="shared" si="28"/>
        <v>RR531.1</v>
      </c>
      <c r="I901" s="4" t="str">
        <f t="shared" si="29"/>
        <v>S0_P1_RXD1</v>
      </c>
    </row>
    <row r="902" spans="1:9">
      <c r="A902" t="s">
        <v>261</v>
      </c>
      <c r="B902" t="s">
        <v>9079</v>
      </c>
      <c r="C902" t="s">
        <v>10070</v>
      </c>
      <c r="D902">
        <v>2</v>
      </c>
      <c r="E902" t="s">
        <v>8498</v>
      </c>
      <c r="F902">
        <v>2</v>
      </c>
      <c r="G902">
        <v>2</v>
      </c>
      <c r="H902" s="4" t="str">
        <f t="shared" si="28"/>
        <v>RR531.2</v>
      </c>
      <c r="I902" s="4" t="str">
        <f t="shared" si="29"/>
        <v>S0_HSD181</v>
      </c>
    </row>
    <row r="903" spans="1:9">
      <c r="A903" t="s">
        <v>261</v>
      </c>
      <c r="B903" t="s">
        <v>9079</v>
      </c>
      <c r="C903" t="s">
        <v>10071</v>
      </c>
      <c r="D903">
        <v>1</v>
      </c>
      <c r="E903" t="s">
        <v>9932</v>
      </c>
      <c r="F903">
        <v>1</v>
      </c>
      <c r="G903">
        <v>1</v>
      </c>
      <c r="H903" s="4" t="str">
        <f t="shared" si="28"/>
        <v>RR532.1</v>
      </c>
      <c r="I903" s="4" t="str">
        <f t="shared" si="29"/>
        <v>S0_P1_RXD2</v>
      </c>
    </row>
    <row r="904" spans="1:9">
      <c r="A904" t="s">
        <v>261</v>
      </c>
      <c r="B904" t="s">
        <v>9079</v>
      </c>
      <c r="C904" t="s">
        <v>10071</v>
      </c>
      <c r="D904">
        <v>2</v>
      </c>
      <c r="E904" t="s">
        <v>8499</v>
      </c>
      <c r="F904">
        <v>2</v>
      </c>
      <c r="G904">
        <v>2</v>
      </c>
      <c r="H904" s="4" t="str">
        <f t="shared" si="28"/>
        <v>RR532.2</v>
      </c>
      <c r="I904" s="4" t="str">
        <f t="shared" si="29"/>
        <v>S0_HSD185</v>
      </c>
    </row>
    <row r="905" spans="1:9">
      <c r="A905" t="s">
        <v>261</v>
      </c>
      <c r="B905" t="s">
        <v>9079</v>
      </c>
      <c r="C905" t="s">
        <v>10072</v>
      </c>
      <c r="D905">
        <v>1</v>
      </c>
      <c r="E905" t="s">
        <v>9934</v>
      </c>
      <c r="F905">
        <v>1</v>
      </c>
      <c r="G905">
        <v>1</v>
      </c>
      <c r="H905" s="4" t="str">
        <f t="shared" si="28"/>
        <v>RR533.1</v>
      </c>
      <c r="I905" s="4" t="str">
        <f t="shared" si="29"/>
        <v>S0_P1_RXD3</v>
      </c>
    </row>
    <row r="906" spans="1:9">
      <c r="A906" t="s">
        <v>261</v>
      </c>
      <c r="B906" t="s">
        <v>9079</v>
      </c>
      <c r="C906" t="s">
        <v>10072</v>
      </c>
      <c r="D906">
        <v>2</v>
      </c>
      <c r="E906" t="s">
        <v>8500</v>
      </c>
      <c r="F906">
        <v>2</v>
      </c>
      <c r="G906">
        <v>2</v>
      </c>
      <c r="H906" s="4" t="str">
        <f t="shared" si="28"/>
        <v>RR533.2</v>
      </c>
      <c r="I906" s="4" t="str">
        <f t="shared" si="29"/>
        <v>S0_HSD182</v>
      </c>
    </row>
    <row r="907" spans="1:9">
      <c r="A907" t="s">
        <v>261</v>
      </c>
      <c r="B907" t="s">
        <v>9079</v>
      </c>
      <c r="C907" t="s">
        <v>10073</v>
      </c>
      <c r="D907">
        <v>1</v>
      </c>
      <c r="E907" t="s">
        <v>9936</v>
      </c>
      <c r="F907">
        <v>1</v>
      </c>
      <c r="G907">
        <v>1</v>
      </c>
      <c r="H907" s="4" t="str">
        <f t="shared" si="28"/>
        <v>RR534.1</v>
      </c>
      <c r="I907" s="4" t="str">
        <f t="shared" si="29"/>
        <v>S0_P1_RXC</v>
      </c>
    </row>
    <row r="908" spans="1:9">
      <c r="A908" t="s">
        <v>261</v>
      </c>
      <c r="B908" t="s">
        <v>9079</v>
      </c>
      <c r="C908" t="s">
        <v>10073</v>
      </c>
      <c r="D908">
        <v>2</v>
      </c>
      <c r="E908" t="s">
        <v>8496</v>
      </c>
      <c r="F908">
        <v>2</v>
      </c>
      <c r="G908">
        <v>2</v>
      </c>
      <c r="H908" s="4" t="str">
        <f t="shared" si="28"/>
        <v>RR534.2</v>
      </c>
      <c r="I908" s="4" t="str">
        <f t="shared" si="29"/>
        <v>S0_HSD184</v>
      </c>
    </row>
    <row r="909" spans="1:9">
      <c r="A909" t="s">
        <v>261</v>
      </c>
      <c r="B909" t="s">
        <v>9079</v>
      </c>
      <c r="C909" t="s">
        <v>10074</v>
      </c>
      <c r="D909">
        <v>1</v>
      </c>
      <c r="E909" t="s">
        <v>9937</v>
      </c>
      <c r="F909">
        <v>1</v>
      </c>
      <c r="G909">
        <v>1</v>
      </c>
      <c r="H909" s="4" t="str">
        <f t="shared" si="28"/>
        <v>RR535.1</v>
      </c>
      <c r="I909" s="4" t="str">
        <f t="shared" si="29"/>
        <v>S0_P1_RXDV</v>
      </c>
    </row>
    <row r="910" spans="1:9">
      <c r="A910" t="s">
        <v>261</v>
      </c>
      <c r="B910" t="s">
        <v>9079</v>
      </c>
      <c r="C910" t="s">
        <v>10074</v>
      </c>
      <c r="D910">
        <v>2</v>
      </c>
      <c r="E910" t="s">
        <v>8501</v>
      </c>
      <c r="F910">
        <v>2</v>
      </c>
      <c r="G910">
        <v>2</v>
      </c>
      <c r="H910" s="4" t="str">
        <f t="shared" si="28"/>
        <v>RR535.2</v>
      </c>
      <c r="I910" s="4" t="str">
        <f t="shared" si="29"/>
        <v>S0_HSD183</v>
      </c>
    </row>
    <row r="911" spans="1:9">
      <c r="A911" t="s">
        <v>261</v>
      </c>
      <c r="B911" t="s">
        <v>9079</v>
      </c>
      <c r="C911" t="s">
        <v>287</v>
      </c>
      <c r="D911" t="s">
        <v>3088</v>
      </c>
      <c r="E911" t="s">
        <v>9936</v>
      </c>
      <c r="F911" t="s">
        <v>280</v>
      </c>
      <c r="G911" t="s">
        <v>3088</v>
      </c>
      <c r="H911" s="4" t="str">
        <f t="shared" si="28"/>
        <v>SITE0.R18</v>
      </c>
      <c r="I911" s="4" t="str">
        <f t="shared" si="29"/>
        <v>S0_P1_RXC</v>
      </c>
    </row>
    <row r="912" spans="1:9">
      <c r="A912" t="s">
        <v>261</v>
      </c>
      <c r="B912" t="s">
        <v>9079</v>
      </c>
      <c r="C912" t="s">
        <v>287</v>
      </c>
      <c r="D912" t="s">
        <v>3082</v>
      </c>
      <c r="E912" t="s">
        <v>9928</v>
      </c>
      <c r="F912" t="s">
        <v>1601</v>
      </c>
      <c r="G912" t="s">
        <v>3082</v>
      </c>
      <c r="H912" s="4" t="str">
        <f t="shared" si="28"/>
        <v>SITE0.M18</v>
      </c>
      <c r="I912" s="4" t="str">
        <f t="shared" si="29"/>
        <v>S0_P1_RXD0</v>
      </c>
    </row>
    <row r="913" spans="1:9">
      <c r="A913" t="s">
        <v>261</v>
      </c>
      <c r="B913" t="s">
        <v>9079</v>
      </c>
      <c r="C913" t="s">
        <v>287</v>
      </c>
      <c r="D913" t="s">
        <v>3085</v>
      </c>
      <c r="E913" t="s">
        <v>9930</v>
      </c>
      <c r="F913" t="s">
        <v>1602</v>
      </c>
      <c r="G913" t="s">
        <v>3085</v>
      </c>
      <c r="H913" s="4" t="str">
        <f t="shared" si="28"/>
        <v>SITE0.M19</v>
      </c>
      <c r="I913" s="4" t="str">
        <f t="shared" si="29"/>
        <v>S0_P1_RXD1</v>
      </c>
    </row>
    <row r="914" spans="1:9">
      <c r="A914" t="s">
        <v>261</v>
      </c>
      <c r="B914" t="s">
        <v>9079</v>
      </c>
      <c r="C914" t="s">
        <v>287</v>
      </c>
      <c r="D914" t="s">
        <v>3089</v>
      </c>
      <c r="E914" t="s">
        <v>9932</v>
      </c>
      <c r="F914" t="s">
        <v>1604</v>
      </c>
      <c r="G914" t="s">
        <v>3089</v>
      </c>
      <c r="H914" s="4" t="str">
        <f t="shared" si="28"/>
        <v>SITE0.N18</v>
      </c>
      <c r="I914" s="4" t="str">
        <f t="shared" si="29"/>
        <v>S0_P1_RXD2</v>
      </c>
    </row>
    <row r="915" spans="1:9">
      <c r="A915" t="s">
        <v>261</v>
      </c>
      <c r="B915" t="s">
        <v>9079</v>
      </c>
      <c r="C915" t="s">
        <v>287</v>
      </c>
      <c r="D915" t="s">
        <v>3086</v>
      </c>
      <c r="E915" t="s">
        <v>9934</v>
      </c>
      <c r="F915" t="s">
        <v>1605</v>
      </c>
      <c r="G915" t="s">
        <v>3086</v>
      </c>
      <c r="H915" s="4" t="str">
        <f t="shared" si="28"/>
        <v>SITE0.N19</v>
      </c>
      <c r="I915" s="4" t="str">
        <f t="shared" si="29"/>
        <v>S0_P1_RXD3</v>
      </c>
    </row>
    <row r="916" spans="1:9">
      <c r="A916" t="s">
        <v>261</v>
      </c>
      <c r="B916" t="s">
        <v>9079</v>
      </c>
      <c r="C916" t="s">
        <v>287</v>
      </c>
      <c r="D916" t="s">
        <v>3087</v>
      </c>
      <c r="E916" t="s">
        <v>9937</v>
      </c>
      <c r="F916" t="s">
        <v>1607</v>
      </c>
      <c r="G916" t="s">
        <v>3087</v>
      </c>
      <c r="H916" s="4" t="str">
        <f t="shared" si="28"/>
        <v>SITE0.P18</v>
      </c>
      <c r="I916" s="4" t="str">
        <f t="shared" si="29"/>
        <v>S0_P1_RXDV</v>
      </c>
    </row>
    <row r="917" spans="1:9">
      <c r="A917" t="s">
        <v>261</v>
      </c>
      <c r="B917" t="s">
        <v>9079</v>
      </c>
      <c r="C917" t="s">
        <v>287</v>
      </c>
      <c r="D917" t="s">
        <v>3084</v>
      </c>
      <c r="E917" t="s">
        <v>8502</v>
      </c>
      <c r="F917" t="s">
        <v>1608</v>
      </c>
      <c r="G917" t="s">
        <v>3084</v>
      </c>
      <c r="H917" s="4" t="str">
        <f t="shared" si="28"/>
        <v>SITE0.P19</v>
      </c>
      <c r="I917" s="4" t="str">
        <f t="shared" si="29"/>
        <v>S0_HSD193</v>
      </c>
    </row>
    <row r="918" spans="1:9">
      <c r="A918" t="s">
        <v>261</v>
      </c>
      <c r="B918" t="s">
        <v>9079</v>
      </c>
      <c r="C918" t="s">
        <v>287</v>
      </c>
      <c r="D918" t="s">
        <v>3090</v>
      </c>
      <c r="E918" t="s">
        <v>8503</v>
      </c>
      <c r="F918" t="s">
        <v>987</v>
      </c>
      <c r="G918" t="s">
        <v>3090</v>
      </c>
      <c r="H918" s="4" t="str">
        <f t="shared" si="28"/>
        <v>SITE0.U18</v>
      </c>
      <c r="I918" s="4" t="str">
        <f t="shared" si="29"/>
        <v>S0_HSD290</v>
      </c>
    </row>
    <row r="919" spans="1:9">
      <c r="A919" t="s">
        <v>261</v>
      </c>
      <c r="B919" t="s">
        <v>9079</v>
      </c>
      <c r="C919" t="s">
        <v>287</v>
      </c>
      <c r="D919" t="s">
        <v>3080</v>
      </c>
      <c r="E919" t="s">
        <v>3277</v>
      </c>
      <c r="F919" t="s">
        <v>1610</v>
      </c>
      <c r="G919" t="s">
        <v>3080</v>
      </c>
      <c r="H919" s="4" t="str">
        <f t="shared" si="28"/>
        <v>SITE0.T19</v>
      </c>
      <c r="I919" s="4" t="str">
        <f t="shared" si="29"/>
        <v>S0_P1_TXC</v>
      </c>
    </row>
    <row r="920" spans="1:9">
      <c r="A920" t="s">
        <v>261</v>
      </c>
      <c r="B920" t="s">
        <v>9079</v>
      </c>
      <c r="C920" t="s">
        <v>287</v>
      </c>
      <c r="D920" t="s">
        <v>3078</v>
      </c>
      <c r="E920" t="s">
        <v>3273</v>
      </c>
      <c r="F920" t="s">
        <v>1621</v>
      </c>
      <c r="G920" t="s">
        <v>3078</v>
      </c>
      <c r="H920" s="4" t="str">
        <f t="shared" si="28"/>
        <v>SITE0.V19</v>
      </c>
      <c r="I920" s="4" t="str">
        <f t="shared" si="29"/>
        <v>S0_P1_TXD0</v>
      </c>
    </row>
    <row r="921" spans="1:9">
      <c r="A921" t="s">
        <v>261</v>
      </c>
      <c r="B921" t="s">
        <v>9079</v>
      </c>
      <c r="C921" t="s">
        <v>287</v>
      </c>
      <c r="D921" t="s">
        <v>3079</v>
      </c>
      <c r="E921" t="s">
        <v>3274</v>
      </c>
      <c r="F921" t="s">
        <v>1620</v>
      </c>
      <c r="G921" t="s">
        <v>3079</v>
      </c>
      <c r="H921" s="4" t="str">
        <f t="shared" si="28"/>
        <v>SITE0.V18</v>
      </c>
      <c r="I921" s="4" t="str">
        <f t="shared" si="29"/>
        <v>S0_P1_TXD1</v>
      </c>
    </row>
    <row r="922" spans="1:9">
      <c r="A922" t="s">
        <v>261</v>
      </c>
      <c r="B922" t="s">
        <v>9079</v>
      </c>
      <c r="C922" t="s">
        <v>287</v>
      </c>
      <c r="D922" t="s">
        <v>3081</v>
      </c>
      <c r="E922" t="s">
        <v>3275</v>
      </c>
      <c r="F922" t="s">
        <v>1629</v>
      </c>
      <c r="G922" t="s">
        <v>3081</v>
      </c>
      <c r="H922" s="4" t="str">
        <f t="shared" si="28"/>
        <v>SITE0.W18</v>
      </c>
      <c r="I922" s="4" t="str">
        <f t="shared" si="29"/>
        <v>S0_P1_TXD2</v>
      </c>
    </row>
    <row r="923" spans="1:9">
      <c r="A923" t="s">
        <v>261</v>
      </c>
      <c r="B923" t="s">
        <v>9079</v>
      </c>
      <c r="C923" t="s">
        <v>287</v>
      </c>
      <c r="D923" t="s">
        <v>3083</v>
      </c>
      <c r="E923" t="s">
        <v>3276</v>
      </c>
      <c r="F923" t="s">
        <v>1619</v>
      </c>
      <c r="G923" t="s">
        <v>3083</v>
      </c>
      <c r="H923" s="4" t="str">
        <f t="shared" si="28"/>
        <v>SITE0.V17</v>
      </c>
      <c r="I923" s="4" t="str">
        <f t="shared" si="29"/>
        <v>S0_P1_TXD3</v>
      </c>
    </row>
    <row r="924" spans="1:9">
      <c r="A924" t="s">
        <v>261</v>
      </c>
      <c r="B924" t="s">
        <v>9079</v>
      </c>
      <c r="C924" t="s">
        <v>287</v>
      </c>
      <c r="D924" t="s">
        <v>3077</v>
      </c>
      <c r="E924" t="s">
        <v>9927</v>
      </c>
      <c r="F924" t="s">
        <v>990</v>
      </c>
      <c r="G924" t="s">
        <v>3077</v>
      </c>
      <c r="H924" s="4" t="str">
        <f t="shared" si="28"/>
        <v>SITE0.U19</v>
      </c>
      <c r="I924" s="4" t="str">
        <f t="shared" si="29"/>
        <v>S0_P1_TXEN</v>
      </c>
    </row>
    <row r="925" spans="1:9">
      <c r="A925" t="s">
        <v>261</v>
      </c>
      <c r="B925" t="s">
        <v>9080</v>
      </c>
      <c r="C925" t="s">
        <v>10075</v>
      </c>
      <c r="D925">
        <v>1</v>
      </c>
      <c r="E925" t="s">
        <v>1890</v>
      </c>
      <c r="F925">
        <v>1</v>
      </c>
      <c r="G925">
        <v>1</v>
      </c>
      <c r="H925" s="4" t="str">
        <f t="shared" si="28"/>
        <v>RR900.1</v>
      </c>
      <c r="I925" s="4" t="str">
        <f t="shared" si="29"/>
        <v>S0_P5_TXD0</v>
      </c>
    </row>
    <row r="926" spans="1:9">
      <c r="A926" t="s">
        <v>261</v>
      </c>
      <c r="B926" t="s">
        <v>9080</v>
      </c>
      <c r="C926" t="s">
        <v>10075</v>
      </c>
      <c r="D926">
        <v>2</v>
      </c>
      <c r="E926" t="s">
        <v>1896</v>
      </c>
      <c r="F926">
        <v>2</v>
      </c>
      <c r="G926">
        <v>2</v>
      </c>
      <c r="H926" s="4" t="str">
        <f t="shared" si="28"/>
        <v>RR900.2</v>
      </c>
      <c r="I926" s="4" t="str">
        <f t="shared" si="29"/>
        <v>SG0_P5_RXD0</v>
      </c>
    </row>
    <row r="927" spans="1:9">
      <c r="A927" t="s">
        <v>261</v>
      </c>
      <c r="B927" t="s">
        <v>9080</v>
      </c>
      <c r="C927" t="s">
        <v>10076</v>
      </c>
      <c r="D927">
        <v>1</v>
      </c>
      <c r="E927" t="s">
        <v>1891</v>
      </c>
      <c r="F927">
        <v>1</v>
      </c>
      <c r="G927">
        <v>1</v>
      </c>
      <c r="H927" s="4" t="str">
        <f t="shared" si="28"/>
        <v>RR901.1</v>
      </c>
      <c r="I927" s="4" t="str">
        <f t="shared" si="29"/>
        <v>S0_P5_TXD1</v>
      </c>
    </row>
    <row r="928" spans="1:9">
      <c r="A928" t="s">
        <v>261</v>
      </c>
      <c r="B928" t="s">
        <v>9080</v>
      </c>
      <c r="C928" t="s">
        <v>10076</v>
      </c>
      <c r="D928">
        <v>2</v>
      </c>
      <c r="E928" t="s">
        <v>1897</v>
      </c>
      <c r="F928">
        <v>2</v>
      </c>
      <c r="G928">
        <v>2</v>
      </c>
      <c r="H928" s="4" t="str">
        <f t="shared" si="28"/>
        <v>RR901.2</v>
      </c>
      <c r="I928" s="4" t="str">
        <f t="shared" si="29"/>
        <v>SG0_P5_RXD1</v>
      </c>
    </row>
    <row r="929" spans="1:9">
      <c r="A929" t="s">
        <v>261</v>
      </c>
      <c r="B929" t="s">
        <v>9080</v>
      </c>
      <c r="C929" t="s">
        <v>10077</v>
      </c>
      <c r="D929">
        <v>1</v>
      </c>
      <c r="E929" t="s">
        <v>1892</v>
      </c>
      <c r="F929">
        <v>1</v>
      </c>
      <c r="G929">
        <v>1</v>
      </c>
      <c r="H929" s="4" t="str">
        <f t="shared" si="28"/>
        <v>RR902.1</v>
      </c>
      <c r="I929" s="4" t="str">
        <f t="shared" si="29"/>
        <v>S0_P5_TXD2</v>
      </c>
    </row>
    <row r="930" spans="1:9">
      <c r="A930" t="s">
        <v>261</v>
      </c>
      <c r="B930" t="s">
        <v>9080</v>
      </c>
      <c r="C930" t="s">
        <v>10077</v>
      </c>
      <c r="D930">
        <v>2</v>
      </c>
      <c r="E930" t="s">
        <v>1898</v>
      </c>
      <c r="F930">
        <v>2</v>
      </c>
      <c r="G930">
        <v>2</v>
      </c>
      <c r="H930" s="4" t="str">
        <f t="shared" si="28"/>
        <v>RR902.2</v>
      </c>
      <c r="I930" s="4" t="str">
        <f t="shared" si="29"/>
        <v>SG0_P5_RXD2</v>
      </c>
    </row>
    <row r="931" spans="1:9">
      <c r="A931" t="s">
        <v>261</v>
      </c>
      <c r="B931" t="s">
        <v>9080</v>
      </c>
      <c r="C931" t="s">
        <v>10078</v>
      </c>
      <c r="D931">
        <v>1</v>
      </c>
      <c r="E931" t="s">
        <v>1893</v>
      </c>
      <c r="F931">
        <v>1</v>
      </c>
      <c r="G931">
        <v>1</v>
      </c>
      <c r="H931" s="4" t="str">
        <f t="shared" si="28"/>
        <v>RR903.1</v>
      </c>
      <c r="I931" s="4" t="str">
        <f t="shared" si="29"/>
        <v>S0_P5_TXD3</v>
      </c>
    </row>
    <row r="932" spans="1:9">
      <c r="A932" t="s">
        <v>261</v>
      </c>
      <c r="B932" t="s">
        <v>9080</v>
      </c>
      <c r="C932" t="s">
        <v>10078</v>
      </c>
      <c r="D932">
        <v>2</v>
      </c>
      <c r="E932" t="s">
        <v>1899</v>
      </c>
      <c r="F932">
        <v>2</v>
      </c>
      <c r="G932">
        <v>2</v>
      </c>
      <c r="H932" s="4" t="str">
        <f t="shared" si="28"/>
        <v>RR903.2</v>
      </c>
      <c r="I932" s="4" t="str">
        <f t="shared" si="29"/>
        <v>SG0_P5_RXD3</v>
      </c>
    </row>
    <row r="933" spans="1:9">
      <c r="A933" t="s">
        <v>261</v>
      </c>
      <c r="B933" t="s">
        <v>9080</v>
      </c>
      <c r="C933" t="s">
        <v>10079</v>
      </c>
      <c r="D933">
        <v>1</v>
      </c>
      <c r="E933" t="s">
        <v>1894</v>
      </c>
      <c r="F933">
        <v>1</v>
      </c>
      <c r="G933">
        <v>1</v>
      </c>
      <c r="H933" s="4" t="str">
        <f t="shared" si="28"/>
        <v>RR904.1</v>
      </c>
      <c r="I933" s="4" t="str">
        <f t="shared" si="29"/>
        <v>S0_P5_TXC</v>
      </c>
    </row>
    <row r="934" spans="1:9">
      <c r="A934" t="s">
        <v>261</v>
      </c>
      <c r="B934" t="s">
        <v>9080</v>
      </c>
      <c r="C934" t="s">
        <v>10079</v>
      </c>
      <c r="D934">
        <v>2</v>
      </c>
      <c r="E934" t="s">
        <v>1895</v>
      </c>
      <c r="F934">
        <v>2</v>
      </c>
      <c r="G934">
        <v>2</v>
      </c>
      <c r="H934" s="4" t="str">
        <f t="shared" si="28"/>
        <v>RR904.2</v>
      </c>
      <c r="I934" s="4" t="str">
        <f t="shared" si="29"/>
        <v>SG0_P5_RXC</v>
      </c>
    </row>
    <row r="935" spans="1:9">
      <c r="A935" t="s">
        <v>261</v>
      </c>
      <c r="B935" t="s">
        <v>9080</v>
      </c>
      <c r="C935" t="s">
        <v>10080</v>
      </c>
      <c r="D935">
        <v>1</v>
      </c>
      <c r="E935" t="s">
        <v>9938</v>
      </c>
      <c r="F935">
        <v>1</v>
      </c>
      <c r="G935">
        <v>1</v>
      </c>
      <c r="H935" s="4" t="str">
        <f t="shared" si="28"/>
        <v>RR905.1</v>
      </c>
      <c r="I935" s="4" t="str">
        <f t="shared" si="29"/>
        <v>S0_P5_TXEN</v>
      </c>
    </row>
    <row r="936" spans="1:9">
      <c r="A936" t="s">
        <v>261</v>
      </c>
      <c r="B936" t="s">
        <v>9080</v>
      </c>
      <c r="C936" t="s">
        <v>10080</v>
      </c>
      <c r="D936">
        <v>2</v>
      </c>
      <c r="E936" t="s">
        <v>1900</v>
      </c>
      <c r="F936">
        <v>2</v>
      </c>
      <c r="G936">
        <v>2</v>
      </c>
      <c r="H936" s="4" t="str">
        <f t="shared" si="28"/>
        <v>RR905.2</v>
      </c>
      <c r="I936" s="4" t="str">
        <f t="shared" si="29"/>
        <v>SG0_P5_RXDV</v>
      </c>
    </row>
    <row r="937" spans="1:9">
      <c r="A937" t="s">
        <v>261</v>
      </c>
      <c r="B937" t="s">
        <v>9080</v>
      </c>
      <c r="C937" t="s">
        <v>10081</v>
      </c>
      <c r="D937">
        <v>1</v>
      </c>
      <c r="E937" t="s">
        <v>1890</v>
      </c>
      <c r="F937">
        <v>1</v>
      </c>
      <c r="G937">
        <v>1</v>
      </c>
      <c r="H937" s="4" t="str">
        <f t="shared" si="28"/>
        <v>RR910.1</v>
      </c>
      <c r="I937" s="4" t="str">
        <f t="shared" si="29"/>
        <v>S0_P5_TXD0</v>
      </c>
    </row>
    <row r="938" spans="1:9">
      <c r="A938" t="s">
        <v>261</v>
      </c>
      <c r="B938" t="s">
        <v>9080</v>
      </c>
      <c r="C938" t="s">
        <v>10081</v>
      </c>
      <c r="D938">
        <v>2</v>
      </c>
      <c r="E938" t="s">
        <v>8505</v>
      </c>
      <c r="F938">
        <v>2</v>
      </c>
      <c r="G938">
        <v>2</v>
      </c>
      <c r="H938" s="4" t="str">
        <f t="shared" si="28"/>
        <v>RR910.2</v>
      </c>
      <c r="I938" s="4" t="str">
        <f t="shared" si="29"/>
        <v>S0_HSD200</v>
      </c>
    </row>
    <row r="939" spans="1:9">
      <c r="A939" t="s">
        <v>261</v>
      </c>
      <c r="B939" t="s">
        <v>9080</v>
      </c>
      <c r="C939" t="s">
        <v>10082</v>
      </c>
      <c r="D939">
        <v>1</v>
      </c>
      <c r="E939" t="s">
        <v>1891</v>
      </c>
      <c r="F939">
        <v>1</v>
      </c>
      <c r="G939">
        <v>1</v>
      </c>
      <c r="H939" s="4" t="str">
        <f t="shared" si="28"/>
        <v>RR911.1</v>
      </c>
      <c r="I939" s="4" t="str">
        <f t="shared" si="29"/>
        <v>S0_P5_TXD1</v>
      </c>
    </row>
    <row r="940" spans="1:9">
      <c r="A940" t="s">
        <v>261</v>
      </c>
      <c r="B940" t="s">
        <v>9080</v>
      </c>
      <c r="C940" t="s">
        <v>10082</v>
      </c>
      <c r="D940">
        <v>2</v>
      </c>
      <c r="E940" t="s">
        <v>8506</v>
      </c>
      <c r="F940">
        <v>2</v>
      </c>
      <c r="G940">
        <v>2</v>
      </c>
      <c r="H940" s="4" t="str">
        <f t="shared" si="28"/>
        <v>RR911.2</v>
      </c>
      <c r="I940" s="4" t="str">
        <f t="shared" si="29"/>
        <v>S0_HSD201</v>
      </c>
    </row>
    <row r="941" spans="1:9">
      <c r="A941" t="s">
        <v>261</v>
      </c>
      <c r="B941" t="s">
        <v>9080</v>
      </c>
      <c r="C941" t="s">
        <v>10083</v>
      </c>
      <c r="D941">
        <v>1</v>
      </c>
      <c r="E941" t="s">
        <v>1892</v>
      </c>
      <c r="F941">
        <v>1</v>
      </c>
      <c r="G941">
        <v>1</v>
      </c>
      <c r="H941" s="4" t="str">
        <f t="shared" si="28"/>
        <v>RR912.1</v>
      </c>
      <c r="I941" s="4" t="str">
        <f t="shared" si="29"/>
        <v>S0_P5_TXD2</v>
      </c>
    </row>
    <row r="942" spans="1:9">
      <c r="A942" t="s">
        <v>261</v>
      </c>
      <c r="B942" t="s">
        <v>9080</v>
      </c>
      <c r="C942" t="s">
        <v>10083</v>
      </c>
      <c r="D942">
        <v>2</v>
      </c>
      <c r="E942" t="s">
        <v>8507</v>
      </c>
      <c r="F942">
        <v>2</v>
      </c>
      <c r="G942">
        <v>2</v>
      </c>
      <c r="H942" s="4" t="str">
        <f t="shared" si="28"/>
        <v>RR912.2</v>
      </c>
      <c r="I942" s="4" t="str">
        <f t="shared" si="29"/>
        <v>S0_HSD203</v>
      </c>
    </row>
    <row r="943" spans="1:9">
      <c r="A943" t="s">
        <v>261</v>
      </c>
      <c r="B943" t="s">
        <v>9080</v>
      </c>
      <c r="C943" t="s">
        <v>10084</v>
      </c>
      <c r="D943">
        <v>1</v>
      </c>
      <c r="E943" t="s">
        <v>1893</v>
      </c>
      <c r="F943">
        <v>1</v>
      </c>
      <c r="G943">
        <v>1</v>
      </c>
      <c r="H943" s="4" t="str">
        <f t="shared" si="28"/>
        <v>RR913.1</v>
      </c>
      <c r="I943" s="4" t="str">
        <f t="shared" si="29"/>
        <v>S0_P5_TXD3</v>
      </c>
    </row>
    <row r="944" spans="1:9">
      <c r="A944" t="s">
        <v>261</v>
      </c>
      <c r="B944" t="s">
        <v>9080</v>
      </c>
      <c r="C944" t="s">
        <v>10084</v>
      </c>
      <c r="D944">
        <v>2</v>
      </c>
      <c r="E944" t="s">
        <v>8508</v>
      </c>
      <c r="F944">
        <v>2</v>
      </c>
      <c r="G944">
        <v>2</v>
      </c>
      <c r="H944" s="4" t="str">
        <f t="shared" si="28"/>
        <v>RR913.2</v>
      </c>
      <c r="I944" s="4" t="str">
        <f t="shared" si="29"/>
        <v>S0_HSD205</v>
      </c>
    </row>
    <row r="945" spans="1:9">
      <c r="A945" t="s">
        <v>261</v>
      </c>
      <c r="B945" t="s">
        <v>9080</v>
      </c>
      <c r="C945" t="s">
        <v>10085</v>
      </c>
      <c r="D945">
        <v>1</v>
      </c>
      <c r="E945" t="s">
        <v>1894</v>
      </c>
      <c r="F945">
        <v>1</v>
      </c>
      <c r="G945">
        <v>1</v>
      </c>
      <c r="H945" s="4" t="str">
        <f t="shared" si="28"/>
        <v>RR914.1</v>
      </c>
      <c r="I945" s="4" t="str">
        <f t="shared" si="29"/>
        <v>S0_P5_TXC</v>
      </c>
    </row>
    <row r="946" spans="1:9">
      <c r="A946" t="s">
        <v>261</v>
      </c>
      <c r="B946" t="s">
        <v>9080</v>
      </c>
      <c r="C946" t="s">
        <v>10085</v>
      </c>
      <c r="D946">
        <v>2</v>
      </c>
      <c r="E946" t="s">
        <v>8509</v>
      </c>
      <c r="F946">
        <v>2</v>
      </c>
      <c r="G946">
        <v>2</v>
      </c>
      <c r="H946" s="4" t="str">
        <f t="shared" si="28"/>
        <v>RR914.2</v>
      </c>
      <c r="I946" s="4" t="str">
        <f t="shared" si="29"/>
        <v>S0_HSD202</v>
      </c>
    </row>
    <row r="947" spans="1:9">
      <c r="A947" t="s">
        <v>261</v>
      </c>
      <c r="B947" t="s">
        <v>9080</v>
      </c>
      <c r="C947" t="s">
        <v>10086</v>
      </c>
      <c r="D947">
        <v>1</v>
      </c>
      <c r="E947" t="s">
        <v>9938</v>
      </c>
      <c r="F947">
        <v>1</v>
      </c>
      <c r="G947">
        <v>1</v>
      </c>
      <c r="H947" s="4" t="str">
        <f t="shared" si="28"/>
        <v>RR915.1</v>
      </c>
      <c r="I947" s="4" t="str">
        <f t="shared" si="29"/>
        <v>S0_P5_TXEN</v>
      </c>
    </row>
    <row r="948" spans="1:9">
      <c r="A948" t="s">
        <v>261</v>
      </c>
      <c r="B948" t="s">
        <v>9080</v>
      </c>
      <c r="C948" t="s">
        <v>10086</v>
      </c>
      <c r="D948">
        <v>2</v>
      </c>
      <c r="E948" t="s">
        <v>8517</v>
      </c>
      <c r="F948">
        <v>2</v>
      </c>
      <c r="G948">
        <v>2</v>
      </c>
      <c r="H948" s="4" t="str">
        <f t="shared" si="28"/>
        <v>RR915.2</v>
      </c>
      <c r="I948" s="4" t="str">
        <f t="shared" si="29"/>
        <v>S0_HSD199</v>
      </c>
    </row>
    <row r="949" spans="1:9">
      <c r="A949" t="s">
        <v>261</v>
      </c>
      <c r="B949" t="s">
        <v>9080</v>
      </c>
      <c r="C949" t="s">
        <v>10087</v>
      </c>
      <c r="D949">
        <v>1</v>
      </c>
      <c r="E949" t="s">
        <v>9939</v>
      </c>
      <c r="F949">
        <v>1</v>
      </c>
      <c r="G949">
        <v>1</v>
      </c>
      <c r="H949" s="4" t="str">
        <f t="shared" si="28"/>
        <v>RR920.1</v>
      </c>
      <c r="I949" s="4" t="str">
        <f t="shared" si="29"/>
        <v>S0_P5_RXD0</v>
      </c>
    </row>
    <row r="950" spans="1:9">
      <c r="A950" t="s">
        <v>261</v>
      </c>
      <c r="B950" t="s">
        <v>9080</v>
      </c>
      <c r="C950" t="s">
        <v>10087</v>
      </c>
      <c r="D950">
        <v>2</v>
      </c>
      <c r="E950" t="s">
        <v>9940</v>
      </c>
      <c r="F950">
        <v>2</v>
      </c>
      <c r="G950">
        <v>2</v>
      </c>
      <c r="H950" s="4" t="str">
        <f t="shared" si="28"/>
        <v>RR920.2</v>
      </c>
      <c r="I950" s="4" t="str">
        <f t="shared" si="29"/>
        <v>SG0_1_P5_TXD0</v>
      </c>
    </row>
    <row r="951" spans="1:9">
      <c r="A951" t="s">
        <v>261</v>
      </c>
      <c r="B951" t="s">
        <v>9080</v>
      </c>
      <c r="C951" t="s">
        <v>10088</v>
      </c>
      <c r="D951">
        <v>1</v>
      </c>
      <c r="E951" t="s">
        <v>9941</v>
      </c>
      <c r="F951">
        <v>1</v>
      </c>
      <c r="G951">
        <v>1</v>
      </c>
      <c r="H951" s="4" t="str">
        <f t="shared" si="28"/>
        <v>RR921.1</v>
      </c>
      <c r="I951" s="4" t="str">
        <f t="shared" si="29"/>
        <v>S0_P5_RXD1</v>
      </c>
    </row>
    <row r="952" spans="1:9">
      <c r="A952" t="s">
        <v>261</v>
      </c>
      <c r="B952" t="s">
        <v>9080</v>
      </c>
      <c r="C952" t="s">
        <v>10088</v>
      </c>
      <c r="D952">
        <v>2</v>
      </c>
      <c r="E952" t="s">
        <v>9942</v>
      </c>
      <c r="F952">
        <v>2</v>
      </c>
      <c r="G952">
        <v>2</v>
      </c>
      <c r="H952" s="4" t="str">
        <f t="shared" si="28"/>
        <v>RR921.2</v>
      </c>
      <c r="I952" s="4" t="str">
        <f t="shared" si="29"/>
        <v>SG0_1_P5_TXD1</v>
      </c>
    </row>
    <row r="953" spans="1:9">
      <c r="A953" t="s">
        <v>261</v>
      </c>
      <c r="B953" t="s">
        <v>9080</v>
      </c>
      <c r="C953" t="s">
        <v>10089</v>
      </c>
      <c r="D953">
        <v>1</v>
      </c>
      <c r="E953" t="s">
        <v>9943</v>
      </c>
      <c r="F953">
        <v>1</v>
      </c>
      <c r="G953">
        <v>1</v>
      </c>
      <c r="H953" s="4" t="str">
        <f t="shared" si="28"/>
        <v>RR922.1</v>
      </c>
      <c r="I953" s="4" t="str">
        <f t="shared" si="29"/>
        <v>S0_P5_RXD2</v>
      </c>
    </row>
    <row r="954" spans="1:9">
      <c r="A954" t="s">
        <v>261</v>
      </c>
      <c r="B954" t="s">
        <v>9080</v>
      </c>
      <c r="C954" t="s">
        <v>10089</v>
      </c>
      <c r="D954">
        <v>2</v>
      </c>
      <c r="E954" t="s">
        <v>9944</v>
      </c>
      <c r="F954">
        <v>2</v>
      </c>
      <c r="G954">
        <v>2</v>
      </c>
      <c r="H954" s="4" t="str">
        <f t="shared" si="28"/>
        <v>RR922.2</v>
      </c>
      <c r="I954" s="4" t="str">
        <f t="shared" si="29"/>
        <v>SG0_1_P5_TXD2</v>
      </c>
    </row>
    <row r="955" spans="1:9">
      <c r="A955" t="s">
        <v>261</v>
      </c>
      <c r="B955" t="s">
        <v>9080</v>
      </c>
      <c r="C955" t="s">
        <v>10090</v>
      </c>
      <c r="D955">
        <v>1</v>
      </c>
      <c r="E955" t="s">
        <v>9945</v>
      </c>
      <c r="F955">
        <v>1</v>
      </c>
      <c r="G955">
        <v>1</v>
      </c>
      <c r="H955" s="4" t="str">
        <f t="shared" si="28"/>
        <v>RR923.1</v>
      </c>
      <c r="I955" s="4" t="str">
        <f t="shared" si="29"/>
        <v>S0_P5_RXD3</v>
      </c>
    </row>
    <row r="956" spans="1:9">
      <c r="A956" t="s">
        <v>261</v>
      </c>
      <c r="B956" t="s">
        <v>9080</v>
      </c>
      <c r="C956" t="s">
        <v>10090</v>
      </c>
      <c r="D956">
        <v>2</v>
      </c>
      <c r="E956" t="s">
        <v>1905</v>
      </c>
      <c r="F956">
        <v>2</v>
      </c>
      <c r="G956">
        <v>2</v>
      </c>
      <c r="H956" s="4" t="str">
        <f t="shared" si="28"/>
        <v>RR923.2</v>
      </c>
      <c r="I956" s="4" t="str">
        <f t="shared" si="29"/>
        <v>SG0_P5_TXD3</v>
      </c>
    </row>
    <row r="957" spans="1:9">
      <c r="A957" t="s">
        <v>261</v>
      </c>
      <c r="B957" t="s">
        <v>9080</v>
      </c>
      <c r="C957" t="s">
        <v>10091</v>
      </c>
      <c r="D957">
        <v>1</v>
      </c>
      <c r="E957" t="s">
        <v>9946</v>
      </c>
      <c r="F957">
        <v>1</v>
      </c>
      <c r="G957">
        <v>1</v>
      </c>
      <c r="H957" s="4" t="str">
        <f t="shared" si="28"/>
        <v>RR924.1</v>
      </c>
      <c r="I957" s="4" t="str">
        <f t="shared" si="29"/>
        <v>S0_P5_RXC</v>
      </c>
    </row>
    <row r="958" spans="1:9">
      <c r="A958" t="s">
        <v>261</v>
      </c>
      <c r="B958" t="s">
        <v>9080</v>
      </c>
      <c r="C958" t="s">
        <v>10091</v>
      </c>
      <c r="D958">
        <v>2</v>
      </c>
      <c r="E958" t="s">
        <v>1901</v>
      </c>
      <c r="F958">
        <v>2</v>
      </c>
      <c r="G958">
        <v>2</v>
      </c>
      <c r="H958" s="4" t="str">
        <f t="shared" si="28"/>
        <v>RR924.2</v>
      </c>
      <c r="I958" s="4" t="str">
        <f t="shared" si="29"/>
        <v>SG0_P5_TXC</v>
      </c>
    </row>
    <row r="959" spans="1:9">
      <c r="A959" t="s">
        <v>261</v>
      </c>
      <c r="B959" t="s">
        <v>9080</v>
      </c>
      <c r="C959" t="s">
        <v>10092</v>
      </c>
      <c r="D959">
        <v>1</v>
      </c>
      <c r="E959" t="s">
        <v>9947</v>
      </c>
      <c r="F959">
        <v>1</v>
      </c>
      <c r="G959">
        <v>1</v>
      </c>
      <c r="H959" s="4" t="str">
        <f t="shared" si="28"/>
        <v>RR925.1</v>
      </c>
      <c r="I959" s="4" t="str">
        <f t="shared" si="29"/>
        <v>S0_P5_RXDV</v>
      </c>
    </row>
    <row r="960" spans="1:9">
      <c r="A960" t="s">
        <v>261</v>
      </c>
      <c r="B960" t="s">
        <v>9080</v>
      </c>
      <c r="C960" t="s">
        <v>10092</v>
      </c>
      <c r="D960">
        <v>2</v>
      </c>
      <c r="E960" t="s">
        <v>1906</v>
      </c>
      <c r="F960">
        <v>2</v>
      </c>
      <c r="G960">
        <v>2</v>
      </c>
      <c r="H960" s="4" t="str">
        <f t="shared" si="28"/>
        <v>RR925.2</v>
      </c>
      <c r="I960" s="4" t="str">
        <f t="shared" si="29"/>
        <v>SG0_P5_TXEN</v>
      </c>
    </row>
    <row r="961" spans="1:9">
      <c r="A961" t="s">
        <v>261</v>
      </c>
      <c r="B961" t="s">
        <v>9080</v>
      </c>
      <c r="C961" t="s">
        <v>10093</v>
      </c>
      <c r="D961">
        <v>1</v>
      </c>
      <c r="E961" t="s">
        <v>9939</v>
      </c>
      <c r="F961">
        <v>1</v>
      </c>
      <c r="G961">
        <v>1</v>
      </c>
      <c r="H961" s="4" t="str">
        <f t="shared" si="28"/>
        <v>RR930.1</v>
      </c>
      <c r="I961" s="4" t="str">
        <f t="shared" si="29"/>
        <v>S0_P5_RXD0</v>
      </c>
    </row>
    <row r="962" spans="1:9">
      <c r="A962" t="s">
        <v>261</v>
      </c>
      <c r="B962" t="s">
        <v>9080</v>
      </c>
      <c r="C962" t="s">
        <v>10093</v>
      </c>
      <c r="D962">
        <v>2</v>
      </c>
      <c r="E962" t="s">
        <v>8511</v>
      </c>
      <c r="F962">
        <v>2</v>
      </c>
      <c r="G962">
        <v>2</v>
      </c>
      <c r="H962" s="4" t="str">
        <f t="shared" ref="H962:H1025" si="30">CONCATENATE(C962,".",F962)</f>
        <v>RR930.2</v>
      </c>
      <c r="I962" s="4" t="str">
        <f t="shared" ref="I962:I1025" si="31">E962</f>
        <v>S0_HSD204</v>
      </c>
    </row>
    <row r="963" spans="1:9">
      <c r="A963" t="s">
        <v>261</v>
      </c>
      <c r="B963" t="s">
        <v>9080</v>
      </c>
      <c r="C963" t="s">
        <v>10094</v>
      </c>
      <c r="D963">
        <v>1</v>
      </c>
      <c r="E963" t="s">
        <v>9941</v>
      </c>
      <c r="F963">
        <v>1</v>
      </c>
      <c r="G963">
        <v>1</v>
      </c>
      <c r="H963" s="4" t="str">
        <f t="shared" si="30"/>
        <v>RR931.1</v>
      </c>
      <c r="I963" s="4" t="str">
        <f t="shared" si="31"/>
        <v>S0_P5_RXD1</v>
      </c>
    </row>
    <row r="964" spans="1:9">
      <c r="A964" t="s">
        <v>261</v>
      </c>
      <c r="B964" t="s">
        <v>9080</v>
      </c>
      <c r="C964" t="s">
        <v>10094</v>
      </c>
      <c r="D964">
        <v>2</v>
      </c>
      <c r="E964" t="s">
        <v>8512</v>
      </c>
      <c r="F964">
        <v>2</v>
      </c>
      <c r="G964">
        <v>2</v>
      </c>
      <c r="H964" s="4" t="str">
        <f t="shared" si="30"/>
        <v>RR931.2</v>
      </c>
      <c r="I964" s="4" t="str">
        <f t="shared" si="31"/>
        <v>S0_HSD194</v>
      </c>
    </row>
    <row r="965" spans="1:9">
      <c r="A965" t="s">
        <v>261</v>
      </c>
      <c r="B965" t="s">
        <v>9080</v>
      </c>
      <c r="C965" t="s">
        <v>10095</v>
      </c>
      <c r="D965">
        <v>1</v>
      </c>
      <c r="E965" t="s">
        <v>9943</v>
      </c>
      <c r="F965">
        <v>1</v>
      </c>
      <c r="G965">
        <v>1</v>
      </c>
      <c r="H965" s="4" t="str">
        <f t="shared" si="30"/>
        <v>RR932.1</v>
      </c>
      <c r="I965" s="4" t="str">
        <f t="shared" si="31"/>
        <v>S0_P5_RXD2</v>
      </c>
    </row>
    <row r="966" spans="1:9">
      <c r="A966" t="s">
        <v>261</v>
      </c>
      <c r="B966" t="s">
        <v>9080</v>
      </c>
      <c r="C966" t="s">
        <v>10095</v>
      </c>
      <c r="D966">
        <v>2</v>
      </c>
      <c r="E966" t="s">
        <v>8513</v>
      </c>
      <c r="F966">
        <v>2</v>
      </c>
      <c r="G966">
        <v>2</v>
      </c>
      <c r="H966" s="4" t="str">
        <f t="shared" si="30"/>
        <v>RR932.2</v>
      </c>
      <c r="I966" s="4" t="str">
        <f t="shared" si="31"/>
        <v>S0_HSD198</v>
      </c>
    </row>
    <row r="967" spans="1:9">
      <c r="A967" t="s">
        <v>261</v>
      </c>
      <c r="B967" t="s">
        <v>9080</v>
      </c>
      <c r="C967" t="s">
        <v>10096</v>
      </c>
      <c r="D967">
        <v>1</v>
      </c>
      <c r="E967" t="s">
        <v>9945</v>
      </c>
      <c r="F967">
        <v>1</v>
      </c>
      <c r="G967">
        <v>1</v>
      </c>
      <c r="H967" s="4" t="str">
        <f t="shared" si="30"/>
        <v>RR933.1</v>
      </c>
      <c r="I967" s="4" t="str">
        <f t="shared" si="31"/>
        <v>S0_P5_RXD3</v>
      </c>
    </row>
    <row r="968" spans="1:9">
      <c r="A968" t="s">
        <v>261</v>
      </c>
      <c r="B968" t="s">
        <v>9080</v>
      </c>
      <c r="C968" t="s">
        <v>10096</v>
      </c>
      <c r="D968">
        <v>2</v>
      </c>
      <c r="E968" t="s">
        <v>8514</v>
      </c>
      <c r="F968">
        <v>2</v>
      </c>
      <c r="G968">
        <v>2</v>
      </c>
      <c r="H968" s="4" t="str">
        <f t="shared" si="30"/>
        <v>RR933.2</v>
      </c>
      <c r="I968" s="4" t="str">
        <f t="shared" si="31"/>
        <v>S0_HSD195</v>
      </c>
    </row>
    <row r="969" spans="1:9">
      <c r="A969" t="s">
        <v>261</v>
      </c>
      <c r="B969" t="s">
        <v>9080</v>
      </c>
      <c r="C969" t="s">
        <v>10097</v>
      </c>
      <c r="D969">
        <v>1</v>
      </c>
      <c r="E969" t="s">
        <v>9946</v>
      </c>
      <c r="F969">
        <v>1</v>
      </c>
      <c r="G969">
        <v>1</v>
      </c>
      <c r="H969" s="4" t="str">
        <f t="shared" si="30"/>
        <v>RR934.1</v>
      </c>
      <c r="I969" s="4" t="str">
        <f t="shared" si="31"/>
        <v>S0_P5_RXC</v>
      </c>
    </row>
    <row r="970" spans="1:9">
      <c r="A970" t="s">
        <v>261</v>
      </c>
      <c r="B970" t="s">
        <v>9080</v>
      </c>
      <c r="C970" t="s">
        <v>10097</v>
      </c>
      <c r="D970">
        <v>2</v>
      </c>
      <c r="E970" t="s">
        <v>8510</v>
      </c>
      <c r="F970">
        <v>2</v>
      </c>
      <c r="G970">
        <v>2</v>
      </c>
      <c r="H970" s="4" t="str">
        <f t="shared" si="30"/>
        <v>RR934.2</v>
      </c>
      <c r="I970" s="4" t="str">
        <f t="shared" si="31"/>
        <v>S0_HSD197</v>
      </c>
    </row>
    <row r="971" spans="1:9">
      <c r="A971" t="s">
        <v>261</v>
      </c>
      <c r="B971" t="s">
        <v>9080</v>
      </c>
      <c r="C971" t="s">
        <v>10098</v>
      </c>
      <c r="D971">
        <v>1</v>
      </c>
      <c r="E971" t="s">
        <v>9947</v>
      </c>
      <c r="F971">
        <v>1</v>
      </c>
      <c r="G971">
        <v>1</v>
      </c>
      <c r="H971" s="4" t="str">
        <f t="shared" si="30"/>
        <v>RR935.1</v>
      </c>
      <c r="I971" s="4" t="str">
        <f t="shared" si="31"/>
        <v>S0_P5_RXDV</v>
      </c>
    </row>
    <row r="972" spans="1:9">
      <c r="A972" t="s">
        <v>261</v>
      </c>
      <c r="B972" t="s">
        <v>9080</v>
      </c>
      <c r="C972" t="s">
        <v>10098</v>
      </c>
      <c r="D972">
        <v>2</v>
      </c>
      <c r="E972" t="s">
        <v>8515</v>
      </c>
      <c r="F972">
        <v>2</v>
      </c>
      <c r="G972">
        <v>2</v>
      </c>
      <c r="H972" s="4" t="str">
        <f t="shared" si="30"/>
        <v>RR935.2</v>
      </c>
      <c r="I972" s="4" t="str">
        <f t="shared" si="31"/>
        <v>S0_HSD196</v>
      </c>
    </row>
    <row r="973" spans="1:9">
      <c r="A973" t="s">
        <v>261</v>
      </c>
      <c r="B973" t="s">
        <v>9080</v>
      </c>
      <c r="C973" t="s">
        <v>287</v>
      </c>
      <c r="D973" t="s">
        <v>1657</v>
      </c>
      <c r="E973" t="s">
        <v>9946</v>
      </c>
      <c r="F973" t="s">
        <v>1581</v>
      </c>
      <c r="G973" t="s">
        <v>1657</v>
      </c>
      <c r="H973" s="4" t="str">
        <f t="shared" si="30"/>
        <v>SITE0.G19</v>
      </c>
      <c r="I973" s="4" t="str">
        <f t="shared" si="31"/>
        <v>S0_P5_RXC</v>
      </c>
    </row>
    <row r="974" spans="1:9">
      <c r="A974" t="s">
        <v>261</v>
      </c>
      <c r="B974" t="s">
        <v>9080</v>
      </c>
      <c r="C974" t="s">
        <v>287</v>
      </c>
      <c r="D974" t="s">
        <v>1651</v>
      </c>
      <c r="E974" t="s">
        <v>9939</v>
      </c>
      <c r="F974" t="s">
        <v>912</v>
      </c>
      <c r="G974" t="s">
        <v>1651</v>
      </c>
      <c r="H974" s="4" t="str">
        <f t="shared" si="30"/>
        <v>SITE0.D19</v>
      </c>
      <c r="I974" s="4" t="str">
        <f t="shared" si="31"/>
        <v>S0_P5_RXD0</v>
      </c>
    </row>
    <row r="975" spans="1:9">
      <c r="A975" t="s">
        <v>261</v>
      </c>
      <c r="B975" t="s">
        <v>9080</v>
      </c>
      <c r="C975" t="s">
        <v>287</v>
      </c>
      <c r="D975" t="s">
        <v>1654</v>
      </c>
      <c r="E975" t="s">
        <v>9941</v>
      </c>
      <c r="F975" t="s">
        <v>1578</v>
      </c>
      <c r="G975" t="s">
        <v>1654</v>
      </c>
      <c r="H975" s="4" t="str">
        <f t="shared" si="30"/>
        <v>SITE0.E18</v>
      </c>
      <c r="I975" s="4" t="str">
        <f t="shared" si="31"/>
        <v>S0_P5_RXD1</v>
      </c>
    </row>
    <row r="976" spans="1:9">
      <c r="A976" t="s">
        <v>261</v>
      </c>
      <c r="B976" t="s">
        <v>9080</v>
      </c>
      <c r="C976" t="s">
        <v>287</v>
      </c>
      <c r="D976" t="s">
        <v>1658</v>
      </c>
      <c r="E976" t="s">
        <v>9943</v>
      </c>
      <c r="F976" t="s">
        <v>1535</v>
      </c>
      <c r="G976" t="s">
        <v>1658</v>
      </c>
      <c r="H976" s="4" t="str">
        <f t="shared" si="30"/>
        <v>SITE0.E19</v>
      </c>
      <c r="I976" s="4" t="str">
        <f t="shared" si="31"/>
        <v>S0_P5_RXD2</v>
      </c>
    </row>
    <row r="977" spans="1:9">
      <c r="A977" t="s">
        <v>261</v>
      </c>
      <c r="B977" t="s">
        <v>9080</v>
      </c>
      <c r="C977" t="s">
        <v>287</v>
      </c>
      <c r="D977" t="s">
        <v>1655</v>
      </c>
      <c r="E977" t="s">
        <v>9945</v>
      </c>
      <c r="F977" t="s">
        <v>3091</v>
      </c>
      <c r="G977" t="s">
        <v>1655</v>
      </c>
      <c r="H977" s="4" t="str">
        <f t="shared" si="30"/>
        <v>SITE0.F18</v>
      </c>
      <c r="I977" s="4" t="str">
        <f t="shared" si="31"/>
        <v>S0_P5_RXD3</v>
      </c>
    </row>
    <row r="978" spans="1:9">
      <c r="A978" t="s">
        <v>261</v>
      </c>
      <c r="B978" t="s">
        <v>9080</v>
      </c>
      <c r="C978" t="s">
        <v>287</v>
      </c>
      <c r="D978" t="s">
        <v>1656</v>
      </c>
      <c r="E978" t="s">
        <v>9947</v>
      </c>
      <c r="F978" t="s">
        <v>3092</v>
      </c>
      <c r="G978" t="s">
        <v>1656</v>
      </c>
      <c r="H978" s="4" t="str">
        <f t="shared" si="30"/>
        <v>SITE0.F19</v>
      </c>
      <c r="I978" s="4" t="str">
        <f t="shared" si="31"/>
        <v>S0_P5_RXDV</v>
      </c>
    </row>
    <row r="979" spans="1:9">
      <c r="A979" t="s">
        <v>261</v>
      </c>
      <c r="B979" t="s">
        <v>9080</v>
      </c>
      <c r="C979" t="s">
        <v>287</v>
      </c>
      <c r="D979" t="s">
        <v>1653</v>
      </c>
      <c r="E979" t="s">
        <v>8516</v>
      </c>
      <c r="F979" t="s">
        <v>1580</v>
      </c>
      <c r="G979" t="s">
        <v>1653</v>
      </c>
      <c r="H979" s="4" t="str">
        <f t="shared" si="30"/>
        <v>SITE0.G18</v>
      </c>
      <c r="I979" s="4" t="str">
        <f t="shared" si="31"/>
        <v>S0_HSD206</v>
      </c>
    </row>
    <row r="980" spans="1:9">
      <c r="A980" t="s">
        <v>261</v>
      </c>
      <c r="B980" t="s">
        <v>9080</v>
      </c>
      <c r="C980" t="s">
        <v>287</v>
      </c>
      <c r="D980" t="s">
        <v>1649</v>
      </c>
      <c r="E980" t="s">
        <v>1894</v>
      </c>
      <c r="F980" t="s">
        <v>1588</v>
      </c>
      <c r="G980" t="s">
        <v>1649</v>
      </c>
      <c r="H980" s="4" t="str">
        <f t="shared" si="30"/>
        <v>SITE0.J18</v>
      </c>
      <c r="I980" s="4" t="str">
        <f t="shared" si="31"/>
        <v>S0_P5_TXC</v>
      </c>
    </row>
    <row r="981" spans="1:9">
      <c r="A981" t="s">
        <v>261</v>
      </c>
      <c r="B981" t="s">
        <v>9080</v>
      </c>
      <c r="C981" t="s">
        <v>287</v>
      </c>
      <c r="D981" t="s">
        <v>1647</v>
      </c>
      <c r="E981" t="s">
        <v>1890</v>
      </c>
      <c r="F981" t="s">
        <v>1397</v>
      </c>
      <c r="G981" t="s">
        <v>1647</v>
      </c>
      <c r="H981" s="4" t="str">
        <f t="shared" si="30"/>
        <v>SITE0.K18</v>
      </c>
      <c r="I981" s="4" t="str">
        <f t="shared" si="31"/>
        <v>S0_P5_TXD0</v>
      </c>
    </row>
    <row r="982" spans="1:9">
      <c r="A982" t="s">
        <v>261</v>
      </c>
      <c r="B982" t="s">
        <v>9080</v>
      </c>
      <c r="C982" t="s">
        <v>287</v>
      </c>
      <c r="D982" t="s">
        <v>1648</v>
      </c>
      <c r="E982" t="s">
        <v>1891</v>
      </c>
      <c r="F982" t="s">
        <v>1398</v>
      </c>
      <c r="G982" t="s">
        <v>1648</v>
      </c>
      <c r="H982" s="4" t="str">
        <f t="shared" si="30"/>
        <v>SITE0.K19</v>
      </c>
      <c r="I982" s="4" t="str">
        <f t="shared" si="31"/>
        <v>S0_P5_TXD1</v>
      </c>
    </row>
    <row r="983" spans="1:9">
      <c r="A983" t="s">
        <v>261</v>
      </c>
      <c r="B983" t="s">
        <v>9080</v>
      </c>
      <c r="C983" t="s">
        <v>287</v>
      </c>
      <c r="D983" t="s">
        <v>1650</v>
      </c>
      <c r="E983" t="s">
        <v>1892</v>
      </c>
      <c r="F983" t="s">
        <v>1592</v>
      </c>
      <c r="G983" t="s">
        <v>1650</v>
      </c>
      <c r="H983" s="4" t="str">
        <f t="shared" si="30"/>
        <v>SITE0.L18</v>
      </c>
      <c r="I983" s="4" t="str">
        <f t="shared" si="31"/>
        <v>S0_P5_TXD2</v>
      </c>
    </row>
    <row r="984" spans="1:9">
      <c r="A984" t="s">
        <v>261</v>
      </c>
      <c r="B984" t="s">
        <v>9080</v>
      </c>
      <c r="C984" t="s">
        <v>287</v>
      </c>
      <c r="D984" t="s">
        <v>1652</v>
      </c>
      <c r="E984" t="s">
        <v>1893</v>
      </c>
      <c r="F984" t="s">
        <v>1593</v>
      </c>
      <c r="G984" t="s">
        <v>1652</v>
      </c>
      <c r="H984" s="4" t="str">
        <f t="shared" si="30"/>
        <v>SITE0.L19</v>
      </c>
      <c r="I984" s="4" t="str">
        <f t="shared" si="31"/>
        <v>S0_P5_TXD3</v>
      </c>
    </row>
    <row r="985" spans="1:9">
      <c r="A985" t="s">
        <v>261</v>
      </c>
      <c r="B985" t="s">
        <v>9080</v>
      </c>
      <c r="C985" t="s">
        <v>287</v>
      </c>
      <c r="D985" t="s">
        <v>1646</v>
      </c>
      <c r="E985" t="s">
        <v>9938</v>
      </c>
      <c r="F985" t="s">
        <v>1589</v>
      </c>
      <c r="G985" t="s">
        <v>1646</v>
      </c>
      <c r="H985" s="4" t="str">
        <f t="shared" si="30"/>
        <v>SITE0.J19</v>
      </c>
      <c r="I985" s="4" t="str">
        <f t="shared" si="31"/>
        <v>S0_P5_TXEN</v>
      </c>
    </row>
    <row r="986" spans="1:9">
      <c r="A986" t="s">
        <v>261</v>
      </c>
      <c r="B986" t="s">
        <v>9081</v>
      </c>
      <c r="C986" t="s">
        <v>9074</v>
      </c>
      <c r="D986" t="s">
        <v>3074</v>
      </c>
      <c r="E986" t="s">
        <v>3234</v>
      </c>
      <c r="F986" t="s">
        <v>175</v>
      </c>
      <c r="G986" t="s">
        <v>3074</v>
      </c>
      <c r="H986" s="4" t="str">
        <f t="shared" si="30"/>
        <v>GOLD0.G1</v>
      </c>
      <c r="I986" s="4" t="str">
        <f t="shared" si="31"/>
        <v>SG0_P0_RXC</v>
      </c>
    </row>
    <row r="987" spans="1:9">
      <c r="A987" t="s">
        <v>261</v>
      </c>
      <c r="B987" t="s">
        <v>9081</v>
      </c>
      <c r="C987" t="s">
        <v>9074</v>
      </c>
      <c r="D987" t="s">
        <v>3068</v>
      </c>
      <c r="E987" t="s">
        <v>3232</v>
      </c>
      <c r="F987" t="s">
        <v>299</v>
      </c>
      <c r="G987" t="s">
        <v>3068</v>
      </c>
      <c r="H987" s="4" t="str">
        <f t="shared" si="30"/>
        <v>GOLD0.K2</v>
      </c>
      <c r="I987" s="4" t="str">
        <f t="shared" si="31"/>
        <v>SG0_P0_RXD0</v>
      </c>
    </row>
    <row r="988" spans="1:9">
      <c r="A988" t="s">
        <v>261</v>
      </c>
      <c r="B988" t="s">
        <v>9081</v>
      </c>
      <c r="C988" t="s">
        <v>9074</v>
      </c>
      <c r="D988" t="s">
        <v>3071</v>
      </c>
      <c r="E988" t="s">
        <v>3233</v>
      </c>
      <c r="F988" t="s">
        <v>264</v>
      </c>
      <c r="G988" t="s">
        <v>3071</v>
      </c>
      <c r="H988" s="4" t="str">
        <f t="shared" si="30"/>
        <v>GOLD0.K1</v>
      </c>
      <c r="I988" s="4" t="str">
        <f t="shared" si="31"/>
        <v>SG0_P0_RXD1</v>
      </c>
    </row>
    <row r="989" spans="1:9">
      <c r="A989" t="s">
        <v>261</v>
      </c>
      <c r="B989" t="s">
        <v>9081</v>
      </c>
      <c r="C989" t="s">
        <v>9074</v>
      </c>
      <c r="D989" t="s">
        <v>3075</v>
      </c>
      <c r="E989" t="s">
        <v>3235</v>
      </c>
      <c r="F989" t="s">
        <v>357</v>
      </c>
      <c r="G989" t="s">
        <v>3075</v>
      </c>
      <c r="H989" s="4" t="str">
        <f t="shared" si="30"/>
        <v>GOLD0.J2</v>
      </c>
      <c r="I989" s="4" t="str">
        <f t="shared" si="31"/>
        <v>SG0_P0_RXD2</v>
      </c>
    </row>
    <row r="990" spans="1:9">
      <c r="A990" t="s">
        <v>261</v>
      </c>
      <c r="B990" t="s">
        <v>9081</v>
      </c>
      <c r="C990" t="s">
        <v>9074</v>
      </c>
      <c r="D990" t="s">
        <v>3072</v>
      </c>
      <c r="E990" t="s">
        <v>3237</v>
      </c>
      <c r="F990" t="s">
        <v>356</v>
      </c>
      <c r="G990" t="s">
        <v>3072</v>
      </c>
      <c r="H990" s="4" t="str">
        <f t="shared" si="30"/>
        <v>GOLD0.J1</v>
      </c>
      <c r="I990" s="4" t="str">
        <f t="shared" si="31"/>
        <v>SG0_P0_RXD3</v>
      </c>
    </row>
    <row r="991" spans="1:9">
      <c r="A991" t="s">
        <v>261</v>
      </c>
      <c r="B991" t="s">
        <v>9081</v>
      </c>
      <c r="C991" t="s">
        <v>9074</v>
      </c>
      <c r="D991" t="s">
        <v>3073</v>
      </c>
      <c r="E991" t="s">
        <v>3224</v>
      </c>
      <c r="F991" t="s">
        <v>359</v>
      </c>
      <c r="G991" t="s">
        <v>3073</v>
      </c>
      <c r="H991" s="4" t="str">
        <f t="shared" si="30"/>
        <v>GOLD0.H2</v>
      </c>
      <c r="I991" s="4" t="str">
        <f t="shared" si="31"/>
        <v>SG0_P0_RXDV</v>
      </c>
    </row>
    <row r="992" spans="1:9">
      <c r="A992" t="s">
        <v>261</v>
      </c>
      <c r="B992" t="s">
        <v>9081</v>
      </c>
      <c r="C992" t="s">
        <v>9074</v>
      </c>
      <c r="D992" t="s">
        <v>3070</v>
      </c>
      <c r="E992" t="s">
        <v>169</v>
      </c>
      <c r="F992" t="s">
        <v>358</v>
      </c>
      <c r="G992" t="s">
        <v>3070</v>
      </c>
      <c r="H992" s="4" t="str">
        <f t="shared" si="30"/>
        <v>GOLD0.H1</v>
      </c>
      <c r="I992" s="4" t="str">
        <f t="shared" si="31"/>
        <v>DGND</v>
      </c>
    </row>
    <row r="993" spans="1:9">
      <c r="A993" t="s">
        <v>261</v>
      </c>
      <c r="B993" t="s">
        <v>9081</v>
      </c>
      <c r="C993" t="s">
        <v>9074</v>
      </c>
      <c r="D993" t="s">
        <v>3076</v>
      </c>
      <c r="E993" t="s">
        <v>3278</v>
      </c>
      <c r="F993" t="s">
        <v>176</v>
      </c>
      <c r="G993" t="s">
        <v>3076</v>
      </c>
      <c r="H993" s="4" t="str">
        <f t="shared" si="30"/>
        <v>GOLD0.G2</v>
      </c>
      <c r="I993" s="4" t="str">
        <f t="shared" si="31"/>
        <v>SG0_P0_TESTD</v>
      </c>
    </row>
    <row r="994" spans="1:9">
      <c r="A994" t="s">
        <v>261</v>
      </c>
      <c r="B994" t="s">
        <v>9081</v>
      </c>
      <c r="C994" t="s">
        <v>9074</v>
      </c>
      <c r="D994" t="s">
        <v>3066</v>
      </c>
      <c r="E994" t="s">
        <v>3245</v>
      </c>
      <c r="F994" t="s">
        <v>417</v>
      </c>
      <c r="G994" t="s">
        <v>3066</v>
      </c>
      <c r="H994" s="4" t="str">
        <f t="shared" si="30"/>
        <v>GOLD0.E2</v>
      </c>
      <c r="I994" s="4" t="str">
        <f t="shared" si="31"/>
        <v>SG0_P0_TXC</v>
      </c>
    </row>
    <row r="995" spans="1:9">
      <c r="A995" t="s">
        <v>261</v>
      </c>
      <c r="B995" t="s">
        <v>9081</v>
      </c>
      <c r="C995" t="s">
        <v>9074</v>
      </c>
      <c r="D995" t="s">
        <v>3064</v>
      </c>
      <c r="E995" t="s">
        <v>3229</v>
      </c>
      <c r="F995" t="s">
        <v>362</v>
      </c>
      <c r="G995" t="s">
        <v>3064</v>
      </c>
      <c r="H995" s="4" t="str">
        <f t="shared" si="30"/>
        <v>GOLD0.D2</v>
      </c>
      <c r="I995" s="4" t="str">
        <f t="shared" si="31"/>
        <v>SG0_P0_TXD0</v>
      </c>
    </row>
    <row r="996" spans="1:9">
      <c r="A996" t="s">
        <v>261</v>
      </c>
      <c r="B996" t="s">
        <v>9081</v>
      </c>
      <c r="C996" t="s">
        <v>9074</v>
      </c>
      <c r="D996" t="s">
        <v>3065</v>
      </c>
      <c r="E996" t="s">
        <v>3238</v>
      </c>
      <c r="F996" t="s">
        <v>402</v>
      </c>
      <c r="G996" t="s">
        <v>3065</v>
      </c>
      <c r="H996" s="4" t="str">
        <f t="shared" si="30"/>
        <v>GOLD0.D1</v>
      </c>
      <c r="I996" s="4" t="str">
        <f t="shared" si="31"/>
        <v>SG0_P0_TXD1</v>
      </c>
    </row>
    <row r="997" spans="1:9">
      <c r="A997" t="s">
        <v>261</v>
      </c>
      <c r="B997" t="s">
        <v>9081</v>
      </c>
      <c r="C997" t="s">
        <v>9074</v>
      </c>
      <c r="D997" t="s">
        <v>3067</v>
      </c>
      <c r="E997" t="s">
        <v>3246</v>
      </c>
      <c r="F997" t="s">
        <v>10</v>
      </c>
      <c r="G997" t="s">
        <v>3067</v>
      </c>
      <c r="H997" s="4" t="str">
        <f t="shared" si="30"/>
        <v>GOLD0.C2</v>
      </c>
      <c r="I997" s="4" t="str">
        <f t="shared" si="31"/>
        <v>SG0_P0_TXD2</v>
      </c>
    </row>
    <row r="998" spans="1:9">
      <c r="A998" t="s">
        <v>261</v>
      </c>
      <c r="B998" t="s">
        <v>9081</v>
      </c>
      <c r="C998" t="s">
        <v>9074</v>
      </c>
      <c r="D998" t="s">
        <v>3069</v>
      </c>
      <c r="E998" t="s">
        <v>3241</v>
      </c>
      <c r="F998" t="s">
        <v>246</v>
      </c>
      <c r="G998" t="s">
        <v>3069</v>
      </c>
      <c r="H998" s="4" t="str">
        <f t="shared" si="30"/>
        <v>GOLD0.C1</v>
      </c>
      <c r="I998" s="4" t="str">
        <f t="shared" si="31"/>
        <v>SG0_P0_TXD3</v>
      </c>
    </row>
    <row r="999" spans="1:9">
      <c r="A999" t="s">
        <v>261</v>
      </c>
      <c r="B999" t="s">
        <v>9081</v>
      </c>
      <c r="C999" t="s">
        <v>9074</v>
      </c>
      <c r="D999" t="s">
        <v>3063</v>
      </c>
      <c r="E999" t="s">
        <v>3242</v>
      </c>
      <c r="F999" t="s">
        <v>363</v>
      </c>
      <c r="G999" t="s">
        <v>3063</v>
      </c>
      <c r="H999" s="4" t="str">
        <f t="shared" si="30"/>
        <v>GOLD0.E1</v>
      </c>
      <c r="I999" s="4" t="str">
        <f t="shared" si="31"/>
        <v>SG0_P0_TXEN</v>
      </c>
    </row>
    <row r="1000" spans="1:9">
      <c r="A1000" t="s">
        <v>261</v>
      </c>
      <c r="B1000" t="s">
        <v>9081</v>
      </c>
      <c r="C1000" t="s">
        <v>9074</v>
      </c>
      <c r="D1000" t="s">
        <v>3088</v>
      </c>
      <c r="E1000" t="s">
        <v>3267</v>
      </c>
      <c r="F1000" t="s">
        <v>280</v>
      </c>
      <c r="G1000" t="s">
        <v>3088</v>
      </c>
      <c r="H1000" s="4" t="str">
        <f t="shared" si="30"/>
        <v>GOLD0.R18</v>
      </c>
      <c r="I1000" s="4" t="str">
        <f t="shared" si="31"/>
        <v>SG0_P1_RXC</v>
      </c>
    </row>
    <row r="1001" spans="1:9">
      <c r="A1001" t="s">
        <v>261</v>
      </c>
      <c r="B1001" t="s">
        <v>9081</v>
      </c>
      <c r="C1001" t="s">
        <v>9074</v>
      </c>
      <c r="D1001" t="s">
        <v>3082</v>
      </c>
      <c r="E1001" t="s">
        <v>3265</v>
      </c>
      <c r="F1001" t="s">
        <v>1601</v>
      </c>
      <c r="G1001" t="s">
        <v>3082</v>
      </c>
      <c r="H1001" s="4" t="str">
        <f t="shared" si="30"/>
        <v>GOLD0.M18</v>
      </c>
      <c r="I1001" s="4" t="str">
        <f t="shared" si="31"/>
        <v>SG0_P1_RXD0</v>
      </c>
    </row>
    <row r="1002" spans="1:9">
      <c r="A1002" t="s">
        <v>261</v>
      </c>
      <c r="B1002" t="s">
        <v>9081</v>
      </c>
      <c r="C1002" t="s">
        <v>9074</v>
      </c>
      <c r="D1002" t="s">
        <v>3085</v>
      </c>
      <c r="E1002" t="s">
        <v>3266</v>
      </c>
      <c r="F1002" t="s">
        <v>1602</v>
      </c>
      <c r="G1002" t="s">
        <v>3085</v>
      </c>
      <c r="H1002" s="4" t="str">
        <f t="shared" si="30"/>
        <v>GOLD0.M19</v>
      </c>
      <c r="I1002" s="4" t="str">
        <f t="shared" si="31"/>
        <v>SG0_P1_RXD1</v>
      </c>
    </row>
    <row r="1003" spans="1:9">
      <c r="A1003" t="s">
        <v>261</v>
      </c>
      <c r="B1003" t="s">
        <v>9081</v>
      </c>
      <c r="C1003" t="s">
        <v>9074</v>
      </c>
      <c r="D1003" t="s">
        <v>3089</v>
      </c>
      <c r="E1003" t="s">
        <v>3268</v>
      </c>
      <c r="F1003" t="s">
        <v>1604</v>
      </c>
      <c r="G1003" t="s">
        <v>3089</v>
      </c>
      <c r="H1003" s="4" t="str">
        <f t="shared" si="30"/>
        <v>GOLD0.N18</v>
      </c>
      <c r="I1003" s="4" t="str">
        <f t="shared" si="31"/>
        <v>SG0_P1_RXD2</v>
      </c>
    </row>
    <row r="1004" spans="1:9">
      <c r="A1004" t="s">
        <v>261</v>
      </c>
      <c r="B1004" t="s">
        <v>9081</v>
      </c>
      <c r="C1004" t="s">
        <v>9074</v>
      </c>
      <c r="D1004" t="s">
        <v>3086</v>
      </c>
      <c r="E1004" t="s">
        <v>3269</v>
      </c>
      <c r="F1004" t="s">
        <v>1605</v>
      </c>
      <c r="G1004" t="s">
        <v>3086</v>
      </c>
      <c r="H1004" s="4" t="str">
        <f t="shared" si="30"/>
        <v>GOLD0.N19</v>
      </c>
      <c r="I1004" s="4" t="str">
        <f t="shared" si="31"/>
        <v>SG0_P1_RXD3</v>
      </c>
    </row>
    <row r="1005" spans="1:9">
      <c r="A1005" t="s">
        <v>261</v>
      </c>
      <c r="B1005" t="s">
        <v>9081</v>
      </c>
      <c r="C1005" t="s">
        <v>9074</v>
      </c>
      <c r="D1005" t="s">
        <v>3087</v>
      </c>
      <c r="E1005" t="s">
        <v>3261</v>
      </c>
      <c r="F1005" t="s">
        <v>1607</v>
      </c>
      <c r="G1005" t="s">
        <v>3087</v>
      </c>
      <c r="H1005" s="4" t="str">
        <f t="shared" si="30"/>
        <v>GOLD0.P18</v>
      </c>
      <c r="I1005" s="4" t="str">
        <f t="shared" si="31"/>
        <v>SG0_P1_RXDV</v>
      </c>
    </row>
    <row r="1006" spans="1:9">
      <c r="A1006" t="s">
        <v>261</v>
      </c>
      <c r="B1006" t="s">
        <v>9081</v>
      </c>
      <c r="C1006" t="s">
        <v>9074</v>
      </c>
      <c r="D1006" t="s">
        <v>3084</v>
      </c>
      <c r="E1006" t="s">
        <v>169</v>
      </c>
      <c r="F1006" t="s">
        <v>1608</v>
      </c>
      <c r="G1006" t="s">
        <v>3084</v>
      </c>
      <c r="H1006" s="4" t="str">
        <f t="shared" si="30"/>
        <v>GOLD0.P19</v>
      </c>
      <c r="I1006" s="4" t="str">
        <f t="shared" si="31"/>
        <v>DGND</v>
      </c>
    </row>
    <row r="1007" spans="1:9">
      <c r="A1007" t="s">
        <v>261</v>
      </c>
      <c r="B1007" t="s">
        <v>9081</v>
      </c>
      <c r="C1007" t="s">
        <v>9074</v>
      </c>
      <c r="D1007" t="s">
        <v>3090</v>
      </c>
      <c r="E1007" t="s">
        <v>3279</v>
      </c>
      <c r="F1007" t="s">
        <v>987</v>
      </c>
      <c r="G1007" t="s">
        <v>3090</v>
      </c>
      <c r="H1007" s="4" t="str">
        <f t="shared" si="30"/>
        <v>GOLD0.U18</v>
      </c>
      <c r="I1007" s="4" t="str">
        <f t="shared" si="31"/>
        <v>SG0_P1_TESTD</v>
      </c>
    </row>
    <row r="1008" spans="1:9">
      <c r="A1008" t="s">
        <v>261</v>
      </c>
      <c r="B1008" t="s">
        <v>9081</v>
      </c>
      <c r="C1008" t="s">
        <v>9074</v>
      </c>
      <c r="D1008" t="s">
        <v>3080</v>
      </c>
      <c r="E1008" t="s">
        <v>3263</v>
      </c>
      <c r="F1008" t="s">
        <v>1610</v>
      </c>
      <c r="G1008" t="s">
        <v>3080</v>
      </c>
      <c r="H1008" s="4" t="str">
        <f t="shared" si="30"/>
        <v>GOLD0.T19</v>
      </c>
      <c r="I1008" s="4" t="str">
        <f t="shared" si="31"/>
        <v>SG0_P1_TXC</v>
      </c>
    </row>
    <row r="1009" spans="1:9">
      <c r="A1009" t="s">
        <v>261</v>
      </c>
      <c r="B1009" t="s">
        <v>9081</v>
      </c>
      <c r="C1009" t="s">
        <v>9074</v>
      </c>
      <c r="D1009" t="s">
        <v>3078</v>
      </c>
      <c r="E1009" t="s">
        <v>3262</v>
      </c>
      <c r="F1009" t="s">
        <v>1621</v>
      </c>
      <c r="G1009" t="s">
        <v>3078</v>
      </c>
      <c r="H1009" s="4" t="str">
        <f t="shared" si="30"/>
        <v>GOLD0.V19</v>
      </c>
      <c r="I1009" s="4" t="str">
        <f t="shared" si="31"/>
        <v>SG0_P1_TXD0</v>
      </c>
    </row>
    <row r="1010" spans="1:9">
      <c r="A1010" t="s">
        <v>261</v>
      </c>
      <c r="B1010" t="s">
        <v>9081</v>
      </c>
      <c r="C1010" t="s">
        <v>9074</v>
      </c>
      <c r="D1010" t="s">
        <v>3079</v>
      </c>
      <c r="E1010" t="s">
        <v>3270</v>
      </c>
      <c r="F1010" t="s">
        <v>1620</v>
      </c>
      <c r="G1010" t="s">
        <v>3079</v>
      </c>
      <c r="H1010" s="4" t="str">
        <f t="shared" si="30"/>
        <v>GOLD0.V18</v>
      </c>
      <c r="I1010" s="4" t="str">
        <f t="shared" si="31"/>
        <v>SG0_P1_TXD1</v>
      </c>
    </row>
    <row r="1011" spans="1:9">
      <c r="A1011" t="s">
        <v>261</v>
      </c>
      <c r="B1011" t="s">
        <v>9081</v>
      </c>
      <c r="C1011" t="s">
        <v>9074</v>
      </c>
      <c r="D1011" t="s">
        <v>3081</v>
      </c>
      <c r="E1011" t="s">
        <v>3264</v>
      </c>
      <c r="F1011" t="s">
        <v>1629</v>
      </c>
      <c r="G1011" t="s">
        <v>3081</v>
      </c>
      <c r="H1011" s="4" t="str">
        <f t="shared" si="30"/>
        <v>GOLD0.W18</v>
      </c>
      <c r="I1011" s="4" t="str">
        <f t="shared" si="31"/>
        <v>SG0_P1_TXD2</v>
      </c>
    </row>
    <row r="1012" spans="1:9">
      <c r="A1012" t="s">
        <v>261</v>
      </c>
      <c r="B1012" t="s">
        <v>9081</v>
      </c>
      <c r="C1012" t="s">
        <v>9074</v>
      </c>
      <c r="D1012" t="s">
        <v>3083</v>
      </c>
      <c r="E1012" t="s">
        <v>3271</v>
      </c>
      <c r="F1012" t="s">
        <v>1619</v>
      </c>
      <c r="G1012" t="s">
        <v>3083</v>
      </c>
      <c r="H1012" s="4" t="str">
        <f t="shared" si="30"/>
        <v>GOLD0.V17</v>
      </c>
      <c r="I1012" s="4" t="str">
        <f t="shared" si="31"/>
        <v>SG0_P1_TXD3</v>
      </c>
    </row>
    <row r="1013" spans="1:9">
      <c r="A1013" t="s">
        <v>261</v>
      </c>
      <c r="B1013" t="s">
        <v>9081</v>
      </c>
      <c r="C1013" t="s">
        <v>9074</v>
      </c>
      <c r="D1013" t="s">
        <v>3077</v>
      </c>
      <c r="E1013" t="s">
        <v>3272</v>
      </c>
      <c r="F1013" t="s">
        <v>990</v>
      </c>
      <c r="G1013" t="s">
        <v>3077</v>
      </c>
      <c r="H1013" s="4" t="str">
        <f t="shared" si="30"/>
        <v>GOLD0.U19</v>
      </c>
      <c r="I1013" s="4" t="str">
        <f t="shared" si="31"/>
        <v>SG0_P1_TXEN</v>
      </c>
    </row>
    <row r="1014" spans="1:9">
      <c r="A1014" t="s">
        <v>261</v>
      </c>
      <c r="B1014" t="s">
        <v>9081</v>
      </c>
      <c r="C1014" t="s">
        <v>9074</v>
      </c>
      <c r="D1014" t="s">
        <v>1657</v>
      </c>
      <c r="E1014" t="s">
        <v>1895</v>
      </c>
      <c r="F1014" t="s">
        <v>1581</v>
      </c>
      <c r="G1014" t="s">
        <v>1657</v>
      </c>
      <c r="H1014" s="4" t="str">
        <f t="shared" si="30"/>
        <v>GOLD0.G19</v>
      </c>
      <c r="I1014" s="4" t="str">
        <f t="shared" si="31"/>
        <v>SG0_P5_RXC</v>
      </c>
    </row>
    <row r="1015" spans="1:9">
      <c r="A1015" t="s">
        <v>261</v>
      </c>
      <c r="B1015" t="s">
        <v>9081</v>
      </c>
      <c r="C1015" t="s">
        <v>9074</v>
      </c>
      <c r="D1015" t="s">
        <v>1651</v>
      </c>
      <c r="E1015" t="s">
        <v>1896</v>
      </c>
      <c r="F1015" t="s">
        <v>912</v>
      </c>
      <c r="G1015" t="s">
        <v>1651</v>
      </c>
      <c r="H1015" s="4" t="str">
        <f t="shared" si="30"/>
        <v>GOLD0.D19</v>
      </c>
      <c r="I1015" s="4" t="str">
        <f t="shared" si="31"/>
        <v>SG0_P5_RXD0</v>
      </c>
    </row>
    <row r="1016" spans="1:9">
      <c r="A1016" t="s">
        <v>261</v>
      </c>
      <c r="B1016" t="s">
        <v>9081</v>
      </c>
      <c r="C1016" t="s">
        <v>9074</v>
      </c>
      <c r="D1016" t="s">
        <v>1654</v>
      </c>
      <c r="E1016" t="s">
        <v>1897</v>
      </c>
      <c r="F1016" t="s">
        <v>1578</v>
      </c>
      <c r="G1016" t="s">
        <v>1654</v>
      </c>
      <c r="H1016" s="4" t="str">
        <f t="shared" si="30"/>
        <v>GOLD0.E18</v>
      </c>
      <c r="I1016" s="4" t="str">
        <f t="shared" si="31"/>
        <v>SG0_P5_RXD1</v>
      </c>
    </row>
    <row r="1017" spans="1:9">
      <c r="A1017" t="s">
        <v>261</v>
      </c>
      <c r="B1017" t="s">
        <v>9081</v>
      </c>
      <c r="C1017" t="s">
        <v>9074</v>
      </c>
      <c r="D1017" t="s">
        <v>1658</v>
      </c>
      <c r="E1017" t="s">
        <v>1898</v>
      </c>
      <c r="F1017" t="s">
        <v>1535</v>
      </c>
      <c r="G1017" t="s">
        <v>1658</v>
      </c>
      <c r="H1017" s="4" t="str">
        <f t="shared" si="30"/>
        <v>GOLD0.E19</v>
      </c>
      <c r="I1017" s="4" t="str">
        <f t="shared" si="31"/>
        <v>SG0_P5_RXD2</v>
      </c>
    </row>
    <row r="1018" spans="1:9">
      <c r="A1018" t="s">
        <v>261</v>
      </c>
      <c r="B1018" t="s">
        <v>9081</v>
      </c>
      <c r="C1018" t="s">
        <v>9074</v>
      </c>
      <c r="D1018" t="s">
        <v>1655</v>
      </c>
      <c r="E1018" t="s">
        <v>1899</v>
      </c>
      <c r="F1018" t="s">
        <v>3091</v>
      </c>
      <c r="G1018" t="s">
        <v>1655</v>
      </c>
      <c r="H1018" s="4" t="str">
        <f t="shared" si="30"/>
        <v>GOLD0.F18</v>
      </c>
      <c r="I1018" s="4" t="str">
        <f t="shared" si="31"/>
        <v>SG0_P5_RXD3</v>
      </c>
    </row>
    <row r="1019" spans="1:9">
      <c r="A1019" t="s">
        <v>261</v>
      </c>
      <c r="B1019" t="s">
        <v>9081</v>
      </c>
      <c r="C1019" t="s">
        <v>9074</v>
      </c>
      <c r="D1019" t="s">
        <v>1656</v>
      </c>
      <c r="E1019" t="s">
        <v>1900</v>
      </c>
      <c r="F1019" t="s">
        <v>3092</v>
      </c>
      <c r="G1019" t="s">
        <v>1656</v>
      </c>
      <c r="H1019" s="4" t="str">
        <f t="shared" si="30"/>
        <v>GOLD0.F19</v>
      </c>
      <c r="I1019" s="4" t="str">
        <f t="shared" si="31"/>
        <v>SG0_P5_RXDV</v>
      </c>
    </row>
    <row r="1020" spans="1:9">
      <c r="A1020" t="s">
        <v>261</v>
      </c>
      <c r="B1020" t="s">
        <v>9081</v>
      </c>
      <c r="C1020" t="s">
        <v>9074</v>
      </c>
      <c r="D1020" t="s">
        <v>1653</v>
      </c>
      <c r="E1020" t="s">
        <v>169</v>
      </c>
      <c r="F1020" t="s">
        <v>1580</v>
      </c>
      <c r="G1020" t="s">
        <v>1653</v>
      </c>
      <c r="H1020" s="4" t="str">
        <f t="shared" si="30"/>
        <v>GOLD0.G18</v>
      </c>
      <c r="I1020" s="4" t="str">
        <f t="shared" si="31"/>
        <v>DGND</v>
      </c>
    </row>
    <row r="1021" spans="1:9">
      <c r="A1021" t="s">
        <v>261</v>
      </c>
      <c r="B1021" t="s">
        <v>9081</v>
      </c>
      <c r="C1021" t="s">
        <v>9074</v>
      </c>
      <c r="D1021" t="s">
        <v>1649</v>
      </c>
      <c r="E1021" t="s">
        <v>1901</v>
      </c>
      <c r="F1021" t="s">
        <v>1588</v>
      </c>
      <c r="G1021" t="s">
        <v>1649</v>
      </c>
      <c r="H1021" s="4" t="str">
        <f t="shared" si="30"/>
        <v>GOLD0.J18</v>
      </c>
      <c r="I1021" s="4" t="str">
        <f t="shared" si="31"/>
        <v>SG0_P5_TXC</v>
      </c>
    </row>
    <row r="1022" spans="1:9">
      <c r="A1022" t="s">
        <v>261</v>
      </c>
      <c r="B1022" t="s">
        <v>9081</v>
      </c>
      <c r="C1022" t="s">
        <v>9074</v>
      </c>
      <c r="D1022" t="s">
        <v>1647</v>
      </c>
      <c r="E1022" t="s">
        <v>1902</v>
      </c>
      <c r="F1022" t="s">
        <v>1397</v>
      </c>
      <c r="G1022" t="s">
        <v>1647</v>
      </c>
      <c r="H1022" s="4" t="str">
        <f t="shared" si="30"/>
        <v>GOLD0.K18</v>
      </c>
      <c r="I1022" s="4" t="str">
        <f t="shared" si="31"/>
        <v>SG0_P5_TXD0</v>
      </c>
    </row>
    <row r="1023" spans="1:9">
      <c r="A1023" t="s">
        <v>261</v>
      </c>
      <c r="B1023" t="s">
        <v>9081</v>
      </c>
      <c r="C1023" t="s">
        <v>9074</v>
      </c>
      <c r="D1023" t="s">
        <v>1648</v>
      </c>
      <c r="E1023" t="s">
        <v>1903</v>
      </c>
      <c r="F1023" t="s">
        <v>1398</v>
      </c>
      <c r="G1023" t="s">
        <v>1648</v>
      </c>
      <c r="H1023" s="4" t="str">
        <f t="shared" si="30"/>
        <v>GOLD0.K19</v>
      </c>
      <c r="I1023" s="4" t="str">
        <f t="shared" si="31"/>
        <v>SG0_P5_TXD1</v>
      </c>
    </row>
    <row r="1024" spans="1:9">
      <c r="A1024" t="s">
        <v>261</v>
      </c>
      <c r="B1024" t="s">
        <v>9081</v>
      </c>
      <c r="C1024" t="s">
        <v>9074</v>
      </c>
      <c r="D1024" t="s">
        <v>1650</v>
      </c>
      <c r="E1024" t="s">
        <v>1904</v>
      </c>
      <c r="F1024" t="s">
        <v>1592</v>
      </c>
      <c r="G1024" t="s">
        <v>1650</v>
      </c>
      <c r="H1024" s="4" t="str">
        <f t="shared" si="30"/>
        <v>GOLD0.L18</v>
      </c>
      <c r="I1024" s="4" t="str">
        <f t="shared" si="31"/>
        <v>SG0_P5_TXD2</v>
      </c>
    </row>
    <row r="1025" spans="1:9">
      <c r="A1025" t="s">
        <v>261</v>
      </c>
      <c r="B1025" t="s">
        <v>9081</v>
      </c>
      <c r="C1025" t="s">
        <v>9074</v>
      </c>
      <c r="D1025" t="s">
        <v>1652</v>
      </c>
      <c r="E1025" t="s">
        <v>1905</v>
      </c>
      <c r="F1025" t="s">
        <v>1593</v>
      </c>
      <c r="G1025" t="s">
        <v>1652</v>
      </c>
      <c r="H1025" s="4" t="str">
        <f t="shared" si="30"/>
        <v>GOLD0.L19</v>
      </c>
      <c r="I1025" s="4" t="str">
        <f t="shared" si="31"/>
        <v>SG0_P5_TXD3</v>
      </c>
    </row>
    <row r="1026" spans="1:9">
      <c r="A1026" t="s">
        <v>261</v>
      </c>
      <c r="B1026" t="s">
        <v>9081</v>
      </c>
      <c r="C1026" t="s">
        <v>9074</v>
      </c>
      <c r="D1026" t="s">
        <v>1646</v>
      </c>
      <c r="E1026" t="s">
        <v>1906</v>
      </c>
      <c r="F1026" t="s">
        <v>1589</v>
      </c>
      <c r="G1026" t="s">
        <v>1646</v>
      </c>
      <c r="H1026" s="4" t="str">
        <f t="shared" ref="H1026:H1089" si="32">CONCATENATE(C1026,".",F1026)</f>
        <v>GOLD0.J19</v>
      </c>
      <c r="I1026" s="4" t="str">
        <f t="shared" ref="I1026:I1089" si="33">E1026</f>
        <v>SG0_P5_TXEN</v>
      </c>
    </row>
    <row r="1027" spans="1:9">
      <c r="A1027" t="s">
        <v>261</v>
      </c>
      <c r="B1027" t="s">
        <v>9081</v>
      </c>
      <c r="C1027" t="s">
        <v>3519</v>
      </c>
      <c r="D1027">
        <v>2</v>
      </c>
      <c r="E1027" t="s">
        <v>8518</v>
      </c>
      <c r="F1027">
        <v>2</v>
      </c>
      <c r="G1027">
        <v>2</v>
      </c>
      <c r="H1027" s="4" t="str">
        <f t="shared" si="32"/>
        <v>K225.2</v>
      </c>
      <c r="I1027" s="4" t="str">
        <f t="shared" si="33"/>
        <v>SG0_HL_P1_TXD0</v>
      </c>
    </row>
    <row r="1028" spans="1:9">
      <c r="A1028" t="s">
        <v>261</v>
      </c>
      <c r="B1028" t="s">
        <v>9081</v>
      </c>
      <c r="C1028" t="s">
        <v>3519</v>
      </c>
      <c r="D1028">
        <v>3</v>
      </c>
      <c r="E1028" t="s">
        <v>3262</v>
      </c>
      <c r="F1028">
        <v>3</v>
      </c>
      <c r="G1028">
        <v>3</v>
      </c>
      <c r="H1028" s="4" t="str">
        <f t="shared" si="32"/>
        <v>K225.3</v>
      </c>
      <c r="I1028" s="4" t="str">
        <f t="shared" si="33"/>
        <v>SG0_P1_TXD0</v>
      </c>
    </row>
    <row r="1029" spans="1:9">
      <c r="A1029" t="s">
        <v>261</v>
      </c>
      <c r="B1029" t="s">
        <v>9081</v>
      </c>
      <c r="C1029" t="s">
        <v>3519</v>
      </c>
      <c r="D1029">
        <v>4</v>
      </c>
      <c r="E1029" t="s">
        <v>9929</v>
      </c>
      <c r="F1029">
        <v>4</v>
      </c>
      <c r="G1029">
        <v>4</v>
      </c>
      <c r="H1029" s="4" t="str">
        <f t="shared" si="32"/>
        <v>K225.4</v>
      </c>
      <c r="I1029" s="4" t="str">
        <f t="shared" si="33"/>
        <v>SG0_1_P1_TXD0</v>
      </c>
    </row>
    <row r="1030" spans="1:9">
      <c r="A1030" t="s">
        <v>261</v>
      </c>
      <c r="B1030" t="s">
        <v>9081</v>
      </c>
      <c r="C1030" t="s">
        <v>3519</v>
      </c>
      <c r="D1030">
        <v>5</v>
      </c>
      <c r="E1030" t="s">
        <v>9931</v>
      </c>
      <c r="F1030">
        <v>5</v>
      </c>
      <c r="G1030">
        <v>5</v>
      </c>
      <c r="H1030" s="4" t="str">
        <f t="shared" si="32"/>
        <v>K225.5</v>
      </c>
      <c r="I1030" s="4" t="str">
        <f t="shared" si="33"/>
        <v>SG0_1_P1_TXD1</v>
      </c>
    </row>
    <row r="1031" spans="1:9">
      <c r="A1031" t="s">
        <v>261</v>
      </c>
      <c r="B1031" t="s">
        <v>9081</v>
      </c>
      <c r="C1031" t="s">
        <v>3519</v>
      </c>
      <c r="D1031">
        <v>6</v>
      </c>
      <c r="E1031" t="s">
        <v>3270</v>
      </c>
      <c r="F1031">
        <v>6</v>
      </c>
      <c r="G1031">
        <v>6</v>
      </c>
      <c r="H1031" s="4" t="str">
        <f t="shared" si="32"/>
        <v>K225.6</v>
      </c>
      <c r="I1031" s="4" t="str">
        <f t="shared" si="33"/>
        <v>SG0_P1_TXD1</v>
      </c>
    </row>
    <row r="1032" spans="1:9">
      <c r="A1032" t="s">
        <v>261</v>
      </c>
      <c r="B1032" t="s">
        <v>9081</v>
      </c>
      <c r="C1032" t="s">
        <v>3519</v>
      </c>
      <c r="D1032">
        <v>7</v>
      </c>
      <c r="E1032" t="s">
        <v>8519</v>
      </c>
      <c r="F1032">
        <v>7</v>
      </c>
      <c r="G1032">
        <v>7</v>
      </c>
      <c r="H1032" s="4" t="str">
        <f t="shared" si="32"/>
        <v>K225.7</v>
      </c>
      <c r="I1032" s="4" t="str">
        <f t="shared" si="33"/>
        <v>SG0_HL_P1_TXD1</v>
      </c>
    </row>
    <row r="1033" spans="1:9">
      <c r="A1033" t="s">
        <v>261</v>
      </c>
      <c r="B1033" t="s">
        <v>9081</v>
      </c>
      <c r="C1033" t="s">
        <v>3519</v>
      </c>
      <c r="D1033" t="s">
        <v>7833</v>
      </c>
      <c r="E1033" t="s">
        <v>490</v>
      </c>
      <c r="F1033">
        <v>1</v>
      </c>
      <c r="G1033" t="s">
        <v>7833</v>
      </c>
      <c r="H1033" s="4" t="str">
        <f t="shared" si="32"/>
        <v>K225.1</v>
      </c>
      <c r="I1033" s="4" t="str">
        <f t="shared" si="33"/>
        <v>VP12</v>
      </c>
    </row>
    <row r="1034" spans="1:9">
      <c r="A1034" t="s">
        <v>261</v>
      </c>
      <c r="B1034" t="s">
        <v>9081</v>
      </c>
      <c r="C1034" t="s">
        <v>3519</v>
      </c>
      <c r="D1034" t="s">
        <v>7834</v>
      </c>
      <c r="E1034" t="s">
        <v>8520</v>
      </c>
      <c r="F1034">
        <v>8</v>
      </c>
      <c r="G1034" t="s">
        <v>7834</v>
      </c>
      <c r="H1034" s="4" t="str">
        <f t="shared" si="32"/>
        <v>K225.8</v>
      </c>
      <c r="I1034" s="4" t="str">
        <f t="shared" si="33"/>
        <v>SC_UDB225</v>
      </c>
    </row>
    <row r="1035" spans="1:9">
      <c r="A1035" t="s">
        <v>261</v>
      </c>
      <c r="B1035" t="s">
        <v>9081</v>
      </c>
      <c r="C1035" t="s">
        <v>3520</v>
      </c>
      <c r="D1035">
        <v>2</v>
      </c>
      <c r="E1035" t="s">
        <v>8521</v>
      </c>
      <c r="F1035">
        <v>2</v>
      </c>
      <c r="G1035">
        <v>2</v>
      </c>
      <c r="H1035" s="4" t="str">
        <f t="shared" si="32"/>
        <v>K226.2</v>
      </c>
      <c r="I1035" s="4" t="str">
        <f t="shared" si="33"/>
        <v>SG0_HL_P1_TXD2</v>
      </c>
    </row>
    <row r="1036" spans="1:9">
      <c r="A1036" t="s">
        <v>261</v>
      </c>
      <c r="B1036" t="s">
        <v>9081</v>
      </c>
      <c r="C1036" t="s">
        <v>3520</v>
      </c>
      <c r="D1036">
        <v>3</v>
      </c>
      <c r="E1036" t="s">
        <v>3264</v>
      </c>
      <c r="F1036">
        <v>3</v>
      </c>
      <c r="G1036">
        <v>3</v>
      </c>
      <c r="H1036" s="4" t="str">
        <f t="shared" si="32"/>
        <v>K226.3</v>
      </c>
      <c r="I1036" s="4" t="str">
        <f t="shared" si="33"/>
        <v>SG0_P1_TXD2</v>
      </c>
    </row>
    <row r="1037" spans="1:9">
      <c r="A1037" t="s">
        <v>261</v>
      </c>
      <c r="B1037" t="s">
        <v>9081</v>
      </c>
      <c r="C1037" t="s">
        <v>3520</v>
      </c>
      <c r="D1037">
        <v>4</v>
      </c>
      <c r="E1037" t="s">
        <v>9933</v>
      </c>
      <c r="F1037">
        <v>4</v>
      </c>
      <c r="G1037">
        <v>4</v>
      </c>
      <c r="H1037" s="4" t="str">
        <f t="shared" si="32"/>
        <v>K226.4</v>
      </c>
      <c r="I1037" s="4" t="str">
        <f t="shared" si="33"/>
        <v>SG0_1_P1_TXD2</v>
      </c>
    </row>
    <row r="1038" spans="1:9">
      <c r="A1038" t="s">
        <v>261</v>
      </c>
      <c r="B1038" t="s">
        <v>9081</v>
      </c>
      <c r="C1038" t="s">
        <v>3520</v>
      </c>
      <c r="D1038">
        <v>5</v>
      </c>
      <c r="E1038" t="s">
        <v>9935</v>
      </c>
      <c r="F1038">
        <v>5</v>
      </c>
      <c r="G1038">
        <v>5</v>
      </c>
      <c r="H1038" s="4" t="str">
        <f t="shared" si="32"/>
        <v>K226.5</v>
      </c>
      <c r="I1038" s="4" t="str">
        <f t="shared" si="33"/>
        <v>SG0_1_P1_TXD3</v>
      </c>
    </row>
    <row r="1039" spans="1:9">
      <c r="A1039" t="s">
        <v>261</v>
      </c>
      <c r="B1039" t="s">
        <v>9081</v>
      </c>
      <c r="C1039" t="s">
        <v>3520</v>
      </c>
      <c r="D1039">
        <v>6</v>
      </c>
      <c r="E1039" t="s">
        <v>3271</v>
      </c>
      <c r="F1039">
        <v>6</v>
      </c>
      <c r="G1039">
        <v>6</v>
      </c>
      <c r="H1039" s="4" t="str">
        <f t="shared" si="32"/>
        <v>K226.6</v>
      </c>
      <c r="I1039" s="4" t="str">
        <f t="shared" si="33"/>
        <v>SG0_P1_TXD3</v>
      </c>
    </row>
    <row r="1040" spans="1:9">
      <c r="A1040" t="s">
        <v>261</v>
      </c>
      <c r="B1040" t="s">
        <v>9081</v>
      </c>
      <c r="C1040" t="s">
        <v>3520</v>
      </c>
      <c r="D1040">
        <v>7</v>
      </c>
      <c r="E1040" t="s">
        <v>8522</v>
      </c>
      <c r="F1040">
        <v>7</v>
      </c>
      <c r="G1040">
        <v>7</v>
      </c>
      <c r="H1040" s="4" t="str">
        <f t="shared" si="32"/>
        <v>K226.7</v>
      </c>
      <c r="I1040" s="4" t="str">
        <f t="shared" si="33"/>
        <v>SG0_HL_P1_TXD3</v>
      </c>
    </row>
    <row r="1041" spans="1:9">
      <c r="A1041" t="s">
        <v>261</v>
      </c>
      <c r="B1041" t="s">
        <v>9081</v>
      </c>
      <c r="C1041" t="s">
        <v>3520</v>
      </c>
      <c r="D1041" t="s">
        <v>7833</v>
      </c>
      <c r="E1041" t="s">
        <v>490</v>
      </c>
      <c r="F1041">
        <v>1</v>
      </c>
      <c r="G1041" t="s">
        <v>7833</v>
      </c>
      <c r="H1041" s="4" t="str">
        <f t="shared" si="32"/>
        <v>K226.1</v>
      </c>
      <c r="I1041" s="4" t="str">
        <f t="shared" si="33"/>
        <v>VP12</v>
      </c>
    </row>
    <row r="1042" spans="1:9">
      <c r="A1042" t="s">
        <v>261</v>
      </c>
      <c r="B1042" t="s">
        <v>9081</v>
      </c>
      <c r="C1042" t="s">
        <v>3520</v>
      </c>
      <c r="D1042" t="s">
        <v>7834</v>
      </c>
      <c r="E1042" t="s">
        <v>8523</v>
      </c>
      <c r="F1042">
        <v>8</v>
      </c>
      <c r="G1042" t="s">
        <v>7834</v>
      </c>
      <c r="H1042" s="4" t="str">
        <f t="shared" si="32"/>
        <v>K226.8</v>
      </c>
      <c r="I1042" s="4" t="str">
        <f t="shared" si="33"/>
        <v>SC_UDB226</v>
      </c>
    </row>
    <row r="1043" spans="1:9">
      <c r="A1043" t="s">
        <v>261</v>
      </c>
      <c r="B1043" t="s">
        <v>9081</v>
      </c>
      <c r="C1043" t="s">
        <v>3521</v>
      </c>
      <c r="D1043">
        <v>2</v>
      </c>
      <c r="E1043" t="s">
        <v>8524</v>
      </c>
      <c r="F1043">
        <v>2</v>
      </c>
      <c r="G1043">
        <v>2</v>
      </c>
      <c r="H1043" s="4" t="str">
        <f t="shared" si="32"/>
        <v>K227.2</v>
      </c>
      <c r="I1043" s="4" t="str">
        <f t="shared" si="33"/>
        <v>SG0_HL_P5_TXD0</v>
      </c>
    </row>
    <row r="1044" spans="1:9">
      <c r="A1044" t="s">
        <v>261</v>
      </c>
      <c r="B1044" t="s">
        <v>9081</v>
      </c>
      <c r="C1044" t="s">
        <v>3521</v>
      </c>
      <c r="D1044">
        <v>3</v>
      </c>
      <c r="E1044" t="s">
        <v>1902</v>
      </c>
      <c r="F1044">
        <v>3</v>
      </c>
      <c r="G1044">
        <v>3</v>
      </c>
      <c r="H1044" s="4" t="str">
        <f t="shared" si="32"/>
        <v>K227.3</v>
      </c>
      <c r="I1044" s="4" t="str">
        <f t="shared" si="33"/>
        <v>SG0_P5_TXD0</v>
      </c>
    </row>
    <row r="1045" spans="1:9">
      <c r="A1045" t="s">
        <v>261</v>
      </c>
      <c r="B1045" t="s">
        <v>9081</v>
      </c>
      <c r="C1045" t="s">
        <v>3521</v>
      </c>
      <c r="D1045">
        <v>4</v>
      </c>
      <c r="E1045" t="s">
        <v>9940</v>
      </c>
      <c r="F1045">
        <v>4</v>
      </c>
      <c r="G1045">
        <v>4</v>
      </c>
      <c r="H1045" s="4" t="str">
        <f t="shared" si="32"/>
        <v>K227.4</v>
      </c>
      <c r="I1045" s="4" t="str">
        <f t="shared" si="33"/>
        <v>SG0_1_P5_TXD0</v>
      </c>
    </row>
    <row r="1046" spans="1:9">
      <c r="A1046" t="s">
        <v>261</v>
      </c>
      <c r="B1046" t="s">
        <v>9081</v>
      </c>
      <c r="C1046" t="s">
        <v>3521</v>
      </c>
      <c r="D1046">
        <v>5</v>
      </c>
      <c r="E1046" t="s">
        <v>9942</v>
      </c>
      <c r="F1046">
        <v>5</v>
      </c>
      <c r="G1046">
        <v>5</v>
      </c>
      <c r="H1046" s="4" t="str">
        <f t="shared" si="32"/>
        <v>K227.5</v>
      </c>
      <c r="I1046" s="4" t="str">
        <f t="shared" si="33"/>
        <v>SG0_1_P5_TXD1</v>
      </c>
    </row>
    <row r="1047" spans="1:9">
      <c r="A1047" t="s">
        <v>261</v>
      </c>
      <c r="B1047" t="s">
        <v>9081</v>
      </c>
      <c r="C1047" t="s">
        <v>3521</v>
      </c>
      <c r="D1047">
        <v>6</v>
      </c>
      <c r="E1047" t="s">
        <v>1903</v>
      </c>
      <c r="F1047">
        <v>6</v>
      </c>
      <c r="G1047">
        <v>6</v>
      </c>
      <c r="H1047" s="4" t="str">
        <f t="shared" si="32"/>
        <v>K227.6</v>
      </c>
      <c r="I1047" s="4" t="str">
        <f t="shared" si="33"/>
        <v>SG0_P5_TXD1</v>
      </c>
    </row>
    <row r="1048" spans="1:9">
      <c r="A1048" t="s">
        <v>261</v>
      </c>
      <c r="B1048" t="s">
        <v>9081</v>
      </c>
      <c r="C1048" t="s">
        <v>3521</v>
      </c>
      <c r="D1048">
        <v>7</v>
      </c>
      <c r="E1048" t="s">
        <v>8525</v>
      </c>
      <c r="F1048">
        <v>7</v>
      </c>
      <c r="G1048">
        <v>7</v>
      </c>
      <c r="H1048" s="4" t="str">
        <f t="shared" si="32"/>
        <v>K227.7</v>
      </c>
      <c r="I1048" s="4" t="str">
        <f t="shared" si="33"/>
        <v>SG0_HL_P5_TXD1</v>
      </c>
    </row>
    <row r="1049" spans="1:9">
      <c r="A1049" t="s">
        <v>261</v>
      </c>
      <c r="B1049" t="s">
        <v>9081</v>
      </c>
      <c r="C1049" t="s">
        <v>3521</v>
      </c>
      <c r="D1049" t="s">
        <v>7833</v>
      </c>
      <c r="E1049" t="s">
        <v>490</v>
      </c>
      <c r="F1049">
        <v>1</v>
      </c>
      <c r="G1049" t="s">
        <v>7833</v>
      </c>
      <c r="H1049" s="4" t="str">
        <f t="shared" si="32"/>
        <v>K227.1</v>
      </c>
      <c r="I1049" s="4" t="str">
        <f t="shared" si="33"/>
        <v>VP12</v>
      </c>
    </row>
    <row r="1050" spans="1:9">
      <c r="A1050" t="s">
        <v>261</v>
      </c>
      <c r="B1050" t="s">
        <v>9081</v>
      </c>
      <c r="C1050" t="s">
        <v>3521</v>
      </c>
      <c r="D1050" t="s">
        <v>7834</v>
      </c>
      <c r="E1050" t="s">
        <v>8526</v>
      </c>
      <c r="F1050">
        <v>8</v>
      </c>
      <c r="G1050" t="s">
        <v>7834</v>
      </c>
      <c r="H1050" s="4" t="str">
        <f t="shared" si="32"/>
        <v>K227.8</v>
      </c>
      <c r="I1050" s="4" t="str">
        <f t="shared" si="33"/>
        <v>SC_UDB227</v>
      </c>
    </row>
    <row r="1051" spans="1:9">
      <c r="A1051" t="s">
        <v>261</v>
      </c>
      <c r="B1051" t="s">
        <v>9081</v>
      </c>
      <c r="C1051" t="s">
        <v>3522</v>
      </c>
      <c r="D1051">
        <v>2</v>
      </c>
      <c r="E1051" t="s">
        <v>8527</v>
      </c>
      <c r="F1051">
        <v>2</v>
      </c>
      <c r="G1051">
        <v>2</v>
      </c>
      <c r="H1051" s="4" t="str">
        <f t="shared" si="32"/>
        <v>K228.2</v>
      </c>
      <c r="I1051" s="4" t="str">
        <f t="shared" si="33"/>
        <v>SG0_HL_P5_TXD2</v>
      </c>
    </row>
    <row r="1052" spans="1:9">
      <c r="A1052" t="s">
        <v>261</v>
      </c>
      <c r="B1052" t="s">
        <v>9081</v>
      </c>
      <c r="C1052" t="s">
        <v>3522</v>
      </c>
      <c r="D1052">
        <v>3</v>
      </c>
      <c r="E1052" t="s">
        <v>1904</v>
      </c>
      <c r="F1052">
        <v>3</v>
      </c>
      <c r="G1052">
        <v>3</v>
      </c>
      <c r="H1052" s="4" t="str">
        <f t="shared" si="32"/>
        <v>K228.3</v>
      </c>
      <c r="I1052" s="4" t="str">
        <f t="shared" si="33"/>
        <v>SG0_P5_TXD2</v>
      </c>
    </row>
    <row r="1053" spans="1:9">
      <c r="A1053" t="s">
        <v>261</v>
      </c>
      <c r="B1053" t="s">
        <v>9081</v>
      </c>
      <c r="C1053" t="s">
        <v>3522</v>
      </c>
      <c r="D1053">
        <v>4</v>
      </c>
      <c r="E1053" t="s">
        <v>9944</v>
      </c>
      <c r="F1053">
        <v>4</v>
      </c>
      <c r="G1053">
        <v>4</v>
      </c>
      <c r="H1053" s="4" t="str">
        <f t="shared" si="32"/>
        <v>K228.4</v>
      </c>
      <c r="I1053" s="4" t="str">
        <f t="shared" si="33"/>
        <v>SG0_1_P5_TXD2</v>
      </c>
    </row>
    <row r="1054" spans="1:9">
      <c r="A1054" t="s">
        <v>261</v>
      </c>
      <c r="B1054" t="s">
        <v>9081</v>
      </c>
      <c r="C1054" t="s">
        <v>3522</v>
      </c>
      <c r="D1054">
        <v>5</v>
      </c>
      <c r="F1054">
        <v>5</v>
      </c>
      <c r="G1054">
        <v>5</v>
      </c>
      <c r="H1054" s="4" t="str">
        <f t="shared" si="32"/>
        <v>K228.5</v>
      </c>
      <c r="I1054" s="4">
        <f t="shared" si="33"/>
        <v>0</v>
      </c>
    </row>
    <row r="1055" spans="1:9">
      <c r="A1055" t="s">
        <v>261</v>
      </c>
      <c r="B1055" t="s">
        <v>9081</v>
      </c>
      <c r="C1055" t="s">
        <v>3522</v>
      </c>
      <c r="D1055">
        <v>6</v>
      </c>
      <c r="F1055">
        <v>6</v>
      </c>
      <c r="G1055">
        <v>6</v>
      </c>
      <c r="H1055" s="4" t="str">
        <f t="shared" si="32"/>
        <v>K228.6</v>
      </c>
      <c r="I1055" s="4">
        <f t="shared" si="33"/>
        <v>0</v>
      </c>
    </row>
    <row r="1056" spans="1:9">
      <c r="A1056" t="s">
        <v>261</v>
      </c>
      <c r="B1056" t="s">
        <v>9081</v>
      </c>
      <c r="C1056" t="s">
        <v>3522</v>
      </c>
      <c r="D1056">
        <v>7</v>
      </c>
      <c r="F1056">
        <v>7</v>
      </c>
      <c r="G1056">
        <v>7</v>
      </c>
      <c r="H1056" s="4" t="str">
        <f t="shared" si="32"/>
        <v>K228.7</v>
      </c>
      <c r="I1056" s="4">
        <f t="shared" si="33"/>
        <v>0</v>
      </c>
    </row>
    <row r="1057" spans="1:9">
      <c r="A1057" t="s">
        <v>261</v>
      </c>
      <c r="B1057" t="s">
        <v>9081</v>
      </c>
      <c r="C1057" t="s">
        <v>3522</v>
      </c>
      <c r="D1057" t="s">
        <v>7833</v>
      </c>
      <c r="E1057" t="s">
        <v>490</v>
      </c>
      <c r="F1057">
        <v>1</v>
      </c>
      <c r="G1057" t="s">
        <v>7833</v>
      </c>
      <c r="H1057" s="4" t="str">
        <f t="shared" si="32"/>
        <v>K228.1</v>
      </c>
      <c r="I1057" s="4" t="str">
        <f t="shared" si="33"/>
        <v>VP12</v>
      </c>
    </row>
    <row r="1058" spans="1:9">
      <c r="A1058" t="s">
        <v>261</v>
      </c>
      <c r="B1058" t="s">
        <v>9081</v>
      </c>
      <c r="C1058" t="s">
        <v>3522</v>
      </c>
      <c r="D1058" t="s">
        <v>7834</v>
      </c>
      <c r="E1058" t="s">
        <v>8528</v>
      </c>
      <c r="F1058">
        <v>8</v>
      </c>
      <c r="G1058" t="s">
        <v>7834</v>
      </c>
      <c r="H1058" s="4" t="str">
        <f t="shared" si="32"/>
        <v>K228.8</v>
      </c>
      <c r="I1058" s="4" t="str">
        <f t="shared" si="33"/>
        <v>SC_UDB228</v>
      </c>
    </row>
    <row r="1059" spans="1:9">
      <c r="A1059" t="s">
        <v>261</v>
      </c>
      <c r="B1059" t="s">
        <v>9081</v>
      </c>
      <c r="C1059" t="s">
        <v>2735</v>
      </c>
      <c r="D1059">
        <v>1</v>
      </c>
      <c r="E1059" t="s">
        <v>3278</v>
      </c>
      <c r="F1059">
        <v>1</v>
      </c>
      <c r="G1059">
        <v>1</v>
      </c>
      <c r="H1059" s="4" t="str">
        <f t="shared" si="32"/>
        <v>RRG49.1</v>
      </c>
      <c r="I1059" s="4" t="str">
        <f t="shared" si="33"/>
        <v>SG0_P0_TESTD</v>
      </c>
    </row>
    <row r="1060" spans="1:9">
      <c r="A1060" t="s">
        <v>261</v>
      </c>
      <c r="B1060" t="s">
        <v>9081</v>
      </c>
      <c r="C1060" t="s">
        <v>2735</v>
      </c>
      <c r="D1060">
        <v>2</v>
      </c>
      <c r="E1060" t="s">
        <v>169</v>
      </c>
      <c r="F1060">
        <v>2</v>
      </c>
      <c r="G1060">
        <v>2</v>
      </c>
      <c r="H1060" s="4" t="str">
        <f t="shared" si="32"/>
        <v>RRG49.2</v>
      </c>
      <c r="I1060" s="4" t="str">
        <f t="shared" si="33"/>
        <v>DGND</v>
      </c>
    </row>
    <row r="1061" spans="1:9">
      <c r="A1061" t="s">
        <v>261</v>
      </c>
      <c r="B1061" t="s">
        <v>9081</v>
      </c>
      <c r="C1061" t="s">
        <v>2736</v>
      </c>
      <c r="D1061">
        <v>1</v>
      </c>
      <c r="E1061" t="s">
        <v>8518</v>
      </c>
      <c r="F1061">
        <v>1</v>
      </c>
      <c r="G1061">
        <v>1</v>
      </c>
      <c r="H1061" s="4" t="str">
        <f t="shared" si="32"/>
        <v>RRG51.1</v>
      </c>
      <c r="I1061" s="4" t="str">
        <f t="shared" si="33"/>
        <v>SG0_HL_P1_TXD0</v>
      </c>
    </row>
    <row r="1062" spans="1:9">
      <c r="A1062" t="s">
        <v>261</v>
      </c>
      <c r="B1062" t="s">
        <v>9081</v>
      </c>
      <c r="C1062" t="s">
        <v>2736</v>
      </c>
      <c r="D1062">
        <v>2</v>
      </c>
      <c r="E1062" t="s">
        <v>463</v>
      </c>
      <c r="F1062">
        <v>2</v>
      </c>
      <c r="G1062">
        <v>2</v>
      </c>
      <c r="H1062" s="4" t="str">
        <f t="shared" si="32"/>
        <v>RRG51.2</v>
      </c>
      <c r="I1062" s="4" t="str">
        <f t="shared" si="33"/>
        <v>VDD33_ATX</v>
      </c>
    </row>
    <row r="1063" spans="1:9">
      <c r="A1063" t="s">
        <v>261</v>
      </c>
      <c r="B1063" t="s">
        <v>9081</v>
      </c>
      <c r="C1063" t="s">
        <v>2737</v>
      </c>
      <c r="D1063">
        <v>1</v>
      </c>
      <c r="E1063" t="s">
        <v>8518</v>
      </c>
      <c r="F1063">
        <v>1</v>
      </c>
      <c r="G1063">
        <v>1</v>
      </c>
      <c r="H1063" s="4" t="str">
        <f t="shared" si="32"/>
        <v>RRG52.1</v>
      </c>
      <c r="I1063" s="4" t="str">
        <f t="shared" si="33"/>
        <v>SG0_HL_P1_TXD0</v>
      </c>
    </row>
    <row r="1064" spans="1:9">
      <c r="A1064" t="s">
        <v>261</v>
      </c>
      <c r="B1064" t="s">
        <v>9081</v>
      </c>
      <c r="C1064" t="s">
        <v>2737</v>
      </c>
      <c r="D1064">
        <v>2</v>
      </c>
      <c r="E1064" t="s">
        <v>169</v>
      </c>
      <c r="F1064">
        <v>2</v>
      </c>
      <c r="G1064">
        <v>2</v>
      </c>
      <c r="H1064" s="4" t="str">
        <f t="shared" si="32"/>
        <v>RRG52.2</v>
      </c>
      <c r="I1064" s="4" t="str">
        <f t="shared" si="33"/>
        <v>DGND</v>
      </c>
    </row>
    <row r="1065" spans="1:9">
      <c r="A1065" t="s">
        <v>261</v>
      </c>
      <c r="B1065" t="s">
        <v>9081</v>
      </c>
      <c r="C1065" t="s">
        <v>2738</v>
      </c>
      <c r="D1065">
        <v>1</v>
      </c>
      <c r="E1065" t="s">
        <v>8519</v>
      </c>
      <c r="F1065">
        <v>1</v>
      </c>
      <c r="G1065">
        <v>1</v>
      </c>
      <c r="H1065" s="4" t="str">
        <f t="shared" si="32"/>
        <v>RRG53.1</v>
      </c>
      <c r="I1065" s="4" t="str">
        <f t="shared" si="33"/>
        <v>SG0_HL_P1_TXD1</v>
      </c>
    </row>
    <row r="1066" spans="1:9">
      <c r="A1066" t="s">
        <v>261</v>
      </c>
      <c r="B1066" t="s">
        <v>9081</v>
      </c>
      <c r="C1066" t="s">
        <v>2738</v>
      </c>
      <c r="D1066">
        <v>2</v>
      </c>
      <c r="E1066" t="s">
        <v>463</v>
      </c>
      <c r="F1066">
        <v>2</v>
      </c>
      <c r="G1066">
        <v>2</v>
      </c>
      <c r="H1066" s="4" t="str">
        <f t="shared" si="32"/>
        <v>RRG53.2</v>
      </c>
      <c r="I1066" s="4" t="str">
        <f t="shared" si="33"/>
        <v>VDD33_ATX</v>
      </c>
    </row>
    <row r="1067" spans="1:9">
      <c r="A1067" t="s">
        <v>261</v>
      </c>
      <c r="B1067" t="s">
        <v>9081</v>
      </c>
      <c r="C1067" t="s">
        <v>2739</v>
      </c>
      <c r="D1067">
        <v>1</v>
      </c>
      <c r="E1067" t="s">
        <v>8519</v>
      </c>
      <c r="F1067">
        <v>1</v>
      </c>
      <c r="G1067">
        <v>1</v>
      </c>
      <c r="H1067" s="4" t="str">
        <f t="shared" si="32"/>
        <v>RRG54.1</v>
      </c>
      <c r="I1067" s="4" t="str">
        <f t="shared" si="33"/>
        <v>SG0_HL_P1_TXD1</v>
      </c>
    </row>
    <row r="1068" spans="1:9">
      <c r="A1068" t="s">
        <v>261</v>
      </c>
      <c r="B1068" t="s">
        <v>9081</v>
      </c>
      <c r="C1068" t="s">
        <v>2739</v>
      </c>
      <c r="D1068">
        <v>2</v>
      </c>
      <c r="E1068" t="s">
        <v>169</v>
      </c>
      <c r="F1068">
        <v>2</v>
      </c>
      <c r="G1068">
        <v>2</v>
      </c>
      <c r="H1068" s="4" t="str">
        <f t="shared" si="32"/>
        <v>RRG54.2</v>
      </c>
      <c r="I1068" s="4" t="str">
        <f t="shared" si="33"/>
        <v>DGND</v>
      </c>
    </row>
    <row r="1069" spans="1:9">
      <c r="A1069" t="s">
        <v>261</v>
      </c>
      <c r="B1069" t="s">
        <v>9081</v>
      </c>
      <c r="C1069" t="s">
        <v>2740</v>
      </c>
      <c r="D1069">
        <v>1</v>
      </c>
      <c r="E1069" t="s">
        <v>8521</v>
      </c>
      <c r="F1069">
        <v>1</v>
      </c>
      <c r="G1069">
        <v>1</v>
      </c>
      <c r="H1069" s="4" t="str">
        <f t="shared" si="32"/>
        <v>RRG55.1</v>
      </c>
      <c r="I1069" s="4" t="str">
        <f t="shared" si="33"/>
        <v>SG0_HL_P1_TXD2</v>
      </c>
    </row>
    <row r="1070" spans="1:9">
      <c r="A1070" t="s">
        <v>261</v>
      </c>
      <c r="B1070" t="s">
        <v>9081</v>
      </c>
      <c r="C1070" t="s">
        <v>2740</v>
      </c>
      <c r="D1070">
        <v>2</v>
      </c>
      <c r="E1070" t="s">
        <v>463</v>
      </c>
      <c r="F1070">
        <v>2</v>
      </c>
      <c r="G1070">
        <v>2</v>
      </c>
      <c r="H1070" s="4" t="str">
        <f t="shared" si="32"/>
        <v>RRG55.2</v>
      </c>
      <c r="I1070" s="4" t="str">
        <f t="shared" si="33"/>
        <v>VDD33_ATX</v>
      </c>
    </row>
    <row r="1071" spans="1:9">
      <c r="A1071" t="s">
        <v>261</v>
      </c>
      <c r="B1071" t="s">
        <v>9081</v>
      </c>
      <c r="C1071" t="s">
        <v>2741</v>
      </c>
      <c r="D1071">
        <v>1</v>
      </c>
      <c r="E1071" t="s">
        <v>8521</v>
      </c>
      <c r="F1071">
        <v>1</v>
      </c>
      <c r="G1071">
        <v>1</v>
      </c>
      <c r="H1071" s="4" t="str">
        <f t="shared" si="32"/>
        <v>RRG56.1</v>
      </c>
      <c r="I1071" s="4" t="str">
        <f t="shared" si="33"/>
        <v>SG0_HL_P1_TXD2</v>
      </c>
    </row>
    <row r="1072" spans="1:9">
      <c r="A1072" t="s">
        <v>261</v>
      </c>
      <c r="B1072" t="s">
        <v>9081</v>
      </c>
      <c r="C1072" t="s">
        <v>2741</v>
      </c>
      <c r="D1072">
        <v>2</v>
      </c>
      <c r="E1072" t="s">
        <v>169</v>
      </c>
      <c r="F1072">
        <v>2</v>
      </c>
      <c r="G1072">
        <v>2</v>
      </c>
      <c r="H1072" s="4" t="str">
        <f t="shared" si="32"/>
        <v>RRG56.2</v>
      </c>
      <c r="I1072" s="4" t="str">
        <f t="shared" si="33"/>
        <v>DGND</v>
      </c>
    </row>
    <row r="1073" spans="1:9">
      <c r="A1073" t="s">
        <v>261</v>
      </c>
      <c r="B1073" t="s">
        <v>9081</v>
      </c>
      <c r="C1073" t="s">
        <v>2742</v>
      </c>
      <c r="D1073">
        <v>1</v>
      </c>
      <c r="E1073" t="s">
        <v>8522</v>
      </c>
      <c r="F1073">
        <v>1</v>
      </c>
      <c r="G1073">
        <v>1</v>
      </c>
      <c r="H1073" s="4" t="str">
        <f t="shared" si="32"/>
        <v>RRG57.1</v>
      </c>
      <c r="I1073" s="4" t="str">
        <f t="shared" si="33"/>
        <v>SG0_HL_P1_TXD3</v>
      </c>
    </row>
    <row r="1074" spans="1:9">
      <c r="A1074" t="s">
        <v>261</v>
      </c>
      <c r="B1074" t="s">
        <v>9081</v>
      </c>
      <c r="C1074" t="s">
        <v>2742</v>
      </c>
      <c r="D1074">
        <v>2</v>
      </c>
      <c r="E1074" t="s">
        <v>463</v>
      </c>
      <c r="F1074">
        <v>2</v>
      </c>
      <c r="G1074">
        <v>2</v>
      </c>
      <c r="H1074" s="4" t="str">
        <f t="shared" si="32"/>
        <v>RRG57.2</v>
      </c>
      <c r="I1074" s="4" t="str">
        <f t="shared" si="33"/>
        <v>VDD33_ATX</v>
      </c>
    </row>
    <row r="1075" spans="1:9">
      <c r="A1075" t="s">
        <v>261</v>
      </c>
      <c r="B1075" t="s">
        <v>9081</v>
      </c>
      <c r="C1075" t="s">
        <v>2743</v>
      </c>
      <c r="D1075">
        <v>1</v>
      </c>
      <c r="E1075" t="s">
        <v>8522</v>
      </c>
      <c r="F1075">
        <v>1</v>
      </c>
      <c r="G1075">
        <v>1</v>
      </c>
      <c r="H1075" s="4" t="str">
        <f t="shared" si="32"/>
        <v>RRG58.1</v>
      </c>
      <c r="I1075" s="4" t="str">
        <f t="shared" si="33"/>
        <v>SG0_HL_P1_TXD3</v>
      </c>
    </row>
    <row r="1076" spans="1:9">
      <c r="A1076" t="s">
        <v>261</v>
      </c>
      <c r="B1076" t="s">
        <v>9081</v>
      </c>
      <c r="C1076" t="s">
        <v>2743</v>
      </c>
      <c r="D1076">
        <v>2</v>
      </c>
      <c r="E1076" t="s">
        <v>169</v>
      </c>
      <c r="F1076">
        <v>2</v>
      </c>
      <c r="G1076">
        <v>2</v>
      </c>
      <c r="H1076" s="4" t="str">
        <f t="shared" si="32"/>
        <v>RRG58.2</v>
      </c>
      <c r="I1076" s="4" t="str">
        <f t="shared" si="33"/>
        <v>DGND</v>
      </c>
    </row>
    <row r="1077" spans="1:9">
      <c r="A1077" t="s">
        <v>261</v>
      </c>
      <c r="B1077" t="s">
        <v>9081</v>
      </c>
      <c r="C1077" t="s">
        <v>2744</v>
      </c>
      <c r="D1077">
        <v>1</v>
      </c>
      <c r="E1077" t="s">
        <v>3279</v>
      </c>
      <c r="F1077">
        <v>1</v>
      </c>
      <c r="G1077">
        <v>1</v>
      </c>
      <c r="H1077" s="4" t="str">
        <f t="shared" si="32"/>
        <v>RRG59.1</v>
      </c>
      <c r="I1077" s="4" t="str">
        <f t="shared" si="33"/>
        <v>SG0_P1_TESTD</v>
      </c>
    </row>
    <row r="1078" spans="1:9">
      <c r="A1078" t="s">
        <v>261</v>
      </c>
      <c r="B1078" t="s">
        <v>9081</v>
      </c>
      <c r="C1078" t="s">
        <v>2744</v>
      </c>
      <c r="D1078">
        <v>2</v>
      </c>
      <c r="E1078" t="s">
        <v>169</v>
      </c>
      <c r="F1078">
        <v>2</v>
      </c>
      <c r="G1078">
        <v>2</v>
      </c>
      <c r="H1078" s="4" t="str">
        <f t="shared" si="32"/>
        <v>RRG59.2</v>
      </c>
      <c r="I1078" s="4" t="str">
        <f t="shared" si="33"/>
        <v>DGND</v>
      </c>
    </row>
    <row r="1079" spans="1:9">
      <c r="A1079" t="s">
        <v>261</v>
      </c>
      <c r="B1079" t="s">
        <v>9081</v>
      </c>
      <c r="C1079" t="s">
        <v>2745</v>
      </c>
      <c r="D1079">
        <v>1</v>
      </c>
      <c r="E1079" t="s">
        <v>8524</v>
      </c>
      <c r="F1079">
        <v>1</v>
      </c>
      <c r="G1079">
        <v>1</v>
      </c>
      <c r="H1079" s="4" t="str">
        <f t="shared" si="32"/>
        <v>RRG91.1</v>
      </c>
      <c r="I1079" s="4" t="str">
        <f t="shared" si="33"/>
        <v>SG0_HL_P5_TXD0</v>
      </c>
    </row>
    <row r="1080" spans="1:9">
      <c r="A1080" t="s">
        <v>261</v>
      </c>
      <c r="B1080" t="s">
        <v>9081</v>
      </c>
      <c r="C1080" t="s">
        <v>2745</v>
      </c>
      <c r="D1080">
        <v>2</v>
      </c>
      <c r="E1080" t="s">
        <v>463</v>
      </c>
      <c r="F1080">
        <v>2</v>
      </c>
      <c r="G1080">
        <v>2</v>
      </c>
      <c r="H1080" s="4" t="str">
        <f t="shared" si="32"/>
        <v>RRG91.2</v>
      </c>
      <c r="I1080" s="4" t="str">
        <f t="shared" si="33"/>
        <v>VDD33_ATX</v>
      </c>
    </row>
    <row r="1081" spans="1:9">
      <c r="A1081" t="s">
        <v>261</v>
      </c>
      <c r="B1081" t="s">
        <v>9081</v>
      </c>
      <c r="C1081" t="s">
        <v>2746</v>
      </c>
      <c r="D1081">
        <v>1</v>
      </c>
      <c r="E1081" t="s">
        <v>8524</v>
      </c>
      <c r="F1081">
        <v>1</v>
      </c>
      <c r="G1081">
        <v>1</v>
      </c>
      <c r="H1081" s="4" t="str">
        <f t="shared" si="32"/>
        <v>RRG92.1</v>
      </c>
      <c r="I1081" s="4" t="str">
        <f t="shared" si="33"/>
        <v>SG0_HL_P5_TXD0</v>
      </c>
    </row>
    <row r="1082" spans="1:9">
      <c r="A1082" t="s">
        <v>261</v>
      </c>
      <c r="B1082" t="s">
        <v>9081</v>
      </c>
      <c r="C1082" t="s">
        <v>2746</v>
      </c>
      <c r="D1082">
        <v>2</v>
      </c>
      <c r="E1082" t="s">
        <v>169</v>
      </c>
      <c r="F1082">
        <v>2</v>
      </c>
      <c r="G1082">
        <v>2</v>
      </c>
      <c r="H1082" s="4" t="str">
        <f t="shared" si="32"/>
        <v>RRG92.2</v>
      </c>
      <c r="I1082" s="4" t="str">
        <f t="shared" si="33"/>
        <v>DGND</v>
      </c>
    </row>
    <row r="1083" spans="1:9">
      <c r="A1083" t="s">
        <v>261</v>
      </c>
      <c r="B1083" t="s">
        <v>9081</v>
      </c>
      <c r="C1083" t="s">
        <v>2747</v>
      </c>
      <c r="D1083">
        <v>1</v>
      </c>
      <c r="E1083" t="s">
        <v>8525</v>
      </c>
      <c r="F1083">
        <v>1</v>
      </c>
      <c r="G1083">
        <v>1</v>
      </c>
      <c r="H1083" s="4" t="str">
        <f t="shared" si="32"/>
        <v>RRG93.1</v>
      </c>
      <c r="I1083" s="4" t="str">
        <f t="shared" si="33"/>
        <v>SG0_HL_P5_TXD1</v>
      </c>
    </row>
    <row r="1084" spans="1:9">
      <c r="A1084" t="s">
        <v>261</v>
      </c>
      <c r="B1084" t="s">
        <v>9081</v>
      </c>
      <c r="C1084" t="s">
        <v>2747</v>
      </c>
      <c r="D1084">
        <v>2</v>
      </c>
      <c r="E1084" t="s">
        <v>463</v>
      </c>
      <c r="F1084">
        <v>2</v>
      </c>
      <c r="G1084">
        <v>2</v>
      </c>
      <c r="H1084" s="4" t="str">
        <f t="shared" si="32"/>
        <v>RRG93.2</v>
      </c>
      <c r="I1084" s="4" t="str">
        <f t="shared" si="33"/>
        <v>VDD33_ATX</v>
      </c>
    </row>
    <row r="1085" spans="1:9">
      <c r="A1085" t="s">
        <v>261</v>
      </c>
      <c r="B1085" t="s">
        <v>9081</v>
      </c>
      <c r="C1085" t="s">
        <v>2748</v>
      </c>
      <c r="D1085">
        <v>1</v>
      </c>
      <c r="E1085" t="s">
        <v>8525</v>
      </c>
      <c r="F1085">
        <v>1</v>
      </c>
      <c r="G1085">
        <v>1</v>
      </c>
      <c r="H1085" s="4" t="str">
        <f t="shared" si="32"/>
        <v>RRG94.1</v>
      </c>
      <c r="I1085" s="4" t="str">
        <f t="shared" si="33"/>
        <v>SG0_HL_P5_TXD1</v>
      </c>
    </row>
    <row r="1086" spans="1:9">
      <c r="A1086" t="s">
        <v>261</v>
      </c>
      <c r="B1086" t="s">
        <v>9081</v>
      </c>
      <c r="C1086" t="s">
        <v>2748</v>
      </c>
      <c r="D1086">
        <v>2</v>
      </c>
      <c r="E1086" t="s">
        <v>169</v>
      </c>
      <c r="F1086">
        <v>2</v>
      </c>
      <c r="G1086">
        <v>2</v>
      </c>
      <c r="H1086" s="4" t="str">
        <f t="shared" si="32"/>
        <v>RRG94.2</v>
      </c>
      <c r="I1086" s="4" t="str">
        <f t="shared" si="33"/>
        <v>DGND</v>
      </c>
    </row>
    <row r="1087" spans="1:9">
      <c r="A1087" t="s">
        <v>261</v>
      </c>
      <c r="B1087" t="s">
        <v>9081</v>
      </c>
      <c r="C1087" t="s">
        <v>2749</v>
      </c>
      <c r="D1087">
        <v>1</v>
      </c>
      <c r="E1087" t="s">
        <v>8527</v>
      </c>
      <c r="F1087">
        <v>1</v>
      </c>
      <c r="G1087">
        <v>1</v>
      </c>
      <c r="H1087" s="4" t="str">
        <f t="shared" si="32"/>
        <v>RRG95.1</v>
      </c>
      <c r="I1087" s="4" t="str">
        <f t="shared" si="33"/>
        <v>SG0_HL_P5_TXD2</v>
      </c>
    </row>
    <row r="1088" spans="1:9">
      <c r="A1088" t="s">
        <v>261</v>
      </c>
      <c r="B1088" t="s">
        <v>9081</v>
      </c>
      <c r="C1088" t="s">
        <v>2749</v>
      </c>
      <c r="D1088">
        <v>2</v>
      </c>
      <c r="E1088" t="s">
        <v>463</v>
      </c>
      <c r="F1088">
        <v>2</v>
      </c>
      <c r="G1088">
        <v>2</v>
      </c>
      <c r="H1088" s="4" t="str">
        <f t="shared" si="32"/>
        <v>RRG95.2</v>
      </c>
      <c r="I1088" s="4" t="str">
        <f t="shared" si="33"/>
        <v>VDD33_ATX</v>
      </c>
    </row>
    <row r="1089" spans="1:9">
      <c r="A1089" t="s">
        <v>261</v>
      </c>
      <c r="B1089" t="s">
        <v>9081</v>
      </c>
      <c r="C1089" t="s">
        <v>2750</v>
      </c>
      <c r="D1089">
        <v>1</v>
      </c>
      <c r="E1089" t="s">
        <v>8527</v>
      </c>
      <c r="F1089">
        <v>1</v>
      </c>
      <c r="G1089">
        <v>1</v>
      </c>
      <c r="H1089" s="4" t="str">
        <f t="shared" si="32"/>
        <v>RRG96.1</v>
      </c>
      <c r="I1089" s="4" t="str">
        <f t="shared" si="33"/>
        <v>SG0_HL_P5_TXD2</v>
      </c>
    </row>
    <row r="1090" spans="1:9">
      <c r="A1090" t="s">
        <v>261</v>
      </c>
      <c r="B1090" t="s">
        <v>9081</v>
      </c>
      <c r="C1090" t="s">
        <v>2750</v>
      </c>
      <c r="D1090">
        <v>2</v>
      </c>
      <c r="E1090" t="s">
        <v>169</v>
      </c>
      <c r="F1090">
        <v>2</v>
      </c>
      <c r="G1090">
        <v>2</v>
      </c>
      <c r="H1090" s="4" t="str">
        <f t="shared" ref="H1090:H1153" si="34">CONCATENATE(C1090,".",F1090)</f>
        <v>RRG96.2</v>
      </c>
      <c r="I1090" s="4" t="str">
        <f t="shared" ref="I1090:I1153" si="35">E1090</f>
        <v>DGND</v>
      </c>
    </row>
    <row r="1091" spans="1:9">
      <c r="A1091" t="s">
        <v>261</v>
      </c>
      <c r="B1091" t="s">
        <v>9081</v>
      </c>
      <c r="C1091" t="s">
        <v>3234</v>
      </c>
      <c r="D1091" t="s">
        <v>173</v>
      </c>
      <c r="E1091" t="s">
        <v>3234</v>
      </c>
      <c r="F1091">
        <v>1</v>
      </c>
      <c r="G1091" t="s">
        <v>173</v>
      </c>
      <c r="H1091" s="4" t="str">
        <f t="shared" si="34"/>
        <v>SG0_P0_RXC.1</v>
      </c>
      <c r="I1091" s="4" t="str">
        <f t="shared" si="35"/>
        <v>SG0_P0_RXC</v>
      </c>
    </row>
    <row r="1092" spans="1:9">
      <c r="A1092" t="s">
        <v>261</v>
      </c>
      <c r="B1092" t="s">
        <v>9081</v>
      </c>
      <c r="C1092" t="s">
        <v>3232</v>
      </c>
      <c r="D1092" t="s">
        <v>173</v>
      </c>
      <c r="E1092" t="s">
        <v>3232</v>
      </c>
      <c r="F1092">
        <v>1</v>
      </c>
      <c r="G1092" t="s">
        <v>173</v>
      </c>
      <c r="H1092" s="4" t="str">
        <f t="shared" si="34"/>
        <v>SG0_P0_RXD0.1</v>
      </c>
      <c r="I1092" s="4" t="str">
        <f t="shared" si="35"/>
        <v>SG0_P0_RXD0</v>
      </c>
    </row>
    <row r="1093" spans="1:9">
      <c r="A1093" t="s">
        <v>261</v>
      </c>
      <c r="B1093" t="s">
        <v>9081</v>
      </c>
      <c r="C1093" t="s">
        <v>3233</v>
      </c>
      <c r="D1093" t="s">
        <v>173</v>
      </c>
      <c r="E1093" t="s">
        <v>3233</v>
      </c>
      <c r="F1093">
        <v>1</v>
      </c>
      <c r="G1093" t="s">
        <v>173</v>
      </c>
      <c r="H1093" s="4" t="str">
        <f t="shared" si="34"/>
        <v>SG0_P0_RXD1.1</v>
      </c>
      <c r="I1093" s="4" t="str">
        <f t="shared" si="35"/>
        <v>SG0_P0_RXD1</v>
      </c>
    </row>
    <row r="1094" spans="1:9">
      <c r="A1094" t="s">
        <v>261</v>
      </c>
      <c r="B1094" t="s">
        <v>9081</v>
      </c>
      <c r="C1094" t="s">
        <v>3235</v>
      </c>
      <c r="D1094" t="s">
        <v>173</v>
      </c>
      <c r="E1094" t="s">
        <v>3235</v>
      </c>
      <c r="F1094">
        <v>1</v>
      </c>
      <c r="G1094" t="s">
        <v>173</v>
      </c>
      <c r="H1094" s="4" t="str">
        <f t="shared" si="34"/>
        <v>SG0_P0_RXD2.1</v>
      </c>
      <c r="I1094" s="4" t="str">
        <f t="shared" si="35"/>
        <v>SG0_P0_RXD2</v>
      </c>
    </row>
    <row r="1095" spans="1:9">
      <c r="A1095" t="s">
        <v>261</v>
      </c>
      <c r="B1095" t="s">
        <v>9081</v>
      </c>
      <c r="C1095" t="s">
        <v>3237</v>
      </c>
      <c r="D1095" t="s">
        <v>173</v>
      </c>
      <c r="E1095" t="s">
        <v>3237</v>
      </c>
      <c r="F1095">
        <v>1</v>
      </c>
      <c r="G1095" t="s">
        <v>173</v>
      </c>
      <c r="H1095" s="4" t="str">
        <f t="shared" si="34"/>
        <v>SG0_P0_RXD3.1</v>
      </c>
      <c r="I1095" s="4" t="str">
        <f t="shared" si="35"/>
        <v>SG0_P0_RXD3</v>
      </c>
    </row>
    <row r="1096" spans="1:9">
      <c r="A1096" t="s">
        <v>261</v>
      </c>
      <c r="B1096" t="s">
        <v>9081</v>
      </c>
      <c r="C1096" t="s">
        <v>3224</v>
      </c>
      <c r="D1096" t="s">
        <v>173</v>
      </c>
      <c r="E1096" t="s">
        <v>3224</v>
      </c>
      <c r="F1096">
        <v>1</v>
      </c>
      <c r="G1096" t="s">
        <v>173</v>
      </c>
      <c r="H1096" s="4" t="str">
        <f t="shared" si="34"/>
        <v>SG0_P0_RXDV.1</v>
      </c>
      <c r="I1096" s="4" t="str">
        <f t="shared" si="35"/>
        <v>SG0_P0_RXDV</v>
      </c>
    </row>
    <row r="1097" spans="1:9">
      <c r="A1097" t="s">
        <v>261</v>
      </c>
      <c r="B1097" t="s">
        <v>9081</v>
      </c>
      <c r="C1097" t="s">
        <v>3245</v>
      </c>
      <c r="D1097" t="s">
        <v>173</v>
      </c>
      <c r="E1097" t="s">
        <v>3245</v>
      </c>
      <c r="F1097">
        <v>1</v>
      </c>
      <c r="G1097" t="s">
        <v>173</v>
      </c>
      <c r="H1097" s="4" t="str">
        <f t="shared" si="34"/>
        <v>SG0_P0_TXC.1</v>
      </c>
      <c r="I1097" s="4" t="str">
        <f t="shared" si="35"/>
        <v>SG0_P0_TXC</v>
      </c>
    </row>
    <row r="1098" spans="1:9">
      <c r="A1098" t="s">
        <v>261</v>
      </c>
      <c r="B1098" t="s">
        <v>9081</v>
      </c>
      <c r="C1098" t="s">
        <v>3229</v>
      </c>
      <c r="D1098" t="s">
        <v>173</v>
      </c>
      <c r="E1098" t="s">
        <v>3229</v>
      </c>
      <c r="F1098">
        <v>1</v>
      </c>
      <c r="G1098" t="s">
        <v>173</v>
      </c>
      <c r="H1098" s="4" t="str">
        <f t="shared" si="34"/>
        <v>SG0_P0_TXD0.1</v>
      </c>
      <c r="I1098" s="4" t="str">
        <f t="shared" si="35"/>
        <v>SG0_P0_TXD0</v>
      </c>
    </row>
    <row r="1099" spans="1:9">
      <c r="A1099" t="s">
        <v>261</v>
      </c>
      <c r="B1099" t="s">
        <v>9081</v>
      </c>
      <c r="C1099" t="s">
        <v>3238</v>
      </c>
      <c r="D1099" t="s">
        <v>173</v>
      </c>
      <c r="E1099" t="s">
        <v>3238</v>
      </c>
      <c r="F1099">
        <v>1</v>
      </c>
      <c r="G1099" t="s">
        <v>173</v>
      </c>
      <c r="H1099" s="4" t="str">
        <f t="shared" si="34"/>
        <v>SG0_P0_TXD1.1</v>
      </c>
      <c r="I1099" s="4" t="str">
        <f t="shared" si="35"/>
        <v>SG0_P0_TXD1</v>
      </c>
    </row>
    <row r="1100" spans="1:9">
      <c r="A1100" t="s">
        <v>261</v>
      </c>
      <c r="B1100" t="s">
        <v>9081</v>
      </c>
      <c r="C1100" t="s">
        <v>3246</v>
      </c>
      <c r="D1100" t="s">
        <v>173</v>
      </c>
      <c r="E1100" t="s">
        <v>3246</v>
      </c>
      <c r="F1100">
        <v>1</v>
      </c>
      <c r="G1100" t="s">
        <v>173</v>
      </c>
      <c r="H1100" s="4" t="str">
        <f t="shared" si="34"/>
        <v>SG0_P0_TXD2.1</v>
      </c>
      <c r="I1100" s="4" t="str">
        <f t="shared" si="35"/>
        <v>SG0_P0_TXD2</v>
      </c>
    </row>
    <row r="1101" spans="1:9">
      <c r="A1101" t="s">
        <v>261</v>
      </c>
      <c r="B1101" t="s">
        <v>9081</v>
      </c>
      <c r="C1101" t="s">
        <v>3241</v>
      </c>
      <c r="D1101" t="s">
        <v>173</v>
      </c>
      <c r="E1101" t="s">
        <v>3241</v>
      </c>
      <c r="F1101">
        <v>1</v>
      </c>
      <c r="G1101" t="s">
        <v>173</v>
      </c>
      <c r="H1101" s="4" t="str">
        <f t="shared" si="34"/>
        <v>SG0_P0_TXD3.1</v>
      </c>
      <c r="I1101" s="4" t="str">
        <f t="shared" si="35"/>
        <v>SG0_P0_TXD3</v>
      </c>
    </row>
    <row r="1102" spans="1:9">
      <c r="A1102" t="s">
        <v>261</v>
      </c>
      <c r="B1102" t="s">
        <v>9081</v>
      </c>
      <c r="C1102" t="s">
        <v>3242</v>
      </c>
      <c r="D1102" t="s">
        <v>173</v>
      </c>
      <c r="E1102" t="s">
        <v>3242</v>
      </c>
      <c r="F1102">
        <v>1</v>
      </c>
      <c r="G1102" t="s">
        <v>173</v>
      </c>
      <c r="H1102" s="4" t="str">
        <f t="shared" si="34"/>
        <v>SG0_P0_TXEN.1</v>
      </c>
      <c r="I1102" s="4" t="str">
        <f t="shared" si="35"/>
        <v>SG0_P0_TXEN</v>
      </c>
    </row>
    <row r="1103" spans="1:9">
      <c r="A1103" t="s">
        <v>261</v>
      </c>
      <c r="B1103" t="s">
        <v>9081</v>
      </c>
      <c r="C1103" t="s">
        <v>3267</v>
      </c>
      <c r="D1103" t="s">
        <v>173</v>
      </c>
      <c r="E1103" t="s">
        <v>3267</v>
      </c>
      <c r="F1103">
        <v>1</v>
      </c>
      <c r="G1103" t="s">
        <v>173</v>
      </c>
      <c r="H1103" s="4" t="str">
        <f t="shared" si="34"/>
        <v>SG0_P1_RXC.1</v>
      </c>
      <c r="I1103" s="4" t="str">
        <f t="shared" si="35"/>
        <v>SG0_P1_RXC</v>
      </c>
    </row>
    <row r="1104" spans="1:9">
      <c r="A1104" t="s">
        <v>261</v>
      </c>
      <c r="B1104" t="s">
        <v>9081</v>
      </c>
      <c r="C1104" t="s">
        <v>3265</v>
      </c>
      <c r="D1104" t="s">
        <v>173</v>
      </c>
      <c r="E1104" t="s">
        <v>3265</v>
      </c>
      <c r="F1104">
        <v>1</v>
      </c>
      <c r="G1104" t="s">
        <v>173</v>
      </c>
      <c r="H1104" s="4" t="str">
        <f t="shared" si="34"/>
        <v>SG0_P1_RXD0.1</v>
      </c>
      <c r="I1104" s="4" t="str">
        <f t="shared" si="35"/>
        <v>SG0_P1_RXD0</v>
      </c>
    </row>
    <row r="1105" spans="1:9">
      <c r="A1105" t="s">
        <v>261</v>
      </c>
      <c r="B1105" t="s">
        <v>9081</v>
      </c>
      <c r="C1105" t="s">
        <v>3266</v>
      </c>
      <c r="D1105" t="s">
        <v>173</v>
      </c>
      <c r="E1105" t="s">
        <v>3266</v>
      </c>
      <c r="F1105">
        <v>1</v>
      </c>
      <c r="G1105" t="s">
        <v>173</v>
      </c>
      <c r="H1105" s="4" t="str">
        <f t="shared" si="34"/>
        <v>SG0_P1_RXD1.1</v>
      </c>
      <c r="I1105" s="4" t="str">
        <f t="shared" si="35"/>
        <v>SG0_P1_RXD1</v>
      </c>
    </row>
    <row r="1106" spans="1:9">
      <c r="A1106" t="s">
        <v>261</v>
      </c>
      <c r="B1106" t="s">
        <v>9081</v>
      </c>
      <c r="C1106" t="s">
        <v>3268</v>
      </c>
      <c r="D1106" t="s">
        <v>173</v>
      </c>
      <c r="E1106" t="s">
        <v>3268</v>
      </c>
      <c r="F1106">
        <v>1</v>
      </c>
      <c r="G1106" t="s">
        <v>173</v>
      </c>
      <c r="H1106" s="4" t="str">
        <f t="shared" si="34"/>
        <v>SG0_P1_RXD2.1</v>
      </c>
      <c r="I1106" s="4" t="str">
        <f t="shared" si="35"/>
        <v>SG0_P1_RXD2</v>
      </c>
    </row>
    <row r="1107" spans="1:9">
      <c r="A1107" t="s">
        <v>261</v>
      </c>
      <c r="B1107" t="s">
        <v>9081</v>
      </c>
      <c r="C1107" t="s">
        <v>3269</v>
      </c>
      <c r="D1107" t="s">
        <v>173</v>
      </c>
      <c r="E1107" t="s">
        <v>3269</v>
      </c>
      <c r="F1107">
        <v>1</v>
      </c>
      <c r="G1107" t="s">
        <v>173</v>
      </c>
      <c r="H1107" s="4" t="str">
        <f t="shared" si="34"/>
        <v>SG0_P1_RXD3.1</v>
      </c>
      <c r="I1107" s="4" t="str">
        <f t="shared" si="35"/>
        <v>SG0_P1_RXD3</v>
      </c>
    </row>
    <row r="1108" spans="1:9">
      <c r="A1108" t="s">
        <v>261</v>
      </c>
      <c r="B1108" t="s">
        <v>9081</v>
      </c>
      <c r="C1108" t="s">
        <v>3261</v>
      </c>
      <c r="D1108" t="s">
        <v>173</v>
      </c>
      <c r="E1108" t="s">
        <v>3261</v>
      </c>
      <c r="F1108">
        <v>1</v>
      </c>
      <c r="G1108" t="s">
        <v>173</v>
      </c>
      <c r="H1108" s="4" t="str">
        <f t="shared" si="34"/>
        <v>SG0_P1_RXDV.1</v>
      </c>
      <c r="I1108" s="4" t="str">
        <f t="shared" si="35"/>
        <v>SG0_P1_RXDV</v>
      </c>
    </row>
    <row r="1109" spans="1:9">
      <c r="A1109" t="s">
        <v>261</v>
      </c>
      <c r="B1109" t="s">
        <v>9081</v>
      </c>
      <c r="C1109" t="s">
        <v>3263</v>
      </c>
      <c r="D1109" t="s">
        <v>173</v>
      </c>
      <c r="E1109" t="s">
        <v>3263</v>
      </c>
      <c r="F1109">
        <v>1</v>
      </c>
      <c r="G1109" t="s">
        <v>173</v>
      </c>
      <c r="H1109" s="4" t="str">
        <f t="shared" si="34"/>
        <v>SG0_P1_TXC.1</v>
      </c>
      <c r="I1109" s="4" t="str">
        <f t="shared" si="35"/>
        <v>SG0_P1_TXC</v>
      </c>
    </row>
    <row r="1110" spans="1:9">
      <c r="A1110" t="s">
        <v>261</v>
      </c>
      <c r="B1110" t="s">
        <v>9081</v>
      </c>
      <c r="C1110" t="s">
        <v>3262</v>
      </c>
      <c r="D1110" t="s">
        <v>173</v>
      </c>
      <c r="E1110" t="s">
        <v>3262</v>
      </c>
      <c r="F1110">
        <v>1</v>
      </c>
      <c r="G1110" t="s">
        <v>173</v>
      </c>
      <c r="H1110" s="4" t="str">
        <f t="shared" si="34"/>
        <v>SG0_P1_TXD0.1</v>
      </c>
      <c r="I1110" s="4" t="str">
        <f t="shared" si="35"/>
        <v>SG0_P1_TXD0</v>
      </c>
    </row>
    <row r="1111" spans="1:9">
      <c r="A1111" t="s">
        <v>261</v>
      </c>
      <c r="B1111" t="s">
        <v>9081</v>
      </c>
      <c r="C1111" t="s">
        <v>3270</v>
      </c>
      <c r="D1111" t="s">
        <v>173</v>
      </c>
      <c r="E1111" t="s">
        <v>3270</v>
      </c>
      <c r="F1111">
        <v>1</v>
      </c>
      <c r="G1111" t="s">
        <v>173</v>
      </c>
      <c r="H1111" s="4" t="str">
        <f t="shared" si="34"/>
        <v>SG0_P1_TXD1.1</v>
      </c>
      <c r="I1111" s="4" t="str">
        <f t="shared" si="35"/>
        <v>SG0_P1_TXD1</v>
      </c>
    </row>
    <row r="1112" spans="1:9">
      <c r="A1112" t="s">
        <v>261</v>
      </c>
      <c r="B1112" t="s">
        <v>9081</v>
      </c>
      <c r="C1112" t="s">
        <v>3264</v>
      </c>
      <c r="D1112" t="s">
        <v>173</v>
      </c>
      <c r="E1112" t="s">
        <v>3264</v>
      </c>
      <c r="F1112">
        <v>1</v>
      </c>
      <c r="G1112" t="s">
        <v>173</v>
      </c>
      <c r="H1112" s="4" t="str">
        <f t="shared" si="34"/>
        <v>SG0_P1_TXD2.1</v>
      </c>
      <c r="I1112" s="4" t="str">
        <f t="shared" si="35"/>
        <v>SG0_P1_TXD2</v>
      </c>
    </row>
    <row r="1113" spans="1:9">
      <c r="A1113" t="s">
        <v>261</v>
      </c>
      <c r="B1113" t="s">
        <v>9081</v>
      </c>
      <c r="C1113" t="s">
        <v>3271</v>
      </c>
      <c r="D1113" t="s">
        <v>173</v>
      </c>
      <c r="E1113" t="s">
        <v>3271</v>
      </c>
      <c r="F1113">
        <v>1</v>
      </c>
      <c r="G1113" t="s">
        <v>173</v>
      </c>
      <c r="H1113" s="4" t="str">
        <f t="shared" si="34"/>
        <v>SG0_P1_TXD3.1</v>
      </c>
      <c r="I1113" s="4" t="str">
        <f t="shared" si="35"/>
        <v>SG0_P1_TXD3</v>
      </c>
    </row>
    <row r="1114" spans="1:9">
      <c r="A1114" t="s">
        <v>261</v>
      </c>
      <c r="B1114" t="s">
        <v>9081</v>
      </c>
      <c r="C1114" t="s">
        <v>3272</v>
      </c>
      <c r="D1114" t="s">
        <v>173</v>
      </c>
      <c r="E1114" t="s">
        <v>3272</v>
      </c>
      <c r="F1114">
        <v>1</v>
      </c>
      <c r="G1114" t="s">
        <v>173</v>
      </c>
      <c r="H1114" s="4" t="str">
        <f t="shared" si="34"/>
        <v>SG0_P1_TXEN.1</v>
      </c>
      <c r="I1114" s="4" t="str">
        <f t="shared" si="35"/>
        <v>SG0_P1_TXEN</v>
      </c>
    </row>
    <row r="1115" spans="1:9">
      <c r="A1115" t="s">
        <v>261</v>
      </c>
      <c r="B1115" t="s">
        <v>9081</v>
      </c>
      <c r="C1115" t="s">
        <v>1895</v>
      </c>
      <c r="D1115" t="s">
        <v>173</v>
      </c>
      <c r="E1115" t="s">
        <v>1895</v>
      </c>
      <c r="F1115">
        <v>1</v>
      </c>
      <c r="G1115" t="s">
        <v>173</v>
      </c>
      <c r="H1115" s="4" t="str">
        <f t="shared" si="34"/>
        <v>SG0_P5_RXC.1</v>
      </c>
      <c r="I1115" s="4" t="str">
        <f t="shared" si="35"/>
        <v>SG0_P5_RXC</v>
      </c>
    </row>
    <row r="1116" spans="1:9">
      <c r="A1116" t="s">
        <v>261</v>
      </c>
      <c r="B1116" t="s">
        <v>9081</v>
      </c>
      <c r="C1116" t="s">
        <v>1896</v>
      </c>
      <c r="D1116" t="s">
        <v>173</v>
      </c>
      <c r="E1116" t="s">
        <v>1896</v>
      </c>
      <c r="F1116">
        <v>1</v>
      </c>
      <c r="G1116" t="s">
        <v>173</v>
      </c>
      <c r="H1116" s="4" t="str">
        <f t="shared" si="34"/>
        <v>SG0_P5_RXD0.1</v>
      </c>
      <c r="I1116" s="4" t="str">
        <f t="shared" si="35"/>
        <v>SG0_P5_RXD0</v>
      </c>
    </row>
    <row r="1117" spans="1:9">
      <c r="A1117" t="s">
        <v>261</v>
      </c>
      <c r="B1117" t="s">
        <v>9081</v>
      </c>
      <c r="C1117" t="s">
        <v>1897</v>
      </c>
      <c r="D1117" t="s">
        <v>173</v>
      </c>
      <c r="E1117" t="s">
        <v>1897</v>
      </c>
      <c r="F1117">
        <v>1</v>
      </c>
      <c r="G1117" t="s">
        <v>173</v>
      </c>
      <c r="H1117" s="4" t="str">
        <f t="shared" si="34"/>
        <v>SG0_P5_RXD1.1</v>
      </c>
      <c r="I1117" s="4" t="str">
        <f t="shared" si="35"/>
        <v>SG0_P5_RXD1</v>
      </c>
    </row>
    <row r="1118" spans="1:9">
      <c r="A1118" t="s">
        <v>261</v>
      </c>
      <c r="B1118" t="s">
        <v>9081</v>
      </c>
      <c r="C1118" t="s">
        <v>1898</v>
      </c>
      <c r="D1118" t="s">
        <v>173</v>
      </c>
      <c r="E1118" t="s">
        <v>1898</v>
      </c>
      <c r="F1118">
        <v>1</v>
      </c>
      <c r="G1118" t="s">
        <v>173</v>
      </c>
      <c r="H1118" s="4" t="str">
        <f t="shared" si="34"/>
        <v>SG0_P5_RXD2.1</v>
      </c>
      <c r="I1118" s="4" t="str">
        <f t="shared" si="35"/>
        <v>SG0_P5_RXD2</v>
      </c>
    </row>
    <row r="1119" spans="1:9">
      <c r="A1119" t="s">
        <v>261</v>
      </c>
      <c r="B1119" t="s">
        <v>9081</v>
      </c>
      <c r="C1119" t="s">
        <v>1899</v>
      </c>
      <c r="D1119" t="s">
        <v>173</v>
      </c>
      <c r="E1119" t="s">
        <v>1899</v>
      </c>
      <c r="F1119">
        <v>1</v>
      </c>
      <c r="G1119" t="s">
        <v>173</v>
      </c>
      <c r="H1119" s="4" t="str">
        <f t="shared" si="34"/>
        <v>SG0_P5_RXD3.1</v>
      </c>
      <c r="I1119" s="4" t="str">
        <f t="shared" si="35"/>
        <v>SG0_P5_RXD3</v>
      </c>
    </row>
    <row r="1120" spans="1:9">
      <c r="A1120" t="s">
        <v>261</v>
      </c>
      <c r="B1120" t="s">
        <v>9081</v>
      </c>
      <c r="C1120" t="s">
        <v>1900</v>
      </c>
      <c r="D1120" t="s">
        <v>173</v>
      </c>
      <c r="E1120" t="s">
        <v>1900</v>
      </c>
      <c r="F1120">
        <v>1</v>
      </c>
      <c r="G1120" t="s">
        <v>173</v>
      </c>
      <c r="H1120" s="4" t="str">
        <f t="shared" si="34"/>
        <v>SG0_P5_RXDV.1</v>
      </c>
      <c r="I1120" s="4" t="str">
        <f t="shared" si="35"/>
        <v>SG0_P5_RXDV</v>
      </c>
    </row>
    <row r="1121" spans="1:9">
      <c r="A1121" t="s">
        <v>261</v>
      </c>
      <c r="B1121" t="s">
        <v>9081</v>
      </c>
      <c r="C1121" t="s">
        <v>1901</v>
      </c>
      <c r="D1121" t="s">
        <v>173</v>
      </c>
      <c r="E1121" t="s">
        <v>1901</v>
      </c>
      <c r="F1121">
        <v>1</v>
      </c>
      <c r="G1121" t="s">
        <v>173</v>
      </c>
      <c r="H1121" s="4" t="str">
        <f t="shared" si="34"/>
        <v>SG0_P5_TXC.1</v>
      </c>
      <c r="I1121" s="4" t="str">
        <f t="shared" si="35"/>
        <v>SG0_P5_TXC</v>
      </c>
    </row>
    <row r="1122" spans="1:9">
      <c r="A1122" t="s">
        <v>261</v>
      </c>
      <c r="B1122" t="s">
        <v>9081</v>
      </c>
      <c r="C1122" t="s">
        <v>1902</v>
      </c>
      <c r="D1122" t="s">
        <v>173</v>
      </c>
      <c r="E1122" t="s">
        <v>1902</v>
      </c>
      <c r="F1122">
        <v>1</v>
      </c>
      <c r="G1122" t="s">
        <v>173</v>
      </c>
      <c r="H1122" s="4" t="str">
        <f t="shared" si="34"/>
        <v>SG0_P5_TXD0.1</v>
      </c>
      <c r="I1122" s="4" t="str">
        <f t="shared" si="35"/>
        <v>SG0_P5_TXD0</v>
      </c>
    </row>
    <row r="1123" spans="1:9">
      <c r="A1123" t="s">
        <v>261</v>
      </c>
      <c r="B1123" t="s">
        <v>9081</v>
      </c>
      <c r="C1123" t="s">
        <v>1903</v>
      </c>
      <c r="D1123" t="s">
        <v>173</v>
      </c>
      <c r="E1123" t="s">
        <v>1903</v>
      </c>
      <c r="F1123">
        <v>1</v>
      </c>
      <c r="G1123" t="s">
        <v>173</v>
      </c>
      <c r="H1123" s="4" t="str">
        <f t="shared" si="34"/>
        <v>SG0_P5_TXD1.1</v>
      </c>
      <c r="I1123" s="4" t="str">
        <f t="shared" si="35"/>
        <v>SG0_P5_TXD1</v>
      </c>
    </row>
    <row r="1124" spans="1:9">
      <c r="A1124" t="s">
        <v>261</v>
      </c>
      <c r="B1124" t="s">
        <v>9081</v>
      </c>
      <c r="C1124" t="s">
        <v>1904</v>
      </c>
      <c r="D1124" t="s">
        <v>173</v>
      </c>
      <c r="E1124" t="s">
        <v>1904</v>
      </c>
      <c r="F1124">
        <v>1</v>
      </c>
      <c r="G1124" t="s">
        <v>173</v>
      </c>
      <c r="H1124" s="4" t="str">
        <f t="shared" si="34"/>
        <v>SG0_P5_TXD2.1</v>
      </c>
      <c r="I1124" s="4" t="str">
        <f t="shared" si="35"/>
        <v>SG0_P5_TXD2</v>
      </c>
    </row>
    <row r="1125" spans="1:9">
      <c r="A1125" t="s">
        <v>261</v>
      </c>
      <c r="B1125" t="s">
        <v>9081</v>
      </c>
      <c r="C1125" t="s">
        <v>1905</v>
      </c>
      <c r="D1125" t="s">
        <v>173</v>
      </c>
      <c r="E1125" t="s">
        <v>1905</v>
      </c>
      <c r="F1125">
        <v>1</v>
      </c>
      <c r="G1125" t="s">
        <v>173</v>
      </c>
      <c r="H1125" s="4" t="str">
        <f t="shared" si="34"/>
        <v>SG0_P5_TXD3.1</v>
      </c>
      <c r="I1125" s="4" t="str">
        <f t="shared" si="35"/>
        <v>SG0_P5_TXD3</v>
      </c>
    </row>
    <row r="1126" spans="1:9">
      <c r="A1126" t="s">
        <v>261</v>
      </c>
      <c r="B1126" t="s">
        <v>9081</v>
      </c>
      <c r="C1126" t="s">
        <v>1906</v>
      </c>
      <c r="D1126" t="s">
        <v>173</v>
      </c>
      <c r="E1126" t="s">
        <v>1906</v>
      </c>
      <c r="F1126">
        <v>1</v>
      </c>
      <c r="G1126" t="s">
        <v>173</v>
      </c>
      <c r="H1126" s="4" t="str">
        <f t="shared" si="34"/>
        <v>SG0_P5_TXEN.1</v>
      </c>
      <c r="I1126" s="4" t="str">
        <f t="shared" si="35"/>
        <v>SG0_P5_TXEN</v>
      </c>
    </row>
    <row r="1127" spans="1:9">
      <c r="A1127" t="s">
        <v>261</v>
      </c>
      <c r="B1127" t="s">
        <v>9082</v>
      </c>
      <c r="C1127" t="s">
        <v>1377</v>
      </c>
      <c r="D1127">
        <v>1</v>
      </c>
      <c r="E1127" t="s">
        <v>463</v>
      </c>
      <c r="F1127">
        <v>1</v>
      </c>
      <c r="G1127">
        <v>1</v>
      </c>
      <c r="H1127" s="4" t="str">
        <f t="shared" si="34"/>
        <v>C185.1</v>
      </c>
      <c r="I1127" s="4" t="str">
        <f t="shared" si="35"/>
        <v>VDD33_ATX</v>
      </c>
    </row>
    <row r="1128" spans="1:9">
      <c r="A1128" t="s">
        <v>261</v>
      </c>
      <c r="B1128" t="s">
        <v>9082</v>
      </c>
      <c r="C1128" t="s">
        <v>1377</v>
      </c>
      <c r="D1128">
        <v>2</v>
      </c>
      <c r="E1128" t="s">
        <v>169</v>
      </c>
      <c r="F1128">
        <v>2</v>
      </c>
      <c r="G1128">
        <v>2</v>
      </c>
      <c r="H1128" s="4" t="str">
        <f t="shared" si="34"/>
        <v>C185.2</v>
      </c>
      <c r="I1128" s="4" t="str">
        <f t="shared" si="35"/>
        <v>DGND</v>
      </c>
    </row>
    <row r="1129" spans="1:9">
      <c r="A1129" t="s">
        <v>261</v>
      </c>
      <c r="B1129" t="s">
        <v>9082</v>
      </c>
      <c r="C1129" t="s">
        <v>2751</v>
      </c>
      <c r="D1129">
        <v>1</v>
      </c>
      <c r="E1129" t="s">
        <v>3280</v>
      </c>
      <c r="F1129">
        <v>1</v>
      </c>
      <c r="G1129">
        <v>1</v>
      </c>
      <c r="H1129" s="4" t="str">
        <f t="shared" si="34"/>
        <v>CS61.1</v>
      </c>
      <c r="I1129" s="4" t="str">
        <f t="shared" si="35"/>
        <v>SG0_C_P4_HSO-</v>
      </c>
    </row>
    <row r="1130" spans="1:9">
      <c r="A1130" t="s">
        <v>261</v>
      </c>
      <c r="B1130" t="s">
        <v>9082</v>
      </c>
      <c r="C1130" t="s">
        <v>2751</v>
      </c>
      <c r="D1130">
        <v>2</v>
      </c>
      <c r="E1130" t="s">
        <v>3281</v>
      </c>
      <c r="F1130">
        <v>2</v>
      </c>
      <c r="G1130">
        <v>2</v>
      </c>
      <c r="H1130" s="4" t="str">
        <f t="shared" si="34"/>
        <v>CS61.2</v>
      </c>
      <c r="I1130" s="4" t="str">
        <f t="shared" si="35"/>
        <v>SG0_P4_HSO-</v>
      </c>
    </row>
    <row r="1131" spans="1:9">
      <c r="A1131" t="s">
        <v>261</v>
      </c>
      <c r="B1131" t="s">
        <v>9082</v>
      </c>
      <c r="C1131" t="s">
        <v>2752</v>
      </c>
      <c r="D1131">
        <v>1</v>
      </c>
      <c r="E1131" t="s">
        <v>3282</v>
      </c>
      <c r="F1131">
        <v>1</v>
      </c>
      <c r="G1131">
        <v>1</v>
      </c>
      <c r="H1131" s="4" t="str">
        <f t="shared" si="34"/>
        <v>CS62.1</v>
      </c>
      <c r="I1131" s="4" t="str">
        <f t="shared" si="35"/>
        <v>SG0_C_P4_HSO+</v>
      </c>
    </row>
    <row r="1132" spans="1:9">
      <c r="A1132" t="s">
        <v>261</v>
      </c>
      <c r="B1132" t="s">
        <v>9082</v>
      </c>
      <c r="C1132" t="s">
        <v>2752</v>
      </c>
      <c r="D1132">
        <v>2</v>
      </c>
      <c r="E1132" t="s">
        <v>3283</v>
      </c>
      <c r="F1132">
        <v>2</v>
      </c>
      <c r="G1132">
        <v>2</v>
      </c>
      <c r="H1132" s="4" t="str">
        <f t="shared" si="34"/>
        <v>CS62.2</v>
      </c>
      <c r="I1132" s="4" t="str">
        <f t="shared" si="35"/>
        <v>SG0_P4_HSO+</v>
      </c>
    </row>
    <row r="1133" spans="1:9">
      <c r="A1133" t="s">
        <v>261</v>
      </c>
      <c r="B1133" t="s">
        <v>9082</v>
      </c>
      <c r="C1133" t="s">
        <v>2753</v>
      </c>
      <c r="D1133">
        <v>1</v>
      </c>
      <c r="E1133" t="s">
        <v>3284</v>
      </c>
      <c r="F1133">
        <v>1</v>
      </c>
      <c r="G1133">
        <v>1</v>
      </c>
      <c r="H1133" s="4" t="str">
        <f t="shared" si="34"/>
        <v>CS63.1</v>
      </c>
      <c r="I1133" s="4" t="str">
        <f t="shared" si="35"/>
        <v>SG0_C_P4_HSI-</v>
      </c>
    </row>
    <row r="1134" spans="1:9">
      <c r="A1134" t="s">
        <v>261</v>
      </c>
      <c r="B1134" t="s">
        <v>9082</v>
      </c>
      <c r="C1134" t="s">
        <v>2753</v>
      </c>
      <c r="D1134">
        <v>2</v>
      </c>
      <c r="E1134" t="s">
        <v>3285</v>
      </c>
      <c r="F1134">
        <v>2</v>
      </c>
      <c r="G1134">
        <v>2</v>
      </c>
      <c r="H1134" s="4" t="str">
        <f t="shared" si="34"/>
        <v>CS63.2</v>
      </c>
      <c r="I1134" s="4" t="str">
        <f t="shared" si="35"/>
        <v>SG0_P4_HSI-</v>
      </c>
    </row>
    <row r="1135" spans="1:9">
      <c r="A1135" t="s">
        <v>261</v>
      </c>
      <c r="B1135" t="s">
        <v>9082</v>
      </c>
      <c r="C1135" t="s">
        <v>2754</v>
      </c>
      <c r="D1135">
        <v>1</v>
      </c>
      <c r="E1135" t="s">
        <v>3286</v>
      </c>
      <c r="F1135">
        <v>1</v>
      </c>
      <c r="G1135">
        <v>1</v>
      </c>
      <c r="H1135" s="4" t="str">
        <f t="shared" si="34"/>
        <v>CS64.1</v>
      </c>
      <c r="I1135" s="4" t="str">
        <f t="shared" si="35"/>
        <v>SG0_C_P4_HSI+</v>
      </c>
    </row>
    <row r="1136" spans="1:9">
      <c r="A1136" t="s">
        <v>261</v>
      </c>
      <c r="B1136" t="s">
        <v>9082</v>
      </c>
      <c r="C1136" t="s">
        <v>2754</v>
      </c>
      <c r="D1136">
        <v>2</v>
      </c>
      <c r="E1136" t="s">
        <v>3287</v>
      </c>
      <c r="F1136">
        <v>2</v>
      </c>
      <c r="G1136">
        <v>2</v>
      </c>
      <c r="H1136" s="4" t="str">
        <f t="shared" si="34"/>
        <v>CS64.2</v>
      </c>
      <c r="I1136" s="4" t="str">
        <f t="shared" si="35"/>
        <v>SG0_P4_HSI+</v>
      </c>
    </row>
    <row r="1137" spans="1:9">
      <c r="A1137" t="s">
        <v>261</v>
      </c>
      <c r="B1137" t="s">
        <v>9082</v>
      </c>
      <c r="C1137" t="s">
        <v>2755</v>
      </c>
      <c r="D1137">
        <v>1</v>
      </c>
      <c r="E1137" t="s">
        <v>3288</v>
      </c>
      <c r="F1137">
        <v>1</v>
      </c>
      <c r="G1137">
        <v>1</v>
      </c>
      <c r="H1137" s="4" t="str">
        <f t="shared" si="34"/>
        <v>CS71.1</v>
      </c>
      <c r="I1137" s="4" t="str">
        <f t="shared" si="35"/>
        <v>SG0_C_P5_HSO-</v>
      </c>
    </row>
    <row r="1138" spans="1:9">
      <c r="A1138" t="s">
        <v>261</v>
      </c>
      <c r="B1138" t="s">
        <v>9082</v>
      </c>
      <c r="C1138" t="s">
        <v>2755</v>
      </c>
      <c r="D1138">
        <v>2</v>
      </c>
      <c r="E1138" t="s">
        <v>3289</v>
      </c>
      <c r="F1138">
        <v>2</v>
      </c>
      <c r="G1138">
        <v>2</v>
      </c>
      <c r="H1138" s="4" t="str">
        <f t="shared" si="34"/>
        <v>CS71.2</v>
      </c>
      <c r="I1138" s="4" t="str">
        <f t="shared" si="35"/>
        <v>SG0_P5_HSO-</v>
      </c>
    </row>
    <row r="1139" spans="1:9">
      <c r="A1139" t="s">
        <v>261</v>
      </c>
      <c r="B1139" t="s">
        <v>9082</v>
      </c>
      <c r="C1139" t="s">
        <v>2756</v>
      </c>
      <c r="D1139">
        <v>1</v>
      </c>
      <c r="E1139" t="s">
        <v>3290</v>
      </c>
      <c r="F1139">
        <v>1</v>
      </c>
      <c r="G1139">
        <v>1</v>
      </c>
      <c r="H1139" s="4" t="str">
        <f t="shared" si="34"/>
        <v>CS72.1</v>
      </c>
      <c r="I1139" s="4" t="str">
        <f t="shared" si="35"/>
        <v>SG0_C_P5_HSO+</v>
      </c>
    </row>
    <row r="1140" spans="1:9">
      <c r="A1140" t="s">
        <v>261</v>
      </c>
      <c r="B1140" t="s">
        <v>9082</v>
      </c>
      <c r="C1140" t="s">
        <v>2756</v>
      </c>
      <c r="D1140">
        <v>2</v>
      </c>
      <c r="E1140" t="s">
        <v>3291</v>
      </c>
      <c r="F1140">
        <v>2</v>
      </c>
      <c r="G1140">
        <v>2</v>
      </c>
      <c r="H1140" s="4" t="str">
        <f t="shared" si="34"/>
        <v>CS72.2</v>
      </c>
      <c r="I1140" s="4" t="str">
        <f t="shared" si="35"/>
        <v>SG0_P5_HSO+</v>
      </c>
    </row>
    <row r="1141" spans="1:9">
      <c r="A1141" t="s">
        <v>261</v>
      </c>
      <c r="B1141" t="s">
        <v>9082</v>
      </c>
      <c r="C1141" t="s">
        <v>2757</v>
      </c>
      <c r="D1141">
        <v>1</v>
      </c>
      <c r="E1141" t="s">
        <v>3292</v>
      </c>
      <c r="F1141">
        <v>1</v>
      </c>
      <c r="G1141">
        <v>1</v>
      </c>
      <c r="H1141" s="4" t="str">
        <f t="shared" si="34"/>
        <v>CS73.1</v>
      </c>
      <c r="I1141" s="4" t="str">
        <f t="shared" si="35"/>
        <v>SG0_C_P5_HSI-</v>
      </c>
    </row>
    <row r="1142" spans="1:9">
      <c r="A1142" t="s">
        <v>261</v>
      </c>
      <c r="B1142" t="s">
        <v>9082</v>
      </c>
      <c r="C1142" t="s">
        <v>2757</v>
      </c>
      <c r="D1142">
        <v>2</v>
      </c>
      <c r="E1142" t="s">
        <v>3293</v>
      </c>
      <c r="F1142">
        <v>2</v>
      </c>
      <c r="G1142">
        <v>2</v>
      </c>
      <c r="H1142" s="4" t="str">
        <f t="shared" si="34"/>
        <v>CS73.2</v>
      </c>
      <c r="I1142" s="4" t="str">
        <f t="shared" si="35"/>
        <v>SG0_P5_HSI-</v>
      </c>
    </row>
    <row r="1143" spans="1:9">
      <c r="A1143" t="s">
        <v>261</v>
      </c>
      <c r="B1143" t="s">
        <v>9082</v>
      </c>
      <c r="C1143" t="s">
        <v>2758</v>
      </c>
      <c r="D1143">
        <v>1</v>
      </c>
      <c r="E1143" t="s">
        <v>3294</v>
      </c>
      <c r="F1143">
        <v>1</v>
      </c>
      <c r="G1143">
        <v>1</v>
      </c>
      <c r="H1143" s="4" t="str">
        <f t="shared" si="34"/>
        <v>CS74.1</v>
      </c>
      <c r="I1143" s="4" t="str">
        <f t="shared" si="35"/>
        <v>SG0_C_P5_HSI+</v>
      </c>
    </row>
    <row r="1144" spans="1:9">
      <c r="A1144" t="s">
        <v>261</v>
      </c>
      <c r="B1144" t="s">
        <v>9082</v>
      </c>
      <c r="C1144" t="s">
        <v>2758</v>
      </c>
      <c r="D1144">
        <v>2</v>
      </c>
      <c r="E1144" t="s">
        <v>3295</v>
      </c>
      <c r="F1144">
        <v>2</v>
      </c>
      <c r="G1144">
        <v>2</v>
      </c>
      <c r="H1144" s="4" t="str">
        <f t="shared" si="34"/>
        <v>CS74.2</v>
      </c>
      <c r="I1144" s="4" t="str">
        <f t="shared" si="35"/>
        <v>SG0_P5_HSI+</v>
      </c>
    </row>
    <row r="1145" spans="1:9">
      <c r="A1145" t="s">
        <v>261</v>
      </c>
      <c r="B1145" t="s">
        <v>9082</v>
      </c>
      <c r="C1145" t="s">
        <v>2759</v>
      </c>
      <c r="D1145" t="s">
        <v>3132</v>
      </c>
      <c r="E1145" t="s">
        <v>3296</v>
      </c>
      <c r="F1145">
        <v>1</v>
      </c>
      <c r="G1145" t="s">
        <v>3132</v>
      </c>
      <c r="H1145" s="4" t="str">
        <f t="shared" si="34"/>
        <v>K184.1</v>
      </c>
      <c r="I1145" s="4" t="str">
        <f t="shared" si="35"/>
        <v>S0_OE_K184</v>
      </c>
    </row>
    <row r="1146" spans="1:9">
      <c r="A1146" t="s">
        <v>261</v>
      </c>
      <c r="B1146" t="s">
        <v>9082</v>
      </c>
      <c r="C1146" t="s">
        <v>2759</v>
      </c>
      <c r="D1146" t="s">
        <v>3133</v>
      </c>
      <c r="E1146" t="s">
        <v>3296</v>
      </c>
      <c r="F1146">
        <v>10</v>
      </c>
      <c r="G1146" t="s">
        <v>3133</v>
      </c>
      <c r="H1146" s="4" t="str">
        <f t="shared" si="34"/>
        <v>K184.10</v>
      </c>
      <c r="I1146" s="4" t="str">
        <f t="shared" si="35"/>
        <v>S0_OE_K184</v>
      </c>
    </row>
    <row r="1147" spans="1:9">
      <c r="A1147" t="s">
        <v>261</v>
      </c>
      <c r="B1147" t="s">
        <v>9082</v>
      </c>
      <c r="C1147" t="s">
        <v>2759</v>
      </c>
      <c r="D1147" t="s">
        <v>3135</v>
      </c>
      <c r="E1147" t="s">
        <v>3297</v>
      </c>
      <c r="F1147">
        <v>2</v>
      </c>
      <c r="G1147" t="s">
        <v>3135</v>
      </c>
      <c r="H1147" s="4" t="str">
        <f t="shared" si="34"/>
        <v>K184.2</v>
      </c>
      <c r="I1147" s="4" t="str">
        <f t="shared" si="35"/>
        <v>S0_P4_HSI-</v>
      </c>
    </row>
    <row r="1148" spans="1:9">
      <c r="A1148" t="s">
        <v>261</v>
      </c>
      <c r="B1148" t="s">
        <v>9082</v>
      </c>
      <c r="C1148" t="s">
        <v>2759</v>
      </c>
      <c r="D1148" t="s">
        <v>3137</v>
      </c>
      <c r="E1148" t="s">
        <v>3298</v>
      </c>
      <c r="F1148">
        <v>3</v>
      </c>
      <c r="G1148" t="s">
        <v>3137</v>
      </c>
      <c r="H1148" s="4" t="str">
        <f t="shared" si="34"/>
        <v>K184.3</v>
      </c>
      <c r="I1148" s="4" t="str">
        <f t="shared" si="35"/>
        <v>S0_P4_HSI+</v>
      </c>
    </row>
    <row r="1149" spans="1:9">
      <c r="A1149" t="s">
        <v>261</v>
      </c>
      <c r="B1149" t="s">
        <v>9082</v>
      </c>
      <c r="C1149" t="s">
        <v>2759</v>
      </c>
      <c r="D1149" t="s">
        <v>3138</v>
      </c>
      <c r="E1149" t="s">
        <v>3306</v>
      </c>
      <c r="F1149">
        <v>6</v>
      </c>
      <c r="G1149" t="s">
        <v>3138</v>
      </c>
      <c r="H1149" s="4" t="str">
        <f t="shared" si="34"/>
        <v>K184.6</v>
      </c>
      <c r="I1149" s="4" t="str">
        <f t="shared" si="35"/>
        <v>S0_P4_HSO-</v>
      </c>
    </row>
    <row r="1150" spans="1:9">
      <c r="A1150" t="s">
        <v>261</v>
      </c>
      <c r="B1150" t="s">
        <v>9082</v>
      </c>
      <c r="C1150" t="s">
        <v>2759</v>
      </c>
      <c r="D1150" t="s">
        <v>3139</v>
      </c>
      <c r="E1150" t="s">
        <v>3307</v>
      </c>
      <c r="F1150">
        <v>7</v>
      </c>
      <c r="G1150" t="s">
        <v>3139</v>
      </c>
      <c r="H1150" s="4" t="str">
        <f t="shared" si="34"/>
        <v>K184.7</v>
      </c>
      <c r="I1150" s="4" t="str">
        <f t="shared" si="35"/>
        <v>S0_P4_HSO+</v>
      </c>
    </row>
    <row r="1151" spans="1:9">
      <c r="A1151" t="s">
        <v>261</v>
      </c>
      <c r="B1151" t="s">
        <v>9082</v>
      </c>
      <c r="C1151" t="s">
        <v>2759</v>
      </c>
      <c r="D1151" t="s">
        <v>3140</v>
      </c>
      <c r="E1151" t="s">
        <v>3299</v>
      </c>
      <c r="F1151">
        <v>11</v>
      </c>
      <c r="G1151" t="s">
        <v>3140</v>
      </c>
      <c r="H1151" s="4" t="str">
        <f t="shared" si="34"/>
        <v>K184.11</v>
      </c>
      <c r="I1151" s="4" t="str">
        <f t="shared" si="35"/>
        <v>S0_P5_HSI-</v>
      </c>
    </row>
    <row r="1152" spans="1:9">
      <c r="A1152" t="s">
        <v>261</v>
      </c>
      <c r="B1152" t="s">
        <v>9082</v>
      </c>
      <c r="C1152" t="s">
        <v>2759</v>
      </c>
      <c r="D1152" t="s">
        <v>3141</v>
      </c>
      <c r="E1152" t="s">
        <v>3300</v>
      </c>
      <c r="F1152">
        <v>12</v>
      </c>
      <c r="G1152" t="s">
        <v>3141</v>
      </c>
      <c r="H1152" s="4" t="str">
        <f t="shared" si="34"/>
        <v>K184.12</v>
      </c>
      <c r="I1152" s="4" t="str">
        <f t="shared" si="35"/>
        <v>S0_P5_HSI+</v>
      </c>
    </row>
    <row r="1153" spans="1:9">
      <c r="A1153" t="s">
        <v>261</v>
      </c>
      <c r="B1153" t="s">
        <v>9082</v>
      </c>
      <c r="C1153" t="s">
        <v>2759</v>
      </c>
      <c r="D1153" t="s">
        <v>3142</v>
      </c>
      <c r="E1153" t="s">
        <v>3310</v>
      </c>
      <c r="F1153">
        <v>15</v>
      </c>
      <c r="G1153" t="s">
        <v>3142</v>
      </c>
      <c r="H1153" s="4" t="str">
        <f t="shared" si="34"/>
        <v>K184.15</v>
      </c>
      <c r="I1153" s="4" t="str">
        <f t="shared" si="35"/>
        <v>S0_P5_HSO-</v>
      </c>
    </row>
    <row r="1154" spans="1:9">
      <c r="A1154" t="s">
        <v>261</v>
      </c>
      <c r="B1154" t="s">
        <v>9082</v>
      </c>
      <c r="C1154" t="s">
        <v>2759</v>
      </c>
      <c r="D1154" t="s">
        <v>3143</v>
      </c>
      <c r="E1154" t="s">
        <v>3311</v>
      </c>
      <c r="F1154">
        <v>16</v>
      </c>
      <c r="G1154" t="s">
        <v>3143</v>
      </c>
      <c r="H1154" s="4" t="str">
        <f t="shared" ref="H1154:H1217" si="36">CONCATENATE(C1154,".",F1154)</f>
        <v>K184.16</v>
      </c>
      <c r="I1154" s="4" t="str">
        <f t="shared" ref="I1154:I1217" si="37">E1154</f>
        <v>S0_P5_HSO+</v>
      </c>
    </row>
    <row r="1155" spans="1:9">
      <c r="A1155" t="s">
        <v>261</v>
      </c>
      <c r="B1155" t="s">
        <v>9082</v>
      </c>
      <c r="C1155" t="s">
        <v>2759</v>
      </c>
      <c r="D1155" t="s">
        <v>3145</v>
      </c>
      <c r="E1155" t="s">
        <v>3280</v>
      </c>
      <c r="F1155">
        <v>38</v>
      </c>
      <c r="G1155" t="s">
        <v>3145</v>
      </c>
      <c r="H1155" s="4" t="str">
        <f t="shared" si="36"/>
        <v>K184.38</v>
      </c>
      <c r="I1155" s="4" t="str">
        <f t="shared" si="37"/>
        <v>SG0_C_P4_HSO-</v>
      </c>
    </row>
    <row r="1156" spans="1:9">
      <c r="A1156" t="s">
        <v>261</v>
      </c>
      <c r="B1156" t="s">
        <v>9082</v>
      </c>
      <c r="C1156" t="s">
        <v>2759</v>
      </c>
      <c r="D1156" t="s">
        <v>3147</v>
      </c>
      <c r="E1156" t="s">
        <v>3282</v>
      </c>
      <c r="F1156">
        <v>37</v>
      </c>
      <c r="G1156" t="s">
        <v>3147</v>
      </c>
      <c r="H1156" s="4" t="str">
        <f t="shared" si="36"/>
        <v>K184.37</v>
      </c>
      <c r="I1156" s="4" t="str">
        <f t="shared" si="37"/>
        <v>SG0_C_P4_HSO+</v>
      </c>
    </row>
    <row r="1157" spans="1:9">
      <c r="A1157" t="s">
        <v>261</v>
      </c>
      <c r="B1157" t="s">
        <v>9082</v>
      </c>
      <c r="C1157" t="s">
        <v>2759</v>
      </c>
      <c r="D1157" t="s">
        <v>3148</v>
      </c>
      <c r="E1157" t="s">
        <v>3284</v>
      </c>
      <c r="F1157">
        <v>36</v>
      </c>
      <c r="G1157" t="s">
        <v>3148</v>
      </c>
      <c r="H1157" s="4" t="str">
        <f t="shared" si="36"/>
        <v>K184.36</v>
      </c>
      <c r="I1157" s="4" t="str">
        <f t="shared" si="37"/>
        <v>SG0_C_P4_HSI-</v>
      </c>
    </row>
    <row r="1158" spans="1:9">
      <c r="A1158" t="s">
        <v>261</v>
      </c>
      <c r="B1158" t="s">
        <v>9082</v>
      </c>
      <c r="C1158" t="s">
        <v>2759</v>
      </c>
      <c r="D1158" t="s">
        <v>3149</v>
      </c>
      <c r="E1158" t="s">
        <v>3286</v>
      </c>
      <c r="F1158">
        <v>35</v>
      </c>
      <c r="G1158" t="s">
        <v>3149</v>
      </c>
      <c r="H1158" s="4" t="str">
        <f t="shared" si="36"/>
        <v>K184.35</v>
      </c>
      <c r="I1158" s="4" t="str">
        <f t="shared" si="37"/>
        <v>SG0_C_P4_HSI+</v>
      </c>
    </row>
    <row r="1159" spans="1:9">
      <c r="A1159" t="s">
        <v>261</v>
      </c>
      <c r="B1159" t="s">
        <v>9082</v>
      </c>
      <c r="C1159" t="s">
        <v>2759</v>
      </c>
      <c r="D1159" t="s">
        <v>3150</v>
      </c>
      <c r="E1159" t="s">
        <v>3288</v>
      </c>
      <c r="F1159">
        <v>29</v>
      </c>
      <c r="G1159" t="s">
        <v>3150</v>
      </c>
      <c r="H1159" s="4" t="str">
        <f t="shared" si="36"/>
        <v>K184.29</v>
      </c>
      <c r="I1159" s="4" t="str">
        <f t="shared" si="37"/>
        <v>SG0_C_P5_HSO-</v>
      </c>
    </row>
    <row r="1160" spans="1:9">
      <c r="A1160" t="s">
        <v>261</v>
      </c>
      <c r="B1160" t="s">
        <v>9082</v>
      </c>
      <c r="C1160" t="s">
        <v>2759</v>
      </c>
      <c r="D1160" t="s">
        <v>3151</v>
      </c>
      <c r="E1160" t="s">
        <v>3290</v>
      </c>
      <c r="F1160">
        <v>28</v>
      </c>
      <c r="G1160" t="s">
        <v>3151</v>
      </c>
      <c r="H1160" s="4" t="str">
        <f t="shared" si="36"/>
        <v>K184.28</v>
      </c>
      <c r="I1160" s="4" t="str">
        <f t="shared" si="37"/>
        <v>SG0_C_P5_HSO+</v>
      </c>
    </row>
    <row r="1161" spans="1:9">
      <c r="A1161" t="s">
        <v>261</v>
      </c>
      <c r="B1161" t="s">
        <v>9082</v>
      </c>
      <c r="C1161" t="s">
        <v>2759</v>
      </c>
      <c r="D1161" t="s">
        <v>3152</v>
      </c>
      <c r="E1161" t="s">
        <v>3292</v>
      </c>
      <c r="F1161">
        <v>27</v>
      </c>
      <c r="G1161" t="s">
        <v>3152</v>
      </c>
      <c r="H1161" s="4" t="str">
        <f t="shared" si="36"/>
        <v>K184.27</v>
      </c>
      <c r="I1161" s="4" t="str">
        <f t="shared" si="37"/>
        <v>SG0_C_P5_HSI-</v>
      </c>
    </row>
    <row r="1162" spans="1:9">
      <c r="A1162" t="s">
        <v>261</v>
      </c>
      <c r="B1162" t="s">
        <v>9082</v>
      </c>
      <c r="C1162" t="s">
        <v>2759</v>
      </c>
      <c r="D1162" t="s">
        <v>3153</v>
      </c>
      <c r="E1162" t="s">
        <v>3294</v>
      </c>
      <c r="F1162">
        <v>26</v>
      </c>
      <c r="G1162" t="s">
        <v>3153</v>
      </c>
      <c r="H1162" s="4" t="str">
        <f t="shared" si="36"/>
        <v>K184.26</v>
      </c>
      <c r="I1162" s="4" t="str">
        <f t="shared" si="37"/>
        <v>SG0_C_P5_HSI+</v>
      </c>
    </row>
    <row r="1163" spans="1:9">
      <c r="A1163" t="s">
        <v>261</v>
      </c>
      <c r="B1163" t="s">
        <v>9082</v>
      </c>
      <c r="C1163" t="s">
        <v>2759</v>
      </c>
      <c r="D1163" t="s">
        <v>3154</v>
      </c>
      <c r="E1163" t="s">
        <v>3301</v>
      </c>
      <c r="F1163">
        <v>34</v>
      </c>
      <c r="G1163" t="s">
        <v>3154</v>
      </c>
      <c r="H1163" s="4" t="str">
        <f t="shared" si="36"/>
        <v>K184.34</v>
      </c>
      <c r="I1163" s="4" t="str">
        <f t="shared" si="37"/>
        <v>S0_DCH_P4_HSI-</v>
      </c>
    </row>
    <row r="1164" spans="1:9">
      <c r="A1164" t="s">
        <v>261</v>
      </c>
      <c r="B1164" t="s">
        <v>9082</v>
      </c>
      <c r="C1164" t="s">
        <v>2759</v>
      </c>
      <c r="D1164" t="s">
        <v>3155</v>
      </c>
      <c r="E1164" t="s">
        <v>3302</v>
      </c>
      <c r="F1164">
        <v>33</v>
      </c>
      <c r="G1164" t="s">
        <v>3155</v>
      </c>
      <c r="H1164" s="4" t="str">
        <f t="shared" si="36"/>
        <v>K184.33</v>
      </c>
      <c r="I1164" s="4" t="str">
        <f t="shared" si="37"/>
        <v>S0_DCH_P4_HSI+</v>
      </c>
    </row>
    <row r="1165" spans="1:9">
      <c r="A1165" t="s">
        <v>261</v>
      </c>
      <c r="B1165" t="s">
        <v>9082</v>
      </c>
      <c r="C1165" t="s">
        <v>2759</v>
      </c>
      <c r="D1165" t="s">
        <v>3156</v>
      </c>
      <c r="E1165" t="s">
        <v>3308</v>
      </c>
      <c r="F1165">
        <v>32</v>
      </c>
      <c r="G1165" t="s">
        <v>3156</v>
      </c>
      <c r="H1165" s="4" t="str">
        <f t="shared" si="36"/>
        <v>K184.32</v>
      </c>
      <c r="I1165" s="4" t="str">
        <f t="shared" si="37"/>
        <v>S0_DCH_P4_HSO-</v>
      </c>
    </row>
    <row r="1166" spans="1:9">
      <c r="A1166" t="s">
        <v>261</v>
      </c>
      <c r="B1166" t="s">
        <v>9082</v>
      </c>
      <c r="C1166" t="s">
        <v>2759</v>
      </c>
      <c r="D1166" t="s">
        <v>3157</v>
      </c>
      <c r="E1166" t="s">
        <v>3309</v>
      </c>
      <c r="F1166">
        <v>31</v>
      </c>
      <c r="G1166" t="s">
        <v>3157</v>
      </c>
      <c r="H1166" s="4" t="str">
        <f t="shared" si="36"/>
        <v>K184.31</v>
      </c>
      <c r="I1166" s="4" t="str">
        <f t="shared" si="37"/>
        <v>S0_DCH_P4_HSO+</v>
      </c>
    </row>
    <row r="1167" spans="1:9">
      <c r="A1167" t="s">
        <v>261</v>
      </c>
      <c r="B1167" t="s">
        <v>9082</v>
      </c>
      <c r="C1167" t="s">
        <v>2759</v>
      </c>
      <c r="D1167" t="s">
        <v>3158</v>
      </c>
      <c r="E1167" t="s">
        <v>3303</v>
      </c>
      <c r="F1167">
        <v>25</v>
      </c>
      <c r="G1167" t="s">
        <v>3158</v>
      </c>
      <c r="H1167" s="4" t="str">
        <f t="shared" si="36"/>
        <v>K184.25</v>
      </c>
      <c r="I1167" s="4" t="str">
        <f t="shared" si="37"/>
        <v>S0_DCH_P5_HSI-</v>
      </c>
    </row>
    <row r="1168" spans="1:9">
      <c r="A1168" t="s">
        <v>261</v>
      </c>
      <c r="B1168" t="s">
        <v>9082</v>
      </c>
      <c r="C1168" t="s">
        <v>2759</v>
      </c>
      <c r="D1168" t="s">
        <v>3159</v>
      </c>
      <c r="E1168" t="s">
        <v>3304</v>
      </c>
      <c r="F1168">
        <v>24</v>
      </c>
      <c r="G1168" t="s">
        <v>3159</v>
      </c>
      <c r="H1168" s="4" t="str">
        <f t="shared" si="36"/>
        <v>K184.24</v>
      </c>
      <c r="I1168" s="4" t="str">
        <f t="shared" si="37"/>
        <v>S0_DCH_P5_HSI+</v>
      </c>
    </row>
    <row r="1169" spans="1:9">
      <c r="A1169" t="s">
        <v>261</v>
      </c>
      <c r="B1169" t="s">
        <v>9082</v>
      </c>
      <c r="C1169" t="s">
        <v>2759</v>
      </c>
      <c r="D1169" t="s">
        <v>3160</v>
      </c>
      <c r="E1169" t="s">
        <v>3312</v>
      </c>
      <c r="F1169">
        <v>23</v>
      </c>
      <c r="G1169" t="s">
        <v>3160</v>
      </c>
      <c r="H1169" s="4" t="str">
        <f t="shared" si="36"/>
        <v>K184.23</v>
      </c>
      <c r="I1169" s="4" t="str">
        <f t="shared" si="37"/>
        <v>S0_DCH_P5_HSO-</v>
      </c>
    </row>
    <row r="1170" spans="1:9">
      <c r="A1170" t="s">
        <v>261</v>
      </c>
      <c r="B1170" t="s">
        <v>9082</v>
      </c>
      <c r="C1170" t="s">
        <v>2759</v>
      </c>
      <c r="D1170" t="s">
        <v>3161</v>
      </c>
      <c r="E1170" t="s">
        <v>3313</v>
      </c>
      <c r="F1170">
        <v>22</v>
      </c>
      <c r="G1170" t="s">
        <v>3161</v>
      </c>
      <c r="H1170" s="4" t="str">
        <f t="shared" si="36"/>
        <v>K184.22</v>
      </c>
      <c r="I1170" s="4" t="str">
        <f t="shared" si="37"/>
        <v>S0_DCH_P5_HSO+</v>
      </c>
    </row>
    <row r="1171" spans="1:9">
      <c r="A1171" t="s">
        <v>261</v>
      </c>
      <c r="B1171" t="s">
        <v>9082</v>
      </c>
      <c r="C1171" t="s">
        <v>2759</v>
      </c>
      <c r="D1171" t="s">
        <v>174</v>
      </c>
      <c r="E1171" t="s">
        <v>169</v>
      </c>
      <c r="F1171" t="s">
        <v>174</v>
      </c>
      <c r="G1171" t="s">
        <v>174</v>
      </c>
      <c r="H1171" s="4" t="str">
        <f t="shared" si="36"/>
        <v>K184.EP</v>
      </c>
      <c r="I1171" s="4" t="str">
        <f t="shared" si="37"/>
        <v>DGND</v>
      </c>
    </row>
    <row r="1172" spans="1:9">
      <c r="A1172" t="s">
        <v>261</v>
      </c>
      <c r="B1172" t="s">
        <v>9082</v>
      </c>
      <c r="C1172" t="s">
        <v>2759</v>
      </c>
      <c r="D1172" t="s">
        <v>3162</v>
      </c>
      <c r="E1172" t="s">
        <v>169</v>
      </c>
      <c r="F1172">
        <v>4</v>
      </c>
      <c r="G1172" t="s">
        <v>3162</v>
      </c>
      <c r="H1172" s="4" t="str">
        <f t="shared" si="36"/>
        <v>K184.4</v>
      </c>
      <c r="I1172" s="4" t="str">
        <f t="shared" si="37"/>
        <v>DGND</v>
      </c>
    </row>
    <row r="1173" spans="1:9">
      <c r="A1173" t="s">
        <v>261</v>
      </c>
      <c r="B1173" t="s">
        <v>9082</v>
      </c>
      <c r="C1173" t="s">
        <v>2759</v>
      </c>
      <c r="D1173" t="s">
        <v>3163</v>
      </c>
      <c r="E1173" t="s">
        <v>169</v>
      </c>
      <c r="F1173">
        <v>14</v>
      </c>
      <c r="G1173" t="s">
        <v>3163</v>
      </c>
      <c r="H1173" s="4" t="str">
        <f t="shared" si="36"/>
        <v>K184.14</v>
      </c>
      <c r="I1173" s="4" t="str">
        <f t="shared" si="37"/>
        <v>DGND</v>
      </c>
    </row>
    <row r="1174" spans="1:9">
      <c r="A1174" t="s">
        <v>261</v>
      </c>
      <c r="B1174" t="s">
        <v>9082</v>
      </c>
      <c r="C1174" t="s">
        <v>2759</v>
      </c>
      <c r="D1174" t="s">
        <v>3164</v>
      </c>
      <c r="E1174" t="s">
        <v>169</v>
      </c>
      <c r="F1174">
        <v>19</v>
      </c>
      <c r="G1174" t="s">
        <v>3164</v>
      </c>
      <c r="H1174" s="4" t="str">
        <f t="shared" si="36"/>
        <v>K184.19</v>
      </c>
      <c r="I1174" s="4" t="str">
        <f t="shared" si="37"/>
        <v>DGND</v>
      </c>
    </row>
    <row r="1175" spans="1:9">
      <c r="A1175" t="s">
        <v>261</v>
      </c>
      <c r="B1175" t="s">
        <v>9082</v>
      </c>
      <c r="C1175" t="s">
        <v>2759</v>
      </c>
      <c r="D1175" t="s">
        <v>3165</v>
      </c>
      <c r="E1175" t="s">
        <v>169</v>
      </c>
      <c r="F1175">
        <v>21</v>
      </c>
      <c r="G1175" t="s">
        <v>3165</v>
      </c>
      <c r="H1175" s="4" t="str">
        <f t="shared" si="36"/>
        <v>K184.21</v>
      </c>
      <c r="I1175" s="4" t="str">
        <f t="shared" si="37"/>
        <v>DGND</v>
      </c>
    </row>
    <row r="1176" spans="1:9">
      <c r="A1176" t="s">
        <v>261</v>
      </c>
      <c r="B1176" t="s">
        <v>9082</v>
      </c>
      <c r="C1176" t="s">
        <v>2759</v>
      </c>
      <c r="D1176" t="s">
        <v>3166</v>
      </c>
      <c r="E1176" t="s">
        <v>169</v>
      </c>
      <c r="F1176">
        <v>39</v>
      </c>
      <c r="G1176" t="s">
        <v>3166</v>
      </c>
      <c r="H1176" s="4" t="str">
        <f t="shared" si="36"/>
        <v>K184.39</v>
      </c>
      <c r="I1176" s="4" t="str">
        <f t="shared" si="37"/>
        <v>DGND</v>
      </c>
    </row>
    <row r="1177" spans="1:9">
      <c r="A1177" t="s">
        <v>261</v>
      </c>
      <c r="B1177" t="s">
        <v>9082</v>
      </c>
      <c r="C1177" t="s">
        <v>2759</v>
      </c>
      <c r="D1177" t="s">
        <v>3167</v>
      </c>
      <c r="E1177" t="s">
        <v>169</v>
      </c>
      <c r="F1177">
        <v>41</v>
      </c>
      <c r="G1177" t="s">
        <v>3167</v>
      </c>
      <c r="H1177" s="4" t="str">
        <f t="shared" si="36"/>
        <v>K184.41</v>
      </c>
      <c r="I1177" s="4" t="str">
        <f t="shared" si="37"/>
        <v>DGND</v>
      </c>
    </row>
    <row r="1178" spans="1:9">
      <c r="A1178" t="s">
        <v>261</v>
      </c>
      <c r="B1178" t="s">
        <v>9082</v>
      </c>
      <c r="C1178" t="s">
        <v>2759</v>
      </c>
      <c r="D1178" t="s">
        <v>864</v>
      </c>
      <c r="F1178">
        <v>18</v>
      </c>
      <c r="G1178" t="s">
        <v>864</v>
      </c>
      <c r="H1178" s="4" t="str">
        <f t="shared" si="36"/>
        <v>K184.18</v>
      </c>
      <c r="I1178" s="4">
        <f t="shared" si="37"/>
        <v>0</v>
      </c>
    </row>
    <row r="1179" spans="1:9">
      <c r="A1179" t="s">
        <v>261</v>
      </c>
      <c r="B1179" t="s">
        <v>9082</v>
      </c>
      <c r="C1179" t="s">
        <v>2759</v>
      </c>
      <c r="D1179" t="s">
        <v>3168</v>
      </c>
      <c r="F1179">
        <v>42</v>
      </c>
      <c r="G1179" t="s">
        <v>3168</v>
      </c>
      <c r="H1179" s="4" t="str">
        <f t="shared" si="36"/>
        <v>K184.42</v>
      </c>
      <c r="I1179" s="4">
        <f t="shared" si="37"/>
        <v>0</v>
      </c>
    </row>
    <row r="1180" spans="1:9">
      <c r="A1180" t="s">
        <v>261</v>
      </c>
      <c r="B1180" t="s">
        <v>9082</v>
      </c>
      <c r="C1180" t="s">
        <v>2759</v>
      </c>
      <c r="D1180" t="s">
        <v>3122</v>
      </c>
      <c r="E1180" t="s">
        <v>3305</v>
      </c>
      <c r="F1180">
        <v>8</v>
      </c>
      <c r="G1180" t="s">
        <v>3122</v>
      </c>
      <c r="H1180" s="4" t="str">
        <f t="shared" si="36"/>
        <v>K184.8</v>
      </c>
      <c r="I1180" s="4" t="str">
        <f t="shared" si="37"/>
        <v>S0_SEL1_K184</v>
      </c>
    </row>
    <row r="1181" spans="1:9">
      <c r="A1181" t="s">
        <v>261</v>
      </c>
      <c r="B1181" t="s">
        <v>9082</v>
      </c>
      <c r="C1181" t="s">
        <v>2759</v>
      </c>
      <c r="D1181" t="s">
        <v>3123</v>
      </c>
      <c r="E1181" t="s">
        <v>3305</v>
      </c>
      <c r="F1181">
        <v>17</v>
      </c>
      <c r="G1181" t="s">
        <v>3123</v>
      </c>
      <c r="H1181" s="4" t="str">
        <f t="shared" si="36"/>
        <v>K184.17</v>
      </c>
      <c r="I1181" s="4" t="str">
        <f t="shared" si="37"/>
        <v>S0_SEL1_K184</v>
      </c>
    </row>
    <row r="1182" spans="1:9">
      <c r="A1182" t="s">
        <v>261</v>
      </c>
      <c r="B1182" t="s">
        <v>9082</v>
      </c>
      <c r="C1182" t="s">
        <v>2759</v>
      </c>
      <c r="D1182" t="s">
        <v>3169</v>
      </c>
      <c r="E1182" t="s">
        <v>463</v>
      </c>
      <c r="F1182">
        <v>5</v>
      </c>
      <c r="G1182" t="s">
        <v>3169</v>
      </c>
      <c r="H1182" s="4" t="str">
        <f t="shared" si="36"/>
        <v>K184.5</v>
      </c>
      <c r="I1182" s="4" t="str">
        <f t="shared" si="37"/>
        <v>VDD33_ATX</v>
      </c>
    </row>
    <row r="1183" spans="1:9">
      <c r="A1183" t="s">
        <v>261</v>
      </c>
      <c r="B1183" t="s">
        <v>9082</v>
      </c>
      <c r="C1183" t="s">
        <v>2759</v>
      </c>
      <c r="D1183" t="s">
        <v>3170</v>
      </c>
      <c r="E1183" t="s">
        <v>463</v>
      </c>
      <c r="F1183">
        <v>9</v>
      </c>
      <c r="G1183" t="s">
        <v>3170</v>
      </c>
      <c r="H1183" s="4" t="str">
        <f t="shared" si="36"/>
        <v>K184.9</v>
      </c>
      <c r="I1183" s="4" t="str">
        <f t="shared" si="37"/>
        <v>VDD33_ATX</v>
      </c>
    </row>
    <row r="1184" spans="1:9">
      <c r="A1184" t="s">
        <v>261</v>
      </c>
      <c r="B1184" t="s">
        <v>9082</v>
      </c>
      <c r="C1184" t="s">
        <v>2759</v>
      </c>
      <c r="D1184" t="s">
        <v>3171</v>
      </c>
      <c r="E1184" t="s">
        <v>463</v>
      </c>
      <c r="F1184">
        <v>13</v>
      </c>
      <c r="G1184" t="s">
        <v>3171</v>
      </c>
      <c r="H1184" s="4" t="str">
        <f t="shared" si="36"/>
        <v>K184.13</v>
      </c>
      <c r="I1184" s="4" t="str">
        <f t="shared" si="37"/>
        <v>VDD33_ATX</v>
      </c>
    </row>
    <row r="1185" spans="1:9">
      <c r="A1185" t="s">
        <v>261</v>
      </c>
      <c r="B1185" t="s">
        <v>9082</v>
      </c>
      <c r="C1185" t="s">
        <v>2759</v>
      </c>
      <c r="D1185" t="s">
        <v>3172</v>
      </c>
      <c r="E1185" t="s">
        <v>463</v>
      </c>
      <c r="F1185">
        <v>20</v>
      </c>
      <c r="G1185" t="s">
        <v>3172</v>
      </c>
      <c r="H1185" s="4" t="str">
        <f t="shared" si="36"/>
        <v>K184.20</v>
      </c>
      <c r="I1185" s="4" t="str">
        <f t="shared" si="37"/>
        <v>VDD33_ATX</v>
      </c>
    </row>
    <row r="1186" spans="1:9">
      <c r="A1186" t="s">
        <v>261</v>
      </c>
      <c r="B1186" t="s">
        <v>9082</v>
      </c>
      <c r="C1186" t="s">
        <v>2759</v>
      </c>
      <c r="D1186" t="s">
        <v>3173</v>
      </c>
      <c r="E1186" t="s">
        <v>463</v>
      </c>
      <c r="F1186">
        <v>30</v>
      </c>
      <c r="G1186" t="s">
        <v>3173</v>
      </c>
      <c r="H1186" s="4" t="str">
        <f t="shared" si="36"/>
        <v>K184.30</v>
      </c>
      <c r="I1186" s="4" t="str">
        <f t="shared" si="37"/>
        <v>VDD33_ATX</v>
      </c>
    </row>
    <row r="1187" spans="1:9">
      <c r="A1187" t="s">
        <v>261</v>
      </c>
      <c r="B1187" t="s">
        <v>9082</v>
      </c>
      <c r="C1187" t="s">
        <v>2759</v>
      </c>
      <c r="D1187" t="s">
        <v>3174</v>
      </c>
      <c r="E1187" t="s">
        <v>463</v>
      </c>
      <c r="F1187">
        <v>40</v>
      </c>
      <c r="G1187" t="s">
        <v>3174</v>
      </c>
      <c r="H1187" s="4" t="str">
        <f t="shared" si="36"/>
        <v>K184.40</v>
      </c>
      <c r="I1187" s="4" t="str">
        <f t="shared" si="37"/>
        <v>VDD33_ATX</v>
      </c>
    </row>
    <row r="1188" spans="1:9">
      <c r="A1188" t="s">
        <v>261</v>
      </c>
      <c r="B1188" t="s">
        <v>9082</v>
      </c>
      <c r="C1188" t="s">
        <v>3523</v>
      </c>
      <c r="D1188">
        <v>1</v>
      </c>
      <c r="E1188" t="s">
        <v>3305</v>
      </c>
      <c r="F1188">
        <v>1</v>
      </c>
      <c r="G1188">
        <v>1</v>
      </c>
      <c r="H1188" s="4" t="str">
        <f t="shared" si="36"/>
        <v>RL19.1</v>
      </c>
      <c r="I1188" s="4" t="str">
        <f t="shared" si="37"/>
        <v>S0_SEL1_K184</v>
      </c>
    </row>
    <row r="1189" spans="1:9">
      <c r="A1189" t="s">
        <v>261</v>
      </c>
      <c r="B1189" t="s">
        <v>9082</v>
      </c>
      <c r="C1189" t="s">
        <v>3523</v>
      </c>
      <c r="D1189">
        <v>2</v>
      </c>
      <c r="E1189" t="s">
        <v>169</v>
      </c>
      <c r="F1189">
        <v>2</v>
      </c>
      <c r="G1189">
        <v>2</v>
      </c>
      <c r="H1189" s="4" t="str">
        <f t="shared" si="36"/>
        <v>RL19.2</v>
      </c>
      <c r="I1189" s="4" t="str">
        <f t="shared" si="37"/>
        <v>DGND</v>
      </c>
    </row>
    <row r="1190" spans="1:9">
      <c r="A1190" t="s">
        <v>261</v>
      </c>
      <c r="B1190" t="s">
        <v>9082</v>
      </c>
      <c r="C1190" t="s">
        <v>3524</v>
      </c>
      <c r="D1190">
        <v>1</v>
      </c>
      <c r="E1190" t="s">
        <v>3296</v>
      </c>
      <c r="F1190">
        <v>1</v>
      </c>
      <c r="G1190">
        <v>1</v>
      </c>
      <c r="H1190" s="4" t="str">
        <f t="shared" si="36"/>
        <v>RL21.1</v>
      </c>
      <c r="I1190" s="4" t="str">
        <f t="shared" si="37"/>
        <v>S0_OE_K184</v>
      </c>
    </row>
    <row r="1191" spans="1:9">
      <c r="A1191" t="s">
        <v>261</v>
      </c>
      <c r="B1191" t="s">
        <v>9082</v>
      </c>
      <c r="C1191" t="s">
        <v>3524</v>
      </c>
      <c r="D1191">
        <v>2</v>
      </c>
      <c r="E1191" t="s">
        <v>169</v>
      </c>
      <c r="F1191">
        <v>2</v>
      </c>
      <c r="G1191">
        <v>2</v>
      </c>
      <c r="H1191" s="4" t="str">
        <f t="shared" si="36"/>
        <v>RL21.2</v>
      </c>
      <c r="I1191" s="4" t="str">
        <f t="shared" si="37"/>
        <v>DGND</v>
      </c>
    </row>
    <row r="1192" spans="1:9">
      <c r="A1192" t="s">
        <v>261</v>
      </c>
      <c r="B1192" t="s">
        <v>9082</v>
      </c>
      <c r="C1192" t="s">
        <v>3525</v>
      </c>
      <c r="D1192">
        <v>1</v>
      </c>
      <c r="E1192" t="s">
        <v>3314</v>
      </c>
      <c r="F1192">
        <v>1</v>
      </c>
      <c r="G1192">
        <v>1</v>
      </c>
      <c r="H1192" s="4" t="str">
        <f t="shared" si="36"/>
        <v>RU13.1</v>
      </c>
      <c r="I1192" s="4" t="str">
        <f t="shared" si="37"/>
        <v>SC_UDB184_1</v>
      </c>
    </row>
    <row r="1193" spans="1:9">
      <c r="A1193" t="s">
        <v>261</v>
      </c>
      <c r="B1193" t="s">
        <v>9082</v>
      </c>
      <c r="C1193" t="s">
        <v>3525</v>
      </c>
      <c r="D1193">
        <v>2</v>
      </c>
      <c r="E1193" t="s">
        <v>3305</v>
      </c>
      <c r="F1193">
        <v>2</v>
      </c>
      <c r="G1193">
        <v>2</v>
      </c>
      <c r="H1193" s="4" t="str">
        <f t="shared" si="36"/>
        <v>RU13.2</v>
      </c>
      <c r="I1193" s="4" t="str">
        <f t="shared" si="37"/>
        <v>S0_SEL1_K184</v>
      </c>
    </row>
    <row r="1194" spans="1:9">
      <c r="A1194" t="s">
        <v>261</v>
      </c>
      <c r="B1194" t="s">
        <v>9082</v>
      </c>
      <c r="C1194" t="s">
        <v>287</v>
      </c>
      <c r="D1194" t="s">
        <v>3093</v>
      </c>
      <c r="E1194" t="s">
        <v>3297</v>
      </c>
      <c r="F1194" t="s">
        <v>1615</v>
      </c>
      <c r="G1194" t="s">
        <v>3093</v>
      </c>
      <c r="H1194" s="4" t="str">
        <f t="shared" si="36"/>
        <v>SITE0.V13</v>
      </c>
      <c r="I1194" s="4" t="str">
        <f t="shared" si="37"/>
        <v>S0_P4_HSI-</v>
      </c>
    </row>
    <row r="1195" spans="1:9">
      <c r="A1195" t="s">
        <v>261</v>
      </c>
      <c r="B1195" t="s">
        <v>9082</v>
      </c>
      <c r="C1195" t="s">
        <v>287</v>
      </c>
      <c r="D1195" t="s">
        <v>3094</v>
      </c>
      <c r="E1195" t="s">
        <v>3298</v>
      </c>
      <c r="F1195" t="s">
        <v>1614</v>
      </c>
      <c r="G1195" t="s">
        <v>3094</v>
      </c>
      <c r="H1195" s="4" t="str">
        <f t="shared" si="36"/>
        <v>SITE0.V12</v>
      </c>
      <c r="I1195" s="4" t="str">
        <f t="shared" si="37"/>
        <v>S0_P4_HSI+</v>
      </c>
    </row>
    <row r="1196" spans="1:9">
      <c r="A1196" t="s">
        <v>261</v>
      </c>
      <c r="B1196" t="s">
        <v>9082</v>
      </c>
      <c r="C1196" t="s">
        <v>287</v>
      </c>
      <c r="D1196" t="s">
        <v>3095</v>
      </c>
      <c r="E1196" t="s">
        <v>3306</v>
      </c>
      <c r="F1196" t="s">
        <v>1625</v>
      </c>
      <c r="G1196" t="s">
        <v>3095</v>
      </c>
      <c r="H1196" s="4" t="str">
        <f t="shared" si="36"/>
        <v>SITE0.W14</v>
      </c>
      <c r="I1196" s="4" t="str">
        <f t="shared" si="37"/>
        <v>S0_P4_HSO-</v>
      </c>
    </row>
    <row r="1197" spans="1:9">
      <c r="A1197" t="s">
        <v>261</v>
      </c>
      <c r="B1197" t="s">
        <v>9082</v>
      </c>
      <c r="C1197" t="s">
        <v>287</v>
      </c>
      <c r="D1197" t="s">
        <v>3096</v>
      </c>
      <c r="E1197" t="s">
        <v>3307</v>
      </c>
      <c r="F1197" t="s">
        <v>1624</v>
      </c>
      <c r="G1197" t="s">
        <v>3096</v>
      </c>
      <c r="H1197" s="4" t="str">
        <f t="shared" si="36"/>
        <v>SITE0.W13</v>
      </c>
      <c r="I1197" s="4" t="str">
        <f t="shared" si="37"/>
        <v>S0_P4_HSO+</v>
      </c>
    </row>
    <row r="1198" spans="1:9">
      <c r="A1198" t="s">
        <v>261</v>
      </c>
      <c r="B1198" t="s">
        <v>9082</v>
      </c>
      <c r="C1198" t="s">
        <v>287</v>
      </c>
      <c r="D1198" t="s">
        <v>3097</v>
      </c>
      <c r="E1198" t="s">
        <v>3299</v>
      </c>
      <c r="F1198" t="s">
        <v>1617</v>
      </c>
      <c r="G1198" t="s">
        <v>3097</v>
      </c>
      <c r="H1198" s="4" t="str">
        <f t="shared" si="36"/>
        <v>SITE0.V15</v>
      </c>
      <c r="I1198" s="4" t="str">
        <f t="shared" si="37"/>
        <v>S0_P5_HSI-</v>
      </c>
    </row>
    <row r="1199" spans="1:9">
      <c r="A1199" t="s">
        <v>261</v>
      </c>
      <c r="B1199" t="s">
        <v>9082</v>
      </c>
      <c r="C1199" t="s">
        <v>287</v>
      </c>
      <c r="D1199" t="s">
        <v>3098</v>
      </c>
      <c r="E1199" t="s">
        <v>3300</v>
      </c>
      <c r="F1199" t="s">
        <v>1616</v>
      </c>
      <c r="G1199" t="s">
        <v>3098</v>
      </c>
      <c r="H1199" s="4" t="str">
        <f t="shared" si="36"/>
        <v>SITE0.V14</v>
      </c>
      <c r="I1199" s="4" t="str">
        <f t="shared" si="37"/>
        <v>S0_P5_HSI+</v>
      </c>
    </row>
    <row r="1200" spans="1:9">
      <c r="A1200" t="s">
        <v>261</v>
      </c>
      <c r="B1200" t="s">
        <v>9082</v>
      </c>
      <c r="C1200" t="s">
        <v>287</v>
      </c>
      <c r="D1200" t="s">
        <v>3099</v>
      </c>
      <c r="E1200" t="s">
        <v>3310</v>
      </c>
      <c r="F1200" t="s">
        <v>1627</v>
      </c>
      <c r="G1200" t="s">
        <v>3099</v>
      </c>
      <c r="H1200" s="4" t="str">
        <f t="shared" si="36"/>
        <v>SITE0.W16</v>
      </c>
      <c r="I1200" s="4" t="str">
        <f t="shared" si="37"/>
        <v>S0_P5_HSO-</v>
      </c>
    </row>
    <row r="1201" spans="1:9">
      <c r="A1201" t="s">
        <v>261</v>
      </c>
      <c r="B1201" t="s">
        <v>9082</v>
      </c>
      <c r="C1201" t="s">
        <v>287</v>
      </c>
      <c r="D1201" t="s">
        <v>3100</v>
      </c>
      <c r="E1201" t="s">
        <v>3311</v>
      </c>
      <c r="F1201" t="s">
        <v>1626</v>
      </c>
      <c r="G1201" t="s">
        <v>3100</v>
      </c>
      <c r="H1201" s="4" t="str">
        <f t="shared" si="36"/>
        <v>SITE0.W15</v>
      </c>
      <c r="I1201" s="4" t="str">
        <f t="shared" si="37"/>
        <v>S0_P5_HSO+</v>
      </c>
    </row>
    <row r="1202" spans="1:9">
      <c r="A1202" t="s">
        <v>261</v>
      </c>
      <c r="B1202" t="s">
        <v>9083</v>
      </c>
      <c r="C1202" t="s">
        <v>3526</v>
      </c>
      <c r="D1202">
        <v>1</v>
      </c>
      <c r="E1202" t="s">
        <v>463</v>
      </c>
      <c r="F1202">
        <v>1</v>
      </c>
      <c r="G1202">
        <v>1</v>
      </c>
      <c r="H1202" s="4" t="str">
        <f t="shared" si="36"/>
        <v>C213.1</v>
      </c>
      <c r="I1202" s="4" t="str">
        <f t="shared" si="37"/>
        <v>VDD33_ATX</v>
      </c>
    </row>
    <row r="1203" spans="1:9">
      <c r="A1203" t="s">
        <v>261</v>
      </c>
      <c r="B1203" t="s">
        <v>9083</v>
      </c>
      <c r="C1203" t="s">
        <v>3526</v>
      </c>
      <c r="D1203">
        <v>2</v>
      </c>
      <c r="E1203" t="s">
        <v>169</v>
      </c>
      <c r="F1203">
        <v>2</v>
      </c>
      <c r="G1203">
        <v>2</v>
      </c>
      <c r="H1203" s="4" t="str">
        <f t="shared" si="36"/>
        <v>C213.2</v>
      </c>
      <c r="I1203" s="4" t="str">
        <f t="shared" si="37"/>
        <v>DGND</v>
      </c>
    </row>
    <row r="1204" spans="1:9">
      <c r="A1204" t="s">
        <v>261</v>
      </c>
      <c r="B1204" t="s">
        <v>9083</v>
      </c>
      <c r="C1204" t="s">
        <v>3527</v>
      </c>
      <c r="D1204">
        <v>1</v>
      </c>
      <c r="E1204" t="s">
        <v>463</v>
      </c>
      <c r="F1204">
        <v>1</v>
      </c>
      <c r="G1204">
        <v>1</v>
      </c>
      <c r="H1204" s="4" t="str">
        <f t="shared" si="36"/>
        <v>C214.1</v>
      </c>
      <c r="I1204" s="4" t="str">
        <f t="shared" si="37"/>
        <v>VDD33_ATX</v>
      </c>
    </row>
    <row r="1205" spans="1:9">
      <c r="A1205" t="s">
        <v>261</v>
      </c>
      <c r="B1205" t="s">
        <v>9083</v>
      </c>
      <c r="C1205" t="s">
        <v>3527</v>
      </c>
      <c r="D1205">
        <v>2</v>
      </c>
      <c r="E1205" t="s">
        <v>169</v>
      </c>
      <c r="F1205">
        <v>2</v>
      </c>
      <c r="G1205">
        <v>2</v>
      </c>
      <c r="H1205" s="4" t="str">
        <f t="shared" si="36"/>
        <v>C214.2</v>
      </c>
      <c r="I1205" s="4" t="str">
        <f t="shared" si="37"/>
        <v>DGND</v>
      </c>
    </row>
    <row r="1206" spans="1:9">
      <c r="A1206" t="s">
        <v>261</v>
      </c>
      <c r="B1206" t="s">
        <v>9083</v>
      </c>
      <c r="C1206" t="s">
        <v>3528</v>
      </c>
      <c r="D1206">
        <v>1</v>
      </c>
      <c r="E1206" t="s">
        <v>463</v>
      </c>
      <c r="F1206">
        <v>1</v>
      </c>
      <c r="G1206">
        <v>1</v>
      </c>
      <c r="H1206" s="4" t="str">
        <f t="shared" si="36"/>
        <v>C217.1</v>
      </c>
      <c r="I1206" s="4" t="str">
        <f t="shared" si="37"/>
        <v>VDD33_ATX</v>
      </c>
    </row>
    <row r="1207" spans="1:9">
      <c r="A1207" t="s">
        <v>261</v>
      </c>
      <c r="B1207" t="s">
        <v>9083</v>
      </c>
      <c r="C1207" t="s">
        <v>3528</v>
      </c>
      <c r="D1207">
        <v>2</v>
      </c>
      <c r="E1207" t="s">
        <v>169</v>
      </c>
      <c r="F1207">
        <v>2</v>
      </c>
      <c r="G1207">
        <v>2</v>
      </c>
      <c r="H1207" s="4" t="str">
        <f t="shared" si="36"/>
        <v>C217.2</v>
      </c>
      <c r="I1207" s="4" t="str">
        <f t="shared" si="37"/>
        <v>DGND</v>
      </c>
    </row>
    <row r="1208" spans="1:9">
      <c r="A1208" t="s">
        <v>261</v>
      </c>
      <c r="B1208" t="s">
        <v>9083</v>
      </c>
      <c r="C1208" t="s">
        <v>2760</v>
      </c>
      <c r="D1208">
        <v>1</v>
      </c>
      <c r="E1208" t="s">
        <v>1907</v>
      </c>
      <c r="F1208">
        <v>1</v>
      </c>
      <c r="G1208">
        <v>1</v>
      </c>
      <c r="H1208" s="4" t="str">
        <f t="shared" si="36"/>
        <v>CS101.1</v>
      </c>
      <c r="I1208" s="4" t="str">
        <f t="shared" si="37"/>
        <v>SG0_C_P6_HSO-</v>
      </c>
    </row>
    <row r="1209" spans="1:9">
      <c r="A1209" t="s">
        <v>261</v>
      </c>
      <c r="B1209" t="s">
        <v>9083</v>
      </c>
      <c r="C1209" t="s">
        <v>2760</v>
      </c>
      <c r="D1209">
        <v>2</v>
      </c>
      <c r="E1209" t="s">
        <v>1908</v>
      </c>
      <c r="F1209">
        <v>2</v>
      </c>
      <c r="G1209">
        <v>2</v>
      </c>
      <c r="H1209" s="4" t="str">
        <f t="shared" si="36"/>
        <v>CS101.2</v>
      </c>
      <c r="I1209" s="4" t="str">
        <f t="shared" si="37"/>
        <v>SG0_P6_HSO-</v>
      </c>
    </row>
    <row r="1210" spans="1:9">
      <c r="A1210" t="s">
        <v>261</v>
      </c>
      <c r="B1210" t="s">
        <v>9083</v>
      </c>
      <c r="C1210" t="s">
        <v>2761</v>
      </c>
      <c r="D1210">
        <v>1</v>
      </c>
      <c r="E1210" t="s">
        <v>1909</v>
      </c>
      <c r="F1210">
        <v>1</v>
      </c>
      <c r="G1210">
        <v>1</v>
      </c>
      <c r="H1210" s="4" t="str">
        <f t="shared" si="36"/>
        <v>CS102.1</v>
      </c>
      <c r="I1210" s="4" t="str">
        <f t="shared" si="37"/>
        <v>SG0_C_P6_HSO+</v>
      </c>
    </row>
    <row r="1211" spans="1:9">
      <c r="A1211" t="s">
        <v>261</v>
      </c>
      <c r="B1211" t="s">
        <v>9083</v>
      </c>
      <c r="C1211" t="s">
        <v>2761</v>
      </c>
      <c r="D1211">
        <v>2</v>
      </c>
      <c r="E1211" t="s">
        <v>1910</v>
      </c>
      <c r="F1211">
        <v>2</v>
      </c>
      <c r="G1211">
        <v>2</v>
      </c>
      <c r="H1211" s="4" t="str">
        <f t="shared" si="36"/>
        <v>CS102.2</v>
      </c>
      <c r="I1211" s="4" t="str">
        <f t="shared" si="37"/>
        <v>SG0_P6_HSO+</v>
      </c>
    </row>
    <row r="1212" spans="1:9">
      <c r="A1212" t="s">
        <v>261</v>
      </c>
      <c r="B1212" t="s">
        <v>9083</v>
      </c>
      <c r="C1212" t="s">
        <v>2762</v>
      </c>
      <c r="D1212">
        <v>1</v>
      </c>
      <c r="E1212" t="s">
        <v>3315</v>
      </c>
      <c r="F1212">
        <v>1</v>
      </c>
      <c r="G1212">
        <v>1</v>
      </c>
      <c r="H1212" s="4" t="str">
        <f t="shared" si="36"/>
        <v>CS103.1</v>
      </c>
      <c r="I1212" s="4" t="str">
        <f t="shared" si="37"/>
        <v>SH01_C_P6_HSI-</v>
      </c>
    </row>
    <row r="1213" spans="1:9">
      <c r="A1213" t="s">
        <v>261</v>
      </c>
      <c r="B1213" t="s">
        <v>9083</v>
      </c>
      <c r="C1213" t="s">
        <v>2762</v>
      </c>
      <c r="D1213">
        <v>2</v>
      </c>
      <c r="E1213" t="s">
        <v>3316</v>
      </c>
      <c r="F1213">
        <v>2</v>
      </c>
      <c r="G1213">
        <v>2</v>
      </c>
      <c r="H1213" s="4" t="str">
        <f t="shared" si="36"/>
        <v>CS103.2</v>
      </c>
      <c r="I1213" s="4" t="str">
        <f t="shared" si="37"/>
        <v>SH01_P6_HSI-</v>
      </c>
    </row>
    <row r="1214" spans="1:9">
      <c r="A1214" t="s">
        <v>261</v>
      </c>
      <c r="B1214" t="s">
        <v>9083</v>
      </c>
      <c r="C1214" t="s">
        <v>2763</v>
      </c>
      <c r="D1214">
        <v>1</v>
      </c>
      <c r="E1214" t="s">
        <v>3317</v>
      </c>
      <c r="F1214">
        <v>1</v>
      </c>
      <c r="G1214">
        <v>1</v>
      </c>
      <c r="H1214" s="4" t="str">
        <f t="shared" si="36"/>
        <v>CS104.1</v>
      </c>
      <c r="I1214" s="4" t="str">
        <f t="shared" si="37"/>
        <v>SH01_C_P6_HSI+</v>
      </c>
    </row>
    <row r="1215" spans="1:9">
      <c r="A1215" t="s">
        <v>261</v>
      </c>
      <c r="B1215" t="s">
        <v>9083</v>
      </c>
      <c r="C1215" t="s">
        <v>2763</v>
      </c>
      <c r="D1215">
        <v>2</v>
      </c>
      <c r="E1215" t="s">
        <v>3318</v>
      </c>
      <c r="F1215">
        <v>2</v>
      </c>
      <c r="G1215">
        <v>2</v>
      </c>
      <c r="H1215" s="4" t="str">
        <f t="shared" si="36"/>
        <v>CS104.2</v>
      </c>
      <c r="I1215" s="4" t="str">
        <f t="shared" si="37"/>
        <v>SH01_P6_HSI+</v>
      </c>
    </row>
    <row r="1216" spans="1:9">
      <c r="A1216" t="s">
        <v>261</v>
      </c>
      <c r="B1216" t="s">
        <v>9083</v>
      </c>
      <c r="C1216" t="s">
        <v>2764</v>
      </c>
      <c r="D1216">
        <v>1</v>
      </c>
      <c r="E1216" t="s">
        <v>1913</v>
      </c>
      <c r="F1216">
        <v>1</v>
      </c>
      <c r="G1216">
        <v>1</v>
      </c>
      <c r="H1216" s="4" t="str">
        <f t="shared" si="36"/>
        <v>CS107.1</v>
      </c>
      <c r="I1216" s="4" t="str">
        <f t="shared" si="37"/>
        <v>SG0_C_P6_HSI+</v>
      </c>
    </row>
    <row r="1217" spans="1:9">
      <c r="A1217" t="s">
        <v>261</v>
      </c>
      <c r="B1217" t="s">
        <v>9083</v>
      </c>
      <c r="C1217" t="s">
        <v>2764</v>
      </c>
      <c r="D1217">
        <v>2</v>
      </c>
      <c r="E1217" t="s">
        <v>1914</v>
      </c>
      <c r="F1217">
        <v>2</v>
      </c>
      <c r="G1217">
        <v>2</v>
      </c>
      <c r="H1217" s="4" t="str">
        <f t="shared" si="36"/>
        <v>CS107.2</v>
      </c>
      <c r="I1217" s="4" t="str">
        <f t="shared" si="37"/>
        <v>SG0_P6_HSI+</v>
      </c>
    </row>
    <row r="1218" spans="1:9">
      <c r="A1218" t="s">
        <v>261</v>
      </c>
      <c r="B1218" t="s">
        <v>9083</v>
      </c>
      <c r="C1218" t="s">
        <v>2765</v>
      </c>
      <c r="D1218">
        <v>1</v>
      </c>
      <c r="E1218" t="s">
        <v>1911</v>
      </c>
      <c r="F1218">
        <v>1</v>
      </c>
      <c r="G1218">
        <v>1</v>
      </c>
      <c r="H1218" s="4" t="str">
        <f t="shared" ref="H1218:H1281" si="38">CONCATENATE(C1218,".",F1218)</f>
        <v>CS108.1</v>
      </c>
      <c r="I1218" s="4" t="str">
        <f t="shared" ref="I1218:I1281" si="39">E1218</f>
        <v>SG0_C_P6_HSI-</v>
      </c>
    </row>
    <row r="1219" spans="1:9">
      <c r="A1219" t="s">
        <v>261</v>
      </c>
      <c r="B1219" t="s">
        <v>9083</v>
      </c>
      <c r="C1219" t="s">
        <v>2765</v>
      </c>
      <c r="D1219">
        <v>2</v>
      </c>
      <c r="E1219" t="s">
        <v>1912</v>
      </c>
      <c r="F1219">
        <v>2</v>
      </c>
      <c r="G1219">
        <v>2</v>
      </c>
      <c r="H1219" s="4" t="str">
        <f t="shared" si="38"/>
        <v>CS108.2</v>
      </c>
      <c r="I1219" s="4" t="str">
        <f t="shared" si="39"/>
        <v>SG0_P6_HSI-</v>
      </c>
    </row>
    <row r="1220" spans="1:9">
      <c r="A1220" t="s">
        <v>261</v>
      </c>
      <c r="B1220" t="s">
        <v>9083</v>
      </c>
      <c r="C1220" t="s">
        <v>2768</v>
      </c>
      <c r="D1220">
        <v>1</v>
      </c>
      <c r="E1220" t="s">
        <v>1915</v>
      </c>
      <c r="F1220">
        <v>1</v>
      </c>
      <c r="G1220">
        <v>1</v>
      </c>
      <c r="H1220" s="4" t="str">
        <f t="shared" si="38"/>
        <v>CS111.1</v>
      </c>
      <c r="I1220" s="4" t="str">
        <f t="shared" si="39"/>
        <v>SG0_C_P7_HSO-</v>
      </c>
    </row>
    <row r="1221" spans="1:9">
      <c r="A1221" t="s">
        <v>261</v>
      </c>
      <c r="B1221" t="s">
        <v>9083</v>
      </c>
      <c r="C1221" t="s">
        <v>2768</v>
      </c>
      <c r="D1221">
        <v>2</v>
      </c>
      <c r="E1221" t="s">
        <v>1916</v>
      </c>
      <c r="F1221">
        <v>2</v>
      </c>
      <c r="G1221">
        <v>2</v>
      </c>
      <c r="H1221" s="4" t="str">
        <f t="shared" si="38"/>
        <v>CS111.2</v>
      </c>
      <c r="I1221" s="4" t="str">
        <f t="shared" si="39"/>
        <v>SG0_P7_HSO-</v>
      </c>
    </row>
    <row r="1222" spans="1:9">
      <c r="A1222" t="s">
        <v>261</v>
      </c>
      <c r="B1222" t="s">
        <v>9083</v>
      </c>
      <c r="C1222" t="s">
        <v>2769</v>
      </c>
      <c r="D1222">
        <v>1</v>
      </c>
      <c r="E1222" t="s">
        <v>1917</v>
      </c>
      <c r="F1222">
        <v>1</v>
      </c>
      <c r="G1222">
        <v>1</v>
      </c>
      <c r="H1222" s="4" t="str">
        <f t="shared" si="38"/>
        <v>CS112.1</v>
      </c>
      <c r="I1222" s="4" t="str">
        <f t="shared" si="39"/>
        <v>SG0_C_P7_HSO+</v>
      </c>
    </row>
    <row r="1223" spans="1:9">
      <c r="A1223" t="s">
        <v>261</v>
      </c>
      <c r="B1223" t="s">
        <v>9083</v>
      </c>
      <c r="C1223" t="s">
        <v>2769</v>
      </c>
      <c r="D1223">
        <v>2</v>
      </c>
      <c r="E1223" t="s">
        <v>1918</v>
      </c>
      <c r="F1223">
        <v>2</v>
      </c>
      <c r="G1223">
        <v>2</v>
      </c>
      <c r="H1223" s="4" t="str">
        <f t="shared" si="38"/>
        <v>CS112.2</v>
      </c>
      <c r="I1223" s="4" t="str">
        <f t="shared" si="39"/>
        <v>SG0_P7_HSO+</v>
      </c>
    </row>
    <row r="1224" spans="1:9">
      <c r="A1224" t="s">
        <v>261</v>
      </c>
      <c r="B1224" t="s">
        <v>9083</v>
      </c>
      <c r="C1224" t="s">
        <v>2770</v>
      </c>
      <c r="D1224">
        <v>1</v>
      </c>
      <c r="E1224" t="s">
        <v>9911</v>
      </c>
      <c r="F1224">
        <v>1</v>
      </c>
      <c r="G1224">
        <v>1</v>
      </c>
      <c r="H1224" s="4" t="str">
        <f t="shared" si="38"/>
        <v>CS113.1</v>
      </c>
      <c r="I1224" s="4" t="str">
        <f t="shared" si="39"/>
        <v>SH02_C_P7_HSI-</v>
      </c>
    </row>
    <row r="1225" spans="1:9">
      <c r="A1225" t="s">
        <v>261</v>
      </c>
      <c r="B1225" t="s">
        <v>9083</v>
      </c>
      <c r="C1225" t="s">
        <v>2770</v>
      </c>
      <c r="D1225">
        <v>2</v>
      </c>
      <c r="E1225" t="s">
        <v>8529</v>
      </c>
      <c r="F1225">
        <v>2</v>
      </c>
      <c r="G1225">
        <v>2</v>
      </c>
      <c r="H1225" s="4" t="str">
        <f t="shared" si="38"/>
        <v>CS113.2</v>
      </c>
      <c r="I1225" s="4" t="str">
        <f t="shared" si="39"/>
        <v>SH02_P7_HSI-</v>
      </c>
    </row>
    <row r="1226" spans="1:9">
      <c r="A1226" t="s">
        <v>261</v>
      </c>
      <c r="B1226" t="s">
        <v>9083</v>
      </c>
      <c r="C1226" t="s">
        <v>2771</v>
      </c>
      <c r="D1226">
        <v>1</v>
      </c>
      <c r="E1226" t="s">
        <v>9912</v>
      </c>
      <c r="F1226">
        <v>1</v>
      </c>
      <c r="G1226">
        <v>1</v>
      </c>
      <c r="H1226" s="4" t="str">
        <f t="shared" si="38"/>
        <v>CS114.1</v>
      </c>
      <c r="I1226" s="4" t="str">
        <f t="shared" si="39"/>
        <v>SH02_C_P7_HSI+</v>
      </c>
    </row>
    <row r="1227" spans="1:9">
      <c r="A1227" t="s">
        <v>261</v>
      </c>
      <c r="B1227" t="s">
        <v>9083</v>
      </c>
      <c r="C1227" t="s">
        <v>2771</v>
      </c>
      <c r="D1227">
        <v>2</v>
      </c>
      <c r="E1227" t="s">
        <v>8530</v>
      </c>
      <c r="F1227">
        <v>2</v>
      </c>
      <c r="G1227">
        <v>2</v>
      </c>
      <c r="H1227" s="4" t="str">
        <f t="shared" si="38"/>
        <v>CS114.2</v>
      </c>
      <c r="I1227" s="4" t="str">
        <f t="shared" si="39"/>
        <v>SH02_P7_HSI+</v>
      </c>
    </row>
    <row r="1228" spans="1:9">
      <c r="A1228" t="s">
        <v>261</v>
      </c>
      <c r="B1228" t="s">
        <v>9083</v>
      </c>
      <c r="C1228" t="s">
        <v>2772</v>
      </c>
      <c r="D1228">
        <v>1</v>
      </c>
      <c r="E1228" t="s">
        <v>1921</v>
      </c>
      <c r="F1228">
        <v>1</v>
      </c>
      <c r="G1228">
        <v>1</v>
      </c>
      <c r="H1228" s="4" t="str">
        <f t="shared" si="38"/>
        <v>CS117.1</v>
      </c>
      <c r="I1228" s="4" t="str">
        <f t="shared" si="39"/>
        <v>SG0_C_P7_HSI+</v>
      </c>
    </row>
    <row r="1229" spans="1:9">
      <c r="A1229" t="s">
        <v>261</v>
      </c>
      <c r="B1229" t="s">
        <v>9083</v>
      </c>
      <c r="C1229" t="s">
        <v>2772</v>
      </c>
      <c r="D1229">
        <v>2</v>
      </c>
      <c r="E1229" t="s">
        <v>1922</v>
      </c>
      <c r="F1229">
        <v>2</v>
      </c>
      <c r="G1229">
        <v>2</v>
      </c>
      <c r="H1229" s="4" t="str">
        <f t="shared" si="38"/>
        <v>CS117.2</v>
      </c>
      <c r="I1229" s="4" t="str">
        <f t="shared" si="39"/>
        <v>SG0_P7_HSI+</v>
      </c>
    </row>
    <row r="1230" spans="1:9">
      <c r="A1230" t="s">
        <v>261</v>
      </c>
      <c r="B1230" t="s">
        <v>9083</v>
      </c>
      <c r="C1230" t="s">
        <v>2773</v>
      </c>
      <c r="D1230">
        <v>1</v>
      </c>
      <c r="E1230" t="s">
        <v>1919</v>
      </c>
      <c r="F1230">
        <v>1</v>
      </c>
      <c r="G1230">
        <v>1</v>
      </c>
      <c r="H1230" s="4" t="str">
        <f t="shared" si="38"/>
        <v>CS118.1</v>
      </c>
      <c r="I1230" s="4" t="str">
        <f t="shared" si="39"/>
        <v>SG0_C_P7_HSI-</v>
      </c>
    </row>
    <row r="1231" spans="1:9">
      <c r="A1231" t="s">
        <v>261</v>
      </c>
      <c r="B1231" t="s">
        <v>9083</v>
      </c>
      <c r="C1231" t="s">
        <v>2773</v>
      </c>
      <c r="D1231">
        <v>2</v>
      </c>
      <c r="E1231" t="s">
        <v>1920</v>
      </c>
      <c r="F1231">
        <v>2</v>
      </c>
      <c r="G1231">
        <v>2</v>
      </c>
      <c r="H1231" s="4" t="str">
        <f t="shared" si="38"/>
        <v>CS118.2</v>
      </c>
      <c r="I1231" s="4" t="str">
        <f t="shared" si="39"/>
        <v>SG0_P7_HSI-</v>
      </c>
    </row>
    <row r="1232" spans="1:9">
      <c r="A1232" t="s">
        <v>261</v>
      </c>
      <c r="B1232" t="s">
        <v>9083</v>
      </c>
      <c r="C1232" t="s">
        <v>2774</v>
      </c>
      <c r="D1232" t="s">
        <v>3132</v>
      </c>
      <c r="E1232" t="s">
        <v>3341</v>
      </c>
      <c r="F1232">
        <v>1</v>
      </c>
      <c r="G1232" t="s">
        <v>3132</v>
      </c>
      <c r="H1232" s="4" t="str">
        <f t="shared" si="38"/>
        <v>K213.1</v>
      </c>
      <c r="I1232" s="4" t="str">
        <f t="shared" si="39"/>
        <v>S0_OE_K213</v>
      </c>
    </row>
    <row r="1233" spans="1:9">
      <c r="A1233" t="s">
        <v>261</v>
      </c>
      <c r="B1233" t="s">
        <v>9083</v>
      </c>
      <c r="C1233" t="s">
        <v>2774</v>
      </c>
      <c r="D1233" t="s">
        <v>3133</v>
      </c>
      <c r="E1233" t="s">
        <v>3341</v>
      </c>
      <c r="F1233">
        <v>10</v>
      </c>
      <c r="G1233" t="s">
        <v>3133</v>
      </c>
      <c r="H1233" s="4" t="str">
        <f t="shared" si="38"/>
        <v>K213.10</v>
      </c>
      <c r="I1233" s="4" t="str">
        <f t="shared" si="39"/>
        <v>S0_OE_K213</v>
      </c>
    </row>
    <row r="1234" spans="1:9">
      <c r="A1234" t="s">
        <v>261</v>
      </c>
      <c r="B1234" t="s">
        <v>9083</v>
      </c>
      <c r="C1234" t="s">
        <v>2774</v>
      </c>
      <c r="D1234" t="s">
        <v>3135</v>
      </c>
      <c r="E1234" t="s">
        <v>1930</v>
      </c>
      <c r="F1234">
        <v>2</v>
      </c>
      <c r="G1234" t="s">
        <v>3135</v>
      </c>
      <c r="H1234" s="4" t="str">
        <f t="shared" si="38"/>
        <v>K213.2</v>
      </c>
      <c r="I1234" s="4" t="str">
        <f t="shared" si="39"/>
        <v>S0_P6_HSO+</v>
      </c>
    </row>
    <row r="1235" spans="1:9">
      <c r="A1235" t="s">
        <v>261</v>
      </c>
      <c r="B1235" t="s">
        <v>9083</v>
      </c>
      <c r="C1235" t="s">
        <v>2774</v>
      </c>
      <c r="D1235" t="s">
        <v>3137</v>
      </c>
      <c r="E1235" t="s">
        <v>1927</v>
      </c>
      <c r="F1235">
        <v>3</v>
      </c>
      <c r="G1235" t="s">
        <v>3137</v>
      </c>
      <c r="H1235" s="4" t="str">
        <f t="shared" si="38"/>
        <v>K213.3</v>
      </c>
      <c r="I1235" s="4" t="str">
        <f t="shared" si="39"/>
        <v>S0_P6_HSO-</v>
      </c>
    </row>
    <row r="1236" spans="1:9">
      <c r="A1236" t="s">
        <v>261</v>
      </c>
      <c r="B1236" t="s">
        <v>9083</v>
      </c>
      <c r="C1236" t="s">
        <v>2774</v>
      </c>
      <c r="D1236" t="s">
        <v>3138</v>
      </c>
      <c r="E1236" t="s">
        <v>1923</v>
      </c>
      <c r="F1236">
        <v>6</v>
      </c>
      <c r="G1236" t="s">
        <v>3138</v>
      </c>
      <c r="H1236" s="4" t="str">
        <f t="shared" si="38"/>
        <v>K213.6</v>
      </c>
      <c r="I1236" s="4" t="str">
        <f t="shared" si="39"/>
        <v>S0_P6_HSI-</v>
      </c>
    </row>
    <row r="1237" spans="1:9">
      <c r="A1237" t="s">
        <v>261</v>
      </c>
      <c r="B1237" t="s">
        <v>9083</v>
      </c>
      <c r="C1237" t="s">
        <v>2774</v>
      </c>
      <c r="D1237" t="s">
        <v>3139</v>
      </c>
      <c r="E1237" t="s">
        <v>1926</v>
      </c>
      <c r="F1237">
        <v>7</v>
      </c>
      <c r="G1237" t="s">
        <v>3139</v>
      </c>
      <c r="H1237" s="4" t="str">
        <f t="shared" si="38"/>
        <v>K213.7</v>
      </c>
      <c r="I1237" s="4" t="str">
        <f t="shared" si="39"/>
        <v>S0_P6_HSI+</v>
      </c>
    </row>
    <row r="1238" spans="1:9">
      <c r="A1238" t="s">
        <v>261</v>
      </c>
      <c r="B1238" t="s">
        <v>9083</v>
      </c>
      <c r="C1238" t="s">
        <v>2774</v>
      </c>
      <c r="D1238" t="s">
        <v>3140</v>
      </c>
      <c r="E1238" t="s">
        <v>1938</v>
      </c>
      <c r="F1238">
        <v>11</v>
      </c>
      <c r="G1238" t="s">
        <v>3140</v>
      </c>
      <c r="H1238" s="4" t="str">
        <f t="shared" si="38"/>
        <v>K213.11</v>
      </c>
      <c r="I1238" s="4" t="str">
        <f t="shared" si="39"/>
        <v>S0_P7_HSO+</v>
      </c>
    </row>
    <row r="1239" spans="1:9">
      <c r="A1239" t="s">
        <v>261</v>
      </c>
      <c r="B1239" t="s">
        <v>9083</v>
      </c>
      <c r="C1239" t="s">
        <v>2774</v>
      </c>
      <c r="D1239" t="s">
        <v>3141</v>
      </c>
      <c r="E1239" t="s">
        <v>1935</v>
      </c>
      <c r="F1239">
        <v>12</v>
      </c>
      <c r="G1239" t="s">
        <v>3141</v>
      </c>
      <c r="H1239" s="4" t="str">
        <f t="shared" si="38"/>
        <v>K213.12</v>
      </c>
      <c r="I1239" s="4" t="str">
        <f t="shared" si="39"/>
        <v>S0_P7_HSO-</v>
      </c>
    </row>
    <row r="1240" spans="1:9">
      <c r="A1240" t="s">
        <v>261</v>
      </c>
      <c r="B1240" t="s">
        <v>9083</v>
      </c>
      <c r="C1240" t="s">
        <v>2774</v>
      </c>
      <c r="D1240" t="s">
        <v>3142</v>
      </c>
      <c r="E1240" t="s">
        <v>1931</v>
      </c>
      <c r="F1240">
        <v>15</v>
      </c>
      <c r="G1240" t="s">
        <v>3142</v>
      </c>
      <c r="H1240" s="4" t="str">
        <f t="shared" si="38"/>
        <v>K213.15</v>
      </c>
      <c r="I1240" s="4" t="str">
        <f t="shared" si="39"/>
        <v>S0_P7_HSI-</v>
      </c>
    </row>
    <row r="1241" spans="1:9">
      <c r="A1241" t="s">
        <v>261</v>
      </c>
      <c r="B1241" t="s">
        <v>9083</v>
      </c>
      <c r="C1241" t="s">
        <v>2774</v>
      </c>
      <c r="D1241" t="s">
        <v>3143</v>
      </c>
      <c r="E1241" t="s">
        <v>1934</v>
      </c>
      <c r="F1241">
        <v>16</v>
      </c>
      <c r="G1241" t="s">
        <v>3143</v>
      </c>
      <c r="H1241" s="4" t="str">
        <f t="shared" si="38"/>
        <v>K213.16</v>
      </c>
      <c r="I1241" s="4" t="str">
        <f t="shared" si="39"/>
        <v>S0_P7_HSI+</v>
      </c>
    </row>
    <row r="1242" spans="1:9">
      <c r="A1242" t="s">
        <v>261</v>
      </c>
      <c r="B1242" t="s">
        <v>9083</v>
      </c>
      <c r="C1242" t="s">
        <v>2774</v>
      </c>
      <c r="D1242" t="s">
        <v>3145</v>
      </c>
      <c r="E1242" t="s">
        <v>3317</v>
      </c>
      <c r="F1242">
        <v>38</v>
      </c>
      <c r="G1242" t="s">
        <v>3145</v>
      </c>
      <c r="H1242" s="4" t="str">
        <f t="shared" si="38"/>
        <v>K213.38</v>
      </c>
      <c r="I1242" s="4" t="str">
        <f t="shared" si="39"/>
        <v>SH01_C_P6_HSI+</v>
      </c>
    </row>
    <row r="1243" spans="1:9">
      <c r="A1243" t="s">
        <v>261</v>
      </c>
      <c r="B1243" t="s">
        <v>9083</v>
      </c>
      <c r="C1243" t="s">
        <v>2774</v>
      </c>
      <c r="D1243" t="s">
        <v>3147</v>
      </c>
      <c r="E1243" t="s">
        <v>3315</v>
      </c>
      <c r="F1243">
        <v>37</v>
      </c>
      <c r="G1243" t="s">
        <v>3147</v>
      </c>
      <c r="H1243" s="4" t="str">
        <f t="shared" si="38"/>
        <v>K213.37</v>
      </c>
      <c r="I1243" s="4" t="str">
        <f t="shared" si="39"/>
        <v>SH01_C_P6_HSI-</v>
      </c>
    </row>
    <row r="1244" spans="1:9">
      <c r="A1244" t="s">
        <v>261</v>
      </c>
      <c r="B1244" t="s">
        <v>9083</v>
      </c>
      <c r="C1244" t="s">
        <v>2774</v>
      </c>
      <c r="D1244" t="s">
        <v>3148</v>
      </c>
      <c r="E1244" t="s">
        <v>3320</v>
      </c>
      <c r="F1244">
        <v>36</v>
      </c>
      <c r="G1244" t="s">
        <v>3148</v>
      </c>
      <c r="H1244" s="4" t="str">
        <f t="shared" si="38"/>
        <v>K213.36</v>
      </c>
      <c r="I1244" s="4" t="str">
        <f t="shared" si="39"/>
        <v>SH01_P6_HSO-</v>
      </c>
    </row>
    <row r="1245" spans="1:9">
      <c r="A1245" t="s">
        <v>261</v>
      </c>
      <c r="B1245" t="s">
        <v>9083</v>
      </c>
      <c r="C1245" t="s">
        <v>2774</v>
      </c>
      <c r="D1245" t="s">
        <v>3149</v>
      </c>
      <c r="E1245" t="s">
        <v>3319</v>
      </c>
      <c r="F1245">
        <v>35</v>
      </c>
      <c r="G1245" t="s">
        <v>3149</v>
      </c>
      <c r="H1245" s="4" t="str">
        <f t="shared" si="38"/>
        <v>K213.35</v>
      </c>
      <c r="I1245" s="4" t="str">
        <f t="shared" si="39"/>
        <v>SH01_P6_HSO+</v>
      </c>
    </row>
    <row r="1246" spans="1:9">
      <c r="A1246" t="s">
        <v>261</v>
      </c>
      <c r="B1246" t="s">
        <v>9083</v>
      </c>
      <c r="C1246" t="s">
        <v>2774</v>
      </c>
      <c r="D1246" t="s">
        <v>3150</v>
      </c>
      <c r="E1246" t="s">
        <v>9912</v>
      </c>
      <c r="F1246">
        <v>29</v>
      </c>
      <c r="G1246" t="s">
        <v>3150</v>
      </c>
      <c r="H1246" s="4" t="str">
        <f t="shared" si="38"/>
        <v>K213.29</v>
      </c>
      <c r="I1246" s="4" t="str">
        <f t="shared" si="39"/>
        <v>SH02_C_P7_HSI+</v>
      </c>
    </row>
    <row r="1247" spans="1:9">
      <c r="A1247" t="s">
        <v>261</v>
      </c>
      <c r="B1247" t="s">
        <v>9083</v>
      </c>
      <c r="C1247" t="s">
        <v>2774</v>
      </c>
      <c r="D1247" t="s">
        <v>3151</v>
      </c>
      <c r="E1247" t="s">
        <v>9911</v>
      </c>
      <c r="F1247">
        <v>28</v>
      </c>
      <c r="G1247" t="s">
        <v>3151</v>
      </c>
      <c r="H1247" s="4" t="str">
        <f t="shared" si="38"/>
        <v>K213.28</v>
      </c>
      <c r="I1247" s="4" t="str">
        <f t="shared" si="39"/>
        <v>SH02_C_P7_HSI-</v>
      </c>
    </row>
    <row r="1248" spans="1:9">
      <c r="A1248" t="s">
        <v>261</v>
      </c>
      <c r="B1248" t="s">
        <v>9083</v>
      </c>
      <c r="C1248" t="s">
        <v>2774</v>
      </c>
      <c r="D1248" t="s">
        <v>3152</v>
      </c>
      <c r="E1248" t="s">
        <v>8531</v>
      </c>
      <c r="F1248">
        <v>27</v>
      </c>
      <c r="G1248" t="s">
        <v>3152</v>
      </c>
      <c r="H1248" s="4" t="str">
        <f t="shared" si="38"/>
        <v>K213.27</v>
      </c>
      <c r="I1248" s="4" t="str">
        <f t="shared" si="39"/>
        <v>SH02_P7_HSO-</v>
      </c>
    </row>
    <row r="1249" spans="1:9">
      <c r="A1249" t="s">
        <v>261</v>
      </c>
      <c r="B1249" t="s">
        <v>9083</v>
      </c>
      <c r="C1249" t="s">
        <v>2774</v>
      </c>
      <c r="D1249" t="s">
        <v>3153</v>
      </c>
      <c r="E1249" t="s">
        <v>8532</v>
      </c>
      <c r="F1249">
        <v>26</v>
      </c>
      <c r="G1249" t="s">
        <v>3153</v>
      </c>
      <c r="H1249" s="4" t="str">
        <f t="shared" si="38"/>
        <v>K213.26</v>
      </c>
      <c r="I1249" s="4" t="str">
        <f t="shared" si="39"/>
        <v>SH02_P7_HSO+</v>
      </c>
    </row>
    <row r="1250" spans="1:9">
      <c r="A1250" t="s">
        <v>261</v>
      </c>
      <c r="B1250" t="s">
        <v>9083</v>
      </c>
      <c r="C1250" t="s">
        <v>2774</v>
      </c>
      <c r="D1250" t="s">
        <v>3154</v>
      </c>
      <c r="E1250" t="s">
        <v>1929</v>
      </c>
      <c r="F1250">
        <v>34</v>
      </c>
      <c r="G1250" t="s">
        <v>3154</v>
      </c>
      <c r="H1250" s="4" t="str">
        <f t="shared" si="38"/>
        <v>K213.34</v>
      </c>
      <c r="I1250" s="4" t="str">
        <f t="shared" si="39"/>
        <v>S0_1_P6_HSO+</v>
      </c>
    </row>
    <row r="1251" spans="1:9">
      <c r="A1251" t="s">
        <v>261</v>
      </c>
      <c r="B1251" t="s">
        <v>9083</v>
      </c>
      <c r="C1251" t="s">
        <v>2774</v>
      </c>
      <c r="D1251" t="s">
        <v>3155</v>
      </c>
      <c r="E1251" t="s">
        <v>1928</v>
      </c>
      <c r="F1251">
        <v>33</v>
      </c>
      <c r="G1251" t="s">
        <v>3155</v>
      </c>
      <c r="H1251" s="4" t="str">
        <f t="shared" si="38"/>
        <v>K213.33</v>
      </c>
      <c r="I1251" s="4" t="str">
        <f t="shared" si="39"/>
        <v>S0_1_P6_HSO-</v>
      </c>
    </row>
    <row r="1252" spans="1:9">
      <c r="A1252" t="s">
        <v>261</v>
      </c>
      <c r="B1252" t="s">
        <v>9083</v>
      </c>
      <c r="C1252" t="s">
        <v>2774</v>
      </c>
      <c r="D1252" t="s">
        <v>3156</v>
      </c>
      <c r="E1252" t="s">
        <v>1924</v>
      </c>
      <c r="F1252">
        <v>32</v>
      </c>
      <c r="G1252" t="s">
        <v>3156</v>
      </c>
      <c r="H1252" s="4" t="str">
        <f t="shared" si="38"/>
        <v>K213.32</v>
      </c>
      <c r="I1252" s="4" t="str">
        <f t="shared" si="39"/>
        <v>S0_1_P6_HSI-</v>
      </c>
    </row>
    <row r="1253" spans="1:9">
      <c r="A1253" t="s">
        <v>261</v>
      </c>
      <c r="B1253" t="s">
        <v>9083</v>
      </c>
      <c r="C1253" t="s">
        <v>2774</v>
      </c>
      <c r="D1253" t="s">
        <v>3157</v>
      </c>
      <c r="E1253" t="s">
        <v>1925</v>
      </c>
      <c r="F1253">
        <v>31</v>
      </c>
      <c r="G1253" t="s">
        <v>3157</v>
      </c>
      <c r="H1253" s="4" t="str">
        <f t="shared" si="38"/>
        <v>K213.31</v>
      </c>
      <c r="I1253" s="4" t="str">
        <f t="shared" si="39"/>
        <v>S0_1_P6_HSI+</v>
      </c>
    </row>
    <row r="1254" spans="1:9">
      <c r="A1254" t="s">
        <v>261</v>
      </c>
      <c r="B1254" t="s">
        <v>9083</v>
      </c>
      <c r="C1254" t="s">
        <v>2774</v>
      </c>
      <c r="D1254" t="s">
        <v>3158</v>
      </c>
      <c r="E1254" t="s">
        <v>1937</v>
      </c>
      <c r="F1254">
        <v>25</v>
      </c>
      <c r="G1254" t="s">
        <v>3158</v>
      </c>
      <c r="H1254" s="4" t="str">
        <f t="shared" si="38"/>
        <v>K213.25</v>
      </c>
      <c r="I1254" s="4" t="str">
        <f t="shared" si="39"/>
        <v>S0_1_P7_HSO+</v>
      </c>
    </row>
    <row r="1255" spans="1:9">
      <c r="A1255" t="s">
        <v>261</v>
      </c>
      <c r="B1255" t="s">
        <v>9083</v>
      </c>
      <c r="C1255" t="s">
        <v>2774</v>
      </c>
      <c r="D1255" t="s">
        <v>3159</v>
      </c>
      <c r="E1255" t="s">
        <v>1936</v>
      </c>
      <c r="F1255">
        <v>24</v>
      </c>
      <c r="G1255" t="s">
        <v>3159</v>
      </c>
      <c r="H1255" s="4" t="str">
        <f t="shared" si="38"/>
        <v>K213.24</v>
      </c>
      <c r="I1255" s="4" t="str">
        <f t="shared" si="39"/>
        <v>S0_1_P7_HSO-</v>
      </c>
    </row>
    <row r="1256" spans="1:9">
      <c r="A1256" t="s">
        <v>261</v>
      </c>
      <c r="B1256" t="s">
        <v>9083</v>
      </c>
      <c r="C1256" t="s">
        <v>2774</v>
      </c>
      <c r="D1256" t="s">
        <v>3160</v>
      </c>
      <c r="E1256" t="s">
        <v>1932</v>
      </c>
      <c r="F1256">
        <v>23</v>
      </c>
      <c r="G1256" t="s">
        <v>3160</v>
      </c>
      <c r="H1256" s="4" t="str">
        <f t="shared" si="38"/>
        <v>K213.23</v>
      </c>
      <c r="I1256" s="4" t="str">
        <f t="shared" si="39"/>
        <v>S0_1_P7_HSI-</v>
      </c>
    </row>
    <row r="1257" spans="1:9">
      <c r="A1257" t="s">
        <v>261</v>
      </c>
      <c r="B1257" t="s">
        <v>9083</v>
      </c>
      <c r="C1257" t="s">
        <v>2774</v>
      </c>
      <c r="D1257" t="s">
        <v>3161</v>
      </c>
      <c r="E1257" t="s">
        <v>1933</v>
      </c>
      <c r="F1257">
        <v>22</v>
      </c>
      <c r="G1257" t="s">
        <v>3161</v>
      </c>
      <c r="H1257" s="4" t="str">
        <f t="shared" si="38"/>
        <v>K213.22</v>
      </c>
      <c r="I1257" s="4" t="str">
        <f t="shared" si="39"/>
        <v>S0_1_P7_HSI+</v>
      </c>
    </row>
    <row r="1258" spans="1:9">
      <c r="A1258" t="s">
        <v>261</v>
      </c>
      <c r="B1258" t="s">
        <v>9083</v>
      </c>
      <c r="C1258" t="s">
        <v>2774</v>
      </c>
      <c r="D1258" t="s">
        <v>174</v>
      </c>
      <c r="E1258" t="s">
        <v>169</v>
      </c>
      <c r="F1258" t="s">
        <v>174</v>
      </c>
      <c r="G1258" t="s">
        <v>174</v>
      </c>
      <c r="H1258" s="4" t="str">
        <f t="shared" si="38"/>
        <v>K213.EP</v>
      </c>
      <c r="I1258" s="4" t="str">
        <f t="shared" si="39"/>
        <v>DGND</v>
      </c>
    </row>
    <row r="1259" spans="1:9">
      <c r="A1259" t="s">
        <v>261</v>
      </c>
      <c r="B1259" t="s">
        <v>9083</v>
      </c>
      <c r="C1259" t="s">
        <v>2774</v>
      </c>
      <c r="D1259" t="s">
        <v>3162</v>
      </c>
      <c r="E1259" t="s">
        <v>169</v>
      </c>
      <c r="F1259">
        <v>4</v>
      </c>
      <c r="G1259" t="s">
        <v>3162</v>
      </c>
      <c r="H1259" s="4" t="str">
        <f t="shared" si="38"/>
        <v>K213.4</v>
      </c>
      <c r="I1259" s="4" t="str">
        <f t="shared" si="39"/>
        <v>DGND</v>
      </c>
    </row>
    <row r="1260" spans="1:9">
      <c r="A1260" t="s">
        <v>261</v>
      </c>
      <c r="B1260" t="s">
        <v>9083</v>
      </c>
      <c r="C1260" t="s">
        <v>2774</v>
      </c>
      <c r="D1260" t="s">
        <v>3163</v>
      </c>
      <c r="E1260" t="s">
        <v>169</v>
      </c>
      <c r="F1260">
        <v>14</v>
      </c>
      <c r="G1260" t="s">
        <v>3163</v>
      </c>
      <c r="H1260" s="4" t="str">
        <f t="shared" si="38"/>
        <v>K213.14</v>
      </c>
      <c r="I1260" s="4" t="str">
        <f t="shared" si="39"/>
        <v>DGND</v>
      </c>
    </row>
    <row r="1261" spans="1:9">
      <c r="A1261" t="s">
        <v>261</v>
      </c>
      <c r="B1261" t="s">
        <v>9083</v>
      </c>
      <c r="C1261" t="s">
        <v>2774</v>
      </c>
      <c r="D1261" t="s">
        <v>3164</v>
      </c>
      <c r="E1261" t="s">
        <v>169</v>
      </c>
      <c r="F1261">
        <v>19</v>
      </c>
      <c r="G1261" t="s">
        <v>3164</v>
      </c>
      <c r="H1261" s="4" t="str">
        <f t="shared" si="38"/>
        <v>K213.19</v>
      </c>
      <c r="I1261" s="4" t="str">
        <f t="shared" si="39"/>
        <v>DGND</v>
      </c>
    </row>
    <row r="1262" spans="1:9">
      <c r="A1262" t="s">
        <v>261</v>
      </c>
      <c r="B1262" t="s">
        <v>9083</v>
      </c>
      <c r="C1262" t="s">
        <v>2774</v>
      </c>
      <c r="D1262" t="s">
        <v>3165</v>
      </c>
      <c r="E1262" t="s">
        <v>169</v>
      </c>
      <c r="F1262">
        <v>21</v>
      </c>
      <c r="G1262" t="s">
        <v>3165</v>
      </c>
      <c r="H1262" s="4" t="str">
        <f t="shared" si="38"/>
        <v>K213.21</v>
      </c>
      <c r="I1262" s="4" t="str">
        <f t="shared" si="39"/>
        <v>DGND</v>
      </c>
    </row>
    <row r="1263" spans="1:9">
      <c r="A1263" t="s">
        <v>261</v>
      </c>
      <c r="B1263" t="s">
        <v>9083</v>
      </c>
      <c r="C1263" t="s">
        <v>2774</v>
      </c>
      <c r="D1263" t="s">
        <v>3166</v>
      </c>
      <c r="E1263" t="s">
        <v>169</v>
      </c>
      <c r="F1263">
        <v>39</v>
      </c>
      <c r="G1263" t="s">
        <v>3166</v>
      </c>
      <c r="H1263" s="4" t="str">
        <f t="shared" si="38"/>
        <v>K213.39</v>
      </c>
      <c r="I1263" s="4" t="str">
        <f t="shared" si="39"/>
        <v>DGND</v>
      </c>
    </row>
    <row r="1264" spans="1:9">
      <c r="A1264" t="s">
        <v>261</v>
      </c>
      <c r="B1264" t="s">
        <v>9083</v>
      </c>
      <c r="C1264" t="s">
        <v>2774</v>
      </c>
      <c r="D1264" t="s">
        <v>3167</v>
      </c>
      <c r="E1264" t="s">
        <v>169</v>
      </c>
      <c r="F1264">
        <v>41</v>
      </c>
      <c r="G1264" t="s">
        <v>3167</v>
      </c>
      <c r="H1264" s="4" t="str">
        <f t="shared" si="38"/>
        <v>K213.41</v>
      </c>
      <c r="I1264" s="4" t="str">
        <f t="shared" si="39"/>
        <v>DGND</v>
      </c>
    </row>
    <row r="1265" spans="1:9">
      <c r="A1265" t="s">
        <v>261</v>
      </c>
      <c r="B1265" t="s">
        <v>9083</v>
      </c>
      <c r="C1265" t="s">
        <v>2774</v>
      </c>
      <c r="D1265" t="s">
        <v>864</v>
      </c>
      <c r="F1265">
        <v>18</v>
      </c>
      <c r="G1265" t="s">
        <v>864</v>
      </c>
      <c r="H1265" s="4" t="str">
        <f t="shared" si="38"/>
        <v>K213.18</v>
      </c>
      <c r="I1265" s="4">
        <f t="shared" si="39"/>
        <v>0</v>
      </c>
    </row>
    <row r="1266" spans="1:9">
      <c r="A1266" t="s">
        <v>261</v>
      </c>
      <c r="B1266" t="s">
        <v>9083</v>
      </c>
      <c r="C1266" t="s">
        <v>2774</v>
      </c>
      <c r="D1266" t="s">
        <v>3168</v>
      </c>
      <c r="F1266">
        <v>42</v>
      </c>
      <c r="G1266" t="s">
        <v>3168</v>
      </c>
      <c r="H1266" s="4" t="str">
        <f t="shared" si="38"/>
        <v>K213.42</v>
      </c>
      <c r="I1266" s="4">
        <f t="shared" si="39"/>
        <v>0</v>
      </c>
    </row>
    <row r="1267" spans="1:9">
      <c r="A1267" t="s">
        <v>261</v>
      </c>
      <c r="B1267" t="s">
        <v>9083</v>
      </c>
      <c r="C1267" t="s">
        <v>2774</v>
      </c>
      <c r="D1267" t="s">
        <v>3122</v>
      </c>
      <c r="E1267" t="s">
        <v>3342</v>
      </c>
      <c r="F1267">
        <v>8</v>
      </c>
      <c r="G1267" t="s">
        <v>3122</v>
      </c>
      <c r="H1267" s="4" t="str">
        <f t="shared" si="38"/>
        <v>K213.8</v>
      </c>
      <c r="I1267" s="4" t="str">
        <f t="shared" si="39"/>
        <v>S0_SEL1_K213</v>
      </c>
    </row>
    <row r="1268" spans="1:9">
      <c r="A1268" t="s">
        <v>261</v>
      </c>
      <c r="B1268" t="s">
        <v>9083</v>
      </c>
      <c r="C1268" t="s">
        <v>2774</v>
      </c>
      <c r="D1268" t="s">
        <v>3123</v>
      </c>
      <c r="E1268" t="s">
        <v>3342</v>
      </c>
      <c r="F1268">
        <v>17</v>
      </c>
      <c r="G1268" t="s">
        <v>3123</v>
      </c>
      <c r="H1268" s="4" t="str">
        <f t="shared" si="38"/>
        <v>K213.17</v>
      </c>
      <c r="I1268" s="4" t="str">
        <f t="shared" si="39"/>
        <v>S0_SEL1_K213</v>
      </c>
    </row>
    <row r="1269" spans="1:9">
      <c r="A1269" t="s">
        <v>261</v>
      </c>
      <c r="B1269" t="s">
        <v>9083</v>
      </c>
      <c r="C1269" t="s">
        <v>2774</v>
      </c>
      <c r="D1269" t="s">
        <v>3169</v>
      </c>
      <c r="E1269" t="s">
        <v>463</v>
      </c>
      <c r="F1269">
        <v>5</v>
      </c>
      <c r="G1269" t="s">
        <v>3169</v>
      </c>
      <c r="H1269" s="4" t="str">
        <f t="shared" si="38"/>
        <v>K213.5</v>
      </c>
      <c r="I1269" s="4" t="str">
        <f t="shared" si="39"/>
        <v>VDD33_ATX</v>
      </c>
    </row>
    <row r="1270" spans="1:9">
      <c r="A1270" t="s">
        <v>261</v>
      </c>
      <c r="B1270" t="s">
        <v>9083</v>
      </c>
      <c r="C1270" t="s">
        <v>2774</v>
      </c>
      <c r="D1270" t="s">
        <v>3170</v>
      </c>
      <c r="E1270" t="s">
        <v>463</v>
      </c>
      <c r="F1270">
        <v>9</v>
      </c>
      <c r="G1270" t="s">
        <v>3170</v>
      </c>
      <c r="H1270" s="4" t="str">
        <f t="shared" si="38"/>
        <v>K213.9</v>
      </c>
      <c r="I1270" s="4" t="str">
        <f t="shared" si="39"/>
        <v>VDD33_ATX</v>
      </c>
    </row>
    <row r="1271" spans="1:9">
      <c r="A1271" t="s">
        <v>261</v>
      </c>
      <c r="B1271" t="s">
        <v>9083</v>
      </c>
      <c r="C1271" t="s">
        <v>2774</v>
      </c>
      <c r="D1271" t="s">
        <v>3171</v>
      </c>
      <c r="E1271" t="s">
        <v>463</v>
      </c>
      <c r="F1271">
        <v>13</v>
      </c>
      <c r="G1271" t="s">
        <v>3171</v>
      </c>
      <c r="H1271" s="4" t="str">
        <f t="shared" si="38"/>
        <v>K213.13</v>
      </c>
      <c r="I1271" s="4" t="str">
        <f t="shared" si="39"/>
        <v>VDD33_ATX</v>
      </c>
    </row>
    <row r="1272" spans="1:9">
      <c r="A1272" t="s">
        <v>261</v>
      </c>
      <c r="B1272" t="s">
        <v>9083</v>
      </c>
      <c r="C1272" t="s">
        <v>2774</v>
      </c>
      <c r="D1272" t="s">
        <v>3172</v>
      </c>
      <c r="E1272" t="s">
        <v>463</v>
      </c>
      <c r="F1272">
        <v>20</v>
      </c>
      <c r="G1272" t="s">
        <v>3172</v>
      </c>
      <c r="H1272" s="4" t="str">
        <f t="shared" si="38"/>
        <v>K213.20</v>
      </c>
      <c r="I1272" s="4" t="str">
        <f t="shared" si="39"/>
        <v>VDD33_ATX</v>
      </c>
    </row>
    <row r="1273" spans="1:9">
      <c r="A1273" t="s">
        <v>261</v>
      </c>
      <c r="B1273" t="s">
        <v>9083</v>
      </c>
      <c r="C1273" t="s">
        <v>2774</v>
      </c>
      <c r="D1273" t="s">
        <v>3173</v>
      </c>
      <c r="E1273" t="s">
        <v>463</v>
      </c>
      <c r="F1273">
        <v>30</v>
      </c>
      <c r="G1273" t="s">
        <v>3173</v>
      </c>
      <c r="H1273" s="4" t="str">
        <f t="shared" si="38"/>
        <v>K213.30</v>
      </c>
      <c r="I1273" s="4" t="str">
        <f t="shared" si="39"/>
        <v>VDD33_ATX</v>
      </c>
    </row>
    <row r="1274" spans="1:9">
      <c r="A1274" t="s">
        <v>261</v>
      </c>
      <c r="B1274" t="s">
        <v>9083</v>
      </c>
      <c r="C1274" t="s">
        <v>2774</v>
      </c>
      <c r="D1274" t="s">
        <v>3174</v>
      </c>
      <c r="E1274" t="s">
        <v>463</v>
      </c>
      <c r="F1274">
        <v>40</v>
      </c>
      <c r="G1274" t="s">
        <v>3174</v>
      </c>
      <c r="H1274" s="4" t="str">
        <f t="shared" si="38"/>
        <v>K213.40</v>
      </c>
      <c r="I1274" s="4" t="str">
        <f t="shared" si="39"/>
        <v>VDD33_ATX</v>
      </c>
    </row>
    <row r="1275" spans="1:9">
      <c r="A1275" t="s">
        <v>261</v>
      </c>
      <c r="B1275" t="s">
        <v>9083</v>
      </c>
      <c r="C1275" t="s">
        <v>2775</v>
      </c>
      <c r="D1275" t="s">
        <v>3132</v>
      </c>
      <c r="E1275" t="s">
        <v>3343</v>
      </c>
      <c r="F1275">
        <v>1</v>
      </c>
      <c r="G1275" t="s">
        <v>3132</v>
      </c>
      <c r="H1275" s="4" t="str">
        <f t="shared" si="38"/>
        <v>K214.1</v>
      </c>
      <c r="I1275" s="4" t="str">
        <f t="shared" si="39"/>
        <v>S0_OE_K214</v>
      </c>
    </row>
    <row r="1276" spans="1:9">
      <c r="A1276" t="s">
        <v>261</v>
      </c>
      <c r="B1276" t="s">
        <v>9083</v>
      </c>
      <c r="C1276" t="s">
        <v>2775</v>
      </c>
      <c r="D1276" t="s">
        <v>3133</v>
      </c>
      <c r="E1276" t="s">
        <v>3343</v>
      </c>
      <c r="F1276">
        <v>10</v>
      </c>
      <c r="G1276" t="s">
        <v>3133</v>
      </c>
      <c r="H1276" s="4" t="str">
        <f t="shared" si="38"/>
        <v>K214.10</v>
      </c>
      <c r="I1276" s="4" t="str">
        <f t="shared" si="39"/>
        <v>S0_OE_K214</v>
      </c>
    </row>
    <row r="1277" spans="1:9">
      <c r="A1277" t="s">
        <v>261</v>
      </c>
      <c r="B1277" t="s">
        <v>9083</v>
      </c>
      <c r="C1277" t="s">
        <v>2775</v>
      </c>
      <c r="D1277" t="s">
        <v>3135</v>
      </c>
      <c r="E1277" t="s">
        <v>3322</v>
      </c>
      <c r="F1277">
        <v>2</v>
      </c>
      <c r="G1277" t="s">
        <v>3135</v>
      </c>
      <c r="H1277" s="4" t="str">
        <f t="shared" si="38"/>
        <v>K214.2</v>
      </c>
      <c r="I1277" s="4" t="str">
        <f t="shared" si="39"/>
        <v>S0_P6_REFCLK+</v>
      </c>
    </row>
    <row r="1278" spans="1:9">
      <c r="A1278" t="s">
        <v>261</v>
      </c>
      <c r="B1278" t="s">
        <v>9083</v>
      </c>
      <c r="C1278" t="s">
        <v>2775</v>
      </c>
      <c r="D1278" t="s">
        <v>3137</v>
      </c>
      <c r="E1278" t="s">
        <v>3321</v>
      </c>
      <c r="F1278">
        <v>3</v>
      </c>
      <c r="G1278" t="s">
        <v>3137</v>
      </c>
      <c r="H1278" s="4" t="str">
        <f t="shared" si="38"/>
        <v>K214.3</v>
      </c>
      <c r="I1278" s="4" t="str">
        <f t="shared" si="39"/>
        <v>S0_P6_REFCLK-</v>
      </c>
    </row>
    <row r="1279" spans="1:9">
      <c r="A1279" t="s">
        <v>261</v>
      </c>
      <c r="B1279" t="s">
        <v>9083</v>
      </c>
      <c r="C1279" t="s">
        <v>2775</v>
      </c>
      <c r="D1279" t="s">
        <v>3138</v>
      </c>
      <c r="E1279" t="s">
        <v>3345</v>
      </c>
      <c r="F1279">
        <v>6</v>
      </c>
      <c r="G1279" t="s">
        <v>3138</v>
      </c>
      <c r="H1279" s="4" t="str">
        <f t="shared" si="38"/>
        <v>K214.6</v>
      </c>
      <c r="I1279" s="4" t="str">
        <f t="shared" si="39"/>
        <v>S0_P7_REFCLK+</v>
      </c>
    </row>
    <row r="1280" spans="1:9">
      <c r="A1280" t="s">
        <v>261</v>
      </c>
      <c r="B1280" t="s">
        <v>9083</v>
      </c>
      <c r="C1280" t="s">
        <v>2775</v>
      </c>
      <c r="D1280" t="s">
        <v>3139</v>
      </c>
      <c r="E1280" t="s">
        <v>3344</v>
      </c>
      <c r="F1280">
        <v>7</v>
      </c>
      <c r="G1280" t="s">
        <v>3139</v>
      </c>
      <c r="H1280" s="4" t="str">
        <f t="shared" si="38"/>
        <v>K214.7</v>
      </c>
      <c r="I1280" s="4" t="str">
        <f t="shared" si="39"/>
        <v>S0_P7_REFCLK-</v>
      </c>
    </row>
    <row r="1281" spans="1:9">
      <c r="A1281" t="s">
        <v>261</v>
      </c>
      <c r="B1281" t="s">
        <v>9083</v>
      </c>
      <c r="C1281" t="s">
        <v>2775</v>
      </c>
      <c r="D1281" t="s">
        <v>3140</v>
      </c>
      <c r="E1281" t="s">
        <v>1924</v>
      </c>
      <c r="F1281">
        <v>11</v>
      </c>
      <c r="G1281" t="s">
        <v>3140</v>
      </c>
      <c r="H1281" s="4" t="str">
        <f t="shared" si="38"/>
        <v>K214.11</v>
      </c>
      <c r="I1281" s="4" t="str">
        <f t="shared" si="39"/>
        <v>S0_1_P6_HSI-</v>
      </c>
    </row>
    <row r="1282" spans="1:9">
      <c r="A1282" t="s">
        <v>261</v>
      </c>
      <c r="B1282" t="s">
        <v>9083</v>
      </c>
      <c r="C1282" t="s">
        <v>2775</v>
      </c>
      <c r="D1282" t="s">
        <v>3141</v>
      </c>
      <c r="E1282" t="s">
        <v>1925</v>
      </c>
      <c r="F1282">
        <v>12</v>
      </c>
      <c r="G1282" t="s">
        <v>3141</v>
      </c>
      <c r="H1282" s="4" t="str">
        <f t="shared" ref="H1282:H1345" si="40">CONCATENATE(C1282,".",F1282)</f>
        <v>K214.12</v>
      </c>
      <c r="I1282" s="4" t="str">
        <f t="shared" ref="I1282:I1345" si="41">E1282</f>
        <v>S0_1_P6_HSI+</v>
      </c>
    </row>
    <row r="1283" spans="1:9">
      <c r="A1283" t="s">
        <v>261</v>
      </c>
      <c r="B1283" t="s">
        <v>9083</v>
      </c>
      <c r="C1283" t="s">
        <v>2775</v>
      </c>
      <c r="D1283" t="s">
        <v>3142</v>
      </c>
      <c r="E1283" t="s">
        <v>1932</v>
      </c>
      <c r="F1283">
        <v>15</v>
      </c>
      <c r="G1283" t="s">
        <v>3142</v>
      </c>
      <c r="H1283" s="4" t="str">
        <f t="shared" si="40"/>
        <v>K214.15</v>
      </c>
      <c r="I1283" s="4" t="str">
        <f t="shared" si="41"/>
        <v>S0_1_P7_HSI-</v>
      </c>
    </row>
    <row r="1284" spans="1:9">
      <c r="A1284" t="s">
        <v>261</v>
      </c>
      <c r="B1284" t="s">
        <v>9083</v>
      </c>
      <c r="C1284" t="s">
        <v>2775</v>
      </c>
      <c r="D1284" t="s">
        <v>3143</v>
      </c>
      <c r="E1284" t="s">
        <v>1933</v>
      </c>
      <c r="F1284">
        <v>16</v>
      </c>
      <c r="G1284" t="s">
        <v>3143</v>
      </c>
      <c r="H1284" s="4" t="str">
        <f t="shared" si="40"/>
        <v>K214.16</v>
      </c>
      <c r="I1284" s="4" t="str">
        <f t="shared" si="41"/>
        <v>S0_1_P7_HSI+</v>
      </c>
    </row>
    <row r="1285" spans="1:9">
      <c r="A1285" t="s">
        <v>261</v>
      </c>
      <c r="B1285" t="s">
        <v>9083</v>
      </c>
      <c r="C1285" t="s">
        <v>2775</v>
      </c>
      <c r="D1285" t="s">
        <v>3145</v>
      </c>
      <c r="E1285" t="s">
        <v>3324</v>
      </c>
      <c r="F1285">
        <v>38</v>
      </c>
      <c r="G1285" t="s">
        <v>3145</v>
      </c>
      <c r="H1285" s="4" t="str">
        <f t="shared" si="40"/>
        <v>K214.38</v>
      </c>
      <c r="I1285" s="4" t="str">
        <f t="shared" si="41"/>
        <v>SH01_P6_REFCLK_100M+</v>
      </c>
    </row>
    <row r="1286" spans="1:9">
      <c r="A1286" t="s">
        <v>261</v>
      </c>
      <c r="B1286" t="s">
        <v>9083</v>
      </c>
      <c r="C1286" t="s">
        <v>2775</v>
      </c>
      <c r="D1286" t="s">
        <v>3147</v>
      </c>
      <c r="E1286" t="s">
        <v>3323</v>
      </c>
      <c r="F1286">
        <v>37</v>
      </c>
      <c r="G1286" t="s">
        <v>3147</v>
      </c>
      <c r="H1286" s="4" t="str">
        <f t="shared" si="40"/>
        <v>K214.37</v>
      </c>
      <c r="I1286" s="4" t="str">
        <f t="shared" si="41"/>
        <v>SH01_P6_REFCLK_100M-</v>
      </c>
    </row>
    <row r="1287" spans="1:9">
      <c r="A1287" t="s">
        <v>261</v>
      </c>
      <c r="B1287" t="s">
        <v>9083</v>
      </c>
      <c r="C1287" t="s">
        <v>2775</v>
      </c>
      <c r="D1287" t="s">
        <v>3148</v>
      </c>
      <c r="E1287" t="s">
        <v>8533</v>
      </c>
      <c r="F1287">
        <v>36</v>
      </c>
      <c r="G1287" t="s">
        <v>3148</v>
      </c>
      <c r="H1287" s="4" t="str">
        <f t="shared" si="40"/>
        <v>K214.36</v>
      </c>
      <c r="I1287" s="4" t="str">
        <f t="shared" si="41"/>
        <v>SH02_P7_REFCLK_100M+</v>
      </c>
    </row>
    <row r="1288" spans="1:9">
      <c r="A1288" t="s">
        <v>261</v>
      </c>
      <c r="B1288" t="s">
        <v>9083</v>
      </c>
      <c r="C1288" t="s">
        <v>2775</v>
      </c>
      <c r="D1288" t="s">
        <v>3149</v>
      </c>
      <c r="E1288" t="s">
        <v>8534</v>
      </c>
      <c r="F1288">
        <v>35</v>
      </c>
      <c r="G1288" t="s">
        <v>3149</v>
      </c>
      <c r="H1288" s="4" t="str">
        <f t="shared" si="40"/>
        <v>K214.35</v>
      </c>
      <c r="I1288" s="4" t="str">
        <f t="shared" si="41"/>
        <v>SH02_P7_REFCLK_100M-</v>
      </c>
    </row>
    <row r="1289" spans="1:9">
      <c r="A1289" t="s">
        <v>261</v>
      </c>
      <c r="B1289" t="s">
        <v>9083</v>
      </c>
      <c r="C1289" t="s">
        <v>2775</v>
      </c>
      <c r="D1289" t="s">
        <v>3150</v>
      </c>
      <c r="E1289" t="s">
        <v>1915</v>
      </c>
      <c r="F1289">
        <v>29</v>
      </c>
      <c r="G1289" t="s">
        <v>3150</v>
      </c>
      <c r="H1289" s="4" t="str">
        <f t="shared" si="40"/>
        <v>K214.29</v>
      </c>
      <c r="I1289" s="4" t="str">
        <f t="shared" si="41"/>
        <v>SG0_C_P7_HSO-</v>
      </c>
    </row>
    <row r="1290" spans="1:9">
      <c r="A1290" t="s">
        <v>261</v>
      </c>
      <c r="B1290" t="s">
        <v>9083</v>
      </c>
      <c r="C1290" t="s">
        <v>2775</v>
      </c>
      <c r="D1290" t="s">
        <v>3151</v>
      </c>
      <c r="E1290" t="s">
        <v>1917</v>
      </c>
      <c r="F1290">
        <v>28</v>
      </c>
      <c r="G1290" t="s">
        <v>3151</v>
      </c>
      <c r="H1290" s="4" t="str">
        <f t="shared" si="40"/>
        <v>K214.28</v>
      </c>
      <c r="I1290" s="4" t="str">
        <f t="shared" si="41"/>
        <v>SG0_C_P7_HSO+</v>
      </c>
    </row>
    <row r="1291" spans="1:9">
      <c r="A1291" t="s">
        <v>261</v>
      </c>
      <c r="B1291" t="s">
        <v>9083</v>
      </c>
      <c r="C1291" t="s">
        <v>2775</v>
      </c>
      <c r="D1291" t="s">
        <v>3152</v>
      </c>
      <c r="E1291" t="s">
        <v>1907</v>
      </c>
      <c r="F1291">
        <v>27</v>
      </c>
      <c r="G1291" t="s">
        <v>3152</v>
      </c>
      <c r="H1291" s="4" t="str">
        <f t="shared" si="40"/>
        <v>K214.27</v>
      </c>
      <c r="I1291" s="4" t="str">
        <f t="shared" si="41"/>
        <v>SG0_C_P6_HSO-</v>
      </c>
    </row>
    <row r="1292" spans="1:9">
      <c r="A1292" t="s">
        <v>261</v>
      </c>
      <c r="B1292" t="s">
        <v>9083</v>
      </c>
      <c r="C1292" t="s">
        <v>2775</v>
      </c>
      <c r="D1292" t="s">
        <v>3153</v>
      </c>
      <c r="E1292" t="s">
        <v>1909</v>
      </c>
      <c r="F1292">
        <v>26</v>
      </c>
      <c r="G1292" t="s">
        <v>3153</v>
      </c>
      <c r="H1292" s="4" t="str">
        <f t="shared" si="40"/>
        <v>K214.26</v>
      </c>
      <c r="I1292" s="4" t="str">
        <f t="shared" si="41"/>
        <v>SG0_C_P6_HSO+</v>
      </c>
    </row>
    <row r="1293" spans="1:9">
      <c r="A1293" t="s">
        <v>261</v>
      </c>
      <c r="B1293" t="s">
        <v>9083</v>
      </c>
      <c r="C1293" t="s">
        <v>2775</v>
      </c>
      <c r="D1293" t="s">
        <v>3154</v>
      </c>
      <c r="E1293" t="s">
        <v>3328</v>
      </c>
      <c r="F1293">
        <v>34</v>
      </c>
      <c r="G1293" t="s">
        <v>3154</v>
      </c>
      <c r="H1293" s="4" t="str">
        <f t="shared" si="40"/>
        <v>K214.34</v>
      </c>
      <c r="I1293" s="4" t="str">
        <f t="shared" si="41"/>
        <v>S0_DCH_P6_REFCLK_100M+</v>
      </c>
    </row>
    <row r="1294" spans="1:9">
      <c r="A1294" t="s">
        <v>261</v>
      </c>
      <c r="B1294" t="s">
        <v>9083</v>
      </c>
      <c r="C1294" t="s">
        <v>2775</v>
      </c>
      <c r="D1294" t="s">
        <v>3155</v>
      </c>
      <c r="E1294" t="s">
        <v>3327</v>
      </c>
      <c r="F1294">
        <v>33</v>
      </c>
      <c r="G1294" t="s">
        <v>3155</v>
      </c>
      <c r="H1294" s="4" t="str">
        <f t="shared" si="40"/>
        <v>K214.33</v>
      </c>
      <c r="I1294" s="4" t="str">
        <f t="shared" si="41"/>
        <v>S0_DCH_P6_REFCLK_100M-</v>
      </c>
    </row>
    <row r="1295" spans="1:9">
      <c r="A1295" t="s">
        <v>261</v>
      </c>
      <c r="B1295" t="s">
        <v>9083</v>
      </c>
      <c r="C1295" t="s">
        <v>2775</v>
      </c>
      <c r="D1295" t="s">
        <v>3156</v>
      </c>
      <c r="E1295" t="s">
        <v>3349</v>
      </c>
      <c r="F1295">
        <v>32</v>
      </c>
      <c r="G1295" t="s">
        <v>3156</v>
      </c>
      <c r="H1295" s="4" t="str">
        <f t="shared" si="40"/>
        <v>K214.32</v>
      </c>
      <c r="I1295" s="4" t="str">
        <f t="shared" si="41"/>
        <v>S0_DCH_P7_REFCLK_100M+</v>
      </c>
    </row>
    <row r="1296" spans="1:9">
      <c r="A1296" t="s">
        <v>261</v>
      </c>
      <c r="B1296" t="s">
        <v>9083</v>
      </c>
      <c r="C1296" t="s">
        <v>2775</v>
      </c>
      <c r="D1296" t="s">
        <v>3157</v>
      </c>
      <c r="E1296" t="s">
        <v>3348</v>
      </c>
      <c r="F1296">
        <v>31</v>
      </c>
      <c r="G1296" t="s">
        <v>3157</v>
      </c>
      <c r="H1296" s="4" t="str">
        <f t="shared" si="40"/>
        <v>K214.31</v>
      </c>
      <c r="I1296" s="4" t="str">
        <f t="shared" si="41"/>
        <v>S0_DCH_P7_REFCLK_100M-</v>
      </c>
    </row>
    <row r="1297" spans="1:9">
      <c r="A1297" t="s">
        <v>261</v>
      </c>
      <c r="B1297" t="s">
        <v>9083</v>
      </c>
      <c r="C1297" t="s">
        <v>2775</v>
      </c>
      <c r="D1297" t="s">
        <v>3158</v>
      </c>
      <c r="E1297" t="s">
        <v>3326</v>
      </c>
      <c r="F1297">
        <v>25</v>
      </c>
      <c r="G1297" t="s">
        <v>3158</v>
      </c>
      <c r="H1297" s="4" t="str">
        <f t="shared" si="40"/>
        <v>K214.25</v>
      </c>
      <c r="I1297" s="4" t="str">
        <f t="shared" si="41"/>
        <v>S0_DCH_P6_HSI-</v>
      </c>
    </row>
    <row r="1298" spans="1:9">
      <c r="A1298" t="s">
        <v>261</v>
      </c>
      <c r="B1298" t="s">
        <v>9083</v>
      </c>
      <c r="C1298" t="s">
        <v>2775</v>
      </c>
      <c r="D1298" t="s">
        <v>3159</v>
      </c>
      <c r="E1298" t="s">
        <v>3325</v>
      </c>
      <c r="F1298">
        <v>24</v>
      </c>
      <c r="G1298" t="s">
        <v>3159</v>
      </c>
      <c r="H1298" s="4" t="str">
        <f t="shared" si="40"/>
        <v>K214.24</v>
      </c>
      <c r="I1298" s="4" t="str">
        <f t="shared" si="41"/>
        <v>S0_DCH_P6_HSI+</v>
      </c>
    </row>
    <row r="1299" spans="1:9">
      <c r="A1299" t="s">
        <v>261</v>
      </c>
      <c r="B1299" t="s">
        <v>9083</v>
      </c>
      <c r="C1299" t="s">
        <v>2775</v>
      </c>
      <c r="D1299" t="s">
        <v>3160</v>
      </c>
      <c r="E1299" t="s">
        <v>3347</v>
      </c>
      <c r="F1299">
        <v>23</v>
      </c>
      <c r="G1299" t="s">
        <v>3160</v>
      </c>
      <c r="H1299" s="4" t="str">
        <f t="shared" si="40"/>
        <v>K214.23</v>
      </c>
      <c r="I1299" s="4" t="str">
        <f t="shared" si="41"/>
        <v>S0_DCH_P7_HSI-</v>
      </c>
    </row>
    <row r="1300" spans="1:9">
      <c r="A1300" t="s">
        <v>261</v>
      </c>
      <c r="B1300" t="s">
        <v>9083</v>
      </c>
      <c r="C1300" t="s">
        <v>2775</v>
      </c>
      <c r="D1300" t="s">
        <v>3161</v>
      </c>
      <c r="E1300" t="s">
        <v>3346</v>
      </c>
      <c r="F1300">
        <v>22</v>
      </c>
      <c r="G1300" t="s">
        <v>3161</v>
      </c>
      <c r="H1300" s="4" t="str">
        <f t="shared" si="40"/>
        <v>K214.22</v>
      </c>
      <c r="I1300" s="4" t="str">
        <f t="shared" si="41"/>
        <v>S0_DCH_P7_HSI+</v>
      </c>
    </row>
    <row r="1301" spans="1:9">
      <c r="A1301" t="s">
        <v>261</v>
      </c>
      <c r="B1301" t="s">
        <v>9083</v>
      </c>
      <c r="C1301" t="s">
        <v>2775</v>
      </c>
      <c r="D1301" t="s">
        <v>174</v>
      </c>
      <c r="E1301" t="s">
        <v>169</v>
      </c>
      <c r="F1301" t="s">
        <v>174</v>
      </c>
      <c r="G1301" t="s">
        <v>174</v>
      </c>
      <c r="H1301" s="4" t="str">
        <f t="shared" si="40"/>
        <v>K214.EP</v>
      </c>
      <c r="I1301" s="4" t="str">
        <f t="shared" si="41"/>
        <v>DGND</v>
      </c>
    </row>
    <row r="1302" spans="1:9">
      <c r="A1302" t="s">
        <v>261</v>
      </c>
      <c r="B1302" t="s">
        <v>9083</v>
      </c>
      <c r="C1302" t="s">
        <v>2775</v>
      </c>
      <c r="D1302" t="s">
        <v>3162</v>
      </c>
      <c r="E1302" t="s">
        <v>169</v>
      </c>
      <c r="F1302">
        <v>4</v>
      </c>
      <c r="G1302" t="s">
        <v>3162</v>
      </c>
      <c r="H1302" s="4" t="str">
        <f t="shared" si="40"/>
        <v>K214.4</v>
      </c>
      <c r="I1302" s="4" t="str">
        <f t="shared" si="41"/>
        <v>DGND</v>
      </c>
    </row>
    <row r="1303" spans="1:9">
      <c r="A1303" t="s">
        <v>261</v>
      </c>
      <c r="B1303" t="s">
        <v>9083</v>
      </c>
      <c r="C1303" t="s">
        <v>2775</v>
      </c>
      <c r="D1303" t="s">
        <v>3163</v>
      </c>
      <c r="E1303" t="s">
        <v>169</v>
      </c>
      <c r="F1303">
        <v>14</v>
      </c>
      <c r="G1303" t="s">
        <v>3163</v>
      </c>
      <c r="H1303" s="4" t="str">
        <f t="shared" si="40"/>
        <v>K214.14</v>
      </c>
      <c r="I1303" s="4" t="str">
        <f t="shared" si="41"/>
        <v>DGND</v>
      </c>
    </row>
    <row r="1304" spans="1:9">
      <c r="A1304" t="s">
        <v>261</v>
      </c>
      <c r="B1304" t="s">
        <v>9083</v>
      </c>
      <c r="C1304" t="s">
        <v>2775</v>
      </c>
      <c r="D1304" t="s">
        <v>3164</v>
      </c>
      <c r="E1304" t="s">
        <v>169</v>
      </c>
      <c r="F1304">
        <v>19</v>
      </c>
      <c r="G1304" t="s">
        <v>3164</v>
      </c>
      <c r="H1304" s="4" t="str">
        <f t="shared" si="40"/>
        <v>K214.19</v>
      </c>
      <c r="I1304" s="4" t="str">
        <f t="shared" si="41"/>
        <v>DGND</v>
      </c>
    </row>
    <row r="1305" spans="1:9">
      <c r="A1305" t="s">
        <v>261</v>
      </c>
      <c r="B1305" t="s">
        <v>9083</v>
      </c>
      <c r="C1305" t="s">
        <v>2775</v>
      </c>
      <c r="D1305" t="s">
        <v>3165</v>
      </c>
      <c r="E1305" t="s">
        <v>169</v>
      </c>
      <c r="F1305">
        <v>21</v>
      </c>
      <c r="G1305" t="s">
        <v>3165</v>
      </c>
      <c r="H1305" s="4" t="str">
        <f t="shared" si="40"/>
        <v>K214.21</v>
      </c>
      <c r="I1305" s="4" t="str">
        <f t="shared" si="41"/>
        <v>DGND</v>
      </c>
    </row>
    <row r="1306" spans="1:9">
      <c r="A1306" t="s">
        <v>261</v>
      </c>
      <c r="B1306" t="s">
        <v>9083</v>
      </c>
      <c r="C1306" t="s">
        <v>2775</v>
      </c>
      <c r="D1306" t="s">
        <v>3166</v>
      </c>
      <c r="E1306" t="s">
        <v>169</v>
      </c>
      <c r="F1306">
        <v>39</v>
      </c>
      <c r="G1306" t="s">
        <v>3166</v>
      </c>
      <c r="H1306" s="4" t="str">
        <f t="shared" si="40"/>
        <v>K214.39</v>
      </c>
      <c r="I1306" s="4" t="str">
        <f t="shared" si="41"/>
        <v>DGND</v>
      </c>
    </row>
    <row r="1307" spans="1:9">
      <c r="A1307" t="s">
        <v>261</v>
      </c>
      <c r="B1307" t="s">
        <v>9083</v>
      </c>
      <c r="C1307" t="s">
        <v>2775</v>
      </c>
      <c r="D1307" t="s">
        <v>3167</v>
      </c>
      <c r="E1307" t="s">
        <v>169</v>
      </c>
      <c r="F1307">
        <v>41</v>
      </c>
      <c r="G1307" t="s">
        <v>3167</v>
      </c>
      <c r="H1307" s="4" t="str">
        <f t="shared" si="40"/>
        <v>K214.41</v>
      </c>
      <c r="I1307" s="4" t="str">
        <f t="shared" si="41"/>
        <v>DGND</v>
      </c>
    </row>
    <row r="1308" spans="1:9">
      <c r="A1308" t="s">
        <v>261</v>
      </c>
      <c r="B1308" t="s">
        <v>9083</v>
      </c>
      <c r="C1308" t="s">
        <v>2775</v>
      </c>
      <c r="D1308" t="s">
        <v>864</v>
      </c>
      <c r="F1308">
        <v>18</v>
      </c>
      <c r="G1308" t="s">
        <v>864</v>
      </c>
      <c r="H1308" s="4" t="str">
        <f t="shared" si="40"/>
        <v>K214.18</v>
      </c>
      <c r="I1308" s="4">
        <f t="shared" si="41"/>
        <v>0</v>
      </c>
    </row>
    <row r="1309" spans="1:9">
      <c r="A1309" t="s">
        <v>261</v>
      </c>
      <c r="B1309" t="s">
        <v>9083</v>
      </c>
      <c r="C1309" t="s">
        <v>2775</v>
      </c>
      <c r="D1309" t="s">
        <v>3168</v>
      </c>
      <c r="F1309">
        <v>42</v>
      </c>
      <c r="G1309" t="s">
        <v>3168</v>
      </c>
      <c r="H1309" s="4" t="str">
        <f t="shared" si="40"/>
        <v>K214.42</v>
      </c>
      <c r="I1309" s="4">
        <f t="shared" si="41"/>
        <v>0</v>
      </c>
    </row>
    <row r="1310" spans="1:9">
      <c r="A1310" t="s">
        <v>261</v>
      </c>
      <c r="B1310" t="s">
        <v>9083</v>
      </c>
      <c r="C1310" t="s">
        <v>2775</v>
      </c>
      <c r="D1310" t="s">
        <v>3122</v>
      </c>
      <c r="E1310" t="s">
        <v>3351</v>
      </c>
      <c r="F1310">
        <v>8</v>
      </c>
      <c r="G1310" t="s">
        <v>3122</v>
      </c>
      <c r="H1310" s="4" t="str">
        <f t="shared" si="40"/>
        <v>K214.8</v>
      </c>
      <c r="I1310" s="4" t="str">
        <f t="shared" si="41"/>
        <v>S0_SEL2_K214</v>
      </c>
    </row>
    <row r="1311" spans="1:9">
      <c r="A1311" t="s">
        <v>261</v>
      </c>
      <c r="B1311" t="s">
        <v>9083</v>
      </c>
      <c r="C1311" t="s">
        <v>2775</v>
      </c>
      <c r="D1311" t="s">
        <v>3123</v>
      </c>
      <c r="E1311" t="s">
        <v>3350</v>
      </c>
      <c r="F1311">
        <v>17</v>
      </c>
      <c r="G1311" t="s">
        <v>3123</v>
      </c>
      <c r="H1311" s="4" t="str">
        <f t="shared" si="40"/>
        <v>K214.17</v>
      </c>
      <c r="I1311" s="4" t="str">
        <f t="shared" si="41"/>
        <v>S0_SEL1_K214</v>
      </c>
    </row>
    <row r="1312" spans="1:9">
      <c r="A1312" t="s">
        <v>261</v>
      </c>
      <c r="B1312" t="s">
        <v>9083</v>
      </c>
      <c r="C1312" t="s">
        <v>2775</v>
      </c>
      <c r="D1312" t="s">
        <v>3169</v>
      </c>
      <c r="E1312" t="s">
        <v>463</v>
      </c>
      <c r="F1312">
        <v>5</v>
      </c>
      <c r="G1312" t="s">
        <v>3169</v>
      </c>
      <c r="H1312" s="4" t="str">
        <f t="shared" si="40"/>
        <v>K214.5</v>
      </c>
      <c r="I1312" s="4" t="str">
        <f t="shared" si="41"/>
        <v>VDD33_ATX</v>
      </c>
    </row>
    <row r="1313" spans="1:9">
      <c r="A1313" t="s">
        <v>261</v>
      </c>
      <c r="B1313" t="s">
        <v>9083</v>
      </c>
      <c r="C1313" t="s">
        <v>2775</v>
      </c>
      <c r="D1313" t="s">
        <v>3170</v>
      </c>
      <c r="E1313" t="s">
        <v>463</v>
      </c>
      <c r="F1313">
        <v>9</v>
      </c>
      <c r="G1313" t="s">
        <v>3170</v>
      </c>
      <c r="H1313" s="4" t="str">
        <f t="shared" si="40"/>
        <v>K214.9</v>
      </c>
      <c r="I1313" s="4" t="str">
        <f t="shared" si="41"/>
        <v>VDD33_ATX</v>
      </c>
    </row>
    <row r="1314" spans="1:9">
      <c r="A1314" t="s">
        <v>261</v>
      </c>
      <c r="B1314" t="s">
        <v>9083</v>
      </c>
      <c r="C1314" t="s">
        <v>2775</v>
      </c>
      <c r="D1314" t="s">
        <v>3171</v>
      </c>
      <c r="E1314" t="s">
        <v>463</v>
      </c>
      <c r="F1314">
        <v>13</v>
      </c>
      <c r="G1314" t="s">
        <v>3171</v>
      </c>
      <c r="H1314" s="4" t="str">
        <f t="shared" si="40"/>
        <v>K214.13</v>
      </c>
      <c r="I1314" s="4" t="str">
        <f t="shared" si="41"/>
        <v>VDD33_ATX</v>
      </c>
    </row>
    <row r="1315" spans="1:9">
      <c r="A1315" t="s">
        <v>261</v>
      </c>
      <c r="B1315" t="s">
        <v>9083</v>
      </c>
      <c r="C1315" t="s">
        <v>2775</v>
      </c>
      <c r="D1315" t="s">
        <v>3172</v>
      </c>
      <c r="E1315" t="s">
        <v>463</v>
      </c>
      <c r="F1315">
        <v>20</v>
      </c>
      <c r="G1315" t="s">
        <v>3172</v>
      </c>
      <c r="H1315" s="4" t="str">
        <f t="shared" si="40"/>
        <v>K214.20</v>
      </c>
      <c r="I1315" s="4" t="str">
        <f t="shared" si="41"/>
        <v>VDD33_ATX</v>
      </c>
    </row>
    <row r="1316" spans="1:9">
      <c r="A1316" t="s">
        <v>261</v>
      </c>
      <c r="B1316" t="s">
        <v>9083</v>
      </c>
      <c r="C1316" t="s">
        <v>2775</v>
      </c>
      <c r="D1316" t="s">
        <v>3173</v>
      </c>
      <c r="E1316" t="s">
        <v>463</v>
      </c>
      <c r="F1316">
        <v>30</v>
      </c>
      <c r="G1316" t="s">
        <v>3173</v>
      </c>
      <c r="H1316" s="4" t="str">
        <f t="shared" si="40"/>
        <v>K214.30</v>
      </c>
      <c r="I1316" s="4" t="str">
        <f t="shared" si="41"/>
        <v>VDD33_ATX</v>
      </c>
    </row>
    <row r="1317" spans="1:9">
      <c r="A1317" t="s">
        <v>261</v>
      </c>
      <c r="B1317" t="s">
        <v>9083</v>
      </c>
      <c r="C1317" t="s">
        <v>2775</v>
      </c>
      <c r="D1317" t="s">
        <v>3174</v>
      </c>
      <c r="E1317" t="s">
        <v>463</v>
      </c>
      <c r="F1317">
        <v>40</v>
      </c>
      <c r="G1317" t="s">
        <v>3174</v>
      </c>
      <c r="H1317" s="4" t="str">
        <f t="shared" si="40"/>
        <v>K214.40</v>
      </c>
      <c r="I1317" s="4" t="str">
        <f t="shared" si="41"/>
        <v>VDD33_ATX</v>
      </c>
    </row>
    <row r="1318" spans="1:9">
      <c r="A1318" t="s">
        <v>261</v>
      </c>
      <c r="B1318" t="s">
        <v>9083</v>
      </c>
      <c r="C1318" t="s">
        <v>2776</v>
      </c>
      <c r="D1318" t="s">
        <v>3132</v>
      </c>
      <c r="E1318" t="s">
        <v>3352</v>
      </c>
      <c r="F1318">
        <v>1</v>
      </c>
      <c r="G1318" t="s">
        <v>3132</v>
      </c>
      <c r="H1318" s="4" t="str">
        <f t="shared" si="40"/>
        <v>K217.1</v>
      </c>
      <c r="I1318" s="4" t="str">
        <f t="shared" si="41"/>
        <v>S0_OE_K217</v>
      </c>
    </row>
    <row r="1319" spans="1:9">
      <c r="A1319" t="s">
        <v>261</v>
      </c>
      <c r="B1319" t="s">
        <v>9083</v>
      </c>
      <c r="C1319" t="s">
        <v>2776</v>
      </c>
      <c r="D1319" t="s">
        <v>3133</v>
      </c>
      <c r="E1319" t="s">
        <v>3352</v>
      </c>
      <c r="F1319">
        <v>10</v>
      </c>
      <c r="G1319" t="s">
        <v>3133</v>
      </c>
      <c r="H1319" s="4" t="str">
        <f t="shared" si="40"/>
        <v>K217.10</v>
      </c>
      <c r="I1319" s="4" t="str">
        <f t="shared" si="41"/>
        <v>S0_OE_K217</v>
      </c>
    </row>
    <row r="1320" spans="1:9">
      <c r="A1320" t="s">
        <v>261</v>
      </c>
      <c r="B1320" t="s">
        <v>9083</v>
      </c>
      <c r="C1320" t="s">
        <v>2776</v>
      </c>
      <c r="D1320" t="s">
        <v>3135</v>
      </c>
      <c r="F1320">
        <v>2</v>
      </c>
      <c r="G1320" t="s">
        <v>3135</v>
      </c>
      <c r="H1320" s="4" t="str">
        <f t="shared" si="40"/>
        <v>K217.2</v>
      </c>
      <c r="I1320" s="4">
        <f t="shared" si="41"/>
        <v>0</v>
      </c>
    </row>
    <row r="1321" spans="1:9">
      <c r="A1321" t="s">
        <v>261</v>
      </c>
      <c r="B1321" t="s">
        <v>9083</v>
      </c>
      <c r="C1321" t="s">
        <v>2776</v>
      </c>
      <c r="D1321" t="s">
        <v>3137</v>
      </c>
      <c r="F1321">
        <v>3</v>
      </c>
      <c r="G1321" t="s">
        <v>3137</v>
      </c>
      <c r="H1321" s="4" t="str">
        <f t="shared" si="40"/>
        <v>K217.3</v>
      </c>
      <c r="I1321" s="4">
        <f t="shared" si="41"/>
        <v>0</v>
      </c>
    </row>
    <row r="1322" spans="1:9">
      <c r="A1322" t="s">
        <v>261</v>
      </c>
      <c r="B1322" t="s">
        <v>9083</v>
      </c>
      <c r="C1322" t="s">
        <v>2776</v>
      </c>
      <c r="D1322" t="s">
        <v>3138</v>
      </c>
      <c r="F1322">
        <v>6</v>
      </c>
      <c r="G1322" t="s">
        <v>3138</v>
      </c>
      <c r="H1322" s="4" t="str">
        <f t="shared" si="40"/>
        <v>K217.6</v>
      </c>
      <c r="I1322" s="4">
        <f t="shared" si="41"/>
        <v>0</v>
      </c>
    </row>
    <row r="1323" spans="1:9">
      <c r="A1323" t="s">
        <v>261</v>
      </c>
      <c r="B1323" t="s">
        <v>9083</v>
      </c>
      <c r="C1323" t="s">
        <v>2776</v>
      </c>
      <c r="D1323" t="s">
        <v>3139</v>
      </c>
      <c r="F1323">
        <v>7</v>
      </c>
      <c r="G1323" t="s">
        <v>3139</v>
      </c>
      <c r="H1323" s="4" t="str">
        <f t="shared" si="40"/>
        <v>K217.7</v>
      </c>
      <c r="I1323" s="4">
        <f t="shared" si="41"/>
        <v>0</v>
      </c>
    </row>
    <row r="1324" spans="1:9">
      <c r="A1324" t="s">
        <v>261</v>
      </c>
      <c r="B1324" t="s">
        <v>9083</v>
      </c>
      <c r="C1324" t="s">
        <v>2776</v>
      </c>
      <c r="D1324" t="s">
        <v>3140</v>
      </c>
      <c r="E1324" t="s">
        <v>1929</v>
      </c>
      <c r="F1324">
        <v>11</v>
      </c>
      <c r="G1324" t="s">
        <v>3140</v>
      </c>
      <c r="H1324" s="4" t="str">
        <f t="shared" si="40"/>
        <v>K217.11</v>
      </c>
      <c r="I1324" s="4" t="str">
        <f t="shared" si="41"/>
        <v>S0_1_P6_HSO+</v>
      </c>
    </row>
    <row r="1325" spans="1:9">
      <c r="A1325" t="s">
        <v>261</v>
      </c>
      <c r="B1325" t="s">
        <v>9083</v>
      </c>
      <c r="C1325" t="s">
        <v>2776</v>
      </c>
      <c r="D1325" t="s">
        <v>3141</v>
      </c>
      <c r="E1325" t="s">
        <v>1928</v>
      </c>
      <c r="F1325">
        <v>12</v>
      </c>
      <c r="G1325" t="s">
        <v>3141</v>
      </c>
      <c r="H1325" s="4" t="str">
        <f t="shared" si="40"/>
        <v>K217.12</v>
      </c>
      <c r="I1325" s="4" t="str">
        <f t="shared" si="41"/>
        <v>S0_1_P6_HSO-</v>
      </c>
    </row>
    <row r="1326" spans="1:9">
      <c r="A1326" t="s">
        <v>261</v>
      </c>
      <c r="B1326" t="s">
        <v>9083</v>
      </c>
      <c r="C1326" t="s">
        <v>2776</v>
      </c>
      <c r="D1326" t="s">
        <v>3142</v>
      </c>
      <c r="E1326" t="s">
        <v>1937</v>
      </c>
      <c r="F1326">
        <v>15</v>
      </c>
      <c r="G1326" t="s">
        <v>3142</v>
      </c>
      <c r="H1326" s="4" t="str">
        <f t="shared" si="40"/>
        <v>K217.15</v>
      </c>
      <c r="I1326" s="4" t="str">
        <f t="shared" si="41"/>
        <v>S0_1_P7_HSO+</v>
      </c>
    </row>
    <row r="1327" spans="1:9">
      <c r="A1327" t="s">
        <v>261</v>
      </c>
      <c r="B1327" t="s">
        <v>9083</v>
      </c>
      <c r="C1327" t="s">
        <v>2776</v>
      </c>
      <c r="D1327" t="s">
        <v>3143</v>
      </c>
      <c r="E1327" t="s">
        <v>1936</v>
      </c>
      <c r="F1327">
        <v>16</v>
      </c>
      <c r="G1327" t="s">
        <v>3143</v>
      </c>
      <c r="H1327" s="4" t="str">
        <f t="shared" si="40"/>
        <v>K217.16</v>
      </c>
      <c r="I1327" s="4" t="str">
        <f t="shared" si="41"/>
        <v>S0_1_P7_HSO-</v>
      </c>
    </row>
    <row r="1328" spans="1:9">
      <c r="A1328" t="s">
        <v>261</v>
      </c>
      <c r="B1328" t="s">
        <v>9083</v>
      </c>
      <c r="C1328" t="s">
        <v>2776</v>
      </c>
      <c r="D1328" t="s">
        <v>3145</v>
      </c>
      <c r="F1328">
        <v>38</v>
      </c>
      <c r="G1328" t="s">
        <v>3145</v>
      </c>
      <c r="H1328" s="4" t="str">
        <f t="shared" si="40"/>
        <v>K217.38</v>
      </c>
      <c r="I1328" s="4">
        <f t="shared" si="41"/>
        <v>0</v>
      </c>
    </row>
    <row r="1329" spans="1:9">
      <c r="A1329" t="s">
        <v>261</v>
      </c>
      <c r="B1329" t="s">
        <v>9083</v>
      </c>
      <c r="C1329" t="s">
        <v>2776</v>
      </c>
      <c r="D1329" t="s">
        <v>3147</v>
      </c>
      <c r="F1329">
        <v>37</v>
      </c>
      <c r="G1329" t="s">
        <v>3147</v>
      </c>
      <c r="H1329" s="4" t="str">
        <f t="shared" si="40"/>
        <v>K217.37</v>
      </c>
      <c r="I1329" s="4">
        <f t="shared" si="41"/>
        <v>0</v>
      </c>
    </row>
    <row r="1330" spans="1:9">
      <c r="A1330" t="s">
        <v>261</v>
      </c>
      <c r="B1330" t="s">
        <v>9083</v>
      </c>
      <c r="C1330" t="s">
        <v>2776</v>
      </c>
      <c r="D1330" t="s">
        <v>3148</v>
      </c>
      <c r="F1330">
        <v>36</v>
      </c>
      <c r="G1330" t="s">
        <v>3148</v>
      </c>
      <c r="H1330" s="4" t="str">
        <f t="shared" si="40"/>
        <v>K217.36</v>
      </c>
      <c r="I1330" s="4">
        <f t="shared" si="41"/>
        <v>0</v>
      </c>
    </row>
    <row r="1331" spans="1:9">
      <c r="A1331" t="s">
        <v>261</v>
      </c>
      <c r="B1331" t="s">
        <v>9083</v>
      </c>
      <c r="C1331" t="s">
        <v>2776</v>
      </c>
      <c r="D1331" t="s">
        <v>3149</v>
      </c>
      <c r="F1331">
        <v>35</v>
      </c>
      <c r="G1331" t="s">
        <v>3149</v>
      </c>
      <c r="H1331" s="4" t="str">
        <f t="shared" si="40"/>
        <v>K217.35</v>
      </c>
      <c r="I1331" s="4">
        <f t="shared" si="41"/>
        <v>0</v>
      </c>
    </row>
    <row r="1332" spans="1:9">
      <c r="A1332" t="s">
        <v>261</v>
      </c>
      <c r="B1332" t="s">
        <v>9083</v>
      </c>
      <c r="C1332" t="s">
        <v>2776</v>
      </c>
      <c r="D1332" t="s">
        <v>3150</v>
      </c>
      <c r="E1332" t="s">
        <v>1921</v>
      </c>
      <c r="F1332">
        <v>29</v>
      </c>
      <c r="G1332" t="s">
        <v>3150</v>
      </c>
      <c r="H1332" s="4" t="str">
        <f t="shared" si="40"/>
        <v>K217.29</v>
      </c>
      <c r="I1332" s="4" t="str">
        <f t="shared" si="41"/>
        <v>SG0_C_P7_HSI+</v>
      </c>
    </row>
    <row r="1333" spans="1:9">
      <c r="A1333" t="s">
        <v>261</v>
      </c>
      <c r="B1333" t="s">
        <v>9083</v>
      </c>
      <c r="C1333" t="s">
        <v>2776</v>
      </c>
      <c r="D1333" t="s">
        <v>3151</v>
      </c>
      <c r="E1333" t="s">
        <v>1919</v>
      </c>
      <c r="F1333">
        <v>28</v>
      </c>
      <c r="G1333" t="s">
        <v>3151</v>
      </c>
      <c r="H1333" s="4" t="str">
        <f t="shared" si="40"/>
        <v>K217.28</v>
      </c>
      <c r="I1333" s="4" t="str">
        <f t="shared" si="41"/>
        <v>SG0_C_P7_HSI-</v>
      </c>
    </row>
    <row r="1334" spans="1:9">
      <c r="A1334" t="s">
        <v>261</v>
      </c>
      <c r="B1334" t="s">
        <v>9083</v>
      </c>
      <c r="C1334" t="s">
        <v>2776</v>
      </c>
      <c r="D1334" t="s">
        <v>3152</v>
      </c>
      <c r="E1334" t="s">
        <v>1913</v>
      </c>
      <c r="F1334">
        <v>27</v>
      </c>
      <c r="G1334" t="s">
        <v>3152</v>
      </c>
      <c r="H1334" s="4" t="str">
        <f t="shared" si="40"/>
        <v>K217.27</v>
      </c>
      <c r="I1334" s="4" t="str">
        <f t="shared" si="41"/>
        <v>SG0_C_P6_HSI+</v>
      </c>
    </row>
    <row r="1335" spans="1:9">
      <c r="A1335" t="s">
        <v>261</v>
      </c>
      <c r="B1335" t="s">
        <v>9083</v>
      </c>
      <c r="C1335" t="s">
        <v>2776</v>
      </c>
      <c r="D1335" t="s">
        <v>3153</v>
      </c>
      <c r="E1335" t="s">
        <v>1911</v>
      </c>
      <c r="F1335">
        <v>26</v>
      </c>
      <c r="G1335" t="s">
        <v>3153</v>
      </c>
      <c r="H1335" s="4" t="str">
        <f t="shared" si="40"/>
        <v>K217.26</v>
      </c>
      <c r="I1335" s="4" t="str">
        <f t="shared" si="41"/>
        <v>SG0_C_P6_HSI-</v>
      </c>
    </row>
    <row r="1336" spans="1:9">
      <c r="A1336" t="s">
        <v>261</v>
      </c>
      <c r="B1336" t="s">
        <v>9083</v>
      </c>
      <c r="C1336" t="s">
        <v>2776</v>
      </c>
      <c r="D1336" t="s">
        <v>3154</v>
      </c>
      <c r="F1336">
        <v>34</v>
      </c>
      <c r="G1336" t="s">
        <v>3154</v>
      </c>
      <c r="H1336" s="4" t="str">
        <f t="shared" si="40"/>
        <v>K217.34</v>
      </c>
      <c r="I1336" s="4">
        <f t="shared" si="41"/>
        <v>0</v>
      </c>
    </row>
    <row r="1337" spans="1:9">
      <c r="A1337" t="s">
        <v>261</v>
      </c>
      <c r="B1337" t="s">
        <v>9083</v>
      </c>
      <c r="C1337" t="s">
        <v>2776</v>
      </c>
      <c r="D1337" t="s">
        <v>3155</v>
      </c>
      <c r="F1337">
        <v>33</v>
      </c>
      <c r="G1337" t="s">
        <v>3155</v>
      </c>
      <c r="H1337" s="4" t="str">
        <f t="shared" si="40"/>
        <v>K217.33</v>
      </c>
      <c r="I1337" s="4">
        <f t="shared" si="41"/>
        <v>0</v>
      </c>
    </row>
    <row r="1338" spans="1:9">
      <c r="A1338" t="s">
        <v>261</v>
      </c>
      <c r="B1338" t="s">
        <v>9083</v>
      </c>
      <c r="C1338" t="s">
        <v>2776</v>
      </c>
      <c r="D1338" t="s">
        <v>3156</v>
      </c>
      <c r="F1338">
        <v>32</v>
      </c>
      <c r="G1338" t="s">
        <v>3156</v>
      </c>
      <c r="H1338" s="4" t="str">
        <f t="shared" si="40"/>
        <v>K217.32</v>
      </c>
      <c r="I1338" s="4">
        <f t="shared" si="41"/>
        <v>0</v>
      </c>
    </row>
    <row r="1339" spans="1:9">
      <c r="A1339" t="s">
        <v>261</v>
      </c>
      <c r="B1339" t="s">
        <v>9083</v>
      </c>
      <c r="C1339" t="s">
        <v>2776</v>
      </c>
      <c r="D1339" t="s">
        <v>3157</v>
      </c>
      <c r="F1339">
        <v>31</v>
      </c>
      <c r="G1339" t="s">
        <v>3157</v>
      </c>
      <c r="H1339" s="4" t="str">
        <f t="shared" si="40"/>
        <v>K217.31</v>
      </c>
      <c r="I1339" s="4">
        <f t="shared" si="41"/>
        <v>0</v>
      </c>
    </row>
    <row r="1340" spans="1:9">
      <c r="A1340" t="s">
        <v>261</v>
      </c>
      <c r="B1340" t="s">
        <v>9083</v>
      </c>
      <c r="C1340" t="s">
        <v>2776</v>
      </c>
      <c r="D1340" t="s">
        <v>3158</v>
      </c>
      <c r="E1340" t="s">
        <v>3330</v>
      </c>
      <c r="F1340">
        <v>25</v>
      </c>
      <c r="G1340" t="s">
        <v>3158</v>
      </c>
      <c r="H1340" s="4" t="str">
        <f t="shared" si="40"/>
        <v>K217.25</v>
      </c>
      <c r="I1340" s="4" t="str">
        <f t="shared" si="41"/>
        <v>S0_DCH_P6_HSO+</v>
      </c>
    </row>
    <row r="1341" spans="1:9">
      <c r="A1341" t="s">
        <v>261</v>
      </c>
      <c r="B1341" t="s">
        <v>9083</v>
      </c>
      <c r="C1341" t="s">
        <v>2776</v>
      </c>
      <c r="D1341" t="s">
        <v>3159</v>
      </c>
      <c r="E1341" t="s">
        <v>3329</v>
      </c>
      <c r="F1341">
        <v>24</v>
      </c>
      <c r="G1341" t="s">
        <v>3159</v>
      </c>
      <c r="H1341" s="4" t="str">
        <f t="shared" si="40"/>
        <v>K217.24</v>
      </c>
      <c r="I1341" s="4" t="str">
        <f t="shared" si="41"/>
        <v>S0_DCH_P6_HSO-</v>
      </c>
    </row>
    <row r="1342" spans="1:9">
      <c r="A1342" t="s">
        <v>261</v>
      </c>
      <c r="B1342" t="s">
        <v>9083</v>
      </c>
      <c r="C1342" t="s">
        <v>2776</v>
      </c>
      <c r="D1342" t="s">
        <v>3160</v>
      </c>
      <c r="E1342" t="s">
        <v>3354</v>
      </c>
      <c r="F1342">
        <v>23</v>
      </c>
      <c r="G1342" t="s">
        <v>3160</v>
      </c>
      <c r="H1342" s="4" t="str">
        <f t="shared" si="40"/>
        <v>K217.23</v>
      </c>
      <c r="I1342" s="4" t="str">
        <f t="shared" si="41"/>
        <v>S0_DCH_P7_HSO+</v>
      </c>
    </row>
    <row r="1343" spans="1:9">
      <c r="A1343" t="s">
        <v>261</v>
      </c>
      <c r="B1343" t="s">
        <v>9083</v>
      </c>
      <c r="C1343" t="s">
        <v>2776</v>
      </c>
      <c r="D1343" t="s">
        <v>3161</v>
      </c>
      <c r="E1343" t="s">
        <v>3353</v>
      </c>
      <c r="F1343">
        <v>22</v>
      </c>
      <c r="G1343" t="s">
        <v>3161</v>
      </c>
      <c r="H1343" s="4" t="str">
        <f t="shared" si="40"/>
        <v>K217.22</v>
      </c>
      <c r="I1343" s="4" t="str">
        <f t="shared" si="41"/>
        <v>S0_DCH_P7_HSO-</v>
      </c>
    </row>
    <row r="1344" spans="1:9">
      <c r="A1344" t="s">
        <v>261</v>
      </c>
      <c r="B1344" t="s">
        <v>9083</v>
      </c>
      <c r="C1344" t="s">
        <v>2776</v>
      </c>
      <c r="D1344" t="s">
        <v>174</v>
      </c>
      <c r="E1344" t="s">
        <v>169</v>
      </c>
      <c r="F1344" t="s">
        <v>174</v>
      </c>
      <c r="G1344" t="s">
        <v>174</v>
      </c>
      <c r="H1344" s="4" t="str">
        <f t="shared" si="40"/>
        <v>K217.EP</v>
      </c>
      <c r="I1344" s="4" t="str">
        <f t="shared" si="41"/>
        <v>DGND</v>
      </c>
    </row>
    <row r="1345" spans="1:9">
      <c r="A1345" t="s">
        <v>261</v>
      </c>
      <c r="B1345" t="s">
        <v>9083</v>
      </c>
      <c r="C1345" t="s">
        <v>2776</v>
      </c>
      <c r="D1345" t="s">
        <v>3162</v>
      </c>
      <c r="E1345" t="s">
        <v>169</v>
      </c>
      <c r="F1345">
        <v>4</v>
      </c>
      <c r="G1345" t="s">
        <v>3162</v>
      </c>
      <c r="H1345" s="4" t="str">
        <f t="shared" si="40"/>
        <v>K217.4</v>
      </c>
      <c r="I1345" s="4" t="str">
        <f t="shared" si="41"/>
        <v>DGND</v>
      </c>
    </row>
    <row r="1346" spans="1:9">
      <c r="A1346" t="s">
        <v>261</v>
      </c>
      <c r="B1346" t="s">
        <v>9083</v>
      </c>
      <c r="C1346" t="s">
        <v>2776</v>
      </c>
      <c r="D1346" t="s">
        <v>3163</v>
      </c>
      <c r="E1346" t="s">
        <v>169</v>
      </c>
      <c r="F1346">
        <v>14</v>
      </c>
      <c r="G1346" t="s">
        <v>3163</v>
      </c>
      <c r="H1346" s="4" t="str">
        <f t="shared" ref="H1346:H1409" si="42">CONCATENATE(C1346,".",F1346)</f>
        <v>K217.14</v>
      </c>
      <c r="I1346" s="4" t="str">
        <f t="shared" ref="I1346:I1409" si="43">E1346</f>
        <v>DGND</v>
      </c>
    </row>
    <row r="1347" spans="1:9">
      <c r="A1347" t="s">
        <v>261</v>
      </c>
      <c r="B1347" t="s">
        <v>9083</v>
      </c>
      <c r="C1347" t="s">
        <v>2776</v>
      </c>
      <c r="D1347" t="s">
        <v>3164</v>
      </c>
      <c r="E1347" t="s">
        <v>169</v>
      </c>
      <c r="F1347">
        <v>19</v>
      </c>
      <c r="G1347" t="s">
        <v>3164</v>
      </c>
      <c r="H1347" s="4" t="str">
        <f t="shared" si="42"/>
        <v>K217.19</v>
      </c>
      <c r="I1347" s="4" t="str">
        <f t="shared" si="43"/>
        <v>DGND</v>
      </c>
    </row>
    <row r="1348" spans="1:9">
      <c r="A1348" t="s">
        <v>261</v>
      </c>
      <c r="B1348" t="s">
        <v>9083</v>
      </c>
      <c r="C1348" t="s">
        <v>2776</v>
      </c>
      <c r="D1348" t="s">
        <v>3165</v>
      </c>
      <c r="E1348" t="s">
        <v>169</v>
      </c>
      <c r="F1348">
        <v>21</v>
      </c>
      <c r="G1348" t="s">
        <v>3165</v>
      </c>
      <c r="H1348" s="4" t="str">
        <f t="shared" si="42"/>
        <v>K217.21</v>
      </c>
      <c r="I1348" s="4" t="str">
        <f t="shared" si="43"/>
        <v>DGND</v>
      </c>
    </row>
    <row r="1349" spans="1:9">
      <c r="A1349" t="s">
        <v>261</v>
      </c>
      <c r="B1349" t="s">
        <v>9083</v>
      </c>
      <c r="C1349" t="s">
        <v>2776</v>
      </c>
      <c r="D1349" t="s">
        <v>3166</v>
      </c>
      <c r="E1349" t="s">
        <v>169</v>
      </c>
      <c r="F1349">
        <v>39</v>
      </c>
      <c r="G1349" t="s">
        <v>3166</v>
      </c>
      <c r="H1349" s="4" t="str">
        <f t="shared" si="42"/>
        <v>K217.39</v>
      </c>
      <c r="I1349" s="4" t="str">
        <f t="shared" si="43"/>
        <v>DGND</v>
      </c>
    </row>
    <row r="1350" spans="1:9">
      <c r="A1350" t="s">
        <v>261</v>
      </c>
      <c r="B1350" t="s">
        <v>9083</v>
      </c>
      <c r="C1350" t="s">
        <v>2776</v>
      </c>
      <c r="D1350" t="s">
        <v>3167</v>
      </c>
      <c r="E1350" t="s">
        <v>169</v>
      </c>
      <c r="F1350">
        <v>41</v>
      </c>
      <c r="G1350" t="s">
        <v>3167</v>
      </c>
      <c r="H1350" s="4" t="str">
        <f t="shared" si="42"/>
        <v>K217.41</v>
      </c>
      <c r="I1350" s="4" t="str">
        <f t="shared" si="43"/>
        <v>DGND</v>
      </c>
    </row>
    <row r="1351" spans="1:9">
      <c r="A1351" t="s">
        <v>261</v>
      </c>
      <c r="B1351" t="s">
        <v>9083</v>
      </c>
      <c r="C1351" t="s">
        <v>2776</v>
      </c>
      <c r="D1351" t="s">
        <v>864</v>
      </c>
      <c r="F1351">
        <v>18</v>
      </c>
      <c r="G1351" t="s">
        <v>864</v>
      </c>
      <c r="H1351" s="4" t="str">
        <f t="shared" si="42"/>
        <v>K217.18</v>
      </c>
      <c r="I1351" s="4">
        <f t="shared" si="43"/>
        <v>0</v>
      </c>
    </row>
    <row r="1352" spans="1:9">
      <c r="A1352" t="s">
        <v>261</v>
      </c>
      <c r="B1352" t="s">
        <v>9083</v>
      </c>
      <c r="C1352" t="s">
        <v>2776</v>
      </c>
      <c r="D1352" t="s">
        <v>3168</v>
      </c>
      <c r="F1352">
        <v>42</v>
      </c>
      <c r="G1352" t="s">
        <v>3168</v>
      </c>
      <c r="H1352" s="4" t="str">
        <f t="shared" si="42"/>
        <v>K217.42</v>
      </c>
      <c r="I1352" s="4">
        <f t="shared" si="43"/>
        <v>0</v>
      </c>
    </row>
    <row r="1353" spans="1:9">
      <c r="A1353" t="s">
        <v>261</v>
      </c>
      <c r="B1353" t="s">
        <v>9083</v>
      </c>
      <c r="C1353" t="s">
        <v>2776</v>
      </c>
      <c r="D1353" t="s">
        <v>3122</v>
      </c>
      <c r="E1353" t="s">
        <v>3355</v>
      </c>
      <c r="F1353">
        <v>8</v>
      </c>
      <c r="G1353" t="s">
        <v>3122</v>
      </c>
      <c r="H1353" s="4" t="str">
        <f t="shared" si="42"/>
        <v>K217.8</v>
      </c>
      <c r="I1353" s="4" t="str">
        <f t="shared" si="43"/>
        <v>S0_SEL1_K217</v>
      </c>
    </row>
    <row r="1354" spans="1:9">
      <c r="A1354" t="s">
        <v>261</v>
      </c>
      <c r="B1354" t="s">
        <v>9083</v>
      </c>
      <c r="C1354" t="s">
        <v>2776</v>
      </c>
      <c r="D1354" t="s">
        <v>3123</v>
      </c>
      <c r="E1354" t="s">
        <v>3356</v>
      </c>
      <c r="F1354">
        <v>17</v>
      </c>
      <c r="G1354" t="s">
        <v>3123</v>
      </c>
      <c r="H1354" s="4" t="str">
        <f t="shared" si="42"/>
        <v>K217.17</v>
      </c>
      <c r="I1354" s="4" t="str">
        <f t="shared" si="43"/>
        <v>S0_SEL2_K217</v>
      </c>
    </row>
    <row r="1355" spans="1:9">
      <c r="A1355" t="s">
        <v>261</v>
      </c>
      <c r="B1355" t="s">
        <v>9083</v>
      </c>
      <c r="C1355" t="s">
        <v>2776</v>
      </c>
      <c r="D1355" t="s">
        <v>3169</v>
      </c>
      <c r="E1355" t="s">
        <v>463</v>
      </c>
      <c r="F1355">
        <v>5</v>
      </c>
      <c r="G1355" t="s">
        <v>3169</v>
      </c>
      <c r="H1355" s="4" t="str">
        <f t="shared" si="42"/>
        <v>K217.5</v>
      </c>
      <c r="I1355" s="4" t="str">
        <f t="shared" si="43"/>
        <v>VDD33_ATX</v>
      </c>
    </row>
    <row r="1356" spans="1:9">
      <c r="A1356" t="s">
        <v>261</v>
      </c>
      <c r="B1356" t="s">
        <v>9083</v>
      </c>
      <c r="C1356" t="s">
        <v>2776</v>
      </c>
      <c r="D1356" t="s">
        <v>3170</v>
      </c>
      <c r="E1356" t="s">
        <v>463</v>
      </c>
      <c r="F1356">
        <v>9</v>
      </c>
      <c r="G1356" t="s">
        <v>3170</v>
      </c>
      <c r="H1356" s="4" t="str">
        <f t="shared" si="42"/>
        <v>K217.9</v>
      </c>
      <c r="I1356" s="4" t="str">
        <f t="shared" si="43"/>
        <v>VDD33_ATX</v>
      </c>
    </row>
    <row r="1357" spans="1:9">
      <c r="A1357" t="s">
        <v>261</v>
      </c>
      <c r="B1357" t="s">
        <v>9083</v>
      </c>
      <c r="C1357" t="s">
        <v>2776</v>
      </c>
      <c r="D1357" t="s">
        <v>3171</v>
      </c>
      <c r="E1357" t="s">
        <v>463</v>
      </c>
      <c r="F1357">
        <v>13</v>
      </c>
      <c r="G1357" t="s">
        <v>3171</v>
      </c>
      <c r="H1357" s="4" t="str">
        <f t="shared" si="42"/>
        <v>K217.13</v>
      </c>
      <c r="I1357" s="4" t="str">
        <f t="shared" si="43"/>
        <v>VDD33_ATX</v>
      </c>
    </row>
    <row r="1358" spans="1:9">
      <c r="A1358" t="s">
        <v>261</v>
      </c>
      <c r="B1358" t="s">
        <v>9083</v>
      </c>
      <c r="C1358" t="s">
        <v>2776</v>
      </c>
      <c r="D1358" t="s">
        <v>3172</v>
      </c>
      <c r="E1358" t="s">
        <v>463</v>
      </c>
      <c r="F1358">
        <v>20</v>
      </c>
      <c r="G1358" t="s">
        <v>3172</v>
      </c>
      <c r="H1358" s="4" t="str">
        <f t="shared" si="42"/>
        <v>K217.20</v>
      </c>
      <c r="I1358" s="4" t="str">
        <f t="shared" si="43"/>
        <v>VDD33_ATX</v>
      </c>
    </row>
    <row r="1359" spans="1:9">
      <c r="A1359" t="s">
        <v>261</v>
      </c>
      <c r="B1359" t="s">
        <v>9083</v>
      </c>
      <c r="C1359" t="s">
        <v>2776</v>
      </c>
      <c r="D1359" t="s">
        <v>3173</v>
      </c>
      <c r="E1359" t="s">
        <v>463</v>
      </c>
      <c r="F1359">
        <v>30</v>
      </c>
      <c r="G1359" t="s">
        <v>3173</v>
      </c>
      <c r="H1359" s="4" t="str">
        <f t="shared" si="42"/>
        <v>K217.30</v>
      </c>
      <c r="I1359" s="4" t="str">
        <f t="shared" si="43"/>
        <v>VDD33_ATX</v>
      </c>
    </row>
    <row r="1360" spans="1:9">
      <c r="A1360" t="s">
        <v>261</v>
      </c>
      <c r="B1360" t="s">
        <v>9083</v>
      </c>
      <c r="C1360" t="s">
        <v>2776</v>
      </c>
      <c r="D1360" t="s">
        <v>3174</v>
      </c>
      <c r="E1360" t="s">
        <v>463</v>
      </c>
      <c r="F1360">
        <v>40</v>
      </c>
      <c r="G1360" t="s">
        <v>3174</v>
      </c>
      <c r="H1360" s="4" t="str">
        <f t="shared" si="42"/>
        <v>K217.40</v>
      </c>
      <c r="I1360" s="4" t="str">
        <f t="shared" si="43"/>
        <v>VDD33_ATX</v>
      </c>
    </row>
    <row r="1361" spans="1:9">
      <c r="A1361" t="s">
        <v>261</v>
      </c>
      <c r="B1361" t="s">
        <v>9083</v>
      </c>
      <c r="C1361" t="s">
        <v>3529</v>
      </c>
      <c r="D1361">
        <v>1</v>
      </c>
      <c r="E1361" t="s">
        <v>3355</v>
      </c>
      <c r="F1361">
        <v>1</v>
      </c>
      <c r="G1361">
        <v>1</v>
      </c>
      <c r="H1361" s="4" t="str">
        <f t="shared" si="42"/>
        <v>RL37.1</v>
      </c>
      <c r="I1361" s="4" t="str">
        <f t="shared" si="43"/>
        <v>S0_SEL1_K217</v>
      </c>
    </row>
    <row r="1362" spans="1:9">
      <c r="A1362" t="s">
        <v>261</v>
      </c>
      <c r="B1362" t="s">
        <v>9083</v>
      </c>
      <c r="C1362" t="s">
        <v>3529</v>
      </c>
      <c r="D1362">
        <v>2</v>
      </c>
      <c r="E1362" t="s">
        <v>169</v>
      </c>
      <c r="F1362">
        <v>2</v>
      </c>
      <c r="G1362">
        <v>2</v>
      </c>
      <c r="H1362" s="4" t="str">
        <f t="shared" si="42"/>
        <v>RL37.2</v>
      </c>
      <c r="I1362" s="4" t="str">
        <f t="shared" si="43"/>
        <v>DGND</v>
      </c>
    </row>
    <row r="1363" spans="1:9">
      <c r="A1363" t="s">
        <v>261</v>
      </c>
      <c r="B1363" t="s">
        <v>9083</v>
      </c>
      <c r="C1363" t="s">
        <v>3530</v>
      </c>
      <c r="D1363">
        <v>1</v>
      </c>
      <c r="E1363" t="s">
        <v>3356</v>
      </c>
      <c r="F1363">
        <v>1</v>
      </c>
      <c r="G1363">
        <v>1</v>
      </c>
      <c r="H1363" s="4" t="str">
        <f t="shared" si="42"/>
        <v>RL38.1</v>
      </c>
      <c r="I1363" s="4" t="str">
        <f t="shared" si="43"/>
        <v>S0_SEL2_K217</v>
      </c>
    </row>
    <row r="1364" spans="1:9">
      <c r="A1364" t="s">
        <v>261</v>
      </c>
      <c r="B1364" t="s">
        <v>9083</v>
      </c>
      <c r="C1364" t="s">
        <v>3530</v>
      </c>
      <c r="D1364">
        <v>2</v>
      </c>
      <c r="F1364">
        <v>2</v>
      </c>
      <c r="G1364">
        <v>2</v>
      </c>
      <c r="H1364" s="4" t="str">
        <f t="shared" si="42"/>
        <v>RL38.2</v>
      </c>
      <c r="I1364" s="4">
        <f t="shared" si="43"/>
        <v>0</v>
      </c>
    </row>
    <row r="1365" spans="1:9">
      <c r="A1365" t="s">
        <v>261</v>
      </c>
      <c r="B1365" t="s">
        <v>9083</v>
      </c>
      <c r="C1365" t="s">
        <v>3531</v>
      </c>
      <c r="D1365">
        <v>1</v>
      </c>
      <c r="E1365" t="s">
        <v>3352</v>
      </c>
      <c r="F1365">
        <v>1</v>
      </c>
      <c r="G1365">
        <v>1</v>
      </c>
      <c r="H1365" s="4" t="str">
        <f t="shared" si="42"/>
        <v>RL39.1</v>
      </c>
      <c r="I1365" s="4" t="str">
        <f t="shared" si="43"/>
        <v>S0_OE_K217</v>
      </c>
    </row>
    <row r="1366" spans="1:9">
      <c r="A1366" t="s">
        <v>261</v>
      </c>
      <c r="B1366" t="s">
        <v>9083</v>
      </c>
      <c r="C1366" t="s">
        <v>3531</v>
      </c>
      <c r="D1366">
        <v>2</v>
      </c>
      <c r="E1366" t="s">
        <v>169</v>
      </c>
      <c r="F1366">
        <v>2</v>
      </c>
      <c r="G1366">
        <v>2</v>
      </c>
      <c r="H1366" s="4" t="str">
        <f t="shared" si="42"/>
        <v>RL39.2</v>
      </c>
      <c r="I1366" s="4" t="str">
        <f t="shared" si="43"/>
        <v>DGND</v>
      </c>
    </row>
    <row r="1367" spans="1:9">
      <c r="A1367" t="s">
        <v>261</v>
      </c>
      <c r="B1367" t="s">
        <v>9083</v>
      </c>
      <c r="C1367" t="s">
        <v>3532</v>
      </c>
      <c r="D1367">
        <v>1</v>
      </c>
      <c r="E1367" t="s">
        <v>3342</v>
      </c>
      <c r="F1367">
        <v>1</v>
      </c>
      <c r="G1367">
        <v>1</v>
      </c>
      <c r="H1367" s="4" t="str">
        <f t="shared" si="42"/>
        <v>RL41.1</v>
      </c>
      <c r="I1367" s="4" t="str">
        <f t="shared" si="43"/>
        <v>S0_SEL1_K213</v>
      </c>
    </row>
    <row r="1368" spans="1:9">
      <c r="A1368" t="s">
        <v>261</v>
      </c>
      <c r="B1368" t="s">
        <v>9083</v>
      </c>
      <c r="C1368" t="s">
        <v>3532</v>
      </c>
      <c r="D1368">
        <v>2</v>
      </c>
      <c r="E1368" t="s">
        <v>169</v>
      </c>
      <c r="F1368">
        <v>2</v>
      </c>
      <c r="G1368">
        <v>2</v>
      </c>
      <c r="H1368" s="4" t="str">
        <f t="shared" si="42"/>
        <v>RL41.2</v>
      </c>
      <c r="I1368" s="4" t="str">
        <f t="shared" si="43"/>
        <v>DGND</v>
      </c>
    </row>
    <row r="1369" spans="1:9">
      <c r="A1369" t="s">
        <v>261</v>
      </c>
      <c r="B1369" t="s">
        <v>9083</v>
      </c>
      <c r="C1369" t="s">
        <v>3533</v>
      </c>
      <c r="D1369">
        <v>1</v>
      </c>
      <c r="E1369" t="s">
        <v>3341</v>
      </c>
      <c r="F1369">
        <v>1</v>
      </c>
      <c r="G1369">
        <v>1</v>
      </c>
      <c r="H1369" s="4" t="str">
        <f t="shared" si="42"/>
        <v>RL42.1</v>
      </c>
      <c r="I1369" s="4" t="str">
        <f t="shared" si="43"/>
        <v>S0_OE_K213</v>
      </c>
    </row>
    <row r="1370" spans="1:9">
      <c r="A1370" t="s">
        <v>261</v>
      </c>
      <c r="B1370" t="s">
        <v>9083</v>
      </c>
      <c r="C1370" t="s">
        <v>3533</v>
      </c>
      <c r="D1370">
        <v>2</v>
      </c>
      <c r="E1370" t="s">
        <v>169</v>
      </c>
      <c r="F1370">
        <v>2</v>
      </c>
      <c r="G1370">
        <v>2</v>
      </c>
      <c r="H1370" s="4" t="str">
        <f t="shared" si="42"/>
        <v>RL42.2</v>
      </c>
      <c r="I1370" s="4" t="str">
        <f t="shared" si="43"/>
        <v>DGND</v>
      </c>
    </row>
    <row r="1371" spans="1:9">
      <c r="A1371" t="s">
        <v>261</v>
      </c>
      <c r="B1371" t="s">
        <v>9083</v>
      </c>
      <c r="C1371" t="s">
        <v>3534</v>
      </c>
      <c r="D1371">
        <v>1</v>
      </c>
      <c r="E1371" t="s">
        <v>3350</v>
      </c>
      <c r="F1371">
        <v>1</v>
      </c>
      <c r="G1371">
        <v>1</v>
      </c>
      <c r="H1371" s="4" t="str">
        <f t="shared" si="42"/>
        <v>RL43.1</v>
      </c>
      <c r="I1371" s="4" t="str">
        <f t="shared" si="43"/>
        <v>S0_SEL1_K214</v>
      </c>
    </row>
    <row r="1372" spans="1:9">
      <c r="A1372" t="s">
        <v>261</v>
      </c>
      <c r="B1372" t="s">
        <v>9083</v>
      </c>
      <c r="C1372" t="s">
        <v>3534</v>
      </c>
      <c r="D1372">
        <v>2</v>
      </c>
      <c r="E1372" t="s">
        <v>169</v>
      </c>
      <c r="F1372">
        <v>2</v>
      </c>
      <c r="G1372">
        <v>2</v>
      </c>
      <c r="H1372" s="4" t="str">
        <f t="shared" si="42"/>
        <v>RL43.2</v>
      </c>
      <c r="I1372" s="4" t="str">
        <f t="shared" si="43"/>
        <v>DGND</v>
      </c>
    </row>
    <row r="1373" spans="1:9">
      <c r="A1373" t="s">
        <v>261</v>
      </c>
      <c r="B1373" t="s">
        <v>9083</v>
      </c>
      <c r="C1373" t="s">
        <v>3535</v>
      </c>
      <c r="D1373">
        <v>1</v>
      </c>
      <c r="E1373" t="s">
        <v>3343</v>
      </c>
      <c r="F1373">
        <v>1</v>
      </c>
      <c r="G1373">
        <v>1</v>
      </c>
      <c r="H1373" s="4" t="str">
        <f t="shared" si="42"/>
        <v>RL44.1</v>
      </c>
      <c r="I1373" s="4" t="str">
        <f t="shared" si="43"/>
        <v>S0_OE_K214</v>
      </c>
    </row>
    <row r="1374" spans="1:9">
      <c r="A1374" t="s">
        <v>261</v>
      </c>
      <c r="B1374" t="s">
        <v>9083</v>
      </c>
      <c r="C1374" t="s">
        <v>3535</v>
      </c>
      <c r="D1374">
        <v>2</v>
      </c>
      <c r="E1374" t="s">
        <v>169</v>
      </c>
      <c r="F1374">
        <v>2</v>
      </c>
      <c r="G1374">
        <v>2</v>
      </c>
      <c r="H1374" s="4" t="str">
        <f t="shared" si="42"/>
        <v>RL44.2</v>
      </c>
      <c r="I1374" s="4" t="str">
        <f t="shared" si="43"/>
        <v>DGND</v>
      </c>
    </row>
    <row r="1375" spans="1:9">
      <c r="A1375" t="s">
        <v>261</v>
      </c>
      <c r="B1375" t="s">
        <v>9083</v>
      </c>
      <c r="C1375" t="s">
        <v>3536</v>
      </c>
      <c r="D1375">
        <v>1</v>
      </c>
      <c r="E1375" t="s">
        <v>3351</v>
      </c>
      <c r="F1375">
        <v>1</v>
      </c>
      <c r="G1375">
        <v>1</v>
      </c>
      <c r="H1375" s="4" t="str">
        <f t="shared" si="42"/>
        <v>RL45.1</v>
      </c>
      <c r="I1375" s="4" t="str">
        <f t="shared" si="43"/>
        <v>S0_SEL2_K214</v>
      </c>
    </row>
    <row r="1376" spans="1:9">
      <c r="A1376" t="s">
        <v>261</v>
      </c>
      <c r="B1376" t="s">
        <v>9083</v>
      </c>
      <c r="C1376" t="s">
        <v>3536</v>
      </c>
      <c r="D1376">
        <v>2</v>
      </c>
      <c r="E1376" t="s">
        <v>169</v>
      </c>
      <c r="F1376">
        <v>2</v>
      </c>
      <c r="G1376">
        <v>2</v>
      </c>
      <c r="H1376" s="4" t="str">
        <f t="shared" si="42"/>
        <v>RL45.2</v>
      </c>
      <c r="I1376" s="4" t="str">
        <f t="shared" si="43"/>
        <v>DGND</v>
      </c>
    </row>
    <row r="1377" spans="1:9">
      <c r="A1377" t="s">
        <v>261</v>
      </c>
      <c r="B1377" t="s">
        <v>9083</v>
      </c>
      <c r="C1377" t="s">
        <v>3537</v>
      </c>
      <c r="D1377">
        <v>1</v>
      </c>
      <c r="E1377" t="s">
        <v>3367</v>
      </c>
      <c r="F1377">
        <v>1</v>
      </c>
      <c r="G1377">
        <v>1</v>
      </c>
      <c r="H1377" s="4" t="str">
        <f t="shared" si="42"/>
        <v>RU25.1</v>
      </c>
      <c r="I1377" s="4" t="str">
        <f t="shared" si="43"/>
        <v>SC_UDB217_1</v>
      </c>
    </row>
    <row r="1378" spans="1:9">
      <c r="A1378" t="s">
        <v>261</v>
      </c>
      <c r="B1378" t="s">
        <v>9083</v>
      </c>
      <c r="C1378" t="s">
        <v>3537</v>
      </c>
      <c r="D1378">
        <v>2</v>
      </c>
      <c r="E1378" t="s">
        <v>3355</v>
      </c>
      <c r="F1378">
        <v>2</v>
      </c>
      <c r="G1378">
        <v>2</v>
      </c>
      <c r="H1378" s="4" t="str">
        <f t="shared" si="42"/>
        <v>RU25.2</v>
      </c>
      <c r="I1378" s="4" t="str">
        <f t="shared" si="43"/>
        <v>S0_SEL1_K217</v>
      </c>
    </row>
    <row r="1379" spans="1:9">
      <c r="A1379" t="s">
        <v>261</v>
      </c>
      <c r="B1379" t="s">
        <v>9083</v>
      </c>
      <c r="C1379" t="s">
        <v>3538</v>
      </c>
      <c r="D1379">
        <v>1</v>
      </c>
      <c r="E1379" t="s">
        <v>3368</v>
      </c>
      <c r="F1379">
        <v>1</v>
      </c>
      <c r="G1379">
        <v>1</v>
      </c>
      <c r="H1379" s="4" t="str">
        <f t="shared" si="42"/>
        <v>RU27.1</v>
      </c>
      <c r="I1379" s="4" t="str">
        <f t="shared" si="43"/>
        <v>SC_UDB213_1</v>
      </c>
    </row>
    <row r="1380" spans="1:9">
      <c r="A1380" t="s">
        <v>261</v>
      </c>
      <c r="B1380" t="s">
        <v>9083</v>
      </c>
      <c r="C1380" t="s">
        <v>3538</v>
      </c>
      <c r="D1380">
        <v>2</v>
      </c>
      <c r="E1380" t="s">
        <v>3342</v>
      </c>
      <c r="F1380">
        <v>2</v>
      </c>
      <c r="G1380">
        <v>2</v>
      </c>
      <c r="H1380" s="4" t="str">
        <f t="shared" si="42"/>
        <v>RU27.2</v>
      </c>
      <c r="I1380" s="4" t="str">
        <f t="shared" si="43"/>
        <v>S0_SEL1_K213</v>
      </c>
    </row>
    <row r="1381" spans="1:9">
      <c r="A1381" t="s">
        <v>261</v>
      </c>
      <c r="B1381" t="s">
        <v>9083</v>
      </c>
      <c r="C1381" t="s">
        <v>3539</v>
      </c>
      <c r="D1381">
        <v>1</v>
      </c>
      <c r="E1381" t="s">
        <v>3369</v>
      </c>
      <c r="F1381">
        <v>1</v>
      </c>
      <c r="G1381">
        <v>1</v>
      </c>
      <c r="H1381" s="4" t="str">
        <f t="shared" si="42"/>
        <v>RU29.1</v>
      </c>
      <c r="I1381" s="4" t="str">
        <f t="shared" si="43"/>
        <v>SC_UDB214_1</v>
      </c>
    </row>
    <row r="1382" spans="1:9">
      <c r="A1382" t="s">
        <v>261</v>
      </c>
      <c r="B1382" t="s">
        <v>9083</v>
      </c>
      <c r="C1382" t="s">
        <v>3539</v>
      </c>
      <c r="D1382">
        <v>2</v>
      </c>
      <c r="E1382" t="s">
        <v>3350</v>
      </c>
      <c r="F1382">
        <v>2</v>
      </c>
      <c r="G1382">
        <v>2</v>
      </c>
      <c r="H1382" s="4" t="str">
        <f t="shared" si="42"/>
        <v>RU29.2</v>
      </c>
      <c r="I1382" s="4" t="str">
        <f t="shared" si="43"/>
        <v>S0_SEL1_K214</v>
      </c>
    </row>
    <row r="1383" spans="1:9">
      <c r="A1383" t="s">
        <v>261</v>
      </c>
      <c r="B1383" t="s">
        <v>9083</v>
      </c>
      <c r="C1383" t="s">
        <v>3540</v>
      </c>
      <c r="D1383">
        <v>1</v>
      </c>
      <c r="E1383" t="s">
        <v>3370</v>
      </c>
      <c r="F1383">
        <v>1</v>
      </c>
      <c r="G1383">
        <v>1</v>
      </c>
      <c r="H1383" s="4" t="str">
        <f t="shared" si="42"/>
        <v>RU30.1</v>
      </c>
      <c r="I1383" s="4" t="str">
        <f t="shared" si="43"/>
        <v>SC_UDB214_2</v>
      </c>
    </row>
    <row r="1384" spans="1:9">
      <c r="A1384" t="s">
        <v>261</v>
      </c>
      <c r="B1384" t="s">
        <v>9083</v>
      </c>
      <c r="C1384" t="s">
        <v>3540</v>
      </c>
      <c r="D1384">
        <v>2</v>
      </c>
      <c r="E1384" t="s">
        <v>3351</v>
      </c>
      <c r="F1384">
        <v>2</v>
      </c>
      <c r="G1384">
        <v>2</v>
      </c>
      <c r="H1384" s="4" t="str">
        <f t="shared" si="42"/>
        <v>RU30.2</v>
      </c>
      <c r="I1384" s="4" t="str">
        <f t="shared" si="43"/>
        <v>S0_SEL2_K214</v>
      </c>
    </row>
    <row r="1385" spans="1:9">
      <c r="A1385" t="s">
        <v>261</v>
      </c>
      <c r="B1385" t="s">
        <v>9083</v>
      </c>
      <c r="C1385" t="s">
        <v>287</v>
      </c>
      <c r="D1385" t="s">
        <v>1659</v>
      </c>
      <c r="E1385" t="s">
        <v>1923</v>
      </c>
      <c r="F1385" t="s">
        <v>1667</v>
      </c>
      <c r="G1385" t="s">
        <v>1659</v>
      </c>
      <c r="H1385" s="4" t="str">
        <f t="shared" si="42"/>
        <v>SITE0.W5</v>
      </c>
      <c r="I1385" s="4" t="str">
        <f t="shared" si="43"/>
        <v>S0_P6_HSI-</v>
      </c>
    </row>
    <row r="1386" spans="1:9">
      <c r="A1386" t="s">
        <v>261</v>
      </c>
      <c r="B1386" t="s">
        <v>9083</v>
      </c>
      <c r="C1386" t="s">
        <v>287</v>
      </c>
      <c r="D1386" t="s">
        <v>1660</v>
      </c>
      <c r="E1386" t="s">
        <v>1926</v>
      </c>
      <c r="F1386" t="s">
        <v>3101</v>
      </c>
      <c r="G1386" t="s">
        <v>1660</v>
      </c>
      <c r="H1386" s="4" t="str">
        <f t="shared" si="42"/>
        <v>SITE0.W6</v>
      </c>
      <c r="I1386" s="4" t="str">
        <f t="shared" si="43"/>
        <v>S0_P6_HSI+</v>
      </c>
    </row>
    <row r="1387" spans="1:9">
      <c r="A1387" t="s">
        <v>261</v>
      </c>
      <c r="B1387" t="s">
        <v>9083</v>
      </c>
      <c r="C1387" t="s">
        <v>287</v>
      </c>
      <c r="D1387" t="s">
        <v>1661</v>
      </c>
      <c r="E1387" t="s">
        <v>1927</v>
      </c>
      <c r="F1387" t="s">
        <v>1668</v>
      </c>
      <c r="G1387" t="s">
        <v>1661</v>
      </c>
      <c r="H1387" s="4" t="str">
        <f t="shared" si="42"/>
        <v>SITE0.W4</v>
      </c>
      <c r="I1387" s="4" t="str">
        <f t="shared" si="43"/>
        <v>S0_P6_HSO-</v>
      </c>
    </row>
    <row r="1388" spans="1:9">
      <c r="A1388" t="s">
        <v>261</v>
      </c>
      <c r="B1388" t="s">
        <v>9083</v>
      </c>
      <c r="C1388" t="s">
        <v>287</v>
      </c>
      <c r="D1388" t="s">
        <v>1662</v>
      </c>
      <c r="E1388" t="s">
        <v>1930</v>
      </c>
      <c r="F1388" t="s">
        <v>3102</v>
      </c>
      <c r="G1388" t="s">
        <v>1662</v>
      </c>
      <c r="H1388" s="4" t="str">
        <f t="shared" si="42"/>
        <v>SITE0.W3</v>
      </c>
      <c r="I1388" s="4" t="str">
        <f t="shared" si="43"/>
        <v>S0_P6_HSO+</v>
      </c>
    </row>
    <row r="1389" spans="1:9">
      <c r="A1389" t="s">
        <v>261</v>
      </c>
      <c r="B1389" t="s">
        <v>9083</v>
      </c>
      <c r="C1389" t="s">
        <v>287</v>
      </c>
      <c r="D1389" t="s">
        <v>3104</v>
      </c>
      <c r="E1389" t="s">
        <v>3321</v>
      </c>
      <c r="F1389" t="s">
        <v>3103</v>
      </c>
      <c r="G1389" t="s">
        <v>3104</v>
      </c>
      <c r="H1389" s="4" t="str">
        <f t="shared" si="42"/>
        <v>SITE0.V3</v>
      </c>
      <c r="I1389" s="4" t="str">
        <f t="shared" si="43"/>
        <v>S0_P6_REFCLK-</v>
      </c>
    </row>
    <row r="1390" spans="1:9">
      <c r="A1390" t="s">
        <v>261</v>
      </c>
      <c r="B1390" t="s">
        <v>9083</v>
      </c>
      <c r="C1390" t="s">
        <v>287</v>
      </c>
      <c r="D1390" t="s">
        <v>3105</v>
      </c>
      <c r="E1390" t="s">
        <v>3322</v>
      </c>
      <c r="F1390" t="s">
        <v>1672</v>
      </c>
      <c r="G1390" t="s">
        <v>3105</v>
      </c>
      <c r="H1390" s="4" t="str">
        <f t="shared" si="42"/>
        <v>SITE0.V2</v>
      </c>
      <c r="I1390" s="4" t="str">
        <f t="shared" si="43"/>
        <v>S0_P6_REFCLK+</v>
      </c>
    </row>
    <row r="1391" spans="1:9">
      <c r="A1391" t="s">
        <v>261</v>
      </c>
      <c r="B1391" t="s">
        <v>9083</v>
      </c>
      <c r="C1391" t="s">
        <v>287</v>
      </c>
      <c r="D1391" t="s">
        <v>1663</v>
      </c>
      <c r="E1391" t="s">
        <v>1931</v>
      </c>
      <c r="F1391" t="s">
        <v>1622</v>
      </c>
      <c r="G1391" t="s">
        <v>1663</v>
      </c>
      <c r="H1391" s="4" t="str">
        <f t="shared" si="42"/>
        <v>SITE0.W10</v>
      </c>
      <c r="I1391" s="4" t="str">
        <f t="shared" si="43"/>
        <v>S0_P7_HSI-</v>
      </c>
    </row>
    <row r="1392" spans="1:9">
      <c r="A1392" t="s">
        <v>261</v>
      </c>
      <c r="B1392" t="s">
        <v>9083</v>
      </c>
      <c r="C1392" t="s">
        <v>287</v>
      </c>
      <c r="D1392" t="s">
        <v>1664</v>
      </c>
      <c r="E1392" t="s">
        <v>1934</v>
      </c>
      <c r="F1392" t="s">
        <v>1528</v>
      </c>
      <c r="G1392" t="s">
        <v>1664</v>
      </c>
      <c r="H1392" s="4" t="str">
        <f t="shared" si="42"/>
        <v>SITE0.W11</v>
      </c>
      <c r="I1392" s="4" t="str">
        <f t="shared" si="43"/>
        <v>S0_P7_HSI+</v>
      </c>
    </row>
    <row r="1393" spans="1:9">
      <c r="A1393" t="s">
        <v>261</v>
      </c>
      <c r="B1393" t="s">
        <v>9083</v>
      </c>
      <c r="C1393" t="s">
        <v>287</v>
      </c>
      <c r="D1393" t="s">
        <v>1665</v>
      </c>
      <c r="E1393" t="s">
        <v>1935</v>
      </c>
      <c r="F1393" t="s">
        <v>1683</v>
      </c>
      <c r="G1393" t="s">
        <v>1665</v>
      </c>
      <c r="H1393" s="4" t="str">
        <f t="shared" si="42"/>
        <v>SITE0.W9</v>
      </c>
      <c r="I1393" s="4" t="str">
        <f t="shared" si="43"/>
        <v>S0_P7_HSO-</v>
      </c>
    </row>
    <row r="1394" spans="1:9">
      <c r="A1394" t="s">
        <v>261</v>
      </c>
      <c r="B1394" t="s">
        <v>9083</v>
      </c>
      <c r="C1394" t="s">
        <v>287</v>
      </c>
      <c r="D1394" t="s">
        <v>1666</v>
      </c>
      <c r="E1394" t="s">
        <v>1938</v>
      </c>
      <c r="F1394" t="s">
        <v>1562</v>
      </c>
      <c r="G1394" t="s">
        <v>1666</v>
      </c>
      <c r="H1394" s="4" t="str">
        <f t="shared" si="42"/>
        <v>SITE0.W8</v>
      </c>
      <c r="I1394" s="4" t="str">
        <f t="shared" si="43"/>
        <v>S0_P7_HSO+</v>
      </c>
    </row>
    <row r="1395" spans="1:9">
      <c r="A1395" t="s">
        <v>261</v>
      </c>
      <c r="B1395" t="s">
        <v>9083</v>
      </c>
      <c r="C1395" t="s">
        <v>287</v>
      </c>
      <c r="D1395" t="s">
        <v>3110</v>
      </c>
      <c r="E1395" t="s">
        <v>3344</v>
      </c>
      <c r="F1395" t="s">
        <v>1564</v>
      </c>
      <c r="G1395" t="s">
        <v>3110</v>
      </c>
      <c r="H1395" s="4" t="str">
        <f t="shared" si="42"/>
        <v>SITE0.V7</v>
      </c>
      <c r="I1395" s="4" t="str">
        <f t="shared" si="43"/>
        <v>S0_P7_REFCLK-</v>
      </c>
    </row>
    <row r="1396" spans="1:9">
      <c r="A1396" t="s">
        <v>261</v>
      </c>
      <c r="B1396" t="s">
        <v>9083</v>
      </c>
      <c r="C1396" t="s">
        <v>287</v>
      </c>
      <c r="D1396" t="s">
        <v>3112</v>
      </c>
      <c r="E1396" t="s">
        <v>3345</v>
      </c>
      <c r="F1396" t="s">
        <v>3111</v>
      </c>
      <c r="G1396" t="s">
        <v>3112</v>
      </c>
      <c r="H1396" s="4" t="str">
        <f t="shared" si="42"/>
        <v>SITE0.V6</v>
      </c>
      <c r="I1396" s="4" t="str">
        <f t="shared" si="43"/>
        <v>S0_P7_REFCLK+</v>
      </c>
    </row>
    <row r="1397" spans="1:9">
      <c r="A1397" t="s">
        <v>261</v>
      </c>
      <c r="B1397" t="s">
        <v>9084</v>
      </c>
      <c r="C1397" t="s">
        <v>118</v>
      </c>
      <c r="D1397">
        <v>1</v>
      </c>
      <c r="E1397" t="s">
        <v>8535</v>
      </c>
      <c r="F1397">
        <v>1</v>
      </c>
      <c r="G1397">
        <v>1</v>
      </c>
      <c r="H1397" s="4" t="str">
        <f t="shared" si="42"/>
        <v>CH131.1</v>
      </c>
      <c r="I1397" s="4" t="str">
        <f t="shared" si="43"/>
        <v>SH0_DPS_5V0</v>
      </c>
    </row>
    <row r="1398" spans="1:9">
      <c r="A1398" t="s">
        <v>261</v>
      </c>
      <c r="B1398" t="s">
        <v>9084</v>
      </c>
      <c r="C1398" t="s">
        <v>118</v>
      </c>
      <c r="D1398">
        <v>2</v>
      </c>
      <c r="E1398" t="s">
        <v>169</v>
      </c>
      <c r="F1398">
        <v>2</v>
      </c>
      <c r="G1398">
        <v>2</v>
      </c>
      <c r="H1398" s="4" t="str">
        <f t="shared" si="42"/>
        <v>CH131.2</v>
      </c>
      <c r="I1398" s="4" t="str">
        <f t="shared" si="43"/>
        <v>DGND</v>
      </c>
    </row>
    <row r="1399" spans="1:9">
      <c r="A1399" t="s">
        <v>261</v>
      </c>
      <c r="B1399" t="s">
        <v>9084</v>
      </c>
      <c r="C1399" t="s">
        <v>2801</v>
      </c>
      <c r="D1399">
        <v>1</v>
      </c>
      <c r="E1399" t="s">
        <v>1942</v>
      </c>
      <c r="F1399">
        <v>1</v>
      </c>
      <c r="G1399">
        <v>1</v>
      </c>
      <c r="H1399" s="4" t="str">
        <f t="shared" si="42"/>
        <v>CH1332.1</v>
      </c>
      <c r="I1399" s="4" t="str">
        <f t="shared" si="43"/>
        <v>S0_APWR_10F</v>
      </c>
    </row>
    <row r="1400" spans="1:9">
      <c r="A1400" t="s">
        <v>261</v>
      </c>
      <c r="B1400" t="s">
        <v>9084</v>
      </c>
      <c r="C1400" t="s">
        <v>2801</v>
      </c>
      <c r="D1400">
        <v>2</v>
      </c>
      <c r="E1400" t="s">
        <v>169</v>
      </c>
      <c r="F1400">
        <v>2</v>
      </c>
      <c r="G1400">
        <v>2</v>
      </c>
      <c r="H1400" s="4" t="str">
        <f t="shared" si="42"/>
        <v>CH1332.2</v>
      </c>
      <c r="I1400" s="4" t="str">
        <f t="shared" si="43"/>
        <v>DGND</v>
      </c>
    </row>
    <row r="1401" spans="1:9">
      <c r="A1401" t="s">
        <v>261</v>
      </c>
      <c r="B1401" t="s">
        <v>9084</v>
      </c>
      <c r="C1401" t="s">
        <v>2802</v>
      </c>
      <c r="D1401">
        <v>1</v>
      </c>
      <c r="E1401" t="s">
        <v>1942</v>
      </c>
      <c r="F1401">
        <v>1</v>
      </c>
      <c r="G1401">
        <v>1</v>
      </c>
      <c r="H1401" s="4" t="str">
        <f t="shared" si="42"/>
        <v>CH1333.1</v>
      </c>
      <c r="I1401" s="4" t="str">
        <f t="shared" si="43"/>
        <v>S0_APWR_10F</v>
      </c>
    </row>
    <row r="1402" spans="1:9">
      <c r="A1402" t="s">
        <v>261</v>
      </c>
      <c r="B1402" t="s">
        <v>9084</v>
      </c>
      <c r="C1402" t="s">
        <v>2802</v>
      </c>
      <c r="D1402">
        <v>2</v>
      </c>
      <c r="E1402" t="s">
        <v>169</v>
      </c>
      <c r="F1402">
        <v>2</v>
      </c>
      <c r="G1402">
        <v>2</v>
      </c>
      <c r="H1402" s="4" t="str">
        <f t="shared" si="42"/>
        <v>CH1333.2</v>
      </c>
      <c r="I1402" s="4" t="str">
        <f t="shared" si="43"/>
        <v>DGND</v>
      </c>
    </row>
    <row r="1403" spans="1:9">
      <c r="A1403" t="s">
        <v>261</v>
      </c>
      <c r="B1403" t="s">
        <v>9084</v>
      </c>
      <c r="C1403" t="s">
        <v>2803</v>
      </c>
      <c r="D1403">
        <v>1</v>
      </c>
      <c r="E1403" t="s">
        <v>1942</v>
      </c>
      <c r="F1403">
        <v>1</v>
      </c>
      <c r="G1403">
        <v>1</v>
      </c>
      <c r="H1403" s="4" t="str">
        <f t="shared" si="42"/>
        <v>CH1334.1</v>
      </c>
      <c r="I1403" s="4" t="str">
        <f t="shared" si="43"/>
        <v>S0_APWR_10F</v>
      </c>
    </row>
    <row r="1404" spans="1:9">
      <c r="A1404" t="s">
        <v>261</v>
      </c>
      <c r="B1404" t="s">
        <v>9084</v>
      </c>
      <c r="C1404" t="s">
        <v>2803</v>
      </c>
      <c r="D1404">
        <v>2</v>
      </c>
      <c r="E1404" t="s">
        <v>169</v>
      </c>
      <c r="F1404">
        <v>2</v>
      </c>
      <c r="G1404">
        <v>2</v>
      </c>
      <c r="H1404" s="4" t="str">
        <f t="shared" si="42"/>
        <v>CH1334.2</v>
      </c>
      <c r="I1404" s="4" t="str">
        <f t="shared" si="43"/>
        <v>DGND</v>
      </c>
    </row>
    <row r="1405" spans="1:9">
      <c r="A1405" t="s">
        <v>261</v>
      </c>
      <c r="B1405" t="s">
        <v>9084</v>
      </c>
      <c r="C1405" t="s">
        <v>2766</v>
      </c>
      <c r="D1405">
        <v>2</v>
      </c>
      <c r="E1405" t="s">
        <v>3333</v>
      </c>
      <c r="F1405">
        <v>2</v>
      </c>
      <c r="G1405">
        <v>2</v>
      </c>
      <c r="H1405" s="4" t="str">
        <f t="shared" si="42"/>
        <v>K211.2</v>
      </c>
      <c r="I1405" s="4" t="str">
        <f t="shared" si="43"/>
        <v>SH01_P6_CLKREQB</v>
      </c>
    </row>
    <row r="1406" spans="1:9">
      <c r="A1406" t="s">
        <v>261</v>
      </c>
      <c r="B1406" t="s">
        <v>9084</v>
      </c>
      <c r="C1406" t="s">
        <v>2766</v>
      </c>
      <c r="D1406">
        <v>3</v>
      </c>
      <c r="E1406" t="s">
        <v>3331</v>
      </c>
      <c r="F1406">
        <v>3</v>
      </c>
      <c r="G1406">
        <v>3</v>
      </c>
      <c r="H1406" s="4" t="str">
        <f t="shared" si="42"/>
        <v>K211.3</v>
      </c>
      <c r="I1406" s="4" t="str">
        <f t="shared" si="43"/>
        <v>S0_P6_CLKREQB</v>
      </c>
    </row>
    <row r="1407" spans="1:9">
      <c r="A1407" t="s">
        <v>261</v>
      </c>
      <c r="B1407" t="s">
        <v>9084</v>
      </c>
      <c r="C1407" t="s">
        <v>2766</v>
      </c>
      <c r="D1407">
        <v>4</v>
      </c>
      <c r="E1407" t="s">
        <v>3334</v>
      </c>
      <c r="F1407">
        <v>4</v>
      </c>
      <c r="G1407">
        <v>4</v>
      </c>
      <c r="H1407" s="4" t="str">
        <f t="shared" si="42"/>
        <v>K211.4</v>
      </c>
      <c r="I1407" s="4" t="str">
        <f t="shared" si="43"/>
        <v>S0_DCH_P6_CLKREQB</v>
      </c>
    </row>
    <row r="1408" spans="1:9">
      <c r="A1408" t="s">
        <v>261</v>
      </c>
      <c r="B1408" t="s">
        <v>9084</v>
      </c>
      <c r="C1408" t="s">
        <v>2766</v>
      </c>
      <c r="D1408">
        <v>5</v>
      </c>
      <c r="E1408" t="s">
        <v>3335</v>
      </c>
      <c r="F1408">
        <v>5</v>
      </c>
      <c r="G1408">
        <v>5</v>
      </c>
      <c r="H1408" s="4" t="str">
        <f t="shared" si="42"/>
        <v>K211.5</v>
      </c>
      <c r="I1408" s="4" t="str">
        <f t="shared" si="43"/>
        <v>S0_DCH_P7_CLKREQB</v>
      </c>
    </row>
    <row r="1409" spans="1:9">
      <c r="A1409" t="s">
        <v>261</v>
      </c>
      <c r="B1409" t="s">
        <v>9084</v>
      </c>
      <c r="C1409" t="s">
        <v>2766</v>
      </c>
      <c r="D1409">
        <v>6</v>
      </c>
      <c r="E1409" t="s">
        <v>3332</v>
      </c>
      <c r="F1409">
        <v>6</v>
      </c>
      <c r="G1409">
        <v>6</v>
      </c>
      <c r="H1409" s="4" t="str">
        <f t="shared" si="42"/>
        <v>K211.6</v>
      </c>
      <c r="I1409" s="4" t="str">
        <f t="shared" si="43"/>
        <v>S0_P7_CLKREQB</v>
      </c>
    </row>
    <row r="1410" spans="1:9">
      <c r="A1410" t="s">
        <v>261</v>
      </c>
      <c r="B1410" t="s">
        <v>9084</v>
      </c>
      <c r="C1410" t="s">
        <v>2766</v>
      </c>
      <c r="D1410">
        <v>7</v>
      </c>
      <c r="E1410" t="s">
        <v>8536</v>
      </c>
      <c r="F1410">
        <v>7</v>
      </c>
      <c r="G1410">
        <v>7</v>
      </c>
      <c r="H1410" s="4" t="str">
        <f t="shared" ref="H1410:H1473" si="44">CONCATENATE(C1410,".",F1410)</f>
        <v>K211.7</v>
      </c>
      <c r="I1410" s="4" t="str">
        <f t="shared" ref="I1410:I1473" si="45">E1410</f>
        <v>SH02_P7_CLKREQB</v>
      </c>
    </row>
    <row r="1411" spans="1:9">
      <c r="A1411" t="s">
        <v>261</v>
      </c>
      <c r="B1411" t="s">
        <v>9084</v>
      </c>
      <c r="C1411" t="s">
        <v>2766</v>
      </c>
      <c r="D1411" t="s">
        <v>7833</v>
      </c>
      <c r="E1411" t="s">
        <v>490</v>
      </c>
      <c r="F1411">
        <v>1</v>
      </c>
      <c r="G1411" t="s">
        <v>7833</v>
      </c>
      <c r="H1411" s="4" t="str">
        <f t="shared" si="44"/>
        <v>K211.1</v>
      </c>
      <c r="I1411" s="4" t="str">
        <f t="shared" si="45"/>
        <v>VP12</v>
      </c>
    </row>
    <row r="1412" spans="1:9">
      <c r="A1412" t="s">
        <v>261</v>
      </c>
      <c r="B1412" t="s">
        <v>9084</v>
      </c>
      <c r="C1412" t="s">
        <v>2766</v>
      </c>
      <c r="D1412" t="s">
        <v>7834</v>
      </c>
      <c r="E1412" t="s">
        <v>8537</v>
      </c>
      <c r="F1412">
        <v>8</v>
      </c>
      <c r="G1412" t="s">
        <v>7834</v>
      </c>
      <c r="H1412" s="4" t="str">
        <f t="shared" si="44"/>
        <v>K211.8</v>
      </c>
      <c r="I1412" s="4" t="str">
        <f t="shared" si="45"/>
        <v>SC_UDB211</v>
      </c>
    </row>
    <row r="1413" spans="1:9">
      <c r="A1413" t="s">
        <v>261</v>
      </c>
      <c r="B1413" t="s">
        <v>9084</v>
      </c>
      <c r="C1413" t="s">
        <v>2767</v>
      </c>
      <c r="D1413">
        <v>2</v>
      </c>
      <c r="E1413" t="s">
        <v>3338</v>
      </c>
      <c r="F1413">
        <v>2</v>
      </c>
      <c r="G1413">
        <v>2</v>
      </c>
      <c r="H1413" s="4" t="str">
        <f t="shared" si="44"/>
        <v>K212.2</v>
      </c>
      <c r="I1413" s="4" t="str">
        <f t="shared" si="45"/>
        <v>SH01_P6_LANWAKEB</v>
      </c>
    </row>
    <row r="1414" spans="1:9">
      <c r="A1414" t="s">
        <v>261</v>
      </c>
      <c r="B1414" t="s">
        <v>9084</v>
      </c>
      <c r="C1414" t="s">
        <v>2767</v>
      </c>
      <c r="D1414">
        <v>3</v>
      </c>
      <c r="E1414" t="s">
        <v>3336</v>
      </c>
      <c r="F1414">
        <v>3</v>
      </c>
      <c r="G1414">
        <v>3</v>
      </c>
      <c r="H1414" s="4" t="str">
        <f t="shared" si="44"/>
        <v>K212.3</v>
      </c>
      <c r="I1414" s="4" t="str">
        <f t="shared" si="45"/>
        <v>S0_P6_LANWAKEB</v>
      </c>
    </row>
    <row r="1415" spans="1:9">
      <c r="A1415" t="s">
        <v>261</v>
      </c>
      <c r="B1415" t="s">
        <v>9084</v>
      </c>
      <c r="C1415" t="s">
        <v>2767</v>
      </c>
      <c r="D1415">
        <v>4</v>
      </c>
      <c r="E1415" t="s">
        <v>3339</v>
      </c>
      <c r="F1415">
        <v>4</v>
      </c>
      <c r="G1415">
        <v>4</v>
      </c>
      <c r="H1415" s="4" t="str">
        <f t="shared" si="44"/>
        <v>K212.4</v>
      </c>
      <c r="I1415" s="4" t="str">
        <f t="shared" si="45"/>
        <v>S0_DCH_P6_LANWAKEB</v>
      </c>
    </row>
    <row r="1416" spans="1:9">
      <c r="A1416" t="s">
        <v>261</v>
      </c>
      <c r="B1416" t="s">
        <v>9084</v>
      </c>
      <c r="C1416" t="s">
        <v>2767</v>
      </c>
      <c r="D1416">
        <v>5</v>
      </c>
      <c r="E1416" t="s">
        <v>3340</v>
      </c>
      <c r="F1416">
        <v>5</v>
      </c>
      <c r="G1416">
        <v>5</v>
      </c>
      <c r="H1416" s="4" t="str">
        <f t="shared" si="44"/>
        <v>K212.5</v>
      </c>
      <c r="I1416" s="4" t="str">
        <f t="shared" si="45"/>
        <v>S0_DCH_P7_LANWAKEB</v>
      </c>
    </row>
    <row r="1417" spans="1:9">
      <c r="A1417" t="s">
        <v>261</v>
      </c>
      <c r="B1417" t="s">
        <v>9084</v>
      </c>
      <c r="C1417" t="s">
        <v>2767</v>
      </c>
      <c r="D1417">
        <v>6</v>
      </c>
      <c r="E1417" t="s">
        <v>3337</v>
      </c>
      <c r="F1417">
        <v>6</v>
      </c>
      <c r="G1417">
        <v>6</v>
      </c>
      <c r="H1417" s="4" t="str">
        <f t="shared" si="44"/>
        <v>K212.6</v>
      </c>
      <c r="I1417" s="4" t="str">
        <f t="shared" si="45"/>
        <v>S0_P7_LANWAKEB</v>
      </c>
    </row>
    <row r="1418" spans="1:9">
      <c r="A1418" t="s">
        <v>261</v>
      </c>
      <c r="B1418" t="s">
        <v>9084</v>
      </c>
      <c r="C1418" t="s">
        <v>2767</v>
      </c>
      <c r="D1418">
        <v>7</v>
      </c>
      <c r="E1418" t="s">
        <v>8538</v>
      </c>
      <c r="F1418">
        <v>7</v>
      </c>
      <c r="G1418">
        <v>7</v>
      </c>
      <c r="H1418" s="4" t="str">
        <f t="shared" si="44"/>
        <v>K212.7</v>
      </c>
      <c r="I1418" s="4" t="str">
        <f t="shared" si="45"/>
        <v>SH02_P7_LANWAKEB</v>
      </c>
    </row>
    <row r="1419" spans="1:9">
      <c r="A1419" t="s">
        <v>261</v>
      </c>
      <c r="B1419" t="s">
        <v>9084</v>
      </c>
      <c r="C1419" t="s">
        <v>2767</v>
      </c>
      <c r="D1419" t="s">
        <v>7833</v>
      </c>
      <c r="E1419" t="s">
        <v>490</v>
      </c>
      <c r="F1419">
        <v>1</v>
      </c>
      <c r="G1419" t="s">
        <v>7833</v>
      </c>
      <c r="H1419" s="4" t="str">
        <f t="shared" si="44"/>
        <v>K212.1</v>
      </c>
      <c r="I1419" s="4" t="str">
        <f t="shared" si="45"/>
        <v>VP12</v>
      </c>
    </row>
    <row r="1420" spans="1:9">
      <c r="A1420" t="s">
        <v>261</v>
      </c>
      <c r="B1420" t="s">
        <v>9084</v>
      </c>
      <c r="C1420" t="s">
        <v>2767</v>
      </c>
      <c r="D1420" t="s">
        <v>7834</v>
      </c>
      <c r="E1420" t="s">
        <v>8539</v>
      </c>
      <c r="F1420">
        <v>8</v>
      </c>
      <c r="G1420" t="s">
        <v>7834</v>
      </c>
      <c r="H1420" s="4" t="str">
        <f t="shared" si="44"/>
        <v>K212.8</v>
      </c>
      <c r="I1420" s="4" t="str">
        <f t="shared" si="45"/>
        <v>SC_UDB212</v>
      </c>
    </row>
    <row r="1421" spans="1:9">
      <c r="A1421" t="s">
        <v>261</v>
      </c>
      <c r="B1421" t="s">
        <v>9084</v>
      </c>
      <c r="C1421" t="s">
        <v>2777</v>
      </c>
      <c r="D1421">
        <v>2</v>
      </c>
      <c r="E1421" t="s">
        <v>3359</v>
      </c>
      <c r="F1421">
        <v>2</v>
      </c>
      <c r="G1421">
        <v>2</v>
      </c>
      <c r="H1421" s="4" t="str">
        <f t="shared" si="44"/>
        <v>K220.2</v>
      </c>
      <c r="I1421" s="4" t="str">
        <f t="shared" si="45"/>
        <v>SH01_P6_ISOLATEB</v>
      </c>
    </row>
    <row r="1422" spans="1:9">
      <c r="A1422" t="s">
        <v>261</v>
      </c>
      <c r="B1422" t="s">
        <v>9084</v>
      </c>
      <c r="C1422" t="s">
        <v>2777</v>
      </c>
      <c r="D1422">
        <v>3</v>
      </c>
      <c r="E1422" t="s">
        <v>3357</v>
      </c>
      <c r="F1422">
        <v>3</v>
      </c>
      <c r="G1422">
        <v>3</v>
      </c>
      <c r="H1422" s="4" t="str">
        <f t="shared" si="44"/>
        <v>K220.3</v>
      </c>
      <c r="I1422" s="4" t="str">
        <f t="shared" si="45"/>
        <v>S0_P6_ISOLATEB</v>
      </c>
    </row>
    <row r="1423" spans="1:9">
      <c r="A1423" t="s">
        <v>261</v>
      </c>
      <c r="B1423" t="s">
        <v>9084</v>
      </c>
      <c r="C1423" t="s">
        <v>2777</v>
      </c>
      <c r="D1423">
        <v>4</v>
      </c>
      <c r="E1423" t="s">
        <v>3360</v>
      </c>
      <c r="F1423">
        <v>4</v>
      </c>
      <c r="G1423">
        <v>4</v>
      </c>
      <c r="H1423" s="4" t="str">
        <f t="shared" si="44"/>
        <v>K220.4</v>
      </c>
      <c r="I1423" s="4" t="str">
        <f t="shared" si="45"/>
        <v>S0_DCH_P6_ISOLATEB</v>
      </c>
    </row>
    <row r="1424" spans="1:9">
      <c r="A1424" t="s">
        <v>261</v>
      </c>
      <c r="B1424" t="s">
        <v>9084</v>
      </c>
      <c r="C1424" t="s">
        <v>2777</v>
      </c>
      <c r="D1424">
        <v>5</v>
      </c>
      <c r="E1424" t="s">
        <v>3361</v>
      </c>
      <c r="F1424">
        <v>5</v>
      </c>
      <c r="G1424">
        <v>5</v>
      </c>
      <c r="H1424" s="4" t="str">
        <f t="shared" si="44"/>
        <v>K220.5</v>
      </c>
      <c r="I1424" s="4" t="str">
        <f t="shared" si="45"/>
        <v>S0_DCH_P7_ISOLATEB</v>
      </c>
    </row>
    <row r="1425" spans="1:9">
      <c r="A1425" t="s">
        <v>261</v>
      </c>
      <c r="B1425" t="s">
        <v>9084</v>
      </c>
      <c r="C1425" t="s">
        <v>2777</v>
      </c>
      <c r="D1425">
        <v>6</v>
      </c>
      <c r="E1425" t="s">
        <v>3358</v>
      </c>
      <c r="F1425">
        <v>6</v>
      </c>
      <c r="G1425">
        <v>6</v>
      </c>
      <c r="H1425" s="4" t="str">
        <f t="shared" si="44"/>
        <v>K220.6</v>
      </c>
      <c r="I1425" s="4" t="str">
        <f t="shared" si="45"/>
        <v>S0_P7_ISOLATEB</v>
      </c>
    </row>
    <row r="1426" spans="1:9">
      <c r="A1426" t="s">
        <v>261</v>
      </c>
      <c r="B1426" t="s">
        <v>9084</v>
      </c>
      <c r="C1426" t="s">
        <v>2777</v>
      </c>
      <c r="D1426">
        <v>7</v>
      </c>
      <c r="E1426" t="s">
        <v>8540</v>
      </c>
      <c r="F1426">
        <v>7</v>
      </c>
      <c r="G1426">
        <v>7</v>
      </c>
      <c r="H1426" s="4" t="str">
        <f t="shared" si="44"/>
        <v>K220.7</v>
      </c>
      <c r="I1426" s="4" t="str">
        <f t="shared" si="45"/>
        <v>SH02_P7_ISOLATEB</v>
      </c>
    </row>
    <row r="1427" spans="1:9">
      <c r="A1427" t="s">
        <v>261</v>
      </c>
      <c r="B1427" t="s">
        <v>9084</v>
      </c>
      <c r="C1427" t="s">
        <v>2777</v>
      </c>
      <c r="D1427" t="s">
        <v>7833</v>
      </c>
      <c r="E1427" t="s">
        <v>490</v>
      </c>
      <c r="F1427">
        <v>1</v>
      </c>
      <c r="G1427" t="s">
        <v>7833</v>
      </c>
      <c r="H1427" s="4" t="str">
        <f t="shared" si="44"/>
        <v>K220.1</v>
      </c>
      <c r="I1427" s="4" t="str">
        <f t="shared" si="45"/>
        <v>VP12</v>
      </c>
    </row>
    <row r="1428" spans="1:9">
      <c r="A1428" t="s">
        <v>261</v>
      </c>
      <c r="B1428" t="s">
        <v>9084</v>
      </c>
      <c r="C1428" t="s">
        <v>2777</v>
      </c>
      <c r="D1428" t="s">
        <v>7834</v>
      </c>
      <c r="E1428" t="s">
        <v>8541</v>
      </c>
      <c r="F1428">
        <v>8</v>
      </c>
      <c r="G1428" t="s">
        <v>7834</v>
      </c>
      <c r="H1428" s="4" t="str">
        <f t="shared" si="44"/>
        <v>K220.8</v>
      </c>
      <c r="I1428" s="4" t="str">
        <f t="shared" si="45"/>
        <v>SC_UDB220</v>
      </c>
    </row>
    <row r="1429" spans="1:9">
      <c r="A1429" t="s">
        <v>261</v>
      </c>
      <c r="B1429" t="s">
        <v>9084</v>
      </c>
      <c r="C1429" t="s">
        <v>2778</v>
      </c>
      <c r="D1429">
        <v>2</v>
      </c>
      <c r="E1429" t="s">
        <v>3364</v>
      </c>
      <c r="F1429">
        <v>2</v>
      </c>
      <c r="G1429">
        <v>2</v>
      </c>
      <c r="H1429" s="4" t="str">
        <f t="shared" si="44"/>
        <v>K221.2</v>
      </c>
      <c r="I1429" s="4" t="str">
        <f t="shared" si="45"/>
        <v>SH01_P6_PCIE_RESETB</v>
      </c>
    </row>
    <row r="1430" spans="1:9">
      <c r="A1430" t="s">
        <v>261</v>
      </c>
      <c r="B1430" t="s">
        <v>9084</v>
      </c>
      <c r="C1430" t="s">
        <v>2778</v>
      </c>
      <c r="D1430">
        <v>3</v>
      </c>
      <c r="E1430" t="s">
        <v>3362</v>
      </c>
      <c r="F1430">
        <v>3</v>
      </c>
      <c r="G1430">
        <v>3</v>
      </c>
      <c r="H1430" s="4" t="str">
        <f t="shared" si="44"/>
        <v>K221.3</v>
      </c>
      <c r="I1430" s="4" t="str">
        <f t="shared" si="45"/>
        <v>S0_P6_PCIE_RESETB</v>
      </c>
    </row>
    <row r="1431" spans="1:9">
      <c r="A1431" t="s">
        <v>261</v>
      </c>
      <c r="B1431" t="s">
        <v>9084</v>
      </c>
      <c r="C1431" t="s">
        <v>2778</v>
      </c>
      <c r="D1431">
        <v>4</v>
      </c>
      <c r="E1431" t="s">
        <v>3365</v>
      </c>
      <c r="F1431">
        <v>4</v>
      </c>
      <c r="G1431">
        <v>4</v>
      </c>
      <c r="H1431" s="4" t="str">
        <f t="shared" si="44"/>
        <v>K221.4</v>
      </c>
      <c r="I1431" s="4" t="str">
        <f t="shared" si="45"/>
        <v>S0_DCH_P6_PCIE_RESETB</v>
      </c>
    </row>
    <row r="1432" spans="1:9">
      <c r="A1432" t="s">
        <v>261</v>
      </c>
      <c r="B1432" t="s">
        <v>9084</v>
      </c>
      <c r="C1432" t="s">
        <v>2778</v>
      </c>
      <c r="D1432">
        <v>5</v>
      </c>
      <c r="E1432" t="s">
        <v>3366</v>
      </c>
      <c r="F1432">
        <v>5</v>
      </c>
      <c r="G1432">
        <v>5</v>
      </c>
      <c r="H1432" s="4" t="str">
        <f t="shared" si="44"/>
        <v>K221.5</v>
      </c>
      <c r="I1432" s="4" t="str">
        <f t="shared" si="45"/>
        <v>S0_DCH_P7_PCIE_RESETB</v>
      </c>
    </row>
    <row r="1433" spans="1:9">
      <c r="A1433" t="s">
        <v>261</v>
      </c>
      <c r="B1433" t="s">
        <v>9084</v>
      </c>
      <c r="C1433" t="s">
        <v>2778</v>
      </c>
      <c r="D1433">
        <v>6</v>
      </c>
      <c r="E1433" t="s">
        <v>3363</v>
      </c>
      <c r="F1433">
        <v>6</v>
      </c>
      <c r="G1433">
        <v>6</v>
      </c>
      <c r="H1433" s="4" t="str">
        <f t="shared" si="44"/>
        <v>K221.6</v>
      </c>
      <c r="I1433" s="4" t="str">
        <f t="shared" si="45"/>
        <v>S0_P7_PCIE_RESETB</v>
      </c>
    </row>
    <row r="1434" spans="1:9">
      <c r="A1434" t="s">
        <v>261</v>
      </c>
      <c r="B1434" t="s">
        <v>9084</v>
      </c>
      <c r="C1434" t="s">
        <v>2778</v>
      </c>
      <c r="D1434">
        <v>7</v>
      </c>
      <c r="E1434" t="s">
        <v>8542</v>
      </c>
      <c r="F1434">
        <v>7</v>
      </c>
      <c r="G1434">
        <v>7</v>
      </c>
      <c r="H1434" s="4" t="str">
        <f t="shared" si="44"/>
        <v>K221.7</v>
      </c>
      <c r="I1434" s="4" t="str">
        <f t="shared" si="45"/>
        <v>SH02_P7_PCIE_RESETB</v>
      </c>
    </row>
    <row r="1435" spans="1:9">
      <c r="A1435" t="s">
        <v>261</v>
      </c>
      <c r="B1435" t="s">
        <v>9084</v>
      </c>
      <c r="C1435" t="s">
        <v>2778</v>
      </c>
      <c r="D1435" t="s">
        <v>7833</v>
      </c>
      <c r="E1435" t="s">
        <v>490</v>
      </c>
      <c r="F1435">
        <v>1</v>
      </c>
      <c r="G1435" t="s">
        <v>7833</v>
      </c>
      <c r="H1435" s="4" t="str">
        <f t="shared" si="44"/>
        <v>K221.1</v>
      </c>
      <c r="I1435" s="4" t="str">
        <f t="shared" si="45"/>
        <v>VP12</v>
      </c>
    </row>
    <row r="1436" spans="1:9">
      <c r="A1436" t="s">
        <v>261</v>
      </c>
      <c r="B1436" t="s">
        <v>9084</v>
      </c>
      <c r="C1436" t="s">
        <v>2778</v>
      </c>
      <c r="D1436" t="s">
        <v>7834</v>
      </c>
      <c r="E1436" t="s">
        <v>8543</v>
      </c>
      <c r="F1436">
        <v>8</v>
      </c>
      <c r="G1436" t="s">
        <v>7834</v>
      </c>
      <c r="H1436" s="4" t="str">
        <f t="shared" si="44"/>
        <v>K221.8</v>
      </c>
      <c r="I1436" s="4" t="str">
        <f t="shared" si="45"/>
        <v>SC_UDB221</v>
      </c>
    </row>
    <row r="1437" spans="1:9">
      <c r="A1437" t="s">
        <v>261</v>
      </c>
      <c r="B1437" t="s">
        <v>9084</v>
      </c>
      <c r="C1437" t="s">
        <v>9085</v>
      </c>
      <c r="D1437">
        <v>1</v>
      </c>
      <c r="E1437" t="s">
        <v>8535</v>
      </c>
      <c r="F1437">
        <v>1</v>
      </c>
      <c r="G1437">
        <v>1</v>
      </c>
      <c r="H1437" s="4" t="str">
        <f t="shared" si="44"/>
        <v>RHPC1.1</v>
      </c>
      <c r="I1437" s="4" t="str">
        <f t="shared" si="45"/>
        <v>SH0_DPS_5V0</v>
      </c>
    </row>
    <row r="1438" spans="1:9">
      <c r="A1438" t="s">
        <v>261</v>
      </c>
      <c r="B1438" t="s">
        <v>9084</v>
      </c>
      <c r="C1438" t="s">
        <v>9085</v>
      </c>
      <c r="D1438">
        <v>2</v>
      </c>
      <c r="E1438" t="s">
        <v>1942</v>
      </c>
      <c r="F1438">
        <v>2</v>
      </c>
      <c r="G1438">
        <v>2</v>
      </c>
      <c r="H1438" s="4" t="str">
        <f t="shared" si="44"/>
        <v>RHPC1.2</v>
      </c>
      <c r="I1438" s="4" t="str">
        <f t="shared" si="45"/>
        <v>S0_APWR_10F</v>
      </c>
    </row>
    <row r="1439" spans="1:9">
      <c r="A1439" t="s">
        <v>261</v>
      </c>
      <c r="B1439" t="s">
        <v>9084</v>
      </c>
      <c r="C1439" t="s">
        <v>2779</v>
      </c>
      <c r="D1439">
        <v>1</v>
      </c>
      <c r="E1439" t="s">
        <v>1804</v>
      </c>
      <c r="F1439">
        <v>1</v>
      </c>
      <c r="G1439">
        <v>1</v>
      </c>
      <c r="H1439" s="4" t="str">
        <f t="shared" si="44"/>
        <v>RS104.1</v>
      </c>
      <c r="I1439" s="4" t="str">
        <f t="shared" si="45"/>
        <v>SG0_SRC_DVDD33</v>
      </c>
    </row>
    <row r="1440" spans="1:9">
      <c r="A1440" t="s">
        <v>261</v>
      </c>
      <c r="B1440" t="s">
        <v>9084</v>
      </c>
      <c r="C1440" t="s">
        <v>2779</v>
      </c>
      <c r="D1440">
        <v>2</v>
      </c>
      <c r="E1440" t="s">
        <v>3359</v>
      </c>
      <c r="F1440">
        <v>2</v>
      </c>
      <c r="G1440">
        <v>2</v>
      </c>
      <c r="H1440" s="4" t="str">
        <f t="shared" si="44"/>
        <v>RS104.2</v>
      </c>
      <c r="I1440" s="4" t="str">
        <f t="shared" si="45"/>
        <v>SH01_P6_ISOLATEB</v>
      </c>
    </row>
    <row r="1441" spans="1:9">
      <c r="A1441" t="s">
        <v>261</v>
      </c>
      <c r="B1441" t="s">
        <v>9084</v>
      </c>
      <c r="C1441" t="s">
        <v>2780</v>
      </c>
      <c r="D1441">
        <v>1</v>
      </c>
      <c r="E1441" t="s">
        <v>1804</v>
      </c>
      <c r="F1441">
        <v>1</v>
      </c>
      <c r="G1441">
        <v>1</v>
      </c>
      <c r="H1441" s="4" t="str">
        <f t="shared" si="44"/>
        <v>RS114.1</v>
      </c>
      <c r="I1441" s="4" t="str">
        <f t="shared" si="45"/>
        <v>SG0_SRC_DVDD33</v>
      </c>
    </row>
    <row r="1442" spans="1:9">
      <c r="A1442" t="s">
        <v>261</v>
      </c>
      <c r="B1442" t="s">
        <v>9084</v>
      </c>
      <c r="C1442" t="s">
        <v>2780</v>
      </c>
      <c r="D1442">
        <v>2</v>
      </c>
      <c r="E1442" t="s">
        <v>8540</v>
      </c>
      <c r="F1442">
        <v>2</v>
      </c>
      <c r="G1442">
        <v>2</v>
      </c>
      <c r="H1442" s="4" t="str">
        <f t="shared" si="44"/>
        <v>RS114.2</v>
      </c>
      <c r="I1442" s="4" t="str">
        <f t="shared" si="45"/>
        <v>SH02_P7_ISOLATEB</v>
      </c>
    </row>
    <row r="1443" spans="1:9">
      <c r="A1443" t="s">
        <v>261</v>
      </c>
      <c r="B1443" t="s">
        <v>9084</v>
      </c>
      <c r="C1443" t="s">
        <v>9086</v>
      </c>
      <c r="D1443">
        <v>1</v>
      </c>
      <c r="E1443" t="s">
        <v>693</v>
      </c>
      <c r="F1443">
        <v>1</v>
      </c>
      <c r="G1443">
        <v>1</v>
      </c>
      <c r="H1443" s="4" t="str">
        <f t="shared" si="44"/>
        <v>SH0_VDD5_ATX.1</v>
      </c>
      <c r="I1443" s="4" t="str">
        <f t="shared" si="45"/>
        <v>VDD5_ATX</v>
      </c>
    </row>
    <row r="1444" spans="1:9">
      <c r="A1444" t="s">
        <v>261</v>
      </c>
      <c r="B1444" t="s">
        <v>9084</v>
      </c>
      <c r="C1444" t="s">
        <v>9086</v>
      </c>
      <c r="D1444">
        <v>2</v>
      </c>
      <c r="E1444" t="s">
        <v>8535</v>
      </c>
      <c r="F1444">
        <v>2</v>
      </c>
      <c r="G1444">
        <v>2</v>
      </c>
      <c r="H1444" s="4" t="str">
        <f t="shared" si="44"/>
        <v>SH0_VDD5_ATX.2</v>
      </c>
      <c r="I1444" s="4" t="str">
        <f t="shared" si="45"/>
        <v>SH0_DPS_5V0</v>
      </c>
    </row>
    <row r="1445" spans="1:9">
      <c r="A1445" t="s">
        <v>261</v>
      </c>
      <c r="B1445" t="s">
        <v>9084</v>
      </c>
      <c r="C1445" t="s">
        <v>287</v>
      </c>
      <c r="D1445" t="s">
        <v>3106</v>
      </c>
      <c r="E1445" t="s">
        <v>3331</v>
      </c>
      <c r="F1445" t="s">
        <v>295</v>
      </c>
      <c r="G1445" t="s">
        <v>3106</v>
      </c>
      <c r="H1445" s="4" t="str">
        <f t="shared" si="44"/>
        <v>SITE0.U1</v>
      </c>
      <c r="I1445" s="4" t="str">
        <f t="shared" si="45"/>
        <v>S0_P6_CLKREQB</v>
      </c>
    </row>
    <row r="1446" spans="1:9">
      <c r="A1446" t="s">
        <v>261</v>
      </c>
      <c r="B1446" t="s">
        <v>9084</v>
      </c>
      <c r="C1446" t="s">
        <v>287</v>
      </c>
      <c r="D1446" t="s">
        <v>3113</v>
      </c>
      <c r="E1446" t="s">
        <v>3357</v>
      </c>
      <c r="F1446" t="s">
        <v>296</v>
      </c>
      <c r="G1446" t="s">
        <v>3113</v>
      </c>
      <c r="H1446" s="4" t="str">
        <f t="shared" si="44"/>
        <v>SITE0.U2</v>
      </c>
      <c r="I1446" s="4" t="str">
        <f t="shared" si="45"/>
        <v>S0_P6_ISOLATEB</v>
      </c>
    </row>
    <row r="1447" spans="1:9">
      <c r="A1447" t="s">
        <v>261</v>
      </c>
      <c r="B1447" t="s">
        <v>9084</v>
      </c>
      <c r="C1447" t="s">
        <v>287</v>
      </c>
      <c r="D1447" t="s">
        <v>3108</v>
      </c>
      <c r="E1447" t="s">
        <v>3336</v>
      </c>
      <c r="F1447" t="s">
        <v>316</v>
      </c>
      <c r="G1447" t="s">
        <v>3108</v>
      </c>
      <c r="H1447" s="4" t="str">
        <f t="shared" si="44"/>
        <v>SITE0.T2</v>
      </c>
      <c r="I1447" s="4" t="str">
        <f t="shared" si="45"/>
        <v>S0_P6_LANWAKEB</v>
      </c>
    </row>
    <row r="1448" spans="1:9">
      <c r="A1448" t="s">
        <v>261</v>
      </c>
      <c r="B1448" t="s">
        <v>9084</v>
      </c>
      <c r="C1448" t="s">
        <v>287</v>
      </c>
      <c r="D1448" t="s">
        <v>3115</v>
      </c>
      <c r="E1448" t="s">
        <v>3362</v>
      </c>
      <c r="F1448" t="s">
        <v>1645</v>
      </c>
      <c r="G1448" t="s">
        <v>3115</v>
      </c>
      <c r="H1448" s="4" t="str">
        <f t="shared" si="44"/>
        <v>SITE0.V1</v>
      </c>
      <c r="I1448" s="4" t="str">
        <f t="shared" si="45"/>
        <v>S0_P6_PCIE_RESETB</v>
      </c>
    </row>
    <row r="1449" spans="1:9">
      <c r="A1449" t="s">
        <v>261</v>
      </c>
      <c r="B1449" t="s">
        <v>9084</v>
      </c>
      <c r="C1449" t="s">
        <v>287</v>
      </c>
      <c r="D1449" t="s">
        <v>3107</v>
      </c>
      <c r="E1449" t="s">
        <v>3332</v>
      </c>
      <c r="F1449" t="s">
        <v>1335</v>
      </c>
      <c r="G1449" t="s">
        <v>3107</v>
      </c>
      <c r="H1449" s="4" t="str">
        <f t="shared" si="44"/>
        <v>SITE0.R5</v>
      </c>
      <c r="I1449" s="4" t="str">
        <f t="shared" si="45"/>
        <v>S0_P7_CLKREQB</v>
      </c>
    </row>
    <row r="1450" spans="1:9">
      <c r="A1450" t="s">
        <v>261</v>
      </c>
      <c r="B1450" t="s">
        <v>9084</v>
      </c>
      <c r="C1450" t="s">
        <v>287</v>
      </c>
      <c r="D1450" t="s">
        <v>3114</v>
      </c>
      <c r="E1450" t="s">
        <v>3358</v>
      </c>
      <c r="F1450" t="s">
        <v>335</v>
      </c>
      <c r="G1450" t="s">
        <v>3114</v>
      </c>
      <c r="H1450" s="4" t="str">
        <f t="shared" si="44"/>
        <v>SITE0.T4</v>
      </c>
      <c r="I1450" s="4" t="str">
        <f t="shared" si="45"/>
        <v>S0_P7_ISOLATEB</v>
      </c>
    </row>
    <row r="1451" spans="1:9">
      <c r="A1451" t="s">
        <v>261</v>
      </c>
      <c r="B1451" t="s">
        <v>9084</v>
      </c>
      <c r="C1451" t="s">
        <v>287</v>
      </c>
      <c r="D1451" t="s">
        <v>3109</v>
      </c>
      <c r="E1451" t="s">
        <v>3337</v>
      </c>
      <c r="F1451" t="s">
        <v>1334</v>
      </c>
      <c r="G1451" t="s">
        <v>3109</v>
      </c>
      <c r="H1451" s="4" t="str">
        <f t="shared" si="44"/>
        <v>SITE0.R4</v>
      </c>
      <c r="I1451" s="4" t="str">
        <f t="shared" si="45"/>
        <v>S0_P7_LANWAKEB</v>
      </c>
    </row>
    <row r="1452" spans="1:9">
      <c r="A1452" t="s">
        <v>261</v>
      </c>
      <c r="B1452" t="s">
        <v>9084</v>
      </c>
      <c r="C1452" t="s">
        <v>287</v>
      </c>
      <c r="D1452" t="s">
        <v>3116</v>
      </c>
      <c r="E1452" t="s">
        <v>3363</v>
      </c>
      <c r="F1452" t="s">
        <v>322</v>
      </c>
      <c r="G1452" t="s">
        <v>3116</v>
      </c>
      <c r="H1452" s="4" t="str">
        <f t="shared" si="44"/>
        <v>SITE0.T5</v>
      </c>
      <c r="I1452" s="4" t="str">
        <f t="shared" si="45"/>
        <v>S0_P7_PCIE_RESETB</v>
      </c>
    </row>
    <row r="1453" spans="1:9">
      <c r="A1453" t="s">
        <v>261</v>
      </c>
      <c r="B1453" t="s">
        <v>9084</v>
      </c>
      <c r="C1453" t="s">
        <v>8060</v>
      </c>
      <c r="D1453">
        <v>1</v>
      </c>
      <c r="E1453" t="s">
        <v>1942</v>
      </c>
      <c r="F1453">
        <v>1</v>
      </c>
      <c r="G1453">
        <v>1</v>
      </c>
      <c r="H1453" s="4" t="str">
        <f t="shared" si="44"/>
        <v>ST01.1</v>
      </c>
      <c r="I1453" s="4" t="str">
        <f t="shared" si="45"/>
        <v>S0_APWR_10F</v>
      </c>
    </row>
    <row r="1454" spans="1:9">
      <c r="A1454" t="s">
        <v>261</v>
      </c>
      <c r="B1454" t="s">
        <v>9084</v>
      </c>
      <c r="C1454" t="s">
        <v>8060</v>
      </c>
      <c r="D1454">
        <v>2</v>
      </c>
      <c r="E1454" t="s">
        <v>1979</v>
      </c>
      <c r="F1454">
        <v>2</v>
      </c>
      <c r="G1454">
        <v>2</v>
      </c>
      <c r="H1454" s="4" t="str">
        <f t="shared" si="44"/>
        <v>ST01.2</v>
      </c>
      <c r="I1454" s="4" t="str">
        <f t="shared" si="45"/>
        <v>S0_APWR_10S</v>
      </c>
    </row>
    <row r="1455" spans="1:9">
      <c r="A1455" t="s">
        <v>261</v>
      </c>
      <c r="B1455" t="s">
        <v>9084</v>
      </c>
      <c r="C1455" t="s">
        <v>8061</v>
      </c>
      <c r="D1455">
        <v>1</v>
      </c>
      <c r="E1455" t="s">
        <v>169</v>
      </c>
      <c r="F1455">
        <v>1</v>
      </c>
      <c r="G1455">
        <v>1</v>
      </c>
      <c r="H1455" s="4" t="str">
        <f t="shared" si="44"/>
        <v>STG01.1</v>
      </c>
      <c r="I1455" s="4" t="str">
        <f t="shared" si="45"/>
        <v>DGND</v>
      </c>
    </row>
    <row r="1456" spans="1:9">
      <c r="A1456" t="s">
        <v>261</v>
      </c>
      <c r="B1456" t="s">
        <v>9084</v>
      </c>
      <c r="C1456" t="s">
        <v>8061</v>
      </c>
      <c r="D1456">
        <v>2</v>
      </c>
      <c r="E1456" t="s">
        <v>1980</v>
      </c>
      <c r="F1456">
        <v>2</v>
      </c>
      <c r="G1456">
        <v>2</v>
      </c>
      <c r="H1456" s="4" t="str">
        <f t="shared" si="44"/>
        <v>STG01.2</v>
      </c>
      <c r="I1456" s="4" t="str">
        <f t="shared" si="45"/>
        <v>S0_APWR_10GS</v>
      </c>
    </row>
    <row r="1457" spans="1:9">
      <c r="A1457" t="s">
        <v>261</v>
      </c>
      <c r="B1457" t="s">
        <v>9087</v>
      </c>
      <c r="C1457" t="s">
        <v>9074</v>
      </c>
      <c r="D1457" t="s">
        <v>3093</v>
      </c>
      <c r="E1457" t="s">
        <v>3285</v>
      </c>
      <c r="F1457" t="s">
        <v>1615</v>
      </c>
      <c r="G1457" t="s">
        <v>3093</v>
      </c>
      <c r="H1457" s="4" t="str">
        <f t="shared" si="44"/>
        <v>GOLD0.V13</v>
      </c>
      <c r="I1457" s="4" t="str">
        <f t="shared" si="45"/>
        <v>SG0_P4_HSI-</v>
      </c>
    </row>
    <row r="1458" spans="1:9">
      <c r="A1458" t="s">
        <v>261</v>
      </c>
      <c r="B1458" t="s">
        <v>9087</v>
      </c>
      <c r="C1458" t="s">
        <v>9074</v>
      </c>
      <c r="D1458" t="s">
        <v>3094</v>
      </c>
      <c r="E1458" t="s">
        <v>3287</v>
      </c>
      <c r="F1458" t="s">
        <v>1614</v>
      </c>
      <c r="G1458" t="s">
        <v>3094</v>
      </c>
      <c r="H1458" s="4" t="str">
        <f t="shared" si="44"/>
        <v>GOLD0.V12</v>
      </c>
      <c r="I1458" s="4" t="str">
        <f t="shared" si="45"/>
        <v>SG0_P4_HSI+</v>
      </c>
    </row>
    <row r="1459" spans="1:9">
      <c r="A1459" t="s">
        <v>261</v>
      </c>
      <c r="B1459" t="s">
        <v>9087</v>
      </c>
      <c r="C1459" t="s">
        <v>9074</v>
      </c>
      <c r="D1459" t="s">
        <v>3095</v>
      </c>
      <c r="E1459" t="s">
        <v>3281</v>
      </c>
      <c r="F1459" t="s">
        <v>1625</v>
      </c>
      <c r="G1459" t="s">
        <v>3095</v>
      </c>
      <c r="H1459" s="4" t="str">
        <f t="shared" si="44"/>
        <v>GOLD0.W14</v>
      </c>
      <c r="I1459" s="4" t="str">
        <f t="shared" si="45"/>
        <v>SG0_P4_HSO-</v>
      </c>
    </row>
    <row r="1460" spans="1:9">
      <c r="A1460" t="s">
        <v>261</v>
      </c>
      <c r="B1460" t="s">
        <v>9087</v>
      </c>
      <c r="C1460" t="s">
        <v>9074</v>
      </c>
      <c r="D1460" t="s">
        <v>3096</v>
      </c>
      <c r="E1460" t="s">
        <v>3283</v>
      </c>
      <c r="F1460" t="s">
        <v>1624</v>
      </c>
      <c r="G1460" t="s">
        <v>3096</v>
      </c>
      <c r="H1460" s="4" t="str">
        <f t="shared" si="44"/>
        <v>GOLD0.W13</v>
      </c>
      <c r="I1460" s="4" t="str">
        <f t="shared" si="45"/>
        <v>SG0_P4_HSO+</v>
      </c>
    </row>
    <row r="1461" spans="1:9">
      <c r="A1461" t="s">
        <v>261</v>
      </c>
      <c r="B1461" t="s">
        <v>9087</v>
      </c>
      <c r="C1461" t="s">
        <v>9074</v>
      </c>
      <c r="D1461" t="s">
        <v>3097</v>
      </c>
      <c r="E1461" t="s">
        <v>3293</v>
      </c>
      <c r="F1461" t="s">
        <v>1617</v>
      </c>
      <c r="G1461" t="s">
        <v>3097</v>
      </c>
      <c r="H1461" s="4" t="str">
        <f t="shared" si="44"/>
        <v>GOLD0.V15</v>
      </c>
      <c r="I1461" s="4" t="str">
        <f t="shared" si="45"/>
        <v>SG0_P5_HSI-</v>
      </c>
    </row>
    <row r="1462" spans="1:9">
      <c r="A1462" t="s">
        <v>261</v>
      </c>
      <c r="B1462" t="s">
        <v>9087</v>
      </c>
      <c r="C1462" t="s">
        <v>9074</v>
      </c>
      <c r="D1462" t="s">
        <v>3098</v>
      </c>
      <c r="E1462" t="s">
        <v>3295</v>
      </c>
      <c r="F1462" t="s">
        <v>1616</v>
      </c>
      <c r="G1462" t="s">
        <v>3098</v>
      </c>
      <c r="H1462" s="4" t="str">
        <f t="shared" si="44"/>
        <v>GOLD0.V14</v>
      </c>
      <c r="I1462" s="4" t="str">
        <f t="shared" si="45"/>
        <v>SG0_P5_HSI+</v>
      </c>
    </row>
    <row r="1463" spans="1:9">
      <c r="A1463" t="s">
        <v>261</v>
      </c>
      <c r="B1463" t="s">
        <v>9087</v>
      </c>
      <c r="C1463" t="s">
        <v>9074</v>
      </c>
      <c r="D1463" t="s">
        <v>3099</v>
      </c>
      <c r="E1463" t="s">
        <v>3289</v>
      </c>
      <c r="F1463" t="s">
        <v>1627</v>
      </c>
      <c r="G1463" t="s">
        <v>3099</v>
      </c>
      <c r="H1463" s="4" t="str">
        <f t="shared" si="44"/>
        <v>GOLD0.W16</v>
      </c>
      <c r="I1463" s="4" t="str">
        <f t="shared" si="45"/>
        <v>SG0_P5_HSO-</v>
      </c>
    </row>
    <row r="1464" spans="1:9">
      <c r="A1464" t="s">
        <v>261</v>
      </c>
      <c r="B1464" t="s">
        <v>9087</v>
      </c>
      <c r="C1464" t="s">
        <v>9074</v>
      </c>
      <c r="D1464" t="s">
        <v>3100</v>
      </c>
      <c r="E1464" t="s">
        <v>3291</v>
      </c>
      <c r="F1464" t="s">
        <v>1626</v>
      </c>
      <c r="G1464" t="s">
        <v>3100</v>
      </c>
      <c r="H1464" s="4" t="str">
        <f t="shared" si="44"/>
        <v>GOLD0.W15</v>
      </c>
      <c r="I1464" s="4" t="str">
        <f t="shared" si="45"/>
        <v>SG0_P5_HSO+</v>
      </c>
    </row>
    <row r="1465" spans="1:9">
      <c r="A1465" t="s">
        <v>261</v>
      </c>
      <c r="B1465" t="s">
        <v>9087</v>
      </c>
      <c r="C1465" t="s">
        <v>9074</v>
      </c>
      <c r="D1465" t="s">
        <v>3106</v>
      </c>
      <c r="E1465" t="s">
        <v>3371</v>
      </c>
      <c r="F1465" t="s">
        <v>295</v>
      </c>
      <c r="G1465" t="s">
        <v>3106</v>
      </c>
      <c r="H1465" s="4" t="str">
        <f t="shared" si="44"/>
        <v>GOLD0.U1</v>
      </c>
      <c r="I1465" s="4" t="str">
        <f t="shared" si="45"/>
        <v>SG0_P6_CLKREQB</v>
      </c>
    </row>
    <row r="1466" spans="1:9">
      <c r="A1466" t="s">
        <v>261</v>
      </c>
      <c r="B1466" t="s">
        <v>9087</v>
      </c>
      <c r="C1466" t="s">
        <v>9074</v>
      </c>
      <c r="D1466" t="s">
        <v>1659</v>
      </c>
      <c r="E1466" t="s">
        <v>1912</v>
      </c>
      <c r="F1466" t="s">
        <v>1667</v>
      </c>
      <c r="G1466" t="s">
        <v>1659</v>
      </c>
      <c r="H1466" s="4" t="str">
        <f t="shared" si="44"/>
        <v>GOLD0.W5</v>
      </c>
      <c r="I1466" s="4" t="str">
        <f t="shared" si="45"/>
        <v>SG0_P6_HSI-</v>
      </c>
    </row>
    <row r="1467" spans="1:9">
      <c r="A1467" t="s">
        <v>261</v>
      </c>
      <c r="B1467" t="s">
        <v>9087</v>
      </c>
      <c r="C1467" t="s">
        <v>9074</v>
      </c>
      <c r="D1467" t="s">
        <v>1660</v>
      </c>
      <c r="E1467" t="s">
        <v>1914</v>
      </c>
      <c r="F1467" t="s">
        <v>3101</v>
      </c>
      <c r="G1467" t="s">
        <v>1660</v>
      </c>
      <c r="H1467" s="4" t="str">
        <f t="shared" si="44"/>
        <v>GOLD0.W6</v>
      </c>
      <c r="I1467" s="4" t="str">
        <f t="shared" si="45"/>
        <v>SG0_P6_HSI+</v>
      </c>
    </row>
    <row r="1468" spans="1:9">
      <c r="A1468" t="s">
        <v>261</v>
      </c>
      <c r="B1468" t="s">
        <v>9087</v>
      </c>
      <c r="C1468" t="s">
        <v>9074</v>
      </c>
      <c r="D1468" t="s">
        <v>1661</v>
      </c>
      <c r="E1468" t="s">
        <v>1908</v>
      </c>
      <c r="F1468" t="s">
        <v>1668</v>
      </c>
      <c r="G1468" t="s">
        <v>1661</v>
      </c>
      <c r="H1468" s="4" t="str">
        <f t="shared" si="44"/>
        <v>GOLD0.W4</v>
      </c>
      <c r="I1468" s="4" t="str">
        <f t="shared" si="45"/>
        <v>SG0_P6_HSO-</v>
      </c>
    </row>
    <row r="1469" spans="1:9">
      <c r="A1469" t="s">
        <v>261</v>
      </c>
      <c r="B1469" t="s">
        <v>9087</v>
      </c>
      <c r="C1469" t="s">
        <v>9074</v>
      </c>
      <c r="D1469" t="s">
        <v>1662</v>
      </c>
      <c r="E1469" t="s">
        <v>1910</v>
      </c>
      <c r="F1469" t="s">
        <v>3102</v>
      </c>
      <c r="G1469" t="s">
        <v>1662</v>
      </c>
      <c r="H1469" s="4" t="str">
        <f t="shared" si="44"/>
        <v>GOLD0.W3</v>
      </c>
      <c r="I1469" s="4" t="str">
        <f t="shared" si="45"/>
        <v>SG0_P6_HSO+</v>
      </c>
    </row>
    <row r="1470" spans="1:9">
      <c r="A1470" t="s">
        <v>261</v>
      </c>
      <c r="B1470" t="s">
        <v>9087</v>
      </c>
      <c r="C1470" t="s">
        <v>9074</v>
      </c>
      <c r="D1470" t="s">
        <v>3113</v>
      </c>
      <c r="E1470" t="s">
        <v>3372</v>
      </c>
      <c r="F1470" t="s">
        <v>296</v>
      </c>
      <c r="G1470" t="s">
        <v>3113</v>
      </c>
      <c r="H1470" s="4" t="str">
        <f t="shared" si="44"/>
        <v>GOLD0.U2</v>
      </c>
      <c r="I1470" s="4" t="str">
        <f t="shared" si="45"/>
        <v>SG0_P6_ISOLATEB</v>
      </c>
    </row>
    <row r="1471" spans="1:9">
      <c r="A1471" t="s">
        <v>261</v>
      </c>
      <c r="B1471" t="s">
        <v>9087</v>
      </c>
      <c r="C1471" t="s">
        <v>9074</v>
      </c>
      <c r="D1471" t="s">
        <v>3108</v>
      </c>
      <c r="E1471" t="s">
        <v>3373</v>
      </c>
      <c r="F1471" t="s">
        <v>316</v>
      </c>
      <c r="G1471" t="s">
        <v>3108</v>
      </c>
      <c r="H1471" s="4" t="str">
        <f t="shared" si="44"/>
        <v>GOLD0.T2</v>
      </c>
      <c r="I1471" s="4" t="str">
        <f t="shared" si="45"/>
        <v>SG0_P6_LANWAKEB</v>
      </c>
    </row>
    <row r="1472" spans="1:9">
      <c r="A1472" t="s">
        <v>261</v>
      </c>
      <c r="B1472" t="s">
        <v>9087</v>
      </c>
      <c r="C1472" t="s">
        <v>9074</v>
      </c>
      <c r="D1472" t="s">
        <v>3115</v>
      </c>
      <c r="E1472" t="s">
        <v>3374</v>
      </c>
      <c r="F1472" t="s">
        <v>1645</v>
      </c>
      <c r="G1472" t="s">
        <v>3115</v>
      </c>
      <c r="H1472" s="4" t="str">
        <f t="shared" si="44"/>
        <v>GOLD0.V1</v>
      </c>
      <c r="I1472" s="4" t="str">
        <f t="shared" si="45"/>
        <v>SG0_P6_PCIE_RESETB</v>
      </c>
    </row>
    <row r="1473" spans="1:9">
      <c r="A1473" t="s">
        <v>261</v>
      </c>
      <c r="B1473" t="s">
        <v>9087</v>
      </c>
      <c r="C1473" t="s">
        <v>9074</v>
      </c>
      <c r="D1473" t="s">
        <v>3104</v>
      </c>
      <c r="E1473" t="s">
        <v>3375</v>
      </c>
      <c r="F1473" t="s">
        <v>3103</v>
      </c>
      <c r="G1473" t="s">
        <v>3104</v>
      </c>
      <c r="H1473" s="4" t="str">
        <f t="shared" si="44"/>
        <v>GOLD0.V3</v>
      </c>
      <c r="I1473" s="4" t="str">
        <f t="shared" si="45"/>
        <v>SG0_P6_REFCLK-</v>
      </c>
    </row>
    <row r="1474" spans="1:9">
      <c r="A1474" t="s">
        <v>261</v>
      </c>
      <c r="B1474" t="s">
        <v>9087</v>
      </c>
      <c r="C1474" t="s">
        <v>9074</v>
      </c>
      <c r="D1474" t="s">
        <v>3105</v>
      </c>
      <c r="E1474" t="s">
        <v>3376</v>
      </c>
      <c r="F1474" t="s">
        <v>1672</v>
      </c>
      <c r="G1474" t="s">
        <v>3105</v>
      </c>
      <c r="H1474" s="4" t="str">
        <f t="shared" ref="H1474:H1537" si="46">CONCATENATE(C1474,".",F1474)</f>
        <v>GOLD0.V2</v>
      </c>
      <c r="I1474" s="4" t="str">
        <f t="shared" ref="I1474:I1537" si="47">E1474</f>
        <v>SG0_P6_REFCLK+</v>
      </c>
    </row>
    <row r="1475" spans="1:9">
      <c r="A1475" t="s">
        <v>261</v>
      </c>
      <c r="B1475" t="s">
        <v>9087</v>
      </c>
      <c r="C1475" t="s">
        <v>9074</v>
      </c>
      <c r="D1475" t="s">
        <v>3107</v>
      </c>
      <c r="E1475" t="s">
        <v>3377</v>
      </c>
      <c r="F1475" t="s">
        <v>1335</v>
      </c>
      <c r="G1475" t="s">
        <v>3107</v>
      </c>
      <c r="H1475" s="4" t="str">
        <f t="shared" si="46"/>
        <v>GOLD0.R5</v>
      </c>
      <c r="I1475" s="4" t="str">
        <f t="shared" si="47"/>
        <v>SG0_P7_CLKREQB</v>
      </c>
    </row>
    <row r="1476" spans="1:9">
      <c r="A1476" t="s">
        <v>261</v>
      </c>
      <c r="B1476" t="s">
        <v>9087</v>
      </c>
      <c r="C1476" t="s">
        <v>9074</v>
      </c>
      <c r="D1476" t="s">
        <v>1663</v>
      </c>
      <c r="E1476" t="s">
        <v>1920</v>
      </c>
      <c r="F1476" t="s">
        <v>1622</v>
      </c>
      <c r="G1476" t="s">
        <v>1663</v>
      </c>
      <c r="H1476" s="4" t="str">
        <f t="shared" si="46"/>
        <v>GOLD0.W10</v>
      </c>
      <c r="I1476" s="4" t="str">
        <f t="shared" si="47"/>
        <v>SG0_P7_HSI-</v>
      </c>
    </row>
    <row r="1477" spans="1:9">
      <c r="A1477" t="s">
        <v>261</v>
      </c>
      <c r="B1477" t="s">
        <v>9087</v>
      </c>
      <c r="C1477" t="s">
        <v>9074</v>
      </c>
      <c r="D1477" t="s">
        <v>1664</v>
      </c>
      <c r="E1477" t="s">
        <v>1922</v>
      </c>
      <c r="F1477" t="s">
        <v>1528</v>
      </c>
      <c r="G1477" t="s">
        <v>1664</v>
      </c>
      <c r="H1477" s="4" t="str">
        <f t="shared" si="46"/>
        <v>GOLD0.W11</v>
      </c>
      <c r="I1477" s="4" t="str">
        <f t="shared" si="47"/>
        <v>SG0_P7_HSI+</v>
      </c>
    </row>
    <row r="1478" spans="1:9">
      <c r="A1478" t="s">
        <v>261</v>
      </c>
      <c r="B1478" t="s">
        <v>9087</v>
      </c>
      <c r="C1478" t="s">
        <v>9074</v>
      </c>
      <c r="D1478" t="s">
        <v>1665</v>
      </c>
      <c r="E1478" t="s">
        <v>1916</v>
      </c>
      <c r="F1478" t="s">
        <v>1683</v>
      </c>
      <c r="G1478" t="s">
        <v>1665</v>
      </c>
      <c r="H1478" s="4" t="str">
        <f t="shared" si="46"/>
        <v>GOLD0.W9</v>
      </c>
      <c r="I1478" s="4" t="str">
        <f t="shared" si="47"/>
        <v>SG0_P7_HSO-</v>
      </c>
    </row>
    <row r="1479" spans="1:9">
      <c r="A1479" t="s">
        <v>261</v>
      </c>
      <c r="B1479" t="s">
        <v>9087</v>
      </c>
      <c r="C1479" t="s">
        <v>9074</v>
      </c>
      <c r="D1479" t="s">
        <v>1666</v>
      </c>
      <c r="E1479" t="s">
        <v>1918</v>
      </c>
      <c r="F1479" t="s">
        <v>1562</v>
      </c>
      <c r="G1479" t="s">
        <v>1666</v>
      </c>
      <c r="H1479" s="4" t="str">
        <f t="shared" si="46"/>
        <v>GOLD0.W8</v>
      </c>
      <c r="I1479" s="4" t="str">
        <f t="shared" si="47"/>
        <v>SG0_P7_HSO+</v>
      </c>
    </row>
    <row r="1480" spans="1:9">
      <c r="A1480" t="s">
        <v>261</v>
      </c>
      <c r="B1480" t="s">
        <v>9087</v>
      </c>
      <c r="C1480" t="s">
        <v>9074</v>
      </c>
      <c r="D1480" t="s">
        <v>3114</v>
      </c>
      <c r="E1480" t="s">
        <v>3378</v>
      </c>
      <c r="F1480" t="s">
        <v>335</v>
      </c>
      <c r="G1480" t="s">
        <v>3114</v>
      </c>
      <c r="H1480" s="4" t="str">
        <f t="shared" si="46"/>
        <v>GOLD0.T4</v>
      </c>
      <c r="I1480" s="4" t="str">
        <f t="shared" si="47"/>
        <v>SG0_P7_ISOLATEB</v>
      </c>
    </row>
    <row r="1481" spans="1:9">
      <c r="A1481" t="s">
        <v>261</v>
      </c>
      <c r="B1481" t="s">
        <v>9087</v>
      </c>
      <c r="C1481" t="s">
        <v>9074</v>
      </c>
      <c r="D1481" t="s">
        <v>3109</v>
      </c>
      <c r="E1481" t="s">
        <v>3379</v>
      </c>
      <c r="F1481" t="s">
        <v>1334</v>
      </c>
      <c r="G1481" t="s">
        <v>3109</v>
      </c>
      <c r="H1481" s="4" t="str">
        <f t="shared" si="46"/>
        <v>GOLD0.R4</v>
      </c>
      <c r="I1481" s="4" t="str">
        <f t="shared" si="47"/>
        <v>SG0_P7_LANWAKEB</v>
      </c>
    </row>
    <row r="1482" spans="1:9">
      <c r="A1482" t="s">
        <v>261</v>
      </c>
      <c r="B1482" t="s">
        <v>9087</v>
      </c>
      <c r="C1482" t="s">
        <v>9074</v>
      </c>
      <c r="D1482" t="s">
        <v>3116</v>
      </c>
      <c r="E1482" t="s">
        <v>3380</v>
      </c>
      <c r="F1482" t="s">
        <v>322</v>
      </c>
      <c r="G1482" t="s">
        <v>3116</v>
      </c>
      <c r="H1482" s="4" t="str">
        <f t="shared" si="46"/>
        <v>GOLD0.T5</v>
      </c>
      <c r="I1482" s="4" t="str">
        <f t="shared" si="47"/>
        <v>SG0_P7_PCIE_RESETB</v>
      </c>
    </row>
    <row r="1483" spans="1:9">
      <c r="A1483" t="s">
        <v>261</v>
      </c>
      <c r="B1483" t="s">
        <v>9087</v>
      </c>
      <c r="C1483" t="s">
        <v>9074</v>
      </c>
      <c r="D1483" t="s">
        <v>3110</v>
      </c>
      <c r="E1483" t="s">
        <v>3381</v>
      </c>
      <c r="F1483" t="s">
        <v>1564</v>
      </c>
      <c r="G1483" t="s">
        <v>3110</v>
      </c>
      <c r="H1483" s="4" t="str">
        <f t="shared" si="46"/>
        <v>GOLD0.V7</v>
      </c>
      <c r="I1483" s="4" t="str">
        <f t="shared" si="47"/>
        <v>SG0_P7_REFCLK-</v>
      </c>
    </row>
    <row r="1484" spans="1:9">
      <c r="A1484" t="s">
        <v>261</v>
      </c>
      <c r="B1484" t="s">
        <v>9087</v>
      </c>
      <c r="C1484" t="s">
        <v>9074</v>
      </c>
      <c r="D1484" t="s">
        <v>3112</v>
      </c>
      <c r="E1484" t="s">
        <v>3382</v>
      </c>
      <c r="F1484" t="s">
        <v>3111</v>
      </c>
      <c r="G1484" t="s">
        <v>3112</v>
      </c>
      <c r="H1484" s="4" t="str">
        <f t="shared" si="46"/>
        <v>GOLD0.V6</v>
      </c>
      <c r="I1484" s="4" t="str">
        <f t="shared" si="47"/>
        <v>SG0_P7_REFCLK+</v>
      </c>
    </row>
    <row r="1485" spans="1:9">
      <c r="A1485" t="s">
        <v>261</v>
      </c>
      <c r="B1485" t="s">
        <v>9087</v>
      </c>
      <c r="C1485" t="s">
        <v>2781</v>
      </c>
      <c r="D1485">
        <v>1</v>
      </c>
      <c r="E1485" t="s">
        <v>3372</v>
      </c>
      <c r="F1485">
        <v>1</v>
      </c>
      <c r="G1485">
        <v>1</v>
      </c>
      <c r="H1485" s="4" t="str">
        <f t="shared" si="46"/>
        <v>RSG104.1</v>
      </c>
      <c r="I1485" s="4" t="str">
        <f t="shared" si="47"/>
        <v>SG0_P6_ISOLATEB</v>
      </c>
    </row>
    <row r="1486" spans="1:9">
      <c r="A1486" t="s">
        <v>261</v>
      </c>
      <c r="B1486" t="s">
        <v>9087</v>
      </c>
      <c r="C1486" t="s">
        <v>2781</v>
      </c>
      <c r="D1486">
        <v>2</v>
      </c>
      <c r="E1486" t="s">
        <v>169</v>
      </c>
      <c r="F1486">
        <v>2</v>
      </c>
      <c r="G1486">
        <v>2</v>
      </c>
      <c r="H1486" s="4" t="str">
        <f t="shared" si="46"/>
        <v>RSG104.2</v>
      </c>
      <c r="I1486" s="4" t="str">
        <f t="shared" si="47"/>
        <v>DGND</v>
      </c>
    </row>
    <row r="1487" spans="1:9">
      <c r="A1487" t="s">
        <v>261</v>
      </c>
      <c r="B1487" t="s">
        <v>9087</v>
      </c>
      <c r="C1487" t="s">
        <v>2782</v>
      </c>
      <c r="D1487">
        <v>1</v>
      </c>
      <c r="E1487" t="s">
        <v>3374</v>
      </c>
      <c r="F1487">
        <v>1</v>
      </c>
      <c r="G1487">
        <v>1</v>
      </c>
      <c r="H1487" s="4" t="str">
        <f t="shared" si="46"/>
        <v>RSG105.1</v>
      </c>
      <c r="I1487" s="4" t="str">
        <f t="shared" si="47"/>
        <v>SG0_P6_PCIE_RESETB</v>
      </c>
    </row>
    <row r="1488" spans="1:9">
      <c r="A1488" t="s">
        <v>261</v>
      </c>
      <c r="B1488" t="s">
        <v>9087</v>
      </c>
      <c r="C1488" t="s">
        <v>2782</v>
      </c>
      <c r="D1488">
        <v>2</v>
      </c>
      <c r="E1488" t="s">
        <v>169</v>
      </c>
      <c r="F1488">
        <v>2</v>
      </c>
      <c r="G1488">
        <v>2</v>
      </c>
      <c r="H1488" s="4" t="str">
        <f t="shared" si="46"/>
        <v>RSG105.2</v>
      </c>
      <c r="I1488" s="4" t="str">
        <f t="shared" si="47"/>
        <v>DGND</v>
      </c>
    </row>
    <row r="1489" spans="1:9">
      <c r="A1489" t="s">
        <v>261</v>
      </c>
      <c r="B1489" t="s">
        <v>9087</v>
      </c>
      <c r="C1489" t="s">
        <v>2783</v>
      </c>
      <c r="D1489">
        <v>1</v>
      </c>
      <c r="E1489" t="s">
        <v>3378</v>
      </c>
      <c r="F1489">
        <v>1</v>
      </c>
      <c r="G1489">
        <v>1</v>
      </c>
      <c r="H1489" s="4" t="str">
        <f t="shared" si="46"/>
        <v>RSG114.1</v>
      </c>
      <c r="I1489" s="4" t="str">
        <f t="shared" si="47"/>
        <v>SG0_P7_ISOLATEB</v>
      </c>
    </row>
    <row r="1490" spans="1:9">
      <c r="A1490" t="s">
        <v>261</v>
      </c>
      <c r="B1490" t="s">
        <v>9087</v>
      </c>
      <c r="C1490" t="s">
        <v>2783</v>
      </c>
      <c r="D1490">
        <v>2</v>
      </c>
      <c r="E1490" t="s">
        <v>169</v>
      </c>
      <c r="F1490">
        <v>2</v>
      </c>
      <c r="G1490">
        <v>2</v>
      </c>
      <c r="H1490" s="4" t="str">
        <f t="shared" si="46"/>
        <v>RSG114.2</v>
      </c>
      <c r="I1490" s="4" t="str">
        <f t="shared" si="47"/>
        <v>DGND</v>
      </c>
    </row>
    <row r="1491" spans="1:9">
      <c r="A1491" t="s">
        <v>261</v>
      </c>
      <c r="B1491" t="s">
        <v>9087</v>
      </c>
      <c r="C1491" t="s">
        <v>2784</v>
      </c>
      <c r="D1491">
        <v>1</v>
      </c>
      <c r="E1491" t="s">
        <v>3380</v>
      </c>
      <c r="F1491">
        <v>1</v>
      </c>
      <c r="G1491">
        <v>1</v>
      </c>
      <c r="H1491" s="4" t="str">
        <f t="shared" si="46"/>
        <v>RSG115.1</v>
      </c>
      <c r="I1491" s="4" t="str">
        <f t="shared" si="47"/>
        <v>SG0_P7_PCIE_RESETB</v>
      </c>
    </row>
    <row r="1492" spans="1:9">
      <c r="A1492" t="s">
        <v>261</v>
      </c>
      <c r="B1492" t="s">
        <v>9087</v>
      </c>
      <c r="C1492" t="s">
        <v>2784</v>
      </c>
      <c r="D1492">
        <v>2</v>
      </c>
      <c r="E1492" t="s">
        <v>169</v>
      </c>
      <c r="F1492">
        <v>2</v>
      </c>
      <c r="G1492">
        <v>2</v>
      </c>
      <c r="H1492" s="4" t="str">
        <f t="shared" si="46"/>
        <v>RSG115.2</v>
      </c>
      <c r="I1492" s="4" t="str">
        <f t="shared" si="47"/>
        <v>DGND</v>
      </c>
    </row>
    <row r="1493" spans="1:9">
      <c r="A1493" t="s">
        <v>261</v>
      </c>
      <c r="B1493" t="s">
        <v>9087</v>
      </c>
      <c r="C1493" t="s">
        <v>3371</v>
      </c>
      <c r="D1493" t="s">
        <v>173</v>
      </c>
      <c r="E1493" t="s">
        <v>3371</v>
      </c>
      <c r="F1493">
        <v>1</v>
      </c>
      <c r="G1493" t="s">
        <v>173</v>
      </c>
      <c r="H1493" s="4" t="str">
        <f t="shared" si="46"/>
        <v>SG0_P6_CLKREQB.1</v>
      </c>
      <c r="I1493" s="4" t="str">
        <f t="shared" si="47"/>
        <v>SG0_P6_CLKREQB</v>
      </c>
    </row>
    <row r="1494" spans="1:9">
      <c r="A1494" t="s">
        <v>261</v>
      </c>
      <c r="B1494" t="s">
        <v>9087</v>
      </c>
      <c r="C1494" t="s">
        <v>3373</v>
      </c>
      <c r="D1494" t="s">
        <v>173</v>
      </c>
      <c r="E1494" t="s">
        <v>3373</v>
      </c>
      <c r="F1494">
        <v>1</v>
      </c>
      <c r="G1494" t="s">
        <v>173</v>
      </c>
      <c r="H1494" s="4" t="str">
        <f t="shared" si="46"/>
        <v>SG0_P6_LANWAKEB.1</v>
      </c>
      <c r="I1494" s="4" t="str">
        <f t="shared" si="47"/>
        <v>SG0_P6_LANWAKEB</v>
      </c>
    </row>
    <row r="1495" spans="1:9">
      <c r="A1495" t="s">
        <v>261</v>
      </c>
      <c r="B1495" t="s">
        <v>9087</v>
      </c>
      <c r="C1495" t="s">
        <v>3376</v>
      </c>
      <c r="D1495" t="s">
        <v>173</v>
      </c>
      <c r="E1495" t="s">
        <v>3376</v>
      </c>
      <c r="F1495">
        <v>1</v>
      </c>
      <c r="G1495" t="s">
        <v>173</v>
      </c>
      <c r="H1495" s="4" t="str">
        <f t="shared" si="46"/>
        <v>SG0_P6_REFCLK+.1</v>
      </c>
      <c r="I1495" s="4" t="str">
        <f t="shared" si="47"/>
        <v>SG0_P6_REFCLK+</v>
      </c>
    </row>
    <row r="1496" spans="1:9">
      <c r="A1496" t="s">
        <v>261</v>
      </c>
      <c r="B1496" t="s">
        <v>9087</v>
      </c>
      <c r="C1496" t="s">
        <v>3375</v>
      </c>
      <c r="D1496" t="s">
        <v>173</v>
      </c>
      <c r="E1496" t="s">
        <v>3375</v>
      </c>
      <c r="F1496">
        <v>1</v>
      </c>
      <c r="G1496" t="s">
        <v>173</v>
      </c>
      <c r="H1496" s="4" t="str">
        <f t="shared" si="46"/>
        <v>SG0_P6_REFCLK-.1</v>
      </c>
      <c r="I1496" s="4" t="str">
        <f t="shared" si="47"/>
        <v>SG0_P6_REFCLK-</v>
      </c>
    </row>
    <row r="1497" spans="1:9">
      <c r="A1497" t="s">
        <v>261</v>
      </c>
      <c r="B1497" t="s">
        <v>9087</v>
      </c>
      <c r="C1497" t="s">
        <v>3377</v>
      </c>
      <c r="D1497" t="s">
        <v>173</v>
      </c>
      <c r="E1497" t="s">
        <v>3377</v>
      </c>
      <c r="F1497">
        <v>1</v>
      </c>
      <c r="G1497" t="s">
        <v>173</v>
      </c>
      <c r="H1497" s="4" t="str">
        <f t="shared" si="46"/>
        <v>SG0_P7_CLKREQB.1</v>
      </c>
      <c r="I1497" s="4" t="str">
        <f t="shared" si="47"/>
        <v>SG0_P7_CLKREQB</v>
      </c>
    </row>
    <row r="1498" spans="1:9">
      <c r="A1498" t="s">
        <v>261</v>
      </c>
      <c r="B1498" t="s">
        <v>9087</v>
      </c>
      <c r="C1498" t="s">
        <v>3379</v>
      </c>
      <c r="D1498" t="s">
        <v>173</v>
      </c>
      <c r="E1498" t="s">
        <v>3379</v>
      </c>
      <c r="F1498">
        <v>1</v>
      </c>
      <c r="G1498" t="s">
        <v>173</v>
      </c>
      <c r="H1498" s="4" t="str">
        <f t="shared" si="46"/>
        <v>SG0_P7_LANWAKEB.1</v>
      </c>
      <c r="I1498" s="4" t="str">
        <f t="shared" si="47"/>
        <v>SG0_P7_LANWAKEB</v>
      </c>
    </row>
    <row r="1499" spans="1:9">
      <c r="A1499" t="s">
        <v>261</v>
      </c>
      <c r="B1499" t="s">
        <v>9087</v>
      </c>
      <c r="C1499" t="s">
        <v>3382</v>
      </c>
      <c r="D1499" t="s">
        <v>173</v>
      </c>
      <c r="E1499" t="s">
        <v>3382</v>
      </c>
      <c r="F1499">
        <v>1</v>
      </c>
      <c r="G1499" t="s">
        <v>173</v>
      </c>
      <c r="H1499" s="4" t="str">
        <f t="shared" si="46"/>
        <v>SG0_P7_REFCLK+.1</v>
      </c>
      <c r="I1499" s="4" t="str">
        <f t="shared" si="47"/>
        <v>SG0_P7_REFCLK+</v>
      </c>
    </row>
    <row r="1500" spans="1:9">
      <c r="A1500" t="s">
        <v>261</v>
      </c>
      <c r="B1500" t="s">
        <v>9087</v>
      </c>
      <c r="C1500" t="s">
        <v>3381</v>
      </c>
      <c r="D1500" t="s">
        <v>173</v>
      </c>
      <c r="E1500" t="s">
        <v>3381</v>
      </c>
      <c r="F1500">
        <v>1</v>
      </c>
      <c r="G1500" t="s">
        <v>173</v>
      </c>
      <c r="H1500" s="4" t="str">
        <f t="shared" si="46"/>
        <v>SG0_P7_REFCLK-.1</v>
      </c>
      <c r="I1500" s="4" t="str">
        <f t="shared" si="47"/>
        <v>SG0_P7_REFCLK-</v>
      </c>
    </row>
    <row r="1501" spans="1:9">
      <c r="A1501" t="s">
        <v>261</v>
      </c>
      <c r="B1501" t="s">
        <v>9088</v>
      </c>
      <c r="C1501" t="s">
        <v>2785</v>
      </c>
      <c r="D1501">
        <v>1</v>
      </c>
      <c r="E1501" t="s">
        <v>169</v>
      </c>
      <c r="F1501">
        <v>1</v>
      </c>
      <c r="G1501">
        <v>1</v>
      </c>
      <c r="H1501" s="4" t="str">
        <f t="shared" si="46"/>
        <v>BDH11.1</v>
      </c>
      <c r="I1501" s="4" t="str">
        <f t="shared" si="47"/>
        <v>DGND</v>
      </c>
    </row>
    <row r="1502" spans="1:9">
      <c r="A1502" t="s">
        <v>261</v>
      </c>
      <c r="B1502" t="s">
        <v>9088</v>
      </c>
      <c r="C1502" t="s">
        <v>2785</v>
      </c>
      <c r="D1502">
        <v>2</v>
      </c>
      <c r="E1502" t="s">
        <v>1939</v>
      </c>
      <c r="F1502">
        <v>2</v>
      </c>
      <c r="G1502">
        <v>2</v>
      </c>
      <c r="H1502" s="4" t="str">
        <f t="shared" si="46"/>
        <v>BDH11.2</v>
      </c>
      <c r="I1502" s="4" t="str">
        <f t="shared" si="47"/>
        <v>PCIE_GND</v>
      </c>
    </row>
    <row r="1503" spans="1:9">
      <c r="A1503" t="s">
        <v>261</v>
      </c>
      <c r="B1503" t="s">
        <v>9088</v>
      </c>
      <c r="C1503" t="s">
        <v>2786</v>
      </c>
      <c r="D1503">
        <v>1</v>
      </c>
      <c r="E1503" t="s">
        <v>169</v>
      </c>
      <c r="F1503">
        <v>1</v>
      </c>
      <c r="G1503">
        <v>1</v>
      </c>
      <c r="H1503" s="4" t="str">
        <f t="shared" si="46"/>
        <v>BDH12.1</v>
      </c>
      <c r="I1503" s="4" t="str">
        <f t="shared" si="47"/>
        <v>DGND</v>
      </c>
    </row>
    <row r="1504" spans="1:9">
      <c r="A1504" t="s">
        <v>261</v>
      </c>
      <c r="B1504" t="s">
        <v>9088</v>
      </c>
      <c r="C1504" t="s">
        <v>2786</v>
      </c>
      <c r="D1504">
        <v>2</v>
      </c>
      <c r="E1504" t="s">
        <v>1939</v>
      </c>
      <c r="F1504">
        <v>2</v>
      </c>
      <c r="G1504">
        <v>2</v>
      </c>
      <c r="H1504" s="4" t="str">
        <f t="shared" si="46"/>
        <v>BDH12.2</v>
      </c>
      <c r="I1504" s="4" t="str">
        <f t="shared" si="47"/>
        <v>PCIE_GND</v>
      </c>
    </row>
    <row r="1505" spans="1:9">
      <c r="A1505" t="s">
        <v>261</v>
      </c>
      <c r="B1505" t="s">
        <v>9088</v>
      </c>
      <c r="C1505" t="s">
        <v>2787</v>
      </c>
      <c r="D1505">
        <v>1</v>
      </c>
      <c r="E1505" t="s">
        <v>169</v>
      </c>
      <c r="F1505">
        <v>1</v>
      </c>
      <c r="G1505">
        <v>1</v>
      </c>
      <c r="H1505" s="4" t="str">
        <f t="shared" si="46"/>
        <v>BDH13.1</v>
      </c>
      <c r="I1505" s="4" t="str">
        <f t="shared" si="47"/>
        <v>DGND</v>
      </c>
    </row>
    <row r="1506" spans="1:9">
      <c r="A1506" t="s">
        <v>261</v>
      </c>
      <c r="B1506" t="s">
        <v>9088</v>
      </c>
      <c r="C1506" t="s">
        <v>2787</v>
      </c>
      <c r="D1506">
        <v>2</v>
      </c>
      <c r="E1506" t="s">
        <v>1939</v>
      </c>
      <c r="F1506">
        <v>2</v>
      </c>
      <c r="G1506">
        <v>2</v>
      </c>
      <c r="H1506" s="4" t="str">
        <f t="shared" si="46"/>
        <v>BDH13.2</v>
      </c>
      <c r="I1506" s="4" t="str">
        <f t="shared" si="47"/>
        <v>PCIE_GND</v>
      </c>
    </row>
    <row r="1507" spans="1:9">
      <c r="A1507" t="s">
        <v>261</v>
      </c>
      <c r="B1507" t="s">
        <v>9088</v>
      </c>
      <c r="C1507" t="s">
        <v>2788</v>
      </c>
      <c r="D1507">
        <v>1</v>
      </c>
      <c r="E1507" t="s">
        <v>169</v>
      </c>
      <c r="F1507">
        <v>1</v>
      </c>
      <c r="G1507">
        <v>1</v>
      </c>
      <c r="H1507" s="4" t="str">
        <f t="shared" si="46"/>
        <v>BDH14.1</v>
      </c>
      <c r="I1507" s="4" t="str">
        <f t="shared" si="47"/>
        <v>DGND</v>
      </c>
    </row>
    <row r="1508" spans="1:9">
      <c r="A1508" t="s">
        <v>261</v>
      </c>
      <c r="B1508" t="s">
        <v>9088</v>
      </c>
      <c r="C1508" t="s">
        <v>2788</v>
      </c>
      <c r="D1508">
        <v>2</v>
      </c>
      <c r="E1508" t="s">
        <v>1939</v>
      </c>
      <c r="F1508">
        <v>2</v>
      </c>
      <c r="G1508">
        <v>2</v>
      </c>
      <c r="H1508" s="4" t="str">
        <f t="shared" si="46"/>
        <v>BDH14.2</v>
      </c>
      <c r="I1508" s="4" t="str">
        <f t="shared" si="47"/>
        <v>PCIE_GND</v>
      </c>
    </row>
    <row r="1509" spans="1:9">
      <c r="A1509" t="s">
        <v>261</v>
      </c>
      <c r="B1509" t="s">
        <v>9088</v>
      </c>
      <c r="C1509" t="s">
        <v>2789</v>
      </c>
      <c r="D1509">
        <v>1</v>
      </c>
      <c r="E1509" t="s">
        <v>463</v>
      </c>
      <c r="F1509">
        <v>1</v>
      </c>
      <c r="G1509">
        <v>1</v>
      </c>
      <c r="H1509" s="4" t="str">
        <f t="shared" si="46"/>
        <v>CH11.1</v>
      </c>
      <c r="I1509" s="4" t="str">
        <f t="shared" si="47"/>
        <v>VDD33_ATX</v>
      </c>
    </row>
    <row r="1510" spans="1:9">
      <c r="A1510" t="s">
        <v>261</v>
      </c>
      <c r="B1510" t="s">
        <v>9088</v>
      </c>
      <c r="C1510" t="s">
        <v>2789</v>
      </c>
      <c r="D1510">
        <v>2</v>
      </c>
      <c r="E1510" t="s">
        <v>169</v>
      </c>
      <c r="F1510">
        <v>2</v>
      </c>
      <c r="G1510">
        <v>2</v>
      </c>
      <c r="H1510" s="4" t="str">
        <f t="shared" si="46"/>
        <v>CH11.2</v>
      </c>
      <c r="I1510" s="4" t="str">
        <f t="shared" si="47"/>
        <v>DGND</v>
      </c>
    </row>
    <row r="1511" spans="1:9">
      <c r="A1511" t="s">
        <v>261</v>
      </c>
      <c r="B1511" t="s">
        <v>9088</v>
      </c>
      <c r="C1511" t="s">
        <v>90</v>
      </c>
      <c r="D1511">
        <v>1</v>
      </c>
      <c r="E1511" t="s">
        <v>1940</v>
      </c>
      <c r="F1511">
        <v>1</v>
      </c>
      <c r="G1511">
        <v>1</v>
      </c>
      <c r="H1511" s="4" t="str">
        <f t="shared" si="46"/>
        <v>CH111.1</v>
      </c>
      <c r="I1511" s="4" t="str">
        <f t="shared" si="47"/>
        <v>SH01_LDO_5TO3_OUT</v>
      </c>
    </row>
    <row r="1512" spans="1:9">
      <c r="A1512" t="s">
        <v>261</v>
      </c>
      <c r="B1512" t="s">
        <v>9088</v>
      </c>
      <c r="C1512" t="s">
        <v>90</v>
      </c>
      <c r="D1512">
        <v>2</v>
      </c>
      <c r="E1512" t="s">
        <v>1939</v>
      </c>
      <c r="F1512">
        <v>2</v>
      </c>
      <c r="G1512">
        <v>2</v>
      </c>
      <c r="H1512" s="4" t="str">
        <f t="shared" si="46"/>
        <v>CH111.2</v>
      </c>
      <c r="I1512" s="4" t="str">
        <f t="shared" si="47"/>
        <v>PCIE_GND</v>
      </c>
    </row>
    <row r="1513" spans="1:9">
      <c r="A1513" t="s">
        <v>261</v>
      </c>
      <c r="B1513" t="s">
        <v>9088</v>
      </c>
      <c r="C1513" t="s">
        <v>46</v>
      </c>
      <c r="D1513">
        <v>1</v>
      </c>
      <c r="E1513" t="s">
        <v>1940</v>
      </c>
      <c r="F1513">
        <v>1</v>
      </c>
      <c r="G1513">
        <v>1</v>
      </c>
      <c r="H1513" s="4" t="str">
        <f t="shared" si="46"/>
        <v>CH112.1</v>
      </c>
      <c r="I1513" s="4" t="str">
        <f t="shared" si="47"/>
        <v>SH01_LDO_5TO3_OUT</v>
      </c>
    </row>
    <row r="1514" spans="1:9">
      <c r="A1514" t="s">
        <v>261</v>
      </c>
      <c r="B1514" t="s">
        <v>9088</v>
      </c>
      <c r="C1514" t="s">
        <v>46</v>
      </c>
      <c r="D1514">
        <v>2</v>
      </c>
      <c r="E1514" t="s">
        <v>1939</v>
      </c>
      <c r="F1514">
        <v>2</v>
      </c>
      <c r="G1514">
        <v>2</v>
      </c>
      <c r="H1514" s="4" t="str">
        <f t="shared" si="46"/>
        <v>CH112.2</v>
      </c>
      <c r="I1514" s="4" t="str">
        <f t="shared" si="47"/>
        <v>PCIE_GND</v>
      </c>
    </row>
    <row r="1515" spans="1:9">
      <c r="A1515" t="s">
        <v>261</v>
      </c>
      <c r="B1515" t="s">
        <v>9088</v>
      </c>
      <c r="C1515" t="s">
        <v>84</v>
      </c>
      <c r="D1515">
        <v>1</v>
      </c>
      <c r="E1515" t="s">
        <v>1941</v>
      </c>
      <c r="F1515">
        <v>1</v>
      </c>
      <c r="G1515">
        <v>1</v>
      </c>
      <c r="H1515" s="4" t="str">
        <f t="shared" si="46"/>
        <v>CH121.1</v>
      </c>
      <c r="I1515" s="4" t="str">
        <f t="shared" si="47"/>
        <v>SH01_L_SWR_5TO1_OUT</v>
      </c>
    </row>
    <row r="1516" spans="1:9">
      <c r="A1516" t="s">
        <v>261</v>
      </c>
      <c r="B1516" t="s">
        <v>9088</v>
      </c>
      <c r="C1516" t="s">
        <v>84</v>
      </c>
      <c r="D1516">
        <v>2</v>
      </c>
      <c r="E1516" t="s">
        <v>1939</v>
      </c>
      <c r="F1516">
        <v>2</v>
      </c>
      <c r="G1516">
        <v>2</v>
      </c>
      <c r="H1516" s="4" t="str">
        <f t="shared" si="46"/>
        <v>CH121.2</v>
      </c>
      <c r="I1516" s="4" t="str">
        <f t="shared" si="47"/>
        <v>PCIE_GND</v>
      </c>
    </row>
    <row r="1517" spans="1:9">
      <c r="A1517" t="s">
        <v>261</v>
      </c>
      <c r="B1517" t="s">
        <v>9088</v>
      </c>
      <c r="C1517" t="s">
        <v>87</v>
      </c>
      <c r="D1517">
        <v>1</v>
      </c>
      <c r="E1517" t="s">
        <v>1941</v>
      </c>
      <c r="F1517">
        <v>1</v>
      </c>
      <c r="G1517">
        <v>1</v>
      </c>
      <c r="H1517" s="4" t="str">
        <f t="shared" si="46"/>
        <v>CH122.1</v>
      </c>
      <c r="I1517" s="4" t="str">
        <f t="shared" si="47"/>
        <v>SH01_L_SWR_5TO1_OUT</v>
      </c>
    </row>
    <row r="1518" spans="1:9">
      <c r="A1518" t="s">
        <v>261</v>
      </c>
      <c r="B1518" t="s">
        <v>9088</v>
      </c>
      <c r="C1518" t="s">
        <v>87</v>
      </c>
      <c r="D1518">
        <v>2</v>
      </c>
      <c r="E1518" t="s">
        <v>1939</v>
      </c>
      <c r="F1518">
        <v>2</v>
      </c>
      <c r="G1518">
        <v>2</v>
      </c>
      <c r="H1518" s="4" t="str">
        <f t="shared" si="46"/>
        <v>CH122.2</v>
      </c>
      <c r="I1518" s="4" t="str">
        <f t="shared" si="47"/>
        <v>PCIE_GND</v>
      </c>
    </row>
    <row r="1519" spans="1:9">
      <c r="A1519" t="s">
        <v>261</v>
      </c>
      <c r="B1519" t="s">
        <v>9088</v>
      </c>
      <c r="C1519" t="s">
        <v>115</v>
      </c>
      <c r="D1519">
        <v>1</v>
      </c>
      <c r="E1519" t="s">
        <v>1940</v>
      </c>
      <c r="F1519">
        <v>1</v>
      </c>
      <c r="G1519">
        <v>1</v>
      </c>
      <c r="H1519" s="4" t="str">
        <f t="shared" si="46"/>
        <v>CH141.1</v>
      </c>
      <c r="I1519" s="4" t="str">
        <f t="shared" si="47"/>
        <v>SH01_LDO_5TO3_OUT</v>
      </c>
    </row>
    <row r="1520" spans="1:9">
      <c r="A1520" t="s">
        <v>261</v>
      </c>
      <c r="B1520" t="s">
        <v>9088</v>
      </c>
      <c r="C1520" t="s">
        <v>115</v>
      </c>
      <c r="D1520">
        <v>2</v>
      </c>
      <c r="E1520" t="s">
        <v>169</v>
      </c>
      <c r="F1520">
        <v>2</v>
      </c>
      <c r="G1520">
        <v>2</v>
      </c>
      <c r="H1520" s="4" t="str">
        <f t="shared" si="46"/>
        <v>CH141.2</v>
      </c>
      <c r="I1520" s="4" t="str">
        <f t="shared" si="47"/>
        <v>DGND</v>
      </c>
    </row>
    <row r="1521" spans="1:9">
      <c r="A1521" t="s">
        <v>261</v>
      </c>
      <c r="B1521" t="s">
        <v>9088</v>
      </c>
      <c r="C1521" t="s">
        <v>144</v>
      </c>
      <c r="D1521">
        <v>1</v>
      </c>
      <c r="E1521" t="s">
        <v>1940</v>
      </c>
      <c r="F1521">
        <v>1</v>
      </c>
      <c r="G1521">
        <v>1</v>
      </c>
      <c r="H1521" s="4" t="str">
        <f t="shared" si="46"/>
        <v>CH142.1</v>
      </c>
      <c r="I1521" s="4" t="str">
        <f t="shared" si="47"/>
        <v>SH01_LDO_5TO3_OUT</v>
      </c>
    </row>
    <row r="1522" spans="1:9">
      <c r="A1522" t="s">
        <v>261</v>
      </c>
      <c r="B1522" t="s">
        <v>9088</v>
      </c>
      <c r="C1522" t="s">
        <v>144</v>
      </c>
      <c r="D1522">
        <v>2</v>
      </c>
      <c r="E1522" t="s">
        <v>169</v>
      </c>
      <c r="F1522">
        <v>2</v>
      </c>
      <c r="G1522">
        <v>2</v>
      </c>
      <c r="H1522" s="4" t="str">
        <f t="shared" si="46"/>
        <v>CH142.2</v>
      </c>
      <c r="I1522" s="4" t="str">
        <f t="shared" si="47"/>
        <v>DGND</v>
      </c>
    </row>
    <row r="1523" spans="1:9">
      <c r="A1523" t="s">
        <v>261</v>
      </c>
      <c r="B1523" t="s">
        <v>9088</v>
      </c>
      <c r="C1523" t="s">
        <v>104</v>
      </c>
      <c r="D1523">
        <v>1</v>
      </c>
      <c r="E1523" t="s">
        <v>1940</v>
      </c>
      <c r="F1523">
        <v>1</v>
      </c>
      <c r="G1523">
        <v>1</v>
      </c>
      <c r="H1523" s="4" t="str">
        <f t="shared" si="46"/>
        <v>CH152.1</v>
      </c>
      <c r="I1523" s="4" t="str">
        <f t="shared" si="47"/>
        <v>SH01_LDO_5TO3_OUT</v>
      </c>
    </row>
    <row r="1524" spans="1:9">
      <c r="A1524" t="s">
        <v>261</v>
      </c>
      <c r="B1524" t="s">
        <v>9088</v>
      </c>
      <c r="C1524" t="s">
        <v>104</v>
      </c>
      <c r="D1524">
        <v>2</v>
      </c>
      <c r="E1524" t="s">
        <v>169</v>
      </c>
      <c r="F1524">
        <v>2</v>
      </c>
      <c r="G1524">
        <v>2</v>
      </c>
      <c r="H1524" s="4" t="str">
        <f t="shared" si="46"/>
        <v>CH152.2</v>
      </c>
      <c r="I1524" s="4" t="str">
        <f t="shared" si="47"/>
        <v>DGND</v>
      </c>
    </row>
    <row r="1525" spans="1:9">
      <c r="A1525" t="s">
        <v>261</v>
      </c>
      <c r="B1525" t="s">
        <v>9088</v>
      </c>
      <c r="C1525" t="s">
        <v>158</v>
      </c>
      <c r="D1525">
        <v>1</v>
      </c>
      <c r="E1525" t="s">
        <v>169</v>
      </c>
      <c r="F1525">
        <v>1</v>
      </c>
      <c r="G1525">
        <v>1</v>
      </c>
      <c r="H1525" s="4" t="str">
        <f t="shared" si="46"/>
        <v>CH153.1</v>
      </c>
      <c r="I1525" s="4" t="str">
        <f t="shared" si="47"/>
        <v>DGND</v>
      </c>
    </row>
    <row r="1526" spans="1:9">
      <c r="A1526" t="s">
        <v>261</v>
      </c>
      <c r="B1526" t="s">
        <v>9088</v>
      </c>
      <c r="C1526" t="s">
        <v>158</v>
      </c>
      <c r="D1526">
        <v>2</v>
      </c>
      <c r="E1526" t="s">
        <v>1943</v>
      </c>
      <c r="F1526">
        <v>2</v>
      </c>
      <c r="G1526">
        <v>2</v>
      </c>
      <c r="H1526" s="4" t="str">
        <f t="shared" si="46"/>
        <v>CH153.2</v>
      </c>
      <c r="I1526" s="4" t="str">
        <f t="shared" si="47"/>
        <v>SH01_XTAL_IN</v>
      </c>
    </row>
    <row r="1527" spans="1:9">
      <c r="A1527" t="s">
        <v>261</v>
      </c>
      <c r="B1527" t="s">
        <v>9088</v>
      </c>
      <c r="C1527" t="s">
        <v>156</v>
      </c>
      <c r="D1527">
        <v>1</v>
      </c>
      <c r="E1527" t="s">
        <v>169</v>
      </c>
      <c r="F1527">
        <v>1</v>
      </c>
      <c r="G1527">
        <v>1</v>
      </c>
      <c r="H1527" s="4" t="str">
        <f t="shared" si="46"/>
        <v>CH154.1</v>
      </c>
      <c r="I1527" s="4" t="str">
        <f t="shared" si="47"/>
        <v>DGND</v>
      </c>
    </row>
    <row r="1528" spans="1:9">
      <c r="A1528" t="s">
        <v>261</v>
      </c>
      <c r="B1528" t="s">
        <v>9088</v>
      </c>
      <c r="C1528" t="s">
        <v>156</v>
      </c>
      <c r="D1528">
        <v>2</v>
      </c>
      <c r="E1528" t="s">
        <v>1944</v>
      </c>
      <c r="F1528">
        <v>2</v>
      </c>
      <c r="G1528">
        <v>2</v>
      </c>
      <c r="H1528" s="4" t="str">
        <f t="shared" si="46"/>
        <v>CH154.2</v>
      </c>
      <c r="I1528" s="4" t="str">
        <f t="shared" si="47"/>
        <v>SH01_XTAL_OUT</v>
      </c>
    </row>
    <row r="1529" spans="1:9">
      <c r="A1529" t="s">
        <v>261</v>
      </c>
      <c r="B1529" t="s">
        <v>9088</v>
      </c>
      <c r="C1529" t="s">
        <v>127</v>
      </c>
      <c r="D1529">
        <v>1</v>
      </c>
      <c r="E1529" t="s">
        <v>3320</v>
      </c>
      <c r="F1529">
        <v>1</v>
      </c>
      <c r="G1529">
        <v>1</v>
      </c>
      <c r="H1529" s="4" t="str">
        <f t="shared" si="46"/>
        <v>CH167.1</v>
      </c>
      <c r="I1529" s="4" t="str">
        <f t="shared" si="47"/>
        <v>SH01_P6_HSO-</v>
      </c>
    </row>
    <row r="1530" spans="1:9">
      <c r="A1530" t="s">
        <v>261</v>
      </c>
      <c r="B1530" t="s">
        <v>9088</v>
      </c>
      <c r="C1530" t="s">
        <v>127</v>
      </c>
      <c r="D1530">
        <v>2</v>
      </c>
      <c r="E1530" t="s">
        <v>3383</v>
      </c>
      <c r="F1530">
        <v>2</v>
      </c>
      <c r="G1530">
        <v>2</v>
      </c>
      <c r="H1530" s="4" t="str">
        <f t="shared" si="46"/>
        <v>CH167.2</v>
      </c>
      <c r="I1530" s="4" t="str">
        <f t="shared" si="47"/>
        <v>SH01_C_HSO-</v>
      </c>
    </row>
    <row r="1531" spans="1:9">
      <c r="A1531" t="s">
        <v>261</v>
      </c>
      <c r="B1531" t="s">
        <v>9088</v>
      </c>
      <c r="C1531" t="s">
        <v>88</v>
      </c>
      <c r="D1531">
        <v>1</v>
      </c>
      <c r="E1531" t="s">
        <v>3319</v>
      </c>
      <c r="F1531">
        <v>1</v>
      </c>
      <c r="G1531">
        <v>1</v>
      </c>
      <c r="H1531" s="4" t="str">
        <f t="shared" si="46"/>
        <v>CH168.1</v>
      </c>
      <c r="I1531" s="4" t="str">
        <f t="shared" si="47"/>
        <v>SH01_P6_HSO+</v>
      </c>
    </row>
    <row r="1532" spans="1:9">
      <c r="A1532" t="s">
        <v>261</v>
      </c>
      <c r="B1532" t="s">
        <v>9088</v>
      </c>
      <c r="C1532" t="s">
        <v>88</v>
      </c>
      <c r="D1532">
        <v>2</v>
      </c>
      <c r="E1532" t="s">
        <v>3384</v>
      </c>
      <c r="F1532">
        <v>2</v>
      </c>
      <c r="G1532">
        <v>2</v>
      </c>
      <c r="H1532" s="4" t="str">
        <f t="shared" si="46"/>
        <v>CH168.2</v>
      </c>
      <c r="I1532" s="4" t="str">
        <f t="shared" si="47"/>
        <v>SH01_C_HSO+</v>
      </c>
    </row>
    <row r="1533" spans="1:9">
      <c r="A1533" t="s">
        <v>261</v>
      </c>
      <c r="B1533" t="s">
        <v>9088</v>
      </c>
      <c r="C1533" t="s">
        <v>2790</v>
      </c>
      <c r="D1533">
        <v>1</v>
      </c>
      <c r="E1533" t="s">
        <v>1941</v>
      </c>
      <c r="F1533">
        <v>1</v>
      </c>
      <c r="G1533">
        <v>1</v>
      </c>
      <c r="H1533" s="4" t="str">
        <f t="shared" si="46"/>
        <v>CH1111.1</v>
      </c>
      <c r="I1533" s="4" t="str">
        <f t="shared" si="47"/>
        <v>SH01_L_SWR_5TO1_OUT</v>
      </c>
    </row>
    <row r="1534" spans="1:9">
      <c r="A1534" t="s">
        <v>261</v>
      </c>
      <c r="B1534" t="s">
        <v>9088</v>
      </c>
      <c r="C1534" t="s">
        <v>2790</v>
      </c>
      <c r="D1534">
        <v>2</v>
      </c>
      <c r="E1534" t="s">
        <v>169</v>
      </c>
      <c r="F1534">
        <v>2</v>
      </c>
      <c r="G1534">
        <v>2</v>
      </c>
      <c r="H1534" s="4" t="str">
        <f t="shared" si="46"/>
        <v>CH1111.2</v>
      </c>
      <c r="I1534" s="4" t="str">
        <f t="shared" si="47"/>
        <v>DGND</v>
      </c>
    </row>
    <row r="1535" spans="1:9">
      <c r="A1535" t="s">
        <v>261</v>
      </c>
      <c r="B1535" t="s">
        <v>9088</v>
      </c>
      <c r="C1535" t="s">
        <v>2791</v>
      </c>
      <c r="D1535">
        <v>1</v>
      </c>
      <c r="E1535" t="s">
        <v>1941</v>
      </c>
      <c r="F1535">
        <v>1</v>
      </c>
      <c r="G1535">
        <v>1</v>
      </c>
      <c r="H1535" s="4" t="str">
        <f t="shared" si="46"/>
        <v>CH1112.1</v>
      </c>
      <c r="I1535" s="4" t="str">
        <f t="shared" si="47"/>
        <v>SH01_L_SWR_5TO1_OUT</v>
      </c>
    </row>
    <row r="1536" spans="1:9">
      <c r="A1536" t="s">
        <v>261</v>
      </c>
      <c r="B1536" t="s">
        <v>9088</v>
      </c>
      <c r="C1536" t="s">
        <v>2791</v>
      </c>
      <c r="D1536">
        <v>2</v>
      </c>
      <c r="E1536" t="s">
        <v>169</v>
      </c>
      <c r="F1536">
        <v>2</v>
      </c>
      <c r="G1536">
        <v>2</v>
      </c>
      <c r="H1536" s="4" t="str">
        <f t="shared" si="46"/>
        <v>CH1112.2</v>
      </c>
      <c r="I1536" s="4" t="str">
        <f t="shared" si="47"/>
        <v>DGND</v>
      </c>
    </row>
    <row r="1537" spans="1:9">
      <c r="A1537" t="s">
        <v>261</v>
      </c>
      <c r="B1537" t="s">
        <v>9088</v>
      </c>
      <c r="C1537" t="s">
        <v>2792</v>
      </c>
      <c r="D1537">
        <v>1</v>
      </c>
      <c r="E1537" t="s">
        <v>8535</v>
      </c>
      <c r="F1537">
        <v>1</v>
      </c>
      <c r="G1537">
        <v>1</v>
      </c>
      <c r="H1537" s="4" t="str">
        <f t="shared" si="46"/>
        <v>CH1171.1</v>
      </c>
      <c r="I1537" s="4" t="str">
        <f t="shared" si="47"/>
        <v>SH0_DPS_5V0</v>
      </c>
    </row>
    <row r="1538" spans="1:9">
      <c r="A1538" t="s">
        <v>261</v>
      </c>
      <c r="B1538" t="s">
        <v>9088</v>
      </c>
      <c r="C1538" t="s">
        <v>2792</v>
      </c>
      <c r="D1538">
        <v>2</v>
      </c>
      <c r="E1538" t="s">
        <v>169</v>
      </c>
      <c r="F1538">
        <v>2</v>
      </c>
      <c r="G1538">
        <v>2</v>
      </c>
      <c r="H1538" s="4" t="str">
        <f t="shared" ref="H1538:H1601" si="48">CONCATENATE(C1538,".",F1538)</f>
        <v>CH1171.2</v>
      </c>
      <c r="I1538" s="4" t="str">
        <f t="shared" ref="I1538:I1601" si="49">E1538</f>
        <v>DGND</v>
      </c>
    </row>
    <row r="1539" spans="1:9">
      <c r="A1539" t="s">
        <v>261</v>
      </c>
      <c r="B1539" t="s">
        <v>9088</v>
      </c>
      <c r="C1539" t="s">
        <v>2793</v>
      </c>
      <c r="D1539">
        <v>1</v>
      </c>
      <c r="E1539" t="s">
        <v>8535</v>
      </c>
      <c r="F1539">
        <v>1</v>
      </c>
      <c r="G1539">
        <v>1</v>
      </c>
      <c r="H1539" s="4" t="str">
        <f t="shared" si="48"/>
        <v>CH1172.1</v>
      </c>
      <c r="I1539" s="4" t="str">
        <f t="shared" si="49"/>
        <v>SH0_DPS_5V0</v>
      </c>
    </row>
    <row r="1540" spans="1:9">
      <c r="A1540" t="s">
        <v>261</v>
      </c>
      <c r="B1540" t="s">
        <v>9088</v>
      </c>
      <c r="C1540" t="s">
        <v>2793</v>
      </c>
      <c r="D1540">
        <v>2</v>
      </c>
      <c r="E1540" t="s">
        <v>169</v>
      </c>
      <c r="F1540">
        <v>2</v>
      </c>
      <c r="G1540">
        <v>2</v>
      </c>
      <c r="H1540" s="4" t="str">
        <f t="shared" si="48"/>
        <v>CH1172.2</v>
      </c>
      <c r="I1540" s="4" t="str">
        <f t="shared" si="49"/>
        <v>DGND</v>
      </c>
    </row>
    <row r="1541" spans="1:9">
      <c r="A1541" t="s">
        <v>261</v>
      </c>
      <c r="B1541" t="s">
        <v>9088</v>
      </c>
      <c r="C1541" t="s">
        <v>2794</v>
      </c>
      <c r="D1541">
        <v>1</v>
      </c>
      <c r="E1541" t="s">
        <v>8535</v>
      </c>
      <c r="F1541">
        <v>1</v>
      </c>
      <c r="G1541">
        <v>1</v>
      </c>
      <c r="H1541" s="4" t="str">
        <f t="shared" si="48"/>
        <v>CH1173.1</v>
      </c>
      <c r="I1541" s="4" t="str">
        <f t="shared" si="49"/>
        <v>SH0_DPS_5V0</v>
      </c>
    </row>
    <row r="1542" spans="1:9">
      <c r="A1542" t="s">
        <v>261</v>
      </c>
      <c r="B1542" t="s">
        <v>9088</v>
      </c>
      <c r="C1542" t="s">
        <v>2794</v>
      </c>
      <c r="D1542">
        <v>2</v>
      </c>
      <c r="E1542" t="s">
        <v>169</v>
      </c>
      <c r="F1542">
        <v>2</v>
      </c>
      <c r="G1542">
        <v>2</v>
      </c>
      <c r="H1542" s="4" t="str">
        <f t="shared" si="48"/>
        <v>CH1173.2</v>
      </c>
      <c r="I1542" s="4" t="str">
        <f t="shared" si="49"/>
        <v>DGND</v>
      </c>
    </row>
    <row r="1543" spans="1:9">
      <c r="A1543" t="s">
        <v>261</v>
      </c>
      <c r="B1543" t="s">
        <v>9088</v>
      </c>
      <c r="C1543" t="s">
        <v>2795</v>
      </c>
      <c r="D1543">
        <v>1</v>
      </c>
      <c r="E1543" t="s">
        <v>8535</v>
      </c>
      <c r="F1543">
        <v>1</v>
      </c>
      <c r="G1543">
        <v>1</v>
      </c>
      <c r="H1543" s="4" t="str">
        <f t="shared" si="48"/>
        <v>CH1174.1</v>
      </c>
      <c r="I1543" s="4" t="str">
        <f t="shared" si="49"/>
        <v>SH0_DPS_5V0</v>
      </c>
    </row>
    <row r="1544" spans="1:9">
      <c r="A1544" t="s">
        <v>261</v>
      </c>
      <c r="B1544" t="s">
        <v>9088</v>
      </c>
      <c r="C1544" t="s">
        <v>2795</v>
      </c>
      <c r="D1544">
        <v>2</v>
      </c>
      <c r="E1544" t="s">
        <v>169</v>
      </c>
      <c r="F1544">
        <v>2</v>
      </c>
      <c r="G1544">
        <v>2</v>
      </c>
      <c r="H1544" s="4" t="str">
        <f t="shared" si="48"/>
        <v>CH1174.2</v>
      </c>
      <c r="I1544" s="4" t="str">
        <f t="shared" si="49"/>
        <v>DGND</v>
      </c>
    </row>
    <row r="1545" spans="1:9">
      <c r="A1545" t="s">
        <v>261</v>
      </c>
      <c r="B1545" t="s">
        <v>9088</v>
      </c>
      <c r="C1545" t="s">
        <v>2796</v>
      </c>
      <c r="D1545">
        <v>1</v>
      </c>
      <c r="E1545" t="s">
        <v>1940</v>
      </c>
      <c r="F1545">
        <v>1</v>
      </c>
      <c r="G1545">
        <v>1</v>
      </c>
      <c r="H1545" s="4" t="str">
        <f t="shared" si="48"/>
        <v>CH1201.1</v>
      </c>
      <c r="I1545" s="4" t="str">
        <f t="shared" si="49"/>
        <v>SH01_LDO_5TO3_OUT</v>
      </c>
    </row>
    <row r="1546" spans="1:9">
      <c r="A1546" t="s">
        <v>261</v>
      </c>
      <c r="B1546" t="s">
        <v>9088</v>
      </c>
      <c r="C1546" t="s">
        <v>2796</v>
      </c>
      <c r="D1546">
        <v>2</v>
      </c>
      <c r="E1546" t="s">
        <v>169</v>
      </c>
      <c r="F1546">
        <v>2</v>
      </c>
      <c r="G1546">
        <v>2</v>
      </c>
      <c r="H1546" s="4" t="str">
        <f t="shared" si="48"/>
        <v>CH1201.2</v>
      </c>
      <c r="I1546" s="4" t="str">
        <f t="shared" si="49"/>
        <v>DGND</v>
      </c>
    </row>
    <row r="1547" spans="1:9">
      <c r="A1547" t="s">
        <v>261</v>
      </c>
      <c r="B1547" t="s">
        <v>9088</v>
      </c>
      <c r="C1547" t="s">
        <v>2797</v>
      </c>
      <c r="D1547">
        <v>1</v>
      </c>
      <c r="E1547" t="s">
        <v>1940</v>
      </c>
      <c r="F1547">
        <v>1</v>
      </c>
      <c r="G1547">
        <v>1</v>
      </c>
      <c r="H1547" s="4" t="str">
        <f t="shared" si="48"/>
        <v>CH1202.1</v>
      </c>
      <c r="I1547" s="4" t="str">
        <f t="shared" si="49"/>
        <v>SH01_LDO_5TO3_OUT</v>
      </c>
    </row>
    <row r="1548" spans="1:9">
      <c r="A1548" t="s">
        <v>261</v>
      </c>
      <c r="B1548" t="s">
        <v>9088</v>
      </c>
      <c r="C1548" t="s">
        <v>2797</v>
      </c>
      <c r="D1548">
        <v>2</v>
      </c>
      <c r="E1548" t="s">
        <v>169</v>
      </c>
      <c r="F1548">
        <v>2</v>
      </c>
      <c r="G1548">
        <v>2</v>
      </c>
      <c r="H1548" s="4" t="str">
        <f t="shared" si="48"/>
        <v>CH1202.2</v>
      </c>
      <c r="I1548" s="4" t="str">
        <f t="shared" si="49"/>
        <v>DGND</v>
      </c>
    </row>
    <row r="1549" spans="1:9">
      <c r="A1549" t="s">
        <v>261</v>
      </c>
      <c r="B1549" t="s">
        <v>9088</v>
      </c>
      <c r="C1549" t="s">
        <v>2798</v>
      </c>
      <c r="D1549">
        <v>1</v>
      </c>
      <c r="E1549" t="s">
        <v>1941</v>
      </c>
      <c r="F1549">
        <v>1</v>
      </c>
      <c r="G1549">
        <v>1</v>
      </c>
      <c r="H1549" s="4" t="str">
        <f t="shared" si="48"/>
        <v>CH1251.1</v>
      </c>
      <c r="I1549" s="4" t="str">
        <f t="shared" si="49"/>
        <v>SH01_L_SWR_5TO1_OUT</v>
      </c>
    </row>
    <row r="1550" spans="1:9">
      <c r="A1550" t="s">
        <v>261</v>
      </c>
      <c r="B1550" t="s">
        <v>9088</v>
      </c>
      <c r="C1550" t="s">
        <v>2798</v>
      </c>
      <c r="D1550">
        <v>2</v>
      </c>
      <c r="E1550" t="s">
        <v>169</v>
      </c>
      <c r="F1550">
        <v>2</v>
      </c>
      <c r="G1550">
        <v>2</v>
      </c>
      <c r="H1550" s="4" t="str">
        <f t="shared" si="48"/>
        <v>CH1251.2</v>
      </c>
      <c r="I1550" s="4" t="str">
        <f t="shared" si="49"/>
        <v>DGND</v>
      </c>
    </row>
    <row r="1551" spans="1:9">
      <c r="A1551" t="s">
        <v>261</v>
      </c>
      <c r="B1551" t="s">
        <v>9088</v>
      </c>
      <c r="C1551" t="s">
        <v>2799</v>
      </c>
      <c r="D1551">
        <v>1</v>
      </c>
      <c r="E1551" t="s">
        <v>1941</v>
      </c>
      <c r="F1551">
        <v>1</v>
      </c>
      <c r="G1551">
        <v>1</v>
      </c>
      <c r="H1551" s="4" t="str">
        <f t="shared" si="48"/>
        <v>CH1252.1</v>
      </c>
      <c r="I1551" s="4" t="str">
        <f t="shared" si="49"/>
        <v>SH01_L_SWR_5TO1_OUT</v>
      </c>
    </row>
    <row r="1552" spans="1:9">
      <c r="A1552" t="s">
        <v>261</v>
      </c>
      <c r="B1552" t="s">
        <v>9088</v>
      </c>
      <c r="C1552" t="s">
        <v>2799</v>
      </c>
      <c r="D1552">
        <v>2</v>
      </c>
      <c r="E1552" t="s">
        <v>169</v>
      </c>
      <c r="F1552">
        <v>2</v>
      </c>
      <c r="G1552">
        <v>2</v>
      </c>
      <c r="H1552" s="4" t="str">
        <f t="shared" si="48"/>
        <v>CH1252.2</v>
      </c>
      <c r="I1552" s="4" t="str">
        <f t="shared" si="49"/>
        <v>DGND</v>
      </c>
    </row>
    <row r="1553" spans="1:9">
      <c r="A1553" t="s">
        <v>261</v>
      </c>
      <c r="B1553" t="s">
        <v>9088</v>
      </c>
      <c r="C1553" t="s">
        <v>2800</v>
      </c>
      <c r="D1553">
        <v>1</v>
      </c>
      <c r="E1553" t="s">
        <v>8535</v>
      </c>
      <c r="F1553">
        <v>1</v>
      </c>
      <c r="G1553">
        <v>1</v>
      </c>
      <c r="H1553" s="4" t="str">
        <f t="shared" si="48"/>
        <v>CH1331.1</v>
      </c>
      <c r="I1553" s="4" t="str">
        <f t="shared" si="49"/>
        <v>SH0_DPS_5V0</v>
      </c>
    </row>
    <row r="1554" spans="1:9">
      <c r="A1554" t="s">
        <v>261</v>
      </c>
      <c r="B1554" t="s">
        <v>9088</v>
      </c>
      <c r="C1554" t="s">
        <v>2800</v>
      </c>
      <c r="D1554">
        <v>2</v>
      </c>
      <c r="E1554" t="s">
        <v>169</v>
      </c>
      <c r="F1554">
        <v>2</v>
      </c>
      <c r="G1554">
        <v>2</v>
      </c>
      <c r="H1554" s="4" t="str">
        <f t="shared" si="48"/>
        <v>CH1331.2</v>
      </c>
      <c r="I1554" s="4" t="str">
        <f t="shared" si="49"/>
        <v>DGND</v>
      </c>
    </row>
    <row r="1555" spans="1:9">
      <c r="A1555" t="s">
        <v>261</v>
      </c>
      <c r="B1555" t="s">
        <v>9088</v>
      </c>
      <c r="C1555" t="s">
        <v>2804</v>
      </c>
      <c r="D1555">
        <v>1</v>
      </c>
      <c r="E1555" t="s">
        <v>1940</v>
      </c>
      <c r="F1555">
        <v>1</v>
      </c>
      <c r="G1555">
        <v>1</v>
      </c>
      <c r="H1555" s="4" t="str">
        <f t="shared" si="48"/>
        <v>CH1341.1</v>
      </c>
      <c r="I1555" s="4" t="str">
        <f t="shared" si="49"/>
        <v>SH01_LDO_5TO3_OUT</v>
      </c>
    </row>
    <row r="1556" spans="1:9">
      <c r="A1556" t="s">
        <v>261</v>
      </c>
      <c r="B1556" t="s">
        <v>9088</v>
      </c>
      <c r="C1556" t="s">
        <v>2804</v>
      </c>
      <c r="D1556">
        <v>2</v>
      </c>
      <c r="E1556" t="s">
        <v>169</v>
      </c>
      <c r="F1556">
        <v>2</v>
      </c>
      <c r="G1556">
        <v>2</v>
      </c>
      <c r="H1556" s="4" t="str">
        <f t="shared" si="48"/>
        <v>CH1341.2</v>
      </c>
      <c r="I1556" s="4" t="str">
        <f t="shared" si="49"/>
        <v>DGND</v>
      </c>
    </row>
    <row r="1557" spans="1:9">
      <c r="A1557" t="s">
        <v>261</v>
      </c>
      <c r="B1557" t="s">
        <v>9088</v>
      </c>
      <c r="C1557" t="s">
        <v>2805</v>
      </c>
      <c r="D1557">
        <v>1</v>
      </c>
      <c r="E1557" t="s">
        <v>1940</v>
      </c>
      <c r="F1557">
        <v>1</v>
      </c>
      <c r="G1557">
        <v>1</v>
      </c>
      <c r="H1557" s="4" t="str">
        <f t="shared" si="48"/>
        <v>CH1342.1</v>
      </c>
      <c r="I1557" s="4" t="str">
        <f t="shared" si="49"/>
        <v>SH01_LDO_5TO3_OUT</v>
      </c>
    </row>
    <row r="1558" spans="1:9">
      <c r="A1558" t="s">
        <v>261</v>
      </c>
      <c r="B1558" t="s">
        <v>9088</v>
      </c>
      <c r="C1558" t="s">
        <v>2805</v>
      </c>
      <c r="D1558">
        <v>2</v>
      </c>
      <c r="E1558" t="s">
        <v>169</v>
      </c>
      <c r="F1558">
        <v>2</v>
      </c>
      <c r="G1558">
        <v>2</v>
      </c>
      <c r="H1558" s="4" t="str">
        <f t="shared" si="48"/>
        <v>CH1342.2</v>
      </c>
      <c r="I1558" s="4" t="str">
        <f t="shared" si="49"/>
        <v>DGND</v>
      </c>
    </row>
    <row r="1559" spans="1:9">
      <c r="A1559" t="s">
        <v>261</v>
      </c>
      <c r="B1559" t="s">
        <v>9088</v>
      </c>
      <c r="C1559" t="s">
        <v>2806</v>
      </c>
      <c r="D1559">
        <v>1</v>
      </c>
      <c r="E1559" t="s">
        <v>1941</v>
      </c>
      <c r="F1559">
        <v>1</v>
      </c>
      <c r="G1559">
        <v>1</v>
      </c>
      <c r="H1559" s="4" t="str">
        <f t="shared" si="48"/>
        <v>CH1351.1</v>
      </c>
      <c r="I1559" s="4" t="str">
        <f t="shared" si="49"/>
        <v>SH01_L_SWR_5TO1_OUT</v>
      </c>
    </row>
    <row r="1560" spans="1:9">
      <c r="A1560" t="s">
        <v>261</v>
      </c>
      <c r="B1560" t="s">
        <v>9088</v>
      </c>
      <c r="C1560" t="s">
        <v>2806</v>
      </c>
      <c r="D1560">
        <v>2</v>
      </c>
      <c r="E1560" t="s">
        <v>169</v>
      </c>
      <c r="F1560">
        <v>2</v>
      </c>
      <c r="G1560">
        <v>2</v>
      </c>
      <c r="H1560" s="4" t="str">
        <f t="shared" si="48"/>
        <v>CH1351.2</v>
      </c>
      <c r="I1560" s="4" t="str">
        <f t="shared" si="49"/>
        <v>DGND</v>
      </c>
    </row>
    <row r="1561" spans="1:9">
      <c r="A1561" t="s">
        <v>261</v>
      </c>
      <c r="B1561" t="s">
        <v>9088</v>
      </c>
      <c r="C1561" t="s">
        <v>2807</v>
      </c>
      <c r="D1561">
        <v>1</v>
      </c>
      <c r="E1561" t="s">
        <v>1941</v>
      </c>
      <c r="F1561">
        <v>1</v>
      </c>
      <c r="G1561">
        <v>1</v>
      </c>
      <c r="H1561" s="4" t="str">
        <f t="shared" si="48"/>
        <v>CH1352.1</v>
      </c>
      <c r="I1561" s="4" t="str">
        <f t="shared" si="49"/>
        <v>SH01_L_SWR_5TO1_OUT</v>
      </c>
    </row>
    <row r="1562" spans="1:9">
      <c r="A1562" t="s">
        <v>261</v>
      </c>
      <c r="B1562" t="s">
        <v>9088</v>
      </c>
      <c r="C1562" t="s">
        <v>2807</v>
      </c>
      <c r="D1562">
        <v>2</v>
      </c>
      <c r="E1562" t="s">
        <v>169</v>
      </c>
      <c r="F1562">
        <v>2</v>
      </c>
      <c r="G1562">
        <v>2</v>
      </c>
      <c r="H1562" s="4" t="str">
        <f t="shared" si="48"/>
        <v>CH1352.2</v>
      </c>
      <c r="I1562" s="4" t="str">
        <f t="shared" si="49"/>
        <v>DGND</v>
      </c>
    </row>
    <row r="1563" spans="1:9">
      <c r="A1563" t="s">
        <v>261</v>
      </c>
      <c r="B1563" t="s">
        <v>9088</v>
      </c>
      <c r="C1563" t="s">
        <v>2808</v>
      </c>
      <c r="D1563">
        <v>1</v>
      </c>
      <c r="E1563" t="s">
        <v>1945</v>
      </c>
      <c r="F1563">
        <v>1</v>
      </c>
      <c r="G1563">
        <v>1</v>
      </c>
      <c r="H1563" s="4" t="str">
        <f t="shared" si="48"/>
        <v>CH1361.1</v>
      </c>
      <c r="I1563" s="4" t="str">
        <f t="shared" si="49"/>
        <v>SH01_USB_AVDD10</v>
      </c>
    </row>
    <row r="1564" spans="1:9">
      <c r="A1564" t="s">
        <v>261</v>
      </c>
      <c r="B1564" t="s">
        <v>9088</v>
      </c>
      <c r="C1564" t="s">
        <v>2808</v>
      </c>
      <c r="D1564">
        <v>2</v>
      </c>
      <c r="E1564" t="s">
        <v>169</v>
      </c>
      <c r="F1564">
        <v>2</v>
      </c>
      <c r="G1564">
        <v>2</v>
      </c>
      <c r="H1564" s="4" t="str">
        <f t="shared" si="48"/>
        <v>CH1361.2</v>
      </c>
      <c r="I1564" s="4" t="str">
        <f t="shared" si="49"/>
        <v>DGND</v>
      </c>
    </row>
    <row r="1565" spans="1:9">
      <c r="A1565" t="s">
        <v>261</v>
      </c>
      <c r="B1565" t="s">
        <v>9088</v>
      </c>
      <c r="C1565" t="s">
        <v>2809</v>
      </c>
      <c r="D1565">
        <v>1</v>
      </c>
      <c r="E1565" t="s">
        <v>1945</v>
      </c>
      <c r="F1565">
        <v>1</v>
      </c>
      <c r="G1565">
        <v>1</v>
      </c>
      <c r="H1565" s="4" t="str">
        <f t="shared" si="48"/>
        <v>CH1362.1</v>
      </c>
      <c r="I1565" s="4" t="str">
        <f t="shared" si="49"/>
        <v>SH01_USB_AVDD10</v>
      </c>
    </row>
    <row r="1566" spans="1:9">
      <c r="A1566" t="s">
        <v>261</v>
      </c>
      <c r="B1566" t="s">
        <v>9088</v>
      </c>
      <c r="C1566" t="s">
        <v>2809</v>
      </c>
      <c r="D1566">
        <v>2</v>
      </c>
      <c r="E1566" t="s">
        <v>169</v>
      </c>
      <c r="F1566">
        <v>2</v>
      </c>
      <c r="G1566">
        <v>2</v>
      </c>
      <c r="H1566" s="4" t="str">
        <f t="shared" si="48"/>
        <v>CH1362.2</v>
      </c>
      <c r="I1566" s="4" t="str">
        <f t="shared" si="49"/>
        <v>DGND</v>
      </c>
    </row>
    <row r="1567" spans="1:9">
      <c r="A1567" t="s">
        <v>261</v>
      </c>
      <c r="B1567" t="s">
        <v>9088</v>
      </c>
      <c r="C1567" t="s">
        <v>2810</v>
      </c>
      <c r="D1567">
        <v>1</v>
      </c>
      <c r="E1567" t="s">
        <v>1945</v>
      </c>
      <c r="F1567">
        <v>1</v>
      </c>
      <c r="G1567">
        <v>1</v>
      </c>
      <c r="H1567" s="4" t="str">
        <f t="shared" si="48"/>
        <v>CH1363.1</v>
      </c>
      <c r="I1567" s="4" t="str">
        <f t="shared" si="49"/>
        <v>SH01_USB_AVDD10</v>
      </c>
    </row>
    <row r="1568" spans="1:9">
      <c r="A1568" t="s">
        <v>261</v>
      </c>
      <c r="B1568" t="s">
        <v>9088</v>
      </c>
      <c r="C1568" t="s">
        <v>2810</v>
      </c>
      <c r="D1568">
        <v>2</v>
      </c>
      <c r="E1568" t="s">
        <v>169</v>
      </c>
      <c r="F1568">
        <v>2</v>
      </c>
      <c r="G1568">
        <v>2</v>
      </c>
      <c r="H1568" s="4" t="str">
        <f t="shared" si="48"/>
        <v>CH1363.2</v>
      </c>
      <c r="I1568" s="4" t="str">
        <f t="shared" si="49"/>
        <v>DGND</v>
      </c>
    </row>
    <row r="1569" spans="1:9">
      <c r="A1569" t="s">
        <v>261</v>
      </c>
      <c r="B1569" t="s">
        <v>9088</v>
      </c>
      <c r="C1569" t="s">
        <v>2811</v>
      </c>
      <c r="D1569">
        <v>1</v>
      </c>
      <c r="E1569" t="s">
        <v>1945</v>
      </c>
      <c r="F1569">
        <v>1</v>
      </c>
      <c r="G1569">
        <v>1</v>
      </c>
      <c r="H1569" s="4" t="str">
        <f t="shared" si="48"/>
        <v>CH1364.1</v>
      </c>
      <c r="I1569" s="4" t="str">
        <f t="shared" si="49"/>
        <v>SH01_USB_AVDD10</v>
      </c>
    </row>
    <row r="1570" spans="1:9">
      <c r="A1570" t="s">
        <v>261</v>
      </c>
      <c r="B1570" t="s">
        <v>9088</v>
      </c>
      <c r="C1570" t="s">
        <v>2811</v>
      </c>
      <c r="D1570">
        <v>2</v>
      </c>
      <c r="E1570" t="s">
        <v>169</v>
      </c>
      <c r="F1570">
        <v>2</v>
      </c>
      <c r="G1570">
        <v>2</v>
      </c>
      <c r="H1570" s="4" t="str">
        <f t="shared" si="48"/>
        <v>CH1364.2</v>
      </c>
      <c r="I1570" s="4" t="str">
        <f t="shared" si="49"/>
        <v>DGND</v>
      </c>
    </row>
    <row r="1571" spans="1:9">
      <c r="A1571" t="s">
        <v>261</v>
      </c>
      <c r="B1571" t="s">
        <v>9088</v>
      </c>
      <c r="C1571" t="s">
        <v>2812</v>
      </c>
      <c r="D1571">
        <v>1</v>
      </c>
      <c r="E1571" t="s">
        <v>1940</v>
      </c>
      <c r="F1571">
        <v>1</v>
      </c>
      <c r="G1571">
        <v>1</v>
      </c>
      <c r="H1571" s="4" t="str">
        <f t="shared" si="48"/>
        <v>CH1391.1</v>
      </c>
      <c r="I1571" s="4" t="str">
        <f t="shared" si="49"/>
        <v>SH01_LDO_5TO3_OUT</v>
      </c>
    </row>
    <row r="1572" spans="1:9">
      <c r="A1572" t="s">
        <v>261</v>
      </c>
      <c r="B1572" t="s">
        <v>9088</v>
      </c>
      <c r="C1572" t="s">
        <v>2812</v>
      </c>
      <c r="D1572">
        <v>2</v>
      </c>
      <c r="E1572" t="s">
        <v>169</v>
      </c>
      <c r="F1572">
        <v>2</v>
      </c>
      <c r="G1572">
        <v>2</v>
      </c>
      <c r="H1572" s="4" t="str">
        <f t="shared" si="48"/>
        <v>CH1391.2</v>
      </c>
      <c r="I1572" s="4" t="str">
        <f t="shared" si="49"/>
        <v>DGND</v>
      </c>
    </row>
    <row r="1573" spans="1:9">
      <c r="A1573" t="s">
        <v>261</v>
      </c>
      <c r="B1573" t="s">
        <v>9088</v>
      </c>
      <c r="C1573" t="s">
        <v>2813</v>
      </c>
      <c r="D1573">
        <v>1</v>
      </c>
      <c r="E1573" t="s">
        <v>1940</v>
      </c>
      <c r="F1573">
        <v>1</v>
      </c>
      <c r="G1573">
        <v>1</v>
      </c>
      <c r="H1573" s="4" t="str">
        <f t="shared" si="48"/>
        <v>CH1392.1</v>
      </c>
      <c r="I1573" s="4" t="str">
        <f t="shared" si="49"/>
        <v>SH01_LDO_5TO3_OUT</v>
      </c>
    </row>
    <row r="1574" spans="1:9">
      <c r="A1574" t="s">
        <v>261</v>
      </c>
      <c r="B1574" t="s">
        <v>9088</v>
      </c>
      <c r="C1574" t="s">
        <v>2813</v>
      </c>
      <c r="D1574">
        <v>2</v>
      </c>
      <c r="E1574" t="s">
        <v>169</v>
      </c>
      <c r="F1574">
        <v>2</v>
      </c>
      <c r="G1574">
        <v>2</v>
      </c>
      <c r="H1574" s="4" t="str">
        <f t="shared" si="48"/>
        <v>CH1392.2</v>
      </c>
      <c r="I1574" s="4" t="str">
        <f t="shared" si="49"/>
        <v>DGND</v>
      </c>
    </row>
    <row r="1575" spans="1:9">
      <c r="A1575" t="s">
        <v>261</v>
      </c>
      <c r="B1575" t="s">
        <v>9088</v>
      </c>
      <c r="C1575" t="s">
        <v>2814</v>
      </c>
      <c r="D1575">
        <v>1</v>
      </c>
      <c r="E1575" t="s">
        <v>1945</v>
      </c>
      <c r="F1575">
        <v>1</v>
      </c>
      <c r="G1575">
        <v>1</v>
      </c>
      <c r="H1575" s="4" t="str">
        <f t="shared" si="48"/>
        <v>CH1401.1</v>
      </c>
      <c r="I1575" s="4" t="str">
        <f t="shared" si="49"/>
        <v>SH01_USB_AVDD10</v>
      </c>
    </row>
    <row r="1576" spans="1:9">
      <c r="A1576" t="s">
        <v>261</v>
      </c>
      <c r="B1576" t="s">
        <v>9088</v>
      </c>
      <c r="C1576" t="s">
        <v>2814</v>
      </c>
      <c r="D1576">
        <v>2</v>
      </c>
      <c r="E1576" t="s">
        <v>169</v>
      </c>
      <c r="F1576">
        <v>2</v>
      </c>
      <c r="G1576">
        <v>2</v>
      </c>
      <c r="H1576" s="4" t="str">
        <f t="shared" si="48"/>
        <v>CH1401.2</v>
      </c>
      <c r="I1576" s="4" t="str">
        <f t="shared" si="49"/>
        <v>DGND</v>
      </c>
    </row>
    <row r="1577" spans="1:9">
      <c r="A1577" t="s">
        <v>261</v>
      </c>
      <c r="B1577" t="s">
        <v>9088</v>
      </c>
      <c r="C1577" t="s">
        <v>2815</v>
      </c>
      <c r="D1577">
        <v>1</v>
      </c>
      <c r="E1577" t="s">
        <v>1945</v>
      </c>
      <c r="F1577">
        <v>1</v>
      </c>
      <c r="G1577">
        <v>1</v>
      </c>
      <c r="H1577" s="4" t="str">
        <f t="shared" si="48"/>
        <v>CH1402.1</v>
      </c>
      <c r="I1577" s="4" t="str">
        <f t="shared" si="49"/>
        <v>SH01_USB_AVDD10</v>
      </c>
    </row>
    <row r="1578" spans="1:9">
      <c r="A1578" t="s">
        <v>261</v>
      </c>
      <c r="B1578" t="s">
        <v>9088</v>
      </c>
      <c r="C1578" t="s">
        <v>2815</v>
      </c>
      <c r="D1578">
        <v>2</v>
      </c>
      <c r="E1578" t="s">
        <v>169</v>
      </c>
      <c r="F1578">
        <v>2</v>
      </c>
      <c r="G1578">
        <v>2</v>
      </c>
      <c r="H1578" s="4" t="str">
        <f t="shared" si="48"/>
        <v>CH1402.2</v>
      </c>
      <c r="I1578" s="4" t="str">
        <f t="shared" si="49"/>
        <v>DGND</v>
      </c>
    </row>
    <row r="1579" spans="1:9">
      <c r="A1579" t="s">
        <v>261</v>
      </c>
      <c r="B1579" t="s">
        <v>9088</v>
      </c>
      <c r="C1579" t="s">
        <v>2816</v>
      </c>
      <c r="D1579">
        <v>1</v>
      </c>
      <c r="E1579" t="s">
        <v>1945</v>
      </c>
      <c r="F1579">
        <v>1</v>
      </c>
      <c r="G1579">
        <v>1</v>
      </c>
      <c r="H1579" s="4" t="str">
        <f t="shared" si="48"/>
        <v>CH1403.1</v>
      </c>
      <c r="I1579" s="4" t="str">
        <f t="shared" si="49"/>
        <v>SH01_USB_AVDD10</v>
      </c>
    </row>
    <row r="1580" spans="1:9">
      <c r="A1580" t="s">
        <v>261</v>
      </c>
      <c r="B1580" t="s">
        <v>9088</v>
      </c>
      <c r="C1580" t="s">
        <v>2816</v>
      </c>
      <c r="D1580">
        <v>2</v>
      </c>
      <c r="E1580" t="s">
        <v>169</v>
      </c>
      <c r="F1580">
        <v>2</v>
      </c>
      <c r="G1580">
        <v>2</v>
      </c>
      <c r="H1580" s="4" t="str">
        <f t="shared" si="48"/>
        <v>CH1403.2</v>
      </c>
      <c r="I1580" s="4" t="str">
        <f t="shared" si="49"/>
        <v>DGND</v>
      </c>
    </row>
    <row r="1581" spans="1:9">
      <c r="A1581" t="s">
        <v>261</v>
      </c>
      <c r="B1581" t="s">
        <v>9088</v>
      </c>
      <c r="C1581" t="s">
        <v>2817</v>
      </c>
      <c r="D1581">
        <v>1</v>
      </c>
      <c r="E1581" t="s">
        <v>1945</v>
      </c>
      <c r="F1581">
        <v>1</v>
      </c>
      <c r="G1581">
        <v>1</v>
      </c>
      <c r="H1581" s="4" t="str">
        <f t="shared" si="48"/>
        <v>CH1404.1</v>
      </c>
      <c r="I1581" s="4" t="str">
        <f t="shared" si="49"/>
        <v>SH01_USB_AVDD10</v>
      </c>
    </row>
    <row r="1582" spans="1:9">
      <c r="A1582" t="s">
        <v>261</v>
      </c>
      <c r="B1582" t="s">
        <v>9088</v>
      </c>
      <c r="C1582" t="s">
        <v>2817</v>
      </c>
      <c r="D1582">
        <v>2</v>
      </c>
      <c r="E1582" t="s">
        <v>169</v>
      </c>
      <c r="F1582">
        <v>2</v>
      </c>
      <c r="G1582">
        <v>2</v>
      </c>
      <c r="H1582" s="4" t="str">
        <f t="shared" si="48"/>
        <v>CH1404.2</v>
      </c>
      <c r="I1582" s="4" t="str">
        <f t="shared" si="49"/>
        <v>DGND</v>
      </c>
    </row>
    <row r="1583" spans="1:9">
      <c r="A1583" t="s">
        <v>261</v>
      </c>
      <c r="B1583" t="s">
        <v>9088</v>
      </c>
      <c r="C1583" t="s">
        <v>2818</v>
      </c>
      <c r="D1583">
        <v>1</v>
      </c>
      <c r="E1583" t="s">
        <v>1945</v>
      </c>
      <c r="F1583">
        <v>1</v>
      </c>
      <c r="G1583">
        <v>1</v>
      </c>
      <c r="H1583" s="4" t="str">
        <f t="shared" si="48"/>
        <v>CH1501.1</v>
      </c>
      <c r="I1583" s="4" t="str">
        <f t="shared" si="49"/>
        <v>SH01_USB_AVDD10</v>
      </c>
    </row>
    <row r="1584" spans="1:9">
      <c r="A1584" t="s">
        <v>261</v>
      </c>
      <c r="B1584" t="s">
        <v>9088</v>
      </c>
      <c r="C1584" t="s">
        <v>2818</v>
      </c>
      <c r="D1584">
        <v>2</v>
      </c>
      <c r="E1584" t="s">
        <v>169</v>
      </c>
      <c r="F1584">
        <v>2</v>
      </c>
      <c r="G1584">
        <v>2</v>
      </c>
      <c r="H1584" s="4" t="str">
        <f t="shared" si="48"/>
        <v>CH1501.2</v>
      </c>
      <c r="I1584" s="4" t="str">
        <f t="shared" si="49"/>
        <v>DGND</v>
      </c>
    </row>
    <row r="1585" spans="1:9">
      <c r="A1585" t="s">
        <v>261</v>
      </c>
      <c r="B1585" t="s">
        <v>9088</v>
      </c>
      <c r="C1585" t="s">
        <v>2819</v>
      </c>
      <c r="D1585">
        <v>1</v>
      </c>
      <c r="E1585" t="s">
        <v>1945</v>
      </c>
      <c r="F1585">
        <v>1</v>
      </c>
      <c r="G1585">
        <v>1</v>
      </c>
      <c r="H1585" s="4" t="str">
        <f t="shared" si="48"/>
        <v>CH1502.1</v>
      </c>
      <c r="I1585" s="4" t="str">
        <f t="shared" si="49"/>
        <v>SH01_USB_AVDD10</v>
      </c>
    </row>
    <row r="1586" spans="1:9">
      <c r="A1586" t="s">
        <v>261</v>
      </c>
      <c r="B1586" t="s">
        <v>9088</v>
      </c>
      <c r="C1586" t="s">
        <v>2819</v>
      </c>
      <c r="D1586">
        <v>2</v>
      </c>
      <c r="E1586" t="s">
        <v>169</v>
      </c>
      <c r="F1586">
        <v>2</v>
      </c>
      <c r="G1586">
        <v>2</v>
      </c>
      <c r="H1586" s="4" t="str">
        <f t="shared" si="48"/>
        <v>CH1502.2</v>
      </c>
      <c r="I1586" s="4" t="str">
        <f t="shared" si="49"/>
        <v>DGND</v>
      </c>
    </row>
    <row r="1587" spans="1:9">
      <c r="A1587" t="s">
        <v>261</v>
      </c>
      <c r="B1587" t="s">
        <v>9088</v>
      </c>
      <c r="C1587" t="s">
        <v>2820</v>
      </c>
      <c r="D1587">
        <v>1</v>
      </c>
      <c r="E1587" t="s">
        <v>1945</v>
      </c>
      <c r="F1587">
        <v>1</v>
      </c>
      <c r="G1587">
        <v>1</v>
      </c>
      <c r="H1587" s="4" t="str">
        <f t="shared" si="48"/>
        <v>CH1503.1</v>
      </c>
      <c r="I1587" s="4" t="str">
        <f t="shared" si="49"/>
        <v>SH01_USB_AVDD10</v>
      </c>
    </row>
    <row r="1588" spans="1:9">
      <c r="A1588" t="s">
        <v>261</v>
      </c>
      <c r="B1588" t="s">
        <v>9088</v>
      </c>
      <c r="C1588" t="s">
        <v>2820</v>
      </c>
      <c r="D1588">
        <v>2</v>
      </c>
      <c r="E1588" t="s">
        <v>169</v>
      </c>
      <c r="F1588">
        <v>2</v>
      </c>
      <c r="G1588">
        <v>2</v>
      </c>
      <c r="H1588" s="4" t="str">
        <f t="shared" si="48"/>
        <v>CH1503.2</v>
      </c>
      <c r="I1588" s="4" t="str">
        <f t="shared" si="49"/>
        <v>DGND</v>
      </c>
    </row>
    <row r="1589" spans="1:9">
      <c r="A1589" t="s">
        <v>261</v>
      </c>
      <c r="B1589" t="s">
        <v>9088</v>
      </c>
      <c r="C1589" t="s">
        <v>2821</v>
      </c>
      <c r="D1589">
        <v>1</v>
      </c>
      <c r="E1589" t="s">
        <v>1945</v>
      </c>
      <c r="F1589">
        <v>1</v>
      </c>
      <c r="G1589">
        <v>1</v>
      </c>
      <c r="H1589" s="4" t="str">
        <f t="shared" si="48"/>
        <v>CH1504.1</v>
      </c>
      <c r="I1589" s="4" t="str">
        <f t="shared" si="49"/>
        <v>SH01_USB_AVDD10</v>
      </c>
    </row>
    <row r="1590" spans="1:9">
      <c r="A1590" t="s">
        <v>261</v>
      </c>
      <c r="B1590" t="s">
        <v>9088</v>
      </c>
      <c r="C1590" t="s">
        <v>2821</v>
      </c>
      <c r="D1590">
        <v>2</v>
      </c>
      <c r="E1590" t="s">
        <v>169</v>
      </c>
      <c r="F1590">
        <v>2</v>
      </c>
      <c r="G1590">
        <v>2</v>
      </c>
      <c r="H1590" s="4" t="str">
        <f t="shared" si="48"/>
        <v>CH1504.2</v>
      </c>
      <c r="I1590" s="4" t="str">
        <f t="shared" si="49"/>
        <v>DGND</v>
      </c>
    </row>
    <row r="1591" spans="1:9">
      <c r="A1591" t="s">
        <v>261</v>
      </c>
      <c r="B1591" t="s">
        <v>9088</v>
      </c>
      <c r="C1591" t="s">
        <v>2822</v>
      </c>
      <c r="D1591">
        <v>1</v>
      </c>
      <c r="E1591" t="s">
        <v>1941</v>
      </c>
      <c r="F1591">
        <v>1</v>
      </c>
      <c r="G1591">
        <v>1</v>
      </c>
      <c r="H1591" s="4" t="str">
        <f t="shared" si="48"/>
        <v>CH1551.1</v>
      </c>
      <c r="I1591" s="4" t="str">
        <f t="shared" si="49"/>
        <v>SH01_L_SWR_5TO1_OUT</v>
      </c>
    </row>
    <row r="1592" spans="1:9">
      <c r="A1592" t="s">
        <v>261</v>
      </c>
      <c r="B1592" t="s">
        <v>9088</v>
      </c>
      <c r="C1592" t="s">
        <v>2822</v>
      </c>
      <c r="D1592">
        <v>2</v>
      </c>
      <c r="E1592" t="s">
        <v>1939</v>
      </c>
      <c r="F1592">
        <v>2</v>
      </c>
      <c r="G1592">
        <v>2</v>
      </c>
      <c r="H1592" s="4" t="str">
        <f t="shared" si="48"/>
        <v>CH1551.2</v>
      </c>
      <c r="I1592" s="4" t="str">
        <f t="shared" si="49"/>
        <v>PCIE_GND</v>
      </c>
    </row>
    <row r="1593" spans="1:9">
      <c r="A1593" t="s">
        <v>261</v>
      </c>
      <c r="B1593" t="s">
        <v>9088</v>
      </c>
      <c r="C1593" t="s">
        <v>2823</v>
      </c>
      <c r="D1593">
        <v>1</v>
      </c>
      <c r="E1593" t="s">
        <v>1941</v>
      </c>
      <c r="F1593">
        <v>1</v>
      </c>
      <c r="G1593">
        <v>1</v>
      </c>
      <c r="H1593" s="4" t="str">
        <f t="shared" si="48"/>
        <v>CH1552.1</v>
      </c>
      <c r="I1593" s="4" t="str">
        <f t="shared" si="49"/>
        <v>SH01_L_SWR_5TO1_OUT</v>
      </c>
    </row>
    <row r="1594" spans="1:9">
      <c r="A1594" t="s">
        <v>261</v>
      </c>
      <c r="B1594" t="s">
        <v>9088</v>
      </c>
      <c r="C1594" t="s">
        <v>2823</v>
      </c>
      <c r="D1594">
        <v>2</v>
      </c>
      <c r="E1594" t="s">
        <v>1939</v>
      </c>
      <c r="F1594">
        <v>2</v>
      </c>
      <c r="G1594">
        <v>2</v>
      </c>
      <c r="H1594" s="4" t="str">
        <f t="shared" si="48"/>
        <v>CH1552.2</v>
      </c>
      <c r="I1594" s="4" t="str">
        <f t="shared" si="49"/>
        <v>PCIE_GND</v>
      </c>
    </row>
    <row r="1595" spans="1:9">
      <c r="A1595" t="s">
        <v>261</v>
      </c>
      <c r="B1595" t="s">
        <v>9088</v>
      </c>
      <c r="C1595" t="s">
        <v>2824</v>
      </c>
      <c r="D1595">
        <v>1</v>
      </c>
      <c r="E1595" t="s">
        <v>1941</v>
      </c>
      <c r="F1595">
        <v>1</v>
      </c>
      <c r="G1595">
        <v>1</v>
      </c>
      <c r="H1595" s="4" t="str">
        <f t="shared" si="48"/>
        <v>CH1601.1</v>
      </c>
      <c r="I1595" s="4" t="str">
        <f t="shared" si="49"/>
        <v>SH01_L_SWR_5TO1_OUT</v>
      </c>
    </row>
    <row r="1596" spans="1:9">
      <c r="A1596" t="s">
        <v>261</v>
      </c>
      <c r="B1596" t="s">
        <v>9088</v>
      </c>
      <c r="C1596" t="s">
        <v>2824</v>
      </c>
      <c r="D1596">
        <v>2</v>
      </c>
      <c r="E1596" t="s">
        <v>1939</v>
      </c>
      <c r="F1596">
        <v>2</v>
      </c>
      <c r="G1596">
        <v>2</v>
      </c>
      <c r="H1596" s="4" t="str">
        <f t="shared" si="48"/>
        <v>CH1601.2</v>
      </c>
      <c r="I1596" s="4" t="str">
        <f t="shared" si="49"/>
        <v>PCIE_GND</v>
      </c>
    </row>
    <row r="1597" spans="1:9">
      <c r="A1597" t="s">
        <v>261</v>
      </c>
      <c r="B1597" t="s">
        <v>9088</v>
      </c>
      <c r="C1597" t="s">
        <v>2825</v>
      </c>
      <c r="D1597">
        <v>1</v>
      </c>
      <c r="E1597" t="s">
        <v>1941</v>
      </c>
      <c r="F1597">
        <v>1</v>
      </c>
      <c r="G1597">
        <v>1</v>
      </c>
      <c r="H1597" s="4" t="str">
        <f t="shared" si="48"/>
        <v>CH1602.1</v>
      </c>
      <c r="I1597" s="4" t="str">
        <f t="shared" si="49"/>
        <v>SH01_L_SWR_5TO1_OUT</v>
      </c>
    </row>
    <row r="1598" spans="1:9">
      <c r="A1598" t="s">
        <v>261</v>
      </c>
      <c r="B1598" t="s">
        <v>9088</v>
      </c>
      <c r="C1598" t="s">
        <v>2825</v>
      </c>
      <c r="D1598">
        <v>2</v>
      </c>
      <c r="E1598" t="s">
        <v>1939</v>
      </c>
      <c r="F1598">
        <v>2</v>
      </c>
      <c r="G1598">
        <v>2</v>
      </c>
      <c r="H1598" s="4" t="str">
        <f t="shared" si="48"/>
        <v>CH1602.2</v>
      </c>
      <c r="I1598" s="4" t="str">
        <f t="shared" si="49"/>
        <v>PCIE_GND</v>
      </c>
    </row>
    <row r="1599" spans="1:9">
      <c r="A1599" t="s">
        <v>261</v>
      </c>
      <c r="B1599" t="s">
        <v>9088</v>
      </c>
      <c r="C1599" t="s">
        <v>2826</v>
      </c>
      <c r="D1599">
        <v>1</v>
      </c>
      <c r="E1599" t="s">
        <v>1941</v>
      </c>
      <c r="F1599">
        <v>1</v>
      </c>
      <c r="G1599">
        <v>1</v>
      </c>
      <c r="H1599" s="4" t="str">
        <f t="shared" si="48"/>
        <v>CH1631.1</v>
      </c>
      <c r="I1599" s="4" t="str">
        <f t="shared" si="49"/>
        <v>SH01_L_SWR_5TO1_OUT</v>
      </c>
    </row>
    <row r="1600" spans="1:9">
      <c r="A1600" t="s">
        <v>261</v>
      </c>
      <c r="B1600" t="s">
        <v>9088</v>
      </c>
      <c r="C1600" t="s">
        <v>2826</v>
      </c>
      <c r="D1600">
        <v>2</v>
      </c>
      <c r="E1600" t="s">
        <v>1939</v>
      </c>
      <c r="F1600">
        <v>2</v>
      </c>
      <c r="G1600">
        <v>2</v>
      </c>
      <c r="H1600" s="4" t="str">
        <f t="shared" si="48"/>
        <v>CH1631.2</v>
      </c>
      <c r="I1600" s="4" t="str">
        <f t="shared" si="49"/>
        <v>PCIE_GND</v>
      </c>
    </row>
    <row r="1601" spans="1:9">
      <c r="A1601" t="s">
        <v>261</v>
      </c>
      <c r="B1601" t="s">
        <v>9088</v>
      </c>
      <c r="C1601" t="s">
        <v>2827</v>
      </c>
      <c r="D1601">
        <v>1</v>
      </c>
      <c r="E1601" t="s">
        <v>1941</v>
      </c>
      <c r="F1601">
        <v>1</v>
      </c>
      <c r="G1601">
        <v>1</v>
      </c>
      <c r="H1601" s="4" t="str">
        <f t="shared" si="48"/>
        <v>CH1632.1</v>
      </c>
      <c r="I1601" s="4" t="str">
        <f t="shared" si="49"/>
        <v>SH01_L_SWR_5TO1_OUT</v>
      </c>
    </row>
    <row r="1602" spans="1:9">
      <c r="A1602" t="s">
        <v>261</v>
      </c>
      <c r="B1602" t="s">
        <v>9088</v>
      </c>
      <c r="C1602" t="s">
        <v>2827</v>
      </c>
      <c r="D1602">
        <v>2</v>
      </c>
      <c r="E1602" t="s">
        <v>1939</v>
      </c>
      <c r="F1602">
        <v>2</v>
      </c>
      <c r="G1602">
        <v>2</v>
      </c>
      <c r="H1602" s="4" t="str">
        <f t="shared" ref="H1602:H1665" si="50">CONCATENATE(C1602,".",F1602)</f>
        <v>CH1632.2</v>
      </c>
      <c r="I1602" s="4" t="str">
        <f t="shared" ref="I1602:I1665" si="51">E1602</f>
        <v>PCIE_GND</v>
      </c>
    </row>
    <row r="1603" spans="1:9">
      <c r="A1603" t="s">
        <v>261</v>
      </c>
      <c r="B1603" t="s">
        <v>9088</v>
      </c>
      <c r="C1603" t="s">
        <v>2828</v>
      </c>
      <c r="D1603">
        <v>1</v>
      </c>
      <c r="E1603" t="s">
        <v>1941</v>
      </c>
      <c r="F1603">
        <v>1</v>
      </c>
      <c r="G1603">
        <v>1</v>
      </c>
      <c r="H1603" s="4" t="str">
        <f t="shared" si="50"/>
        <v>CH1633.1</v>
      </c>
      <c r="I1603" s="4" t="str">
        <f t="shared" si="51"/>
        <v>SH01_L_SWR_5TO1_OUT</v>
      </c>
    </row>
    <row r="1604" spans="1:9">
      <c r="A1604" t="s">
        <v>261</v>
      </c>
      <c r="B1604" t="s">
        <v>9088</v>
      </c>
      <c r="C1604" t="s">
        <v>2828</v>
      </c>
      <c r="D1604">
        <v>2</v>
      </c>
      <c r="E1604" t="s">
        <v>169</v>
      </c>
      <c r="F1604">
        <v>2</v>
      </c>
      <c r="G1604">
        <v>2</v>
      </c>
      <c r="H1604" s="4" t="str">
        <f t="shared" si="50"/>
        <v>CH1633.2</v>
      </c>
      <c r="I1604" s="4" t="str">
        <f t="shared" si="51"/>
        <v>DGND</v>
      </c>
    </row>
    <row r="1605" spans="1:9">
      <c r="A1605" t="s">
        <v>261</v>
      </c>
      <c r="B1605" t="s">
        <v>9088</v>
      </c>
      <c r="C1605" t="s">
        <v>2829</v>
      </c>
      <c r="D1605">
        <v>1</v>
      </c>
      <c r="E1605" t="s">
        <v>1941</v>
      </c>
      <c r="F1605">
        <v>1</v>
      </c>
      <c r="G1605">
        <v>1</v>
      </c>
      <c r="H1605" s="4" t="str">
        <f t="shared" si="50"/>
        <v>CH1634.1</v>
      </c>
      <c r="I1605" s="4" t="str">
        <f t="shared" si="51"/>
        <v>SH01_L_SWR_5TO1_OUT</v>
      </c>
    </row>
    <row r="1606" spans="1:9">
      <c r="A1606" t="s">
        <v>261</v>
      </c>
      <c r="B1606" t="s">
        <v>9088</v>
      </c>
      <c r="C1606" t="s">
        <v>2829</v>
      </c>
      <c r="D1606">
        <v>2</v>
      </c>
      <c r="E1606" t="s">
        <v>169</v>
      </c>
      <c r="F1606">
        <v>2</v>
      </c>
      <c r="G1606">
        <v>2</v>
      </c>
      <c r="H1606" s="4" t="str">
        <f t="shared" si="50"/>
        <v>CH1634.2</v>
      </c>
      <c r="I1606" s="4" t="str">
        <f t="shared" si="51"/>
        <v>DGND</v>
      </c>
    </row>
    <row r="1607" spans="1:9">
      <c r="A1607" t="s">
        <v>261</v>
      </c>
      <c r="B1607" t="s">
        <v>9088</v>
      </c>
      <c r="C1607" t="s">
        <v>2830</v>
      </c>
      <c r="D1607" t="s">
        <v>1460</v>
      </c>
      <c r="E1607" t="s">
        <v>1946</v>
      </c>
      <c r="F1607">
        <v>30</v>
      </c>
      <c r="G1607" t="s">
        <v>1460</v>
      </c>
      <c r="H1607" s="4" t="str">
        <f t="shared" si="50"/>
        <v>HOST1.30</v>
      </c>
      <c r="I1607" s="4" t="str">
        <f t="shared" si="51"/>
        <v>SH01_CC1</v>
      </c>
    </row>
    <row r="1608" spans="1:9">
      <c r="A1608" t="s">
        <v>261</v>
      </c>
      <c r="B1608" t="s">
        <v>9088</v>
      </c>
      <c r="C1608" t="s">
        <v>2830</v>
      </c>
      <c r="D1608" t="s">
        <v>1461</v>
      </c>
      <c r="E1608" t="s">
        <v>1947</v>
      </c>
      <c r="F1608">
        <v>32</v>
      </c>
      <c r="G1608" t="s">
        <v>1461</v>
      </c>
      <c r="H1608" s="4" t="str">
        <f t="shared" si="50"/>
        <v>HOST1.32</v>
      </c>
      <c r="I1608" s="4" t="str">
        <f t="shared" si="51"/>
        <v>SH01_CC2</v>
      </c>
    </row>
    <row r="1609" spans="1:9">
      <c r="A1609" t="s">
        <v>261</v>
      </c>
      <c r="B1609" t="s">
        <v>9088</v>
      </c>
      <c r="C1609" t="s">
        <v>2830</v>
      </c>
      <c r="D1609" t="s">
        <v>1720</v>
      </c>
      <c r="E1609" t="s">
        <v>3333</v>
      </c>
      <c r="F1609">
        <v>13</v>
      </c>
      <c r="G1609" t="s">
        <v>1720</v>
      </c>
      <c r="H1609" s="4" t="str">
        <f t="shared" si="50"/>
        <v>HOST1.13</v>
      </c>
      <c r="I1609" s="4" t="str">
        <f t="shared" si="51"/>
        <v>SH01_P6_CLKREQB</v>
      </c>
    </row>
    <row r="1610" spans="1:9">
      <c r="A1610" t="s">
        <v>261</v>
      </c>
      <c r="B1610" t="s">
        <v>9088</v>
      </c>
      <c r="C1610" t="s">
        <v>2830</v>
      </c>
      <c r="D1610" t="s">
        <v>1769</v>
      </c>
      <c r="E1610" t="s">
        <v>1948</v>
      </c>
      <c r="F1610">
        <v>29</v>
      </c>
      <c r="G1610" t="s">
        <v>1769</v>
      </c>
      <c r="H1610" s="4" t="str">
        <f t="shared" si="50"/>
        <v>HOST1.29</v>
      </c>
      <c r="I1610" s="4" t="str">
        <f t="shared" si="51"/>
        <v>SH01_DIS_DB</v>
      </c>
    </row>
    <row r="1611" spans="1:9">
      <c r="A1611" t="s">
        <v>261</v>
      </c>
      <c r="B1611" t="s">
        <v>9088</v>
      </c>
      <c r="C1611" t="s">
        <v>2830</v>
      </c>
      <c r="D1611" t="s">
        <v>1718</v>
      </c>
      <c r="E1611" t="s">
        <v>1941</v>
      </c>
      <c r="F1611">
        <v>11</v>
      </c>
      <c r="G1611" t="s">
        <v>1718</v>
      </c>
      <c r="H1611" s="4" t="str">
        <f t="shared" si="50"/>
        <v>HOST1.11</v>
      </c>
      <c r="I1611" s="4" t="str">
        <f t="shared" si="51"/>
        <v>SH01_L_SWR_5TO1_OUT</v>
      </c>
    </row>
    <row r="1612" spans="1:9">
      <c r="A1612" t="s">
        <v>261</v>
      </c>
      <c r="B1612" t="s">
        <v>9088</v>
      </c>
      <c r="C1612" t="s">
        <v>2830</v>
      </c>
      <c r="D1612" t="s">
        <v>1765</v>
      </c>
      <c r="E1612" t="s">
        <v>1941</v>
      </c>
      <c r="F1612">
        <v>25</v>
      </c>
      <c r="G1612" t="s">
        <v>1765</v>
      </c>
      <c r="H1612" s="4" t="str">
        <f t="shared" si="50"/>
        <v>HOST1.25</v>
      </c>
      <c r="I1612" s="4" t="str">
        <f t="shared" si="51"/>
        <v>SH01_L_SWR_5TO1_OUT</v>
      </c>
    </row>
    <row r="1613" spans="1:9">
      <c r="A1613" t="s">
        <v>261</v>
      </c>
      <c r="B1613" t="s">
        <v>9088</v>
      </c>
      <c r="C1613" t="s">
        <v>2830</v>
      </c>
      <c r="D1613" t="s">
        <v>1740</v>
      </c>
      <c r="E1613" t="s">
        <v>1941</v>
      </c>
      <c r="F1613">
        <v>35</v>
      </c>
      <c r="G1613" t="s">
        <v>1740</v>
      </c>
      <c r="H1613" s="4" t="str">
        <f t="shared" si="50"/>
        <v>HOST1.35</v>
      </c>
      <c r="I1613" s="4" t="str">
        <f t="shared" si="51"/>
        <v>SH01_L_SWR_5TO1_OUT</v>
      </c>
    </row>
    <row r="1614" spans="1:9">
      <c r="A1614" t="s">
        <v>261</v>
      </c>
      <c r="B1614" t="s">
        <v>9088</v>
      </c>
      <c r="C1614" t="s">
        <v>2830</v>
      </c>
      <c r="D1614" t="s">
        <v>1773</v>
      </c>
      <c r="E1614" t="s">
        <v>169</v>
      </c>
      <c r="F1614" t="s">
        <v>174</v>
      </c>
      <c r="G1614" t="s">
        <v>1773</v>
      </c>
      <c r="H1614" s="4" t="str">
        <f t="shared" si="50"/>
        <v>HOST1.EP</v>
      </c>
      <c r="I1614" s="4" t="str">
        <f t="shared" si="51"/>
        <v>DGND</v>
      </c>
    </row>
    <row r="1615" spans="1:9">
      <c r="A1615" t="s">
        <v>261</v>
      </c>
      <c r="B1615" t="s">
        <v>9088</v>
      </c>
      <c r="C1615" t="s">
        <v>2830</v>
      </c>
      <c r="D1615" t="s">
        <v>175</v>
      </c>
      <c r="E1615" t="s">
        <v>169</v>
      </c>
      <c r="F1615" t="s">
        <v>175</v>
      </c>
      <c r="G1615" t="s">
        <v>175</v>
      </c>
      <c r="H1615" s="4" t="str">
        <f t="shared" si="50"/>
        <v>HOST1.G1</v>
      </c>
      <c r="I1615" s="4" t="str">
        <f t="shared" si="51"/>
        <v>DGND</v>
      </c>
    </row>
    <row r="1616" spans="1:9">
      <c r="A1616" t="s">
        <v>261</v>
      </c>
      <c r="B1616" t="s">
        <v>9088</v>
      </c>
      <c r="C1616" t="s">
        <v>2830</v>
      </c>
      <c r="D1616" t="s">
        <v>176</v>
      </c>
      <c r="E1616" t="s">
        <v>169</v>
      </c>
      <c r="F1616" t="s">
        <v>176</v>
      </c>
      <c r="G1616" t="s">
        <v>176</v>
      </c>
      <c r="H1616" s="4" t="str">
        <f t="shared" si="50"/>
        <v>HOST1.G2</v>
      </c>
      <c r="I1616" s="4" t="str">
        <f t="shared" si="51"/>
        <v>DGND</v>
      </c>
    </row>
    <row r="1617" spans="1:9">
      <c r="A1617" t="s">
        <v>261</v>
      </c>
      <c r="B1617" t="s">
        <v>9088</v>
      </c>
      <c r="C1617" t="s">
        <v>2830</v>
      </c>
      <c r="D1617" t="s">
        <v>177</v>
      </c>
      <c r="E1617" t="s">
        <v>169</v>
      </c>
      <c r="F1617" t="s">
        <v>177</v>
      </c>
      <c r="G1617" t="s">
        <v>177</v>
      </c>
      <c r="H1617" s="4" t="str">
        <f t="shared" si="50"/>
        <v>HOST1.G3</v>
      </c>
      <c r="I1617" s="4" t="str">
        <f t="shared" si="51"/>
        <v>DGND</v>
      </c>
    </row>
    <row r="1618" spans="1:9">
      <c r="A1618" t="s">
        <v>261</v>
      </c>
      <c r="B1618" t="s">
        <v>9088</v>
      </c>
      <c r="C1618" t="s">
        <v>2830</v>
      </c>
      <c r="D1618" t="s">
        <v>178</v>
      </c>
      <c r="E1618" t="s">
        <v>169</v>
      </c>
      <c r="F1618" t="s">
        <v>178</v>
      </c>
      <c r="G1618" t="s">
        <v>178</v>
      </c>
      <c r="H1618" s="4" t="str">
        <f t="shared" si="50"/>
        <v>HOST1.G4</v>
      </c>
      <c r="I1618" s="4" t="str">
        <f t="shared" si="51"/>
        <v>DGND</v>
      </c>
    </row>
    <row r="1619" spans="1:9">
      <c r="A1619" t="s">
        <v>261</v>
      </c>
      <c r="B1619" t="s">
        <v>9088</v>
      </c>
      <c r="C1619" t="s">
        <v>2830</v>
      </c>
      <c r="D1619" t="s">
        <v>179</v>
      </c>
      <c r="E1619" t="s">
        <v>169</v>
      </c>
      <c r="F1619" t="s">
        <v>179</v>
      </c>
      <c r="G1619" t="s">
        <v>179</v>
      </c>
      <c r="H1619" s="4" t="str">
        <f t="shared" si="50"/>
        <v>HOST1.G5</v>
      </c>
      <c r="I1619" s="4" t="str">
        <f t="shared" si="51"/>
        <v>DGND</v>
      </c>
    </row>
    <row r="1620" spans="1:9">
      <c r="A1620" t="s">
        <v>261</v>
      </c>
      <c r="B1620" t="s">
        <v>9088</v>
      </c>
      <c r="C1620" t="s">
        <v>2830</v>
      </c>
      <c r="D1620" t="s">
        <v>180</v>
      </c>
      <c r="E1620" t="s">
        <v>169</v>
      </c>
      <c r="F1620" t="s">
        <v>180</v>
      </c>
      <c r="G1620" t="s">
        <v>180</v>
      </c>
      <c r="H1620" s="4" t="str">
        <f t="shared" si="50"/>
        <v>HOST1.G6</v>
      </c>
      <c r="I1620" s="4" t="str">
        <f t="shared" si="51"/>
        <v>DGND</v>
      </c>
    </row>
    <row r="1621" spans="1:9">
      <c r="A1621" t="s">
        <v>261</v>
      </c>
      <c r="B1621" t="s">
        <v>9088</v>
      </c>
      <c r="C1621" t="s">
        <v>2830</v>
      </c>
      <c r="D1621" t="s">
        <v>181</v>
      </c>
      <c r="E1621" t="s">
        <v>169</v>
      </c>
      <c r="F1621" t="s">
        <v>181</v>
      </c>
      <c r="G1621" t="s">
        <v>181</v>
      </c>
      <c r="H1621" s="4" t="str">
        <f t="shared" si="50"/>
        <v>HOST1.G7</v>
      </c>
      <c r="I1621" s="4" t="str">
        <f t="shared" si="51"/>
        <v>DGND</v>
      </c>
    </row>
    <row r="1622" spans="1:9">
      <c r="A1622" t="s">
        <v>261</v>
      </c>
      <c r="B1622" t="s">
        <v>9088</v>
      </c>
      <c r="C1622" t="s">
        <v>2830</v>
      </c>
      <c r="D1622" t="s">
        <v>428</v>
      </c>
      <c r="E1622" t="s">
        <v>169</v>
      </c>
      <c r="F1622" t="s">
        <v>428</v>
      </c>
      <c r="G1622" t="s">
        <v>428</v>
      </c>
      <c r="H1622" s="4" t="str">
        <f t="shared" si="50"/>
        <v>HOST1.G8</v>
      </c>
      <c r="I1622" s="4" t="str">
        <f t="shared" si="51"/>
        <v>DGND</v>
      </c>
    </row>
    <row r="1623" spans="1:9">
      <c r="A1623" t="s">
        <v>261</v>
      </c>
      <c r="B1623" t="s">
        <v>9088</v>
      </c>
      <c r="C1623" t="s">
        <v>2830</v>
      </c>
      <c r="D1623" t="s">
        <v>409</v>
      </c>
      <c r="E1623" t="s">
        <v>169</v>
      </c>
      <c r="F1623" t="s">
        <v>409</v>
      </c>
      <c r="G1623" t="s">
        <v>409</v>
      </c>
      <c r="H1623" s="4" t="str">
        <f t="shared" si="50"/>
        <v>HOST1.G9</v>
      </c>
      <c r="I1623" s="4" t="str">
        <f t="shared" si="51"/>
        <v>DGND</v>
      </c>
    </row>
    <row r="1624" spans="1:9">
      <c r="A1624" t="s">
        <v>261</v>
      </c>
      <c r="B1624" t="s">
        <v>9088</v>
      </c>
      <c r="C1624" t="s">
        <v>2830</v>
      </c>
      <c r="D1624" t="s">
        <v>406</v>
      </c>
      <c r="E1624" t="s">
        <v>169</v>
      </c>
      <c r="F1624" t="s">
        <v>406</v>
      </c>
      <c r="G1624" t="s">
        <v>406</v>
      </c>
      <c r="H1624" s="4" t="str">
        <f t="shared" si="50"/>
        <v>HOST1.G10</v>
      </c>
      <c r="I1624" s="4" t="str">
        <f t="shared" si="51"/>
        <v>DGND</v>
      </c>
    </row>
    <row r="1625" spans="1:9">
      <c r="A1625" t="s">
        <v>261</v>
      </c>
      <c r="B1625" t="s">
        <v>9088</v>
      </c>
      <c r="C1625" t="s">
        <v>2830</v>
      </c>
      <c r="D1625" t="s">
        <v>407</v>
      </c>
      <c r="E1625" t="s">
        <v>169</v>
      </c>
      <c r="F1625" t="s">
        <v>407</v>
      </c>
      <c r="G1625" t="s">
        <v>407</v>
      </c>
      <c r="H1625" s="4" t="str">
        <f t="shared" si="50"/>
        <v>HOST1.G11</v>
      </c>
      <c r="I1625" s="4" t="str">
        <f t="shared" si="51"/>
        <v>DGND</v>
      </c>
    </row>
    <row r="1626" spans="1:9">
      <c r="A1626" t="s">
        <v>261</v>
      </c>
      <c r="B1626" t="s">
        <v>9088</v>
      </c>
      <c r="C1626" t="s">
        <v>2830</v>
      </c>
      <c r="D1626" t="s">
        <v>694</v>
      </c>
      <c r="E1626" t="s">
        <v>169</v>
      </c>
      <c r="F1626" t="s">
        <v>694</v>
      </c>
      <c r="G1626" t="s">
        <v>694</v>
      </c>
      <c r="H1626" s="4" t="str">
        <f t="shared" si="50"/>
        <v>HOST1.G12</v>
      </c>
      <c r="I1626" s="4" t="str">
        <f t="shared" si="51"/>
        <v>DGND</v>
      </c>
    </row>
    <row r="1627" spans="1:9">
      <c r="A1627" t="s">
        <v>261</v>
      </c>
      <c r="B1627" t="s">
        <v>9088</v>
      </c>
      <c r="C1627" t="s">
        <v>2830</v>
      </c>
      <c r="D1627" t="s">
        <v>408</v>
      </c>
      <c r="E1627" t="s">
        <v>169</v>
      </c>
      <c r="F1627" t="s">
        <v>408</v>
      </c>
      <c r="G1627" t="s">
        <v>408</v>
      </c>
      <c r="H1627" s="4" t="str">
        <f t="shared" si="50"/>
        <v>HOST1.G13</v>
      </c>
      <c r="I1627" s="4" t="str">
        <f t="shared" si="51"/>
        <v>DGND</v>
      </c>
    </row>
    <row r="1628" spans="1:9">
      <c r="A1628" t="s">
        <v>261</v>
      </c>
      <c r="B1628" t="s">
        <v>9088</v>
      </c>
      <c r="C1628" t="s">
        <v>2830</v>
      </c>
      <c r="D1628" t="s">
        <v>443</v>
      </c>
      <c r="E1628" t="s">
        <v>169</v>
      </c>
      <c r="F1628" t="s">
        <v>443</v>
      </c>
      <c r="G1628" t="s">
        <v>443</v>
      </c>
      <c r="H1628" s="4" t="str">
        <f t="shared" si="50"/>
        <v>HOST1.G14</v>
      </c>
      <c r="I1628" s="4" t="str">
        <f t="shared" si="51"/>
        <v>DGND</v>
      </c>
    </row>
    <row r="1629" spans="1:9">
      <c r="A1629" t="s">
        <v>261</v>
      </c>
      <c r="B1629" t="s">
        <v>9088</v>
      </c>
      <c r="C1629" t="s">
        <v>2830</v>
      </c>
      <c r="D1629" t="s">
        <v>1579</v>
      </c>
      <c r="E1629" t="s">
        <v>169</v>
      </c>
      <c r="F1629" t="s">
        <v>1579</v>
      </c>
      <c r="G1629" t="s">
        <v>1579</v>
      </c>
      <c r="H1629" s="4" t="str">
        <f t="shared" si="50"/>
        <v>HOST1.G15</v>
      </c>
      <c r="I1629" s="4" t="str">
        <f t="shared" si="51"/>
        <v>DGND</v>
      </c>
    </row>
    <row r="1630" spans="1:9">
      <c r="A1630" t="s">
        <v>261</v>
      </c>
      <c r="B1630" t="s">
        <v>9088</v>
      </c>
      <c r="C1630" t="s">
        <v>2830</v>
      </c>
      <c r="D1630" t="s">
        <v>427</v>
      </c>
      <c r="E1630" t="s">
        <v>169</v>
      </c>
      <c r="F1630" t="s">
        <v>427</v>
      </c>
      <c r="G1630" t="s">
        <v>427</v>
      </c>
      <c r="H1630" s="4" t="str">
        <f t="shared" si="50"/>
        <v>HOST1.G16</v>
      </c>
      <c r="I1630" s="4" t="str">
        <f t="shared" si="51"/>
        <v>DGND</v>
      </c>
    </row>
    <row r="1631" spans="1:9">
      <c r="A1631" t="s">
        <v>261</v>
      </c>
      <c r="B1631" t="s">
        <v>9088</v>
      </c>
      <c r="C1631" t="s">
        <v>2830</v>
      </c>
      <c r="D1631" t="s">
        <v>397</v>
      </c>
      <c r="E1631" t="s">
        <v>169</v>
      </c>
      <c r="F1631" t="s">
        <v>397</v>
      </c>
      <c r="G1631" t="s">
        <v>397</v>
      </c>
      <c r="H1631" s="4" t="str">
        <f t="shared" si="50"/>
        <v>HOST1.G17</v>
      </c>
      <c r="I1631" s="4" t="str">
        <f t="shared" si="51"/>
        <v>DGND</v>
      </c>
    </row>
    <row r="1632" spans="1:9">
      <c r="A1632" t="s">
        <v>261</v>
      </c>
      <c r="B1632" t="s">
        <v>9088</v>
      </c>
      <c r="C1632" t="s">
        <v>2830</v>
      </c>
      <c r="D1632" t="s">
        <v>1580</v>
      </c>
      <c r="E1632" t="s">
        <v>169</v>
      </c>
      <c r="F1632" t="s">
        <v>1580</v>
      </c>
      <c r="G1632" t="s">
        <v>1580</v>
      </c>
      <c r="H1632" s="4" t="str">
        <f t="shared" si="50"/>
        <v>HOST1.G18</v>
      </c>
      <c r="I1632" s="4" t="str">
        <f t="shared" si="51"/>
        <v>DGND</v>
      </c>
    </row>
    <row r="1633" spans="1:9">
      <c r="A1633" t="s">
        <v>261</v>
      </c>
      <c r="B1633" t="s">
        <v>9088</v>
      </c>
      <c r="C1633" t="s">
        <v>2830</v>
      </c>
      <c r="D1633" t="s">
        <v>1581</v>
      </c>
      <c r="E1633" t="s">
        <v>169</v>
      </c>
      <c r="F1633" t="s">
        <v>1581</v>
      </c>
      <c r="G1633" t="s">
        <v>1581</v>
      </c>
      <c r="H1633" s="4" t="str">
        <f t="shared" si="50"/>
        <v>HOST1.G19</v>
      </c>
      <c r="I1633" s="4" t="str">
        <f t="shared" si="51"/>
        <v>DGND</v>
      </c>
    </row>
    <row r="1634" spans="1:9">
      <c r="A1634" t="s">
        <v>261</v>
      </c>
      <c r="B1634" t="s">
        <v>9088</v>
      </c>
      <c r="C1634" t="s">
        <v>2830</v>
      </c>
      <c r="D1634" t="s">
        <v>1774</v>
      </c>
      <c r="E1634" t="s">
        <v>169</v>
      </c>
      <c r="F1634" t="s">
        <v>1774</v>
      </c>
      <c r="G1634" t="s">
        <v>1774</v>
      </c>
      <c r="H1634" s="4" t="str">
        <f t="shared" si="50"/>
        <v>HOST1.G20</v>
      </c>
      <c r="I1634" s="4" t="str">
        <f t="shared" si="51"/>
        <v>DGND</v>
      </c>
    </row>
    <row r="1635" spans="1:9">
      <c r="A1635" t="s">
        <v>261</v>
      </c>
      <c r="B1635" t="s">
        <v>9088</v>
      </c>
      <c r="C1635" t="s">
        <v>2830</v>
      </c>
      <c r="D1635" t="s">
        <v>1574</v>
      </c>
      <c r="E1635" t="s">
        <v>169</v>
      </c>
      <c r="F1635" t="s">
        <v>1574</v>
      </c>
      <c r="G1635" t="s">
        <v>1574</v>
      </c>
      <c r="H1635" s="4" t="str">
        <f t="shared" si="50"/>
        <v>HOST1.G21</v>
      </c>
      <c r="I1635" s="4" t="str">
        <f t="shared" si="51"/>
        <v>DGND</v>
      </c>
    </row>
    <row r="1636" spans="1:9">
      <c r="A1636" t="s">
        <v>261</v>
      </c>
      <c r="B1636" t="s">
        <v>9088</v>
      </c>
      <c r="C1636" t="s">
        <v>2830</v>
      </c>
      <c r="D1636" t="s">
        <v>1566</v>
      </c>
      <c r="E1636" t="s">
        <v>169</v>
      </c>
      <c r="F1636" t="s">
        <v>1566</v>
      </c>
      <c r="G1636" t="s">
        <v>1566</v>
      </c>
      <c r="H1636" s="4" t="str">
        <f t="shared" si="50"/>
        <v>HOST1.G22</v>
      </c>
      <c r="I1636" s="4" t="str">
        <f t="shared" si="51"/>
        <v>DGND</v>
      </c>
    </row>
    <row r="1637" spans="1:9">
      <c r="A1637" t="s">
        <v>261</v>
      </c>
      <c r="B1637" t="s">
        <v>9088</v>
      </c>
      <c r="C1637" t="s">
        <v>2830</v>
      </c>
      <c r="D1637" t="s">
        <v>1775</v>
      </c>
      <c r="E1637" t="s">
        <v>169</v>
      </c>
      <c r="F1637" t="s">
        <v>1775</v>
      </c>
      <c r="G1637" t="s">
        <v>1775</v>
      </c>
      <c r="H1637" s="4" t="str">
        <f t="shared" si="50"/>
        <v>HOST1.G23</v>
      </c>
      <c r="I1637" s="4" t="str">
        <f t="shared" si="51"/>
        <v>DGND</v>
      </c>
    </row>
    <row r="1638" spans="1:9">
      <c r="A1638" t="s">
        <v>261</v>
      </c>
      <c r="B1638" t="s">
        <v>9088</v>
      </c>
      <c r="C1638" t="s">
        <v>2830</v>
      </c>
      <c r="D1638" t="s">
        <v>1693</v>
      </c>
      <c r="E1638" t="s">
        <v>169</v>
      </c>
      <c r="F1638" t="s">
        <v>1693</v>
      </c>
      <c r="G1638" t="s">
        <v>1693</v>
      </c>
      <c r="H1638" s="4" t="str">
        <f t="shared" si="50"/>
        <v>HOST1.G24</v>
      </c>
      <c r="I1638" s="4" t="str">
        <f t="shared" si="51"/>
        <v>DGND</v>
      </c>
    </row>
    <row r="1639" spans="1:9">
      <c r="A1639" t="s">
        <v>261</v>
      </c>
      <c r="B1639" t="s">
        <v>9088</v>
      </c>
      <c r="C1639" t="s">
        <v>2830</v>
      </c>
      <c r="D1639" t="s">
        <v>182</v>
      </c>
      <c r="F1639" t="s">
        <v>182</v>
      </c>
      <c r="G1639" t="s">
        <v>182</v>
      </c>
      <c r="H1639" s="4" t="str">
        <f t="shared" si="50"/>
        <v>HOST1.GH1</v>
      </c>
      <c r="I1639" s="4">
        <f t="shared" si="51"/>
        <v>0</v>
      </c>
    </row>
    <row r="1640" spans="1:9">
      <c r="A1640" t="s">
        <v>261</v>
      </c>
      <c r="B1640" t="s">
        <v>9088</v>
      </c>
      <c r="C1640" t="s">
        <v>2830</v>
      </c>
      <c r="D1640" t="s">
        <v>183</v>
      </c>
      <c r="F1640" t="s">
        <v>183</v>
      </c>
      <c r="G1640" t="s">
        <v>183</v>
      </c>
      <c r="H1640" s="4" t="str">
        <f t="shared" si="50"/>
        <v>HOST1.GH2</v>
      </c>
      <c r="I1640" s="4">
        <f t="shared" si="51"/>
        <v>0</v>
      </c>
    </row>
    <row r="1641" spans="1:9">
      <c r="A1641" t="s">
        <v>261</v>
      </c>
      <c r="B1641" t="s">
        <v>9088</v>
      </c>
      <c r="C1641" t="s">
        <v>2830</v>
      </c>
      <c r="D1641" t="s">
        <v>184</v>
      </c>
      <c r="F1641" t="s">
        <v>184</v>
      </c>
      <c r="G1641" t="s">
        <v>184</v>
      </c>
      <c r="H1641" s="4" t="str">
        <f t="shared" si="50"/>
        <v>HOST1.GH3</v>
      </c>
      <c r="I1641" s="4">
        <f t="shared" si="51"/>
        <v>0</v>
      </c>
    </row>
    <row r="1642" spans="1:9">
      <c r="A1642" t="s">
        <v>261</v>
      </c>
      <c r="B1642" t="s">
        <v>9088</v>
      </c>
      <c r="C1642" t="s">
        <v>2830</v>
      </c>
      <c r="D1642" t="s">
        <v>185</v>
      </c>
      <c r="F1642" t="s">
        <v>185</v>
      </c>
      <c r="G1642" t="s">
        <v>185</v>
      </c>
      <c r="H1642" s="4" t="str">
        <f t="shared" si="50"/>
        <v>HOST1.GH4</v>
      </c>
      <c r="I1642" s="4">
        <f t="shared" si="51"/>
        <v>0</v>
      </c>
    </row>
    <row r="1643" spans="1:9">
      <c r="A1643" t="s">
        <v>261</v>
      </c>
      <c r="B1643" t="s">
        <v>9088</v>
      </c>
      <c r="C1643" t="s">
        <v>2830</v>
      </c>
      <c r="D1643" t="s">
        <v>1715</v>
      </c>
      <c r="E1643" t="s">
        <v>9948</v>
      </c>
      <c r="F1643">
        <v>8</v>
      </c>
      <c r="G1643" t="s">
        <v>1715</v>
      </c>
      <c r="H1643" s="4" t="str">
        <f t="shared" si="50"/>
        <v>HOST1.8</v>
      </c>
      <c r="I1643" s="4" t="str">
        <f t="shared" si="51"/>
        <v>SH01_D_SJTMS</v>
      </c>
    </row>
    <row r="1644" spans="1:9">
      <c r="A1644" t="s">
        <v>261</v>
      </c>
      <c r="B1644" t="s">
        <v>9088</v>
      </c>
      <c r="C1644" t="s">
        <v>2830</v>
      </c>
      <c r="D1644" t="s">
        <v>1716</v>
      </c>
      <c r="E1644" t="s">
        <v>9949</v>
      </c>
      <c r="F1644">
        <v>9</v>
      </c>
      <c r="G1644" t="s">
        <v>1716</v>
      </c>
      <c r="H1644" s="4" t="str">
        <f t="shared" si="50"/>
        <v>HOST1.9</v>
      </c>
      <c r="I1644" s="4" t="str">
        <f t="shared" si="51"/>
        <v>SH01_D_SJTDO</v>
      </c>
    </row>
    <row r="1645" spans="1:9">
      <c r="A1645" t="s">
        <v>261</v>
      </c>
      <c r="B1645" t="s">
        <v>9088</v>
      </c>
      <c r="C1645" t="s">
        <v>2830</v>
      </c>
      <c r="D1645" t="s">
        <v>1717</v>
      </c>
      <c r="E1645" t="s">
        <v>3385</v>
      </c>
      <c r="F1645">
        <v>10</v>
      </c>
      <c r="G1645" t="s">
        <v>1717</v>
      </c>
      <c r="H1645" s="4" t="str">
        <f t="shared" si="50"/>
        <v>HOST1.10</v>
      </c>
      <c r="I1645" s="4" t="str">
        <f t="shared" si="51"/>
        <v>SH01_LANWAKEB</v>
      </c>
    </row>
    <row r="1646" spans="1:9">
      <c r="A1646" t="s">
        <v>261</v>
      </c>
      <c r="B1646" t="s">
        <v>9088</v>
      </c>
      <c r="C1646" t="s">
        <v>2830</v>
      </c>
      <c r="D1646" t="s">
        <v>1766</v>
      </c>
      <c r="E1646" t="s">
        <v>1949</v>
      </c>
      <c r="F1646">
        <v>26</v>
      </c>
      <c r="G1646" t="s">
        <v>1766</v>
      </c>
      <c r="H1646" s="4" t="str">
        <f t="shared" si="50"/>
        <v>HOST1.26</v>
      </c>
      <c r="I1646" s="4" t="str">
        <f t="shared" si="51"/>
        <v>SH01_HSD026</v>
      </c>
    </row>
    <row r="1647" spans="1:9">
      <c r="A1647" t="s">
        <v>261</v>
      </c>
      <c r="B1647" t="s">
        <v>9088</v>
      </c>
      <c r="C1647" t="s">
        <v>2830</v>
      </c>
      <c r="D1647" t="s">
        <v>1737</v>
      </c>
      <c r="F1647">
        <v>38</v>
      </c>
      <c r="G1647" t="s">
        <v>1737</v>
      </c>
      <c r="H1647" s="4" t="str">
        <f t="shared" si="50"/>
        <v>HOST1.38</v>
      </c>
      <c r="I1647" s="4">
        <f t="shared" si="51"/>
        <v>0</v>
      </c>
    </row>
    <row r="1648" spans="1:9">
      <c r="A1648" t="s">
        <v>261</v>
      </c>
      <c r="B1648" t="s">
        <v>9088</v>
      </c>
      <c r="C1648" t="s">
        <v>2830</v>
      </c>
      <c r="D1648" t="s">
        <v>1738</v>
      </c>
      <c r="F1648">
        <v>37</v>
      </c>
      <c r="G1648" t="s">
        <v>1738</v>
      </c>
      <c r="H1648" s="4" t="str">
        <f t="shared" si="50"/>
        <v>HOST1.37</v>
      </c>
      <c r="I1648" s="4">
        <f t="shared" si="51"/>
        <v>0</v>
      </c>
    </row>
    <row r="1649" spans="1:9">
      <c r="A1649" t="s">
        <v>261</v>
      </c>
      <c r="B1649" t="s">
        <v>9088</v>
      </c>
      <c r="C1649" t="s">
        <v>2830</v>
      </c>
      <c r="D1649" t="s">
        <v>1762</v>
      </c>
      <c r="E1649" t="s">
        <v>1950</v>
      </c>
      <c r="F1649">
        <v>22</v>
      </c>
      <c r="G1649" t="s">
        <v>1762</v>
      </c>
      <c r="H1649" s="4" t="str">
        <f t="shared" si="50"/>
        <v>HOST1.22</v>
      </c>
      <c r="I1649" s="4" t="str">
        <f t="shared" si="51"/>
        <v>SH01_SPIO3</v>
      </c>
    </row>
    <row r="1650" spans="1:9">
      <c r="A1650" t="s">
        <v>261</v>
      </c>
      <c r="B1650" t="s">
        <v>9088</v>
      </c>
      <c r="C1650" t="s">
        <v>2830</v>
      </c>
      <c r="D1650" t="s">
        <v>1761</v>
      </c>
      <c r="E1650" t="s">
        <v>1951</v>
      </c>
      <c r="F1650">
        <v>21</v>
      </c>
      <c r="G1650" t="s">
        <v>1761</v>
      </c>
      <c r="H1650" s="4" t="str">
        <f t="shared" si="50"/>
        <v>HOST1.21</v>
      </c>
      <c r="I1650" s="4" t="str">
        <f t="shared" si="51"/>
        <v>SH01_SPIO2</v>
      </c>
    </row>
    <row r="1651" spans="1:9">
      <c r="A1651" t="s">
        <v>261</v>
      </c>
      <c r="B1651" t="s">
        <v>9088</v>
      </c>
      <c r="C1651" t="s">
        <v>2830</v>
      </c>
      <c r="D1651" t="s">
        <v>1719</v>
      </c>
      <c r="E1651" t="s">
        <v>1952</v>
      </c>
      <c r="F1651">
        <v>12</v>
      </c>
      <c r="G1651" t="s">
        <v>1719</v>
      </c>
      <c r="H1651" s="4" t="str">
        <f t="shared" si="50"/>
        <v>HOST1.12</v>
      </c>
      <c r="I1651" s="4" t="str">
        <f t="shared" si="51"/>
        <v>SH01_ISOLATEBPIN</v>
      </c>
    </row>
    <row r="1652" spans="1:9">
      <c r="A1652" t="s">
        <v>261</v>
      </c>
      <c r="B1652" t="s">
        <v>9088</v>
      </c>
      <c r="C1652" t="s">
        <v>2830</v>
      </c>
      <c r="D1652" t="s">
        <v>1771</v>
      </c>
      <c r="E1652" t="s">
        <v>8535</v>
      </c>
      <c r="F1652">
        <v>33</v>
      </c>
      <c r="G1652" t="s">
        <v>1771</v>
      </c>
      <c r="H1652" s="4" t="str">
        <f t="shared" si="50"/>
        <v>HOST1.33</v>
      </c>
      <c r="I1652" s="4" t="str">
        <f t="shared" si="51"/>
        <v>SH0_DPS_5V0</v>
      </c>
    </row>
    <row r="1653" spans="1:9">
      <c r="A1653" t="s">
        <v>261</v>
      </c>
      <c r="B1653" t="s">
        <v>9088</v>
      </c>
      <c r="C1653" t="s">
        <v>2830</v>
      </c>
      <c r="D1653" t="s">
        <v>1772</v>
      </c>
      <c r="E1653" t="s">
        <v>1940</v>
      </c>
      <c r="F1653">
        <v>34</v>
      </c>
      <c r="G1653" t="s">
        <v>1772</v>
      </c>
      <c r="H1653" s="4" t="str">
        <f t="shared" si="50"/>
        <v>HOST1.34</v>
      </c>
      <c r="I1653" s="4" t="str">
        <f t="shared" si="51"/>
        <v>SH01_LDO_5TO3_OUT</v>
      </c>
    </row>
    <row r="1654" spans="1:9">
      <c r="A1654" t="s">
        <v>261</v>
      </c>
      <c r="B1654" t="s">
        <v>9088</v>
      </c>
      <c r="C1654" t="s">
        <v>2830</v>
      </c>
      <c r="D1654" t="s">
        <v>186</v>
      </c>
      <c r="F1654" t="s">
        <v>186</v>
      </c>
      <c r="G1654" t="s">
        <v>186</v>
      </c>
      <c r="H1654" s="4" t="str">
        <f t="shared" si="50"/>
        <v>HOST1.NUT1</v>
      </c>
      <c r="I1654" s="4">
        <f t="shared" si="51"/>
        <v>0</v>
      </c>
    </row>
    <row r="1655" spans="1:9">
      <c r="A1655" t="s">
        <v>261</v>
      </c>
      <c r="B1655" t="s">
        <v>9088</v>
      </c>
      <c r="C1655" t="s">
        <v>2830</v>
      </c>
      <c r="D1655" t="s">
        <v>187</v>
      </c>
      <c r="F1655" t="s">
        <v>187</v>
      </c>
      <c r="G1655" t="s">
        <v>187</v>
      </c>
      <c r="H1655" s="4" t="str">
        <f t="shared" si="50"/>
        <v>HOST1.NUT2</v>
      </c>
      <c r="I1655" s="4">
        <f t="shared" si="51"/>
        <v>0</v>
      </c>
    </row>
    <row r="1656" spans="1:9">
      <c r="A1656" t="s">
        <v>261</v>
      </c>
      <c r="B1656" t="s">
        <v>9088</v>
      </c>
      <c r="C1656" t="s">
        <v>2830</v>
      </c>
      <c r="D1656" t="s">
        <v>188</v>
      </c>
      <c r="F1656" t="s">
        <v>188</v>
      </c>
      <c r="G1656" t="s">
        <v>188</v>
      </c>
      <c r="H1656" s="4" t="str">
        <f t="shared" si="50"/>
        <v>HOST1.NUT3</v>
      </c>
      <c r="I1656" s="4">
        <f t="shared" si="51"/>
        <v>0</v>
      </c>
    </row>
    <row r="1657" spans="1:9">
      <c r="A1657" t="s">
        <v>261</v>
      </c>
      <c r="B1657" t="s">
        <v>9088</v>
      </c>
      <c r="C1657" t="s">
        <v>2830</v>
      </c>
      <c r="D1657" t="s">
        <v>189</v>
      </c>
      <c r="F1657" t="s">
        <v>189</v>
      </c>
      <c r="G1657" t="s">
        <v>189</v>
      </c>
      <c r="H1657" s="4" t="str">
        <f t="shared" si="50"/>
        <v>HOST1.NUT4</v>
      </c>
      <c r="I1657" s="4">
        <f t="shared" si="51"/>
        <v>0</v>
      </c>
    </row>
    <row r="1658" spans="1:9">
      <c r="A1658" t="s">
        <v>261</v>
      </c>
      <c r="B1658" t="s">
        <v>9088</v>
      </c>
      <c r="C1658" t="s">
        <v>2830</v>
      </c>
      <c r="D1658" t="s">
        <v>1708</v>
      </c>
      <c r="E1658" t="s">
        <v>1940</v>
      </c>
      <c r="F1658">
        <v>1</v>
      </c>
      <c r="G1658" t="s">
        <v>1708</v>
      </c>
      <c r="H1658" s="4" t="str">
        <f t="shared" si="50"/>
        <v>HOST1.1</v>
      </c>
      <c r="I1658" s="4" t="str">
        <f t="shared" si="51"/>
        <v>SH01_LDO_5TO3_OUT</v>
      </c>
    </row>
    <row r="1659" spans="1:9">
      <c r="A1659" t="s">
        <v>261</v>
      </c>
      <c r="B1659" t="s">
        <v>9088</v>
      </c>
      <c r="C1659" t="s">
        <v>2830</v>
      </c>
      <c r="D1659" t="s">
        <v>1709</v>
      </c>
      <c r="E1659" t="s">
        <v>1941</v>
      </c>
      <c r="F1659">
        <v>2</v>
      </c>
      <c r="G1659" t="s">
        <v>1709</v>
      </c>
      <c r="H1659" s="4" t="str">
        <f t="shared" si="50"/>
        <v>HOST1.2</v>
      </c>
      <c r="I1659" s="4" t="str">
        <f t="shared" si="51"/>
        <v>SH01_L_SWR_5TO1_OUT</v>
      </c>
    </row>
    <row r="1660" spans="1:9">
      <c r="A1660" t="s">
        <v>261</v>
      </c>
      <c r="B1660" t="s">
        <v>9088</v>
      </c>
      <c r="C1660" t="s">
        <v>2830</v>
      </c>
      <c r="D1660" t="s">
        <v>1754</v>
      </c>
      <c r="E1660" t="s">
        <v>1941</v>
      </c>
      <c r="F1660">
        <v>55</v>
      </c>
      <c r="G1660" t="s">
        <v>1754</v>
      </c>
      <c r="H1660" s="4" t="str">
        <f t="shared" si="50"/>
        <v>HOST1.55</v>
      </c>
      <c r="I1660" s="4" t="str">
        <f t="shared" si="51"/>
        <v>SH01_L_SWR_5TO1_OUT</v>
      </c>
    </row>
    <row r="1661" spans="1:9">
      <c r="A1661" t="s">
        <v>261</v>
      </c>
      <c r="B1661" t="s">
        <v>9088</v>
      </c>
      <c r="C1661" t="s">
        <v>2830</v>
      </c>
      <c r="D1661" t="s">
        <v>1749</v>
      </c>
      <c r="E1661" t="s">
        <v>1941</v>
      </c>
      <c r="F1661">
        <v>60</v>
      </c>
      <c r="G1661" t="s">
        <v>1749</v>
      </c>
      <c r="H1661" s="4" t="str">
        <f t="shared" si="50"/>
        <v>HOST1.60</v>
      </c>
      <c r="I1661" s="4" t="str">
        <f t="shared" si="51"/>
        <v>SH01_L_SWR_5TO1_OUT</v>
      </c>
    </row>
    <row r="1662" spans="1:9">
      <c r="A1662" t="s">
        <v>261</v>
      </c>
      <c r="B1662" t="s">
        <v>9088</v>
      </c>
      <c r="C1662" t="s">
        <v>2830</v>
      </c>
      <c r="D1662" t="s">
        <v>1746</v>
      </c>
      <c r="E1662" t="s">
        <v>1941</v>
      </c>
      <c r="F1662">
        <v>63</v>
      </c>
      <c r="G1662" t="s">
        <v>1746</v>
      </c>
      <c r="H1662" s="4" t="str">
        <f t="shared" si="50"/>
        <v>HOST1.63</v>
      </c>
      <c r="I1662" s="4" t="str">
        <f t="shared" si="51"/>
        <v>SH01_L_SWR_5TO1_OUT</v>
      </c>
    </row>
    <row r="1663" spans="1:9">
      <c r="A1663" t="s">
        <v>261</v>
      </c>
      <c r="B1663" t="s">
        <v>9088</v>
      </c>
      <c r="C1663" t="s">
        <v>2830</v>
      </c>
      <c r="D1663" t="s">
        <v>1743</v>
      </c>
      <c r="E1663" t="s">
        <v>1939</v>
      </c>
      <c r="F1663">
        <v>66</v>
      </c>
      <c r="G1663" t="s">
        <v>1743</v>
      </c>
      <c r="H1663" s="4" t="str">
        <f t="shared" si="50"/>
        <v>HOST1.66</v>
      </c>
      <c r="I1663" s="4" t="str">
        <f t="shared" si="51"/>
        <v>PCIE_GND</v>
      </c>
    </row>
    <row r="1664" spans="1:9">
      <c r="A1664" t="s">
        <v>261</v>
      </c>
      <c r="B1664" t="s">
        <v>9088</v>
      </c>
      <c r="C1664" t="s">
        <v>2830</v>
      </c>
      <c r="D1664" t="s">
        <v>1747</v>
      </c>
      <c r="E1664" t="s">
        <v>3323</v>
      </c>
      <c r="F1664">
        <v>62</v>
      </c>
      <c r="G1664" t="s">
        <v>1747</v>
      </c>
      <c r="H1664" s="4" t="str">
        <f t="shared" si="50"/>
        <v>HOST1.62</v>
      </c>
      <c r="I1664" s="4" t="str">
        <f t="shared" si="51"/>
        <v>SH01_P6_REFCLK_100M-</v>
      </c>
    </row>
    <row r="1665" spans="1:9">
      <c r="A1665" t="s">
        <v>261</v>
      </c>
      <c r="B1665" t="s">
        <v>9088</v>
      </c>
      <c r="C1665" t="s">
        <v>2830</v>
      </c>
      <c r="D1665" t="s">
        <v>1748</v>
      </c>
      <c r="E1665" t="s">
        <v>3324</v>
      </c>
      <c r="F1665">
        <v>61</v>
      </c>
      <c r="G1665" t="s">
        <v>1748</v>
      </c>
      <c r="H1665" s="4" t="str">
        <f t="shared" si="50"/>
        <v>HOST1.61</v>
      </c>
      <c r="I1665" s="4" t="str">
        <f t="shared" si="51"/>
        <v>SH01_P6_REFCLK_100M+</v>
      </c>
    </row>
    <row r="1666" spans="1:9">
      <c r="A1666" t="s">
        <v>261</v>
      </c>
      <c r="B1666" t="s">
        <v>9088</v>
      </c>
      <c r="C1666" t="s">
        <v>2830</v>
      </c>
      <c r="D1666" t="s">
        <v>1744</v>
      </c>
      <c r="E1666" t="s">
        <v>3316</v>
      </c>
      <c r="F1666">
        <v>65</v>
      </c>
      <c r="G1666" t="s">
        <v>1744</v>
      </c>
      <c r="H1666" s="4" t="str">
        <f t="shared" ref="H1666:H1729" si="52">CONCATENATE(C1666,".",F1666)</f>
        <v>HOST1.65</v>
      </c>
      <c r="I1666" s="4" t="str">
        <f t="shared" ref="I1666:I1729" si="53">E1666</f>
        <v>SH01_P6_HSI-</v>
      </c>
    </row>
    <row r="1667" spans="1:9">
      <c r="A1667" t="s">
        <v>261</v>
      </c>
      <c r="B1667" t="s">
        <v>9088</v>
      </c>
      <c r="C1667" t="s">
        <v>2830</v>
      </c>
      <c r="D1667" t="s">
        <v>1751</v>
      </c>
      <c r="F1667">
        <v>58</v>
      </c>
      <c r="G1667" t="s">
        <v>1751</v>
      </c>
      <c r="H1667" s="4" t="str">
        <f t="shared" si="52"/>
        <v>HOST1.58</v>
      </c>
      <c r="I1667" s="4">
        <f t="shared" si="53"/>
        <v>0</v>
      </c>
    </row>
    <row r="1668" spans="1:9">
      <c r="A1668" t="s">
        <v>261</v>
      </c>
      <c r="B1668" t="s">
        <v>9088</v>
      </c>
      <c r="C1668" t="s">
        <v>2830</v>
      </c>
      <c r="D1668" t="s">
        <v>1745</v>
      </c>
      <c r="E1668" t="s">
        <v>3318</v>
      </c>
      <c r="F1668">
        <v>64</v>
      </c>
      <c r="G1668" t="s">
        <v>1745</v>
      </c>
      <c r="H1668" s="4" t="str">
        <f t="shared" si="52"/>
        <v>HOST1.64</v>
      </c>
      <c r="I1668" s="4" t="str">
        <f t="shared" si="53"/>
        <v>SH01_P6_HSI+</v>
      </c>
    </row>
    <row r="1669" spans="1:9">
      <c r="A1669" t="s">
        <v>261</v>
      </c>
      <c r="B1669" t="s">
        <v>9088</v>
      </c>
      <c r="C1669" t="s">
        <v>2830</v>
      </c>
      <c r="D1669" t="s">
        <v>1750</v>
      </c>
      <c r="F1669">
        <v>59</v>
      </c>
      <c r="G1669" t="s">
        <v>1750</v>
      </c>
      <c r="H1669" s="4" t="str">
        <f t="shared" si="52"/>
        <v>HOST1.59</v>
      </c>
      <c r="I1669" s="4">
        <f t="shared" si="53"/>
        <v>0</v>
      </c>
    </row>
    <row r="1670" spans="1:9">
      <c r="A1670" t="s">
        <v>261</v>
      </c>
      <c r="B1670" t="s">
        <v>9088</v>
      </c>
      <c r="C1670" t="s">
        <v>2830</v>
      </c>
      <c r="D1670" t="s">
        <v>1742</v>
      </c>
      <c r="E1670" t="s">
        <v>3383</v>
      </c>
      <c r="F1670">
        <v>67</v>
      </c>
      <c r="G1670" t="s">
        <v>1742</v>
      </c>
      <c r="H1670" s="4" t="str">
        <f t="shared" si="52"/>
        <v>HOST1.67</v>
      </c>
      <c r="I1670" s="4" t="str">
        <f t="shared" si="53"/>
        <v>SH01_C_HSO-</v>
      </c>
    </row>
    <row r="1671" spans="1:9">
      <c r="A1671" t="s">
        <v>261</v>
      </c>
      <c r="B1671" t="s">
        <v>9088</v>
      </c>
      <c r="C1671" t="s">
        <v>2830</v>
      </c>
      <c r="D1671" t="s">
        <v>1752</v>
      </c>
      <c r="F1671">
        <v>57</v>
      </c>
      <c r="G1671" t="s">
        <v>1752</v>
      </c>
      <c r="H1671" s="4" t="str">
        <f t="shared" si="52"/>
        <v>HOST1.57</v>
      </c>
      <c r="I1671" s="4">
        <f t="shared" si="53"/>
        <v>0</v>
      </c>
    </row>
    <row r="1672" spans="1:9">
      <c r="A1672" t="s">
        <v>261</v>
      </c>
      <c r="B1672" t="s">
        <v>9088</v>
      </c>
      <c r="C1672" t="s">
        <v>2830</v>
      </c>
      <c r="D1672" t="s">
        <v>1741</v>
      </c>
      <c r="E1672" t="s">
        <v>3384</v>
      </c>
      <c r="F1672">
        <v>68</v>
      </c>
      <c r="G1672" t="s">
        <v>1741</v>
      </c>
      <c r="H1672" s="4" t="str">
        <f t="shared" si="52"/>
        <v>HOST1.68</v>
      </c>
      <c r="I1672" s="4" t="str">
        <f t="shared" si="53"/>
        <v>SH01_C_HSO+</v>
      </c>
    </row>
    <row r="1673" spans="1:9">
      <c r="A1673" t="s">
        <v>261</v>
      </c>
      <c r="B1673" t="s">
        <v>9088</v>
      </c>
      <c r="C1673" t="s">
        <v>2830</v>
      </c>
      <c r="D1673" t="s">
        <v>1753</v>
      </c>
      <c r="F1673">
        <v>56</v>
      </c>
      <c r="G1673" t="s">
        <v>1753</v>
      </c>
      <c r="H1673" s="4" t="str">
        <f t="shared" si="52"/>
        <v>HOST1.56</v>
      </c>
      <c r="I1673" s="4">
        <f t="shared" si="53"/>
        <v>0</v>
      </c>
    </row>
    <row r="1674" spans="1:9">
      <c r="A1674" t="s">
        <v>261</v>
      </c>
      <c r="B1674" t="s">
        <v>9088</v>
      </c>
      <c r="C1674" t="s">
        <v>2830</v>
      </c>
      <c r="D1674" t="s">
        <v>1721</v>
      </c>
      <c r="E1674" t="s">
        <v>3364</v>
      </c>
      <c r="F1674">
        <v>14</v>
      </c>
      <c r="G1674" t="s">
        <v>1721</v>
      </c>
      <c r="H1674" s="4" t="str">
        <f t="shared" si="52"/>
        <v>HOST1.14</v>
      </c>
      <c r="I1674" s="4" t="str">
        <f t="shared" si="53"/>
        <v>SH01_P6_PCIE_RESETB</v>
      </c>
    </row>
    <row r="1675" spans="1:9">
      <c r="A1675" t="s">
        <v>261</v>
      </c>
      <c r="B1675" t="s">
        <v>9088</v>
      </c>
      <c r="C1675" t="s">
        <v>2830</v>
      </c>
      <c r="D1675" t="s">
        <v>389</v>
      </c>
      <c r="E1675" t="s">
        <v>1953</v>
      </c>
      <c r="F1675">
        <v>51</v>
      </c>
      <c r="G1675" t="s">
        <v>389</v>
      </c>
      <c r="H1675" s="4" t="str">
        <f t="shared" si="52"/>
        <v>HOST1.51</v>
      </c>
      <c r="I1675" s="4" t="str">
        <f t="shared" si="53"/>
        <v>SH01_RSET</v>
      </c>
    </row>
    <row r="1676" spans="1:9">
      <c r="A1676" t="s">
        <v>261</v>
      </c>
      <c r="B1676" t="s">
        <v>9088</v>
      </c>
      <c r="C1676" t="s">
        <v>2830</v>
      </c>
      <c r="D1676" t="s">
        <v>1710</v>
      </c>
      <c r="E1676" t="s">
        <v>1954</v>
      </c>
      <c r="F1676">
        <v>3</v>
      </c>
      <c r="G1676" t="s">
        <v>1710</v>
      </c>
      <c r="H1676" s="4" t="str">
        <f t="shared" si="52"/>
        <v>HOST1.3</v>
      </c>
      <c r="I1676" s="4" t="str">
        <f t="shared" si="53"/>
        <v>SH01_RST_INPIN</v>
      </c>
    </row>
    <row r="1677" spans="1:9">
      <c r="A1677" t="s">
        <v>261</v>
      </c>
      <c r="B1677" t="s">
        <v>9088</v>
      </c>
      <c r="C1677" t="s">
        <v>2830</v>
      </c>
      <c r="D1677" t="s">
        <v>1759</v>
      </c>
      <c r="E1677" t="s">
        <v>1955</v>
      </c>
      <c r="F1677">
        <v>19</v>
      </c>
      <c r="G1677" t="s">
        <v>1759</v>
      </c>
      <c r="H1677" s="4" t="str">
        <f t="shared" si="52"/>
        <v>HOST1.19</v>
      </c>
      <c r="I1677" s="4" t="str">
        <f t="shared" si="53"/>
        <v>SH01_SPICK</v>
      </c>
    </row>
    <row r="1678" spans="1:9">
      <c r="A1678" t="s">
        <v>261</v>
      </c>
      <c r="B1678" t="s">
        <v>9088</v>
      </c>
      <c r="C1678" t="s">
        <v>2830</v>
      </c>
      <c r="D1678" t="s">
        <v>1764</v>
      </c>
      <c r="E1678" t="s">
        <v>1956</v>
      </c>
      <c r="F1678">
        <v>24</v>
      </c>
      <c r="G1678" t="s">
        <v>1764</v>
      </c>
      <c r="H1678" s="4" t="str">
        <f t="shared" si="52"/>
        <v>HOST1.24</v>
      </c>
      <c r="I1678" s="4" t="str">
        <f t="shared" si="53"/>
        <v>SH01_SPICS</v>
      </c>
    </row>
    <row r="1679" spans="1:9">
      <c r="A1679" t="s">
        <v>261</v>
      </c>
      <c r="B1679" t="s">
        <v>9088</v>
      </c>
      <c r="C1679" t="s">
        <v>2830</v>
      </c>
      <c r="D1679" t="s">
        <v>1758</v>
      </c>
      <c r="E1679" t="s">
        <v>1957</v>
      </c>
      <c r="F1679">
        <v>18</v>
      </c>
      <c r="G1679" t="s">
        <v>1758</v>
      </c>
      <c r="H1679" s="4" t="str">
        <f t="shared" si="52"/>
        <v>HOST1.18</v>
      </c>
      <c r="I1679" s="4" t="str">
        <f t="shared" si="53"/>
        <v>SH01_SPISI</v>
      </c>
    </row>
    <row r="1680" spans="1:9">
      <c r="A1680" t="s">
        <v>261</v>
      </c>
      <c r="B1680" t="s">
        <v>9088</v>
      </c>
      <c r="C1680" t="s">
        <v>2830</v>
      </c>
      <c r="D1680" t="s">
        <v>1763</v>
      </c>
      <c r="E1680" t="s">
        <v>1958</v>
      </c>
      <c r="F1680">
        <v>23</v>
      </c>
      <c r="G1680" t="s">
        <v>1763</v>
      </c>
      <c r="H1680" s="4" t="str">
        <f t="shared" si="52"/>
        <v>HOST1.23</v>
      </c>
      <c r="I1680" s="4" t="str">
        <f t="shared" si="53"/>
        <v>SH01_SPISO</v>
      </c>
    </row>
    <row r="1681" spans="1:9">
      <c r="A1681" t="s">
        <v>261</v>
      </c>
      <c r="B1681" t="s">
        <v>9088</v>
      </c>
      <c r="C1681" t="s">
        <v>2830</v>
      </c>
      <c r="D1681" t="s">
        <v>1724</v>
      </c>
      <c r="E1681" t="s">
        <v>8535</v>
      </c>
      <c r="F1681">
        <v>17</v>
      </c>
      <c r="G1681" t="s">
        <v>1724</v>
      </c>
      <c r="H1681" s="4" t="str">
        <f t="shared" si="52"/>
        <v>HOST1.17</v>
      </c>
      <c r="I1681" s="4" t="str">
        <f t="shared" si="53"/>
        <v>SH0_DPS_5V0</v>
      </c>
    </row>
    <row r="1682" spans="1:9">
      <c r="A1682" t="s">
        <v>261</v>
      </c>
      <c r="B1682" t="s">
        <v>9088</v>
      </c>
      <c r="C1682" t="s">
        <v>2830</v>
      </c>
      <c r="D1682" t="s">
        <v>1723</v>
      </c>
      <c r="E1682" t="s">
        <v>1959</v>
      </c>
      <c r="F1682">
        <v>16</v>
      </c>
      <c r="G1682" t="s">
        <v>1723</v>
      </c>
      <c r="H1682" s="4" t="str">
        <f t="shared" si="52"/>
        <v>HOST1.16</v>
      </c>
      <c r="I1682" s="4" t="str">
        <f t="shared" si="53"/>
        <v>SH01_SWR_5TO1_OUT</v>
      </c>
    </row>
    <row r="1683" spans="1:9">
      <c r="A1683" t="s">
        <v>261</v>
      </c>
      <c r="B1683" t="s">
        <v>9088</v>
      </c>
      <c r="C1683" t="s">
        <v>2830</v>
      </c>
      <c r="D1683" t="s">
        <v>1722</v>
      </c>
      <c r="E1683" t="s">
        <v>169</v>
      </c>
      <c r="F1683">
        <v>15</v>
      </c>
      <c r="G1683" t="s">
        <v>1722</v>
      </c>
      <c r="H1683" s="4" t="str">
        <f t="shared" si="52"/>
        <v>HOST1.15</v>
      </c>
      <c r="I1683" s="4" t="str">
        <f t="shared" si="53"/>
        <v>DGND</v>
      </c>
    </row>
    <row r="1684" spans="1:9">
      <c r="A1684" t="s">
        <v>261</v>
      </c>
      <c r="B1684" t="s">
        <v>9088</v>
      </c>
      <c r="C1684" t="s">
        <v>2830</v>
      </c>
      <c r="D1684" t="s">
        <v>1714</v>
      </c>
      <c r="E1684" t="s">
        <v>1960</v>
      </c>
      <c r="F1684">
        <v>7</v>
      </c>
      <c r="G1684" t="s">
        <v>1714</v>
      </c>
      <c r="H1684" s="4" t="str">
        <f t="shared" si="52"/>
        <v>HOST1.7</v>
      </c>
      <c r="I1684" s="4" t="str">
        <f t="shared" si="53"/>
        <v>SH01_TESTENPIN</v>
      </c>
    </row>
    <row r="1685" spans="1:9">
      <c r="A1685" t="s">
        <v>261</v>
      </c>
      <c r="B1685" t="s">
        <v>9088</v>
      </c>
      <c r="C1685" t="s">
        <v>2830</v>
      </c>
      <c r="D1685" t="s">
        <v>1712</v>
      </c>
      <c r="E1685" t="s">
        <v>9950</v>
      </c>
      <c r="F1685">
        <v>5</v>
      </c>
      <c r="G1685" t="s">
        <v>1712</v>
      </c>
      <c r="H1685" s="4" t="str">
        <f t="shared" si="52"/>
        <v>HOST1.5</v>
      </c>
      <c r="I1685" s="4" t="str">
        <f t="shared" si="53"/>
        <v>SH01_D_SJTCLK</v>
      </c>
    </row>
    <row r="1686" spans="1:9">
      <c r="A1686" t="s">
        <v>261</v>
      </c>
      <c r="B1686" t="s">
        <v>9088</v>
      </c>
      <c r="C1686" t="s">
        <v>2830</v>
      </c>
      <c r="D1686" t="s">
        <v>1713</v>
      </c>
      <c r="E1686" t="s">
        <v>9951</v>
      </c>
      <c r="F1686">
        <v>6</v>
      </c>
      <c r="G1686" t="s">
        <v>1713</v>
      </c>
      <c r="H1686" s="4" t="str">
        <f t="shared" si="52"/>
        <v>HOST1.6</v>
      </c>
      <c r="I1686" s="4" t="str">
        <f t="shared" si="53"/>
        <v>SH01_D_SJTDI</v>
      </c>
    </row>
    <row r="1687" spans="1:9">
      <c r="A1687" t="s">
        <v>261</v>
      </c>
      <c r="B1687" t="s">
        <v>9088</v>
      </c>
      <c r="C1687" t="s">
        <v>2830</v>
      </c>
      <c r="D1687" t="s">
        <v>1736</v>
      </c>
      <c r="E1687" t="s">
        <v>1940</v>
      </c>
      <c r="F1687">
        <v>39</v>
      </c>
      <c r="G1687" t="s">
        <v>1736</v>
      </c>
      <c r="H1687" s="4" t="str">
        <f t="shared" si="52"/>
        <v>HOST1.39</v>
      </c>
      <c r="I1687" s="4" t="str">
        <f t="shared" si="53"/>
        <v>SH01_LDO_5TO3_OUT</v>
      </c>
    </row>
    <row r="1688" spans="1:9">
      <c r="A1688" t="s">
        <v>261</v>
      </c>
      <c r="B1688" t="s">
        <v>9088</v>
      </c>
      <c r="C1688" t="s">
        <v>2830</v>
      </c>
      <c r="D1688" t="s">
        <v>1739</v>
      </c>
      <c r="E1688" t="s">
        <v>1945</v>
      </c>
      <c r="F1688">
        <v>36</v>
      </c>
      <c r="G1688" t="s">
        <v>1739</v>
      </c>
      <c r="H1688" s="4" t="str">
        <f t="shared" si="52"/>
        <v>HOST1.36</v>
      </c>
      <c r="I1688" s="4" t="str">
        <f t="shared" si="53"/>
        <v>SH01_USB_AVDD10</v>
      </c>
    </row>
    <row r="1689" spans="1:9">
      <c r="A1689" t="s">
        <v>261</v>
      </c>
      <c r="B1689" t="s">
        <v>9088</v>
      </c>
      <c r="C1689" t="s">
        <v>2830</v>
      </c>
      <c r="D1689" t="s">
        <v>1735</v>
      </c>
      <c r="E1689" t="s">
        <v>1945</v>
      </c>
      <c r="F1689">
        <v>40</v>
      </c>
      <c r="G1689" t="s">
        <v>1735</v>
      </c>
      <c r="H1689" s="4" t="str">
        <f t="shared" si="52"/>
        <v>HOST1.40</v>
      </c>
      <c r="I1689" s="4" t="str">
        <f t="shared" si="53"/>
        <v>SH01_USB_AVDD10</v>
      </c>
    </row>
    <row r="1690" spans="1:9">
      <c r="A1690" t="s">
        <v>261</v>
      </c>
      <c r="B1690" t="s">
        <v>9088</v>
      </c>
      <c r="C1690" t="s">
        <v>2830</v>
      </c>
      <c r="D1690" t="s">
        <v>1725</v>
      </c>
      <c r="E1690" t="s">
        <v>1945</v>
      </c>
      <c r="F1690">
        <v>50</v>
      </c>
      <c r="G1690" t="s">
        <v>1725</v>
      </c>
      <c r="H1690" s="4" t="str">
        <f t="shared" si="52"/>
        <v>HOST1.50</v>
      </c>
      <c r="I1690" s="4" t="str">
        <f t="shared" si="53"/>
        <v>SH01_USB_AVDD10</v>
      </c>
    </row>
    <row r="1691" spans="1:9">
      <c r="A1691" t="s">
        <v>261</v>
      </c>
      <c r="B1691" t="s">
        <v>9088</v>
      </c>
      <c r="C1691" t="s">
        <v>2830</v>
      </c>
      <c r="D1691" t="s">
        <v>1730</v>
      </c>
      <c r="E1691" t="s">
        <v>169</v>
      </c>
      <c r="F1691">
        <v>45</v>
      </c>
      <c r="G1691" t="s">
        <v>1730</v>
      </c>
      <c r="H1691" s="4" t="str">
        <f t="shared" si="52"/>
        <v>HOST1.45</v>
      </c>
      <c r="I1691" s="4" t="str">
        <f t="shared" si="53"/>
        <v>DGND</v>
      </c>
    </row>
    <row r="1692" spans="1:9">
      <c r="A1692" t="s">
        <v>261</v>
      </c>
      <c r="B1692" t="s">
        <v>9088</v>
      </c>
      <c r="C1692" t="s">
        <v>2830</v>
      </c>
      <c r="D1692" t="s">
        <v>1728</v>
      </c>
      <c r="F1692">
        <v>47</v>
      </c>
      <c r="G1692" t="s">
        <v>1728</v>
      </c>
      <c r="H1692" s="4" t="str">
        <f t="shared" si="52"/>
        <v>HOST1.47</v>
      </c>
      <c r="I1692" s="4">
        <f t="shared" si="53"/>
        <v>0</v>
      </c>
    </row>
    <row r="1693" spans="1:9">
      <c r="A1693" t="s">
        <v>261</v>
      </c>
      <c r="B1693" t="s">
        <v>9088</v>
      </c>
      <c r="C1693" t="s">
        <v>2830</v>
      </c>
      <c r="D1693" t="s">
        <v>1727</v>
      </c>
      <c r="F1693">
        <v>48</v>
      </c>
      <c r="G1693" t="s">
        <v>1727</v>
      </c>
      <c r="H1693" s="4" t="str">
        <f t="shared" si="52"/>
        <v>HOST1.48</v>
      </c>
      <c r="I1693" s="4">
        <f t="shared" si="53"/>
        <v>0</v>
      </c>
    </row>
    <row r="1694" spans="1:9">
      <c r="A1694" t="s">
        <v>261</v>
      </c>
      <c r="B1694" t="s">
        <v>9088</v>
      </c>
      <c r="C1694" t="s">
        <v>2830</v>
      </c>
      <c r="D1694" t="s">
        <v>1729</v>
      </c>
      <c r="F1694">
        <v>46</v>
      </c>
      <c r="G1694" t="s">
        <v>1729</v>
      </c>
      <c r="H1694" s="4" t="str">
        <f t="shared" si="52"/>
        <v>HOST1.46</v>
      </c>
      <c r="I1694" s="4">
        <f t="shared" si="53"/>
        <v>0</v>
      </c>
    </row>
    <row r="1695" spans="1:9">
      <c r="A1695" t="s">
        <v>261</v>
      </c>
      <c r="B1695" t="s">
        <v>9088</v>
      </c>
      <c r="C1695" t="s">
        <v>2830</v>
      </c>
      <c r="D1695" t="s">
        <v>1726</v>
      </c>
      <c r="F1695">
        <v>49</v>
      </c>
      <c r="G1695" t="s">
        <v>1726</v>
      </c>
      <c r="H1695" s="4" t="str">
        <f t="shared" si="52"/>
        <v>HOST1.49</v>
      </c>
      <c r="I1695" s="4">
        <f t="shared" si="53"/>
        <v>0</v>
      </c>
    </row>
    <row r="1696" spans="1:9">
      <c r="A1696" t="s">
        <v>261</v>
      </c>
      <c r="B1696" t="s">
        <v>9088</v>
      </c>
      <c r="C1696" t="s">
        <v>2830</v>
      </c>
      <c r="D1696" t="s">
        <v>1733</v>
      </c>
      <c r="F1696">
        <v>42</v>
      </c>
      <c r="G1696" t="s">
        <v>1733</v>
      </c>
      <c r="H1696" s="4" t="str">
        <f t="shared" si="52"/>
        <v>HOST1.42</v>
      </c>
      <c r="I1696" s="4">
        <f t="shared" si="53"/>
        <v>0</v>
      </c>
    </row>
    <row r="1697" spans="1:9">
      <c r="A1697" t="s">
        <v>261</v>
      </c>
      <c r="B1697" t="s">
        <v>9088</v>
      </c>
      <c r="C1697" t="s">
        <v>2830</v>
      </c>
      <c r="D1697" t="s">
        <v>1732</v>
      </c>
      <c r="F1697">
        <v>43</v>
      </c>
      <c r="G1697" t="s">
        <v>1732</v>
      </c>
      <c r="H1697" s="4" t="str">
        <f t="shared" si="52"/>
        <v>HOST1.43</v>
      </c>
      <c r="I1697" s="4">
        <f t="shared" si="53"/>
        <v>0</v>
      </c>
    </row>
    <row r="1698" spans="1:9">
      <c r="A1698" t="s">
        <v>261</v>
      </c>
      <c r="B1698" t="s">
        <v>9088</v>
      </c>
      <c r="C1698" t="s">
        <v>2830</v>
      </c>
      <c r="D1698" t="s">
        <v>1734</v>
      </c>
      <c r="F1698">
        <v>41</v>
      </c>
      <c r="G1698" t="s">
        <v>1734</v>
      </c>
      <c r="H1698" s="4" t="str">
        <f t="shared" si="52"/>
        <v>HOST1.41</v>
      </c>
      <c r="I1698" s="4">
        <f t="shared" si="53"/>
        <v>0</v>
      </c>
    </row>
    <row r="1699" spans="1:9">
      <c r="A1699" t="s">
        <v>261</v>
      </c>
      <c r="B1699" t="s">
        <v>9088</v>
      </c>
      <c r="C1699" t="s">
        <v>2830</v>
      </c>
      <c r="D1699" t="s">
        <v>1731</v>
      </c>
      <c r="F1699">
        <v>44</v>
      </c>
      <c r="G1699" t="s">
        <v>1731</v>
      </c>
      <c r="H1699" s="4" t="str">
        <f t="shared" si="52"/>
        <v>HOST1.44</v>
      </c>
      <c r="I1699" s="4">
        <f t="shared" si="53"/>
        <v>0</v>
      </c>
    </row>
    <row r="1700" spans="1:9">
      <c r="A1700" t="s">
        <v>261</v>
      </c>
      <c r="B1700" t="s">
        <v>9088</v>
      </c>
      <c r="C1700" t="s">
        <v>2830</v>
      </c>
      <c r="D1700" t="s">
        <v>1770</v>
      </c>
      <c r="E1700" t="s">
        <v>8535</v>
      </c>
      <c r="F1700">
        <v>31</v>
      </c>
      <c r="G1700" t="s">
        <v>1770</v>
      </c>
      <c r="H1700" s="4" t="str">
        <f t="shared" si="52"/>
        <v>HOST1.31</v>
      </c>
      <c r="I1700" s="4" t="str">
        <f t="shared" si="53"/>
        <v>SH0_DPS_5V0</v>
      </c>
    </row>
    <row r="1701" spans="1:9">
      <c r="A1701" t="s">
        <v>261</v>
      </c>
      <c r="B1701" t="s">
        <v>9088</v>
      </c>
      <c r="C1701" t="s">
        <v>2830</v>
      </c>
      <c r="D1701" t="s">
        <v>1711</v>
      </c>
      <c r="E1701" t="s">
        <v>1940</v>
      </c>
      <c r="F1701">
        <v>4</v>
      </c>
      <c r="G1701" t="s">
        <v>1711</v>
      </c>
      <c r="H1701" s="4" t="str">
        <f t="shared" si="52"/>
        <v>HOST1.4</v>
      </c>
      <c r="I1701" s="4" t="str">
        <f t="shared" si="53"/>
        <v>SH01_LDO_5TO3_OUT</v>
      </c>
    </row>
    <row r="1702" spans="1:9">
      <c r="A1702" t="s">
        <v>261</v>
      </c>
      <c r="B1702" t="s">
        <v>9088</v>
      </c>
      <c r="C1702" t="s">
        <v>2830</v>
      </c>
      <c r="D1702" t="s">
        <v>1760</v>
      </c>
      <c r="E1702" t="s">
        <v>1940</v>
      </c>
      <c r="F1702">
        <v>20</v>
      </c>
      <c r="G1702" t="s">
        <v>1760</v>
      </c>
      <c r="H1702" s="4" t="str">
        <f t="shared" si="52"/>
        <v>HOST1.20</v>
      </c>
      <c r="I1702" s="4" t="str">
        <f t="shared" si="53"/>
        <v>SH01_LDO_5TO3_OUT</v>
      </c>
    </row>
    <row r="1703" spans="1:9">
      <c r="A1703" t="s">
        <v>261</v>
      </c>
      <c r="B1703" t="s">
        <v>9088</v>
      </c>
      <c r="C1703" t="s">
        <v>2830</v>
      </c>
      <c r="D1703" t="s">
        <v>1767</v>
      </c>
      <c r="E1703" t="s">
        <v>1961</v>
      </c>
      <c r="F1703">
        <v>27</v>
      </c>
      <c r="G1703" t="s">
        <v>1767</v>
      </c>
      <c r="H1703" s="4" t="str">
        <f t="shared" si="52"/>
        <v>HOST1.27</v>
      </c>
      <c r="I1703" s="4" t="str">
        <f t="shared" si="53"/>
        <v>SH01_HSD027</v>
      </c>
    </row>
    <row r="1704" spans="1:9">
      <c r="A1704" t="s">
        <v>261</v>
      </c>
      <c r="B1704" t="s">
        <v>9088</v>
      </c>
      <c r="C1704" t="s">
        <v>2830</v>
      </c>
      <c r="D1704" t="s">
        <v>1768</v>
      </c>
      <c r="E1704" t="s">
        <v>9952</v>
      </c>
      <c r="F1704">
        <v>28</v>
      </c>
      <c r="G1704" t="s">
        <v>1768</v>
      </c>
      <c r="H1704" s="4" t="str">
        <f t="shared" si="52"/>
        <v>HOST1.28</v>
      </c>
      <c r="I1704" s="4" t="str">
        <f t="shared" si="53"/>
        <v>SH01_D_GPIO_VBUS</v>
      </c>
    </row>
    <row r="1705" spans="1:9">
      <c r="A1705" t="s">
        <v>261</v>
      </c>
      <c r="B1705" t="s">
        <v>9088</v>
      </c>
      <c r="C1705" t="s">
        <v>2830</v>
      </c>
      <c r="D1705" t="s">
        <v>1757</v>
      </c>
      <c r="E1705" t="s">
        <v>1940</v>
      </c>
      <c r="F1705">
        <v>52</v>
      </c>
      <c r="G1705" t="s">
        <v>1757</v>
      </c>
      <c r="H1705" s="4" t="str">
        <f t="shared" si="52"/>
        <v>HOST1.52</v>
      </c>
      <c r="I1705" s="4" t="str">
        <f t="shared" si="53"/>
        <v>SH01_LDO_5TO3_OUT</v>
      </c>
    </row>
    <row r="1706" spans="1:9">
      <c r="A1706" t="s">
        <v>261</v>
      </c>
      <c r="B1706" t="s">
        <v>9088</v>
      </c>
      <c r="C1706" t="s">
        <v>2830</v>
      </c>
      <c r="D1706" t="s">
        <v>1756</v>
      </c>
      <c r="E1706" t="s">
        <v>1943</v>
      </c>
      <c r="F1706">
        <v>53</v>
      </c>
      <c r="G1706" t="s">
        <v>1756</v>
      </c>
      <c r="H1706" s="4" t="str">
        <f t="shared" si="52"/>
        <v>HOST1.53</v>
      </c>
      <c r="I1706" s="4" t="str">
        <f t="shared" si="53"/>
        <v>SH01_XTAL_IN</v>
      </c>
    </row>
    <row r="1707" spans="1:9">
      <c r="A1707" t="s">
        <v>261</v>
      </c>
      <c r="B1707" t="s">
        <v>9088</v>
      </c>
      <c r="C1707" t="s">
        <v>2830</v>
      </c>
      <c r="D1707" t="s">
        <v>1755</v>
      </c>
      <c r="E1707" t="s">
        <v>1944</v>
      </c>
      <c r="F1707">
        <v>54</v>
      </c>
      <c r="G1707" t="s">
        <v>1755</v>
      </c>
      <c r="H1707" s="4" t="str">
        <f t="shared" si="52"/>
        <v>HOST1.54</v>
      </c>
      <c r="I1707" s="4" t="str">
        <f t="shared" si="53"/>
        <v>SH01_XTAL_OUT</v>
      </c>
    </row>
    <row r="1708" spans="1:9">
      <c r="A1708" t="s">
        <v>261</v>
      </c>
      <c r="B1708" t="s">
        <v>9088</v>
      </c>
      <c r="C1708" t="s">
        <v>2831</v>
      </c>
      <c r="D1708">
        <v>1</v>
      </c>
      <c r="E1708" t="s">
        <v>1941</v>
      </c>
      <c r="F1708">
        <v>1</v>
      </c>
      <c r="G1708">
        <v>1</v>
      </c>
      <c r="H1708" s="4" t="str">
        <f t="shared" si="52"/>
        <v>LH11.1</v>
      </c>
      <c r="I1708" s="4" t="str">
        <f t="shared" si="53"/>
        <v>SH01_L_SWR_5TO1_OUT</v>
      </c>
    </row>
    <row r="1709" spans="1:9">
      <c r="A1709" t="s">
        <v>261</v>
      </c>
      <c r="B1709" t="s">
        <v>9088</v>
      </c>
      <c r="C1709" t="s">
        <v>2831</v>
      </c>
      <c r="D1709">
        <v>2</v>
      </c>
      <c r="E1709" t="s">
        <v>1959</v>
      </c>
      <c r="F1709">
        <v>2</v>
      </c>
      <c r="G1709">
        <v>2</v>
      </c>
      <c r="H1709" s="4" t="str">
        <f t="shared" si="52"/>
        <v>LH11.2</v>
      </c>
      <c r="I1709" s="4" t="str">
        <f t="shared" si="53"/>
        <v>SH01_SWR_5TO1_OUT</v>
      </c>
    </row>
    <row r="1710" spans="1:9">
      <c r="A1710" t="s">
        <v>261</v>
      </c>
      <c r="B1710" t="s">
        <v>9088</v>
      </c>
      <c r="C1710" t="s">
        <v>2832</v>
      </c>
      <c r="D1710">
        <v>1</v>
      </c>
      <c r="E1710" t="s">
        <v>1940</v>
      </c>
      <c r="F1710">
        <v>1</v>
      </c>
      <c r="G1710">
        <v>1</v>
      </c>
      <c r="H1710" s="4" t="str">
        <f t="shared" si="52"/>
        <v>RH13.1</v>
      </c>
      <c r="I1710" s="4" t="str">
        <f t="shared" si="53"/>
        <v>SH01_LDO_5TO3_OUT</v>
      </c>
    </row>
    <row r="1711" spans="1:9">
      <c r="A1711" t="s">
        <v>261</v>
      </c>
      <c r="B1711" t="s">
        <v>9088</v>
      </c>
      <c r="C1711" t="s">
        <v>2832</v>
      </c>
      <c r="D1711">
        <v>2</v>
      </c>
      <c r="E1711" t="s">
        <v>1954</v>
      </c>
      <c r="F1711">
        <v>2</v>
      </c>
      <c r="G1711">
        <v>2</v>
      </c>
      <c r="H1711" s="4" t="str">
        <f t="shared" si="52"/>
        <v>RH13.2</v>
      </c>
      <c r="I1711" s="4" t="str">
        <f t="shared" si="53"/>
        <v>SH01_RST_INPIN</v>
      </c>
    </row>
    <row r="1712" spans="1:9">
      <c r="A1712" t="s">
        <v>261</v>
      </c>
      <c r="B1712" t="s">
        <v>9088</v>
      </c>
      <c r="C1712" t="s">
        <v>2833</v>
      </c>
      <c r="D1712">
        <v>1</v>
      </c>
      <c r="E1712" t="s">
        <v>3359</v>
      </c>
      <c r="F1712">
        <v>1</v>
      </c>
      <c r="G1712">
        <v>1</v>
      </c>
      <c r="H1712" s="4" t="str">
        <f t="shared" si="52"/>
        <v>RH112.1</v>
      </c>
      <c r="I1712" s="4" t="str">
        <f t="shared" si="53"/>
        <v>SH01_P6_ISOLATEB</v>
      </c>
    </row>
    <row r="1713" spans="1:9">
      <c r="A1713" t="s">
        <v>261</v>
      </c>
      <c r="B1713" t="s">
        <v>9088</v>
      </c>
      <c r="C1713" t="s">
        <v>2833</v>
      </c>
      <c r="D1713">
        <v>2</v>
      </c>
      <c r="E1713" t="s">
        <v>1952</v>
      </c>
      <c r="F1713">
        <v>2</v>
      </c>
      <c r="G1713">
        <v>2</v>
      </c>
      <c r="H1713" s="4" t="str">
        <f t="shared" si="52"/>
        <v>RH112.2</v>
      </c>
      <c r="I1713" s="4" t="str">
        <f t="shared" si="53"/>
        <v>SH01_ISOLATEBPIN</v>
      </c>
    </row>
    <row r="1714" spans="1:9">
      <c r="A1714" t="s">
        <v>261</v>
      </c>
      <c r="B1714" t="s">
        <v>9088</v>
      </c>
      <c r="C1714" t="s">
        <v>2834</v>
      </c>
      <c r="D1714">
        <v>1</v>
      </c>
      <c r="E1714" t="s">
        <v>1940</v>
      </c>
      <c r="F1714">
        <v>1</v>
      </c>
      <c r="G1714">
        <v>1</v>
      </c>
      <c r="H1714" s="4" t="str">
        <f t="shared" si="52"/>
        <v>RH113.1</v>
      </c>
      <c r="I1714" s="4" t="str">
        <f t="shared" si="53"/>
        <v>SH01_LDO_5TO3_OUT</v>
      </c>
    </row>
    <row r="1715" spans="1:9">
      <c r="A1715" t="s">
        <v>261</v>
      </c>
      <c r="B1715" t="s">
        <v>9088</v>
      </c>
      <c r="C1715" t="s">
        <v>2834</v>
      </c>
      <c r="D1715">
        <v>2</v>
      </c>
      <c r="E1715" t="s">
        <v>3333</v>
      </c>
      <c r="F1715">
        <v>2</v>
      </c>
      <c r="G1715">
        <v>2</v>
      </c>
      <c r="H1715" s="4" t="str">
        <f t="shared" si="52"/>
        <v>RH113.2</v>
      </c>
      <c r="I1715" s="4" t="str">
        <f t="shared" si="53"/>
        <v>SH01_P6_CLKREQB</v>
      </c>
    </row>
    <row r="1716" spans="1:9">
      <c r="A1716" t="s">
        <v>261</v>
      </c>
      <c r="B1716" t="s">
        <v>9088</v>
      </c>
      <c r="C1716" t="s">
        <v>2835</v>
      </c>
      <c r="D1716">
        <v>1</v>
      </c>
      <c r="E1716" t="s">
        <v>1940</v>
      </c>
      <c r="F1716">
        <v>1</v>
      </c>
      <c r="G1716">
        <v>1</v>
      </c>
      <c r="H1716" s="4" t="str">
        <f t="shared" si="52"/>
        <v>RH114.1</v>
      </c>
      <c r="I1716" s="4" t="str">
        <f t="shared" si="53"/>
        <v>SH01_LDO_5TO3_OUT</v>
      </c>
    </row>
    <row r="1717" spans="1:9">
      <c r="A1717" t="s">
        <v>261</v>
      </c>
      <c r="B1717" t="s">
        <v>9088</v>
      </c>
      <c r="C1717" t="s">
        <v>2835</v>
      </c>
      <c r="D1717">
        <v>2</v>
      </c>
      <c r="E1717" t="s">
        <v>3364</v>
      </c>
      <c r="F1717">
        <v>2</v>
      </c>
      <c r="G1717">
        <v>2</v>
      </c>
      <c r="H1717" s="4" t="str">
        <f t="shared" si="52"/>
        <v>RH114.2</v>
      </c>
      <c r="I1717" s="4" t="str">
        <f t="shared" si="53"/>
        <v>SH01_P6_PCIE_RESETB</v>
      </c>
    </row>
    <row r="1718" spans="1:9">
      <c r="A1718" t="s">
        <v>261</v>
      </c>
      <c r="B1718" t="s">
        <v>9088</v>
      </c>
      <c r="C1718" t="s">
        <v>2836</v>
      </c>
      <c r="D1718">
        <v>1</v>
      </c>
      <c r="E1718" t="s">
        <v>1941</v>
      </c>
      <c r="F1718">
        <v>1</v>
      </c>
      <c r="G1718">
        <v>1</v>
      </c>
      <c r="H1718" s="4" t="str">
        <f t="shared" si="52"/>
        <v>RH116.1</v>
      </c>
      <c r="I1718" s="4" t="str">
        <f t="shared" si="53"/>
        <v>SH01_L_SWR_5TO1_OUT</v>
      </c>
    </row>
    <row r="1719" spans="1:9">
      <c r="A1719" t="s">
        <v>261</v>
      </c>
      <c r="B1719" t="s">
        <v>9088</v>
      </c>
      <c r="C1719" t="s">
        <v>2836</v>
      </c>
      <c r="D1719">
        <v>2</v>
      </c>
      <c r="E1719" t="s">
        <v>1945</v>
      </c>
      <c r="F1719">
        <v>2</v>
      </c>
      <c r="G1719">
        <v>2</v>
      </c>
      <c r="H1719" s="4" t="str">
        <f t="shared" si="52"/>
        <v>RH116.2</v>
      </c>
      <c r="I1719" s="4" t="str">
        <f t="shared" si="53"/>
        <v>SH01_USB_AVDD10</v>
      </c>
    </row>
    <row r="1720" spans="1:9">
      <c r="A1720" t="s">
        <v>261</v>
      </c>
      <c r="B1720" t="s">
        <v>9088</v>
      </c>
      <c r="C1720" t="s">
        <v>2837</v>
      </c>
      <c r="D1720">
        <v>1</v>
      </c>
      <c r="E1720" t="s">
        <v>1962</v>
      </c>
      <c r="F1720">
        <v>1</v>
      </c>
      <c r="G1720">
        <v>1</v>
      </c>
      <c r="H1720" s="4" t="str">
        <f t="shared" si="52"/>
        <v>RH118.1</v>
      </c>
      <c r="I1720" s="4" t="str">
        <f t="shared" si="53"/>
        <v>SH01_SPISI_DBG</v>
      </c>
    </row>
    <row r="1721" spans="1:9">
      <c r="A1721" t="s">
        <v>261</v>
      </c>
      <c r="B1721" t="s">
        <v>9088</v>
      </c>
      <c r="C1721" t="s">
        <v>2837</v>
      </c>
      <c r="D1721">
        <v>2</v>
      </c>
      <c r="E1721" t="s">
        <v>1957</v>
      </c>
      <c r="F1721">
        <v>2</v>
      </c>
      <c r="G1721">
        <v>2</v>
      </c>
      <c r="H1721" s="4" t="str">
        <f t="shared" si="52"/>
        <v>RH118.2</v>
      </c>
      <c r="I1721" s="4" t="str">
        <f t="shared" si="53"/>
        <v>SH01_SPISI</v>
      </c>
    </row>
    <row r="1722" spans="1:9">
      <c r="A1722" t="s">
        <v>261</v>
      </c>
      <c r="B1722" t="s">
        <v>9088</v>
      </c>
      <c r="C1722" t="s">
        <v>2838</v>
      </c>
      <c r="D1722">
        <v>1</v>
      </c>
      <c r="E1722" t="s">
        <v>1963</v>
      </c>
      <c r="F1722">
        <v>1</v>
      </c>
      <c r="G1722">
        <v>1</v>
      </c>
      <c r="H1722" s="4" t="str">
        <f t="shared" si="52"/>
        <v>RH119.1</v>
      </c>
      <c r="I1722" s="4" t="str">
        <f t="shared" si="53"/>
        <v>SH01_SPICK_DBG</v>
      </c>
    </row>
    <row r="1723" spans="1:9">
      <c r="A1723" t="s">
        <v>261</v>
      </c>
      <c r="B1723" t="s">
        <v>9088</v>
      </c>
      <c r="C1723" t="s">
        <v>2838</v>
      </c>
      <c r="D1723">
        <v>2</v>
      </c>
      <c r="E1723" t="s">
        <v>1955</v>
      </c>
      <c r="F1723">
        <v>2</v>
      </c>
      <c r="G1723">
        <v>2</v>
      </c>
      <c r="H1723" s="4" t="str">
        <f t="shared" si="52"/>
        <v>RH119.2</v>
      </c>
      <c r="I1723" s="4" t="str">
        <f t="shared" si="53"/>
        <v>SH01_SPICK</v>
      </c>
    </row>
    <row r="1724" spans="1:9">
      <c r="A1724" t="s">
        <v>261</v>
      </c>
      <c r="B1724" t="s">
        <v>9088</v>
      </c>
      <c r="C1724" t="s">
        <v>2839</v>
      </c>
      <c r="D1724">
        <v>1</v>
      </c>
      <c r="E1724" t="s">
        <v>169</v>
      </c>
      <c r="F1724">
        <v>1</v>
      </c>
      <c r="G1724">
        <v>1</v>
      </c>
      <c r="H1724" s="4" t="str">
        <f t="shared" si="52"/>
        <v>RH121.1</v>
      </c>
      <c r="I1724" s="4" t="str">
        <f t="shared" si="53"/>
        <v>DGND</v>
      </c>
    </row>
    <row r="1725" spans="1:9">
      <c r="A1725" t="s">
        <v>261</v>
      </c>
      <c r="B1725" t="s">
        <v>9088</v>
      </c>
      <c r="C1725" t="s">
        <v>2839</v>
      </c>
      <c r="D1725">
        <v>2</v>
      </c>
      <c r="E1725" t="s">
        <v>1951</v>
      </c>
      <c r="F1725">
        <v>2</v>
      </c>
      <c r="G1725">
        <v>2</v>
      </c>
      <c r="H1725" s="4" t="str">
        <f t="shared" si="52"/>
        <v>RH121.2</v>
      </c>
      <c r="I1725" s="4" t="str">
        <f t="shared" si="53"/>
        <v>SH01_SPIO2</v>
      </c>
    </row>
    <row r="1726" spans="1:9">
      <c r="A1726" t="s">
        <v>261</v>
      </c>
      <c r="B1726" t="s">
        <v>9088</v>
      </c>
      <c r="C1726" t="s">
        <v>2840</v>
      </c>
      <c r="D1726">
        <v>1</v>
      </c>
      <c r="E1726" t="s">
        <v>463</v>
      </c>
      <c r="F1726">
        <v>1</v>
      </c>
      <c r="G1726">
        <v>1</v>
      </c>
      <c r="H1726" s="4" t="str">
        <f t="shared" si="52"/>
        <v>RH122.1</v>
      </c>
      <c r="I1726" s="4" t="str">
        <f t="shared" si="53"/>
        <v>VDD33_ATX</v>
      </c>
    </row>
    <row r="1727" spans="1:9">
      <c r="A1727" t="s">
        <v>261</v>
      </c>
      <c r="B1727" t="s">
        <v>9088</v>
      </c>
      <c r="C1727" t="s">
        <v>2840</v>
      </c>
      <c r="D1727">
        <v>2</v>
      </c>
      <c r="E1727" t="s">
        <v>1950</v>
      </c>
      <c r="F1727">
        <v>2</v>
      </c>
      <c r="G1727">
        <v>2</v>
      </c>
      <c r="H1727" s="4" t="str">
        <f t="shared" si="52"/>
        <v>RH122.2</v>
      </c>
      <c r="I1727" s="4" t="str">
        <f t="shared" si="53"/>
        <v>SH01_SPIO3</v>
      </c>
    </row>
    <row r="1728" spans="1:9">
      <c r="A1728" t="s">
        <v>261</v>
      </c>
      <c r="B1728" t="s">
        <v>9088</v>
      </c>
      <c r="C1728" t="s">
        <v>2841</v>
      </c>
      <c r="D1728">
        <v>1</v>
      </c>
      <c r="E1728" t="s">
        <v>1964</v>
      </c>
      <c r="F1728">
        <v>1</v>
      </c>
      <c r="G1728">
        <v>1</v>
      </c>
      <c r="H1728" s="4" t="str">
        <f t="shared" si="52"/>
        <v>RH123.1</v>
      </c>
      <c r="I1728" s="4" t="str">
        <f t="shared" si="53"/>
        <v>SH01_SPISO_DBG</v>
      </c>
    </row>
    <row r="1729" spans="1:9">
      <c r="A1729" t="s">
        <v>261</v>
      </c>
      <c r="B1729" t="s">
        <v>9088</v>
      </c>
      <c r="C1729" t="s">
        <v>2841</v>
      </c>
      <c r="D1729">
        <v>2</v>
      </c>
      <c r="E1729" t="s">
        <v>1958</v>
      </c>
      <c r="F1729">
        <v>2</v>
      </c>
      <c r="G1729">
        <v>2</v>
      </c>
      <c r="H1729" s="4" t="str">
        <f t="shared" si="52"/>
        <v>RH123.2</v>
      </c>
      <c r="I1729" s="4" t="str">
        <f t="shared" si="53"/>
        <v>SH01_SPISO</v>
      </c>
    </row>
    <row r="1730" spans="1:9">
      <c r="A1730" t="s">
        <v>261</v>
      </c>
      <c r="B1730" t="s">
        <v>9088</v>
      </c>
      <c r="C1730" t="s">
        <v>2842</v>
      </c>
      <c r="D1730">
        <v>1</v>
      </c>
      <c r="E1730" t="s">
        <v>1948</v>
      </c>
      <c r="F1730">
        <v>1</v>
      </c>
      <c r="G1730">
        <v>1</v>
      </c>
      <c r="H1730" s="4" t="str">
        <f t="shared" ref="H1730:H1793" si="54">CONCATENATE(C1730,".",F1730)</f>
        <v>RH129.1</v>
      </c>
      <c r="I1730" s="4" t="str">
        <f t="shared" ref="I1730:I1793" si="55">E1730</f>
        <v>SH01_DIS_DB</v>
      </c>
    </row>
    <row r="1731" spans="1:9">
      <c r="A1731" t="s">
        <v>261</v>
      </c>
      <c r="B1731" t="s">
        <v>9088</v>
      </c>
      <c r="C1731" t="s">
        <v>2842</v>
      </c>
      <c r="D1731">
        <v>2</v>
      </c>
      <c r="E1731" t="s">
        <v>169</v>
      </c>
      <c r="F1731">
        <v>2</v>
      </c>
      <c r="G1731">
        <v>2</v>
      </c>
      <c r="H1731" s="4" t="str">
        <f t="shared" si="54"/>
        <v>RH129.2</v>
      </c>
      <c r="I1731" s="4" t="str">
        <f t="shared" si="55"/>
        <v>DGND</v>
      </c>
    </row>
    <row r="1732" spans="1:9">
      <c r="A1732" t="s">
        <v>261</v>
      </c>
      <c r="B1732" t="s">
        <v>9088</v>
      </c>
      <c r="C1732" t="s">
        <v>2843</v>
      </c>
      <c r="D1732">
        <v>1</v>
      </c>
      <c r="E1732" t="s">
        <v>1946</v>
      </c>
      <c r="F1732">
        <v>1</v>
      </c>
      <c r="G1732">
        <v>1</v>
      </c>
      <c r="H1732" s="4" t="str">
        <f t="shared" si="54"/>
        <v>RH130.1</v>
      </c>
      <c r="I1732" s="4" t="str">
        <f t="shared" si="55"/>
        <v>SH01_CC1</v>
      </c>
    </row>
    <row r="1733" spans="1:9">
      <c r="A1733" t="s">
        <v>261</v>
      </c>
      <c r="B1733" t="s">
        <v>9088</v>
      </c>
      <c r="C1733" t="s">
        <v>2843</v>
      </c>
      <c r="D1733">
        <v>2</v>
      </c>
      <c r="F1733">
        <v>2</v>
      </c>
      <c r="G1733">
        <v>2</v>
      </c>
      <c r="H1733" s="4" t="str">
        <f t="shared" si="54"/>
        <v>RH130.2</v>
      </c>
      <c r="I1733" s="4">
        <f t="shared" si="55"/>
        <v>0</v>
      </c>
    </row>
    <row r="1734" spans="1:9">
      <c r="A1734" t="s">
        <v>261</v>
      </c>
      <c r="B1734" t="s">
        <v>9088</v>
      </c>
      <c r="C1734" t="s">
        <v>2844</v>
      </c>
      <c r="D1734">
        <v>1</v>
      </c>
      <c r="E1734" t="s">
        <v>1947</v>
      </c>
      <c r="F1734">
        <v>1</v>
      </c>
      <c r="G1734">
        <v>1</v>
      </c>
      <c r="H1734" s="4" t="str">
        <f t="shared" si="54"/>
        <v>RH132.1</v>
      </c>
      <c r="I1734" s="4" t="str">
        <f t="shared" si="55"/>
        <v>SH01_CC2</v>
      </c>
    </row>
    <row r="1735" spans="1:9">
      <c r="A1735" t="s">
        <v>261</v>
      </c>
      <c r="B1735" t="s">
        <v>9088</v>
      </c>
      <c r="C1735" t="s">
        <v>2844</v>
      </c>
      <c r="D1735">
        <v>2</v>
      </c>
      <c r="F1735">
        <v>2</v>
      </c>
      <c r="G1735">
        <v>2</v>
      </c>
      <c r="H1735" s="4" t="str">
        <f t="shared" si="54"/>
        <v>RH132.2</v>
      </c>
      <c r="I1735" s="4">
        <f t="shared" si="55"/>
        <v>0</v>
      </c>
    </row>
    <row r="1736" spans="1:9">
      <c r="A1736" t="s">
        <v>261</v>
      </c>
      <c r="B1736" t="s">
        <v>9088</v>
      </c>
      <c r="C1736" t="s">
        <v>2845</v>
      </c>
      <c r="D1736">
        <v>1</v>
      </c>
      <c r="E1736" t="s">
        <v>1965</v>
      </c>
      <c r="F1736">
        <v>1</v>
      </c>
      <c r="G1736">
        <v>1</v>
      </c>
      <c r="H1736" s="4" t="str">
        <f t="shared" si="54"/>
        <v>RH151.1</v>
      </c>
      <c r="I1736" s="4" t="str">
        <f t="shared" si="55"/>
        <v>SH01_SJTCLK</v>
      </c>
    </row>
    <row r="1737" spans="1:9">
      <c r="A1737" t="s">
        <v>261</v>
      </c>
      <c r="B1737" t="s">
        <v>9088</v>
      </c>
      <c r="C1737" t="s">
        <v>2845</v>
      </c>
      <c r="D1737">
        <v>2</v>
      </c>
      <c r="E1737" t="s">
        <v>9950</v>
      </c>
      <c r="F1737">
        <v>2</v>
      </c>
      <c r="G1737">
        <v>2</v>
      </c>
      <c r="H1737" s="4" t="str">
        <f t="shared" si="54"/>
        <v>RH151.2</v>
      </c>
      <c r="I1737" s="4" t="str">
        <f t="shared" si="55"/>
        <v>SH01_D_SJTCLK</v>
      </c>
    </row>
    <row r="1738" spans="1:9">
      <c r="A1738" t="s">
        <v>261</v>
      </c>
      <c r="B1738" t="s">
        <v>9088</v>
      </c>
      <c r="C1738" t="s">
        <v>2846</v>
      </c>
      <c r="D1738">
        <v>1</v>
      </c>
      <c r="F1738">
        <v>1</v>
      </c>
      <c r="G1738">
        <v>1</v>
      </c>
      <c r="H1738" s="4" t="str">
        <f t="shared" si="54"/>
        <v>RH152.1</v>
      </c>
      <c r="I1738" s="4">
        <f t="shared" si="55"/>
        <v>0</v>
      </c>
    </row>
    <row r="1739" spans="1:9">
      <c r="A1739" t="s">
        <v>261</v>
      </c>
      <c r="B1739" t="s">
        <v>9088</v>
      </c>
      <c r="C1739" t="s">
        <v>2846</v>
      </c>
      <c r="D1739">
        <v>2</v>
      </c>
      <c r="E1739" t="s">
        <v>1965</v>
      </c>
      <c r="F1739">
        <v>2</v>
      </c>
      <c r="G1739">
        <v>2</v>
      </c>
      <c r="H1739" s="4" t="str">
        <f t="shared" si="54"/>
        <v>RH152.2</v>
      </c>
      <c r="I1739" s="4" t="str">
        <f t="shared" si="55"/>
        <v>SH01_SJTCLK</v>
      </c>
    </row>
    <row r="1740" spans="1:9">
      <c r="A1740" t="s">
        <v>261</v>
      </c>
      <c r="B1740" t="s">
        <v>9088</v>
      </c>
      <c r="C1740" t="s">
        <v>2847</v>
      </c>
      <c r="D1740">
        <v>1</v>
      </c>
      <c r="E1740" t="s">
        <v>1966</v>
      </c>
      <c r="F1740">
        <v>1</v>
      </c>
      <c r="G1740">
        <v>1</v>
      </c>
      <c r="H1740" s="4" t="str">
        <f t="shared" si="54"/>
        <v>RH161.1</v>
      </c>
      <c r="I1740" s="4" t="str">
        <f t="shared" si="55"/>
        <v>SH01_SJTDI</v>
      </c>
    </row>
    <row r="1741" spans="1:9">
      <c r="A1741" t="s">
        <v>261</v>
      </c>
      <c r="B1741" t="s">
        <v>9088</v>
      </c>
      <c r="C1741" t="s">
        <v>2847</v>
      </c>
      <c r="D1741">
        <v>2</v>
      </c>
      <c r="E1741" t="s">
        <v>9951</v>
      </c>
      <c r="F1741">
        <v>2</v>
      </c>
      <c r="G1741">
        <v>2</v>
      </c>
      <c r="H1741" s="4" t="str">
        <f t="shared" si="54"/>
        <v>RH161.2</v>
      </c>
      <c r="I1741" s="4" t="str">
        <f t="shared" si="55"/>
        <v>SH01_D_SJTDI</v>
      </c>
    </row>
    <row r="1742" spans="1:9">
      <c r="A1742" t="s">
        <v>261</v>
      </c>
      <c r="B1742" t="s">
        <v>9088</v>
      </c>
      <c r="C1742" t="s">
        <v>2848</v>
      </c>
      <c r="D1742">
        <v>1</v>
      </c>
      <c r="F1742">
        <v>1</v>
      </c>
      <c r="G1742">
        <v>1</v>
      </c>
      <c r="H1742" s="4" t="str">
        <f t="shared" si="54"/>
        <v>RH162.1</v>
      </c>
      <c r="I1742" s="4">
        <f t="shared" si="55"/>
        <v>0</v>
      </c>
    </row>
    <row r="1743" spans="1:9">
      <c r="A1743" t="s">
        <v>261</v>
      </c>
      <c r="B1743" t="s">
        <v>9088</v>
      </c>
      <c r="C1743" t="s">
        <v>2848</v>
      </c>
      <c r="D1743">
        <v>2</v>
      </c>
      <c r="E1743" t="s">
        <v>1966</v>
      </c>
      <c r="F1743">
        <v>2</v>
      </c>
      <c r="G1743">
        <v>2</v>
      </c>
      <c r="H1743" s="4" t="str">
        <f t="shared" si="54"/>
        <v>RH162.2</v>
      </c>
      <c r="I1743" s="4" t="str">
        <f t="shared" si="55"/>
        <v>SH01_SJTDI</v>
      </c>
    </row>
    <row r="1744" spans="1:9">
      <c r="A1744" t="s">
        <v>261</v>
      </c>
      <c r="B1744" t="s">
        <v>9088</v>
      </c>
      <c r="C1744" t="s">
        <v>2849</v>
      </c>
      <c r="D1744">
        <v>1</v>
      </c>
      <c r="E1744" t="s">
        <v>1940</v>
      </c>
      <c r="F1744">
        <v>1</v>
      </c>
      <c r="G1744">
        <v>1</v>
      </c>
      <c r="H1744" s="4" t="str">
        <f t="shared" si="54"/>
        <v>RH171.1</v>
      </c>
      <c r="I1744" s="4" t="str">
        <f t="shared" si="55"/>
        <v>SH01_LDO_5TO3_OUT</v>
      </c>
    </row>
    <row r="1745" spans="1:9">
      <c r="A1745" t="s">
        <v>261</v>
      </c>
      <c r="B1745" t="s">
        <v>9088</v>
      </c>
      <c r="C1745" t="s">
        <v>2849</v>
      </c>
      <c r="D1745">
        <v>2</v>
      </c>
      <c r="E1745" t="s">
        <v>1960</v>
      </c>
      <c r="F1745">
        <v>2</v>
      </c>
      <c r="G1745">
        <v>2</v>
      </c>
      <c r="H1745" s="4" t="str">
        <f t="shared" si="54"/>
        <v>RH171.2</v>
      </c>
      <c r="I1745" s="4" t="str">
        <f t="shared" si="55"/>
        <v>SH01_TESTENPIN</v>
      </c>
    </row>
    <row r="1746" spans="1:9">
      <c r="A1746" t="s">
        <v>261</v>
      </c>
      <c r="B1746" t="s">
        <v>9088</v>
      </c>
      <c r="C1746" t="s">
        <v>2850</v>
      </c>
      <c r="D1746">
        <v>1</v>
      </c>
      <c r="E1746" t="s">
        <v>169</v>
      </c>
      <c r="F1746">
        <v>1</v>
      </c>
      <c r="G1746">
        <v>1</v>
      </c>
      <c r="H1746" s="4" t="str">
        <f t="shared" si="54"/>
        <v>RH172.1</v>
      </c>
      <c r="I1746" s="4" t="str">
        <f t="shared" si="55"/>
        <v>DGND</v>
      </c>
    </row>
    <row r="1747" spans="1:9">
      <c r="A1747" t="s">
        <v>261</v>
      </c>
      <c r="B1747" t="s">
        <v>9088</v>
      </c>
      <c r="C1747" t="s">
        <v>2850</v>
      </c>
      <c r="D1747">
        <v>2</v>
      </c>
      <c r="E1747" t="s">
        <v>1960</v>
      </c>
      <c r="F1747">
        <v>2</v>
      </c>
      <c r="G1747">
        <v>2</v>
      </c>
      <c r="H1747" s="4" t="str">
        <f t="shared" si="54"/>
        <v>RH172.2</v>
      </c>
      <c r="I1747" s="4" t="str">
        <f t="shared" si="55"/>
        <v>SH01_TESTENPIN</v>
      </c>
    </row>
    <row r="1748" spans="1:9">
      <c r="A1748" t="s">
        <v>261</v>
      </c>
      <c r="B1748" t="s">
        <v>9088</v>
      </c>
      <c r="C1748" t="s">
        <v>2851</v>
      </c>
      <c r="D1748">
        <v>1</v>
      </c>
      <c r="E1748" t="s">
        <v>1967</v>
      </c>
      <c r="F1748">
        <v>1</v>
      </c>
      <c r="G1748">
        <v>1</v>
      </c>
      <c r="H1748" s="4" t="str">
        <f t="shared" si="54"/>
        <v>RH181.1</v>
      </c>
      <c r="I1748" s="4" t="str">
        <f t="shared" si="55"/>
        <v>SH01_SJTMS</v>
      </c>
    </row>
    <row r="1749" spans="1:9">
      <c r="A1749" t="s">
        <v>261</v>
      </c>
      <c r="B1749" t="s">
        <v>9088</v>
      </c>
      <c r="C1749" t="s">
        <v>2851</v>
      </c>
      <c r="D1749">
        <v>2</v>
      </c>
      <c r="E1749" t="s">
        <v>9948</v>
      </c>
      <c r="F1749">
        <v>2</v>
      </c>
      <c r="G1749">
        <v>2</v>
      </c>
      <c r="H1749" s="4" t="str">
        <f t="shared" si="54"/>
        <v>RH181.2</v>
      </c>
      <c r="I1749" s="4" t="str">
        <f t="shared" si="55"/>
        <v>SH01_D_SJTMS</v>
      </c>
    </row>
    <row r="1750" spans="1:9">
      <c r="A1750" t="s">
        <v>261</v>
      </c>
      <c r="B1750" t="s">
        <v>9088</v>
      </c>
      <c r="C1750" t="s">
        <v>2852</v>
      </c>
      <c r="D1750">
        <v>1</v>
      </c>
      <c r="F1750">
        <v>1</v>
      </c>
      <c r="G1750">
        <v>1</v>
      </c>
      <c r="H1750" s="4" t="str">
        <f t="shared" si="54"/>
        <v>RH182.1</v>
      </c>
      <c r="I1750" s="4">
        <f t="shared" si="55"/>
        <v>0</v>
      </c>
    </row>
    <row r="1751" spans="1:9">
      <c r="A1751" t="s">
        <v>261</v>
      </c>
      <c r="B1751" t="s">
        <v>9088</v>
      </c>
      <c r="C1751" t="s">
        <v>2852</v>
      </c>
      <c r="D1751">
        <v>2</v>
      </c>
      <c r="E1751" t="s">
        <v>1967</v>
      </c>
      <c r="F1751">
        <v>2</v>
      </c>
      <c r="G1751">
        <v>2</v>
      </c>
      <c r="H1751" s="4" t="str">
        <f t="shared" si="54"/>
        <v>RH182.2</v>
      </c>
      <c r="I1751" s="4" t="str">
        <f t="shared" si="55"/>
        <v>SH01_SJTMS</v>
      </c>
    </row>
    <row r="1752" spans="1:9">
      <c r="A1752" t="s">
        <v>261</v>
      </c>
      <c r="B1752" t="s">
        <v>9088</v>
      </c>
      <c r="C1752" t="s">
        <v>2853</v>
      </c>
      <c r="D1752">
        <v>1</v>
      </c>
      <c r="E1752" t="s">
        <v>1968</v>
      </c>
      <c r="F1752">
        <v>1</v>
      </c>
      <c r="G1752">
        <v>1</v>
      </c>
      <c r="H1752" s="4" t="str">
        <f t="shared" si="54"/>
        <v>RH191.1</v>
      </c>
      <c r="I1752" s="4" t="str">
        <f t="shared" si="55"/>
        <v>SH01_SJTDO/LED0</v>
      </c>
    </row>
    <row r="1753" spans="1:9">
      <c r="A1753" t="s">
        <v>261</v>
      </c>
      <c r="B1753" t="s">
        <v>9088</v>
      </c>
      <c r="C1753" t="s">
        <v>2853</v>
      </c>
      <c r="D1753">
        <v>2</v>
      </c>
      <c r="E1753" t="s">
        <v>9949</v>
      </c>
      <c r="F1753">
        <v>2</v>
      </c>
      <c r="G1753">
        <v>2</v>
      </c>
      <c r="H1753" s="4" t="str">
        <f t="shared" si="54"/>
        <v>RH191.2</v>
      </c>
      <c r="I1753" s="4" t="str">
        <f t="shared" si="55"/>
        <v>SH01_D_SJTDO</v>
      </c>
    </row>
    <row r="1754" spans="1:9">
      <c r="A1754" t="s">
        <v>261</v>
      </c>
      <c r="B1754" t="s">
        <v>9088</v>
      </c>
      <c r="C1754" t="s">
        <v>9089</v>
      </c>
      <c r="D1754">
        <v>1</v>
      </c>
      <c r="F1754">
        <v>1</v>
      </c>
      <c r="G1754">
        <v>1</v>
      </c>
      <c r="H1754" s="4" t="str">
        <f t="shared" si="54"/>
        <v>RH192.1</v>
      </c>
      <c r="I1754" s="4">
        <f t="shared" si="55"/>
        <v>0</v>
      </c>
    </row>
    <row r="1755" spans="1:9">
      <c r="A1755" t="s">
        <v>261</v>
      </c>
      <c r="B1755" t="s">
        <v>9088</v>
      </c>
      <c r="C1755" t="s">
        <v>9089</v>
      </c>
      <c r="D1755">
        <v>2</v>
      </c>
      <c r="E1755" t="s">
        <v>1968</v>
      </c>
      <c r="F1755">
        <v>2</v>
      </c>
      <c r="G1755">
        <v>2</v>
      </c>
      <c r="H1755" s="4" t="str">
        <f t="shared" si="54"/>
        <v>RH192.2</v>
      </c>
      <c r="I1755" s="4" t="str">
        <f t="shared" si="55"/>
        <v>SH01_SJTDO/LED0</v>
      </c>
    </row>
    <row r="1756" spans="1:9">
      <c r="A1756" t="s">
        <v>261</v>
      </c>
      <c r="B1756" t="s">
        <v>9088</v>
      </c>
      <c r="C1756" t="s">
        <v>2854</v>
      </c>
      <c r="D1756">
        <v>1</v>
      </c>
      <c r="E1756" t="s">
        <v>3338</v>
      </c>
      <c r="F1756">
        <v>1</v>
      </c>
      <c r="G1756">
        <v>1</v>
      </c>
      <c r="H1756" s="4" t="str">
        <f t="shared" si="54"/>
        <v>RH1101.1</v>
      </c>
      <c r="I1756" s="4" t="str">
        <f t="shared" si="55"/>
        <v>SH01_P6_LANWAKEB</v>
      </c>
    </row>
    <row r="1757" spans="1:9">
      <c r="A1757" t="s">
        <v>261</v>
      </c>
      <c r="B1757" t="s">
        <v>9088</v>
      </c>
      <c r="C1757" t="s">
        <v>2854</v>
      </c>
      <c r="D1757">
        <v>2</v>
      </c>
      <c r="E1757" t="s">
        <v>3385</v>
      </c>
      <c r="F1757">
        <v>2</v>
      </c>
      <c r="G1757">
        <v>2</v>
      </c>
      <c r="H1757" s="4" t="str">
        <f t="shared" si="54"/>
        <v>RH1101.2</v>
      </c>
      <c r="I1757" s="4" t="str">
        <f t="shared" si="55"/>
        <v>SH01_LANWAKEB</v>
      </c>
    </row>
    <row r="1758" spans="1:9">
      <c r="A1758" t="s">
        <v>261</v>
      </c>
      <c r="B1758" t="s">
        <v>9088</v>
      </c>
      <c r="C1758" t="s">
        <v>2855</v>
      </c>
      <c r="D1758">
        <v>1</v>
      </c>
      <c r="E1758" t="s">
        <v>1969</v>
      </c>
      <c r="F1758">
        <v>1</v>
      </c>
      <c r="G1758">
        <v>1</v>
      </c>
      <c r="H1758" s="4" t="str">
        <f t="shared" si="54"/>
        <v>RH1102.1</v>
      </c>
      <c r="I1758" s="4" t="str">
        <f t="shared" si="55"/>
        <v>SH01_GPIO8</v>
      </c>
    </row>
    <row r="1759" spans="1:9">
      <c r="A1759" t="s">
        <v>261</v>
      </c>
      <c r="B1759" t="s">
        <v>9088</v>
      </c>
      <c r="C1759" t="s">
        <v>2855</v>
      </c>
      <c r="D1759">
        <v>2</v>
      </c>
      <c r="E1759" t="s">
        <v>3385</v>
      </c>
      <c r="F1759">
        <v>2</v>
      </c>
      <c r="G1759">
        <v>2</v>
      </c>
      <c r="H1759" s="4" t="str">
        <f t="shared" si="54"/>
        <v>RH1102.2</v>
      </c>
      <c r="I1759" s="4" t="str">
        <f t="shared" si="55"/>
        <v>SH01_LANWAKEB</v>
      </c>
    </row>
    <row r="1760" spans="1:9">
      <c r="A1760" t="s">
        <v>261</v>
      </c>
      <c r="B1760" t="s">
        <v>9088</v>
      </c>
      <c r="C1760" t="s">
        <v>2856</v>
      </c>
      <c r="D1760">
        <v>1</v>
      </c>
      <c r="E1760" t="s">
        <v>1940</v>
      </c>
      <c r="F1760">
        <v>1</v>
      </c>
      <c r="G1760">
        <v>1</v>
      </c>
      <c r="H1760" s="4" t="str">
        <f t="shared" si="54"/>
        <v>RH1103.1</v>
      </c>
      <c r="I1760" s="4" t="str">
        <f t="shared" si="55"/>
        <v>SH01_LDO_5TO3_OUT</v>
      </c>
    </row>
    <row r="1761" spans="1:9">
      <c r="A1761" t="s">
        <v>261</v>
      </c>
      <c r="B1761" t="s">
        <v>9088</v>
      </c>
      <c r="C1761" t="s">
        <v>2856</v>
      </c>
      <c r="D1761">
        <v>2</v>
      </c>
      <c r="E1761" t="s">
        <v>3385</v>
      </c>
      <c r="F1761">
        <v>2</v>
      </c>
      <c r="G1761">
        <v>2</v>
      </c>
      <c r="H1761" s="4" t="str">
        <f t="shared" si="54"/>
        <v>RH1103.2</v>
      </c>
      <c r="I1761" s="4" t="str">
        <f t="shared" si="55"/>
        <v>SH01_LANWAKEB</v>
      </c>
    </row>
    <row r="1762" spans="1:9">
      <c r="A1762" t="s">
        <v>261</v>
      </c>
      <c r="B1762" t="s">
        <v>9088</v>
      </c>
      <c r="C1762" t="s">
        <v>9090</v>
      </c>
      <c r="D1762">
        <v>1</v>
      </c>
      <c r="F1762">
        <v>1</v>
      </c>
      <c r="G1762">
        <v>1</v>
      </c>
      <c r="H1762" s="4" t="str">
        <f t="shared" si="54"/>
        <v>RH1104.1</v>
      </c>
      <c r="I1762" s="4">
        <f t="shared" si="55"/>
        <v>0</v>
      </c>
    </row>
    <row r="1763" spans="1:9">
      <c r="A1763" t="s">
        <v>261</v>
      </c>
      <c r="B1763" t="s">
        <v>9088</v>
      </c>
      <c r="C1763" t="s">
        <v>9090</v>
      </c>
      <c r="D1763">
        <v>2</v>
      </c>
      <c r="E1763" t="s">
        <v>1969</v>
      </c>
      <c r="F1763">
        <v>2</v>
      </c>
      <c r="G1763">
        <v>2</v>
      </c>
      <c r="H1763" s="4" t="str">
        <f t="shared" si="54"/>
        <v>RH1104.2</v>
      </c>
      <c r="I1763" s="4" t="str">
        <f t="shared" si="55"/>
        <v>SH01_GPIO8</v>
      </c>
    </row>
    <row r="1764" spans="1:9">
      <c r="A1764" t="s">
        <v>261</v>
      </c>
      <c r="B1764" t="s">
        <v>9088</v>
      </c>
      <c r="C1764" t="s">
        <v>9091</v>
      </c>
      <c r="D1764">
        <v>1</v>
      </c>
      <c r="F1764">
        <v>1</v>
      </c>
      <c r="G1764">
        <v>1</v>
      </c>
      <c r="H1764" s="4" t="str">
        <f t="shared" si="54"/>
        <v>RH1182.1</v>
      </c>
      <c r="I1764" s="4">
        <f t="shared" si="55"/>
        <v>0</v>
      </c>
    </row>
    <row r="1765" spans="1:9">
      <c r="A1765" t="s">
        <v>261</v>
      </c>
      <c r="B1765" t="s">
        <v>9088</v>
      </c>
      <c r="C1765" t="s">
        <v>9091</v>
      </c>
      <c r="D1765">
        <v>2</v>
      </c>
      <c r="E1765" t="s">
        <v>1962</v>
      </c>
      <c r="F1765">
        <v>2</v>
      </c>
      <c r="G1765">
        <v>2</v>
      </c>
      <c r="H1765" s="4" t="str">
        <f t="shared" si="54"/>
        <v>RH1182.2</v>
      </c>
      <c r="I1765" s="4" t="str">
        <f t="shared" si="55"/>
        <v>SH01_SPISI_DBG</v>
      </c>
    </row>
    <row r="1766" spans="1:9">
      <c r="A1766" t="s">
        <v>261</v>
      </c>
      <c r="B1766" t="s">
        <v>9088</v>
      </c>
      <c r="C1766" t="s">
        <v>9092</v>
      </c>
      <c r="D1766">
        <v>1</v>
      </c>
      <c r="F1766">
        <v>1</v>
      </c>
      <c r="G1766">
        <v>1</v>
      </c>
      <c r="H1766" s="4" t="str">
        <f t="shared" si="54"/>
        <v>RH1192.1</v>
      </c>
      <c r="I1766" s="4">
        <f t="shared" si="55"/>
        <v>0</v>
      </c>
    </row>
    <row r="1767" spans="1:9">
      <c r="A1767" t="s">
        <v>261</v>
      </c>
      <c r="B1767" t="s">
        <v>9088</v>
      </c>
      <c r="C1767" t="s">
        <v>9092</v>
      </c>
      <c r="D1767">
        <v>2</v>
      </c>
      <c r="E1767" t="s">
        <v>1963</v>
      </c>
      <c r="F1767">
        <v>2</v>
      </c>
      <c r="G1767">
        <v>2</v>
      </c>
      <c r="H1767" s="4" t="str">
        <f t="shared" si="54"/>
        <v>RH1192.2</v>
      </c>
      <c r="I1767" s="4" t="str">
        <f t="shared" si="55"/>
        <v>SH01_SPICK_DBG</v>
      </c>
    </row>
    <row r="1768" spans="1:9">
      <c r="A1768" t="s">
        <v>261</v>
      </c>
      <c r="B1768" t="s">
        <v>9088</v>
      </c>
      <c r="C1768" t="s">
        <v>9093</v>
      </c>
      <c r="D1768">
        <v>1</v>
      </c>
      <c r="F1768">
        <v>1</v>
      </c>
      <c r="G1768">
        <v>1</v>
      </c>
      <c r="H1768" s="4" t="str">
        <f t="shared" si="54"/>
        <v>RH1232.1</v>
      </c>
      <c r="I1768" s="4">
        <f t="shared" si="55"/>
        <v>0</v>
      </c>
    </row>
    <row r="1769" spans="1:9">
      <c r="A1769" t="s">
        <v>261</v>
      </c>
      <c r="B1769" t="s">
        <v>9088</v>
      </c>
      <c r="C1769" t="s">
        <v>9093</v>
      </c>
      <c r="D1769">
        <v>2</v>
      </c>
      <c r="E1769" t="s">
        <v>1964</v>
      </c>
      <c r="F1769">
        <v>2</v>
      </c>
      <c r="G1769">
        <v>2</v>
      </c>
      <c r="H1769" s="4" t="str">
        <f t="shared" si="54"/>
        <v>RH1232.2</v>
      </c>
      <c r="I1769" s="4" t="str">
        <f t="shared" si="55"/>
        <v>SH01_SPISO_DBG</v>
      </c>
    </row>
    <row r="1770" spans="1:9">
      <c r="A1770" t="s">
        <v>261</v>
      </c>
      <c r="B1770" t="s">
        <v>9088</v>
      </c>
      <c r="C1770" t="s">
        <v>2857</v>
      </c>
      <c r="D1770">
        <v>1</v>
      </c>
      <c r="E1770" t="s">
        <v>1970</v>
      </c>
      <c r="F1770">
        <v>1</v>
      </c>
      <c r="G1770">
        <v>1</v>
      </c>
      <c r="H1770" s="4" t="str">
        <f t="shared" si="54"/>
        <v>RH1241.1</v>
      </c>
      <c r="I1770" s="4" t="str">
        <f t="shared" si="55"/>
        <v>SH01_SPICS_DBG</v>
      </c>
    </row>
    <row r="1771" spans="1:9">
      <c r="A1771" t="s">
        <v>261</v>
      </c>
      <c r="B1771" t="s">
        <v>9088</v>
      </c>
      <c r="C1771" t="s">
        <v>2857</v>
      </c>
      <c r="D1771">
        <v>2</v>
      </c>
      <c r="E1771" t="s">
        <v>1956</v>
      </c>
      <c r="F1771">
        <v>2</v>
      </c>
      <c r="G1771">
        <v>2</v>
      </c>
      <c r="H1771" s="4" t="str">
        <f t="shared" si="54"/>
        <v>RH1241.2</v>
      </c>
      <c r="I1771" s="4" t="str">
        <f t="shared" si="55"/>
        <v>SH01_SPICS</v>
      </c>
    </row>
    <row r="1772" spans="1:9">
      <c r="A1772" t="s">
        <v>261</v>
      </c>
      <c r="B1772" t="s">
        <v>9088</v>
      </c>
      <c r="C1772" t="s">
        <v>2858</v>
      </c>
      <c r="D1772">
        <v>1</v>
      </c>
      <c r="E1772" t="s">
        <v>463</v>
      </c>
      <c r="F1772">
        <v>1</v>
      </c>
      <c r="G1772">
        <v>1</v>
      </c>
      <c r="H1772" s="4" t="str">
        <f t="shared" si="54"/>
        <v>RH1242.1</v>
      </c>
      <c r="I1772" s="4" t="str">
        <f t="shared" si="55"/>
        <v>VDD33_ATX</v>
      </c>
    </row>
    <row r="1773" spans="1:9">
      <c r="A1773" t="s">
        <v>261</v>
      </c>
      <c r="B1773" t="s">
        <v>9088</v>
      </c>
      <c r="C1773" t="s">
        <v>2858</v>
      </c>
      <c r="D1773">
        <v>2</v>
      </c>
      <c r="E1773" t="s">
        <v>1956</v>
      </c>
      <c r="F1773">
        <v>2</v>
      </c>
      <c r="G1773">
        <v>2</v>
      </c>
      <c r="H1773" s="4" t="str">
        <f t="shared" si="54"/>
        <v>RH1242.2</v>
      </c>
      <c r="I1773" s="4" t="str">
        <f t="shared" si="55"/>
        <v>SH01_SPICS</v>
      </c>
    </row>
    <row r="1774" spans="1:9">
      <c r="A1774" t="s">
        <v>261</v>
      </c>
      <c r="B1774" t="s">
        <v>9088</v>
      </c>
      <c r="C1774" t="s">
        <v>9094</v>
      </c>
      <c r="D1774">
        <v>1</v>
      </c>
      <c r="F1774">
        <v>1</v>
      </c>
      <c r="G1774">
        <v>1</v>
      </c>
      <c r="H1774" s="4" t="str">
        <f t="shared" si="54"/>
        <v>RH1243.1</v>
      </c>
      <c r="I1774" s="4">
        <f t="shared" si="55"/>
        <v>0</v>
      </c>
    </row>
    <row r="1775" spans="1:9">
      <c r="A1775" t="s">
        <v>261</v>
      </c>
      <c r="B1775" t="s">
        <v>9088</v>
      </c>
      <c r="C1775" t="s">
        <v>9094</v>
      </c>
      <c r="D1775">
        <v>2</v>
      </c>
      <c r="E1775" t="s">
        <v>1970</v>
      </c>
      <c r="F1775">
        <v>2</v>
      </c>
      <c r="G1775">
        <v>2</v>
      </c>
      <c r="H1775" s="4" t="str">
        <f t="shared" si="54"/>
        <v>RH1243.2</v>
      </c>
      <c r="I1775" s="4" t="str">
        <f t="shared" si="55"/>
        <v>SH01_SPICS_DBG</v>
      </c>
    </row>
    <row r="1776" spans="1:9">
      <c r="A1776" t="s">
        <v>261</v>
      </c>
      <c r="B1776" t="s">
        <v>9088</v>
      </c>
      <c r="C1776" t="s">
        <v>2859</v>
      </c>
      <c r="D1776">
        <v>1</v>
      </c>
      <c r="E1776" t="s">
        <v>1949</v>
      </c>
      <c r="F1776">
        <v>1</v>
      </c>
      <c r="G1776">
        <v>1</v>
      </c>
      <c r="H1776" s="4" t="str">
        <f t="shared" si="54"/>
        <v>RH1261.1</v>
      </c>
      <c r="I1776" s="4" t="str">
        <f t="shared" si="55"/>
        <v>SH01_HSD026</v>
      </c>
    </row>
    <row r="1777" spans="1:9">
      <c r="A1777" t="s">
        <v>261</v>
      </c>
      <c r="B1777" t="s">
        <v>9088</v>
      </c>
      <c r="C1777" t="s">
        <v>2859</v>
      </c>
      <c r="D1777">
        <v>2</v>
      </c>
      <c r="E1777" t="s">
        <v>1940</v>
      </c>
      <c r="F1777">
        <v>2</v>
      </c>
      <c r="G1777">
        <v>2</v>
      </c>
      <c r="H1777" s="4" t="str">
        <f t="shared" si="54"/>
        <v>RH1261.2</v>
      </c>
      <c r="I1777" s="4" t="str">
        <f t="shared" si="55"/>
        <v>SH01_LDO_5TO3_OUT</v>
      </c>
    </row>
    <row r="1778" spans="1:9">
      <c r="A1778" t="s">
        <v>261</v>
      </c>
      <c r="B1778" t="s">
        <v>9088</v>
      </c>
      <c r="C1778" t="s">
        <v>2860</v>
      </c>
      <c r="D1778">
        <v>1</v>
      </c>
      <c r="E1778" t="s">
        <v>1949</v>
      </c>
      <c r="F1778">
        <v>1</v>
      </c>
      <c r="G1778">
        <v>1</v>
      </c>
      <c r="H1778" s="4" t="str">
        <f t="shared" si="54"/>
        <v>RH1262.1</v>
      </c>
      <c r="I1778" s="4" t="str">
        <f t="shared" si="55"/>
        <v>SH01_HSD026</v>
      </c>
    </row>
    <row r="1779" spans="1:9">
      <c r="A1779" t="s">
        <v>261</v>
      </c>
      <c r="B1779" t="s">
        <v>9088</v>
      </c>
      <c r="C1779" t="s">
        <v>2860</v>
      </c>
      <c r="D1779">
        <v>2</v>
      </c>
      <c r="E1779" t="s">
        <v>1971</v>
      </c>
      <c r="F1779">
        <v>2</v>
      </c>
      <c r="G1779">
        <v>2</v>
      </c>
      <c r="H1779" s="4" t="str">
        <f t="shared" si="54"/>
        <v>RH1262.2</v>
      </c>
      <c r="I1779" s="4" t="str">
        <f t="shared" si="55"/>
        <v>SH01_DEV_SLP</v>
      </c>
    </row>
    <row r="1780" spans="1:9">
      <c r="A1780" t="s">
        <v>261</v>
      </c>
      <c r="B1780" t="s">
        <v>9088</v>
      </c>
      <c r="C1780" t="s">
        <v>9095</v>
      </c>
      <c r="D1780">
        <v>1</v>
      </c>
      <c r="F1780">
        <v>1</v>
      </c>
      <c r="G1780">
        <v>1</v>
      </c>
      <c r="H1780" s="4" t="str">
        <f t="shared" si="54"/>
        <v>RH1263.1</v>
      </c>
      <c r="I1780" s="4">
        <f t="shared" si="55"/>
        <v>0</v>
      </c>
    </row>
    <row r="1781" spans="1:9">
      <c r="A1781" t="s">
        <v>261</v>
      </c>
      <c r="B1781" t="s">
        <v>9088</v>
      </c>
      <c r="C1781" t="s">
        <v>9095</v>
      </c>
      <c r="D1781">
        <v>2</v>
      </c>
      <c r="E1781" t="s">
        <v>1971</v>
      </c>
      <c r="F1781">
        <v>2</v>
      </c>
      <c r="G1781">
        <v>2</v>
      </c>
      <c r="H1781" s="4" t="str">
        <f t="shared" si="54"/>
        <v>RH1263.2</v>
      </c>
      <c r="I1781" s="4" t="str">
        <f t="shared" si="55"/>
        <v>SH01_DEV_SLP</v>
      </c>
    </row>
    <row r="1782" spans="1:9">
      <c r="A1782" t="s">
        <v>261</v>
      </c>
      <c r="B1782" t="s">
        <v>9088</v>
      </c>
      <c r="C1782" t="s">
        <v>2861</v>
      </c>
      <c r="D1782">
        <v>1</v>
      </c>
      <c r="E1782" t="s">
        <v>1961</v>
      </c>
      <c r="F1782">
        <v>1</v>
      </c>
      <c r="G1782">
        <v>1</v>
      </c>
      <c r="H1782" s="4" t="str">
        <f t="shared" si="54"/>
        <v>RH1271.1</v>
      </c>
      <c r="I1782" s="4" t="str">
        <f t="shared" si="55"/>
        <v>SH01_HSD027</v>
      </c>
    </row>
    <row r="1783" spans="1:9">
      <c r="A1783" t="s">
        <v>261</v>
      </c>
      <c r="B1783" t="s">
        <v>9088</v>
      </c>
      <c r="C1783" t="s">
        <v>2861</v>
      </c>
      <c r="D1783">
        <v>2</v>
      </c>
      <c r="E1783" t="s">
        <v>1940</v>
      </c>
      <c r="F1783">
        <v>2</v>
      </c>
      <c r="G1783">
        <v>2</v>
      </c>
      <c r="H1783" s="4" t="str">
        <f t="shared" si="54"/>
        <v>RH1271.2</v>
      </c>
      <c r="I1783" s="4" t="str">
        <f t="shared" si="55"/>
        <v>SH01_LDO_5TO3_OUT</v>
      </c>
    </row>
    <row r="1784" spans="1:9">
      <c r="A1784" t="s">
        <v>261</v>
      </c>
      <c r="B1784" t="s">
        <v>9088</v>
      </c>
      <c r="C1784" t="s">
        <v>2862</v>
      </c>
      <c r="D1784">
        <v>1</v>
      </c>
      <c r="E1784" t="s">
        <v>1961</v>
      </c>
      <c r="F1784">
        <v>1</v>
      </c>
      <c r="G1784">
        <v>1</v>
      </c>
      <c r="H1784" s="4" t="str">
        <f t="shared" si="54"/>
        <v>RH1272.1</v>
      </c>
      <c r="I1784" s="4" t="str">
        <f t="shared" si="55"/>
        <v>SH01_HSD027</v>
      </c>
    </row>
    <row r="1785" spans="1:9">
      <c r="A1785" t="s">
        <v>261</v>
      </c>
      <c r="B1785" t="s">
        <v>9088</v>
      </c>
      <c r="C1785" t="s">
        <v>2862</v>
      </c>
      <c r="D1785">
        <v>2</v>
      </c>
      <c r="E1785" t="s">
        <v>1972</v>
      </c>
      <c r="F1785">
        <v>2</v>
      </c>
      <c r="G1785">
        <v>2</v>
      </c>
      <c r="H1785" s="4" t="str">
        <f t="shared" si="54"/>
        <v>RH1272.2</v>
      </c>
      <c r="I1785" s="4" t="str">
        <f t="shared" si="55"/>
        <v>SH01_LED1</v>
      </c>
    </row>
    <row r="1786" spans="1:9">
      <c r="A1786" t="s">
        <v>261</v>
      </c>
      <c r="B1786" t="s">
        <v>9088</v>
      </c>
      <c r="C1786" t="s">
        <v>9096</v>
      </c>
      <c r="D1786">
        <v>1</v>
      </c>
      <c r="F1786">
        <v>1</v>
      </c>
      <c r="G1786">
        <v>1</v>
      </c>
      <c r="H1786" s="4" t="str">
        <f t="shared" si="54"/>
        <v>RH1273.1</v>
      </c>
      <c r="I1786" s="4">
        <f t="shared" si="55"/>
        <v>0</v>
      </c>
    </row>
    <row r="1787" spans="1:9">
      <c r="A1787" t="s">
        <v>261</v>
      </c>
      <c r="B1787" t="s">
        <v>9088</v>
      </c>
      <c r="C1787" t="s">
        <v>9096</v>
      </c>
      <c r="D1787">
        <v>2</v>
      </c>
      <c r="E1787" t="s">
        <v>1972</v>
      </c>
      <c r="F1787">
        <v>2</v>
      </c>
      <c r="G1787">
        <v>2</v>
      </c>
      <c r="H1787" s="4" t="str">
        <f t="shared" si="54"/>
        <v>RH1273.2</v>
      </c>
      <c r="I1787" s="4" t="str">
        <f t="shared" si="55"/>
        <v>SH01_LED1</v>
      </c>
    </row>
    <row r="1788" spans="1:9">
      <c r="A1788" t="s">
        <v>261</v>
      </c>
      <c r="B1788" t="s">
        <v>9088</v>
      </c>
      <c r="C1788" t="s">
        <v>2863</v>
      </c>
      <c r="D1788">
        <v>1</v>
      </c>
      <c r="E1788" t="s">
        <v>9952</v>
      </c>
      <c r="F1788">
        <v>1</v>
      </c>
      <c r="G1788">
        <v>1</v>
      </c>
      <c r="H1788" s="4" t="str">
        <f t="shared" si="54"/>
        <v>RH1281.1</v>
      </c>
      <c r="I1788" s="4" t="str">
        <f t="shared" si="55"/>
        <v>SH01_D_GPIO_VBUS</v>
      </c>
    </row>
    <row r="1789" spans="1:9">
      <c r="A1789" t="s">
        <v>261</v>
      </c>
      <c r="B1789" t="s">
        <v>9088</v>
      </c>
      <c r="C1789" t="s">
        <v>2863</v>
      </c>
      <c r="D1789">
        <v>2</v>
      </c>
      <c r="E1789" t="s">
        <v>1940</v>
      </c>
      <c r="F1789">
        <v>2</v>
      </c>
      <c r="G1789">
        <v>2</v>
      </c>
      <c r="H1789" s="4" t="str">
        <f t="shared" si="54"/>
        <v>RH1281.2</v>
      </c>
      <c r="I1789" s="4" t="str">
        <f t="shared" si="55"/>
        <v>SH01_LDO_5TO3_OUT</v>
      </c>
    </row>
    <row r="1790" spans="1:9">
      <c r="A1790" t="s">
        <v>261</v>
      </c>
      <c r="B1790" t="s">
        <v>9088</v>
      </c>
      <c r="C1790" t="s">
        <v>2864</v>
      </c>
      <c r="D1790">
        <v>1</v>
      </c>
      <c r="E1790" t="s">
        <v>9952</v>
      </c>
      <c r="F1790">
        <v>1</v>
      </c>
      <c r="G1790">
        <v>1</v>
      </c>
      <c r="H1790" s="4" t="str">
        <f t="shared" si="54"/>
        <v>RH1282.1</v>
      </c>
      <c r="I1790" s="4" t="str">
        <f t="shared" si="55"/>
        <v>SH01_D_GPIO_VBUS</v>
      </c>
    </row>
    <row r="1791" spans="1:9">
      <c r="A1791" t="s">
        <v>261</v>
      </c>
      <c r="B1791" t="s">
        <v>9088</v>
      </c>
      <c r="C1791" t="s">
        <v>2864</v>
      </c>
      <c r="D1791">
        <v>2</v>
      </c>
      <c r="E1791" t="s">
        <v>1973</v>
      </c>
      <c r="F1791">
        <v>2</v>
      </c>
      <c r="G1791">
        <v>2</v>
      </c>
      <c r="H1791" s="4" t="str">
        <f t="shared" si="54"/>
        <v>RH1282.2</v>
      </c>
      <c r="I1791" s="4" t="str">
        <f t="shared" si="55"/>
        <v>SH01_GPIO_VBUS</v>
      </c>
    </row>
    <row r="1792" spans="1:9">
      <c r="A1792" t="s">
        <v>261</v>
      </c>
      <c r="B1792" t="s">
        <v>9088</v>
      </c>
      <c r="C1792" t="s">
        <v>9097</v>
      </c>
      <c r="D1792">
        <v>1</v>
      </c>
      <c r="F1792">
        <v>1</v>
      </c>
      <c r="G1792">
        <v>1</v>
      </c>
      <c r="H1792" s="4" t="str">
        <f t="shared" si="54"/>
        <v>RH1283.1</v>
      </c>
      <c r="I1792" s="4">
        <f t="shared" si="55"/>
        <v>0</v>
      </c>
    </row>
    <row r="1793" spans="1:9">
      <c r="A1793" t="s">
        <v>261</v>
      </c>
      <c r="B1793" t="s">
        <v>9088</v>
      </c>
      <c r="C1793" t="s">
        <v>9097</v>
      </c>
      <c r="D1793">
        <v>2</v>
      </c>
      <c r="E1793" t="s">
        <v>1973</v>
      </c>
      <c r="F1793">
        <v>2</v>
      </c>
      <c r="G1793">
        <v>2</v>
      </c>
      <c r="H1793" s="4" t="str">
        <f t="shared" si="54"/>
        <v>RH1283.2</v>
      </c>
      <c r="I1793" s="4" t="str">
        <f t="shared" si="55"/>
        <v>SH01_GPIO_VBUS</v>
      </c>
    </row>
    <row r="1794" spans="1:9">
      <c r="A1794" t="s">
        <v>261</v>
      </c>
      <c r="B1794" t="s">
        <v>9088</v>
      </c>
      <c r="C1794" t="s">
        <v>2865</v>
      </c>
      <c r="D1794">
        <v>1</v>
      </c>
      <c r="E1794" t="s">
        <v>1953</v>
      </c>
      <c r="F1794">
        <v>1</v>
      </c>
      <c r="G1794">
        <v>1</v>
      </c>
      <c r="H1794" s="4" t="str">
        <f t="shared" ref="H1794:H1857" si="56">CONCATENATE(C1794,".",F1794)</f>
        <v>RH1511.1</v>
      </c>
      <c r="I1794" s="4" t="str">
        <f t="shared" ref="I1794:I1857" si="57">E1794</f>
        <v>SH01_RSET</v>
      </c>
    </row>
    <row r="1795" spans="1:9">
      <c r="A1795" t="s">
        <v>261</v>
      </c>
      <c r="B1795" t="s">
        <v>9088</v>
      </c>
      <c r="C1795" t="s">
        <v>2865</v>
      </c>
      <c r="D1795">
        <v>2</v>
      </c>
      <c r="E1795" t="s">
        <v>169</v>
      </c>
      <c r="F1795">
        <v>2</v>
      </c>
      <c r="G1795">
        <v>2</v>
      </c>
      <c r="H1795" s="4" t="str">
        <f t="shared" si="56"/>
        <v>RH1511.2</v>
      </c>
      <c r="I1795" s="4" t="str">
        <f t="shared" si="57"/>
        <v>DGND</v>
      </c>
    </row>
    <row r="1796" spans="1:9">
      <c r="A1796" t="s">
        <v>261</v>
      </c>
      <c r="B1796" t="s">
        <v>9088</v>
      </c>
      <c r="C1796" t="s">
        <v>2866</v>
      </c>
      <c r="D1796" t="s">
        <v>173</v>
      </c>
      <c r="E1796" t="s">
        <v>169</v>
      </c>
      <c r="F1796">
        <v>1</v>
      </c>
      <c r="G1796" t="s">
        <v>173</v>
      </c>
      <c r="H1796" s="4" t="str">
        <f t="shared" si="56"/>
        <v>SH01_DGND1.1</v>
      </c>
      <c r="I1796" s="4" t="str">
        <f t="shared" si="57"/>
        <v>DGND</v>
      </c>
    </row>
    <row r="1797" spans="1:9">
      <c r="A1797" t="s">
        <v>261</v>
      </c>
      <c r="B1797" t="s">
        <v>9088</v>
      </c>
      <c r="C1797" t="s">
        <v>2867</v>
      </c>
      <c r="D1797" t="s">
        <v>173</v>
      </c>
      <c r="E1797" t="s">
        <v>169</v>
      </c>
      <c r="F1797">
        <v>1</v>
      </c>
      <c r="G1797" t="s">
        <v>173</v>
      </c>
      <c r="H1797" s="4" t="str">
        <f t="shared" si="56"/>
        <v>SH01_DGND2.1</v>
      </c>
      <c r="I1797" s="4" t="str">
        <f t="shared" si="57"/>
        <v>DGND</v>
      </c>
    </row>
    <row r="1798" spans="1:9">
      <c r="A1798" t="s">
        <v>261</v>
      </c>
      <c r="B1798" t="s">
        <v>9088</v>
      </c>
      <c r="C1798" t="s">
        <v>2868</v>
      </c>
      <c r="D1798" t="s">
        <v>173</v>
      </c>
      <c r="E1798" t="s">
        <v>169</v>
      </c>
      <c r="F1798">
        <v>1</v>
      </c>
      <c r="G1798" t="s">
        <v>173</v>
      </c>
      <c r="H1798" s="4" t="str">
        <f t="shared" si="56"/>
        <v>SH01_DGND3.1</v>
      </c>
      <c r="I1798" s="4" t="str">
        <f t="shared" si="57"/>
        <v>DGND</v>
      </c>
    </row>
    <row r="1799" spans="1:9">
      <c r="A1799" t="s">
        <v>261</v>
      </c>
      <c r="B1799" t="s">
        <v>9088</v>
      </c>
      <c r="C1799" t="s">
        <v>2869</v>
      </c>
      <c r="D1799" t="s">
        <v>173</v>
      </c>
      <c r="E1799" t="s">
        <v>169</v>
      </c>
      <c r="F1799">
        <v>1</v>
      </c>
      <c r="G1799" t="s">
        <v>173</v>
      </c>
      <c r="H1799" s="4" t="str">
        <f t="shared" si="56"/>
        <v>SH01_DGND4.1</v>
      </c>
      <c r="I1799" s="4" t="str">
        <f t="shared" si="57"/>
        <v>DGND</v>
      </c>
    </row>
    <row r="1800" spans="1:9">
      <c r="A1800" t="s">
        <v>261</v>
      </c>
      <c r="B1800" t="s">
        <v>9088</v>
      </c>
      <c r="C1800" t="s">
        <v>2870</v>
      </c>
      <c r="D1800" t="s">
        <v>173</v>
      </c>
      <c r="E1800" t="s">
        <v>8535</v>
      </c>
      <c r="F1800">
        <v>1</v>
      </c>
      <c r="G1800" t="s">
        <v>173</v>
      </c>
      <c r="H1800" s="4" t="str">
        <f t="shared" si="56"/>
        <v>SH01_DPS_5V0.1</v>
      </c>
      <c r="I1800" s="4" t="str">
        <f t="shared" si="57"/>
        <v>SH0_DPS_5V0</v>
      </c>
    </row>
    <row r="1801" spans="1:9">
      <c r="A1801" t="s">
        <v>261</v>
      </c>
      <c r="B1801" t="s">
        <v>9088</v>
      </c>
      <c r="C1801" t="s">
        <v>1941</v>
      </c>
      <c r="D1801" t="s">
        <v>173</v>
      </c>
      <c r="E1801" t="s">
        <v>1941</v>
      </c>
      <c r="F1801">
        <v>1</v>
      </c>
      <c r="G1801" t="s">
        <v>173</v>
      </c>
      <c r="H1801" s="4" t="str">
        <f t="shared" si="56"/>
        <v>SH01_L_SWR_5TO1_OUT.1</v>
      </c>
      <c r="I1801" s="4" t="str">
        <f t="shared" si="57"/>
        <v>SH01_L_SWR_5TO1_OUT</v>
      </c>
    </row>
    <row r="1802" spans="1:9">
      <c r="A1802" t="s">
        <v>261</v>
      </c>
      <c r="B1802" t="s">
        <v>9088</v>
      </c>
      <c r="C1802" t="s">
        <v>1940</v>
      </c>
      <c r="D1802" t="s">
        <v>173</v>
      </c>
      <c r="E1802" t="s">
        <v>1940</v>
      </c>
      <c r="F1802">
        <v>1</v>
      </c>
      <c r="G1802" t="s">
        <v>173</v>
      </c>
      <c r="H1802" s="4" t="str">
        <f t="shared" si="56"/>
        <v>SH01_LDO_5TO3_OUT.1</v>
      </c>
      <c r="I1802" s="4" t="str">
        <f t="shared" si="57"/>
        <v>SH01_LDO_5TO3_OUT</v>
      </c>
    </row>
    <row r="1803" spans="1:9">
      <c r="A1803" t="s">
        <v>261</v>
      </c>
      <c r="B1803" t="s">
        <v>9088</v>
      </c>
      <c r="C1803" t="s">
        <v>2871</v>
      </c>
      <c r="D1803" t="s">
        <v>173</v>
      </c>
      <c r="E1803" t="s">
        <v>1939</v>
      </c>
      <c r="F1803">
        <v>1</v>
      </c>
      <c r="G1803" t="s">
        <v>173</v>
      </c>
      <c r="H1803" s="4" t="str">
        <f t="shared" si="56"/>
        <v>SH01_PCIEGND1.1</v>
      </c>
      <c r="I1803" s="4" t="str">
        <f t="shared" si="57"/>
        <v>PCIE_GND</v>
      </c>
    </row>
    <row r="1804" spans="1:9">
      <c r="A1804" t="s">
        <v>261</v>
      </c>
      <c r="B1804" t="s">
        <v>9088</v>
      </c>
      <c r="C1804" t="s">
        <v>2872</v>
      </c>
      <c r="D1804" t="s">
        <v>173</v>
      </c>
      <c r="E1804" t="s">
        <v>1939</v>
      </c>
      <c r="F1804">
        <v>1</v>
      </c>
      <c r="G1804" t="s">
        <v>173</v>
      </c>
      <c r="H1804" s="4" t="str">
        <f t="shared" si="56"/>
        <v>SH01_PCIEGND2.1</v>
      </c>
      <c r="I1804" s="4" t="str">
        <f t="shared" si="57"/>
        <v>PCIE_GND</v>
      </c>
    </row>
    <row r="1805" spans="1:9">
      <c r="A1805" t="s">
        <v>261</v>
      </c>
      <c r="B1805" t="s">
        <v>9088</v>
      </c>
      <c r="C1805" t="s">
        <v>2873</v>
      </c>
      <c r="D1805" t="s">
        <v>173</v>
      </c>
      <c r="E1805" t="s">
        <v>1939</v>
      </c>
      <c r="F1805">
        <v>1</v>
      </c>
      <c r="G1805" t="s">
        <v>173</v>
      </c>
      <c r="H1805" s="4" t="str">
        <f t="shared" si="56"/>
        <v>SH01_PCIEGND3.1</v>
      </c>
      <c r="I1805" s="4" t="str">
        <f t="shared" si="57"/>
        <v>PCIE_GND</v>
      </c>
    </row>
    <row r="1806" spans="1:9">
      <c r="A1806" t="s">
        <v>261</v>
      </c>
      <c r="B1806" t="s">
        <v>9088</v>
      </c>
      <c r="C1806" t="s">
        <v>2874</v>
      </c>
      <c r="D1806" t="s">
        <v>173</v>
      </c>
      <c r="E1806" t="s">
        <v>1939</v>
      </c>
      <c r="F1806">
        <v>1</v>
      </c>
      <c r="G1806" t="s">
        <v>173</v>
      </c>
      <c r="H1806" s="4" t="str">
        <f t="shared" si="56"/>
        <v>SH01_PCIEGND4.1</v>
      </c>
      <c r="I1806" s="4" t="str">
        <f t="shared" si="57"/>
        <v>PCIE_GND</v>
      </c>
    </row>
    <row r="1807" spans="1:9">
      <c r="A1807" t="s">
        <v>261</v>
      </c>
      <c r="B1807" t="s">
        <v>9088</v>
      </c>
      <c r="C1807" t="s">
        <v>1945</v>
      </c>
      <c r="D1807" t="s">
        <v>173</v>
      </c>
      <c r="E1807" t="s">
        <v>1945</v>
      </c>
      <c r="F1807">
        <v>1</v>
      </c>
      <c r="G1807" t="s">
        <v>173</v>
      </c>
      <c r="H1807" s="4" t="str">
        <f t="shared" si="56"/>
        <v>SH01_USB_AVDD10.1</v>
      </c>
      <c r="I1807" s="4" t="str">
        <f t="shared" si="57"/>
        <v>SH01_USB_AVDD10</v>
      </c>
    </row>
    <row r="1808" spans="1:9">
      <c r="A1808" t="s">
        <v>261</v>
      </c>
      <c r="B1808" t="s">
        <v>9088</v>
      </c>
      <c r="C1808" t="s">
        <v>2875</v>
      </c>
      <c r="D1808" t="s">
        <v>191</v>
      </c>
      <c r="E1808" t="s">
        <v>1956</v>
      </c>
      <c r="F1808">
        <v>1</v>
      </c>
      <c r="G1808" t="s">
        <v>191</v>
      </c>
      <c r="H1808" s="4" t="str">
        <f t="shared" si="56"/>
        <v>SPIH11.1</v>
      </c>
      <c r="I1808" s="4" t="str">
        <f t="shared" si="57"/>
        <v>SH01_SPICS</v>
      </c>
    </row>
    <row r="1809" spans="1:9">
      <c r="A1809" t="s">
        <v>261</v>
      </c>
      <c r="B1809" t="s">
        <v>9088</v>
      </c>
      <c r="C1809" t="s">
        <v>2875</v>
      </c>
      <c r="D1809" t="s">
        <v>171</v>
      </c>
      <c r="E1809" t="s">
        <v>169</v>
      </c>
      <c r="F1809">
        <v>4</v>
      </c>
      <c r="G1809" t="s">
        <v>171</v>
      </c>
      <c r="H1809" s="4" t="str">
        <f t="shared" si="56"/>
        <v>SPIH11.4</v>
      </c>
      <c r="I1809" s="4" t="str">
        <f t="shared" si="57"/>
        <v>DGND</v>
      </c>
    </row>
    <row r="1810" spans="1:9">
      <c r="A1810" t="s">
        <v>261</v>
      </c>
      <c r="B1810" t="s">
        <v>9088</v>
      </c>
      <c r="C1810" t="s">
        <v>2875</v>
      </c>
      <c r="D1810" t="s">
        <v>1974</v>
      </c>
      <c r="E1810" t="s">
        <v>1950</v>
      </c>
      <c r="F1810">
        <v>7</v>
      </c>
      <c r="G1810" t="s">
        <v>1974</v>
      </c>
      <c r="H1810" s="4" t="str">
        <f t="shared" si="56"/>
        <v>SPIH11.7</v>
      </c>
      <c r="I1810" s="4" t="str">
        <f t="shared" si="57"/>
        <v>SH01_SPIO3</v>
      </c>
    </row>
    <row r="1811" spans="1:9">
      <c r="A1811" t="s">
        <v>261</v>
      </c>
      <c r="B1811" t="s">
        <v>9088</v>
      </c>
      <c r="C1811" t="s">
        <v>2875</v>
      </c>
      <c r="D1811" t="s">
        <v>1975</v>
      </c>
      <c r="E1811" t="s">
        <v>1955</v>
      </c>
      <c r="F1811">
        <v>6</v>
      </c>
      <c r="G1811" t="s">
        <v>1975</v>
      </c>
      <c r="H1811" s="4" t="str">
        <f t="shared" si="56"/>
        <v>SPIH11.6</v>
      </c>
      <c r="I1811" s="4" t="str">
        <f t="shared" si="57"/>
        <v>SH01_SPICK</v>
      </c>
    </row>
    <row r="1812" spans="1:9">
      <c r="A1812" t="s">
        <v>261</v>
      </c>
      <c r="B1812" t="s">
        <v>9088</v>
      </c>
      <c r="C1812" t="s">
        <v>2875</v>
      </c>
      <c r="D1812" t="s">
        <v>1976</v>
      </c>
      <c r="E1812" t="s">
        <v>1957</v>
      </c>
      <c r="F1812">
        <v>5</v>
      </c>
      <c r="G1812" t="s">
        <v>1976</v>
      </c>
      <c r="H1812" s="4" t="str">
        <f t="shared" si="56"/>
        <v>SPIH11.5</v>
      </c>
      <c r="I1812" s="4" t="str">
        <f t="shared" si="57"/>
        <v>SH01_SPISI</v>
      </c>
    </row>
    <row r="1813" spans="1:9">
      <c r="A1813" t="s">
        <v>261</v>
      </c>
      <c r="B1813" t="s">
        <v>9088</v>
      </c>
      <c r="C1813" t="s">
        <v>2875</v>
      </c>
      <c r="D1813" t="s">
        <v>1977</v>
      </c>
      <c r="E1813" t="s">
        <v>1958</v>
      </c>
      <c r="F1813">
        <v>2</v>
      </c>
      <c r="G1813" t="s">
        <v>1977</v>
      </c>
      <c r="H1813" s="4" t="str">
        <f t="shared" si="56"/>
        <v>SPIH11.2</v>
      </c>
      <c r="I1813" s="4" t="str">
        <f t="shared" si="57"/>
        <v>SH01_SPISO</v>
      </c>
    </row>
    <row r="1814" spans="1:9">
      <c r="A1814" t="s">
        <v>261</v>
      </c>
      <c r="B1814" t="s">
        <v>9088</v>
      </c>
      <c r="C1814" t="s">
        <v>2875</v>
      </c>
      <c r="D1814" t="s">
        <v>172</v>
      </c>
      <c r="E1814" t="s">
        <v>463</v>
      </c>
      <c r="F1814">
        <v>8</v>
      </c>
      <c r="G1814" t="s">
        <v>172</v>
      </c>
      <c r="H1814" s="4" t="str">
        <f t="shared" si="56"/>
        <v>SPIH11.8</v>
      </c>
      <c r="I1814" s="4" t="str">
        <f t="shared" si="57"/>
        <v>VDD33_ATX</v>
      </c>
    </row>
    <row r="1815" spans="1:9">
      <c r="A1815" t="s">
        <v>261</v>
      </c>
      <c r="B1815" t="s">
        <v>9088</v>
      </c>
      <c r="C1815" t="s">
        <v>2875</v>
      </c>
      <c r="D1815" t="s">
        <v>1978</v>
      </c>
      <c r="E1815" t="s">
        <v>1951</v>
      </c>
      <c r="F1815">
        <v>3</v>
      </c>
      <c r="G1815" t="s">
        <v>1978</v>
      </c>
      <c r="H1815" s="4" t="str">
        <f t="shared" si="56"/>
        <v>SPIH11.3</v>
      </c>
      <c r="I1815" s="4" t="str">
        <f t="shared" si="57"/>
        <v>SH01_SPIO2</v>
      </c>
    </row>
    <row r="1816" spans="1:9">
      <c r="A1816" t="s">
        <v>261</v>
      </c>
      <c r="B1816" t="s">
        <v>9088</v>
      </c>
      <c r="C1816" t="s">
        <v>2876</v>
      </c>
      <c r="D1816">
        <v>1</v>
      </c>
      <c r="E1816" t="s">
        <v>1944</v>
      </c>
      <c r="F1816">
        <v>1</v>
      </c>
      <c r="G1816">
        <v>1</v>
      </c>
      <c r="H1816" s="4" t="str">
        <f t="shared" si="56"/>
        <v>YH11.1</v>
      </c>
      <c r="I1816" s="4" t="str">
        <f t="shared" si="57"/>
        <v>SH01_XTAL_OUT</v>
      </c>
    </row>
    <row r="1817" spans="1:9">
      <c r="A1817" t="s">
        <v>261</v>
      </c>
      <c r="B1817" t="s">
        <v>9088</v>
      </c>
      <c r="C1817" t="s">
        <v>2876</v>
      </c>
      <c r="D1817">
        <v>2</v>
      </c>
      <c r="E1817" t="s">
        <v>169</v>
      </c>
      <c r="F1817">
        <v>2</v>
      </c>
      <c r="G1817">
        <v>2</v>
      </c>
      <c r="H1817" s="4" t="str">
        <f t="shared" si="56"/>
        <v>YH11.2</v>
      </c>
      <c r="I1817" s="4" t="str">
        <f t="shared" si="57"/>
        <v>DGND</v>
      </c>
    </row>
    <row r="1818" spans="1:9">
      <c r="A1818" t="s">
        <v>261</v>
      </c>
      <c r="B1818" t="s">
        <v>9088</v>
      </c>
      <c r="C1818" t="s">
        <v>2876</v>
      </c>
      <c r="D1818">
        <v>3</v>
      </c>
      <c r="E1818" t="s">
        <v>1943</v>
      </c>
      <c r="F1818">
        <v>3</v>
      </c>
      <c r="G1818">
        <v>3</v>
      </c>
      <c r="H1818" s="4" t="str">
        <f t="shared" si="56"/>
        <v>YH11.3</v>
      </c>
      <c r="I1818" s="4" t="str">
        <f t="shared" si="57"/>
        <v>SH01_XTAL_IN</v>
      </c>
    </row>
    <row r="1819" spans="1:9">
      <c r="A1819" t="s">
        <v>261</v>
      </c>
      <c r="B1819" t="s">
        <v>9088</v>
      </c>
      <c r="C1819" t="s">
        <v>2876</v>
      </c>
      <c r="D1819">
        <v>4</v>
      </c>
      <c r="E1819" t="s">
        <v>169</v>
      </c>
      <c r="F1819">
        <v>4</v>
      </c>
      <c r="G1819">
        <v>4</v>
      </c>
      <c r="H1819" s="4" t="str">
        <f t="shared" si="56"/>
        <v>YH11.4</v>
      </c>
      <c r="I1819" s="4" t="str">
        <f t="shared" si="57"/>
        <v>DGND</v>
      </c>
    </row>
    <row r="1820" spans="1:9">
      <c r="A1820" t="s">
        <v>261</v>
      </c>
      <c r="B1820" t="s">
        <v>9098</v>
      </c>
      <c r="C1820" t="s">
        <v>9099</v>
      </c>
      <c r="D1820">
        <v>1</v>
      </c>
      <c r="E1820" t="s">
        <v>169</v>
      </c>
      <c r="F1820">
        <v>1</v>
      </c>
      <c r="G1820">
        <v>1</v>
      </c>
      <c r="H1820" s="4" t="str">
        <f t="shared" si="56"/>
        <v>BDH21.1</v>
      </c>
      <c r="I1820" s="4" t="str">
        <f t="shared" si="57"/>
        <v>DGND</v>
      </c>
    </row>
    <row r="1821" spans="1:9">
      <c r="A1821" t="s">
        <v>261</v>
      </c>
      <c r="B1821" t="s">
        <v>9098</v>
      </c>
      <c r="C1821" t="s">
        <v>9099</v>
      </c>
      <c r="D1821">
        <v>2</v>
      </c>
      <c r="E1821" t="s">
        <v>1939</v>
      </c>
      <c r="F1821">
        <v>2</v>
      </c>
      <c r="G1821">
        <v>2</v>
      </c>
      <c r="H1821" s="4" t="str">
        <f t="shared" si="56"/>
        <v>BDH21.2</v>
      </c>
      <c r="I1821" s="4" t="str">
        <f t="shared" si="57"/>
        <v>PCIE_GND</v>
      </c>
    </row>
    <row r="1822" spans="1:9">
      <c r="A1822" t="s">
        <v>261</v>
      </c>
      <c r="B1822" t="s">
        <v>9098</v>
      </c>
      <c r="C1822" t="s">
        <v>9100</v>
      </c>
      <c r="D1822">
        <v>1</v>
      </c>
      <c r="E1822" t="s">
        <v>169</v>
      </c>
      <c r="F1822">
        <v>1</v>
      </c>
      <c r="G1822">
        <v>1</v>
      </c>
      <c r="H1822" s="4" t="str">
        <f t="shared" si="56"/>
        <v>BDH22.1</v>
      </c>
      <c r="I1822" s="4" t="str">
        <f t="shared" si="57"/>
        <v>DGND</v>
      </c>
    </row>
    <row r="1823" spans="1:9">
      <c r="A1823" t="s">
        <v>261</v>
      </c>
      <c r="B1823" t="s">
        <v>9098</v>
      </c>
      <c r="C1823" t="s">
        <v>9100</v>
      </c>
      <c r="D1823">
        <v>2</v>
      </c>
      <c r="E1823" t="s">
        <v>1939</v>
      </c>
      <c r="F1823">
        <v>2</v>
      </c>
      <c r="G1823">
        <v>2</v>
      </c>
      <c r="H1823" s="4" t="str">
        <f t="shared" si="56"/>
        <v>BDH22.2</v>
      </c>
      <c r="I1823" s="4" t="str">
        <f t="shared" si="57"/>
        <v>PCIE_GND</v>
      </c>
    </row>
    <row r="1824" spans="1:9">
      <c r="A1824" t="s">
        <v>261</v>
      </c>
      <c r="B1824" t="s">
        <v>9098</v>
      </c>
      <c r="C1824" t="s">
        <v>9101</v>
      </c>
      <c r="D1824">
        <v>1</v>
      </c>
      <c r="E1824" t="s">
        <v>169</v>
      </c>
      <c r="F1824">
        <v>1</v>
      </c>
      <c r="G1824">
        <v>1</v>
      </c>
      <c r="H1824" s="4" t="str">
        <f t="shared" si="56"/>
        <v>BDH23.1</v>
      </c>
      <c r="I1824" s="4" t="str">
        <f t="shared" si="57"/>
        <v>DGND</v>
      </c>
    </row>
    <row r="1825" spans="1:9">
      <c r="A1825" t="s">
        <v>261</v>
      </c>
      <c r="B1825" t="s">
        <v>9098</v>
      </c>
      <c r="C1825" t="s">
        <v>9101</v>
      </c>
      <c r="D1825">
        <v>2</v>
      </c>
      <c r="E1825" t="s">
        <v>1939</v>
      </c>
      <c r="F1825">
        <v>2</v>
      </c>
      <c r="G1825">
        <v>2</v>
      </c>
      <c r="H1825" s="4" t="str">
        <f t="shared" si="56"/>
        <v>BDH23.2</v>
      </c>
      <c r="I1825" s="4" t="str">
        <f t="shared" si="57"/>
        <v>PCIE_GND</v>
      </c>
    </row>
    <row r="1826" spans="1:9">
      <c r="A1826" t="s">
        <v>261</v>
      </c>
      <c r="B1826" t="s">
        <v>9098</v>
      </c>
      <c r="C1826" t="s">
        <v>9102</v>
      </c>
      <c r="D1826">
        <v>1</v>
      </c>
      <c r="E1826" t="s">
        <v>169</v>
      </c>
      <c r="F1826">
        <v>1</v>
      </c>
      <c r="G1826">
        <v>1</v>
      </c>
      <c r="H1826" s="4" t="str">
        <f t="shared" si="56"/>
        <v>BDH24.1</v>
      </c>
      <c r="I1826" s="4" t="str">
        <f t="shared" si="57"/>
        <v>DGND</v>
      </c>
    </row>
    <row r="1827" spans="1:9">
      <c r="A1827" t="s">
        <v>261</v>
      </c>
      <c r="B1827" t="s">
        <v>9098</v>
      </c>
      <c r="C1827" t="s">
        <v>9102</v>
      </c>
      <c r="D1827">
        <v>2</v>
      </c>
      <c r="E1827" t="s">
        <v>1939</v>
      </c>
      <c r="F1827">
        <v>2</v>
      </c>
      <c r="G1827">
        <v>2</v>
      </c>
      <c r="H1827" s="4" t="str">
        <f t="shared" si="56"/>
        <v>BDH24.2</v>
      </c>
      <c r="I1827" s="4" t="str">
        <f t="shared" si="57"/>
        <v>PCIE_GND</v>
      </c>
    </row>
    <row r="1828" spans="1:9">
      <c r="A1828" t="s">
        <v>261</v>
      </c>
      <c r="B1828" t="s">
        <v>9098</v>
      </c>
      <c r="C1828" t="s">
        <v>9103</v>
      </c>
      <c r="D1828">
        <v>1</v>
      </c>
      <c r="E1828" t="s">
        <v>463</v>
      </c>
      <c r="F1828">
        <v>1</v>
      </c>
      <c r="G1828">
        <v>1</v>
      </c>
      <c r="H1828" s="4" t="str">
        <f t="shared" si="56"/>
        <v>CH21.1</v>
      </c>
      <c r="I1828" s="4" t="str">
        <f t="shared" si="57"/>
        <v>VDD33_ATX</v>
      </c>
    </row>
    <row r="1829" spans="1:9">
      <c r="A1829" t="s">
        <v>261</v>
      </c>
      <c r="B1829" t="s">
        <v>9098</v>
      </c>
      <c r="C1829" t="s">
        <v>9103</v>
      </c>
      <c r="D1829">
        <v>2</v>
      </c>
      <c r="E1829" t="s">
        <v>169</v>
      </c>
      <c r="F1829">
        <v>2</v>
      </c>
      <c r="G1829">
        <v>2</v>
      </c>
      <c r="H1829" s="4" t="str">
        <f t="shared" si="56"/>
        <v>CH21.2</v>
      </c>
      <c r="I1829" s="4" t="str">
        <f t="shared" si="57"/>
        <v>DGND</v>
      </c>
    </row>
    <row r="1830" spans="1:9">
      <c r="A1830" t="s">
        <v>261</v>
      </c>
      <c r="B1830" t="s">
        <v>9098</v>
      </c>
      <c r="C1830" t="s">
        <v>81</v>
      </c>
      <c r="D1830">
        <v>1</v>
      </c>
      <c r="E1830" t="s">
        <v>8544</v>
      </c>
      <c r="F1830">
        <v>1</v>
      </c>
      <c r="G1830">
        <v>1</v>
      </c>
      <c r="H1830" s="4" t="str">
        <f t="shared" si="56"/>
        <v>CH211.1</v>
      </c>
      <c r="I1830" s="4" t="str">
        <f t="shared" si="57"/>
        <v>SH02_LDO_5TO3_OUT</v>
      </c>
    </row>
    <row r="1831" spans="1:9">
      <c r="A1831" t="s">
        <v>261</v>
      </c>
      <c r="B1831" t="s">
        <v>9098</v>
      </c>
      <c r="C1831" t="s">
        <v>81</v>
      </c>
      <c r="D1831">
        <v>2</v>
      </c>
      <c r="E1831" t="s">
        <v>1939</v>
      </c>
      <c r="F1831">
        <v>2</v>
      </c>
      <c r="G1831">
        <v>2</v>
      </c>
      <c r="H1831" s="4" t="str">
        <f t="shared" si="56"/>
        <v>CH211.2</v>
      </c>
      <c r="I1831" s="4" t="str">
        <f t="shared" si="57"/>
        <v>PCIE_GND</v>
      </c>
    </row>
    <row r="1832" spans="1:9">
      <c r="A1832" t="s">
        <v>261</v>
      </c>
      <c r="B1832" t="s">
        <v>9098</v>
      </c>
      <c r="C1832" t="s">
        <v>69</v>
      </c>
      <c r="D1832">
        <v>1</v>
      </c>
      <c r="E1832" t="s">
        <v>8544</v>
      </c>
      <c r="F1832">
        <v>1</v>
      </c>
      <c r="G1832">
        <v>1</v>
      </c>
      <c r="H1832" s="4" t="str">
        <f t="shared" si="56"/>
        <v>CH212.1</v>
      </c>
      <c r="I1832" s="4" t="str">
        <f t="shared" si="57"/>
        <v>SH02_LDO_5TO3_OUT</v>
      </c>
    </row>
    <row r="1833" spans="1:9">
      <c r="A1833" t="s">
        <v>261</v>
      </c>
      <c r="B1833" t="s">
        <v>9098</v>
      </c>
      <c r="C1833" t="s">
        <v>69</v>
      </c>
      <c r="D1833">
        <v>2</v>
      </c>
      <c r="E1833" t="s">
        <v>1939</v>
      </c>
      <c r="F1833">
        <v>2</v>
      </c>
      <c r="G1833">
        <v>2</v>
      </c>
      <c r="H1833" s="4" t="str">
        <f t="shared" si="56"/>
        <v>CH212.2</v>
      </c>
      <c r="I1833" s="4" t="str">
        <f t="shared" si="57"/>
        <v>PCIE_GND</v>
      </c>
    </row>
    <row r="1834" spans="1:9">
      <c r="A1834" t="s">
        <v>261</v>
      </c>
      <c r="B1834" t="s">
        <v>9098</v>
      </c>
      <c r="C1834" t="s">
        <v>54</v>
      </c>
      <c r="D1834">
        <v>1</v>
      </c>
      <c r="E1834" t="s">
        <v>8545</v>
      </c>
      <c r="F1834">
        <v>1</v>
      </c>
      <c r="G1834">
        <v>1</v>
      </c>
      <c r="H1834" s="4" t="str">
        <f t="shared" si="56"/>
        <v>CH221.1</v>
      </c>
      <c r="I1834" s="4" t="str">
        <f t="shared" si="57"/>
        <v>SH02_L_SWR_5TO1_OUT</v>
      </c>
    </row>
    <row r="1835" spans="1:9">
      <c r="A1835" t="s">
        <v>261</v>
      </c>
      <c r="B1835" t="s">
        <v>9098</v>
      </c>
      <c r="C1835" t="s">
        <v>54</v>
      </c>
      <c r="D1835">
        <v>2</v>
      </c>
      <c r="E1835" t="s">
        <v>1939</v>
      </c>
      <c r="F1835">
        <v>2</v>
      </c>
      <c r="G1835">
        <v>2</v>
      </c>
      <c r="H1835" s="4" t="str">
        <f t="shared" si="56"/>
        <v>CH221.2</v>
      </c>
      <c r="I1835" s="4" t="str">
        <f t="shared" si="57"/>
        <v>PCIE_GND</v>
      </c>
    </row>
    <row r="1836" spans="1:9">
      <c r="A1836" t="s">
        <v>261</v>
      </c>
      <c r="B1836" t="s">
        <v>9098</v>
      </c>
      <c r="C1836" t="s">
        <v>57</v>
      </c>
      <c r="D1836">
        <v>1</v>
      </c>
      <c r="E1836" t="s">
        <v>8545</v>
      </c>
      <c r="F1836">
        <v>1</v>
      </c>
      <c r="G1836">
        <v>1</v>
      </c>
      <c r="H1836" s="4" t="str">
        <f t="shared" si="56"/>
        <v>CH222.1</v>
      </c>
      <c r="I1836" s="4" t="str">
        <f t="shared" si="57"/>
        <v>SH02_L_SWR_5TO1_OUT</v>
      </c>
    </row>
    <row r="1837" spans="1:9">
      <c r="A1837" t="s">
        <v>261</v>
      </c>
      <c r="B1837" t="s">
        <v>9098</v>
      </c>
      <c r="C1837" t="s">
        <v>57</v>
      </c>
      <c r="D1837">
        <v>2</v>
      </c>
      <c r="E1837" t="s">
        <v>1939</v>
      </c>
      <c r="F1837">
        <v>2</v>
      </c>
      <c r="G1837">
        <v>2</v>
      </c>
      <c r="H1837" s="4" t="str">
        <f t="shared" si="56"/>
        <v>CH222.2</v>
      </c>
      <c r="I1837" s="4" t="str">
        <f t="shared" si="57"/>
        <v>PCIE_GND</v>
      </c>
    </row>
    <row r="1838" spans="1:9">
      <c r="A1838" t="s">
        <v>261</v>
      </c>
      <c r="B1838" t="s">
        <v>9098</v>
      </c>
      <c r="C1838" t="s">
        <v>52</v>
      </c>
      <c r="D1838">
        <v>1</v>
      </c>
      <c r="E1838" t="s">
        <v>8544</v>
      </c>
      <c r="F1838">
        <v>1</v>
      </c>
      <c r="G1838">
        <v>1</v>
      </c>
      <c r="H1838" s="4" t="str">
        <f t="shared" si="56"/>
        <v>CH241.1</v>
      </c>
      <c r="I1838" s="4" t="str">
        <f t="shared" si="57"/>
        <v>SH02_LDO_5TO3_OUT</v>
      </c>
    </row>
    <row r="1839" spans="1:9">
      <c r="A1839" t="s">
        <v>261</v>
      </c>
      <c r="B1839" t="s">
        <v>9098</v>
      </c>
      <c r="C1839" t="s">
        <v>52</v>
      </c>
      <c r="D1839">
        <v>2</v>
      </c>
      <c r="E1839" t="s">
        <v>169</v>
      </c>
      <c r="F1839">
        <v>2</v>
      </c>
      <c r="G1839">
        <v>2</v>
      </c>
      <c r="H1839" s="4" t="str">
        <f t="shared" si="56"/>
        <v>CH241.2</v>
      </c>
      <c r="I1839" s="4" t="str">
        <f t="shared" si="57"/>
        <v>DGND</v>
      </c>
    </row>
    <row r="1840" spans="1:9">
      <c r="A1840" t="s">
        <v>261</v>
      </c>
      <c r="B1840" t="s">
        <v>9098</v>
      </c>
      <c r="C1840" t="s">
        <v>29</v>
      </c>
      <c r="D1840">
        <v>1</v>
      </c>
      <c r="E1840" t="s">
        <v>8544</v>
      </c>
      <c r="F1840">
        <v>1</v>
      </c>
      <c r="G1840">
        <v>1</v>
      </c>
      <c r="H1840" s="4" t="str">
        <f t="shared" si="56"/>
        <v>CH242.1</v>
      </c>
      <c r="I1840" s="4" t="str">
        <f t="shared" si="57"/>
        <v>SH02_LDO_5TO3_OUT</v>
      </c>
    </row>
    <row r="1841" spans="1:9">
      <c r="A1841" t="s">
        <v>261</v>
      </c>
      <c r="B1841" t="s">
        <v>9098</v>
      </c>
      <c r="C1841" t="s">
        <v>29</v>
      </c>
      <c r="D1841">
        <v>2</v>
      </c>
      <c r="E1841" t="s">
        <v>169</v>
      </c>
      <c r="F1841">
        <v>2</v>
      </c>
      <c r="G1841">
        <v>2</v>
      </c>
      <c r="H1841" s="4" t="str">
        <f t="shared" si="56"/>
        <v>CH242.2</v>
      </c>
      <c r="I1841" s="4" t="str">
        <f t="shared" si="57"/>
        <v>DGND</v>
      </c>
    </row>
    <row r="1842" spans="1:9">
      <c r="A1842" t="s">
        <v>261</v>
      </c>
      <c r="B1842" t="s">
        <v>9098</v>
      </c>
      <c r="C1842" t="s">
        <v>35</v>
      </c>
      <c r="D1842">
        <v>1</v>
      </c>
      <c r="E1842" t="s">
        <v>8544</v>
      </c>
      <c r="F1842">
        <v>1</v>
      </c>
      <c r="G1842">
        <v>1</v>
      </c>
      <c r="H1842" s="4" t="str">
        <f t="shared" si="56"/>
        <v>CH252.1</v>
      </c>
      <c r="I1842" s="4" t="str">
        <f t="shared" si="57"/>
        <v>SH02_LDO_5TO3_OUT</v>
      </c>
    </row>
    <row r="1843" spans="1:9">
      <c r="A1843" t="s">
        <v>261</v>
      </c>
      <c r="B1843" t="s">
        <v>9098</v>
      </c>
      <c r="C1843" t="s">
        <v>35</v>
      </c>
      <c r="D1843">
        <v>2</v>
      </c>
      <c r="E1843" t="s">
        <v>169</v>
      </c>
      <c r="F1843">
        <v>2</v>
      </c>
      <c r="G1843">
        <v>2</v>
      </c>
      <c r="H1843" s="4" t="str">
        <f t="shared" si="56"/>
        <v>CH252.2</v>
      </c>
      <c r="I1843" s="4" t="str">
        <f t="shared" si="57"/>
        <v>DGND</v>
      </c>
    </row>
    <row r="1844" spans="1:9">
      <c r="A1844" t="s">
        <v>261</v>
      </c>
      <c r="B1844" t="s">
        <v>9098</v>
      </c>
      <c r="C1844" t="s">
        <v>14</v>
      </c>
      <c r="D1844">
        <v>1</v>
      </c>
      <c r="E1844" t="s">
        <v>169</v>
      </c>
      <c r="F1844">
        <v>1</v>
      </c>
      <c r="G1844">
        <v>1</v>
      </c>
      <c r="H1844" s="4" t="str">
        <f t="shared" si="56"/>
        <v>CH253.1</v>
      </c>
      <c r="I1844" s="4" t="str">
        <f t="shared" si="57"/>
        <v>DGND</v>
      </c>
    </row>
    <row r="1845" spans="1:9">
      <c r="A1845" t="s">
        <v>261</v>
      </c>
      <c r="B1845" t="s">
        <v>9098</v>
      </c>
      <c r="C1845" t="s">
        <v>14</v>
      </c>
      <c r="D1845">
        <v>2</v>
      </c>
      <c r="E1845" t="s">
        <v>8546</v>
      </c>
      <c r="F1845">
        <v>2</v>
      </c>
      <c r="G1845">
        <v>2</v>
      </c>
      <c r="H1845" s="4" t="str">
        <f t="shared" si="56"/>
        <v>CH253.2</v>
      </c>
      <c r="I1845" s="4" t="str">
        <f t="shared" si="57"/>
        <v>SH02_XTAL_IN</v>
      </c>
    </row>
    <row r="1846" spans="1:9">
      <c r="A1846" t="s">
        <v>261</v>
      </c>
      <c r="B1846" t="s">
        <v>9098</v>
      </c>
      <c r="C1846" t="s">
        <v>28</v>
      </c>
      <c r="D1846">
        <v>1</v>
      </c>
      <c r="E1846" t="s">
        <v>169</v>
      </c>
      <c r="F1846">
        <v>1</v>
      </c>
      <c r="G1846">
        <v>1</v>
      </c>
      <c r="H1846" s="4" t="str">
        <f t="shared" si="56"/>
        <v>CH254.1</v>
      </c>
      <c r="I1846" s="4" t="str">
        <f t="shared" si="57"/>
        <v>DGND</v>
      </c>
    </row>
    <row r="1847" spans="1:9">
      <c r="A1847" t="s">
        <v>261</v>
      </c>
      <c r="B1847" t="s">
        <v>9098</v>
      </c>
      <c r="C1847" t="s">
        <v>28</v>
      </c>
      <c r="D1847">
        <v>2</v>
      </c>
      <c r="E1847" t="s">
        <v>8547</v>
      </c>
      <c r="F1847">
        <v>2</v>
      </c>
      <c r="G1847">
        <v>2</v>
      </c>
      <c r="H1847" s="4" t="str">
        <f t="shared" si="56"/>
        <v>CH254.2</v>
      </c>
      <c r="I1847" s="4" t="str">
        <f t="shared" si="57"/>
        <v>SH02_XTAL_OUT</v>
      </c>
    </row>
    <row r="1848" spans="1:9">
      <c r="A1848" t="s">
        <v>261</v>
      </c>
      <c r="B1848" t="s">
        <v>9098</v>
      </c>
      <c r="C1848" t="s">
        <v>1024</v>
      </c>
      <c r="D1848">
        <v>1</v>
      </c>
      <c r="E1848" t="s">
        <v>8531</v>
      </c>
      <c r="F1848">
        <v>1</v>
      </c>
      <c r="G1848">
        <v>1</v>
      </c>
      <c r="H1848" s="4" t="str">
        <f t="shared" si="56"/>
        <v>CH267.1</v>
      </c>
      <c r="I1848" s="4" t="str">
        <f t="shared" si="57"/>
        <v>SH02_P7_HSO-</v>
      </c>
    </row>
    <row r="1849" spans="1:9">
      <c r="A1849" t="s">
        <v>261</v>
      </c>
      <c r="B1849" t="s">
        <v>9098</v>
      </c>
      <c r="C1849" t="s">
        <v>1024</v>
      </c>
      <c r="D1849">
        <v>2</v>
      </c>
      <c r="E1849" t="s">
        <v>8548</v>
      </c>
      <c r="F1849">
        <v>2</v>
      </c>
      <c r="G1849">
        <v>2</v>
      </c>
      <c r="H1849" s="4" t="str">
        <f t="shared" si="56"/>
        <v>CH267.2</v>
      </c>
      <c r="I1849" s="4" t="str">
        <f t="shared" si="57"/>
        <v>SH02_C_HSO-</v>
      </c>
    </row>
    <row r="1850" spans="1:9">
      <c r="A1850" t="s">
        <v>261</v>
      </c>
      <c r="B1850" t="s">
        <v>9098</v>
      </c>
      <c r="C1850" t="s">
        <v>1022</v>
      </c>
      <c r="D1850">
        <v>1</v>
      </c>
      <c r="E1850" t="s">
        <v>8532</v>
      </c>
      <c r="F1850">
        <v>1</v>
      </c>
      <c r="G1850">
        <v>1</v>
      </c>
      <c r="H1850" s="4" t="str">
        <f t="shared" si="56"/>
        <v>CH268.1</v>
      </c>
      <c r="I1850" s="4" t="str">
        <f t="shared" si="57"/>
        <v>SH02_P7_HSO+</v>
      </c>
    </row>
    <row r="1851" spans="1:9">
      <c r="A1851" t="s">
        <v>261</v>
      </c>
      <c r="B1851" t="s">
        <v>9098</v>
      </c>
      <c r="C1851" t="s">
        <v>1022</v>
      </c>
      <c r="D1851">
        <v>2</v>
      </c>
      <c r="E1851" t="s">
        <v>8549</v>
      </c>
      <c r="F1851">
        <v>2</v>
      </c>
      <c r="G1851">
        <v>2</v>
      </c>
      <c r="H1851" s="4" t="str">
        <f t="shared" si="56"/>
        <v>CH268.2</v>
      </c>
      <c r="I1851" s="4" t="str">
        <f t="shared" si="57"/>
        <v>SH02_C_HSO+</v>
      </c>
    </row>
    <row r="1852" spans="1:9">
      <c r="A1852" t="s">
        <v>261</v>
      </c>
      <c r="B1852" t="s">
        <v>9098</v>
      </c>
      <c r="C1852" t="s">
        <v>9104</v>
      </c>
      <c r="D1852">
        <v>1</v>
      </c>
      <c r="E1852" t="s">
        <v>8545</v>
      </c>
      <c r="F1852">
        <v>1</v>
      </c>
      <c r="G1852">
        <v>1</v>
      </c>
      <c r="H1852" s="4" t="str">
        <f t="shared" si="56"/>
        <v>CH2111.1</v>
      </c>
      <c r="I1852" s="4" t="str">
        <f t="shared" si="57"/>
        <v>SH02_L_SWR_5TO1_OUT</v>
      </c>
    </row>
    <row r="1853" spans="1:9">
      <c r="A1853" t="s">
        <v>261</v>
      </c>
      <c r="B1853" t="s">
        <v>9098</v>
      </c>
      <c r="C1853" t="s">
        <v>9104</v>
      </c>
      <c r="D1853">
        <v>2</v>
      </c>
      <c r="E1853" t="s">
        <v>169</v>
      </c>
      <c r="F1853">
        <v>2</v>
      </c>
      <c r="G1853">
        <v>2</v>
      </c>
      <c r="H1853" s="4" t="str">
        <f t="shared" si="56"/>
        <v>CH2111.2</v>
      </c>
      <c r="I1853" s="4" t="str">
        <f t="shared" si="57"/>
        <v>DGND</v>
      </c>
    </row>
    <row r="1854" spans="1:9">
      <c r="A1854" t="s">
        <v>261</v>
      </c>
      <c r="B1854" t="s">
        <v>9098</v>
      </c>
      <c r="C1854" t="s">
        <v>9105</v>
      </c>
      <c r="D1854">
        <v>1</v>
      </c>
      <c r="E1854" t="s">
        <v>8545</v>
      </c>
      <c r="F1854">
        <v>1</v>
      </c>
      <c r="G1854">
        <v>1</v>
      </c>
      <c r="H1854" s="4" t="str">
        <f t="shared" si="56"/>
        <v>CH2112.1</v>
      </c>
      <c r="I1854" s="4" t="str">
        <f t="shared" si="57"/>
        <v>SH02_L_SWR_5TO1_OUT</v>
      </c>
    </row>
    <row r="1855" spans="1:9">
      <c r="A1855" t="s">
        <v>261</v>
      </c>
      <c r="B1855" t="s">
        <v>9098</v>
      </c>
      <c r="C1855" t="s">
        <v>9105</v>
      </c>
      <c r="D1855">
        <v>2</v>
      </c>
      <c r="E1855" t="s">
        <v>169</v>
      </c>
      <c r="F1855">
        <v>2</v>
      </c>
      <c r="G1855">
        <v>2</v>
      </c>
      <c r="H1855" s="4" t="str">
        <f t="shared" si="56"/>
        <v>CH2112.2</v>
      </c>
      <c r="I1855" s="4" t="str">
        <f t="shared" si="57"/>
        <v>DGND</v>
      </c>
    </row>
    <row r="1856" spans="1:9">
      <c r="A1856" t="s">
        <v>261</v>
      </c>
      <c r="B1856" t="s">
        <v>9098</v>
      </c>
      <c r="C1856" t="s">
        <v>9106</v>
      </c>
      <c r="D1856">
        <v>1</v>
      </c>
      <c r="E1856" t="s">
        <v>8535</v>
      </c>
      <c r="F1856">
        <v>1</v>
      </c>
      <c r="G1856">
        <v>1</v>
      </c>
      <c r="H1856" s="4" t="str">
        <f t="shared" si="56"/>
        <v>CH2171.1</v>
      </c>
      <c r="I1856" s="4" t="str">
        <f t="shared" si="57"/>
        <v>SH0_DPS_5V0</v>
      </c>
    </row>
    <row r="1857" spans="1:9">
      <c r="A1857" t="s">
        <v>261</v>
      </c>
      <c r="B1857" t="s">
        <v>9098</v>
      </c>
      <c r="C1857" t="s">
        <v>9106</v>
      </c>
      <c r="D1857">
        <v>2</v>
      </c>
      <c r="E1857" t="s">
        <v>169</v>
      </c>
      <c r="F1857">
        <v>2</v>
      </c>
      <c r="G1857">
        <v>2</v>
      </c>
      <c r="H1857" s="4" t="str">
        <f t="shared" si="56"/>
        <v>CH2171.2</v>
      </c>
      <c r="I1857" s="4" t="str">
        <f t="shared" si="57"/>
        <v>DGND</v>
      </c>
    </row>
    <row r="1858" spans="1:9">
      <c r="A1858" t="s">
        <v>261</v>
      </c>
      <c r="B1858" t="s">
        <v>9098</v>
      </c>
      <c r="C1858" t="s">
        <v>9107</v>
      </c>
      <c r="D1858">
        <v>1</v>
      </c>
      <c r="E1858" t="s">
        <v>8535</v>
      </c>
      <c r="F1858">
        <v>1</v>
      </c>
      <c r="G1858">
        <v>1</v>
      </c>
      <c r="H1858" s="4" t="str">
        <f t="shared" ref="H1858:H1921" si="58">CONCATENATE(C1858,".",F1858)</f>
        <v>CH2172.1</v>
      </c>
      <c r="I1858" s="4" t="str">
        <f t="shared" ref="I1858:I1921" si="59">E1858</f>
        <v>SH0_DPS_5V0</v>
      </c>
    </row>
    <row r="1859" spans="1:9">
      <c r="A1859" t="s">
        <v>261</v>
      </c>
      <c r="B1859" t="s">
        <v>9098</v>
      </c>
      <c r="C1859" t="s">
        <v>9107</v>
      </c>
      <c r="D1859">
        <v>2</v>
      </c>
      <c r="E1859" t="s">
        <v>169</v>
      </c>
      <c r="F1859">
        <v>2</v>
      </c>
      <c r="G1859">
        <v>2</v>
      </c>
      <c r="H1859" s="4" t="str">
        <f t="shared" si="58"/>
        <v>CH2172.2</v>
      </c>
      <c r="I1859" s="4" t="str">
        <f t="shared" si="59"/>
        <v>DGND</v>
      </c>
    </row>
    <row r="1860" spans="1:9">
      <c r="A1860" t="s">
        <v>261</v>
      </c>
      <c r="B1860" t="s">
        <v>9098</v>
      </c>
      <c r="C1860" t="s">
        <v>9108</v>
      </c>
      <c r="D1860">
        <v>1</v>
      </c>
      <c r="E1860" t="s">
        <v>8535</v>
      </c>
      <c r="F1860">
        <v>1</v>
      </c>
      <c r="G1860">
        <v>1</v>
      </c>
      <c r="H1860" s="4" t="str">
        <f t="shared" si="58"/>
        <v>CH2173.1</v>
      </c>
      <c r="I1860" s="4" t="str">
        <f t="shared" si="59"/>
        <v>SH0_DPS_5V0</v>
      </c>
    </row>
    <row r="1861" spans="1:9">
      <c r="A1861" t="s">
        <v>261</v>
      </c>
      <c r="B1861" t="s">
        <v>9098</v>
      </c>
      <c r="C1861" t="s">
        <v>9108</v>
      </c>
      <c r="D1861">
        <v>2</v>
      </c>
      <c r="E1861" t="s">
        <v>169</v>
      </c>
      <c r="F1861">
        <v>2</v>
      </c>
      <c r="G1861">
        <v>2</v>
      </c>
      <c r="H1861" s="4" t="str">
        <f t="shared" si="58"/>
        <v>CH2173.2</v>
      </c>
      <c r="I1861" s="4" t="str">
        <f t="shared" si="59"/>
        <v>DGND</v>
      </c>
    </row>
    <row r="1862" spans="1:9">
      <c r="A1862" t="s">
        <v>261</v>
      </c>
      <c r="B1862" t="s">
        <v>9098</v>
      </c>
      <c r="C1862" t="s">
        <v>9109</v>
      </c>
      <c r="D1862">
        <v>1</v>
      </c>
      <c r="E1862" t="s">
        <v>8535</v>
      </c>
      <c r="F1862">
        <v>1</v>
      </c>
      <c r="G1862">
        <v>1</v>
      </c>
      <c r="H1862" s="4" t="str">
        <f t="shared" si="58"/>
        <v>CH2174.1</v>
      </c>
      <c r="I1862" s="4" t="str">
        <f t="shared" si="59"/>
        <v>SH0_DPS_5V0</v>
      </c>
    </row>
    <row r="1863" spans="1:9">
      <c r="A1863" t="s">
        <v>261</v>
      </c>
      <c r="B1863" t="s">
        <v>9098</v>
      </c>
      <c r="C1863" t="s">
        <v>9109</v>
      </c>
      <c r="D1863">
        <v>2</v>
      </c>
      <c r="E1863" t="s">
        <v>169</v>
      </c>
      <c r="F1863">
        <v>2</v>
      </c>
      <c r="G1863">
        <v>2</v>
      </c>
      <c r="H1863" s="4" t="str">
        <f t="shared" si="58"/>
        <v>CH2174.2</v>
      </c>
      <c r="I1863" s="4" t="str">
        <f t="shared" si="59"/>
        <v>DGND</v>
      </c>
    </row>
    <row r="1864" spans="1:9">
      <c r="A1864" t="s">
        <v>261</v>
      </c>
      <c r="B1864" t="s">
        <v>9098</v>
      </c>
      <c r="C1864" t="s">
        <v>9110</v>
      </c>
      <c r="D1864">
        <v>1</v>
      </c>
      <c r="E1864" t="s">
        <v>8544</v>
      </c>
      <c r="F1864">
        <v>1</v>
      </c>
      <c r="G1864">
        <v>1</v>
      </c>
      <c r="H1864" s="4" t="str">
        <f t="shared" si="58"/>
        <v>CH2201.1</v>
      </c>
      <c r="I1864" s="4" t="str">
        <f t="shared" si="59"/>
        <v>SH02_LDO_5TO3_OUT</v>
      </c>
    </row>
    <row r="1865" spans="1:9">
      <c r="A1865" t="s">
        <v>261</v>
      </c>
      <c r="B1865" t="s">
        <v>9098</v>
      </c>
      <c r="C1865" t="s">
        <v>9110</v>
      </c>
      <c r="D1865">
        <v>2</v>
      </c>
      <c r="E1865" t="s">
        <v>169</v>
      </c>
      <c r="F1865">
        <v>2</v>
      </c>
      <c r="G1865">
        <v>2</v>
      </c>
      <c r="H1865" s="4" t="str">
        <f t="shared" si="58"/>
        <v>CH2201.2</v>
      </c>
      <c r="I1865" s="4" t="str">
        <f t="shared" si="59"/>
        <v>DGND</v>
      </c>
    </row>
    <row r="1866" spans="1:9">
      <c r="A1866" t="s">
        <v>261</v>
      </c>
      <c r="B1866" t="s">
        <v>9098</v>
      </c>
      <c r="C1866" t="s">
        <v>9111</v>
      </c>
      <c r="D1866">
        <v>1</v>
      </c>
      <c r="E1866" t="s">
        <v>8544</v>
      </c>
      <c r="F1866">
        <v>1</v>
      </c>
      <c r="G1866">
        <v>1</v>
      </c>
      <c r="H1866" s="4" t="str">
        <f t="shared" si="58"/>
        <v>CH2202.1</v>
      </c>
      <c r="I1866" s="4" t="str">
        <f t="shared" si="59"/>
        <v>SH02_LDO_5TO3_OUT</v>
      </c>
    </row>
    <row r="1867" spans="1:9">
      <c r="A1867" t="s">
        <v>261</v>
      </c>
      <c r="B1867" t="s">
        <v>9098</v>
      </c>
      <c r="C1867" t="s">
        <v>9111</v>
      </c>
      <c r="D1867">
        <v>2</v>
      </c>
      <c r="E1867" t="s">
        <v>169</v>
      </c>
      <c r="F1867">
        <v>2</v>
      </c>
      <c r="G1867">
        <v>2</v>
      </c>
      <c r="H1867" s="4" t="str">
        <f t="shared" si="58"/>
        <v>CH2202.2</v>
      </c>
      <c r="I1867" s="4" t="str">
        <f t="shared" si="59"/>
        <v>DGND</v>
      </c>
    </row>
    <row r="1868" spans="1:9">
      <c r="A1868" t="s">
        <v>261</v>
      </c>
      <c r="B1868" t="s">
        <v>9098</v>
      </c>
      <c r="C1868" t="s">
        <v>9112</v>
      </c>
      <c r="D1868">
        <v>1</v>
      </c>
      <c r="E1868" t="s">
        <v>8545</v>
      </c>
      <c r="F1868">
        <v>1</v>
      </c>
      <c r="G1868">
        <v>1</v>
      </c>
      <c r="H1868" s="4" t="str">
        <f t="shared" si="58"/>
        <v>CH2251.1</v>
      </c>
      <c r="I1868" s="4" t="str">
        <f t="shared" si="59"/>
        <v>SH02_L_SWR_5TO1_OUT</v>
      </c>
    </row>
    <row r="1869" spans="1:9">
      <c r="A1869" t="s">
        <v>261</v>
      </c>
      <c r="B1869" t="s">
        <v>9098</v>
      </c>
      <c r="C1869" t="s">
        <v>9112</v>
      </c>
      <c r="D1869">
        <v>2</v>
      </c>
      <c r="E1869" t="s">
        <v>169</v>
      </c>
      <c r="F1869">
        <v>2</v>
      </c>
      <c r="G1869">
        <v>2</v>
      </c>
      <c r="H1869" s="4" t="str">
        <f t="shared" si="58"/>
        <v>CH2251.2</v>
      </c>
      <c r="I1869" s="4" t="str">
        <f t="shared" si="59"/>
        <v>DGND</v>
      </c>
    </row>
    <row r="1870" spans="1:9">
      <c r="A1870" t="s">
        <v>261</v>
      </c>
      <c r="B1870" t="s">
        <v>9098</v>
      </c>
      <c r="C1870" t="s">
        <v>9113</v>
      </c>
      <c r="D1870">
        <v>1</v>
      </c>
      <c r="E1870" t="s">
        <v>8545</v>
      </c>
      <c r="F1870">
        <v>1</v>
      </c>
      <c r="G1870">
        <v>1</v>
      </c>
      <c r="H1870" s="4" t="str">
        <f t="shared" si="58"/>
        <v>CH2252.1</v>
      </c>
      <c r="I1870" s="4" t="str">
        <f t="shared" si="59"/>
        <v>SH02_L_SWR_5TO1_OUT</v>
      </c>
    </row>
    <row r="1871" spans="1:9">
      <c r="A1871" t="s">
        <v>261</v>
      </c>
      <c r="B1871" t="s">
        <v>9098</v>
      </c>
      <c r="C1871" t="s">
        <v>9113</v>
      </c>
      <c r="D1871">
        <v>2</v>
      </c>
      <c r="E1871" t="s">
        <v>169</v>
      </c>
      <c r="F1871">
        <v>2</v>
      </c>
      <c r="G1871">
        <v>2</v>
      </c>
      <c r="H1871" s="4" t="str">
        <f t="shared" si="58"/>
        <v>CH2252.2</v>
      </c>
      <c r="I1871" s="4" t="str">
        <f t="shared" si="59"/>
        <v>DGND</v>
      </c>
    </row>
    <row r="1872" spans="1:9">
      <c r="A1872" t="s">
        <v>261</v>
      </c>
      <c r="B1872" t="s">
        <v>9098</v>
      </c>
      <c r="C1872" t="s">
        <v>9114</v>
      </c>
      <c r="D1872">
        <v>1</v>
      </c>
      <c r="E1872" t="s">
        <v>8535</v>
      </c>
      <c r="F1872">
        <v>1</v>
      </c>
      <c r="G1872">
        <v>1</v>
      </c>
      <c r="H1872" s="4" t="str">
        <f t="shared" si="58"/>
        <v>CH2331.1</v>
      </c>
      <c r="I1872" s="4" t="str">
        <f t="shared" si="59"/>
        <v>SH0_DPS_5V0</v>
      </c>
    </row>
    <row r="1873" spans="1:9">
      <c r="A1873" t="s">
        <v>261</v>
      </c>
      <c r="B1873" t="s">
        <v>9098</v>
      </c>
      <c r="C1873" t="s">
        <v>9114</v>
      </c>
      <c r="D1873">
        <v>2</v>
      </c>
      <c r="E1873" t="s">
        <v>169</v>
      </c>
      <c r="F1873">
        <v>2</v>
      </c>
      <c r="G1873">
        <v>2</v>
      </c>
      <c r="H1873" s="4" t="str">
        <f t="shared" si="58"/>
        <v>CH2331.2</v>
      </c>
      <c r="I1873" s="4" t="str">
        <f t="shared" si="59"/>
        <v>DGND</v>
      </c>
    </row>
    <row r="1874" spans="1:9">
      <c r="A1874" t="s">
        <v>261</v>
      </c>
      <c r="B1874" t="s">
        <v>9098</v>
      </c>
      <c r="C1874" t="s">
        <v>9115</v>
      </c>
      <c r="D1874">
        <v>1</v>
      </c>
      <c r="E1874" t="s">
        <v>8544</v>
      </c>
      <c r="F1874">
        <v>1</v>
      </c>
      <c r="G1874">
        <v>1</v>
      </c>
      <c r="H1874" s="4" t="str">
        <f t="shared" si="58"/>
        <v>CH2341.1</v>
      </c>
      <c r="I1874" s="4" t="str">
        <f t="shared" si="59"/>
        <v>SH02_LDO_5TO3_OUT</v>
      </c>
    </row>
    <row r="1875" spans="1:9">
      <c r="A1875" t="s">
        <v>261</v>
      </c>
      <c r="B1875" t="s">
        <v>9098</v>
      </c>
      <c r="C1875" t="s">
        <v>9115</v>
      </c>
      <c r="D1875">
        <v>2</v>
      </c>
      <c r="E1875" t="s">
        <v>169</v>
      </c>
      <c r="F1875">
        <v>2</v>
      </c>
      <c r="G1875">
        <v>2</v>
      </c>
      <c r="H1875" s="4" t="str">
        <f t="shared" si="58"/>
        <v>CH2341.2</v>
      </c>
      <c r="I1875" s="4" t="str">
        <f t="shared" si="59"/>
        <v>DGND</v>
      </c>
    </row>
    <row r="1876" spans="1:9">
      <c r="A1876" t="s">
        <v>261</v>
      </c>
      <c r="B1876" t="s">
        <v>9098</v>
      </c>
      <c r="C1876" t="s">
        <v>9116</v>
      </c>
      <c r="D1876">
        <v>1</v>
      </c>
      <c r="E1876" t="s">
        <v>8544</v>
      </c>
      <c r="F1876">
        <v>1</v>
      </c>
      <c r="G1876">
        <v>1</v>
      </c>
      <c r="H1876" s="4" t="str">
        <f t="shared" si="58"/>
        <v>CH2342.1</v>
      </c>
      <c r="I1876" s="4" t="str">
        <f t="shared" si="59"/>
        <v>SH02_LDO_5TO3_OUT</v>
      </c>
    </row>
    <row r="1877" spans="1:9">
      <c r="A1877" t="s">
        <v>261</v>
      </c>
      <c r="B1877" t="s">
        <v>9098</v>
      </c>
      <c r="C1877" t="s">
        <v>9116</v>
      </c>
      <c r="D1877">
        <v>2</v>
      </c>
      <c r="E1877" t="s">
        <v>169</v>
      </c>
      <c r="F1877">
        <v>2</v>
      </c>
      <c r="G1877">
        <v>2</v>
      </c>
      <c r="H1877" s="4" t="str">
        <f t="shared" si="58"/>
        <v>CH2342.2</v>
      </c>
      <c r="I1877" s="4" t="str">
        <f t="shared" si="59"/>
        <v>DGND</v>
      </c>
    </row>
    <row r="1878" spans="1:9">
      <c r="A1878" t="s">
        <v>261</v>
      </c>
      <c r="B1878" t="s">
        <v>9098</v>
      </c>
      <c r="C1878" t="s">
        <v>9117</v>
      </c>
      <c r="D1878">
        <v>1</v>
      </c>
      <c r="E1878" t="s">
        <v>8545</v>
      </c>
      <c r="F1878">
        <v>1</v>
      </c>
      <c r="G1878">
        <v>1</v>
      </c>
      <c r="H1878" s="4" t="str">
        <f t="shared" si="58"/>
        <v>CH2351.1</v>
      </c>
      <c r="I1878" s="4" t="str">
        <f t="shared" si="59"/>
        <v>SH02_L_SWR_5TO1_OUT</v>
      </c>
    </row>
    <row r="1879" spans="1:9">
      <c r="A1879" t="s">
        <v>261</v>
      </c>
      <c r="B1879" t="s">
        <v>9098</v>
      </c>
      <c r="C1879" t="s">
        <v>9117</v>
      </c>
      <c r="D1879">
        <v>2</v>
      </c>
      <c r="E1879" t="s">
        <v>169</v>
      </c>
      <c r="F1879">
        <v>2</v>
      </c>
      <c r="G1879">
        <v>2</v>
      </c>
      <c r="H1879" s="4" t="str">
        <f t="shared" si="58"/>
        <v>CH2351.2</v>
      </c>
      <c r="I1879" s="4" t="str">
        <f t="shared" si="59"/>
        <v>DGND</v>
      </c>
    </row>
    <row r="1880" spans="1:9">
      <c r="A1880" t="s">
        <v>261</v>
      </c>
      <c r="B1880" t="s">
        <v>9098</v>
      </c>
      <c r="C1880" t="s">
        <v>9118</v>
      </c>
      <c r="D1880">
        <v>1</v>
      </c>
      <c r="E1880" t="s">
        <v>8545</v>
      </c>
      <c r="F1880">
        <v>1</v>
      </c>
      <c r="G1880">
        <v>1</v>
      </c>
      <c r="H1880" s="4" t="str">
        <f t="shared" si="58"/>
        <v>CH2352.1</v>
      </c>
      <c r="I1880" s="4" t="str">
        <f t="shared" si="59"/>
        <v>SH02_L_SWR_5TO1_OUT</v>
      </c>
    </row>
    <row r="1881" spans="1:9">
      <c r="A1881" t="s">
        <v>261</v>
      </c>
      <c r="B1881" t="s">
        <v>9098</v>
      </c>
      <c r="C1881" t="s">
        <v>9118</v>
      </c>
      <c r="D1881">
        <v>2</v>
      </c>
      <c r="E1881" t="s">
        <v>169</v>
      </c>
      <c r="F1881">
        <v>2</v>
      </c>
      <c r="G1881">
        <v>2</v>
      </c>
      <c r="H1881" s="4" t="str">
        <f t="shared" si="58"/>
        <v>CH2352.2</v>
      </c>
      <c r="I1881" s="4" t="str">
        <f t="shared" si="59"/>
        <v>DGND</v>
      </c>
    </row>
    <row r="1882" spans="1:9">
      <c r="A1882" t="s">
        <v>261</v>
      </c>
      <c r="B1882" t="s">
        <v>9098</v>
      </c>
      <c r="C1882" t="s">
        <v>9119</v>
      </c>
      <c r="D1882">
        <v>1</v>
      </c>
      <c r="E1882" t="s">
        <v>8550</v>
      </c>
      <c r="F1882">
        <v>1</v>
      </c>
      <c r="G1882">
        <v>1</v>
      </c>
      <c r="H1882" s="4" t="str">
        <f t="shared" si="58"/>
        <v>CH2361.1</v>
      </c>
      <c r="I1882" s="4" t="str">
        <f t="shared" si="59"/>
        <v>SH02_USB_AVDD10</v>
      </c>
    </row>
    <row r="1883" spans="1:9">
      <c r="A1883" t="s">
        <v>261</v>
      </c>
      <c r="B1883" t="s">
        <v>9098</v>
      </c>
      <c r="C1883" t="s">
        <v>9119</v>
      </c>
      <c r="D1883">
        <v>2</v>
      </c>
      <c r="E1883" t="s">
        <v>169</v>
      </c>
      <c r="F1883">
        <v>2</v>
      </c>
      <c r="G1883">
        <v>2</v>
      </c>
      <c r="H1883" s="4" t="str">
        <f t="shared" si="58"/>
        <v>CH2361.2</v>
      </c>
      <c r="I1883" s="4" t="str">
        <f t="shared" si="59"/>
        <v>DGND</v>
      </c>
    </row>
    <row r="1884" spans="1:9">
      <c r="A1884" t="s">
        <v>261</v>
      </c>
      <c r="B1884" t="s">
        <v>9098</v>
      </c>
      <c r="C1884" t="s">
        <v>9120</v>
      </c>
      <c r="D1884">
        <v>1</v>
      </c>
      <c r="E1884" t="s">
        <v>8550</v>
      </c>
      <c r="F1884">
        <v>1</v>
      </c>
      <c r="G1884">
        <v>1</v>
      </c>
      <c r="H1884" s="4" t="str">
        <f t="shared" si="58"/>
        <v>CH2362.1</v>
      </c>
      <c r="I1884" s="4" t="str">
        <f t="shared" si="59"/>
        <v>SH02_USB_AVDD10</v>
      </c>
    </row>
    <row r="1885" spans="1:9">
      <c r="A1885" t="s">
        <v>261</v>
      </c>
      <c r="B1885" t="s">
        <v>9098</v>
      </c>
      <c r="C1885" t="s">
        <v>9120</v>
      </c>
      <c r="D1885">
        <v>2</v>
      </c>
      <c r="E1885" t="s">
        <v>169</v>
      </c>
      <c r="F1885">
        <v>2</v>
      </c>
      <c r="G1885">
        <v>2</v>
      </c>
      <c r="H1885" s="4" t="str">
        <f t="shared" si="58"/>
        <v>CH2362.2</v>
      </c>
      <c r="I1885" s="4" t="str">
        <f t="shared" si="59"/>
        <v>DGND</v>
      </c>
    </row>
    <row r="1886" spans="1:9">
      <c r="A1886" t="s">
        <v>261</v>
      </c>
      <c r="B1886" t="s">
        <v>9098</v>
      </c>
      <c r="C1886" t="s">
        <v>9121</v>
      </c>
      <c r="D1886">
        <v>1</v>
      </c>
      <c r="E1886" t="s">
        <v>8550</v>
      </c>
      <c r="F1886">
        <v>1</v>
      </c>
      <c r="G1886">
        <v>1</v>
      </c>
      <c r="H1886" s="4" t="str">
        <f t="shared" si="58"/>
        <v>CH2363.1</v>
      </c>
      <c r="I1886" s="4" t="str">
        <f t="shared" si="59"/>
        <v>SH02_USB_AVDD10</v>
      </c>
    </row>
    <row r="1887" spans="1:9">
      <c r="A1887" t="s">
        <v>261</v>
      </c>
      <c r="B1887" t="s">
        <v>9098</v>
      </c>
      <c r="C1887" t="s">
        <v>9121</v>
      </c>
      <c r="D1887">
        <v>2</v>
      </c>
      <c r="E1887" t="s">
        <v>169</v>
      </c>
      <c r="F1887">
        <v>2</v>
      </c>
      <c r="G1887">
        <v>2</v>
      </c>
      <c r="H1887" s="4" t="str">
        <f t="shared" si="58"/>
        <v>CH2363.2</v>
      </c>
      <c r="I1887" s="4" t="str">
        <f t="shared" si="59"/>
        <v>DGND</v>
      </c>
    </row>
    <row r="1888" spans="1:9">
      <c r="A1888" t="s">
        <v>261</v>
      </c>
      <c r="B1888" t="s">
        <v>9098</v>
      </c>
      <c r="C1888" t="s">
        <v>9122</v>
      </c>
      <c r="D1888">
        <v>1</v>
      </c>
      <c r="E1888" t="s">
        <v>8550</v>
      </c>
      <c r="F1888">
        <v>1</v>
      </c>
      <c r="G1888">
        <v>1</v>
      </c>
      <c r="H1888" s="4" t="str">
        <f t="shared" si="58"/>
        <v>CH2364.1</v>
      </c>
      <c r="I1888" s="4" t="str">
        <f t="shared" si="59"/>
        <v>SH02_USB_AVDD10</v>
      </c>
    </row>
    <row r="1889" spans="1:9">
      <c r="A1889" t="s">
        <v>261</v>
      </c>
      <c r="B1889" t="s">
        <v>9098</v>
      </c>
      <c r="C1889" t="s">
        <v>9122</v>
      </c>
      <c r="D1889">
        <v>2</v>
      </c>
      <c r="E1889" t="s">
        <v>169</v>
      </c>
      <c r="F1889">
        <v>2</v>
      </c>
      <c r="G1889">
        <v>2</v>
      </c>
      <c r="H1889" s="4" t="str">
        <f t="shared" si="58"/>
        <v>CH2364.2</v>
      </c>
      <c r="I1889" s="4" t="str">
        <f t="shared" si="59"/>
        <v>DGND</v>
      </c>
    </row>
    <row r="1890" spans="1:9">
      <c r="A1890" t="s">
        <v>261</v>
      </c>
      <c r="B1890" t="s">
        <v>9098</v>
      </c>
      <c r="C1890" t="s">
        <v>9123</v>
      </c>
      <c r="D1890">
        <v>1</v>
      </c>
      <c r="E1890" t="s">
        <v>8544</v>
      </c>
      <c r="F1890">
        <v>1</v>
      </c>
      <c r="G1890">
        <v>1</v>
      </c>
      <c r="H1890" s="4" t="str">
        <f t="shared" si="58"/>
        <v>CH2391.1</v>
      </c>
      <c r="I1890" s="4" t="str">
        <f t="shared" si="59"/>
        <v>SH02_LDO_5TO3_OUT</v>
      </c>
    </row>
    <row r="1891" spans="1:9">
      <c r="A1891" t="s">
        <v>261</v>
      </c>
      <c r="B1891" t="s">
        <v>9098</v>
      </c>
      <c r="C1891" t="s">
        <v>9123</v>
      </c>
      <c r="D1891">
        <v>2</v>
      </c>
      <c r="E1891" t="s">
        <v>169</v>
      </c>
      <c r="F1891">
        <v>2</v>
      </c>
      <c r="G1891">
        <v>2</v>
      </c>
      <c r="H1891" s="4" t="str">
        <f t="shared" si="58"/>
        <v>CH2391.2</v>
      </c>
      <c r="I1891" s="4" t="str">
        <f t="shared" si="59"/>
        <v>DGND</v>
      </c>
    </row>
    <row r="1892" spans="1:9">
      <c r="A1892" t="s">
        <v>261</v>
      </c>
      <c r="B1892" t="s">
        <v>9098</v>
      </c>
      <c r="C1892" t="s">
        <v>9124</v>
      </c>
      <c r="D1892">
        <v>1</v>
      </c>
      <c r="E1892" t="s">
        <v>8544</v>
      </c>
      <c r="F1892">
        <v>1</v>
      </c>
      <c r="G1892">
        <v>1</v>
      </c>
      <c r="H1892" s="4" t="str">
        <f t="shared" si="58"/>
        <v>CH2392.1</v>
      </c>
      <c r="I1892" s="4" t="str">
        <f t="shared" si="59"/>
        <v>SH02_LDO_5TO3_OUT</v>
      </c>
    </row>
    <row r="1893" spans="1:9">
      <c r="A1893" t="s">
        <v>261</v>
      </c>
      <c r="B1893" t="s">
        <v>9098</v>
      </c>
      <c r="C1893" t="s">
        <v>9124</v>
      </c>
      <c r="D1893">
        <v>2</v>
      </c>
      <c r="E1893" t="s">
        <v>169</v>
      </c>
      <c r="F1893">
        <v>2</v>
      </c>
      <c r="G1893">
        <v>2</v>
      </c>
      <c r="H1893" s="4" t="str">
        <f t="shared" si="58"/>
        <v>CH2392.2</v>
      </c>
      <c r="I1893" s="4" t="str">
        <f t="shared" si="59"/>
        <v>DGND</v>
      </c>
    </row>
    <row r="1894" spans="1:9">
      <c r="A1894" t="s">
        <v>261</v>
      </c>
      <c r="B1894" t="s">
        <v>9098</v>
      </c>
      <c r="C1894" t="s">
        <v>9125</v>
      </c>
      <c r="D1894">
        <v>1</v>
      </c>
      <c r="E1894" t="s">
        <v>8550</v>
      </c>
      <c r="F1894">
        <v>1</v>
      </c>
      <c r="G1894">
        <v>1</v>
      </c>
      <c r="H1894" s="4" t="str">
        <f t="shared" si="58"/>
        <v>CH2401.1</v>
      </c>
      <c r="I1894" s="4" t="str">
        <f t="shared" si="59"/>
        <v>SH02_USB_AVDD10</v>
      </c>
    </row>
    <row r="1895" spans="1:9">
      <c r="A1895" t="s">
        <v>261</v>
      </c>
      <c r="B1895" t="s">
        <v>9098</v>
      </c>
      <c r="C1895" t="s">
        <v>9125</v>
      </c>
      <c r="D1895">
        <v>2</v>
      </c>
      <c r="E1895" t="s">
        <v>169</v>
      </c>
      <c r="F1895">
        <v>2</v>
      </c>
      <c r="G1895">
        <v>2</v>
      </c>
      <c r="H1895" s="4" t="str">
        <f t="shared" si="58"/>
        <v>CH2401.2</v>
      </c>
      <c r="I1895" s="4" t="str">
        <f t="shared" si="59"/>
        <v>DGND</v>
      </c>
    </row>
    <row r="1896" spans="1:9">
      <c r="A1896" t="s">
        <v>261</v>
      </c>
      <c r="B1896" t="s">
        <v>9098</v>
      </c>
      <c r="C1896" t="s">
        <v>9126</v>
      </c>
      <c r="D1896">
        <v>1</v>
      </c>
      <c r="E1896" t="s">
        <v>8550</v>
      </c>
      <c r="F1896">
        <v>1</v>
      </c>
      <c r="G1896">
        <v>1</v>
      </c>
      <c r="H1896" s="4" t="str">
        <f t="shared" si="58"/>
        <v>CH2402.1</v>
      </c>
      <c r="I1896" s="4" t="str">
        <f t="shared" si="59"/>
        <v>SH02_USB_AVDD10</v>
      </c>
    </row>
    <row r="1897" spans="1:9">
      <c r="A1897" t="s">
        <v>261</v>
      </c>
      <c r="B1897" t="s">
        <v>9098</v>
      </c>
      <c r="C1897" t="s">
        <v>9126</v>
      </c>
      <c r="D1897">
        <v>2</v>
      </c>
      <c r="E1897" t="s">
        <v>169</v>
      </c>
      <c r="F1897">
        <v>2</v>
      </c>
      <c r="G1897">
        <v>2</v>
      </c>
      <c r="H1897" s="4" t="str">
        <f t="shared" si="58"/>
        <v>CH2402.2</v>
      </c>
      <c r="I1897" s="4" t="str">
        <f t="shared" si="59"/>
        <v>DGND</v>
      </c>
    </row>
    <row r="1898" spans="1:9">
      <c r="A1898" t="s">
        <v>261</v>
      </c>
      <c r="B1898" t="s">
        <v>9098</v>
      </c>
      <c r="C1898" t="s">
        <v>9127</v>
      </c>
      <c r="D1898">
        <v>1</v>
      </c>
      <c r="E1898" t="s">
        <v>8550</v>
      </c>
      <c r="F1898">
        <v>1</v>
      </c>
      <c r="G1898">
        <v>1</v>
      </c>
      <c r="H1898" s="4" t="str">
        <f t="shared" si="58"/>
        <v>CH2403.1</v>
      </c>
      <c r="I1898" s="4" t="str">
        <f t="shared" si="59"/>
        <v>SH02_USB_AVDD10</v>
      </c>
    </row>
    <row r="1899" spans="1:9">
      <c r="A1899" t="s">
        <v>261</v>
      </c>
      <c r="B1899" t="s">
        <v>9098</v>
      </c>
      <c r="C1899" t="s">
        <v>9127</v>
      </c>
      <c r="D1899">
        <v>2</v>
      </c>
      <c r="E1899" t="s">
        <v>169</v>
      </c>
      <c r="F1899">
        <v>2</v>
      </c>
      <c r="G1899">
        <v>2</v>
      </c>
      <c r="H1899" s="4" t="str">
        <f t="shared" si="58"/>
        <v>CH2403.2</v>
      </c>
      <c r="I1899" s="4" t="str">
        <f t="shared" si="59"/>
        <v>DGND</v>
      </c>
    </row>
    <row r="1900" spans="1:9">
      <c r="A1900" t="s">
        <v>261</v>
      </c>
      <c r="B1900" t="s">
        <v>9098</v>
      </c>
      <c r="C1900" t="s">
        <v>9128</v>
      </c>
      <c r="D1900">
        <v>1</v>
      </c>
      <c r="E1900" t="s">
        <v>8550</v>
      </c>
      <c r="F1900">
        <v>1</v>
      </c>
      <c r="G1900">
        <v>1</v>
      </c>
      <c r="H1900" s="4" t="str">
        <f t="shared" si="58"/>
        <v>CH2404.1</v>
      </c>
      <c r="I1900" s="4" t="str">
        <f t="shared" si="59"/>
        <v>SH02_USB_AVDD10</v>
      </c>
    </row>
    <row r="1901" spans="1:9">
      <c r="A1901" t="s">
        <v>261</v>
      </c>
      <c r="B1901" t="s">
        <v>9098</v>
      </c>
      <c r="C1901" t="s">
        <v>9128</v>
      </c>
      <c r="D1901">
        <v>2</v>
      </c>
      <c r="E1901" t="s">
        <v>169</v>
      </c>
      <c r="F1901">
        <v>2</v>
      </c>
      <c r="G1901">
        <v>2</v>
      </c>
      <c r="H1901" s="4" t="str">
        <f t="shared" si="58"/>
        <v>CH2404.2</v>
      </c>
      <c r="I1901" s="4" t="str">
        <f t="shared" si="59"/>
        <v>DGND</v>
      </c>
    </row>
    <row r="1902" spans="1:9">
      <c r="A1902" t="s">
        <v>261</v>
      </c>
      <c r="B1902" t="s">
        <v>9098</v>
      </c>
      <c r="C1902" t="s">
        <v>9129</v>
      </c>
      <c r="D1902">
        <v>1</v>
      </c>
      <c r="E1902" t="s">
        <v>8550</v>
      </c>
      <c r="F1902">
        <v>1</v>
      </c>
      <c r="G1902">
        <v>1</v>
      </c>
      <c r="H1902" s="4" t="str">
        <f t="shared" si="58"/>
        <v>CH2501.1</v>
      </c>
      <c r="I1902" s="4" t="str">
        <f t="shared" si="59"/>
        <v>SH02_USB_AVDD10</v>
      </c>
    </row>
    <row r="1903" spans="1:9">
      <c r="A1903" t="s">
        <v>261</v>
      </c>
      <c r="B1903" t="s">
        <v>9098</v>
      </c>
      <c r="C1903" t="s">
        <v>9129</v>
      </c>
      <c r="D1903">
        <v>2</v>
      </c>
      <c r="E1903" t="s">
        <v>169</v>
      </c>
      <c r="F1903">
        <v>2</v>
      </c>
      <c r="G1903">
        <v>2</v>
      </c>
      <c r="H1903" s="4" t="str">
        <f t="shared" si="58"/>
        <v>CH2501.2</v>
      </c>
      <c r="I1903" s="4" t="str">
        <f t="shared" si="59"/>
        <v>DGND</v>
      </c>
    </row>
    <row r="1904" spans="1:9">
      <c r="A1904" t="s">
        <v>261</v>
      </c>
      <c r="B1904" t="s">
        <v>9098</v>
      </c>
      <c r="C1904" t="s">
        <v>9130</v>
      </c>
      <c r="D1904">
        <v>1</v>
      </c>
      <c r="E1904" t="s">
        <v>8550</v>
      </c>
      <c r="F1904">
        <v>1</v>
      </c>
      <c r="G1904">
        <v>1</v>
      </c>
      <c r="H1904" s="4" t="str">
        <f t="shared" si="58"/>
        <v>CH2502.1</v>
      </c>
      <c r="I1904" s="4" t="str">
        <f t="shared" si="59"/>
        <v>SH02_USB_AVDD10</v>
      </c>
    </row>
    <row r="1905" spans="1:9">
      <c r="A1905" t="s">
        <v>261</v>
      </c>
      <c r="B1905" t="s">
        <v>9098</v>
      </c>
      <c r="C1905" t="s">
        <v>9130</v>
      </c>
      <c r="D1905">
        <v>2</v>
      </c>
      <c r="E1905" t="s">
        <v>169</v>
      </c>
      <c r="F1905">
        <v>2</v>
      </c>
      <c r="G1905">
        <v>2</v>
      </c>
      <c r="H1905" s="4" t="str">
        <f t="shared" si="58"/>
        <v>CH2502.2</v>
      </c>
      <c r="I1905" s="4" t="str">
        <f t="shared" si="59"/>
        <v>DGND</v>
      </c>
    </row>
    <row r="1906" spans="1:9">
      <c r="A1906" t="s">
        <v>261</v>
      </c>
      <c r="B1906" t="s">
        <v>9098</v>
      </c>
      <c r="C1906" t="s">
        <v>9131</v>
      </c>
      <c r="D1906">
        <v>1</v>
      </c>
      <c r="E1906" t="s">
        <v>8550</v>
      </c>
      <c r="F1906">
        <v>1</v>
      </c>
      <c r="G1906">
        <v>1</v>
      </c>
      <c r="H1906" s="4" t="str">
        <f t="shared" si="58"/>
        <v>CH2503.1</v>
      </c>
      <c r="I1906" s="4" t="str">
        <f t="shared" si="59"/>
        <v>SH02_USB_AVDD10</v>
      </c>
    </row>
    <row r="1907" spans="1:9">
      <c r="A1907" t="s">
        <v>261</v>
      </c>
      <c r="B1907" t="s">
        <v>9098</v>
      </c>
      <c r="C1907" t="s">
        <v>9131</v>
      </c>
      <c r="D1907">
        <v>2</v>
      </c>
      <c r="E1907" t="s">
        <v>169</v>
      </c>
      <c r="F1907">
        <v>2</v>
      </c>
      <c r="G1907">
        <v>2</v>
      </c>
      <c r="H1907" s="4" t="str">
        <f t="shared" si="58"/>
        <v>CH2503.2</v>
      </c>
      <c r="I1907" s="4" t="str">
        <f t="shared" si="59"/>
        <v>DGND</v>
      </c>
    </row>
    <row r="1908" spans="1:9">
      <c r="A1908" t="s">
        <v>261</v>
      </c>
      <c r="B1908" t="s">
        <v>9098</v>
      </c>
      <c r="C1908" t="s">
        <v>9132</v>
      </c>
      <c r="D1908">
        <v>1</v>
      </c>
      <c r="E1908" t="s">
        <v>8550</v>
      </c>
      <c r="F1908">
        <v>1</v>
      </c>
      <c r="G1908">
        <v>1</v>
      </c>
      <c r="H1908" s="4" t="str">
        <f t="shared" si="58"/>
        <v>CH2504.1</v>
      </c>
      <c r="I1908" s="4" t="str">
        <f t="shared" si="59"/>
        <v>SH02_USB_AVDD10</v>
      </c>
    </row>
    <row r="1909" spans="1:9">
      <c r="A1909" t="s">
        <v>261</v>
      </c>
      <c r="B1909" t="s">
        <v>9098</v>
      </c>
      <c r="C1909" t="s">
        <v>9132</v>
      </c>
      <c r="D1909">
        <v>2</v>
      </c>
      <c r="E1909" t="s">
        <v>169</v>
      </c>
      <c r="F1909">
        <v>2</v>
      </c>
      <c r="G1909">
        <v>2</v>
      </c>
      <c r="H1909" s="4" t="str">
        <f t="shared" si="58"/>
        <v>CH2504.2</v>
      </c>
      <c r="I1909" s="4" t="str">
        <f t="shared" si="59"/>
        <v>DGND</v>
      </c>
    </row>
    <row r="1910" spans="1:9">
      <c r="A1910" t="s">
        <v>261</v>
      </c>
      <c r="B1910" t="s">
        <v>9098</v>
      </c>
      <c r="C1910" t="s">
        <v>9133</v>
      </c>
      <c r="D1910">
        <v>1</v>
      </c>
      <c r="E1910" t="s">
        <v>8545</v>
      </c>
      <c r="F1910">
        <v>1</v>
      </c>
      <c r="G1910">
        <v>1</v>
      </c>
      <c r="H1910" s="4" t="str">
        <f t="shared" si="58"/>
        <v>CH2551.1</v>
      </c>
      <c r="I1910" s="4" t="str">
        <f t="shared" si="59"/>
        <v>SH02_L_SWR_5TO1_OUT</v>
      </c>
    </row>
    <row r="1911" spans="1:9">
      <c r="A1911" t="s">
        <v>261</v>
      </c>
      <c r="B1911" t="s">
        <v>9098</v>
      </c>
      <c r="C1911" t="s">
        <v>9133</v>
      </c>
      <c r="D1911">
        <v>2</v>
      </c>
      <c r="E1911" t="s">
        <v>1939</v>
      </c>
      <c r="F1911">
        <v>2</v>
      </c>
      <c r="G1911">
        <v>2</v>
      </c>
      <c r="H1911" s="4" t="str">
        <f t="shared" si="58"/>
        <v>CH2551.2</v>
      </c>
      <c r="I1911" s="4" t="str">
        <f t="shared" si="59"/>
        <v>PCIE_GND</v>
      </c>
    </row>
    <row r="1912" spans="1:9">
      <c r="A1912" t="s">
        <v>261</v>
      </c>
      <c r="B1912" t="s">
        <v>9098</v>
      </c>
      <c r="C1912" t="s">
        <v>9134</v>
      </c>
      <c r="D1912">
        <v>1</v>
      </c>
      <c r="E1912" t="s">
        <v>8545</v>
      </c>
      <c r="F1912">
        <v>1</v>
      </c>
      <c r="G1912">
        <v>1</v>
      </c>
      <c r="H1912" s="4" t="str">
        <f t="shared" si="58"/>
        <v>CH2552.1</v>
      </c>
      <c r="I1912" s="4" t="str">
        <f t="shared" si="59"/>
        <v>SH02_L_SWR_5TO1_OUT</v>
      </c>
    </row>
    <row r="1913" spans="1:9">
      <c r="A1913" t="s">
        <v>261</v>
      </c>
      <c r="B1913" t="s">
        <v>9098</v>
      </c>
      <c r="C1913" t="s">
        <v>9134</v>
      </c>
      <c r="D1913">
        <v>2</v>
      </c>
      <c r="E1913" t="s">
        <v>1939</v>
      </c>
      <c r="F1913">
        <v>2</v>
      </c>
      <c r="G1913">
        <v>2</v>
      </c>
      <c r="H1913" s="4" t="str">
        <f t="shared" si="58"/>
        <v>CH2552.2</v>
      </c>
      <c r="I1913" s="4" t="str">
        <f t="shared" si="59"/>
        <v>PCIE_GND</v>
      </c>
    </row>
    <row r="1914" spans="1:9">
      <c r="A1914" t="s">
        <v>261</v>
      </c>
      <c r="B1914" t="s">
        <v>9098</v>
      </c>
      <c r="C1914" t="s">
        <v>9135</v>
      </c>
      <c r="D1914">
        <v>1</v>
      </c>
      <c r="E1914" t="s">
        <v>8545</v>
      </c>
      <c r="F1914">
        <v>1</v>
      </c>
      <c r="G1914">
        <v>1</v>
      </c>
      <c r="H1914" s="4" t="str">
        <f t="shared" si="58"/>
        <v>CH2601.1</v>
      </c>
      <c r="I1914" s="4" t="str">
        <f t="shared" si="59"/>
        <v>SH02_L_SWR_5TO1_OUT</v>
      </c>
    </row>
    <row r="1915" spans="1:9">
      <c r="A1915" t="s">
        <v>261</v>
      </c>
      <c r="B1915" t="s">
        <v>9098</v>
      </c>
      <c r="C1915" t="s">
        <v>9135</v>
      </c>
      <c r="D1915">
        <v>2</v>
      </c>
      <c r="E1915" t="s">
        <v>1939</v>
      </c>
      <c r="F1915">
        <v>2</v>
      </c>
      <c r="G1915">
        <v>2</v>
      </c>
      <c r="H1915" s="4" t="str">
        <f t="shared" si="58"/>
        <v>CH2601.2</v>
      </c>
      <c r="I1915" s="4" t="str">
        <f t="shared" si="59"/>
        <v>PCIE_GND</v>
      </c>
    </row>
    <row r="1916" spans="1:9">
      <c r="A1916" t="s">
        <v>261</v>
      </c>
      <c r="B1916" t="s">
        <v>9098</v>
      </c>
      <c r="C1916" t="s">
        <v>9136</v>
      </c>
      <c r="D1916">
        <v>1</v>
      </c>
      <c r="E1916" t="s">
        <v>8545</v>
      </c>
      <c r="F1916">
        <v>1</v>
      </c>
      <c r="G1916">
        <v>1</v>
      </c>
      <c r="H1916" s="4" t="str">
        <f t="shared" si="58"/>
        <v>CH2602.1</v>
      </c>
      <c r="I1916" s="4" t="str">
        <f t="shared" si="59"/>
        <v>SH02_L_SWR_5TO1_OUT</v>
      </c>
    </row>
    <row r="1917" spans="1:9">
      <c r="A1917" t="s">
        <v>261</v>
      </c>
      <c r="B1917" t="s">
        <v>9098</v>
      </c>
      <c r="C1917" t="s">
        <v>9136</v>
      </c>
      <c r="D1917">
        <v>2</v>
      </c>
      <c r="E1917" t="s">
        <v>1939</v>
      </c>
      <c r="F1917">
        <v>2</v>
      </c>
      <c r="G1917">
        <v>2</v>
      </c>
      <c r="H1917" s="4" t="str">
        <f t="shared" si="58"/>
        <v>CH2602.2</v>
      </c>
      <c r="I1917" s="4" t="str">
        <f t="shared" si="59"/>
        <v>PCIE_GND</v>
      </c>
    </row>
    <row r="1918" spans="1:9">
      <c r="A1918" t="s">
        <v>261</v>
      </c>
      <c r="B1918" t="s">
        <v>9098</v>
      </c>
      <c r="C1918" t="s">
        <v>9137</v>
      </c>
      <c r="D1918">
        <v>1</v>
      </c>
      <c r="E1918" t="s">
        <v>8545</v>
      </c>
      <c r="F1918">
        <v>1</v>
      </c>
      <c r="G1918">
        <v>1</v>
      </c>
      <c r="H1918" s="4" t="str">
        <f t="shared" si="58"/>
        <v>CH2631.1</v>
      </c>
      <c r="I1918" s="4" t="str">
        <f t="shared" si="59"/>
        <v>SH02_L_SWR_5TO1_OUT</v>
      </c>
    </row>
    <row r="1919" spans="1:9">
      <c r="A1919" t="s">
        <v>261</v>
      </c>
      <c r="B1919" t="s">
        <v>9098</v>
      </c>
      <c r="C1919" t="s">
        <v>9137</v>
      </c>
      <c r="D1919">
        <v>2</v>
      </c>
      <c r="E1919" t="s">
        <v>1939</v>
      </c>
      <c r="F1919">
        <v>2</v>
      </c>
      <c r="G1919">
        <v>2</v>
      </c>
      <c r="H1919" s="4" t="str">
        <f t="shared" si="58"/>
        <v>CH2631.2</v>
      </c>
      <c r="I1919" s="4" t="str">
        <f t="shared" si="59"/>
        <v>PCIE_GND</v>
      </c>
    </row>
    <row r="1920" spans="1:9">
      <c r="A1920" t="s">
        <v>261</v>
      </c>
      <c r="B1920" t="s">
        <v>9098</v>
      </c>
      <c r="C1920" t="s">
        <v>9138</v>
      </c>
      <c r="D1920">
        <v>1</v>
      </c>
      <c r="E1920" t="s">
        <v>8545</v>
      </c>
      <c r="F1920">
        <v>1</v>
      </c>
      <c r="G1920">
        <v>1</v>
      </c>
      <c r="H1920" s="4" t="str">
        <f t="shared" si="58"/>
        <v>CH2632.1</v>
      </c>
      <c r="I1920" s="4" t="str">
        <f t="shared" si="59"/>
        <v>SH02_L_SWR_5TO1_OUT</v>
      </c>
    </row>
    <row r="1921" spans="1:9">
      <c r="A1921" t="s">
        <v>261</v>
      </c>
      <c r="B1921" t="s">
        <v>9098</v>
      </c>
      <c r="C1921" t="s">
        <v>9138</v>
      </c>
      <c r="D1921">
        <v>2</v>
      </c>
      <c r="E1921" t="s">
        <v>1939</v>
      </c>
      <c r="F1921">
        <v>2</v>
      </c>
      <c r="G1921">
        <v>2</v>
      </c>
      <c r="H1921" s="4" t="str">
        <f t="shared" si="58"/>
        <v>CH2632.2</v>
      </c>
      <c r="I1921" s="4" t="str">
        <f t="shared" si="59"/>
        <v>PCIE_GND</v>
      </c>
    </row>
    <row r="1922" spans="1:9">
      <c r="A1922" t="s">
        <v>261</v>
      </c>
      <c r="B1922" t="s">
        <v>9098</v>
      </c>
      <c r="C1922" t="s">
        <v>9139</v>
      </c>
      <c r="D1922">
        <v>1</v>
      </c>
      <c r="E1922" t="s">
        <v>8545</v>
      </c>
      <c r="F1922">
        <v>1</v>
      </c>
      <c r="G1922">
        <v>1</v>
      </c>
      <c r="H1922" s="4" t="str">
        <f t="shared" ref="H1922:H1985" si="60">CONCATENATE(C1922,".",F1922)</f>
        <v>CH2633.1</v>
      </c>
      <c r="I1922" s="4" t="str">
        <f t="shared" ref="I1922:I1985" si="61">E1922</f>
        <v>SH02_L_SWR_5TO1_OUT</v>
      </c>
    </row>
    <row r="1923" spans="1:9">
      <c r="A1923" t="s">
        <v>261</v>
      </c>
      <c r="B1923" t="s">
        <v>9098</v>
      </c>
      <c r="C1923" t="s">
        <v>9139</v>
      </c>
      <c r="D1923">
        <v>2</v>
      </c>
      <c r="E1923" t="s">
        <v>169</v>
      </c>
      <c r="F1923">
        <v>2</v>
      </c>
      <c r="G1923">
        <v>2</v>
      </c>
      <c r="H1923" s="4" t="str">
        <f t="shared" si="60"/>
        <v>CH2633.2</v>
      </c>
      <c r="I1923" s="4" t="str">
        <f t="shared" si="61"/>
        <v>DGND</v>
      </c>
    </row>
    <row r="1924" spans="1:9">
      <c r="A1924" t="s">
        <v>261</v>
      </c>
      <c r="B1924" t="s">
        <v>9098</v>
      </c>
      <c r="C1924" t="s">
        <v>9140</v>
      </c>
      <c r="D1924">
        <v>1</v>
      </c>
      <c r="E1924" t="s">
        <v>8545</v>
      </c>
      <c r="F1924">
        <v>1</v>
      </c>
      <c r="G1924">
        <v>1</v>
      </c>
      <c r="H1924" s="4" t="str">
        <f t="shared" si="60"/>
        <v>CH2634.1</v>
      </c>
      <c r="I1924" s="4" t="str">
        <f t="shared" si="61"/>
        <v>SH02_L_SWR_5TO1_OUT</v>
      </c>
    </row>
    <row r="1925" spans="1:9">
      <c r="A1925" t="s">
        <v>261</v>
      </c>
      <c r="B1925" t="s">
        <v>9098</v>
      </c>
      <c r="C1925" t="s">
        <v>9140</v>
      </c>
      <c r="D1925">
        <v>2</v>
      </c>
      <c r="E1925" t="s">
        <v>169</v>
      </c>
      <c r="F1925">
        <v>2</v>
      </c>
      <c r="G1925">
        <v>2</v>
      </c>
      <c r="H1925" s="4" t="str">
        <f t="shared" si="60"/>
        <v>CH2634.2</v>
      </c>
      <c r="I1925" s="4" t="str">
        <f t="shared" si="61"/>
        <v>DGND</v>
      </c>
    </row>
    <row r="1926" spans="1:9">
      <c r="A1926" t="s">
        <v>261</v>
      </c>
      <c r="B1926" t="s">
        <v>9098</v>
      </c>
      <c r="C1926" t="s">
        <v>9141</v>
      </c>
      <c r="D1926" t="s">
        <v>1460</v>
      </c>
      <c r="E1926" t="s">
        <v>8551</v>
      </c>
      <c r="F1926">
        <v>30</v>
      </c>
      <c r="G1926" t="s">
        <v>1460</v>
      </c>
      <c r="H1926" s="4" t="str">
        <f t="shared" si="60"/>
        <v>HOST2.30</v>
      </c>
      <c r="I1926" s="4" t="str">
        <f t="shared" si="61"/>
        <v>SH02_CC1</v>
      </c>
    </row>
    <row r="1927" spans="1:9">
      <c r="A1927" t="s">
        <v>261</v>
      </c>
      <c r="B1927" t="s">
        <v>9098</v>
      </c>
      <c r="C1927" t="s">
        <v>9141</v>
      </c>
      <c r="D1927" t="s">
        <v>1461</v>
      </c>
      <c r="E1927" t="s">
        <v>8552</v>
      </c>
      <c r="F1927">
        <v>32</v>
      </c>
      <c r="G1927" t="s">
        <v>1461</v>
      </c>
      <c r="H1927" s="4" t="str">
        <f t="shared" si="60"/>
        <v>HOST2.32</v>
      </c>
      <c r="I1927" s="4" t="str">
        <f t="shared" si="61"/>
        <v>SH02_CC2</v>
      </c>
    </row>
    <row r="1928" spans="1:9">
      <c r="A1928" t="s">
        <v>261</v>
      </c>
      <c r="B1928" t="s">
        <v>9098</v>
      </c>
      <c r="C1928" t="s">
        <v>9141</v>
      </c>
      <c r="D1928" t="s">
        <v>1720</v>
      </c>
      <c r="E1928" t="s">
        <v>8536</v>
      </c>
      <c r="F1928">
        <v>13</v>
      </c>
      <c r="G1928" t="s">
        <v>1720</v>
      </c>
      <c r="H1928" s="4" t="str">
        <f t="shared" si="60"/>
        <v>HOST2.13</v>
      </c>
      <c r="I1928" s="4" t="str">
        <f t="shared" si="61"/>
        <v>SH02_P7_CLKREQB</v>
      </c>
    </row>
    <row r="1929" spans="1:9">
      <c r="A1929" t="s">
        <v>261</v>
      </c>
      <c r="B1929" t="s">
        <v>9098</v>
      </c>
      <c r="C1929" t="s">
        <v>9141</v>
      </c>
      <c r="D1929" t="s">
        <v>1769</v>
      </c>
      <c r="E1929" t="s">
        <v>8553</v>
      </c>
      <c r="F1929">
        <v>29</v>
      </c>
      <c r="G1929" t="s">
        <v>1769</v>
      </c>
      <c r="H1929" s="4" t="str">
        <f t="shared" si="60"/>
        <v>HOST2.29</v>
      </c>
      <c r="I1929" s="4" t="str">
        <f t="shared" si="61"/>
        <v>SH02_DIS_DB</v>
      </c>
    </row>
    <row r="1930" spans="1:9">
      <c r="A1930" t="s">
        <v>261</v>
      </c>
      <c r="B1930" t="s">
        <v>9098</v>
      </c>
      <c r="C1930" t="s">
        <v>9141</v>
      </c>
      <c r="D1930" t="s">
        <v>1718</v>
      </c>
      <c r="E1930" t="s">
        <v>8545</v>
      </c>
      <c r="F1930">
        <v>11</v>
      </c>
      <c r="G1930" t="s">
        <v>1718</v>
      </c>
      <c r="H1930" s="4" t="str">
        <f t="shared" si="60"/>
        <v>HOST2.11</v>
      </c>
      <c r="I1930" s="4" t="str">
        <f t="shared" si="61"/>
        <v>SH02_L_SWR_5TO1_OUT</v>
      </c>
    </row>
    <row r="1931" spans="1:9">
      <c r="A1931" t="s">
        <v>261</v>
      </c>
      <c r="B1931" t="s">
        <v>9098</v>
      </c>
      <c r="C1931" t="s">
        <v>9141</v>
      </c>
      <c r="D1931" t="s">
        <v>1765</v>
      </c>
      <c r="E1931" t="s">
        <v>8545</v>
      </c>
      <c r="F1931">
        <v>25</v>
      </c>
      <c r="G1931" t="s">
        <v>1765</v>
      </c>
      <c r="H1931" s="4" t="str">
        <f t="shared" si="60"/>
        <v>HOST2.25</v>
      </c>
      <c r="I1931" s="4" t="str">
        <f t="shared" si="61"/>
        <v>SH02_L_SWR_5TO1_OUT</v>
      </c>
    </row>
    <row r="1932" spans="1:9">
      <c r="A1932" t="s">
        <v>261</v>
      </c>
      <c r="B1932" t="s">
        <v>9098</v>
      </c>
      <c r="C1932" t="s">
        <v>9141</v>
      </c>
      <c r="D1932" t="s">
        <v>1740</v>
      </c>
      <c r="E1932" t="s">
        <v>8545</v>
      </c>
      <c r="F1932">
        <v>35</v>
      </c>
      <c r="G1932" t="s">
        <v>1740</v>
      </c>
      <c r="H1932" s="4" t="str">
        <f t="shared" si="60"/>
        <v>HOST2.35</v>
      </c>
      <c r="I1932" s="4" t="str">
        <f t="shared" si="61"/>
        <v>SH02_L_SWR_5TO1_OUT</v>
      </c>
    </row>
    <row r="1933" spans="1:9">
      <c r="A1933" t="s">
        <v>261</v>
      </c>
      <c r="B1933" t="s">
        <v>9098</v>
      </c>
      <c r="C1933" t="s">
        <v>9141</v>
      </c>
      <c r="D1933" t="s">
        <v>1773</v>
      </c>
      <c r="E1933" t="s">
        <v>169</v>
      </c>
      <c r="F1933" t="s">
        <v>174</v>
      </c>
      <c r="G1933" t="s">
        <v>1773</v>
      </c>
      <c r="H1933" s="4" t="str">
        <f t="shared" si="60"/>
        <v>HOST2.EP</v>
      </c>
      <c r="I1933" s="4" t="str">
        <f t="shared" si="61"/>
        <v>DGND</v>
      </c>
    </row>
    <row r="1934" spans="1:9">
      <c r="A1934" t="s">
        <v>261</v>
      </c>
      <c r="B1934" t="s">
        <v>9098</v>
      </c>
      <c r="C1934" t="s">
        <v>9141</v>
      </c>
      <c r="D1934" t="s">
        <v>175</v>
      </c>
      <c r="E1934" t="s">
        <v>169</v>
      </c>
      <c r="F1934" t="s">
        <v>175</v>
      </c>
      <c r="G1934" t="s">
        <v>175</v>
      </c>
      <c r="H1934" s="4" t="str">
        <f t="shared" si="60"/>
        <v>HOST2.G1</v>
      </c>
      <c r="I1934" s="4" t="str">
        <f t="shared" si="61"/>
        <v>DGND</v>
      </c>
    </row>
    <row r="1935" spans="1:9">
      <c r="A1935" t="s">
        <v>261</v>
      </c>
      <c r="B1935" t="s">
        <v>9098</v>
      </c>
      <c r="C1935" t="s">
        <v>9141</v>
      </c>
      <c r="D1935" t="s">
        <v>176</v>
      </c>
      <c r="E1935" t="s">
        <v>169</v>
      </c>
      <c r="F1935" t="s">
        <v>176</v>
      </c>
      <c r="G1935" t="s">
        <v>176</v>
      </c>
      <c r="H1935" s="4" t="str">
        <f t="shared" si="60"/>
        <v>HOST2.G2</v>
      </c>
      <c r="I1935" s="4" t="str">
        <f t="shared" si="61"/>
        <v>DGND</v>
      </c>
    </row>
    <row r="1936" spans="1:9">
      <c r="A1936" t="s">
        <v>261</v>
      </c>
      <c r="B1936" t="s">
        <v>9098</v>
      </c>
      <c r="C1936" t="s">
        <v>9141</v>
      </c>
      <c r="D1936" t="s">
        <v>177</v>
      </c>
      <c r="E1936" t="s">
        <v>169</v>
      </c>
      <c r="F1936" t="s">
        <v>177</v>
      </c>
      <c r="G1936" t="s">
        <v>177</v>
      </c>
      <c r="H1936" s="4" t="str">
        <f t="shared" si="60"/>
        <v>HOST2.G3</v>
      </c>
      <c r="I1936" s="4" t="str">
        <f t="shared" si="61"/>
        <v>DGND</v>
      </c>
    </row>
    <row r="1937" spans="1:9">
      <c r="A1937" t="s">
        <v>261</v>
      </c>
      <c r="B1937" t="s">
        <v>9098</v>
      </c>
      <c r="C1937" t="s">
        <v>9141</v>
      </c>
      <c r="D1937" t="s">
        <v>178</v>
      </c>
      <c r="E1937" t="s">
        <v>169</v>
      </c>
      <c r="F1937" t="s">
        <v>178</v>
      </c>
      <c r="G1937" t="s">
        <v>178</v>
      </c>
      <c r="H1937" s="4" t="str">
        <f t="shared" si="60"/>
        <v>HOST2.G4</v>
      </c>
      <c r="I1937" s="4" t="str">
        <f t="shared" si="61"/>
        <v>DGND</v>
      </c>
    </row>
    <row r="1938" spans="1:9">
      <c r="A1938" t="s">
        <v>261</v>
      </c>
      <c r="B1938" t="s">
        <v>9098</v>
      </c>
      <c r="C1938" t="s">
        <v>9141</v>
      </c>
      <c r="D1938" t="s">
        <v>179</v>
      </c>
      <c r="E1938" t="s">
        <v>169</v>
      </c>
      <c r="F1938" t="s">
        <v>179</v>
      </c>
      <c r="G1938" t="s">
        <v>179</v>
      </c>
      <c r="H1938" s="4" t="str">
        <f t="shared" si="60"/>
        <v>HOST2.G5</v>
      </c>
      <c r="I1938" s="4" t="str">
        <f t="shared" si="61"/>
        <v>DGND</v>
      </c>
    </row>
    <row r="1939" spans="1:9">
      <c r="A1939" t="s">
        <v>261</v>
      </c>
      <c r="B1939" t="s">
        <v>9098</v>
      </c>
      <c r="C1939" t="s">
        <v>9141</v>
      </c>
      <c r="D1939" t="s">
        <v>180</v>
      </c>
      <c r="E1939" t="s">
        <v>169</v>
      </c>
      <c r="F1939" t="s">
        <v>180</v>
      </c>
      <c r="G1939" t="s">
        <v>180</v>
      </c>
      <c r="H1939" s="4" t="str">
        <f t="shared" si="60"/>
        <v>HOST2.G6</v>
      </c>
      <c r="I1939" s="4" t="str">
        <f t="shared" si="61"/>
        <v>DGND</v>
      </c>
    </row>
    <row r="1940" spans="1:9">
      <c r="A1940" t="s">
        <v>261</v>
      </c>
      <c r="B1940" t="s">
        <v>9098</v>
      </c>
      <c r="C1940" t="s">
        <v>9141</v>
      </c>
      <c r="D1940" t="s">
        <v>181</v>
      </c>
      <c r="E1940" t="s">
        <v>169</v>
      </c>
      <c r="F1940" t="s">
        <v>181</v>
      </c>
      <c r="G1940" t="s">
        <v>181</v>
      </c>
      <c r="H1940" s="4" t="str">
        <f t="shared" si="60"/>
        <v>HOST2.G7</v>
      </c>
      <c r="I1940" s="4" t="str">
        <f t="shared" si="61"/>
        <v>DGND</v>
      </c>
    </row>
    <row r="1941" spans="1:9">
      <c r="A1941" t="s">
        <v>261</v>
      </c>
      <c r="B1941" t="s">
        <v>9098</v>
      </c>
      <c r="C1941" t="s">
        <v>9141</v>
      </c>
      <c r="D1941" t="s">
        <v>428</v>
      </c>
      <c r="E1941" t="s">
        <v>169</v>
      </c>
      <c r="F1941" t="s">
        <v>428</v>
      </c>
      <c r="G1941" t="s">
        <v>428</v>
      </c>
      <c r="H1941" s="4" t="str">
        <f t="shared" si="60"/>
        <v>HOST2.G8</v>
      </c>
      <c r="I1941" s="4" t="str">
        <f t="shared" si="61"/>
        <v>DGND</v>
      </c>
    </row>
    <row r="1942" spans="1:9">
      <c r="A1942" t="s">
        <v>261</v>
      </c>
      <c r="B1942" t="s">
        <v>9098</v>
      </c>
      <c r="C1942" t="s">
        <v>9141</v>
      </c>
      <c r="D1942" t="s">
        <v>409</v>
      </c>
      <c r="E1942" t="s">
        <v>169</v>
      </c>
      <c r="F1942" t="s">
        <v>409</v>
      </c>
      <c r="G1942" t="s">
        <v>409</v>
      </c>
      <c r="H1942" s="4" t="str">
        <f t="shared" si="60"/>
        <v>HOST2.G9</v>
      </c>
      <c r="I1942" s="4" t="str">
        <f t="shared" si="61"/>
        <v>DGND</v>
      </c>
    </row>
    <row r="1943" spans="1:9">
      <c r="A1943" t="s">
        <v>261</v>
      </c>
      <c r="B1943" t="s">
        <v>9098</v>
      </c>
      <c r="C1943" t="s">
        <v>9141</v>
      </c>
      <c r="D1943" t="s">
        <v>406</v>
      </c>
      <c r="E1943" t="s">
        <v>169</v>
      </c>
      <c r="F1943" t="s">
        <v>406</v>
      </c>
      <c r="G1943" t="s">
        <v>406</v>
      </c>
      <c r="H1943" s="4" t="str">
        <f t="shared" si="60"/>
        <v>HOST2.G10</v>
      </c>
      <c r="I1943" s="4" t="str">
        <f t="shared" si="61"/>
        <v>DGND</v>
      </c>
    </row>
    <row r="1944" spans="1:9">
      <c r="A1944" t="s">
        <v>261</v>
      </c>
      <c r="B1944" t="s">
        <v>9098</v>
      </c>
      <c r="C1944" t="s">
        <v>9141</v>
      </c>
      <c r="D1944" t="s">
        <v>407</v>
      </c>
      <c r="E1944" t="s">
        <v>169</v>
      </c>
      <c r="F1944" t="s">
        <v>407</v>
      </c>
      <c r="G1944" t="s">
        <v>407</v>
      </c>
      <c r="H1944" s="4" t="str">
        <f t="shared" si="60"/>
        <v>HOST2.G11</v>
      </c>
      <c r="I1944" s="4" t="str">
        <f t="shared" si="61"/>
        <v>DGND</v>
      </c>
    </row>
    <row r="1945" spans="1:9">
      <c r="A1945" t="s">
        <v>261</v>
      </c>
      <c r="B1945" t="s">
        <v>9098</v>
      </c>
      <c r="C1945" t="s">
        <v>9141</v>
      </c>
      <c r="D1945" t="s">
        <v>694</v>
      </c>
      <c r="E1945" t="s">
        <v>169</v>
      </c>
      <c r="F1945" t="s">
        <v>694</v>
      </c>
      <c r="G1945" t="s">
        <v>694</v>
      </c>
      <c r="H1945" s="4" t="str">
        <f t="shared" si="60"/>
        <v>HOST2.G12</v>
      </c>
      <c r="I1945" s="4" t="str">
        <f t="shared" si="61"/>
        <v>DGND</v>
      </c>
    </row>
    <row r="1946" spans="1:9">
      <c r="A1946" t="s">
        <v>261</v>
      </c>
      <c r="B1946" t="s">
        <v>9098</v>
      </c>
      <c r="C1946" t="s">
        <v>9141</v>
      </c>
      <c r="D1946" t="s">
        <v>408</v>
      </c>
      <c r="E1946" t="s">
        <v>169</v>
      </c>
      <c r="F1946" t="s">
        <v>408</v>
      </c>
      <c r="G1946" t="s">
        <v>408</v>
      </c>
      <c r="H1946" s="4" t="str">
        <f t="shared" si="60"/>
        <v>HOST2.G13</v>
      </c>
      <c r="I1946" s="4" t="str">
        <f t="shared" si="61"/>
        <v>DGND</v>
      </c>
    </row>
    <row r="1947" spans="1:9">
      <c r="A1947" t="s">
        <v>261</v>
      </c>
      <c r="B1947" t="s">
        <v>9098</v>
      </c>
      <c r="C1947" t="s">
        <v>9141</v>
      </c>
      <c r="D1947" t="s">
        <v>443</v>
      </c>
      <c r="E1947" t="s">
        <v>169</v>
      </c>
      <c r="F1947" t="s">
        <v>443</v>
      </c>
      <c r="G1947" t="s">
        <v>443</v>
      </c>
      <c r="H1947" s="4" t="str">
        <f t="shared" si="60"/>
        <v>HOST2.G14</v>
      </c>
      <c r="I1947" s="4" t="str">
        <f t="shared" si="61"/>
        <v>DGND</v>
      </c>
    </row>
    <row r="1948" spans="1:9">
      <c r="A1948" t="s">
        <v>261</v>
      </c>
      <c r="B1948" t="s">
        <v>9098</v>
      </c>
      <c r="C1948" t="s">
        <v>9141</v>
      </c>
      <c r="D1948" t="s">
        <v>1579</v>
      </c>
      <c r="E1948" t="s">
        <v>169</v>
      </c>
      <c r="F1948" t="s">
        <v>1579</v>
      </c>
      <c r="G1948" t="s">
        <v>1579</v>
      </c>
      <c r="H1948" s="4" t="str">
        <f t="shared" si="60"/>
        <v>HOST2.G15</v>
      </c>
      <c r="I1948" s="4" t="str">
        <f t="shared" si="61"/>
        <v>DGND</v>
      </c>
    </row>
    <row r="1949" spans="1:9">
      <c r="A1949" t="s">
        <v>261</v>
      </c>
      <c r="B1949" t="s">
        <v>9098</v>
      </c>
      <c r="C1949" t="s">
        <v>9141</v>
      </c>
      <c r="D1949" t="s">
        <v>427</v>
      </c>
      <c r="E1949" t="s">
        <v>169</v>
      </c>
      <c r="F1949" t="s">
        <v>427</v>
      </c>
      <c r="G1949" t="s">
        <v>427</v>
      </c>
      <c r="H1949" s="4" t="str">
        <f t="shared" si="60"/>
        <v>HOST2.G16</v>
      </c>
      <c r="I1949" s="4" t="str">
        <f t="shared" si="61"/>
        <v>DGND</v>
      </c>
    </row>
    <row r="1950" spans="1:9">
      <c r="A1950" t="s">
        <v>261</v>
      </c>
      <c r="B1950" t="s">
        <v>9098</v>
      </c>
      <c r="C1950" t="s">
        <v>9141</v>
      </c>
      <c r="D1950" t="s">
        <v>397</v>
      </c>
      <c r="E1950" t="s">
        <v>169</v>
      </c>
      <c r="F1950" t="s">
        <v>397</v>
      </c>
      <c r="G1950" t="s">
        <v>397</v>
      </c>
      <c r="H1950" s="4" t="str">
        <f t="shared" si="60"/>
        <v>HOST2.G17</v>
      </c>
      <c r="I1950" s="4" t="str">
        <f t="shared" si="61"/>
        <v>DGND</v>
      </c>
    </row>
    <row r="1951" spans="1:9">
      <c r="A1951" t="s">
        <v>261</v>
      </c>
      <c r="B1951" t="s">
        <v>9098</v>
      </c>
      <c r="C1951" t="s">
        <v>9141</v>
      </c>
      <c r="D1951" t="s">
        <v>1580</v>
      </c>
      <c r="E1951" t="s">
        <v>169</v>
      </c>
      <c r="F1951" t="s">
        <v>1580</v>
      </c>
      <c r="G1951" t="s">
        <v>1580</v>
      </c>
      <c r="H1951" s="4" t="str">
        <f t="shared" si="60"/>
        <v>HOST2.G18</v>
      </c>
      <c r="I1951" s="4" t="str">
        <f t="shared" si="61"/>
        <v>DGND</v>
      </c>
    </row>
    <row r="1952" spans="1:9">
      <c r="A1952" t="s">
        <v>261</v>
      </c>
      <c r="B1952" t="s">
        <v>9098</v>
      </c>
      <c r="C1952" t="s">
        <v>9141</v>
      </c>
      <c r="D1952" t="s">
        <v>1581</v>
      </c>
      <c r="E1952" t="s">
        <v>169</v>
      </c>
      <c r="F1952" t="s">
        <v>1581</v>
      </c>
      <c r="G1952" t="s">
        <v>1581</v>
      </c>
      <c r="H1952" s="4" t="str">
        <f t="shared" si="60"/>
        <v>HOST2.G19</v>
      </c>
      <c r="I1952" s="4" t="str">
        <f t="shared" si="61"/>
        <v>DGND</v>
      </c>
    </row>
    <row r="1953" spans="1:9">
      <c r="A1953" t="s">
        <v>261</v>
      </c>
      <c r="B1953" t="s">
        <v>9098</v>
      </c>
      <c r="C1953" t="s">
        <v>9141</v>
      </c>
      <c r="D1953" t="s">
        <v>1774</v>
      </c>
      <c r="E1953" t="s">
        <v>169</v>
      </c>
      <c r="F1953" t="s">
        <v>1774</v>
      </c>
      <c r="G1953" t="s">
        <v>1774</v>
      </c>
      <c r="H1953" s="4" t="str">
        <f t="shared" si="60"/>
        <v>HOST2.G20</v>
      </c>
      <c r="I1953" s="4" t="str">
        <f t="shared" si="61"/>
        <v>DGND</v>
      </c>
    </row>
    <row r="1954" spans="1:9">
      <c r="A1954" t="s">
        <v>261</v>
      </c>
      <c r="B1954" t="s">
        <v>9098</v>
      </c>
      <c r="C1954" t="s">
        <v>9141</v>
      </c>
      <c r="D1954" t="s">
        <v>1574</v>
      </c>
      <c r="E1954" t="s">
        <v>169</v>
      </c>
      <c r="F1954" t="s">
        <v>1574</v>
      </c>
      <c r="G1954" t="s">
        <v>1574</v>
      </c>
      <c r="H1954" s="4" t="str">
        <f t="shared" si="60"/>
        <v>HOST2.G21</v>
      </c>
      <c r="I1954" s="4" t="str">
        <f t="shared" si="61"/>
        <v>DGND</v>
      </c>
    </row>
    <row r="1955" spans="1:9">
      <c r="A1955" t="s">
        <v>261</v>
      </c>
      <c r="B1955" t="s">
        <v>9098</v>
      </c>
      <c r="C1955" t="s">
        <v>9141</v>
      </c>
      <c r="D1955" t="s">
        <v>1566</v>
      </c>
      <c r="E1955" t="s">
        <v>169</v>
      </c>
      <c r="F1955" t="s">
        <v>1566</v>
      </c>
      <c r="G1955" t="s">
        <v>1566</v>
      </c>
      <c r="H1955" s="4" t="str">
        <f t="shared" si="60"/>
        <v>HOST2.G22</v>
      </c>
      <c r="I1955" s="4" t="str">
        <f t="shared" si="61"/>
        <v>DGND</v>
      </c>
    </row>
    <row r="1956" spans="1:9">
      <c r="A1956" t="s">
        <v>261</v>
      </c>
      <c r="B1956" t="s">
        <v>9098</v>
      </c>
      <c r="C1956" t="s">
        <v>9141</v>
      </c>
      <c r="D1956" t="s">
        <v>1775</v>
      </c>
      <c r="E1956" t="s">
        <v>169</v>
      </c>
      <c r="F1956" t="s">
        <v>1775</v>
      </c>
      <c r="G1956" t="s">
        <v>1775</v>
      </c>
      <c r="H1956" s="4" t="str">
        <f t="shared" si="60"/>
        <v>HOST2.G23</v>
      </c>
      <c r="I1956" s="4" t="str">
        <f t="shared" si="61"/>
        <v>DGND</v>
      </c>
    </row>
    <row r="1957" spans="1:9">
      <c r="A1957" t="s">
        <v>261</v>
      </c>
      <c r="B1957" t="s">
        <v>9098</v>
      </c>
      <c r="C1957" t="s">
        <v>9141</v>
      </c>
      <c r="D1957" t="s">
        <v>1693</v>
      </c>
      <c r="E1957" t="s">
        <v>169</v>
      </c>
      <c r="F1957" t="s">
        <v>1693</v>
      </c>
      <c r="G1957" t="s">
        <v>1693</v>
      </c>
      <c r="H1957" s="4" t="str">
        <f t="shared" si="60"/>
        <v>HOST2.G24</v>
      </c>
      <c r="I1957" s="4" t="str">
        <f t="shared" si="61"/>
        <v>DGND</v>
      </c>
    </row>
    <row r="1958" spans="1:9">
      <c r="A1958" t="s">
        <v>261</v>
      </c>
      <c r="B1958" t="s">
        <v>9098</v>
      </c>
      <c r="C1958" t="s">
        <v>9141</v>
      </c>
      <c r="D1958" t="s">
        <v>182</v>
      </c>
      <c r="F1958" t="s">
        <v>182</v>
      </c>
      <c r="G1958" t="s">
        <v>182</v>
      </c>
      <c r="H1958" s="4" t="str">
        <f t="shared" si="60"/>
        <v>HOST2.GH1</v>
      </c>
      <c r="I1958" s="4">
        <f t="shared" si="61"/>
        <v>0</v>
      </c>
    </row>
    <row r="1959" spans="1:9">
      <c r="A1959" t="s">
        <v>261</v>
      </c>
      <c r="B1959" t="s">
        <v>9098</v>
      </c>
      <c r="C1959" t="s">
        <v>9141</v>
      </c>
      <c r="D1959" t="s">
        <v>183</v>
      </c>
      <c r="F1959" t="s">
        <v>183</v>
      </c>
      <c r="G1959" t="s">
        <v>183</v>
      </c>
      <c r="H1959" s="4" t="str">
        <f t="shared" si="60"/>
        <v>HOST2.GH2</v>
      </c>
      <c r="I1959" s="4">
        <f t="shared" si="61"/>
        <v>0</v>
      </c>
    </row>
    <row r="1960" spans="1:9">
      <c r="A1960" t="s">
        <v>261</v>
      </c>
      <c r="B1960" t="s">
        <v>9098</v>
      </c>
      <c r="C1960" t="s">
        <v>9141</v>
      </c>
      <c r="D1960" t="s">
        <v>184</v>
      </c>
      <c r="F1960" t="s">
        <v>184</v>
      </c>
      <c r="G1960" t="s">
        <v>184</v>
      </c>
      <c r="H1960" s="4" t="str">
        <f t="shared" si="60"/>
        <v>HOST2.GH3</v>
      </c>
      <c r="I1960" s="4">
        <f t="shared" si="61"/>
        <v>0</v>
      </c>
    </row>
    <row r="1961" spans="1:9">
      <c r="A1961" t="s">
        <v>261</v>
      </c>
      <c r="B1961" t="s">
        <v>9098</v>
      </c>
      <c r="C1961" t="s">
        <v>9141</v>
      </c>
      <c r="D1961" t="s">
        <v>185</v>
      </c>
      <c r="F1961" t="s">
        <v>185</v>
      </c>
      <c r="G1961" t="s">
        <v>185</v>
      </c>
      <c r="H1961" s="4" t="str">
        <f t="shared" si="60"/>
        <v>HOST2.GH4</v>
      </c>
      <c r="I1961" s="4">
        <f t="shared" si="61"/>
        <v>0</v>
      </c>
    </row>
    <row r="1962" spans="1:9">
      <c r="A1962" t="s">
        <v>261</v>
      </c>
      <c r="B1962" t="s">
        <v>9098</v>
      </c>
      <c r="C1962" t="s">
        <v>9141</v>
      </c>
      <c r="D1962" t="s">
        <v>1715</v>
      </c>
      <c r="E1962" t="s">
        <v>9953</v>
      </c>
      <c r="F1962">
        <v>8</v>
      </c>
      <c r="G1962" t="s">
        <v>1715</v>
      </c>
      <c r="H1962" s="4" t="str">
        <f t="shared" si="60"/>
        <v>HOST2.8</v>
      </c>
      <c r="I1962" s="4" t="str">
        <f t="shared" si="61"/>
        <v>SH02_D_SJTMS</v>
      </c>
    </row>
    <row r="1963" spans="1:9">
      <c r="A1963" t="s">
        <v>261</v>
      </c>
      <c r="B1963" t="s">
        <v>9098</v>
      </c>
      <c r="C1963" t="s">
        <v>9141</v>
      </c>
      <c r="D1963" t="s">
        <v>1716</v>
      </c>
      <c r="E1963" t="s">
        <v>9954</v>
      </c>
      <c r="F1963">
        <v>9</v>
      </c>
      <c r="G1963" t="s">
        <v>1716</v>
      </c>
      <c r="H1963" s="4" t="str">
        <f t="shared" si="60"/>
        <v>HOST2.9</v>
      </c>
      <c r="I1963" s="4" t="str">
        <f t="shared" si="61"/>
        <v>SH02_D_SJTDO</v>
      </c>
    </row>
    <row r="1964" spans="1:9">
      <c r="A1964" t="s">
        <v>261</v>
      </c>
      <c r="B1964" t="s">
        <v>9098</v>
      </c>
      <c r="C1964" t="s">
        <v>9141</v>
      </c>
      <c r="D1964" t="s">
        <v>1717</v>
      </c>
      <c r="E1964" t="s">
        <v>9879</v>
      </c>
      <c r="F1964">
        <v>10</v>
      </c>
      <c r="G1964" t="s">
        <v>1717</v>
      </c>
      <c r="H1964" s="4" t="str">
        <f t="shared" si="60"/>
        <v>HOST2.10</v>
      </c>
      <c r="I1964" s="4" t="str">
        <f t="shared" si="61"/>
        <v>SH02_LANWAKEB</v>
      </c>
    </row>
    <row r="1965" spans="1:9">
      <c r="A1965" t="s">
        <v>261</v>
      </c>
      <c r="B1965" t="s">
        <v>9098</v>
      </c>
      <c r="C1965" t="s">
        <v>9141</v>
      </c>
      <c r="D1965" t="s">
        <v>1766</v>
      </c>
      <c r="E1965" t="s">
        <v>8554</v>
      </c>
      <c r="F1965">
        <v>26</v>
      </c>
      <c r="G1965" t="s">
        <v>1766</v>
      </c>
      <c r="H1965" s="4" t="str">
        <f t="shared" si="60"/>
        <v>HOST2.26</v>
      </c>
      <c r="I1965" s="4" t="str">
        <f t="shared" si="61"/>
        <v>SH02_HSD026</v>
      </c>
    </row>
    <row r="1966" spans="1:9">
      <c r="A1966" t="s">
        <v>261</v>
      </c>
      <c r="B1966" t="s">
        <v>9098</v>
      </c>
      <c r="C1966" t="s">
        <v>9141</v>
      </c>
      <c r="D1966" t="s">
        <v>1737</v>
      </c>
      <c r="F1966">
        <v>38</v>
      </c>
      <c r="G1966" t="s">
        <v>1737</v>
      </c>
      <c r="H1966" s="4" t="str">
        <f t="shared" si="60"/>
        <v>HOST2.38</v>
      </c>
      <c r="I1966" s="4">
        <f t="shared" si="61"/>
        <v>0</v>
      </c>
    </row>
    <row r="1967" spans="1:9">
      <c r="A1967" t="s">
        <v>261</v>
      </c>
      <c r="B1967" t="s">
        <v>9098</v>
      </c>
      <c r="C1967" t="s">
        <v>9141</v>
      </c>
      <c r="D1967" t="s">
        <v>1738</v>
      </c>
      <c r="F1967">
        <v>37</v>
      </c>
      <c r="G1967" t="s">
        <v>1738</v>
      </c>
      <c r="H1967" s="4" t="str">
        <f t="shared" si="60"/>
        <v>HOST2.37</v>
      </c>
      <c r="I1967" s="4">
        <f t="shared" si="61"/>
        <v>0</v>
      </c>
    </row>
    <row r="1968" spans="1:9">
      <c r="A1968" t="s">
        <v>261</v>
      </c>
      <c r="B1968" t="s">
        <v>9098</v>
      </c>
      <c r="C1968" t="s">
        <v>9141</v>
      </c>
      <c r="D1968" t="s">
        <v>1762</v>
      </c>
      <c r="E1968" t="s">
        <v>8555</v>
      </c>
      <c r="F1968">
        <v>22</v>
      </c>
      <c r="G1968" t="s">
        <v>1762</v>
      </c>
      <c r="H1968" s="4" t="str">
        <f t="shared" si="60"/>
        <v>HOST2.22</v>
      </c>
      <c r="I1968" s="4" t="str">
        <f t="shared" si="61"/>
        <v>SH02_SPIO3</v>
      </c>
    </row>
    <row r="1969" spans="1:9">
      <c r="A1969" t="s">
        <v>261</v>
      </c>
      <c r="B1969" t="s">
        <v>9098</v>
      </c>
      <c r="C1969" t="s">
        <v>9141</v>
      </c>
      <c r="D1969" t="s">
        <v>1761</v>
      </c>
      <c r="E1969" t="s">
        <v>8556</v>
      </c>
      <c r="F1969">
        <v>21</v>
      </c>
      <c r="G1969" t="s">
        <v>1761</v>
      </c>
      <c r="H1969" s="4" t="str">
        <f t="shared" si="60"/>
        <v>HOST2.21</v>
      </c>
      <c r="I1969" s="4" t="str">
        <f t="shared" si="61"/>
        <v>SH02_SPIO2</v>
      </c>
    </row>
    <row r="1970" spans="1:9">
      <c r="A1970" t="s">
        <v>261</v>
      </c>
      <c r="B1970" t="s">
        <v>9098</v>
      </c>
      <c r="C1970" t="s">
        <v>9141</v>
      </c>
      <c r="D1970" t="s">
        <v>1719</v>
      </c>
      <c r="E1970" t="s">
        <v>8557</v>
      </c>
      <c r="F1970">
        <v>12</v>
      </c>
      <c r="G1970" t="s">
        <v>1719</v>
      </c>
      <c r="H1970" s="4" t="str">
        <f t="shared" si="60"/>
        <v>HOST2.12</v>
      </c>
      <c r="I1970" s="4" t="str">
        <f t="shared" si="61"/>
        <v>SH02_ISOLATEBPIN</v>
      </c>
    </row>
    <row r="1971" spans="1:9">
      <c r="A1971" t="s">
        <v>261</v>
      </c>
      <c r="B1971" t="s">
        <v>9098</v>
      </c>
      <c r="C1971" t="s">
        <v>9141</v>
      </c>
      <c r="D1971" t="s">
        <v>1771</v>
      </c>
      <c r="E1971" t="s">
        <v>8535</v>
      </c>
      <c r="F1971">
        <v>33</v>
      </c>
      <c r="G1971" t="s">
        <v>1771</v>
      </c>
      <c r="H1971" s="4" t="str">
        <f t="shared" si="60"/>
        <v>HOST2.33</v>
      </c>
      <c r="I1971" s="4" t="str">
        <f t="shared" si="61"/>
        <v>SH0_DPS_5V0</v>
      </c>
    </row>
    <row r="1972" spans="1:9">
      <c r="A1972" t="s">
        <v>261</v>
      </c>
      <c r="B1972" t="s">
        <v>9098</v>
      </c>
      <c r="C1972" t="s">
        <v>9141</v>
      </c>
      <c r="D1972" t="s">
        <v>1772</v>
      </c>
      <c r="E1972" t="s">
        <v>8544</v>
      </c>
      <c r="F1972">
        <v>34</v>
      </c>
      <c r="G1972" t="s">
        <v>1772</v>
      </c>
      <c r="H1972" s="4" t="str">
        <f t="shared" si="60"/>
        <v>HOST2.34</v>
      </c>
      <c r="I1972" s="4" t="str">
        <f t="shared" si="61"/>
        <v>SH02_LDO_5TO3_OUT</v>
      </c>
    </row>
    <row r="1973" spans="1:9">
      <c r="A1973" t="s">
        <v>261</v>
      </c>
      <c r="B1973" t="s">
        <v>9098</v>
      </c>
      <c r="C1973" t="s">
        <v>9141</v>
      </c>
      <c r="D1973" t="s">
        <v>186</v>
      </c>
      <c r="F1973" t="s">
        <v>186</v>
      </c>
      <c r="G1973" t="s">
        <v>186</v>
      </c>
      <c r="H1973" s="4" t="str">
        <f t="shared" si="60"/>
        <v>HOST2.NUT1</v>
      </c>
      <c r="I1973" s="4">
        <f t="shared" si="61"/>
        <v>0</v>
      </c>
    </row>
    <row r="1974" spans="1:9">
      <c r="A1974" t="s">
        <v>261</v>
      </c>
      <c r="B1974" t="s">
        <v>9098</v>
      </c>
      <c r="C1974" t="s">
        <v>9141</v>
      </c>
      <c r="D1974" t="s">
        <v>187</v>
      </c>
      <c r="F1974" t="s">
        <v>187</v>
      </c>
      <c r="G1974" t="s">
        <v>187</v>
      </c>
      <c r="H1974" s="4" t="str">
        <f t="shared" si="60"/>
        <v>HOST2.NUT2</v>
      </c>
      <c r="I1974" s="4">
        <f t="shared" si="61"/>
        <v>0</v>
      </c>
    </row>
    <row r="1975" spans="1:9">
      <c r="A1975" t="s">
        <v>261</v>
      </c>
      <c r="B1975" t="s">
        <v>9098</v>
      </c>
      <c r="C1975" t="s">
        <v>9141</v>
      </c>
      <c r="D1975" t="s">
        <v>188</v>
      </c>
      <c r="F1975" t="s">
        <v>188</v>
      </c>
      <c r="G1975" t="s">
        <v>188</v>
      </c>
      <c r="H1975" s="4" t="str">
        <f t="shared" si="60"/>
        <v>HOST2.NUT3</v>
      </c>
      <c r="I1975" s="4">
        <f t="shared" si="61"/>
        <v>0</v>
      </c>
    </row>
    <row r="1976" spans="1:9">
      <c r="A1976" t="s">
        <v>261</v>
      </c>
      <c r="B1976" t="s">
        <v>9098</v>
      </c>
      <c r="C1976" t="s">
        <v>9141</v>
      </c>
      <c r="D1976" t="s">
        <v>189</v>
      </c>
      <c r="F1976" t="s">
        <v>189</v>
      </c>
      <c r="G1976" t="s">
        <v>189</v>
      </c>
      <c r="H1976" s="4" t="str">
        <f t="shared" si="60"/>
        <v>HOST2.NUT4</v>
      </c>
      <c r="I1976" s="4">
        <f t="shared" si="61"/>
        <v>0</v>
      </c>
    </row>
    <row r="1977" spans="1:9">
      <c r="A1977" t="s">
        <v>261</v>
      </c>
      <c r="B1977" t="s">
        <v>9098</v>
      </c>
      <c r="C1977" t="s">
        <v>9141</v>
      </c>
      <c r="D1977" t="s">
        <v>1708</v>
      </c>
      <c r="E1977" t="s">
        <v>8544</v>
      </c>
      <c r="F1977">
        <v>1</v>
      </c>
      <c r="G1977" t="s">
        <v>1708</v>
      </c>
      <c r="H1977" s="4" t="str">
        <f t="shared" si="60"/>
        <v>HOST2.1</v>
      </c>
      <c r="I1977" s="4" t="str">
        <f t="shared" si="61"/>
        <v>SH02_LDO_5TO3_OUT</v>
      </c>
    </row>
    <row r="1978" spans="1:9">
      <c r="A1978" t="s">
        <v>261</v>
      </c>
      <c r="B1978" t="s">
        <v>9098</v>
      </c>
      <c r="C1978" t="s">
        <v>9141</v>
      </c>
      <c r="D1978" t="s">
        <v>1709</v>
      </c>
      <c r="E1978" t="s">
        <v>8545</v>
      </c>
      <c r="F1978">
        <v>2</v>
      </c>
      <c r="G1978" t="s">
        <v>1709</v>
      </c>
      <c r="H1978" s="4" t="str">
        <f t="shared" si="60"/>
        <v>HOST2.2</v>
      </c>
      <c r="I1978" s="4" t="str">
        <f t="shared" si="61"/>
        <v>SH02_L_SWR_5TO1_OUT</v>
      </c>
    </row>
    <row r="1979" spans="1:9">
      <c r="A1979" t="s">
        <v>261</v>
      </c>
      <c r="B1979" t="s">
        <v>9098</v>
      </c>
      <c r="C1979" t="s">
        <v>9141</v>
      </c>
      <c r="D1979" t="s">
        <v>1754</v>
      </c>
      <c r="E1979" t="s">
        <v>8545</v>
      </c>
      <c r="F1979">
        <v>55</v>
      </c>
      <c r="G1979" t="s">
        <v>1754</v>
      </c>
      <c r="H1979" s="4" t="str">
        <f t="shared" si="60"/>
        <v>HOST2.55</v>
      </c>
      <c r="I1979" s="4" t="str">
        <f t="shared" si="61"/>
        <v>SH02_L_SWR_5TO1_OUT</v>
      </c>
    </row>
    <row r="1980" spans="1:9">
      <c r="A1980" t="s">
        <v>261</v>
      </c>
      <c r="B1980" t="s">
        <v>9098</v>
      </c>
      <c r="C1980" t="s">
        <v>9141</v>
      </c>
      <c r="D1980" t="s">
        <v>1749</v>
      </c>
      <c r="E1980" t="s">
        <v>8545</v>
      </c>
      <c r="F1980">
        <v>60</v>
      </c>
      <c r="G1980" t="s">
        <v>1749</v>
      </c>
      <c r="H1980" s="4" t="str">
        <f t="shared" si="60"/>
        <v>HOST2.60</v>
      </c>
      <c r="I1980" s="4" t="str">
        <f t="shared" si="61"/>
        <v>SH02_L_SWR_5TO1_OUT</v>
      </c>
    </row>
    <row r="1981" spans="1:9">
      <c r="A1981" t="s">
        <v>261</v>
      </c>
      <c r="B1981" t="s">
        <v>9098</v>
      </c>
      <c r="C1981" t="s">
        <v>9141</v>
      </c>
      <c r="D1981" t="s">
        <v>1746</v>
      </c>
      <c r="E1981" t="s">
        <v>8545</v>
      </c>
      <c r="F1981">
        <v>63</v>
      </c>
      <c r="G1981" t="s">
        <v>1746</v>
      </c>
      <c r="H1981" s="4" t="str">
        <f t="shared" si="60"/>
        <v>HOST2.63</v>
      </c>
      <c r="I1981" s="4" t="str">
        <f t="shared" si="61"/>
        <v>SH02_L_SWR_5TO1_OUT</v>
      </c>
    </row>
    <row r="1982" spans="1:9">
      <c r="A1982" t="s">
        <v>261</v>
      </c>
      <c r="B1982" t="s">
        <v>9098</v>
      </c>
      <c r="C1982" t="s">
        <v>9141</v>
      </c>
      <c r="D1982" t="s">
        <v>1743</v>
      </c>
      <c r="E1982" t="s">
        <v>1939</v>
      </c>
      <c r="F1982">
        <v>66</v>
      </c>
      <c r="G1982" t="s">
        <v>1743</v>
      </c>
      <c r="H1982" s="4" t="str">
        <f t="shared" si="60"/>
        <v>HOST2.66</v>
      </c>
      <c r="I1982" s="4" t="str">
        <f t="shared" si="61"/>
        <v>PCIE_GND</v>
      </c>
    </row>
    <row r="1983" spans="1:9">
      <c r="A1983" t="s">
        <v>261</v>
      </c>
      <c r="B1983" t="s">
        <v>9098</v>
      </c>
      <c r="C1983" t="s">
        <v>9141</v>
      </c>
      <c r="D1983" t="s">
        <v>1747</v>
      </c>
      <c r="E1983" t="s">
        <v>8534</v>
      </c>
      <c r="F1983">
        <v>62</v>
      </c>
      <c r="G1983" t="s">
        <v>1747</v>
      </c>
      <c r="H1983" s="4" t="str">
        <f t="shared" si="60"/>
        <v>HOST2.62</v>
      </c>
      <c r="I1983" s="4" t="str">
        <f t="shared" si="61"/>
        <v>SH02_P7_REFCLK_100M-</v>
      </c>
    </row>
    <row r="1984" spans="1:9">
      <c r="A1984" t="s">
        <v>261</v>
      </c>
      <c r="B1984" t="s">
        <v>9098</v>
      </c>
      <c r="C1984" t="s">
        <v>9141</v>
      </c>
      <c r="D1984" t="s">
        <v>1748</v>
      </c>
      <c r="E1984" t="s">
        <v>8533</v>
      </c>
      <c r="F1984">
        <v>61</v>
      </c>
      <c r="G1984" t="s">
        <v>1748</v>
      </c>
      <c r="H1984" s="4" t="str">
        <f t="shared" si="60"/>
        <v>HOST2.61</v>
      </c>
      <c r="I1984" s="4" t="str">
        <f t="shared" si="61"/>
        <v>SH02_P7_REFCLK_100M+</v>
      </c>
    </row>
    <row r="1985" spans="1:9">
      <c r="A1985" t="s">
        <v>261</v>
      </c>
      <c r="B1985" t="s">
        <v>9098</v>
      </c>
      <c r="C1985" t="s">
        <v>9141</v>
      </c>
      <c r="D1985" t="s">
        <v>1744</v>
      </c>
      <c r="E1985" t="s">
        <v>8529</v>
      </c>
      <c r="F1985">
        <v>65</v>
      </c>
      <c r="G1985" t="s">
        <v>1744</v>
      </c>
      <c r="H1985" s="4" t="str">
        <f t="shared" si="60"/>
        <v>HOST2.65</v>
      </c>
      <c r="I1985" s="4" t="str">
        <f t="shared" si="61"/>
        <v>SH02_P7_HSI-</v>
      </c>
    </row>
    <row r="1986" spans="1:9">
      <c r="A1986" t="s">
        <v>261</v>
      </c>
      <c r="B1986" t="s">
        <v>9098</v>
      </c>
      <c r="C1986" t="s">
        <v>9141</v>
      </c>
      <c r="D1986" t="s">
        <v>1751</v>
      </c>
      <c r="F1986">
        <v>58</v>
      </c>
      <c r="G1986" t="s">
        <v>1751</v>
      </c>
      <c r="H1986" s="4" t="str">
        <f t="shared" ref="H1986:H2049" si="62">CONCATENATE(C1986,".",F1986)</f>
        <v>HOST2.58</v>
      </c>
      <c r="I1986" s="4">
        <f t="shared" ref="I1986:I2049" si="63">E1986</f>
        <v>0</v>
      </c>
    </row>
    <row r="1987" spans="1:9">
      <c r="A1987" t="s">
        <v>261</v>
      </c>
      <c r="B1987" t="s">
        <v>9098</v>
      </c>
      <c r="C1987" t="s">
        <v>9141</v>
      </c>
      <c r="D1987" t="s">
        <v>1745</v>
      </c>
      <c r="E1987" t="s">
        <v>8530</v>
      </c>
      <c r="F1987">
        <v>64</v>
      </c>
      <c r="G1987" t="s">
        <v>1745</v>
      </c>
      <c r="H1987" s="4" t="str">
        <f t="shared" si="62"/>
        <v>HOST2.64</v>
      </c>
      <c r="I1987" s="4" t="str">
        <f t="shared" si="63"/>
        <v>SH02_P7_HSI+</v>
      </c>
    </row>
    <row r="1988" spans="1:9">
      <c r="A1988" t="s">
        <v>261</v>
      </c>
      <c r="B1988" t="s">
        <v>9098</v>
      </c>
      <c r="C1988" t="s">
        <v>9141</v>
      </c>
      <c r="D1988" t="s">
        <v>1750</v>
      </c>
      <c r="F1988">
        <v>59</v>
      </c>
      <c r="G1988" t="s">
        <v>1750</v>
      </c>
      <c r="H1988" s="4" t="str">
        <f t="shared" si="62"/>
        <v>HOST2.59</v>
      </c>
      <c r="I1988" s="4">
        <f t="shared" si="63"/>
        <v>0</v>
      </c>
    </row>
    <row r="1989" spans="1:9">
      <c r="A1989" t="s">
        <v>261</v>
      </c>
      <c r="B1989" t="s">
        <v>9098</v>
      </c>
      <c r="C1989" t="s">
        <v>9141</v>
      </c>
      <c r="D1989" t="s">
        <v>1742</v>
      </c>
      <c r="E1989" t="s">
        <v>8548</v>
      </c>
      <c r="F1989">
        <v>67</v>
      </c>
      <c r="G1989" t="s">
        <v>1742</v>
      </c>
      <c r="H1989" s="4" t="str">
        <f t="shared" si="62"/>
        <v>HOST2.67</v>
      </c>
      <c r="I1989" s="4" t="str">
        <f t="shared" si="63"/>
        <v>SH02_C_HSO-</v>
      </c>
    </row>
    <row r="1990" spans="1:9">
      <c r="A1990" t="s">
        <v>261</v>
      </c>
      <c r="B1990" t="s">
        <v>9098</v>
      </c>
      <c r="C1990" t="s">
        <v>9141</v>
      </c>
      <c r="D1990" t="s">
        <v>1752</v>
      </c>
      <c r="F1990">
        <v>57</v>
      </c>
      <c r="G1990" t="s">
        <v>1752</v>
      </c>
      <c r="H1990" s="4" t="str">
        <f t="shared" si="62"/>
        <v>HOST2.57</v>
      </c>
      <c r="I1990" s="4">
        <f t="shared" si="63"/>
        <v>0</v>
      </c>
    </row>
    <row r="1991" spans="1:9">
      <c r="A1991" t="s">
        <v>261</v>
      </c>
      <c r="B1991" t="s">
        <v>9098</v>
      </c>
      <c r="C1991" t="s">
        <v>9141</v>
      </c>
      <c r="D1991" t="s">
        <v>1741</v>
      </c>
      <c r="E1991" t="s">
        <v>8549</v>
      </c>
      <c r="F1991">
        <v>68</v>
      </c>
      <c r="G1991" t="s">
        <v>1741</v>
      </c>
      <c r="H1991" s="4" t="str">
        <f t="shared" si="62"/>
        <v>HOST2.68</v>
      </c>
      <c r="I1991" s="4" t="str">
        <f t="shared" si="63"/>
        <v>SH02_C_HSO+</v>
      </c>
    </row>
    <row r="1992" spans="1:9">
      <c r="A1992" t="s">
        <v>261</v>
      </c>
      <c r="B1992" t="s">
        <v>9098</v>
      </c>
      <c r="C1992" t="s">
        <v>9141</v>
      </c>
      <c r="D1992" t="s">
        <v>1753</v>
      </c>
      <c r="F1992">
        <v>56</v>
      </c>
      <c r="G1992" t="s">
        <v>1753</v>
      </c>
      <c r="H1992" s="4" t="str">
        <f t="shared" si="62"/>
        <v>HOST2.56</v>
      </c>
      <c r="I1992" s="4">
        <f t="shared" si="63"/>
        <v>0</v>
      </c>
    </row>
    <row r="1993" spans="1:9">
      <c r="A1993" t="s">
        <v>261</v>
      </c>
      <c r="B1993" t="s">
        <v>9098</v>
      </c>
      <c r="C1993" t="s">
        <v>9141</v>
      </c>
      <c r="D1993" t="s">
        <v>1721</v>
      </c>
      <c r="E1993" t="s">
        <v>8542</v>
      </c>
      <c r="F1993">
        <v>14</v>
      </c>
      <c r="G1993" t="s">
        <v>1721</v>
      </c>
      <c r="H1993" s="4" t="str">
        <f t="shared" si="62"/>
        <v>HOST2.14</v>
      </c>
      <c r="I1993" s="4" t="str">
        <f t="shared" si="63"/>
        <v>SH02_P7_PCIE_RESETB</v>
      </c>
    </row>
    <row r="1994" spans="1:9">
      <c r="A1994" t="s">
        <v>261</v>
      </c>
      <c r="B1994" t="s">
        <v>9098</v>
      </c>
      <c r="C1994" t="s">
        <v>9141</v>
      </c>
      <c r="D1994" t="s">
        <v>389</v>
      </c>
      <c r="E1994" t="s">
        <v>8558</v>
      </c>
      <c r="F1994">
        <v>51</v>
      </c>
      <c r="G1994" t="s">
        <v>389</v>
      </c>
      <c r="H1994" s="4" t="str">
        <f t="shared" si="62"/>
        <v>HOST2.51</v>
      </c>
      <c r="I1994" s="4" t="str">
        <f t="shared" si="63"/>
        <v>SH02_RSET</v>
      </c>
    </row>
    <row r="1995" spans="1:9">
      <c r="A1995" t="s">
        <v>261</v>
      </c>
      <c r="B1995" t="s">
        <v>9098</v>
      </c>
      <c r="C1995" t="s">
        <v>9141</v>
      </c>
      <c r="D1995" t="s">
        <v>1710</v>
      </c>
      <c r="E1995" t="s">
        <v>8559</v>
      </c>
      <c r="F1995">
        <v>3</v>
      </c>
      <c r="G1995" t="s">
        <v>1710</v>
      </c>
      <c r="H1995" s="4" t="str">
        <f t="shared" si="62"/>
        <v>HOST2.3</v>
      </c>
      <c r="I1995" s="4" t="str">
        <f t="shared" si="63"/>
        <v>SH02_RST_INPIN</v>
      </c>
    </row>
    <row r="1996" spans="1:9">
      <c r="A1996" t="s">
        <v>261</v>
      </c>
      <c r="B1996" t="s">
        <v>9098</v>
      </c>
      <c r="C1996" t="s">
        <v>9141</v>
      </c>
      <c r="D1996" t="s">
        <v>1759</v>
      </c>
      <c r="E1996" t="s">
        <v>8560</v>
      </c>
      <c r="F1996">
        <v>19</v>
      </c>
      <c r="G1996" t="s">
        <v>1759</v>
      </c>
      <c r="H1996" s="4" t="str">
        <f t="shared" si="62"/>
        <v>HOST2.19</v>
      </c>
      <c r="I1996" s="4" t="str">
        <f t="shared" si="63"/>
        <v>SH02_SPICK</v>
      </c>
    </row>
    <row r="1997" spans="1:9">
      <c r="A1997" t="s">
        <v>261</v>
      </c>
      <c r="B1997" t="s">
        <v>9098</v>
      </c>
      <c r="C1997" t="s">
        <v>9141</v>
      </c>
      <c r="D1997" t="s">
        <v>1764</v>
      </c>
      <c r="E1997" t="s">
        <v>8561</v>
      </c>
      <c r="F1997">
        <v>24</v>
      </c>
      <c r="G1997" t="s">
        <v>1764</v>
      </c>
      <c r="H1997" s="4" t="str">
        <f t="shared" si="62"/>
        <v>HOST2.24</v>
      </c>
      <c r="I1997" s="4" t="str">
        <f t="shared" si="63"/>
        <v>SH02_SPICS</v>
      </c>
    </row>
    <row r="1998" spans="1:9">
      <c r="A1998" t="s">
        <v>261</v>
      </c>
      <c r="B1998" t="s">
        <v>9098</v>
      </c>
      <c r="C1998" t="s">
        <v>9141</v>
      </c>
      <c r="D1998" t="s">
        <v>1758</v>
      </c>
      <c r="E1998" t="s">
        <v>8562</v>
      </c>
      <c r="F1998">
        <v>18</v>
      </c>
      <c r="G1998" t="s">
        <v>1758</v>
      </c>
      <c r="H1998" s="4" t="str">
        <f t="shared" si="62"/>
        <v>HOST2.18</v>
      </c>
      <c r="I1998" s="4" t="str">
        <f t="shared" si="63"/>
        <v>SH02_SPISI</v>
      </c>
    </row>
    <row r="1999" spans="1:9">
      <c r="A1999" t="s">
        <v>261</v>
      </c>
      <c r="B1999" t="s">
        <v>9098</v>
      </c>
      <c r="C1999" t="s">
        <v>9141</v>
      </c>
      <c r="D1999" t="s">
        <v>1763</v>
      </c>
      <c r="E1999" t="s">
        <v>8563</v>
      </c>
      <c r="F1999">
        <v>23</v>
      </c>
      <c r="G1999" t="s">
        <v>1763</v>
      </c>
      <c r="H1999" s="4" t="str">
        <f t="shared" si="62"/>
        <v>HOST2.23</v>
      </c>
      <c r="I1999" s="4" t="str">
        <f t="shared" si="63"/>
        <v>SH02_SPISO</v>
      </c>
    </row>
    <row r="2000" spans="1:9">
      <c r="A2000" t="s">
        <v>261</v>
      </c>
      <c r="B2000" t="s">
        <v>9098</v>
      </c>
      <c r="C2000" t="s">
        <v>9141</v>
      </c>
      <c r="D2000" t="s">
        <v>1724</v>
      </c>
      <c r="E2000" t="s">
        <v>8535</v>
      </c>
      <c r="F2000">
        <v>17</v>
      </c>
      <c r="G2000" t="s">
        <v>1724</v>
      </c>
      <c r="H2000" s="4" t="str">
        <f t="shared" si="62"/>
        <v>HOST2.17</v>
      </c>
      <c r="I2000" s="4" t="str">
        <f t="shared" si="63"/>
        <v>SH0_DPS_5V0</v>
      </c>
    </row>
    <row r="2001" spans="1:9">
      <c r="A2001" t="s">
        <v>261</v>
      </c>
      <c r="B2001" t="s">
        <v>9098</v>
      </c>
      <c r="C2001" t="s">
        <v>9141</v>
      </c>
      <c r="D2001" t="s">
        <v>1723</v>
      </c>
      <c r="E2001" t="s">
        <v>8564</v>
      </c>
      <c r="F2001">
        <v>16</v>
      </c>
      <c r="G2001" t="s">
        <v>1723</v>
      </c>
      <c r="H2001" s="4" t="str">
        <f t="shared" si="62"/>
        <v>HOST2.16</v>
      </c>
      <c r="I2001" s="4" t="str">
        <f t="shared" si="63"/>
        <v>SH02_SWR_5TO1_OUT</v>
      </c>
    </row>
    <row r="2002" spans="1:9">
      <c r="A2002" t="s">
        <v>261</v>
      </c>
      <c r="B2002" t="s">
        <v>9098</v>
      </c>
      <c r="C2002" t="s">
        <v>9141</v>
      </c>
      <c r="D2002" t="s">
        <v>1722</v>
      </c>
      <c r="E2002" t="s">
        <v>169</v>
      </c>
      <c r="F2002">
        <v>15</v>
      </c>
      <c r="G2002" t="s">
        <v>1722</v>
      </c>
      <c r="H2002" s="4" t="str">
        <f t="shared" si="62"/>
        <v>HOST2.15</v>
      </c>
      <c r="I2002" s="4" t="str">
        <f t="shared" si="63"/>
        <v>DGND</v>
      </c>
    </row>
    <row r="2003" spans="1:9">
      <c r="A2003" t="s">
        <v>261</v>
      </c>
      <c r="B2003" t="s">
        <v>9098</v>
      </c>
      <c r="C2003" t="s">
        <v>9141</v>
      </c>
      <c r="D2003" t="s">
        <v>1714</v>
      </c>
      <c r="E2003" t="s">
        <v>8565</v>
      </c>
      <c r="F2003">
        <v>7</v>
      </c>
      <c r="G2003" t="s">
        <v>1714</v>
      </c>
      <c r="H2003" s="4" t="str">
        <f t="shared" si="62"/>
        <v>HOST2.7</v>
      </c>
      <c r="I2003" s="4" t="str">
        <f t="shared" si="63"/>
        <v>SH02_TESTENPIN</v>
      </c>
    </row>
    <row r="2004" spans="1:9">
      <c r="A2004" t="s">
        <v>261</v>
      </c>
      <c r="B2004" t="s">
        <v>9098</v>
      </c>
      <c r="C2004" t="s">
        <v>9141</v>
      </c>
      <c r="D2004" t="s">
        <v>1712</v>
      </c>
      <c r="E2004" t="s">
        <v>9955</v>
      </c>
      <c r="F2004">
        <v>5</v>
      </c>
      <c r="G2004" t="s">
        <v>1712</v>
      </c>
      <c r="H2004" s="4" t="str">
        <f t="shared" si="62"/>
        <v>HOST2.5</v>
      </c>
      <c r="I2004" s="4" t="str">
        <f t="shared" si="63"/>
        <v>SH02_D_SJTCLK</v>
      </c>
    </row>
    <row r="2005" spans="1:9">
      <c r="A2005" t="s">
        <v>261</v>
      </c>
      <c r="B2005" t="s">
        <v>9098</v>
      </c>
      <c r="C2005" t="s">
        <v>9141</v>
      </c>
      <c r="D2005" t="s">
        <v>1713</v>
      </c>
      <c r="E2005" t="s">
        <v>9956</v>
      </c>
      <c r="F2005">
        <v>6</v>
      </c>
      <c r="G2005" t="s">
        <v>1713</v>
      </c>
      <c r="H2005" s="4" t="str">
        <f t="shared" si="62"/>
        <v>HOST2.6</v>
      </c>
      <c r="I2005" s="4" t="str">
        <f t="shared" si="63"/>
        <v>SH02_D_SJTDI</v>
      </c>
    </row>
    <row r="2006" spans="1:9">
      <c r="A2006" t="s">
        <v>261</v>
      </c>
      <c r="B2006" t="s">
        <v>9098</v>
      </c>
      <c r="C2006" t="s">
        <v>9141</v>
      </c>
      <c r="D2006" t="s">
        <v>1736</v>
      </c>
      <c r="E2006" t="s">
        <v>8544</v>
      </c>
      <c r="F2006">
        <v>39</v>
      </c>
      <c r="G2006" t="s">
        <v>1736</v>
      </c>
      <c r="H2006" s="4" t="str">
        <f t="shared" si="62"/>
        <v>HOST2.39</v>
      </c>
      <c r="I2006" s="4" t="str">
        <f t="shared" si="63"/>
        <v>SH02_LDO_5TO3_OUT</v>
      </c>
    </row>
    <row r="2007" spans="1:9">
      <c r="A2007" t="s">
        <v>261</v>
      </c>
      <c r="B2007" t="s">
        <v>9098</v>
      </c>
      <c r="C2007" t="s">
        <v>9141</v>
      </c>
      <c r="D2007" t="s">
        <v>1739</v>
      </c>
      <c r="E2007" t="s">
        <v>8550</v>
      </c>
      <c r="F2007">
        <v>36</v>
      </c>
      <c r="G2007" t="s">
        <v>1739</v>
      </c>
      <c r="H2007" s="4" t="str">
        <f t="shared" si="62"/>
        <v>HOST2.36</v>
      </c>
      <c r="I2007" s="4" t="str">
        <f t="shared" si="63"/>
        <v>SH02_USB_AVDD10</v>
      </c>
    </row>
    <row r="2008" spans="1:9">
      <c r="A2008" t="s">
        <v>261</v>
      </c>
      <c r="B2008" t="s">
        <v>9098</v>
      </c>
      <c r="C2008" t="s">
        <v>9141</v>
      </c>
      <c r="D2008" t="s">
        <v>1735</v>
      </c>
      <c r="E2008" t="s">
        <v>8550</v>
      </c>
      <c r="F2008">
        <v>40</v>
      </c>
      <c r="G2008" t="s">
        <v>1735</v>
      </c>
      <c r="H2008" s="4" t="str">
        <f t="shared" si="62"/>
        <v>HOST2.40</v>
      </c>
      <c r="I2008" s="4" t="str">
        <f t="shared" si="63"/>
        <v>SH02_USB_AVDD10</v>
      </c>
    </row>
    <row r="2009" spans="1:9">
      <c r="A2009" t="s">
        <v>261</v>
      </c>
      <c r="B2009" t="s">
        <v>9098</v>
      </c>
      <c r="C2009" t="s">
        <v>9141</v>
      </c>
      <c r="D2009" t="s">
        <v>1725</v>
      </c>
      <c r="E2009" t="s">
        <v>8550</v>
      </c>
      <c r="F2009">
        <v>50</v>
      </c>
      <c r="G2009" t="s">
        <v>1725</v>
      </c>
      <c r="H2009" s="4" t="str">
        <f t="shared" si="62"/>
        <v>HOST2.50</v>
      </c>
      <c r="I2009" s="4" t="str">
        <f t="shared" si="63"/>
        <v>SH02_USB_AVDD10</v>
      </c>
    </row>
    <row r="2010" spans="1:9">
      <c r="A2010" t="s">
        <v>261</v>
      </c>
      <c r="B2010" t="s">
        <v>9098</v>
      </c>
      <c r="C2010" t="s">
        <v>9141</v>
      </c>
      <c r="D2010" t="s">
        <v>1730</v>
      </c>
      <c r="E2010" t="s">
        <v>169</v>
      </c>
      <c r="F2010">
        <v>45</v>
      </c>
      <c r="G2010" t="s">
        <v>1730</v>
      </c>
      <c r="H2010" s="4" t="str">
        <f t="shared" si="62"/>
        <v>HOST2.45</v>
      </c>
      <c r="I2010" s="4" t="str">
        <f t="shared" si="63"/>
        <v>DGND</v>
      </c>
    </row>
    <row r="2011" spans="1:9">
      <c r="A2011" t="s">
        <v>261</v>
      </c>
      <c r="B2011" t="s">
        <v>9098</v>
      </c>
      <c r="C2011" t="s">
        <v>9141</v>
      </c>
      <c r="D2011" t="s">
        <v>1728</v>
      </c>
      <c r="F2011">
        <v>47</v>
      </c>
      <c r="G2011" t="s">
        <v>1728</v>
      </c>
      <c r="H2011" s="4" t="str">
        <f t="shared" si="62"/>
        <v>HOST2.47</v>
      </c>
      <c r="I2011" s="4">
        <f t="shared" si="63"/>
        <v>0</v>
      </c>
    </row>
    <row r="2012" spans="1:9">
      <c r="A2012" t="s">
        <v>261</v>
      </c>
      <c r="B2012" t="s">
        <v>9098</v>
      </c>
      <c r="C2012" t="s">
        <v>9141</v>
      </c>
      <c r="D2012" t="s">
        <v>1727</v>
      </c>
      <c r="F2012">
        <v>48</v>
      </c>
      <c r="G2012" t="s">
        <v>1727</v>
      </c>
      <c r="H2012" s="4" t="str">
        <f t="shared" si="62"/>
        <v>HOST2.48</v>
      </c>
      <c r="I2012" s="4">
        <f t="shared" si="63"/>
        <v>0</v>
      </c>
    </row>
    <row r="2013" spans="1:9">
      <c r="A2013" t="s">
        <v>261</v>
      </c>
      <c r="B2013" t="s">
        <v>9098</v>
      </c>
      <c r="C2013" t="s">
        <v>9141</v>
      </c>
      <c r="D2013" t="s">
        <v>1729</v>
      </c>
      <c r="F2013">
        <v>46</v>
      </c>
      <c r="G2013" t="s">
        <v>1729</v>
      </c>
      <c r="H2013" s="4" t="str">
        <f t="shared" si="62"/>
        <v>HOST2.46</v>
      </c>
      <c r="I2013" s="4">
        <f t="shared" si="63"/>
        <v>0</v>
      </c>
    </row>
    <row r="2014" spans="1:9">
      <c r="A2014" t="s">
        <v>261</v>
      </c>
      <c r="B2014" t="s">
        <v>9098</v>
      </c>
      <c r="C2014" t="s">
        <v>9141</v>
      </c>
      <c r="D2014" t="s">
        <v>1726</v>
      </c>
      <c r="F2014">
        <v>49</v>
      </c>
      <c r="G2014" t="s">
        <v>1726</v>
      </c>
      <c r="H2014" s="4" t="str">
        <f t="shared" si="62"/>
        <v>HOST2.49</v>
      </c>
      <c r="I2014" s="4">
        <f t="shared" si="63"/>
        <v>0</v>
      </c>
    </row>
    <row r="2015" spans="1:9">
      <c r="A2015" t="s">
        <v>261</v>
      </c>
      <c r="B2015" t="s">
        <v>9098</v>
      </c>
      <c r="C2015" t="s">
        <v>9141</v>
      </c>
      <c r="D2015" t="s">
        <v>1733</v>
      </c>
      <c r="F2015">
        <v>42</v>
      </c>
      <c r="G2015" t="s">
        <v>1733</v>
      </c>
      <c r="H2015" s="4" t="str">
        <f t="shared" si="62"/>
        <v>HOST2.42</v>
      </c>
      <c r="I2015" s="4">
        <f t="shared" si="63"/>
        <v>0</v>
      </c>
    </row>
    <row r="2016" spans="1:9">
      <c r="A2016" t="s">
        <v>261</v>
      </c>
      <c r="B2016" t="s">
        <v>9098</v>
      </c>
      <c r="C2016" t="s">
        <v>9141</v>
      </c>
      <c r="D2016" t="s">
        <v>1732</v>
      </c>
      <c r="F2016">
        <v>43</v>
      </c>
      <c r="G2016" t="s">
        <v>1732</v>
      </c>
      <c r="H2016" s="4" t="str">
        <f t="shared" si="62"/>
        <v>HOST2.43</v>
      </c>
      <c r="I2016" s="4">
        <f t="shared" si="63"/>
        <v>0</v>
      </c>
    </row>
    <row r="2017" spans="1:9">
      <c r="A2017" t="s">
        <v>261</v>
      </c>
      <c r="B2017" t="s">
        <v>9098</v>
      </c>
      <c r="C2017" t="s">
        <v>9141</v>
      </c>
      <c r="D2017" t="s">
        <v>1734</v>
      </c>
      <c r="F2017">
        <v>41</v>
      </c>
      <c r="G2017" t="s">
        <v>1734</v>
      </c>
      <c r="H2017" s="4" t="str">
        <f t="shared" si="62"/>
        <v>HOST2.41</v>
      </c>
      <c r="I2017" s="4">
        <f t="shared" si="63"/>
        <v>0</v>
      </c>
    </row>
    <row r="2018" spans="1:9">
      <c r="A2018" t="s">
        <v>261</v>
      </c>
      <c r="B2018" t="s">
        <v>9098</v>
      </c>
      <c r="C2018" t="s">
        <v>9141</v>
      </c>
      <c r="D2018" t="s">
        <v>1731</v>
      </c>
      <c r="F2018">
        <v>44</v>
      </c>
      <c r="G2018" t="s">
        <v>1731</v>
      </c>
      <c r="H2018" s="4" t="str">
        <f t="shared" si="62"/>
        <v>HOST2.44</v>
      </c>
      <c r="I2018" s="4">
        <f t="shared" si="63"/>
        <v>0</v>
      </c>
    </row>
    <row r="2019" spans="1:9">
      <c r="A2019" t="s">
        <v>261</v>
      </c>
      <c r="B2019" t="s">
        <v>9098</v>
      </c>
      <c r="C2019" t="s">
        <v>9141</v>
      </c>
      <c r="D2019" t="s">
        <v>1770</v>
      </c>
      <c r="E2019" t="s">
        <v>8535</v>
      </c>
      <c r="F2019">
        <v>31</v>
      </c>
      <c r="G2019" t="s">
        <v>1770</v>
      </c>
      <c r="H2019" s="4" t="str">
        <f t="shared" si="62"/>
        <v>HOST2.31</v>
      </c>
      <c r="I2019" s="4" t="str">
        <f t="shared" si="63"/>
        <v>SH0_DPS_5V0</v>
      </c>
    </row>
    <row r="2020" spans="1:9">
      <c r="A2020" t="s">
        <v>261</v>
      </c>
      <c r="B2020" t="s">
        <v>9098</v>
      </c>
      <c r="C2020" t="s">
        <v>9141</v>
      </c>
      <c r="D2020" t="s">
        <v>1711</v>
      </c>
      <c r="E2020" t="s">
        <v>8544</v>
      </c>
      <c r="F2020">
        <v>4</v>
      </c>
      <c r="G2020" t="s">
        <v>1711</v>
      </c>
      <c r="H2020" s="4" t="str">
        <f t="shared" si="62"/>
        <v>HOST2.4</v>
      </c>
      <c r="I2020" s="4" t="str">
        <f t="shared" si="63"/>
        <v>SH02_LDO_5TO3_OUT</v>
      </c>
    </row>
    <row r="2021" spans="1:9">
      <c r="A2021" t="s">
        <v>261</v>
      </c>
      <c r="B2021" t="s">
        <v>9098</v>
      </c>
      <c r="C2021" t="s">
        <v>9141</v>
      </c>
      <c r="D2021" t="s">
        <v>1760</v>
      </c>
      <c r="E2021" t="s">
        <v>8544</v>
      </c>
      <c r="F2021">
        <v>20</v>
      </c>
      <c r="G2021" t="s">
        <v>1760</v>
      </c>
      <c r="H2021" s="4" t="str">
        <f t="shared" si="62"/>
        <v>HOST2.20</v>
      </c>
      <c r="I2021" s="4" t="str">
        <f t="shared" si="63"/>
        <v>SH02_LDO_5TO3_OUT</v>
      </c>
    </row>
    <row r="2022" spans="1:9">
      <c r="A2022" t="s">
        <v>261</v>
      </c>
      <c r="B2022" t="s">
        <v>9098</v>
      </c>
      <c r="C2022" t="s">
        <v>9141</v>
      </c>
      <c r="D2022" t="s">
        <v>1767</v>
      </c>
      <c r="E2022" t="s">
        <v>8566</v>
      </c>
      <c r="F2022">
        <v>27</v>
      </c>
      <c r="G2022" t="s">
        <v>1767</v>
      </c>
      <c r="H2022" s="4" t="str">
        <f t="shared" si="62"/>
        <v>HOST2.27</v>
      </c>
      <c r="I2022" s="4" t="str">
        <f t="shared" si="63"/>
        <v>SH02_HSD027</v>
      </c>
    </row>
    <row r="2023" spans="1:9">
      <c r="A2023" t="s">
        <v>261</v>
      </c>
      <c r="B2023" t="s">
        <v>9098</v>
      </c>
      <c r="C2023" t="s">
        <v>9141</v>
      </c>
      <c r="D2023" t="s">
        <v>1768</v>
      </c>
      <c r="E2023" t="s">
        <v>9957</v>
      </c>
      <c r="F2023">
        <v>28</v>
      </c>
      <c r="G2023" t="s">
        <v>1768</v>
      </c>
      <c r="H2023" s="4" t="str">
        <f t="shared" si="62"/>
        <v>HOST2.28</v>
      </c>
      <c r="I2023" s="4" t="str">
        <f t="shared" si="63"/>
        <v>SH02_D_GPIO_VBUS</v>
      </c>
    </row>
    <row r="2024" spans="1:9">
      <c r="A2024" t="s">
        <v>261</v>
      </c>
      <c r="B2024" t="s">
        <v>9098</v>
      </c>
      <c r="C2024" t="s">
        <v>9141</v>
      </c>
      <c r="D2024" t="s">
        <v>1757</v>
      </c>
      <c r="E2024" t="s">
        <v>8544</v>
      </c>
      <c r="F2024">
        <v>52</v>
      </c>
      <c r="G2024" t="s">
        <v>1757</v>
      </c>
      <c r="H2024" s="4" t="str">
        <f t="shared" si="62"/>
        <v>HOST2.52</v>
      </c>
      <c r="I2024" s="4" t="str">
        <f t="shared" si="63"/>
        <v>SH02_LDO_5TO3_OUT</v>
      </c>
    </row>
    <row r="2025" spans="1:9">
      <c r="A2025" t="s">
        <v>261</v>
      </c>
      <c r="B2025" t="s">
        <v>9098</v>
      </c>
      <c r="C2025" t="s">
        <v>9141</v>
      </c>
      <c r="D2025" t="s">
        <v>1756</v>
      </c>
      <c r="E2025" t="s">
        <v>8546</v>
      </c>
      <c r="F2025">
        <v>53</v>
      </c>
      <c r="G2025" t="s">
        <v>1756</v>
      </c>
      <c r="H2025" s="4" t="str">
        <f t="shared" si="62"/>
        <v>HOST2.53</v>
      </c>
      <c r="I2025" s="4" t="str">
        <f t="shared" si="63"/>
        <v>SH02_XTAL_IN</v>
      </c>
    </row>
    <row r="2026" spans="1:9">
      <c r="A2026" t="s">
        <v>261</v>
      </c>
      <c r="B2026" t="s">
        <v>9098</v>
      </c>
      <c r="C2026" t="s">
        <v>9141</v>
      </c>
      <c r="D2026" t="s">
        <v>1755</v>
      </c>
      <c r="E2026" t="s">
        <v>8547</v>
      </c>
      <c r="F2026">
        <v>54</v>
      </c>
      <c r="G2026" t="s">
        <v>1755</v>
      </c>
      <c r="H2026" s="4" t="str">
        <f t="shared" si="62"/>
        <v>HOST2.54</v>
      </c>
      <c r="I2026" s="4" t="str">
        <f t="shared" si="63"/>
        <v>SH02_XTAL_OUT</v>
      </c>
    </row>
    <row r="2027" spans="1:9">
      <c r="A2027" t="s">
        <v>261</v>
      </c>
      <c r="B2027" t="s">
        <v>9098</v>
      </c>
      <c r="C2027" t="s">
        <v>9142</v>
      </c>
      <c r="D2027">
        <v>1</v>
      </c>
      <c r="E2027" t="s">
        <v>8545</v>
      </c>
      <c r="F2027">
        <v>1</v>
      </c>
      <c r="G2027">
        <v>1</v>
      </c>
      <c r="H2027" s="4" t="str">
        <f t="shared" si="62"/>
        <v>LH21.1</v>
      </c>
      <c r="I2027" s="4" t="str">
        <f t="shared" si="63"/>
        <v>SH02_L_SWR_5TO1_OUT</v>
      </c>
    </row>
    <row r="2028" spans="1:9">
      <c r="A2028" t="s">
        <v>261</v>
      </c>
      <c r="B2028" t="s">
        <v>9098</v>
      </c>
      <c r="C2028" t="s">
        <v>9142</v>
      </c>
      <c r="D2028">
        <v>2</v>
      </c>
      <c r="E2028" t="s">
        <v>8564</v>
      </c>
      <c r="F2028">
        <v>2</v>
      </c>
      <c r="G2028">
        <v>2</v>
      </c>
      <c r="H2028" s="4" t="str">
        <f t="shared" si="62"/>
        <v>LH21.2</v>
      </c>
      <c r="I2028" s="4" t="str">
        <f t="shared" si="63"/>
        <v>SH02_SWR_5TO1_OUT</v>
      </c>
    </row>
    <row r="2029" spans="1:9">
      <c r="A2029" t="s">
        <v>261</v>
      </c>
      <c r="B2029" t="s">
        <v>9098</v>
      </c>
      <c r="C2029" t="s">
        <v>9143</v>
      </c>
      <c r="D2029">
        <v>1</v>
      </c>
      <c r="E2029" t="s">
        <v>8544</v>
      </c>
      <c r="F2029">
        <v>1</v>
      </c>
      <c r="G2029">
        <v>1</v>
      </c>
      <c r="H2029" s="4" t="str">
        <f t="shared" si="62"/>
        <v>RH23.1</v>
      </c>
      <c r="I2029" s="4" t="str">
        <f t="shared" si="63"/>
        <v>SH02_LDO_5TO3_OUT</v>
      </c>
    </row>
    <row r="2030" spans="1:9">
      <c r="A2030" t="s">
        <v>261</v>
      </c>
      <c r="B2030" t="s">
        <v>9098</v>
      </c>
      <c r="C2030" t="s">
        <v>9143</v>
      </c>
      <c r="D2030">
        <v>2</v>
      </c>
      <c r="E2030" t="s">
        <v>8559</v>
      </c>
      <c r="F2030">
        <v>2</v>
      </c>
      <c r="G2030">
        <v>2</v>
      </c>
      <c r="H2030" s="4" t="str">
        <f t="shared" si="62"/>
        <v>RH23.2</v>
      </c>
      <c r="I2030" s="4" t="str">
        <f t="shared" si="63"/>
        <v>SH02_RST_INPIN</v>
      </c>
    </row>
    <row r="2031" spans="1:9">
      <c r="A2031" t="s">
        <v>261</v>
      </c>
      <c r="B2031" t="s">
        <v>9098</v>
      </c>
      <c r="C2031" t="s">
        <v>9144</v>
      </c>
      <c r="D2031">
        <v>1</v>
      </c>
      <c r="E2031" t="s">
        <v>8540</v>
      </c>
      <c r="F2031">
        <v>1</v>
      </c>
      <c r="G2031">
        <v>1</v>
      </c>
      <c r="H2031" s="4" t="str">
        <f t="shared" si="62"/>
        <v>RH212.1</v>
      </c>
      <c r="I2031" s="4" t="str">
        <f t="shared" si="63"/>
        <v>SH02_P7_ISOLATEB</v>
      </c>
    </row>
    <row r="2032" spans="1:9">
      <c r="A2032" t="s">
        <v>261</v>
      </c>
      <c r="B2032" t="s">
        <v>9098</v>
      </c>
      <c r="C2032" t="s">
        <v>9144</v>
      </c>
      <c r="D2032">
        <v>2</v>
      </c>
      <c r="E2032" t="s">
        <v>8557</v>
      </c>
      <c r="F2032">
        <v>2</v>
      </c>
      <c r="G2032">
        <v>2</v>
      </c>
      <c r="H2032" s="4" t="str">
        <f t="shared" si="62"/>
        <v>RH212.2</v>
      </c>
      <c r="I2032" s="4" t="str">
        <f t="shared" si="63"/>
        <v>SH02_ISOLATEBPIN</v>
      </c>
    </row>
    <row r="2033" spans="1:9">
      <c r="A2033" t="s">
        <v>261</v>
      </c>
      <c r="B2033" t="s">
        <v>9098</v>
      </c>
      <c r="C2033" t="s">
        <v>9145</v>
      </c>
      <c r="D2033">
        <v>1</v>
      </c>
      <c r="E2033" t="s">
        <v>8544</v>
      </c>
      <c r="F2033">
        <v>1</v>
      </c>
      <c r="G2033">
        <v>1</v>
      </c>
      <c r="H2033" s="4" t="str">
        <f t="shared" si="62"/>
        <v>RH213.1</v>
      </c>
      <c r="I2033" s="4" t="str">
        <f t="shared" si="63"/>
        <v>SH02_LDO_5TO3_OUT</v>
      </c>
    </row>
    <row r="2034" spans="1:9">
      <c r="A2034" t="s">
        <v>261</v>
      </c>
      <c r="B2034" t="s">
        <v>9098</v>
      </c>
      <c r="C2034" t="s">
        <v>9145</v>
      </c>
      <c r="D2034">
        <v>2</v>
      </c>
      <c r="E2034" t="s">
        <v>8536</v>
      </c>
      <c r="F2034">
        <v>2</v>
      </c>
      <c r="G2034">
        <v>2</v>
      </c>
      <c r="H2034" s="4" t="str">
        <f t="shared" si="62"/>
        <v>RH213.2</v>
      </c>
      <c r="I2034" s="4" t="str">
        <f t="shared" si="63"/>
        <v>SH02_P7_CLKREQB</v>
      </c>
    </row>
    <row r="2035" spans="1:9">
      <c r="A2035" t="s">
        <v>261</v>
      </c>
      <c r="B2035" t="s">
        <v>9098</v>
      </c>
      <c r="C2035" t="s">
        <v>9146</v>
      </c>
      <c r="D2035">
        <v>1</v>
      </c>
      <c r="E2035" t="s">
        <v>8544</v>
      </c>
      <c r="F2035">
        <v>1</v>
      </c>
      <c r="G2035">
        <v>1</v>
      </c>
      <c r="H2035" s="4" t="str">
        <f t="shared" si="62"/>
        <v>RH214.1</v>
      </c>
      <c r="I2035" s="4" t="str">
        <f t="shared" si="63"/>
        <v>SH02_LDO_5TO3_OUT</v>
      </c>
    </row>
    <row r="2036" spans="1:9">
      <c r="A2036" t="s">
        <v>261</v>
      </c>
      <c r="B2036" t="s">
        <v>9098</v>
      </c>
      <c r="C2036" t="s">
        <v>9146</v>
      </c>
      <c r="D2036">
        <v>2</v>
      </c>
      <c r="E2036" t="s">
        <v>8542</v>
      </c>
      <c r="F2036">
        <v>2</v>
      </c>
      <c r="G2036">
        <v>2</v>
      </c>
      <c r="H2036" s="4" t="str">
        <f t="shared" si="62"/>
        <v>RH214.2</v>
      </c>
      <c r="I2036" s="4" t="str">
        <f t="shared" si="63"/>
        <v>SH02_P7_PCIE_RESETB</v>
      </c>
    </row>
    <row r="2037" spans="1:9">
      <c r="A2037" t="s">
        <v>261</v>
      </c>
      <c r="B2037" t="s">
        <v>9098</v>
      </c>
      <c r="C2037" t="s">
        <v>9147</v>
      </c>
      <c r="D2037">
        <v>1</v>
      </c>
      <c r="E2037" t="s">
        <v>8545</v>
      </c>
      <c r="F2037">
        <v>1</v>
      </c>
      <c r="G2037">
        <v>1</v>
      </c>
      <c r="H2037" s="4" t="str">
        <f t="shared" si="62"/>
        <v>RH216.1</v>
      </c>
      <c r="I2037" s="4" t="str">
        <f t="shared" si="63"/>
        <v>SH02_L_SWR_5TO1_OUT</v>
      </c>
    </row>
    <row r="2038" spans="1:9">
      <c r="A2038" t="s">
        <v>261</v>
      </c>
      <c r="B2038" t="s">
        <v>9098</v>
      </c>
      <c r="C2038" t="s">
        <v>9147</v>
      </c>
      <c r="D2038">
        <v>2</v>
      </c>
      <c r="E2038" t="s">
        <v>8550</v>
      </c>
      <c r="F2038">
        <v>2</v>
      </c>
      <c r="G2038">
        <v>2</v>
      </c>
      <c r="H2038" s="4" t="str">
        <f t="shared" si="62"/>
        <v>RH216.2</v>
      </c>
      <c r="I2038" s="4" t="str">
        <f t="shared" si="63"/>
        <v>SH02_USB_AVDD10</v>
      </c>
    </row>
    <row r="2039" spans="1:9">
      <c r="A2039" t="s">
        <v>261</v>
      </c>
      <c r="B2039" t="s">
        <v>9098</v>
      </c>
      <c r="C2039" t="s">
        <v>9148</v>
      </c>
      <c r="D2039">
        <v>1</v>
      </c>
      <c r="E2039" t="s">
        <v>8567</v>
      </c>
      <c r="F2039">
        <v>1</v>
      </c>
      <c r="G2039">
        <v>1</v>
      </c>
      <c r="H2039" s="4" t="str">
        <f t="shared" si="62"/>
        <v>RH218.1</v>
      </c>
      <c r="I2039" s="4" t="str">
        <f t="shared" si="63"/>
        <v>SH02_SPISI_DBG</v>
      </c>
    </row>
    <row r="2040" spans="1:9">
      <c r="A2040" t="s">
        <v>261</v>
      </c>
      <c r="B2040" t="s">
        <v>9098</v>
      </c>
      <c r="C2040" t="s">
        <v>9148</v>
      </c>
      <c r="D2040">
        <v>2</v>
      </c>
      <c r="E2040" t="s">
        <v>8562</v>
      </c>
      <c r="F2040">
        <v>2</v>
      </c>
      <c r="G2040">
        <v>2</v>
      </c>
      <c r="H2040" s="4" t="str">
        <f t="shared" si="62"/>
        <v>RH218.2</v>
      </c>
      <c r="I2040" s="4" t="str">
        <f t="shared" si="63"/>
        <v>SH02_SPISI</v>
      </c>
    </row>
    <row r="2041" spans="1:9">
      <c r="A2041" t="s">
        <v>261</v>
      </c>
      <c r="B2041" t="s">
        <v>9098</v>
      </c>
      <c r="C2041" t="s">
        <v>9149</v>
      </c>
      <c r="D2041">
        <v>1</v>
      </c>
      <c r="E2041" t="s">
        <v>8568</v>
      </c>
      <c r="F2041">
        <v>1</v>
      </c>
      <c r="G2041">
        <v>1</v>
      </c>
      <c r="H2041" s="4" t="str">
        <f t="shared" si="62"/>
        <v>RH219.1</v>
      </c>
      <c r="I2041" s="4" t="str">
        <f t="shared" si="63"/>
        <v>SH02_SPICK_DBG</v>
      </c>
    </row>
    <row r="2042" spans="1:9">
      <c r="A2042" t="s">
        <v>261</v>
      </c>
      <c r="B2042" t="s">
        <v>9098</v>
      </c>
      <c r="C2042" t="s">
        <v>9149</v>
      </c>
      <c r="D2042">
        <v>2</v>
      </c>
      <c r="E2042" t="s">
        <v>8560</v>
      </c>
      <c r="F2042">
        <v>2</v>
      </c>
      <c r="G2042">
        <v>2</v>
      </c>
      <c r="H2042" s="4" t="str">
        <f t="shared" si="62"/>
        <v>RH219.2</v>
      </c>
      <c r="I2042" s="4" t="str">
        <f t="shared" si="63"/>
        <v>SH02_SPICK</v>
      </c>
    </row>
    <row r="2043" spans="1:9">
      <c r="A2043" t="s">
        <v>261</v>
      </c>
      <c r="B2043" t="s">
        <v>9098</v>
      </c>
      <c r="C2043" t="s">
        <v>9150</v>
      </c>
      <c r="D2043">
        <v>1</v>
      </c>
      <c r="E2043" t="s">
        <v>169</v>
      </c>
      <c r="F2043">
        <v>1</v>
      </c>
      <c r="G2043">
        <v>1</v>
      </c>
      <c r="H2043" s="4" t="str">
        <f t="shared" si="62"/>
        <v>RH221.1</v>
      </c>
      <c r="I2043" s="4" t="str">
        <f t="shared" si="63"/>
        <v>DGND</v>
      </c>
    </row>
    <row r="2044" spans="1:9">
      <c r="A2044" t="s">
        <v>261</v>
      </c>
      <c r="B2044" t="s">
        <v>9098</v>
      </c>
      <c r="C2044" t="s">
        <v>9150</v>
      </c>
      <c r="D2044">
        <v>2</v>
      </c>
      <c r="E2044" t="s">
        <v>8556</v>
      </c>
      <c r="F2044">
        <v>2</v>
      </c>
      <c r="G2044">
        <v>2</v>
      </c>
      <c r="H2044" s="4" t="str">
        <f t="shared" si="62"/>
        <v>RH221.2</v>
      </c>
      <c r="I2044" s="4" t="str">
        <f t="shared" si="63"/>
        <v>SH02_SPIO2</v>
      </c>
    </row>
    <row r="2045" spans="1:9">
      <c r="A2045" t="s">
        <v>261</v>
      </c>
      <c r="B2045" t="s">
        <v>9098</v>
      </c>
      <c r="C2045" t="s">
        <v>9151</v>
      </c>
      <c r="D2045">
        <v>1</v>
      </c>
      <c r="E2045" t="s">
        <v>463</v>
      </c>
      <c r="F2045">
        <v>1</v>
      </c>
      <c r="G2045">
        <v>1</v>
      </c>
      <c r="H2045" s="4" t="str">
        <f t="shared" si="62"/>
        <v>RH222.1</v>
      </c>
      <c r="I2045" s="4" t="str">
        <f t="shared" si="63"/>
        <v>VDD33_ATX</v>
      </c>
    </row>
    <row r="2046" spans="1:9">
      <c r="A2046" t="s">
        <v>261</v>
      </c>
      <c r="B2046" t="s">
        <v>9098</v>
      </c>
      <c r="C2046" t="s">
        <v>9151</v>
      </c>
      <c r="D2046">
        <v>2</v>
      </c>
      <c r="E2046" t="s">
        <v>8555</v>
      </c>
      <c r="F2046">
        <v>2</v>
      </c>
      <c r="G2046">
        <v>2</v>
      </c>
      <c r="H2046" s="4" t="str">
        <f t="shared" si="62"/>
        <v>RH222.2</v>
      </c>
      <c r="I2046" s="4" t="str">
        <f t="shared" si="63"/>
        <v>SH02_SPIO3</v>
      </c>
    </row>
    <row r="2047" spans="1:9">
      <c r="A2047" t="s">
        <v>261</v>
      </c>
      <c r="B2047" t="s">
        <v>9098</v>
      </c>
      <c r="C2047" t="s">
        <v>9152</v>
      </c>
      <c r="D2047">
        <v>1</v>
      </c>
      <c r="E2047" t="s">
        <v>8569</v>
      </c>
      <c r="F2047">
        <v>1</v>
      </c>
      <c r="G2047">
        <v>1</v>
      </c>
      <c r="H2047" s="4" t="str">
        <f t="shared" si="62"/>
        <v>RH223.1</v>
      </c>
      <c r="I2047" s="4" t="str">
        <f t="shared" si="63"/>
        <v>SH02_SPISO_DBG</v>
      </c>
    </row>
    <row r="2048" spans="1:9">
      <c r="A2048" t="s">
        <v>261</v>
      </c>
      <c r="B2048" t="s">
        <v>9098</v>
      </c>
      <c r="C2048" t="s">
        <v>9152</v>
      </c>
      <c r="D2048">
        <v>2</v>
      </c>
      <c r="E2048" t="s">
        <v>8563</v>
      </c>
      <c r="F2048">
        <v>2</v>
      </c>
      <c r="G2048">
        <v>2</v>
      </c>
      <c r="H2048" s="4" t="str">
        <f t="shared" si="62"/>
        <v>RH223.2</v>
      </c>
      <c r="I2048" s="4" t="str">
        <f t="shared" si="63"/>
        <v>SH02_SPISO</v>
      </c>
    </row>
    <row r="2049" spans="1:9">
      <c r="A2049" t="s">
        <v>261</v>
      </c>
      <c r="B2049" t="s">
        <v>9098</v>
      </c>
      <c r="C2049" t="s">
        <v>9153</v>
      </c>
      <c r="D2049">
        <v>1</v>
      </c>
      <c r="E2049" t="s">
        <v>8553</v>
      </c>
      <c r="F2049">
        <v>1</v>
      </c>
      <c r="G2049">
        <v>1</v>
      </c>
      <c r="H2049" s="4" t="str">
        <f t="shared" si="62"/>
        <v>RH229.1</v>
      </c>
      <c r="I2049" s="4" t="str">
        <f t="shared" si="63"/>
        <v>SH02_DIS_DB</v>
      </c>
    </row>
    <row r="2050" spans="1:9">
      <c r="A2050" t="s">
        <v>261</v>
      </c>
      <c r="B2050" t="s">
        <v>9098</v>
      </c>
      <c r="C2050" t="s">
        <v>9153</v>
      </c>
      <c r="D2050">
        <v>2</v>
      </c>
      <c r="E2050" t="s">
        <v>169</v>
      </c>
      <c r="F2050">
        <v>2</v>
      </c>
      <c r="G2050">
        <v>2</v>
      </c>
      <c r="H2050" s="4" t="str">
        <f t="shared" ref="H2050:H2113" si="64">CONCATENATE(C2050,".",F2050)</f>
        <v>RH229.2</v>
      </c>
      <c r="I2050" s="4" t="str">
        <f t="shared" ref="I2050:I2113" si="65">E2050</f>
        <v>DGND</v>
      </c>
    </row>
    <row r="2051" spans="1:9">
      <c r="A2051" t="s">
        <v>261</v>
      </c>
      <c r="B2051" t="s">
        <v>9098</v>
      </c>
      <c r="C2051" t="s">
        <v>9154</v>
      </c>
      <c r="D2051">
        <v>1</v>
      </c>
      <c r="E2051" t="s">
        <v>8551</v>
      </c>
      <c r="F2051">
        <v>1</v>
      </c>
      <c r="G2051">
        <v>1</v>
      </c>
      <c r="H2051" s="4" t="str">
        <f t="shared" si="64"/>
        <v>RH230.1</v>
      </c>
      <c r="I2051" s="4" t="str">
        <f t="shared" si="65"/>
        <v>SH02_CC1</v>
      </c>
    </row>
    <row r="2052" spans="1:9">
      <c r="A2052" t="s">
        <v>261</v>
      </c>
      <c r="B2052" t="s">
        <v>9098</v>
      </c>
      <c r="C2052" t="s">
        <v>9154</v>
      </c>
      <c r="D2052">
        <v>2</v>
      </c>
      <c r="F2052">
        <v>2</v>
      </c>
      <c r="G2052">
        <v>2</v>
      </c>
      <c r="H2052" s="4" t="str">
        <f t="shared" si="64"/>
        <v>RH230.2</v>
      </c>
      <c r="I2052" s="4">
        <f t="shared" si="65"/>
        <v>0</v>
      </c>
    </row>
    <row r="2053" spans="1:9">
      <c r="A2053" t="s">
        <v>261</v>
      </c>
      <c r="B2053" t="s">
        <v>9098</v>
      </c>
      <c r="C2053" t="s">
        <v>9155</v>
      </c>
      <c r="D2053">
        <v>1</v>
      </c>
      <c r="E2053" t="s">
        <v>8552</v>
      </c>
      <c r="F2053">
        <v>1</v>
      </c>
      <c r="G2053">
        <v>1</v>
      </c>
      <c r="H2053" s="4" t="str">
        <f t="shared" si="64"/>
        <v>RH232.1</v>
      </c>
      <c r="I2053" s="4" t="str">
        <f t="shared" si="65"/>
        <v>SH02_CC2</v>
      </c>
    </row>
    <row r="2054" spans="1:9">
      <c r="A2054" t="s">
        <v>261</v>
      </c>
      <c r="B2054" t="s">
        <v>9098</v>
      </c>
      <c r="C2054" t="s">
        <v>9155</v>
      </c>
      <c r="D2054">
        <v>2</v>
      </c>
      <c r="F2054">
        <v>2</v>
      </c>
      <c r="G2054">
        <v>2</v>
      </c>
      <c r="H2054" s="4" t="str">
        <f t="shared" si="64"/>
        <v>RH232.2</v>
      </c>
      <c r="I2054" s="4">
        <f t="shared" si="65"/>
        <v>0</v>
      </c>
    </row>
    <row r="2055" spans="1:9">
      <c r="A2055" t="s">
        <v>261</v>
      </c>
      <c r="B2055" t="s">
        <v>9098</v>
      </c>
      <c r="C2055" t="s">
        <v>9156</v>
      </c>
      <c r="D2055">
        <v>1</v>
      </c>
      <c r="E2055" t="s">
        <v>8570</v>
      </c>
      <c r="F2055">
        <v>1</v>
      </c>
      <c r="G2055">
        <v>1</v>
      </c>
      <c r="H2055" s="4" t="str">
        <f t="shared" si="64"/>
        <v>RH251.1</v>
      </c>
      <c r="I2055" s="4" t="str">
        <f t="shared" si="65"/>
        <v>SH02_SJTCLK</v>
      </c>
    </row>
    <row r="2056" spans="1:9">
      <c r="A2056" t="s">
        <v>261</v>
      </c>
      <c r="B2056" t="s">
        <v>9098</v>
      </c>
      <c r="C2056" t="s">
        <v>9156</v>
      </c>
      <c r="D2056">
        <v>2</v>
      </c>
      <c r="E2056" t="s">
        <v>9955</v>
      </c>
      <c r="F2056">
        <v>2</v>
      </c>
      <c r="G2056">
        <v>2</v>
      </c>
      <c r="H2056" s="4" t="str">
        <f t="shared" si="64"/>
        <v>RH251.2</v>
      </c>
      <c r="I2056" s="4" t="str">
        <f t="shared" si="65"/>
        <v>SH02_D_SJTCLK</v>
      </c>
    </row>
    <row r="2057" spans="1:9">
      <c r="A2057" t="s">
        <v>261</v>
      </c>
      <c r="B2057" t="s">
        <v>9098</v>
      </c>
      <c r="C2057" t="s">
        <v>9157</v>
      </c>
      <c r="D2057">
        <v>1</v>
      </c>
      <c r="F2057">
        <v>1</v>
      </c>
      <c r="G2057">
        <v>1</v>
      </c>
      <c r="H2057" s="4" t="str">
        <f t="shared" si="64"/>
        <v>RH252.1</v>
      </c>
      <c r="I2057" s="4">
        <f t="shared" si="65"/>
        <v>0</v>
      </c>
    </row>
    <row r="2058" spans="1:9">
      <c r="A2058" t="s">
        <v>261</v>
      </c>
      <c r="B2058" t="s">
        <v>9098</v>
      </c>
      <c r="C2058" t="s">
        <v>9157</v>
      </c>
      <c r="D2058">
        <v>2</v>
      </c>
      <c r="E2058" t="s">
        <v>8570</v>
      </c>
      <c r="F2058">
        <v>2</v>
      </c>
      <c r="G2058">
        <v>2</v>
      </c>
      <c r="H2058" s="4" t="str">
        <f t="shared" si="64"/>
        <v>RH252.2</v>
      </c>
      <c r="I2058" s="4" t="str">
        <f t="shared" si="65"/>
        <v>SH02_SJTCLK</v>
      </c>
    </row>
    <row r="2059" spans="1:9">
      <c r="A2059" t="s">
        <v>261</v>
      </c>
      <c r="B2059" t="s">
        <v>9098</v>
      </c>
      <c r="C2059" t="s">
        <v>9158</v>
      </c>
      <c r="D2059">
        <v>1</v>
      </c>
      <c r="E2059" t="s">
        <v>8571</v>
      </c>
      <c r="F2059">
        <v>1</v>
      </c>
      <c r="G2059">
        <v>1</v>
      </c>
      <c r="H2059" s="4" t="str">
        <f t="shared" si="64"/>
        <v>RH261.1</v>
      </c>
      <c r="I2059" s="4" t="str">
        <f t="shared" si="65"/>
        <v>SH02_SJTDI</v>
      </c>
    </row>
    <row r="2060" spans="1:9">
      <c r="A2060" t="s">
        <v>261</v>
      </c>
      <c r="B2060" t="s">
        <v>9098</v>
      </c>
      <c r="C2060" t="s">
        <v>9158</v>
      </c>
      <c r="D2060">
        <v>2</v>
      </c>
      <c r="E2060" t="s">
        <v>9956</v>
      </c>
      <c r="F2060">
        <v>2</v>
      </c>
      <c r="G2060">
        <v>2</v>
      </c>
      <c r="H2060" s="4" t="str">
        <f t="shared" si="64"/>
        <v>RH261.2</v>
      </c>
      <c r="I2060" s="4" t="str">
        <f t="shared" si="65"/>
        <v>SH02_D_SJTDI</v>
      </c>
    </row>
    <row r="2061" spans="1:9">
      <c r="A2061" t="s">
        <v>261</v>
      </c>
      <c r="B2061" t="s">
        <v>9098</v>
      </c>
      <c r="C2061" t="s">
        <v>9159</v>
      </c>
      <c r="D2061">
        <v>1</v>
      </c>
      <c r="F2061">
        <v>1</v>
      </c>
      <c r="G2061">
        <v>1</v>
      </c>
      <c r="H2061" s="4" t="str">
        <f t="shared" si="64"/>
        <v>RH262.1</v>
      </c>
      <c r="I2061" s="4">
        <f t="shared" si="65"/>
        <v>0</v>
      </c>
    </row>
    <row r="2062" spans="1:9">
      <c r="A2062" t="s">
        <v>261</v>
      </c>
      <c r="B2062" t="s">
        <v>9098</v>
      </c>
      <c r="C2062" t="s">
        <v>9159</v>
      </c>
      <c r="D2062">
        <v>2</v>
      </c>
      <c r="E2062" t="s">
        <v>8571</v>
      </c>
      <c r="F2062">
        <v>2</v>
      </c>
      <c r="G2062">
        <v>2</v>
      </c>
      <c r="H2062" s="4" t="str">
        <f t="shared" si="64"/>
        <v>RH262.2</v>
      </c>
      <c r="I2062" s="4" t="str">
        <f t="shared" si="65"/>
        <v>SH02_SJTDI</v>
      </c>
    </row>
    <row r="2063" spans="1:9">
      <c r="A2063" t="s">
        <v>261</v>
      </c>
      <c r="B2063" t="s">
        <v>9098</v>
      </c>
      <c r="C2063" t="s">
        <v>9160</v>
      </c>
      <c r="D2063">
        <v>1</v>
      </c>
      <c r="E2063" t="s">
        <v>8544</v>
      </c>
      <c r="F2063">
        <v>1</v>
      </c>
      <c r="G2063">
        <v>1</v>
      </c>
      <c r="H2063" s="4" t="str">
        <f t="shared" si="64"/>
        <v>RH271.1</v>
      </c>
      <c r="I2063" s="4" t="str">
        <f t="shared" si="65"/>
        <v>SH02_LDO_5TO3_OUT</v>
      </c>
    </row>
    <row r="2064" spans="1:9">
      <c r="A2064" t="s">
        <v>261</v>
      </c>
      <c r="B2064" t="s">
        <v>9098</v>
      </c>
      <c r="C2064" t="s">
        <v>9160</v>
      </c>
      <c r="D2064">
        <v>2</v>
      </c>
      <c r="E2064" t="s">
        <v>8565</v>
      </c>
      <c r="F2064">
        <v>2</v>
      </c>
      <c r="G2064">
        <v>2</v>
      </c>
      <c r="H2064" s="4" t="str">
        <f t="shared" si="64"/>
        <v>RH271.2</v>
      </c>
      <c r="I2064" s="4" t="str">
        <f t="shared" si="65"/>
        <v>SH02_TESTENPIN</v>
      </c>
    </row>
    <row r="2065" spans="1:9">
      <c r="A2065" t="s">
        <v>261</v>
      </c>
      <c r="B2065" t="s">
        <v>9098</v>
      </c>
      <c r="C2065" t="s">
        <v>9161</v>
      </c>
      <c r="D2065">
        <v>1</v>
      </c>
      <c r="E2065" t="s">
        <v>169</v>
      </c>
      <c r="F2065">
        <v>1</v>
      </c>
      <c r="G2065">
        <v>1</v>
      </c>
      <c r="H2065" s="4" t="str">
        <f t="shared" si="64"/>
        <v>RH272.1</v>
      </c>
      <c r="I2065" s="4" t="str">
        <f t="shared" si="65"/>
        <v>DGND</v>
      </c>
    </row>
    <row r="2066" spans="1:9">
      <c r="A2066" t="s">
        <v>261</v>
      </c>
      <c r="B2066" t="s">
        <v>9098</v>
      </c>
      <c r="C2066" t="s">
        <v>9161</v>
      </c>
      <c r="D2066">
        <v>2</v>
      </c>
      <c r="E2066" t="s">
        <v>8565</v>
      </c>
      <c r="F2066">
        <v>2</v>
      </c>
      <c r="G2066">
        <v>2</v>
      </c>
      <c r="H2066" s="4" t="str">
        <f t="shared" si="64"/>
        <v>RH272.2</v>
      </c>
      <c r="I2066" s="4" t="str">
        <f t="shared" si="65"/>
        <v>SH02_TESTENPIN</v>
      </c>
    </row>
    <row r="2067" spans="1:9">
      <c r="A2067" t="s">
        <v>261</v>
      </c>
      <c r="B2067" t="s">
        <v>9098</v>
      </c>
      <c r="C2067" t="s">
        <v>9162</v>
      </c>
      <c r="D2067">
        <v>1</v>
      </c>
      <c r="E2067" t="s">
        <v>8572</v>
      </c>
      <c r="F2067">
        <v>1</v>
      </c>
      <c r="G2067">
        <v>1</v>
      </c>
      <c r="H2067" s="4" t="str">
        <f t="shared" si="64"/>
        <v>RH281.1</v>
      </c>
      <c r="I2067" s="4" t="str">
        <f t="shared" si="65"/>
        <v>SH02_SJTMS</v>
      </c>
    </row>
    <row r="2068" spans="1:9">
      <c r="A2068" t="s">
        <v>261</v>
      </c>
      <c r="B2068" t="s">
        <v>9098</v>
      </c>
      <c r="C2068" t="s">
        <v>9162</v>
      </c>
      <c r="D2068">
        <v>2</v>
      </c>
      <c r="E2068" t="s">
        <v>9953</v>
      </c>
      <c r="F2068">
        <v>2</v>
      </c>
      <c r="G2068">
        <v>2</v>
      </c>
      <c r="H2068" s="4" t="str">
        <f t="shared" si="64"/>
        <v>RH281.2</v>
      </c>
      <c r="I2068" s="4" t="str">
        <f t="shared" si="65"/>
        <v>SH02_D_SJTMS</v>
      </c>
    </row>
    <row r="2069" spans="1:9">
      <c r="A2069" t="s">
        <v>261</v>
      </c>
      <c r="B2069" t="s">
        <v>9098</v>
      </c>
      <c r="C2069" t="s">
        <v>9163</v>
      </c>
      <c r="D2069">
        <v>1</v>
      </c>
      <c r="F2069">
        <v>1</v>
      </c>
      <c r="G2069">
        <v>1</v>
      </c>
      <c r="H2069" s="4" t="str">
        <f t="shared" si="64"/>
        <v>RH282.1</v>
      </c>
      <c r="I2069" s="4">
        <f t="shared" si="65"/>
        <v>0</v>
      </c>
    </row>
    <row r="2070" spans="1:9">
      <c r="A2070" t="s">
        <v>261</v>
      </c>
      <c r="B2070" t="s">
        <v>9098</v>
      </c>
      <c r="C2070" t="s">
        <v>9163</v>
      </c>
      <c r="D2070">
        <v>2</v>
      </c>
      <c r="E2070" t="s">
        <v>8572</v>
      </c>
      <c r="F2070">
        <v>2</v>
      </c>
      <c r="G2070">
        <v>2</v>
      </c>
      <c r="H2070" s="4" t="str">
        <f t="shared" si="64"/>
        <v>RH282.2</v>
      </c>
      <c r="I2070" s="4" t="str">
        <f t="shared" si="65"/>
        <v>SH02_SJTMS</v>
      </c>
    </row>
    <row r="2071" spans="1:9">
      <c r="A2071" t="s">
        <v>261</v>
      </c>
      <c r="B2071" t="s">
        <v>9098</v>
      </c>
      <c r="C2071" t="s">
        <v>9164</v>
      </c>
      <c r="D2071">
        <v>1</v>
      </c>
      <c r="E2071" t="s">
        <v>8573</v>
      </c>
      <c r="F2071">
        <v>1</v>
      </c>
      <c r="G2071">
        <v>1</v>
      </c>
      <c r="H2071" s="4" t="str">
        <f t="shared" si="64"/>
        <v>RH291.1</v>
      </c>
      <c r="I2071" s="4" t="str">
        <f t="shared" si="65"/>
        <v>SH02_SJTDO/LED0</v>
      </c>
    </row>
    <row r="2072" spans="1:9">
      <c r="A2072" t="s">
        <v>261</v>
      </c>
      <c r="B2072" t="s">
        <v>9098</v>
      </c>
      <c r="C2072" t="s">
        <v>9164</v>
      </c>
      <c r="D2072">
        <v>2</v>
      </c>
      <c r="E2072" t="s">
        <v>9954</v>
      </c>
      <c r="F2072">
        <v>2</v>
      </c>
      <c r="G2072">
        <v>2</v>
      </c>
      <c r="H2072" s="4" t="str">
        <f t="shared" si="64"/>
        <v>RH291.2</v>
      </c>
      <c r="I2072" s="4" t="str">
        <f t="shared" si="65"/>
        <v>SH02_D_SJTDO</v>
      </c>
    </row>
    <row r="2073" spans="1:9">
      <c r="A2073" t="s">
        <v>261</v>
      </c>
      <c r="B2073" t="s">
        <v>9098</v>
      </c>
      <c r="C2073" t="s">
        <v>9165</v>
      </c>
      <c r="D2073">
        <v>1</v>
      </c>
      <c r="F2073">
        <v>1</v>
      </c>
      <c r="G2073">
        <v>1</v>
      </c>
      <c r="H2073" s="4" t="str">
        <f t="shared" si="64"/>
        <v>RH292.1</v>
      </c>
      <c r="I2073" s="4">
        <f t="shared" si="65"/>
        <v>0</v>
      </c>
    </row>
    <row r="2074" spans="1:9">
      <c r="A2074" t="s">
        <v>261</v>
      </c>
      <c r="B2074" t="s">
        <v>9098</v>
      </c>
      <c r="C2074" t="s">
        <v>9165</v>
      </c>
      <c r="D2074">
        <v>2</v>
      </c>
      <c r="E2074" t="s">
        <v>8573</v>
      </c>
      <c r="F2074">
        <v>2</v>
      </c>
      <c r="G2074">
        <v>2</v>
      </c>
      <c r="H2074" s="4" t="str">
        <f t="shared" si="64"/>
        <v>RH292.2</v>
      </c>
      <c r="I2074" s="4" t="str">
        <f t="shared" si="65"/>
        <v>SH02_SJTDO/LED0</v>
      </c>
    </row>
    <row r="2075" spans="1:9">
      <c r="A2075" t="s">
        <v>261</v>
      </c>
      <c r="B2075" t="s">
        <v>9098</v>
      </c>
      <c r="C2075" t="s">
        <v>9166</v>
      </c>
      <c r="D2075">
        <v>1</v>
      </c>
      <c r="E2075" t="s">
        <v>8538</v>
      </c>
      <c r="F2075">
        <v>1</v>
      </c>
      <c r="G2075">
        <v>1</v>
      </c>
      <c r="H2075" s="4" t="str">
        <f t="shared" si="64"/>
        <v>RH2101.1</v>
      </c>
      <c r="I2075" s="4" t="str">
        <f t="shared" si="65"/>
        <v>SH02_P7_LANWAKEB</v>
      </c>
    </row>
    <row r="2076" spans="1:9">
      <c r="A2076" t="s">
        <v>261</v>
      </c>
      <c r="B2076" t="s">
        <v>9098</v>
      </c>
      <c r="C2076" t="s">
        <v>9166</v>
      </c>
      <c r="D2076">
        <v>2</v>
      </c>
      <c r="E2076" t="s">
        <v>9879</v>
      </c>
      <c r="F2076">
        <v>2</v>
      </c>
      <c r="G2076">
        <v>2</v>
      </c>
      <c r="H2076" s="4" t="str">
        <f t="shared" si="64"/>
        <v>RH2101.2</v>
      </c>
      <c r="I2076" s="4" t="str">
        <f t="shared" si="65"/>
        <v>SH02_LANWAKEB</v>
      </c>
    </row>
    <row r="2077" spans="1:9">
      <c r="A2077" t="s">
        <v>261</v>
      </c>
      <c r="B2077" t="s">
        <v>9098</v>
      </c>
      <c r="C2077" t="s">
        <v>9167</v>
      </c>
      <c r="D2077">
        <v>1</v>
      </c>
      <c r="E2077" t="s">
        <v>8574</v>
      </c>
      <c r="F2077">
        <v>1</v>
      </c>
      <c r="G2077">
        <v>1</v>
      </c>
      <c r="H2077" s="4" t="str">
        <f t="shared" si="64"/>
        <v>RH2102.1</v>
      </c>
      <c r="I2077" s="4" t="str">
        <f t="shared" si="65"/>
        <v>SH02_GPIO8</v>
      </c>
    </row>
    <row r="2078" spans="1:9">
      <c r="A2078" t="s">
        <v>261</v>
      </c>
      <c r="B2078" t="s">
        <v>9098</v>
      </c>
      <c r="C2078" t="s">
        <v>9167</v>
      </c>
      <c r="D2078">
        <v>2</v>
      </c>
      <c r="E2078" t="s">
        <v>9879</v>
      </c>
      <c r="F2078">
        <v>2</v>
      </c>
      <c r="G2078">
        <v>2</v>
      </c>
      <c r="H2078" s="4" t="str">
        <f t="shared" si="64"/>
        <v>RH2102.2</v>
      </c>
      <c r="I2078" s="4" t="str">
        <f t="shared" si="65"/>
        <v>SH02_LANWAKEB</v>
      </c>
    </row>
    <row r="2079" spans="1:9">
      <c r="A2079" t="s">
        <v>261</v>
      </c>
      <c r="B2079" t="s">
        <v>9098</v>
      </c>
      <c r="C2079" t="s">
        <v>9168</v>
      </c>
      <c r="D2079">
        <v>1</v>
      </c>
      <c r="E2079" t="s">
        <v>8544</v>
      </c>
      <c r="F2079">
        <v>1</v>
      </c>
      <c r="G2079">
        <v>1</v>
      </c>
      <c r="H2079" s="4" t="str">
        <f t="shared" si="64"/>
        <v>RH2103.1</v>
      </c>
      <c r="I2079" s="4" t="str">
        <f t="shared" si="65"/>
        <v>SH02_LDO_5TO3_OUT</v>
      </c>
    </row>
    <row r="2080" spans="1:9">
      <c r="A2080" t="s">
        <v>261</v>
      </c>
      <c r="B2080" t="s">
        <v>9098</v>
      </c>
      <c r="C2080" t="s">
        <v>9168</v>
      </c>
      <c r="D2080">
        <v>2</v>
      </c>
      <c r="E2080" t="s">
        <v>9879</v>
      </c>
      <c r="F2080">
        <v>2</v>
      </c>
      <c r="G2080">
        <v>2</v>
      </c>
      <c r="H2080" s="4" t="str">
        <f t="shared" si="64"/>
        <v>RH2103.2</v>
      </c>
      <c r="I2080" s="4" t="str">
        <f t="shared" si="65"/>
        <v>SH02_LANWAKEB</v>
      </c>
    </row>
    <row r="2081" spans="1:9">
      <c r="A2081" t="s">
        <v>261</v>
      </c>
      <c r="B2081" t="s">
        <v>9098</v>
      </c>
      <c r="C2081" t="s">
        <v>9169</v>
      </c>
      <c r="D2081">
        <v>1</v>
      </c>
      <c r="F2081">
        <v>1</v>
      </c>
      <c r="G2081">
        <v>1</v>
      </c>
      <c r="H2081" s="4" t="str">
        <f t="shared" si="64"/>
        <v>RH2104.1</v>
      </c>
      <c r="I2081" s="4">
        <f t="shared" si="65"/>
        <v>0</v>
      </c>
    </row>
    <row r="2082" spans="1:9">
      <c r="A2082" t="s">
        <v>261</v>
      </c>
      <c r="B2082" t="s">
        <v>9098</v>
      </c>
      <c r="C2082" t="s">
        <v>9169</v>
      </c>
      <c r="D2082">
        <v>2</v>
      </c>
      <c r="E2082" t="s">
        <v>8574</v>
      </c>
      <c r="F2082">
        <v>2</v>
      </c>
      <c r="G2082">
        <v>2</v>
      </c>
      <c r="H2082" s="4" t="str">
        <f t="shared" si="64"/>
        <v>RH2104.2</v>
      </c>
      <c r="I2082" s="4" t="str">
        <f t="shared" si="65"/>
        <v>SH02_GPIO8</v>
      </c>
    </row>
    <row r="2083" spans="1:9">
      <c r="A2083" t="s">
        <v>261</v>
      </c>
      <c r="B2083" t="s">
        <v>9098</v>
      </c>
      <c r="C2083" t="s">
        <v>9170</v>
      </c>
      <c r="D2083">
        <v>1</v>
      </c>
      <c r="F2083">
        <v>1</v>
      </c>
      <c r="G2083">
        <v>1</v>
      </c>
      <c r="H2083" s="4" t="str">
        <f t="shared" si="64"/>
        <v>RH2182.1</v>
      </c>
      <c r="I2083" s="4">
        <f t="shared" si="65"/>
        <v>0</v>
      </c>
    </row>
    <row r="2084" spans="1:9">
      <c r="A2084" t="s">
        <v>261</v>
      </c>
      <c r="B2084" t="s">
        <v>9098</v>
      </c>
      <c r="C2084" t="s">
        <v>9170</v>
      </c>
      <c r="D2084">
        <v>2</v>
      </c>
      <c r="E2084" t="s">
        <v>8567</v>
      </c>
      <c r="F2084">
        <v>2</v>
      </c>
      <c r="G2084">
        <v>2</v>
      </c>
      <c r="H2084" s="4" t="str">
        <f t="shared" si="64"/>
        <v>RH2182.2</v>
      </c>
      <c r="I2084" s="4" t="str">
        <f t="shared" si="65"/>
        <v>SH02_SPISI_DBG</v>
      </c>
    </row>
    <row r="2085" spans="1:9">
      <c r="A2085" t="s">
        <v>261</v>
      </c>
      <c r="B2085" t="s">
        <v>9098</v>
      </c>
      <c r="C2085" t="s">
        <v>9171</v>
      </c>
      <c r="D2085">
        <v>1</v>
      </c>
      <c r="F2085">
        <v>1</v>
      </c>
      <c r="G2085">
        <v>1</v>
      </c>
      <c r="H2085" s="4" t="str">
        <f t="shared" si="64"/>
        <v>RH2192.1</v>
      </c>
      <c r="I2085" s="4">
        <f t="shared" si="65"/>
        <v>0</v>
      </c>
    </row>
    <row r="2086" spans="1:9">
      <c r="A2086" t="s">
        <v>261</v>
      </c>
      <c r="B2086" t="s">
        <v>9098</v>
      </c>
      <c r="C2086" t="s">
        <v>9171</v>
      </c>
      <c r="D2086">
        <v>2</v>
      </c>
      <c r="E2086" t="s">
        <v>8568</v>
      </c>
      <c r="F2086">
        <v>2</v>
      </c>
      <c r="G2086">
        <v>2</v>
      </c>
      <c r="H2086" s="4" t="str">
        <f t="shared" si="64"/>
        <v>RH2192.2</v>
      </c>
      <c r="I2086" s="4" t="str">
        <f t="shared" si="65"/>
        <v>SH02_SPICK_DBG</v>
      </c>
    </row>
    <row r="2087" spans="1:9">
      <c r="A2087" t="s">
        <v>261</v>
      </c>
      <c r="B2087" t="s">
        <v>9098</v>
      </c>
      <c r="C2087" t="s">
        <v>9172</v>
      </c>
      <c r="D2087">
        <v>1</v>
      </c>
      <c r="F2087">
        <v>1</v>
      </c>
      <c r="G2087">
        <v>1</v>
      </c>
      <c r="H2087" s="4" t="str">
        <f t="shared" si="64"/>
        <v>RH2232.1</v>
      </c>
      <c r="I2087" s="4">
        <f t="shared" si="65"/>
        <v>0</v>
      </c>
    </row>
    <row r="2088" spans="1:9">
      <c r="A2088" t="s">
        <v>261</v>
      </c>
      <c r="B2088" t="s">
        <v>9098</v>
      </c>
      <c r="C2088" t="s">
        <v>9172</v>
      </c>
      <c r="D2088">
        <v>2</v>
      </c>
      <c r="E2088" t="s">
        <v>8569</v>
      </c>
      <c r="F2088">
        <v>2</v>
      </c>
      <c r="G2088">
        <v>2</v>
      </c>
      <c r="H2088" s="4" t="str">
        <f t="shared" si="64"/>
        <v>RH2232.2</v>
      </c>
      <c r="I2088" s="4" t="str">
        <f t="shared" si="65"/>
        <v>SH02_SPISO_DBG</v>
      </c>
    </row>
    <row r="2089" spans="1:9">
      <c r="A2089" t="s">
        <v>261</v>
      </c>
      <c r="B2089" t="s">
        <v>9098</v>
      </c>
      <c r="C2089" t="s">
        <v>9173</v>
      </c>
      <c r="D2089">
        <v>1</v>
      </c>
      <c r="E2089" t="s">
        <v>8575</v>
      </c>
      <c r="F2089">
        <v>1</v>
      </c>
      <c r="G2089">
        <v>1</v>
      </c>
      <c r="H2089" s="4" t="str">
        <f t="shared" si="64"/>
        <v>RH2241.1</v>
      </c>
      <c r="I2089" s="4" t="str">
        <f t="shared" si="65"/>
        <v>SH02_SPICS_DBG</v>
      </c>
    </row>
    <row r="2090" spans="1:9">
      <c r="A2090" t="s">
        <v>261</v>
      </c>
      <c r="B2090" t="s">
        <v>9098</v>
      </c>
      <c r="C2090" t="s">
        <v>9173</v>
      </c>
      <c r="D2090">
        <v>2</v>
      </c>
      <c r="E2090" t="s">
        <v>8561</v>
      </c>
      <c r="F2090">
        <v>2</v>
      </c>
      <c r="G2090">
        <v>2</v>
      </c>
      <c r="H2090" s="4" t="str">
        <f t="shared" si="64"/>
        <v>RH2241.2</v>
      </c>
      <c r="I2090" s="4" t="str">
        <f t="shared" si="65"/>
        <v>SH02_SPICS</v>
      </c>
    </row>
    <row r="2091" spans="1:9">
      <c r="A2091" t="s">
        <v>261</v>
      </c>
      <c r="B2091" t="s">
        <v>9098</v>
      </c>
      <c r="C2091" t="s">
        <v>9174</v>
      </c>
      <c r="D2091">
        <v>1</v>
      </c>
      <c r="E2091" t="s">
        <v>463</v>
      </c>
      <c r="F2091">
        <v>1</v>
      </c>
      <c r="G2091">
        <v>1</v>
      </c>
      <c r="H2091" s="4" t="str">
        <f t="shared" si="64"/>
        <v>RH2242.1</v>
      </c>
      <c r="I2091" s="4" t="str">
        <f t="shared" si="65"/>
        <v>VDD33_ATX</v>
      </c>
    </row>
    <row r="2092" spans="1:9">
      <c r="A2092" t="s">
        <v>261</v>
      </c>
      <c r="B2092" t="s">
        <v>9098</v>
      </c>
      <c r="C2092" t="s">
        <v>9174</v>
      </c>
      <c r="D2092">
        <v>2</v>
      </c>
      <c r="E2092" t="s">
        <v>8561</v>
      </c>
      <c r="F2092">
        <v>2</v>
      </c>
      <c r="G2092">
        <v>2</v>
      </c>
      <c r="H2092" s="4" t="str">
        <f t="shared" si="64"/>
        <v>RH2242.2</v>
      </c>
      <c r="I2092" s="4" t="str">
        <f t="shared" si="65"/>
        <v>SH02_SPICS</v>
      </c>
    </row>
    <row r="2093" spans="1:9">
      <c r="A2093" t="s">
        <v>261</v>
      </c>
      <c r="B2093" t="s">
        <v>9098</v>
      </c>
      <c r="C2093" t="s">
        <v>9175</v>
      </c>
      <c r="D2093">
        <v>1</v>
      </c>
      <c r="F2093">
        <v>1</v>
      </c>
      <c r="G2093">
        <v>1</v>
      </c>
      <c r="H2093" s="4" t="str">
        <f t="shared" si="64"/>
        <v>RH2243.1</v>
      </c>
      <c r="I2093" s="4">
        <f t="shared" si="65"/>
        <v>0</v>
      </c>
    </row>
    <row r="2094" spans="1:9">
      <c r="A2094" t="s">
        <v>261</v>
      </c>
      <c r="B2094" t="s">
        <v>9098</v>
      </c>
      <c r="C2094" t="s">
        <v>9175</v>
      </c>
      <c r="D2094">
        <v>2</v>
      </c>
      <c r="E2094" t="s">
        <v>8575</v>
      </c>
      <c r="F2094">
        <v>2</v>
      </c>
      <c r="G2094">
        <v>2</v>
      </c>
      <c r="H2094" s="4" t="str">
        <f t="shared" si="64"/>
        <v>RH2243.2</v>
      </c>
      <c r="I2094" s="4" t="str">
        <f t="shared" si="65"/>
        <v>SH02_SPICS_DBG</v>
      </c>
    </row>
    <row r="2095" spans="1:9">
      <c r="A2095" t="s">
        <v>261</v>
      </c>
      <c r="B2095" t="s">
        <v>9098</v>
      </c>
      <c r="C2095" t="s">
        <v>9176</v>
      </c>
      <c r="D2095">
        <v>1</v>
      </c>
      <c r="E2095" t="s">
        <v>8554</v>
      </c>
      <c r="F2095">
        <v>1</v>
      </c>
      <c r="G2095">
        <v>1</v>
      </c>
      <c r="H2095" s="4" t="str">
        <f t="shared" si="64"/>
        <v>RH2261.1</v>
      </c>
      <c r="I2095" s="4" t="str">
        <f t="shared" si="65"/>
        <v>SH02_HSD026</v>
      </c>
    </row>
    <row r="2096" spans="1:9">
      <c r="A2096" t="s">
        <v>261</v>
      </c>
      <c r="B2096" t="s">
        <v>9098</v>
      </c>
      <c r="C2096" t="s">
        <v>9176</v>
      </c>
      <c r="D2096">
        <v>2</v>
      </c>
      <c r="E2096" t="s">
        <v>8544</v>
      </c>
      <c r="F2096">
        <v>2</v>
      </c>
      <c r="G2096">
        <v>2</v>
      </c>
      <c r="H2096" s="4" t="str">
        <f t="shared" si="64"/>
        <v>RH2261.2</v>
      </c>
      <c r="I2096" s="4" t="str">
        <f t="shared" si="65"/>
        <v>SH02_LDO_5TO3_OUT</v>
      </c>
    </row>
    <row r="2097" spans="1:9">
      <c r="A2097" t="s">
        <v>261</v>
      </c>
      <c r="B2097" t="s">
        <v>9098</v>
      </c>
      <c r="C2097" t="s">
        <v>9177</v>
      </c>
      <c r="D2097">
        <v>1</v>
      </c>
      <c r="E2097" t="s">
        <v>8554</v>
      </c>
      <c r="F2097">
        <v>1</v>
      </c>
      <c r="G2097">
        <v>1</v>
      </c>
      <c r="H2097" s="4" t="str">
        <f t="shared" si="64"/>
        <v>RH2262.1</v>
      </c>
      <c r="I2097" s="4" t="str">
        <f t="shared" si="65"/>
        <v>SH02_HSD026</v>
      </c>
    </row>
    <row r="2098" spans="1:9">
      <c r="A2098" t="s">
        <v>261</v>
      </c>
      <c r="B2098" t="s">
        <v>9098</v>
      </c>
      <c r="C2098" t="s">
        <v>9177</v>
      </c>
      <c r="D2098">
        <v>2</v>
      </c>
      <c r="E2098" t="s">
        <v>8576</v>
      </c>
      <c r="F2098">
        <v>2</v>
      </c>
      <c r="G2098">
        <v>2</v>
      </c>
      <c r="H2098" s="4" t="str">
        <f t="shared" si="64"/>
        <v>RH2262.2</v>
      </c>
      <c r="I2098" s="4" t="str">
        <f t="shared" si="65"/>
        <v>SH02_DEV_SLP</v>
      </c>
    </row>
    <row r="2099" spans="1:9">
      <c r="A2099" t="s">
        <v>261</v>
      </c>
      <c r="B2099" t="s">
        <v>9098</v>
      </c>
      <c r="C2099" t="s">
        <v>9178</v>
      </c>
      <c r="D2099">
        <v>1</v>
      </c>
      <c r="F2099">
        <v>1</v>
      </c>
      <c r="G2099">
        <v>1</v>
      </c>
      <c r="H2099" s="4" t="str">
        <f t="shared" si="64"/>
        <v>RH2263.1</v>
      </c>
      <c r="I2099" s="4">
        <f t="shared" si="65"/>
        <v>0</v>
      </c>
    </row>
    <row r="2100" spans="1:9">
      <c r="A2100" t="s">
        <v>261</v>
      </c>
      <c r="B2100" t="s">
        <v>9098</v>
      </c>
      <c r="C2100" t="s">
        <v>9178</v>
      </c>
      <c r="D2100">
        <v>2</v>
      </c>
      <c r="E2100" t="s">
        <v>8576</v>
      </c>
      <c r="F2100">
        <v>2</v>
      </c>
      <c r="G2100">
        <v>2</v>
      </c>
      <c r="H2100" s="4" t="str">
        <f t="shared" si="64"/>
        <v>RH2263.2</v>
      </c>
      <c r="I2100" s="4" t="str">
        <f t="shared" si="65"/>
        <v>SH02_DEV_SLP</v>
      </c>
    </row>
    <row r="2101" spans="1:9">
      <c r="A2101" t="s">
        <v>261</v>
      </c>
      <c r="B2101" t="s">
        <v>9098</v>
      </c>
      <c r="C2101" t="s">
        <v>9179</v>
      </c>
      <c r="D2101">
        <v>1</v>
      </c>
      <c r="E2101" t="s">
        <v>8566</v>
      </c>
      <c r="F2101">
        <v>1</v>
      </c>
      <c r="G2101">
        <v>1</v>
      </c>
      <c r="H2101" s="4" t="str">
        <f t="shared" si="64"/>
        <v>RH2271.1</v>
      </c>
      <c r="I2101" s="4" t="str">
        <f t="shared" si="65"/>
        <v>SH02_HSD027</v>
      </c>
    </row>
    <row r="2102" spans="1:9">
      <c r="A2102" t="s">
        <v>261</v>
      </c>
      <c r="B2102" t="s">
        <v>9098</v>
      </c>
      <c r="C2102" t="s">
        <v>9179</v>
      </c>
      <c r="D2102">
        <v>2</v>
      </c>
      <c r="E2102" t="s">
        <v>8544</v>
      </c>
      <c r="F2102">
        <v>2</v>
      </c>
      <c r="G2102">
        <v>2</v>
      </c>
      <c r="H2102" s="4" t="str">
        <f t="shared" si="64"/>
        <v>RH2271.2</v>
      </c>
      <c r="I2102" s="4" t="str">
        <f t="shared" si="65"/>
        <v>SH02_LDO_5TO3_OUT</v>
      </c>
    </row>
    <row r="2103" spans="1:9">
      <c r="A2103" t="s">
        <v>261</v>
      </c>
      <c r="B2103" t="s">
        <v>9098</v>
      </c>
      <c r="C2103" t="s">
        <v>9180</v>
      </c>
      <c r="D2103">
        <v>1</v>
      </c>
      <c r="E2103" t="s">
        <v>8566</v>
      </c>
      <c r="F2103">
        <v>1</v>
      </c>
      <c r="G2103">
        <v>1</v>
      </c>
      <c r="H2103" s="4" t="str">
        <f t="shared" si="64"/>
        <v>RH2272.1</v>
      </c>
      <c r="I2103" s="4" t="str">
        <f t="shared" si="65"/>
        <v>SH02_HSD027</v>
      </c>
    </row>
    <row r="2104" spans="1:9">
      <c r="A2104" t="s">
        <v>261</v>
      </c>
      <c r="B2104" t="s">
        <v>9098</v>
      </c>
      <c r="C2104" t="s">
        <v>9180</v>
      </c>
      <c r="D2104">
        <v>2</v>
      </c>
      <c r="E2104" t="s">
        <v>8577</v>
      </c>
      <c r="F2104">
        <v>2</v>
      </c>
      <c r="G2104">
        <v>2</v>
      </c>
      <c r="H2104" s="4" t="str">
        <f t="shared" si="64"/>
        <v>RH2272.2</v>
      </c>
      <c r="I2104" s="4" t="str">
        <f t="shared" si="65"/>
        <v>SH02_LED1</v>
      </c>
    </row>
    <row r="2105" spans="1:9">
      <c r="A2105" t="s">
        <v>261</v>
      </c>
      <c r="B2105" t="s">
        <v>9098</v>
      </c>
      <c r="C2105" t="s">
        <v>9181</v>
      </c>
      <c r="D2105">
        <v>1</v>
      </c>
      <c r="F2105">
        <v>1</v>
      </c>
      <c r="G2105">
        <v>1</v>
      </c>
      <c r="H2105" s="4" t="str">
        <f t="shared" si="64"/>
        <v>RH2273.1</v>
      </c>
      <c r="I2105" s="4">
        <f t="shared" si="65"/>
        <v>0</v>
      </c>
    </row>
    <row r="2106" spans="1:9">
      <c r="A2106" t="s">
        <v>261</v>
      </c>
      <c r="B2106" t="s">
        <v>9098</v>
      </c>
      <c r="C2106" t="s">
        <v>9181</v>
      </c>
      <c r="D2106">
        <v>2</v>
      </c>
      <c r="E2106" t="s">
        <v>8577</v>
      </c>
      <c r="F2106">
        <v>2</v>
      </c>
      <c r="G2106">
        <v>2</v>
      </c>
      <c r="H2106" s="4" t="str">
        <f t="shared" si="64"/>
        <v>RH2273.2</v>
      </c>
      <c r="I2106" s="4" t="str">
        <f t="shared" si="65"/>
        <v>SH02_LED1</v>
      </c>
    </row>
    <row r="2107" spans="1:9">
      <c r="A2107" t="s">
        <v>261</v>
      </c>
      <c r="B2107" t="s">
        <v>9098</v>
      </c>
      <c r="C2107" t="s">
        <v>9182</v>
      </c>
      <c r="D2107">
        <v>1</v>
      </c>
      <c r="E2107" t="s">
        <v>9957</v>
      </c>
      <c r="F2107">
        <v>1</v>
      </c>
      <c r="G2107">
        <v>1</v>
      </c>
      <c r="H2107" s="4" t="str">
        <f t="shared" si="64"/>
        <v>RH2281.1</v>
      </c>
      <c r="I2107" s="4" t="str">
        <f t="shared" si="65"/>
        <v>SH02_D_GPIO_VBUS</v>
      </c>
    </row>
    <row r="2108" spans="1:9">
      <c r="A2108" t="s">
        <v>261</v>
      </c>
      <c r="B2108" t="s">
        <v>9098</v>
      </c>
      <c r="C2108" t="s">
        <v>9182</v>
      </c>
      <c r="D2108">
        <v>2</v>
      </c>
      <c r="E2108" t="s">
        <v>8544</v>
      </c>
      <c r="F2108">
        <v>2</v>
      </c>
      <c r="G2108">
        <v>2</v>
      </c>
      <c r="H2108" s="4" t="str">
        <f t="shared" si="64"/>
        <v>RH2281.2</v>
      </c>
      <c r="I2108" s="4" t="str">
        <f t="shared" si="65"/>
        <v>SH02_LDO_5TO3_OUT</v>
      </c>
    </row>
    <row r="2109" spans="1:9">
      <c r="A2109" t="s">
        <v>261</v>
      </c>
      <c r="B2109" t="s">
        <v>9098</v>
      </c>
      <c r="C2109" t="s">
        <v>9183</v>
      </c>
      <c r="D2109">
        <v>1</v>
      </c>
      <c r="E2109" t="s">
        <v>9957</v>
      </c>
      <c r="F2109">
        <v>1</v>
      </c>
      <c r="G2109">
        <v>1</v>
      </c>
      <c r="H2109" s="4" t="str">
        <f t="shared" si="64"/>
        <v>RH2282.1</v>
      </c>
      <c r="I2109" s="4" t="str">
        <f t="shared" si="65"/>
        <v>SH02_D_GPIO_VBUS</v>
      </c>
    </row>
    <row r="2110" spans="1:9">
      <c r="A2110" t="s">
        <v>261</v>
      </c>
      <c r="B2110" t="s">
        <v>9098</v>
      </c>
      <c r="C2110" t="s">
        <v>9183</v>
      </c>
      <c r="D2110">
        <v>2</v>
      </c>
      <c r="E2110" t="s">
        <v>8578</v>
      </c>
      <c r="F2110">
        <v>2</v>
      </c>
      <c r="G2110">
        <v>2</v>
      </c>
      <c r="H2110" s="4" t="str">
        <f t="shared" si="64"/>
        <v>RH2282.2</v>
      </c>
      <c r="I2110" s="4" t="str">
        <f t="shared" si="65"/>
        <v>SH02_GPIO_VBUS</v>
      </c>
    </row>
    <row r="2111" spans="1:9">
      <c r="A2111" t="s">
        <v>261</v>
      </c>
      <c r="B2111" t="s">
        <v>9098</v>
      </c>
      <c r="C2111" t="s">
        <v>9184</v>
      </c>
      <c r="D2111">
        <v>1</v>
      </c>
      <c r="F2111">
        <v>1</v>
      </c>
      <c r="G2111">
        <v>1</v>
      </c>
      <c r="H2111" s="4" t="str">
        <f t="shared" si="64"/>
        <v>RH2283.1</v>
      </c>
      <c r="I2111" s="4">
        <f t="shared" si="65"/>
        <v>0</v>
      </c>
    </row>
    <row r="2112" spans="1:9">
      <c r="A2112" t="s">
        <v>261</v>
      </c>
      <c r="B2112" t="s">
        <v>9098</v>
      </c>
      <c r="C2112" t="s">
        <v>9184</v>
      </c>
      <c r="D2112">
        <v>2</v>
      </c>
      <c r="E2112" t="s">
        <v>8578</v>
      </c>
      <c r="F2112">
        <v>2</v>
      </c>
      <c r="G2112">
        <v>2</v>
      </c>
      <c r="H2112" s="4" t="str">
        <f t="shared" si="64"/>
        <v>RH2283.2</v>
      </c>
      <c r="I2112" s="4" t="str">
        <f t="shared" si="65"/>
        <v>SH02_GPIO_VBUS</v>
      </c>
    </row>
    <row r="2113" spans="1:9">
      <c r="A2113" t="s">
        <v>261</v>
      </c>
      <c r="B2113" t="s">
        <v>9098</v>
      </c>
      <c r="C2113" t="s">
        <v>9185</v>
      </c>
      <c r="D2113">
        <v>1</v>
      </c>
      <c r="E2113" t="s">
        <v>8558</v>
      </c>
      <c r="F2113">
        <v>1</v>
      </c>
      <c r="G2113">
        <v>1</v>
      </c>
      <c r="H2113" s="4" t="str">
        <f t="shared" si="64"/>
        <v>RH2511.1</v>
      </c>
      <c r="I2113" s="4" t="str">
        <f t="shared" si="65"/>
        <v>SH02_RSET</v>
      </c>
    </row>
    <row r="2114" spans="1:9">
      <c r="A2114" t="s">
        <v>261</v>
      </c>
      <c r="B2114" t="s">
        <v>9098</v>
      </c>
      <c r="C2114" t="s">
        <v>9185</v>
      </c>
      <c r="D2114">
        <v>2</v>
      </c>
      <c r="E2114" t="s">
        <v>169</v>
      </c>
      <c r="F2114">
        <v>2</v>
      </c>
      <c r="G2114">
        <v>2</v>
      </c>
      <c r="H2114" s="4" t="str">
        <f t="shared" ref="H2114:H2177" si="66">CONCATENATE(C2114,".",F2114)</f>
        <v>RH2511.2</v>
      </c>
      <c r="I2114" s="4" t="str">
        <f t="shared" ref="I2114:I2177" si="67">E2114</f>
        <v>DGND</v>
      </c>
    </row>
    <row r="2115" spans="1:9">
      <c r="A2115" t="s">
        <v>261</v>
      </c>
      <c r="B2115" t="s">
        <v>9098</v>
      </c>
      <c r="C2115" t="s">
        <v>9186</v>
      </c>
      <c r="D2115" t="s">
        <v>173</v>
      </c>
      <c r="E2115" t="s">
        <v>169</v>
      </c>
      <c r="F2115">
        <v>1</v>
      </c>
      <c r="G2115" t="s">
        <v>173</v>
      </c>
      <c r="H2115" s="4" t="str">
        <f t="shared" si="66"/>
        <v>SH02_DGND1.1</v>
      </c>
      <c r="I2115" s="4" t="str">
        <f t="shared" si="67"/>
        <v>DGND</v>
      </c>
    </row>
    <row r="2116" spans="1:9">
      <c r="A2116" t="s">
        <v>261</v>
      </c>
      <c r="B2116" t="s">
        <v>9098</v>
      </c>
      <c r="C2116" t="s">
        <v>9187</v>
      </c>
      <c r="D2116" t="s">
        <v>173</v>
      </c>
      <c r="E2116" t="s">
        <v>169</v>
      </c>
      <c r="F2116">
        <v>1</v>
      </c>
      <c r="G2116" t="s">
        <v>173</v>
      </c>
      <c r="H2116" s="4" t="str">
        <f t="shared" si="66"/>
        <v>SH02_DGND2.1</v>
      </c>
      <c r="I2116" s="4" t="str">
        <f t="shared" si="67"/>
        <v>DGND</v>
      </c>
    </row>
    <row r="2117" spans="1:9">
      <c r="A2117" t="s">
        <v>261</v>
      </c>
      <c r="B2117" t="s">
        <v>9098</v>
      </c>
      <c r="C2117" t="s">
        <v>9188</v>
      </c>
      <c r="D2117" t="s">
        <v>173</v>
      </c>
      <c r="E2117" t="s">
        <v>169</v>
      </c>
      <c r="F2117">
        <v>1</v>
      </c>
      <c r="G2117" t="s">
        <v>173</v>
      </c>
      <c r="H2117" s="4" t="str">
        <f t="shared" si="66"/>
        <v>SH02_DGND3.1</v>
      </c>
      <c r="I2117" s="4" t="str">
        <f t="shared" si="67"/>
        <v>DGND</v>
      </c>
    </row>
    <row r="2118" spans="1:9">
      <c r="A2118" t="s">
        <v>261</v>
      </c>
      <c r="B2118" t="s">
        <v>9098</v>
      </c>
      <c r="C2118" t="s">
        <v>9189</v>
      </c>
      <c r="D2118" t="s">
        <v>173</v>
      </c>
      <c r="E2118" t="s">
        <v>169</v>
      </c>
      <c r="F2118">
        <v>1</v>
      </c>
      <c r="G2118" t="s">
        <v>173</v>
      </c>
      <c r="H2118" s="4" t="str">
        <f t="shared" si="66"/>
        <v>SH02_DGND4.1</v>
      </c>
      <c r="I2118" s="4" t="str">
        <f t="shared" si="67"/>
        <v>DGND</v>
      </c>
    </row>
    <row r="2119" spans="1:9">
      <c r="A2119" t="s">
        <v>261</v>
      </c>
      <c r="B2119" t="s">
        <v>9098</v>
      </c>
      <c r="C2119" t="s">
        <v>9190</v>
      </c>
      <c r="D2119" t="s">
        <v>173</v>
      </c>
      <c r="E2119" t="s">
        <v>8535</v>
      </c>
      <c r="F2119">
        <v>1</v>
      </c>
      <c r="G2119" t="s">
        <v>173</v>
      </c>
      <c r="H2119" s="4" t="str">
        <f t="shared" si="66"/>
        <v>SH02_DPS_5V0.1</v>
      </c>
      <c r="I2119" s="4" t="str">
        <f t="shared" si="67"/>
        <v>SH0_DPS_5V0</v>
      </c>
    </row>
    <row r="2120" spans="1:9">
      <c r="A2120" t="s">
        <v>261</v>
      </c>
      <c r="B2120" t="s">
        <v>9098</v>
      </c>
      <c r="C2120" t="s">
        <v>8545</v>
      </c>
      <c r="D2120" t="s">
        <v>173</v>
      </c>
      <c r="E2120" t="s">
        <v>8545</v>
      </c>
      <c r="F2120">
        <v>1</v>
      </c>
      <c r="G2120" t="s">
        <v>173</v>
      </c>
      <c r="H2120" s="4" t="str">
        <f t="shared" si="66"/>
        <v>SH02_L_SWR_5TO1_OUT.1</v>
      </c>
      <c r="I2120" s="4" t="str">
        <f t="shared" si="67"/>
        <v>SH02_L_SWR_5TO1_OUT</v>
      </c>
    </row>
    <row r="2121" spans="1:9">
      <c r="A2121" t="s">
        <v>261</v>
      </c>
      <c r="B2121" t="s">
        <v>9098</v>
      </c>
      <c r="C2121" t="s">
        <v>8544</v>
      </c>
      <c r="D2121" t="s">
        <v>173</v>
      </c>
      <c r="E2121" t="s">
        <v>8544</v>
      </c>
      <c r="F2121">
        <v>1</v>
      </c>
      <c r="G2121" t="s">
        <v>173</v>
      </c>
      <c r="H2121" s="4" t="str">
        <f t="shared" si="66"/>
        <v>SH02_LDO_5TO3_OUT.1</v>
      </c>
      <c r="I2121" s="4" t="str">
        <f t="shared" si="67"/>
        <v>SH02_LDO_5TO3_OUT</v>
      </c>
    </row>
    <row r="2122" spans="1:9">
      <c r="A2122" t="s">
        <v>261</v>
      </c>
      <c r="B2122" t="s">
        <v>9098</v>
      </c>
      <c r="C2122" t="s">
        <v>9191</v>
      </c>
      <c r="D2122" t="s">
        <v>173</v>
      </c>
      <c r="E2122" t="s">
        <v>1939</v>
      </c>
      <c r="F2122">
        <v>1</v>
      </c>
      <c r="G2122" t="s">
        <v>173</v>
      </c>
      <c r="H2122" s="4" t="str">
        <f t="shared" si="66"/>
        <v>SH02_PCIEGND1.1</v>
      </c>
      <c r="I2122" s="4" t="str">
        <f t="shared" si="67"/>
        <v>PCIE_GND</v>
      </c>
    </row>
    <row r="2123" spans="1:9">
      <c r="A2123" t="s">
        <v>261</v>
      </c>
      <c r="B2123" t="s">
        <v>9098</v>
      </c>
      <c r="C2123" t="s">
        <v>9192</v>
      </c>
      <c r="D2123" t="s">
        <v>173</v>
      </c>
      <c r="E2123" t="s">
        <v>1939</v>
      </c>
      <c r="F2123">
        <v>1</v>
      </c>
      <c r="G2123" t="s">
        <v>173</v>
      </c>
      <c r="H2123" s="4" t="str">
        <f t="shared" si="66"/>
        <v>SH02_PCIEGND2.1</v>
      </c>
      <c r="I2123" s="4" t="str">
        <f t="shared" si="67"/>
        <v>PCIE_GND</v>
      </c>
    </row>
    <row r="2124" spans="1:9">
      <c r="A2124" t="s">
        <v>261</v>
      </c>
      <c r="B2124" t="s">
        <v>9098</v>
      </c>
      <c r="C2124" t="s">
        <v>9193</v>
      </c>
      <c r="D2124" t="s">
        <v>173</v>
      </c>
      <c r="E2124" t="s">
        <v>1939</v>
      </c>
      <c r="F2124">
        <v>1</v>
      </c>
      <c r="G2124" t="s">
        <v>173</v>
      </c>
      <c r="H2124" s="4" t="str">
        <f t="shared" si="66"/>
        <v>SH02_PCIEGND3.1</v>
      </c>
      <c r="I2124" s="4" t="str">
        <f t="shared" si="67"/>
        <v>PCIE_GND</v>
      </c>
    </row>
    <row r="2125" spans="1:9">
      <c r="A2125" t="s">
        <v>261</v>
      </c>
      <c r="B2125" t="s">
        <v>9098</v>
      </c>
      <c r="C2125" t="s">
        <v>9194</v>
      </c>
      <c r="D2125" t="s">
        <v>173</v>
      </c>
      <c r="E2125" t="s">
        <v>1939</v>
      </c>
      <c r="F2125">
        <v>1</v>
      </c>
      <c r="G2125" t="s">
        <v>173</v>
      </c>
      <c r="H2125" s="4" t="str">
        <f t="shared" si="66"/>
        <v>SH02_PCIEGND4.1</v>
      </c>
      <c r="I2125" s="4" t="str">
        <f t="shared" si="67"/>
        <v>PCIE_GND</v>
      </c>
    </row>
    <row r="2126" spans="1:9">
      <c r="A2126" t="s">
        <v>261</v>
      </c>
      <c r="B2126" t="s">
        <v>9098</v>
      </c>
      <c r="C2126" t="s">
        <v>8550</v>
      </c>
      <c r="D2126" t="s">
        <v>173</v>
      </c>
      <c r="E2126" t="s">
        <v>8550</v>
      </c>
      <c r="F2126">
        <v>1</v>
      </c>
      <c r="G2126" t="s">
        <v>173</v>
      </c>
      <c r="H2126" s="4" t="str">
        <f t="shared" si="66"/>
        <v>SH02_USB_AVDD10.1</v>
      </c>
      <c r="I2126" s="4" t="str">
        <f t="shared" si="67"/>
        <v>SH02_USB_AVDD10</v>
      </c>
    </row>
    <row r="2127" spans="1:9">
      <c r="A2127" t="s">
        <v>261</v>
      </c>
      <c r="B2127" t="s">
        <v>9098</v>
      </c>
      <c r="C2127" t="s">
        <v>9195</v>
      </c>
      <c r="D2127" t="s">
        <v>191</v>
      </c>
      <c r="E2127" t="s">
        <v>8561</v>
      </c>
      <c r="F2127">
        <v>1</v>
      </c>
      <c r="G2127" t="s">
        <v>191</v>
      </c>
      <c r="H2127" s="4" t="str">
        <f t="shared" si="66"/>
        <v>SPIH21.1</v>
      </c>
      <c r="I2127" s="4" t="str">
        <f t="shared" si="67"/>
        <v>SH02_SPICS</v>
      </c>
    </row>
    <row r="2128" spans="1:9">
      <c r="A2128" t="s">
        <v>261</v>
      </c>
      <c r="B2128" t="s">
        <v>9098</v>
      </c>
      <c r="C2128" t="s">
        <v>9195</v>
      </c>
      <c r="D2128" t="s">
        <v>171</v>
      </c>
      <c r="E2128" t="s">
        <v>169</v>
      </c>
      <c r="F2128">
        <v>4</v>
      </c>
      <c r="G2128" t="s">
        <v>171</v>
      </c>
      <c r="H2128" s="4" t="str">
        <f t="shared" si="66"/>
        <v>SPIH21.4</v>
      </c>
      <c r="I2128" s="4" t="str">
        <f t="shared" si="67"/>
        <v>DGND</v>
      </c>
    </row>
    <row r="2129" spans="1:9">
      <c r="A2129" t="s">
        <v>261</v>
      </c>
      <c r="B2129" t="s">
        <v>9098</v>
      </c>
      <c r="C2129" t="s">
        <v>9195</v>
      </c>
      <c r="D2129" t="s">
        <v>1974</v>
      </c>
      <c r="E2129" t="s">
        <v>8555</v>
      </c>
      <c r="F2129">
        <v>7</v>
      </c>
      <c r="G2129" t="s">
        <v>1974</v>
      </c>
      <c r="H2129" s="4" t="str">
        <f t="shared" si="66"/>
        <v>SPIH21.7</v>
      </c>
      <c r="I2129" s="4" t="str">
        <f t="shared" si="67"/>
        <v>SH02_SPIO3</v>
      </c>
    </row>
    <row r="2130" spans="1:9">
      <c r="A2130" t="s">
        <v>261</v>
      </c>
      <c r="B2130" t="s">
        <v>9098</v>
      </c>
      <c r="C2130" t="s">
        <v>9195</v>
      </c>
      <c r="D2130" t="s">
        <v>1975</v>
      </c>
      <c r="E2130" t="s">
        <v>8560</v>
      </c>
      <c r="F2130">
        <v>6</v>
      </c>
      <c r="G2130" t="s">
        <v>1975</v>
      </c>
      <c r="H2130" s="4" t="str">
        <f t="shared" si="66"/>
        <v>SPIH21.6</v>
      </c>
      <c r="I2130" s="4" t="str">
        <f t="shared" si="67"/>
        <v>SH02_SPICK</v>
      </c>
    </row>
    <row r="2131" spans="1:9">
      <c r="A2131" t="s">
        <v>261</v>
      </c>
      <c r="B2131" t="s">
        <v>9098</v>
      </c>
      <c r="C2131" t="s">
        <v>9195</v>
      </c>
      <c r="D2131" t="s">
        <v>1976</v>
      </c>
      <c r="E2131" t="s">
        <v>8562</v>
      </c>
      <c r="F2131">
        <v>5</v>
      </c>
      <c r="G2131" t="s">
        <v>1976</v>
      </c>
      <c r="H2131" s="4" t="str">
        <f t="shared" si="66"/>
        <v>SPIH21.5</v>
      </c>
      <c r="I2131" s="4" t="str">
        <f t="shared" si="67"/>
        <v>SH02_SPISI</v>
      </c>
    </row>
    <row r="2132" spans="1:9">
      <c r="A2132" t="s">
        <v>261</v>
      </c>
      <c r="B2132" t="s">
        <v>9098</v>
      </c>
      <c r="C2132" t="s">
        <v>9195</v>
      </c>
      <c r="D2132" t="s">
        <v>1977</v>
      </c>
      <c r="E2132" t="s">
        <v>8563</v>
      </c>
      <c r="F2132">
        <v>2</v>
      </c>
      <c r="G2132" t="s">
        <v>1977</v>
      </c>
      <c r="H2132" s="4" t="str">
        <f t="shared" si="66"/>
        <v>SPIH21.2</v>
      </c>
      <c r="I2132" s="4" t="str">
        <f t="shared" si="67"/>
        <v>SH02_SPISO</v>
      </c>
    </row>
    <row r="2133" spans="1:9">
      <c r="A2133" t="s">
        <v>261</v>
      </c>
      <c r="B2133" t="s">
        <v>9098</v>
      </c>
      <c r="C2133" t="s">
        <v>9195</v>
      </c>
      <c r="D2133" t="s">
        <v>172</v>
      </c>
      <c r="E2133" t="s">
        <v>463</v>
      </c>
      <c r="F2133">
        <v>8</v>
      </c>
      <c r="G2133" t="s">
        <v>172</v>
      </c>
      <c r="H2133" s="4" t="str">
        <f t="shared" si="66"/>
        <v>SPIH21.8</v>
      </c>
      <c r="I2133" s="4" t="str">
        <f t="shared" si="67"/>
        <v>VDD33_ATX</v>
      </c>
    </row>
    <row r="2134" spans="1:9">
      <c r="A2134" t="s">
        <v>261</v>
      </c>
      <c r="B2134" t="s">
        <v>9098</v>
      </c>
      <c r="C2134" t="s">
        <v>9195</v>
      </c>
      <c r="D2134" t="s">
        <v>1978</v>
      </c>
      <c r="E2134" t="s">
        <v>8556</v>
      </c>
      <c r="F2134">
        <v>3</v>
      </c>
      <c r="G2134" t="s">
        <v>1978</v>
      </c>
      <c r="H2134" s="4" t="str">
        <f t="shared" si="66"/>
        <v>SPIH21.3</v>
      </c>
      <c r="I2134" s="4" t="str">
        <f t="shared" si="67"/>
        <v>SH02_SPIO2</v>
      </c>
    </row>
    <row r="2135" spans="1:9">
      <c r="A2135" t="s">
        <v>261</v>
      </c>
      <c r="B2135" t="s">
        <v>9098</v>
      </c>
      <c r="C2135" t="s">
        <v>9196</v>
      </c>
      <c r="D2135">
        <v>1</v>
      </c>
      <c r="E2135" t="s">
        <v>8547</v>
      </c>
      <c r="F2135">
        <v>1</v>
      </c>
      <c r="G2135">
        <v>1</v>
      </c>
      <c r="H2135" s="4" t="str">
        <f t="shared" si="66"/>
        <v>YH21.1</v>
      </c>
      <c r="I2135" s="4" t="str">
        <f t="shared" si="67"/>
        <v>SH02_XTAL_OUT</v>
      </c>
    </row>
    <row r="2136" spans="1:9">
      <c r="A2136" t="s">
        <v>261</v>
      </c>
      <c r="B2136" t="s">
        <v>9098</v>
      </c>
      <c r="C2136" t="s">
        <v>9196</v>
      </c>
      <c r="D2136">
        <v>2</v>
      </c>
      <c r="E2136" t="s">
        <v>169</v>
      </c>
      <c r="F2136">
        <v>2</v>
      </c>
      <c r="G2136">
        <v>2</v>
      </c>
      <c r="H2136" s="4" t="str">
        <f t="shared" si="66"/>
        <v>YH21.2</v>
      </c>
      <c r="I2136" s="4" t="str">
        <f t="shared" si="67"/>
        <v>DGND</v>
      </c>
    </row>
    <row r="2137" spans="1:9">
      <c r="A2137" t="s">
        <v>261</v>
      </c>
      <c r="B2137" t="s">
        <v>9098</v>
      </c>
      <c r="C2137" t="s">
        <v>9196</v>
      </c>
      <c r="D2137">
        <v>3</v>
      </c>
      <c r="E2137" t="s">
        <v>8546</v>
      </c>
      <c r="F2137">
        <v>3</v>
      </c>
      <c r="G2137">
        <v>3</v>
      </c>
      <c r="H2137" s="4" t="str">
        <f t="shared" si="66"/>
        <v>YH21.3</v>
      </c>
      <c r="I2137" s="4" t="str">
        <f t="shared" si="67"/>
        <v>SH02_XTAL_IN</v>
      </c>
    </row>
    <row r="2138" spans="1:9">
      <c r="A2138" t="s">
        <v>261</v>
      </c>
      <c r="B2138" t="s">
        <v>9098</v>
      </c>
      <c r="C2138" t="s">
        <v>9196</v>
      </c>
      <c r="D2138">
        <v>4</v>
      </c>
      <c r="E2138" t="s">
        <v>169</v>
      </c>
      <c r="F2138">
        <v>4</v>
      </c>
      <c r="G2138">
        <v>4</v>
      </c>
      <c r="H2138" s="4" t="str">
        <f t="shared" si="66"/>
        <v>YH21.4</v>
      </c>
      <c r="I2138" s="4" t="str">
        <f t="shared" si="67"/>
        <v>DGND</v>
      </c>
    </row>
    <row r="2139" spans="1:9">
      <c r="A2139" t="s">
        <v>261</v>
      </c>
      <c r="B2139" t="s">
        <v>9197</v>
      </c>
      <c r="C2139" t="s">
        <v>266</v>
      </c>
      <c r="D2139" t="s">
        <v>491</v>
      </c>
      <c r="E2139" t="s">
        <v>490</v>
      </c>
      <c r="F2139">
        <v>1</v>
      </c>
      <c r="G2139" t="s">
        <v>491</v>
      </c>
      <c r="H2139" s="4" t="str">
        <f t="shared" si="66"/>
        <v>K6.1</v>
      </c>
      <c r="I2139" s="4" t="str">
        <f t="shared" si="67"/>
        <v>VP12</v>
      </c>
    </row>
    <row r="2140" spans="1:9">
      <c r="A2140" t="s">
        <v>261</v>
      </c>
      <c r="B2140" t="s">
        <v>9197</v>
      </c>
      <c r="C2140" t="s">
        <v>266</v>
      </c>
      <c r="D2140" t="s">
        <v>492</v>
      </c>
      <c r="E2140" t="s">
        <v>551</v>
      </c>
      <c r="F2140">
        <v>4</v>
      </c>
      <c r="G2140" t="s">
        <v>492</v>
      </c>
      <c r="H2140" s="4" t="str">
        <f t="shared" si="66"/>
        <v>K6.4</v>
      </c>
      <c r="I2140" s="4" t="str">
        <f t="shared" si="67"/>
        <v>S0_1_INH</v>
      </c>
    </row>
    <row r="2141" spans="1:9">
      <c r="A2141" t="s">
        <v>261</v>
      </c>
      <c r="B2141" t="s">
        <v>9197</v>
      </c>
      <c r="C2141" t="s">
        <v>266</v>
      </c>
      <c r="D2141" t="s">
        <v>493</v>
      </c>
      <c r="E2141" t="s">
        <v>552</v>
      </c>
      <c r="F2141">
        <v>9</v>
      </c>
      <c r="G2141" t="s">
        <v>493</v>
      </c>
      <c r="H2141" s="4" t="str">
        <f t="shared" si="66"/>
        <v>K6.9</v>
      </c>
      <c r="I2141" s="4" t="str">
        <f t="shared" si="67"/>
        <v>S0_INH_GND</v>
      </c>
    </row>
    <row r="2142" spans="1:9">
      <c r="A2142" t="s">
        <v>261</v>
      </c>
      <c r="B2142" t="s">
        <v>9197</v>
      </c>
      <c r="C2142" t="s">
        <v>266</v>
      </c>
      <c r="D2142" t="s">
        <v>494</v>
      </c>
      <c r="E2142" t="s">
        <v>8579</v>
      </c>
      <c r="F2142">
        <v>12</v>
      </c>
      <c r="G2142" t="s">
        <v>494</v>
      </c>
      <c r="H2142" s="4" t="str">
        <f t="shared" si="66"/>
        <v>K6.12</v>
      </c>
      <c r="I2142" s="4" t="str">
        <f t="shared" si="67"/>
        <v>SC_UDB006</v>
      </c>
    </row>
    <row r="2143" spans="1:9">
      <c r="A2143" t="s">
        <v>261</v>
      </c>
      <c r="B2143" t="s">
        <v>9197</v>
      </c>
      <c r="C2143" t="s">
        <v>266</v>
      </c>
      <c r="D2143" t="s">
        <v>192</v>
      </c>
      <c r="E2143" t="s">
        <v>554</v>
      </c>
      <c r="F2143">
        <v>3</v>
      </c>
      <c r="G2143" t="s">
        <v>192</v>
      </c>
      <c r="H2143" s="4" t="str">
        <f t="shared" si="66"/>
        <v>K6.3</v>
      </c>
      <c r="I2143" s="4" t="str">
        <f t="shared" si="67"/>
        <v>S0_INH_DIV2</v>
      </c>
    </row>
    <row r="2144" spans="1:9">
      <c r="A2144" t="s">
        <v>261</v>
      </c>
      <c r="B2144" t="s">
        <v>9197</v>
      </c>
      <c r="C2144" t="s">
        <v>266</v>
      </c>
      <c r="D2144" t="s">
        <v>193</v>
      </c>
      <c r="E2144" t="s">
        <v>169</v>
      </c>
      <c r="F2144">
        <v>10</v>
      </c>
      <c r="G2144" t="s">
        <v>193</v>
      </c>
      <c r="H2144" s="4" t="str">
        <f t="shared" si="66"/>
        <v>K6.10</v>
      </c>
      <c r="I2144" s="4" t="str">
        <f t="shared" si="67"/>
        <v>DGND</v>
      </c>
    </row>
    <row r="2145" spans="1:9">
      <c r="A2145" t="s">
        <v>261</v>
      </c>
      <c r="B2145" t="s">
        <v>9197</v>
      </c>
      <c r="C2145" t="s">
        <v>266</v>
      </c>
      <c r="D2145" t="s">
        <v>495</v>
      </c>
      <c r="E2145" t="s">
        <v>553</v>
      </c>
      <c r="F2145">
        <v>5</v>
      </c>
      <c r="G2145" t="s">
        <v>495</v>
      </c>
      <c r="H2145" s="4" t="str">
        <f t="shared" si="66"/>
        <v>K6.5</v>
      </c>
      <c r="I2145" s="4" t="str">
        <f t="shared" si="67"/>
        <v>S0_INH</v>
      </c>
    </row>
    <row r="2146" spans="1:9">
      <c r="A2146" t="s">
        <v>261</v>
      </c>
      <c r="B2146" t="s">
        <v>9197</v>
      </c>
      <c r="C2146" t="s">
        <v>266</v>
      </c>
      <c r="D2146" t="s">
        <v>496</v>
      </c>
      <c r="F2146">
        <v>8</v>
      </c>
      <c r="G2146" t="s">
        <v>496</v>
      </c>
      <c r="H2146" s="4" t="str">
        <f t="shared" si="66"/>
        <v>K6.8</v>
      </c>
      <c r="I2146" s="4">
        <f t="shared" si="67"/>
        <v>0</v>
      </c>
    </row>
    <row r="2147" spans="1:9">
      <c r="A2147" t="s">
        <v>261</v>
      </c>
      <c r="B2147" t="s">
        <v>9197</v>
      </c>
      <c r="C2147" t="s">
        <v>1402</v>
      </c>
      <c r="D2147">
        <v>2</v>
      </c>
      <c r="F2147">
        <v>2</v>
      </c>
      <c r="G2147">
        <v>2</v>
      </c>
      <c r="H2147" s="4" t="str">
        <f t="shared" si="66"/>
        <v>K124.2</v>
      </c>
      <c r="I2147" s="4">
        <f t="shared" si="67"/>
        <v>0</v>
      </c>
    </row>
    <row r="2148" spans="1:9">
      <c r="A2148" t="s">
        <v>261</v>
      </c>
      <c r="B2148" t="s">
        <v>9197</v>
      </c>
      <c r="C2148" t="s">
        <v>1402</v>
      </c>
      <c r="D2148">
        <v>3</v>
      </c>
      <c r="E2148" t="s">
        <v>569</v>
      </c>
      <c r="F2148">
        <v>3</v>
      </c>
      <c r="G2148">
        <v>3</v>
      </c>
      <c r="H2148" s="4" t="str">
        <f t="shared" si="66"/>
        <v>K124.3</v>
      </c>
      <c r="I2148" s="4" t="str">
        <f t="shared" si="67"/>
        <v>S0_2_GPIOA1</v>
      </c>
    </row>
    <row r="2149" spans="1:9">
      <c r="A2149" t="s">
        <v>261</v>
      </c>
      <c r="B2149" t="s">
        <v>9197</v>
      </c>
      <c r="C2149" t="s">
        <v>1402</v>
      </c>
      <c r="D2149">
        <v>4</v>
      </c>
      <c r="E2149" t="s">
        <v>463</v>
      </c>
      <c r="F2149">
        <v>4</v>
      </c>
      <c r="G2149">
        <v>4</v>
      </c>
      <c r="H2149" s="4" t="str">
        <f t="shared" si="66"/>
        <v>K124.4</v>
      </c>
      <c r="I2149" s="4" t="str">
        <f t="shared" si="67"/>
        <v>VDD33_ATX</v>
      </c>
    </row>
    <row r="2150" spans="1:9">
      <c r="A2150" t="s">
        <v>261</v>
      </c>
      <c r="B2150" t="s">
        <v>9197</v>
      </c>
      <c r="C2150" t="s">
        <v>1402</v>
      </c>
      <c r="D2150">
        <v>5</v>
      </c>
      <c r="E2150" t="s">
        <v>463</v>
      </c>
      <c r="F2150">
        <v>5</v>
      </c>
      <c r="G2150">
        <v>5</v>
      </c>
      <c r="H2150" s="4" t="str">
        <f t="shared" si="66"/>
        <v>K124.5</v>
      </c>
      <c r="I2150" s="4" t="str">
        <f t="shared" si="67"/>
        <v>VDD33_ATX</v>
      </c>
    </row>
    <row r="2151" spans="1:9">
      <c r="A2151" t="s">
        <v>261</v>
      </c>
      <c r="B2151" t="s">
        <v>9197</v>
      </c>
      <c r="C2151" t="s">
        <v>1402</v>
      </c>
      <c r="D2151">
        <v>6</v>
      </c>
      <c r="E2151" t="s">
        <v>568</v>
      </c>
      <c r="F2151">
        <v>6</v>
      </c>
      <c r="G2151">
        <v>6</v>
      </c>
      <c r="H2151" s="4" t="str">
        <f t="shared" si="66"/>
        <v>K124.6</v>
      </c>
      <c r="I2151" s="4" t="str">
        <f t="shared" si="67"/>
        <v>S0_2_GPIOA2</v>
      </c>
    </row>
    <row r="2152" spans="1:9">
      <c r="A2152" t="s">
        <v>261</v>
      </c>
      <c r="B2152" t="s">
        <v>9197</v>
      </c>
      <c r="C2152" t="s">
        <v>1402</v>
      </c>
      <c r="D2152">
        <v>7</v>
      </c>
      <c r="F2152">
        <v>7</v>
      </c>
      <c r="G2152">
        <v>7</v>
      </c>
      <c r="H2152" s="4" t="str">
        <f t="shared" si="66"/>
        <v>K124.7</v>
      </c>
      <c r="I2152" s="4">
        <f t="shared" si="67"/>
        <v>0</v>
      </c>
    </row>
    <row r="2153" spans="1:9">
      <c r="A2153" t="s">
        <v>261</v>
      </c>
      <c r="B2153" t="s">
        <v>9197</v>
      </c>
      <c r="C2153" t="s">
        <v>1402</v>
      </c>
      <c r="D2153" t="s">
        <v>7833</v>
      </c>
      <c r="E2153" t="s">
        <v>490</v>
      </c>
      <c r="F2153">
        <v>1</v>
      </c>
      <c r="G2153" t="s">
        <v>7833</v>
      </c>
      <c r="H2153" s="4" t="str">
        <f t="shared" si="66"/>
        <v>K124.1</v>
      </c>
      <c r="I2153" s="4" t="str">
        <f t="shared" si="67"/>
        <v>VP12</v>
      </c>
    </row>
    <row r="2154" spans="1:9">
      <c r="A2154" t="s">
        <v>261</v>
      </c>
      <c r="B2154" t="s">
        <v>9197</v>
      </c>
      <c r="C2154" t="s">
        <v>1402</v>
      </c>
      <c r="D2154" t="s">
        <v>7834</v>
      </c>
      <c r="E2154" t="s">
        <v>8580</v>
      </c>
      <c r="F2154">
        <v>8</v>
      </c>
      <c r="G2154" t="s">
        <v>7834</v>
      </c>
      <c r="H2154" s="4" t="str">
        <f t="shared" si="66"/>
        <v>K124.8</v>
      </c>
      <c r="I2154" s="4" t="str">
        <f t="shared" si="67"/>
        <v>SC_UDB124</v>
      </c>
    </row>
    <row r="2155" spans="1:9">
      <c r="A2155" t="s">
        <v>261</v>
      </c>
      <c r="B2155" t="s">
        <v>9197</v>
      </c>
      <c r="C2155" t="s">
        <v>1403</v>
      </c>
      <c r="D2155">
        <v>1</v>
      </c>
      <c r="E2155" t="s">
        <v>570</v>
      </c>
      <c r="F2155">
        <v>1</v>
      </c>
      <c r="G2155">
        <v>1</v>
      </c>
      <c r="H2155" s="4" t="str">
        <f t="shared" si="66"/>
        <v>R105.1</v>
      </c>
      <c r="I2155" s="4" t="str">
        <f t="shared" si="67"/>
        <v>S0_RTT</v>
      </c>
    </row>
    <row r="2156" spans="1:9">
      <c r="A2156" t="s">
        <v>261</v>
      </c>
      <c r="B2156" t="s">
        <v>9197</v>
      </c>
      <c r="C2156" t="s">
        <v>1403</v>
      </c>
      <c r="D2156">
        <v>2</v>
      </c>
      <c r="E2156" t="s">
        <v>169</v>
      </c>
      <c r="F2156">
        <v>2</v>
      </c>
      <c r="G2156">
        <v>2</v>
      </c>
      <c r="H2156" s="4" t="str">
        <f t="shared" si="66"/>
        <v>R105.2</v>
      </c>
      <c r="I2156" s="4" t="str">
        <f t="shared" si="67"/>
        <v>DGND</v>
      </c>
    </row>
    <row r="2157" spans="1:9">
      <c r="A2157" t="s">
        <v>261</v>
      </c>
      <c r="B2157" t="s">
        <v>9197</v>
      </c>
      <c r="C2157" t="s">
        <v>1407</v>
      </c>
      <c r="D2157">
        <v>1</v>
      </c>
      <c r="E2157" t="s">
        <v>576</v>
      </c>
      <c r="F2157">
        <v>1</v>
      </c>
      <c r="G2157">
        <v>1</v>
      </c>
      <c r="H2157" s="4" t="str">
        <f t="shared" si="66"/>
        <v>R110.1</v>
      </c>
      <c r="I2157" s="4" t="str">
        <f t="shared" si="67"/>
        <v>S0_HSD114</v>
      </c>
    </row>
    <row r="2158" spans="1:9">
      <c r="A2158" t="s">
        <v>261</v>
      </c>
      <c r="B2158" t="s">
        <v>9197</v>
      </c>
      <c r="C2158" t="s">
        <v>1407</v>
      </c>
      <c r="D2158">
        <v>2</v>
      </c>
      <c r="E2158" t="s">
        <v>169</v>
      </c>
      <c r="F2158">
        <v>2</v>
      </c>
      <c r="G2158">
        <v>2</v>
      </c>
      <c r="H2158" s="4" t="str">
        <f t="shared" si="66"/>
        <v>R110.2</v>
      </c>
      <c r="I2158" s="4" t="str">
        <f t="shared" si="67"/>
        <v>DGND</v>
      </c>
    </row>
    <row r="2159" spans="1:9">
      <c r="A2159" t="s">
        <v>261</v>
      </c>
      <c r="B2159" t="s">
        <v>9197</v>
      </c>
      <c r="C2159" t="s">
        <v>1387</v>
      </c>
      <c r="D2159">
        <v>1</v>
      </c>
      <c r="E2159" t="s">
        <v>553</v>
      </c>
      <c r="F2159">
        <v>1</v>
      </c>
      <c r="G2159">
        <v>1</v>
      </c>
      <c r="H2159" s="4" t="str">
        <f t="shared" si="66"/>
        <v>R275.1</v>
      </c>
      <c r="I2159" s="4" t="str">
        <f t="shared" si="67"/>
        <v>S0_INH</v>
      </c>
    </row>
    <row r="2160" spans="1:9">
      <c r="A2160" t="s">
        <v>261</v>
      </c>
      <c r="B2160" t="s">
        <v>9197</v>
      </c>
      <c r="C2160" t="s">
        <v>1387</v>
      </c>
      <c r="D2160">
        <v>2</v>
      </c>
      <c r="E2160" t="s">
        <v>169</v>
      </c>
      <c r="F2160">
        <v>2</v>
      </c>
      <c r="G2160">
        <v>2</v>
      </c>
      <c r="H2160" s="4" t="str">
        <f t="shared" si="66"/>
        <v>R275.2</v>
      </c>
      <c r="I2160" s="4" t="str">
        <f t="shared" si="67"/>
        <v>DGND</v>
      </c>
    </row>
    <row r="2161" spans="1:9">
      <c r="A2161" t="s">
        <v>261</v>
      </c>
      <c r="B2161" t="s">
        <v>9197</v>
      </c>
      <c r="C2161" t="s">
        <v>1404</v>
      </c>
      <c r="D2161">
        <v>1</v>
      </c>
      <c r="E2161" t="s">
        <v>1981</v>
      </c>
      <c r="F2161">
        <v>1</v>
      </c>
      <c r="G2161">
        <v>1</v>
      </c>
      <c r="H2161" s="4" t="str">
        <f t="shared" si="66"/>
        <v>R327.1</v>
      </c>
      <c r="I2161" s="4" t="str">
        <f t="shared" si="67"/>
        <v>S0_SCANB_DS_HSD063</v>
      </c>
    </row>
    <row r="2162" spans="1:9">
      <c r="A2162" t="s">
        <v>261</v>
      </c>
      <c r="B2162" t="s">
        <v>9197</v>
      </c>
      <c r="C2162" t="s">
        <v>1404</v>
      </c>
      <c r="D2162">
        <v>2</v>
      </c>
      <c r="E2162" t="s">
        <v>568</v>
      </c>
      <c r="F2162">
        <v>2</v>
      </c>
      <c r="G2162">
        <v>2</v>
      </c>
      <c r="H2162" s="4" t="str">
        <f t="shared" si="66"/>
        <v>R327.2</v>
      </c>
      <c r="I2162" s="4" t="str">
        <f t="shared" si="67"/>
        <v>S0_2_GPIOA2</v>
      </c>
    </row>
    <row r="2163" spans="1:9">
      <c r="A2163" t="s">
        <v>261</v>
      </c>
      <c r="B2163" t="s">
        <v>9197</v>
      </c>
      <c r="C2163" t="s">
        <v>1405</v>
      </c>
      <c r="D2163">
        <v>1</v>
      </c>
      <c r="E2163" t="s">
        <v>1982</v>
      </c>
      <c r="F2163">
        <v>1</v>
      </c>
      <c r="G2163">
        <v>1</v>
      </c>
      <c r="H2163" s="4" t="str">
        <f t="shared" si="66"/>
        <v>R328.1</v>
      </c>
      <c r="I2163" s="4" t="str">
        <f t="shared" si="67"/>
        <v>S0_SCANB_HSD064</v>
      </c>
    </row>
    <row r="2164" spans="1:9">
      <c r="A2164" t="s">
        <v>261</v>
      </c>
      <c r="B2164" t="s">
        <v>9197</v>
      </c>
      <c r="C2164" t="s">
        <v>1405</v>
      </c>
      <c r="D2164">
        <v>2</v>
      </c>
      <c r="E2164" t="s">
        <v>569</v>
      </c>
      <c r="F2164">
        <v>2</v>
      </c>
      <c r="G2164">
        <v>2</v>
      </c>
      <c r="H2164" s="4" t="str">
        <f t="shared" si="66"/>
        <v>R328.2</v>
      </c>
      <c r="I2164" s="4" t="str">
        <f t="shared" si="67"/>
        <v>S0_2_GPIOA1</v>
      </c>
    </row>
    <row r="2165" spans="1:9">
      <c r="A2165" t="s">
        <v>261</v>
      </c>
      <c r="B2165" t="s">
        <v>9197</v>
      </c>
      <c r="C2165" t="s">
        <v>1392</v>
      </c>
      <c r="D2165">
        <v>1</v>
      </c>
      <c r="E2165" t="s">
        <v>553</v>
      </c>
      <c r="F2165">
        <v>1</v>
      </c>
      <c r="G2165">
        <v>1</v>
      </c>
      <c r="H2165" s="4" t="str">
        <f t="shared" si="66"/>
        <v>R360.1</v>
      </c>
      <c r="I2165" s="4" t="str">
        <f t="shared" si="67"/>
        <v>S0_INH</v>
      </c>
    </row>
    <row r="2166" spans="1:9">
      <c r="A2166" t="s">
        <v>261</v>
      </c>
      <c r="B2166" t="s">
        <v>9197</v>
      </c>
      <c r="C2166" t="s">
        <v>1392</v>
      </c>
      <c r="D2166">
        <v>2</v>
      </c>
      <c r="E2166" t="s">
        <v>554</v>
      </c>
      <c r="F2166">
        <v>2</v>
      </c>
      <c r="G2166">
        <v>2</v>
      </c>
      <c r="H2166" s="4" t="str">
        <f t="shared" si="66"/>
        <v>R360.2</v>
      </c>
      <c r="I2166" s="4" t="str">
        <f t="shared" si="67"/>
        <v>S0_INH_DIV2</v>
      </c>
    </row>
    <row r="2167" spans="1:9">
      <c r="A2167" t="s">
        <v>261</v>
      </c>
      <c r="B2167" t="s">
        <v>9197</v>
      </c>
      <c r="C2167" t="s">
        <v>1393</v>
      </c>
      <c r="D2167">
        <v>1</v>
      </c>
      <c r="E2167" t="s">
        <v>554</v>
      </c>
      <c r="F2167">
        <v>1</v>
      </c>
      <c r="G2167">
        <v>1</v>
      </c>
      <c r="H2167" s="4" t="str">
        <f t="shared" si="66"/>
        <v>R361.1</v>
      </c>
      <c r="I2167" s="4" t="str">
        <f t="shared" si="67"/>
        <v>S0_INH_DIV2</v>
      </c>
    </row>
    <row r="2168" spans="1:9">
      <c r="A2168" t="s">
        <v>261</v>
      </c>
      <c r="B2168" t="s">
        <v>9197</v>
      </c>
      <c r="C2168" t="s">
        <v>1393</v>
      </c>
      <c r="D2168">
        <v>2</v>
      </c>
      <c r="E2168" t="s">
        <v>552</v>
      </c>
      <c r="F2168">
        <v>2</v>
      </c>
      <c r="G2168">
        <v>2</v>
      </c>
      <c r="H2168" s="4" t="str">
        <f t="shared" si="66"/>
        <v>R361.2</v>
      </c>
      <c r="I2168" s="4" t="str">
        <f t="shared" si="67"/>
        <v>S0_INH_GND</v>
      </c>
    </row>
    <row r="2169" spans="1:9">
      <c r="A2169" t="s">
        <v>261</v>
      </c>
      <c r="B2169" t="s">
        <v>9197</v>
      </c>
      <c r="C2169" t="s">
        <v>1394</v>
      </c>
      <c r="D2169">
        <v>1</v>
      </c>
      <c r="E2169" t="s">
        <v>551</v>
      </c>
      <c r="F2169">
        <v>1</v>
      </c>
      <c r="G2169">
        <v>1</v>
      </c>
      <c r="H2169" s="4" t="str">
        <f t="shared" si="66"/>
        <v>R362.1</v>
      </c>
      <c r="I2169" s="4" t="str">
        <f t="shared" si="67"/>
        <v>S0_1_INH</v>
      </c>
    </row>
    <row r="2170" spans="1:9">
      <c r="A2170" t="s">
        <v>261</v>
      </c>
      <c r="B2170" t="s">
        <v>9197</v>
      </c>
      <c r="C2170" t="s">
        <v>1394</v>
      </c>
      <c r="D2170">
        <v>2</v>
      </c>
      <c r="E2170" t="s">
        <v>1988</v>
      </c>
      <c r="F2170">
        <v>2</v>
      </c>
      <c r="G2170">
        <v>2</v>
      </c>
      <c r="H2170" s="4" t="str">
        <f t="shared" si="66"/>
        <v>R362.2</v>
      </c>
      <c r="I2170" s="4" t="str">
        <f t="shared" si="67"/>
        <v>S0_BPMUINH_HSD141</v>
      </c>
    </row>
    <row r="2171" spans="1:9">
      <c r="A2171" t="s">
        <v>261</v>
      </c>
      <c r="B2171" t="s">
        <v>9197</v>
      </c>
      <c r="C2171" t="s">
        <v>1406</v>
      </c>
      <c r="D2171">
        <v>1</v>
      </c>
      <c r="E2171" t="s">
        <v>570</v>
      </c>
      <c r="F2171">
        <v>1</v>
      </c>
      <c r="G2171">
        <v>1</v>
      </c>
      <c r="H2171" s="4" t="str">
        <f t="shared" si="66"/>
        <v>R434.1</v>
      </c>
      <c r="I2171" s="4" t="str">
        <f t="shared" si="67"/>
        <v>S0_RTT</v>
      </c>
    </row>
    <row r="2172" spans="1:9">
      <c r="A2172" t="s">
        <v>261</v>
      </c>
      <c r="B2172" t="s">
        <v>9197</v>
      </c>
      <c r="C2172" t="s">
        <v>1406</v>
      </c>
      <c r="D2172">
        <v>2</v>
      </c>
      <c r="E2172" t="s">
        <v>8581</v>
      </c>
      <c r="F2172">
        <v>2</v>
      </c>
      <c r="G2172">
        <v>2</v>
      </c>
      <c r="H2172" s="4" t="str">
        <f t="shared" si="66"/>
        <v>R434.2</v>
      </c>
      <c r="I2172" s="4" t="str">
        <f t="shared" si="67"/>
        <v>S0_HSD144</v>
      </c>
    </row>
    <row r="2173" spans="1:9">
      <c r="A2173" t="s">
        <v>261</v>
      </c>
      <c r="B2173" t="s">
        <v>9197</v>
      </c>
      <c r="C2173" t="s">
        <v>2877</v>
      </c>
      <c r="D2173">
        <v>1</v>
      </c>
      <c r="E2173" t="s">
        <v>571</v>
      </c>
      <c r="F2173">
        <v>1</v>
      </c>
      <c r="G2173">
        <v>1</v>
      </c>
      <c r="H2173" s="4" t="str">
        <f t="shared" si="66"/>
        <v>RD81.1</v>
      </c>
      <c r="I2173" s="4" t="str">
        <f t="shared" si="67"/>
        <v>S0_GPIOA_0</v>
      </c>
    </row>
    <row r="2174" spans="1:9">
      <c r="A2174" t="s">
        <v>261</v>
      </c>
      <c r="B2174" t="s">
        <v>9197</v>
      </c>
      <c r="C2174" t="s">
        <v>2877</v>
      </c>
      <c r="D2174">
        <v>2</v>
      </c>
      <c r="E2174" t="s">
        <v>1989</v>
      </c>
      <c r="F2174">
        <v>2</v>
      </c>
      <c r="G2174">
        <v>2</v>
      </c>
      <c r="H2174" s="4" t="str">
        <f t="shared" si="66"/>
        <v>RD81.2</v>
      </c>
      <c r="I2174" s="4" t="str">
        <f t="shared" si="67"/>
        <v>S0_SCANB_HSD085</v>
      </c>
    </row>
    <row r="2175" spans="1:9">
      <c r="A2175" t="s">
        <v>261</v>
      </c>
      <c r="B2175" t="s">
        <v>9197</v>
      </c>
      <c r="C2175" t="s">
        <v>2878</v>
      </c>
      <c r="D2175">
        <v>1</v>
      </c>
      <c r="E2175" t="s">
        <v>564</v>
      </c>
      <c r="F2175">
        <v>1</v>
      </c>
      <c r="G2175">
        <v>1</v>
      </c>
      <c r="H2175" s="4" t="str">
        <f t="shared" si="66"/>
        <v>RD82.1</v>
      </c>
      <c r="I2175" s="4" t="str">
        <f t="shared" si="67"/>
        <v>S0_GPIOA_2</v>
      </c>
    </row>
    <row r="2176" spans="1:9">
      <c r="A2176" t="s">
        <v>261</v>
      </c>
      <c r="B2176" t="s">
        <v>9197</v>
      </c>
      <c r="C2176" t="s">
        <v>2878</v>
      </c>
      <c r="D2176">
        <v>2</v>
      </c>
      <c r="E2176" t="s">
        <v>1981</v>
      </c>
      <c r="F2176">
        <v>2</v>
      </c>
      <c r="G2176">
        <v>2</v>
      </c>
      <c r="H2176" s="4" t="str">
        <f t="shared" si="66"/>
        <v>RD82.2</v>
      </c>
      <c r="I2176" s="4" t="str">
        <f t="shared" si="67"/>
        <v>S0_SCANB_DS_HSD063</v>
      </c>
    </row>
    <row r="2177" spans="1:9">
      <c r="A2177" t="s">
        <v>261</v>
      </c>
      <c r="B2177" t="s">
        <v>9197</v>
      </c>
      <c r="C2177" t="s">
        <v>2879</v>
      </c>
      <c r="D2177">
        <v>1</v>
      </c>
      <c r="E2177" t="s">
        <v>565</v>
      </c>
      <c r="F2177">
        <v>1</v>
      </c>
      <c r="G2177">
        <v>1</v>
      </c>
      <c r="H2177" s="4" t="str">
        <f t="shared" si="66"/>
        <v>RD83.1</v>
      </c>
      <c r="I2177" s="4" t="str">
        <f t="shared" si="67"/>
        <v>S0_GPIOA_1</v>
      </c>
    </row>
    <row r="2178" spans="1:9">
      <c r="A2178" t="s">
        <v>261</v>
      </c>
      <c r="B2178" t="s">
        <v>9197</v>
      </c>
      <c r="C2178" t="s">
        <v>2879</v>
      </c>
      <c r="D2178">
        <v>2</v>
      </c>
      <c r="E2178" t="s">
        <v>1982</v>
      </c>
      <c r="F2178">
        <v>2</v>
      </c>
      <c r="G2178">
        <v>2</v>
      </c>
      <c r="H2178" s="4" t="str">
        <f t="shared" ref="H2178:H2241" si="68">CONCATENATE(C2178,".",F2178)</f>
        <v>RD83.2</v>
      </c>
      <c r="I2178" s="4" t="str">
        <f t="shared" ref="I2178:I2241" si="69">E2178</f>
        <v>S0_SCANB_HSD064</v>
      </c>
    </row>
    <row r="2179" spans="1:9">
      <c r="A2179" t="s">
        <v>261</v>
      </c>
      <c r="B2179" t="s">
        <v>9197</v>
      </c>
      <c r="C2179" t="s">
        <v>2880</v>
      </c>
      <c r="D2179">
        <v>1</v>
      </c>
      <c r="E2179" t="s">
        <v>1990</v>
      </c>
      <c r="F2179">
        <v>1</v>
      </c>
      <c r="G2179">
        <v>1</v>
      </c>
      <c r="H2179" s="4" t="str">
        <f t="shared" si="68"/>
        <v>RD84.1</v>
      </c>
      <c r="I2179" s="4" t="str">
        <f t="shared" si="69"/>
        <v>S0_GPIOA_3</v>
      </c>
    </row>
    <row r="2180" spans="1:9">
      <c r="A2180" t="s">
        <v>261</v>
      </c>
      <c r="B2180" t="s">
        <v>9197</v>
      </c>
      <c r="C2180" t="s">
        <v>2880</v>
      </c>
      <c r="D2180">
        <v>2</v>
      </c>
      <c r="E2180" t="s">
        <v>1983</v>
      </c>
      <c r="F2180">
        <v>2</v>
      </c>
      <c r="G2180">
        <v>2</v>
      </c>
      <c r="H2180" s="4" t="str">
        <f t="shared" si="68"/>
        <v>RD84.2</v>
      </c>
      <c r="I2180" s="4" t="str">
        <f t="shared" si="69"/>
        <v>S0_SCANB_HSD089</v>
      </c>
    </row>
    <row r="2181" spans="1:9">
      <c r="A2181" t="s">
        <v>261</v>
      </c>
      <c r="B2181" t="s">
        <v>9197</v>
      </c>
      <c r="C2181" t="s">
        <v>2881</v>
      </c>
      <c r="D2181">
        <v>1</v>
      </c>
      <c r="E2181" t="s">
        <v>566</v>
      </c>
      <c r="F2181">
        <v>1</v>
      </c>
      <c r="G2181">
        <v>1</v>
      </c>
      <c r="H2181" s="4" t="str">
        <f t="shared" si="68"/>
        <v>RD85.1</v>
      </c>
      <c r="I2181" s="4" t="str">
        <f t="shared" si="69"/>
        <v>S0_GPIOB_0</v>
      </c>
    </row>
    <row r="2182" spans="1:9">
      <c r="A2182" t="s">
        <v>261</v>
      </c>
      <c r="B2182" t="s">
        <v>9197</v>
      </c>
      <c r="C2182" t="s">
        <v>2881</v>
      </c>
      <c r="D2182">
        <v>2</v>
      </c>
      <c r="E2182" t="s">
        <v>1984</v>
      </c>
      <c r="F2182">
        <v>2</v>
      </c>
      <c r="G2182">
        <v>2</v>
      </c>
      <c r="H2182" s="4" t="str">
        <f t="shared" si="68"/>
        <v>RD85.2</v>
      </c>
      <c r="I2182" s="4" t="str">
        <f t="shared" si="69"/>
        <v>S0_SCANB_HSD073</v>
      </c>
    </row>
    <row r="2183" spans="1:9">
      <c r="A2183" t="s">
        <v>261</v>
      </c>
      <c r="B2183" t="s">
        <v>9197</v>
      </c>
      <c r="C2183" t="s">
        <v>2882</v>
      </c>
      <c r="D2183">
        <v>1</v>
      </c>
      <c r="E2183" t="s">
        <v>567</v>
      </c>
      <c r="F2183">
        <v>1</v>
      </c>
      <c r="G2183">
        <v>1</v>
      </c>
      <c r="H2183" s="4" t="str">
        <f t="shared" si="68"/>
        <v>RD86.1</v>
      </c>
      <c r="I2183" s="4" t="str">
        <f t="shared" si="69"/>
        <v>S0_GPIOB_1</v>
      </c>
    </row>
    <row r="2184" spans="1:9">
      <c r="A2184" t="s">
        <v>261</v>
      </c>
      <c r="B2184" t="s">
        <v>9197</v>
      </c>
      <c r="C2184" t="s">
        <v>2882</v>
      </c>
      <c r="D2184">
        <v>2</v>
      </c>
      <c r="E2184" t="s">
        <v>1985</v>
      </c>
      <c r="F2184">
        <v>2</v>
      </c>
      <c r="G2184">
        <v>2</v>
      </c>
      <c r="H2184" s="4" t="str">
        <f t="shared" si="68"/>
        <v>RD86.2</v>
      </c>
      <c r="I2184" s="4" t="str">
        <f t="shared" si="69"/>
        <v>S0_SCANB_HSD072</v>
      </c>
    </row>
    <row r="2185" spans="1:9">
      <c r="A2185" t="s">
        <v>261</v>
      </c>
      <c r="B2185" t="s">
        <v>9197</v>
      </c>
      <c r="C2185" t="s">
        <v>2883</v>
      </c>
      <c r="D2185">
        <v>1</v>
      </c>
      <c r="E2185" t="s">
        <v>1991</v>
      </c>
      <c r="F2185">
        <v>1</v>
      </c>
      <c r="G2185">
        <v>1</v>
      </c>
      <c r="H2185" s="4" t="str">
        <f t="shared" si="68"/>
        <v>RD87.1</v>
      </c>
      <c r="I2185" s="4" t="str">
        <f t="shared" si="69"/>
        <v>S0_P5_LED</v>
      </c>
    </row>
    <row r="2186" spans="1:9">
      <c r="A2186" t="s">
        <v>261</v>
      </c>
      <c r="B2186" t="s">
        <v>9197</v>
      </c>
      <c r="C2186" t="s">
        <v>2883</v>
      </c>
      <c r="D2186">
        <v>2</v>
      </c>
      <c r="E2186" t="s">
        <v>3388</v>
      </c>
      <c r="F2186">
        <v>2</v>
      </c>
      <c r="G2186">
        <v>2</v>
      </c>
      <c r="H2186" s="4" t="str">
        <f t="shared" si="68"/>
        <v>RD87.2</v>
      </c>
      <c r="I2186" s="4" t="str">
        <f t="shared" si="69"/>
        <v>S0_SCAND_HSD275</v>
      </c>
    </row>
    <row r="2187" spans="1:9">
      <c r="A2187" t="s">
        <v>261</v>
      </c>
      <c r="B2187" t="s">
        <v>9197</v>
      </c>
      <c r="C2187" t="s">
        <v>2884</v>
      </c>
      <c r="D2187">
        <v>1</v>
      </c>
      <c r="E2187" t="s">
        <v>1992</v>
      </c>
      <c r="F2187">
        <v>1</v>
      </c>
      <c r="G2187">
        <v>1</v>
      </c>
      <c r="H2187" s="4" t="str">
        <f t="shared" si="68"/>
        <v>RD88.1</v>
      </c>
      <c r="I2187" s="4" t="str">
        <f t="shared" si="69"/>
        <v>S0_FE_LED0</v>
      </c>
    </row>
    <row r="2188" spans="1:9">
      <c r="A2188" t="s">
        <v>261</v>
      </c>
      <c r="B2188" t="s">
        <v>9197</v>
      </c>
      <c r="C2188" t="s">
        <v>2884</v>
      </c>
      <c r="D2188">
        <v>2</v>
      </c>
      <c r="E2188" t="s">
        <v>1993</v>
      </c>
      <c r="F2188">
        <v>2</v>
      </c>
      <c r="G2188">
        <v>2</v>
      </c>
      <c r="H2188" s="4" t="str">
        <f t="shared" si="68"/>
        <v>RD88.2</v>
      </c>
      <c r="I2188" s="4" t="str">
        <f t="shared" si="69"/>
        <v>S0_SCANC_HSD280</v>
      </c>
    </row>
    <row r="2189" spans="1:9">
      <c r="A2189" t="s">
        <v>261</v>
      </c>
      <c r="B2189" t="s">
        <v>9197</v>
      </c>
      <c r="C2189" t="s">
        <v>2885</v>
      </c>
      <c r="D2189">
        <v>1</v>
      </c>
      <c r="E2189" t="s">
        <v>1994</v>
      </c>
      <c r="F2189">
        <v>1</v>
      </c>
      <c r="G2189">
        <v>1</v>
      </c>
      <c r="H2189" s="4" t="str">
        <f t="shared" si="68"/>
        <v>RD89.1</v>
      </c>
      <c r="I2189" s="4" t="str">
        <f t="shared" si="69"/>
        <v>S0_FE_LED1</v>
      </c>
    </row>
    <row r="2190" spans="1:9">
      <c r="A2190" t="s">
        <v>261</v>
      </c>
      <c r="B2190" t="s">
        <v>9197</v>
      </c>
      <c r="C2190" t="s">
        <v>2885</v>
      </c>
      <c r="D2190">
        <v>2</v>
      </c>
      <c r="E2190" t="s">
        <v>1995</v>
      </c>
      <c r="F2190">
        <v>2</v>
      </c>
      <c r="G2190">
        <v>2</v>
      </c>
      <c r="H2190" s="4" t="str">
        <f t="shared" si="68"/>
        <v>RD89.2</v>
      </c>
      <c r="I2190" s="4" t="str">
        <f t="shared" si="69"/>
        <v>S0_SCANC_HSD281</v>
      </c>
    </row>
    <row r="2191" spans="1:9">
      <c r="A2191" t="s">
        <v>261</v>
      </c>
      <c r="B2191" t="s">
        <v>9197</v>
      </c>
      <c r="C2191" t="s">
        <v>2886</v>
      </c>
      <c r="D2191">
        <v>1</v>
      </c>
      <c r="E2191" t="s">
        <v>1996</v>
      </c>
      <c r="F2191">
        <v>1</v>
      </c>
      <c r="G2191">
        <v>1</v>
      </c>
      <c r="H2191" s="4" t="str">
        <f t="shared" si="68"/>
        <v>RD90.1</v>
      </c>
      <c r="I2191" s="4" t="str">
        <f t="shared" si="69"/>
        <v>S0_P0_LED</v>
      </c>
    </row>
    <row r="2192" spans="1:9">
      <c r="A2192" t="s">
        <v>261</v>
      </c>
      <c r="B2192" t="s">
        <v>9197</v>
      </c>
      <c r="C2192" t="s">
        <v>2886</v>
      </c>
      <c r="D2192">
        <v>2</v>
      </c>
      <c r="E2192" t="s">
        <v>1997</v>
      </c>
      <c r="F2192">
        <v>2</v>
      </c>
      <c r="G2192">
        <v>2</v>
      </c>
      <c r="H2192" s="4" t="str">
        <f t="shared" si="68"/>
        <v>RD90.2</v>
      </c>
      <c r="I2192" s="4" t="str">
        <f t="shared" si="69"/>
        <v>S0_SCAND_HSD270</v>
      </c>
    </row>
    <row r="2193" spans="1:9">
      <c r="A2193" t="s">
        <v>261</v>
      </c>
      <c r="B2193" t="s">
        <v>9197</v>
      </c>
      <c r="C2193" t="s">
        <v>2887</v>
      </c>
      <c r="D2193">
        <v>1</v>
      </c>
      <c r="E2193" t="s">
        <v>1998</v>
      </c>
      <c r="F2193">
        <v>1</v>
      </c>
      <c r="G2193">
        <v>1</v>
      </c>
      <c r="H2193" s="4" t="str">
        <f t="shared" si="68"/>
        <v>RD92.1</v>
      </c>
      <c r="I2193" s="4" t="str">
        <f t="shared" si="69"/>
        <v>S0_P6_LED</v>
      </c>
    </row>
    <row r="2194" spans="1:9">
      <c r="A2194" t="s">
        <v>261</v>
      </c>
      <c r="B2194" t="s">
        <v>9197</v>
      </c>
      <c r="C2194" t="s">
        <v>2887</v>
      </c>
      <c r="D2194">
        <v>2</v>
      </c>
      <c r="E2194" t="s">
        <v>1999</v>
      </c>
      <c r="F2194">
        <v>2</v>
      </c>
      <c r="G2194">
        <v>2</v>
      </c>
      <c r="H2194" s="4" t="str">
        <f t="shared" si="68"/>
        <v>RD92.2</v>
      </c>
      <c r="I2194" s="4" t="str">
        <f t="shared" si="69"/>
        <v>S0_SCAND_HSD276</v>
      </c>
    </row>
    <row r="2195" spans="1:9">
      <c r="A2195" t="s">
        <v>261</v>
      </c>
      <c r="B2195" t="s">
        <v>9197</v>
      </c>
      <c r="C2195" t="s">
        <v>3541</v>
      </c>
      <c r="D2195">
        <v>1</v>
      </c>
      <c r="E2195" t="s">
        <v>3389</v>
      </c>
      <c r="F2195">
        <v>1</v>
      </c>
      <c r="G2195">
        <v>1</v>
      </c>
      <c r="H2195" s="4" t="str">
        <f t="shared" si="68"/>
        <v>RD95.1</v>
      </c>
      <c r="I2195" s="4" t="str">
        <f t="shared" si="69"/>
        <v>S0_P1_LED</v>
      </c>
    </row>
    <row r="2196" spans="1:9">
      <c r="A2196" t="s">
        <v>261</v>
      </c>
      <c r="B2196" t="s">
        <v>9197</v>
      </c>
      <c r="C2196" t="s">
        <v>3541</v>
      </c>
      <c r="D2196">
        <v>2</v>
      </c>
      <c r="E2196" t="s">
        <v>3390</v>
      </c>
      <c r="F2196">
        <v>2</v>
      </c>
      <c r="G2196">
        <v>2</v>
      </c>
      <c r="H2196" s="4" t="str">
        <f t="shared" si="68"/>
        <v>RD95.2</v>
      </c>
      <c r="I2196" s="4" t="str">
        <f t="shared" si="69"/>
        <v>S0_SCANC_HSD271</v>
      </c>
    </row>
    <row r="2197" spans="1:9">
      <c r="A2197" t="s">
        <v>261</v>
      </c>
      <c r="B2197" t="s">
        <v>9197</v>
      </c>
      <c r="C2197" t="s">
        <v>3542</v>
      </c>
      <c r="D2197">
        <v>1</v>
      </c>
      <c r="E2197" t="s">
        <v>3391</v>
      </c>
      <c r="F2197">
        <v>1</v>
      </c>
      <c r="G2197">
        <v>1</v>
      </c>
      <c r="H2197" s="4" t="str">
        <f t="shared" si="68"/>
        <v>RD96.1</v>
      </c>
      <c r="I2197" s="4" t="str">
        <f t="shared" si="69"/>
        <v>S0_P2_LED</v>
      </c>
    </row>
    <row r="2198" spans="1:9">
      <c r="A2198" t="s">
        <v>261</v>
      </c>
      <c r="B2198" t="s">
        <v>9197</v>
      </c>
      <c r="C2198" t="s">
        <v>3542</v>
      </c>
      <c r="D2198">
        <v>2</v>
      </c>
      <c r="E2198" t="s">
        <v>3392</v>
      </c>
      <c r="F2198">
        <v>2</v>
      </c>
      <c r="G2198">
        <v>2</v>
      </c>
      <c r="H2198" s="4" t="str">
        <f t="shared" si="68"/>
        <v>RD96.2</v>
      </c>
      <c r="I2198" s="4" t="str">
        <f t="shared" si="69"/>
        <v>S0_SCAND_HSD272</v>
      </c>
    </row>
    <row r="2199" spans="1:9">
      <c r="A2199" t="s">
        <v>261</v>
      </c>
      <c r="B2199" t="s">
        <v>9197</v>
      </c>
      <c r="C2199" t="s">
        <v>8336</v>
      </c>
      <c r="D2199">
        <v>1</v>
      </c>
      <c r="E2199" t="s">
        <v>8328</v>
      </c>
      <c r="F2199">
        <v>1</v>
      </c>
      <c r="G2199">
        <v>1</v>
      </c>
      <c r="H2199" s="4" t="str">
        <f t="shared" si="68"/>
        <v>RD98.1</v>
      </c>
      <c r="I2199" s="4" t="str">
        <f t="shared" si="69"/>
        <v>S0_GPIOC_0</v>
      </c>
    </row>
    <row r="2200" spans="1:9">
      <c r="A2200" t="s">
        <v>261</v>
      </c>
      <c r="B2200" t="s">
        <v>9197</v>
      </c>
      <c r="C2200" t="s">
        <v>8336</v>
      </c>
      <c r="D2200">
        <v>2</v>
      </c>
      <c r="E2200" t="s">
        <v>3393</v>
      </c>
      <c r="F2200">
        <v>2</v>
      </c>
      <c r="G2200">
        <v>2</v>
      </c>
      <c r="H2200" s="4" t="str">
        <f t="shared" si="68"/>
        <v>RD98.2</v>
      </c>
      <c r="I2200" s="4" t="str">
        <f t="shared" si="69"/>
        <v>S0_SCANB_HSD079</v>
      </c>
    </row>
    <row r="2201" spans="1:9">
      <c r="A2201" t="s">
        <v>261</v>
      </c>
      <c r="B2201" t="s">
        <v>9197</v>
      </c>
      <c r="C2201" t="s">
        <v>8337</v>
      </c>
      <c r="D2201">
        <v>1</v>
      </c>
      <c r="E2201" t="s">
        <v>8329</v>
      </c>
      <c r="F2201">
        <v>1</v>
      </c>
      <c r="G2201">
        <v>1</v>
      </c>
      <c r="H2201" s="4" t="str">
        <f t="shared" si="68"/>
        <v>RD99.1</v>
      </c>
      <c r="I2201" s="4" t="str">
        <f t="shared" si="69"/>
        <v>S0_GPIOC_1</v>
      </c>
    </row>
    <row r="2202" spans="1:9">
      <c r="A2202" t="s">
        <v>261</v>
      </c>
      <c r="B2202" t="s">
        <v>9197</v>
      </c>
      <c r="C2202" t="s">
        <v>8337</v>
      </c>
      <c r="D2202">
        <v>2</v>
      </c>
      <c r="E2202" t="s">
        <v>3394</v>
      </c>
      <c r="F2202">
        <v>2</v>
      </c>
      <c r="G2202">
        <v>2</v>
      </c>
      <c r="H2202" s="4" t="str">
        <f t="shared" si="68"/>
        <v>RD99.2</v>
      </c>
      <c r="I2202" s="4" t="str">
        <f t="shared" si="69"/>
        <v>S0_SCANB_HSD066</v>
      </c>
    </row>
    <row r="2203" spans="1:9">
      <c r="A2203" t="s">
        <v>261</v>
      </c>
      <c r="B2203" t="s">
        <v>9197</v>
      </c>
      <c r="C2203" t="s">
        <v>9198</v>
      </c>
      <c r="D2203">
        <v>1</v>
      </c>
      <c r="E2203" t="s">
        <v>8582</v>
      </c>
      <c r="F2203">
        <v>1</v>
      </c>
      <c r="G2203">
        <v>1</v>
      </c>
      <c r="H2203" s="4" t="str">
        <f t="shared" si="68"/>
        <v>RD100.1</v>
      </c>
      <c r="I2203" s="4" t="str">
        <f t="shared" si="69"/>
        <v>S0_P3_LED</v>
      </c>
    </row>
    <row r="2204" spans="1:9">
      <c r="A2204" t="s">
        <v>261</v>
      </c>
      <c r="B2204" t="s">
        <v>9197</v>
      </c>
      <c r="C2204" t="s">
        <v>9198</v>
      </c>
      <c r="D2204">
        <v>2</v>
      </c>
      <c r="E2204" t="s">
        <v>8583</v>
      </c>
      <c r="F2204">
        <v>2</v>
      </c>
      <c r="G2204">
        <v>2</v>
      </c>
      <c r="H2204" s="4" t="str">
        <f t="shared" si="68"/>
        <v>RD100.2</v>
      </c>
      <c r="I2204" s="4" t="str">
        <f t="shared" si="69"/>
        <v>S0_SCAND_HSD273</v>
      </c>
    </row>
    <row r="2205" spans="1:9">
      <c r="A2205" t="s">
        <v>261</v>
      </c>
      <c r="B2205" t="s">
        <v>9197</v>
      </c>
      <c r="C2205" t="s">
        <v>9199</v>
      </c>
      <c r="D2205">
        <v>1</v>
      </c>
      <c r="E2205" t="s">
        <v>8584</v>
      </c>
      <c r="F2205">
        <v>1</v>
      </c>
      <c r="G2205">
        <v>1</v>
      </c>
      <c r="H2205" s="4" t="str">
        <f t="shared" si="68"/>
        <v>RD101.1</v>
      </c>
      <c r="I2205" s="4" t="str">
        <f t="shared" si="69"/>
        <v>S0_GPIOB_2</v>
      </c>
    </row>
    <row r="2206" spans="1:9">
      <c r="A2206" t="s">
        <v>261</v>
      </c>
      <c r="B2206" t="s">
        <v>9197</v>
      </c>
      <c r="C2206" t="s">
        <v>9199</v>
      </c>
      <c r="D2206">
        <v>2</v>
      </c>
      <c r="E2206" t="s">
        <v>8585</v>
      </c>
      <c r="F2206">
        <v>2</v>
      </c>
      <c r="G2206">
        <v>2</v>
      </c>
      <c r="H2206" s="4" t="str">
        <f t="shared" si="68"/>
        <v>RD101.2</v>
      </c>
      <c r="I2206" s="4" t="str">
        <f t="shared" si="69"/>
        <v>S0_SCANB_HSD255</v>
      </c>
    </row>
    <row r="2207" spans="1:9">
      <c r="A2207" t="s">
        <v>261</v>
      </c>
      <c r="B2207" t="s">
        <v>9197</v>
      </c>
      <c r="C2207" t="s">
        <v>9200</v>
      </c>
      <c r="D2207">
        <v>1</v>
      </c>
      <c r="E2207" t="s">
        <v>1408</v>
      </c>
      <c r="F2207">
        <v>1</v>
      </c>
      <c r="G2207">
        <v>1</v>
      </c>
      <c r="H2207" s="4" t="str">
        <f t="shared" si="68"/>
        <v>RD178.1</v>
      </c>
      <c r="I2207" s="4" t="str">
        <f t="shared" si="69"/>
        <v>S0_DISB</v>
      </c>
    </row>
    <row r="2208" spans="1:9">
      <c r="A2208" t="s">
        <v>261</v>
      </c>
      <c r="B2208" t="s">
        <v>9197</v>
      </c>
      <c r="C2208" t="s">
        <v>9200</v>
      </c>
      <c r="D2208">
        <v>2</v>
      </c>
      <c r="E2208" t="s">
        <v>580</v>
      </c>
      <c r="F2208">
        <v>2</v>
      </c>
      <c r="G2208">
        <v>2</v>
      </c>
      <c r="H2208" s="4" t="str">
        <f t="shared" si="68"/>
        <v>RD178.2</v>
      </c>
      <c r="I2208" s="4" t="str">
        <f t="shared" si="69"/>
        <v>S0_HSD099</v>
      </c>
    </row>
    <row r="2209" spans="1:9">
      <c r="A2209" t="s">
        <v>261</v>
      </c>
      <c r="B2209" t="s">
        <v>9197</v>
      </c>
      <c r="C2209" t="s">
        <v>9201</v>
      </c>
      <c r="D2209">
        <v>1</v>
      </c>
      <c r="E2209" t="s">
        <v>1409</v>
      </c>
      <c r="F2209">
        <v>1</v>
      </c>
      <c r="G2209">
        <v>1</v>
      </c>
      <c r="H2209" s="4" t="str">
        <f t="shared" si="68"/>
        <v>RD179.1</v>
      </c>
      <c r="I2209" s="4" t="str">
        <f t="shared" si="69"/>
        <v>S0_RESETB</v>
      </c>
    </row>
    <row r="2210" spans="1:9">
      <c r="A2210" t="s">
        <v>261</v>
      </c>
      <c r="B2210" t="s">
        <v>9197</v>
      </c>
      <c r="C2210" t="s">
        <v>9201</v>
      </c>
      <c r="D2210">
        <v>2</v>
      </c>
      <c r="E2210" t="s">
        <v>579</v>
      </c>
      <c r="F2210">
        <v>2</v>
      </c>
      <c r="G2210">
        <v>2</v>
      </c>
      <c r="H2210" s="4" t="str">
        <f t="shared" si="68"/>
        <v>RD179.2</v>
      </c>
      <c r="I2210" s="4" t="str">
        <f t="shared" si="69"/>
        <v>S0_HSD112</v>
      </c>
    </row>
    <row r="2211" spans="1:9">
      <c r="A2211" t="s">
        <v>261</v>
      </c>
      <c r="B2211" t="s">
        <v>9197</v>
      </c>
      <c r="C2211" t="s">
        <v>9202</v>
      </c>
      <c r="D2211">
        <v>1</v>
      </c>
      <c r="E2211" t="s">
        <v>8586</v>
      </c>
      <c r="F2211">
        <v>1</v>
      </c>
      <c r="G2211">
        <v>1</v>
      </c>
      <c r="H2211" s="4" t="str">
        <f t="shared" si="68"/>
        <v>RD180.1</v>
      </c>
      <c r="I2211" s="4" t="str">
        <f t="shared" si="69"/>
        <v>S0_HSD257</v>
      </c>
    </row>
    <row r="2212" spans="1:9">
      <c r="A2212" t="s">
        <v>261</v>
      </c>
      <c r="B2212" t="s">
        <v>9197</v>
      </c>
      <c r="C2212" t="s">
        <v>9202</v>
      </c>
      <c r="D2212">
        <v>2</v>
      </c>
      <c r="E2212" t="s">
        <v>8359</v>
      </c>
      <c r="F2212">
        <v>2</v>
      </c>
      <c r="G2212">
        <v>2</v>
      </c>
      <c r="H2212" s="4" t="str">
        <f t="shared" si="68"/>
        <v>RD180.2</v>
      </c>
      <c r="I2212" s="4" t="str">
        <f t="shared" si="69"/>
        <v>SG0_PH_GPIOA_1</v>
      </c>
    </row>
    <row r="2213" spans="1:9">
      <c r="A2213" t="s">
        <v>261</v>
      </c>
      <c r="B2213" t="s">
        <v>9197</v>
      </c>
      <c r="C2213" t="s">
        <v>9203</v>
      </c>
      <c r="D2213">
        <v>1</v>
      </c>
      <c r="E2213" t="s">
        <v>8587</v>
      </c>
      <c r="F2213">
        <v>1</v>
      </c>
      <c r="G2213">
        <v>1</v>
      </c>
      <c r="H2213" s="4" t="str">
        <f t="shared" si="68"/>
        <v>RD181.1</v>
      </c>
      <c r="I2213" s="4" t="str">
        <f t="shared" si="69"/>
        <v>S0_HSD258</v>
      </c>
    </row>
    <row r="2214" spans="1:9">
      <c r="A2214" t="s">
        <v>261</v>
      </c>
      <c r="B2214" t="s">
        <v>9197</v>
      </c>
      <c r="C2214" t="s">
        <v>9203</v>
      </c>
      <c r="D2214">
        <v>2</v>
      </c>
      <c r="E2214" t="s">
        <v>8360</v>
      </c>
      <c r="F2214">
        <v>2</v>
      </c>
      <c r="G2214">
        <v>2</v>
      </c>
      <c r="H2214" s="4" t="str">
        <f t="shared" si="68"/>
        <v>RD181.2</v>
      </c>
      <c r="I2214" s="4" t="str">
        <f t="shared" si="69"/>
        <v>SG0_PH_GPIOA_2</v>
      </c>
    </row>
    <row r="2215" spans="1:9">
      <c r="A2215" t="s">
        <v>261</v>
      </c>
      <c r="B2215" t="s">
        <v>9197</v>
      </c>
      <c r="C2215" t="s">
        <v>287</v>
      </c>
      <c r="D2215" t="s">
        <v>1688</v>
      </c>
      <c r="E2215" t="s">
        <v>3386</v>
      </c>
      <c r="F2215" t="s">
        <v>227</v>
      </c>
      <c r="G2215" t="s">
        <v>1688</v>
      </c>
      <c r="H2215" s="4" t="str">
        <f t="shared" si="68"/>
        <v>SITE0.B16</v>
      </c>
      <c r="I2215" s="4" t="str">
        <f t="shared" si="69"/>
        <v>S0_DCH_AT-</v>
      </c>
    </row>
    <row r="2216" spans="1:9">
      <c r="A2216" t="s">
        <v>261</v>
      </c>
      <c r="B2216" t="s">
        <v>9197</v>
      </c>
      <c r="C2216" t="s">
        <v>287</v>
      </c>
      <c r="D2216" t="s">
        <v>1689</v>
      </c>
      <c r="E2216" t="s">
        <v>3387</v>
      </c>
      <c r="F2216" t="s">
        <v>226</v>
      </c>
      <c r="G2216" t="s">
        <v>1689</v>
      </c>
      <c r="H2216" s="4" t="str">
        <f t="shared" si="68"/>
        <v>SITE0.B15</v>
      </c>
      <c r="I2216" s="4" t="str">
        <f t="shared" si="69"/>
        <v>S0_DCH_AT+</v>
      </c>
    </row>
    <row r="2217" spans="1:9">
      <c r="A2217" t="s">
        <v>261</v>
      </c>
      <c r="B2217" t="s">
        <v>9197</v>
      </c>
      <c r="C2217" t="s">
        <v>287</v>
      </c>
      <c r="D2217" t="s">
        <v>391</v>
      </c>
      <c r="E2217" t="s">
        <v>1408</v>
      </c>
      <c r="F2217" t="s">
        <v>318</v>
      </c>
      <c r="G2217" t="s">
        <v>391</v>
      </c>
      <c r="H2217" s="4" t="str">
        <f t="shared" si="68"/>
        <v>SITE0.R1</v>
      </c>
      <c r="I2217" s="4" t="str">
        <f t="shared" si="69"/>
        <v>S0_DISB</v>
      </c>
    </row>
    <row r="2218" spans="1:9">
      <c r="A2218" t="s">
        <v>261</v>
      </c>
      <c r="B2218" t="s">
        <v>9197</v>
      </c>
      <c r="C2218" t="s">
        <v>287</v>
      </c>
      <c r="D2218" t="s">
        <v>1692</v>
      </c>
      <c r="E2218" t="s">
        <v>1992</v>
      </c>
      <c r="F2218" t="s">
        <v>1603</v>
      </c>
      <c r="G2218" t="s">
        <v>1692</v>
      </c>
      <c r="H2218" s="4" t="str">
        <f t="shared" si="68"/>
        <v>SITE0.N15</v>
      </c>
      <c r="I2218" s="4" t="str">
        <f t="shared" si="69"/>
        <v>S0_FE_LED0</v>
      </c>
    </row>
    <row r="2219" spans="1:9">
      <c r="A2219" t="s">
        <v>261</v>
      </c>
      <c r="B2219" t="s">
        <v>9197</v>
      </c>
      <c r="C2219" t="s">
        <v>287</v>
      </c>
      <c r="D2219" t="s">
        <v>1694</v>
      </c>
      <c r="E2219" t="s">
        <v>1994</v>
      </c>
      <c r="F2219" t="s">
        <v>1606</v>
      </c>
      <c r="G2219" t="s">
        <v>1694</v>
      </c>
      <c r="H2219" s="4" t="str">
        <f t="shared" si="68"/>
        <v>SITE0.P15</v>
      </c>
      <c r="I2219" s="4" t="str">
        <f t="shared" si="69"/>
        <v>S0_FE_LED1</v>
      </c>
    </row>
    <row r="2220" spans="1:9">
      <c r="A2220" t="s">
        <v>261</v>
      </c>
      <c r="B2220" t="s">
        <v>9197</v>
      </c>
      <c r="C2220" t="s">
        <v>287</v>
      </c>
      <c r="D2220" t="s">
        <v>365</v>
      </c>
      <c r="E2220" t="s">
        <v>571</v>
      </c>
      <c r="F2220" t="s">
        <v>274</v>
      </c>
      <c r="G2220" t="s">
        <v>365</v>
      </c>
      <c r="H2220" s="4" t="str">
        <f t="shared" si="68"/>
        <v>SITE0.L1</v>
      </c>
      <c r="I2220" s="4" t="str">
        <f t="shared" si="69"/>
        <v>S0_GPIOA_0</v>
      </c>
    </row>
    <row r="2221" spans="1:9">
      <c r="A2221" t="s">
        <v>261</v>
      </c>
      <c r="B2221" t="s">
        <v>9197</v>
      </c>
      <c r="C2221" t="s">
        <v>287</v>
      </c>
      <c r="D2221" t="s">
        <v>367</v>
      </c>
      <c r="E2221" t="s">
        <v>565</v>
      </c>
      <c r="F2221" t="s">
        <v>308</v>
      </c>
      <c r="G2221" t="s">
        <v>367</v>
      </c>
      <c r="H2221" s="4" t="str">
        <f t="shared" si="68"/>
        <v>SITE0.M1</v>
      </c>
      <c r="I2221" s="4" t="str">
        <f t="shared" si="69"/>
        <v>S0_GPIOA_1</v>
      </c>
    </row>
    <row r="2222" spans="1:9">
      <c r="A2222" t="s">
        <v>261</v>
      </c>
      <c r="B2222" t="s">
        <v>9197</v>
      </c>
      <c r="C2222" t="s">
        <v>287</v>
      </c>
      <c r="D2222" t="s">
        <v>369</v>
      </c>
      <c r="E2222" t="s">
        <v>564</v>
      </c>
      <c r="F2222" t="s">
        <v>442</v>
      </c>
      <c r="G2222" t="s">
        <v>369</v>
      </c>
      <c r="H2222" s="4" t="str">
        <f t="shared" si="68"/>
        <v>SITE0.N1</v>
      </c>
      <c r="I2222" s="4" t="str">
        <f t="shared" si="69"/>
        <v>S0_GPIOA_2</v>
      </c>
    </row>
    <row r="2223" spans="1:9">
      <c r="A2223" t="s">
        <v>261</v>
      </c>
      <c r="B2223" t="s">
        <v>9197</v>
      </c>
      <c r="C2223" t="s">
        <v>287</v>
      </c>
      <c r="D2223" t="s">
        <v>370</v>
      </c>
      <c r="E2223" t="s">
        <v>1990</v>
      </c>
      <c r="F2223" t="s">
        <v>440</v>
      </c>
      <c r="G2223" t="s">
        <v>370</v>
      </c>
      <c r="H2223" s="4" t="str">
        <f t="shared" si="68"/>
        <v>SITE0.P1</v>
      </c>
      <c r="I2223" s="4" t="str">
        <f t="shared" si="69"/>
        <v>S0_GPIOA_3</v>
      </c>
    </row>
    <row r="2224" spans="1:9">
      <c r="A2224" t="s">
        <v>261</v>
      </c>
      <c r="B2224" t="s">
        <v>9197</v>
      </c>
      <c r="C2224" t="s">
        <v>287</v>
      </c>
      <c r="D2224" t="s">
        <v>371</v>
      </c>
      <c r="E2224" t="s">
        <v>566</v>
      </c>
      <c r="F2224" t="s">
        <v>361</v>
      </c>
      <c r="G2224" t="s">
        <v>371</v>
      </c>
      <c r="H2224" s="4" t="str">
        <f t="shared" si="68"/>
        <v>SITE0.L2</v>
      </c>
      <c r="I2224" s="4" t="str">
        <f t="shared" si="69"/>
        <v>S0_GPIOB_0</v>
      </c>
    </row>
    <row r="2225" spans="1:9">
      <c r="A2225" t="s">
        <v>261</v>
      </c>
      <c r="B2225" t="s">
        <v>9197</v>
      </c>
      <c r="C2225" t="s">
        <v>287</v>
      </c>
      <c r="D2225" t="s">
        <v>373</v>
      </c>
      <c r="E2225" t="s">
        <v>567</v>
      </c>
      <c r="F2225" t="s">
        <v>311</v>
      </c>
      <c r="G2225" t="s">
        <v>373</v>
      </c>
      <c r="H2225" s="4" t="str">
        <f t="shared" si="68"/>
        <v>SITE0.M2</v>
      </c>
      <c r="I2225" s="4" t="str">
        <f t="shared" si="69"/>
        <v>S0_GPIOB_1</v>
      </c>
    </row>
    <row r="2226" spans="1:9">
      <c r="A2226" t="s">
        <v>261</v>
      </c>
      <c r="B2226" t="s">
        <v>9197</v>
      </c>
      <c r="C2226" t="s">
        <v>287</v>
      </c>
      <c r="D2226" t="s">
        <v>1671</v>
      </c>
      <c r="E2226" t="s">
        <v>8584</v>
      </c>
      <c r="F2226" t="s">
        <v>349</v>
      </c>
      <c r="G2226" t="s">
        <v>1671</v>
      </c>
      <c r="H2226" s="4" t="str">
        <f t="shared" si="68"/>
        <v>SITE0.N2</v>
      </c>
      <c r="I2226" s="4" t="str">
        <f t="shared" si="69"/>
        <v>S0_GPIOB_2</v>
      </c>
    </row>
    <row r="2227" spans="1:9">
      <c r="A2227" t="s">
        <v>261</v>
      </c>
      <c r="B2227" t="s">
        <v>9197</v>
      </c>
      <c r="C2227" t="s">
        <v>287</v>
      </c>
      <c r="D2227" t="s">
        <v>374</v>
      </c>
      <c r="E2227" t="s">
        <v>8328</v>
      </c>
      <c r="F2227" t="s">
        <v>375</v>
      </c>
      <c r="G2227" t="s">
        <v>374</v>
      </c>
      <c r="H2227" s="4" t="str">
        <f t="shared" si="68"/>
        <v>SITE0.L4</v>
      </c>
      <c r="I2227" s="4" t="str">
        <f t="shared" si="69"/>
        <v>S0_GPIOC_0</v>
      </c>
    </row>
    <row r="2228" spans="1:9">
      <c r="A2228" t="s">
        <v>261</v>
      </c>
      <c r="B2228" t="s">
        <v>9197</v>
      </c>
      <c r="C2228" t="s">
        <v>287</v>
      </c>
      <c r="D2228" t="s">
        <v>376</v>
      </c>
      <c r="E2228" t="s">
        <v>8329</v>
      </c>
      <c r="F2228" t="s">
        <v>304</v>
      </c>
      <c r="G2228" t="s">
        <v>376</v>
      </c>
      <c r="H2228" s="4" t="str">
        <f t="shared" si="68"/>
        <v>SITE0.L5</v>
      </c>
      <c r="I2228" s="4" t="str">
        <f t="shared" si="69"/>
        <v>S0_GPIOC_1</v>
      </c>
    </row>
    <row r="2229" spans="1:9">
      <c r="A2229" t="s">
        <v>261</v>
      </c>
      <c r="B2229" t="s">
        <v>9197</v>
      </c>
      <c r="C2229" t="s">
        <v>287</v>
      </c>
      <c r="D2229" t="s">
        <v>384</v>
      </c>
      <c r="E2229" t="s">
        <v>8588</v>
      </c>
      <c r="F2229" t="s">
        <v>383</v>
      </c>
      <c r="G2229" t="s">
        <v>384</v>
      </c>
      <c r="H2229" s="4" t="str">
        <f t="shared" si="68"/>
        <v>SITE0.M4</v>
      </c>
      <c r="I2229" s="4" t="str">
        <f t="shared" si="69"/>
        <v>S0_HSD097</v>
      </c>
    </row>
    <row r="2230" spans="1:9">
      <c r="A2230" t="s">
        <v>261</v>
      </c>
      <c r="B2230" t="s">
        <v>9197</v>
      </c>
      <c r="C2230" t="s">
        <v>287</v>
      </c>
      <c r="D2230" t="s">
        <v>388</v>
      </c>
      <c r="E2230" t="s">
        <v>8589</v>
      </c>
      <c r="F2230" t="s">
        <v>450</v>
      </c>
      <c r="G2230" t="s">
        <v>388</v>
      </c>
      <c r="H2230" s="4" t="str">
        <f t="shared" si="68"/>
        <v>SITE0.M5</v>
      </c>
      <c r="I2230" s="4" t="str">
        <f t="shared" si="69"/>
        <v>S0_HSD082</v>
      </c>
    </row>
    <row r="2231" spans="1:9">
      <c r="A2231" t="s">
        <v>261</v>
      </c>
      <c r="B2231" t="s">
        <v>9197</v>
      </c>
      <c r="C2231" t="s">
        <v>287</v>
      </c>
      <c r="D2231" t="s">
        <v>386</v>
      </c>
      <c r="E2231" t="s">
        <v>8590</v>
      </c>
      <c r="F2231" t="s">
        <v>387</v>
      </c>
      <c r="G2231" t="s">
        <v>386</v>
      </c>
      <c r="H2231" s="4" t="str">
        <f t="shared" si="68"/>
        <v>SITE0.N4</v>
      </c>
      <c r="I2231" s="4" t="str">
        <f t="shared" si="69"/>
        <v>S0_HSD081</v>
      </c>
    </row>
    <row r="2232" spans="1:9">
      <c r="A2232" t="s">
        <v>261</v>
      </c>
      <c r="B2232" t="s">
        <v>9197</v>
      </c>
      <c r="C2232" t="s">
        <v>287</v>
      </c>
      <c r="D2232" t="s">
        <v>1673</v>
      </c>
      <c r="E2232" t="s">
        <v>8591</v>
      </c>
      <c r="F2232" t="s">
        <v>458</v>
      </c>
      <c r="G2232" t="s">
        <v>1673</v>
      </c>
      <c r="H2232" s="4" t="str">
        <f t="shared" si="68"/>
        <v>SITE0.N5</v>
      </c>
      <c r="I2232" s="4" t="str">
        <f t="shared" si="69"/>
        <v>S0_HSD256</v>
      </c>
    </row>
    <row r="2233" spans="1:9">
      <c r="A2233" t="s">
        <v>261</v>
      </c>
      <c r="B2233" t="s">
        <v>9197</v>
      </c>
      <c r="C2233" t="s">
        <v>287</v>
      </c>
      <c r="D2233" t="s">
        <v>1674</v>
      </c>
      <c r="E2233" t="s">
        <v>8586</v>
      </c>
      <c r="F2233" t="s">
        <v>385</v>
      </c>
      <c r="G2233" t="s">
        <v>1674</v>
      </c>
      <c r="H2233" s="4" t="str">
        <f t="shared" si="68"/>
        <v>SITE0.P4</v>
      </c>
      <c r="I2233" s="4" t="str">
        <f t="shared" si="69"/>
        <v>S0_HSD257</v>
      </c>
    </row>
    <row r="2234" spans="1:9">
      <c r="A2234" t="s">
        <v>261</v>
      </c>
      <c r="B2234" t="s">
        <v>9197</v>
      </c>
      <c r="C2234" t="s">
        <v>287</v>
      </c>
      <c r="D2234" t="s">
        <v>1675</v>
      </c>
      <c r="E2234" t="s">
        <v>8587</v>
      </c>
      <c r="F2234" t="s">
        <v>460</v>
      </c>
      <c r="G2234" t="s">
        <v>1675</v>
      </c>
      <c r="H2234" s="4" t="str">
        <f t="shared" si="68"/>
        <v>SITE0.P5</v>
      </c>
      <c r="I2234" s="4" t="str">
        <f t="shared" si="69"/>
        <v>S0_HSD258</v>
      </c>
    </row>
    <row r="2235" spans="1:9">
      <c r="A2235" t="s">
        <v>261</v>
      </c>
      <c r="B2235" t="s">
        <v>9197</v>
      </c>
      <c r="C2235" t="s">
        <v>287</v>
      </c>
      <c r="D2235" t="s">
        <v>1676</v>
      </c>
      <c r="E2235" t="s">
        <v>8592</v>
      </c>
      <c r="F2235" t="s">
        <v>290</v>
      </c>
      <c r="G2235" t="s">
        <v>1676</v>
      </c>
      <c r="H2235" s="4" t="str">
        <f t="shared" si="68"/>
        <v>SITE0.R9</v>
      </c>
      <c r="I2235" s="4" t="str">
        <f t="shared" si="69"/>
        <v>S0_HSD259</v>
      </c>
    </row>
    <row r="2236" spans="1:9">
      <c r="A2236" t="s">
        <v>261</v>
      </c>
      <c r="B2236" t="s">
        <v>9197</v>
      </c>
      <c r="C2236" t="s">
        <v>287</v>
      </c>
      <c r="D2236" t="s">
        <v>1677</v>
      </c>
      <c r="E2236" t="s">
        <v>8593</v>
      </c>
      <c r="F2236" t="s">
        <v>275</v>
      </c>
      <c r="G2236" t="s">
        <v>1677</v>
      </c>
      <c r="H2236" s="4" t="str">
        <f t="shared" si="68"/>
        <v>SITE0.R7</v>
      </c>
      <c r="I2236" s="4" t="str">
        <f t="shared" si="69"/>
        <v>S0_HSD260</v>
      </c>
    </row>
    <row r="2237" spans="1:9">
      <c r="A2237" t="s">
        <v>261</v>
      </c>
      <c r="B2237" t="s">
        <v>9197</v>
      </c>
      <c r="C2237" t="s">
        <v>287</v>
      </c>
      <c r="D2237" t="s">
        <v>1678</v>
      </c>
      <c r="E2237" t="s">
        <v>8594</v>
      </c>
      <c r="F2237" t="s">
        <v>289</v>
      </c>
      <c r="G2237" t="s">
        <v>1678</v>
      </c>
      <c r="H2237" s="4" t="str">
        <f t="shared" si="68"/>
        <v>SITE0.R8</v>
      </c>
      <c r="I2237" s="4" t="str">
        <f t="shared" si="69"/>
        <v>S0_HSD261</v>
      </c>
    </row>
    <row r="2238" spans="1:9">
      <c r="A2238" t="s">
        <v>261</v>
      </c>
      <c r="B2238" t="s">
        <v>9197</v>
      </c>
      <c r="C2238" t="s">
        <v>287</v>
      </c>
      <c r="D2238" t="s">
        <v>1679</v>
      </c>
      <c r="E2238" t="s">
        <v>8595</v>
      </c>
      <c r="F2238" t="s">
        <v>445</v>
      </c>
      <c r="G2238" t="s">
        <v>1679</v>
      </c>
      <c r="H2238" s="4" t="str">
        <f t="shared" si="68"/>
        <v>SITE0.N7</v>
      </c>
      <c r="I2238" s="4" t="str">
        <f t="shared" si="69"/>
        <v>S0_HSD262</v>
      </c>
    </row>
    <row r="2239" spans="1:9">
      <c r="A2239" t="s">
        <v>261</v>
      </c>
      <c r="B2239" t="s">
        <v>9197</v>
      </c>
      <c r="C2239" t="s">
        <v>287</v>
      </c>
      <c r="D2239" t="s">
        <v>1680</v>
      </c>
      <c r="E2239" t="s">
        <v>8596</v>
      </c>
      <c r="F2239" t="s">
        <v>1594</v>
      </c>
      <c r="G2239" t="s">
        <v>1680</v>
      </c>
      <c r="H2239" s="4" t="str">
        <f t="shared" si="68"/>
        <v>SITE0.M7</v>
      </c>
      <c r="I2239" s="4" t="str">
        <f t="shared" si="69"/>
        <v>S0_HSD263</v>
      </c>
    </row>
    <row r="2240" spans="1:9">
      <c r="A2240" t="s">
        <v>261</v>
      </c>
      <c r="B2240" t="s">
        <v>9197</v>
      </c>
      <c r="C2240" t="s">
        <v>287</v>
      </c>
      <c r="D2240" t="s">
        <v>1681</v>
      </c>
      <c r="E2240" t="s">
        <v>8597</v>
      </c>
      <c r="F2240" t="s">
        <v>350</v>
      </c>
      <c r="G2240" t="s">
        <v>1681</v>
      </c>
      <c r="H2240" s="4" t="str">
        <f t="shared" si="68"/>
        <v>SITE0.N8</v>
      </c>
      <c r="I2240" s="4" t="str">
        <f t="shared" si="69"/>
        <v>S0_HSD264</v>
      </c>
    </row>
    <row r="2241" spans="1:9">
      <c r="A2241" t="s">
        <v>261</v>
      </c>
      <c r="B2241" t="s">
        <v>9197</v>
      </c>
      <c r="C2241" t="s">
        <v>287</v>
      </c>
      <c r="D2241" t="s">
        <v>1682</v>
      </c>
      <c r="E2241" t="s">
        <v>8598</v>
      </c>
      <c r="F2241" t="s">
        <v>1595</v>
      </c>
      <c r="G2241" t="s">
        <v>1682</v>
      </c>
      <c r="H2241" s="4" t="str">
        <f t="shared" si="68"/>
        <v>SITE0.M8</v>
      </c>
      <c r="I2241" s="4" t="str">
        <f t="shared" si="69"/>
        <v>S0_HSD265</v>
      </c>
    </row>
    <row r="2242" spans="1:9">
      <c r="A2242" t="s">
        <v>261</v>
      </c>
      <c r="B2242" t="s">
        <v>9197</v>
      </c>
      <c r="C2242" t="s">
        <v>287</v>
      </c>
      <c r="D2242" t="s">
        <v>1684</v>
      </c>
      <c r="E2242" t="s">
        <v>8599</v>
      </c>
      <c r="F2242" t="s">
        <v>433</v>
      </c>
      <c r="G2242" t="s">
        <v>1684</v>
      </c>
      <c r="H2242" s="4" t="str">
        <f t="shared" ref="H2242:H2305" si="70">CONCATENATE(C2242,".",F2242)</f>
        <v>SITE0.L8</v>
      </c>
      <c r="I2242" s="4" t="str">
        <f t="shared" ref="I2242:I2305" si="71">E2242</f>
        <v>S0_HSD266</v>
      </c>
    </row>
    <row r="2243" spans="1:9">
      <c r="A2243" t="s">
        <v>261</v>
      </c>
      <c r="B2243" t="s">
        <v>9197</v>
      </c>
      <c r="C2243" t="s">
        <v>287</v>
      </c>
      <c r="D2243" t="s">
        <v>1685</v>
      </c>
      <c r="E2243" t="s">
        <v>8600</v>
      </c>
      <c r="F2243" t="s">
        <v>267</v>
      </c>
      <c r="G2243" t="s">
        <v>1685</v>
      </c>
      <c r="H2243" s="4" t="str">
        <f t="shared" si="70"/>
        <v>SITE0.K8</v>
      </c>
      <c r="I2243" s="4" t="str">
        <f t="shared" si="71"/>
        <v>S0_HSD267</v>
      </c>
    </row>
    <row r="2244" spans="1:9">
      <c r="A2244" t="s">
        <v>261</v>
      </c>
      <c r="B2244" t="s">
        <v>9197</v>
      </c>
      <c r="C2244" t="s">
        <v>287</v>
      </c>
      <c r="D2244" t="s">
        <v>1686</v>
      </c>
      <c r="E2244" t="s">
        <v>8601</v>
      </c>
      <c r="F2244" t="s">
        <v>262</v>
      </c>
      <c r="G2244" t="s">
        <v>1686</v>
      </c>
      <c r="H2244" s="4" t="str">
        <f t="shared" si="70"/>
        <v>SITE0.J8</v>
      </c>
      <c r="I2244" s="4" t="str">
        <f t="shared" si="71"/>
        <v>S0_HSD268</v>
      </c>
    </row>
    <row r="2245" spans="1:9">
      <c r="A2245" t="s">
        <v>261</v>
      </c>
      <c r="B2245" t="s">
        <v>9197</v>
      </c>
      <c r="C2245" t="s">
        <v>287</v>
      </c>
      <c r="D2245" t="s">
        <v>1687</v>
      </c>
      <c r="E2245" t="s">
        <v>8602</v>
      </c>
      <c r="F2245" t="s">
        <v>459</v>
      </c>
      <c r="G2245" t="s">
        <v>1687</v>
      </c>
      <c r="H2245" s="4" t="str">
        <f t="shared" si="70"/>
        <v>SITE0.N9</v>
      </c>
      <c r="I2245" s="4" t="str">
        <f t="shared" si="71"/>
        <v>S0_HSD269</v>
      </c>
    </row>
    <row r="2246" spans="1:9">
      <c r="A2246" t="s">
        <v>261</v>
      </c>
      <c r="B2246" t="s">
        <v>9197</v>
      </c>
      <c r="C2246" t="s">
        <v>287</v>
      </c>
      <c r="D2246" t="s">
        <v>314</v>
      </c>
      <c r="E2246" t="s">
        <v>553</v>
      </c>
      <c r="F2246" t="s">
        <v>372</v>
      </c>
      <c r="G2246" t="s">
        <v>314</v>
      </c>
      <c r="H2246" s="4" t="str">
        <f t="shared" si="70"/>
        <v>SITE0.J4</v>
      </c>
      <c r="I2246" s="4" t="str">
        <f t="shared" si="71"/>
        <v>S0_INH</v>
      </c>
    </row>
    <row r="2247" spans="1:9">
      <c r="A2247" t="s">
        <v>261</v>
      </c>
      <c r="B2247" t="s">
        <v>9197</v>
      </c>
      <c r="C2247" t="s">
        <v>287</v>
      </c>
      <c r="D2247" t="s">
        <v>340</v>
      </c>
      <c r="E2247" t="s">
        <v>1996</v>
      </c>
      <c r="F2247" t="s">
        <v>1583</v>
      </c>
      <c r="G2247" t="s">
        <v>340</v>
      </c>
      <c r="H2247" s="4" t="str">
        <f t="shared" si="70"/>
        <v>SITE0.H15</v>
      </c>
      <c r="I2247" s="4" t="str">
        <f t="shared" si="71"/>
        <v>S0_P0_LED</v>
      </c>
    </row>
    <row r="2248" spans="1:9">
      <c r="A2248" t="s">
        <v>261</v>
      </c>
      <c r="B2248" t="s">
        <v>9197</v>
      </c>
      <c r="C2248" t="s">
        <v>287</v>
      </c>
      <c r="D2248" t="s">
        <v>342</v>
      </c>
      <c r="E2248" t="s">
        <v>3389</v>
      </c>
      <c r="F2248" t="s">
        <v>347</v>
      </c>
      <c r="G2248" t="s">
        <v>342</v>
      </c>
      <c r="H2248" s="4" t="str">
        <f t="shared" si="70"/>
        <v>SITE0.J16</v>
      </c>
      <c r="I2248" s="4" t="str">
        <f t="shared" si="71"/>
        <v>S0_P1_LED</v>
      </c>
    </row>
    <row r="2249" spans="1:9">
      <c r="A2249" t="s">
        <v>261</v>
      </c>
      <c r="B2249" t="s">
        <v>9197</v>
      </c>
      <c r="C2249" t="s">
        <v>287</v>
      </c>
      <c r="D2249" t="s">
        <v>338</v>
      </c>
      <c r="E2249" t="s">
        <v>3391</v>
      </c>
      <c r="F2249" t="s">
        <v>1587</v>
      </c>
      <c r="G2249" t="s">
        <v>338</v>
      </c>
      <c r="H2249" s="4" t="str">
        <f t="shared" si="70"/>
        <v>SITE0.J15</v>
      </c>
      <c r="I2249" s="4" t="str">
        <f t="shared" si="71"/>
        <v>S0_P2_LED</v>
      </c>
    </row>
    <row r="2250" spans="1:9">
      <c r="A2250" t="s">
        <v>261</v>
      </c>
      <c r="B2250" t="s">
        <v>9197</v>
      </c>
      <c r="C2250" t="s">
        <v>287</v>
      </c>
      <c r="D2250" t="s">
        <v>344</v>
      </c>
      <c r="E2250" t="s">
        <v>8582</v>
      </c>
      <c r="F2250" t="s">
        <v>271</v>
      </c>
      <c r="G2250" t="s">
        <v>344</v>
      </c>
      <c r="H2250" s="4" t="str">
        <f t="shared" si="70"/>
        <v>SITE0.K15</v>
      </c>
      <c r="I2250" s="4" t="str">
        <f t="shared" si="71"/>
        <v>S0_P3_LED</v>
      </c>
    </row>
    <row r="2251" spans="1:9">
      <c r="A2251" t="s">
        <v>261</v>
      </c>
      <c r="B2251" t="s">
        <v>9197</v>
      </c>
      <c r="C2251" t="s">
        <v>287</v>
      </c>
      <c r="D2251" t="s">
        <v>1690</v>
      </c>
      <c r="E2251" t="s">
        <v>1991</v>
      </c>
      <c r="F2251" t="s">
        <v>1591</v>
      </c>
      <c r="G2251" t="s">
        <v>1690</v>
      </c>
      <c r="H2251" s="4" t="str">
        <f t="shared" si="70"/>
        <v>SITE0.L15</v>
      </c>
      <c r="I2251" s="4" t="str">
        <f t="shared" si="71"/>
        <v>S0_P5_LED</v>
      </c>
    </row>
    <row r="2252" spans="1:9">
      <c r="A2252" t="s">
        <v>261</v>
      </c>
      <c r="B2252" t="s">
        <v>9197</v>
      </c>
      <c r="C2252" t="s">
        <v>287</v>
      </c>
      <c r="D2252" t="s">
        <v>1691</v>
      </c>
      <c r="E2252" t="s">
        <v>1998</v>
      </c>
      <c r="F2252" t="s">
        <v>1600</v>
      </c>
      <c r="G2252" t="s">
        <v>1691</v>
      </c>
      <c r="H2252" s="4" t="str">
        <f t="shared" si="70"/>
        <v>SITE0.M15</v>
      </c>
      <c r="I2252" s="4" t="str">
        <f t="shared" si="71"/>
        <v>S0_P6_LED</v>
      </c>
    </row>
    <row r="2253" spans="1:9">
      <c r="A2253" t="s">
        <v>261</v>
      </c>
      <c r="B2253" t="s">
        <v>9197</v>
      </c>
      <c r="C2253" t="s">
        <v>287</v>
      </c>
      <c r="D2253" t="s">
        <v>390</v>
      </c>
      <c r="E2253" t="s">
        <v>1409</v>
      </c>
      <c r="F2253" t="s">
        <v>317</v>
      </c>
      <c r="G2253" t="s">
        <v>390</v>
      </c>
      <c r="H2253" s="4" t="str">
        <f t="shared" si="70"/>
        <v>SITE0.T1</v>
      </c>
      <c r="I2253" s="4" t="str">
        <f t="shared" si="71"/>
        <v>S0_RESETB</v>
      </c>
    </row>
    <row r="2254" spans="1:9">
      <c r="A2254" t="s">
        <v>261</v>
      </c>
      <c r="B2254" t="s">
        <v>9197</v>
      </c>
      <c r="C2254" t="s">
        <v>287</v>
      </c>
      <c r="D2254" t="s">
        <v>389</v>
      </c>
      <c r="E2254" t="s">
        <v>576</v>
      </c>
      <c r="F2254" t="s">
        <v>203</v>
      </c>
      <c r="G2254" t="s">
        <v>389</v>
      </c>
      <c r="H2254" s="4" t="str">
        <f t="shared" si="70"/>
        <v>SITE0.A10</v>
      </c>
      <c r="I2254" s="4" t="str">
        <f t="shared" si="71"/>
        <v>S0_HSD114</v>
      </c>
    </row>
    <row r="2255" spans="1:9">
      <c r="A2255" t="s">
        <v>261</v>
      </c>
      <c r="B2255" t="s">
        <v>9197</v>
      </c>
      <c r="C2255" t="s">
        <v>287</v>
      </c>
      <c r="D2255" t="s">
        <v>1695</v>
      </c>
      <c r="E2255" t="s">
        <v>570</v>
      </c>
      <c r="F2255" t="s">
        <v>351</v>
      </c>
      <c r="G2255" t="s">
        <v>1695</v>
      </c>
      <c r="H2255" s="4" t="str">
        <f t="shared" si="70"/>
        <v>SITE0.D11</v>
      </c>
      <c r="I2255" s="4" t="str">
        <f t="shared" si="71"/>
        <v>S0_RTT</v>
      </c>
    </row>
    <row r="2256" spans="1:9">
      <c r="A2256" t="s">
        <v>261</v>
      </c>
      <c r="B2256" t="s">
        <v>9204</v>
      </c>
      <c r="C2256" t="s">
        <v>9074</v>
      </c>
      <c r="D2256" t="s">
        <v>1688</v>
      </c>
      <c r="E2256" t="s">
        <v>2000</v>
      </c>
      <c r="F2256" t="s">
        <v>227</v>
      </c>
      <c r="G2256" t="s">
        <v>1688</v>
      </c>
      <c r="H2256" s="4" t="str">
        <f t="shared" si="70"/>
        <v>GOLD0.B16</v>
      </c>
      <c r="I2256" s="4" t="str">
        <f t="shared" si="71"/>
        <v>SG0_AT-</v>
      </c>
    </row>
    <row r="2257" spans="1:9">
      <c r="A2257" t="s">
        <v>261</v>
      </c>
      <c r="B2257" t="s">
        <v>9204</v>
      </c>
      <c r="C2257" t="s">
        <v>9074</v>
      </c>
      <c r="D2257" t="s">
        <v>1689</v>
      </c>
      <c r="E2257" t="s">
        <v>2001</v>
      </c>
      <c r="F2257" t="s">
        <v>226</v>
      </c>
      <c r="G2257" t="s">
        <v>1689</v>
      </c>
      <c r="H2257" s="4" t="str">
        <f t="shared" si="70"/>
        <v>GOLD0.B15</v>
      </c>
      <c r="I2257" s="4" t="str">
        <f t="shared" si="71"/>
        <v>SG0_AT+</v>
      </c>
    </row>
    <row r="2258" spans="1:9">
      <c r="A2258" t="s">
        <v>261</v>
      </c>
      <c r="B2258" t="s">
        <v>9204</v>
      </c>
      <c r="C2258" t="s">
        <v>9074</v>
      </c>
      <c r="D2258" t="s">
        <v>391</v>
      </c>
      <c r="E2258" t="s">
        <v>499</v>
      </c>
      <c r="F2258" t="s">
        <v>318</v>
      </c>
      <c r="G2258" t="s">
        <v>391</v>
      </c>
      <c r="H2258" s="4" t="str">
        <f t="shared" si="70"/>
        <v>GOLD0.R1</v>
      </c>
      <c r="I2258" s="4" t="str">
        <f t="shared" si="71"/>
        <v>SG0_DISB</v>
      </c>
    </row>
    <row r="2259" spans="1:9">
      <c r="A2259" t="s">
        <v>261</v>
      </c>
      <c r="B2259" t="s">
        <v>9204</v>
      </c>
      <c r="C2259" t="s">
        <v>9074</v>
      </c>
      <c r="D2259" t="s">
        <v>1692</v>
      </c>
      <c r="E2259" t="s">
        <v>2002</v>
      </c>
      <c r="F2259" t="s">
        <v>1603</v>
      </c>
      <c r="G2259" t="s">
        <v>1692</v>
      </c>
      <c r="H2259" s="4" t="str">
        <f t="shared" si="70"/>
        <v>GOLD0.N15</v>
      </c>
      <c r="I2259" s="4" t="str">
        <f t="shared" si="71"/>
        <v>SG0_FE_LED0</v>
      </c>
    </row>
    <row r="2260" spans="1:9">
      <c r="A2260" t="s">
        <v>261</v>
      </c>
      <c r="B2260" t="s">
        <v>9204</v>
      </c>
      <c r="C2260" t="s">
        <v>9074</v>
      </c>
      <c r="D2260" t="s">
        <v>1694</v>
      </c>
      <c r="E2260" t="s">
        <v>2003</v>
      </c>
      <c r="F2260" t="s">
        <v>1606</v>
      </c>
      <c r="G2260" t="s">
        <v>1694</v>
      </c>
      <c r="H2260" s="4" t="str">
        <f t="shared" si="70"/>
        <v>GOLD0.P15</v>
      </c>
      <c r="I2260" s="4" t="str">
        <f t="shared" si="71"/>
        <v>SG0_FE_LED1</v>
      </c>
    </row>
    <row r="2261" spans="1:9">
      <c r="A2261" t="s">
        <v>261</v>
      </c>
      <c r="B2261" t="s">
        <v>9204</v>
      </c>
      <c r="C2261" t="s">
        <v>9074</v>
      </c>
      <c r="D2261" t="s">
        <v>365</v>
      </c>
      <c r="E2261" t="s">
        <v>2004</v>
      </c>
      <c r="F2261" t="s">
        <v>274</v>
      </c>
      <c r="G2261" t="s">
        <v>365</v>
      </c>
      <c r="H2261" s="4" t="str">
        <f t="shared" si="70"/>
        <v>GOLD0.L1</v>
      </c>
      <c r="I2261" s="4" t="str">
        <f t="shared" si="71"/>
        <v>SG0_GPIOA_0</v>
      </c>
    </row>
    <row r="2262" spans="1:9">
      <c r="A2262" t="s">
        <v>261</v>
      </c>
      <c r="B2262" t="s">
        <v>9204</v>
      </c>
      <c r="C2262" t="s">
        <v>9074</v>
      </c>
      <c r="D2262" t="s">
        <v>367</v>
      </c>
      <c r="E2262" t="s">
        <v>1986</v>
      </c>
      <c r="F2262" t="s">
        <v>308</v>
      </c>
      <c r="G2262" t="s">
        <v>367</v>
      </c>
      <c r="H2262" s="4" t="str">
        <f t="shared" si="70"/>
        <v>GOLD0.M1</v>
      </c>
      <c r="I2262" s="4" t="str">
        <f t="shared" si="71"/>
        <v>SG0_GPIOA_1</v>
      </c>
    </row>
    <row r="2263" spans="1:9">
      <c r="A2263" t="s">
        <v>261</v>
      </c>
      <c r="B2263" t="s">
        <v>9204</v>
      </c>
      <c r="C2263" t="s">
        <v>9074</v>
      </c>
      <c r="D2263" t="s">
        <v>369</v>
      </c>
      <c r="E2263" t="s">
        <v>1987</v>
      </c>
      <c r="F2263" t="s">
        <v>442</v>
      </c>
      <c r="G2263" t="s">
        <v>369</v>
      </c>
      <c r="H2263" s="4" t="str">
        <f t="shared" si="70"/>
        <v>GOLD0.N1</v>
      </c>
      <c r="I2263" s="4" t="str">
        <f t="shared" si="71"/>
        <v>SG0_GPIOA_2</v>
      </c>
    </row>
    <row r="2264" spans="1:9">
      <c r="A2264" t="s">
        <v>261</v>
      </c>
      <c r="B2264" t="s">
        <v>9204</v>
      </c>
      <c r="C2264" t="s">
        <v>9074</v>
      </c>
      <c r="D2264" t="s">
        <v>370</v>
      </c>
      <c r="E2264" t="s">
        <v>2005</v>
      </c>
      <c r="F2264" t="s">
        <v>440</v>
      </c>
      <c r="G2264" t="s">
        <v>370</v>
      </c>
      <c r="H2264" s="4" t="str">
        <f t="shared" si="70"/>
        <v>GOLD0.P1</v>
      </c>
      <c r="I2264" s="4" t="str">
        <f t="shared" si="71"/>
        <v>SG0_GPIOA_3</v>
      </c>
    </row>
    <row r="2265" spans="1:9">
      <c r="A2265" t="s">
        <v>261</v>
      </c>
      <c r="B2265" t="s">
        <v>9204</v>
      </c>
      <c r="C2265" t="s">
        <v>9074</v>
      </c>
      <c r="D2265" t="s">
        <v>371</v>
      </c>
      <c r="E2265" t="s">
        <v>501</v>
      </c>
      <c r="F2265" t="s">
        <v>361</v>
      </c>
      <c r="G2265" t="s">
        <v>371</v>
      </c>
      <c r="H2265" s="4" t="str">
        <f t="shared" si="70"/>
        <v>GOLD0.L2</v>
      </c>
      <c r="I2265" s="4" t="str">
        <f t="shared" si="71"/>
        <v>SG0_GPIOB_0</v>
      </c>
    </row>
    <row r="2266" spans="1:9">
      <c r="A2266" t="s">
        <v>261</v>
      </c>
      <c r="B2266" t="s">
        <v>9204</v>
      </c>
      <c r="C2266" t="s">
        <v>9074</v>
      </c>
      <c r="D2266" t="s">
        <v>373</v>
      </c>
      <c r="E2266" t="s">
        <v>502</v>
      </c>
      <c r="F2266" t="s">
        <v>311</v>
      </c>
      <c r="G2266" t="s">
        <v>373</v>
      </c>
      <c r="H2266" s="4" t="str">
        <f t="shared" si="70"/>
        <v>GOLD0.M2</v>
      </c>
      <c r="I2266" s="4" t="str">
        <f t="shared" si="71"/>
        <v>SG0_GPIOB_1</v>
      </c>
    </row>
    <row r="2267" spans="1:9">
      <c r="A2267" t="s">
        <v>261</v>
      </c>
      <c r="B2267" t="s">
        <v>9204</v>
      </c>
      <c r="C2267" t="s">
        <v>9074</v>
      </c>
      <c r="D2267" t="s">
        <v>1671</v>
      </c>
      <c r="E2267" t="s">
        <v>2006</v>
      </c>
      <c r="F2267" t="s">
        <v>349</v>
      </c>
      <c r="G2267" t="s">
        <v>1671</v>
      </c>
      <c r="H2267" s="4" t="str">
        <f t="shared" si="70"/>
        <v>GOLD0.N2</v>
      </c>
      <c r="I2267" s="4" t="str">
        <f t="shared" si="71"/>
        <v>SG0_GPIOB_2</v>
      </c>
    </row>
    <row r="2268" spans="1:9">
      <c r="A2268" t="s">
        <v>261</v>
      </c>
      <c r="B2268" t="s">
        <v>9204</v>
      </c>
      <c r="C2268" t="s">
        <v>9074</v>
      </c>
      <c r="D2268" t="s">
        <v>374</v>
      </c>
      <c r="E2268" t="s">
        <v>503</v>
      </c>
      <c r="F2268" t="s">
        <v>375</v>
      </c>
      <c r="G2268" t="s">
        <v>374</v>
      </c>
      <c r="H2268" s="4" t="str">
        <f t="shared" si="70"/>
        <v>GOLD0.L4</v>
      </c>
      <c r="I2268" s="4" t="str">
        <f t="shared" si="71"/>
        <v>SG0_GPIOC_0</v>
      </c>
    </row>
    <row r="2269" spans="1:9">
      <c r="A2269" t="s">
        <v>261</v>
      </c>
      <c r="B2269" t="s">
        <v>9204</v>
      </c>
      <c r="C2269" t="s">
        <v>9074</v>
      </c>
      <c r="D2269" t="s">
        <v>376</v>
      </c>
      <c r="E2269" t="s">
        <v>504</v>
      </c>
      <c r="F2269" t="s">
        <v>304</v>
      </c>
      <c r="G2269" t="s">
        <v>376</v>
      </c>
      <c r="H2269" s="4" t="str">
        <f t="shared" si="70"/>
        <v>GOLD0.L5</v>
      </c>
      <c r="I2269" s="4" t="str">
        <f t="shared" si="71"/>
        <v>SG0_GPIOC_1</v>
      </c>
    </row>
    <row r="2270" spans="1:9">
      <c r="A2270" t="s">
        <v>261</v>
      </c>
      <c r="B2270" t="s">
        <v>9204</v>
      </c>
      <c r="C2270" t="s">
        <v>9074</v>
      </c>
      <c r="D2270" t="s">
        <v>384</v>
      </c>
      <c r="E2270" t="s">
        <v>505</v>
      </c>
      <c r="F2270" t="s">
        <v>383</v>
      </c>
      <c r="G2270" t="s">
        <v>384</v>
      </c>
      <c r="H2270" s="4" t="str">
        <f t="shared" si="70"/>
        <v>GOLD0.M4</v>
      </c>
      <c r="I2270" s="4" t="str">
        <f t="shared" si="71"/>
        <v>SG0_GPIOC_2</v>
      </c>
    </row>
    <row r="2271" spans="1:9">
      <c r="A2271" t="s">
        <v>261</v>
      </c>
      <c r="B2271" t="s">
        <v>9204</v>
      </c>
      <c r="C2271" t="s">
        <v>9074</v>
      </c>
      <c r="D2271" t="s">
        <v>388</v>
      </c>
      <c r="E2271" t="s">
        <v>506</v>
      </c>
      <c r="F2271" t="s">
        <v>450</v>
      </c>
      <c r="G2271" t="s">
        <v>388</v>
      </c>
      <c r="H2271" s="4" t="str">
        <f t="shared" si="70"/>
        <v>GOLD0.M5</v>
      </c>
      <c r="I2271" s="4" t="str">
        <f t="shared" si="71"/>
        <v>SG0_GPIOC_3</v>
      </c>
    </row>
    <row r="2272" spans="1:9">
      <c r="A2272" t="s">
        <v>261</v>
      </c>
      <c r="B2272" t="s">
        <v>9204</v>
      </c>
      <c r="C2272" t="s">
        <v>9074</v>
      </c>
      <c r="D2272" t="s">
        <v>386</v>
      </c>
      <c r="E2272" t="s">
        <v>507</v>
      </c>
      <c r="F2272" t="s">
        <v>387</v>
      </c>
      <c r="G2272" t="s">
        <v>386</v>
      </c>
      <c r="H2272" s="4" t="str">
        <f t="shared" si="70"/>
        <v>GOLD0.N4</v>
      </c>
      <c r="I2272" s="4" t="str">
        <f t="shared" si="71"/>
        <v>SG0_GPIOC_4</v>
      </c>
    </row>
    <row r="2273" spans="1:9">
      <c r="A2273" t="s">
        <v>261</v>
      </c>
      <c r="B2273" t="s">
        <v>9204</v>
      </c>
      <c r="C2273" t="s">
        <v>9074</v>
      </c>
      <c r="D2273" t="s">
        <v>1673</v>
      </c>
      <c r="E2273" t="s">
        <v>2007</v>
      </c>
      <c r="F2273" t="s">
        <v>458</v>
      </c>
      <c r="G2273" t="s">
        <v>1673</v>
      </c>
      <c r="H2273" s="4" t="str">
        <f t="shared" si="70"/>
        <v>GOLD0.N5</v>
      </c>
      <c r="I2273" s="4" t="str">
        <f t="shared" si="71"/>
        <v>SG0_GPIOC_5</v>
      </c>
    </row>
    <row r="2274" spans="1:9">
      <c r="A2274" t="s">
        <v>261</v>
      </c>
      <c r="B2274" t="s">
        <v>9204</v>
      </c>
      <c r="C2274" t="s">
        <v>9074</v>
      </c>
      <c r="D2274" t="s">
        <v>1674</v>
      </c>
      <c r="E2274" t="s">
        <v>2008</v>
      </c>
      <c r="F2274" t="s">
        <v>385</v>
      </c>
      <c r="G2274" t="s">
        <v>1674</v>
      </c>
      <c r="H2274" s="4" t="str">
        <f t="shared" si="70"/>
        <v>GOLD0.P4</v>
      </c>
      <c r="I2274" s="4" t="str">
        <f t="shared" si="71"/>
        <v>SG0_GPIOD_0</v>
      </c>
    </row>
    <row r="2275" spans="1:9">
      <c r="A2275" t="s">
        <v>261</v>
      </c>
      <c r="B2275" t="s">
        <v>9204</v>
      </c>
      <c r="C2275" t="s">
        <v>9074</v>
      </c>
      <c r="D2275" t="s">
        <v>1675</v>
      </c>
      <c r="E2275" t="s">
        <v>2009</v>
      </c>
      <c r="F2275" t="s">
        <v>460</v>
      </c>
      <c r="G2275" t="s">
        <v>1675</v>
      </c>
      <c r="H2275" s="4" t="str">
        <f t="shared" si="70"/>
        <v>GOLD0.P5</v>
      </c>
      <c r="I2275" s="4" t="str">
        <f t="shared" si="71"/>
        <v>SG0_GPIOD_1</v>
      </c>
    </row>
    <row r="2276" spans="1:9">
      <c r="A2276" t="s">
        <v>261</v>
      </c>
      <c r="B2276" t="s">
        <v>9204</v>
      </c>
      <c r="C2276" t="s">
        <v>9074</v>
      </c>
      <c r="D2276" t="s">
        <v>1676</v>
      </c>
      <c r="E2276" t="s">
        <v>2010</v>
      </c>
      <c r="F2276" t="s">
        <v>290</v>
      </c>
      <c r="G2276" t="s">
        <v>1676</v>
      </c>
      <c r="H2276" s="4" t="str">
        <f t="shared" si="70"/>
        <v>GOLD0.R9</v>
      </c>
      <c r="I2276" s="4" t="str">
        <f t="shared" si="71"/>
        <v>SG0_GPIOD_2</v>
      </c>
    </row>
    <row r="2277" spans="1:9">
      <c r="A2277" t="s">
        <v>261</v>
      </c>
      <c r="B2277" t="s">
        <v>9204</v>
      </c>
      <c r="C2277" t="s">
        <v>9074</v>
      </c>
      <c r="D2277" t="s">
        <v>1677</v>
      </c>
      <c r="E2277" t="s">
        <v>2011</v>
      </c>
      <c r="F2277" t="s">
        <v>275</v>
      </c>
      <c r="G2277" t="s">
        <v>1677</v>
      </c>
      <c r="H2277" s="4" t="str">
        <f t="shared" si="70"/>
        <v>GOLD0.R7</v>
      </c>
      <c r="I2277" s="4" t="str">
        <f t="shared" si="71"/>
        <v>SG0_GPIOE_0</v>
      </c>
    </row>
    <row r="2278" spans="1:9">
      <c r="A2278" t="s">
        <v>261</v>
      </c>
      <c r="B2278" t="s">
        <v>9204</v>
      </c>
      <c r="C2278" t="s">
        <v>9074</v>
      </c>
      <c r="D2278" t="s">
        <v>1678</v>
      </c>
      <c r="E2278" t="s">
        <v>2012</v>
      </c>
      <c r="F2278" t="s">
        <v>289</v>
      </c>
      <c r="G2278" t="s">
        <v>1678</v>
      </c>
      <c r="H2278" s="4" t="str">
        <f t="shared" si="70"/>
        <v>GOLD0.R8</v>
      </c>
      <c r="I2278" s="4" t="str">
        <f t="shared" si="71"/>
        <v>SG0_GPIOE_1</v>
      </c>
    </row>
    <row r="2279" spans="1:9">
      <c r="A2279" t="s">
        <v>261</v>
      </c>
      <c r="B2279" t="s">
        <v>9204</v>
      </c>
      <c r="C2279" t="s">
        <v>9074</v>
      </c>
      <c r="D2279" t="s">
        <v>1679</v>
      </c>
      <c r="E2279" t="s">
        <v>2013</v>
      </c>
      <c r="F2279" t="s">
        <v>445</v>
      </c>
      <c r="G2279" t="s">
        <v>1679</v>
      </c>
      <c r="H2279" s="4" t="str">
        <f t="shared" si="70"/>
        <v>GOLD0.N7</v>
      </c>
      <c r="I2279" s="4" t="str">
        <f t="shared" si="71"/>
        <v>SG0_GPIOE_2</v>
      </c>
    </row>
    <row r="2280" spans="1:9">
      <c r="A2280" t="s">
        <v>261</v>
      </c>
      <c r="B2280" t="s">
        <v>9204</v>
      </c>
      <c r="C2280" t="s">
        <v>9074</v>
      </c>
      <c r="D2280" t="s">
        <v>1680</v>
      </c>
      <c r="E2280" t="s">
        <v>2014</v>
      </c>
      <c r="F2280" t="s">
        <v>1594</v>
      </c>
      <c r="G2280" t="s">
        <v>1680</v>
      </c>
      <c r="H2280" s="4" t="str">
        <f t="shared" si="70"/>
        <v>GOLD0.M7</v>
      </c>
      <c r="I2280" s="4" t="str">
        <f t="shared" si="71"/>
        <v>SG0_GPIOE_3</v>
      </c>
    </row>
    <row r="2281" spans="1:9">
      <c r="A2281" t="s">
        <v>261</v>
      </c>
      <c r="B2281" t="s">
        <v>9204</v>
      </c>
      <c r="C2281" t="s">
        <v>9074</v>
      </c>
      <c r="D2281" t="s">
        <v>1681</v>
      </c>
      <c r="E2281" t="s">
        <v>2015</v>
      </c>
      <c r="F2281" t="s">
        <v>350</v>
      </c>
      <c r="G2281" t="s">
        <v>1681</v>
      </c>
      <c r="H2281" s="4" t="str">
        <f t="shared" si="70"/>
        <v>GOLD0.N8</v>
      </c>
      <c r="I2281" s="4" t="str">
        <f t="shared" si="71"/>
        <v>SG0_GPIOE_4</v>
      </c>
    </row>
    <row r="2282" spans="1:9">
      <c r="A2282" t="s">
        <v>261</v>
      </c>
      <c r="B2282" t="s">
        <v>9204</v>
      </c>
      <c r="C2282" t="s">
        <v>9074</v>
      </c>
      <c r="D2282" t="s">
        <v>1682</v>
      </c>
      <c r="E2282" t="s">
        <v>2016</v>
      </c>
      <c r="F2282" t="s">
        <v>1595</v>
      </c>
      <c r="G2282" t="s">
        <v>1682</v>
      </c>
      <c r="H2282" s="4" t="str">
        <f t="shared" si="70"/>
        <v>GOLD0.M8</v>
      </c>
      <c r="I2282" s="4" t="str">
        <f t="shared" si="71"/>
        <v>SG0_GPIOF_0</v>
      </c>
    </row>
    <row r="2283" spans="1:9">
      <c r="A2283" t="s">
        <v>261</v>
      </c>
      <c r="B2283" t="s">
        <v>9204</v>
      </c>
      <c r="C2283" t="s">
        <v>9074</v>
      </c>
      <c r="D2283" t="s">
        <v>1684</v>
      </c>
      <c r="E2283" t="s">
        <v>2017</v>
      </c>
      <c r="F2283" t="s">
        <v>433</v>
      </c>
      <c r="G2283" t="s">
        <v>1684</v>
      </c>
      <c r="H2283" s="4" t="str">
        <f t="shared" si="70"/>
        <v>GOLD0.L8</v>
      </c>
      <c r="I2283" s="4" t="str">
        <f t="shared" si="71"/>
        <v>SG0_GPIOF_1</v>
      </c>
    </row>
    <row r="2284" spans="1:9">
      <c r="A2284" t="s">
        <v>261</v>
      </c>
      <c r="B2284" t="s">
        <v>9204</v>
      </c>
      <c r="C2284" t="s">
        <v>9074</v>
      </c>
      <c r="D2284" t="s">
        <v>1685</v>
      </c>
      <c r="E2284" t="s">
        <v>2018</v>
      </c>
      <c r="F2284" t="s">
        <v>267</v>
      </c>
      <c r="G2284" t="s">
        <v>1685</v>
      </c>
      <c r="H2284" s="4" t="str">
        <f t="shared" si="70"/>
        <v>GOLD0.K8</v>
      </c>
      <c r="I2284" s="4" t="str">
        <f t="shared" si="71"/>
        <v>SG0_GPIOF_2</v>
      </c>
    </row>
    <row r="2285" spans="1:9">
      <c r="A2285" t="s">
        <v>261</v>
      </c>
      <c r="B2285" t="s">
        <v>9204</v>
      </c>
      <c r="C2285" t="s">
        <v>9074</v>
      </c>
      <c r="D2285" t="s">
        <v>1686</v>
      </c>
      <c r="E2285" t="s">
        <v>2019</v>
      </c>
      <c r="F2285" t="s">
        <v>262</v>
      </c>
      <c r="G2285" t="s">
        <v>1686</v>
      </c>
      <c r="H2285" s="4" t="str">
        <f t="shared" si="70"/>
        <v>GOLD0.J8</v>
      </c>
      <c r="I2285" s="4" t="str">
        <f t="shared" si="71"/>
        <v>SG0_GPIOF_3</v>
      </c>
    </row>
    <row r="2286" spans="1:9">
      <c r="A2286" t="s">
        <v>261</v>
      </c>
      <c r="B2286" t="s">
        <v>9204</v>
      </c>
      <c r="C2286" t="s">
        <v>9074</v>
      </c>
      <c r="D2286" t="s">
        <v>1687</v>
      </c>
      <c r="E2286" t="s">
        <v>2020</v>
      </c>
      <c r="F2286" t="s">
        <v>459</v>
      </c>
      <c r="G2286" t="s">
        <v>1687</v>
      </c>
      <c r="H2286" s="4" t="str">
        <f t="shared" si="70"/>
        <v>GOLD0.N9</v>
      </c>
      <c r="I2286" s="4" t="str">
        <f t="shared" si="71"/>
        <v>SG0_GPIOF_4</v>
      </c>
    </row>
    <row r="2287" spans="1:9">
      <c r="A2287" t="s">
        <v>261</v>
      </c>
      <c r="B2287" t="s">
        <v>9204</v>
      </c>
      <c r="C2287" t="s">
        <v>9074</v>
      </c>
      <c r="D2287" t="s">
        <v>314</v>
      </c>
      <c r="E2287" t="s">
        <v>482</v>
      </c>
      <c r="F2287" t="s">
        <v>372</v>
      </c>
      <c r="G2287" t="s">
        <v>314</v>
      </c>
      <c r="H2287" s="4" t="str">
        <f t="shared" si="70"/>
        <v>GOLD0.J4</v>
      </c>
      <c r="I2287" s="4" t="str">
        <f t="shared" si="71"/>
        <v>SG0_INH</v>
      </c>
    </row>
    <row r="2288" spans="1:9">
      <c r="A2288" t="s">
        <v>261</v>
      </c>
      <c r="B2288" t="s">
        <v>9204</v>
      </c>
      <c r="C2288" t="s">
        <v>9074</v>
      </c>
      <c r="D2288" t="s">
        <v>340</v>
      </c>
      <c r="E2288" t="s">
        <v>483</v>
      </c>
      <c r="F2288" t="s">
        <v>1583</v>
      </c>
      <c r="G2288" t="s">
        <v>340</v>
      </c>
      <c r="H2288" s="4" t="str">
        <f t="shared" si="70"/>
        <v>GOLD0.H15</v>
      </c>
      <c r="I2288" s="4" t="str">
        <f t="shared" si="71"/>
        <v>SG0_P0_LED</v>
      </c>
    </row>
    <row r="2289" spans="1:9">
      <c r="A2289" t="s">
        <v>261</v>
      </c>
      <c r="B2289" t="s">
        <v>9204</v>
      </c>
      <c r="C2289" t="s">
        <v>9074</v>
      </c>
      <c r="D2289" t="s">
        <v>342</v>
      </c>
      <c r="E2289" t="s">
        <v>484</v>
      </c>
      <c r="F2289" t="s">
        <v>347</v>
      </c>
      <c r="G2289" t="s">
        <v>342</v>
      </c>
      <c r="H2289" s="4" t="str">
        <f t="shared" si="70"/>
        <v>GOLD0.J16</v>
      </c>
      <c r="I2289" s="4" t="str">
        <f t="shared" si="71"/>
        <v>SG0_P1_LED</v>
      </c>
    </row>
    <row r="2290" spans="1:9">
      <c r="A2290" t="s">
        <v>261</v>
      </c>
      <c r="B2290" t="s">
        <v>9204</v>
      </c>
      <c r="C2290" t="s">
        <v>9074</v>
      </c>
      <c r="D2290" t="s">
        <v>338</v>
      </c>
      <c r="E2290" t="s">
        <v>485</v>
      </c>
      <c r="F2290" t="s">
        <v>1587</v>
      </c>
      <c r="G2290" t="s">
        <v>338</v>
      </c>
      <c r="H2290" s="4" t="str">
        <f t="shared" si="70"/>
        <v>GOLD0.J15</v>
      </c>
      <c r="I2290" s="4" t="str">
        <f t="shared" si="71"/>
        <v>SG0_P2_LED</v>
      </c>
    </row>
    <row r="2291" spans="1:9">
      <c r="A2291" t="s">
        <v>261</v>
      </c>
      <c r="B2291" t="s">
        <v>9204</v>
      </c>
      <c r="C2291" t="s">
        <v>9074</v>
      </c>
      <c r="D2291" t="s">
        <v>344</v>
      </c>
      <c r="E2291" t="s">
        <v>486</v>
      </c>
      <c r="F2291" t="s">
        <v>271</v>
      </c>
      <c r="G2291" t="s">
        <v>344</v>
      </c>
      <c r="H2291" s="4" t="str">
        <f t="shared" si="70"/>
        <v>GOLD0.K15</v>
      </c>
      <c r="I2291" s="4" t="str">
        <f t="shared" si="71"/>
        <v>SG0_P3_LED</v>
      </c>
    </row>
    <row r="2292" spans="1:9">
      <c r="A2292" t="s">
        <v>261</v>
      </c>
      <c r="B2292" t="s">
        <v>9204</v>
      </c>
      <c r="C2292" t="s">
        <v>9074</v>
      </c>
      <c r="D2292" t="s">
        <v>1690</v>
      </c>
      <c r="E2292" t="s">
        <v>2021</v>
      </c>
      <c r="F2292" t="s">
        <v>1591</v>
      </c>
      <c r="G2292" t="s">
        <v>1690</v>
      </c>
      <c r="H2292" s="4" t="str">
        <f t="shared" si="70"/>
        <v>GOLD0.L15</v>
      </c>
      <c r="I2292" s="4" t="str">
        <f t="shared" si="71"/>
        <v>SG0_P5_LED</v>
      </c>
    </row>
    <row r="2293" spans="1:9">
      <c r="A2293" t="s">
        <v>261</v>
      </c>
      <c r="B2293" t="s">
        <v>9204</v>
      </c>
      <c r="C2293" t="s">
        <v>9074</v>
      </c>
      <c r="D2293" t="s">
        <v>1691</v>
      </c>
      <c r="E2293" t="s">
        <v>2022</v>
      </c>
      <c r="F2293" t="s">
        <v>1600</v>
      </c>
      <c r="G2293" t="s">
        <v>1691</v>
      </c>
      <c r="H2293" s="4" t="str">
        <f t="shared" si="70"/>
        <v>GOLD0.M15</v>
      </c>
      <c r="I2293" s="4" t="str">
        <f t="shared" si="71"/>
        <v>SG0_P6_LED</v>
      </c>
    </row>
    <row r="2294" spans="1:9">
      <c r="A2294" t="s">
        <v>261</v>
      </c>
      <c r="B2294" t="s">
        <v>9204</v>
      </c>
      <c r="C2294" t="s">
        <v>9074</v>
      </c>
      <c r="D2294" t="s">
        <v>390</v>
      </c>
      <c r="E2294" t="s">
        <v>7549</v>
      </c>
      <c r="F2294" t="s">
        <v>317</v>
      </c>
      <c r="G2294" t="s">
        <v>390</v>
      </c>
      <c r="H2294" s="4" t="str">
        <f t="shared" si="70"/>
        <v>GOLD0.T1</v>
      </c>
      <c r="I2294" s="4" t="str">
        <f t="shared" si="71"/>
        <v>SG0_RESETB</v>
      </c>
    </row>
    <row r="2295" spans="1:9">
      <c r="A2295" t="s">
        <v>261</v>
      </c>
      <c r="B2295" t="s">
        <v>9204</v>
      </c>
      <c r="C2295" t="s">
        <v>9074</v>
      </c>
      <c r="D2295" t="s">
        <v>389</v>
      </c>
      <c r="E2295" t="s">
        <v>508</v>
      </c>
      <c r="F2295" t="s">
        <v>203</v>
      </c>
      <c r="G2295" t="s">
        <v>389</v>
      </c>
      <c r="H2295" s="4" t="str">
        <f t="shared" si="70"/>
        <v>GOLD0.A10</v>
      </c>
      <c r="I2295" s="4" t="str">
        <f t="shared" si="71"/>
        <v>SG0_RSET</v>
      </c>
    </row>
    <row r="2296" spans="1:9">
      <c r="A2296" t="s">
        <v>261</v>
      </c>
      <c r="B2296" t="s">
        <v>9204</v>
      </c>
      <c r="C2296" t="s">
        <v>9074</v>
      </c>
      <c r="D2296" t="s">
        <v>1695</v>
      </c>
      <c r="E2296" t="s">
        <v>509</v>
      </c>
      <c r="F2296" t="s">
        <v>351</v>
      </c>
      <c r="G2296" t="s">
        <v>1695</v>
      </c>
      <c r="H2296" s="4" t="str">
        <f t="shared" si="70"/>
        <v>GOLD0.D11</v>
      </c>
      <c r="I2296" s="4" t="str">
        <f t="shared" si="71"/>
        <v>SG0_RTT</v>
      </c>
    </row>
    <row r="2297" spans="1:9">
      <c r="A2297" t="s">
        <v>261</v>
      </c>
      <c r="B2297" t="s">
        <v>9204</v>
      </c>
      <c r="C2297" t="s">
        <v>293</v>
      </c>
      <c r="D2297">
        <v>1</v>
      </c>
      <c r="E2297" t="s">
        <v>482</v>
      </c>
      <c r="F2297">
        <v>1</v>
      </c>
      <c r="G2297">
        <v>1</v>
      </c>
      <c r="H2297" s="4" t="str">
        <f t="shared" si="70"/>
        <v>R24.1</v>
      </c>
      <c r="I2297" s="4" t="str">
        <f t="shared" si="71"/>
        <v>SG0_INH</v>
      </c>
    </row>
    <row r="2298" spans="1:9">
      <c r="A2298" t="s">
        <v>261</v>
      </c>
      <c r="B2298" t="s">
        <v>9204</v>
      </c>
      <c r="C2298" t="s">
        <v>293</v>
      </c>
      <c r="D2298">
        <v>2</v>
      </c>
      <c r="E2298" t="s">
        <v>169</v>
      </c>
      <c r="F2298">
        <v>2</v>
      </c>
      <c r="G2298">
        <v>2</v>
      </c>
      <c r="H2298" s="4" t="str">
        <f t="shared" si="70"/>
        <v>R24.2</v>
      </c>
      <c r="I2298" s="4" t="str">
        <f t="shared" si="71"/>
        <v>DGND</v>
      </c>
    </row>
    <row r="2299" spans="1:9">
      <c r="A2299" t="s">
        <v>261</v>
      </c>
      <c r="B2299" t="s">
        <v>9204</v>
      </c>
      <c r="C2299" t="s">
        <v>294</v>
      </c>
      <c r="D2299">
        <v>1</v>
      </c>
      <c r="E2299" t="s">
        <v>509</v>
      </c>
      <c r="F2299">
        <v>1</v>
      </c>
      <c r="G2299">
        <v>1</v>
      </c>
      <c r="H2299" s="4" t="str">
        <f t="shared" si="70"/>
        <v>R56.1</v>
      </c>
      <c r="I2299" s="4" t="str">
        <f t="shared" si="71"/>
        <v>SG0_RTT</v>
      </c>
    </row>
    <row r="2300" spans="1:9">
      <c r="A2300" t="s">
        <v>261</v>
      </c>
      <c r="B2300" t="s">
        <v>9204</v>
      </c>
      <c r="C2300" t="s">
        <v>294</v>
      </c>
      <c r="D2300">
        <v>2</v>
      </c>
      <c r="E2300" t="s">
        <v>169</v>
      </c>
      <c r="F2300">
        <v>2</v>
      </c>
      <c r="G2300">
        <v>2</v>
      </c>
      <c r="H2300" s="4" t="str">
        <f t="shared" si="70"/>
        <v>R56.2</v>
      </c>
      <c r="I2300" s="4" t="str">
        <f t="shared" si="71"/>
        <v>DGND</v>
      </c>
    </row>
    <row r="2301" spans="1:9">
      <c r="A2301" t="s">
        <v>261</v>
      </c>
      <c r="B2301" t="s">
        <v>9204</v>
      </c>
      <c r="C2301" t="s">
        <v>1353</v>
      </c>
      <c r="D2301">
        <v>1</v>
      </c>
      <c r="E2301" t="s">
        <v>2005</v>
      </c>
      <c r="F2301">
        <v>1</v>
      </c>
      <c r="G2301">
        <v>1</v>
      </c>
      <c r="H2301" s="4" t="str">
        <f t="shared" si="70"/>
        <v>R60.1</v>
      </c>
      <c r="I2301" s="4" t="str">
        <f t="shared" si="71"/>
        <v>SG0_GPIOA_3</v>
      </c>
    </row>
    <row r="2302" spans="1:9">
      <c r="A2302" t="s">
        <v>261</v>
      </c>
      <c r="B2302" t="s">
        <v>9204</v>
      </c>
      <c r="C2302" t="s">
        <v>1353</v>
      </c>
      <c r="D2302">
        <v>2</v>
      </c>
      <c r="E2302" t="s">
        <v>1804</v>
      </c>
      <c r="F2302">
        <v>2</v>
      </c>
      <c r="G2302">
        <v>2</v>
      </c>
      <c r="H2302" s="4" t="str">
        <f t="shared" si="70"/>
        <v>R60.2</v>
      </c>
      <c r="I2302" s="4" t="str">
        <f t="shared" si="71"/>
        <v>SG0_SRC_DVDD33</v>
      </c>
    </row>
    <row r="2303" spans="1:9">
      <c r="A2303" t="s">
        <v>261</v>
      </c>
      <c r="B2303" t="s">
        <v>9204</v>
      </c>
      <c r="C2303" t="s">
        <v>1354</v>
      </c>
      <c r="D2303">
        <v>1</v>
      </c>
      <c r="E2303" t="s">
        <v>501</v>
      </c>
      <c r="F2303">
        <v>1</v>
      </c>
      <c r="G2303">
        <v>1</v>
      </c>
      <c r="H2303" s="4" t="str">
        <f t="shared" si="70"/>
        <v>R61.1</v>
      </c>
      <c r="I2303" s="4" t="str">
        <f t="shared" si="71"/>
        <v>SG0_GPIOB_0</v>
      </c>
    </row>
    <row r="2304" spans="1:9">
      <c r="A2304" t="s">
        <v>261</v>
      </c>
      <c r="B2304" t="s">
        <v>9204</v>
      </c>
      <c r="C2304" t="s">
        <v>1354</v>
      </c>
      <c r="D2304">
        <v>2</v>
      </c>
      <c r="E2304" t="s">
        <v>1804</v>
      </c>
      <c r="F2304">
        <v>2</v>
      </c>
      <c r="G2304">
        <v>2</v>
      </c>
      <c r="H2304" s="4" t="str">
        <f t="shared" si="70"/>
        <v>R61.2</v>
      </c>
      <c r="I2304" s="4" t="str">
        <f t="shared" si="71"/>
        <v>SG0_SRC_DVDD33</v>
      </c>
    </row>
    <row r="2305" spans="1:9">
      <c r="A2305" t="s">
        <v>261</v>
      </c>
      <c r="B2305" t="s">
        <v>9204</v>
      </c>
      <c r="C2305" t="s">
        <v>1355</v>
      </c>
      <c r="D2305">
        <v>1</v>
      </c>
      <c r="E2305" t="s">
        <v>502</v>
      </c>
      <c r="F2305">
        <v>1</v>
      </c>
      <c r="G2305">
        <v>1</v>
      </c>
      <c r="H2305" s="4" t="str">
        <f t="shared" si="70"/>
        <v>R62.1</v>
      </c>
      <c r="I2305" s="4" t="str">
        <f t="shared" si="71"/>
        <v>SG0_GPIOB_1</v>
      </c>
    </row>
    <row r="2306" spans="1:9">
      <c r="A2306" t="s">
        <v>261</v>
      </c>
      <c r="B2306" t="s">
        <v>9204</v>
      </c>
      <c r="C2306" t="s">
        <v>1355</v>
      </c>
      <c r="D2306">
        <v>2</v>
      </c>
      <c r="E2306" t="s">
        <v>169</v>
      </c>
      <c r="F2306">
        <v>2</v>
      </c>
      <c r="G2306">
        <v>2</v>
      </c>
      <c r="H2306" s="4" t="str">
        <f t="shared" ref="H2306:H2369" si="72">CONCATENATE(C2306,".",F2306)</f>
        <v>R62.2</v>
      </c>
      <c r="I2306" s="4" t="str">
        <f t="shared" ref="I2306:I2369" si="73">E2306</f>
        <v>DGND</v>
      </c>
    </row>
    <row r="2307" spans="1:9">
      <c r="A2307" t="s">
        <v>261</v>
      </c>
      <c r="B2307" t="s">
        <v>9204</v>
      </c>
      <c r="C2307" t="s">
        <v>1356</v>
      </c>
      <c r="D2307">
        <v>1</v>
      </c>
      <c r="E2307" t="s">
        <v>503</v>
      </c>
      <c r="F2307">
        <v>1</v>
      </c>
      <c r="G2307">
        <v>1</v>
      </c>
      <c r="H2307" s="4" t="str">
        <f t="shared" si="72"/>
        <v>R63.1</v>
      </c>
      <c r="I2307" s="4" t="str">
        <f t="shared" si="73"/>
        <v>SG0_GPIOC_0</v>
      </c>
    </row>
    <row r="2308" spans="1:9">
      <c r="A2308" t="s">
        <v>261</v>
      </c>
      <c r="B2308" t="s">
        <v>9204</v>
      </c>
      <c r="C2308" t="s">
        <v>1356</v>
      </c>
      <c r="D2308">
        <v>2</v>
      </c>
      <c r="E2308" t="s">
        <v>1804</v>
      </c>
      <c r="F2308">
        <v>2</v>
      </c>
      <c r="G2308">
        <v>2</v>
      </c>
      <c r="H2308" s="4" t="str">
        <f t="shared" si="72"/>
        <v>R63.2</v>
      </c>
      <c r="I2308" s="4" t="str">
        <f t="shared" si="73"/>
        <v>SG0_SRC_DVDD33</v>
      </c>
    </row>
    <row r="2309" spans="1:9">
      <c r="A2309" t="s">
        <v>261</v>
      </c>
      <c r="B2309" t="s">
        <v>9204</v>
      </c>
      <c r="C2309" t="s">
        <v>1357</v>
      </c>
      <c r="D2309">
        <v>1</v>
      </c>
      <c r="E2309" t="s">
        <v>504</v>
      </c>
      <c r="F2309">
        <v>1</v>
      </c>
      <c r="G2309">
        <v>1</v>
      </c>
      <c r="H2309" s="4" t="str">
        <f t="shared" si="72"/>
        <v>R64.1</v>
      </c>
      <c r="I2309" s="4" t="str">
        <f t="shared" si="73"/>
        <v>SG0_GPIOC_1</v>
      </c>
    </row>
    <row r="2310" spans="1:9">
      <c r="A2310" t="s">
        <v>261</v>
      </c>
      <c r="B2310" t="s">
        <v>9204</v>
      </c>
      <c r="C2310" t="s">
        <v>1357</v>
      </c>
      <c r="D2310">
        <v>2</v>
      </c>
      <c r="E2310" t="s">
        <v>1804</v>
      </c>
      <c r="F2310">
        <v>2</v>
      </c>
      <c r="G2310">
        <v>2</v>
      </c>
      <c r="H2310" s="4" t="str">
        <f t="shared" si="72"/>
        <v>R64.2</v>
      </c>
      <c r="I2310" s="4" t="str">
        <f t="shared" si="73"/>
        <v>SG0_SRC_DVDD33</v>
      </c>
    </row>
    <row r="2311" spans="1:9">
      <c r="A2311" t="s">
        <v>261</v>
      </c>
      <c r="B2311" t="s">
        <v>9204</v>
      </c>
      <c r="C2311" t="s">
        <v>1358</v>
      </c>
      <c r="D2311">
        <v>1</v>
      </c>
      <c r="E2311" t="s">
        <v>505</v>
      </c>
      <c r="F2311">
        <v>1</v>
      </c>
      <c r="G2311">
        <v>1</v>
      </c>
      <c r="H2311" s="4" t="str">
        <f t="shared" si="72"/>
        <v>R66.1</v>
      </c>
      <c r="I2311" s="4" t="str">
        <f t="shared" si="73"/>
        <v>SG0_GPIOC_2</v>
      </c>
    </row>
    <row r="2312" spans="1:9">
      <c r="A2312" t="s">
        <v>261</v>
      </c>
      <c r="B2312" t="s">
        <v>9204</v>
      </c>
      <c r="C2312" t="s">
        <v>1358</v>
      </c>
      <c r="D2312">
        <v>2</v>
      </c>
      <c r="E2312" t="s">
        <v>1804</v>
      </c>
      <c r="F2312">
        <v>2</v>
      </c>
      <c r="G2312">
        <v>2</v>
      </c>
      <c r="H2312" s="4" t="str">
        <f t="shared" si="72"/>
        <v>R66.2</v>
      </c>
      <c r="I2312" s="4" t="str">
        <f t="shared" si="73"/>
        <v>SG0_SRC_DVDD33</v>
      </c>
    </row>
    <row r="2313" spans="1:9">
      <c r="A2313" t="s">
        <v>261</v>
      </c>
      <c r="B2313" t="s">
        <v>9204</v>
      </c>
      <c r="C2313" t="s">
        <v>1359</v>
      </c>
      <c r="D2313">
        <v>1</v>
      </c>
      <c r="E2313" t="s">
        <v>507</v>
      </c>
      <c r="F2313">
        <v>1</v>
      </c>
      <c r="G2313">
        <v>1</v>
      </c>
      <c r="H2313" s="4" t="str">
        <f t="shared" si="72"/>
        <v>R67.1</v>
      </c>
      <c r="I2313" s="4" t="str">
        <f t="shared" si="73"/>
        <v>SG0_GPIOC_4</v>
      </c>
    </row>
    <row r="2314" spans="1:9">
      <c r="A2314" t="s">
        <v>261</v>
      </c>
      <c r="B2314" t="s">
        <v>9204</v>
      </c>
      <c r="C2314" t="s">
        <v>1359</v>
      </c>
      <c r="D2314">
        <v>2</v>
      </c>
      <c r="E2314" t="s">
        <v>1804</v>
      </c>
      <c r="F2314">
        <v>2</v>
      </c>
      <c r="G2314">
        <v>2</v>
      </c>
      <c r="H2314" s="4" t="str">
        <f t="shared" si="72"/>
        <v>R67.2</v>
      </c>
      <c r="I2314" s="4" t="str">
        <f t="shared" si="73"/>
        <v>SG0_SRC_DVDD33</v>
      </c>
    </row>
    <row r="2315" spans="1:9">
      <c r="A2315" t="s">
        <v>261</v>
      </c>
      <c r="B2315" t="s">
        <v>9204</v>
      </c>
      <c r="C2315" t="s">
        <v>1360</v>
      </c>
      <c r="D2315">
        <v>1</v>
      </c>
      <c r="E2315" t="s">
        <v>506</v>
      </c>
      <c r="F2315">
        <v>1</v>
      </c>
      <c r="G2315">
        <v>1</v>
      </c>
      <c r="H2315" s="4" t="str">
        <f t="shared" si="72"/>
        <v>R68.1</v>
      </c>
      <c r="I2315" s="4" t="str">
        <f t="shared" si="73"/>
        <v>SG0_GPIOC_3</v>
      </c>
    </row>
    <row r="2316" spans="1:9">
      <c r="A2316" t="s">
        <v>261</v>
      </c>
      <c r="B2316" t="s">
        <v>9204</v>
      </c>
      <c r="C2316" t="s">
        <v>1360</v>
      </c>
      <c r="D2316">
        <v>2</v>
      </c>
      <c r="E2316" t="s">
        <v>1804</v>
      </c>
      <c r="F2316">
        <v>2</v>
      </c>
      <c r="G2316">
        <v>2</v>
      </c>
      <c r="H2316" s="4" t="str">
        <f t="shared" si="72"/>
        <v>R68.2</v>
      </c>
      <c r="I2316" s="4" t="str">
        <f t="shared" si="73"/>
        <v>SG0_SRC_DVDD33</v>
      </c>
    </row>
    <row r="2317" spans="1:9">
      <c r="A2317" t="s">
        <v>261</v>
      </c>
      <c r="B2317" t="s">
        <v>9204</v>
      </c>
      <c r="C2317" t="s">
        <v>1361</v>
      </c>
      <c r="D2317">
        <v>1</v>
      </c>
      <c r="E2317" t="s">
        <v>508</v>
      </c>
      <c r="F2317">
        <v>1</v>
      </c>
      <c r="G2317">
        <v>1</v>
      </c>
      <c r="H2317" s="4" t="str">
        <f t="shared" si="72"/>
        <v>R69.1</v>
      </c>
      <c r="I2317" s="4" t="str">
        <f t="shared" si="73"/>
        <v>SG0_RSET</v>
      </c>
    </row>
    <row r="2318" spans="1:9">
      <c r="A2318" t="s">
        <v>261</v>
      </c>
      <c r="B2318" t="s">
        <v>9204</v>
      </c>
      <c r="C2318" t="s">
        <v>1361</v>
      </c>
      <c r="D2318">
        <v>2</v>
      </c>
      <c r="E2318" t="s">
        <v>169</v>
      </c>
      <c r="F2318">
        <v>2</v>
      </c>
      <c r="G2318">
        <v>2</v>
      </c>
      <c r="H2318" s="4" t="str">
        <f t="shared" si="72"/>
        <v>R69.2</v>
      </c>
      <c r="I2318" s="4" t="str">
        <f t="shared" si="73"/>
        <v>DGND</v>
      </c>
    </row>
    <row r="2319" spans="1:9">
      <c r="A2319" t="s">
        <v>261</v>
      </c>
      <c r="B2319" t="s">
        <v>9204</v>
      </c>
      <c r="C2319" t="s">
        <v>1362</v>
      </c>
      <c r="D2319">
        <v>1</v>
      </c>
      <c r="E2319" t="s">
        <v>7549</v>
      </c>
      <c r="F2319">
        <v>1</v>
      </c>
      <c r="G2319">
        <v>1</v>
      </c>
      <c r="H2319" s="4" t="str">
        <f t="shared" si="72"/>
        <v>R70.1</v>
      </c>
      <c r="I2319" s="4" t="str">
        <f t="shared" si="73"/>
        <v>SG0_RESETB</v>
      </c>
    </row>
    <row r="2320" spans="1:9">
      <c r="A2320" t="s">
        <v>261</v>
      </c>
      <c r="B2320" t="s">
        <v>9204</v>
      </c>
      <c r="C2320" t="s">
        <v>1362</v>
      </c>
      <c r="D2320">
        <v>2</v>
      </c>
      <c r="E2320" t="s">
        <v>1804</v>
      </c>
      <c r="F2320">
        <v>2</v>
      </c>
      <c r="G2320">
        <v>2</v>
      </c>
      <c r="H2320" s="4" t="str">
        <f t="shared" si="72"/>
        <v>R70.2</v>
      </c>
      <c r="I2320" s="4" t="str">
        <f t="shared" si="73"/>
        <v>SG0_SRC_DVDD33</v>
      </c>
    </row>
    <row r="2321" spans="1:9">
      <c r="A2321" t="s">
        <v>261</v>
      </c>
      <c r="B2321" t="s">
        <v>9204</v>
      </c>
      <c r="C2321" t="s">
        <v>1363</v>
      </c>
      <c r="D2321">
        <v>1</v>
      </c>
      <c r="E2321" t="s">
        <v>499</v>
      </c>
      <c r="F2321">
        <v>1</v>
      </c>
      <c r="G2321">
        <v>1</v>
      </c>
      <c r="H2321" s="4" t="str">
        <f t="shared" si="72"/>
        <v>R71.1</v>
      </c>
      <c r="I2321" s="4" t="str">
        <f t="shared" si="73"/>
        <v>SG0_DISB</v>
      </c>
    </row>
    <row r="2322" spans="1:9">
      <c r="A2322" t="s">
        <v>261</v>
      </c>
      <c r="B2322" t="s">
        <v>9204</v>
      </c>
      <c r="C2322" t="s">
        <v>1363</v>
      </c>
      <c r="D2322">
        <v>2</v>
      </c>
      <c r="E2322" t="s">
        <v>1804</v>
      </c>
      <c r="F2322">
        <v>2</v>
      </c>
      <c r="G2322">
        <v>2</v>
      </c>
      <c r="H2322" s="4" t="str">
        <f t="shared" si="72"/>
        <v>R71.2</v>
      </c>
      <c r="I2322" s="4" t="str">
        <f t="shared" si="73"/>
        <v>SG0_SRC_DVDD33</v>
      </c>
    </row>
    <row r="2323" spans="1:9">
      <c r="A2323" t="s">
        <v>261</v>
      </c>
      <c r="B2323" t="s">
        <v>9204</v>
      </c>
      <c r="C2323" t="s">
        <v>1364</v>
      </c>
      <c r="D2323">
        <v>1</v>
      </c>
      <c r="E2323" t="s">
        <v>502</v>
      </c>
      <c r="F2323">
        <v>1</v>
      </c>
      <c r="G2323">
        <v>1</v>
      </c>
      <c r="H2323" s="4" t="str">
        <f t="shared" si="72"/>
        <v>R263.1</v>
      </c>
      <c r="I2323" s="4" t="str">
        <f t="shared" si="73"/>
        <v>SG0_GPIOB_1</v>
      </c>
    </row>
    <row r="2324" spans="1:9">
      <c r="A2324" t="s">
        <v>261</v>
      </c>
      <c r="B2324" t="s">
        <v>9204</v>
      </c>
      <c r="C2324" t="s">
        <v>1364</v>
      </c>
      <c r="D2324">
        <v>2</v>
      </c>
      <c r="E2324" t="s">
        <v>1804</v>
      </c>
      <c r="F2324">
        <v>2</v>
      </c>
      <c r="G2324">
        <v>2</v>
      </c>
      <c r="H2324" s="4" t="str">
        <f t="shared" si="72"/>
        <v>R263.2</v>
      </c>
      <c r="I2324" s="4" t="str">
        <f t="shared" si="73"/>
        <v>SG0_SRC_DVDD33</v>
      </c>
    </row>
    <row r="2325" spans="1:9">
      <c r="A2325" t="s">
        <v>261</v>
      </c>
      <c r="B2325" t="s">
        <v>9204</v>
      </c>
      <c r="C2325" t="s">
        <v>1365</v>
      </c>
      <c r="D2325">
        <v>1</v>
      </c>
      <c r="E2325" t="s">
        <v>501</v>
      </c>
      <c r="F2325">
        <v>1</v>
      </c>
      <c r="G2325">
        <v>1</v>
      </c>
      <c r="H2325" s="4" t="str">
        <f t="shared" si="72"/>
        <v>R264.1</v>
      </c>
      <c r="I2325" s="4" t="str">
        <f t="shared" si="73"/>
        <v>SG0_GPIOB_0</v>
      </c>
    </row>
    <row r="2326" spans="1:9">
      <c r="A2326" t="s">
        <v>261</v>
      </c>
      <c r="B2326" t="s">
        <v>9204</v>
      </c>
      <c r="C2326" t="s">
        <v>1365</v>
      </c>
      <c r="D2326">
        <v>2</v>
      </c>
      <c r="E2326" t="s">
        <v>169</v>
      </c>
      <c r="F2326">
        <v>2</v>
      </c>
      <c r="G2326">
        <v>2</v>
      </c>
      <c r="H2326" s="4" t="str">
        <f t="shared" si="72"/>
        <v>R264.2</v>
      </c>
      <c r="I2326" s="4" t="str">
        <f t="shared" si="73"/>
        <v>DGND</v>
      </c>
    </row>
    <row r="2327" spans="1:9">
      <c r="A2327" t="s">
        <v>261</v>
      </c>
      <c r="B2327" t="s">
        <v>9204</v>
      </c>
      <c r="C2327" t="s">
        <v>1366</v>
      </c>
      <c r="D2327">
        <v>1</v>
      </c>
      <c r="E2327" t="s">
        <v>1987</v>
      </c>
      <c r="F2327">
        <v>1</v>
      </c>
      <c r="G2327">
        <v>1</v>
      </c>
      <c r="H2327" s="4" t="str">
        <f t="shared" si="72"/>
        <v>R347.1</v>
      </c>
      <c r="I2327" s="4" t="str">
        <f t="shared" si="73"/>
        <v>SG0_GPIOA_2</v>
      </c>
    </row>
    <row r="2328" spans="1:9">
      <c r="A2328" t="s">
        <v>261</v>
      </c>
      <c r="B2328" t="s">
        <v>9204</v>
      </c>
      <c r="C2328" t="s">
        <v>1366</v>
      </c>
      <c r="D2328">
        <v>2</v>
      </c>
      <c r="E2328" t="s">
        <v>2023</v>
      </c>
      <c r="F2328">
        <v>2</v>
      </c>
      <c r="G2328">
        <v>2</v>
      </c>
      <c r="H2328" s="4" t="str">
        <f t="shared" si="72"/>
        <v>R347.2</v>
      </c>
      <c r="I2328" s="4" t="str">
        <f t="shared" si="73"/>
        <v>S0_DS_HSD998</v>
      </c>
    </row>
    <row r="2329" spans="1:9">
      <c r="A2329" t="s">
        <v>261</v>
      </c>
      <c r="B2329" t="s">
        <v>9204</v>
      </c>
      <c r="C2329" t="s">
        <v>1367</v>
      </c>
      <c r="D2329">
        <v>1</v>
      </c>
      <c r="E2329" t="s">
        <v>1986</v>
      </c>
      <c r="F2329">
        <v>1</v>
      </c>
      <c r="G2329">
        <v>1</v>
      </c>
      <c r="H2329" s="4" t="str">
        <f t="shared" si="72"/>
        <v>R348.1</v>
      </c>
      <c r="I2329" s="4" t="str">
        <f t="shared" si="73"/>
        <v>SG0_GPIOA_1</v>
      </c>
    </row>
    <row r="2330" spans="1:9">
      <c r="A2330" t="s">
        <v>261</v>
      </c>
      <c r="B2330" t="s">
        <v>9204</v>
      </c>
      <c r="C2330" t="s">
        <v>1367</v>
      </c>
      <c r="D2330">
        <v>2</v>
      </c>
      <c r="E2330" t="s">
        <v>516</v>
      </c>
      <c r="F2330">
        <v>2</v>
      </c>
      <c r="G2330">
        <v>2</v>
      </c>
      <c r="H2330" s="4" t="str">
        <f t="shared" si="72"/>
        <v>R348.2</v>
      </c>
      <c r="I2330" s="4" t="str">
        <f t="shared" si="73"/>
        <v>S0_HSD999</v>
      </c>
    </row>
    <row r="2331" spans="1:9">
      <c r="A2331" t="s">
        <v>261</v>
      </c>
      <c r="B2331" t="s">
        <v>9204</v>
      </c>
      <c r="C2331" t="s">
        <v>1368</v>
      </c>
      <c r="D2331">
        <v>1</v>
      </c>
      <c r="E2331" t="s">
        <v>1804</v>
      </c>
      <c r="F2331">
        <v>1</v>
      </c>
      <c r="G2331">
        <v>1</v>
      </c>
      <c r="H2331" s="4" t="str">
        <f t="shared" si="72"/>
        <v>R350.1</v>
      </c>
      <c r="I2331" s="4" t="str">
        <f t="shared" si="73"/>
        <v>SG0_SRC_DVDD33</v>
      </c>
    </row>
    <row r="2332" spans="1:9">
      <c r="A2332" t="s">
        <v>261</v>
      </c>
      <c r="B2332" t="s">
        <v>9204</v>
      </c>
      <c r="C2332" t="s">
        <v>1368</v>
      </c>
      <c r="D2332">
        <v>2</v>
      </c>
      <c r="E2332" t="s">
        <v>2023</v>
      </c>
      <c r="F2332">
        <v>2</v>
      </c>
      <c r="G2332">
        <v>2</v>
      </c>
      <c r="H2332" s="4" t="str">
        <f t="shared" si="72"/>
        <v>R350.2</v>
      </c>
      <c r="I2332" s="4" t="str">
        <f t="shared" si="73"/>
        <v>S0_DS_HSD998</v>
      </c>
    </row>
    <row r="2333" spans="1:9">
      <c r="A2333" t="s">
        <v>261</v>
      </c>
      <c r="B2333" t="s">
        <v>9204</v>
      </c>
      <c r="C2333" t="s">
        <v>1369</v>
      </c>
      <c r="D2333">
        <v>1</v>
      </c>
      <c r="E2333" t="s">
        <v>516</v>
      </c>
      <c r="F2333">
        <v>1</v>
      </c>
      <c r="G2333">
        <v>1</v>
      </c>
      <c r="H2333" s="4" t="str">
        <f t="shared" si="72"/>
        <v>R351.1</v>
      </c>
      <c r="I2333" s="4" t="str">
        <f t="shared" si="73"/>
        <v>S0_HSD999</v>
      </c>
    </row>
    <row r="2334" spans="1:9">
      <c r="A2334" t="s">
        <v>261</v>
      </c>
      <c r="B2334" t="s">
        <v>9204</v>
      </c>
      <c r="C2334" t="s">
        <v>1369</v>
      </c>
      <c r="D2334">
        <v>2</v>
      </c>
      <c r="E2334" t="s">
        <v>1804</v>
      </c>
      <c r="F2334">
        <v>2</v>
      </c>
      <c r="G2334">
        <v>2</v>
      </c>
      <c r="H2334" s="4" t="str">
        <f t="shared" si="72"/>
        <v>R351.2</v>
      </c>
      <c r="I2334" s="4" t="str">
        <f t="shared" si="73"/>
        <v>SG0_SRC_DVDD33</v>
      </c>
    </row>
    <row r="2335" spans="1:9">
      <c r="A2335" t="s">
        <v>261</v>
      </c>
      <c r="B2335" t="s">
        <v>9204</v>
      </c>
      <c r="C2335" t="s">
        <v>2888</v>
      </c>
      <c r="D2335">
        <v>1</v>
      </c>
      <c r="E2335" t="s">
        <v>169</v>
      </c>
      <c r="F2335">
        <v>1</v>
      </c>
      <c r="G2335">
        <v>1</v>
      </c>
      <c r="H2335" s="4" t="str">
        <f t="shared" si="72"/>
        <v>R552.1</v>
      </c>
      <c r="I2335" s="4" t="str">
        <f t="shared" si="73"/>
        <v>DGND</v>
      </c>
    </row>
    <row r="2336" spans="1:9">
      <c r="A2336" t="s">
        <v>261</v>
      </c>
      <c r="B2336" t="s">
        <v>9204</v>
      </c>
      <c r="C2336" t="s">
        <v>2888</v>
      </c>
      <c r="D2336">
        <v>2</v>
      </c>
      <c r="E2336" t="s">
        <v>2005</v>
      </c>
      <c r="F2336">
        <v>2</v>
      </c>
      <c r="G2336">
        <v>2</v>
      </c>
      <c r="H2336" s="4" t="str">
        <f t="shared" si="72"/>
        <v>R552.2</v>
      </c>
      <c r="I2336" s="4" t="str">
        <f t="shared" si="73"/>
        <v>SG0_GPIOA_3</v>
      </c>
    </row>
    <row r="2337" spans="1:9">
      <c r="A2337" t="s">
        <v>261</v>
      </c>
      <c r="B2337" t="s">
        <v>9204</v>
      </c>
      <c r="C2337" t="s">
        <v>2889</v>
      </c>
      <c r="D2337">
        <v>1</v>
      </c>
      <c r="E2337" t="s">
        <v>2006</v>
      </c>
      <c r="F2337">
        <v>1</v>
      </c>
      <c r="G2337">
        <v>1</v>
      </c>
      <c r="H2337" s="4" t="str">
        <f t="shared" si="72"/>
        <v>R553.1</v>
      </c>
      <c r="I2337" s="4" t="str">
        <f t="shared" si="73"/>
        <v>SG0_GPIOB_2</v>
      </c>
    </row>
    <row r="2338" spans="1:9">
      <c r="A2338" t="s">
        <v>261</v>
      </c>
      <c r="B2338" t="s">
        <v>9204</v>
      </c>
      <c r="C2338" t="s">
        <v>2889</v>
      </c>
      <c r="D2338">
        <v>2</v>
      </c>
      <c r="F2338">
        <v>2</v>
      </c>
      <c r="G2338">
        <v>2</v>
      </c>
      <c r="H2338" s="4" t="str">
        <f t="shared" si="72"/>
        <v>R553.2</v>
      </c>
      <c r="I2338" s="4">
        <f t="shared" si="73"/>
        <v>0</v>
      </c>
    </row>
    <row r="2339" spans="1:9">
      <c r="A2339" t="s">
        <v>261</v>
      </c>
      <c r="B2339" t="s">
        <v>9204</v>
      </c>
      <c r="C2339" t="s">
        <v>2890</v>
      </c>
      <c r="D2339">
        <v>1</v>
      </c>
      <c r="E2339" t="s">
        <v>2007</v>
      </c>
      <c r="F2339">
        <v>1</v>
      </c>
      <c r="G2339">
        <v>1</v>
      </c>
      <c r="H2339" s="4" t="str">
        <f t="shared" si="72"/>
        <v>R554.1</v>
      </c>
      <c r="I2339" s="4" t="str">
        <f t="shared" si="73"/>
        <v>SG0_GPIOC_5</v>
      </c>
    </row>
    <row r="2340" spans="1:9">
      <c r="A2340" t="s">
        <v>261</v>
      </c>
      <c r="B2340" t="s">
        <v>9204</v>
      </c>
      <c r="C2340" t="s">
        <v>2890</v>
      </c>
      <c r="D2340">
        <v>2</v>
      </c>
      <c r="E2340" t="s">
        <v>1804</v>
      </c>
      <c r="F2340">
        <v>2</v>
      </c>
      <c r="G2340">
        <v>2</v>
      </c>
      <c r="H2340" s="4" t="str">
        <f t="shared" si="72"/>
        <v>R554.2</v>
      </c>
      <c r="I2340" s="4" t="str">
        <f t="shared" si="73"/>
        <v>SG0_SRC_DVDD33</v>
      </c>
    </row>
    <row r="2341" spans="1:9">
      <c r="A2341" t="s">
        <v>261</v>
      </c>
      <c r="B2341" t="s">
        <v>9204</v>
      </c>
      <c r="C2341" t="s">
        <v>2891</v>
      </c>
      <c r="D2341">
        <v>1</v>
      </c>
      <c r="E2341" t="s">
        <v>2008</v>
      </c>
      <c r="F2341">
        <v>1</v>
      </c>
      <c r="G2341">
        <v>1</v>
      </c>
      <c r="H2341" s="4" t="str">
        <f t="shared" si="72"/>
        <v>R555.1</v>
      </c>
      <c r="I2341" s="4" t="str">
        <f t="shared" si="73"/>
        <v>SG0_GPIOD_0</v>
      </c>
    </row>
    <row r="2342" spans="1:9">
      <c r="A2342" t="s">
        <v>261</v>
      </c>
      <c r="B2342" t="s">
        <v>9204</v>
      </c>
      <c r="C2342" t="s">
        <v>2891</v>
      </c>
      <c r="D2342">
        <v>2</v>
      </c>
      <c r="F2342">
        <v>2</v>
      </c>
      <c r="G2342">
        <v>2</v>
      </c>
      <c r="H2342" s="4" t="str">
        <f t="shared" si="72"/>
        <v>R555.2</v>
      </c>
      <c r="I2342" s="4">
        <f t="shared" si="73"/>
        <v>0</v>
      </c>
    </row>
    <row r="2343" spans="1:9">
      <c r="A2343" t="s">
        <v>261</v>
      </c>
      <c r="B2343" t="s">
        <v>9204</v>
      </c>
      <c r="C2343" t="s">
        <v>2892</v>
      </c>
      <c r="D2343">
        <v>1</v>
      </c>
      <c r="E2343" t="s">
        <v>2009</v>
      </c>
      <c r="F2343">
        <v>1</v>
      </c>
      <c r="G2343">
        <v>1</v>
      </c>
      <c r="H2343" s="4" t="str">
        <f t="shared" si="72"/>
        <v>R556.1</v>
      </c>
      <c r="I2343" s="4" t="str">
        <f t="shared" si="73"/>
        <v>SG0_GPIOD_1</v>
      </c>
    </row>
    <row r="2344" spans="1:9">
      <c r="A2344" t="s">
        <v>261</v>
      </c>
      <c r="B2344" t="s">
        <v>9204</v>
      </c>
      <c r="C2344" t="s">
        <v>2892</v>
      </c>
      <c r="D2344">
        <v>2</v>
      </c>
      <c r="F2344">
        <v>2</v>
      </c>
      <c r="G2344">
        <v>2</v>
      </c>
      <c r="H2344" s="4" t="str">
        <f t="shared" si="72"/>
        <v>R556.2</v>
      </c>
      <c r="I2344" s="4">
        <f t="shared" si="73"/>
        <v>0</v>
      </c>
    </row>
    <row r="2345" spans="1:9">
      <c r="A2345" t="s">
        <v>261</v>
      </c>
      <c r="B2345" t="s">
        <v>9204</v>
      </c>
      <c r="C2345" t="s">
        <v>2893</v>
      </c>
      <c r="D2345">
        <v>1</v>
      </c>
      <c r="E2345" t="s">
        <v>2010</v>
      </c>
      <c r="F2345">
        <v>1</v>
      </c>
      <c r="G2345">
        <v>1</v>
      </c>
      <c r="H2345" s="4" t="str">
        <f t="shared" si="72"/>
        <v>R557.1</v>
      </c>
      <c r="I2345" s="4" t="str">
        <f t="shared" si="73"/>
        <v>SG0_GPIOD_2</v>
      </c>
    </row>
    <row r="2346" spans="1:9">
      <c r="A2346" t="s">
        <v>261</v>
      </c>
      <c r="B2346" t="s">
        <v>9204</v>
      </c>
      <c r="C2346" t="s">
        <v>2893</v>
      </c>
      <c r="D2346">
        <v>2</v>
      </c>
      <c r="F2346">
        <v>2</v>
      </c>
      <c r="G2346">
        <v>2</v>
      </c>
      <c r="H2346" s="4" t="str">
        <f t="shared" si="72"/>
        <v>R557.2</v>
      </c>
      <c r="I2346" s="4">
        <f t="shared" si="73"/>
        <v>0</v>
      </c>
    </row>
    <row r="2347" spans="1:9">
      <c r="A2347" t="s">
        <v>261</v>
      </c>
      <c r="B2347" t="s">
        <v>9204</v>
      </c>
      <c r="C2347" t="s">
        <v>2894</v>
      </c>
      <c r="D2347">
        <v>1</v>
      </c>
      <c r="E2347" t="s">
        <v>2011</v>
      </c>
      <c r="F2347">
        <v>1</v>
      </c>
      <c r="G2347">
        <v>1</v>
      </c>
      <c r="H2347" s="4" t="str">
        <f t="shared" si="72"/>
        <v>R558.1</v>
      </c>
      <c r="I2347" s="4" t="str">
        <f t="shared" si="73"/>
        <v>SG0_GPIOE_0</v>
      </c>
    </row>
    <row r="2348" spans="1:9">
      <c r="A2348" t="s">
        <v>261</v>
      </c>
      <c r="B2348" t="s">
        <v>9204</v>
      </c>
      <c r="C2348" t="s">
        <v>2894</v>
      </c>
      <c r="D2348">
        <v>2</v>
      </c>
      <c r="F2348">
        <v>2</v>
      </c>
      <c r="G2348">
        <v>2</v>
      </c>
      <c r="H2348" s="4" t="str">
        <f t="shared" si="72"/>
        <v>R558.2</v>
      </c>
      <c r="I2348" s="4">
        <f t="shared" si="73"/>
        <v>0</v>
      </c>
    </row>
    <row r="2349" spans="1:9">
      <c r="A2349" t="s">
        <v>261</v>
      </c>
      <c r="B2349" t="s">
        <v>9204</v>
      </c>
      <c r="C2349" t="s">
        <v>2895</v>
      </c>
      <c r="D2349">
        <v>1</v>
      </c>
      <c r="E2349" t="s">
        <v>2012</v>
      </c>
      <c r="F2349">
        <v>1</v>
      </c>
      <c r="G2349">
        <v>1</v>
      </c>
      <c r="H2349" s="4" t="str">
        <f t="shared" si="72"/>
        <v>R559.1</v>
      </c>
      <c r="I2349" s="4" t="str">
        <f t="shared" si="73"/>
        <v>SG0_GPIOE_1</v>
      </c>
    </row>
    <row r="2350" spans="1:9">
      <c r="A2350" t="s">
        <v>261</v>
      </c>
      <c r="B2350" t="s">
        <v>9204</v>
      </c>
      <c r="C2350" t="s">
        <v>2895</v>
      </c>
      <c r="D2350">
        <v>2</v>
      </c>
      <c r="F2350">
        <v>2</v>
      </c>
      <c r="G2350">
        <v>2</v>
      </c>
      <c r="H2350" s="4" t="str">
        <f t="shared" si="72"/>
        <v>R559.2</v>
      </c>
      <c r="I2350" s="4">
        <f t="shared" si="73"/>
        <v>0</v>
      </c>
    </row>
    <row r="2351" spans="1:9">
      <c r="A2351" t="s">
        <v>261</v>
      </c>
      <c r="B2351" t="s">
        <v>9204</v>
      </c>
      <c r="C2351" t="s">
        <v>2896</v>
      </c>
      <c r="D2351">
        <v>1</v>
      </c>
      <c r="E2351" t="s">
        <v>2013</v>
      </c>
      <c r="F2351">
        <v>1</v>
      </c>
      <c r="G2351">
        <v>1</v>
      </c>
      <c r="H2351" s="4" t="str">
        <f t="shared" si="72"/>
        <v>R560.1</v>
      </c>
      <c r="I2351" s="4" t="str">
        <f t="shared" si="73"/>
        <v>SG0_GPIOE_2</v>
      </c>
    </row>
    <row r="2352" spans="1:9">
      <c r="A2352" t="s">
        <v>261</v>
      </c>
      <c r="B2352" t="s">
        <v>9204</v>
      </c>
      <c r="C2352" t="s">
        <v>2896</v>
      </c>
      <c r="D2352">
        <v>2</v>
      </c>
      <c r="F2352">
        <v>2</v>
      </c>
      <c r="G2352">
        <v>2</v>
      </c>
      <c r="H2352" s="4" t="str">
        <f t="shared" si="72"/>
        <v>R560.2</v>
      </c>
      <c r="I2352" s="4">
        <f t="shared" si="73"/>
        <v>0</v>
      </c>
    </row>
    <row r="2353" spans="1:9">
      <c r="A2353" t="s">
        <v>261</v>
      </c>
      <c r="B2353" t="s">
        <v>9204</v>
      </c>
      <c r="C2353" t="s">
        <v>2897</v>
      </c>
      <c r="D2353">
        <v>1</v>
      </c>
      <c r="E2353" t="s">
        <v>2014</v>
      </c>
      <c r="F2353">
        <v>1</v>
      </c>
      <c r="G2353">
        <v>1</v>
      </c>
      <c r="H2353" s="4" t="str">
        <f t="shared" si="72"/>
        <v>R561.1</v>
      </c>
      <c r="I2353" s="4" t="str">
        <f t="shared" si="73"/>
        <v>SG0_GPIOE_3</v>
      </c>
    </row>
    <row r="2354" spans="1:9">
      <c r="A2354" t="s">
        <v>261</v>
      </c>
      <c r="B2354" t="s">
        <v>9204</v>
      </c>
      <c r="C2354" t="s">
        <v>2897</v>
      </c>
      <c r="D2354">
        <v>2</v>
      </c>
      <c r="F2354">
        <v>2</v>
      </c>
      <c r="G2354">
        <v>2</v>
      </c>
      <c r="H2354" s="4" t="str">
        <f t="shared" si="72"/>
        <v>R561.2</v>
      </c>
      <c r="I2354" s="4">
        <f t="shared" si="73"/>
        <v>0</v>
      </c>
    </row>
    <row r="2355" spans="1:9">
      <c r="A2355" t="s">
        <v>261</v>
      </c>
      <c r="B2355" t="s">
        <v>9204</v>
      </c>
      <c r="C2355" t="s">
        <v>2898</v>
      </c>
      <c r="D2355">
        <v>1</v>
      </c>
      <c r="E2355" t="s">
        <v>2015</v>
      </c>
      <c r="F2355">
        <v>1</v>
      </c>
      <c r="G2355">
        <v>1</v>
      </c>
      <c r="H2355" s="4" t="str">
        <f t="shared" si="72"/>
        <v>R562.1</v>
      </c>
      <c r="I2355" s="4" t="str">
        <f t="shared" si="73"/>
        <v>SG0_GPIOE_4</v>
      </c>
    </row>
    <row r="2356" spans="1:9">
      <c r="A2356" t="s">
        <v>261</v>
      </c>
      <c r="B2356" t="s">
        <v>9204</v>
      </c>
      <c r="C2356" t="s">
        <v>2898</v>
      </c>
      <c r="D2356">
        <v>2</v>
      </c>
      <c r="F2356">
        <v>2</v>
      </c>
      <c r="G2356">
        <v>2</v>
      </c>
      <c r="H2356" s="4" t="str">
        <f t="shared" si="72"/>
        <v>R562.2</v>
      </c>
      <c r="I2356" s="4">
        <f t="shared" si="73"/>
        <v>0</v>
      </c>
    </row>
    <row r="2357" spans="1:9">
      <c r="A2357" t="s">
        <v>261</v>
      </c>
      <c r="B2357" t="s">
        <v>9204</v>
      </c>
      <c r="C2357" t="s">
        <v>2899</v>
      </c>
      <c r="D2357">
        <v>1</v>
      </c>
      <c r="E2357" t="s">
        <v>2016</v>
      </c>
      <c r="F2357">
        <v>1</v>
      </c>
      <c r="G2357">
        <v>1</v>
      </c>
      <c r="H2357" s="4" t="str">
        <f t="shared" si="72"/>
        <v>R563.1</v>
      </c>
      <c r="I2357" s="4" t="str">
        <f t="shared" si="73"/>
        <v>SG0_GPIOF_0</v>
      </c>
    </row>
    <row r="2358" spans="1:9">
      <c r="A2358" t="s">
        <v>261</v>
      </c>
      <c r="B2358" t="s">
        <v>9204</v>
      </c>
      <c r="C2358" t="s">
        <v>2899</v>
      </c>
      <c r="D2358">
        <v>2</v>
      </c>
      <c r="E2358" t="s">
        <v>1804</v>
      </c>
      <c r="F2358">
        <v>2</v>
      </c>
      <c r="G2358">
        <v>2</v>
      </c>
      <c r="H2358" s="4" t="str">
        <f t="shared" si="72"/>
        <v>R563.2</v>
      </c>
      <c r="I2358" s="4" t="str">
        <f t="shared" si="73"/>
        <v>SG0_SRC_DVDD33</v>
      </c>
    </row>
    <row r="2359" spans="1:9">
      <c r="A2359" t="s">
        <v>261</v>
      </c>
      <c r="B2359" t="s">
        <v>9204</v>
      </c>
      <c r="C2359" t="s">
        <v>2900</v>
      </c>
      <c r="D2359">
        <v>1</v>
      </c>
      <c r="E2359" t="s">
        <v>2017</v>
      </c>
      <c r="F2359">
        <v>1</v>
      </c>
      <c r="G2359">
        <v>1</v>
      </c>
      <c r="H2359" s="4" t="str">
        <f t="shared" si="72"/>
        <v>R564.1</v>
      </c>
      <c r="I2359" s="4" t="str">
        <f t="shared" si="73"/>
        <v>SG0_GPIOF_1</v>
      </c>
    </row>
    <row r="2360" spans="1:9">
      <c r="A2360" t="s">
        <v>261</v>
      </c>
      <c r="B2360" t="s">
        <v>9204</v>
      </c>
      <c r="C2360" t="s">
        <v>2900</v>
      </c>
      <c r="D2360">
        <v>2</v>
      </c>
      <c r="E2360" t="s">
        <v>1804</v>
      </c>
      <c r="F2360">
        <v>2</v>
      </c>
      <c r="G2360">
        <v>2</v>
      </c>
      <c r="H2360" s="4" t="str">
        <f t="shared" si="72"/>
        <v>R564.2</v>
      </c>
      <c r="I2360" s="4" t="str">
        <f t="shared" si="73"/>
        <v>SG0_SRC_DVDD33</v>
      </c>
    </row>
    <row r="2361" spans="1:9">
      <c r="A2361" t="s">
        <v>261</v>
      </c>
      <c r="B2361" t="s">
        <v>9204</v>
      </c>
      <c r="C2361" t="s">
        <v>2901</v>
      </c>
      <c r="D2361">
        <v>1</v>
      </c>
      <c r="E2361" t="s">
        <v>2018</v>
      </c>
      <c r="F2361">
        <v>1</v>
      </c>
      <c r="G2361">
        <v>1</v>
      </c>
      <c r="H2361" s="4" t="str">
        <f t="shared" si="72"/>
        <v>R565.1</v>
      </c>
      <c r="I2361" s="4" t="str">
        <f t="shared" si="73"/>
        <v>SG0_GPIOF_2</v>
      </c>
    </row>
    <row r="2362" spans="1:9">
      <c r="A2362" t="s">
        <v>261</v>
      </c>
      <c r="B2362" t="s">
        <v>9204</v>
      </c>
      <c r="C2362" t="s">
        <v>2901</v>
      </c>
      <c r="D2362">
        <v>2</v>
      </c>
      <c r="E2362" t="s">
        <v>1804</v>
      </c>
      <c r="F2362">
        <v>2</v>
      </c>
      <c r="G2362">
        <v>2</v>
      </c>
      <c r="H2362" s="4" t="str">
        <f t="shared" si="72"/>
        <v>R565.2</v>
      </c>
      <c r="I2362" s="4" t="str">
        <f t="shared" si="73"/>
        <v>SG0_SRC_DVDD33</v>
      </c>
    </row>
    <row r="2363" spans="1:9">
      <c r="A2363" t="s">
        <v>261</v>
      </c>
      <c r="B2363" t="s">
        <v>9204</v>
      </c>
      <c r="C2363" t="s">
        <v>2902</v>
      </c>
      <c r="D2363">
        <v>1</v>
      </c>
      <c r="E2363" t="s">
        <v>2019</v>
      </c>
      <c r="F2363">
        <v>1</v>
      </c>
      <c r="G2363">
        <v>1</v>
      </c>
      <c r="H2363" s="4" t="str">
        <f t="shared" si="72"/>
        <v>R566.1</v>
      </c>
      <c r="I2363" s="4" t="str">
        <f t="shared" si="73"/>
        <v>SG0_GPIOF_3</v>
      </c>
    </row>
    <row r="2364" spans="1:9">
      <c r="A2364" t="s">
        <v>261</v>
      </c>
      <c r="B2364" t="s">
        <v>9204</v>
      </c>
      <c r="C2364" t="s">
        <v>2902</v>
      </c>
      <c r="D2364">
        <v>2</v>
      </c>
      <c r="E2364" t="s">
        <v>1804</v>
      </c>
      <c r="F2364">
        <v>2</v>
      </c>
      <c r="G2364">
        <v>2</v>
      </c>
      <c r="H2364" s="4" t="str">
        <f t="shared" si="72"/>
        <v>R566.2</v>
      </c>
      <c r="I2364" s="4" t="str">
        <f t="shared" si="73"/>
        <v>SG0_SRC_DVDD33</v>
      </c>
    </row>
    <row r="2365" spans="1:9">
      <c r="A2365" t="s">
        <v>261</v>
      </c>
      <c r="B2365" t="s">
        <v>9204</v>
      </c>
      <c r="C2365" t="s">
        <v>2903</v>
      </c>
      <c r="D2365">
        <v>1</v>
      </c>
      <c r="E2365" t="s">
        <v>2020</v>
      </c>
      <c r="F2365">
        <v>1</v>
      </c>
      <c r="G2365">
        <v>1</v>
      </c>
      <c r="H2365" s="4" t="str">
        <f t="shared" si="72"/>
        <v>R567.1</v>
      </c>
      <c r="I2365" s="4" t="str">
        <f t="shared" si="73"/>
        <v>SG0_GPIOF_4</v>
      </c>
    </row>
    <row r="2366" spans="1:9">
      <c r="A2366" t="s">
        <v>261</v>
      </c>
      <c r="B2366" t="s">
        <v>9204</v>
      </c>
      <c r="C2366" t="s">
        <v>2903</v>
      </c>
      <c r="D2366">
        <v>2</v>
      </c>
      <c r="F2366">
        <v>2</v>
      </c>
      <c r="G2366">
        <v>2</v>
      </c>
      <c r="H2366" s="4" t="str">
        <f t="shared" si="72"/>
        <v>R567.2</v>
      </c>
      <c r="I2366" s="4">
        <f t="shared" si="73"/>
        <v>0</v>
      </c>
    </row>
    <row r="2367" spans="1:9">
      <c r="A2367" t="s">
        <v>261</v>
      </c>
      <c r="B2367" t="s">
        <v>9204</v>
      </c>
      <c r="C2367" t="s">
        <v>2904</v>
      </c>
      <c r="D2367">
        <v>1</v>
      </c>
      <c r="E2367" t="s">
        <v>503</v>
      </c>
      <c r="F2367">
        <v>1</v>
      </c>
      <c r="G2367">
        <v>1</v>
      </c>
      <c r="H2367" s="4" t="str">
        <f t="shared" si="72"/>
        <v>R568.1</v>
      </c>
      <c r="I2367" s="4" t="str">
        <f t="shared" si="73"/>
        <v>SG0_GPIOC_0</v>
      </c>
    </row>
    <row r="2368" spans="1:9">
      <c r="A2368" t="s">
        <v>261</v>
      </c>
      <c r="B2368" t="s">
        <v>9204</v>
      </c>
      <c r="C2368" t="s">
        <v>2904</v>
      </c>
      <c r="D2368">
        <v>2</v>
      </c>
      <c r="E2368" t="s">
        <v>169</v>
      </c>
      <c r="F2368">
        <v>2</v>
      </c>
      <c r="G2368">
        <v>2</v>
      </c>
      <c r="H2368" s="4" t="str">
        <f t="shared" si="72"/>
        <v>R568.2</v>
      </c>
      <c r="I2368" s="4" t="str">
        <f t="shared" si="73"/>
        <v>DGND</v>
      </c>
    </row>
    <row r="2369" spans="1:9">
      <c r="A2369" t="s">
        <v>261</v>
      </c>
      <c r="B2369" t="s">
        <v>9204</v>
      </c>
      <c r="C2369" t="s">
        <v>2905</v>
      </c>
      <c r="D2369">
        <v>1</v>
      </c>
      <c r="E2369" t="s">
        <v>504</v>
      </c>
      <c r="F2369">
        <v>1</v>
      </c>
      <c r="G2369">
        <v>1</v>
      </c>
      <c r="H2369" s="4" t="str">
        <f t="shared" si="72"/>
        <v>R569.1</v>
      </c>
      <c r="I2369" s="4" t="str">
        <f t="shared" si="73"/>
        <v>SG0_GPIOC_1</v>
      </c>
    </row>
    <row r="2370" spans="1:9">
      <c r="A2370" t="s">
        <v>261</v>
      </c>
      <c r="B2370" t="s">
        <v>9204</v>
      </c>
      <c r="C2370" t="s">
        <v>2905</v>
      </c>
      <c r="D2370">
        <v>2</v>
      </c>
      <c r="E2370" t="s">
        <v>169</v>
      </c>
      <c r="F2370">
        <v>2</v>
      </c>
      <c r="G2370">
        <v>2</v>
      </c>
      <c r="H2370" s="4" t="str">
        <f t="shared" ref="H2370:H2433" si="74">CONCATENATE(C2370,".",F2370)</f>
        <v>R569.2</v>
      </c>
      <c r="I2370" s="4" t="str">
        <f t="shared" ref="I2370:I2433" si="75">E2370</f>
        <v>DGND</v>
      </c>
    </row>
    <row r="2371" spans="1:9">
      <c r="A2371" t="s">
        <v>261</v>
      </c>
      <c r="B2371" t="s">
        <v>9204</v>
      </c>
      <c r="C2371" t="s">
        <v>2906</v>
      </c>
      <c r="D2371">
        <v>1</v>
      </c>
      <c r="E2371" t="s">
        <v>505</v>
      </c>
      <c r="F2371">
        <v>1</v>
      </c>
      <c r="G2371">
        <v>1</v>
      </c>
      <c r="H2371" s="4" t="str">
        <f t="shared" si="74"/>
        <v>R570.1</v>
      </c>
      <c r="I2371" s="4" t="str">
        <f t="shared" si="75"/>
        <v>SG0_GPIOC_2</v>
      </c>
    </row>
    <row r="2372" spans="1:9">
      <c r="A2372" t="s">
        <v>261</v>
      </c>
      <c r="B2372" t="s">
        <v>9204</v>
      </c>
      <c r="C2372" t="s">
        <v>2906</v>
      </c>
      <c r="D2372">
        <v>2</v>
      </c>
      <c r="E2372" t="s">
        <v>169</v>
      </c>
      <c r="F2372">
        <v>2</v>
      </c>
      <c r="G2372">
        <v>2</v>
      </c>
      <c r="H2372" s="4" t="str">
        <f t="shared" si="74"/>
        <v>R570.2</v>
      </c>
      <c r="I2372" s="4" t="str">
        <f t="shared" si="75"/>
        <v>DGND</v>
      </c>
    </row>
    <row r="2373" spans="1:9">
      <c r="A2373" t="s">
        <v>261</v>
      </c>
      <c r="B2373" t="s">
        <v>9204</v>
      </c>
      <c r="C2373" t="s">
        <v>2907</v>
      </c>
      <c r="D2373">
        <v>1</v>
      </c>
      <c r="E2373" t="s">
        <v>506</v>
      </c>
      <c r="F2373">
        <v>1</v>
      </c>
      <c r="G2373">
        <v>1</v>
      </c>
      <c r="H2373" s="4" t="str">
        <f t="shared" si="74"/>
        <v>R571.1</v>
      </c>
      <c r="I2373" s="4" t="str">
        <f t="shared" si="75"/>
        <v>SG0_GPIOC_3</v>
      </c>
    </row>
    <row r="2374" spans="1:9">
      <c r="A2374" t="s">
        <v>261</v>
      </c>
      <c r="B2374" t="s">
        <v>9204</v>
      </c>
      <c r="C2374" t="s">
        <v>2907</v>
      </c>
      <c r="D2374">
        <v>2</v>
      </c>
      <c r="E2374" t="s">
        <v>169</v>
      </c>
      <c r="F2374">
        <v>2</v>
      </c>
      <c r="G2374">
        <v>2</v>
      </c>
      <c r="H2374" s="4" t="str">
        <f t="shared" si="74"/>
        <v>R571.2</v>
      </c>
      <c r="I2374" s="4" t="str">
        <f t="shared" si="75"/>
        <v>DGND</v>
      </c>
    </row>
    <row r="2375" spans="1:9">
      <c r="A2375" t="s">
        <v>261</v>
      </c>
      <c r="B2375" t="s">
        <v>9204</v>
      </c>
      <c r="C2375" t="s">
        <v>2908</v>
      </c>
      <c r="D2375">
        <v>1</v>
      </c>
      <c r="E2375" t="s">
        <v>507</v>
      </c>
      <c r="F2375">
        <v>1</v>
      </c>
      <c r="G2375">
        <v>1</v>
      </c>
      <c r="H2375" s="4" t="str">
        <f t="shared" si="74"/>
        <v>R572.1</v>
      </c>
      <c r="I2375" s="4" t="str">
        <f t="shared" si="75"/>
        <v>SG0_GPIOC_4</v>
      </c>
    </row>
    <row r="2376" spans="1:9">
      <c r="A2376" t="s">
        <v>261</v>
      </c>
      <c r="B2376" t="s">
        <v>9204</v>
      </c>
      <c r="C2376" t="s">
        <v>2908</v>
      </c>
      <c r="D2376">
        <v>2</v>
      </c>
      <c r="E2376" t="s">
        <v>169</v>
      </c>
      <c r="F2376">
        <v>2</v>
      </c>
      <c r="G2376">
        <v>2</v>
      </c>
      <c r="H2376" s="4" t="str">
        <f t="shared" si="74"/>
        <v>R572.2</v>
      </c>
      <c r="I2376" s="4" t="str">
        <f t="shared" si="75"/>
        <v>DGND</v>
      </c>
    </row>
    <row r="2377" spans="1:9">
      <c r="A2377" t="s">
        <v>261</v>
      </c>
      <c r="B2377" t="s">
        <v>9204</v>
      </c>
      <c r="C2377" t="s">
        <v>2909</v>
      </c>
      <c r="D2377">
        <v>1</v>
      </c>
      <c r="E2377" t="s">
        <v>2007</v>
      </c>
      <c r="F2377">
        <v>1</v>
      </c>
      <c r="G2377">
        <v>1</v>
      </c>
      <c r="H2377" s="4" t="str">
        <f t="shared" si="74"/>
        <v>R573.1</v>
      </c>
      <c r="I2377" s="4" t="str">
        <f t="shared" si="75"/>
        <v>SG0_GPIOC_5</v>
      </c>
    </row>
    <row r="2378" spans="1:9">
      <c r="A2378" t="s">
        <v>261</v>
      </c>
      <c r="B2378" t="s">
        <v>9204</v>
      </c>
      <c r="C2378" t="s">
        <v>2909</v>
      </c>
      <c r="D2378">
        <v>2</v>
      </c>
      <c r="E2378" t="s">
        <v>169</v>
      </c>
      <c r="F2378">
        <v>2</v>
      </c>
      <c r="G2378">
        <v>2</v>
      </c>
      <c r="H2378" s="4" t="str">
        <f t="shared" si="74"/>
        <v>R573.2</v>
      </c>
      <c r="I2378" s="4" t="str">
        <f t="shared" si="75"/>
        <v>DGND</v>
      </c>
    </row>
    <row r="2379" spans="1:9">
      <c r="A2379" t="s">
        <v>261</v>
      </c>
      <c r="B2379" t="s">
        <v>9204</v>
      </c>
      <c r="C2379" t="s">
        <v>2910</v>
      </c>
      <c r="D2379">
        <v>1</v>
      </c>
      <c r="E2379" t="s">
        <v>2019</v>
      </c>
      <c r="F2379">
        <v>1</v>
      </c>
      <c r="G2379">
        <v>1</v>
      </c>
      <c r="H2379" s="4" t="str">
        <f t="shared" si="74"/>
        <v>R574.1</v>
      </c>
      <c r="I2379" s="4" t="str">
        <f t="shared" si="75"/>
        <v>SG0_GPIOF_3</v>
      </c>
    </row>
    <row r="2380" spans="1:9">
      <c r="A2380" t="s">
        <v>261</v>
      </c>
      <c r="B2380" t="s">
        <v>9204</v>
      </c>
      <c r="C2380" t="s">
        <v>2910</v>
      </c>
      <c r="D2380">
        <v>2</v>
      </c>
      <c r="E2380" t="s">
        <v>169</v>
      </c>
      <c r="F2380">
        <v>2</v>
      </c>
      <c r="G2380">
        <v>2</v>
      </c>
      <c r="H2380" s="4" t="str">
        <f t="shared" si="74"/>
        <v>R574.2</v>
      </c>
      <c r="I2380" s="4" t="str">
        <f t="shared" si="75"/>
        <v>DGND</v>
      </c>
    </row>
    <row r="2381" spans="1:9">
      <c r="A2381" t="s">
        <v>261</v>
      </c>
      <c r="B2381" t="s">
        <v>9204</v>
      </c>
      <c r="C2381" t="s">
        <v>2911</v>
      </c>
      <c r="D2381">
        <v>1</v>
      </c>
      <c r="E2381" t="s">
        <v>2018</v>
      </c>
      <c r="F2381">
        <v>1</v>
      </c>
      <c r="G2381">
        <v>1</v>
      </c>
      <c r="H2381" s="4" t="str">
        <f t="shared" si="74"/>
        <v>R575.1</v>
      </c>
      <c r="I2381" s="4" t="str">
        <f t="shared" si="75"/>
        <v>SG0_GPIOF_2</v>
      </c>
    </row>
    <row r="2382" spans="1:9">
      <c r="A2382" t="s">
        <v>261</v>
      </c>
      <c r="B2382" t="s">
        <v>9204</v>
      </c>
      <c r="C2382" t="s">
        <v>2911</v>
      </c>
      <c r="D2382">
        <v>2</v>
      </c>
      <c r="E2382" t="s">
        <v>169</v>
      </c>
      <c r="F2382">
        <v>2</v>
      </c>
      <c r="G2382">
        <v>2</v>
      </c>
      <c r="H2382" s="4" t="str">
        <f t="shared" si="74"/>
        <v>R575.2</v>
      </c>
      <c r="I2382" s="4" t="str">
        <f t="shared" si="75"/>
        <v>DGND</v>
      </c>
    </row>
    <row r="2383" spans="1:9">
      <c r="A2383" t="s">
        <v>261</v>
      </c>
      <c r="B2383" t="s">
        <v>9204</v>
      </c>
      <c r="C2383" t="s">
        <v>2912</v>
      </c>
      <c r="D2383">
        <v>1</v>
      </c>
      <c r="E2383" t="s">
        <v>2017</v>
      </c>
      <c r="F2383">
        <v>1</v>
      </c>
      <c r="G2383">
        <v>1</v>
      </c>
      <c r="H2383" s="4" t="str">
        <f t="shared" si="74"/>
        <v>R576.1</v>
      </c>
      <c r="I2383" s="4" t="str">
        <f t="shared" si="75"/>
        <v>SG0_GPIOF_1</v>
      </c>
    </row>
    <row r="2384" spans="1:9">
      <c r="A2384" t="s">
        <v>261</v>
      </c>
      <c r="B2384" t="s">
        <v>9204</v>
      </c>
      <c r="C2384" t="s">
        <v>2912</v>
      </c>
      <c r="D2384">
        <v>2</v>
      </c>
      <c r="E2384" t="s">
        <v>169</v>
      </c>
      <c r="F2384">
        <v>2</v>
      </c>
      <c r="G2384">
        <v>2</v>
      </c>
      <c r="H2384" s="4" t="str">
        <f t="shared" si="74"/>
        <v>R576.2</v>
      </c>
      <c r="I2384" s="4" t="str">
        <f t="shared" si="75"/>
        <v>DGND</v>
      </c>
    </row>
    <row r="2385" spans="1:9">
      <c r="A2385" t="s">
        <v>261</v>
      </c>
      <c r="B2385" t="s">
        <v>9204</v>
      </c>
      <c r="C2385" t="s">
        <v>2913</v>
      </c>
      <c r="D2385">
        <v>1</v>
      </c>
      <c r="E2385" t="s">
        <v>2016</v>
      </c>
      <c r="F2385">
        <v>1</v>
      </c>
      <c r="G2385">
        <v>1</v>
      </c>
      <c r="H2385" s="4" t="str">
        <f t="shared" si="74"/>
        <v>R577.1</v>
      </c>
      <c r="I2385" s="4" t="str">
        <f t="shared" si="75"/>
        <v>SG0_GPIOF_0</v>
      </c>
    </row>
    <row r="2386" spans="1:9">
      <c r="A2386" t="s">
        <v>261</v>
      </c>
      <c r="B2386" t="s">
        <v>9204</v>
      </c>
      <c r="C2386" t="s">
        <v>2913</v>
      </c>
      <c r="D2386">
        <v>2</v>
      </c>
      <c r="E2386" t="s">
        <v>169</v>
      </c>
      <c r="F2386">
        <v>2</v>
      </c>
      <c r="G2386">
        <v>2</v>
      </c>
      <c r="H2386" s="4" t="str">
        <f t="shared" si="74"/>
        <v>R577.2</v>
      </c>
      <c r="I2386" s="4" t="str">
        <f t="shared" si="75"/>
        <v>DGND</v>
      </c>
    </row>
    <row r="2387" spans="1:9">
      <c r="A2387" t="s">
        <v>261</v>
      </c>
      <c r="B2387" t="s">
        <v>9204</v>
      </c>
      <c r="C2387" t="s">
        <v>2914</v>
      </c>
      <c r="D2387">
        <v>1</v>
      </c>
      <c r="E2387" t="s">
        <v>2000</v>
      </c>
      <c r="F2387">
        <v>1</v>
      </c>
      <c r="G2387">
        <v>1</v>
      </c>
      <c r="H2387" s="4" t="str">
        <f t="shared" si="74"/>
        <v>R578.1</v>
      </c>
      <c r="I2387" s="4" t="str">
        <f t="shared" si="75"/>
        <v>SG0_AT-</v>
      </c>
    </row>
    <row r="2388" spans="1:9">
      <c r="A2388" t="s">
        <v>261</v>
      </c>
      <c r="B2388" t="s">
        <v>9204</v>
      </c>
      <c r="C2388" t="s">
        <v>2914</v>
      </c>
      <c r="D2388">
        <v>2</v>
      </c>
      <c r="F2388">
        <v>2</v>
      </c>
      <c r="G2388">
        <v>2</v>
      </c>
      <c r="H2388" s="4" t="str">
        <f t="shared" si="74"/>
        <v>R578.2</v>
      </c>
      <c r="I2388" s="4">
        <f t="shared" si="75"/>
        <v>0</v>
      </c>
    </row>
    <row r="2389" spans="1:9">
      <c r="A2389" t="s">
        <v>261</v>
      </c>
      <c r="B2389" t="s">
        <v>9204</v>
      </c>
      <c r="C2389" t="s">
        <v>2915</v>
      </c>
      <c r="D2389">
        <v>1</v>
      </c>
      <c r="E2389" t="s">
        <v>2001</v>
      </c>
      <c r="F2389">
        <v>1</v>
      </c>
      <c r="G2389">
        <v>1</v>
      </c>
      <c r="H2389" s="4" t="str">
        <f t="shared" si="74"/>
        <v>R579.1</v>
      </c>
      <c r="I2389" s="4" t="str">
        <f t="shared" si="75"/>
        <v>SG0_AT+</v>
      </c>
    </row>
    <row r="2390" spans="1:9">
      <c r="A2390" t="s">
        <v>261</v>
      </c>
      <c r="B2390" t="s">
        <v>9204</v>
      </c>
      <c r="C2390" t="s">
        <v>2915</v>
      </c>
      <c r="D2390">
        <v>2</v>
      </c>
      <c r="F2390">
        <v>2</v>
      </c>
      <c r="G2390">
        <v>2</v>
      </c>
      <c r="H2390" s="4" t="str">
        <f t="shared" si="74"/>
        <v>R579.2</v>
      </c>
      <c r="I2390" s="4">
        <f t="shared" si="75"/>
        <v>0</v>
      </c>
    </row>
    <row r="2391" spans="1:9">
      <c r="A2391" t="s">
        <v>261</v>
      </c>
      <c r="B2391" t="s">
        <v>9204</v>
      </c>
      <c r="C2391" t="s">
        <v>3543</v>
      </c>
      <c r="D2391">
        <v>1</v>
      </c>
      <c r="E2391" t="s">
        <v>7549</v>
      </c>
      <c r="F2391">
        <v>1</v>
      </c>
      <c r="G2391">
        <v>1</v>
      </c>
      <c r="H2391" s="4" t="str">
        <f t="shared" si="74"/>
        <v>R584.1</v>
      </c>
      <c r="I2391" s="4" t="str">
        <f t="shared" si="75"/>
        <v>SG0_RESETB</v>
      </c>
    </row>
    <row r="2392" spans="1:9">
      <c r="A2392" t="s">
        <v>261</v>
      </c>
      <c r="B2392" t="s">
        <v>9204</v>
      </c>
      <c r="C2392" t="s">
        <v>3543</v>
      </c>
      <c r="D2392">
        <v>2</v>
      </c>
      <c r="E2392" t="s">
        <v>3395</v>
      </c>
      <c r="F2392">
        <v>2</v>
      </c>
      <c r="G2392">
        <v>2</v>
      </c>
      <c r="H2392" s="4" t="str">
        <f t="shared" si="74"/>
        <v>R584.2</v>
      </c>
      <c r="I2392" s="4" t="str">
        <f t="shared" si="75"/>
        <v>SC_HSD070</v>
      </c>
    </row>
    <row r="2393" spans="1:9">
      <c r="A2393" t="s">
        <v>261</v>
      </c>
      <c r="B2393" t="s">
        <v>9204</v>
      </c>
      <c r="C2393" t="s">
        <v>8367</v>
      </c>
      <c r="D2393">
        <v>1</v>
      </c>
      <c r="E2393" t="s">
        <v>1986</v>
      </c>
      <c r="F2393">
        <v>1</v>
      </c>
      <c r="G2393">
        <v>1</v>
      </c>
      <c r="H2393" s="4" t="str">
        <f t="shared" si="74"/>
        <v>RG21.1</v>
      </c>
      <c r="I2393" s="4" t="str">
        <f t="shared" si="75"/>
        <v>SG0_GPIOA_1</v>
      </c>
    </row>
    <row r="2394" spans="1:9">
      <c r="A2394" t="s">
        <v>261</v>
      </c>
      <c r="B2394" t="s">
        <v>9204</v>
      </c>
      <c r="C2394" t="s">
        <v>8367</v>
      </c>
      <c r="D2394">
        <v>2</v>
      </c>
      <c r="E2394" t="s">
        <v>8359</v>
      </c>
      <c r="F2394">
        <v>2</v>
      </c>
      <c r="G2394">
        <v>2</v>
      </c>
      <c r="H2394" s="4" t="str">
        <f t="shared" si="74"/>
        <v>RG21.2</v>
      </c>
      <c r="I2394" s="4" t="str">
        <f t="shared" si="75"/>
        <v>SG0_PH_GPIOA_1</v>
      </c>
    </row>
    <row r="2395" spans="1:9">
      <c r="A2395" t="s">
        <v>261</v>
      </c>
      <c r="B2395" t="s">
        <v>9204</v>
      </c>
      <c r="C2395" t="s">
        <v>8368</v>
      </c>
      <c r="D2395">
        <v>1</v>
      </c>
      <c r="E2395" t="s">
        <v>1987</v>
      </c>
      <c r="F2395">
        <v>1</v>
      </c>
      <c r="G2395">
        <v>1</v>
      </c>
      <c r="H2395" s="4" t="str">
        <f t="shared" si="74"/>
        <v>RG22.1</v>
      </c>
      <c r="I2395" s="4" t="str">
        <f t="shared" si="75"/>
        <v>SG0_GPIOA_2</v>
      </c>
    </row>
    <row r="2396" spans="1:9">
      <c r="A2396" t="s">
        <v>261</v>
      </c>
      <c r="B2396" t="s">
        <v>9204</v>
      </c>
      <c r="C2396" t="s">
        <v>8368</v>
      </c>
      <c r="D2396">
        <v>2</v>
      </c>
      <c r="E2396" t="s">
        <v>8360</v>
      </c>
      <c r="F2396">
        <v>2</v>
      </c>
      <c r="G2396">
        <v>2</v>
      </c>
      <c r="H2396" s="4" t="str">
        <f t="shared" si="74"/>
        <v>RG22.2</v>
      </c>
      <c r="I2396" s="4" t="str">
        <f t="shared" si="75"/>
        <v>SG0_PH_GPIOA_2</v>
      </c>
    </row>
    <row r="2397" spans="1:9">
      <c r="A2397" t="s">
        <v>261</v>
      </c>
      <c r="B2397" t="s">
        <v>9204</v>
      </c>
      <c r="C2397" t="s">
        <v>2002</v>
      </c>
      <c r="D2397" t="s">
        <v>173</v>
      </c>
      <c r="E2397" t="s">
        <v>2002</v>
      </c>
      <c r="F2397">
        <v>1</v>
      </c>
      <c r="G2397" t="s">
        <v>173</v>
      </c>
      <c r="H2397" s="4" t="str">
        <f t="shared" si="74"/>
        <v>SG0_FE_LED0.1</v>
      </c>
      <c r="I2397" s="4" t="str">
        <f t="shared" si="75"/>
        <v>SG0_FE_LED0</v>
      </c>
    </row>
    <row r="2398" spans="1:9">
      <c r="A2398" t="s">
        <v>261</v>
      </c>
      <c r="B2398" t="s">
        <v>9204</v>
      </c>
      <c r="C2398" t="s">
        <v>2003</v>
      </c>
      <c r="D2398" t="s">
        <v>173</v>
      </c>
      <c r="E2398" t="s">
        <v>2003</v>
      </c>
      <c r="F2398">
        <v>1</v>
      </c>
      <c r="G2398" t="s">
        <v>173</v>
      </c>
      <c r="H2398" s="4" t="str">
        <f t="shared" si="74"/>
        <v>SG0_FE_LED1.1</v>
      </c>
      <c r="I2398" s="4" t="str">
        <f t="shared" si="75"/>
        <v>SG0_FE_LED1</v>
      </c>
    </row>
    <row r="2399" spans="1:9">
      <c r="A2399" t="s">
        <v>261</v>
      </c>
      <c r="B2399" t="s">
        <v>9204</v>
      </c>
      <c r="C2399" t="s">
        <v>1370</v>
      </c>
      <c r="D2399">
        <v>1</v>
      </c>
      <c r="E2399" t="s">
        <v>8359</v>
      </c>
      <c r="F2399">
        <v>1</v>
      </c>
      <c r="G2399">
        <v>1</v>
      </c>
      <c r="H2399" s="4" t="str">
        <f t="shared" si="74"/>
        <v>SG0_GPIOA1_2.1</v>
      </c>
      <c r="I2399" s="4" t="str">
        <f t="shared" si="75"/>
        <v>SG0_PH_GPIOA_1</v>
      </c>
    </row>
    <row r="2400" spans="1:9">
      <c r="A2400" t="s">
        <v>261</v>
      </c>
      <c r="B2400" t="s">
        <v>9204</v>
      </c>
      <c r="C2400" t="s">
        <v>1370</v>
      </c>
      <c r="D2400">
        <v>2</v>
      </c>
      <c r="E2400" t="s">
        <v>169</v>
      </c>
      <c r="F2400">
        <v>2</v>
      </c>
      <c r="G2400">
        <v>2</v>
      </c>
      <c r="H2400" s="4" t="str">
        <f t="shared" si="74"/>
        <v>SG0_GPIOA1_2.2</v>
      </c>
      <c r="I2400" s="4" t="str">
        <f t="shared" si="75"/>
        <v>DGND</v>
      </c>
    </row>
    <row r="2401" spans="1:9">
      <c r="A2401" t="s">
        <v>261</v>
      </c>
      <c r="B2401" t="s">
        <v>9204</v>
      </c>
      <c r="C2401" t="s">
        <v>1370</v>
      </c>
      <c r="D2401">
        <v>3</v>
      </c>
      <c r="E2401" t="s">
        <v>8360</v>
      </c>
      <c r="F2401">
        <v>3</v>
      </c>
      <c r="G2401">
        <v>3</v>
      </c>
      <c r="H2401" s="4" t="str">
        <f t="shared" si="74"/>
        <v>SG0_GPIOA1_2.3</v>
      </c>
      <c r="I2401" s="4" t="str">
        <f t="shared" si="75"/>
        <v>SG0_PH_GPIOA_2</v>
      </c>
    </row>
    <row r="2402" spans="1:9">
      <c r="A2402" t="s">
        <v>261</v>
      </c>
      <c r="B2402" t="s">
        <v>9204</v>
      </c>
      <c r="C2402" t="s">
        <v>1370</v>
      </c>
      <c r="D2402">
        <v>4</v>
      </c>
      <c r="E2402" t="s">
        <v>169</v>
      </c>
      <c r="F2402">
        <v>4</v>
      </c>
      <c r="G2402">
        <v>4</v>
      </c>
      <c r="H2402" s="4" t="str">
        <f t="shared" si="74"/>
        <v>SG0_GPIOA1_2.4</v>
      </c>
      <c r="I2402" s="4" t="str">
        <f t="shared" si="75"/>
        <v>DGND</v>
      </c>
    </row>
    <row r="2403" spans="1:9">
      <c r="A2403" t="s">
        <v>261</v>
      </c>
      <c r="B2403" t="s">
        <v>9204</v>
      </c>
      <c r="C2403" t="s">
        <v>500</v>
      </c>
      <c r="D2403" t="s">
        <v>173</v>
      </c>
      <c r="E2403" t="s">
        <v>2005</v>
      </c>
      <c r="F2403">
        <v>1</v>
      </c>
      <c r="G2403" t="s">
        <v>173</v>
      </c>
      <c r="H2403" s="4" t="str">
        <f t="shared" si="74"/>
        <v>SG0_GPIOA3.1</v>
      </c>
      <c r="I2403" s="4" t="str">
        <f t="shared" si="75"/>
        <v>SG0_GPIOA_3</v>
      </c>
    </row>
    <row r="2404" spans="1:9">
      <c r="A2404" t="s">
        <v>261</v>
      </c>
      <c r="B2404" t="s">
        <v>9204</v>
      </c>
      <c r="C2404" t="s">
        <v>2004</v>
      </c>
      <c r="D2404" t="s">
        <v>173</v>
      </c>
      <c r="E2404" t="s">
        <v>2004</v>
      </c>
      <c r="F2404">
        <v>1</v>
      </c>
      <c r="G2404" t="s">
        <v>173</v>
      </c>
      <c r="H2404" s="4" t="str">
        <f t="shared" si="74"/>
        <v>SG0_GPIOA_0.1</v>
      </c>
      <c r="I2404" s="4" t="str">
        <f t="shared" si="75"/>
        <v>SG0_GPIOA_0</v>
      </c>
    </row>
    <row r="2405" spans="1:9">
      <c r="A2405" t="s">
        <v>261</v>
      </c>
      <c r="B2405" t="s">
        <v>9204</v>
      </c>
      <c r="C2405" t="s">
        <v>482</v>
      </c>
      <c r="D2405" t="s">
        <v>173</v>
      </c>
      <c r="E2405" t="s">
        <v>482</v>
      </c>
      <c r="F2405">
        <v>1</v>
      </c>
      <c r="G2405" t="s">
        <v>173</v>
      </c>
      <c r="H2405" s="4" t="str">
        <f t="shared" si="74"/>
        <v>SG0_INH.1</v>
      </c>
      <c r="I2405" s="4" t="str">
        <f t="shared" si="75"/>
        <v>SG0_INH</v>
      </c>
    </row>
    <row r="2406" spans="1:9">
      <c r="A2406" t="s">
        <v>261</v>
      </c>
      <c r="B2406" t="s">
        <v>9204</v>
      </c>
      <c r="C2406" t="s">
        <v>483</v>
      </c>
      <c r="D2406" t="s">
        <v>173</v>
      </c>
      <c r="E2406" t="s">
        <v>483</v>
      </c>
      <c r="F2406">
        <v>1</v>
      </c>
      <c r="G2406" t="s">
        <v>173</v>
      </c>
      <c r="H2406" s="4" t="str">
        <f t="shared" si="74"/>
        <v>SG0_P0_LED.1</v>
      </c>
      <c r="I2406" s="4" t="str">
        <f t="shared" si="75"/>
        <v>SG0_P0_LED</v>
      </c>
    </row>
    <row r="2407" spans="1:9">
      <c r="A2407" t="s">
        <v>261</v>
      </c>
      <c r="B2407" t="s">
        <v>9204</v>
      </c>
      <c r="C2407" t="s">
        <v>484</v>
      </c>
      <c r="D2407" t="s">
        <v>173</v>
      </c>
      <c r="E2407" t="s">
        <v>484</v>
      </c>
      <c r="F2407">
        <v>1</v>
      </c>
      <c r="G2407" t="s">
        <v>173</v>
      </c>
      <c r="H2407" s="4" t="str">
        <f t="shared" si="74"/>
        <v>SG0_P1_LED.1</v>
      </c>
      <c r="I2407" s="4" t="str">
        <f t="shared" si="75"/>
        <v>SG0_P1_LED</v>
      </c>
    </row>
    <row r="2408" spans="1:9">
      <c r="A2408" t="s">
        <v>261</v>
      </c>
      <c r="B2408" t="s">
        <v>9204</v>
      </c>
      <c r="C2408" t="s">
        <v>485</v>
      </c>
      <c r="D2408" t="s">
        <v>173</v>
      </c>
      <c r="E2408" t="s">
        <v>485</v>
      </c>
      <c r="F2408">
        <v>1</v>
      </c>
      <c r="G2408" t="s">
        <v>173</v>
      </c>
      <c r="H2408" s="4" t="str">
        <f t="shared" si="74"/>
        <v>SG0_P2_LED.1</v>
      </c>
      <c r="I2408" s="4" t="str">
        <f t="shared" si="75"/>
        <v>SG0_P2_LED</v>
      </c>
    </row>
    <row r="2409" spans="1:9">
      <c r="A2409" t="s">
        <v>261</v>
      </c>
      <c r="B2409" t="s">
        <v>9204</v>
      </c>
      <c r="C2409" t="s">
        <v>486</v>
      </c>
      <c r="D2409" t="s">
        <v>173</v>
      </c>
      <c r="E2409" t="s">
        <v>486</v>
      </c>
      <c r="F2409">
        <v>1</v>
      </c>
      <c r="G2409" t="s">
        <v>173</v>
      </c>
      <c r="H2409" s="4" t="str">
        <f t="shared" si="74"/>
        <v>SG0_P3_LED.1</v>
      </c>
      <c r="I2409" s="4" t="str">
        <f t="shared" si="75"/>
        <v>SG0_P3_LED</v>
      </c>
    </row>
    <row r="2410" spans="1:9">
      <c r="A2410" t="s">
        <v>261</v>
      </c>
      <c r="B2410" t="s">
        <v>9204</v>
      </c>
      <c r="C2410" t="s">
        <v>2021</v>
      </c>
      <c r="D2410" t="s">
        <v>173</v>
      </c>
      <c r="E2410" t="s">
        <v>2021</v>
      </c>
      <c r="F2410">
        <v>1</v>
      </c>
      <c r="G2410" t="s">
        <v>173</v>
      </c>
      <c r="H2410" s="4" t="str">
        <f t="shared" si="74"/>
        <v>SG0_P5_LED.1</v>
      </c>
      <c r="I2410" s="4" t="str">
        <f t="shared" si="75"/>
        <v>SG0_P5_LED</v>
      </c>
    </row>
    <row r="2411" spans="1:9">
      <c r="A2411" t="s">
        <v>261</v>
      </c>
      <c r="B2411" t="s">
        <v>9204</v>
      </c>
      <c r="C2411" t="s">
        <v>2022</v>
      </c>
      <c r="D2411" t="s">
        <v>173</v>
      </c>
      <c r="E2411" t="s">
        <v>2022</v>
      </c>
      <c r="F2411">
        <v>1</v>
      </c>
      <c r="G2411" t="s">
        <v>173</v>
      </c>
      <c r="H2411" s="4" t="str">
        <f t="shared" si="74"/>
        <v>SG0_P6_LED.1</v>
      </c>
      <c r="I2411" s="4" t="str">
        <f t="shared" si="75"/>
        <v>SG0_P6_LED</v>
      </c>
    </row>
    <row r="2412" spans="1:9">
      <c r="A2412" t="s">
        <v>261</v>
      </c>
      <c r="B2412" t="s">
        <v>9205</v>
      </c>
      <c r="C2412" t="s">
        <v>2916</v>
      </c>
      <c r="D2412">
        <v>1</v>
      </c>
      <c r="E2412" t="s">
        <v>1789</v>
      </c>
      <c r="F2412">
        <v>1</v>
      </c>
      <c r="G2412">
        <v>1</v>
      </c>
      <c r="H2412" s="4" t="str">
        <f t="shared" si="74"/>
        <v>BD15.1</v>
      </c>
      <c r="I2412" s="4" t="str">
        <f t="shared" si="75"/>
        <v>MGND</v>
      </c>
    </row>
    <row r="2413" spans="1:9">
      <c r="A2413" t="s">
        <v>261</v>
      </c>
      <c r="B2413" t="s">
        <v>9205</v>
      </c>
      <c r="C2413" t="s">
        <v>2916</v>
      </c>
      <c r="D2413">
        <v>2</v>
      </c>
      <c r="E2413" t="s">
        <v>169</v>
      </c>
      <c r="F2413">
        <v>2</v>
      </c>
      <c r="G2413">
        <v>2</v>
      </c>
      <c r="H2413" s="4" t="str">
        <f t="shared" si="74"/>
        <v>BD15.2</v>
      </c>
      <c r="I2413" s="4" t="str">
        <f t="shared" si="75"/>
        <v>DGND</v>
      </c>
    </row>
    <row r="2414" spans="1:9">
      <c r="A2414" t="s">
        <v>261</v>
      </c>
      <c r="B2414" t="s">
        <v>9205</v>
      </c>
      <c r="C2414" t="s">
        <v>2917</v>
      </c>
      <c r="D2414">
        <v>1</v>
      </c>
      <c r="E2414" t="s">
        <v>1789</v>
      </c>
      <c r="F2414">
        <v>1</v>
      </c>
      <c r="G2414">
        <v>1</v>
      </c>
      <c r="H2414" s="4" t="str">
        <f t="shared" si="74"/>
        <v>BD16.1</v>
      </c>
      <c r="I2414" s="4" t="str">
        <f t="shared" si="75"/>
        <v>MGND</v>
      </c>
    </row>
    <row r="2415" spans="1:9">
      <c r="A2415" t="s">
        <v>261</v>
      </c>
      <c r="B2415" t="s">
        <v>9205</v>
      </c>
      <c r="C2415" t="s">
        <v>2917</v>
      </c>
      <c r="D2415">
        <v>2</v>
      </c>
      <c r="E2415" t="s">
        <v>169</v>
      </c>
      <c r="F2415">
        <v>2</v>
      </c>
      <c r="G2415">
        <v>2</v>
      </c>
      <c r="H2415" s="4" t="str">
        <f t="shared" si="74"/>
        <v>BD16.2</v>
      </c>
      <c r="I2415" s="4" t="str">
        <f t="shared" si="75"/>
        <v>DGND</v>
      </c>
    </row>
    <row r="2416" spans="1:9">
      <c r="A2416" t="s">
        <v>261</v>
      </c>
      <c r="B2416" t="s">
        <v>9205</v>
      </c>
      <c r="C2416" t="s">
        <v>2918</v>
      </c>
      <c r="D2416">
        <v>1</v>
      </c>
      <c r="E2416" t="s">
        <v>169</v>
      </c>
      <c r="F2416">
        <v>1</v>
      </c>
      <c r="G2416">
        <v>1</v>
      </c>
      <c r="H2416" s="4" t="str">
        <f t="shared" si="74"/>
        <v>BD17.1</v>
      </c>
      <c r="I2416" s="4" t="str">
        <f t="shared" si="75"/>
        <v>DGND</v>
      </c>
    </row>
    <row r="2417" spans="1:9">
      <c r="A2417" t="s">
        <v>261</v>
      </c>
      <c r="B2417" t="s">
        <v>9205</v>
      </c>
      <c r="C2417" t="s">
        <v>2918</v>
      </c>
      <c r="D2417">
        <v>2</v>
      </c>
      <c r="E2417" t="s">
        <v>1789</v>
      </c>
      <c r="F2417">
        <v>2</v>
      </c>
      <c r="G2417">
        <v>2</v>
      </c>
      <c r="H2417" s="4" t="str">
        <f t="shared" si="74"/>
        <v>BD17.2</v>
      </c>
      <c r="I2417" s="4" t="str">
        <f t="shared" si="75"/>
        <v>MGND</v>
      </c>
    </row>
    <row r="2418" spans="1:9">
      <c r="A2418" t="s">
        <v>261</v>
      </c>
      <c r="B2418" t="s">
        <v>9205</v>
      </c>
      <c r="C2418" t="s">
        <v>2919</v>
      </c>
      <c r="D2418">
        <v>1</v>
      </c>
      <c r="E2418" t="s">
        <v>169</v>
      </c>
      <c r="F2418">
        <v>1</v>
      </c>
      <c r="G2418">
        <v>1</v>
      </c>
      <c r="H2418" s="4" t="str">
        <f t="shared" si="74"/>
        <v>BD18.1</v>
      </c>
      <c r="I2418" s="4" t="str">
        <f t="shared" si="75"/>
        <v>DGND</v>
      </c>
    </row>
    <row r="2419" spans="1:9">
      <c r="A2419" t="s">
        <v>261</v>
      </c>
      <c r="B2419" t="s">
        <v>9205</v>
      </c>
      <c r="C2419" t="s">
        <v>2919</v>
      </c>
      <c r="D2419">
        <v>2</v>
      </c>
      <c r="E2419" t="s">
        <v>1789</v>
      </c>
      <c r="F2419">
        <v>2</v>
      </c>
      <c r="G2419">
        <v>2</v>
      </c>
      <c r="H2419" s="4" t="str">
        <f t="shared" si="74"/>
        <v>BD18.2</v>
      </c>
      <c r="I2419" s="4" t="str">
        <f t="shared" si="75"/>
        <v>MGND</v>
      </c>
    </row>
    <row r="2420" spans="1:9">
      <c r="A2420" t="s">
        <v>261</v>
      </c>
      <c r="B2420" t="s">
        <v>9205</v>
      </c>
      <c r="C2420" t="s">
        <v>1399</v>
      </c>
      <c r="D2420">
        <v>1</v>
      </c>
      <c r="E2420" t="s">
        <v>169</v>
      </c>
      <c r="F2420">
        <v>1</v>
      </c>
      <c r="G2420">
        <v>1</v>
      </c>
      <c r="H2420" s="4" t="str">
        <f t="shared" si="74"/>
        <v>C168.1</v>
      </c>
      <c r="I2420" s="4" t="str">
        <f t="shared" si="75"/>
        <v>DGND</v>
      </c>
    </row>
    <row r="2421" spans="1:9">
      <c r="A2421" t="s">
        <v>261</v>
      </c>
      <c r="B2421" t="s">
        <v>9205</v>
      </c>
      <c r="C2421" t="s">
        <v>1399</v>
      </c>
      <c r="D2421">
        <v>2</v>
      </c>
      <c r="E2421" t="s">
        <v>560</v>
      </c>
      <c r="F2421">
        <v>2</v>
      </c>
      <c r="G2421">
        <v>2</v>
      </c>
      <c r="H2421" s="4" t="str">
        <f t="shared" si="74"/>
        <v>C168.2</v>
      </c>
      <c r="I2421" s="4" t="str">
        <f t="shared" si="75"/>
        <v>S0_1_CKXTAL2</v>
      </c>
    </row>
    <row r="2422" spans="1:9">
      <c r="A2422" t="s">
        <v>261</v>
      </c>
      <c r="B2422" t="s">
        <v>9205</v>
      </c>
      <c r="C2422" t="s">
        <v>1400</v>
      </c>
      <c r="D2422">
        <v>1</v>
      </c>
      <c r="E2422" t="s">
        <v>169</v>
      </c>
      <c r="F2422">
        <v>1</v>
      </c>
      <c r="G2422">
        <v>1</v>
      </c>
      <c r="H2422" s="4" t="str">
        <f t="shared" si="74"/>
        <v>C169.1</v>
      </c>
      <c r="I2422" s="4" t="str">
        <f t="shared" si="75"/>
        <v>DGND</v>
      </c>
    </row>
    <row r="2423" spans="1:9">
      <c r="A2423" t="s">
        <v>261</v>
      </c>
      <c r="B2423" t="s">
        <v>9205</v>
      </c>
      <c r="C2423" t="s">
        <v>1400</v>
      </c>
      <c r="D2423">
        <v>2</v>
      </c>
      <c r="E2423" t="s">
        <v>561</v>
      </c>
      <c r="F2423">
        <v>2</v>
      </c>
      <c r="G2423">
        <v>2</v>
      </c>
      <c r="H2423" s="4" t="str">
        <f t="shared" si="74"/>
        <v>C169.2</v>
      </c>
      <c r="I2423" s="4" t="str">
        <f t="shared" si="75"/>
        <v>S0_1_CKXTAL1</v>
      </c>
    </row>
    <row r="2424" spans="1:9">
      <c r="A2424" t="s">
        <v>261</v>
      </c>
      <c r="B2424" t="s">
        <v>9205</v>
      </c>
      <c r="C2424" t="s">
        <v>2920</v>
      </c>
      <c r="D2424">
        <v>1</v>
      </c>
      <c r="E2424" t="s">
        <v>2047</v>
      </c>
      <c r="F2424">
        <v>1</v>
      </c>
      <c r="G2424">
        <v>1</v>
      </c>
      <c r="H2424" s="4" t="str">
        <f t="shared" si="74"/>
        <v>CD168.1</v>
      </c>
      <c r="I2424" s="4" t="str">
        <f t="shared" si="75"/>
        <v>S0_HSD288</v>
      </c>
    </row>
    <row r="2425" spans="1:9">
      <c r="A2425" t="s">
        <v>261</v>
      </c>
      <c r="B2425" t="s">
        <v>9205</v>
      </c>
      <c r="C2425" t="s">
        <v>2920</v>
      </c>
      <c r="D2425">
        <v>2</v>
      </c>
      <c r="E2425" t="s">
        <v>169</v>
      </c>
      <c r="F2425">
        <v>2</v>
      </c>
      <c r="G2425">
        <v>2</v>
      </c>
      <c r="H2425" s="4" t="str">
        <f t="shared" si="74"/>
        <v>CD168.2</v>
      </c>
      <c r="I2425" s="4" t="str">
        <f t="shared" si="75"/>
        <v>DGND</v>
      </c>
    </row>
    <row r="2426" spans="1:9">
      <c r="A2426" t="s">
        <v>261</v>
      </c>
      <c r="B2426" t="s">
        <v>9205</v>
      </c>
      <c r="C2426" t="s">
        <v>2921</v>
      </c>
      <c r="D2426" t="s">
        <v>2025</v>
      </c>
      <c r="E2426" t="s">
        <v>2024</v>
      </c>
      <c r="F2426">
        <v>5</v>
      </c>
      <c r="G2426" t="s">
        <v>2025</v>
      </c>
      <c r="H2426" s="4" t="str">
        <f t="shared" si="74"/>
        <v>CMOS1.5</v>
      </c>
      <c r="I2426" s="4" t="str">
        <f t="shared" si="75"/>
        <v>S0_1_VSENSE</v>
      </c>
    </row>
    <row r="2427" spans="1:9">
      <c r="A2427" t="s">
        <v>261</v>
      </c>
      <c r="B2427" t="s">
        <v>9205</v>
      </c>
      <c r="C2427" t="s">
        <v>2921</v>
      </c>
      <c r="D2427" t="s">
        <v>2026</v>
      </c>
      <c r="E2427" t="s">
        <v>2024</v>
      </c>
      <c r="F2427">
        <v>6</v>
      </c>
      <c r="G2427" t="s">
        <v>2026</v>
      </c>
      <c r="H2427" s="4" t="str">
        <f t="shared" si="74"/>
        <v>CMOS1.6</v>
      </c>
      <c r="I2427" s="4" t="str">
        <f t="shared" si="75"/>
        <v>S0_1_VSENSE</v>
      </c>
    </row>
    <row r="2428" spans="1:9">
      <c r="A2428" t="s">
        <v>261</v>
      </c>
      <c r="B2428" t="s">
        <v>9205</v>
      </c>
      <c r="C2428" t="s">
        <v>2921</v>
      </c>
      <c r="D2428" t="s">
        <v>2027</v>
      </c>
      <c r="E2428" t="s">
        <v>2024</v>
      </c>
      <c r="F2428">
        <v>10</v>
      </c>
      <c r="G2428" t="s">
        <v>2027</v>
      </c>
      <c r="H2428" s="4" t="str">
        <f t="shared" si="74"/>
        <v>CMOS1.10</v>
      </c>
      <c r="I2428" s="4" t="str">
        <f t="shared" si="75"/>
        <v>S0_1_VSENSE</v>
      </c>
    </row>
    <row r="2429" spans="1:9">
      <c r="A2429" t="s">
        <v>261</v>
      </c>
      <c r="B2429" t="s">
        <v>9205</v>
      </c>
      <c r="C2429" t="s">
        <v>2921</v>
      </c>
      <c r="D2429" t="s">
        <v>2028</v>
      </c>
      <c r="E2429" t="s">
        <v>2039</v>
      </c>
      <c r="F2429">
        <v>4</v>
      </c>
      <c r="G2429" t="s">
        <v>2028</v>
      </c>
      <c r="H2429" s="4" t="str">
        <f t="shared" si="74"/>
        <v>CMOS1.4</v>
      </c>
      <c r="I2429" s="4" t="str">
        <f t="shared" si="75"/>
        <v>S0_1_PGATE</v>
      </c>
    </row>
    <row r="2430" spans="1:9">
      <c r="A2430" t="s">
        <v>261</v>
      </c>
      <c r="B2430" t="s">
        <v>9205</v>
      </c>
      <c r="C2430" t="s">
        <v>2921</v>
      </c>
      <c r="D2430" t="s">
        <v>2029</v>
      </c>
      <c r="E2430" t="s">
        <v>1786</v>
      </c>
      <c r="F2430">
        <v>3</v>
      </c>
      <c r="G2430" t="s">
        <v>2029</v>
      </c>
      <c r="H2430" s="4" t="str">
        <f t="shared" si="74"/>
        <v>CMOS1.3</v>
      </c>
      <c r="I2430" s="4" t="str">
        <f t="shared" si="75"/>
        <v>S0_AVDD33_MOSFET</v>
      </c>
    </row>
    <row r="2431" spans="1:9">
      <c r="A2431" t="s">
        <v>261</v>
      </c>
      <c r="B2431" t="s">
        <v>9205</v>
      </c>
      <c r="C2431" t="s">
        <v>2921</v>
      </c>
      <c r="D2431" t="s">
        <v>2030</v>
      </c>
      <c r="E2431" t="s">
        <v>2024</v>
      </c>
      <c r="F2431">
        <v>7</v>
      </c>
      <c r="G2431" t="s">
        <v>2030</v>
      </c>
      <c r="H2431" s="4" t="str">
        <f t="shared" si="74"/>
        <v>CMOS1.7</v>
      </c>
      <c r="I2431" s="4" t="str">
        <f t="shared" si="75"/>
        <v>S0_1_VSENSE</v>
      </c>
    </row>
    <row r="2432" spans="1:9">
      <c r="A2432" t="s">
        <v>261</v>
      </c>
      <c r="B2432" t="s">
        <v>9205</v>
      </c>
      <c r="C2432" t="s">
        <v>2921</v>
      </c>
      <c r="D2432" t="s">
        <v>2031</v>
      </c>
      <c r="E2432" t="s">
        <v>2024</v>
      </c>
      <c r="F2432">
        <v>8</v>
      </c>
      <c r="G2432" t="s">
        <v>2031</v>
      </c>
      <c r="H2432" s="4" t="str">
        <f t="shared" si="74"/>
        <v>CMOS1.8</v>
      </c>
      <c r="I2432" s="4" t="str">
        <f t="shared" si="75"/>
        <v>S0_1_VSENSE</v>
      </c>
    </row>
    <row r="2433" spans="1:9">
      <c r="A2433" t="s">
        <v>261</v>
      </c>
      <c r="B2433" t="s">
        <v>9205</v>
      </c>
      <c r="C2433" t="s">
        <v>2921</v>
      </c>
      <c r="D2433" t="s">
        <v>2032</v>
      </c>
      <c r="E2433" t="s">
        <v>2024</v>
      </c>
      <c r="F2433">
        <v>9</v>
      </c>
      <c r="G2433" t="s">
        <v>2032</v>
      </c>
      <c r="H2433" s="4" t="str">
        <f t="shared" si="74"/>
        <v>CMOS1.9</v>
      </c>
      <c r="I2433" s="4" t="str">
        <f t="shared" si="75"/>
        <v>S0_1_VSENSE</v>
      </c>
    </row>
    <row r="2434" spans="1:9">
      <c r="A2434" t="s">
        <v>261</v>
      </c>
      <c r="B2434" t="s">
        <v>9205</v>
      </c>
      <c r="C2434" t="s">
        <v>2921</v>
      </c>
      <c r="D2434" t="s">
        <v>2033</v>
      </c>
      <c r="E2434" t="s">
        <v>2040</v>
      </c>
      <c r="F2434">
        <v>2</v>
      </c>
      <c r="G2434" t="s">
        <v>2033</v>
      </c>
      <c r="H2434" s="4" t="str">
        <f t="shared" ref="H2434:H2497" si="76">CONCATENATE(C2434,".",F2434)</f>
        <v>CMOS1.2</v>
      </c>
      <c r="I2434" s="4" t="str">
        <f t="shared" ref="I2434:I2497" si="77">E2434</f>
        <v>S0_1_NGATE</v>
      </c>
    </row>
    <row r="2435" spans="1:9">
      <c r="A2435" t="s">
        <v>261</v>
      </c>
      <c r="B2435" t="s">
        <v>9205</v>
      </c>
      <c r="C2435" t="s">
        <v>2921</v>
      </c>
      <c r="D2435" t="s">
        <v>2034</v>
      </c>
      <c r="E2435" t="s">
        <v>1789</v>
      </c>
      <c r="F2435">
        <v>1</v>
      </c>
      <c r="G2435" t="s">
        <v>2034</v>
      </c>
      <c r="H2435" s="4" t="str">
        <f t="shared" si="76"/>
        <v>CMOS1.1</v>
      </c>
      <c r="I2435" s="4" t="str">
        <f t="shared" si="77"/>
        <v>MGND</v>
      </c>
    </row>
    <row r="2436" spans="1:9">
      <c r="A2436" t="s">
        <v>261</v>
      </c>
      <c r="B2436" t="s">
        <v>9205</v>
      </c>
      <c r="C2436" t="s">
        <v>416</v>
      </c>
      <c r="D2436" t="s">
        <v>491</v>
      </c>
      <c r="E2436" t="s">
        <v>490</v>
      </c>
      <c r="F2436">
        <v>1</v>
      </c>
      <c r="G2436" t="s">
        <v>491</v>
      </c>
      <c r="H2436" s="4" t="str">
        <f t="shared" si="76"/>
        <v>K11.1</v>
      </c>
      <c r="I2436" s="4" t="str">
        <f t="shared" si="77"/>
        <v>VP12</v>
      </c>
    </row>
    <row r="2437" spans="1:9">
      <c r="A2437" t="s">
        <v>261</v>
      </c>
      <c r="B2437" t="s">
        <v>9205</v>
      </c>
      <c r="C2437" t="s">
        <v>416</v>
      </c>
      <c r="D2437" t="s">
        <v>492</v>
      </c>
      <c r="E2437" t="s">
        <v>2035</v>
      </c>
      <c r="F2437">
        <v>4</v>
      </c>
      <c r="G2437" t="s">
        <v>492</v>
      </c>
      <c r="H2437" s="4" t="str">
        <f t="shared" si="76"/>
        <v>K11.4</v>
      </c>
      <c r="I2437" s="4" t="str">
        <f t="shared" si="77"/>
        <v>S0_PGATE</v>
      </c>
    </row>
    <row r="2438" spans="1:9">
      <c r="A2438" t="s">
        <v>261</v>
      </c>
      <c r="B2438" t="s">
        <v>9205</v>
      </c>
      <c r="C2438" t="s">
        <v>416</v>
      </c>
      <c r="D2438" t="s">
        <v>493</v>
      </c>
      <c r="E2438" t="s">
        <v>2036</v>
      </c>
      <c r="F2438">
        <v>9</v>
      </c>
      <c r="G2438" t="s">
        <v>493</v>
      </c>
      <c r="H2438" s="4" t="str">
        <f t="shared" si="76"/>
        <v>K11.9</v>
      </c>
      <c r="I2438" s="4" t="str">
        <f t="shared" si="77"/>
        <v>S0_NGATE</v>
      </c>
    </row>
    <row r="2439" spans="1:9">
      <c r="A2439" t="s">
        <v>261</v>
      </c>
      <c r="B2439" t="s">
        <v>9205</v>
      </c>
      <c r="C2439" t="s">
        <v>416</v>
      </c>
      <c r="D2439" t="s">
        <v>494</v>
      </c>
      <c r="E2439" t="s">
        <v>8603</v>
      </c>
      <c r="F2439">
        <v>12</v>
      </c>
      <c r="G2439" t="s">
        <v>494</v>
      </c>
      <c r="H2439" s="4" t="str">
        <f t="shared" si="76"/>
        <v>K11.12</v>
      </c>
      <c r="I2439" s="4" t="str">
        <f t="shared" si="77"/>
        <v>SC_UDB011</v>
      </c>
    </row>
    <row r="2440" spans="1:9">
      <c r="A2440" t="s">
        <v>261</v>
      </c>
      <c r="B2440" t="s">
        <v>9205</v>
      </c>
      <c r="C2440" t="s">
        <v>416</v>
      </c>
      <c r="D2440" t="s">
        <v>192</v>
      </c>
      <c r="E2440" t="s">
        <v>2037</v>
      </c>
      <c r="F2440">
        <v>3</v>
      </c>
      <c r="G2440" t="s">
        <v>192</v>
      </c>
      <c r="H2440" s="4" t="str">
        <f t="shared" si="76"/>
        <v>K11.3</v>
      </c>
      <c r="I2440" s="4" t="str">
        <f t="shared" si="77"/>
        <v>S0_HSD286</v>
      </c>
    </row>
    <row r="2441" spans="1:9">
      <c r="A2441" t="s">
        <v>261</v>
      </c>
      <c r="B2441" t="s">
        <v>9205</v>
      </c>
      <c r="C2441" t="s">
        <v>416</v>
      </c>
      <c r="D2441" t="s">
        <v>193</v>
      </c>
      <c r="E2441" t="s">
        <v>2038</v>
      </c>
      <c r="F2441">
        <v>10</v>
      </c>
      <c r="G2441" t="s">
        <v>193</v>
      </c>
      <c r="H2441" s="4" t="str">
        <f t="shared" si="76"/>
        <v>K11.10</v>
      </c>
      <c r="I2441" s="4" t="str">
        <f t="shared" si="77"/>
        <v>S0_HSD287</v>
      </c>
    </row>
    <row r="2442" spans="1:9">
      <c r="A2442" t="s">
        <v>261</v>
      </c>
      <c r="B2442" t="s">
        <v>9205</v>
      </c>
      <c r="C2442" t="s">
        <v>416</v>
      </c>
      <c r="D2442" t="s">
        <v>495</v>
      </c>
      <c r="E2442" t="s">
        <v>2039</v>
      </c>
      <c r="F2442">
        <v>5</v>
      </c>
      <c r="G2442" t="s">
        <v>495</v>
      </c>
      <c r="H2442" s="4" t="str">
        <f t="shared" si="76"/>
        <v>K11.5</v>
      </c>
      <c r="I2442" s="4" t="str">
        <f t="shared" si="77"/>
        <v>S0_1_PGATE</v>
      </c>
    </row>
    <row r="2443" spans="1:9">
      <c r="A2443" t="s">
        <v>261</v>
      </c>
      <c r="B2443" t="s">
        <v>9205</v>
      </c>
      <c r="C2443" t="s">
        <v>416</v>
      </c>
      <c r="D2443" t="s">
        <v>496</v>
      </c>
      <c r="E2443" t="s">
        <v>2040</v>
      </c>
      <c r="F2443">
        <v>8</v>
      </c>
      <c r="G2443" t="s">
        <v>496</v>
      </c>
      <c r="H2443" s="4" t="str">
        <f t="shared" si="76"/>
        <v>K11.8</v>
      </c>
      <c r="I2443" s="4" t="str">
        <f t="shared" si="77"/>
        <v>S0_1_NGATE</v>
      </c>
    </row>
    <row r="2444" spans="1:9">
      <c r="A2444" t="s">
        <v>261</v>
      </c>
      <c r="B2444" t="s">
        <v>9205</v>
      </c>
      <c r="C2444" t="s">
        <v>1401</v>
      </c>
      <c r="D2444">
        <v>2</v>
      </c>
      <c r="E2444" t="s">
        <v>8604</v>
      </c>
      <c r="F2444">
        <v>2</v>
      </c>
      <c r="G2444">
        <v>2</v>
      </c>
      <c r="H2444" s="4" t="str">
        <f t="shared" si="76"/>
        <v>K34.2</v>
      </c>
      <c r="I2444" s="4" t="str">
        <f t="shared" si="77"/>
        <v>S0_HSD120</v>
      </c>
    </row>
    <row r="2445" spans="1:9">
      <c r="A2445" t="s">
        <v>261</v>
      </c>
      <c r="B2445" t="s">
        <v>9205</v>
      </c>
      <c r="C2445" t="s">
        <v>1401</v>
      </c>
      <c r="D2445">
        <v>3</v>
      </c>
      <c r="E2445" t="s">
        <v>563</v>
      </c>
      <c r="F2445">
        <v>3</v>
      </c>
      <c r="G2445">
        <v>3</v>
      </c>
      <c r="H2445" s="4" t="str">
        <f t="shared" si="76"/>
        <v>K34.3</v>
      </c>
      <c r="I2445" s="4" t="str">
        <f t="shared" si="77"/>
        <v>S0_CKXTAL2</v>
      </c>
    </row>
    <row r="2446" spans="1:9">
      <c r="A2446" t="s">
        <v>261</v>
      </c>
      <c r="B2446" t="s">
        <v>9205</v>
      </c>
      <c r="C2446" t="s">
        <v>1401</v>
      </c>
      <c r="D2446">
        <v>4</v>
      </c>
      <c r="E2446" t="s">
        <v>560</v>
      </c>
      <c r="F2446">
        <v>4</v>
      </c>
      <c r="G2446">
        <v>4</v>
      </c>
      <c r="H2446" s="4" t="str">
        <f t="shared" si="76"/>
        <v>K34.4</v>
      </c>
      <c r="I2446" s="4" t="str">
        <f t="shared" si="77"/>
        <v>S0_1_CKXTAL2</v>
      </c>
    </row>
    <row r="2447" spans="1:9">
      <c r="A2447" t="s">
        <v>261</v>
      </c>
      <c r="B2447" t="s">
        <v>9205</v>
      </c>
      <c r="C2447" t="s">
        <v>1401</v>
      </c>
      <c r="D2447">
        <v>5</v>
      </c>
      <c r="E2447" t="s">
        <v>561</v>
      </c>
      <c r="F2447">
        <v>5</v>
      </c>
      <c r="G2447">
        <v>5</v>
      </c>
      <c r="H2447" s="4" t="str">
        <f t="shared" si="76"/>
        <v>K34.5</v>
      </c>
      <c r="I2447" s="4" t="str">
        <f t="shared" si="77"/>
        <v>S0_1_CKXTAL1</v>
      </c>
    </row>
    <row r="2448" spans="1:9">
      <c r="A2448" t="s">
        <v>261</v>
      </c>
      <c r="B2448" t="s">
        <v>9205</v>
      </c>
      <c r="C2448" t="s">
        <v>1401</v>
      </c>
      <c r="D2448">
        <v>6</v>
      </c>
      <c r="E2448" t="s">
        <v>562</v>
      </c>
      <c r="F2448">
        <v>6</v>
      </c>
      <c r="G2448">
        <v>6</v>
      </c>
      <c r="H2448" s="4" t="str">
        <f t="shared" si="76"/>
        <v>K34.6</v>
      </c>
      <c r="I2448" s="4" t="str">
        <f t="shared" si="77"/>
        <v>S0_CKXTAL1</v>
      </c>
    </row>
    <row r="2449" spans="1:9">
      <c r="A2449" t="s">
        <v>261</v>
      </c>
      <c r="B2449" t="s">
        <v>9205</v>
      </c>
      <c r="C2449" t="s">
        <v>1401</v>
      </c>
      <c r="D2449">
        <v>7</v>
      </c>
      <c r="E2449" t="s">
        <v>8605</v>
      </c>
      <c r="F2449">
        <v>7</v>
      </c>
      <c r="G2449">
        <v>7</v>
      </c>
      <c r="H2449" s="4" t="str">
        <f t="shared" si="76"/>
        <v>K34.7</v>
      </c>
      <c r="I2449" s="4" t="str">
        <f t="shared" si="77"/>
        <v>S0_HSD101</v>
      </c>
    </row>
    <row r="2450" spans="1:9">
      <c r="A2450" t="s">
        <v>261</v>
      </c>
      <c r="B2450" t="s">
        <v>9205</v>
      </c>
      <c r="C2450" t="s">
        <v>1401</v>
      </c>
      <c r="D2450" t="s">
        <v>7833</v>
      </c>
      <c r="E2450" t="s">
        <v>490</v>
      </c>
      <c r="F2450">
        <v>1</v>
      </c>
      <c r="G2450" t="s">
        <v>7833</v>
      </c>
      <c r="H2450" s="4" t="str">
        <f t="shared" si="76"/>
        <v>K34.1</v>
      </c>
      <c r="I2450" s="4" t="str">
        <f t="shared" si="77"/>
        <v>VP12</v>
      </c>
    </row>
    <row r="2451" spans="1:9">
      <c r="A2451" t="s">
        <v>261</v>
      </c>
      <c r="B2451" t="s">
        <v>9205</v>
      </c>
      <c r="C2451" t="s">
        <v>1401</v>
      </c>
      <c r="D2451" t="s">
        <v>7834</v>
      </c>
      <c r="E2451" t="s">
        <v>8606</v>
      </c>
      <c r="F2451">
        <v>8</v>
      </c>
      <c r="G2451" t="s">
        <v>7834</v>
      </c>
      <c r="H2451" s="4" t="str">
        <f t="shared" si="76"/>
        <v>K34.8</v>
      </c>
      <c r="I2451" s="4" t="str">
        <f t="shared" si="77"/>
        <v>SC_UDB034</v>
      </c>
    </row>
    <row r="2452" spans="1:9">
      <c r="A2452" t="s">
        <v>261</v>
      </c>
      <c r="B2452" t="s">
        <v>9205</v>
      </c>
      <c r="C2452" t="s">
        <v>2922</v>
      </c>
      <c r="D2452" t="s">
        <v>491</v>
      </c>
      <c r="E2452" t="s">
        <v>490</v>
      </c>
      <c r="F2452">
        <v>1</v>
      </c>
      <c r="G2452" t="s">
        <v>491</v>
      </c>
      <c r="H2452" s="4" t="str">
        <f t="shared" si="76"/>
        <v>K223.1</v>
      </c>
      <c r="I2452" s="4" t="str">
        <f t="shared" si="77"/>
        <v>VP12</v>
      </c>
    </row>
    <row r="2453" spans="1:9">
      <c r="A2453" t="s">
        <v>261</v>
      </c>
      <c r="B2453" t="s">
        <v>9205</v>
      </c>
      <c r="C2453" t="s">
        <v>2922</v>
      </c>
      <c r="D2453" t="s">
        <v>492</v>
      </c>
      <c r="E2453" t="s">
        <v>2048</v>
      </c>
      <c r="F2453">
        <v>4</v>
      </c>
      <c r="G2453" t="s">
        <v>492</v>
      </c>
      <c r="H2453" s="4" t="str">
        <f t="shared" si="76"/>
        <v>K223.4</v>
      </c>
      <c r="I2453" s="4" t="str">
        <f t="shared" si="77"/>
        <v>S0_VSENSE</v>
      </c>
    </row>
    <row r="2454" spans="1:9">
      <c r="A2454" t="s">
        <v>261</v>
      </c>
      <c r="B2454" t="s">
        <v>9205</v>
      </c>
      <c r="C2454" t="s">
        <v>2922</v>
      </c>
      <c r="D2454" t="s">
        <v>493</v>
      </c>
      <c r="F2454">
        <v>9</v>
      </c>
      <c r="G2454" t="s">
        <v>493</v>
      </c>
      <c r="H2454" s="4" t="str">
        <f t="shared" si="76"/>
        <v>K223.9</v>
      </c>
      <c r="I2454" s="4">
        <f t="shared" si="77"/>
        <v>0</v>
      </c>
    </row>
    <row r="2455" spans="1:9">
      <c r="A2455" t="s">
        <v>261</v>
      </c>
      <c r="B2455" t="s">
        <v>9205</v>
      </c>
      <c r="C2455" t="s">
        <v>2922</v>
      </c>
      <c r="D2455" t="s">
        <v>494</v>
      </c>
      <c r="E2455" t="s">
        <v>8607</v>
      </c>
      <c r="F2455">
        <v>12</v>
      </c>
      <c r="G2455" t="s">
        <v>494</v>
      </c>
      <c r="H2455" s="4" t="str">
        <f t="shared" si="76"/>
        <v>K223.12</v>
      </c>
      <c r="I2455" s="4" t="str">
        <f t="shared" si="77"/>
        <v>SC_UDB223</v>
      </c>
    </row>
    <row r="2456" spans="1:9">
      <c r="A2456" t="s">
        <v>261</v>
      </c>
      <c r="B2456" t="s">
        <v>9205</v>
      </c>
      <c r="C2456" t="s">
        <v>2922</v>
      </c>
      <c r="D2456" t="s">
        <v>192</v>
      </c>
      <c r="E2456" t="s">
        <v>2982</v>
      </c>
      <c r="F2456">
        <v>3</v>
      </c>
      <c r="G2456" t="s">
        <v>192</v>
      </c>
      <c r="H2456" s="4" t="str">
        <f t="shared" si="76"/>
        <v>K223.3</v>
      </c>
      <c r="I2456" s="4" t="str">
        <f t="shared" si="77"/>
        <v>S0_HSD292</v>
      </c>
    </row>
    <row r="2457" spans="1:9">
      <c r="A2457" t="s">
        <v>261</v>
      </c>
      <c r="B2457" t="s">
        <v>9205</v>
      </c>
      <c r="C2457" t="s">
        <v>2922</v>
      </c>
      <c r="D2457" t="s">
        <v>193</v>
      </c>
      <c r="F2457">
        <v>10</v>
      </c>
      <c r="G2457" t="s">
        <v>193</v>
      </c>
      <c r="H2457" s="4" t="str">
        <f t="shared" si="76"/>
        <v>K223.10</v>
      </c>
      <c r="I2457" s="4">
        <f t="shared" si="77"/>
        <v>0</v>
      </c>
    </row>
    <row r="2458" spans="1:9">
      <c r="A2458" t="s">
        <v>261</v>
      </c>
      <c r="B2458" t="s">
        <v>9205</v>
      </c>
      <c r="C2458" t="s">
        <v>2922</v>
      </c>
      <c r="D2458" t="s">
        <v>495</v>
      </c>
      <c r="E2458" t="s">
        <v>2024</v>
      </c>
      <c r="F2458">
        <v>5</v>
      </c>
      <c r="G2458" t="s">
        <v>495</v>
      </c>
      <c r="H2458" s="4" t="str">
        <f t="shared" si="76"/>
        <v>K223.5</v>
      </c>
      <c r="I2458" s="4" t="str">
        <f t="shared" si="77"/>
        <v>S0_1_VSENSE</v>
      </c>
    </row>
    <row r="2459" spans="1:9">
      <c r="A2459" t="s">
        <v>261</v>
      </c>
      <c r="B2459" t="s">
        <v>9205</v>
      </c>
      <c r="C2459" t="s">
        <v>2922</v>
      </c>
      <c r="D2459" t="s">
        <v>496</v>
      </c>
      <c r="F2459">
        <v>8</v>
      </c>
      <c r="G2459" t="s">
        <v>496</v>
      </c>
      <c r="H2459" s="4" t="str">
        <f t="shared" si="76"/>
        <v>K223.8</v>
      </c>
      <c r="I2459" s="4">
        <f t="shared" si="77"/>
        <v>0</v>
      </c>
    </row>
    <row r="2460" spans="1:9">
      <c r="A2460" t="s">
        <v>261</v>
      </c>
      <c r="B2460" t="s">
        <v>9205</v>
      </c>
      <c r="C2460" t="s">
        <v>2923</v>
      </c>
      <c r="D2460">
        <v>1</v>
      </c>
      <c r="E2460" t="s">
        <v>2024</v>
      </c>
      <c r="F2460">
        <v>1</v>
      </c>
      <c r="G2460">
        <v>1</v>
      </c>
      <c r="H2460" s="4" t="str">
        <f t="shared" si="76"/>
        <v>L3.1</v>
      </c>
      <c r="I2460" s="4" t="str">
        <f t="shared" si="77"/>
        <v>S0_1_VSENSE</v>
      </c>
    </row>
    <row r="2461" spans="1:9">
      <c r="A2461" t="s">
        <v>261</v>
      </c>
      <c r="B2461" t="s">
        <v>9205</v>
      </c>
      <c r="C2461" t="s">
        <v>2923</v>
      </c>
      <c r="D2461">
        <v>2</v>
      </c>
      <c r="E2461" t="s">
        <v>2047</v>
      </c>
      <c r="F2461">
        <v>2</v>
      </c>
      <c r="G2461">
        <v>2</v>
      </c>
      <c r="H2461" s="4" t="str">
        <f t="shared" si="76"/>
        <v>L3.2</v>
      </c>
      <c r="I2461" s="4" t="str">
        <f t="shared" si="77"/>
        <v>S0_HSD288</v>
      </c>
    </row>
    <row r="2462" spans="1:9">
      <c r="A2462" t="s">
        <v>261</v>
      </c>
      <c r="B2462" t="s">
        <v>9205</v>
      </c>
      <c r="C2462" t="s">
        <v>1388</v>
      </c>
      <c r="D2462">
        <v>1</v>
      </c>
      <c r="E2462" t="s">
        <v>555</v>
      </c>
      <c r="F2462">
        <v>1</v>
      </c>
      <c r="G2462">
        <v>1</v>
      </c>
      <c r="H2462" s="4" t="str">
        <f t="shared" si="76"/>
        <v>R342.1</v>
      </c>
      <c r="I2462" s="4" t="str">
        <f t="shared" si="77"/>
        <v>S0_TAPSL0_HIGH</v>
      </c>
    </row>
    <row r="2463" spans="1:9">
      <c r="A2463" t="s">
        <v>261</v>
      </c>
      <c r="B2463" t="s">
        <v>9205</v>
      </c>
      <c r="C2463" t="s">
        <v>1388</v>
      </c>
      <c r="D2463">
        <v>2</v>
      </c>
      <c r="E2463" t="s">
        <v>1804</v>
      </c>
      <c r="F2463">
        <v>2</v>
      </c>
      <c r="G2463">
        <v>2</v>
      </c>
      <c r="H2463" s="4" t="str">
        <f t="shared" si="76"/>
        <v>R342.2</v>
      </c>
      <c r="I2463" s="4" t="str">
        <f t="shared" si="77"/>
        <v>SG0_SRC_DVDD33</v>
      </c>
    </row>
    <row r="2464" spans="1:9">
      <c r="A2464" t="s">
        <v>261</v>
      </c>
      <c r="B2464" t="s">
        <v>9205</v>
      </c>
      <c r="C2464" t="s">
        <v>1389</v>
      </c>
      <c r="D2464">
        <v>1</v>
      </c>
      <c r="E2464" t="s">
        <v>556</v>
      </c>
      <c r="F2464">
        <v>1</v>
      </c>
      <c r="G2464">
        <v>1</v>
      </c>
      <c r="H2464" s="4" t="str">
        <f t="shared" si="76"/>
        <v>R343.1</v>
      </c>
      <c r="I2464" s="4" t="str">
        <f t="shared" si="77"/>
        <v>S0_TAPSL0_LOW</v>
      </c>
    </row>
    <row r="2465" spans="1:9">
      <c r="A2465" t="s">
        <v>261</v>
      </c>
      <c r="B2465" t="s">
        <v>9205</v>
      </c>
      <c r="C2465" t="s">
        <v>1389</v>
      </c>
      <c r="D2465">
        <v>2</v>
      </c>
      <c r="E2465" t="s">
        <v>169</v>
      </c>
      <c r="F2465">
        <v>2</v>
      </c>
      <c r="G2465">
        <v>2</v>
      </c>
      <c r="H2465" s="4" t="str">
        <f t="shared" si="76"/>
        <v>R343.2</v>
      </c>
      <c r="I2465" s="4" t="str">
        <f t="shared" si="77"/>
        <v>DGND</v>
      </c>
    </row>
    <row r="2466" spans="1:9">
      <c r="A2466" t="s">
        <v>261</v>
      </c>
      <c r="B2466" t="s">
        <v>9205</v>
      </c>
      <c r="C2466" t="s">
        <v>1390</v>
      </c>
      <c r="D2466">
        <v>1</v>
      </c>
      <c r="E2466" t="s">
        <v>557</v>
      </c>
      <c r="F2466">
        <v>1</v>
      </c>
      <c r="G2466">
        <v>1</v>
      </c>
      <c r="H2466" s="4" t="str">
        <f t="shared" si="76"/>
        <v>R344.1</v>
      </c>
      <c r="I2466" s="4" t="str">
        <f t="shared" si="77"/>
        <v>S0_TAPSL1_HIGH</v>
      </c>
    </row>
    <row r="2467" spans="1:9">
      <c r="A2467" t="s">
        <v>261</v>
      </c>
      <c r="B2467" t="s">
        <v>9205</v>
      </c>
      <c r="C2467" t="s">
        <v>1390</v>
      </c>
      <c r="D2467">
        <v>2</v>
      </c>
      <c r="E2467" t="s">
        <v>1804</v>
      </c>
      <c r="F2467">
        <v>2</v>
      </c>
      <c r="G2467">
        <v>2</v>
      </c>
      <c r="H2467" s="4" t="str">
        <f t="shared" si="76"/>
        <v>R344.2</v>
      </c>
      <c r="I2467" s="4" t="str">
        <f t="shared" si="77"/>
        <v>SG0_SRC_DVDD33</v>
      </c>
    </row>
    <row r="2468" spans="1:9">
      <c r="A2468" t="s">
        <v>261</v>
      </c>
      <c r="B2468" t="s">
        <v>9205</v>
      </c>
      <c r="C2468" t="s">
        <v>1391</v>
      </c>
      <c r="D2468">
        <v>1</v>
      </c>
      <c r="E2468" t="s">
        <v>558</v>
      </c>
      <c r="F2468">
        <v>1</v>
      </c>
      <c r="G2468">
        <v>1</v>
      </c>
      <c r="H2468" s="4" t="str">
        <f t="shared" si="76"/>
        <v>R345.1</v>
      </c>
      <c r="I2468" s="4" t="str">
        <f t="shared" si="77"/>
        <v>S0_TAPSL1_LOW</v>
      </c>
    </row>
    <row r="2469" spans="1:9">
      <c r="A2469" t="s">
        <v>261</v>
      </c>
      <c r="B2469" t="s">
        <v>9205</v>
      </c>
      <c r="C2469" t="s">
        <v>1391</v>
      </c>
      <c r="D2469">
        <v>2</v>
      </c>
      <c r="E2469" t="s">
        <v>169</v>
      </c>
      <c r="F2469">
        <v>2</v>
      </c>
      <c r="G2469">
        <v>2</v>
      </c>
      <c r="H2469" s="4" t="str">
        <f t="shared" si="76"/>
        <v>R345.2</v>
      </c>
      <c r="I2469" s="4" t="str">
        <f t="shared" si="77"/>
        <v>DGND</v>
      </c>
    </row>
    <row r="2470" spans="1:9">
      <c r="A2470" t="s">
        <v>261</v>
      </c>
      <c r="B2470" t="s">
        <v>9205</v>
      </c>
      <c r="C2470" t="s">
        <v>2924</v>
      </c>
      <c r="D2470">
        <v>1</v>
      </c>
      <c r="E2470" t="s">
        <v>572</v>
      </c>
      <c r="F2470">
        <v>1</v>
      </c>
      <c r="G2470">
        <v>1</v>
      </c>
      <c r="H2470" s="4" t="str">
        <f t="shared" si="76"/>
        <v>RD73.1</v>
      </c>
      <c r="I2470" s="4" t="str">
        <f t="shared" si="77"/>
        <v>S0_SPI_CSB</v>
      </c>
    </row>
    <row r="2471" spans="1:9">
      <c r="A2471" t="s">
        <v>261</v>
      </c>
      <c r="B2471" t="s">
        <v>9205</v>
      </c>
      <c r="C2471" t="s">
        <v>2924</v>
      </c>
      <c r="D2471">
        <v>2</v>
      </c>
      <c r="E2471" t="s">
        <v>2041</v>
      </c>
      <c r="F2471">
        <v>2</v>
      </c>
      <c r="G2471">
        <v>2</v>
      </c>
      <c r="H2471" s="4" t="str">
        <f t="shared" si="76"/>
        <v>RD73.2</v>
      </c>
      <c r="I2471" s="4" t="str">
        <f t="shared" si="77"/>
        <v>S0_SCANB_HSD136</v>
      </c>
    </row>
    <row r="2472" spans="1:9">
      <c r="A2472" t="s">
        <v>261</v>
      </c>
      <c r="B2472" t="s">
        <v>9205</v>
      </c>
      <c r="C2472" t="s">
        <v>2925</v>
      </c>
      <c r="D2472">
        <v>1</v>
      </c>
      <c r="E2472" t="s">
        <v>573</v>
      </c>
      <c r="F2472">
        <v>1</v>
      </c>
      <c r="G2472">
        <v>1</v>
      </c>
      <c r="H2472" s="4" t="str">
        <f t="shared" si="76"/>
        <v>RD74.1</v>
      </c>
      <c r="I2472" s="4" t="str">
        <f t="shared" si="77"/>
        <v>S0_SPI_SO</v>
      </c>
    </row>
    <row r="2473" spans="1:9">
      <c r="A2473" t="s">
        <v>261</v>
      </c>
      <c r="B2473" t="s">
        <v>9205</v>
      </c>
      <c r="C2473" t="s">
        <v>2925</v>
      </c>
      <c r="D2473">
        <v>2</v>
      </c>
      <c r="E2473" t="s">
        <v>2042</v>
      </c>
      <c r="F2473">
        <v>2</v>
      </c>
      <c r="G2473">
        <v>2</v>
      </c>
      <c r="H2473" s="4" t="str">
        <f t="shared" si="76"/>
        <v>RD74.2</v>
      </c>
      <c r="I2473" s="4" t="str">
        <f t="shared" si="77"/>
        <v>S0_SCANB_HSD109</v>
      </c>
    </row>
    <row r="2474" spans="1:9">
      <c r="A2474" t="s">
        <v>261</v>
      </c>
      <c r="B2474" t="s">
        <v>9205</v>
      </c>
      <c r="C2474" t="s">
        <v>2926</v>
      </c>
      <c r="D2474">
        <v>1</v>
      </c>
      <c r="E2474" t="s">
        <v>574</v>
      </c>
      <c r="F2474">
        <v>1</v>
      </c>
      <c r="G2474">
        <v>1</v>
      </c>
      <c r="H2474" s="4" t="str">
        <f t="shared" si="76"/>
        <v>RD75.1</v>
      </c>
      <c r="I2474" s="4" t="str">
        <f t="shared" si="77"/>
        <v>S0_SPI_SCK</v>
      </c>
    </row>
    <row r="2475" spans="1:9">
      <c r="A2475" t="s">
        <v>261</v>
      </c>
      <c r="B2475" t="s">
        <v>9205</v>
      </c>
      <c r="C2475" t="s">
        <v>2926</v>
      </c>
      <c r="D2475">
        <v>2</v>
      </c>
      <c r="E2475" t="s">
        <v>2043</v>
      </c>
      <c r="F2475">
        <v>2</v>
      </c>
      <c r="G2475">
        <v>2</v>
      </c>
      <c r="H2475" s="4" t="str">
        <f t="shared" si="76"/>
        <v>RD75.2</v>
      </c>
      <c r="I2475" s="4" t="str">
        <f t="shared" si="77"/>
        <v>S0_SCANB_HSD134</v>
      </c>
    </row>
    <row r="2476" spans="1:9">
      <c r="A2476" t="s">
        <v>261</v>
      </c>
      <c r="B2476" t="s">
        <v>9205</v>
      </c>
      <c r="C2476" t="s">
        <v>2927</v>
      </c>
      <c r="D2476">
        <v>1</v>
      </c>
      <c r="E2476" t="s">
        <v>575</v>
      </c>
      <c r="F2476">
        <v>1</v>
      </c>
      <c r="G2476">
        <v>1</v>
      </c>
      <c r="H2476" s="4" t="str">
        <f t="shared" si="76"/>
        <v>RD76.1</v>
      </c>
      <c r="I2476" s="4" t="str">
        <f t="shared" si="77"/>
        <v>S0_SPI_SI</v>
      </c>
    </row>
    <row r="2477" spans="1:9">
      <c r="A2477" t="s">
        <v>261</v>
      </c>
      <c r="B2477" t="s">
        <v>9205</v>
      </c>
      <c r="C2477" t="s">
        <v>2927</v>
      </c>
      <c r="D2477">
        <v>2</v>
      </c>
      <c r="E2477" t="s">
        <v>2044</v>
      </c>
      <c r="F2477">
        <v>2</v>
      </c>
      <c r="G2477">
        <v>2</v>
      </c>
      <c r="H2477" s="4" t="str">
        <f t="shared" si="76"/>
        <v>RD76.2</v>
      </c>
      <c r="I2477" s="4" t="str">
        <f t="shared" si="77"/>
        <v>S0_SCANB_HSD133</v>
      </c>
    </row>
    <row r="2478" spans="1:9">
      <c r="A2478" t="s">
        <v>261</v>
      </c>
      <c r="B2478" t="s">
        <v>9205</v>
      </c>
      <c r="C2478" t="s">
        <v>2928</v>
      </c>
      <c r="D2478">
        <v>1</v>
      </c>
      <c r="E2478" t="s">
        <v>578</v>
      </c>
      <c r="F2478">
        <v>1</v>
      </c>
      <c r="G2478">
        <v>1</v>
      </c>
      <c r="H2478" s="4" t="str">
        <f t="shared" si="76"/>
        <v>RD77.1</v>
      </c>
      <c r="I2478" s="4" t="str">
        <f t="shared" si="77"/>
        <v>S0_WP</v>
      </c>
    </row>
    <row r="2479" spans="1:9">
      <c r="A2479" t="s">
        <v>261</v>
      </c>
      <c r="B2479" t="s">
        <v>9205</v>
      </c>
      <c r="C2479" t="s">
        <v>2928</v>
      </c>
      <c r="D2479">
        <v>2</v>
      </c>
      <c r="E2479" t="s">
        <v>2045</v>
      </c>
      <c r="F2479">
        <v>2</v>
      </c>
      <c r="G2479">
        <v>2</v>
      </c>
      <c r="H2479" s="4" t="str">
        <f t="shared" si="76"/>
        <v>RD77.2</v>
      </c>
      <c r="I2479" s="4" t="str">
        <f t="shared" si="77"/>
        <v>S0_SCANB_HSD284</v>
      </c>
    </row>
    <row r="2480" spans="1:9">
      <c r="A2480" t="s">
        <v>261</v>
      </c>
      <c r="B2480" t="s">
        <v>9205</v>
      </c>
      <c r="C2480" t="s">
        <v>2929</v>
      </c>
      <c r="D2480">
        <v>1</v>
      </c>
      <c r="E2480" t="s">
        <v>577</v>
      </c>
      <c r="F2480">
        <v>1</v>
      </c>
      <c r="G2480">
        <v>1</v>
      </c>
      <c r="H2480" s="4" t="str">
        <f t="shared" si="76"/>
        <v>RD78.1</v>
      </c>
      <c r="I2480" s="4" t="str">
        <f t="shared" si="77"/>
        <v>S0_HOLD</v>
      </c>
    </row>
    <row r="2481" spans="1:9">
      <c r="A2481" t="s">
        <v>261</v>
      </c>
      <c r="B2481" t="s">
        <v>9205</v>
      </c>
      <c r="C2481" t="s">
        <v>2929</v>
      </c>
      <c r="D2481">
        <v>2</v>
      </c>
      <c r="E2481" t="s">
        <v>2046</v>
      </c>
      <c r="F2481">
        <v>2</v>
      </c>
      <c r="G2481">
        <v>2</v>
      </c>
      <c r="H2481" s="4" t="str">
        <f t="shared" si="76"/>
        <v>RD78.2</v>
      </c>
      <c r="I2481" s="4" t="str">
        <f t="shared" si="77"/>
        <v>S0_SCANB_HSD285</v>
      </c>
    </row>
    <row r="2482" spans="1:9">
      <c r="A2482" t="s">
        <v>261</v>
      </c>
      <c r="B2482" t="s">
        <v>9205</v>
      </c>
      <c r="C2482" t="s">
        <v>2930</v>
      </c>
      <c r="D2482">
        <v>1</v>
      </c>
      <c r="E2482" t="s">
        <v>1395</v>
      </c>
      <c r="F2482">
        <v>1</v>
      </c>
      <c r="G2482">
        <v>1</v>
      </c>
      <c r="H2482" s="4" t="str">
        <f t="shared" si="76"/>
        <v>RD79.1</v>
      </c>
      <c r="I2482" s="4" t="str">
        <f t="shared" si="77"/>
        <v>S0_TAPSL0</v>
      </c>
    </row>
    <row r="2483" spans="1:9">
      <c r="A2483" t="s">
        <v>261</v>
      </c>
      <c r="B2483" t="s">
        <v>9205</v>
      </c>
      <c r="C2483" t="s">
        <v>2930</v>
      </c>
      <c r="D2483">
        <v>2</v>
      </c>
      <c r="E2483" t="s">
        <v>2049</v>
      </c>
      <c r="F2483">
        <v>2</v>
      </c>
      <c r="G2483">
        <v>2</v>
      </c>
      <c r="H2483" s="4" t="str">
        <f t="shared" si="76"/>
        <v>RD79.2</v>
      </c>
      <c r="I2483" s="4" t="str">
        <f t="shared" si="77"/>
        <v>S0_SCAND_HSD042</v>
      </c>
    </row>
    <row r="2484" spans="1:9">
      <c r="A2484" t="s">
        <v>261</v>
      </c>
      <c r="B2484" t="s">
        <v>9205</v>
      </c>
      <c r="C2484" t="s">
        <v>2931</v>
      </c>
      <c r="D2484">
        <v>1</v>
      </c>
      <c r="E2484" t="s">
        <v>1396</v>
      </c>
      <c r="F2484">
        <v>1</v>
      </c>
      <c r="G2484">
        <v>1</v>
      </c>
      <c r="H2484" s="4" t="str">
        <f t="shared" si="76"/>
        <v>RD80.1</v>
      </c>
      <c r="I2484" s="4" t="str">
        <f t="shared" si="77"/>
        <v>S0_TAPSL1</v>
      </c>
    </row>
    <row r="2485" spans="1:9">
      <c r="A2485" t="s">
        <v>261</v>
      </c>
      <c r="B2485" t="s">
        <v>9205</v>
      </c>
      <c r="C2485" t="s">
        <v>2931</v>
      </c>
      <c r="D2485">
        <v>2</v>
      </c>
      <c r="E2485" t="s">
        <v>2050</v>
      </c>
      <c r="F2485">
        <v>2</v>
      </c>
      <c r="G2485">
        <v>2</v>
      </c>
      <c r="H2485" s="4" t="str">
        <f t="shared" si="76"/>
        <v>RD80.2</v>
      </c>
      <c r="I2485" s="4" t="str">
        <f t="shared" si="77"/>
        <v>S0_SCAND_HSD035</v>
      </c>
    </row>
    <row r="2486" spans="1:9">
      <c r="A2486" t="s">
        <v>261</v>
      </c>
      <c r="B2486" t="s">
        <v>9205</v>
      </c>
      <c r="C2486" t="s">
        <v>3544</v>
      </c>
      <c r="D2486">
        <v>1</v>
      </c>
      <c r="E2486" t="s">
        <v>3396</v>
      </c>
      <c r="F2486">
        <v>1</v>
      </c>
      <c r="G2486">
        <v>1</v>
      </c>
      <c r="H2486" s="4" t="str">
        <f t="shared" si="76"/>
        <v>RD97.1</v>
      </c>
      <c r="I2486" s="4" t="str">
        <f t="shared" si="77"/>
        <v>S0_SCAND_HSD292</v>
      </c>
    </row>
    <row r="2487" spans="1:9">
      <c r="A2487" t="s">
        <v>261</v>
      </c>
      <c r="B2487" t="s">
        <v>9205</v>
      </c>
      <c r="C2487" t="s">
        <v>3544</v>
      </c>
      <c r="D2487">
        <v>2</v>
      </c>
      <c r="E2487" t="s">
        <v>3397</v>
      </c>
      <c r="F2487">
        <v>2</v>
      </c>
      <c r="G2487">
        <v>2</v>
      </c>
      <c r="H2487" s="4" t="str">
        <f t="shared" si="76"/>
        <v>RD97.2</v>
      </c>
      <c r="I2487" s="4" t="str">
        <f t="shared" si="77"/>
        <v>S0_TDO</v>
      </c>
    </row>
    <row r="2488" spans="1:9">
      <c r="A2488" t="s">
        <v>261</v>
      </c>
      <c r="B2488" t="s">
        <v>9205</v>
      </c>
      <c r="C2488" t="s">
        <v>2932</v>
      </c>
      <c r="D2488" t="s">
        <v>173</v>
      </c>
      <c r="E2488" t="s">
        <v>1789</v>
      </c>
      <c r="F2488">
        <v>1</v>
      </c>
      <c r="G2488" t="s">
        <v>173</v>
      </c>
      <c r="H2488" s="4" t="str">
        <f t="shared" si="76"/>
        <v>S0_MGND1.1</v>
      </c>
      <c r="I2488" s="4" t="str">
        <f t="shared" si="77"/>
        <v>MGND</v>
      </c>
    </row>
    <row r="2489" spans="1:9">
      <c r="A2489" t="s">
        <v>261</v>
      </c>
      <c r="B2489" t="s">
        <v>9205</v>
      </c>
      <c r="C2489" t="s">
        <v>2933</v>
      </c>
      <c r="D2489" t="s">
        <v>173</v>
      </c>
      <c r="E2489" t="s">
        <v>1789</v>
      </c>
      <c r="F2489">
        <v>1</v>
      </c>
      <c r="G2489" t="s">
        <v>173</v>
      </c>
      <c r="H2489" s="4" t="str">
        <f t="shared" si="76"/>
        <v>S0_MGND2.1</v>
      </c>
      <c r="I2489" s="4" t="str">
        <f t="shared" si="77"/>
        <v>MGND</v>
      </c>
    </row>
    <row r="2490" spans="1:9">
      <c r="A2490" t="s">
        <v>261</v>
      </c>
      <c r="B2490" t="s">
        <v>9205</v>
      </c>
      <c r="C2490" t="s">
        <v>2934</v>
      </c>
      <c r="D2490" t="s">
        <v>173</v>
      </c>
      <c r="E2490" t="s">
        <v>1789</v>
      </c>
      <c r="F2490">
        <v>1</v>
      </c>
      <c r="G2490" t="s">
        <v>173</v>
      </c>
      <c r="H2490" s="4" t="str">
        <f t="shared" si="76"/>
        <v>S0_MGND3.1</v>
      </c>
      <c r="I2490" s="4" t="str">
        <f t="shared" si="77"/>
        <v>MGND</v>
      </c>
    </row>
    <row r="2491" spans="1:9">
      <c r="A2491" t="s">
        <v>261</v>
      </c>
      <c r="B2491" t="s">
        <v>9205</v>
      </c>
      <c r="C2491" t="s">
        <v>2935</v>
      </c>
      <c r="D2491" t="s">
        <v>173</v>
      </c>
      <c r="E2491" t="s">
        <v>1789</v>
      </c>
      <c r="F2491">
        <v>1</v>
      </c>
      <c r="G2491" t="s">
        <v>173</v>
      </c>
      <c r="H2491" s="4" t="str">
        <f t="shared" si="76"/>
        <v>S0_MGND4.1</v>
      </c>
      <c r="I2491" s="4" t="str">
        <f t="shared" si="77"/>
        <v>MGND</v>
      </c>
    </row>
    <row r="2492" spans="1:9">
      <c r="A2492" t="s">
        <v>261</v>
      </c>
      <c r="B2492" t="s">
        <v>9205</v>
      </c>
      <c r="C2492" t="s">
        <v>1395</v>
      </c>
      <c r="D2492">
        <v>1</v>
      </c>
      <c r="E2492" t="s">
        <v>555</v>
      </c>
      <c r="F2492">
        <v>1</v>
      </c>
      <c r="G2492">
        <v>1</v>
      </c>
      <c r="H2492" s="4" t="str">
        <f t="shared" si="76"/>
        <v>S0_TAPSL0.1</v>
      </c>
      <c r="I2492" s="4" t="str">
        <f t="shared" si="77"/>
        <v>S0_TAPSL0_HIGH</v>
      </c>
    </row>
    <row r="2493" spans="1:9">
      <c r="A2493" t="s">
        <v>261</v>
      </c>
      <c r="B2493" t="s">
        <v>9205</v>
      </c>
      <c r="C2493" t="s">
        <v>1395</v>
      </c>
      <c r="D2493">
        <v>2</v>
      </c>
      <c r="E2493" t="s">
        <v>2049</v>
      </c>
      <c r="F2493">
        <v>2</v>
      </c>
      <c r="G2493">
        <v>2</v>
      </c>
      <c r="H2493" s="4" t="str">
        <f t="shared" si="76"/>
        <v>S0_TAPSL0.2</v>
      </c>
      <c r="I2493" s="4" t="str">
        <f t="shared" si="77"/>
        <v>S0_SCAND_HSD042</v>
      </c>
    </row>
    <row r="2494" spans="1:9">
      <c r="A2494" t="s">
        <v>261</v>
      </c>
      <c r="B2494" t="s">
        <v>9205</v>
      </c>
      <c r="C2494" t="s">
        <v>1395</v>
      </c>
      <c r="D2494">
        <v>3</v>
      </c>
      <c r="E2494" t="s">
        <v>556</v>
      </c>
      <c r="F2494">
        <v>3</v>
      </c>
      <c r="G2494">
        <v>3</v>
      </c>
      <c r="H2494" s="4" t="str">
        <f t="shared" si="76"/>
        <v>S0_TAPSL0.3</v>
      </c>
      <c r="I2494" s="4" t="str">
        <f t="shared" si="77"/>
        <v>S0_TAPSL0_LOW</v>
      </c>
    </row>
    <row r="2495" spans="1:9">
      <c r="A2495" t="s">
        <v>261</v>
      </c>
      <c r="B2495" t="s">
        <v>9205</v>
      </c>
      <c r="C2495" t="s">
        <v>1396</v>
      </c>
      <c r="D2495">
        <v>1</v>
      </c>
      <c r="E2495" t="s">
        <v>557</v>
      </c>
      <c r="F2495">
        <v>1</v>
      </c>
      <c r="G2495">
        <v>1</v>
      </c>
      <c r="H2495" s="4" t="str">
        <f t="shared" si="76"/>
        <v>S0_TAPSL1.1</v>
      </c>
      <c r="I2495" s="4" t="str">
        <f t="shared" si="77"/>
        <v>S0_TAPSL1_HIGH</v>
      </c>
    </row>
    <row r="2496" spans="1:9">
      <c r="A2496" t="s">
        <v>261</v>
      </c>
      <c r="B2496" t="s">
        <v>9205</v>
      </c>
      <c r="C2496" t="s">
        <v>1396</v>
      </c>
      <c r="D2496">
        <v>2</v>
      </c>
      <c r="E2496" t="s">
        <v>2050</v>
      </c>
      <c r="F2496">
        <v>2</v>
      </c>
      <c r="G2496">
        <v>2</v>
      </c>
      <c r="H2496" s="4" t="str">
        <f t="shared" si="76"/>
        <v>S0_TAPSL1.2</v>
      </c>
      <c r="I2496" s="4" t="str">
        <f t="shared" si="77"/>
        <v>S0_SCAND_HSD035</v>
      </c>
    </row>
    <row r="2497" spans="1:9">
      <c r="A2497" t="s">
        <v>261</v>
      </c>
      <c r="B2497" t="s">
        <v>9205</v>
      </c>
      <c r="C2497" t="s">
        <v>1396</v>
      </c>
      <c r="D2497">
        <v>3</v>
      </c>
      <c r="E2497" t="s">
        <v>558</v>
      </c>
      <c r="F2497">
        <v>3</v>
      </c>
      <c r="G2497">
        <v>3</v>
      </c>
      <c r="H2497" s="4" t="str">
        <f t="shared" si="76"/>
        <v>S0_TAPSL1.3</v>
      </c>
      <c r="I2497" s="4" t="str">
        <f t="shared" si="77"/>
        <v>S0_TAPSL1_LOW</v>
      </c>
    </row>
    <row r="2498" spans="1:9">
      <c r="A2498" t="s">
        <v>261</v>
      </c>
      <c r="B2498" t="s">
        <v>9205</v>
      </c>
      <c r="C2498" t="s">
        <v>1783</v>
      </c>
      <c r="D2498" t="s">
        <v>173</v>
      </c>
      <c r="E2498" t="s">
        <v>2047</v>
      </c>
      <c r="F2498">
        <v>1</v>
      </c>
      <c r="G2498" t="s">
        <v>173</v>
      </c>
      <c r="H2498" s="4" t="str">
        <f t="shared" ref="H2498:H2561" si="78">CONCATENATE(C2498,".",F2498)</f>
        <v>S0_VO09.1</v>
      </c>
      <c r="I2498" s="4" t="str">
        <f t="shared" ref="I2498:I2561" si="79">E2498</f>
        <v>S0_HSD288</v>
      </c>
    </row>
    <row r="2499" spans="1:9">
      <c r="A2499" t="s">
        <v>261</v>
      </c>
      <c r="B2499" t="s">
        <v>9205</v>
      </c>
      <c r="C2499" t="s">
        <v>287</v>
      </c>
      <c r="D2499" t="s">
        <v>1701</v>
      </c>
      <c r="E2499" t="s">
        <v>2036</v>
      </c>
      <c r="F2499" t="s">
        <v>426</v>
      </c>
      <c r="G2499" t="s">
        <v>1701</v>
      </c>
      <c r="H2499" s="4" t="str">
        <f t="shared" si="78"/>
        <v>SITE0.F5</v>
      </c>
      <c r="I2499" s="4" t="str">
        <f t="shared" si="79"/>
        <v>S0_NGATE</v>
      </c>
    </row>
    <row r="2500" spans="1:9">
      <c r="A2500" t="s">
        <v>261</v>
      </c>
      <c r="B2500" t="s">
        <v>9205</v>
      </c>
      <c r="C2500" t="s">
        <v>287</v>
      </c>
      <c r="D2500" t="s">
        <v>1700</v>
      </c>
      <c r="E2500" t="s">
        <v>2035</v>
      </c>
      <c r="F2500" t="s">
        <v>310</v>
      </c>
      <c r="G2500" t="s">
        <v>1700</v>
      </c>
      <c r="H2500" s="4" t="str">
        <f t="shared" si="78"/>
        <v>SITE0.H5</v>
      </c>
      <c r="I2500" s="4" t="str">
        <f t="shared" si="79"/>
        <v>S0_PGATE</v>
      </c>
    </row>
    <row r="2501" spans="1:9">
      <c r="A2501" t="s">
        <v>261</v>
      </c>
      <c r="B2501" t="s">
        <v>9205</v>
      </c>
      <c r="C2501" t="s">
        <v>287</v>
      </c>
      <c r="D2501" t="s">
        <v>378</v>
      </c>
      <c r="E2501" t="s">
        <v>572</v>
      </c>
      <c r="F2501" t="s">
        <v>420</v>
      </c>
      <c r="G2501" t="s">
        <v>378</v>
      </c>
      <c r="H2501" s="4" t="str">
        <f t="shared" si="78"/>
        <v>SITE0.L16</v>
      </c>
      <c r="I2501" s="4" t="str">
        <f t="shared" si="79"/>
        <v>S0_SPI_CSB</v>
      </c>
    </row>
    <row r="2502" spans="1:9">
      <c r="A2502" t="s">
        <v>261</v>
      </c>
      <c r="B2502" t="s">
        <v>9205</v>
      </c>
      <c r="C2502" t="s">
        <v>287</v>
      </c>
      <c r="D2502" t="s">
        <v>382</v>
      </c>
      <c r="E2502" t="s">
        <v>574</v>
      </c>
      <c r="F2502" t="s">
        <v>324</v>
      </c>
      <c r="G2502" t="s">
        <v>382</v>
      </c>
      <c r="H2502" s="4" t="str">
        <f t="shared" si="78"/>
        <v>SITE0.P16</v>
      </c>
      <c r="I2502" s="4" t="str">
        <f t="shared" si="79"/>
        <v>S0_SPI_SCK</v>
      </c>
    </row>
    <row r="2503" spans="1:9">
      <c r="A2503" t="s">
        <v>261</v>
      </c>
      <c r="B2503" t="s">
        <v>9205</v>
      </c>
      <c r="C2503" t="s">
        <v>287</v>
      </c>
      <c r="D2503" t="s">
        <v>1697</v>
      </c>
      <c r="E2503" t="s">
        <v>575</v>
      </c>
      <c r="F2503" t="s">
        <v>279</v>
      </c>
      <c r="G2503" t="s">
        <v>1697</v>
      </c>
      <c r="H2503" s="4" t="str">
        <f t="shared" si="78"/>
        <v>SITE0.R16</v>
      </c>
      <c r="I2503" s="4" t="str">
        <f t="shared" si="79"/>
        <v>S0_SPI_SI</v>
      </c>
    </row>
    <row r="2504" spans="1:9">
      <c r="A2504" t="s">
        <v>261</v>
      </c>
      <c r="B2504" t="s">
        <v>9205</v>
      </c>
      <c r="C2504" t="s">
        <v>287</v>
      </c>
      <c r="D2504" t="s">
        <v>1696</v>
      </c>
      <c r="E2504" t="s">
        <v>573</v>
      </c>
      <c r="F2504" t="s">
        <v>326</v>
      </c>
      <c r="G2504" t="s">
        <v>1696</v>
      </c>
      <c r="H2504" s="4" t="str">
        <f t="shared" si="78"/>
        <v>SITE0.M16</v>
      </c>
      <c r="I2504" s="4" t="str">
        <f t="shared" si="79"/>
        <v>S0_SPI_SO</v>
      </c>
    </row>
    <row r="2505" spans="1:9">
      <c r="A2505" t="s">
        <v>261</v>
      </c>
      <c r="B2505" t="s">
        <v>9205</v>
      </c>
      <c r="C2505" t="s">
        <v>287</v>
      </c>
      <c r="D2505" t="s">
        <v>1698</v>
      </c>
      <c r="E2505" t="s">
        <v>578</v>
      </c>
      <c r="F2505" t="s">
        <v>272</v>
      </c>
      <c r="G2505" t="s">
        <v>1698</v>
      </c>
      <c r="H2505" s="4" t="str">
        <f t="shared" si="78"/>
        <v>SITE0.K16</v>
      </c>
      <c r="I2505" s="4" t="str">
        <f t="shared" si="79"/>
        <v>S0_WP</v>
      </c>
    </row>
    <row r="2506" spans="1:9">
      <c r="A2506" t="s">
        <v>261</v>
      </c>
      <c r="B2506" t="s">
        <v>9205</v>
      </c>
      <c r="C2506" t="s">
        <v>287</v>
      </c>
      <c r="D2506" t="s">
        <v>1699</v>
      </c>
      <c r="E2506" t="s">
        <v>577</v>
      </c>
      <c r="F2506" t="s">
        <v>348</v>
      </c>
      <c r="G2506" t="s">
        <v>1699</v>
      </c>
      <c r="H2506" s="4" t="str">
        <f t="shared" si="78"/>
        <v>SITE0.N16</v>
      </c>
      <c r="I2506" s="4" t="str">
        <f t="shared" si="79"/>
        <v>S0_HOLD</v>
      </c>
    </row>
    <row r="2507" spans="1:9">
      <c r="A2507" t="s">
        <v>261</v>
      </c>
      <c r="B2507" t="s">
        <v>9205</v>
      </c>
      <c r="C2507" t="s">
        <v>287</v>
      </c>
      <c r="D2507" t="s">
        <v>329</v>
      </c>
      <c r="E2507" t="s">
        <v>1395</v>
      </c>
      <c r="F2507" t="s">
        <v>333</v>
      </c>
      <c r="G2507" t="s">
        <v>329</v>
      </c>
      <c r="H2507" s="4" t="str">
        <f t="shared" si="78"/>
        <v>SITE0.P2</v>
      </c>
      <c r="I2507" s="4" t="str">
        <f t="shared" si="79"/>
        <v>S0_TAPSL0</v>
      </c>
    </row>
    <row r="2508" spans="1:9">
      <c r="A2508" t="s">
        <v>261</v>
      </c>
      <c r="B2508" t="s">
        <v>9205</v>
      </c>
      <c r="C2508" t="s">
        <v>287</v>
      </c>
      <c r="D2508" t="s">
        <v>331</v>
      </c>
      <c r="E2508" t="s">
        <v>1396</v>
      </c>
      <c r="F2508" t="s">
        <v>305</v>
      </c>
      <c r="G2508" t="s">
        <v>331</v>
      </c>
      <c r="H2508" s="4" t="str">
        <f t="shared" si="78"/>
        <v>SITE0.R2</v>
      </c>
      <c r="I2508" s="4" t="str">
        <f t="shared" si="79"/>
        <v>S0_TAPSL1</v>
      </c>
    </row>
    <row r="2509" spans="1:9">
      <c r="A2509" t="s">
        <v>261</v>
      </c>
      <c r="B2509" t="s">
        <v>9205</v>
      </c>
      <c r="C2509" t="s">
        <v>287</v>
      </c>
      <c r="D2509" t="s">
        <v>3117</v>
      </c>
      <c r="E2509" t="s">
        <v>3397</v>
      </c>
      <c r="F2509" t="s">
        <v>323</v>
      </c>
      <c r="G2509" t="s">
        <v>3117</v>
      </c>
      <c r="H2509" s="4" t="str">
        <f t="shared" si="78"/>
        <v>SITE0.H16</v>
      </c>
      <c r="I2509" s="4" t="str">
        <f t="shared" si="79"/>
        <v>S0_TDO</v>
      </c>
    </row>
    <row r="2510" spans="1:9">
      <c r="A2510" t="s">
        <v>261</v>
      </c>
      <c r="B2510" t="s">
        <v>9205</v>
      </c>
      <c r="C2510" t="s">
        <v>287</v>
      </c>
      <c r="D2510" t="s">
        <v>1703</v>
      </c>
      <c r="E2510" t="s">
        <v>2047</v>
      </c>
      <c r="F2510" t="s">
        <v>178</v>
      </c>
      <c r="G2510" t="s">
        <v>1703</v>
      </c>
      <c r="H2510" s="4" t="str">
        <f t="shared" si="78"/>
        <v>SITE0.G4</v>
      </c>
      <c r="I2510" s="4" t="str">
        <f t="shared" si="79"/>
        <v>S0_HSD288</v>
      </c>
    </row>
    <row r="2511" spans="1:9">
      <c r="A2511" t="s">
        <v>261</v>
      </c>
      <c r="B2511" t="s">
        <v>9205</v>
      </c>
      <c r="C2511" t="s">
        <v>287</v>
      </c>
      <c r="D2511" t="s">
        <v>1702</v>
      </c>
      <c r="E2511" t="s">
        <v>2048</v>
      </c>
      <c r="F2511" t="s">
        <v>368</v>
      </c>
      <c r="G2511" t="s">
        <v>1702</v>
      </c>
      <c r="H2511" s="4" t="str">
        <f t="shared" si="78"/>
        <v>SITE0.F4</v>
      </c>
      <c r="I2511" s="4" t="str">
        <f t="shared" si="79"/>
        <v>S0_VSENSE</v>
      </c>
    </row>
    <row r="2512" spans="1:9">
      <c r="A2512" t="s">
        <v>261</v>
      </c>
      <c r="B2512" t="s">
        <v>9205</v>
      </c>
      <c r="C2512" t="s">
        <v>287</v>
      </c>
      <c r="D2512" t="s">
        <v>315</v>
      </c>
      <c r="E2512" t="s">
        <v>559</v>
      </c>
      <c r="F2512" t="s">
        <v>265</v>
      </c>
      <c r="G2512" t="s">
        <v>315</v>
      </c>
      <c r="H2512" s="4" t="str">
        <f t="shared" si="78"/>
        <v>SITE0.K4</v>
      </c>
      <c r="I2512" s="4" t="str">
        <f t="shared" si="79"/>
        <v>S0_WAKE</v>
      </c>
    </row>
    <row r="2513" spans="1:9">
      <c r="A2513" t="s">
        <v>261</v>
      </c>
      <c r="B2513" t="s">
        <v>9205</v>
      </c>
      <c r="C2513" t="s">
        <v>287</v>
      </c>
      <c r="D2513" t="s">
        <v>1706</v>
      </c>
      <c r="E2513" t="s">
        <v>562</v>
      </c>
      <c r="F2513" t="s">
        <v>206</v>
      </c>
      <c r="G2513" t="s">
        <v>1706</v>
      </c>
      <c r="H2513" s="4" t="str">
        <f t="shared" si="78"/>
        <v>SITE0.A13</v>
      </c>
      <c r="I2513" s="4" t="str">
        <f t="shared" si="79"/>
        <v>S0_CKXTAL1</v>
      </c>
    </row>
    <row r="2514" spans="1:9">
      <c r="A2514" t="s">
        <v>261</v>
      </c>
      <c r="B2514" t="s">
        <v>9205</v>
      </c>
      <c r="C2514" t="s">
        <v>287</v>
      </c>
      <c r="D2514" t="s">
        <v>1707</v>
      </c>
      <c r="E2514" t="s">
        <v>563</v>
      </c>
      <c r="F2514" t="s">
        <v>205</v>
      </c>
      <c r="G2514" t="s">
        <v>1707</v>
      </c>
      <c r="H2514" s="4" t="str">
        <f t="shared" si="78"/>
        <v>SITE0.A12</v>
      </c>
      <c r="I2514" s="4" t="str">
        <f t="shared" si="79"/>
        <v>S0_CKXTAL2</v>
      </c>
    </row>
    <row r="2515" spans="1:9">
      <c r="A2515" t="s">
        <v>261</v>
      </c>
      <c r="B2515" t="s">
        <v>9205</v>
      </c>
      <c r="C2515" t="s">
        <v>233</v>
      </c>
      <c r="D2515">
        <v>1</v>
      </c>
      <c r="E2515" t="s">
        <v>560</v>
      </c>
      <c r="F2515">
        <v>1</v>
      </c>
      <c r="G2515">
        <v>1</v>
      </c>
      <c r="H2515" s="4" t="str">
        <f t="shared" si="78"/>
        <v>Y7.1</v>
      </c>
      <c r="I2515" s="4" t="str">
        <f t="shared" si="79"/>
        <v>S0_1_CKXTAL2</v>
      </c>
    </row>
    <row r="2516" spans="1:9">
      <c r="A2516" t="s">
        <v>261</v>
      </c>
      <c r="B2516" t="s">
        <v>9205</v>
      </c>
      <c r="C2516" t="s">
        <v>233</v>
      </c>
      <c r="D2516">
        <v>2</v>
      </c>
      <c r="E2516" t="s">
        <v>169</v>
      </c>
      <c r="F2516">
        <v>2</v>
      </c>
      <c r="G2516">
        <v>2</v>
      </c>
      <c r="H2516" s="4" t="str">
        <f t="shared" si="78"/>
        <v>Y7.2</v>
      </c>
      <c r="I2516" s="4" t="str">
        <f t="shared" si="79"/>
        <v>DGND</v>
      </c>
    </row>
    <row r="2517" spans="1:9">
      <c r="A2517" t="s">
        <v>261</v>
      </c>
      <c r="B2517" t="s">
        <v>9205</v>
      </c>
      <c r="C2517" t="s">
        <v>233</v>
      </c>
      <c r="D2517">
        <v>3</v>
      </c>
      <c r="E2517" t="s">
        <v>561</v>
      </c>
      <c r="F2517">
        <v>3</v>
      </c>
      <c r="G2517">
        <v>3</v>
      </c>
      <c r="H2517" s="4" t="str">
        <f t="shared" si="78"/>
        <v>Y7.3</v>
      </c>
      <c r="I2517" s="4" t="str">
        <f t="shared" si="79"/>
        <v>S0_1_CKXTAL1</v>
      </c>
    </row>
    <row r="2518" spans="1:9">
      <c r="A2518" t="s">
        <v>261</v>
      </c>
      <c r="B2518" t="s">
        <v>9205</v>
      </c>
      <c r="C2518" t="s">
        <v>233</v>
      </c>
      <c r="D2518">
        <v>4</v>
      </c>
      <c r="E2518" t="s">
        <v>169</v>
      </c>
      <c r="F2518">
        <v>4</v>
      </c>
      <c r="G2518">
        <v>4</v>
      </c>
      <c r="H2518" s="4" t="str">
        <f t="shared" si="78"/>
        <v>Y7.4</v>
      </c>
      <c r="I2518" s="4" t="str">
        <f t="shared" si="79"/>
        <v>DGND</v>
      </c>
    </row>
    <row r="2519" spans="1:9">
      <c r="A2519" t="s">
        <v>261</v>
      </c>
      <c r="B2519" t="s">
        <v>9206</v>
      </c>
      <c r="C2519" t="s">
        <v>2936</v>
      </c>
      <c r="D2519">
        <v>1</v>
      </c>
      <c r="E2519" t="s">
        <v>1789</v>
      </c>
      <c r="F2519">
        <v>1</v>
      </c>
      <c r="G2519">
        <v>1</v>
      </c>
      <c r="H2519" s="4" t="str">
        <f t="shared" si="78"/>
        <v>BDG15.1</v>
      </c>
      <c r="I2519" s="4" t="str">
        <f t="shared" si="79"/>
        <v>MGND</v>
      </c>
    </row>
    <row r="2520" spans="1:9">
      <c r="A2520" t="s">
        <v>261</v>
      </c>
      <c r="B2520" t="s">
        <v>9206</v>
      </c>
      <c r="C2520" t="s">
        <v>2936</v>
      </c>
      <c r="D2520">
        <v>2</v>
      </c>
      <c r="E2520" t="s">
        <v>169</v>
      </c>
      <c r="F2520">
        <v>2</v>
      </c>
      <c r="G2520">
        <v>2</v>
      </c>
      <c r="H2520" s="4" t="str">
        <f t="shared" si="78"/>
        <v>BDG15.2</v>
      </c>
      <c r="I2520" s="4" t="str">
        <f t="shared" si="79"/>
        <v>DGND</v>
      </c>
    </row>
    <row r="2521" spans="1:9">
      <c r="A2521" t="s">
        <v>261</v>
      </c>
      <c r="B2521" t="s">
        <v>9206</v>
      </c>
      <c r="C2521" t="s">
        <v>2937</v>
      </c>
      <c r="D2521">
        <v>1</v>
      </c>
      <c r="E2521" t="s">
        <v>1789</v>
      </c>
      <c r="F2521">
        <v>1</v>
      </c>
      <c r="G2521">
        <v>1</v>
      </c>
      <c r="H2521" s="4" t="str">
        <f t="shared" si="78"/>
        <v>BDG16.1</v>
      </c>
      <c r="I2521" s="4" t="str">
        <f t="shared" si="79"/>
        <v>MGND</v>
      </c>
    </row>
    <row r="2522" spans="1:9">
      <c r="A2522" t="s">
        <v>261</v>
      </c>
      <c r="B2522" t="s">
        <v>9206</v>
      </c>
      <c r="C2522" t="s">
        <v>2937</v>
      </c>
      <c r="D2522">
        <v>2</v>
      </c>
      <c r="E2522" t="s">
        <v>169</v>
      </c>
      <c r="F2522">
        <v>2</v>
      </c>
      <c r="G2522">
        <v>2</v>
      </c>
      <c r="H2522" s="4" t="str">
        <f t="shared" si="78"/>
        <v>BDG16.2</v>
      </c>
      <c r="I2522" s="4" t="str">
        <f t="shared" si="79"/>
        <v>DGND</v>
      </c>
    </row>
    <row r="2523" spans="1:9">
      <c r="A2523" t="s">
        <v>261</v>
      </c>
      <c r="B2523" t="s">
        <v>9206</v>
      </c>
      <c r="C2523" t="s">
        <v>2938</v>
      </c>
      <c r="D2523">
        <v>1</v>
      </c>
      <c r="E2523" t="s">
        <v>169</v>
      </c>
      <c r="F2523">
        <v>1</v>
      </c>
      <c r="G2523">
        <v>1</v>
      </c>
      <c r="H2523" s="4" t="str">
        <f t="shared" si="78"/>
        <v>BDG17.1</v>
      </c>
      <c r="I2523" s="4" t="str">
        <f t="shared" si="79"/>
        <v>DGND</v>
      </c>
    </row>
    <row r="2524" spans="1:9">
      <c r="A2524" t="s">
        <v>261</v>
      </c>
      <c r="B2524" t="s">
        <v>9206</v>
      </c>
      <c r="C2524" t="s">
        <v>2938</v>
      </c>
      <c r="D2524">
        <v>2</v>
      </c>
      <c r="E2524" t="s">
        <v>1789</v>
      </c>
      <c r="F2524">
        <v>2</v>
      </c>
      <c r="G2524">
        <v>2</v>
      </c>
      <c r="H2524" s="4" t="str">
        <f t="shared" si="78"/>
        <v>BDG17.2</v>
      </c>
      <c r="I2524" s="4" t="str">
        <f t="shared" si="79"/>
        <v>MGND</v>
      </c>
    </row>
    <row r="2525" spans="1:9">
      <c r="A2525" t="s">
        <v>261</v>
      </c>
      <c r="B2525" t="s">
        <v>9206</v>
      </c>
      <c r="C2525" t="s">
        <v>2939</v>
      </c>
      <c r="D2525">
        <v>1</v>
      </c>
      <c r="E2525" t="s">
        <v>169</v>
      </c>
      <c r="F2525">
        <v>1</v>
      </c>
      <c r="G2525">
        <v>1</v>
      </c>
      <c r="H2525" s="4" t="str">
        <f t="shared" si="78"/>
        <v>BDG18.1</v>
      </c>
      <c r="I2525" s="4" t="str">
        <f t="shared" si="79"/>
        <v>DGND</v>
      </c>
    </row>
    <row r="2526" spans="1:9">
      <c r="A2526" t="s">
        <v>261</v>
      </c>
      <c r="B2526" t="s">
        <v>9206</v>
      </c>
      <c r="C2526" t="s">
        <v>2939</v>
      </c>
      <c r="D2526">
        <v>2</v>
      </c>
      <c r="E2526" t="s">
        <v>1789</v>
      </c>
      <c r="F2526">
        <v>2</v>
      </c>
      <c r="G2526">
        <v>2</v>
      </c>
      <c r="H2526" s="4" t="str">
        <f t="shared" si="78"/>
        <v>BDG18.2</v>
      </c>
      <c r="I2526" s="4" t="str">
        <f t="shared" si="79"/>
        <v>MGND</v>
      </c>
    </row>
    <row r="2527" spans="1:9">
      <c r="A2527" t="s">
        <v>261</v>
      </c>
      <c r="B2527" t="s">
        <v>9206</v>
      </c>
      <c r="C2527" t="s">
        <v>1351</v>
      </c>
      <c r="D2527">
        <v>1</v>
      </c>
      <c r="E2527" t="s">
        <v>169</v>
      </c>
      <c r="F2527">
        <v>1</v>
      </c>
      <c r="G2527">
        <v>1</v>
      </c>
      <c r="H2527" s="4" t="str">
        <f t="shared" si="78"/>
        <v>C75.1</v>
      </c>
      <c r="I2527" s="4" t="str">
        <f t="shared" si="79"/>
        <v>DGND</v>
      </c>
    </row>
    <row r="2528" spans="1:9">
      <c r="A2528" t="s">
        <v>261</v>
      </c>
      <c r="B2528" t="s">
        <v>9206</v>
      </c>
      <c r="C2528" t="s">
        <v>1351</v>
      </c>
      <c r="D2528">
        <v>2</v>
      </c>
      <c r="E2528" t="s">
        <v>497</v>
      </c>
      <c r="F2528">
        <v>2</v>
      </c>
      <c r="G2528">
        <v>2</v>
      </c>
      <c r="H2528" s="4" t="str">
        <f t="shared" si="78"/>
        <v>C75.2</v>
      </c>
      <c r="I2528" s="4" t="str">
        <f t="shared" si="79"/>
        <v>SG0_CKXTAL1</v>
      </c>
    </row>
    <row r="2529" spans="1:9">
      <c r="A2529" t="s">
        <v>261</v>
      </c>
      <c r="B2529" t="s">
        <v>9206</v>
      </c>
      <c r="C2529" t="s">
        <v>1352</v>
      </c>
      <c r="D2529">
        <v>1</v>
      </c>
      <c r="E2529" t="s">
        <v>169</v>
      </c>
      <c r="F2529">
        <v>1</v>
      </c>
      <c r="G2529">
        <v>1</v>
      </c>
      <c r="H2529" s="4" t="str">
        <f t="shared" si="78"/>
        <v>C76.1</v>
      </c>
      <c r="I2529" s="4" t="str">
        <f t="shared" si="79"/>
        <v>DGND</v>
      </c>
    </row>
    <row r="2530" spans="1:9">
      <c r="A2530" t="s">
        <v>261</v>
      </c>
      <c r="B2530" t="s">
        <v>9206</v>
      </c>
      <c r="C2530" t="s">
        <v>1352</v>
      </c>
      <c r="D2530">
        <v>2</v>
      </c>
      <c r="E2530" t="s">
        <v>498</v>
      </c>
      <c r="F2530">
        <v>2</v>
      </c>
      <c r="G2530">
        <v>2</v>
      </c>
      <c r="H2530" s="4" t="str">
        <f t="shared" si="78"/>
        <v>C76.2</v>
      </c>
      <c r="I2530" s="4" t="str">
        <f t="shared" si="79"/>
        <v>SG0_CKXTAL2</v>
      </c>
    </row>
    <row r="2531" spans="1:9">
      <c r="A2531" t="s">
        <v>261</v>
      </c>
      <c r="B2531" t="s">
        <v>9206</v>
      </c>
      <c r="C2531" t="s">
        <v>9074</v>
      </c>
      <c r="D2531" t="s">
        <v>1701</v>
      </c>
      <c r="E2531" t="s">
        <v>2051</v>
      </c>
      <c r="F2531" t="s">
        <v>426</v>
      </c>
      <c r="G2531" t="s">
        <v>1701</v>
      </c>
      <c r="H2531" s="4" t="str">
        <f t="shared" si="78"/>
        <v>GOLD0.F5</v>
      </c>
      <c r="I2531" s="4" t="str">
        <f t="shared" si="79"/>
        <v>SG0_NGATE</v>
      </c>
    </row>
    <row r="2532" spans="1:9">
      <c r="A2532" t="s">
        <v>261</v>
      </c>
      <c r="B2532" t="s">
        <v>9206</v>
      </c>
      <c r="C2532" t="s">
        <v>9074</v>
      </c>
      <c r="D2532" t="s">
        <v>1700</v>
      </c>
      <c r="E2532" t="s">
        <v>2052</v>
      </c>
      <c r="F2532" t="s">
        <v>310</v>
      </c>
      <c r="G2532" t="s">
        <v>1700</v>
      </c>
      <c r="H2532" s="4" t="str">
        <f t="shared" si="78"/>
        <v>GOLD0.H5</v>
      </c>
      <c r="I2532" s="4" t="str">
        <f t="shared" si="79"/>
        <v>SG0_PGATE</v>
      </c>
    </row>
    <row r="2533" spans="1:9">
      <c r="A2533" t="s">
        <v>261</v>
      </c>
      <c r="B2533" t="s">
        <v>9206</v>
      </c>
      <c r="C2533" t="s">
        <v>9074</v>
      </c>
      <c r="D2533" t="s">
        <v>378</v>
      </c>
      <c r="E2533" t="s">
        <v>510</v>
      </c>
      <c r="F2533" t="s">
        <v>420</v>
      </c>
      <c r="G2533" t="s">
        <v>378</v>
      </c>
      <c r="H2533" s="4" t="str">
        <f t="shared" si="78"/>
        <v>GOLD0.L16</v>
      </c>
      <c r="I2533" s="4" t="str">
        <f t="shared" si="79"/>
        <v>SG0_SPI_CSB</v>
      </c>
    </row>
    <row r="2534" spans="1:9">
      <c r="A2534" t="s">
        <v>261</v>
      </c>
      <c r="B2534" t="s">
        <v>9206</v>
      </c>
      <c r="C2534" t="s">
        <v>9074</v>
      </c>
      <c r="D2534" t="s">
        <v>382</v>
      </c>
      <c r="E2534" t="s">
        <v>511</v>
      </c>
      <c r="F2534" t="s">
        <v>324</v>
      </c>
      <c r="G2534" t="s">
        <v>382</v>
      </c>
      <c r="H2534" s="4" t="str">
        <f t="shared" si="78"/>
        <v>GOLD0.P16</v>
      </c>
      <c r="I2534" s="4" t="str">
        <f t="shared" si="79"/>
        <v>SG0_SPI_SCK</v>
      </c>
    </row>
    <row r="2535" spans="1:9">
      <c r="A2535" t="s">
        <v>261</v>
      </c>
      <c r="B2535" t="s">
        <v>9206</v>
      </c>
      <c r="C2535" t="s">
        <v>9074</v>
      </c>
      <c r="D2535" t="s">
        <v>1697</v>
      </c>
      <c r="E2535" t="s">
        <v>512</v>
      </c>
      <c r="F2535" t="s">
        <v>279</v>
      </c>
      <c r="G2535" t="s">
        <v>1697</v>
      </c>
      <c r="H2535" s="4" t="str">
        <f t="shared" si="78"/>
        <v>GOLD0.R16</v>
      </c>
      <c r="I2535" s="4" t="str">
        <f t="shared" si="79"/>
        <v>SG0_SPI_SI</v>
      </c>
    </row>
    <row r="2536" spans="1:9">
      <c r="A2536" t="s">
        <v>261</v>
      </c>
      <c r="B2536" t="s">
        <v>9206</v>
      </c>
      <c r="C2536" t="s">
        <v>9074</v>
      </c>
      <c r="D2536" t="s">
        <v>1696</v>
      </c>
      <c r="E2536" t="s">
        <v>513</v>
      </c>
      <c r="F2536" t="s">
        <v>326</v>
      </c>
      <c r="G2536" t="s">
        <v>1696</v>
      </c>
      <c r="H2536" s="4" t="str">
        <f t="shared" si="78"/>
        <v>GOLD0.M16</v>
      </c>
      <c r="I2536" s="4" t="str">
        <f t="shared" si="79"/>
        <v>SG0_SPI_SO</v>
      </c>
    </row>
    <row r="2537" spans="1:9">
      <c r="A2537" t="s">
        <v>261</v>
      </c>
      <c r="B2537" t="s">
        <v>9206</v>
      </c>
      <c r="C2537" t="s">
        <v>9074</v>
      </c>
      <c r="D2537" t="s">
        <v>1698</v>
      </c>
      <c r="E2537" t="s">
        <v>515</v>
      </c>
      <c r="F2537" t="s">
        <v>272</v>
      </c>
      <c r="G2537" t="s">
        <v>1698</v>
      </c>
      <c r="H2537" s="4" t="str">
        <f t="shared" si="78"/>
        <v>GOLD0.K16</v>
      </c>
      <c r="I2537" s="4" t="str">
        <f t="shared" si="79"/>
        <v>SG0_WP</v>
      </c>
    </row>
    <row r="2538" spans="1:9">
      <c r="A2538" t="s">
        <v>261</v>
      </c>
      <c r="B2538" t="s">
        <v>9206</v>
      </c>
      <c r="C2538" t="s">
        <v>9074</v>
      </c>
      <c r="D2538" t="s">
        <v>1699</v>
      </c>
      <c r="E2538" t="s">
        <v>514</v>
      </c>
      <c r="F2538" t="s">
        <v>348</v>
      </c>
      <c r="G2538" t="s">
        <v>1699</v>
      </c>
      <c r="H2538" s="4" t="str">
        <f t="shared" si="78"/>
        <v>GOLD0.N16</v>
      </c>
      <c r="I2538" s="4" t="str">
        <f t="shared" si="79"/>
        <v>SG0_HOLD</v>
      </c>
    </row>
    <row r="2539" spans="1:9">
      <c r="A2539" t="s">
        <v>261</v>
      </c>
      <c r="B2539" t="s">
        <v>9206</v>
      </c>
      <c r="C2539" t="s">
        <v>9074</v>
      </c>
      <c r="D2539" t="s">
        <v>329</v>
      </c>
      <c r="E2539" t="s">
        <v>487</v>
      </c>
      <c r="F2539" t="s">
        <v>333</v>
      </c>
      <c r="G2539" t="s">
        <v>329</v>
      </c>
      <c r="H2539" s="4" t="str">
        <f t="shared" si="78"/>
        <v>GOLD0.P2</v>
      </c>
      <c r="I2539" s="4" t="str">
        <f t="shared" si="79"/>
        <v>SG0_TAPSL0</v>
      </c>
    </row>
    <row r="2540" spans="1:9">
      <c r="A2540" t="s">
        <v>261</v>
      </c>
      <c r="B2540" t="s">
        <v>9206</v>
      </c>
      <c r="C2540" t="s">
        <v>9074</v>
      </c>
      <c r="D2540" t="s">
        <v>331</v>
      </c>
      <c r="E2540" t="s">
        <v>488</v>
      </c>
      <c r="F2540" t="s">
        <v>305</v>
      </c>
      <c r="G2540" t="s">
        <v>331</v>
      </c>
      <c r="H2540" s="4" t="str">
        <f t="shared" si="78"/>
        <v>GOLD0.R2</v>
      </c>
      <c r="I2540" s="4" t="str">
        <f t="shared" si="79"/>
        <v>SG0_TAPSL1</v>
      </c>
    </row>
    <row r="2541" spans="1:9">
      <c r="A2541" t="s">
        <v>261</v>
      </c>
      <c r="B2541" t="s">
        <v>9206</v>
      </c>
      <c r="C2541" t="s">
        <v>9074</v>
      </c>
      <c r="D2541" t="s">
        <v>3117</v>
      </c>
      <c r="E2541" t="s">
        <v>8608</v>
      </c>
      <c r="F2541" t="s">
        <v>323</v>
      </c>
      <c r="G2541" t="s">
        <v>3117</v>
      </c>
      <c r="H2541" s="4" t="str">
        <f t="shared" si="78"/>
        <v>GOLD0.H16</v>
      </c>
      <c r="I2541" s="4" t="str">
        <f t="shared" si="79"/>
        <v>SG0_DCH_TDO</v>
      </c>
    </row>
    <row r="2542" spans="1:9">
      <c r="A2542" t="s">
        <v>261</v>
      </c>
      <c r="B2542" t="s">
        <v>9206</v>
      </c>
      <c r="C2542" t="s">
        <v>9074</v>
      </c>
      <c r="D2542" t="s">
        <v>1703</v>
      </c>
      <c r="E2542" t="s">
        <v>2053</v>
      </c>
      <c r="F2542" t="s">
        <v>178</v>
      </c>
      <c r="G2542" t="s">
        <v>1703</v>
      </c>
      <c r="H2542" s="4" t="str">
        <f t="shared" si="78"/>
        <v>GOLD0.G4</v>
      </c>
      <c r="I2542" s="4" t="str">
        <f t="shared" si="79"/>
        <v>SG0_VO09</v>
      </c>
    </row>
    <row r="2543" spans="1:9">
      <c r="A2543" t="s">
        <v>261</v>
      </c>
      <c r="B2543" t="s">
        <v>9206</v>
      </c>
      <c r="C2543" t="s">
        <v>9074</v>
      </c>
      <c r="D2543" t="s">
        <v>1702</v>
      </c>
      <c r="E2543" t="s">
        <v>2054</v>
      </c>
      <c r="F2543" t="s">
        <v>368</v>
      </c>
      <c r="G2543" t="s">
        <v>1702</v>
      </c>
      <c r="H2543" s="4" t="str">
        <f t="shared" si="78"/>
        <v>GOLD0.F4</v>
      </c>
      <c r="I2543" s="4" t="str">
        <f t="shared" si="79"/>
        <v>SG0_VSENSE</v>
      </c>
    </row>
    <row r="2544" spans="1:9">
      <c r="A2544" t="s">
        <v>261</v>
      </c>
      <c r="B2544" t="s">
        <v>9206</v>
      </c>
      <c r="C2544" t="s">
        <v>9074</v>
      </c>
      <c r="D2544" t="s">
        <v>315</v>
      </c>
      <c r="E2544" t="s">
        <v>489</v>
      </c>
      <c r="F2544" t="s">
        <v>265</v>
      </c>
      <c r="G2544" t="s">
        <v>315</v>
      </c>
      <c r="H2544" s="4" t="str">
        <f t="shared" si="78"/>
        <v>GOLD0.K4</v>
      </c>
      <c r="I2544" s="4" t="str">
        <f t="shared" si="79"/>
        <v>SG0_WAKE</v>
      </c>
    </row>
    <row r="2545" spans="1:9">
      <c r="A2545" t="s">
        <v>261</v>
      </c>
      <c r="B2545" t="s">
        <v>9206</v>
      </c>
      <c r="C2545" t="s">
        <v>9074</v>
      </c>
      <c r="D2545" t="s">
        <v>1706</v>
      </c>
      <c r="E2545" t="s">
        <v>497</v>
      </c>
      <c r="F2545" t="s">
        <v>206</v>
      </c>
      <c r="G2545" t="s">
        <v>1706</v>
      </c>
      <c r="H2545" s="4" t="str">
        <f t="shared" si="78"/>
        <v>GOLD0.A13</v>
      </c>
      <c r="I2545" s="4" t="str">
        <f t="shared" si="79"/>
        <v>SG0_CKXTAL1</v>
      </c>
    </row>
    <row r="2546" spans="1:9">
      <c r="A2546" t="s">
        <v>261</v>
      </c>
      <c r="B2546" t="s">
        <v>9206</v>
      </c>
      <c r="C2546" t="s">
        <v>9074</v>
      </c>
      <c r="D2546" t="s">
        <v>1707</v>
      </c>
      <c r="E2546" t="s">
        <v>498</v>
      </c>
      <c r="F2546" t="s">
        <v>205</v>
      </c>
      <c r="G2546" t="s">
        <v>1707</v>
      </c>
      <c r="H2546" s="4" t="str">
        <f t="shared" si="78"/>
        <v>GOLD0.A12</v>
      </c>
      <c r="I2546" s="4" t="str">
        <f t="shared" si="79"/>
        <v>SG0_CKXTAL2</v>
      </c>
    </row>
    <row r="2547" spans="1:9">
      <c r="A2547" t="s">
        <v>261</v>
      </c>
      <c r="B2547" t="s">
        <v>9206</v>
      </c>
      <c r="C2547" t="s">
        <v>1347</v>
      </c>
      <c r="D2547">
        <v>1</v>
      </c>
      <c r="E2547" t="s">
        <v>489</v>
      </c>
      <c r="F2547">
        <v>1</v>
      </c>
      <c r="G2547">
        <v>1</v>
      </c>
      <c r="H2547" s="4" t="str">
        <f t="shared" si="78"/>
        <v>R26.1</v>
      </c>
      <c r="I2547" s="4" t="str">
        <f t="shared" si="79"/>
        <v>SG0_WAKE</v>
      </c>
    </row>
    <row r="2548" spans="1:9">
      <c r="A2548" t="s">
        <v>261</v>
      </c>
      <c r="B2548" t="s">
        <v>9206</v>
      </c>
      <c r="C2548" t="s">
        <v>1347</v>
      </c>
      <c r="D2548">
        <v>2</v>
      </c>
      <c r="E2548" t="s">
        <v>169</v>
      </c>
      <c r="F2548">
        <v>2</v>
      </c>
      <c r="G2548">
        <v>2</v>
      </c>
      <c r="H2548" s="4" t="str">
        <f t="shared" si="78"/>
        <v>R26.2</v>
      </c>
      <c r="I2548" s="4" t="str">
        <f t="shared" si="79"/>
        <v>DGND</v>
      </c>
    </row>
    <row r="2549" spans="1:9">
      <c r="A2549" t="s">
        <v>261</v>
      </c>
      <c r="B2549" t="s">
        <v>9206</v>
      </c>
      <c r="C2549" t="s">
        <v>1348</v>
      </c>
      <c r="D2549">
        <v>1</v>
      </c>
      <c r="E2549" t="s">
        <v>487</v>
      </c>
      <c r="F2549">
        <v>1</v>
      </c>
      <c r="G2549">
        <v>1</v>
      </c>
      <c r="H2549" s="4" t="str">
        <f t="shared" si="78"/>
        <v>R45.1</v>
      </c>
      <c r="I2549" s="4" t="str">
        <f t="shared" si="79"/>
        <v>SG0_TAPSL0</v>
      </c>
    </row>
    <row r="2550" spans="1:9">
      <c r="A2550" t="s">
        <v>261</v>
      </c>
      <c r="B2550" t="s">
        <v>9206</v>
      </c>
      <c r="C2550" t="s">
        <v>1348</v>
      </c>
      <c r="D2550">
        <v>2</v>
      </c>
      <c r="E2550" t="s">
        <v>1804</v>
      </c>
      <c r="F2550">
        <v>2</v>
      </c>
      <c r="G2550">
        <v>2</v>
      </c>
      <c r="H2550" s="4" t="str">
        <f t="shared" si="78"/>
        <v>R45.2</v>
      </c>
      <c r="I2550" s="4" t="str">
        <f t="shared" si="79"/>
        <v>SG0_SRC_DVDD33</v>
      </c>
    </row>
    <row r="2551" spans="1:9">
      <c r="A2551" t="s">
        <v>261</v>
      </c>
      <c r="B2551" t="s">
        <v>9206</v>
      </c>
      <c r="C2551" t="s">
        <v>281</v>
      </c>
      <c r="D2551">
        <v>1</v>
      </c>
      <c r="E2551" t="s">
        <v>488</v>
      </c>
      <c r="F2551">
        <v>1</v>
      </c>
      <c r="G2551">
        <v>1</v>
      </c>
      <c r="H2551" s="4" t="str">
        <f t="shared" si="78"/>
        <v>R46.1</v>
      </c>
      <c r="I2551" s="4" t="str">
        <f t="shared" si="79"/>
        <v>SG0_TAPSL1</v>
      </c>
    </row>
    <row r="2552" spans="1:9">
      <c r="A2552" t="s">
        <v>261</v>
      </c>
      <c r="B2552" t="s">
        <v>9206</v>
      </c>
      <c r="C2552" t="s">
        <v>281</v>
      </c>
      <c r="D2552">
        <v>2</v>
      </c>
      <c r="E2552" t="s">
        <v>1804</v>
      </c>
      <c r="F2552">
        <v>2</v>
      </c>
      <c r="G2552">
        <v>2</v>
      </c>
      <c r="H2552" s="4" t="str">
        <f t="shared" si="78"/>
        <v>R46.2</v>
      </c>
      <c r="I2552" s="4" t="str">
        <f t="shared" si="79"/>
        <v>SG0_SRC_DVDD33</v>
      </c>
    </row>
    <row r="2553" spans="1:9">
      <c r="A2553" t="s">
        <v>261</v>
      </c>
      <c r="B2553" t="s">
        <v>9206</v>
      </c>
      <c r="C2553" t="s">
        <v>1349</v>
      </c>
      <c r="D2553">
        <v>1</v>
      </c>
      <c r="E2553" t="s">
        <v>487</v>
      </c>
      <c r="F2553">
        <v>1</v>
      </c>
      <c r="G2553">
        <v>1</v>
      </c>
      <c r="H2553" s="4" t="str">
        <f t="shared" si="78"/>
        <v>R281.1</v>
      </c>
      <c r="I2553" s="4" t="str">
        <f t="shared" si="79"/>
        <v>SG0_TAPSL0</v>
      </c>
    </row>
    <row r="2554" spans="1:9">
      <c r="A2554" t="s">
        <v>261</v>
      </c>
      <c r="B2554" t="s">
        <v>9206</v>
      </c>
      <c r="C2554" t="s">
        <v>1349</v>
      </c>
      <c r="D2554">
        <v>2</v>
      </c>
      <c r="E2554" t="s">
        <v>169</v>
      </c>
      <c r="F2554">
        <v>2</v>
      </c>
      <c r="G2554">
        <v>2</v>
      </c>
      <c r="H2554" s="4" t="str">
        <f t="shared" si="78"/>
        <v>R281.2</v>
      </c>
      <c r="I2554" s="4" t="str">
        <f t="shared" si="79"/>
        <v>DGND</v>
      </c>
    </row>
    <row r="2555" spans="1:9">
      <c r="A2555" t="s">
        <v>261</v>
      </c>
      <c r="B2555" t="s">
        <v>9206</v>
      </c>
      <c r="C2555" t="s">
        <v>1350</v>
      </c>
      <c r="D2555">
        <v>1</v>
      </c>
      <c r="E2555" t="s">
        <v>488</v>
      </c>
      <c r="F2555">
        <v>1</v>
      </c>
      <c r="G2555">
        <v>1</v>
      </c>
      <c r="H2555" s="4" t="str">
        <f t="shared" si="78"/>
        <v>R282.1</v>
      </c>
      <c r="I2555" s="4" t="str">
        <f t="shared" si="79"/>
        <v>SG0_TAPSL1</v>
      </c>
    </row>
    <row r="2556" spans="1:9">
      <c r="A2556" t="s">
        <v>261</v>
      </c>
      <c r="B2556" t="s">
        <v>9206</v>
      </c>
      <c r="C2556" t="s">
        <v>1350</v>
      </c>
      <c r="D2556">
        <v>2</v>
      </c>
      <c r="E2556" t="s">
        <v>169</v>
      </c>
      <c r="F2556">
        <v>2</v>
      </c>
      <c r="G2556">
        <v>2</v>
      </c>
      <c r="H2556" s="4" t="str">
        <f t="shared" si="78"/>
        <v>R282.2</v>
      </c>
      <c r="I2556" s="4" t="str">
        <f t="shared" si="79"/>
        <v>DGND</v>
      </c>
    </row>
    <row r="2557" spans="1:9">
      <c r="A2557" t="s">
        <v>261</v>
      </c>
      <c r="B2557" t="s">
        <v>9206</v>
      </c>
      <c r="C2557" t="s">
        <v>2940</v>
      </c>
      <c r="D2557">
        <v>1</v>
      </c>
      <c r="E2557" t="s">
        <v>2052</v>
      </c>
      <c r="F2557">
        <v>1</v>
      </c>
      <c r="G2557">
        <v>1</v>
      </c>
      <c r="H2557" s="4" t="str">
        <f t="shared" si="78"/>
        <v>R580.1</v>
      </c>
      <c r="I2557" s="4" t="str">
        <f t="shared" si="79"/>
        <v>SG0_PGATE</v>
      </c>
    </row>
    <row r="2558" spans="1:9">
      <c r="A2558" t="s">
        <v>261</v>
      </c>
      <c r="B2558" t="s">
        <v>9206</v>
      </c>
      <c r="C2558" t="s">
        <v>2940</v>
      </c>
      <c r="D2558">
        <v>2</v>
      </c>
      <c r="F2558">
        <v>2</v>
      </c>
      <c r="G2558">
        <v>2</v>
      </c>
      <c r="H2558" s="4" t="str">
        <f t="shared" si="78"/>
        <v>R580.2</v>
      </c>
      <c r="I2558" s="4">
        <f t="shared" si="79"/>
        <v>0</v>
      </c>
    </row>
    <row r="2559" spans="1:9">
      <c r="A2559" t="s">
        <v>261</v>
      </c>
      <c r="B2559" t="s">
        <v>9206</v>
      </c>
      <c r="C2559" t="s">
        <v>2941</v>
      </c>
      <c r="D2559">
        <v>1</v>
      </c>
      <c r="E2559" t="s">
        <v>2051</v>
      </c>
      <c r="F2559">
        <v>1</v>
      </c>
      <c r="G2559">
        <v>1</v>
      </c>
      <c r="H2559" s="4" t="str">
        <f t="shared" si="78"/>
        <v>R581.1</v>
      </c>
      <c r="I2559" s="4" t="str">
        <f t="shared" si="79"/>
        <v>SG0_NGATE</v>
      </c>
    </row>
    <row r="2560" spans="1:9">
      <c r="A2560" t="s">
        <v>261</v>
      </c>
      <c r="B2560" t="s">
        <v>9206</v>
      </c>
      <c r="C2560" t="s">
        <v>2941</v>
      </c>
      <c r="D2560">
        <v>2</v>
      </c>
      <c r="F2560">
        <v>2</v>
      </c>
      <c r="G2560">
        <v>2</v>
      </c>
      <c r="H2560" s="4" t="str">
        <f t="shared" si="78"/>
        <v>R581.2</v>
      </c>
      <c r="I2560" s="4">
        <f t="shared" si="79"/>
        <v>0</v>
      </c>
    </row>
    <row r="2561" spans="1:9">
      <c r="A2561" t="s">
        <v>261</v>
      </c>
      <c r="B2561" t="s">
        <v>9206</v>
      </c>
      <c r="C2561" t="s">
        <v>2942</v>
      </c>
      <c r="D2561">
        <v>1</v>
      </c>
      <c r="E2561" t="s">
        <v>2054</v>
      </c>
      <c r="F2561">
        <v>1</v>
      </c>
      <c r="G2561">
        <v>1</v>
      </c>
      <c r="H2561" s="4" t="str">
        <f t="shared" si="78"/>
        <v>R582.1</v>
      </c>
      <c r="I2561" s="4" t="str">
        <f t="shared" si="79"/>
        <v>SG0_VSENSE</v>
      </c>
    </row>
    <row r="2562" spans="1:9">
      <c r="A2562" t="s">
        <v>261</v>
      </c>
      <c r="B2562" t="s">
        <v>9206</v>
      </c>
      <c r="C2562" t="s">
        <v>2942</v>
      </c>
      <c r="D2562">
        <v>2</v>
      </c>
      <c r="F2562">
        <v>2</v>
      </c>
      <c r="G2562">
        <v>2</v>
      </c>
      <c r="H2562" s="4" t="str">
        <f t="shared" ref="H2562:H2625" si="80">CONCATENATE(C2562,".",F2562)</f>
        <v>R582.2</v>
      </c>
      <c r="I2562" s="4">
        <f t="shared" ref="I2562:I2625" si="81">E2562</f>
        <v>0</v>
      </c>
    </row>
    <row r="2563" spans="1:9">
      <c r="A2563" t="s">
        <v>261</v>
      </c>
      <c r="B2563" t="s">
        <v>9206</v>
      </c>
      <c r="C2563" t="s">
        <v>2943</v>
      </c>
      <c r="D2563">
        <v>1</v>
      </c>
      <c r="E2563" t="s">
        <v>2053</v>
      </c>
      <c r="F2563">
        <v>1</v>
      </c>
      <c r="G2563">
        <v>1</v>
      </c>
      <c r="H2563" s="4" t="str">
        <f t="shared" si="80"/>
        <v>R583.1</v>
      </c>
      <c r="I2563" s="4" t="str">
        <f t="shared" si="81"/>
        <v>SG0_VO09</v>
      </c>
    </row>
    <row r="2564" spans="1:9">
      <c r="A2564" t="s">
        <v>261</v>
      </c>
      <c r="B2564" t="s">
        <v>9206</v>
      </c>
      <c r="C2564" t="s">
        <v>2943</v>
      </c>
      <c r="D2564">
        <v>2</v>
      </c>
      <c r="F2564">
        <v>2</v>
      </c>
      <c r="G2564">
        <v>2</v>
      </c>
      <c r="H2564" s="4" t="str">
        <f t="shared" si="80"/>
        <v>R583.2</v>
      </c>
      <c r="I2564" s="4">
        <f t="shared" si="81"/>
        <v>0</v>
      </c>
    </row>
    <row r="2565" spans="1:9">
      <c r="A2565" t="s">
        <v>261</v>
      </c>
      <c r="B2565" t="s">
        <v>9206</v>
      </c>
      <c r="C2565" t="s">
        <v>9207</v>
      </c>
      <c r="D2565">
        <v>1</v>
      </c>
      <c r="E2565" t="s">
        <v>510</v>
      </c>
      <c r="F2565">
        <v>1</v>
      </c>
      <c r="G2565">
        <v>1</v>
      </c>
      <c r="H2565" s="4" t="str">
        <f t="shared" si="80"/>
        <v>RG73.1</v>
      </c>
      <c r="I2565" s="4" t="str">
        <f t="shared" si="81"/>
        <v>SG0_SPI_CSB</v>
      </c>
    </row>
    <row r="2566" spans="1:9">
      <c r="A2566" t="s">
        <v>261</v>
      </c>
      <c r="B2566" t="s">
        <v>9206</v>
      </c>
      <c r="C2566" t="s">
        <v>9207</v>
      </c>
      <c r="D2566">
        <v>2</v>
      </c>
      <c r="F2566">
        <v>2</v>
      </c>
      <c r="G2566">
        <v>2</v>
      </c>
      <c r="H2566" s="4" t="str">
        <f t="shared" si="80"/>
        <v>RG73.2</v>
      </c>
      <c r="I2566" s="4">
        <f t="shared" si="81"/>
        <v>0</v>
      </c>
    </row>
    <row r="2567" spans="1:9">
      <c r="A2567" t="s">
        <v>261</v>
      </c>
      <c r="B2567" t="s">
        <v>9206</v>
      </c>
      <c r="C2567" t="s">
        <v>9208</v>
      </c>
      <c r="D2567">
        <v>1</v>
      </c>
      <c r="E2567" t="s">
        <v>513</v>
      </c>
      <c r="F2567">
        <v>1</v>
      </c>
      <c r="G2567">
        <v>1</v>
      </c>
      <c r="H2567" s="4" t="str">
        <f t="shared" si="80"/>
        <v>RG74.1</v>
      </c>
      <c r="I2567" s="4" t="str">
        <f t="shared" si="81"/>
        <v>SG0_SPI_SO</v>
      </c>
    </row>
    <row r="2568" spans="1:9">
      <c r="A2568" t="s">
        <v>261</v>
      </c>
      <c r="B2568" t="s">
        <v>9206</v>
      </c>
      <c r="C2568" t="s">
        <v>9208</v>
      </c>
      <c r="D2568">
        <v>2</v>
      </c>
      <c r="F2568">
        <v>2</v>
      </c>
      <c r="G2568">
        <v>2</v>
      </c>
      <c r="H2568" s="4" t="str">
        <f t="shared" si="80"/>
        <v>RG74.2</v>
      </c>
      <c r="I2568" s="4">
        <f t="shared" si="81"/>
        <v>0</v>
      </c>
    </row>
    <row r="2569" spans="1:9">
      <c r="A2569" t="s">
        <v>261</v>
      </c>
      <c r="B2569" t="s">
        <v>9206</v>
      </c>
      <c r="C2569" t="s">
        <v>9209</v>
      </c>
      <c r="D2569">
        <v>1</v>
      </c>
      <c r="E2569" t="s">
        <v>511</v>
      </c>
      <c r="F2569">
        <v>1</v>
      </c>
      <c r="G2569">
        <v>1</v>
      </c>
      <c r="H2569" s="4" t="str">
        <f t="shared" si="80"/>
        <v>RG75.1</v>
      </c>
      <c r="I2569" s="4" t="str">
        <f t="shared" si="81"/>
        <v>SG0_SPI_SCK</v>
      </c>
    </row>
    <row r="2570" spans="1:9">
      <c r="A2570" t="s">
        <v>261</v>
      </c>
      <c r="B2570" t="s">
        <v>9206</v>
      </c>
      <c r="C2570" t="s">
        <v>9209</v>
      </c>
      <c r="D2570">
        <v>2</v>
      </c>
      <c r="F2570">
        <v>2</v>
      </c>
      <c r="G2570">
        <v>2</v>
      </c>
      <c r="H2570" s="4" t="str">
        <f t="shared" si="80"/>
        <v>RG75.2</v>
      </c>
      <c r="I2570" s="4">
        <f t="shared" si="81"/>
        <v>0</v>
      </c>
    </row>
    <row r="2571" spans="1:9">
      <c r="A2571" t="s">
        <v>261</v>
      </c>
      <c r="B2571" t="s">
        <v>9206</v>
      </c>
      <c r="C2571" t="s">
        <v>9210</v>
      </c>
      <c r="D2571">
        <v>1</v>
      </c>
      <c r="E2571" t="s">
        <v>512</v>
      </c>
      <c r="F2571">
        <v>1</v>
      </c>
      <c r="G2571">
        <v>1</v>
      </c>
      <c r="H2571" s="4" t="str">
        <f t="shared" si="80"/>
        <v>RG76.1</v>
      </c>
      <c r="I2571" s="4" t="str">
        <f t="shared" si="81"/>
        <v>SG0_SPI_SI</v>
      </c>
    </row>
    <row r="2572" spans="1:9">
      <c r="A2572" t="s">
        <v>261</v>
      </c>
      <c r="B2572" t="s">
        <v>9206</v>
      </c>
      <c r="C2572" t="s">
        <v>9210</v>
      </c>
      <c r="D2572">
        <v>2</v>
      </c>
      <c r="F2572">
        <v>2</v>
      </c>
      <c r="G2572">
        <v>2</v>
      </c>
      <c r="H2572" s="4" t="str">
        <f t="shared" si="80"/>
        <v>RG76.2</v>
      </c>
      <c r="I2572" s="4">
        <f t="shared" si="81"/>
        <v>0</v>
      </c>
    </row>
    <row r="2573" spans="1:9">
      <c r="A2573" t="s">
        <v>261</v>
      </c>
      <c r="B2573" t="s">
        <v>9206</v>
      </c>
      <c r="C2573" t="s">
        <v>9211</v>
      </c>
      <c r="D2573">
        <v>1</v>
      </c>
      <c r="E2573" t="s">
        <v>515</v>
      </c>
      <c r="F2573">
        <v>1</v>
      </c>
      <c r="G2573">
        <v>1</v>
      </c>
      <c r="H2573" s="4" t="str">
        <f t="shared" si="80"/>
        <v>RG77.1</v>
      </c>
      <c r="I2573" s="4" t="str">
        <f t="shared" si="81"/>
        <v>SG0_WP</v>
      </c>
    </row>
    <row r="2574" spans="1:9">
      <c r="A2574" t="s">
        <v>261</v>
      </c>
      <c r="B2574" t="s">
        <v>9206</v>
      </c>
      <c r="C2574" t="s">
        <v>9211</v>
      </c>
      <c r="D2574">
        <v>2</v>
      </c>
      <c r="F2574">
        <v>2</v>
      </c>
      <c r="G2574">
        <v>2</v>
      </c>
      <c r="H2574" s="4" t="str">
        <f t="shared" si="80"/>
        <v>RG77.2</v>
      </c>
      <c r="I2574" s="4">
        <f t="shared" si="81"/>
        <v>0</v>
      </c>
    </row>
    <row r="2575" spans="1:9">
      <c r="A2575" t="s">
        <v>261</v>
      </c>
      <c r="B2575" t="s">
        <v>9206</v>
      </c>
      <c r="C2575" t="s">
        <v>9212</v>
      </c>
      <c r="D2575">
        <v>1</v>
      </c>
      <c r="E2575" t="s">
        <v>514</v>
      </c>
      <c r="F2575">
        <v>1</v>
      </c>
      <c r="G2575">
        <v>1</v>
      </c>
      <c r="H2575" s="4" t="str">
        <f t="shared" si="80"/>
        <v>RG78.1</v>
      </c>
      <c r="I2575" s="4" t="str">
        <f t="shared" si="81"/>
        <v>SG0_HOLD</v>
      </c>
    </row>
    <row r="2576" spans="1:9">
      <c r="A2576" t="s">
        <v>261</v>
      </c>
      <c r="B2576" t="s">
        <v>9206</v>
      </c>
      <c r="C2576" t="s">
        <v>9212</v>
      </c>
      <c r="D2576">
        <v>2</v>
      </c>
      <c r="F2576">
        <v>2</v>
      </c>
      <c r="G2576">
        <v>2</v>
      </c>
      <c r="H2576" s="4" t="str">
        <f t="shared" si="80"/>
        <v>RG78.2</v>
      </c>
      <c r="I2576" s="4">
        <f t="shared" si="81"/>
        <v>0</v>
      </c>
    </row>
    <row r="2577" spans="1:9">
      <c r="A2577" t="s">
        <v>261</v>
      </c>
      <c r="B2577" t="s">
        <v>9206</v>
      </c>
      <c r="C2577" t="s">
        <v>2944</v>
      </c>
      <c r="D2577" t="s">
        <v>173</v>
      </c>
      <c r="E2577" t="s">
        <v>1789</v>
      </c>
      <c r="F2577">
        <v>1</v>
      </c>
      <c r="G2577" t="s">
        <v>173</v>
      </c>
      <c r="H2577" s="4" t="str">
        <f t="shared" si="80"/>
        <v>SG0_MGND1.1</v>
      </c>
      <c r="I2577" s="4" t="str">
        <f t="shared" si="81"/>
        <v>MGND</v>
      </c>
    </row>
    <row r="2578" spans="1:9">
      <c r="A2578" t="s">
        <v>261</v>
      </c>
      <c r="B2578" t="s">
        <v>9206</v>
      </c>
      <c r="C2578" t="s">
        <v>2945</v>
      </c>
      <c r="D2578" t="s">
        <v>173</v>
      </c>
      <c r="E2578" t="s">
        <v>1789</v>
      </c>
      <c r="F2578">
        <v>1</v>
      </c>
      <c r="G2578" t="s">
        <v>173</v>
      </c>
      <c r="H2578" s="4" t="str">
        <f t="shared" si="80"/>
        <v>SG0_MGND2.1</v>
      </c>
      <c r="I2578" s="4" t="str">
        <f t="shared" si="81"/>
        <v>MGND</v>
      </c>
    </row>
    <row r="2579" spans="1:9">
      <c r="A2579" t="s">
        <v>261</v>
      </c>
      <c r="B2579" t="s">
        <v>9206</v>
      </c>
      <c r="C2579" t="s">
        <v>2946</v>
      </c>
      <c r="D2579" t="s">
        <v>173</v>
      </c>
      <c r="E2579" t="s">
        <v>1789</v>
      </c>
      <c r="F2579">
        <v>1</v>
      </c>
      <c r="G2579" t="s">
        <v>173</v>
      </c>
      <c r="H2579" s="4" t="str">
        <f t="shared" si="80"/>
        <v>SG0_MGND3.1</v>
      </c>
      <c r="I2579" s="4" t="str">
        <f t="shared" si="81"/>
        <v>MGND</v>
      </c>
    </row>
    <row r="2580" spans="1:9">
      <c r="A2580" t="s">
        <v>261</v>
      </c>
      <c r="B2580" t="s">
        <v>9206</v>
      </c>
      <c r="C2580" t="s">
        <v>2947</v>
      </c>
      <c r="D2580" t="s">
        <v>173</v>
      </c>
      <c r="E2580" t="s">
        <v>1789</v>
      </c>
      <c r="F2580">
        <v>1</v>
      </c>
      <c r="G2580" t="s">
        <v>173</v>
      </c>
      <c r="H2580" s="4" t="str">
        <f t="shared" si="80"/>
        <v>SG0_MGND4.1</v>
      </c>
      <c r="I2580" s="4" t="str">
        <f t="shared" si="81"/>
        <v>MGND</v>
      </c>
    </row>
    <row r="2581" spans="1:9">
      <c r="A2581" t="s">
        <v>261</v>
      </c>
      <c r="B2581" t="s">
        <v>9206</v>
      </c>
      <c r="C2581" t="s">
        <v>232</v>
      </c>
      <c r="D2581">
        <v>1</v>
      </c>
      <c r="E2581" t="s">
        <v>498</v>
      </c>
      <c r="F2581">
        <v>1</v>
      </c>
      <c r="G2581">
        <v>1</v>
      </c>
      <c r="H2581" s="4" t="str">
        <f t="shared" si="80"/>
        <v>Y6.1</v>
      </c>
      <c r="I2581" s="4" t="str">
        <f t="shared" si="81"/>
        <v>SG0_CKXTAL2</v>
      </c>
    </row>
    <row r="2582" spans="1:9">
      <c r="A2582" t="s">
        <v>261</v>
      </c>
      <c r="B2582" t="s">
        <v>9206</v>
      </c>
      <c r="C2582" t="s">
        <v>232</v>
      </c>
      <c r="D2582">
        <v>2</v>
      </c>
      <c r="E2582" t="s">
        <v>169</v>
      </c>
      <c r="F2582">
        <v>2</v>
      </c>
      <c r="G2582">
        <v>2</v>
      </c>
      <c r="H2582" s="4" t="str">
        <f t="shared" si="80"/>
        <v>Y6.2</v>
      </c>
      <c r="I2582" s="4" t="str">
        <f t="shared" si="81"/>
        <v>DGND</v>
      </c>
    </row>
    <row r="2583" spans="1:9">
      <c r="A2583" t="s">
        <v>261</v>
      </c>
      <c r="B2583" t="s">
        <v>9206</v>
      </c>
      <c r="C2583" t="s">
        <v>232</v>
      </c>
      <c r="D2583">
        <v>3</v>
      </c>
      <c r="E2583" t="s">
        <v>497</v>
      </c>
      <c r="F2583">
        <v>3</v>
      </c>
      <c r="G2583">
        <v>3</v>
      </c>
      <c r="H2583" s="4" t="str">
        <f t="shared" si="80"/>
        <v>Y6.3</v>
      </c>
      <c r="I2583" s="4" t="str">
        <f t="shared" si="81"/>
        <v>SG0_CKXTAL1</v>
      </c>
    </row>
    <row r="2584" spans="1:9">
      <c r="A2584" t="s">
        <v>261</v>
      </c>
      <c r="B2584" t="s">
        <v>9206</v>
      </c>
      <c r="C2584" t="s">
        <v>232</v>
      </c>
      <c r="D2584">
        <v>4</v>
      </c>
      <c r="E2584" t="s">
        <v>169</v>
      </c>
      <c r="F2584">
        <v>4</v>
      </c>
      <c r="G2584">
        <v>4</v>
      </c>
      <c r="H2584" s="4" t="str">
        <f t="shared" si="80"/>
        <v>Y6.4</v>
      </c>
      <c r="I2584" s="4" t="str">
        <f t="shared" si="81"/>
        <v>DGND</v>
      </c>
    </row>
    <row r="2585" spans="1:9">
      <c r="A2585" t="s">
        <v>261</v>
      </c>
      <c r="B2585" t="s">
        <v>3545</v>
      </c>
      <c r="C2585" t="s">
        <v>2314</v>
      </c>
      <c r="D2585">
        <v>1</v>
      </c>
      <c r="E2585" t="s">
        <v>1776</v>
      </c>
      <c r="F2585">
        <v>1</v>
      </c>
      <c r="G2585">
        <v>1</v>
      </c>
      <c r="H2585" s="4" t="str">
        <f t="shared" si="80"/>
        <v>BD1.1</v>
      </c>
      <c r="I2585" s="4" t="str">
        <f t="shared" si="81"/>
        <v>S0_DVDD09</v>
      </c>
    </row>
    <row r="2586" spans="1:9">
      <c r="A2586" t="s">
        <v>261</v>
      </c>
      <c r="B2586" t="s">
        <v>3545</v>
      </c>
      <c r="C2586" t="s">
        <v>2314</v>
      </c>
      <c r="D2586">
        <v>2</v>
      </c>
      <c r="E2586" t="s">
        <v>1777</v>
      </c>
      <c r="F2586">
        <v>2</v>
      </c>
      <c r="G2586">
        <v>2</v>
      </c>
      <c r="H2586" s="4" t="str">
        <f t="shared" si="80"/>
        <v>BD1.2</v>
      </c>
      <c r="I2586" s="4" t="str">
        <f t="shared" si="81"/>
        <v>S0_F_DVDD09</v>
      </c>
    </row>
    <row r="2587" spans="1:9">
      <c r="A2587" t="s">
        <v>261</v>
      </c>
      <c r="B2587" t="s">
        <v>3545</v>
      </c>
      <c r="C2587" t="s">
        <v>2315</v>
      </c>
      <c r="D2587">
        <v>1</v>
      </c>
      <c r="E2587" t="s">
        <v>1778</v>
      </c>
      <c r="F2587">
        <v>1</v>
      </c>
      <c r="G2587">
        <v>1</v>
      </c>
      <c r="H2587" s="4" t="str">
        <f t="shared" si="80"/>
        <v>BD2.1</v>
      </c>
      <c r="I2587" s="4" t="str">
        <f t="shared" si="81"/>
        <v>S0_AVDD09</v>
      </c>
    </row>
    <row r="2588" spans="1:9">
      <c r="A2588" t="s">
        <v>261</v>
      </c>
      <c r="B2588" t="s">
        <v>3545</v>
      </c>
      <c r="C2588" t="s">
        <v>2315</v>
      </c>
      <c r="D2588">
        <v>2</v>
      </c>
      <c r="E2588" t="s">
        <v>1779</v>
      </c>
      <c r="F2588">
        <v>2</v>
      </c>
      <c r="G2588">
        <v>2</v>
      </c>
      <c r="H2588" s="4" t="str">
        <f t="shared" si="80"/>
        <v>BD2.2</v>
      </c>
      <c r="I2588" s="4" t="str">
        <f t="shared" si="81"/>
        <v>S0_F_AVDD09</v>
      </c>
    </row>
    <row r="2589" spans="1:9">
      <c r="A2589" t="s">
        <v>261</v>
      </c>
      <c r="B2589" t="s">
        <v>3545</v>
      </c>
      <c r="C2589" t="s">
        <v>8369</v>
      </c>
      <c r="D2589">
        <v>1</v>
      </c>
      <c r="E2589" t="s">
        <v>1776</v>
      </c>
      <c r="F2589">
        <v>1</v>
      </c>
      <c r="G2589">
        <v>1</v>
      </c>
      <c r="H2589" s="4" t="str">
        <f t="shared" si="80"/>
        <v>BD19.1</v>
      </c>
      <c r="I2589" s="4" t="str">
        <f t="shared" si="81"/>
        <v>S0_DVDD09</v>
      </c>
    </row>
    <row r="2590" spans="1:9">
      <c r="A2590" t="s">
        <v>261</v>
      </c>
      <c r="B2590" t="s">
        <v>3545</v>
      </c>
      <c r="C2590" t="s">
        <v>8369</v>
      </c>
      <c r="D2590">
        <v>2</v>
      </c>
      <c r="E2590" t="s">
        <v>1777</v>
      </c>
      <c r="F2590">
        <v>2</v>
      </c>
      <c r="G2590">
        <v>2</v>
      </c>
      <c r="H2590" s="4" t="str">
        <f t="shared" si="80"/>
        <v>BD19.2</v>
      </c>
      <c r="I2590" s="4" t="str">
        <f t="shared" si="81"/>
        <v>S0_F_DVDD09</v>
      </c>
    </row>
    <row r="2591" spans="1:9">
      <c r="A2591" t="s">
        <v>261</v>
      </c>
      <c r="B2591" t="s">
        <v>3545</v>
      </c>
      <c r="C2591" t="s">
        <v>8370</v>
      </c>
      <c r="D2591">
        <v>1</v>
      </c>
      <c r="E2591" t="s">
        <v>1776</v>
      </c>
      <c r="F2591">
        <v>1</v>
      </c>
      <c r="G2591">
        <v>1</v>
      </c>
      <c r="H2591" s="4" t="str">
        <f t="shared" si="80"/>
        <v>BD20.1</v>
      </c>
      <c r="I2591" s="4" t="str">
        <f t="shared" si="81"/>
        <v>S0_DVDD09</v>
      </c>
    </row>
    <row r="2592" spans="1:9">
      <c r="A2592" t="s">
        <v>261</v>
      </c>
      <c r="B2592" t="s">
        <v>3545</v>
      </c>
      <c r="C2592" t="s">
        <v>8370</v>
      </c>
      <c r="D2592">
        <v>2</v>
      </c>
      <c r="E2592" t="s">
        <v>1777</v>
      </c>
      <c r="F2592">
        <v>2</v>
      </c>
      <c r="G2592">
        <v>2</v>
      </c>
      <c r="H2592" s="4" t="str">
        <f t="shared" si="80"/>
        <v>BD20.2</v>
      </c>
      <c r="I2592" s="4" t="str">
        <f t="shared" si="81"/>
        <v>S0_F_DVDD09</v>
      </c>
    </row>
    <row r="2593" spans="1:9">
      <c r="A2593" t="s">
        <v>261</v>
      </c>
      <c r="B2593" t="s">
        <v>3545</v>
      </c>
      <c r="C2593" t="s">
        <v>2316</v>
      </c>
      <c r="D2593">
        <v>1</v>
      </c>
      <c r="E2593" t="s">
        <v>1776</v>
      </c>
      <c r="F2593">
        <v>1</v>
      </c>
      <c r="G2593">
        <v>1</v>
      </c>
      <c r="H2593" s="4" t="str">
        <f t="shared" si="80"/>
        <v>CD1.1</v>
      </c>
      <c r="I2593" s="4" t="str">
        <f t="shared" si="81"/>
        <v>S0_DVDD09</v>
      </c>
    </row>
    <row r="2594" spans="1:9">
      <c r="A2594" t="s">
        <v>261</v>
      </c>
      <c r="B2594" t="s">
        <v>3545</v>
      </c>
      <c r="C2594" t="s">
        <v>2316</v>
      </c>
      <c r="D2594">
        <v>2</v>
      </c>
      <c r="E2594" t="s">
        <v>169</v>
      </c>
      <c r="F2594">
        <v>2</v>
      </c>
      <c r="G2594">
        <v>2</v>
      </c>
      <c r="H2594" s="4" t="str">
        <f t="shared" si="80"/>
        <v>CD1.2</v>
      </c>
      <c r="I2594" s="4" t="str">
        <f t="shared" si="81"/>
        <v>DGND</v>
      </c>
    </row>
    <row r="2595" spans="1:9">
      <c r="A2595" t="s">
        <v>261</v>
      </c>
      <c r="B2595" t="s">
        <v>3545</v>
      </c>
      <c r="C2595" t="s">
        <v>2317</v>
      </c>
      <c r="D2595">
        <v>1</v>
      </c>
      <c r="E2595" t="s">
        <v>1776</v>
      </c>
      <c r="F2595">
        <v>1</v>
      </c>
      <c r="G2595">
        <v>1</v>
      </c>
      <c r="H2595" s="4" t="str">
        <f t="shared" si="80"/>
        <v>CD2.1</v>
      </c>
      <c r="I2595" s="4" t="str">
        <f t="shared" si="81"/>
        <v>S0_DVDD09</v>
      </c>
    </row>
    <row r="2596" spans="1:9">
      <c r="A2596" t="s">
        <v>261</v>
      </c>
      <c r="B2596" t="s">
        <v>3545</v>
      </c>
      <c r="C2596" t="s">
        <v>2317</v>
      </c>
      <c r="D2596">
        <v>2</v>
      </c>
      <c r="E2596" t="s">
        <v>169</v>
      </c>
      <c r="F2596">
        <v>2</v>
      </c>
      <c r="G2596">
        <v>2</v>
      </c>
      <c r="H2596" s="4" t="str">
        <f t="shared" si="80"/>
        <v>CD2.2</v>
      </c>
      <c r="I2596" s="4" t="str">
        <f t="shared" si="81"/>
        <v>DGND</v>
      </c>
    </row>
    <row r="2597" spans="1:9">
      <c r="A2597" t="s">
        <v>261</v>
      </c>
      <c r="B2597" t="s">
        <v>3545</v>
      </c>
      <c r="C2597" t="s">
        <v>2318</v>
      </c>
      <c r="D2597">
        <v>1</v>
      </c>
      <c r="E2597" t="s">
        <v>1776</v>
      </c>
      <c r="F2597">
        <v>1</v>
      </c>
      <c r="G2597">
        <v>1</v>
      </c>
      <c r="H2597" s="4" t="str">
        <f t="shared" si="80"/>
        <v>CD3.1</v>
      </c>
      <c r="I2597" s="4" t="str">
        <f t="shared" si="81"/>
        <v>S0_DVDD09</v>
      </c>
    </row>
    <row r="2598" spans="1:9">
      <c r="A2598" t="s">
        <v>261</v>
      </c>
      <c r="B2598" t="s">
        <v>3545</v>
      </c>
      <c r="C2598" t="s">
        <v>2318</v>
      </c>
      <c r="D2598">
        <v>2</v>
      </c>
      <c r="E2598" t="s">
        <v>169</v>
      </c>
      <c r="F2598">
        <v>2</v>
      </c>
      <c r="G2598">
        <v>2</v>
      </c>
      <c r="H2598" s="4" t="str">
        <f t="shared" si="80"/>
        <v>CD3.2</v>
      </c>
      <c r="I2598" s="4" t="str">
        <f t="shared" si="81"/>
        <v>DGND</v>
      </c>
    </row>
    <row r="2599" spans="1:9">
      <c r="A2599" t="s">
        <v>261</v>
      </c>
      <c r="B2599" t="s">
        <v>3545</v>
      </c>
      <c r="C2599" t="s">
        <v>2319</v>
      </c>
      <c r="D2599">
        <v>1</v>
      </c>
      <c r="E2599" t="s">
        <v>1776</v>
      </c>
      <c r="F2599">
        <v>1</v>
      </c>
      <c r="G2599">
        <v>1</v>
      </c>
      <c r="H2599" s="4" t="str">
        <f t="shared" si="80"/>
        <v>CD4.1</v>
      </c>
      <c r="I2599" s="4" t="str">
        <f t="shared" si="81"/>
        <v>S0_DVDD09</v>
      </c>
    </row>
    <row r="2600" spans="1:9">
      <c r="A2600" t="s">
        <v>261</v>
      </c>
      <c r="B2600" t="s">
        <v>3545</v>
      </c>
      <c r="C2600" t="s">
        <v>2319</v>
      </c>
      <c r="D2600">
        <v>2</v>
      </c>
      <c r="E2600" t="s">
        <v>169</v>
      </c>
      <c r="F2600">
        <v>2</v>
      </c>
      <c r="G2600">
        <v>2</v>
      </c>
      <c r="H2600" s="4" t="str">
        <f t="shared" si="80"/>
        <v>CD4.2</v>
      </c>
      <c r="I2600" s="4" t="str">
        <f t="shared" si="81"/>
        <v>DGND</v>
      </c>
    </row>
    <row r="2601" spans="1:9">
      <c r="A2601" t="s">
        <v>261</v>
      </c>
      <c r="B2601" t="s">
        <v>3545</v>
      </c>
      <c r="C2601" t="s">
        <v>2320</v>
      </c>
      <c r="D2601">
        <v>1</v>
      </c>
      <c r="E2601" t="s">
        <v>1776</v>
      </c>
      <c r="F2601">
        <v>1</v>
      </c>
      <c r="G2601">
        <v>1</v>
      </c>
      <c r="H2601" s="4" t="str">
        <f t="shared" si="80"/>
        <v>CD5.1</v>
      </c>
      <c r="I2601" s="4" t="str">
        <f t="shared" si="81"/>
        <v>S0_DVDD09</v>
      </c>
    </row>
    <row r="2602" spans="1:9">
      <c r="A2602" t="s">
        <v>261</v>
      </c>
      <c r="B2602" t="s">
        <v>3545</v>
      </c>
      <c r="C2602" t="s">
        <v>2320</v>
      </c>
      <c r="D2602">
        <v>2</v>
      </c>
      <c r="E2602" t="s">
        <v>169</v>
      </c>
      <c r="F2602">
        <v>2</v>
      </c>
      <c r="G2602">
        <v>2</v>
      </c>
      <c r="H2602" s="4" t="str">
        <f t="shared" si="80"/>
        <v>CD5.2</v>
      </c>
      <c r="I2602" s="4" t="str">
        <f t="shared" si="81"/>
        <v>DGND</v>
      </c>
    </row>
    <row r="2603" spans="1:9">
      <c r="A2603" t="s">
        <v>261</v>
      </c>
      <c r="B2603" t="s">
        <v>3545</v>
      </c>
      <c r="C2603" t="s">
        <v>2321</v>
      </c>
      <c r="D2603">
        <v>1</v>
      </c>
      <c r="E2603" t="s">
        <v>1776</v>
      </c>
      <c r="F2603">
        <v>1</v>
      </c>
      <c r="G2603">
        <v>1</v>
      </c>
      <c r="H2603" s="4" t="str">
        <f t="shared" si="80"/>
        <v>CD6.1</v>
      </c>
      <c r="I2603" s="4" t="str">
        <f t="shared" si="81"/>
        <v>S0_DVDD09</v>
      </c>
    </row>
    <row r="2604" spans="1:9">
      <c r="A2604" t="s">
        <v>261</v>
      </c>
      <c r="B2604" t="s">
        <v>3545</v>
      </c>
      <c r="C2604" t="s">
        <v>2321</v>
      </c>
      <c r="D2604">
        <v>2</v>
      </c>
      <c r="E2604" t="s">
        <v>169</v>
      </c>
      <c r="F2604">
        <v>2</v>
      </c>
      <c r="G2604">
        <v>2</v>
      </c>
      <c r="H2604" s="4" t="str">
        <f t="shared" si="80"/>
        <v>CD6.2</v>
      </c>
      <c r="I2604" s="4" t="str">
        <f t="shared" si="81"/>
        <v>DGND</v>
      </c>
    </row>
    <row r="2605" spans="1:9">
      <c r="A2605" t="s">
        <v>261</v>
      </c>
      <c r="B2605" t="s">
        <v>3545</v>
      </c>
      <c r="C2605" t="s">
        <v>2322</v>
      </c>
      <c r="D2605">
        <v>1</v>
      </c>
      <c r="E2605" t="s">
        <v>1776</v>
      </c>
      <c r="F2605">
        <v>1</v>
      </c>
      <c r="G2605">
        <v>1</v>
      </c>
      <c r="H2605" s="4" t="str">
        <f t="shared" si="80"/>
        <v>CD7.1</v>
      </c>
      <c r="I2605" s="4" t="str">
        <f t="shared" si="81"/>
        <v>S0_DVDD09</v>
      </c>
    </row>
    <row r="2606" spans="1:9">
      <c r="A2606" t="s">
        <v>261</v>
      </c>
      <c r="B2606" t="s">
        <v>3545</v>
      </c>
      <c r="C2606" t="s">
        <v>2322</v>
      </c>
      <c r="D2606">
        <v>2</v>
      </c>
      <c r="E2606" t="s">
        <v>169</v>
      </c>
      <c r="F2606">
        <v>2</v>
      </c>
      <c r="G2606">
        <v>2</v>
      </c>
      <c r="H2606" s="4" t="str">
        <f t="shared" si="80"/>
        <v>CD7.2</v>
      </c>
      <c r="I2606" s="4" t="str">
        <f t="shared" si="81"/>
        <v>DGND</v>
      </c>
    </row>
    <row r="2607" spans="1:9">
      <c r="A2607" t="s">
        <v>261</v>
      </c>
      <c r="B2607" t="s">
        <v>3545</v>
      </c>
      <c r="C2607" t="s">
        <v>2323</v>
      </c>
      <c r="D2607">
        <v>1</v>
      </c>
      <c r="E2607" t="s">
        <v>1776</v>
      </c>
      <c r="F2607">
        <v>1</v>
      </c>
      <c r="G2607">
        <v>1</v>
      </c>
      <c r="H2607" s="4" t="str">
        <f t="shared" si="80"/>
        <v>CD8.1</v>
      </c>
      <c r="I2607" s="4" t="str">
        <f t="shared" si="81"/>
        <v>S0_DVDD09</v>
      </c>
    </row>
    <row r="2608" spans="1:9">
      <c r="A2608" t="s">
        <v>261</v>
      </c>
      <c r="B2608" t="s">
        <v>3545</v>
      </c>
      <c r="C2608" t="s">
        <v>2323</v>
      </c>
      <c r="D2608">
        <v>2</v>
      </c>
      <c r="E2608" t="s">
        <v>169</v>
      </c>
      <c r="F2608">
        <v>2</v>
      </c>
      <c r="G2608">
        <v>2</v>
      </c>
      <c r="H2608" s="4" t="str">
        <f t="shared" si="80"/>
        <v>CD8.2</v>
      </c>
      <c r="I2608" s="4" t="str">
        <f t="shared" si="81"/>
        <v>DGND</v>
      </c>
    </row>
    <row r="2609" spans="1:9">
      <c r="A2609" t="s">
        <v>261</v>
      </c>
      <c r="B2609" t="s">
        <v>3545</v>
      </c>
      <c r="C2609" t="s">
        <v>2324</v>
      </c>
      <c r="D2609">
        <v>1</v>
      </c>
      <c r="E2609" t="s">
        <v>1776</v>
      </c>
      <c r="F2609">
        <v>1</v>
      </c>
      <c r="G2609">
        <v>1</v>
      </c>
      <c r="H2609" s="4" t="str">
        <f t="shared" si="80"/>
        <v>CD9.1</v>
      </c>
      <c r="I2609" s="4" t="str">
        <f t="shared" si="81"/>
        <v>S0_DVDD09</v>
      </c>
    </row>
    <row r="2610" spans="1:9">
      <c r="A2610" t="s">
        <v>261</v>
      </c>
      <c r="B2610" t="s">
        <v>3545</v>
      </c>
      <c r="C2610" t="s">
        <v>2324</v>
      </c>
      <c r="D2610">
        <v>2</v>
      </c>
      <c r="E2610" t="s">
        <v>169</v>
      </c>
      <c r="F2610">
        <v>2</v>
      </c>
      <c r="G2610">
        <v>2</v>
      </c>
      <c r="H2610" s="4" t="str">
        <f t="shared" si="80"/>
        <v>CD9.2</v>
      </c>
      <c r="I2610" s="4" t="str">
        <f t="shared" si="81"/>
        <v>DGND</v>
      </c>
    </row>
    <row r="2611" spans="1:9">
      <c r="A2611" t="s">
        <v>261</v>
      </c>
      <c r="B2611" t="s">
        <v>3545</v>
      </c>
      <c r="C2611" t="s">
        <v>2325</v>
      </c>
      <c r="D2611">
        <v>1</v>
      </c>
      <c r="E2611" t="s">
        <v>1776</v>
      </c>
      <c r="F2611">
        <v>1</v>
      </c>
      <c r="G2611">
        <v>1</v>
      </c>
      <c r="H2611" s="4" t="str">
        <f t="shared" si="80"/>
        <v>CD10.1</v>
      </c>
      <c r="I2611" s="4" t="str">
        <f t="shared" si="81"/>
        <v>S0_DVDD09</v>
      </c>
    </row>
    <row r="2612" spans="1:9">
      <c r="A2612" t="s">
        <v>261</v>
      </c>
      <c r="B2612" t="s">
        <v>3545</v>
      </c>
      <c r="C2612" t="s">
        <v>2325</v>
      </c>
      <c r="D2612">
        <v>2</v>
      </c>
      <c r="E2612" t="s">
        <v>169</v>
      </c>
      <c r="F2612">
        <v>2</v>
      </c>
      <c r="G2612">
        <v>2</v>
      </c>
      <c r="H2612" s="4" t="str">
        <f t="shared" si="80"/>
        <v>CD10.2</v>
      </c>
      <c r="I2612" s="4" t="str">
        <f t="shared" si="81"/>
        <v>DGND</v>
      </c>
    </row>
    <row r="2613" spans="1:9">
      <c r="A2613" t="s">
        <v>261</v>
      </c>
      <c r="B2613" t="s">
        <v>3545</v>
      </c>
      <c r="C2613" t="s">
        <v>2326</v>
      </c>
      <c r="D2613">
        <v>1</v>
      </c>
      <c r="E2613" t="s">
        <v>1776</v>
      </c>
      <c r="F2613">
        <v>1</v>
      </c>
      <c r="G2613">
        <v>1</v>
      </c>
      <c r="H2613" s="4" t="str">
        <f t="shared" si="80"/>
        <v>CD11.1</v>
      </c>
      <c r="I2613" s="4" t="str">
        <f t="shared" si="81"/>
        <v>S0_DVDD09</v>
      </c>
    </row>
    <row r="2614" spans="1:9">
      <c r="A2614" t="s">
        <v>261</v>
      </c>
      <c r="B2614" t="s">
        <v>3545</v>
      </c>
      <c r="C2614" t="s">
        <v>2326</v>
      </c>
      <c r="D2614">
        <v>2</v>
      </c>
      <c r="E2614" t="s">
        <v>169</v>
      </c>
      <c r="F2614">
        <v>2</v>
      </c>
      <c r="G2614">
        <v>2</v>
      </c>
      <c r="H2614" s="4" t="str">
        <f t="shared" si="80"/>
        <v>CD11.2</v>
      </c>
      <c r="I2614" s="4" t="str">
        <f t="shared" si="81"/>
        <v>DGND</v>
      </c>
    </row>
    <row r="2615" spans="1:9">
      <c r="A2615" t="s">
        <v>261</v>
      </c>
      <c r="B2615" t="s">
        <v>3545</v>
      </c>
      <c r="C2615" t="s">
        <v>2327</v>
      </c>
      <c r="D2615">
        <v>1</v>
      </c>
      <c r="E2615" t="s">
        <v>1776</v>
      </c>
      <c r="F2615">
        <v>1</v>
      </c>
      <c r="G2615">
        <v>1</v>
      </c>
      <c r="H2615" s="4" t="str">
        <f t="shared" si="80"/>
        <v>CD12.1</v>
      </c>
      <c r="I2615" s="4" t="str">
        <f t="shared" si="81"/>
        <v>S0_DVDD09</v>
      </c>
    </row>
    <row r="2616" spans="1:9">
      <c r="A2616" t="s">
        <v>261</v>
      </c>
      <c r="B2616" t="s">
        <v>3545</v>
      </c>
      <c r="C2616" t="s">
        <v>2327</v>
      </c>
      <c r="D2616">
        <v>2</v>
      </c>
      <c r="E2616" t="s">
        <v>169</v>
      </c>
      <c r="F2616">
        <v>2</v>
      </c>
      <c r="G2616">
        <v>2</v>
      </c>
      <c r="H2616" s="4" t="str">
        <f t="shared" si="80"/>
        <v>CD12.2</v>
      </c>
      <c r="I2616" s="4" t="str">
        <f t="shared" si="81"/>
        <v>DGND</v>
      </c>
    </row>
    <row r="2617" spans="1:9">
      <c r="A2617" t="s">
        <v>261</v>
      </c>
      <c r="B2617" t="s">
        <v>3545</v>
      </c>
      <c r="C2617" t="s">
        <v>2328</v>
      </c>
      <c r="D2617">
        <v>1</v>
      </c>
      <c r="E2617" t="s">
        <v>1776</v>
      </c>
      <c r="F2617">
        <v>1</v>
      </c>
      <c r="G2617">
        <v>1</v>
      </c>
      <c r="H2617" s="4" t="str">
        <f t="shared" si="80"/>
        <v>CD13.1</v>
      </c>
      <c r="I2617" s="4" t="str">
        <f t="shared" si="81"/>
        <v>S0_DVDD09</v>
      </c>
    </row>
    <row r="2618" spans="1:9">
      <c r="A2618" t="s">
        <v>261</v>
      </c>
      <c r="B2618" t="s">
        <v>3545</v>
      </c>
      <c r="C2618" t="s">
        <v>2328</v>
      </c>
      <c r="D2618">
        <v>2</v>
      </c>
      <c r="E2618" t="s">
        <v>169</v>
      </c>
      <c r="F2618">
        <v>2</v>
      </c>
      <c r="G2618">
        <v>2</v>
      </c>
      <c r="H2618" s="4" t="str">
        <f t="shared" si="80"/>
        <v>CD13.2</v>
      </c>
      <c r="I2618" s="4" t="str">
        <f t="shared" si="81"/>
        <v>DGND</v>
      </c>
    </row>
    <row r="2619" spans="1:9">
      <c r="A2619" t="s">
        <v>261</v>
      </c>
      <c r="B2619" t="s">
        <v>3545</v>
      </c>
      <c r="C2619" t="s">
        <v>2329</v>
      </c>
      <c r="D2619">
        <v>1</v>
      </c>
      <c r="E2619" t="s">
        <v>1776</v>
      </c>
      <c r="F2619">
        <v>1</v>
      </c>
      <c r="G2619">
        <v>1</v>
      </c>
      <c r="H2619" s="4" t="str">
        <f t="shared" si="80"/>
        <v>CD14.1</v>
      </c>
      <c r="I2619" s="4" t="str">
        <f t="shared" si="81"/>
        <v>S0_DVDD09</v>
      </c>
    </row>
    <row r="2620" spans="1:9">
      <c r="A2620" t="s">
        <v>261</v>
      </c>
      <c r="B2620" t="s">
        <v>3545</v>
      </c>
      <c r="C2620" t="s">
        <v>2329</v>
      </c>
      <c r="D2620">
        <v>2</v>
      </c>
      <c r="E2620" t="s">
        <v>169</v>
      </c>
      <c r="F2620">
        <v>2</v>
      </c>
      <c r="G2620">
        <v>2</v>
      </c>
      <c r="H2620" s="4" t="str">
        <f t="shared" si="80"/>
        <v>CD14.2</v>
      </c>
      <c r="I2620" s="4" t="str">
        <f t="shared" si="81"/>
        <v>DGND</v>
      </c>
    </row>
    <row r="2621" spans="1:9">
      <c r="A2621" t="s">
        <v>261</v>
      </c>
      <c r="B2621" t="s">
        <v>3545</v>
      </c>
      <c r="C2621" t="s">
        <v>2330</v>
      </c>
      <c r="D2621">
        <v>1</v>
      </c>
      <c r="E2621" t="s">
        <v>1776</v>
      </c>
      <c r="F2621">
        <v>1</v>
      </c>
      <c r="G2621">
        <v>1</v>
      </c>
      <c r="H2621" s="4" t="str">
        <f t="shared" si="80"/>
        <v>CD15.1</v>
      </c>
      <c r="I2621" s="4" t="str">
        <f t="shared" si="81"/>
        <v>S0_DVDD09</v>
      </c>
    </row>
    <row r="2622" spans="1:9">
      <c r="A2622" t="s">
        <v>261</v>
      </c>
      <c r="B2622" t="s">
        <v>3545</v>
      </c>
      <c r="C2622" t="s">
        <v>2330</v>
      </c>
      <c r="D2622">
        <v>2</v>
      </c>
      <c r="E2622" t="s">
        <v>169</v>
      </c>
      <c r="F2622">
        <v>2</v>
      </c>
      <c r="G2622">
        <v>2</v>
      </c>
      <c r="H2622" s="4" t="str">
        <f t="shared" si="80"/>
        <v>CD15.2</v>
      </c>
      <c r="I2622" s="4" t="str">
        <f t="shared" si="81"/>
        <v>DGND</v>
      </c>
    </row>
    <row r="2623" spans="1:9">
      <c r="A2623" t="s">
        <v>261</v>
      </c>
      <c r="B2623" t="s">
        <v>3545</v>
      </c>
      <c r="C2623" t="s">
        <v>2331</v>
      </c>
      <c r="D2623">
        <v>1</v>
      </c>
      <c r="E2623" t="s">
        <v>1776</v>
      </c>
      <c r="F2623">
        <v>1</v>
      </c>
      <c r="G2623">
        <v>1</v>
      </c>
      <c r="H2623" s="4" t="str">
        <f t="shared" si="80"/>
        <v>CD16.1</v>
      </c>
      <c r="I2623" s="4" t="str">
        <f t="shared" si="81"/>
        <v>S0_DVDD09</v>
      </c>
    </row>
    <row r="2624" spans="1:9">
      <c r="A2624" t="s">
        <v>261</v>
      </c>
      <c r="B2624" t="s">
        <v>3545</v>
      </c>
      <c r="C2624" t="s">
        <v>2331</v>
      </c>
      <c r="D2624">
        <v>2</v>
      </c>
      <c r="E2624" t="s">
        <v>169</v>
      </c>
      <c r="F2624">
        <v>2</v>
      </c>
      <c r="G2624">
        <v>2</v>
      </c>
      <c r="H2624" s="4" t="str">
        <f t="shared" si="80"/>
        <v>CD16.2</v>
      </c>
      <c r="I2624" s="4" t="str">
        <f t="shared" si="81"/>
        <v>DGND</v>
      </c>
    </row>
    <row r="2625" spans="1:9">
      <c r="A2625" t="s">
        <v>261</v>
      </c>
      <c r="B2625" t="s">
        <v>3545</v>
      </c>
      <c r="C2625" t="s">
        <v>2332</v>
      </c>
      <c r="D2625">
        <v>1</v>
      </c>
      <c r="E2625" t="s">
        <v>1776</v>
      </c>
      <c r="F2625">
        <v>1</v>
      </c>
      <c r="G2625">
        <v>1</v>
      </c>
      <c r="H2625" s="4" t="str">
        <f t="shared" si="80"/>
        <v>CD17.1</v>
      </c>
      <c r="I2625" s="4" t="str">
        <f t="shared" si="81"/>
        <v>S0_DVDD09</v>
      </c>
    </row>
    <row r="2626" spans="1:9">
      <c r="A2626" t="s">
        <v>261</v>
      </c>
      <c r="B2626" t="s">
        <v>3545</v>
      </c>
      <c r="C2626" t="s">
        <v>2332</v>
      </c>
      <c r="D2626">
        <v>2</v>
      </c>
      <c r="E2626" t="s">
        <v>169</v>
      </c>
      <c r="F2626">
        <v>2</v>
      </c>
      <c r="G2626">
        <v>2</v>
      </c>
      <c r="H2626" s="4" t="str">
        <f t="shared" ref="H2626:H2689" si="82">CONCATENATE(C2626,".",F2626)</f>
        <v>CD17.2</v>
      </c>
      <c r="I2626" s="4" t="str">
        <f t="shared" ref="I2626:I2689" si="83">E2626</f>
        <v>DGND</v>
      </c>
    </row>
    <row r="2627" spans="1:9">
      <c r="A2627" t="s">
        <v>261</v>
      </c>
      <c r="B2627" t="s">
        <v>3545</v>
      </c>
      <c r="C2627" t="s">
        <v>2333</v>
      </c>
      <c r="D2627">
        <v>1</v>
      </c>
      <c r="E2627" t="s">
        <v>1776</v>
      </c>
      <c r="F2627">
        <v>1</v>
      </c>
      <c r="G2627">
        <v>1</v>
      </c>
      <c r="H2627" s="4" t="str">
        <f t="shared" si="82"/>
        <v>CD18.1</v>
      </c>
      <c r="I2627" s="4" t="str">
        <f t="shared" si="83"/>
        <v>S0_DVDD09</v>
      </c>
    </row>
    <row r="2628" spans="1:9">
      <c r="A2628" t="s">
        <v>261</v>
      </c>
      <c r="B2628" t="s">
        <v>3545</v>
      </c>
      <c r="C2628" t="s">
        <v>2333</v>
      </c>
      <c r="D2628">
        <v>2</v>
      </c>
      <c r="E2628" t="s">
        <v>169</v>
      </c>
      <c r="F2628">
        <v>2</v>
      </c>
      <c r="G2628">
        <v>2</v>
      </c>
      <c r="H2628" s="4" t="str">
        <f t="shared" si="82"/>
        <v>CD18.2</v>
      </c>
      <c r="I2628" s="4" t="str">
        <f t="shared" si="83"/>
        <v>DGND</v>
      </c>
    </row>
    <row r="2629" spans="1:9">
      <c r="A2629" t="s">
        <v>261</v>
      </c>
      <c r="B2629" t="s">
        <v>3545</v>
      </c>
      <c r="C2629" t="s">
        <v>2334</v>
      </c>
      <c r="D2629">
        <v>1</v>
      </c>
      <c r="E2629" t="s">
        <v>1776</v>
      </c>
      <c r="F2629">
        <v>1</v>
      </c>
      <c r="G2629">
        <v>1</v>
      </c>
      <c r="H2629" s="4" t="str">
        <f t="shared" si="82"/>
        <v>CD19.1</v>
      </c>
      <c r="I2629" s="4" t="str">
        <f t="shared" si="83"/>
        <v>S0_DVDD09</v>
      </c>
    </row>
    <row r="2630" spans="1:9">
      <c r="A2630" t="s">
        <v>261</v>
      </c>
      <c r="B2630" t="s">
        <v>3545</v>
      </c>
      <c r="C2630" t="s">
        <v>2334</v>
      </c>
      <c r="D2630">
        <v>2</v>
      </c>
      <c r="E2630" t="s">
        <v>169</v>
      </c>
      <c r="F2630">
        <v>2</v>
      </c>
      <c r="G2630">
        <v>2</v>
      </c>
      <c r="H2630" s="4" t="str">
        <f t="shared" si="82"/>
        <v>CD19.2</v>
      </c>
      <c r="I2630" s="4" t="str">
        <f t="shared" si="83"/>
        <v>DGND</v>
      </c>
    </row>
    <row r="2631" spans="1:9">
      <c r="A2631" t="s">
        <v>261</v>
      </c>
      <c r="B2631" t="s">
        <v>3545</v>
      </c>
      <c r="C2631" t="s">
        <v>2335</v>
      </c>
      <c r="D2631">
        <v>1</v>
      </c>
      <c r="E2631" t="s">
        <v>1780</v>
      </c>
      <c r="F2631">
        <v>1</v>
      </c>
      <c r="G2631">
        <v>1</v>
      </c>
      <c r="H2631" s="4" t="str">
        <f t="shared" si="82"/>
        <v>CD20.1</v>
      </c>
      <c r="I2631" s="4" t="str">
        <f t="shared" si="83"/>
        <v>S0_APWR_01+1F</v>
      </c>
    </row>
    <row r="2632" spans="1:9">
      <c r="A2632" t="s">
        <v>261</v>
      </c>
      <c r="B2632" t="s">
        <v>3545</v>
      </c>
      <c r="C2632" t="s">
        <v>2335</v>
      </c>
      <c r="D2632">
        <v>2</v>
      </c>
      <c r="E2632" t="s">
        <v>169</v>
      </c>
      <c r="F2632">
        <v>2</v>
      </c>
      <c r="G2632">
        <v>2</v>
      </c>
      <c r="H2632" s="4" t="str">
        <f t="shared" si="82"/>
        <v>CD20.2</v>
      </c>
      <c r="I2632" s="4" t="str">
        <f t="shared" si="83"/>
        <v>DGND</v>
      </c>
    </row>
    <row r="2633" spans="1:9">
      <c r="A2633" t="s">
        <v>261</v>
      </c>
      <c r="B2633" t="s">
        <v>3545</v>
      </c>
      <c r="C2633" t="s">
        <v>2336</v>
      </c>
      <c r="D2633">
        <v>1</v>
      </c>
      <c r="E2633" t="s">
        <v>1780</v>
      </c>
      <c r="F2633">
        <v>1</v>
      </c>
      <c r="G2633">
        <v>1</v>
      </c>
      <c r="H2633" s="4" t="str">
        <f t="shared" si="82"/>
        <v>CD21.1</v>
      </c>
      <c r="I2633" s="4" t="str">
        <f t="shared" si="83"/>
        <v>S0_APWR_01+1F</v>
      </c>
    </row>
    <row r="2634" spans="1:9">
      <c r="A2634" t="s">
        <v>261</v>
      </c>
      <c r="B2634" t="s">
        <v>3545</v>
      </c>
      <c r="C2634" t="s">
        <v>2336</v>
      </c>
      <c r="D2634">
        <v>2</v>
      </c>
      <c r="E2634" t="s">
        <v>169</v>
      </c>
      <c r="F2634">
        <v>2</v>
      </c>
      <c r="G2634">
        <v>2</v>
      </c>
      <c r="H2634" s="4" t="str">
        <f t="shared" si="82"/>
        <v>CD21.2</v>
      </c>
      <c r="I2634" s="4" t="str">
        <f t="shared" si="83"/>
        <v>DGND</v>
      </c>
    </row>
    <row r="2635" spans="1:9">
      <c r="A2635" t="s">
        <v>261</v>
      </c>
      <c r="B2635" t="s">
        <v>3545</v>
      </c>
      <c r="C2635" t="s">
        <v>2337</v>
      </c>
      <c r="D2635">
        <v>1</v>
      </c>
      <c r="E2635" t="s">
        <v>1780</v>
      </c>
      <c r="F2635">
        <v>1</v>
      </c>
      <c r="G2635">
        <v>1</v>
      </c>
      <c r="H2635" s="4" t="str">
        <f t="shared" si="82"/>
        <v>CD22.1</v>
      </c>
      <c r="I2635" s="4" t="str">
        <f t="shared" si="83"/>
        <v>S0_APWR_01+1F</v>
      </c>
    </row>
    <row r="2636" spans="1:9">
      <c r="A2636" t="s">
        <v>261</v>
      </c>
      <c r="B2636" t="s">
        <v>3545</v>
      </c>
      <c r="C2636" t="s">
        <v>2337</v>
      </c>
      <c r="D2636">
        <v>2</v>
      </c>
      <c r="E2636" t="s">
        <v>169</v>
      </c>
      <c r="F2636">
        <v>2</v>
      </c>
      <c r="G2636">
        <v>2</v>
      </c>
      <c r="H2636" s="4" t="str">
        <f t="shared" si="82"/>
        <v>CD22.2</v>
      </c>
      <c r="I2636" s="4" t="str">
        <f t="shared" si="83"/>
        <v>DGND</v>
      </c>
    </row>
    <row r="2637" spans="1:9">
      <c r="A2637" t="s">
        <v>261</v>
      </c>
      <c r="B2637" t="s">
        <v>3545</v>
      </c>
      <c r="C2637" t="s">
        <v>2338</v>
      </c>
      <c r="D2637">
        <v>1</v>
      </c>
      <c r="E2637" t="s">
        <v>1780</v>
      </c>
      <c r="F2637">
        <v>1</v>
      </c>
      <c r="G2637">
        <v>1</v>
      </c>
      <c r="H2637" s="4" t="str">
        <f t="shared" si="82"/>
        <v>CD23.1</v>
      </c>
      <c r="I2637" s="4" t="str">
        <f t="shared" si="83"/>
        <v>S0_APWR_01+1F</v>
      </c>
    </row>
    <row r="2638" spans="1:9">
      <c r="A2638" t="s">
        <v>261</v>
      </c>
      <c r="B2638" t="s">
        <v>3545</v>
      </c>
      <c r="C2638" t="s">
        <v>2338</v>
      </c>
      <c r="D2638">
        <v>2</v>
      </c>
      <c r="E2638" t="s">
        <v>169</v>
      </c>
      <c r="F2638">
        <v>2</v>
      </c>
      <c r="G2638">
        <v>2</v>
      </c>
      <c r="H2638" s="4" t="str">
        <f t="shared" si="82"/>
        <v>CD23.2</v>
      </c>
      <c r="I2638" s="4" t="str">
        <f t="shared" si="83"/>
        <v>DGND</v>
      </c>
    </row>
    <row r="2639" spans="1:9">
      <c r="A2639" t="s">
        <v>261</v>
      </c>
      <c r="B2639" t="s">
        <v>3545</v>
      </c>
      <c r="C2639" t="s">
        <v>2339</v>
      </c>
      <c r="D2639">
        <v>1</v>
      </c>
      <c r="E2639" t="s">
        <v>1780</v>
      </c>
      <c r="F2639">
        <v>1</v>
      </c>
      <c r="G2639">
        <v>1</v>
      </c>
      <c r="H2639" s="4" t="str">
        <f t="shared" si="82"/>
        <v>CD24.1</v>
      </c>
      <c r="I2639" s="4" t="str">
        <f t="shared" si="83"/>
        <v>S0_APWR_01+1F</v>
      </c>
    </row>
    <row r="2640" spans="1:9">
      <c r="A2640" t="s">
        <v>261</v>
      </c>
      <c r="B2640" t="s">
        <v>3545</v>
      </c>
      <c r="C2640" t="s">
        <v>2339</v>
      </c>
      <c r="D2640">
        <v>2</v>
      </c>
      <c r="E2640" t="s">
        <v>169</v>
      </c>
      <c r="F2640">
        <v>2</v>
      </c>
      <c r="G2640">
        <v>2</v>
      </c>
      <c r="H2640" s="4" t="str">
        <f t="shared" si="82"/>
        <v>CD24.2</v>
      </c>
      <c r="I2640" s="4" t="str">
        <f t="shared" si="83"/>
        <v>DGND</v>
      </c>
    </row>
    <row r="2641" spans="1:9">
      <c r="A2641" t="s">
        <v>261</v>
      </c>
      <c r="B2641" t="s">
        <v>3545</v>
      </c>
      <c r="C2641" t="s">
        <v>2340</v>
      </c>
      <c r="D2641">
        <v>1</v>
      </c>
      <c r="E2641" t="s">
        <v>1780</v>
      </c>
      <c r="F2641">
        <v>1</v>
      </c>
      <c r="G2641">
        <v>1</v>
      </c>
      <c r="H2641" s="4" t="str">
        <f t="shared" si="82"/>
        <v>CD25.1</v>
      </c>
      <c r="I2641" s="4" t="str">
        <f t="shared" si="83"/>
        <v>S0_APWR_01+1F</v>
      </c>
    </row>
    <row r="2642" spans="1:9">
      <c r="A2642" t="s">
        <v>261</v>
      </c>
      <c r="B2642" t="s">
        <v>3545</v>
      </c>
      <c r="C2642" t="s">
        <v>2340</v>
      </c>
      <c r="D2642">
        <v>2</v>
      </c>
      <c r="E2642" t="s">
        <v>169</v>
      </c>
      <c r="F2642">
        <v>2</v>
      </c>
      <c r="G2642">
        <v>2</v>
      </c>
      <c r="H2642" s="4" t="str">
        <f t="shared" si="82"/>
        <v>CD25.2</v>
      </c>
      <c r="I2642" s="4" t="str">
        <f t="shared" si="83"/>
        <v>DGND</v>
      </c>
    </row>
    <row r="2643" spans="1:9">
      <c r="A2643" t="s">
        <v>261</v>
      </c>
      <c r="B2643" t="s">
        <v>3545</v>
      </c>
      <c r="C2643" t="s">
        <v>2341</v>
      </c>
      <c r="D2643">
        <v>1</v>
      </c>
      <c r="E2643" t="s">
        <v>1778</v>
      </c>
      <c r="F2643">
        <v>1</v>
      </c>
      <c r="G2643">
        <v>1</v>
      </c>
      <c r="H2643" s="4" t="str">
        <f t="shared" si="82"/>
        <v>CD26.1</v>
      </c>
      <c r="I2643" s="4" t="str">
        <f t="shared" si="83"/>
        <v>S0_AVDD09</v>
      </c>
    </row>
    <row r="2644" spans="1:9">
      <c r="A2644" t="s">
        <v>261</v>
      </c>
      <c r="B2644" t="s">
        <v>3545</v>
      </c>
      <c r="C2644" t="s">
        <v>2341</v>
      </c>
      <c r="D2644">
        <v>2</v>
      </c>
      <c r="E2644" t="s">
        <v>169</v>
      </c>
      <c r="F2644">
        <v>2</v>
      </c>
      <c r="G2644">
        <v>2</v>
      </c>
      <c r="H2644" s="4" t="str">
        <f t="shared" si="82"/>
        <v>CD26.2</v>
      </c>
      <c r="I2644" s="4" t="str">
        <f t="shared" si="83"/>
        <v>DGND</v>
      </c>
    </row>
    <row r="2645" spans="1:9">
      <c r="A2645" t="s">
        <v>261</v>
      </c>
      <c r="B2645" t="s">
        <v>3545</v>
      </c>
      <c r="C2645" t="s">
        <v>2342</v>
      </c>
      <c r="D2645">
        <v>1</v>
      </c>
      <c r="E2645" t="s">
        <v>1778</v>
      </c>
      <c r="F2645">
        <v>1</v>
      </c>
      <c r="G2645">
        <v>1</v>
      </c>
      <c r="H2645" s="4" t="str">
        <f t="shared" si="82"/>
        <v>CD27.1</v>
      </c>
      <c r="I2645" s="4" t="str">
        <f t="shared" si="83"/>
        <v>S0_AVDD09</v>
      </c>
    </row>
    <row r="2646" spans="1:9">
      <c r="A2646" t="s">
        <v>261</v>
      </c>
      <c r="B2646" t="s">
        <v>3545</v>
      </c>
      <c r="C2646" t="s">
        <v>2342</v>
      </c>
      <c r="D2646">
        <v>2</v>
      </c>
      <c r="E2646" t="s">
        <v>169</v>
      </c>
      <c r="F2646">
        <v>2</v>
      </c>
      <c r="G2646">
        <v>2</v>
      </c>
      <c r="H2646" s="4" t="str">
        <f t="shared" si="82"/>
        <v>CD27.2</v>
      </c>
      <c r="I2646" s="4" t="str">
        <f t="shared" si="83"/>
        <v>DGND</v>
      </c>
    </row>
    <row r="2647" spans="1:9">
      <c r="A2647" t="s">
        <v>261</v>
      </c>
      <c r="B2647" t="s">
        <v>3545</v>
      </c>
      <c r="C2647" t="s">
        <v>2343</v>
      </c>
      <c r="D2647">
        <v>1</v>
      </c>
      <c r="E2647" t="s">
        <v>1778</v>
      </c>
      <c r="F2647">
        <v>1</v>
      </c>
      <c r="G2647">
        <v>1</v>
      </c>
      <c r="H2647" s="4" t="str">
        <f t="shared" si="82"/>
        <v>CD28.1</v>
      </c>
      <c r="I2647" s="4" t="str">
        <f t="shared" si="83"/>
        <v>S0_AVDD09</v>
      </c>
    </row>
    <row r="2648" spans="1:9">
      <c r="A2648" t="s">
        <v>261</v>
      </c>
      <c r="B2648" t="s">
        <v>3545</v>
      </c>
      <c r="C2648" t="s">
        <v>2343</v>
      </c>
      <c r="D2648">
        <v>2</v>
      </c>
      <c r="E2648" t="s">
        <v>169</v>
      </c>
      <c r="F2648">
        <v>2</v>
      </c>
      <c r="G2648">
        <v>2</v>
      </c>
      <c r="H2648" s="4" t="str">
        <f t="shared" si="82"/>
        <v>CD28.2</v>
      </c>
      <c r="I2648" s="4" t="str">
        <f t="shared" si="83"/>
        <v>DGND</v>
      </c>
    </row>
    <row r="2649" spans="1:9">
      <c r="A2649" t="s">
        <v>261</v>
      </c>
      <c r="B2649" t="s">
        <v>3545</v>
      </c>
      <c r="C2649" t="s">
        <v>2344</v>
      </c>
      <c r="D2649">
        <v>1</v>
      </c>
      <c r="E2649" t="s">
        <v>1778</v>
      </c>
      <c r="F2649">
        <v>1</v>
      </c>
      <c r="G2649">
        <v>1</v>
      </c>
      <c r="H2649" s="4" t="str">
        <f t="shared" si="82"/>
        <v>CD29.1</v>
      </c>
      <c r="I2649" s="4" t="str">
        <f t="shared" si="83"/>
        <v>S0_AVDD09</v>
      </c>
    </row>
    <row r="2650" spans="1:9">
      <c r="A2650" t="s">
        <v>261</v>
      </c>
      <c r="B2650" t="s">
        <v>3545</v>
      </c>
      <c r="C2650" t="s">
        <v>2344</v>
      </c>
      <c r="D2650">
        <v>2</v>
      </c>
      <c r="E2650" t="s">
        <v>169</v>
      </c>
      <c r="F2650">
        <v>2</v>
      </c>
      <c r="G2650">
        <v>2</v>
      </c>
      <c r="H2650" s="4" t="str">
        <f t="shared" si="82"/>
        <v>CD29.2</v>
      </c>
      <c r="I2650" s="4" t="str">
        <f t="shared" si="83"/>
        <v>DGND</v>
      </c>
    </row>
    <row r="2651" spans="1:9">
      <c r="A2651" t="s">
        <v>261</v>
      </c>
      <c r="B2651" t="s">
        <v>3545</v>
      </c>
      <c r="C2651" t="s">
        <v>2345</v>
      </c>
      <c r="D2651">
        <v>1</v>
      </c>
      <c r="E2651" t="s">
        <v>1778</v>
      </c>
      <c r="F2651">
        <v>1</v>
      </c>
      <c r="G2651">
        <v>1</v>
      </c>
      <c r="H2651" s="4" t="str">
        <f t="shared" si="82"/>
        <v>CD30.1</v>
      </c>
      <c r="I2651" s="4" t="str">
        <f t="shared" si="83"/>
        <v>S0_AVDD09</v>
      </c>
    </row>
    <row r="2652" spans="1:9">
      <c r="A2652" t="s">
        <v>261</v>
      </c>
      <c r="B2652" t="s">
        <v>3545</v>
      </c>
      <c r="C2652" t="s">
        <v>2345</v>
      </c>
      <c r="D2652">
        <v>2</v>
      </c>
      <c r="E2652" t="s">
        <v>169</v>
      </c>
      <c r="F2652">
        <v>2</v>
      </c>
      <c r="G2652">
        <v>2</v>
      </c>
      <c r="H2652" s="4" t="str">
        <f t="shared" si="82"/>
        <v>CD30.2</v>
      </c>
      <c r="I2652" s="4" t="str">
        <f t="shared" si="83"/>
        <v>DGND</v>
      </c>
    </row>
    <row r="2653" spans="1:9">
      <c r="A2653" t="s">
        <v>261</v>
      </c>
      <c r="B2653" t="s">
        <v>3545</v>
      </c>
      <c r="C2653" t="s">
        <v>2346</v>
      </c>
      <c r="D2653">
        <v>1</v>
      </c>
      <c r="E2653" t="s">
        <v>1778</v>
      </c>
      <c r="F2653">
        <v>1</v>
      </c>
      <c r="G2653">
        <v>1</v>
      </c>
      <c r="H2653" s="4" t="str">
        <f t="shared" si="82"/>
        <v>CD31.1</v>
      </c>
      <c r="I2653" s="4" t="str">
        <f t="shared" si="83"/>
        <v>S0_AVDD09</v>
      </c>
    </row>
    <row r="2654" spans="1:9">
      <c r="A2654" t="s">
        <v>261</v>
      </c>
      <c r="B2654" t="s">
        <v>3545</v>
      </c>
      <c r="C2654" t="s">
        <v>2346</v>
      </c>
      <c r="D2654">
        <v>2</v>
      </c>
      <c r="E2654" t="s">
        <v>169</v>
      </c>
      <c r="F2654">
        <v>2</v>
      </c>
      <c r="G2654">
        <v>2</v>
      </c>
      <c r="H2654" s="4" t="str">
        <f t="shared" si="82"/>
        <v>CD31.2</v>
      </c>
      <c r="I2654" s="4" t="str">
        <f t="shared" si="83"/>
        <v>DGND</v>
      </c>
    </row>
    <row r="2655" spans="1:9">
      <c r="A2655" t="s">
        <v>261</v>
      </c>
      <c r="B2655" t="s">
        <v>3545</v>
      </c>
      <c r="C2655" t="s">
        <v>2347</v>
      </c>
      <c r="D2655">
        <v>1</v>
      </c>
      <c r="E2655" t="s">
        <v>1778</v>
      </c>
      <c r="F2655">
        <v>1</v>
      </c>
      <c r="G2655">
        <v>1</v>
      </c>
      <c r="H2655" s="4" t="str">
        <f t="shared" si="82"/>
        <v>CD32.1</v>
      </c>
      <c r="I2655" s="4" t="str">
        <f t="shared" si="83"/>
        <v>S0_AVDD09</v>
      </c>
    </row>
    <row r="2656" spans="1:9">
      <c r="A2656" t="s">
        <v>261</v>
      </c>
      <c r="B2656" t="s">
        <v>3545</v>
      </c>
      <c r="C2656" t="s">
        <v>2347</v>
      </c>
      <c r="D2656">
        <v>2</v>
      </c>
      <c r="E2656" t="s">
        <v>169</v>
      </c>
      <c r="F2656">
        <v>2</v>
      </c>
      <c r="G2656">
        <v>2</v>
      </c>
      <c r="H2656" s="4" t="str">
        <f t="shared" si="82"/>
        <v>CD32.2</v>
      </c>
      <c r="I2656" s="4" t="str">
        <f t="shared" si="83"/>
        <v>DGND</v>
      </c>
    </row>
    <row r="2657" spans="1:9">
      <c r="A2657" t="s">
        <v>261</v>
      </c>
      <c r="B2657" t="s">
        <v>3545</v>
      </c>
      <c r="C2657" t="s">
        <v>2348</v>
      </c>
      <c r="D2657">
        <v>1</v>
      </c>
      <c r="E2657" t="s">
        <v>1778</v>
      </c>
      <c r="F2657">
        <v>1</v>
      </c>
      <c r="G2657">
        <v>1</v>
      </c>
      <c r="H2657" s="4" t="str">
        <f t="shared" si="82"/>
        <v>CD33.1</v>
      </c>
      <c r="I2657" s="4" t="str">
        <f t="shared" si="83"/>
        <v>S0_AVDD09</v>
      </c>
    </row>
    <row r="2658" spans="1:9">
      <c r="A2658" t="s">
        <v>261</v>
      </c>
      <c r="B2658" t="s">
        <v>3545</v>
      </c>
      <c r="C2658" t="s">
        <v>2348</v>
      </c>
      <c r="D2658">
        <v>2</v>
      </c>
      <c r="E2658" t="s">
        <v>169</v>
      </c>
      <c r="F2658">
        <v>2</v>
      </c>
      <c r="G2658">
        <v>2</v>
      </c>
      <c r="H2658" s="4" t="str">
        <f t="shared" si="82"/>
        <v>CD33.2</v>
      </c>
      <c r="I2658" s="4" t="str">
        <f t="shared" si="83"/>
        <v>DGND</v>
      </c>
    </row>
    <row r="2659" spans="1:9">
      <c r="A2659" t="s">
        <v>261</v>
      </c>
      <c r="B2659" t="s">
        <v>3545</v>
      </c>
      <c r="C2659" t="s">
        <v>2349</v>
      </c>
      <c r="D2659">
        <v>1</v>
      </c>
      <c r="E2659" t="s">
        <v>1778</v>
      </c>
      <c r="F2659">
        <v>1</v>
      </c>
      <c r="G2659">
        <v>1</v>
      </c>
      <c r="H2659" s="4" t="str">
        <f t="shared" si="82"/>
        <v>CD34.1</v>
      </c>
      <c r="I2659" s="4" t="str">
        <f t="shared" si="83"/>
        <v>S0_AVDD09</v>
      </c>
    </row>
    <row r="2660" spans="1:9">
      <c r="A2660" t="s">
        <v>261</v>
      </c>
      <c r="B2660" t="s">
        <v>3545</v>
      </c>
      <c r="C2660" t="s">
        <v>2349</v>
      </c>
      <c r="D2660">
        <v>2</v>
      </c>
      <c r="E2660" t="s">
        <v>169</v>
      </c>
      <c r="F2660">
        <v>2</v>
      </c>
      <c r="G2660">
        <v>2</v>
      </c>
      <c r="H2660" s="4" t="str">
        <f t="shared" si="82"/>
        <v>CD34.2</v>
      </c>
      <c r="I2660" s="4" t="str">
        <f t="shared" si="83"/>
        <v>DGND</v>
      </c>
    </row>
    <row r="2661" spans="1:9">
      <c r="A2661" t="s">
        <v>261</v>
      </c>
      <c r="B2661" t="s">
        <v>3545</v>
      </c>
      <c r="C2661" t="s">
        <v>2350</v>
      </c>
      <c r="D2661">
        <v>1</v>
      </c>
      <c r="E2661" t="s">
        <v>1778</v>
      </c>
      <c r="F2661">
        <v>1</v>
      </c>
      <c r="G2661">
        <v>1</v>
      </c>
      <c r="H2661" s="4" t="str">
        <f t="shared" si="82"/>
        <v>CD35.1</v>
      </c>
      <c r="I2661" s="4" t="str">
        <f t="shared" si="83"/>
        <v>S0_AVDD09</v>
      </c>
    </row>
    <row r="2662" spans="1:9">
      <c r="A2662" t="s">
        <v>261</v>
      </c>
      <c r="B2662" t="s">
        <v>3545</v>
      </c>
      <c r="C2662" t="s">
        <v>2350</v>
      </c>
      <c r="D2662">
        <v>2</v>
      </c>
      <c r="E2662" t="s">
        <v>169</v>
      </c>
      <c r="F2662">
        <v>2</v>
      </c>
      <c r="G2662">
        <v>2</v>
      </c>
      <c r="H2662" s="4" t="str">
        <f t="shared" si="82"/>
        <v>CD35.2</v>
      </c>
      <c r="I2662" s="4" t="str">
        <f t="shared" si="83"/>
        <v>DGND</v>
      </c>
    </row>
    <row r="2663" spans="1:9">
      <c r="A2663" t="s">
        <v>261</v>
      </c>
      <c r="B2663" t="s">
        <v>3545</v>
      </c>
      <c r="C2663" t="s">
        <v>2351</v>
      </c>
      <c r="D2663">
        <v>1</v>
      </c>
      <c r="E2663" t="s">
        <v>1778</v>
      </c>
      <c r="F2663">
        <v>1</v>
      </c>
      <c r="G2663">
        <v>1</v>
      </c>
      <c r="H2663" s="4" t="str">
        <f t="shared" si="82"/>
        <v>CD36.1</v>
      </c>
      <c r="I2663" s="4" t="str">
        <f t="shared" si="83"/>
        <v>S0_AVDD09</v>
      </c>
    </row>
    <row r="2664" spans="1:9">
      <c r="A2664" t="s">
        <v>261</v>
      </c>
      <c r="B2664" t="s">
        <v>3545</v>
      </c>
      <c r="C2664" t="s">
        <v>2351</v>
      </c>
      <c r="D2664">
        <v>2</v>
      </c>
      <c r="E2664" t="s">
        <v>169</v>
      </c>
      <c r="F2664">
        <v>2</v>
      </c>
      <c r="G2664">
        <v>2</v>
      </c>
      <c r="H2664" s="4" t="str">
        <f t="shared" si="82"/>
        <v>CD36.2</v>
      </c>
      <c r="I2664" s="4" t="str">
        <f t="shared" si="83"/>
        <v>DGND</v>
      </c>
    </row>
    <row r="2665" spans="1:9">
      <c r="A2665" t="s">
        <v>261</v>
      </c>
      <c r="B2665" t="s">
        <v>3545</v>
      </c>
      <c r="C2665" t="s">
        <v>2352</v>
      </c>
      <c r="D2665">
        <v>1</v>
      </c>
      <c r="E2665" t="s">
        <v>1778</v>
      </c>
      <c r="F2665">
        <v>1</v>
      </c>
      <c r="G2665">
        <v>1</v>
      </c>
      <c r="H2665" s="4" t="str">
        <f t="shared" si="82"/>
        <v>CD37.1</v>
      </c>
      <c r="I2665" s="4" t="str">
        <f t="shared" si="83"/>
        <v>S0_AVDD09</v>
      </c>
    </row>
    <row r="2666" spans="1:9">
      <c r="A2666" t="s">
        <v>261</v>
      </c>
      <c r="B2666" t="s">
        <v>3545</v>
      </c>
      <c r="C2666" t="s">
        <v>2352</v>
      </c>
      <c r="D2666">
        <v>2</v>
      </c>
      <c r="E2666" t="s">
        <v>169</v>
      </c>
      <c r="F2666">
        <v>2</v>
      </c>
      <c r="G2666">
        <v>2</v>
      </c>
      <c r="H2666" s="4" t="str">
        <f t="shared" si="82"/>
        <v>CD37.2</v>
      </c>
      <c r="I2666" s="4" t="str">
        <f t="shared" si="83"/>
        <v>DGND</v>
      </c>
    </row>
    <row r="2667" spans="1:9">
      <c r="A2667" t="s">
        <v>261</v>
      </c>
      <c r="B2667" t="s">
        <v>3545</v>
      </c>
      <c r="C2667" t="s">
        <v>2353</v>
      </c>
      <c r="D2667">
        <v>1</v>
      </c>
      <c r="E2667" t="s">
        <v>1778</v>
      </c>
      <c r="F2667">
        <v>1</v>
      </c>
      <c r="G2667">
        <v>1</v>
      </c>
      <c r="H2667" s="4" t="str">
        <f t="shared" si="82"/>
        <v>CD38.1</v>
      </c>
      <c r="I2667" s="4" t="str">
        <f t="shared" si="83"/>
        <v>S0_AVDD09</v>
      </c>
    </row>
    <row r="2668" spans="1:9">
      <c r="A2668" t="s">
        <v>261</v>
      </c>
      <c r="B2668" t="s">
        <v>3545</v>
      </c>
      <c r="C2668" t="s">
        <v>2353</v>
      </c>
      <c r="D2668">
        <v>2</v>
      </c>
      <c r="E2668" t="s">
        <v>169</v>
      </c>
      <c r="F2668">
        <v>2</v>
      </c>
      <c r="G2668">
        <v>2</v>
      </c>
      <c r="H2668" s="4" t="str">
        <f t="shared" si="82"/>
        <v>CD38.2</v>
      </c>
      <c r="I2668" s="4" t="str">
        <f t="shared" si="83"/>
        <v>DGND</v>
      </c>
    </row>
    <row r="2669" spans="1:9">
      <c r="A2669" t="s">
        <v>261</v>
      </c>
      <c r="B2669" t="s">
        <v>3545</v>
      </c>
      <c r="C2669" t="s">
        <v>2354</v>
      </c>
      <c r="D2669">
        <v>1</v>
      </c>
      <c r="E2669" t="s">
        <v>1778</v>
      </c>
      <c r="F2669">
        <v>1</v>
      </c>
      <c r="G2669">
        <v>1</v>
      </c>
      <c r="H2669" s="4" t="str">
        <f t="shared" si="82"/>
        <v>CD39.1</v>
      </c>
      <c r="I2669" s="4" t="str">
        <f t="shared" si="83"/>
        <v>S0_AVDD09</v>
      </c>
    </row>
    <row r="2670" spans="1:9">
      <c r="A2670" t="s">
        <v>261</v>
      </c>
      <c r="B2670" t="s">
        <v>3545</v>
      </c>
      <c r="C2670" t="s">
        <v>2354</v>
      </c>
      <c r="D2670">
        <v>2</v>
      </c>
      <c r="E2670" t="s">
        <v>169</v>
      </c>
      <c r="F2670">
        <v>2</v>
      </c>
      <c r="G2670">
        <v>2</v>
      </c>
      <c r="H2670" s="4" t="str">
        <f t="shared" si="82"/>
        <v>CD39.2</v>
      </c>
      <c r="I2670" s="4" t="str">
        <f t="shared" si="83"/>
        <v>DGND</v>
      </c>
    </row>
    <row r="2671" spans="1:9">
      <c r="A2671" t="s">
        <v>261</v>
      </c>
      <c r="B2671" t="s">
        <v>3545</v>
      </c>
      <c r="C2671" t="s">
        <v>2355</v>
      </c>
      <c r="D2671">
        <v>1</v>
      </c>
      <c r="E2671" t="s">
        <v>1778</v>
      </c>
      <c r="F2671">
        <v>1</v>
      </c>
      <c r="G2671">
        <v>1</v>
      </c>
      <c r="H2671" s="4" t="str">
        <f t="shared" si="82"/>
        <v>CD40.1</v>
      </c>
      <c r="I2671" s="4" t="str">
        <f t="shared" si="83"/>
        <v>S0_AVDD09</v>
      </c>
    </row>
    <row r="2672" spans="1:9">
      <c r="A2672" t="s">
        <v>261</v>
      </c>
      <c r="B2672" t="s">
        <v>3545</v>
      </c>
      <c r="C2672" t="s">
        <v>2355</v>
      </c>
      <c r="D2672">
        <v>2</v>
      </c>
      <c r="E2672" t="s">
        <v>169</v>
      </c>
      <c r="F2672">
        <v>2</v>
      </c>
      <c r="G2672">
        <v>2</v>
      </c>
      <c r="H2672" s="4" t="str">
        <f t="shared" si="82"/>
        <v>CD40.2</v>
      </c>
      <c r="I2672" s="4" t="str">
        <f t="shared" si="83"/>
        <v>DGND</v>
      </c>
    </row>
    <row r="2673" spans="1:9">
      <c r="A2673" t="s">
        <v>261</v>
      </c>
      <c r="B2673" t="s">
        <v>3545</v>
      </c>
      <c r="C2673" t="s">
        <v>2356</v>
      </c>
      <c r="D2673">
        <v>1</v>
      </c>
      <c r="E2673" t="s">
        <v>1778</v>
      </c>
      <c r="F2673">
        <v>1</v>
      </c>
      <c r="G2673">
        <v>1</v>
      </c>
      <c r="H2673" s="4" t="str">
        <f t="shared" si="82"/>
        <v>CD41.1</v>
      </c>
      <c r="I2673" s="4" t="str">
        <f t="shared" si="83"/>
        <v>S0_AVDD09</v>
      </c>
    </row>
    <row r="2674" spans="1:9">
      <c r="A2674" t="s">
        <v>261</v>
      </c>
      <c r="B2674" t="s">
        <v>3545</v>
      </c>
      <c r="C2674" t="s">
        <v>2356</v>
      </c>
      <c r="D2674">
        <v>2</v>
      </c>
      <c r="E2674" t="s">
        <v>169</v>
      </c>
      <c r="F2674">
        <v>2</v>
      </c>
      <c r="G2674">
        <v>2</v>
      </c>
      <c r="H2674" s="4" t="str">
        <f t="shared" si="82"/>
        <v>CD41.2</v>
      </c>
      <c r="I2674" s="4" t="str">
        <f t="shared" si="83"/>
        <v>DGND</v>
      </c>
    </row>
    <row r="2675" spans="1:9">
      <c r="A2675" t="s">
        <v>261</v>
      </c>
      <c r="B2675" t="s">
        <v>3545</v>
      </c>
      <c r="C2675" t="s">
        <v>2357</v>
      </c>
      <c r="D2675">
        <v>1</v>
      </c>
      <c r="E2675" t="s">
        <v>1778</v>
      </c>
      <c r="F2675">
        <v>1</v>
      </c>
      <c r="G2675">
        <v>1</v>
      </c>
      <c r="H2675" s="4" t="str">
        <f t="shared" si="82"/>
        <v>CD42.1</v>
      </c>
      <c r="I2675" s="4" t="str">
        <f t="shared" si="83"/>
        <v>S0_AVDD09</v>
      </c>
    </row>
    <row r="2676" spans="1:9">
      <c r="A2676" t="s">
        <v>261</v>
      </c>
      <c r="B2676" t="s">
        <v>3545</v>
      </c>
      <c r="C2676" t="s">
        <v>2357</v>
      </c>
      <c r="D2676">
        <v>2</v>
      </c>
      <c r="E2676" t="s">
        <v>169</v>
      </c>
      <c r="F2676">
        <v>2</v>
      </c>
      <c r="G2676">
        <v>2</v>
      </c>
      <c r="H2676" s="4" t="str">
        <f t="shared" si="82"/>
        <v>CD42.2</v>
      </c>
      <c r="I2676" s="4" t="str">
        <f t="shared" si="83"/>
        <v>DGND</v>
      </c>
    </row>
    <row r="2677" spans="1:9">
      <c r="A2677" t="s">
        <v>261</v>
      </c>
      <c r="B2677" t="s">
        <v>3545</v>
      </c>
      <c r="C2677" t="s">
        <v>2358</v>
      </c>
      <c r="D2677">
        <v>1</v>
      </c>
      <c r="E2677" t="s">
        <v>1778</v>
      </c>
      <c r="F2677">
        <v>1</v>
      </c>
      <c r="G2677">
        <v>1</v>
      </c>
      <c r="H2677" s="4" t="str">
        <f t="shared" si="82"/>
        <v>CD43.1</v>
      </c>
      <c r="I2677" s="4" t="str">
        <f t="shared" si="83"/>
        <v>S0_AVDD09</v>
      </c>
    </row>
    <row r="2678" spans="1:9">
      <c r="A2678" t="s">
        <v>261</v>
      </c>
      <c r="B2678" t="s">
        <v>3545</v>
      </c>
      <c r="C2678" t="s">
        <v>2358</v>
      </c>
      <c r="D2678">
        <v>2</v>
      </c>
      <c r="E2678" t="s">
        <v>169</v>
      </c>
      <c r="F2678">
        <v>2</v>
      </c>
      <c r="G2678">
        <v>2</v>
      </c>
      <c r="H2678" s="4" t="str">
        <f t="shared" si="82"/>
        <v>CD43.2</v>
      </c>
      <c r="I2678" s="4" t="str">
        <f t="shared" si="83"/>
        <v>DGND</v>
      </c>
    </row>
    <row r="2679" spans="1:9">
      <c r="A2679" t="s">
        <v>261</v>
      </c>
      <c r="B2679" t="s">
        <v>3545</v>
      </c>
      <c r="C2679" t="s">
        <v>2359</v>
      </c>
      <c r="D2679">
        <v>1</v>
      </c>
      <c r="E2679" t="s">
        <v>1778</v>
      </c>
      <c r="F2679">
        <v>1</v>
      </c>
      <c r="G2679">
        <v>1</v>
      </c>
      <c r="H2679" s="4" t="str">
        <f t="shared" si="82"/>
        <v>CD44.1</v>
      </c>
      <c r="I2679" s="4" t="str">
        <f t="shared" si="83"/>
        <v>S0_AVDD09</v>
      </c>
    </row>
    <row r="2680" spans="1:9">
      <c r="A2680" t="s">
        <v>261</v>
      </c>
      <c r="B2680" t="s">
        <v>3545</v>
      </c>
      <c r="C2680" t="s">
        <v>2359</v>
      </c>
      <c r="D2680">
        <v>2</v>
      </c>
      <c r="E2680" t="s">
        <v>169</v>
      </c>
      <c r="F2680">
        <v>2</v>
      </c>
      <c r="G2680">
        <v>2</v>
      </c>
      <c r="H2680" s="4" t="str">
        <f t="shared" si="82"/>
        <v>CD44.2</v>
      </c>
      <c r="I2680" s="4" t="str">
        <f t="shared" si="83"/>
        <v>DGND</v>
      </c>
    </row>
    <row r="2681" spans="1:9">
      <c r="A2681" t="s">
        <v>261</v>
      </c>
      <c r="B2681" t="s">
        <v>3545</v>
      </c>
      <c r="C2681" t="s">
        <v>2360</v>
      </c>
      <c r="D2681">
        <v>1</v>
      </c>
      <c r="E2681" t="s">
        <v>1474</v>
      </c>
      <c r="F2681">
        <v>1</v>
      </c>
      <c r="G2681">
        <v>1</v>
      </c>
      <c r="H2681" s="4" t="str">
        <f t="shared" si="82"/>
        <v>CD45.1</v>
      </c>
      <c r="I2681" s="4" t="str">
        <f t="shared" si="83"/>
        <v>S0_APWR_03F</v>
      </c>
    </row>
    <row r="2682" spans="1:9">
      <c r="A2682" t="s">
        <v>261</v>
      </c>
      <c r="B2682" t="s">
        <v>3545</v>
      </c>
      <c r="C2682" t="s">
        <v>2360</v>
      </c>
      <c r="D2682">
        <v>2</v>
      </c>
      <c r="E2682" t="s">
        <v>169</v>
      </c>
      <c r="F2682">
        <v>2</v>
      </c>
      <c r="G2682">
        <v>2</v>
      </c>
      <c r="H2682" s="4" t="str">
        <f t="shared" si="82"/>
        <v>CD45.2</v>
      </c>
      <c r="I2682" s="4" t="str">
        <f t="shared" si="83"/>
        <v>DGND</v>
      </c>
    </row>
    <row r="2683" spans="1:9">
      <c r="A2683" t="s">
        <v>261</v>
      </c>
      <c r="B2683" t="s">
        <v>3545</v>
      </c>
      <c r="C2683" t="s">
        <v>2361</v>
      </c>
      <c r="D2683">
        <v>1</v>
      </c>
      <c r="E2683" t="s">
        <v>1474</v>
      </c>
      <c r="F2683">
        <v>1</v>
      </c>
      <c r="G2683">
        <v>1</v>
      </c>
      <c r="H2683" s="4" t="str">
        <f t="shared" si="82"/>
        <v>CD46.1</v>
      </c>
      <c r="I2683" s="4" t="str">
        <f t="shared" si="83"/>
        <v>S0_APWR_03F</v>
      </c>
    </row>
    <row r="2684" spans="1:9">
      <c r="A2684" t="s">
        <v>261</v>
      </c>
      <c r="B2684" t="s">
        <v>3545</v>
      </c>
      <c r="C2684" t="s">
        <v>2361</v>
      </c>
      <c r="D2684">
        <v>2</v>
      </c>
      <c r="E2684" t="s">
        <v>169</v>
      </c>
      <c r="F2684">
        <v>2</v>
      </c>
      <c r="G2684">
        <v>2</v>
      </c>
      <c r="H2684" s="4" t="str">
        <f t="shared" si="82"/>
        <v>CD46.2</v>
      </c>
      <c r="I2684" s="4" t="str">
        <f t="shared" si="83"/>
        <v>DGND</v>
      </c>
    </row>
    <row r="2685" spans="1:9">
      <c r="A2685" t="s">
        <v>261</v>
      </c>
      <c r="B2685" t="s">
        <v>3545</v>
      </c>
      <c r="C2685" t="s">
        <v>2362</v>
      </c>
      <c r="D2685">
        <v>1</v>
      </c>
      <c r="E2685" t="s">
        <v>1474</v>
      </c>
      <c r="F2685">
        <v>1</v>
      </c>
      <c r="G2685">
        <v>1</v>
      </c>
      <c r="H2685" s="4" t="str">
        <f t="shared" si="82"/>
        <v>CD47.1</v>
      </c>
      <c r="I2685" s="4" t="str">
        <f t="shared" si="83"/>
        <v>S0_APWR_03F</v>
      </c>
    </row>
    <row r="2686" spans="1:9">
      <c r="A2686" t="s">
        <v>261</v>
      </c>
      <c r="B2686" t="s">
        <v>3545</v>
      </c>
      <c r="C2686" t="s">
        <v>2362</v>
      </c>
      <c r="D2686">
        <v>2</v>
      </c>
      <c r="E2686" t="s">
        <v>169</v>
      </c>
      <c r="F2686">
        <v>2</v>
      </c>
      <c r="G2686">
        <v>2</v>
      </c>
      <c r="H2686" s="4" t="str">
        <f t="shared" si="82"/>
        <v>CD47.2</v>
      </c>
      <c r="I2686" s="4" t="str">
        <f t="shared" si="83"/>
        <v>DGND</v>
      </c>
    </row>
    <row r="2687" spans="1:9">
      <c r="A2687" t="s">
        <v>261</v>
      </c>
      <c r="B2687" t="s">
        <v>3545</v>
      </c>
      <c r="C2687" t="s">
        <v>2363</v>
      </c>
      <c r="D2687">
        <v>1</v>
      </c>
      <c r="E2687" t="s">
        <v>1474</v>
      </c>
      <c r="F2687">
        <v>1</v>
      </c>
      <c r="G2687">
        <v>1</v>
      </c>
      <c r="H2687" s="4" t="str">
        <f t="shared" si="82"/>
        <v>CD48.1</v>
      </c>
      <c r="I2687" s="4" t="str">
        <f t="shared" si="83"/>
        <v>S0_APWR_03F</v>
      </c>
    </row>
    <row r="2688" spans="1:9">
      <c r="A2688" t="s">
        <v>261</v>
      </c>
      <c r="B2688" t="s">
        <v>3545</v>
      </c>
      <c r="C2688" t="s">
        <v>2363</v>
      </c>
      <c r="D2688">
        <v>2</v>
      </c>
      <c r="E2688" t="s">
        <v>169</v>
      </c>
      <c r="F2688">
        <v>2</v>
      </c>
      <c r="G2688">
        <v>2</v>
      </c>
      <c r="H2688" s="4" t="str">
        <f t="shared" si="82"/>
        <v>CD48.2</v>
      </c>
      <c r="I2688" s="4" t="str">
        <f t="shared" si="83"/>
        <v>DGND</v>
      </c>
    </row>
    <row r="2689" spans="1:9">
      <c r="A2689" t="s">
        <v>261</v>
      </c>
      <c r="B2689" t="s">
        <v>3545</v>
      </c>
      <c r="C2689" t="s">
        <v>2364</v>
      </c>
      <c r="D2689">
        <v>1</v>
      </c>
      <c r="E2689" t="s">
        <v>1474</v>
      </c>
      <c r="F2689">
        <v>1</v>
      </c>
      <c r="G2689">
        <v>1</v>
      </c>
      <c r="H2689" s="4" t="str">
        <f t="shared" si="82"/>
        <v>CD49.1</v>
      </c>
      <c r="I2689" s="4" t="str">
        <f t="shared" si="83"/>
        <v>S0_APWR_03F</v>
      </c>
    </row>
    <row r="2690" spans="1:9">
      <c r="A2690" t="s">
        <v>261</v>
      </c>
      <c r="B2690" t="s">
        <v>3545</v>
      </c>
      <c r="C2690" t="s">
        <v>2364</v>
      </c>
      <c r="D2690">
        <v>2</v>
      </c>
      <c r="E2690" t="s">
        <v>169</v>
      </c>
      <c r="F2690">
        <v>2</v>
      </c>
      <c r="G2690">
        <v>2</v>
      </c>
      <c r="H2690" s="4" t="str">
        <f t="shared" ref="H2690:H2753" si="84">CONCATENATE(C2690,".",F2690)</f>
        <v>CD49.2</v>
      </c>
      <c r="I2690" s="4" t="str">
        <f t="shared" ref="I2690:I2753" si="85">E2690</f>
        <v>DGND</v>
      </c>
    </row>
    <row r="2691" spans="1:9">
      <c r="A2691" t="s">
        <v>261</v>
      </c>
      <c r="B2691" t="s">
        <v>3545</v>
      </c>
      <c r="C2691" t="s">
        <v>2365</v>
      </c>
      <c r="D2691">
        <v>1</v>
      </c>
      <c r="E2691" t="s">
        <v>1474</v>
      </c>
      <c r="F2691">
        <v>1</v>
      </c>
      <c r="G2691">
        <v>1</v>
      </c>
      <c r="H2691" s="4" t="str">
        <f t="shared" si="84"/>
        <v>CD50.1</v>
      </c>
      <c r="I2691" s="4" t="str">
        <f t="shared" si="85"/>
        <v>S0_APWR_03F</v>
      </c>
    </row>
    <row r="2692" spans="1:9">
      <c r="A2692" t="s">
        <v>261</v>
      </c>
      <c r="B2692" t="s">
        <v>3545</v>
      </c>
      <c r="C2692" t="s">
        <v>2365</v>
      </c>
      <c r="D2692">
        <v>2</v>
      </c>
      <c r="E2692" t="s">
        <v>169</v>
      </c>
      <c r="F2692">
        <v>2</v>
      </c>
      <c r="G2692">
        <v>2</v>
      </c>
      <c r="H2692" s="4" t="str">
        <f t="shared" si="84"/>
        <v>CD50.2</v>
      </c>
      <c r="I2692" s="4" t="str">
        <f t="shared" si="85"/>
        <v>DGND</v>
      </c>
    </row>
    <row r="2693" spans="1:9">
      <c r="A2693" t="s">
        <v>261</v>
      </c>
      <c r="B2693" t="s">
        <v>3545</v>
      </c>
      <c r="C2693" t="s">
        <v>9213</v>
      </c>
      <c r="D2693">
        <v>1</v>
      </c>
      <c r="E2693" t="s">
        <v>1776</v>
      </c>
      <c r="F2693">
        <v>1</v>
      </c>
      <c r="G2693">
        <v>1</v>
      </c>
      <c r="H2693" s="4" t="str">
        <f t="shared" si="84"/>
        <v>CD80.1</v>
      </c>
      <c r="I2693" s="4" t="str">
        <f t="shared" si="85"/>
        <v>S0_DVDD09</v>
      </c>
    </row>
    <row r="2694" spans="1:9">
      <c r="A2694" t="s">
        <v>261</v>
      </c>
      <c r="B2694" t="s">
        <v>3545</v>
      </c>
      <c r="C2694" t="s">
        <v>9213</v>
      </c>
      <c r="D2694">
        <v>2</v>
      </c>
      <c r="E2694" t="s">
        <v>169</v>
      </c>
      <c r="F2694">
        <v>2</v>
      </c>
      <c r="G2694">
        <v>2</v>
      </c>
      <c r="H2694" s="4" t="str">
        <f t="shared" si="84"/>
        <v>CD80.2</v>
      </c>
      <c r="I2694" s="4" t="str">
        <f t="shared" si="85"/>
        <v>DGND</v>
      </c>
    </row>
    <row r="2695" spans="1:9">
      <c r="A2695" t="s">
        <v>261</v>
      </c>
      <c r="B2695" t="s">
        <v>3545</v>
      </c>
      <c r="C2695" t="s">
        <v>9214</v>
      </c>
      <c r="D2695">
        <v>1</v>
      </c>
      <c r="E2695" t="s">
        <v>1776</v>
      </c>
      <c r="F2695">
        <v>1</v>
      </c>
      <c r="G2695">
        <v>1</v>
      </c>
      <c r="H2695" s="4" t="str">
        <f t="shared" si="84"/>
        <v>CD81.1</v>
      </c>
      <c r="I2695" s="4" t="str">
        <f t="shared" si="85"/>
        <v>S0_DVDD09</v>
      </c>
    </row>
    <row r="2696" spans="1:9">
      <c r="A2696" t="s">
        <v>261</v>
      </c>
      <c r="B2696" t="s">
        <v>3545</v>
      </c>
      <c r="C2696" t="s">
        <v>9214</v>
      </c>
      <c r="D2696">
        <v>2</v>
      </c>
      <c r="E2696" t="s">
        <v>169</v>
      </c>
      <c r="F2696">
        <v>2</v>
      </c>
      <c r="G2696">
        <v>2</v>
      </c>
      <c r="H2696" s="4" t="str">
        <f t="shared" si="84"/>
        <v>CD81.2</v>
      </c>
      <c r="I2696" s="4" t="str">
        <f t="shared" si="85"/>
        <v>DGND</v>
      </c>
    </row>
    <row r="2697" spans="1:9">
      <c r="A2697" t="s">
        <v>261</v>
      </c>
      <c r="B2697" t="s">
        <v>3545</v>
      </c>
      <c r="C2697" t="s">
        <v>9215</v>
      </c>
      <c r="D2697">
        <v>1</v>
      </c>
      <c r="E2697" t="s">
        <v>1778</v>
      </c>
      <c r="F2697">
        <v>1</v>
      </c>
      <c r="G2697">
        <v>1</v>
      </c>
      <c r="H2697" s="4" t="str">
        <f t="shared" si="84"/>
        <v>CD82.1</v>
      </c>
      <c r="I2697" s="4" t="str">
        <f t="shared" si="85"/>
        <v>S0_AVDD09</v>
      </c>
    </row>
    <row r="2698" spans="1:9">
      <c r="A2698" t="s">
        <v>261</v>
      </c>
      <c r="B2698" t="s">
        <v>3545</v>
      </c>
      <c r="C2698" t="s">
        <v>9215</v>
      </c>
      <c r="D2698">
        <v>2</v>
      </c>
      <c r="E2698" t="s">
        <v>169</v>
      </c>
      <c r="F2698">
        <v>2</v>
      </c>
      <c r="G2698">
        <v>2</v>
      </c>
      <c r="H2698" s="4" t="str">
        <f t="shared" si="84"/>
        <v>CD82.2</v>
      </c>
      <c r="I2698" s="4" t="str">
        <f t="shared" si="85"/>
        <v>DGND</v>
      </c>
    </row>
    <row r="2699" spans="1:9">
      <c r="A2699" t="s">
        <v>261</v>
      </c>
      <c r="B2699" t="s">
        <v>3545</v>
      </c>
      <c r="C2699" t="s">
        <v>9216</v>
      </c>
      <c r="D2699">
        <v>1</v>
      </c>
      <c r="E2699" t="s">
        <v>1778</v>
      </c>
      <c r="F2699">
        <v>1</v>
      </c>
      <c r="G2699">
        <v>1</v>
      </c>
      <c r="H2699" s="4" t="str">
        <f t="shared" si="84"/>
        <v>CD86.1</v>
      </c>
      <c r="I2699" s="4" t="str">
        <f t="shared" si="85"/>
        <v>S0_AVDD09</v>
      </c>
    </row>
    <row r="2700" spans="1:9">
      <c r="A2700" t="s">
        <v>261</v>
      </c>
      <c r="B2700" t="s">
        <v>3545</v>
      </c>
      <c r="C2700" t="s">
        <v>9216</v>
      </c>
      <c r="D2700">
        <v>2</v>
      </c>
      <c r="E2700" t="s">
        <v>169</v>
      </c>
      <c r="F2700">
        <v>2</v>
      </c>
      <c r="G2700">
        <v>2</v>
      </c>
      <c r="H2700" s="4" t="str">
        <f t="shared" si="84"/>
        <v>CD86.2</v>
      </c>
      <c r="I2700" s="4" t="str">
        <f t="shared" si="85"/>
        <v>DGND</v>
      </c>
    </row>
    <row r="2701" spans="1:9">
      <c r="A2701" t="s">
        <v>261</v>
      </c>
      <c r="B2701" t="s">
        <v>3545</v>
      </c>
      <c r="C2701" t="s">
        <v>2366</v>
      </c>
      <c r="D2701">
        <v>1</v>
      </c>
      <c r="E2701" t="s">
        <v>1777</v>
      </c>
      <c r="F2701">
        <v>1</v>
      </c>
      <c r="G2701">
        <v>1</v>
      </c>
      <c r="H2701" s="4" t="str">
        <f t="shared" si="84"/>
        <v>CD109.1</v>
      </c>
      <c r="I2701" s="4" t="str">
        <f t="shared" si="85"/>
        <v>S0_F_DVDD09</v>
      </c>
    </row>
    <row r="2702" spans="1:9">
      <c r="A2702" t="s">
        <v>261</v>
      </c>
      <c r="B2702" t="s">
        <v>3545</v>
      </c>
      <c r="C2702" t="s">
        <v>2366</v>
      </c>
      <c r="D2702">
        <v>2</v>
      </c>
      <c r="E2702" t="s">
        <v>169</v>
      </c>
      <c r="F2702">
        <v>2</v>
      </c>
      <c r="G2702">
        <v>2</v>
      </c>
      <c r="H2702" s="4" t="str">
        <f t="shared" si="84"/>
        <v>CD109.2</v>
      </c>
      <c r="I2702" s="4" t="str">
        <f t="shared" si="85"/>
        <v>DGND</v>
      </c>
    </row>
    <row r="2703" spans="1:9">
      <c r="A2703" t="s">
        <v>261</v>
      </c>
      <c r="B2703" t="s">
        <v>3545</v>
      </c>
      <c r="C2703" t="s">
        <v>2367</v>
      </c>
      <c r="D2703">
        <v>1</v>
      </c>
      <c r="E2703" t="s">
        <v>1779</v>
      </c>
      <c r="F2703">
        <v>1</v>
      </c>
      <c r="G2703">
        <v>1</v>
      </c>
      <c r="H2703" s="4" t="str">
        <f t="shared" si="84"/>
        <v>CD110.1</v>
      </c>
      <c r="I2703" s="4" t="str">
        <f t="shared" si="85"/>
        <v>S0_F_AVDD09</v>
      </c>
    </row>
    <row r="2704" spans="1:9">
      <c r="A2704" t="s">
        <v>261</v>
      </c>
      <c r="B2704" t="s">
        <v>3545</v>
      </c>
      <c r="C2704" t="s">
        <v>2367</v>
      </c>
      <c r="D2704">
        <v>2</v>
      </c>
      <c r="E2704" t="s">
        <v>169</v>
      </c>
      <c r="F2704">
        <v>2</v>
      </c>
      <c r="G2704">
        <v>2</v>
      </c>
      <c r="H2704" s="4" t="str">
        <f t="shared" si="84"/>
        <v>CD110.2</v>
      </c>
      <c r="I2704" s="4" t="str">
        <f t="shared" si="85"/>
        <v>DGND</v>
      </c>
    </row>
    <row r="2705" spans="1:9">
      <c r="A2705" t="s">
        <v>261</v>
      </c>
      <c r="B2705" t="s">
        <v>3545</v>
      </c>
      <c r="C2705" t="s">
        <v>2368</v>
      </c>
      <c r="D2705">
        <v>1</v>
      </c>
      <c r="E2705" t="s">
        <v>1780</v>
      </c>
      <c r="F2705">
        <v>1</v>
      </c>
      <c r="G2705">
        <v>1</v>
      </c>
      <c r="H2705" s="4" t="str">
        <f t="shared" si="84"/>
        <v>CD169.1</v>
      </c>
      <c r="I2705" s="4" t="str">
        <f t="shared" si="85"/>
        <v>S0_APWR_01+1F</v>
      </c>
    </row>
    <row r="2706" spans="1:9">
      <c r="A2706" t="s">
        <v>261</v>
      </c>
      <c r="B2706" t="s">
        <v>3545</v>
      </c>
      <c r="C2706" t="s">
        <v>2368</v>
      </c>
      <c r="D2706">
        <v>2</v>
      </c>
      <c r="E2706" t="s">
        <v>169</v>
      </c>
      <c r="F2706">
        <v>2</v>
      </c>
      <c r="G2706">
        <v>2</v>
      </c>
      <c r="H2706" s="4" t="str">
        <f t="shared" si="84"/>
        <v>CD169.2</v>
      </c>
      <c r="I2706" s="4" t="str">
        <f t="shared" si="85"/>
        <v>DGND</v>
      </c>
    </row>
    <row r="2707" spans="1:9">
      <c r="A2707" t="s">
        <v>261</v>
      </c>
      <c r="B2707" t="s">
        <v>3545</v>
      </c>
      <c r="C2707" t="s">
        <v>2369</v>
      </c>
      <c r="D2707">
        <v>1</v>
      </c>
      <c r="E2707" t="s">
        <v>1780</v>
      </c>
      <c r="F2707">
        <v>1</v>
      </c>
      <c r="G2707">
        <v>1</v>
      </c>
      <c r="H2707" s="4" t="str">
        <f t="shared" si="84"/>
        <v>CD170.1</v>
      </c>
      <c r="I2707" s="4" t="str">
        <f t="shared" si="85"/>
        <v>S0_APWR_01+1F</v>
      </c>
    </row>
    <row r="2708" spans="1:9">
      <c r="A2708" t="s">
        <v>261</v>
      </c>
      <c r="B2708" t="s">
        <v>3545</v>
      </c>
      <c r="C2708" t="s">
        <v>2369</v>
      </c>
      <c r="D2708">
        <v>2</v>
      </c>
      <c r="E2708" t="s">
        <v>169</v>
      </c>
      <c r="F2708">
        <v>2</v>
      </c>
      <c r="G2708">
        <v>2</v>
      </c>
      <c r="H2708" s="4" t="str">
        <f t="shared" si="84"/>
        <v>CD170.2</v>
      </c>
      <c r="I2708" s="4" t="str">
        <f t="shared" si="85"/>
        <v>DGND</v>
      </c>
    </row>
    <row r="2709" spans="1:9">
      <c r="A2709" t="s">
        <v>261</v>
      </c>
      <c r="B2709" t="s">
        <v>3545</v>
      </c>
      <c r="C2709" t="s">
        <v>2370</v>
      </c>
      <c r="D2709">
        <v>1</v>
      </c>
      <c r="E2709" t="s">
        <v>1780</v>
      </c>
      <c r="F2709">
        <v>1</v>
      </c>
      <c r="G2709">
        <v>1</v>
      </c>
      <c r="H2709" s="4" t="str">
        <f t="shared" si="84"/>
        <v>CD171.1</v>
      </c>
      <c r="I2709" s="4" t="str">
        <f t="shared" si="85"/>
        <v>S0_APWR_01+1F</v>
      </c>
    </row>
    <row r="2710" spans="1:9">
      <c r="A2710" t="s">
        <v>261</v>
      </c>
      <c r="B2710" t="s">
        <v>3545</v>
      </c>
      <c r="C2710" t="s">
        <v>2370</v>
      </c>
      <c r="D2710">
        <v>2</v>
      </c>
      <c r="E2710" t="s">
        <v>169</v>
      </c>
      <c r="F2710">
        <v>2</v>
      </c>
      <c r="G2710">
        <v>2</v>
      </c>
      <c r="H2710" s="4" t="str">
        <f t="shared" si="84"/>
        <v>CD171.2</v>
      </c>
      <c r="I2710" s="4" t="str">
        <f t="shared" si="85"/>
        <v>DGND</v>
      </c>
    </row>
    <row r="2711" spans="1:9">
      <c r="A2711" t="s">
        <v>261</v>
      </c>
      <c r="B2711" t="s">
        <v>3545</v>
      </c>
      <c r="C2711" t="s">
        <v>2371</v>
      </c>
      <c r="D2711">
        <v>1</v>
      </c>
      <c r="E2711" t="s">
        <v>1780</v>
      </c>
      <c r="F2711">
        <v>1</v>
      </c>
      <c r="G2711">
        <v>1</v>
      </c>
      <c r="H2711" s="4" t="str">
        <f t="shared" si="84"/>
        <v>CD172.1</v>
      </c>
      <c r="I2711" s="4" t="str">
        <f t="shared" si="85"/>
        <v>S0_APWR_01+1F</v>
      </c>
    </row>
    <row r="2712" spans="1:9">
      <c r="A2712" t="s">
        <v>261</v>
      </c>
      <c r="B2712" t="s">
        <v>3545</v>
      </c>
      <c r="C2712" t="s">
        <v>2371</v>
      </c>
      <c r="D2712">
        <v>2</v>
      </c>
      <c r="E2712" t="s">
        <v>169</v>
      </c>
      <c r="F2712">
        <v>2</v>
      </c>
      <c r="G2712">
        <v>2</v>
      </c>
      <c r="H2712" s="4" t="str">
        <f t="shared" si="84"/>
        <v>CD172.2</v>
      </c>
      <c r="I2712" s="4" t="str">
        <f t="shared" si="85"/>
        <v>DGND</v>
      </c>
    </row>
    <row r="2713" spans="1:9">
      <c r="A2713" t="s">
        <v>261</v>
      </c>
      <c r="B2713" t="s">
        <v>3545</v>
      </c>
      <c r="C2713" t="s">
        <v>2372</v>
      </c>
      <c r="D2713">
        <v>1</v>
      </c>
      <c r="E2713" t="s">
        <v>1780</v>
      </c>
      <c r="F2713">
        <v>1</v>
      </c>
      <c r="G2713">
        <v>1</v>
      </c>
      <c r="H2713" s="4" t="str">
        <f t="shared" si="84"/>
        <v>CD173.1</v>
      </c>
      <c r="I2713" s="4" t="str">
        <f t="shared" si="85"/>
        <v>S0_APWR_01+1F</v>
      </c>
    </row>
    <row r="2714" spans="1:9">
      <c r="A2714" t="s">
        <v>261</v>
      </c>
      <c r="B2714" t="s">
        <v>3545</v>
      </c>
      <c r="C2714" t="s">
        <v>2372</v>
      </c>
      <c r="D2714">
        <v>2</v>
      </c>
      <c r="E2714" t="s">
        <v>169</v>
      </c>
      <c r="F2714">
        <v>2</v>
      </c>
      <c r="G2714">
        <v>2</v>
      </c>
      <c r="H2714" s="4" t="str">
        <f t="shared" si="84"/>
        <v>CD173.2</v>
      </c>
      <c r="I2714" s="4" t="str">
        <f t="shared" si="85"/>
        <v>DGND</v>
      </c>
    </row>
    <row r="2715" spans="1:9">
      <c r="A2715" t="s">
        <v>261</v>
      </c>
      <c r="B2715" t="s">
        <v>3545</v>
      </c>
      <c r="C2715" t="s">
        <v>2373</v>
      </c>
      <c r="D2715">
        <v>1</v>
      </c>
      <c r="E2715" t="s">
        <v>1780</v>
      </c>
      <c r="F2715">
        <v>1</v>
      </c>
      <c r="G2715">
        <v>1</v>
      </c>
      <c r="H2715" s="4" t="str">
        <f t="shared" si="84"/>
        <v>CD174.1</v>
      </c>
      <c r="I2715" s="4" t="str">
        <f t="shared" si="85"/>
        <v>S0_APWR_01+1F</v>
      </c>
    </row>
    <row r="2716" spans="1:9">
      <c r="A2716" t="s">
        <v>261</v>
      </c>
      <c r="B2716" t="s">
        <v>3545</v>
      </c>
      <c r="C2716" t="s">
        <v>2373</v>
      </c>
      <c r="D2716">
        <v>2</v>
      </c>
      <c r="E2716" t="s">
        <v>169</v>
      </c>
      <c r="F2716">
        <v>2</v>
      </c>
      <c r="G2716">
        <v>2</v>
      </c>
      <c r="H2716" s="4" t="str">
        <f t="shared" si="84"/>
        <v>CD174.2</v>
      </c>
      <c r="I2716" s="4" t="str">
        <f t="shared" si="85"/>
        <v>DGND</v>
      </c>
    </row>
    <row r="2717" spans="1:9">
      <c r="A2717" t="s">
        <v>261</v>
      </c>
      <c r="B2717" t="s">
        <v>3545</v>
      </c>
      <c r="C2717" t="s">
        <v>8371</v>
      </c>
      <c r="D2717">
        <v>1</v>
      </c>
      <c r="E2717" t="s">
        <v>1777</v>
      </c>
      <c r="F2717">
        <v>1</v>
      </c>
      <c r="G2717">
        <v>1</v>
      </c>
      <c r="H2717" s="4" t="str">
        <f t="shared" si="84"/>
        <v>CD178.1</v>
      </c>
      <c r="I2717" s="4" t="str">
        <f t="shared" si="85"/>
        <v>S0_F_DVDD09</v>
      </c>
    </row>
    <row r="2718" spans="1:9">
      <c r="A2718" t="s">
        <v>261</v>
      </c>
      <c r="B2718" t="s">
        <v>3545</v>
      </c>
      <c r="C2718" t="s">
        <v>8371</v>
      </c>
      <c r="D2718">
        <v>2</v>
      </c>
      <c r="E2718" t="s">
        <v>169</v>
      </c>
      <c r="F2718">
        <v>2</v>
      </c>
      <c r="G2718">
        <v>2</v>
      </c>
      <c r="H2718" s="4" t="str">
        <f t="shared" si="84"/>
        <v>CD178.2</v>
      </c>
      <c r="I2718" s="4" t="str">
        <f t="shared" si="85"/>
        <v>DGND</v>
      </c>
    </row>
    <row r="2719" spans="1:9">
      <c r="A2719" t="s">
        <v>261</v>
      </c>
      <c r="B2719" t="s">
        <v>3545</v>
      </c>
      <c r="C2719" t="s">
        <v>8372</v>
      </c>
      <c r="D2719">
        <v>1</v>
      </c>
      <c r="E2719" t="s">
        <v>1779</v>
      </c>
      <c r="F2719">
        <v>1</v>
      </c>
      <c r="G2719">
        <v>1</v>
      </c>
      <c r="H2719" s="4" t="str">
        <f t="shared" si="84"/>
        <v>CD179.1</v>
      </c>
      <c r="I2719" s="4" t="str">
        <f t="shared" si="85"/>
        <v>S0_F_AVDD09</v>
      </c>
    </row>
    <row r="2720" spans="1:9">
      <c r="A2720" t="s">
        <v>261</v>
      </c>
      <c r="B2720" t="s">
        <v>3545</v>
      </c>
      <c r="C2720" t="s">
        <v>8372</v>
      </c>
      <c r="D2720">
        <v>2</v>
      </c>
      <c r="E2720" t="s">
        <v>169</v>
      </c>
      <c r="F2720">
        <v>2</v>
      </c>
      <c r="G2720">
        <v>2</v>
      </c>
      <c r="H2720" s="4" t="str">
        <f t="shared" si="84"/>
        <v>CD179.2</v>
      </c>
      <c r="I2720" s="4" t="str">
        <f t="shared" si="85"/>
        <v>DGND</v>
      </c>
    </row>
    <row r="2721" spans="1:9">
      <c r="A2721" t="s">
        <v>261</v>
      </c>
      <c r="B2721" t="s">
        <v>3545</v>
      </c>
      <c r="C2721" t="s">
        <v>265</v>
      </c>
      <c r="D2721" t="s">
        <v>491</v>
      </c>
      <c r="E2721" t="s">
        <v>490</v>
      </c>
      <c r="F2721">
        <v>1</v>
      </c>
      <c r="G2721" t="s">
        <v>491</v>
      </c>
      <c r="H2721" s="4" t="str">
        <f t="shared" si="84"/>
        <v>K4.1</v>
      </c>
      <c r="I2721" s="4" t="str">
        <f t="shared" si="85"/>
        <v>VP12</v>
      </c>
    </row>
    <row r="2722" spans="1:9">
      <c r="A2722" t="s">
        <v>261</v>
      </c>
      <c r="B2722" t="s">
        <v>3545</v>
      </c>
      <c r="C2722" t="s">
        <v>265</v>
      </c>
      <c r="D2722" t="s">
        <v>492</v>
      </c>
      <c r="E2722" t="s">
        <v>1777</v>
      </c>
      <c r="F2722">
        <v>4</v>
      </c>
      <c r="G2722" t="s">
        <v>492</v>
      </c>
      <c r="H2722" s="4" t="str">
        <f t="shared" si="84"/>
        <v>K4.4</v>
      </c>
      <c r="I2722" s="4" t="str">
        <f t="shared" si="85"/>
        <v>S0_F_DVDD09</v>
      </c>
    </row>
    <row r="2723" spans="1:9">
      <c r="A2723" t="s">
        <v>261</v>
      </c>
      <c r="B2723" t="s">
        <v>3545</v>
      </c>
      <c r="C2723" t="s">
        <v>265</v>
      </c>
      <c r="D2723" t="s">
        <v>493</v>
      </c>
      <c r="E2723" t="s">
        <v>1779</v>
      </c>
      <c r="F2723">
        <v>9</v>
      </c>
      <c r="G2723" t="s">
        <v>493</v>
      </c>
      <c r="H2723" s="4" t="str">
        <f t="shared" si="84"/>
        <v>K4.9</v>
      </c>
      <c r="I2723" s="4" t="str">
        <f t="shared" si="85"/>
        <v>S0_F_AVDD09</v>
      </c>
    </row>
    <row r="2724" spans="1:9">
      <c r="A2724" t="s">
        <v>261</v>
      </c>
      <c r="B2724" t="s">
        <v>3545</v>
      </c>
      <c r="C2724" t="s">
        <v>265</v>
      </c>
      <c r="D2724" t="s">
        <v>494</v>
      </c>
      <c r="E2724" t="s">
        <v>8609</v>
      </c>
      <c r="F2724">
        <v>12</v>
      </c>
      <c r="G2724" t="s">
        <v>494</v>
      </c>
      <c r="H2724" s="4" t="str">
        <f t="shared" si="84"/>
        <v>K4.12</v>
      </c>
      <c r="I2724" s="4" t="str">
        <f t="shared" si="85"/>
        <v>SC_UDB004</v>
      </c>
    </row>
    <row r="2725" spans="1:9">
      <c r="A2725" t="s">
        <v>261</v>
      </c>
      <c r="B2725" t="s">
        <v>3545</v>
      </c>
      <c r="C2725" t="s">
        <v>265</v>
      </c>
      <c r="D2725" t="s">
        <v>192</v>
      </c>
      <c r="E2725" t="s">
        <v>1780</v>
      </c>
      <c r="F2725">
        <v>3</v>
      </c>
      <c r="G2725" t="s">
        <v>192</v>
      </c>
      <c r="H2725" s="4" t="str">
        <f t="shared" si="84"/>
        <v>K4.3</v>
      </c>
      <c r="I2725" s="4" t="str">
        <f t="shared" si="85"/>
        <v>S0_APWR_01+1F</v>
      </c>
    </row>
    <row r="2726" spans="1:9">
      <c r="A2726" t="s">
        <v>261</v>
      </c>
      <c r="B2726" t="s">
        <v>3545</v>
      </c>
      <c r="C2726" t="s">
        <v>265</v>
      </c>
      <c r="D2726" t="s">
        <v>193</v>
      </c>
      <c r="E2726" t="s">
        <v>1474</v>
      </c>
      <c r="F2726">
        <v>10</v>
      </c>
      <c r="G2726" t="s">
        <v>193</v>
      </c>
      <c r="H2726" s="4" t="str">
        <f t="shared" si="84"/>
        <v>K4.10</v>
      </c>
      <c r="I2726" s="4" t="str">
        <f t="shared" si="85"/>
        <v>S0_APWR_03F</v>
      </c>
    </row>
    <row r="2727" spans="1:9">
      <c r="A2727" t="s">
        <v>261</v>
      </c>
      <c r="B2727" t="s">
        <v>3545</v>
      </c>
      <c r="C2727" t="s">
        <v>265</v>
      </c>
      <c r="D2727" t="s">
        <v>495</v>
      </c>
      <c r="E2727" t="s">
        <v>1781</v>
      </c>
      <c r="F2727">
        <v>5</v>
      </c>
      <c r="G2727" t="s">
        <v>495</v>
      </c>
      <c r="H2727" s="4" t="str">
        <f t="shared" si="84"/>
        <v>K4.5</v>
      </c>
      <c r="I2727" s="4" t="str">
        <f t="shared" si="85"/>
        <v>S0_DVDD09_VO09</v>
      </c>
    </row>
    <row r="2728" spans="1:9">
      <c r="A2728" t="s">
        <v>261</v>
      </c>
      <c r="B2728" t="s">
        <v>3545</v>
      </c>
      <c r="C2728" t="s">
        <v>265</v>
      </c>
      <c r="D2728" t="s">
        <v>496</v>
      </c>
      <c r="E2728" t="s">
        <v>1782</v>
      </c>
      <c r="F2728">
        <v>8</v>
      </c>
      <c r="G2728" t="s">
        <v>496</v>
      </c>
      <c r="H2728" s="4" t="str">
        <f t="shared" si="84"/>
        <v>K4.8</v>
      </c>
      <c r="I2728" s="4" t="str">
        <f t="shared" si="85"/>
        <v>S0_AVDD09_VO09</v>
      </c>
    </row>
    <row r="2729" spans="1:9">
      <c r="A2729" t="s">
        <v>261</v>
      </c>
      <c r="B2729" t="s">
        <v>3545</v>
      </c>
      <c r="C2729" t="s">
        <v>2374</v>
      </c>
      <c r="D2729">
        <v>1</v>
      </c>
      <c r="E2729" t="s">
        <v>1781</v>
      </c>
      <c r="F2729">
        <v>1</v>
      </c>
      <c r="G2729">
        <v>1</v>
      </c>
      <c r="H2729" s="4" t="str">
        <f t="shared" si="84"/>
        <v>RD11.1</v>
      </c>
      <c r="I2729" s="4" t="str">
        <f t="shared" si="85"/>
        <v>S0_DVDD09_VO09</v>
      </c>
    </row>
    <row r="2730" spans="1:9">
      <c r="A2730" t="s">
        <v>261</v>
      </c>
      <c r="B2730" t="s">
        <v>3545</v>
      </c>
      <c r="C2730" t="s">
        <v>2374</v>
      </c>
      <c r="D2730">
        <v>2</v>
      </c>
      <c r="E2730" t="s">
        <v>2047</v>
      </c>
      <c r="F2730">
        <v>2</v>
      </c>
      <c r="G2730">
        <v>2</v>
      </c>
      <c r="H2730" s="4" t="str">
        <f t="shared" si="84"/>
        <v>RD11.2</v>
      </c>
      <c r="I2730" s="4" t="str">
        <f t="shared" si="85"/>
        <v>S0_HSD288</v>
      </c>
    </row>
    <row r="2731" spans="1:9">
      <c r="A2731" t="s">
        <v>261</v>
      </c>
      <c r="B2731" t="s">
        <v>3545</v>
      </c>
      <c r="C2731" t="s">
        <v>2375</v>
      </c>
      <c r="D2731">
        <v>1</v>
      </c>
      <c r="E2731" t="s">
        <v>1782</v>
      </c>
      <c r="F2731">
        <v>1</v>
      </c>
      <c r="G2731">
        <v>1</v>
      </c>
      <c r="H2731" s="4" t="str">
        <f t="shared" si="84"/>
        <v>RD21.1</v>
      </c>
      <c r="I2731" s="4" t="str">
        <f t="shared" si="85"/>
        <v>S0_AVDD09_VO09</v>
      </c>
    </row>
    <row r="2732" spans="1:9">
      <c r="A2732" t="s">
        <v>261</v>
      </c>
      <c r="B2732" t="s">
        <v>3545</v>
      </c>
      <c r="C2732" t="s">
        <v>2375</v>
      </c>
      <c r="D2732">
        <v>2</v>
      </c>
      <c r="E2732" t="s">
        <v>2047</v>
      </c>
      <c r="F2732">
        <v>2</v>
      </c>
      <c r="G2732">
        <v>2</v>
      </c>
      <c r="H2732" s="4" t="str">
        <f t="shared" si="84"/>
        <v>RD21.2</v>
      </c>
      <c r="I2732" s="4" t="str">
        <f t="shared" si="85"/>
        <v>S0_HSD288</v>
      </c>
    </row>
    <row r="2733" spans="1:9">
      <c r="A2733" t="s">
        <v>261</v>
      </c>
      <c r="B2733" t="s">
        <v>3545</v>
      </c>
      <c r="C2733" t="s">
        <v>2376</v>
      </c>
      <c r="D2733">
        <v>1</v>
      </c>
      <c r="E2733" t="s">
        <v>1478</v>
      </c>
      <c r="F2733">
        <v>1</v>
      </c>
      <c r="G2733">
        <v>1</v>
      </c>
      <c r="H2733" s="4" t="str">
        <f t="shared" si="84"/>
        <v>RS11.1</v>
      </c>
      <c r="I2733" s="4" t="str">
        <f t="shared" si="85"/>
        <v>S0_APWR_01S</v>
      </c>
    </row>
    <row r="2734" spans="1:9">
      <c r="A2734" t="s">
        <v>261</v>
      </c>
      <c r="B2734" t="s">
        <v>3545</v>
      </c>
      <c r="C2734" t="s">
        <v>2376</v>
      </c>
      <c r="D2734">
        <v>2</v>
      </c>
      <c r="E2734" t="s">
        <v>1784</v>
      </c>
      <c r="F2734">
        <v>2</v>
      </c>
      <c r="G2734">
        <v>2</v>
      </c>
      <c r="H2734" s="4" t="str">
        <f t="shared" si="84"/>
        <v>RS11.2</v>
      </c>
      <c r="I2734" s="4" t="str">
        <f t="shared" si="85"/>
        <v>S0_APWR_01+1S</v>
      </c>
    </row>
    <row r="2735" spans="1:9">
      <c r="A2735" t="s">
        <v>261</v>
      </c>
      <c r="B2735" t="s">
        <v>3545</v>
      </c>
      <c r="C2735" t="s">
        <v>1778</v>
      </c>
      <c r="D2735" t="s">
        <v>173</v>
      </c>
      <c r="E2735" t="s">
        <v>1778</v>
      </c>
      <c r="F2735">
        <v>1</v>
      </c>
      <c r="G2735" t="s">
        <v>173</v>
      </c>
      <c r="H2735" s="4" t="str">
        <f t="shared" si="84"/>
        <v>S0_AVDD09.1</v>
      </c>
      <c r="I2735" s="4" t="str">
        <f t="shared" si="85"/>
        <v>S0_AVDD09</v>
      </c>
    </row>
    <row r="2736" spans="1:9">
      <c r="A2736" t="s">
        <v>261</v>
      </c>
      <c r="B2736" t="s">
        <v>3545</v>
      </c>
      <c r="C2736" t="s">
        <v>282</v>
      </c>
      <c r="D2736" t="s">
        <v>173</v>
      </c>
      <c r="E2736" t="s">
        <v>169</v>
      </c>
      <c r="F2736">
        <v>1</v>
      </c>
      <c r="G2736" t="s">
        <v>173</v>
      </c>
      <c r="H2736" s="4" t="str">
        <f t="shared" si="84"/>
        <v>S0_DGND1.1</v>
      </c>
      <c r="I2736" s="4" t="str">
        <f t="shared" si="85"/>
        <v>DGND</v>
      </c>
    </row>
    <row r="2737" spans="1:9">
      <c r="A2737" t="s">
        <v>261</v>
      </c>
      <c r="B2737" t="s">
        <v>3545</v>
      </c>
      <c r="C2737" t="s">
        <v>283</v>
      </c>
      <c r="D2737" t="s">
        <v>173</v>
      </c>
      <c r="E2737" t="s">
        <v>169</v>
      </c>
      <c r="F2737">
        <v>1</v>
      </c>
      <c r="G2737" t="s">
        <v>173</v>
      </c>
      <c r="H2737" s="4" t="str">
        <f t="shared" si="84"/>
        <v>S0_DGND2.1</v>
      </c>
      <c r="I2737" s="4" t="str">
        <f t="shared" si="85"/>
        <v>DGND</v>
      </c>
    </row>
    <row r="2738" spans="1:9">
      <c r="A2738" t="s">
        <v>261</v>
      </c>
      <c r="B2738" t="s">
        <v>3545</v>
      </c>
      <c r="C2738" t="s">
        <v>284</v>
      </c>
      <c r="D2738" t="s">
        <v>173</v>
      </c>
      <c r="E2738" t="s">
        <v>169</v>
      </c>
      <c r="F2738">
        <v>1</v>
      </c>
      <c r="G2738" t="s">
        <v>173</v>
      </c>
      <c r="H2738" s="4" t="str">
        <f t="shared" si="84"/>
        <v>S0_DGND3.1</v>
      </c>
      <c r="I2738" s="4" t="str">
        <f t="shared" si="85"/>
        <v>DGND</v>
      </c>
    </row>
    <row r="2739" spans="1:9">
      <c r="A2739" t="s">
        <v>261</v>
      </c>
      <c r="B2739" t="s">
        <v>3545</v>
      </c>
      <c r="C2739" t="s">
        <v>285</v>
      </c>
      <c r="D2739" t="s">
        <v>173</v>
      </c>
      <c r="E2739" t="s">
        <v>169</v>
      </c>
      <c r="F2739">
        <v>1</v>
      </c>
      <c r="G2739" t="s">
        <v>173</v>
      </c>
      <c r="H2739" s="4" t="str">
        <f t="shared" si="84"/>
        <v>S0_DGND4.1</v>
      </c>
      <c r="I2739" s="4" t="str">
        <f t="shared" si="85"/>
        <v>DGND</v>
      </c>
    </row>
    <row r="2740" spans="1:9">
      <c r="A2740" t="s">
        <v>261</v>
      </c>
      <c r="B2740" t="s">
        <v>3545</v>
      </c>
      <c r="C2740" t="s">
        <v>1776</v>
      </c>
      <c r="D2740" t="s">
        <v>173</v>
      </c>
      <c r="E2740" t="s">
        <v>1776</v>
      </c>
      <c r="F2740">
        <v>1</v>
      </c>
      <c r="G2740" t="s">
        <v>173</v>
      </c>
      <c r="H2740" s="4" t="str">
        <f t="shared" si="84"/>
        <v>S0_DVDD09.1</v>
      </c>
      <c r="I2740" s="4" t="str">
        <f t="shared" si="85"/>
        <v>S0_DVDD09</v>
      </c>
    </row>
    <row r="2741" spans="1:9">
      <c r="A2741" t="s">
        <v>261</v>
      </c>
      <c r="B2741" t="s">
        <v>3545</v>
      </c>
      <c r="C2741" t="s">
        <v>287</v>
      </c>
      <c r="D2741" t="s">
        <v>190</v>
      </c>
      <c r="E2741" t="s">
        <v>169</v>
      </c>
      <c r="F2741" t="s">
        <v>309</v>
      </c>
      <c r="G2741" t="s">
        <v>190</v>
      </c>
      <c r="H2741" s="4" t="str">
        <f t="shared" si="84"/>
        <v>SITE0.H4</v>
      </c>
      <c r="I2741" s="4" t="str">
        <f t="shared" si="85"/>
        <v>DGND</v>
      </c>
    </row>
    <row r="2742" spans="1:9">
      <c r="A2742" t="s">
        <v>261</v>
      </c>
      <c r="B2742" t="s">
        <v>3545</v>
      </c>
      <c r="C2742" t="s">
        <v>287</v>
      </c>
      <c r="D2742" t="s">
        <v>1529</v>
      </c>
      <c r="E2742" t="s">
        <v>1778</v>
      </c>
      <c r="F2742" t="s">
        <v>366</v>
      </c>
      <c r="G2742" t="s">
        <v>1529</v>
      </c>
      <c r="H2742" s="4" t="str">
        <f t="shared" si="84"/>
        <v>SITE0.E4</v>
      </c>
      <c r="I2742" s="4" t="str">
        <f t="shared" si="85"/>
        <v>S0_AVDD09</v>
      </c>
    </row>
    <row r="2743" spans="1:9">
      <c r="A2743" t="s">
        <v>261</v>
      </c>
      <c r="B2743" t="s">
        <v>3545</v>
      </c>
      <c r="C2743" t="s">
        <v>287</v>
      </c>
      <c r="D2743" t="s">
        <v>1530</v>
      </c>
      <c r="E2743" t="s">
        <v>1778</v>
      </c>
      <c r="F2743" t="s">
        <v>332</v>
      </c>
      <c r="G2743" t="s">
        <v>1530</v>
      </c>
      <c r="H2743" s="4" t="str">
        <f t="shared" si="84"/>
        <v>SITE0.E5</v>
      </c>
      <c r="I2743" s="4" t="str">
        <f t="shared" si="85"/>
        <v>S0_AVDD09</v>
      </c>
    </row>
    <row r="2744" spans="1:9">
      <c r="A2744" t="s">
        <v>261</v>
      </c>
      <c r="B2744" t="s">
        <v>3545</v>
      </c>
      <c r="C2744" t="s">
        <v>287</v>
      </c>
      <c r="D2744" t="s">
        <v>1531</v>
      </c>
      <c r="E2744" t="s">
        <v>1778</v>
      </c>
      <c r="F2744" t="s">
        <v>1704</v>
      </c>
      <c r="G2744" t="s">
        <v>1531</v>
      </c>
      <c r="H2744" s="4" t="str">
        <f t="shared" si="84"/>
        <v>SITE0.V8</v>
      </c>
      <c r="I2744" s="4" t="str">
        <f t="shared" si="85"/>
        <v>S0_AVDD09</v>
      </c>
    </row>
    <row r="2745" spans="1:9">
      <c r="A2745" t="s">
        <v>261</v>
      </c>
      <c r="B2745" t="s">
        <v>3545</v>
      </c>
      <c r="C2745" t="s">
        <v>287</v>
      </c>
      <c r="D2745" t="s">
        <v>1532</v>
      </c>
      <c r="E2745" t="s">
        <v>1778</v>
      </c>
      <c r="F2745" t="s">
        <v>1705</v>
      </c>
      <c r="G2745" t="s">
        <v>1532</v>
      </c>
      <c r="H2745" s="4" t="str">
        <f t="shared" si="84"/>
        <v>SITE0.V9</v>
      </c>
      <c r="I2745" s="4" t="str">
        <f t="shared" si="85"/>
        <v>S0_AVDD09</v>
      </c>
    </row>
    <row r="2746" spans="1:9">
      <c r="A2746" t="s">
        <v>261</v>
      </c>
      <c r="B2746" t="s">
        <v>3545</v>
      </c>
      <c r="C2746" t="s">
        <v>287</v>
      </c>
      <c r="D2746" t="s">
        <v>1533</v>
      </c>
      <c r="E2746" t="s">
        <v>1778</v>
      </c>
      <c r="F2746" t="s">
        <v>201</v>
      </c>
      <c r="G2746" t="s">
        <v>1533</v>
      </c>
      <c r="H2746" s="4" t="str">
        <f t="shared" si="84"/>
        <v>SITE0.A8</v>
      </c>
      <c r="I2746" s="4" t="str">
        <f t="shared" si="85"/>
        <v>S0_AVDD09</v>
      </c>
    </row>
    <row r="2747" spans="1:9">
      <c r="A2747" t="s">
        <v>261</v>
      </c>
      <c r="B2747" t="s">
        <v>3545</v>
      </c>
      <c r="C2747" t="s">
        <v>287</v>
      </c>
      <c r="D2747" t="s">
        <v>1534</v>
      </c>
      <c r="E2747" t="s">
        <v>1778</v>
      </c>
      <c r="F2747" t="s">
        <v>456</v>
      </c>
      <c r="G2747" t="s">
        <v>1534</v>
      </c>
      <c r="H2747" s="4" t="str">
        <f t="shared" si="84"/>
        <v>SITE0.D8</v>
      </c>
      <c r="I2747" s="4" t="str">
        <f t="shared" si="85"/>
        <v>S0_AVDD09</v>
      </c>
    </row>
    <row r="2748" spans="1:9">
      <c r="A2748" t="s">
        <v>261</v>
      </c>
      <c r="B2748" t="s">
        <v>3545</v>
      </c>
      <c r="C2748" t="s">
        <v>287</v>
      </c>
      <c r="D2748" t="s">
        <v>2986</v>
      </c>
      <c r="E2748" t="s">
        <v>1778</v>
      </c>
      <c r="F2748" t="s">
        <v>449</v>
      </c>
      <c r="G2748" t="s">
        <v>2986</v>
      </c>
      <c r="H2748" s="4" t="str">
        <f t="shared" si="84"/>
        <v>SITE0.D16</v>
      </c>
      <c r="I2748" s="4" t="str">
        <f t="shared" si="85"/>
        <v>S0_AVDD09</v>
      </c>
    </row>
    <row r="2749" spans="1:9">
      <c r="A2749" t="s">
        <v>261</v>
      </c>
      <c r="B2749" t="s">
        <v>3545</v>
      </c>
      <c r="C2749" t="s">
        <v>287</v>
      </c>
      <c r="D2749" t="s">
        <v>2987</v>
      </c>
      <c r="E2749" t="s">
        <v>1778</v>
      </c>
      <c r="F2749" t="s">
        <v>403</v>
      </c>
      <c r="G2749" t="s">
        <v>2987</v>
      </c>
      <c r="H2749" s="4" t="str">
        <f t="shared" si="84"/>
        <v>SITE0.E16</v>
      </c>
      <c r="I2749" s="4" t="str">
        <f t="shared" si="85"/>
        <v>S0_AVDD09</v>
      </c>
    </row>
    <row r="2750" spans="1:9">
      <c r="A2750" t="s">
        <v>261</v>
      </c>
      <c r="B2750" t="s">
        <v>3545</v>
      </c>
      <c r="C2750" t="s">
        <v>287</v>
      </c>
      <c r="D2750" t="s">
        <v>1536</v>
      </c>
      <c r="E2750" t="s">
        <v>1778</v>
      </c>
      <c r="F2750" t="s">
        <v>907</v>
      </c>
      <c r="G2750" t="s">
        <v>1536</v>
      </c>
      <c r="H2750" s="4" t="str">
        <f t="shared" si="84"/>
        <v>SITE0.D15</v>
      </c>
      <c r="I2750" s="4" t="str">
        <f t="shared" si="85"/>
        <v>S0_AVDD09</v>
      </c>
    </row>
    <row r="2751" spans="1:9">
      <c r="A2751" t="s">
        <v>261</v>
      </c>
      <c r="B2751" t="s">
        <v>3545</v>
      </c>
      <c r="C2751" t="s">
        <v>287</v>
      </c>
      <c r="D2751" t="s">
        <v>1537</v>
      </c>
      <c r="E2751" t="s">
        <v>1778</v>
      </c>
      <c r="F2751" t="s">
        <v>1577</v>
      </c>
      <c r="G2751" t="s">
        <v>1537</v>
      </c>
      <c r="H2751" s="4" t="str">
        <f t="shared" si="84"/>
        <v>SITE0.E15</v>
      </c>
      <c r="I2751" s="4" t="str">
        <f t="shared" si="85"/>
        <v>S0_AVDD09</v>
      </c>
    </row>
    <row r="2752" spans="1:9">
      <c r="A2752" t="s">
        <v>261</v>
      </c>
      <c r="B2752" t="s">
        <v>3545</v>
      </c>
      <c r="C2752" t="s">
        <v>287</v>
      </c>
      <c r="D2752" t="s">
        <v>1538</v>
      </c>
      <c r="E2752" t="s">
        <v>1778</v>
      </c>
      <c r="F2752" t="s">
        <v>1525</v>
      </c>
      <c r="G2752" t="s">
        <v>1538</v>
      </c>
      <c r="H2752" s="4" t="str">
        <f t="shared" si="84"/>
        <v>SITE0.V4</v>
      </c>
      <c r="I2752" s="4" t="str">
        <f t="shared" si="85"/>
        <v>S0_AVDD09</v>
      </c>
    </row>
    <row r="2753" spans="1:9">
      <c r="A2753" t="s">
        <v>261</v>
      </c>
      <c r="B2753" t="s">
        <v>3545</v>
      </c>
      <c r="C2753" t="s">
        <v>287</v>
      </c>
      <c r="D2753" t="s">
        <v>1539</v>
      </c>
      <c r="E2753" t="s">
        <v>1778</v>
      </c>
      <c r="F2753" t="s">
        <v>1527</v>
      </c>
      <c r="G2753" t="s">
        <v>1539</v>
      </c>
      <c r="H2753" s="4" t="str">
        <f t="shared" si="84"/>
        <v>SITE0.V5</v>
      </c>
      <c r="I2753" s="4" t="str">
        <f t="shared" si="85"/>
        <v>S0_AVDD09</v>
      </c>
    </row>
    <row r="2754" spans="1:9">
      <c r="A2754" t="s">
        <v>261</v>
      </c>
      <c r="B2754" t="s">
        <v>3545</v>
      </c>
      <c r="C2754" t="s">
        <v>287</v>
      </c>
      <c r="D2754" t="s">
        <v>1540</v>
      </c>
      <c r="E2754" t="s">
        <v>1778</v>
      </c>
      <c r="F2754" t="s">
        <v>339</v>
      </c>
      <c r="G2754" t="s">
        <v>1540</v>
      </c>
      <c r="H2754" s="4" t="str">
        <f t="shared" ref="H2754:H2817" si="86">CONCATENATE(C2754,".",F2754)</f>
        <v>SITE0.T13</v>
      </c>
      <c r="I2754" s="4" t="str">
        <f t="shared" ref="I2754:I2817" si="87">E2754</f>
        <v>S0_AVDD09</v>
      </c>
    </row>
    <row r="2755" spans="1:9">
      <c r="A2755" t="s">
        <v>261</v>
      </c>
      <c r="B2755" t="s">
        <v>3545</v>
      </c>
      <c r="C2755" t="s">
        <v>287</v>
      </c>
      <c r="D2755" t="s">
        <v>1541</v>
      </c>
      <c r="E2755" t="s">
        <v>1778</v>
      </c>
      <c r="F2755" t="s">
        <v>341</v>
      </c>
      <c r="G2755" t="s">
        <v>1541</v>
      </c>
      <c r="H2755" s="4" t="str">
        <f t="shared" si="86"/>
        <v>SITE0.T14</v>
      </c>
      <c r="I2755" s="4" t="str">
        <f t="shared" si="87"/>
        <v>S0_AVDD09</v>
      </c>
    </row>
    <row r="2756" spans="1:9">
      <c r="A2756" t="s">
        <v>261</v>
      </c>
      <c r="B2756" t="s">
        <v>3545</v>
      </c>
      <c r="C2756" t="s">
        <v>287</v>
      </c>
      <c r="D2756" t="s">
        <v>1542</v>
      </c>
      <c r="E2756" t="s">
        <v>1778</v>
      </c>
      <c r="F2756" t="s">
        <v>1612</v>
      </c>
      <c r="G2756" t="s">
        <v>1542</v>
      </c>
      <c r="H2756" s="4" t="str">
        <f t="shared" si="86"/>
        <v>SITE0.V10</v>
      </c>
      <c r="I2756" s="4" t="str">
        <f t="shared" si="87"/>
        <v>S0_AVDD09</v>
      </c>
    </row>
    <row r="2757" spans="1:9">
      <c r="A2757" t="s">
        <v>261</v>
      </c>
      <c r="B2757" t="s">
        <v>3545</v>
      </c>
      <c r="C2757" t="s">
        <v>287</v>
      </c>
      <c r="D2757" t="s">
        <v>1543</v>
      </c>
      <c r="E2757" t="s">
        <v>1778</v>
      </c>
      <c r="F2757" t="s">
        <v>1613</v>
      </c>
      <c r="G2757" t="s">
        <v>1543</v>
      </c>
      <c r="H2757" s="4" t="str">
        <f t="shared" si="86"/>
        <v>SITE0.V11</v>
      </c>
      <c r="I2757" s="4" t="str">
        <f t="shared" si="87"/>
        <v>S0_AVDD09</v>
      </c>
    </row>
    <row r="2758" spans="1:9">
      <c r="A2758" t="s">
        <v>261</v>
      </c>
      <c r="B2758" t="s">
        <v>3545</v>
      </c>
      <c r="C2758" t="s">
        <v>287</v>
      </c>
      <c r="D2758" t="s">
        <v>1515</v>
      </c>
      <c r="E2758" t="s">
        <v>1776</v>
      </c>
      <c r="F2758" t="s">
        <v>428</v>
      </c>
      <c r="G2758" t="s">
        <v>1515</v>
      </c>
      <c r="H2758" s="4" t="str">
        <f t="shared" si="86"/>
        <v>SITE0.G8</v>
      </c>
      <c r="I2758" s="4" t="str">
        <f t="shared" si="87"/>
        <v>S0_DVDD09</v>
      </c>
    </row>
    <row r="2759" spans="1:9">
      <c r="A2759" t="s">
        <v>261</v>
      </c>
      <c r="B2759" t="s">
        <v>3545</v>
      </c>
      <c r="C2759" t="s">
        <v>287</v>
      </c>
      <c r="D2759" t="s">
        <v>1516</v>
      </c>
      <c r="E2759" t="s">
        <v>1776</v>
      </c>
      <c r="F2759" t="s">
        <v>412</v>
      </c>
      <c r="G2759" t="s">
        <v>1516</v>
      </c>
      <c r="H2759" s="4" t="str">
        <f t="shared" si="86"/>
        <v>SITE0.H9</v>
      </c>
      <c r="I2759" s="4" t="str">
        <f t="shared" si="87"/>
        <v>S0_DVDD09</v>
      </c>
    </row>
    <row r="2760" spans="1:9">
      <c r="A2760" t="s">
        <v>261</v>
      </c>
      <c r="B2760" t="s">
        <v>3545</v>
      </c>
      <c r="C2760" t="s">
        <v>287</v>
      </c>
      <c r="D2760" t="s">
        <v>1517</v>
      </c>
      <c r="E2760" t="s">
        <v>1776</v>
      </c>
      <c r="F2760" t="s">
        <v>415</v>
      </c>
      <c r="G2760" t="s">
        <v>1517</v>
      </c>
      <c r="H2760" s="4" t="str">
        <f t="shared" si="86"/>
        <v>SITE0.J9</v>
      </c>
      <c r="I2760" s="4" t="str">
        <f t="shared" si="87"/>
        <v>S0_DVDD09</v>
      </c>
    </row>
    <row r="2761" spans="1:9">
      <c r="A2761" t="s">
        <v>261</v>
      </c>
      <c r="B2761" t="s">
        <v>3545</v>
      </c>
      <c r="C2761" t="s">
        <v>287</v>
      </c>
      <c r="D2761" t="s">
        <v>1518</v>
      </c>
      <c r="E2761" t="s">
        <v>1776</v>
      </c>
      <c r="F2761" t="s">
        <v>302</v>
      </c>
      <c r="G2761" t="s">
        <v>1518</v>
      </c>
      <c r="H2761" s="4" t="str">
        <f t="shared" si="86"/>
        <v>SITE0.K9</v>
      </c>
      <c r="I2761" s="4" t="str">
        <f t="shared" si="87"/>
        <v>S0_DVDD09</v>
      </c>
    </row>
    <row r="2762" spans="1:9">
      <c r="A2762" t="s">
        <v>261</v>
      </c>
      <c r="B2762" t="s">
        <v>3545</v>
      </c>
      <c r="C2762" t="s">
        <v>287</v>
      </c>
      <c r="D2762" t="s">
        <v>1519</v>
      </c>
      <c r="E2762" t="s">
        <v>1776</v>
      </c>
      <c r="F2762" t="s">
        <v>421</v>
      </c>
      <c r="G2762" t="s">
        <v>1519</v>
      </c>
      <c r="H2762" s="4" t="str">
        <f t="shared" si="86"/>
        <v>SITE0.L9</v>
      </c>
      <c r="I2762" s="4" t="str">
        <f t="shared" si="87"/>
        <v>S0_DVDD09</v>
      </c>
    </row>
    <row r="2763" spans="1:9">
      <c r="A2763" t="s">
        <v>261</v>
      </c>
      <c r="B2763" t="s">
        <v>3545</v>
      </c>
      <c r="C2763" t="s">
        <v>287</v>
      </c>
      <c r="D2763" t="s">
        <v>1520</v>
      </c>
      <c r="E2763" t="s">
        <v>1776</v>
      </c>
      <c r="F2763" t="s">
        <v>1597</v>
      </c>
      <c r="G2763" t="s">
        <v>1520</v>
      </c>
      <c r="H2763" s="4" t="str">
        <f t="shared" si="86"/>
        <v>SITE0.M10</v>
      </c>
      <c r="I2763" s="4" t="str">
        <f t="shared" si="87"/>
        <v>S0_DVDD09</v>
      </c>
    </row>
    <row r="2764" spans="1:9">
      <c r="A2764" t="s">
        <v>261</v>
      </c>
      <c r="B2764" t="s">
        <v>3545</v>
      </c>
      <c r="C2764" t="s">
        <v>287</v>
      </c>
      <c r="D2764" t="s">
        <v>1521</v>
      </c>
      <c r="E2764" t="s">
        <v>1776</v>
      </c>
      <c r="F2764" t="s">
        <v>1598</v>
      </c>
      <c r="G2764" t="s">
        <v>1521</v>
      </c>
      <c r="H2764" s="4" t="str">
        <f t="shared" si="86"/>
        <v>SITE0.M11</v>
      </c>
      <c r="I2764" s="4" t="str">
        <f t="shared" si="87"/>
        <v>S0_DVDD09</v>
      </c>
    </row>
    <row r="2765" spans="1:9">
      <c r="A2765" t="s">
        <v>261</v>
      </c>
      <c r="B2765" t="s">
        <v>3545</v>
      </c>
      <c r="C2765" t="s">
        <v>287</v>
      </c>
      <c r="D2765" t="s">
        <v>1522</v>
      </c>
      <c r="E2765" t="s">
        <v>1776</v>
      </c>
      <c r="F2765" t="s">
        <v>1599</v>
      </c>
      <c r="G2765" t="s">
        <v>1522</v>
      </c>
      <c r="H2765" s="4" t="str">
        <f t="shared" si="86"/>
        <v>SITE0.M12</v>
      </c>
      <c r="I2765" s="4" t="str">
        <f t="shared" si="87"/>
        <v>S0_DVDD09</v>
      </c>
    </row>
    <row r="2766" spans="1:9">
      <c r="A2766" t="s">
        <v>261</v>
      </c>
      <c r="B2766" t="s">
        <v>3545</v>
      </c>
      <c r="C2766" t="s">
        <v>287</v>
      </c>
      <c r="D2766" t="s">
        <v>1523</v>
      </c>
      <c r="E2766" t="s">
        <v>1776</v>
      </c>
      <c r="F2766" t="s">
        <v>451</v>
      </c>
      <c r="G2766" t="s">
        <v>1523</v>
      </c>
      <c r="H2766" s="4" t="str">
        <f t="shared" si="86"/>
        <v>SITE0.N10</v>
      </c>
      <c r="I2766" s="4" t="str">
        <f t="shared" si="87"/>
        <v>S0_DVDD09</v>
      </c>
    </row>
    <row r="2767" spans="1:9">
      <c r="A2767" t="s">
        <v>261</v>
      </c>
      <c r="B2767" t="s">
        <v>3545</v>
      </c>
      <c r="C2767" t="s">
        <v>287</v>
      </c>
      <c r="D2767" t="s">
        <v>1524</v>
      </c>
      <c r="E2767" t="s">
        <v>1776</v>
      </c>
      <c r="F2767" t="s">
        <v>448</v>
      </c>
      <c r="G2767" t="s">
        <v>1524</v>
      </c>
      <c r="H2767" s="4" t="str">
        <f t="shared" si="86"/>
        <v>SITE0.N11</v>
      </c>
      <c r="I2767" s="4" t="str">
        <f t="shared" si="87"/>
        <v>S0_DVDD09</v>
      </c>
    </row>
    <row r="2768" spans="1:9">
      <c r="A2768" t="s">
        <v>261</v>
      </c>
      <c r="B2768" t="s">
        <v>3545</v>
      </c>
      <c r="C2768" t="s">
        <v>287</v>
      </c>
      <c r="D2768" t="s">
        <v>1526</v>
      </c>
      <c r="E2768" t="s">
        <v>1776</v>
      </c>
      <c r="F2768" t="s">
        <v>447</v>
      </c>
      <c r="G2768" t="s">
        <v>1526</v>
      </c>
      <c r="H2768" s="4" t="str">
        <f t="shared" si="86"/>
        <v>SITE0.N12</v>
      </c>
      <c r="I2768" s="4" t="str">
        <f t="shared" si="87"/>
        <v>S0_DVDD09</v>
      </c>
    </row>
    <row r="2769" spans="1:9">
      <c r="A2769" t="s">
        <v>261</v>
      </c>
      <c r="B2769" t="s">
        <v>3545</v>
      </c>
      <c r="C2769" t="s">
        <v>287</v>
      </c>
      <c r="D2769" t="s">
        <v>182</v>
      </c>
      <c r="F2769" t="s">
        <v>182</v>
      </c>
      <c r="G2769" t="s">
        <v>182</v>
      </c>
      <c r="H2769" s="4" t="str">
        <f t="shared" si="86"/>
        <v>SITE0.GH1</v>
      </c>
      <c r="I2769" s="4">
        <f t="shared" si="87"/>
        <v>0</v>
      </c>
    </row>
    <row r="2770" spans="1:9">
      <c r="A2770" t="s">
        <v>261</v>
      </c>
      <c r="B2770" t="s">
        <v>3545</v>
      </c>
      <c r="C2770" t="s">
        <v>287</v>
      </c>
      <c r="D2770" t="s">
        <v>183</v>
      </c>
      <c r="F2770" t="s">
        <v>183</v>
      </c>
      <c r="G2770" t="s">
        <v>183</v>
      </c>
      <c r="H2770" s="4" t="str">
        <f t="shared" si="86"/>
        <v>SITE0.GH2</v>
      </c>
      <c r="I2770" s="4">
        <f t="shared" si="87"/>
        <v>0</v>
      </c>
    </row>
    <row r="2771" spans="1:9">
      <c r="A2771" t="s">
        <v>261</v>
      </c>
      <c r="B2771" t="s">
        <v>3545</v>
      </c>
      <c r="C2771" t="s">
        <v>287</v>
      </c>
      <c r="D2771" t="s">
        <v>184</v>
      </c>
      <c r="F2771" t="s">
        <v>184</v>
      </c>
      <c r="G2771" t="s">
        <v>184</v>
      </c>
      <c r="H2771" s="4" t="str">
        <f t="shared" si="86"/>
        <v>SITE0.GH3</v>
      </c>
      <c r="I2771" s="4">
        <f t="shared" si="87"/>
        <v>0</v>
      </c>
    </row>
    <row r="2772" spans="1:9">
      <c r="A2772" t="s">
        <v>261</v>
      </c>
      <c r="B2772" t="s">
        <v>3545</v>
      </c>
      <c r="C2772" t="s">
        <v>287</v>
      </c>
      <c r="D2772" t="s">
        <v>185</v>
      </c>
      <c r="F2772" t="s">
        <v>185</v>
      </c>
      <c r="G2772" t="s">
        <v>185</v>
      </c>
      <c r="H2772" s="4" t="str">
        <f t="shared" si="86"/>
        <v>SITE0.GH4</v>
      </c>
      <c r="I2772" s="4">
        <f t="shared" si="87"/>
        <v>0</v>
      </c>
    </row>
    <row r="2773" spans="1:9">
      <c r="A2773" t="s">
        <v>261</v>
      </c>
      <c r="B2773" t="s">
        <v>3545</v>
      </c>
      <c r="C2773" t="s">
        <v>287</v>
      </c>
      <c r="D2773" t="s">
        <v>3014</v>
      </c>
      <c r="E2773" t="s">
        <v>169</v>
      </c>
      <c r="F2773" t="s">
        <v>195</v>
      </c>
      <c r="G2773" t="s">
        <v>3014</v>
      </c>
      <c r="H2773" s="4" t="str">
        <f t="shared" si="86"/>
        <v>SITE0.A1</v>
      </c>
      <c r="I2773" s="4" t="str">
        <f t="shared" si="87"/>
        <v>DGND</v>
      </c>
    </row>
    <row r="2774" spans="1:9">
      <c r="A2774" t="s">
        <v>261</v>
      </c>
      <c r="B2774" t="s">
        <v>3545</v>
      </c>
      <c r="C2774" t="s">
        <v>287</v>
      </c>
      <c r="D2774" t="s">
        <v>3015</v>
      </c>
      <c r="E2774" t="s">
        <v>169</v>
      </c>
      <c r="F2774" t="s">
        <v>202</v>
      </c>
      <c r="G2774" t="s">
        <v>3015</v>
      </c>
      <c r="H2774" s="4" t="str">
        <f t="shared" si="86"/>
        <v>SITE0.A9</v>
      </c>
      <c r="I2774" s="4" t="str">
        <f t="shared" si="87"/>
        <v>DGND</v>
      </c>
    </row>
    <row r="2775" spans="1:9">
      <c r="A2775" t="s">
        <v>261</v>
      </c>
      <c r="B2775" t="s">
        <v>3545</v>
      </c>
      <c r="C2775" t="s">
        <v>287</v>
      </c>
      <c r="D2775" t="s">
        <v>3016</v>
      </c>
      <c r="E2775" t="s">
        <v>169</v>
      </c>
      <c r="F2775" t="s">
        <v>204</v>
      </c>
      <c r="G2775" t="s">
        <v>3016</v>
      </c>
      <c r="H2775" s="4" t="str">
        <f t="shared" si="86"/>
        <v>SITE0.A11</v>
      </c>
      <c r="I2775" s="4" t="str">
        <f t="shared" si="87"/>
        <v>DGND</v>
      </c>
    </row>
    <row r="2776" spans="1:9">
      <c r="A2776" t="s">
        <v>261</v>
      </c>
      <c r="B2776" t="s">
        <v>3545</v>
      </c>
      <c r="C2776" t="s">
        <v>287</v>
      </c>
      <c r="D2776" t="s">
        <v>3017</v>
      </c>
      <c r="E2776" t="s">
        <v>169</v>
      </c>
      <c r="F2776" t="s">
        <v>207</v>
      </c>
      <c r="G2776" t="s">
        <v>3017</v>
      </c>
      <c r="H2776" s="4" t="str">
        <f t="shared" si="86"/>
        <v>SITE0.A14</v>
      </c>
      <c r="I2776" s="4" t="str">
        <f t="shared" si="87"/>
        <v>DGND</v>
      </c>
    </row>
    <row r="2777" spans="1:9">
      <c r="A2777" t="s">
        <v>261</v>
      </c>
      <c r="B2777" t="s">
        <v>3545</v>
      </c>
      <c r="C2777" t="s">
        <v>287</v>
      </c>
      <c r="D2777" t="s">
        <v>3018</v>
      </c>
      <c r="E2777" t="s">
        <v>169</v>
      </c>
      <c r="F2777" t="s">
        <v>212</v>
      </c>
      <c r="G2777" t="s">
        <v>3018</v>
      </c>
      <c r="H2777" s="4" t="str">
        <f t="shared" si="86"/>
        <v>SITE0.A19</v>
      </c>
      <c r="I2777" s="4" t="str">
        <f t="shared" si="87"/>
        <v>DGND</v>
      </c>
    </row>
    <row r="2778" spans="1:9">
      <c r="A2778" t="s">
        <v>261</v>
      </c>
      <c r="B2778" t="s">
        <v>3545</v>
      </c>
      <c r="C2778" t="s">
        <v>287</v>
      </c>
      <c r="D2778" t="s">
        <v>3019</v>
      </c>
      <c r="E2778" t="s">
        <v>169</v>
      </c>
      <c r="F2778" t="s">
        <v>214</v>
      </c>
      <c r="G2778" t="s">
        <v>3019</v>
      </c>
      <c r="H2778" s="4" t="str">
        <f t="shared" si="86"/>
        <v>SITE0.B2</v>
      </c>
      <c r="I2778" s="4" t="str">
        <f t="shared" si="87"/>
        <v>DGND</v>
      </c>
    </row>
    <row r="2779" spans="1:9">
      <c r="A2779" t="s">
        <v>261</v>
      </c>
      <c r="B2779" t="s">
        <v>3545</v>
      </c>
      <c r="C2779" t="s">
        <v>287</v>
      </c>
      <c r="D2779" t="s">
        <v>3020</v>
      </c>
      <c r="E2779" t="s">
        <v>169</v>
      </c>
      <c r="F2779" t="s">
        <v>220</v>
      </c>
      <c r="G2779" t="s">
        <v>3020</v>
      </c>
      <c r="H2779" s="4" t="str">
        <f t="shared" si="86"/>
        <v>SITE0.B9</v>
      </c>
      <c r="I2779" s="4" t="str">
        <f t="shared" si="87"/>
        <v>DGND</v>
      </c>
    </row>
    <row r="2780" spans="1:9">
      <c r="A2780" t="s">
        <v>261</v>
      </c>
      <c r="B2780" t="s">
        <v>3545</v>
      </c>
      <c r="C2780" t="s">
        <v>287</v>
      </c>
      <c r="D2780" t="s">
        <v>3021</v>
      </c>
      <c r="E2780" t="s">
        <v>169</v>
      </c>
      <c r="F2780" t="s">
        <v>221</v>
      </c>
      <c r="G2780" t="s">
        <v>3021</v>
      </c>
      <c r="H2780" s="4" t="str">
        <f t="shared" si="86"/>
        <v>SITE0.B10</v>
      </c>
      <c r="I2780" s="4" t="str">
        <f t="shared" si="87"/>
        <v>DGND</v>
      </c>
    </row>
    <row r="2781" spans="1:9">
      <c r="A2781" t="s">
        <v>261</v>
      </c>
      <c r="B2781" t="s">
        <v>3545</v>
      </c>
      <c r="C2781" t="s">
        <v>287</v>
      </c>
      <c r="D2781" t="s">
        <v>3022</v>
      </c>
      <c r="E2781" t="s">
        <v>169</v>
      </c>
      <c r="F2781" t="s">
        <v>222</v>
      </c>
      <c r="G2781" t="s">
        <v>3022</v>
      </c>
      <c r="H2781" s="4" t="str">
        <f t="shared" si="86"/>
        <v>SITE0.B11</v>
      </c>
      <c r="I2781" s="4" t="str">
        <f t="shared" si="87"/>
        <v>DGND</v>
      </c>
    </row>
    <row r="2782" spans="1:9">
      <c r="A2782" t="s">
        <v>261</v>
      </c>
      <c r="B2782" t="s">
        <v>3545</v>
      </c>
      <c r="C2782" t="s">
        <v>287</v>
      </c>
      <c r="D2782" t="s">
        <v>3023</v>
      </c>
      <c r="E2782" t="s">
        <v>169</v>
      </c>
      <c r="F2782" t="s">
        <v>230</v>
      </c>
      <c r="G2782" t="s">
        <v>3023</v>
      </c>
      <c r="H2782" s="4" t="str">
        <f t="shared" si="86"/>
        <v>SITE0.B19</v>
      </c>
      <c r="I2782" s="4" t="str">
        <f t="shared" si="87"/>
        <v>DGND</v>
      </c>
    </row>
    <row r="2783" spans="1:9">
      <c r="A2783" t="s">
        <v>261</v>
      </c>
      <c r="B2783" t="s">
        <v>3545</v>
      </c>
      <c r="C2783" t="s">
        <v>287</v>
      </c>
      <c r="D2783" t="s">
        <v>3024</v>
      </c>
      <c r="E2783" t="s">
        <v>169</v>
      </c>
      <c r="F2783" t="s">
        <v>258</v>
      </c>
      <c r="G2783" t="s">
        <v>3024</v>
      </c>
      <c r="H2783" s="4" t="str">
        <f t="shared" si="86"/>
        <v>SITE0.C18</v>
      </c>
      <c r="I2783" s="4" t="str">
        <f t="shared" si="87"/>
        <v>DGND</v>
      </c>
    </row>
    <row r="2784" spans="1:9">
      <c r="A2784" t="s">
        <v>261</v>
      </c>
      <c r="B2784" t="s">
        <v>3545</v>
      </c>
      <c r="C2784" t="s">
        <v>287</v>
      </c>
      <c r="D2784" t="s">
        <v>3025</v>
      </c>
      <c r="E2784" t="s">
        <v>169</v>
      </c>
      <c r="F2784" t="s">
        <v>259</v>
      </c>
      <c r="G2784" t="s">
        <v>3025</v>
      </c>
      <c r="H2784" s="4" t="str">
        <f t="shared" si="86"/>
        <v>SITE0.C19</v>
      </c>
      <c r="I2784" s="4" t="str">
        <f t="shared" si="87"/>
        <v>DGND</v>
      </c>
    </row>
    <row r="2785" spans="1:9">
      <c r="A2785" t="s">
        <v>261</v>
      </c>
      <c r="B2785" t="s">
        <v>3545</v>
      </c>
      <c r="C2785" t="s">
        <v>287</v>
      </c>
      <c r="D2785" t="s">
        <v>3026</v>
      </c>
      <c r="E2785" t="s">
        <v>169</v>
      </c>
      <c r="F2785" t="s">
        <v>405</v>
      </c>
      <c r="G2785" t="s">
        <v>3026</v>
      </c>
      <c r="H2785" s="4" t="str">
        <f t="shared" si="86"/>
        <v>SITE0.D9</v>
      </c>
      <c r="I2785" s="4" t="str">
        <f t="shared" si="87"/>
        <v>DGND</v>
      </c>
    </row>
    <row r="2786" spans="1:9">
      <c r="A2786" t="s">
        <v>261</v>
      </c>
      <c r="B2786" t="s">
        <v>3545</v>
      </c>
      <c r="C2786" t="s">
        <v>287</v>
      </c>
      <c r="D2786" t="s">
        <v>3027</v>
      </c>
      <c r="E2786" t="s">
        <v>169</v>
      </c>
      <c r="F2786" t="s">
        <v>437</v>
      </c>
      <c r="G2786" t="s">
        <v>3027</v>
      </c>
      <c r="H2786" s="4" t="str">
        <f t="shared" si="86"/>
        <v>SITE0.D10</v>
      </c>
      <c r="I2786" s="4" t="str">
        <f t="shared" si="87"/>
        <v>DGND</v>
      </c>
    </row>
    <row r="2787" spans="1:9">
      <c r="A2787" t="s">
        <v>261</v>
      </c>
      <c r="B2787" t="s">
        <v>3545</v>
      </c>
      <c r="C2787" t="s">
        <v>287</v>
      </c>
      <c r="D2787" t="s">
        <v>3028</v>
      </c>
      <c r="E2787" t="s">
        <v>169</v>
      </c>
      <c r="F2787" t="s">
        <v>325</v>
      </c>
      <c r="G2787" t="s">
        <v>3028</v>
      </c>
      <c r="H2787" s="4" t="str">
        <f t="shared" si="86"/>
        <v>SITE0.D12</v>
      </c>
      <c r="I2787" s="4" t="str">
        <f t="shared" si="87"/>
        <v>DGND</v>
      </c>
    </row>
    <row r="2788" spans="1:9">
      <c r="A2788" t="s">
        <v>261</v>
      </c>
      <c r="B2788" t="s">
        <v>3545</v>
      </c>
      <c r="C2788" t="s">
        <v>287</v>
      </c>
      <c r="D2788" t="s">
        <v>3029</v>
      </c>
      <c r="E2788" t="s">
        <v>169</v>
      </c>
      <c r="F2788" t="s">
        <v>313</v>
      </c>
      <c r="G2788" t="s">
        <v>3029</v>
      </c>
      <c r="H2788" s="4" t="str">
        <f t="shared" si="86"/>
        <v>SITE0.D13</v>
      </c>
      <c r="I2788" s="4" t="str">
        <f t="shared" si="87"/>
        <v>DGND</v>
      </c>
    </row>
    <row r="2789" spans="1:9">
      <c r="A2789" t="s">
        <v>261</v>
      </c>
      <c r="B2789" t="s">
        <v>3545</v>
      </c>
      <c r="C2789" t="s">
        <v>287</v>
      </c>
      <c r="D2789" t="s">
        <v>3030</v>
      </c>
      <c r="E2789" t="s">
        <v>169</v>
      </c>
      <c r="F2789" t="s">
        <v>457</v>
      </c>
      <c r="G2789" t="s">
        <v>3030</v>
      </c>
      <c r="H2789" s="4" t="str">
        <f t="shared" si="86"/>
        <v>SITE0.D14</v>
      </c>
      <c r="I2789" s="4" t="str">
        <f t="shared" si="87"/>
        <v>DGND</v>
      </c>
    </row>
    <row r="2790" spans="1:9">
      <c r="A2790" t="s">
        <v>261</v>
      </c>
      <c r="B2790" t="s">
        <v>3545</v>
      </c>
      <c r="C2790" t="s">
        <v>287</v>
      </c>
      <c r="D2790" t="s">
        <v>3031</v>
      </c>
      <c r="E2790" t="s">
        <v>169</v>
      </c>
      <c r="F2790" t="s">
        <v>423</v>
      </c>
      <c r="G2790" t="s">
        <v>3031</v>
      </c>
      <c r="H2790" s="4" t="str">
        <f t="shared" si="86"/>
        <v>SITE0.E8</v>
      </c>
      <c r="I2790" s="4" t="str">
        <f t="shared" si="87"/>
        <v>DGND</v>
      </c>
    </row>
    <row r="2791" spans="1:9">
      <c r="A2791" t="s">
        <v>261</v>
      </c>
      <c r="B2791" t="s">
        <v>3545</v>
      </c>
      <c r="C2791" t="s">
        <v>287</v>
      </c>
      <c r="D2791" t="s">
        <v>3032</v>
      </c>
      <c r="E2791" t="s">
        <v>169</v>
      </c>
      <c r="F2791" t="s">
        <v>455</v>
      </c>
      <c r="G2791" t="s">
        <v>3032</v>
      </c>
      <c r="H2791" s="4" t="str">
        <f t="shared" si="86"/>
        <v>SITE0.E9</v>
      </c>
      <c r="I2791" s="4" t="str">
        <f t="shared" si="87"/>
        <v>DGND</v>
      </c>
    </row>
    <row r="2792" spans="1:9">
      <c r="A2792" t="s">
        <v>261</v>
      </c>
      <c r="B2792" t="s">
        <v>3545</v>
      </c>
      <c r="C2792" t="s">
        <v>287</v>
      </c>
      <c r="D2792" t="s">
        <v>3033</v>
      </c>
      <c r="E2792" t="s">
        <v>169</v>
      </c>
      <c r="F2792" t="s">
        <v>438</v>
      </c>
      <c r="G2792" t="s">
        <v>3033</v>
      </c>
      <c r="H2792" s="4" t="str">
        <f t="shared" si="86"/>
        <v>SITE0.E10</v>
      </c>
      <c r="I2792" s="4" t="str">
        <f t="shared" si="87"/>
        <v>DGND</v>
      </c>
    </row>
    <row r="2793" spans="1:9">
      <c r="A2793" t="s">
        <v>261</v>
      </c>
      <c r="B2793" t="s">
        <v>3545</v>
      </c>
      <c r="C2793" t="s">
        <v>287</v>
      </c>
      <c r="D2793" t="s">
        <v>3034</v>
      </c>
      <c r="E2793" t="s">
        <v>169</v>
      </c>
      <c r="F2793" t="s">
        <v>441</v>
      </c>
      <c r="G2793" t="s">
        <v>3034</v>
      </c>
      <c r="H2793" s="4" t="str">
        <f t="shared" si="86"/>
        <v>SITE0.E12</v>
      </c>
      <c r="I2793" s="4" t="str">
        <f t="shared" si="87"/>
        <v>DGND</v>
      </c>
    </row>
    <row r="2794" spans="1:9">
      <c r="A2794" t="s">
        <v>261</v>
      </c>
      <c r="B2794" t="s">
        <v>3545</v>
      </c>
      <c r="C2794" t="s">
        <v>287</v>
      </c>
      <c r="D2794" t="s">
        <v>3035</v>
      </c>
      <c r="E2794" t="s">
        <v>169</v>
      </c>
      <c r="F2794" t="s">
        <v>452</v>
      </c>
      <c r="G2794" t="s">
        <v>3035</v>
      </c>
      <c r="H2794" s="4" t="str">
        <f t="shared" si="86"/>
        <v>SITE0.E13</v>
      </c>
      <c r="I2794" s="4" t="str">
        <f t="shared" si="87"/>
        <v>DGND</v>
      </c>
    </row>
    <row r="2795" spans="1:9">
      <c r="A2795" t="s">
        <v>261</v>
      </c>
      <c r="B2795" t="s">
        <v>3545</v>
      </c>
      <c r="C2795" t="s">
        <v>287</v>
      </c>
      <c r="D2795" t="s">
        <v>3036</v>
      </c>
      <c r="E2795" t="s">
        <v>169</v>
      </c>
      <c r="F2795" t="s">
        <v>453</v>
      </c>
      <c r="G2795" t="s">
        <v>3036</v>
      </c>
      <c r="H2795" s="4" t="str">
        <f t="shared" si="86"/>
        <v>SITE0.E14</v>
      </c>
      <c r="I2795" s="4" t="str">
        <f t="shared" si="87"/>
        <v>DGND</v>
      </c>
    </row>
    <row r="2796" spans="1:9">
      <c r="A2796" t="s">
        <v>261</v>
      </c>
      <c r="B2796" t="s">
        <v>3545</v>
      </c>
      <c r="C2796" t="s">
        <v>287</v>
      </c>
      <c r="D2796" t="s">
        <v>3037</v>
      </c>
      <c r="E2796" t="s">
        <v>169</v>
      </c>
      <c r="F2796" t="s">
        <v>409</v>
      </c>
      <c r="G2796" t="s">
        <v>3037</v>
      </c>
      <c r="H2796" s="4" t="str">
        <f t="shared" si="86"/>
        <v>SITE0.G9</v>
      </c>
      <c r="I2796" s="4" t="str">
        <f t="shared" si="87"/>
        <v>DGND</v>
      </c>
    </row>
    <row r="2797" spans="1:9">
      <c r="A2797" t="s">
        <v>261</v>
      </c>
      <c r="B2797" t="s">
        <v>3545</v>
      </c>
      <c r="C2797" t="s">
        <v>287</v>
      </c>
      <c r="D2797" t="s">
        <v>3038</v>
      </c>
      <c r="E2797" t="s">
        <v>169</v>
      </c>
      <c r="F2797" t="s">
        <v>406</v>
      </c>
      <c r="G2797" t="s">
        <v>3038</v>
      </c>
      <c r="H2797" s="4" t="str">
        <f t="shared" si="86"/>
        <v>SITE0.G10</v>
      </c>
      <c r="I2797" s="4" t="str">
        <f t="shared" si="87"/>
        <v>DGND</v>
      </c>
    </row>
    <row r="2798" spans="1:9">
      <c r="A2798" t="s">
        <v>261</v>
      </c>
      <c r="B2798" t="s">
        <v>3545</v>
      </c>
      <c r="C2798" t="s">
        <v>287</v>
      </c>
      <c r="D2798" t="s">
        <v>3039</v>
      </c>
      <c r="E2798" t="s">
        <v>169</v>
      </c>
      <c r="F2798" t="s">
        <v>407</v>
      </c>
      <c r="G2798" t="s">
        <v>3039</v>
      </c>
      <c r="H2798" s="4" t="str">
        <f t="shared" si="86"/>
        <v>SITE0.G11</v>
      </c>
      <c r="I2798" s="4" t="str">
        <f t="shared" si="87"/>
        <v>DGND</v>
      </c>
    </row>
    <row r="2799" spans="1:9">
      <c r="A2799" t="s">
        <v>261</v>
      </c>
      <c r="B2799" t="s">
        <v>3545</v>
      </c>
      <c r="C2799" t="s">
        <v>287</v>
      </c>
      <c r="D2799" t="s">
        <v>3040</v>
      </c>
      <c r="E2799" t="s">
        <v>169</v>
      </c>
      <c r="F2799" t="s">
        <v>694</v>
      </c>
      <c r="G2799" t="s">
        <v>3040</v>
      </c>
      <c r="H2799" s="4" t="str">
        <f t="shared" si="86"/>
        <v>SITE0.G12</v>
      </c>
      <c r="I2799" s="4" t="str">
        <f t="shared" si="87"/>
        <v>DGND</v>
      </c>
    </row>
    <row r="2800" spans="1:9">
      <c r="A2800" t="s">
        <v>261</v>
      </c>
      <c r="B2800" t="s">
        <v>3545</v>
      </c>
      <c r="C2800" t="s">
        <v>287</v>
      </c>
      <c r="D2800" t="s">
        <v>3041</v>
      </c>
      <c r="E2800" t="s">
        <v>169</v>
      </c>
      <c r="F2800" t="s">
        <v>408</v>
      </c>
      <c r="G2800" t="s">
        <v>3041</v>
      </c>
      <c r="H2800" s="4" t="str">
        <f t="shared" si="86"/>
        <v>SITE0.G13</v>
      </c>
      <c r="I2800" s="4" t="str">
        <f t="shared" si="87"/>
        <v>DGND</v>
      </c>
    </row>
    <row r="2801" spans="1:9">
      <c r="A2801" t="s">
        <v>261</v>
      </c>
      <c r="B2801" t="s">
        <v>3545</v>
      </c>
      <c r="C2801" t="s">
        <v>287</v>
      </c>
      <c r="D2801" t="s">
        <v>3042</v>
      </c>
      <c r="E2801" t="s">
        <v>169</v>
      </c>
      <c r="F2801" t="s">
        <v>410</v>
      </c>
      <c r="G2801" t="s">
        <v>3042</v>
      </c>
      <c r="H2801" s="4" t="str">
        <f t="shared" si="86"/>
        <v>SITE0.H10</v>
      </c>
      <c r="I2801" s="4" t="str">
        <f t="shared" si="87"/>
        <v>DGND</v>
      </c>
    </row>
    <row r="2802" spans="1:9">
      <c r="A2802" t="s">
        <v>261</v>
      </c>
      <c r="B2802" t="s">
        <v>3545</v>
      </c>
      <c r="C2802" t="s">
        <v>287</v>
      </c>
      <c r="D2802" t="s">
        <v>3043</v>
      </c>
      <c r="E2802" t="s">
        <v>169</v>
      </c>
      <c r="F2802" t="s">
        <v>411</v>
      </c>
      <c r="G2802" t="s">
        <v>3043</v>
      </c>
      <c r="H2802" s="4" t="str">
        <f t="shared" si="86"/>
        <v>SITE0.H11</v>
      </c>
      <c r="I2802" s="4" t="str">
        <f t="shared" si="87"/>
        <v>DGND</v>
      </c>
    </row>
    <row r="2803" spans="1:9">
      <c r="A2803" t="s">
        <v>261</v>
      </c>
      <c r="B2803" t="s">
        <v>3545</v>
      </c>
      <c r="C2803" t="s">
        <v>287</v>
      </c>
      <c r="D2803" t="s">
        <v>3044</v>
      </c>
      <c r="E2803" t="s">
        <v>169</v>
      </c>
      <c r="F2803" t="s">
        <v>413</v>
      </c>
      <c r="G2803" t="s">
        <v>3044</v>
      </c>
      <c r="H2803" s="4" t="str">
        <f t="shared" si="86"/>
        <v>SITE0.J10</v>
      </c>
      <c r="I2803" s="4" t="str">
        <f t="shared" si="87"/>
        <v>DGND</v>
      </c>
    </row>
    <row r="2804" spans="1:9">
      <c r="A2804" t="s">
        <v>261</v>
      </c>
      <c r="B2804" t="s">
        <v>3545</v>
      </c>
      <c r="C2804" t="s">
        <v>287</v>
      </c>
      <c r="D2804" t="s">
        <v>3045</v>
      </c>
      <c r="E2804" t="s">
        <v>169</v>
      </c>
      <c r="F2804" t="s">
        <v>414</v>
      </c>
      <c r="G2804" t="s">
        <v>3045</v>
      </c>
      <c r="H2804" s="4" t="str">
        <f t="shared" si="86"/>
        <v>SITE0.J11</v>
      </c>
      <c r="I2804" s="4" t="str">
        <f t="shared" si="87"/>
        <v>DGND</v>
      </c>
    </row>
    <row r="2805" spans="1:9">
      <c r="A2805" t="s">
        <v>261</v>
      </c>
      <c r="B2805" t="s">
        <v>3545</v>
      </c>
      <c r="C2805" t="s">
        <v>287</v>
      </c>
      <c r="D2805" t="s">
        <v>3046</v>
      </c>
      <c r="E2805" t="s">
        <v>169</v>
      </c>
      <c r="F2805" t="s">
        <v>268</v>
      </c>
      <c r="G2805" t="s">
        <v>3046</v>
      </c>
      <c r="H2805" s="4" t="str">
        <f t="shared" si="86"/>
        <v>SITE0.K10</v>
      </c>
      <c r="I2805" s="4" t="str">
        <f t="shared" si="87"/>
        <v>DGND</v>
      </c>
    </row>
    <row r="2806" spans="1:9">
      <c r="A2806" t="s">
        <v>261</v>
      </c>
      <c r="B2806" t="s">
        <v>3545</v>
      </c>
      <c r="C2806" t="s">
        <v>287</v>
      </c>
      <c r="D2806" t="s">
        <v>3047</v>
      </c>
      <c r="E2806" t="s">
        <v>169</v>
      </c>
      <c r="F2806" t="s">
        <v>416</v>
      </c>
      <c r="G2806" t="s">
        <v>3047</v>
      </c>
      <c r="H2806" s="4" t="str">
        <f t="shared" si="86"/>
        <v>SITE0.K11</v>
      </c>
      <c r="I2806" s="4" t="str">
        <f t="shared" si="87"/>
        <v>DGND</v>
      </c>
    </row>
    <row r="2807" spans="1:9">
      <c r="A2807" t="s">
        <v>261</v>
      </c>
      <c r="B2807" t="s">
        <v>3545</v>
      </c>
      <c r="C2807" t="s">
        <v>287</v>
      </c>
      <c r="D2807" t="s">
        <v>3048</v>
      </c>
      <c r="E2807" t="s">
        <v>169</v>
      </c>
      <c r="F2807" t="s">
        <v>418</v>
      </c>
      <c r="G2807" t="s">
        <v>3048</v>
      </c>
      <c r="H2807" s="4" t="str">
        <f t="shared" si="86"/>
        <v>SITE0.L10</v>
      </c>
      <c r="I2807" s="4" t="str">
        <f t="shared" si="87"/>
        <v>DGND</v>
      </c>
    </row>
    <row r="2808" spans="1:9">
      <c r="A2808" t="s">
        <v>261</v>
      </c>
      <c r="B2808" t="s">
        <v>3545</v>
      </c>
      <c r="C2808" t="s">
        <v>287</v>
      </c>
      <c r="D2808" t="s">
        <v>3049</v>
      </c>
      <c r="E2808" t="s">
        <v>169</v>
      </c>
      <c r="F2808" t="s">
        <v>419</v>
      </c>
      <c r="G2808" t="s">
        <v>3049</v>
      </c>
      <c r="H2808" s="4" t="str">
        <f t="shared" si="86"/>
        <v>SITE0.L11</v>
      </c>
      <c r="I2808" s="4" t="str">
        <f t="shared" si="87"/>
        <v>DGND</v>
      </c>
    </row>
    <row r="2809" spans="1:9">
      <c r="A2809" t="s">
        <v>261</v>
      </c>
      <c r="B2809" t="s">
        <v>3545</v>
      </c>
      <c r="C2809" t="s">
        <v>287</v>
      </c>
      <c r="D2809" t="s">
        <v>3050</v>
      </c>
      <c r="E2809" t="s">
        <v>169</v>
      </c>
      <c r="F2809" t="s">
        <v>276</v>
      </c>
      <c r="G2809" t="s">
        <v>3050</v>
      </c>
      <c r="H2809" s="4" t="str">
        <f t="shared" si="86"/>
        <v>SITE0.R10</v>
      </c>
      <c r="I2809" s="4" t="str">
        <f t="shared" si="87"/>
        <v>DGND</v>
      </c>
    </row>
    <row r="2810" spans="1:9">
      <c r="A2810" t="s">
        <v>261</v>
      </c>
      <c r="B2810" t="s">
        <v>3545</v>
      </c>
      <c r="C2810" t="s">
        <v>287</v>
      </c>
      <c r="D2810" t="s">
        <v>3051</v>
      </c>
      <c r="E2810" t="s">
        <v>169</v>
      </c>
      <c r="F2810" t="s">
        <v>1337</v>
      </c>
      <c r="G2810" t="s">
        <v>3051</v>
      </c>
      <c r="H2810" s="4" t="str">
        <f t="shared" si="86"/>
        <v>SITE0.R11</v>
      </c>
      <c r="I2810" s="4" t="str">
        <f t="shared" si="87"/>
        <v>DGND</v>
      </c>
    </row>
    <row r="2811" spans="1:9">
      <c r="A2811" t="s">
        <v>261</v>
      </c>
      <c r="B2811" t="s">
        <v>3545</v>
      </c>
      <c r="C2811" t="s">
        <v>287</v>
      </c>
      <c r="D2811" t="s">
        <v>3052</v>
      </c>
      <c r="E2811" t="s">
        <v>169</v>
      </c>
      <c r="F2811" t="s">
        <v>1338</v>
      </c>
      <c r="G2811" t="s">
        <v>3052</v>
      </c>
      <c r="H2811" s="4" t="str">
        <f t="shared" si="86"/>
        <v>SITE0.R12</v>
      </c>
      <c r="I2811" s="4" t="str">
        <f t="shared" si="87"/>
        <v>DGND</v>
      </c>
    </row>
    <row r="2812" spans="1:9">
      <c r="A2812" t="s">
        <v>261</v>
      </c>
      <c r="B2812" t="s">
        <v>3545</v>
      </c>
      <c r="C2812" t="s">
        <v>287</v>
      </c>
      <c r="D2812" t="s">
        <v>3053</v>
      </c>
      <c r="E2812" t="s">
        <v>169</v>
      </c>
      <c r="F2812" t="s">
        <v>1339</v>
      </c>
      <c r="G2812" t="s">
        <v>3053</v>
      </c>
      <c r="H2812" s="4" t="str">
        <f t="shared" si="86"/>
        <v>SITE0.R13</v>
      </c>
      <c r="I2812" s="4" t="str">
        <f t="shared" si="87"/>
        <v>DGND</v>
      </c>
    </row>
    <row r="2813" spans="1:9">
      <c r="A2813" t="s">
        <v>261</v>
      </c>
      <c r="B2813" t="s">
        <v>3545</v>
      </c>
      <c r="C2813" t="s">
        <v>287</v>
      </c>
      <c r="D2813" t="s">
        <v>3054</v>
      </c>
      <c r="E2813" t="s">
        <v>169</v>
      </c>
      <c r="F2813" t="s">
        <v>277</v>
      </c>
      <c r="G2813" t="s">
        <v>3054</v>
      </c>
      <c r="H2813" s="4" t="str">
        <f t="shared" si="86"/>
        <v>SITE0.R14</v>
      </c>
      <c r="I2813" s="4" t="str">
        <f t="shared" si="87"/>
        <v>DGND</v>
      </c>
    </row>
    <row r="2814" spans="1:9">
      <c r="A2814" t="s">
        <v>261</v>
      </c>
      <c r="B2814" t="s">
        <v>3545</v>
      </c>
      <c r="C2814" t="s">
        <v>287</v>
      </c>
      <c r="D2814" t="s">
        <v>3055</v>
      </c>
      <c r="E2814" t="s">
        <v>169</v>
      </c>
      <c r="F2814" t="s">
        <v>1669</v>
      </c>
      <c r="G2814" t="s">
        <v>3055</v>
      </c>
      <c r="H2814" s="4" t="str">
        <f t="shared" si="86"/>
        <v>SITE0.W1</v>
      </c>
      <c r="I2814" s="4" t="str">
        <f t="shared" si="87"/>
        <v>DGND</v>
      </c>
    </row>
    <row r="2815" spans="1:9">
      <c r="A2815" t="s">
        <v>261</v>
      </c>
      <c r="B2815" t="s">
        <v>3545</v>
      </c>
      <c r="C2815" t="s">
        <v>287</v>
      </c>
      <c r="D2815" t="s">
        <v>3056</v>
      </c>
      <c r="E2815" t="s">
        <v>169</v>
      </c>
      <c r="F2815" t="s">
        <v>1630</v>
      </c>
      <c r="G2815" t="s">
        <v>3056</v>
      </c>
      <c r="H2815" s="4" t="str">
        <f t="shared" si="86"/>
        <v>SITE0.W19</v>
      </c>
      <c r="I2815" s="4" t="str">
        <f t="shared" si="87"/>
        <v>DGND</v>
      </c>
    </row>
    <row r="2816" spans="1:9">
      <c r="A2816" t="s">
        <v>261</v>
      </c>
      <c r="B2816" t="s">
        <v>3545</v>
      </c>
      <c r="C2816" t="s">
        <v>287</v>
      </c>
      <c r="D2816" t="s">
        <v>1631</v>
      </c>
      <c r="E2816" t="s">
        <v>169</v>
      </c>
      <c r="F2816" t="s">
        <v>330</v>
      </c>
      <c r="G2816" t="s">
        <v>1631</v>
      </c>
      <c r="H2816" s="4" t="str">
        <f t="shared" si="86"/>
        <v>SITE0.T7</v>
      </c>
      <c r="I2816" s="4" t="str">
        <f t="shared" si="87"/>
        <v>DGND</v>
      </c>
    </row>
    <row r="2817" spans="1:9">
      <c r="A2817" t="s">
        <v>261</v>
      </c>
      <c r="B2817" t="s">
        <v>3545</v>
      </c>
      <c r="C2817" t="s">
        <v>287</v>
      </c>
      <c r="D2817" t="s">
        <v>1632</v>
      </c>
      <c r="E2817" t="s">
        <v>169</v>
      </c>
      <c r="F2817" t="s">
        <v>355</v>
      </c>
      <c r="G2817" t="s">
        <v>1632</v>
      </c>
      <c r="H2817" s="4" t="str">
        <f t="shared" si="86"/>
        <v>SITE0.T8</v>
      </c>
      <c r="I2817" s="4" t="str">
        <f t="shared" si="87"/>
        <v>DGND</v>
      </c>
    </row>
    <row r="2818" spans="1:9">
      <c r="A2818" t="s">
        <v>261</v>
      </c>
      <c r="B2818" t="s">
        <v>3545</v>
      </c>
      <c r="C2818" t="s">
        <v>287</v>
      </c>
      <c r="D2818" t="s">
        <v>1633</v>
      </c>
      <c r="E2818" t="s">
        <v>169</v>
      </c>
      <c r="F2818" t="s">
        <v>379</v>
      </c>
      <c r="G2818" t="s">
        <v>1633</v>
      </c>
      <c r="H2818" s="4" t="str">
        <f t="shared" ref="H2818:H2881" si="88">CONCATENATE(C2818,".",F2818)</f>
        <v>SITE0.T11</v>
      </c>
      <c r="I2818" s="4" t="str">
        <f t="shared" ref="I2818:I2881" si="89">E2818</f>
        <v>DGND</v>
      </c>
    </row>
    <row r="2819" spans="1:9">
      <c r="A2819" t="s">
        <v>261</v>
      </c>
      <c r="B2819" t="s">
        <v>3545</v>
      </c>
      <c r="C2819" t="s">
        <v>287</v>
      </c>
      <c r="D2819" t="s">
        <v>1634</v>
      </c>
      <c r="E2819" t="s">
        <v>169</v>
      </c>
      <c r="F2819" t="s">
        <v>377</v>
      </c>
      <c r="G2819" t="s">
        <v>1634</v>
      </c>
      <c r="H2819" s="4" t="str">
        <f t="shared" si="88"/>
        <v>SITE0.T12</v>
      </c>
      <c r="I2819" s="4" t="str">
        <f t="shared" si="89"/>
        <v>DGND</v>
      </c>
    </row>
    <row r="2820" spans="1:9">
      <c r="A2820" t="s">
        <v>261</v>
      </c>
      <c r="B2820" t="s">
        <v>3545</v>
      </c>
      <c r="C2820" t="s">
        <v>287</v>
      </c>
      <c r="D2820" t="s">
        <v>1635</v>
      </c>
      <c r="E2820" t="s">
        <v>169</v>
      </c>
      <c r="F2820" t="s">
        <v>1670</v>
      </c>
      <c r="G2820" t="s">
        <v>1635</v>
      </c>
      <c r="H2820" s="4" t="str">
        <f t="shared" si="88"/>
        <v>SITE0.W2</v>
      </c>
      <c r="I2820" s="4" t="str">
        <f t="shared" si="89"/>
        <v>DGND</v>
      </c>
    </row>
    <row r="2821" spans="1:9">
      <c r="A2821" t="s">
        <v>261</v>
      </c>
      <c r="B2821" t="s">
        <v>3545</v>
      </c>
      <c r="C2821" t="s">
        <v>287</v>
      </c>
      <c r="D2821" t="s">
        <v>1636</v>
      </c>
      <c r="E2821" t="s">
        <v>169</v>
      </c>
      <c r="F2821" t="s">
        <v>1561</v>
      </c>
      <c r="G2821" t="s">
        <v>1636</v>
      </c>
      <c r="H2821" s="4" t="str">
        <f t="shared" si="88"/>
        <v>SITE0.W7</v>
      </c>
      <c r="I2821" s="4" t="str">
        <f t="shared" si="89"/>
        <v>DGND</v>
      </c>
    </row>
    <row r="2822" spans="1:9">
      <c r="A2822" t="s">
        <v>261</v>
      </c>
      <c r="B2822" t="s">
        <v>3545</v>
      </c>
      <c r="C2822" t="s">
        <v>287</v>
      </c>
      <c r="D2822" t="s">
        <v>1637</v>
      </c>
      <c r="E2822" t="s">
        <v>169</v>
      </c>
      <c r="F2822" t="s">
        <v>1623</v>
      </c>
      <c r="G2822" t="s">
        <v>1637</v>
      </c>
      <c r="H2822" s="4" t="str">
        <f t="shared" si="88"/>
        <v>SITE0.W12</v>
      </c>
      <c r="I2822" s="4" t="str">
        <f t="shared" si="89"/>
        <v>DGND</v>
      </c>
    </row>
    <row r="2823" spans="1:9">
      <c r="A2823" t="s">
        <v>261</v>
      </c>
      <c r="B2823" t="s">
        <v>3545</v>
      </c>
      <c r="C2823" t="s">
        <v>287</v>
      </c>
      <c r="D2823" t="s">
        <v>1638</v>
      </c>
      <c r="E2823" t="s">
        <v>169</v>
      </c>
      <c r="F2823" t="s">
        <v>1628</v>
      </c>
      <c r="G2823" t="s">
        <v>1638</v>
      </c>
      <c r="H2823" s="4" t="str">
        <f t="shared" si="88"/>
        <v>SITE0.W17</v>
      </c>
      <c r="I2823" s="4" t="str">
        <f t="shared" si="89"/>
        <v>DGND</v>
      </c>
    </row>
    <row r="2824" spans="1:9">
      <c r="A2824" t="s">
        <v>261</v>
      </c>
      <c r="B2824" t="s">
        <v>3545</v>
      </c>
      <c r="C2824" t="s">
        <v>287</v>
      </c>
      <c r="D2824" t="s">
        <v>186</v>
      </c>
      <c r="F2824" t="s">
        <v>186</v>
      </c>
      <c r="G2824" t="s">
        <v>186</v>
      </c>
      <c r="H2824" s="4" t="str">
        <f t="shared" si="88"/>
        <v>SITE0.NUT1</v>
      </c>
      <c r="I2824" s="4">
        <f t="shared" si="89"/>
        <v>0</v>
      </c>
    </row>
    <row r="2825" spans="1:9">
      <c r="A2825" t="s">
        <v>261</v>
      </c>
      <c r="B2825" t="s">
        <v>3545</v>
      </c>
      <c r="C2825" t="s">
        <v>287</v>
      </c>
      <c r="D2825" t="s">
        <v>187</v>
      </c>
      <c r="F2825" t="s">
        <v>187</v>
      </c>
      <c r="G2825" t="s">
        <v>187</v>
      </c>
      <c r="H2825" s="4" t="str">
        <f t="shared" si="88"/>
        <v>SITE0.NUT2</v>
      </c>
      <c r="I2825" s="4">
        <f t="shared" si="89"/>
        <v>0</v>
      </c>
    </row>
    <row r="2826" spans="1:9">
      <c r="A2826" t="s">
        <v>261</v>
      </c>
      <c r="B2826" t="s">
        <v>3545</v>
      </c>
      <c r="C2826" t="s">
        <v>287</v>
      </c>
      <c r="D2826" t="s">
        <v>188</v>
      </c>
      <c r="F2826" t="s">
        <v>188</v>
      </c>
      <c r="G2826" t="s">
        <v>188</v>
      </c>
      <c r="H2826" s="4" t="str">
        <f t="shared" si="88"/>
        <v>SITE0.NUT3</v>
      </c>
      <c r="I2826" s="4">
        <f t="shared" si="89"/>
        <v>0</v>
      </c>
    </row>
    <row r="2827" spans="1:9">
      <c r="A2827" t="s">
        <v>261</v>
      </c>
      <c r="B2827" t="s">
        <v>3545</v>
      </c>
      <c r="C2827" t="s">
        <v>287</v>
      </c>
      <c r="D2827" t="s">
        <v>189</v>
      </c>
      <c r="F2827" t="s">
        <v>189</v>
      </c>
      <c r="G2827" t="s">
        <v>189</v>
      </c>
      <c r="H2827" s="4" t="str">
        <f t="shared" si="88"/>
        <v>SITE0.NUT4</v>
      </c>
      <c r="I2827" s="4">
        <f t="shared" si="89"/>
        <v>0</v>
      </c>
    </row>
    <row r="2828" spans="1:9">
      <c r="A2828" t="s">
        <v>261</v>
      </c>
      <c r="B2828" t="s">
        <v>3545</v>
      </c>
      <c r="C2828" t="s">
        <v>2377</v>
      </c>
      <c r="D2828">
        <v>1</v>
      </c>
      <c r="E2828" t="s">
        <v>1776</v>
      </c>
      <c r="F2828">
        <v>1</v>
      </c>
      <c r="G2828">
        <v>1</v>
      </c>
      <c r="H2828" s="4" t="str">
        <f t="shared" si="88"/>
        <v>ST1.1</v>
      </c>
      <c r="I2828" s="4" t="str">
        <f t="shared" si="89"/>
        <v>S0_DVDD09</v>
      </c>
    </row>
    <row r="2829" spans="1:9">
      <c r="A2829" t="s">
        <v>261</v>
      </c>
      <c r="B2829" t="s">
        <v>3545</v>
      </c>
      <c r="C2829" t="s">
        <v>2377</v>
      </c>
      <c r="D2829">
        <v>2</v>
      </c>
      <c r="E2829" t="s">
        <v>1478</v>
      </c>
      <c r="F2829">
        <v>2</v>
      </c>
      <c r="G2829">
        <v>2</v>
      </c>
      <c r="H2829" s="4" t="str">
        <f t="shared" si="88"/>
        <v>ST1.2</v>
      </c>
      <c r="I2829" s="4" t="str">
        <f t="shared" si="89"/>
        <v>S0_APWR_01S</v>
      </c>
    </row>
    <row r="2830" spans="1:9">
      <c r="A2830" t="s">
        <v>261</v>
      </c>
      <c r="B2830" t="s">
        <v>3545</v>
      </c>
      <c r="C2830" t="s">
        <v>2378</v>
      </c>
      <c r="D2830">
        <v>1</v>
      </c>
      <c r="E2830" t="s">
        <v>1474</v>
      </c>
      <c r="F2830">
        <v>1</v>
      </c>
      <c r="G2830">
        <v>1</v>
      </c>
      <c r="H2830" s="4" t="str">
        <f t="shared" si="88"/>
        <v>ST2.1</v>
      </c>
      <c r="I2830" s="4" t="str">
        <f t="shared" si="89"/>
        <v>S0_APWR_03F</v>
      </c>
    </row>
    <row r="2831" spans="1:9">
      <c r="A2831" t="s">
        <v>261</v>
      </c>
      <c r="B2831" t="s">
        <v>3545</v>
      </c>
      <c r="C2831" t="s">
        <v>2378</v>
      </c>
      <c r="D2831">
        <v>2</v>
      </c>
      <c r="E2831" t="s">
        <v>1479</v>
      </c>
      <c r="F2831">
        <v>2</v>
      </c>
      <c r="G2831">
        <v>2</v>
      </c>
      <c r="H2831" s="4" t="str">
        <f t="shared" si="88"/>
        <v>ST2.2</v>
      </c>
      <c r="I2831" s="4" t="str">
        <f t="shared" si="89"/>
        <v>S0_APWR_03S</v>
      </c>
    </row>
    <row r="2832" spans="1:9">
      <c r="A2832" t="s">
        <v>261</v>
      </c>
      <c r="B2832" t="s">
        <v>3545</v>
      </c>
      <c r="C2832" t="s">
        <v>2379</v>
      </c>
      <c r="D2832">
        <v>1</v>
      </c>
      <c r="E2832" t="s">
        <v>169</v>
      </c>
      <c r="F2832">
        <v>1</v>
      </c>
      <c r="G2832">
        <v>1</v>
      </c>
      <c r="H2832" s="4" t="str">
        <f t="shared" si="88"/>
        <v>STG1.1</v>
      </c>
      <c r="I2832" s="4" t="str">
        <f t="shared" si="89"/>
        <v>DGND</v>
      </c>
    </row>
    <row r="2833" spans="1:9">
      <c r="A2833" t="s">
        <v>261</v>
      </c>
      <c r="B2833" t="s">
        <v>3545</v>
      </c>
      <c r="C2833" t="s">
        <v>2379</v>
      </c>
      <c r="D2833">
        <v>2</v>
      </c>
      <c r="E2833" t="s">
        <v>1785</v>
      </c>
      <c r="F2833">
        <v>2</v>
      </c>
      <c r="G2833">
        <v>2</v>
      </c>
      <c r="H2833" s="4" t="str">
        <f t="shared" si="88"/>
        <v>STG1.2</v>
      </c>
      <c r="I2833" s="4" t="str">
        <f t="shared" si="89"/>
        <v>S0_APWR_01+1GS</v>
      </c>
    </row>
    <row r="2834" spans="1:9">
      <c r="A2834" t="s">
        <v>261</v>
      </c>
      <c r="B2834" t="s">
        <v>3545</v>
      </c>
      <c r="C2834" t="s">
        <v>2380</v>
      </c>
      <c r="D2834">
        <v>1</v>
      </c>
      <c r="E2834" t="s">
        <v>169</v>
      </c>
      <c r="F2834">
        <v>1</v>
      </c>
      <c r="G2834">
        <v>1</v>
      </c>
      <c r="H2834" s="4" t="str">
        <f t="shared" si="88"/>
        <v>STG2.1</v>
      </c>
      <c r="I2834" s="4" t="str">
        <f t="shared" si="89"/>
        <v>DGND</v>
      </c>
    </row>
    <row r="2835" spans="1:9">
      <c r="A2835" t="s">
        <v>261</v>
      </c>
      <c r="B2835" t="s">
        <v>3545</v>
      </c>
      <c r="C2835" t="s">
        <v>2380</v>
      </c>
      <c r="D2835">
        <v>2</v>
      </c>
      <c r="E2835" t="s">
        <v>1486</v>
      </c>
      <c r="F2835">
        <v>2</v>
      </c>
      <c r="G2835">
        <v>2</v>
      </c>
      <c r="H2835" s="4" t="str">
        <f t="shared" si="88"/>
        <v>STG2.2</v>
      </c>
      <c r="I2835" s="4" t="str">
        <f t="shared" si="89"/>
        <v>S0_APWR_03GS</v>
      </c>
    </row>
    <row r="2836" spans="1:9">
      <c r="A2836" t="s">
        <v>261</v>
      </c>
      <c r="B2836" t="s">
        <v>9217</v>
      </c>
      <c r="C2836" t="s">
        <v>4933</v>
      </c>
      <c r="D2836">
        <v>1</v>
      </c>
      <c r="E2836" t="s">
        <v>783</v>
      </c>
      <c r="F2836">
        <v>1</v>
      </c>
      <c r="G2836">
        <v>1</v>
      </c>
      <c r="H2836" s="4" t="str">
        <f t="shared" si="88"/>
        <v>1C194.1</v>
      </c>
      <c r="I2836" s="4" t="str">
        <f t="shared" si="89"/>
        <v>S1_U3_P0_RC</v>
      </c>
    </row>
    <row r="2837" spans="1:9">
      <c r="A2837" t="s">
        <v>261</v>
      </c>
      <c r="B2837" t="s">
        <v>9217</v>
      </c>
      <c r="C2837" t="s">
        <v>4933</v>
      </c>
      <c r="D2837">
        <v>2</v>
      </c>
      <c r="E2837" t="s">
        <v>169</v>
      </c>
      <c r="F2837">
        <v>2</v>
      </c>
      <c r="G2837">
        <v>2</v>
      </c>
      <c r="H2837" s="4" t="str">
        <f t="shared" si="88"/>
        <v>1C194.2</v>
      </c>
      <c r="I2837" s="4" t="str">
        <f t="shared" si="89"/>
        <v>DGND</v>
      </c>
    </row>
    <row r="2838" spans="1:9">
      <c r="A2838" t="s">
        <v>261</v>
      </c>
      <c r="B2838" t="s">
        <v>9217</v>
      </c>
      <c r="C2838" t="s">
        <v>4934</v>
      </c>
      <c r="D2838">
        <v>1</v>
      </c>
      <c r="E2838" t="s">
        <v>784</v>
      </c>
      <c r="F2838">
        <v>1</v>
      </c>
      <c r="G2838">
        <v>1</v>
      </c>
      <c r="H2838" s="4" t="str">
        <f t="shared" si="88"/>
        <v>1C195.1</v>
      </c>
      <c r="I2838" s="4" t="str">
        <f t="shared" si="89"/>
        <v>S1_U2_P0_MDI+</v>
      </c>
    </row>
    <row r="2839" spans="1:9">
      <c r="A2839" t="s">
        <v>261</v>
      </c>
      <c r="B2839" t="s">
        <v>9217</v>
      </c>
      <c r="C2839" t="s">
        <v>4934</v>
      </c>
      <c r="D2839">
        <v>2</v>
      </c>
      <c r="E2839" t="s">
        <v>785</v>
      </c>
      <c r="F2839">
        <v>2</v>
      </c>
      <c r="G2839">
        <v>2</v>
      </c>
      <c r="H2839" s="4" t="str">
        <f t="shared" si="88"/>
        <v>1C195.2</v>
      </c>
      <c r="I2839" s="4" t="str">
        <f t="shared" si="89"/>
        <v>S1_U3_P0_MDI+</v>
      </c>
    </row>
    <row r="2840" spans="1:9">
      <c r="A2840" t="s">
        <v>261</v>
      </c>
      <c r="B2840" t="s">
        <v>9217</v>
      </c>
      <c r="C2840" t="s">
        <v>4935</v>
      </c>
      <c r="D2840">
        <v>1</v>
      </c>
      <c r="E2840" t="s">
        <v>786</v>
      </c>
      <c r="F2840">
        <v>1</v>
      </c>
      <c r="G2840">
        <v>1</v>
      </c>
      <c r="H2840" s="4" t="str">
        <f t="shared" si="88"/>
        <v>1C196.1</v>
      </c>
      <c r="I2840" s="4" t="str">
        <f t="shared" si="89"/>
        <v>S1_U2_P0_MDI-</v>
      </c>
    </row>
    <row r="2841" spans="1:9">
      <c r="A2841" t="s">
        <v>261</v>
      </c>
      <c r="B2841" t="s">
        <v>9217</v>
      </c>
      <c r="C2841" t="s">
        <v>4935</v>
      </c>
      <c r="D2841">
        <v>2</v>
      </c>
      <c r="E2841" t="s">
        <v>787</v>
      </c>
      <c r="F2841">
        <v>2</v>
      </c>
      <c r="G2841">
        <v>2</v>
      </c>
      <c r="H2841" s="4" t="str">
        <f t="shared" si="88"/>
        <v>1C196.2</v>
      </c>
      <c r="I2841" s="4" t="str">
        <f t="shared" si="89"/>
        <v>S1_U3_P0_MDI-</v>
      </c>
    </row>
    <row r="2842" spans="1:9">
      <c r="A2842" t="s">
        <v>261</v>
      </c>
      <c r="B2842" t="s">
        <v>9217</v>
      </c>
      <c r="C2842" t="s">
        <v>4936</v>
      </c>
      <c r="D2842">
        <v>1</v>
      </c>
      <c r="E2842" t="s">
        <v>788</v>
      </c>
      <c r="F2842">
        <v>1</v>
      </c>
      <c r="G2842">
        <v>1</v>
      </c>
      <c r="H2842" s="4" t="str">
        <f t="shared" si="88"/>
        <v>1C197.1</v>
      </c>
      <c r="I2842" s="4" t="str">
        <f t="shared" si="89"/>
        <v>S1_U3_P1_RC</v>
      </c>
    </row>
    <row r="2843" spans="1:9">
      <c r="A2843" t="s">
        <v>261</v>
      </c>
      <c r="B2843" t="s">
        <v>9217</v>
      </c>
      <c r="C2843" t="s">
        <v>4936</v>
      </c>
      <c r="D2843">
        <v>2</v>
      </c>
      <c r="E2843" t="s">
        <v>169</v>
      </c>
      <c r="F2843">
        <v>2</v>
      </c>
      <c r="G2843">
        <v>2</v>
      </c>
      <c r="H2843" s="4" t="str">
        <f t="shared" si="88"/>
        <v>1C197.2</v>
      </c>
      <c r="I2843" s="4" t="str">
        <f t="shared" si="89"/>
        <v>DGND</v>
      </c>
    </row>
    <row r="2844" spans="1:9">
      <c r="A2844" t="s">
        <v>261</v>
      </c>
      <c r="B2844" t="s">
        <v>9217</v>
      </c>
      <c r="C2844" t="s">
        <v>4937</v>
      </c>
      <c r="D2844">
        <v>1</v>
      </c>
      <c r="E2844" t="s">
        <v>789</v>
      </c>
      <c r="F2844">
        <v>1</v>
      </c>
      <c r="G2844">
        <v>1</v>
      </c>
      <c r="H2844" s="4" t="str">
        <f t="shared" si="88"/>
        <v>1C198.1</v>
      </c>
      <c r="I2844" s="4" t="str">
        <f t="shared" si="89"/>
        <v>S1_U2_P1_MDI+</v>
      </c>
    </row>
    <row r="2845" spans="1:9">
      <c r="A2845" t="s">
        <v>261</v>
      </c>
      <c r="B2845" t="s">
        <v>9217</v>
      </c>
      <c r="C2845" t="s">
        <v>4937</v>
      </c>
      <c r="D2845">
        <v>2</v>
      </c>
      <c r="E2845" t="s">
        <v>790</v>
      </c>
      <c r="F2845">
        <v>2</v>
      </c>
      <c r="G2845">
        <v>2</v>
      </c>
      <c r="H2845" s="4" t="str">
        <f t="shared" si="88"/>
        <v>1C198.2</v>
      </c>
      <c r="I2845" s="4" t="str">
        <f t="shared" si="89"/>
        <v>S1_U3_P1_MDI+</v>
      </c>
    </row>
    <row r="2846" spans="1:9">
      <c r="A2846" t="s">
        <v>261</v>
      </c>
      <c r="B2846" t="s">
        <v>9217</v>
      </c>
      <c r="C2846" t="s">
        <v>4938</v>
      </c>
      <c r="D2846">
        <v>1</v>
      </c>
      <c r="E2846" t="s">
        <v>791</v>
      </c>
      <c r="F2846">
        <v>1</v>
      </c>
      <c r="G2846">
        <v>1</v>
      </c>
      <c r="H2846" s="4" t="str">
        <f t="shared" si="88"/>
        <v>1C199.1</v>
      </c>
      <c r="I2846" s="4" t="str">
        <f t="shared" si="89"/>
        <v>S1_U2_P1_MDI-</v>
      </c>
    </row>
    <row r="2847" spans="1:9">
      <c r="A2847" t="s">
        <v>261</v>
      </c>
      <c r="B2847" t="s">
        <v>9217</v>
      </c>
      <c r="C2847" t="s">
        <v>4938</v>
      </c>
      <c r="D2847">
        <v>2</v>
      </c>
      <c r="E2847" t="s">
        <v>792</v>
      </c>
      <c r="F2847">
        <v>2</v>
      </c>
      <c r="G2847">
        <v>2</v>
      </c>
      <c r="H2847" s="4" t="str">
        <f t="shared" si="88"/>
        <v>1C199.2</v>
      </c>
      <c r="I2847" s="4" t="str">
        <f t="shared" si="89"/>
        <v>S1_U3_P1_MDI-</v>
      </c>
    </row>
    <row r="2848" spans="1:9">
      <c r="A2848" t="s">
        <v>261</v>
      </c>
      <c r="B2848" t="s">
        <v>9217</v>
      </c>
      <c r="C2848" t="s">
        <v>4961</v>
      </c>
      <c r="D2848">
        <v>1</v>
      </c>
      <c r="E2848" t="s">
        <v>3574</v>
      </c>
      <c r="F2848">
        <v>1</v>
      </c>
      <c r="G2848">
        <v>1</v>
      </c>
      <c r="H2848" s="4" t="str">
        <f t="shared" si="88"/>
        <v>1C375.1</v>
      </c>
      <c r="I2848" s="4" t="str">
        <f t="shared" si="89"/>
        <v>S1_U3_P6_RC</v>
      </c>
    </row>
    <row r="2849" spans="1:9">
      <c r="A2849" t="s">
        <v>261</v>
      </c>
      <c r="B2849" t="s">
        <v>9217</v>
      </c>
      <c r="C2849" t="s">
        <v>4961</v>
      </c>
      <c r="D2849">
        <v>2</v>
      </c>
      <c r="E2849" t="s">
        <v>169</v>
      </c>
      <c r="F2849">
        <v>2</v>
      </c>
      <c r="G2849">
        <v>2</v>
      </c>
      <c r="H2849" s="4" t="str">
        <f t="shared" si="88"/>
        <v>1C375.2</v>
      </c>
      <c r="I2849" s="4" t="str">
        <f t="shared" si="89"/>
        <v>DGND</v>
      </c>
    </row>
    <row r="2850" spans="1:9">
      <c r="A2850" t="s">
        <v>261</v>
      </c>
      <c r="B2850" t="s">
        <v>9217</v>
      </c>
      <c r="C2850" t="s">
        <v>4962</v>
      </c>
      <c r="D2850">
        <v>1</v>
      </c>
      <c r="E2850" t="s">
        <v>3575</v>
      </c>
      <c r="F2850">
        <v>1</v>
      </c>
      <c r="G2850">
        <v>1</v>
      </c>
      <c r="H2850" s="4" t="str">
        <f t="shared" si="88"/>
        <v>1C376.1</v>
      </c>
      <c r="I2850" s="4" t="str">
        <f t="shared" si="89"/>
        <v>S1_U2_P6_MDI+</v>
      </c>
    </row>
    <row r="2851" spans="1:9">
      <c r="A2851" t="s">
        <v>261</v>
      </c>
      <c r="B2851" t="s">
        <v>9217</v>
      </c>
      <c r="C2851" t="s">
        <v>4962</v>
      </c>
      <c r="D2851">
        <v>2</v>
      </c>
      <c r="E2851" t="s">
        <v>3576</v>
      </c>
      <c r="F2851">
        <v>2</v>
      </c>
      <c r="G2851">
        <v>2</v>
      </c>
      <c r="H2851" s="4" t="str">
        <f t="shared" si="88"/>
        <v>1C376.2</v>
      </c>
      <c r="I2851" s="4" t="str">
        <f t="shared" si="89"/>
        <v>S1_U3_P6_MDI+</v>
      </c>
    </row>
    <row r="2852" spans="1:9">
      <c r="A2852" t="s">
        <v>261</v>
      </c>
      <c r="B2852" t="s">
        <v>9217</v>
      </c>
      <c r="C2852" t="s">
        <v>4963</v>
      </c>
      <c r="D2852">
        <v>1</v>
      </c>
      <c r="E2852" t="s">
        <v>3577</v>
      </c>
      <c r="F2852">
        <v>1</v>
      </c>
      <c r="G2852">
        <v>1</v>
      </c>
      <c r="H2852" s="4" t="str">
        <f t="shared" si="88"/>
        <v>1C377.1</v>
      </c>
      <c r="I2852" s="4" t="str">
        <f t="shared" si="89"/>
        <v>S1_U2_P6_MDI-</v>
      </c>
    </row>
    <row r="2853" spans="1:9">
      <c r="A2853" t="s">
        <v>261</v>
      </c>
      <c r="B2853" t="s">
        <v>9217</v>
      </c>
      <c r="C2853" t="s">
        <v>4963</v>
      </c>
      <c r="D2853">
        <v>2</v>
      </c>
      <c r="E2853" t="s">
        <v>3578</v>
      </c>
      <c r="F2853">
        <v>2</v>
      </c>
      <c r="G2853">
        <v>2</v>
      </c>
      <c r="H2853" s="4" t="str">
        <f t="shared" si="88"/>
        <v>1C377.2</v>
      </c>
      <c r="I2853" s="4" t="str">
        <f t="shared" si="89"/>
        <v>S1_U3_P6_MDI-</v>
      </c>
    </row>
    <row r="2854" spans="1:9">
      <c r="A2854" t="s">
        <v>261</v>
      </c>
      <c r="B2854" t="s">
        <v>9217</v>
      </c>
      <c r="C2854" t="s">
        <v>4964</v>
      </c>
      <c r="D2854">
        <v>1</v>
      </c>
      <c r="E2854" t="s">
        <v>2095</v>
      </c>
      <c r="F2854">
        <v>1</v>
      </c>
      <c r="G2854">
        <v>1</v>
      </c>
      <c r="H2854" s="4" t="str">
        <f t="shared" si="88"/>
        <v>1C379.1</v>
      </c>
      <c r="I2854" s="4" t="str">
        <f t="shared" si="89"/>
        <v>S1_U3_P5_RC</v>
      </c>
    </row>
    <row r="2855" spans="1:9">
      <c r="A2855" t="s">
        <v>261</v>
      </c>
      <c r="B2855" t="s">
        <v>9217</v>
      </c>
      <c r="C2855" t="s">
        <v>4964</v>
      </c>
      <c r="D2855">
        <v>2</v>
      </c>
      <c r="E2855" t="s">
        <v>169</v>
      </c>
      <c r="F2855">
        <v>2</v>
      </c>
      <c r="G2855">
        <v>2</v>
      </c>
      <c r="H2855" s="4" t="str">
        <f t="shared" si="88"/>
        <v>1C379.2</v>
      </c>
      <c r="I2855" s="4" t="str">
        <f t="shared" si="89"/>
        <v>DGND</v>
      </c>
    </row>
    <row r="2856" spans="1:9">
      <c r="A2856" t="s">
        <v>261</v>
      </c>
      <c r="B2856" t="s">
        <v>9217</v>
      </c>
      <c r="C2856" t="s">
        <v>4965</v>
      </c>
      <c r="D2856">
        <v>1</v>
      </c>
      <c r="E2856" t="s">
        <v>2096</v>
      </c>
      <c r="F2856">
        <v>1</v>
      </c>
      <c r="G2856">
        <v>1</v>
      </c>
      <c r="H2856" s="4" t="str">
        <f t="shared" si="88"/>
        <v>1C381.1</v>
      </c>
      <c r="I2856" s="4" t="str">
        <f t="shared" si="89"/>
        <v>S1_U2_P5_MDI-</v>
      </c>
    </row>
    <row r="2857" spans="1:9">
      <c r="A2857" t="s">
        <v>261</v>
      </c>
      <c r="B2857" t="s">
        <v>9217</v>
      </c>
      <c r="C2857" t="s">
        <v>4965</v>
      </c>
      <c r="D2857">
        <v>2</v>
      </c>
      <c r="E2857" t="s">
        <v>2097</v>
      </c>
      <c r="F2857">
        <v>2</v>
      </c>
      <c r="G2857">
        <v>2</v>
      </c>
      <c r="H2857" s="4" t="str">
        <f t="shared" si="88"/>
        <v>1C381.2</v>
      </c>
      <c r="I2857" s="4" t="str">
        <f t="shared" si="89"/>
        <v>S1_U3_P5_MDI-</v>
      </c>
    </row>
    <row r="2858" spans="1:9">
      <c r="A2858" t="s">
        <v>261</v>
      </c>
      <c r="B2858" t="s">
        <v>9217</v>
      </c>
      <c r="C2858" t="s">
        <v>4966</v>
      </c>
      <c r="D2858">
        <v>1</v>
      </c>
      <c r="E2858" t="s">
        <v>2098</v>
      </c>
      <c r="F2858">
        <v>1</v>
      </c>
      <c r="G2858">
        <v>1</v>
      </c>
      <c r="H2858" s="4" t="str">
        <f t="shared" si="88"/>
        <v>1C383.1</v>
      </c>
      <c r="I2858" s="4" t="str">
        <f t="shared" si="89"/>
        <v>S1_U2_P5_MDI+</v>
      </c>
    </row>
    <row r="2859" spans="1:9">
      <c r="A2859" t="s">
        <v>261</v>
      </c>
      <c r="B2859" t="s">
        <v>9217</v>
      </c>
      <c r="C2859" t="s">
        <v>4966</v>
      </c>
      <c r="D2859">
        <v>2</v>
      </c>
      <c r="E2859" t="s">
        <v>2099</v>
      </c>
      <c r="F2859">
        <v>2</v>
      </c>
      <c r="G2859">
        <v>2</v>
      </c>
      <c r="H2859" s="4" t="str">
        <f t="shared" si="88"/>
        <v>1C383.2</v>
      </c>
      <c r="I2859" s="4" t="str">
        <f t="shared" si="89"/>
        <v>S1_U3_P5_MDI+</v>
      </c>
    </row>
    <row r="2860" spans="1:9">
      <c r="A2860" t="s">
        <v>261</v>
      </c>
      <c r="B2860" t="s">
        <v>9217</v>
      </c>
      <c r="C2860" t="s">
        <v>4939</v>
      </c>
      <c r="D2860">
        <v>2</v>
      </c>
      <c r="E2860" t="s">
        <v>8610</v>
      </c>
      <c r="F2860">
        <v>2</v>
      </c>
      <c r="G2860">
        <v>2</v>
      </c>
      <c r="H2860" s="4" t="str">
        <f t="shared" si="88"/>
        <v>1K60.2</v>
      </c>
      <c r="I2860" s="4" t="str">
        <f t="shared" si="89"/>
        <v>S1_HSD018+</v>
      </c>
    </row>
    <row r="2861" spans="1:9">
      <c r="A2861" t="s">
        <v>261</v>
      </c>
      <c r="B2861" t="s">
        <v>9217</v>
      </c>
      <c r="C2861" t="s">
        <v>4939</v>
      </c>
      <c r="D2861">
        <v>3</v>
      </c>
      <c r="E2861" t="s">
        <v>794</v>
      </c>
      <c r="F2861">
        <v>3</v>
      </c>
      <c r="G2861">
        <v>3</v>
      </c>
      <c r="H2861" s="4" t="str">
        <f t="shared" si="88"/>
        <v>1K60.3</v>
      </c>
      <c r="I2861" s="4" t="str">
        <f t="shared" si="89"/>
        <v>S1_P0_MDI+</v>
      </c>
    </row>
    <row r="2862" spans="1:9">
      <c r="A2862" t="s">
        <v>261</v>
      </c>
      <c r="B2862" t="s">
        <v>9217</v>
      </c>
      <c r="C2862" t="s">
        <v>4939</v>
      </c>
      <c r="D2862">
        <v>4</v>
      </c>
      <c r="E2862" t="s">
        <v>793</v>
      </c>
      <c r="F2862">
        <v>4</v>
      </c>
      <c r="G2862">
        <v>4</v>
      </c>
      <c r="H2862" s="4" t="str">
        <f t="shared" si="88"/>
        <v>1K60.4</v>
      </c>
      <c r="I2862" s="4" t="str">
        <f t="shared" si="89"/>
        <v>S1_U1_P0_MDI+</v>
      </c>
    </row>
    <row r="2863" spans="1:9">
      <c r="A2863" t="s">
        <v>261</v>
      </c>
      <c r="B2863" t="s">
        <v>9217</v>
      </c>
      <c r="C2863" t="s">
        <v>4939</v>
      </c>
      <c r="D2863">
        <v>5</v>
      </c>
      <c r="E2863" t="s">
        <v>796</v>
      </c>
      <c r="F2863">
        <v>5</v>
      </c>
      <c r="G2863">
        <v>5</v>
      </c>
      <c r="H2863" s="4" t="str">
        <f t="shared" si="88"/>
        <v>1K60.5</v>
      </c>
      <c r="I2863" s="4" t="str">
        <f t="shared" si="89"/>
        <v>S1_U1_P0_MDI-</v>
      </c>
    </row>
    <row r="2864" spans="1:9">
      <c r="A2864" t="s">
        <v>261</v>
      </c>
      <c r="B2864" t="s">
        <v>9217</v>
      </c>
      <c r="C2864" t="s">
        <v>4939</v>
      </c>
      <c r="D2864">
        <v>6</v>
      </c>
      <c r="E2864" t="s">
        <v>795</v>
      </c>
      <c r="F2864">
        <v>6</v>
      </c>
      <c r="G2864">
        <v>6</v>
      </c>
      <c r="H2864" s="4" t="str">
        <f t="shared" si="88"/>
        <v>1K60.6</v>
      </c>
      <c r="I2864" s="4" t="str">
        <f t="shared" si="89"/>
        <v>S1_P0_MDI-</v>
      </c>
    </row>
    <row r="2865" spans="1:9">
      <c r="A2865" t="s">
        <v>261</v>
      </c>
      <c r="B2865" t="s">
        <v>9217</v>
      </c>
      <c r="C2865" t="s">
        <v>4939</v>
      </c>
      <c r="D2865">
        <v>7</v>
      </c>
      <c r="E2865" t="s">
        <v>8611</v>
      </c>
      <c r="F2865">
        <v>7</v>
      </c>
      <c r="G2865">
        <v>7</v>
      </c>
      <c r="H2865" s="4" t="str">
        <f t="shared" si="88"/>
        <v>1K60.7</v>
      </c>
      <c r="I2865" s="4" t="str">
        <f t="shared" si="89"/>
        <v>S1_HSD018-</v>
      </c>
    </row>
    <row r="2866" spans="1:9">
      <c r="A2866" t="s">
        <v>261</v>
      </c>
      <c r="B2866" t="s">
        <v>9217</v>
      </c>
      <c r="C2866" t="s">
        <v>4939</v>
      </c>
      <c r="D2866" t="s">
        <v>7833</v>
      </c>
      <c r="E2866" t="s">
        <v>490</v>
      </c>
      <c r="F2866">
        <v>1</v>
      </c>
      <c r="G2866" t="s">
        <v>7833</v>
      </c>
      <c r="H2866" s="4" t="str">
        <f t="shared" si="88"/>
        <v>1K60.1</v>
      </c>
      <c r="I2866" s="4" t="str">
        <f t="shared" si="89"/>
        <v>VP12</v>
      </c>
    </row>
    <row r="2867" spans="1:9">
      <c r="A2867" t="s">
        <v>261</v>
      </c>
      <c r="B2867" t="s">
        <v>9217</v>
      </c>
      <c r="C2867" t="s">
        <v>4939</v>
      </c>
      <c r="D2867" t="s">
        <v>7834</v>
      </c>
      <c r="E2867" t="s">
        <v>8442</v>
      </c>
      <c r="F2867">
        <v>8</v>
      </c>
      <c r="G2867" t="s">
        <v>7834</v>
      </c>
      <c r="H2867" s="4" t="str">
        <f t="shared" si="88"/>
        <v>1K60.8</v>
      </c>
      <c r="I2867" s="4" t="str">
        <f t="shared" si="89"/>
        <v>SC_UDB060</v>
      </c>
    </row>
    <row r="2868" spans="1:9">
      <c r="A2868" t="s">
        <v>261</v>
      </c>
      <c r="B2868" t="s">
        <v>9217</v>
      </c>
      <c r="C2868" t="s">
        <v>4940</v>
      </c>
      <c r="D2868">
        <v>2</v>
      </c>
      <c r="E2868" t="s">
        <v>8612</v>
      </c>
      <c r="F2868">
        <v>2</v>
      </c>
      <c r="G2868">
        <v>2</v>
      </c>
      <c r="H2868" s="4" t="str">
        <f t="shared" si="88"/>
        <v>1K64.2</v>
      </c>
      <c r="I2868" s="4" t="str">
        <f t="shared" si="89"/>
        <v>S1_HSD006+</v>
      </c>
    </row>
    <row r="2869" spans="1:9">
      <c r="A2869" t="s">
        <v>261</v>
      </c>
      <c r="B2869" t="s">
        <v>9217</v>
      </c>
      <c r="C2869" t="s">
        <v>4940</v>
      </c>
      <c r="D2869">
        <v>3</v>
      </c>
      <c r="E2869" t="s">
        <v>798</v>
      </c>
      <c r="F2869">
        <v>3</v>
      </c>
      <c r="G2869">
        <v>3</v>
      </c>
      <c r="H2869" s="4" t="str">
        <f t="shared" si="88"/>
        <v>1K64.3</v>
      </c>
      <c r="I2869" s="4" t="str">
        <f t="shared" si="89"/>
        <v>S1_P1_MDI+</v>
      </c>
    </row>
    <row r="2870" spans="1:9">
      <c r="A2870" t="s">
        <v>261</v>
      </c>
      <c r="B2870" t="s">
        <v>9217</v>
      </c>
      <c r="C2870" t="s">
        <v>4940</v>
      </c>
      <c r="D2870">
        <v>4</v>
      </c>
      <c r="E2870" t="s">
        <v>797</v>
      </c>
      <c r="F2870">
        <v>4</v>
      </c>
      <c r="G2870">
        <v>4</v>
      </c>
      <c r="H2870" s="4" t="str">
        <f t="shared" si="88"/>
        <v>1K64.4</v>
      </c>
      <c r="I2870" s="4" t="str">
        <f t="shared" si="89"/>
        <v>S1_U1_P1_MDI+</v>
      </c>
    </row>
    <row r="2871" spans="1:9">
      <c r="A2871" t="s">
        <v>261</v>
      </c>
      <c r="B2871" t="s">
        <v>9217</v>
      </c>
      <c r="C2871" t="s">
        <v>4940</v>
      </c>
      <c r="D2871">
        <v>5</v>
      </c>
      <c r="E2871" t="s">
        <v>800</v>
      </c>
      <c r="F2871">
        <v>5</v>
      </c>
      <c r="G2871">
        <v>5</v>
      </c>
      <c r="H2871" s="4" t="str">
        <f t="shared" si="88"/>
        <v>1K64.5</v>
      </c>
      <c r="I2871" s="4" t="str">
        <f t="shared" si="89"/>
        <v>S1_U1_P1_MDI-</v>
      </c>
    </row>
    <row r="2872" spans="1:9">
      <c r="A2872" t="s">
        <v>261</v>
      </c>
      <c r="B2872" t="s">
        <v>9217</v>
      </c>
      <c r="C2872" t="s">
        <v>4940</v>
      </c>
      <c r="D2872">
        <v>6</v>
      </c>
      <c r="E2872" t="s">
        <v>799</v>
      </c>
      <c r="F2872">
        <v>6</v>
      </c>
      <c r="G2872">
        <v>6</v>
      </c>
      <c r="H2872" s="4" t="str">
        <f t="shared" si="88"/>
        <v>1K64.6</v>
      </c>
      <c r="I2872" s="4" t="str">
        <f t="shared" si="89"/>
        <v>S1_P1_MDI-</v>
      </c>
    </row>
    <row r="2873" spans="1:9">
      <c r="A2873" t="s">
        <v>261</v>
      </c>
      <c r="B2873" t="s">
        <v>9217</v>
      </c>
      <c r="C2873" t="s">
        <v>4940</v>
      </c>
      <c r="D2873">
        <v>7</v>
      </c>
      <c r="E2873" t="s">
        <v>8613</v>
      </c>
      <c r="F2873">
        <v>7</v>
      </c>
      <c r="G2873">
        <v>7</v>
      </c>
      <c r="H2873" s="4" t="str">
        <f t="shared" si="88"/>
        <v>1K64.7</v>
      </c>
      <c r="I2873" s="4" t="str">
        <f t="shared" si="89"/>
        <v>S1_HSD006-</v>
      </c>
    </row>
    <row r="2874" spans="1:9">
      <c r="A2874" t="s">
        <v>261</v>
      </c>
      <c r="B2874" t="s">
        <v>9217</v>
      </c>
      <c r="C2874" t="s">
        <v>4940</v>
      </c>
      <c r="D2874" t="s">
        <v>7833</v>
      </c>
      <c r="E2874" t="s">
        <v>490</v>
      </c>
      <c r="F2874">
        <v>1</v>
      </c>
      <c r="G2874" t="s">
        <v>7833</v>
      </c>
      <c r="H2874" s="4" t="str">
        <f t="shared" si="88"/>
        <v>1K64.1</v>
      </c>
      <c r="I2874" s="4" t="str">
        <f t="shared" si="89"/>
        <v>VP12</v>
      </c>
    </row>
    <row r="2875" spans="1:9">
      <c r="A2875" t="s">
        <v>261</v>
      </c>
      <c r="B2875" t="s">
        <v>9217</v>
      </c>
      <c r="C2875" t="s">
        <v>4940</v>
      </c>
      <c r="D2875" t="s">
        <v>7834</v>
      </c>
      <c r="E2875" t="s">
        <v>8445</v>
      </c>
      <c r="F2875">
        <v>8</v>
      </c>
      <c r="G2875" t="s">
        <v>7834</v>
      </c>
      <c r="H2875" s="4" t="str">
        <f t="shared" si="88"/>
        <v>1K64.8</v>
      </c>
      <c r="I2875" s="4" t="str">
        <f t="shared" si="89"/>
        <v>SC_UDB064</v>
      </c>
    </row>
    <row r="2876" spans="1:9">
      <c r="A2876" t="s">
        <v>261</v>
      </c>
      <c r="B2876" t="s">
        <v>9217</v>
      </c>
      <c r="C2876" t="s">
        <v>4967</v>
      </c>
      <c r="D2876">
        <v>2</v>
      </c>
      <c r="E2876" t="s">
        <v>8614</v>
      </c>
      <c r="F2876">
        <v>2</v>
      </c>
      <c r="G2876">
        <v>2</v>
      </c>
      <c r="H2876" s="4" t="str">
        <f t="shared" si="88"/>
        <v>1K130.2</v>
      </c>
      <c r="I2876" s="4" t="str">
        <f t="shared" si="89"/>
        <v>S1_HSD165+</v>
      </c>
    </row>
    <row r="2877" spans="1:9">
      <c r="A2877" t="s">
        <v>261</v>
      </c>
      <c r="B2877" t="s">
        <v>9217</v>
      </c>
      <c r="C2877" t="s">
        <v>4967</v>
      </c>
      <c r="D2877">
        <v>3</v>
      </c>
      <c r="E2877" t="s">
        <v>2101</v>
      </c>
      <c r="F2877">
        <v>3</v>
      </c>
      <c r="G2877">
        <v>3</v>
      </c>
      <c r="H2877" s="4" t="str">
        <f t="shared" si="88"/>
        <v>1K130.3</v>
      </c>
      <c r="I2877" s="4" t="str">
        <f t="shared" si="89"/>
        <v>S1_P5_MDI+</v>
      </c>
    </row>
    <row r="2878" spans="1:9">
      <c r="A2878" t="s">
        <v>261</v>
      </c>
      <c r="B2878" t="s">
        <v>9217</v>
      </c>
      <c r="C2878" t="s">
        <v>4967</v>
      </c>
      <c r="D2878">
        <v>4</v>
      </c>
      <c r="E2878" t="s">
        <v>2100</v>
      </c>
      <c r="F2878">
        <v>4</v>
      </c>
      <c r="G2878">
        <v>4</v>
      </c>
      <c r="H2878" s="4" t="str">
        <f t="shared" si="88"/>
        <v>1K130.4</v>
      </c>
      <c r="I2878" s="4" t="str">
        <f t="shared" si="89"/>
        <v>S1_U1_P5_MDI+</v>
      </c>
    </row>
    <row r="2879" spans="1:9">
      <c r="A2879" t="s">
        <v>261</v>
      </c>
      <c r="B2879" t="s">
        <v>9217</v>
      </c>
      <c r="C2879" t="s">
        <v>4967</v>
      </c>
      <c r="D2879">
        <v>5</v>
      </c>
      <c r="E2879" t="s">
        <v>2103</v>
      </c>
      <c r="F2879">
        <v>5</v>
      </c>
      <c r="G2879">
        <v>5</v>
      </c>
      <c r="H2879" s="4" t="str">
        <f t="shared" si="88"/>
        <v>1K130.5</v>
      </c>
      <c r="I2879" s="4" t="str">
        <f t="shared" si="89"/>
        <v>S1_U1_P5_MDI-</v>
      </c>
    </row>
    <row r="2880" spans="1:9">
      <c r="A2880" t="s">
        <v>261</v>
      </c>
      <c r="B2880" t="s">
        <v>9217</v>
      </c>
      <c r="C2880" t="s">
        <v>4967</v>
      </c>
      <c r="D2880">
        <v>6</v>
      </c>
      <c r="E2880" t="s">
        <v>2102</v>
      </c>
      <c r="F2880">
        <v>6</v>
      </c>
      <c r="G2880">
        <v>6</v>
      </c>
      <c r="H2880" s="4" t="str">
        <f t="shared" si="88"/>
        <v>1K130.6</v>
      </c>
      <c r="I2880" s="4" t="str">
        <f t="shared" si="89"/>
        <v>S1_P5_MDI-</v>
      </c>
    </row>
    <row r="2881" spans="1:9">
      <c r="A2881" t="s">
        <v>261</v>
      </c>
      <c r="B2881" t="s">
        <v>9217</v>
      </c>
      <c r="C2881" t="s">
        <v>4967</v>
      </c>
      <c r="D2881">
        <v>7</v>
      </c>
      <c r="E2881" t="s">
        <v>8615</v>
      </c>
      <c r="F2881">
        <v>7</v>
      </c>
      <c r="G2881">
        <v>7</v>
      </c>
      <c r="H2881" s="4" t="str">
        <f t="shared" si="88"/>
        <v>1K130.7</v>
      </c>
      <c r="I2881" s="4" t="str">
        <f t="shared" si="89"/>
        <v>S1_HSD165-</v>
      </c>
    </row>
    <row r="2882" spans="1:9">
      <c r="A2882" t="s">
        <v>261</v>
      </c>
      <c r="B2882" t="s">
        <v>9217</v>
      </c>
      <c r="C2882" t="s">
        <v>4967</v>
      </c>
      <c r="D2882" t="s">
        <v>7833</v>
      </c>
      <c r="E2882" t="s">
        <v>490</v>
      </c>
      <c r="F2882">
        <v>1</v>
      </c>
      <c r="G2882" t="s">
        <v>7833</v>
      </c>
      <c r="H2882" s="4" t="str">
        <f t="shared" ref="H2882:H2945" si="90">CONCATENATE(C2882,".",F2882)</f>
        <v>1K130.1</v>
      </c>
      <c r="I2882" s="4" t="str">
        <f t="shared" ref="I2882:I2945" si="91">E2882</f>
        <v>VP12</v>
      </c>
    </row>
    <row r="2883" spans="1:9">
      <c r="A2883" t="s">
        <v>261</v>
      </c>
      <c r="B2883" t="s">
        <v>9217</v>
      </c>
      <c r="C2883" t="s">
        <v>4967</v>
      </c>
      <c r="D2883" t="s">
        <v>7834</v>
      </c>
      <c r="E2883" t="s">
        <v>1832</v>
      </c>
      <c r="F2883">
        <v>8</v>
      </c>
      <c r="G2883" t="s">
        <v>7834</v>
      </c>
      <c r="H2883" s="4" t="str">
        <f t="shared" si="90"/>
        <v>1K130.8</v>
      </c>
      <c r="I2883" s="4" t="str">
        <f t="shared" si="91"/>
        <v>SC_UDB130</v>
      </c>
    </row>
    <row r="2884" spans="1:9">
      <c r="A2884" t="s">
        <v>261</v>
      </c>
      <c r="B2884" t="s">
        <v>9217</v>
      </c>
      <c r="C2884" t="s">
        <v>4968</v>
      </c>
      <c r="D2884">
        <v>2</v>
      </c>
      <c r="E2884" t="s">
        <v>8616</v>
      </c>
      <c r="F2884">
        <v>2</v>
      </c>
      <c r="G2884">
        <v>2</v>
      </c>
      <c r="H2884" s="4" t="str">
        <f t="shared" si="90"/>
        <v>1K140.2</v>
      </c>
      <c r="I2884" s="4" t="str">
        <f t="shared" si="91"/>
        <v>S1_HSD161+</v>
      </c>
    </row>
    <row r="2885" spans="1:9">
      <c r="A2885" t="s">
        <v>261</v>
      </c>
      <c r="B2885" t="s">
        <v>9217</v>
      </c>
      <c r="C2885" t="s">
        <v>4968</v>
      </c>
      <c r="D2885">
        <v>3</v>
      </c>
      <c r="E2885" t="s">
        <v>3579</v>
      </c>
      <c r="F2885">
        <v>3</v>
      </c>
      <c r="G2885">
        <v>3</v>
      </c>
      <c r="H2885" s="4" t="str">
        <f t="shared" si="90"/>
        <v>1K140.3</v>
      </c>
      <c r="I2885" s="4" t="str">
        <f t="shared" si="91"/>
        <v>S1_P6_MDI+</v>
      </c>
    </row>
    <row r="2886" spans="1:9">
      <c r="A2886" t="s">
        <v>261</v>
      </c>
      <c r="B2886" t="s">
        <v>9217</v>
      </c>
      <c r="C2886" t="s">
        <v>4968</v>
      </c>
      <c r="D2886">
        <v>4</v>
      </c>
      <c r="E2886" t="s">
        <v>3581</v>
      </c>
      <c r="F2886">
        <v>4</v>
      </c>
      <c r="G2886">
        <v>4</v>
      </c>
      <c r="H2886" s="4" t="str">
        <f t="shared" si="90"/>
        <v>1K140.4</v>
      </c>
      <c r="I2886" s="4" t="str">
        <f t="shared" si="91"/>
        <v>S1_U1_P6_MDI+</v>
      </c>
    </row>
    <row r="2887" spans="1:9">
      <c r="A2887" t="s">
        <v>261</v>
      </c>
      <c r="B2887" t="s">
        <v>9217</v>
      </c>
      <c r="C2887" t="s">
        <v>4968</v>
      </c>
      <c r="D2887">
        <v>5</v>
      </c>
      <c r="E2887" t="s">
        <v>3582</v>
      </c>
      <c r="F2887">
        <v>5</v>
      </c>
      <c r="G2887">
        <v>5</v>
      </c>
      <c r="H2887" s="4" t="str">
        <f t="shared" si="90"/>
        <v>1K140.5</v>
      </c>
      <c r="I2887" s="4" t="str">
        <f t="shared" si="91"/>
        <v>S1_U1_P6_MDI-</v>
      </c>
    </row>
    <row r="2888" spans="1:9">
      <c r="A2888" t="s">
        <v>261</v>
      </c>
      <c r="B2888" t="s">
        <v>9217</v>
      </c>
      <c r="C2888" t="s">
        <v>4968</v>
      </c>
      <c r="D2888">
        <v>6</v>
      </c>
      <c r="E2888" t="s">
        <v>3580</v>
      </c>
      <c r="F2888">
        <v>6</v>
      </c>
      <c r="G2888">
        <v>6</v>
      </c>
      <c r="H2888" s="4" t="str">
        <f t="shared" si="90"/>
        <v>1K140.6</v>
      </c>
      <c r="I2888" s="4" t="str">
        <f t="shared" si="91"/>
        <v>S1_P6_MDI-</v>
      </c>
    </row>
    <row r="2889" spans="1:9">
      <c r="A2889" t="s">
        <v>261</v>
      </c>
      <c r="B2889" t="s">
        <v>9217</v>
      </c>
      <c r="C2889" t="s">
        <v>4968</v>
      </c>
      <c r="D2889">
        <v>7</v>
      </c>
      <c r="E2889" t="s">
        <v>8617</v>
      </c>
      <c r="F2889">
        <v>7</v>
      </c>
      <c r="G2889">
        <v>7</v>
      </c>
      <c r="H2889" s="4" t="str">
        <f t="shared" si="90"/>
        <v>1K140.7</v>
      </c>
      <c r="I2889" s="4" t="str">
        <f t="shared" si="91"/>
        <v>S1_HSD161-</v>
      </c>
    </row>
    <row r="2890" spans="1:9">
      <c r="A2890" t="s">
        <v>261</v>
      </c>
      <c r="B2890" t="s">
        <v>9217</v>
      </c>
      <c r="C2890" t="s">
        <v>4968</v>
      </c>
      <c r="D2890" t="s">
        <v>7833</v>
      </c>
      <c r="E2890" t="s">
        <v>490</v>
      </c>
      <c r="F2890">
        <v>1</v>
      </c>
      <c r="G2890" t="s">
        <v>7833</v>
      </c>
      <c r="H2890" s="4" t="str">
        <f t="shared" si="90"/>
        <v>1K140.1</v>
      </c>
      <c r="I2890" s="4" t="str">
        <f t="shared" si="91"/>
        <v>VP12</v>
      </c>
    </row>
    <row r="2891" spans="1:9">
      <c r="A2891" t="s">
        <v>261</v>
      </c>
      <c r="B2891" t="s">
        <v>9217</v>
      </c>
      <c r="C2891" t="s">
        <v>4968</v>
      </c>
      <c r="D2891" t="s">
        <v>7834</v>
      </c>
      <c r="E2891" t="s">
        <v>1833</v>
      </c>
      <c r="F2891">
        <v>8</v>
      </c>
      <c r="G2891" t="s">
        <v>7834</v>
      </c>
      <c r="H2891" s="4" t="str">
        <f t="shared" si="90"/>
        <v>1K140.8</v>
      </c>
      <c r="I2891" s="4" t="str">
        <f t="shared" si="91"/>
        <v>SC_UDB140</v>
      </c>
    </row>
    <row r="2892" spans="1:9">
      <c r="A2892" t="s">
        <v>261</v>
      </c>
      <c r="B2892" t="s">
        <v>9217</v>
      </c>
      <c r="C2892" t="s">
        <v>6534</v>
      </c>
      <c r="D2892">
        <v>1</v>
      </c>
      <c r="E2892" t="s">
        <v>783</v>
      </c>
      <c r="F2892">
        <v>1</v>
      </c>
      <c r="G2892">
        <v>1</v>
      </c>
      <c r="H2892" s="4" t="str">
        <f t="shared" si="90"/>
        <v>1R2.1</v>
      </c>
      <c r="I2892" s="4" t="str">
        <f t="shared" si="91"/>
        <v>S1_U3_P0_RC</v>
      </c>
    </row>
    <row r="2893" spans="1:9">
      <c r="A2893" t="s">
        <v>261</v>
      </c>
      <c r="B2893" t="s">
        <v>9217</v>
      </c>
      <c r="C2893" t="s">
        <v>6534</v>
      </c>
      <c r="D2893">
        <v>2</v>
      </c>
      <c r="E2893" t="s">
        <v>169</v>
      </c>
      <c r="F2893">
        <v>2</v>
      </c>
      <c r="G2893">
        <v>2</v>
      </c>
      <c r="H2893" s="4" t="str">
        <f t="shared" si="90"/>
        <v>1R2.2</v>
      </c>
      <c r="I2893" s="4" t="str">
        <f t="shared" si="91"/>
        <v>DGND</v>
      </c>
    </row>
    <row r="2894" spans="1:9">
      <c r="A2894" t="s">
        <v>261</v>
      </c>
      <c r="B2894" t="s">
        <v>9217</v>
      </c>
      <c r="C2894" t="s">
        <v>6535</v>
      </c>
      <c r="D2894">
        <v>1</v>
      </c>
      <c r="E2894" t="s">
        <v>788</v>
      </c>
      <c r="F2894">
        <v>1</v>
      </c>
      <c r="G2894">
        <v>1</v>
      </c>
      <c r="H2894" s="4" t="str">
        <f t="shared" si="90"/>
        <v>1R3.1</v>
      </c>
      <c r="I2894" s="4" t="str">
        <f t="shared" si="91"/>
        <v>S1_U3_P1_RC</v>
      </c>
    </row>
    <row r="2895" spans="1:9">
      <c r="A2895" t="s">
        <v>261</v>
      </c>
      <c r="B2895" t="s">
        <v>9217</v>
      </c>
      <c r="C2895" t="s">
        <v>6535</v>
      </c>
      <c r="D2895">
        <v>2</v>
      </c>
      <c r="E2895" t="s">
        <v>169</v>
      </c>
      <c r="F2895">
        <v>2</v>
      </c>
      <c r="G2895">
        <v>2</v>
      </c>
      <c r="H2895" s="4" t="str">
        <f t="shared" si="90"/>
        <v>1R3.2</v>
      </c>
      <c r="I2895" s="4" t="str">
        <f t="shared" si="91"/>
        <v>DGND</v>
      </c>
    </row>
    <row r="2896" spans="1:9">
      <c r="A2896" t="s">
        <v>261</v>
      </c>
      <c r="B2896" t="s">
        <v>9217</v>
      </c>
      <c r="C2896" t="s">
        <v>6536</v>
      </c>
      <c r="D2896">
        <v>1</v>
      </c>
      <c r="E2896" t="s">
        <v>2095</v>
      </c>
      <c r="F2896">
        <v>1</v>
      </c>
      <c r="G2896">
        <v>1</v>
      </c>
      <c r="H2896" s="4" t="str">
        <f t="shared" si="90"/>
        <v>1R5.1</v>
      </c>
      <c r="I2896" s="4" t="str">
        <f t="shared" si="91"/>
        <v>S1_U3_P5_RC</v>
      </c>
    </row>
    <row r="2897" spans="1:9">
      <c r="A2897" t="s">
        <v>261</v>
      </c>
      <c r="B2897" t="s">
        <v>9217</v>
      </c>
      <c r="C2897" t="s">
        <v>6536</v>
      </c>
      <c r="D2897">
        <v>2</v>
      </c>
      <c r="E2897" t="s">
        <v>169</v>
      </c>
      <c r="F2897">
        <v>2</v>
      </c>
      <c r="G2897">
        <v>2</v>
      </c>
      <c r="H2897" s="4" t="str">
        <f t="shared" si="90"/>
        <v>1R5.2</v>
      </c>
      <c r="I2897" s="4" t="str">
        <f t="shared" si="91"/>
        <v>DGND</v>
      </c>
    </row>
    <row r="2898" spans="1:9">
      <c r="A2898" t="s">
        <v>261</v>
      </c>
      <c r="B2898" t="s">
        <v>9217</v>
      </c>
      <c r="C2898" t="s">
        <v>6540</v>
      </c>
      <c r="D2898">
        <v>1</v>
      </c>
      <c r="E2898" t="s">
        <v>3574</v>
      </c>
      <c r="F2898">
        <v>1</v>
      </c>
      <c r="G2898">
        <v>1</v>
      </c>
      <c r="H2898" s="4" t="str">
        <f t="shared" si="90"/>
        <v>1R10.1</v>
      </c>
      <c r="I2898" s="4" t="str">
        <f t="shared" si="91"/>
        <v>S1_U3_P6_RC</v>
      </c>
    </row>
    <row r="2899" spans="1:9">
      <c r="A2899" t="s">
        <v>261</v>
      </c>
      <c r="B2899" t="s">
        <v>9217</v>
      </c>
      <c r="C2899" t="s">
        <v>6540</v>
      </c>
      <c r="D2899">
        <v>2</v>
      </c>
      <c r="E2899" t="s">
        <v>169</v>
      </c>
      <c r="F2899">
        <v>2</v>
      </c>
      <c r="G2899">
        <v>2</v>
      </c>
      <c r="H2899" s="4" t="str">
        <f t="shared" si="90"/>
        <v>1R10.2</v>
      </c>
      <c r="I2899" s="4" t="str">
        <f t="shared" si="91"/>
        <v>DGND</v>
      </c>
    </row>
    <row r="2900" spans="1:9">
      <c r="A2900" t="s">
        <v>261</v>
      </c>
      <c r="B2900" t="s">
        <v>9217</v>
      </c>
      <c r="C2900" t="s">
        <v>4941</v>
      </c>
      <c r="D2900">
        <v>1</v>
      </c>
      <c r="E2900" t="s">
        <v>785</v>
      </c>
      <c r="F2900">
        <v>1</v>
      </c>
      <c r="G2900">
        <v>1</v>
      </c>
      <c r="H2900" s="4" t="str">
        <f t="shared" si="90"/>
        <v>1R149.1</v>
      </c>
      <c r="I2900" s="4" t="str">
        <f t="shared" si="91"/>
        <v>S1_U3_P0_MDI+</v>
      </c>
    </row>
    <row r="2901" spans="1:9">
      <c r="A2901" t="s">
        <v>261</v>
      </c>
      <c r="B2901" t="s">
        <v>9217</v>
      </c>
      <c r="C2901" t="s">
        <v>4941</v>
      </c>
      <c r="D2901">
        <v>2</v>
      </c>
      <c r="E2901" t="s">
        <v>783</v>
      </c>
      <c r="F2901">
        <v>2</v>
      </c>
      <c r="G2901">
        <v>2</v>
      </c>
      <c r="H2901" s="4" t="str">
        <f t="shared" si="90"/>
        <v>1R149.2</v>
      </c>
      <c r="I2901" s="4" t="str">
        <f t="shared" si="91"/>
        <v>S1_U3_P0_RC</v>
      </c>
    </row>
    <row r="2902" spans="1:9">
      <c r="A2902" t="s">
        <v>261</v>
      </c>
      <c r="B2902" t="s">
        <v>9217</v>
      </c>
      <c r="C2902" t="s">
        <v>4942</v>
      </c>
      <c r="D2902">
        <v>1</v>
      </c>
      <c r="E2902" t="s">
        <v>787</v>
      </c>
      <c r="F2902">
        <v>1</v>
      </c>
      <c r="G2902">
        <v>1</v>
      </c>
      <c r="H2902" s="4" t="str">
        <f t="shared" si="90"/>
        <v>1R150.1</v>
      </c>
      <c r="I2902" s="4" t="str">
        <f t="shared" si="91"/>
        <v>S1_U3_P0_MDI-</v>
      </c>
    </row>
    <row r="2903" spans="1:9">
      <c r="A2903" t="s">
        <v>261</v>
      </c>
      <c r="B2903" t="s">
        <v>9217</v>
      </c>
      <c r="C2903" t="s">
        <v>4942</v>
      </c>
      <c r="D2903">
        <v>2</v>
      </c>
      <c r="E2903" t="s">
        <v>783</v>
      </c>
      <c r="F2903">
        <v>2</v>
      </c>
      <c r="G2903">
        <v>2</v>
      </c>
      <c r="H2903" s="4" t="str">
        <f t="shared" si="90"/>
        <v>1R150.2</v>
      </c>
      <c r="I2903" s="4" t="str">
        <f t="shared" si="91"/>
        <v>S1_U3_P0_RC</v>
      </c>
    </row>
    <row r="2904" spans="1:9">
      <c r="A2904" t="s">
        <v>261</v>
      </c>
      <c r="B2904" t="s">
        <v>9217</v>
      </c>
      <c r="C2904" t="s">
        <v>4943</v>
      </c>
      <c r="D2904">
        <v>1</v>
      </c>
      <c r="E2904" t="s">
        <v>790</v>
      </c>
      <c r="F2904">
        <v>1</v>
      </c>
      <c r="G2904">
        <v>1</v>
      </c>
      <c r="H2904" s="4" t="str">
        <f t="shared" si="90"/>
        <v>1R155.1</v>
      </c>
      <c r="I2904" s="4" t="str">
        <f t="shared" si="91"/>
        <v>S1_U3_P1_MDI+</v>
      </c>
    </row>
    <row r="2905" spans="1:9">
      <c r="A2905" t="s">
        <v>261</v>
      </c>
      <c r="B2905" t="s">
        <v>9217</v>
      </c>
      <c r="C2905" t="s">
        <v>4943</v>
      </c>
      <c r="D2905">
        <v>2</v>
      </c>
      <c r="E2905" t="s">
        <v>788</v>
      </c>
      <c r="F2905">
        <v>2</v>
      </c>
      <c r="G2905">
        <v>2</v>
      </c>
      <c r="H2905" s="4" t="str">
        <f t="shared" si="90"/>
        <v>1R155.2</v>
      </c>
      <c r="I2905" s="4" t="str">
        <f t="shared" si="91"/>
        <v>S1_U3_P1_RC</v>
      </c>
    </row>
    <row r="2906" spans="1:9">
      <c r="A2906" t="s">
        <v>261</v>
      </c>
      <c r="B2906" t="s">
        <v>9217</v>
      </c>
      <c r="C2906" t="s">
        <v>4944</v>
      </c>
      <c r="D2906">
        <v>1</v>
      </c>
      <c r="E2906" t="s">
        <v>792</v>
      </c>
      <c r="F2906">
        <v>1</v>
      </c>
      <c r="G2906">
        <v>1</v>
      </c>
      <c r="H2906" s="4" t="str">
        <f t="shared" si="90"/>
        <v>1R156.1</v>
      </c>
      <c r="I2906" s="4" t="str">
        <f t="shared" si="91"/>
        <v>S1_U3_P1_MDI-</v>
      </c>
    </row>
    <row r="2907" spans="1:9">
      <c r="A2907" t="s">
        <v>261</v>
      </c>
      <c r="B2907" t="s">
        <v>9217</v>
      </c>
      <c r="C2907" t="s">
        <v>4944</v>
      </c>
      <c r="D2907">
        <v>2</v>
      </c>
      <c r="E2907" t="s">
        <v>788</v>
      </c>
      <c r="F2907">
        <v>2</v>
      </c>
      <c r="G2907">
        <v>2</v>
      </c>
      <c r="H2907" s="4" t="str">
        <f t="shared" si="90"/>
        <v>1R156.2</v>
      </c>
      <c r="I2907" s="4" t="str">
        <f t="shared" si="91"/>
        <v>S1_U3_P1_RC</v>
      </c>
    </row>
    <row r="2908" spans="1:9">
      <c r="A2908" t="s">
        <v>261</v>
      </c>
      <c r="B2908" t="s">
        <v>9217</v>
      </c>
      <c r="C2908" t="s">
        <v>4969</v>
      </c>
      <c r="D2908">
        <v>1</v>
      </c>
      <c r="E2908" t="s">
        <v>3578</v>
      </c>
      <c r="F2908">
        <v>1</v>
      </c>
      <c r="G2908">
        <v>1</v>
      </c>
      <c r="H2908" s="4" t="str">
        <f t="shared" si="90"/>
        <v>1R438.1</v>
      </c>
      <c r="I2908" s="4" t="str">
        <f t="shared" si="91"/>
        <v>S1_U3_P6_MDI-</v>
      </c>
    </row>
    <row r="2909" spans="1:9">
      <c r="A2909" t="s">
        <v>261</v>
      </c>
      <c r="B2909" t="s">
        <v>9217</v>
      </c>
      <c r="C2909" t="s">
        <v>4969</v>
      </c>
      <c r="D2909">
        <v>2</v>
      </c>
      <c r="E2909" t="s">
        <v>3574</v>
      </c>
      <c r="F2909">
        <v>2</v>
      </c>
      <c r="G2909">
        <v>2</v>
      </c>
      <c r="H2909" s="4" t="str">
        <f t="shared" si="90"/>
        <v>1R438.2</v>
      </c>
      <c r="I2909" s="4" t="str">
        <f t="shared" si="91"/>
        <v>S1_U3_P6_RC</v>
      </c>
    </row>
    <row r="2910" spans="1:9">
      <c r="A2910" t="s">
        <v>261</v>
      </c>
      <c r="B2910" t="s">
        <v>9217</v>
      </c>
      <c r="C2910" t="s">
        <v>4970</v>
      </c>
      <c r="D2910">
        <v>1</v>
      </c>
      <c r="E2910" t="s">
        <v>2097</v>
      </c>
      <c r="F2910">
        <v>1</v>
      </c>
      <c r="G2910">
        <v>1</v>
      </c>
      <c r="H2910" s="4" t="str">
        <f t="shared" si="90"/>
        <v>1R439.1</v>
      </c>
      <c r="I2910" s="4" t="str">
        <f t="shared" si="91"/>
        <v>S1_U3_P5_MDI-</v>
      </c>
    </row>
    <row r="2911" spans="1:9">
      <c r="A2911" t="s">
        <v>261</v>
      </c>
      <c r="B2911" t="s">
        <v>9217</v>
      </c>
      <c r="C2911" t="s">
        <v>4970</v>
      </c>
      <c r="D2911">
        <v>2</v>
      </c>
      <c r="E2911" t="s">
        <v>2095</v>
      </c>
      <c r="F2911">
        <v>2</v>
      </c>
      <c r="G2911">
        <v>2</v>
      </c>
      <c r="H2911" s="4" t="str">
        <f t="shared" si="90"/>
        <v>1R439.2</v>
      </c>
      <c r="I2911" s="4" t="str">
        <f t="shared" si="91"/>
        <v>S1_U3_P5_RC</v>
      </c>
    </row>
    <row r="2912" spans="1:9">
      <c r="A2912" t="s">
        <v>261</v>
      </c>
      <c r="B2912" t="s">
        <v>9217</v>
      </c>
      <c r="C2912" t="s">
        <v>4971</v>
      </c>
      <c r="D2912">
        <v>1</v>
      </c>
      <c r="E2912" t="s">
        <v>2099</v>
      </c>
      <c r="F2912">
        <v>1</v>
      </c>
      <c r="G2912">
        <v>1</v>
      </c>
      <c r="H2912" s="4" t="str">
        <f t="shared" si="90"/>
        <v>1R440.1</v>
      </c>
      <c r="I2912" s="4" t="str">
        <f t="shared" si="91"/>
        <v>S1_U3_P5_MDI+</v>
      </c>
    </row>
    <row r="2913" spans="1:9">
      <c r="A2913" t="s">
        <v>261</v>
      </c>
      <c r="B2913" t="s">
        <v>9217</v>
      </c>
      <c r="C2913" t="s">
        <v>4971</v>
      </c>
      <c r="D2913">
        <v>2</v>
      </c>
      <c r="E2913" t="s">
        <v>2095</v>
      </c>
      <c r="F2913">
        <v>2</v>
      </c>
      <c r="G2913">
        <v>2</v>
      </c>
      <c r="H2913" s="4" t="str">
        <f t="shared" si="90"/>
        <v>1R440.2</v>
      </c>
      <c r="I2913" s="4" t="str">
        <f t="shared" si="91"/>
        <v>S1_U3_P5_RC</v>
      </c>
    </row>
    <row r="2914" spans="1:9">
      <c r="A2914" t="s">
        <v>261</v>
      </c>
      <c r="B2914" t="s">
        <v>9217</v>
      </c>
      <c r="C2914" t="s">
        <v>4972</v>
      </c>
      <c r="D2914">
        <v>1</v>
      </c>
      <c r="E2914" t="s">
        <v>3576</v>
      </c>
      <c r="F2914">
        <v>1</v>
      </c>
      <c r="G2914">
        <v>1</v>
      </c>
      <c r="H2914" s="4" t="str">
        <f t="shared" si="90"/>
        <v>1R441.1</v>
      </c>
      <c r="I2914" s="4" t="str">
        <f t="shared" si="91"/>
        <v>S1_U3_P6_MDI+</v>
      </c>
    </row>
    <row r="2915" spans="1:9">
      <c r="A2915" t="s">
        <v>261</v>
      </c>
      <c r="B2915" t="s">
        <v>9217</v>
      </c>
      <c r="C2915" t="s">
        <v>4972</v>
      </c>
      <c r="D2915">
        <v>2</v>
      </c>
      <c r="E2915" t="s">
        <v>3574</v>
      </c>
      <c r="F2915">
        <v>2</v>
      </c>
      <c r="G2915">
        <v>2</v>
      </c>
      <c r="H2915" s="4" t="str">
        <f t="shared" si="90"/>
        <v>1R441.2</v>
      </c>
      <c r="I2915" s="4" t="str">
        <f t="shared" si="91"/>
        <v>S1_U3_P6_RC</v>
      </c>
    </row>
    <row r="2916" spans="1:9">
      <c r="A2916" t="s">
        <v>261</v>
      </c>
      <c r="B2916" t="s">
        <v>9217</v>
      </c>
      <c r="C2916" t="s">
        <v>4945</v>
      </c>
      <c r="D2916">
        <v>1</v>
      </c>
      <c r="E2916" t="s">
        <v>786</v>
      </c>
      <c r="F2916">
        <v>1</v>
      </c>
      <c r="G2916">
        <v>1</v>
      </c>
      <c r="H2916" s="4" t="str">
        <f t="shared" si="90"/>
        <v>1T7.1</v>
      </c>
      <c r="I2916" s="4" t="str">
        <f t="shared" si="91"/>
        <v>S1_U2_P0_MDI-</v>
      </c>
    </row>
    <row r="2917" spans="1:9">
      <c r="A2917" t="s">
        <v>261</v>
      </c>
      <c r="B2917" t="s">
        <v>9217</v>
      </c>
      <c r="C2917" t="s">
        <v>4945</v>
      </c>
      <c r="D2917">
        <v>2</v>
      </c>
      <c r="E2917" t="s">
        <v>784</v>
      </c>
      <c r="F2917">
        <v>2</v>
      </c>
      <c r="G2917">
        <v>2</v>
      </c>
      <c r="H2917" s="4" t="str">
        <f t="shared" si="90"/>
        <v>1T7.2</v>
      </c>
      <c r="I2917" s="4" t="str">
        <f t="shared" si="91"/>
        <v>S1_U2_P0_MDI+</v>
      </c>
    </row>
    <row r="2918" spans="1:9">
      <c r="A2918" t="s">
        <v>261</v>
      </c>
      <c r="B2918" t="s">
        <v>9217</v>
      </c>
      <c r="C2918" t="s">
        <v>4945</v>
      </c>
      <c r="D2918">
        <v>3</v>
      </c>
      <c r="E2918" t="s">
        <v>793</v>
      </c>
      <c r="F2918">
        <v>3</v>
      </c>
      <c r="G2918">
        <v>3</v>
      </c>
      <c r="H2918" s="4" t="str">
        <f t="shared" si="90"/>
        <v>1T7.3</v>
      </c>
      <c r="I2918" s="4" t="str">
        <f t="shared" si="91"/>
        <v>S1_U1_P0_MDI+</v>
      </c>
    </row>
    <row r="2919" spans="1:9">
      <c r="A2919" t="s">
        <v>261</v>
      </c>
      <c r="B2919" t="s">
        <v>9217</v>
      </c>
      <c r="C2919" t="s">
        <v>4945</v>
      </c>
      <c r="D2919">
        <v>4</v>
      </c>
      <c r="E2919" t="s">
        <v>796</v>
      </c>
      <c r="F2919">
        <v>4</v>
      </c>
      <c r="G2919">
        <v>4</v>
      </c>
      <c r="H2919" s="4" t="str">
        <f t="shared" si="90"/>
        <v>1T7.4</v>
      </c>
      <c r="I2919" s="4" t="str">
        <f t="shared" si="91"/>
        <v>S1_U1_P0_MDI-</v>
      </c>
    </row>
    <row r="2920" spans="1:9">
      <c r="A2920" t="s">
        <v>261</v>
      </c>
      <c r="B2920" t="s">
        <v>9217</v>
      </c>
      <c r="C2920" t="s">
        <v>4946</v>
      </c>
      <c r="D2920">
        <v>1</v>
      </c>
      <c r="E2920" t="s">
        <v>791</v>
      </c>
      <c r="F2920">
        <v>1</v>
      </c>
      <c r="G2920">
        <v>1</v>
      </c>
      <c r="H2920" s="4" t="str">
        <f t="shared" si="90"/>
        <v>1T8.1</v>
      </c>
      <c r="I2920" s="4" t="str">
        <f t="shared" si="91"/>
        <v>S1_U2_P1_MDI-</v>
      </c>
    </row>
    <row r="2921" spans="1:9">
      <c r="A2921" t="s">
        <v>261</v>
      </c>
      <c r="B2921" t="s">
        <v>9217</v>
      </c>
      <c r="C2921" t="s">
        <v>4946</v>
      </c>
      <c r="D2921">
        <v>2</v>
      </c>
      <c r="E2921" t="s">
        <v>789</v>
      </c>
      <c r="F2921">
        <v>2</v>
      </c>
      <c r="G2921">
        <v>2</v>
      </c>
      <c r="H2921" s="4" t="str">
        <f t="shared" si="90"/>
        <v>1T8.2</v>
      </c>
      <c r="I2921" s="4" t="str">
        <f t="shared" si="91"/>
        <v>S1_U2_P1_MDI+</v>
      </c>
    </row>
    <row r="2922" spans="1:9">
      <c r="A2922" t="s">
        <v>261</v>
      </c>
      <c r="B2922" t="s">
        <v>9217</v>
      </c>
      <c r="C2922" t="s">
        <v>4946</v>
      </c>
      <c r="D2922">
        <v>3</v>
      </c>
      <c r="E2922" t="s">
        <v>797</v>
      </c>
      <c r="F2922">
        <v>3</v>
      </c>
      <c r="G2922">
        <v>3</v>
      </c>
      <c r="H2922" s="4" t="str">
        <f t="shared" si="90"/>
        <v>1T8.3</v>
      </c>
      <c r="I2922" s="4" t="str">
        <f t="shared" si="91"/>
        <v>S1_U1_P1_MDI+</v>
      </c>
    </row>
    <row r="2923" spans="1:9">
      <c r="A2923" t="s">
        <v>261</v>
      </c>
      <c r="B2923" t="s">
        <v>9217</v>
      </c>
      <c r="C2923" t="s">
        <v>4946</v>
      </c>
      <c r="D2923">
        <v>4</v>
      </c>
      <c r="E2923" t="s">
        <v>800</v>
      </c>
      <c r="F2923">
        <v>4</v>
      </c>
      <c r="G2923">
        <v>4</v>
      </c>
      <c r="H2923" s="4" t="str">
        <f t="shared" si="90"/>
        <v>1T8.4</v>
      </c>
      <c r="I2923" s="4" t="str">
        <f t="shared" si="91"/>
        <v>S1_U1_P1_MDI-</v>
      </c>
    </row>
    <row r="2924" spans="1:9">
      <c r="A2924" t="s">
        <v>261</v>
      </c>
      <c r="B2924" t="s">
        <v>9217</v>
      </c>
      <c r="C2924" t="s">
        <v>4973</v>
      </c>
      <c r="D2924">
        <v>1</v>
      </c>
      <c r="E2924" t="s">
        <v>3577</v>
      </c>
      <c r="F2924">
        <v>1</v>
      </c>
      <c r="G2924">
        <v>1</v>
      </c>
      <c r="H2924" s="4" t="str">
        <f t="shared" si="90"/>
        <v>1T15.1</v>
      </c>
      <c r="I2924" s="4" t="str">
        <f t="shared" si="91"/>
        <v>S1_U2_P6_MDI-</v>
      </c>
    </row>
    <row r="2925" spans="1:9">
      <c r="A2925" t="s">
        <v>261</v>
      </c>
      <c r="B2925" t="s">
        <v>9217</v>
      </c>
      <c r="C2925" t="s">
        <v>4973</v>
      </c>
      <c r="D2925">
        <v>2</v>
      </c>
      <c r="E2925" t="s">
        <v>3575</v>
      </c>
      <c r="F2925">
        <v>2</v>
      </c>
      <c r="G2925">
        <v>2</v>
      </c>
      <c r="H2925" s="4" t="str">
        <f t="shared" si="90"/>
        <v>1T15.2</v>
      </c>
      <c r="I2925" s="4" t="str">
        <f t="shared" si="91"/>
        <v>S1_U2_P6_MDI+</v>
      </c>
    </row>
    <row r="2926" spans="1:9">
      <c r="A2926" t="s">
        <v>261</v>
      </c>
      <c r="B2926" t="s">
        <v>9217</v>
      </c>
      <c r="C2926" t="s">
        <v>4973</v>
      </c>
      <c r="D2926">
        <v>3</v>
      </c>
      <c r="E2926" t="s">
        <v>3581</v>
      </c>
      <c r="F2926">
        <v>3</v>
      </c>
      <c r="G2926">
        <v>3</v>
      </c>
      <c r="H2926" s="4" t="str">
        <f t="shared" si="90"/>
        <v>1T15.3</v>
      </c>
      <c r="I2926" s="4" t="str">
        <f t="shared" si="91"/>
        <v>S1_U1_P6_MDI+</v>
      </c>
    </row>
    <row r="2927" spans="1:9">
      <c r="A2927" t="s">
        <v>261</v>
      </c>
      <c r="B2927" t="s">
        <v>9217</v>
      </c>
      <c r="C2927" t="s">
        <v>4973</v>
      </c>
      <c r="D2927">
        <v>4</v>
      </c>
      <c r="E2927" t="s">
        <v>3582</v>
      </c>
      <c r="F2927">
        <v>4</v>
      </c>
      <c r="G2927">
        <v>4</v>
      </c>
      <c r="H2927" s="4" t="str">
        <f t="shared" si="90"/>
        <v>1T15.4</v>
      </c>
      <c r="I2927" s="4" t="str">
        <f t="shared" si="91"/>
        <v>S1_U1_P6_MDI-</v>
      </c>
    </row>
    <row r="2928" spans="1:9">
      <c r="A2928" t="s">
        <v>261</v>
      </c>
      <c r="B2928" t="s">
        <v>9217</v>
      </c>
      <c r="C2928" t="s">
        <v>4974</v>
      </c>
      <c r="D2928">
        <v>1</v>
      </c>
      <c r="E2928" t="s">
        <v>2096</v>
      </c>
      <c r="F2928">
        <v>1</v>
      </c>
      <c r="G2928">
        <v>1</v>
      </c>
      <c r="H2928" s="4" t="str">
        <f t="shared" si="90"/>
        <v>1T17.1</v>
      </c>
      <c r="I2928" s="4" t="str">
        <f t="shared" si="91"/>
        <v>S1_U2_P5_MDI-</v>
      </c>
    </row>
    <row r="2929" spans="1:9">
      <c r="A2929" t="s">
        <v>261</v>
      </c>
      <c r="B2929" t="s">
        <v>9217</v>
      </c>
      <c r="C2929" t="s">
        <v>4974</v>
      </c>
      <c r="D2929">
        <v>2</v>
      </c>
      <c r="E2929" t="s">
        <v>2098</v>
      </c>
      <c r="F2929">
        <v>2</v>
      </c>
      <c r="G2929">
        <v>2</v>
      </c>
      <c r="H2929" s="4" t="str">
        <f t="shared" si="90"/>
        <v>1T17.2</v>
      </c>
      <c r="I2929" s="4" t="str">
        <f t="shared" si="91"/>
        <v>S1_U2_P5_MDI+</v>
      </c>
    </row>
    <row r="2930" spans="1:9">
      <c r="A2930" t="s">
        <v>261</v>
      </c>
      <c r="B2930" t="s">
        <v>9217</v>
      </c>
      <c r="C2930" t="s">
        <v>4974</v>
      </c>
      <c r="D2930">
        <v>3</v>
      </c>
      <c r="E2930" t="s">
        <v>2100</v>
      </c>
      <c r="F2930">
        <v>3</v>
      </c>
      <c r="G2930">
        <v>3</v>
      </c>
      <c r="H2930" s="4" t="str">
        <f t="shared" si="90"/>
        <v>1T17.3</v>
      </c>
      <c r="I2930" s="4" t="str">
        <f t="shared" si="91"/>
        <v>S1_U1_P5_MDI+</v>
      </c>
    </row>
    <row r="2931" spans="1:9">
      <c r="A2931" t="s">
        <v>261</v>
      </c>
      <c r="B2931" t="s">
        <v>9217</v>
      </c>
      <c r="C2931" t="s">
        <v>4974</v>
      </c>
      <c r="D2931">
        <v>4</v>
      </c>
      <c r="E2931" t="s">
        <v>2103</v>
      </c>
      <c r="F2931">
        <v>4</v>
      </c>
      <c r="G2931">
        <v>4</v>
      </c>
      <c r="H2931" s="4" t="str">
        <f t="shared" si="90"/>
        <v>1T17.4</v>
      </c>
      <c r="I2931" s="4" t="str">
        <f t="shared" si="91"/>
        <v>S1_U1_P5_MDI-</v>
      </c>
    </row>
    <row r="2932" spans="1:9">
      <c r="A2932" t="s">
        <v>261</v>
      </c>
      <c r="B2932" t="s">
        <v>9217</v>
      </c>
      <c r="C2932" t="s">
        <v>165</v>
      </c>
      <c r="D2932" t="s">
        <v>398</v>
      </c>
      <c r="E2932" t="s">
        <v>795</v>
      </c>
      <c r="F2932" t="s">
        <v>196</v>
      </c>
      <c r="G2932" t="s">
        <v>398</v>
      </c>
      <c r="H2932" s="4" t="str">
        <f t="shared" si="90"/>
        <v>SITE1.A2</v>
      </c>
      <c r="I2932" s="4" t="str">
        <f t="shared" si="91"/>
        <v>S1_P0_MDI-</v>
      </c>
    </row>
    <row r="2933" spans="1:9">
      <c r="A2933" t="s">
        <v>261</v>
      </c>
      <c r="B2933" t="s">
        <v>9217</v>
      </c>
      <c r="C2933" t="s">
        <v>165</v>
      </c>
      <c r="D2933" t="s">
        <v>396</v>
      </c>
      <c r="E2933" t="s">
        <v>794</v>
      </c>
      <c r="F2933" t="s">
        <v>197</v>
      </c>
      <c r="G2933" t="s">
        <v>396</v>
      </c>
      <c r="H2933" s="4" t="str">
        <f t="shared" si="90"/>
        <v>SITE1.A3</v>
      </c>
      <c r="I2933" s="4" t="str">
        <f t="shared" si="91"/>
        <v>S1_P0_MDI+</v>
      </c>
    </row>
    <row r="2934" spans="1:9">
      <c r="A2934" t="s">
        <v>261</v>
      </c>
      <c r="B2934" t="s">
        <v>9217</v>
      </c>
      <c r="C2934" t="s">
        <v>165</v>
      </c>
      <c r="D2934" t="s">
        <v>400</v>
      </c>
      <c r="E2934" t="s">
        <v>799</v>
      </c>
      <c r="F2934" t="s">
        <v>215</v>
      </c>
      <c r="G2934" t="s">
        <v>400</v>
      </c>
      <c r="H2934" s="4" t="str">
        <f t="shared" si="90"/>
        <v>SITE1.B3</v>
      </c>
      <c r="I2934" s="4" t="str">
        <f t="shared" si="91"/>
        <v>S1_P1_MDI-</v>
      </c>
    </row>
    <row r="2935" spans="1:9">
      <c r="A2935" t="s">
        <v>261</v>
      </c>
      <c r="B2935" t="s">
        <v>9217</v>
      </c>
      <c r="C2935" t="s">
        <v>165</v>
      </c>
      <c r="D2935" t="s">
        <v>399</v>
      </c>
      <c r="E2935" t="s">
        <v>798</v>
      </c>
      <c r="F2935" t="s">
        <v>216</v>
      </c>
      <c r="G2935" t="s">
        <v>399</v>
      </c>
      <c r="H2935" s="4" t="str">
        <f t="shared" si="90"/>
        <v>SITE1.B4</v>
      </c>
      <c r="I2935" s="4" t="str">
        <f t="shared" si="91"/>
        <v>S1_P1_MDI+</v>
      </c>
    </row>
    <row r="2936" spans="1:9">
      <c r="A2936" t="s">
        <v>261</v>
      </c>
      <c r="B2936" t="s">
        <v>9217</v>
      </c>
      <c r="C2936" t="s">
        <v>165</v>
      </c>
      <c r="D2936" t="s">
        <v>1640</v>
      </c>
      <c r="E2936" t="s">
        <v>2102</v>
      </c>
      <c r="F2936" t="s">
        <v>11</v>
      </c>
      <c r="G2936" t="s">
        <v>1640</v>
      </c>
      <c r="H2936" s="4" t="str">
        <f t="shared" si="90"/>
        <v>SITE1.A4</v>
      </c>
      <c r="I2936" s="4" t="str">
        <f t="shared" si="91"/>
        <v>S1_P5_MDI-</v>
      </c>
    </row>
    <row r="2937" spans="1:9">
      <c r="A2937" t="s">
        <v>261</v>
      </c>
      <c r="B2937" t="s">
        <v>9217</v>
      </c>
      <c r="C2937" t="s">
        <v>165</v>
      </c>
      <c r="D2937" t="s">
        <v>1639</v>
      </c>
      <c r="E2937" t="s">
        <v>2101</v>
      </c>
      <c r="F2937" t="s">
        <v>198</v>
      </c>
      <c r="G2937" t="s">
        <v>1639</v>
      </c>
      <c r="H2937" s="4" t="str">
        <f t="shared" si="90"/>
        <v>SITE1.A5</v>
      </c>
      <c r="I2937" s="4" t="str">
        <f t="shared" si="91"/>
        <v>S1_P5_MDI+</v>
      </c>
    </row>
    <row r="2938" spans="1:9">
      <c r="A2938" t="s">
        <v>261</v>
      </c>
      <c r="B2938" t="s">
        <v>9217</v>
      </c>
      <c r="C2938" t="s">
        <v>165</v>
      </c>
      <c r="D2938" t="s">
        <v>3062</v>
      </c>
      <c r="E2938" t="s">
        <v>3580</v>
      </c>
      <c r="F2938" t="s">
        <v>13</v>
      </c>
      <c r="G2938" t="s">
        <v>3062</v>
      </c>
      <c r="H2938" s="4" t="str">
        <f t="shared" si="90"/>
        <v>SITE1.B5</v>
      </c>
      <c r="I2938" s="4" t="str">
        <f t="shared" si="91"/>
        <v>S1_P6_MDI-</v>
      </c>
    </row>
    <row r="2939" spans="1:9">
      <c r="A2939" t="s">
        <v>261</v>
      </c>
      <c r="B2939" t="s">
        <v>9217</v>
      </c>
      <c r="C2939" t="s">
        <v>165</v>
      </c>
      <c r="D2939" t="s">
        <v>3061</v>
      </c>
      <c r="E2939" t="s">
        <v>3579</v>
      </c>
      <c r="F2939" t="s">
        <v>217</v>
      </c>
      <c r="G2939" t="s">
        <v>3061</v>
      </c>
      <c r="H2939" s="4" t="str">
        <f t="shared" si="90"/>
        <v>SITE1.B6</v>
      </c>
      <c r="I2939" s="4" t="str">
        <f t="shared" si="91"/>
        <v>S1_P6_MDI+</v>
      </c>
    </row>
    <row r="2940" spans="1:9">
      <c r="A2940" t="s">
        <v>261</v>
      </c>
      <c r="B2940" t="s">
        <v>9218</v>
      </c>
      <c r="C2940" t="s">
        <v>4975</v>
      </c>
      <c r="D2940">
        <v>1</v>
      </c>
      <c r="E2940" t="s">
        <v>736</v>
      </c>
      <c r="F2940">
        <v>1</v>
      </c>
      <c r="G2940">
        <v>1</v>
      </c>
      <c r="H2940" s="4" t="str">
        <f t="shared" si="90"/>
        <v>1C179.1</v>
      </c>
      <c r="I2940" s="4" t="str">
        <f t="shared" si="91"/>
        <v>SG1_1_P0_MDI+</v>
      </c>
    </row>
    <row r="2941" spans="1:9">
      <c r="A2941" t="s">
        <v>261</v>
      </c>
      <c r="B2941" t="s">
        <v>9218</v>
      </c>
      <c r="C2941" t="s">
        <v>4975</v>
      </c>
      <c r="D2941">
        <v>2</v>
      </c>
      <c r="E2941" t="s">
        <v>737</v>
      </c>
      <c r="F2941">
        <v>2</v>
      </c>
      <c r="G2941">
        <v>2</v>
      </c>
      <c r="H2941" s="4" t="str">
        <f t="shared" si="90"/>
        <v>1C179.2</v>
      </c>
      <c r="I2941" s="4" t="str">
        <f t="shared" si="91"/>
        <v>SG1_2_P0_MDI+</v>
      </c>
    </row>
    <row r="2942" spans="1:9">
      <c r="A2942" t="s">
        <v>261</v>
      </c>
      <c r="B2942" t="s">
        <v>9218</v>
      </c>
      <c r="C2942" t="s">
        <v>4976</v>
      </c>
      <c r="D2942">
        <v>1</v>
      </c>
      <c r="E2942" t="s">
        <v>738</v>
      </c>
      <c r="F2942">
        <v>1</v>
      </c>
      <c r="G2942">
        <v>1</v>
      </c>
      <c r="H2942" s="4" t="str">
        <f t="shared" si="90"/>
        <v>1C180.1</v>
      </c>
      <c r="I2942" s="4" t="str">
        <f t="shared" si="91"/>
        <v>SG1_1_P0_MDI-</v>
      </c>
    </row>
    <row r="2943" spans="1:9">
      <c r="A2943" t="s">
        <v>261</v>
      </c>
      <c r="B2943" t="s">
        <v>9218</v>
      </c>
      <c r="C2943" t="s">
        <v>4976</v>
      </c>
      <c r="D2943">
        <v>2</v>
      </c>
      <c r="E2943" t="s">
        <v>739</v>
      </c>
      <c r="F2943">
        <v>2</v>
      </c>
      <c r="G2943">
        <v>2</v>
      </c>
      <c r="H2943" s="4" t="str">
        <f t="shared" si="90"/>
        <v>1C180.2</v>
      </c>
      <c r="I2943" s="4" t="str">
        <f t="shared" si="91"/>
        <v>SG1_2_P0_MDI-</v>
      </c>
    </row>
    <row r="2944" spans="1:9">
      <c r="A2944" t="s">
        <v>261</v>
      </c>
      <c r="B2944" t="s">
        <v>9218</v>
      </c>
      <c r="C2944" t="s">
        <v>4977</v>
      </c>
      <c r="D2944">
        <v>1</v>
      </c>
      <c r="E2944" t="s">
        <v>740</v>
      </c>
      <c r="F2944">
        <v>1</v>
      </c>
      <c r="G2944">
        <v>1</v>
      </c>
      <c r="H2944" s="4" t="str">
        <f t="shared" si="90"/>
        <v>1C181.1</v>
      </c>
      <c r="I2944" s="4" t="str">
        <f t="shared" si="91"/>
        <v>SG1_2_P0_RC</v>
      </c>
    </row>
    <row r="2945" spans="1:9">
      <c r="A2945" t="s">
        <v>261</v>
      </c>
      <c r="B2945" t="s">
        <v>9218</v>
      </c>
      <c r="C2945" t="s">
        <v>4977</v>
      </c>
      <c r="D2945">
        <v>2</v>
      </c>
      <c r="E2945" t="s">
        <v>169</v>
      </c>
      <c r="F2945">
        <v>2</v>
      </c>
      <c r="G2945">
        <v>2</v>
      </c>
      <c r="H2945" s="4" t="str">
        <f t="shared" si="90"/>
        <v>1C181.2</v>
      </c>
      <c r="I2945" s="4" t="str">
        <f t="shared" si="91"/>
        <v>DGND</v>
      </c>
    </row>
    <row r="2946" spans="1:9">
      <c r="A2946" t="s">
        <v>261</v>
      </c>
      <c r="B2946" t="s">
        <v>9218</v>
      </c>
      <c r="C2946" t="s">
        <v>4978</v>
      </c>
      <c r="D2946">
        <v>1</v>
      </c>
      <c r="E2946" t="s">
        <v>741</v>
      </c>
      <c r="F2946">
        <v>1</v>
      </c>
      <c r="G2946">
        <v>1</v>
      </c>
      <c r="H2946" s="4" t="str">
        <f t="shared" ref="H2946:H3009" si="92">CONCATENATE(C2946,".",F2946)</f>
        <v>1C182.1</v>
      </c>
      <c r="I2946" s="4" t="str">
        <f t="shared" ref="I2946:I3009" si="93">E2946</f>
        <v>SG1_2_P1_RC</v>
      </c>
    </row>
    <row r="2947" spans="1:9">
      <c r="A2947" t="s">
        <v>261</v>
      </c>
      <c r="B2947" t="s">
        <v>9218</v>
      </c>
      <c r="C2947" t="s">
        <v>4978</v>
      </c>
      <c r="D2947">
        <v>2</v>
      </c>
      <c r="E2947" t="s">
        <v>169</v>
      </c>
      <c r="F2947">
        <v>2</v>
      </c>
      <c r="G2947">
        <v>2</v>
      </c>
      <c r="H2947" s="4" t="str">
        <f t="shared" si="92"/>
        <v>1C182.2</v>
      </c>
      <c r="I2947" s="4" t="str">
        <f t="shared" si="93"/>
        <v>DGND</v>
      </c>
    </row>
    <row r="2948" spans="1:9">
      <c r="A2948" t="s">
        <v>261</v>
      </c>
      <c r="B2948" t="s">
        <v>9218</v>
      </c>
      <c r="C2948" t="s">
        <v>4979</v>
      </c>
      <c r="D2948">
        <v>1</v>
      </c>
      <c r="E2948" t="s">
        <v>742</v>
      </c>
      <c r="F2948">
        <v>1</v>
      </c>
      <c r="G2948">
        <v>1</v>
      </c>
      <c r="H2948" s="4" t="str">
        <f t="shared" si="92"/>
        <v>1C183.1</v>
      </c>
      <c r="I2948" s="4" t="str">
        <f t="shared" si="93"/>
        <v>SG1_1_P1_MDI+</v>
      </c>
    </row>
    <row r="2949" spans="1:9">
      <c r="A2949" t="s">
        <v>261</v>
      </c>
      <c r="B2949" t="s">
        <v>9218</v>
      </c>
      <c r="C2949" t="s">
        <v>4979</v>
      </c>
      <c r="D2949">
        <v>2</v>
      </c>
      <c r="E2949" t="s">
        <v>743</v>
      </c>
      <c r="F2949">
        <v>2</v>
      </c>
      <c r="G2949">
        <v>2</v>
      </c>
      <c r="H2949" s="4" t="str">
        <f t="shared" si="92"/>
        <v>1C183.2</v>
      </c>
      <c r="I2949" s="4" t="str">
        <f t="shared" si="93"/>
        <v>SG1_2_P1_MDI+</v>
      </c>
    </row>
    <row r="2950" spans="1:9">
      <c r="A2950" t="s">
        <v>261</v>
      </c>
      <c r="B2950" t="s">
        <v>9218</v>
      </c>
      <c r="C2950" t="s">
        <v>4980</v>
      </c>
      <c r="D2950">
        <v>1</v>
      </c>
      <c r="E2950" t="s">
        <v>744</v>
      </c>
      <c r="F2950">
        <v>1</v>
      </c>
      <c r="G2950">
        <v>1</v>
      </c>
      <c r="H2950" s="4" t="str">
        <f t="shared" si="92"/>
        <v>1C184.1</v>
      </c>
      <c r="I2950" s="4" t="str">
        <f t="shared" si="93"/>
        <v>SG1_1_P1_MDI-</v>
      </c>
    </row>
    <row r="2951" spans="1:9">
      <c r="A2951" t="s">
        <v>261</v>
      </c>
      <c r="B2951" t="s">
        <v>9218</v>
      </c>
      <c r="C2951" t="s">
        <v>4980</v>
      </c>
      <c r="D2951">
        <v>2</v>
      </c>
      <c r="E2951" t="s">
        <v>745</v>
      </c>
      <c r="F2951">
        <v>2</v>
      </c>
      <c r="G2951">
        <v>2</v>
      </c>
      <c r="H2951" s="4" t="str">
        <f t="shared" si="92"/>
        <v>1C184.2</v>
      </c>
      <c r="I2951" s="4" t="str">
        <f t="shared" si="93"/>
        <v>SG1_2_P1_MDI-</v>
      </c>
    </row>
    <row r="2952" spans="1:9">
      <c r="A2952" t="s">
        <v>261</v>
      </c>
      <c r="B2952" t="s">
        <v>9218</v>
      </c>
      <c r="C2952" t="s">
        <v>4987</v>
      </c>
      <c r="D2952">
        <v>1</v>
      </c>
      <c r="E2952" t="s">
        <v>3583</v>
      </c>
      <c r="F2952">
        <v>1</v>
      </c>
      <c r="G2952">
        <v>1</v>
      </c>
      <c r="H2952" s="4" t="str">
        <f t="shared" si="92"/>
        <v>1C399.1</v>
      </c>
      <c r="I2952" s="4" t="str">
        <f t="shared" si="93"/>
        <v>SG1_2_P6_RC</v>
      </c>
    </row>
    <row r="2953" spans="1:9">
      <c r="A2953" t="s">
        <v>261</v>
      </c>
      <c r="B2953" t="s">
        <v>9218</v>
      </c>
      <c r="C2953" t="s">
        <v>4987</v>
      </c>
      <c r="D2953">
        <v>2</v>
      </c>
      <c r="E2953" t="s">
        <v>169</v>
      </c>
      <c r="F2953">
        <v>2</v>
      </c>
      <c r="G2953">
        <v>2</v>
      </c>
      <c r="H2953" s="4" t="str">
        <f t="shared" si="92"/>
        <v>1C399.2</v>
      </c>
      <c r="I2953" s="4" t="str">
        <f t="shared" si="93"/>
        <v>DGND</v>
      </c>
    </row>
    <row r="2954" spans="1:9">
      <c r="A2954" t="s">
        <v>261</v>
      </c>
      <c r="B2954" t="s">
        <v>9218</v>
      </c>
      <c r="C2954" t="s">
        <v>4988</v>
      </c>
      <c r="D2954">
        <v>1</v>
      </c>
      <c r="E2954" t="s">
        <v>2104</v>
      </c>
      <c r="F2954">
        <v>1</v>
      </c>
      <c r="G2954">
        <v>1</v>
      </c>
      <c r="H2954" s="4" t="str">
        <f t="shared" si="92"/>
        <v>1C401.1</v>
      </c>
      <c r="I2954" s="4" t="str">
        <f t="shared" si="93"/>
        <v>SG1_1_P5_MDI+</v>
      </c>
    </row>
    <row r="2955" spans="1:9">
      <c r="A2955" t="s">
        <v>261</v>
      </c>
      <c r="B2955" t="s">
        <v>9218</v>
      </c>
      <c r="C2955" t="s">
        <v>4988</v>
      </c>
      <c r="D2955">
        <v>2</v>
      </c>
      <c r="E2955" t="s">
        <v>2105</v>
      </c>
      <c r="F2955">
        <v>2</v>
      </c>
      <c r="G2955">
        <v>2</v>
      </c>
      <c r="H2955" s="4" t="str">
        <f t="shared" si="92"/>
        <v>1C401.2</v>
      </c>
      <c r="I2955" s="4" t="str">
        <f t="shared" si="93"/>
        <v>SG1_2_P5_MDI+</v>
      </c>
    </row>
    <row r="2956" spans="1:9">
      <c r="A2956" t="s">
        <v>261</v>
      </c>
      <c r="B2956" t="s">
        <v>9218</v>
      </c>
      <c r="C2956" t="s">
        <v>4989</v>
      </c>
      <c r="D2956">
        <v>1</v>
      </c>
      <c r="E2956" t="s">
        <v>3584</v>
      </c>
      <c r="F2956">
        <v>1</v>
      </c>
      <c r="G2956">
        <v>1</v>
      </c>
      <c r="H2956" s="4" t="str">
        <f t="shared" si="92"/>
        <v>1C402.1</v>
      </c>
      <c r="I2956" s="4" t="str">
        <f t="shared" si="93"/>
        <v>SG1_1_P6_MDI-</v>
      </c>
    </row>
    <row r="2957" spans="1:9">
      <c r="A2957" t="s">
        <v>261</v>
      </c>
      <c r="B2957" t="s">
        <v>9218</v>
      </c>
      <c r="C2957" t="s">
        <v>4989</v>
      </c>
      <c r="D2957">
        <v>2</v>
      </c>
      <c r="E2957" t="s">
        <v>3585</v>
      </c>
      <c r="F2957">
        <v>2</v>
      </c>
      <c r="G2957">
        <v>2</v>
      </c>
      <c r="H2957" s="4" t="str">
        <f t="shared" si="92"/>
        <v>1C402.2</v>
      </c>
      <c r="I2957" s="4" t="str">
        <f t="shared" si="93"/>
        <v>SG1_2_P6_MDI-</v>
      </c>
    </row>
    <row r="2958" spans="1:9">
      <c r="A2958" t="s">
        <v>261</v>
      </c>
      <c r="B2958" t="s">
        <v>9218</v>
      </c>
      <c r="C2958" t="s">
        <v>4990</v>
      </c>
      <c r="D2958">
        <v>1</v>
      </c>
      <c r="E2958" t="s">
        <v>2106</v>
      </c>
      <c r="F2958">
        <v>1</v>
      </c>
      <c r="G2958">
        <v>1</v>
      </c>
      <c r="H2958" s="4" t="str">
        <f t="shared" si="92"/>
        <v>1C405.1</v>
      </c>
      <c r="I2958" s="4" t="str">
        <f t="shared" si="93"/>
        <v>SG1_1_P5_MDI-</v>
      </c>
    </row>
    <row r="2959" spans="1:9">
      <c r="A2959" t="s">
        <v>261</v>
      </c>
      <c r="B2959" t="s">
        <v>9218</v>
      </c>
      <c r="C2959" t="s">
        <v>4990</v>
      </c>
      <c r="D2959">
        <v>2</v>
      </c>
      <c r="E2959" t="s">
        <v>2107</v>
      </c>
      <c r="F2959">
        <v>2</v>
      </c>
      <c r="G2959">
        <v>2</v>
      </c>
      <c r="H2959" s="4" t="str">
        <f t="shared" si="92"/>
        <v>1C405.2</v>
      </c>
      <c r="I2959" s="4" t="str">
        <f t="shared" si="93"/>
        <v>SG1_2_P5_MDI-</v>
      </c>
    </row>
    <row r="2960" spans="1:9">
      <c r="A2960" t="s">
        <v>261</v>
      </c>
      <c r="B2960" t="s">
        <v>9218</v>
      </c>
      <c r="C2960" t="s">
        <v>4991</v>
      </c>
      <c r="D2960">
        <v>1</v>
      </c>
      <c r="E2960" t="s">
        <v>2108</v>
      </c>
      <c r="F2960">
        <v>1</v>
      </c>
      <c r="G2960">
        <v>1</v>
      </c>
      <c r="H2960" s="4" t="str">
        <f t="shared" si="92"/>
        <v>1C406.1</v>
      </c>
      <c r="I2960" s="4" t="str">
        <f t="shared" si="93"/>
        <v>SG1_2_P5_RC</v>
      </c>
    </row>
    <row r="2961" spans="1:9">
      <c r="A2961" t="s">
        <v>261</v>
      </c>
      <c r="B2961" t="s">
        <v>9218</v>
      </c>
      <c r="C2961" t="s">
        <v>4991</v>
      </c>
      <c r="D2961">
        <v>2</v>
      </c>
      <c r="E2961" t="s">
        <v>169</v>
      </c>
      <c r="F2961">
        <v>2</v>
      </c>
      <c r="G2961">
        <v>2</v>
      </c>
      <c r="H2961" s="4" t="str">
        <f t="shared" si="92"/>
        <v>1C406.2</v>
      </c>
      <c r="I2961" s="4" t="str">
        <f t="shared" si="93"/>
        <v>DGND</v>
      </c>
    </row>
    <row r="2962" spans="1:9">
      <c r="A2962" t="s">
        <v>261</v>
      </c>
      <c r="B2962" t="s">
        <v>9218</v>
      </c>
      <c r="C2962" t="s">
        <v>4992</v>
      </c>
      <c r="D2962">
        <v>1</v>
      </c>
      <c r="E2962" t="s">
        <v>3586</v>
      </c>
      <c r="F2962">
        <v>1</v>
      </c>
      <c r="G2962">
        <v>1</v>
      </c>
      <c r="H2962" s="4" t="str">
        <f t="shared" si="92"/>
        <v>1C407.1</v>
      </c>
      <c r="I2962" s="4" t="str">
        <f t="shared" si="93"/>
        <v>SG1_1_P6_MDI+</v>
      </c>
    </row>
    <row r="2963" spans="1:9">
      <c r="A2963" t="s">
        <v>261</v>
      </c>
      <c r="B2963" t="s">
        <v>9218</v>
      </c>
      <c r="C2963" t="s">
        <v>4992</v>
      </c>
      <c r="D2963">
        <v>2</v>
      </c>
      <c r="E2963" t="s">
        <v>3587</v>
      </c>
      <c r="F2963">
        <v>2</v>
      </c>
      <c r="G2963">
        <v>2</v>
      </c>
      <c r="H2963" s="4" t="str">
        <f t="shared" si="92"/>
        <v>1C407.2</v>
      </c>
      <c r="I2963" s="4" t="str">
        <f t="shared" si="93"/>
        <v>SG1_2_P6_MDI+</v>
      </c>
    </row>
    <row r="2964" spans="1:9">
      <c r="A2964" t="s">
        <v>261</v>
      </c>
      <c r="B2964" t="s">
        <v>9218</v>
      </c>
      <c r="C2964" t="s">
        <v>6537</v>
      </c>
      <c r="D2964">
        <v>1</v>
      </c>
      <c r="E2964" t="s">
        <v>740</v>
      </c>
      <c r="F2964">
        <v>1</v>
      </c>
      <c r="G2964">
        <v>1</v>
      </c>
      <c r="H2964" s="4" t="str">
        <f t="shared" si="92"/>
        <v>1R6.1</v>
      </c>
      <c r="I2964" s="4" t="str">
        <f t="shared" si="93"/>
        <v>SG1_2_P0_RC</v>
      </c>
    </row>
    <row r="2965" spans="1:9">
      <c r="A2965" t="s">
        <v>261</v>
      </c>
      <c r="B2965" t="s">
        <v>9218</v>
      </c>
      <c r="C2965" t="s">
        <v>6537</v>
      </c>
      <c r="D2965">
        <v>2</v>
      </c>
      <c r="E2965" t="s">
        <v>169</v>
      </c>
      <c r="F2965">
        <v>2</v>
      </c>
      <c r="G2965">
        <v>2</v>
      </c>
      <c r="H2965" s="4" t="str">
        <f t="shared" si="92"/>
        <v>1R6.2</v>
      </c>
      <c r="I2965" s="4" t="str">
        <f t="shared" si="93"/>
        <v>DGND</v>
      </c>
    </row>
    <row r="2966" spans="1:9">
      <c r="A2966" t="s">
        <v>261</v>
      </c>
      <c r="B2966" t="s">
        <v>9218</v>
      </c>
      <c r="C2966" t="s">
        <v>6538</v>
      </c>
      <c r="D2966">
        <v>1</v>
      </c>
      <c r="E2966" t="s">
        <v>741</v>
      </c>
      <c r="F2966">
        <v>1</v>
      </c>
      <c r="G2966">
        <v>1</v>
      </c>
      <c r="H2966" s="4" t="str">
        <f t="shared" si="92"/>
        <v>1R7.1</v>
      </c>
      <c r="I2966" s="4" t="str">
        <f t="shared" si="93"/>
        <v>SG1_2_P1_RC</v>
      </c>
    </row>
    <row r="2967" spans="1:9">
      <c r="A2967" t="s">
        <v>261</v>
      </c>
      <c r="B2967" t="s">
        <v>9218</v>
      </c>
      <c r="C2967" t="s">
        <v>6538</v>
      </c>
      <c r="D2967">
        <v>2</v>
      </c>
      <c r="E2967" t="s">
        <v>169</v>
      </c>
      <c r="F2967">
        <v>2</v>
      </c>
      <c r="G2967">
        <v>2</v>
      </c>
      <c r="H2967" s="4" t="str">
        <f t="shared" si="92"/>
        <v>1R7.2</v>
      </c>
      <c r="I2967" s="4" t="str">
        <f t="shared" si="93"/>
        <v>DGND</v>
      </c>
    </row>
    <row r="2968" spans="1:9">
      <c r="A2968" t="s">
        <v>261</v>
      </c>
      <c r="B2968" t="s">
        <v>9218</v>
      </c>
      <c r="C2968" t="s">
        <v>6539</v>
      </c>
      <c r="D2968">
        <v>1</v>
      </c>
      <c r="E2968" t="s">
        <v>2108</v>
      </c>
      <c r="F2968">
        <v>1</v>
      </c>
      <c r="G2968">
        <v>1</v>
      </c>
      <c r="H2968" s="4" t="str">
        <f t="shared" si="92"/>
        <v>1R9.1</v>
      </c>
      <c r="I2968" s="4" t="str">
        <f t="shared" si="93"/>
        <v>SG1_2_P5_RC</v>
      </c>
    </row>
    <row r="2969" spans="1:9">
      <c r="A2969" t="s">
        <v>261</v>
      </c>
      <c r="B2969" t="s">
        <v>9218</v>
      </c>
      <c r="C2969" t="s">
        <v>6539</v>
      </c>
      <c r="D2969">
        <v>2</v>
      </c>
      <c r="E2969" t="s">
        <v>169</v>
      </c>
      <c r="F2969">
        <v>2</v>
      </c>
      <c r="G2969">
        <v>2</v>
      </c>
      <c r="H2969" s="4" t="str">
        <f t="shared" si="92"/>
        <v>1R9.2</v>
      </c>
      <c r="I2969" s="4" t="str">
        <f t="shared" si="93"/>
        <v>DGND</v>
      </c>
    </row>
    <row r="2970" spans="1:9">
      <c r="A2970" t="s">
        <v>261</v>
      </c>
      <c r="B2970" t="s">
        <v>9218</v>
      </c>
      <c r="C2970" t="s">
        <v>9219</v>
      </c>
      <c r="D2970">
        <v>1</v>
      </c>
      <c r="E2970" t="s">
        <v>3583</v>
      </c>
      <c r="F2970">
        <v>1</v>
      </c>
      <c r="G2970">
        <v>1</v>
      </c>
      <c r="H2970" s="4" t="str">
        <f t="shared" si="92"/>
        <v>1R19.1</v>
      </c>
      <c r="I2970" s="4" t="str">
        <f t="shared" si="93"/>
        <v>SG1_2_P6_RC</v>
      </c>
    </row>
    <row r="2971" spans="1:9">
      <c r="A2971" t="s">
        <v>261</v>
      </c>
      <c r="B2971" t="s">
        <v>9218</v>
      </c>
      <c r="C2971" t="s">
        <v>9219</v>
      </c>
      <c r="D2971">
        <v>2</v>
      </c>
      <c r="E2971" t="s">
        <v>169</v>
      </c>
      <c r="F2971">
        <v>2</v>
      </c>
      <c r="G2971">
        <v>2</v>
      </c>
      <c r="H2971" s="4" t="str">
        <f t="shared" si="92"/>
        <v>1R19.2</v>
      </c>
      <c r="I2971" s="4" t="str">
        <f t="shared" si="93"/>
        <v>DGND</v>
      </c>
    </row>
    <row r="2972" spans="1:9">
      <c r="A2972" t="s">
        <v>261</v>
      </c>
      <c r="B2972" t="s">
        <v>9218</v>
      </c>
      <c r="C2972" t="s">
        <v>4981</v>
      </c>
      <c r="D2972">
        <v>1</v>
      </c>
      <c r="E2972" t="s">
        <v>737</v>
      </c>
      <c r="F2972">
        <v>1</v>
      </c>
      <c r="G2972">
        <v>1</v>
      </c>
      <c r="H2972" s="4" t="str">
        <f t="shared" si="92"/>
        <v>1R139.1</v>
      </c>
      <c r="I2972" s="4" t="str">
        <f t="shared" si="93"/>
        <v>SG1_2_P0_MDI+</v>
      </c>
    </row>
    <row r="2973" spans="1:9">
      <c r="A2973" t="s">
        <v>261</v>
      </c>
      <c r="B2973" t="s">
        <v>9218</v>
      </c>
      <c r="C2973" t="s">
        <v>4981</v>
      </c>
      <c r="D2973">
        <v>2</v>
      </c>
      <c r="E2973" t="s">
        <v>740</v>
      </c>
      <c r="F2973">
        <v>2</v>
      </c>
      <c r="G2973">
        <v>2</v>
      </c>
      <c r="H2973" s="4" t="str">
        <f t="shared" si="92"/>
        <v>1R139.2</v>
      </c>
      <c r="I2973" s="4" t="str">
        <f t="shared" si="93"/>
        <v>SG1_2_P0_RC</v>
      </c>
    </row>
    <row r="2974" spans="1:9">
      <c r="A2974" t="s">
        <v>261</v>
      </c>
      <c r="B2974" t="s">
        <v>9218</v>
      </c>
      <c r="C2974" t="s">
        <v>4982</v>
      </c>
      <c r="D2974">
        <v>1</v>
      </c>
      <c r="E2974" t="s">
        <v>739</v>
      </c>
      <c r="F2974">
        <v>1</v>
      </c>
      <c r="G2974">
        <v>1</v>
      </c>
      <c r="H2974" s="4" t="str">
        <f t="shared" si="92"/>
        <v>1R140.1</v>
      </c>
      <c r="I2974" s="4" t="str">
        <f t="shared" si="93"/>
        <v>SG1_2_P0_MDI-</v>
      </c>
    </row>
    <row r="2975" spans="1:9">
      <c r="A2975" t="s">
        <v>261</v>
      </c>
      <c r="B2975" t="s">
        <v>9218</v>
      </c>
      <c r="C2975" t="s">
        <v>4982</v>
      </c>
      <c r="D2975">
        <v>2</v>
      </c>
      <c r="E2975" t="s">
        <v>740</v>
      </c>
      <c r="F2975">
        <v>2</v>
      </c>
      <c r="G2975">
        <v>2</v>
      </c>
      <c r="H2975" s="4" t="str">
        <f t="shared" si="92"/>
        <v>1R140.2</v>
      </c>
      <c r="I2975" s="4" t="str">
        <f t="shared" si="93"/>
        <v>SG1_2_P0_RC</v>
      </c>
    </row>
    <row r="2976" spans="1:9">
      <c r="A2976" t="s">
        <v>261</v>
      </c>
      <c r="B2976" t="s">
        <v>9218</v>
      </c>
      <c r="C2976" t="s">
        <v>4983</v>
      </c>
      <c r="D2976">
        <v>1</v>
      </c>
      <c r="E2976" t="s">
        <v>743</v>
      </c>
      <c r="F2976">
        <v>1</v>
      </c>
      <c r="G2976">
        <v>1</v>
      </c>
      <c r="H2976" s="4" t="str">
        <f t="shared" si="92"/>
        <v>1R141.1</v>
      </c>
      <c r="I2976" s="4" t="str">
        <f t="shared" si="93"/>
        <v>SG1_2_P1_MDI+</v>
      </c>
    </row>
    <row r="2977" spans="1:9">
      <c r="A2977" t="s">
        <v>261</v>
      </c>
      <c r="B2977" t="s">
        <v>9218</v>
      </c>
      <c r="C2977" t="s">
        <v>4983</v>
      </c>
      <c r="D2977">
        <v>2</v>
      </c>
      <c r="E2977" t="s">
        <v>741</v>
      </c>
      <c r="F2977">
        <v>2</v>
      </c>
      <c r="G2977">
        <v>2</v>
      </c>
      <c r="H2977" s="4" t="str">
        <f t="shared" si="92"/>
        <v>1R141.2</v>
      </c>
      <c r="I2977" s="4" t="str">
        <f t="shared" si="93"/>
        <v>SG1_2_P1_RC</v>
      </c>
    </row>
    <row r="2978" spans="1:9">
      <c r="A2978" t="s">
        <v>261</v>
      </c>
      <c r="B2978" t="s">
        <v>9218</v>
      </c>
      <c r="C2978" t="s">
        <v>4984</v>
      </c>
      <c r="D2978">
        <v>1</v>
      </c>
      <c r="E2978" t="s">
        <v>745</v>
      </c>
      <c r="F2978">
        <v>1</v>
      </c>
      <c r="G2978">
        <v>1</v>
      </c>
      <c r="H2978" s="4" t="str">
        <f t="shared" si="92"/>
        <v>1R142.1</v>
      </c>
      <c r="I2978" s="4" t="str">
        <f t="shared" si="93"/>
        <v>SG1_2_P1_MDI-</v>
      </c>
    </row>
    <row r="2979" spans="1:9">
      <c r="A2979" t="s">
        <v>261</v>
      </c>
      <c r="B2979" t="s">
        <v>9218</v>
      </c>
      <c r="C2979" t="s">
        <v>4984</v>
      </c>
      <c r="D2979">
        <v>2</v>
      </c>
      <c r="E2979" t="s">
        <v>741</v>
      </c>
      <c r="F2979">
        <v>2</v>
      </c>
      <c r="G2979">
        <v>2</v>
      </c>
      <c r="H2979" s="4" t="str">
        <f t="shared" si="92"/>
        <v>1R142.2</v>
      </c>
      <c r="I2979" s="4" t="str">
        <f t="shared" si="93"/>
        <v>SG1_2_P1_RC</v>
      </c>
    </row>
    <row r="2980" spans="1:9">
      <c r="A2980" t="s">
        <v>261</v>
      </c>
      <c r="B2980" t="s">
        <v>9218</v>
      </c>
      <c r="C2980" t="s">
        <v>4999</v>
      </c>
      <c r="D2980">
        <v>1</v>
      </c>
      <c r="E2980" t="s">
        <v>2107</v>
      </c>
      <c r="F2980">
        <v>1</v>
      </c>
      <c r="G2980">
        <v>1</v>
      </c>
      <c r="H2980" s="4" t="str">
        <f t="shared" si="92"/>
        <v>1R470.1</v>
      </c>
      <c r="I2980" s="4" t="str">
        <f t="shared" si="93"/>
        <v>SG1_2_P5_MDI-</v>
      </c>
    </row>
    <row r="2981" spans="1:9">
      <c r="A2981" t="s">
        <v>261</v>
      </c>
      <c r="B2981" t="s">
        <v>9218</v>
      </c>
      <c r="C2981" t="s">
        <v>4999</v>
      </c>
      <c r="D2981">
        <v>2</v>
      </c>
      <c r="E2981" t="s">
        <v>2108</v>
      </c>
      <c r="F2981">
        <v>2</v>
      </c>
      <c r="G2981">
        <v>2</v>
      </c>
      <c r="H2981" s="4" t="str">
        <f t="shared" si="92"/>
        <v>1R470.2</v>
      </c>
      <c r="I2981" s="4" t="str">
        <f t="shared" si="93"/>
        <v>SG1_2_P5_RC</v>
      </c>
    </row>
    <row r="2982" spans="1:9">
      <c r="A2982" t="s">
        <v>261</v>
      </c>
      <c r="B2982" t="s">
        <v>9218</v>
      </c>
      <c r="C2982" t="s">
        <v>5000</v>
      </c>
      <c r="D2982">
        <v>1</v>
      </c>
      <c r="E2982" t="s">
        <v>3585</v>
      </c>
      <c r="F2982">
        <v>1</v>
      </c>
      <c r="G2982">
        <v>1</v>
      </c>
      <c r="H2982" s="4" t="str">
        <f t="shared" si="92"/>
        <v>1R473.1</v>
      </c>
      <c r="I2982" s="4" t="str">
        <f t="shared" si="93"/>
        <v>SG1_2_P6_MDI-</v>
      </c>
    </row>
    <row r="2983" spans="1:9">
      <c r="A2983" t="s">
        <v>261</v>
      </c>
      <c r="B2983" t="s">
        <v>9218</v>
      </c>
      <c r="C2983" t="s">
        <v>5000</v>
      </c>
      <c r="D2983">
        <v>2</v>
      </c>
      <c r="E2983" t="s">
        <v>3583</v>
      </c>
      <c r="F2983">
        <v>2</v>
      </c>
      <c r="G2983">
        <v>2</v>
      </c>
      <c r="H2983" s="4" t="str">
        <f t="shared" si="92"/>
        <v>1R473.2</v>
      </c>
      <c r="I2983" s="4" t="str">
        <f t="shared" si="93"/>
        <v>SG1_2_P6_RC</v>
      </c>
    </row>
    <row r="2984" spans="1:9">
      <c r="A2984" t="s">
        <v>261</v>
      </c>
      <c r="B2984" t="s">
        <v>9218</v>
      </c>
      <c r="C2984" t="s">
        <v>5001</v>
      </c>
      <c r="D2984">
        <v>1</v>
      </c>
      <c r="E2984" t="s">
        <v>2105</v>
      </c>
      <c r="F2984">
        <v>1</v>
      </c>
      <c r="G2984">
        <v>1</v>
      </c>
      <c r="H2984" s="4" t="str">
        <f t="shared" si="92"/>
        <v>1R474.1</v>
      </c>
      <c r="I2984" s="4" t="str">
        <f t="shared" si="93"/>
        <v>SG1_2_P5_MDI+</v>
      </c>
    </row>
    <row r="2985" spans="1:9">
      <c r="A2985" t="s">
        <v>261</v>
      </c>
      <c r="B2985" t="s">
        <v>9218</v>
      </c>
      <c r="C2985" t="s">
        <v>5001</v>
      </c>
      <c r="D2985">
        <v>2</v>
      </c>
      <c r="E2985" t="s">
        <v>2108</v>
      </c>
      <c r="F2985">
        <v>2</v>
      </c>
      <c r="G2985">
        <v>2</v>
      </c>
      <c r="H2985" s="4" t="str">
        <f t="shared" si="92"/>
        <v>1R474.2</v>
      </c>
      <c r="I2985" s="4" t="str">
        <f t="shared" si="93"/>
        <v>SG1_2_P5_RC</v>
      </c>
    </row>
    <row r="2986" spans="1:9">
      <c r="A2986" t="s">
        <v>261</v>
      </c>
      <c r="B2986" t="s">
        <v>9218</v>
      </c>
      <c r="C2986" t="s">
        <v>5002</v>
      </c>
      <c r="D2986">
        <v>1</v>
      </c>
      <c r="E2986" t="s">
        <v>3587</v>
      </c>
      <c r="F2986">
        <v>1</v>
      </c>
      <c r="G2986">
        <v>1</v>
      </c>
      <c r="H2986" s="4" t="str">
        <f t="shared" si="92"/>
        <v>1R475.1</v>
      </c>
      <c r="I2986" s="4" t="str">
        <f t="shared" si="93"/>
        <v>SG1_2_P6_MDI+</v>
      </c>
    </row>
    <row r="2987" spans="1:9">
      <c r="A2987" t="s">
        <v>261</v>
      </c>
      <c r="B2987" t="s">
        <v>9218</v>
      </c>
      <c r="C2987" t="s">
        <v>5002</v>
      </c>
      <c r="D2987">
        <v>2</v>
      </c>
      <c r="E2987" t="s">
        <v>3583</v>
      </c>
      <c r="F2987">
        <v>2</v>
      </c>
      <c r="G2987">
        <v>2</v>
      </c>
      <c r="H2987" s="4" t="str">
        <f t="shared" si="92"/>
        <v>1R475.2</v>
      </c>
      <c r="I2987" s="4" t="str">
        <f t="shared" si="93"/>
        <v>SG1_2_P6_RC</v>
      </c>
    </row>
    <row r="2988" spans="1:9">
      <c r="A2988" t="s">
        <v>261</v>
      </c>
      <c r="B2988" t="s">
        <v>9218</v>
      </c>
      <c r="C2988" t="s">
        <v>4985</v>
      </c>
      <c r="D2988">
        <v>1</v>
      </c>
      <c r="E2988" t="s">
        <v>738</v>
      </c>
      <c r="F2988">
        <v>1</v>
      </c>
      <c r="G2988">
        <v>1</v>
      </c>
      <c r="H2988" s="4" t="str">
        <f t="shared" si="92"/>
        <v>1T2.1</v>
      </c>
      <c r="I2988" s="4" t="str">
        <f t="shared" si="93"/>
        <v>SG1_1_P0_MDI-</v>
      </c>
    </row>
    <row r="2989" spans="1:9">
      <c r="A2989" t="s">
        <v>261</v>
      </c>
      <c r="B2989" t="s">
        <v>9218</v>
      </c>
      <c r="C2989" t="s">
        <v>4985</v>
      </c>
      <c r="D2989">
        <v>2</v>
      </c>
      <c r="E2989" t="s">
        <v>736</v>
      </c>
      <c r="F2989">
        <v>2</v>
      </c>
      <c r="G2989">
        <v>2</v>
      </c>
      <c r="H2989" s="4" t="str">
        <f t="shared" si="92"/>
        <v>1T2.2</v>
      </c>
      <c r="I2989" s="4" t="str">
        <f t="shared" si="93"/>
        <v>SG1_1_P0_MDI+</v>
      </c>
    </row>
    <row r="2990" spans="1:9">
      <c r="A2990" t="s">
        <v>261</v>
      </c>
      <c r="B2990" t="s">
        <v>9218</v>
      </c>
      <c r="C2990" t="s">
        <v>4985</v>
      </c>
      <c r="D2990">
        <v>3</v>
      </c>
      <c r="E2990" t="s">
        <v>748</v>
      </c>
      <c r="F2990">
        <v>3</v>
      </c>
      <c r="G2990">
        <v>3</v>
      </c>
      <c r="H2990" s="4" t="str">
        <f t="shared" si="92"/>
        <v>1T2.3</v>
      </c>
      <c r="I2990" s="4" t="str">
        <f t="shared" si="93"/>
        <v>SG1_P0_MDI+</v>
      </c>
    </row>
    <row r="2991" spans="1:9">
      <c r="A2991" t="s">
        <v>261</v>
      </c>
      <c r="B2991" t="s">
        <v>9218</v>
      </c>
      <c r="C2991" t="s">
        <v>4985</v>
      </c>
      <c r="D2991">
        <v>4</v>
      </c>
      <c r="E2991" t="s">
        <v>749</v>
      </c>
      <c r="F2991">
        <v>4</v>
      </c>
      <c r="G2991">
        <v>4</v>
      </c>
      <c r="H2991" s="4" t="str">
        <f t="shared" si="92"/>
        <v>1T2.4</v>
      </c>
      <c r="I2991" s="4" t="str">
        <f t="shared" si="93"/>
        <v>SG1_P0_MDI-</v>
      </c>
    </row>
    <row r="2992" spans="1:9">
      <c r="A2992" t="s">
        <v>261</v>
      </c>
      <c r="B2992" t="s">
        <v>9218</v>
      </c>
      <c r="C2992" t="s">
        <v>4986</v>
      </c>
      <c r="D2992">
        <v>1</v>
      </c>
      <c r="E2992" t="s">
        <v>744</v>
      </c>
      <c r="F2992">
        <v>1</v>
      </c>
      <c r="G2992">
        <v>1</v>
      </c>
      <c r="H2992" s="4" t="str">
        <f t="shared" si="92"/>
        <v>1T3.1</v>
      </c>
      <c r="I2992" s="4" t="str">
        <f t="shared" si="93"/>
        <v>SG1_1_P1_MDI-</v>
      </c>
    </row>
    <row r="2993" spans="1:9">
      <c r="A2993" t="s">
        <v>261</v>
      </c>
      <c r="B2993" t="s">
        <v>9218</v>
      </c>
      <c r="C2993" t="s">
        <v>4986</v>
      </c>
      <c r="D2993">
        <v>2</v>
      </c>
      <c r="E2993" t="s">
        <v>742</v>
      </c>
      <c r="F2993">
        <v>2</v>
      </c>
      <c r="G2993">
        <v>2</v>
      </c>
      <c r="H2993" s="4" t="str">
        <f t="shared" si="92"/>
        <v>1T3.2</v>
      </c>
      <c r="I2993" s="4" t="str">
        <f t="shared" si="93"/>
        <v>SG1_1_P1_MDI+</v>
      </c>
    </row>
    <row r="2994" spans="1:9">
      <c r="A2994" t="s">
        <v>261</v>
      </c>
      <c r="B2994" t="s">
        <v>9218</v>
      </c>
      <c r="C2994" t="s">
        <v>4986</v>
      </c>
      <c r="D2994">
        <v>3</v>
      </c>
      <c r="E2994" t="s">
        <v>750</v>
      </c>
      <c r="F2994">
        <v>3</v>
      </c>
      <c r="G2994">
        <v>3</v>
      </c>
      <c r="H2994" s="4" t="str">
        <f t="shared" si="92"/>
        <v>1T3.3</v>
      </c>
      <c r="I2994" s="4" t="str">
        <f t="shared" si="93"/>
        <v>SG1_P1_MDI+</v>
      </c>
    </row>
    <row r="2995" spans="1:9">
      <c r="A2995" t="s">
        <v>261</v>
      </c>
      <c r="B2995" t="s">
        <v>9218</v>
      </c>
      <c r="C2995" t="s">
        <v>4986</v>
      </c>
      <c r="D2995">
        <v>4</v>
      </c>
      <c r="E2995" t="s">
        <v>751</v>
      </c>
      <c r="F2995">
        <v>4</v>
      </c>
      <c r="G2995">
        <v>4</v>
      </c>
      <c r="H2995" s="4" t="str">
        <f t="shared" si="92"/>
        <v>1T3.4</v>
      </c>
      <c r="I2995" s="4" t="str">
        <f t="shared" si="93"/>
        <v>SG1_P1_MDI-</v>
      </c>
    </row>
    <row r="2996" spans="1:9">
      <c r="A2996" t="s">
        <v>261</v>
      </c>
      <c r="B2996" t="s">
        <v>9218</v>
      </c>
      <c r="C2996" t="s">
        <v>5009</v>
      </c>
      <c r="D2996">
        <v>1</v>
      </c>
      <c r="E2996" t="s">
        <v>3584</v>
      </c>
      <c r="F2996">
        <v>1</v>
      </c>
      <c r="G2996">
        <v>1</v>
      </c>
      <c r="H2996" s="4" t="str">
        <f t="shared" si="92"/>
        <v>1T20.1</v>
      </c>
      <c r="I2996" s="4" t="str">
        <f t="shared" si="93"/>
        <v>SG1_1_P6_MDI-</v>
      </c>
    </row>
    <row r="2997" spans="1:9">
      <c r="A2997" t="s">
        <v>261</v>
      </c>
      <c r="B2997" t="s">
        <v>9218</v>
      </c>
      <c r="C2997" t="s">
        <v>5009</v>
      </c>
      <c r="D2997">
        <v>2</v>
      </c>
      <c r="E2997" t="s">
        <v>3586</v>
      </c>
      <c r="F2997">
        <v>2</v>
      </c>
      <c r="G2997">
        <v>2</v>
      </c>
      <c r="H2997" s="4" t="str">
        <f t="shared" si="92"/>
        <v>1T20.2</v>
      </c>
      <c r="I2997" s="4" t="str">
        <f t="shared" si="93"/>
        <v>SG1_1_P6_MDI+</v>
      </c>
    </row>
    <row r="2998" spans="1:9">
      <c r="A2998" t="s">
        <v>261</v>
      </c>
      <c r="B2998" t="s">
        <v>9218</v>
      </c>
      <c r="C2998" t="s">
        <v>5009</v>
      </c>
      <c r="D2998">
        <v>3</v>
      </c>
      <c r="E2998" t="s">
        <v>3596</v>
      </c>
      <c r="F2998">
        <v>3</v>
      </c>
      <c r="G2998">
        <v>3</v>
      </c>
      <c r="H2998" s="4" t="str">
        <f t="shared" si="92"/>
        <v>1T20.3</v>
      </c>
      <c r="I2998" s="4" t="str">
        <f t="shared" si="93"/>
        <v>SG1_P6_MDI+</v>
      </c>
    </row>
    <row r="2999" spans="1:9">
      <c r="A2999" t="s">
        <v>261</v>
      </c>
      <c r="B2999" t="s">
        <v>9218</v>
      </c>
      <c r="C2999" t="s">
        <v>5009</v>
      </c>
      <c r="D2999">
        <v>4</v>
      </c>
      <c r="E2999" t="s">
        <v>3597</v>
      </c>
      <c r="F2999">
        <v>4</v>
      </c>
      <c r="G2999">
        <v>4</v>
      </c>
      <c r="H2999" s="4" t="str">
        <f t="shared" si="92"/>
        <v>1T20.4</v>
      </c>
      <c r="I2999" s="4" t="str">
        <f t="shared" si="93"/>
        <v>SG1_P6_MDI-</v>
      </c>
    </row>
    <row r="3000" spans="1:9">
      <c r="A3000" t="s">
        <v>261</v>
      </c>
      <c r="B3000" t="s">
        <v>9218</v>
      </c>
      <c r="C3000" t="s">
        <v>5010</v>
      </c>
      <c r="D3000">
        <v>1</v>
      </c>
      <c r="E3000" t="s">
        <v>2106</v>
      </c>
      <c r="F3000">
        <v>1</v>
      </c>
      <c r="G3000">
        <v>1</v>
      </c>
      <c r="H3000" s="4" t="str">
        <f t="shared" si="92"/>
        <v>1T21.1</v>
      </c>
      <c r="I3000" s="4" t="str">
        <f t="shared" si="93"/>
        <v>SG1_1_P5_MDI-</v>
      </c>
    </row>
    <row r="3001" spans="1:9">
      <c r="A3001" t="s">
        <v>261</v>
      </c>
      <c r="B3001" t="s">
        <v>9218</v>
      </c>
      <c r="C3001" t="s">
        <v>5010</v>
      </c>
      <c r="D3001">
        <v>2</v>
      </c>
      <c r="E3001" t="s">
        <v>2104</v>
      </c>
      <c r="F3001">
        <v>2</v>
      </c>
      <c r="G3001">
        <v>2</v>
      </c>
      <c r="H3001" s="4" t="str">
        <f t="shared" si="92"/>
        <v>1T21.2</v>
      </c>
      <c r="I3001" s="4" t="str">
        <f t="shared" si="93"/>
        <v>SG1_1_P5_MDI+</v>
      </c>
    </row>
    <row r="3002" spans="1:9">
      <c r="A3002" t="s">
        <v>261</v>
      </c>
      <c r="B3002" t="s">
        <v>9218</v>
      </c>
      <c r="C3002" t="s">
        <v>5010</v>
      </c>
      <c r="D3002">
        <v>3</v>
      </c>
      <c r="E3002" t="s">
        <v>2109</v>
      </c>
      <c r="F3002">
        <v>3</v>
      </c>
      <c r="G3002">
        <v>3</v>
      </c>
      <c r="H3002" s="4" t="str">
        <f t="shared" si="92"/>
        <v>1T21.3</v>
      </c>
      <c r="I3002" s="4" t="str">
        <f t="shared" si="93"/>
        <v>SG1_P5_MDI+</v>
      </c>
    </row>
    <row r="3003" spans="1:9">
      <c r="A3003" t="s">
        <v>261</v>
      </c>
      <c r="B3003" t="s">
        <v>9218</v>
      </c>
      <c r="C3003" t="s">
        <v>5010</v>
      </c>
      <c r="D3003">
        <v>4</v>
      </c>
      <c r="E3003" t="s">
        <v>2110</v>
      </c>
      <c r="F3003">
        <v>4</v>
      </c>
      <c r="G3003">
        <v>4</v>
      </c>
      <c r="H3003" s="4" t="str">
        <f t="shared" si="92"/>
        <v>1T21.4</v>
      </c>
      <c r="I3003" s="4" t="str">
        <f t="shared" si="93"/>
        <v>SG1_P5_MDI-</v>
      </c>
    </row>
    <row r="3004" spans="1:9">
      <c r="A3004" t="s">
        <v>261</v>
      </c>
      <c r="B3004" t="s">
        <v>9218</v>
      </c>
      <c r="C3004" t="s">
        <v>9220</v>
      </c>
      <c r="D3004" t="s">
        <v>398</v>
      </c>
      <c r="E3004" t="s">
        <v>749</v>
      </c>
      <c r="F3004" t="s">
        <v>196</v>
      </c>
      <c r="G3004" t="s">
        <v>398</v>
      </c>
      <c r="H3004" s="4" t="str">
        <f t="shared" si="92"/>
        <v>GOLD1.A2</v>
      </c>
      <c r="I3004" s="4" t="str">
        <f t="shared" si="93"/>
        <v>SG1_P0_MDI-</v>
      </c>
    </row>
    <row r="3005" spans="1:9">
      <c r="A3005" t="s">
        <v>261</v>
      </c>
      <c r="B3005" t="s">
        <v>9218</v>
      </c>
      <c r="C3005" t="s">
        <v>9220</v>
      </c>
      <c r="D3005" t="s">
        <v>396</v>
      </c>
      <c r="E3005" t="s">
        <v>748</v>
      </c>
      <c r="F3005" t="s">
        <v>197</v>
      </c>
      <c r="G3005" t="s">
        <v>396</v>
      </c>
      <c r="H3005" s="4" t="str">
        <f t="shared" si="92"/>
        <v>GOLD1.A3</v>
      </c>
      <c r="I3005" s="4" t="str">
        <f t="shared" si="93"/>
        <v>SG1_P0_MDI+</v>
      </c>
    </row>
    <row r="3006" spans="1:9">
      <c r="A3006" t="s">
        <v>261</v>
      </c>
      <c r="B3006" t="s">
        <v>9218</v>
      </c>
      <c r="C3006" t="s">
        <v>9220</v>
      </c>
      <c r="D3006" t="s">
        <v>400</v>
      </c>
      <c r="E3006" t="s">
        <v>751</v>
      </c>
      <c r="F3006" t="s">
        <v>215</v>
      </c>
      <c r="G3006" t="s">
        <v>400</v>
      </c>
      <c r="H3006" s="4" t="str">
        <f t="shared" si="92"/>
        <v>GOLD1.B3</v>
      </c>
      <c r="I3006" s="4" t="str">
        <f t="shared" si="93"/>
        <v>SG1_P1_MDI-</v>
      </c>
    </row>
    <row r="3007" spans="1:9">
      <c r="A3007" t="s">
        <v>261</v>
      </c>
      <c r="B3007" t="s">
        <v>9218</v>
      </c>
      <c r="C3007" t="s">
        <v>9220</v>
      </c>
      <c r="D3007" t="s">
        <v>399</v>
      </c>
      <c r="E3007" t="s">
        <v>750</v>
      </c>
      <c r="F3007" t="s">
        <v>216</v>
      </c>
      <c r="G3007" t="s">
        <v>399</v>
      </c>
      <c r="H3007" s="4" t="str">
        <f t="shared" si="92"/>
        <v>GOLD1.B4</v>
      </c>
      <c r="I3007" s="4" t="str">
        <f t="shared" si="93"/>
        <v>SG1_P1_MDI+</v>
      </c>
    </row>
    <row r="3008" spans="1:9">
      <c r="A3008" t="s">
        <v>261</v>
      </c>
      <c r="B3008" t="s">
        <v>9218</v>
      </c>
      <c r="C3008" t="s">
        <v>9220</v>
      </c>
      <c r="D3008" t="s">
        <v>1640</v>
      </c>
      <c r="E3008" t="s">
        <v>2110</v>
      </c>
      <c r="F3008" t="s">
        <v>11</v>
      </c>
      <c r="G3008" t="s">
        <v>1640</v>
      </c>
      <c r="H3008" s="4" t="str">
        <f t="shared" si="92"/>
        <v>GOLD1.A4</v>
      </c>
      <c r="I3008" s="4" t="str">
        <f t="shared" si="93"/>
        <v>SG1_P5_MDI-</v>
      </c>
    </row>
    <row r="3009" spans="1:9">
      <c r="A3009" t="s">
        <v>261</v>
      </c>
      <c r="B3009" t="s">
        <v>9218</v>
      </c>
      <c r="C3009" t="s">
        <v>9220</v>
      </c>
      <c r="D3009" t="s">
        <v>1639</v>
      </c>
      <c r="E3009" t="s">
        <v>2109</v>
      </c>
      <c r="F3009" t="s">
        <v>198</v>
      </c>
      <c r="G3009" t="s">
        <v>1639</v>
      </c>
      <c r="H3009" s="4" t="str">
        <f t="shared" si="92"/>
        <v>GOLD1.A5</v>
      </c>
      <c r="I3009" s="4" t="str">
        <f t="shared" si="93"/>
        <v>SG1_P5_MDI+</v>
      </c>
    </row>
    <row r="3010" spans="1:9">
      <c r="A3010" t="s">
        <v>261</v>
      </c>
      <c r="B3010" t="s">
        <v>9218</v>
      </c>
      <c r="C3010" t="s">
        <v>9220</v>
      </c>
      <c r="D3010" t="s">
        <v>3062</v>
      </c>
      <c r="E3010" t="s">
        <v>3597</v>
      </c>
      <c r="F3010" t="s">
        <v>13</v>
      </c>
      <c r="G3010" t="s">
        <v>3062</v>
      </c>
      <c r="H3010" s="4" t="str">
        <f t="shared" ref="H3010:H3073" si="94">CONCATENATE(C3010,".",F3010)</f>
        <v>GOLD1.B5</v>
      </c>
      <c r="I3010" s="4" t="str">
        <f t="shared" ref="I3010:I3073" si="95">E3010</f>
        <v>SG1_P6_MDI-</v>
      </c>
    </row>
    <row r="3011" spans="1:9">
      <c r="A3011" t="s">
        <v>261</v>
      </c>
      <c r="B3011" t="s">
        <v>9218</v>
      </c>
      <c r="C3011" t="s">
        <v>9220</v>
      </c>
      <c r="D3011" t="s">
        <v>3061</v>
      </c>
      <c r="E3011" t="s">
        <v>3596</v>
      </c>
      <c r="F3011" t="s">
        <v>217</v>
      </c>
      <c r="G3011" t="s">
        <v>3061</v>
      </c>
      <c r="H3011" s="4" t="str">
        <f t="shared" si="94"/>
        <v>GOLD1.B6</v>
      </c>
      <c r="I3011" s="4" t="str">
        <f t="shared" si="95"/>
        <v>SG1_P6_MDI+</v>
      </c>
    </row>
    <row r="3012" spans="1:9">
      <c r="A3012" t="s">
        <v>261</v>
      </c>
      <c r="B3012" t="s">
        <v>9221</v>
      </c>
      <c r="C3012" t="s">
        <v>5013</v>
      </c>
      <c r="D3012">
        <v>1</v>
      </c>
      <c r="E3012" t="s">
        <v>811</v>
      </c>
      <c r="F3012">
        <v>1</v>
      </c>
      <c r="G3012">
        <v>1</v>
      </c>
      <c r="H3012" s="4" t="str">
        <f t="shared" si="94"/>
        <v>1C209.1</v>
      </c>
      <c r="I3012" s="4" t="str">
        <f t="shared" si="95"/>
        <v>S1_U17_VDD</v>
      </c>
    </row>
    <row r="3013" spans="1:9">
      <c r="A3013" t="s">
        <v>261</v>
      </c>
      <c r="B3013" t="s">
        <v>9221</v>
      </c>
      <c r="C3013" t="s">
        <v>5013</v>
      </c>
      <c r="D3013">
        <v>2</v>
      </c>
      <c r="E3013" t="s">
        <v>169</v>
      </c>
      <c r="F3013">
        <v>2</v>
      </c>
      <c r="G3013">
        <v>2</v>
      </c>
      <c r="H3013" s="4" t="str">
        <f t="shared" si="94"/>
        <v>1C209.2</v>
      </c>
      <c r="I3013" s="4" t="str">
        <f t="shared" si="95"/>
        <v>DGND</v>
      </c>
    </row>
    <row r="3014" spans="1:9">
      <c r="A3014" t="s">
        <v>261</v>
      </c>
      <c r="B3014" t="s">
        <v>9221</v>
      </c>
      <c r="C3014" t="s">
        <v>5014</v>
      </c>
      <c r="D3014">
        <v>1</v>
      </c>
      <c r="E3014" t="s">
        <v>811</v>
      </c>
      <c r="F3014">
        <v>1</v>
      </c>
      <c r="G3014">
        <v>1</v>
      </c>
      <c r="H3014" s="4" t="str">
        <f t="shared" si="94"/>
        <v>1C220.1</v>
      </c>
      <c r="I3014" s="4" t="str">
        <f t="shared" si="95"/>
        <v>S1_U17_VDD</v>
      </c>
    </row>
    <row r="3015" spans="1:9">
      <c r="A3015" t="s">
        <v>261</v>
      </c>
      <c r="B3015" t="s">
        <v>9221</v>
      </c>
      <c r="C3015" t="s">
        <v>5014</v>
      </c>
      <c r="D3015">
        <v>2</v>
      </c>
      <c r="E3015" t="s">
        <v>169</v>
      </c>
      <c r="F3015">
        <v>2</v>
      </c>
      <c r="G3015">
        <v>2</v>
      </c>
      <c r="H3015" s="4" t="str">
        <f t="shared" si="94"/>
        <v>1C220.2</v>
      </c>
      <c r="I3015" s="4" t="str">
        <f t="shared" si="95"/>
        <v>DGND</v>
      </c>
    </row>
    <row r="3016" spans="1:9">
      <c r="A3016" t="s">
        <v>261</v>
      </c>
      <c r="B3016" t="s">
        <v>9221</v>
      </c>
      <c r="C3016" t="s">
        <v>5015</v>
      </c>
      <c r="D3016">
        <v>1</v>
      </c>
      <c r="E3016" t="s">
        <v>8618</v>
      </c>
      <c r="F3016">
        <v>1</v>
      </c>
      <c r="G3016">
        <v>1</v>
      </c>
      <c r="H3016" s="4" t="str">
        <f t="shared" si="94"/>
        <v>1MQS1.1</v>
      </c>
      <c r="I3016" s="4" t="str">
        <f t="shared" si="95"/>
        <v>S1_U4PI_P0_MDI+</v>
      </c>
    </row>
    <row r="3017" spans="1:9">
      <c r="A3017" t="s">
        <v>261</v>
      </c>
      <c r="B3017" t="s">
        <v>9221</v>
      </c>
      <c r="C3017" t="s">
        <v>5015</v>
      </c>
      <c r="D3017">
        <v>2</v>
      </c>
      <c r="E3017" t="s">
        <v>8619</v>
      </c>
      <c r="F3017">
        <v>2</v>
      </c>
      <c r="G3017">
        <v>2</v>
      </c>
      <c r="H3017" s="4" t="str">
        <f t="shared" si="94"/>
        <v>1MQS1.2</v>
      </c>
      <c r="I3017" s="4" t="str">
        <f t="shared" si="95"/>
        <v>S1_U4PI_P0_MDI-</v>
      </c>
    </row>
    <row r="3018" spans="1:9">
      <c r="A3018" t="s">
        <v>261</v>
      </c>
      <c r="B3018" t="s">
        <v>9221</v>
      </c>
      <c r="C3018" t="s">
        <v>5015</v>
      </c>
      <c r="D3018">
        <v>3</v>
      </c>
      <c r="E3018" t="s">
        <v>8620</v>
      </c>
      <c r="F3018">
        <v>3</v>
      </c>
      <c r="G3018">
        <v>3</v>
      </c>
      <c r="H3018" s="4" t="str">
        <f t="shared" si="94"/>
        <v>1MQS1.3</v>
      </c>
      <c r="I3018" s="4" t="str">
        <f t="shared" si="95"/>
        <v>S1_U4PI_P5_MDI+</v>
      </c>
    </row>
    <row r="3019" spans="1:9">
      <c r="A3019" t="s">
        <v>261</v>
      </c>
      <c r="B3019" t="s">
        <v>9221</v>
      </c>
      <c r="C3019" t="s">
        <v>5015</v>
      </c>
      <c r="D3019">
        <v>4</v>
      </c>
      <c r="E3019" t="s">
        <v>8621</v>
      </c>
      <c r="F3019">
        <v>4</v>
      </c>
      <c r="G3019">
        <v>4</v>
      </c>
      <c r="H3019" s="4" t="str">
        <f t="shared" si="94"/>
        <v>1MQS1.4</v>
      </c>
      <c r="I3019" s="4" t="str">
        <f t="shared" si="95"/>
        <v>S1_U4PI_P5_MDI-</v>
      </c>
    </row>
    <row r="3020" spans="1:9">
      <c r="A3020" t="s">
        <v>261</v>
      </c>
      <c r="B3020" t="s">
        <v>9221</v>
      </c>
      <c r="C3020" t="s">
        <v>5015</v>
      </c>
      <c r="D3020">
        <v>5</v>
      </c>
      <c r="F3020">
        <v>5</v>
      </c>
      <c r="G3020">
        <v>5</v>
      </c>
      <c r="H3020" s="4" t="str">
        <f t="shared" si="94"/>
        <v>1MQS1.5</v>
      </c>
      <c r="I3020" s="4">
        <f t="shared" si="95"/>
        <v>0</v>
      </c>
    </row>
    <row r="3021" spans="1:9">
      <c r="A3021" t="s">
        <v>261</v>
      </c>
      <c r="B3021" t="s">
        <v>9221</v>
      </c>
      <c r="C3021" t="s">
        <v>5015</v>
      </c>
      <c r="D3021">
        <v>6</v>
      </c>
      <c r="E3021" t="s">
        <v>812</v>
      </c>
      <c r="F3021">
        <v>6</v>
      </c>
      <c r="G3021">
        <v>6</v>
      </c>
      <c r="H3021" s="4" t="str">
        <f t="shared" si="94"/>
        <v>1MQS1.6</v>
      </c>
      <c r="I3021" s="4" t="str">
        <f t="shared" si="95"/>
        <v>SG1_3PI_P0_MDI+</v>
      </c>
    </row>
    <row r="3022" spans="1:9">
      <c r="A3022" t="s">
        <v>261</v>
      </c>
      <c r="B3022" t="s">
        <v>9221</v>
      </c>
      <c r="C3022" t="s">
        <v>5015</v>
      </c>
      <c r="D3022">
        <v>7</v>
      </c>
      <c r="E3022" t="s">
        <v>813</v>
      </c>
      <c r="F3022">
        <v>7</v>
      </c>
      <c r="G3022">
        <v>7</v>
      </c>
      <c r="H3022" s="4" t="str">
        <f t="shared" si="94"/>
        <v>1MQS1.7</v>
      </c>
      <c r="I3022" s="4" t="str">
        <f t="shared" si="95"/>
        <v>SG1_3PI_P0_MDI-</v>
      </c>
    </row>
    <row r="3023" spans="1:9">
      <c r="A3023" t="s">
        <v>261</v>
      </c>
      <c r="B3023" t="s">
        <v>9221</v>
      </c>
      <c r="C3023" t="s">
        <v>5015</v>
      </c>
      <c r="D3023">
        <v>8</v>
      </c>
      <c r="E3023" t="s">
        <v>2111</v>
      </c>
      <c r="F3023">
        <v>8</v>
      </c>
      <c r="G3023">
        <v>8</v>
      </c>
      <c r="H3023" s="4" t="str">
        <f t="shared" si="94"/>
        <v>1MQS1.8</v>
      </c>
      <c r="I3023" s="4" t="str">
        <f t="shared" si="95"/>
        <v>SG1_3PI_P5_MDI+</v>
      </c>
    </row>
    <row r="3024" spans="1:9">
      <c r="A3024" t="s">
        <v>261</v>
      </c>
      <c r="B3024" t="s">
        <v>9221</v>
      </c>
      <c r="C3024" t="s">
        <v>5015</v>
      </c>
      <c r="D3024">
        <v>9</v>
      </c>
      <c r="E3024" t="s">
        <v>2112</v>
      </c>
      <c r="F3024">
        <v>9</v>
      </c>
      <c r="G3024">
        <v>9</v>
      </c>
      <c r="H3024" s="4" t="str">
        <f t="shared" si="94"/>
        <v>1MQS1.9</v>
      </c>
      <c r="I3024" s="4" t="str">
        <f t="shared" si="95"/>
        <v>SG1_3PI_P5_MDI-</v>
      </c>
    </row>
    <row r="3025" spans="1:9">
      <c r="A3025" t="s">
        <v>261</v>
      </c>
      <c r="B3025" t="s">
        <v>9221</v>
      </c>
      <c r="C3025" t="s">
        <v>5015</v>
      </c>
      <c r="D3025">
        <v>10</v>
      </c>
      <c r="E3025" t="s">
        <v>8622</v>
      </c>
      <c r="F3025">
        <v>10</v>
      </c>
      <c r="G3025">
        <v>10</v>
      </c>
      <c r="H3025" s="4" t="str">
        <f t="shared" si="94"/>
        <v>1MQS1.10</v>
      </c>
      <c r="I3025" s="4" t="str">
        <f t="shared" si="95"/>
        <v>S1_U4PI_P1_MDI+</v>
      </c>
    </row>
    <row r="3026" spans="1:9">
      <c r="A3026" t="s">
        <v>261</v>
      </c>
      <c r="B3026" t="s">
        <v>9221</v>
      </c>
      <c r="C3026" t="s">
        <v>5015</v>
      </c>
      <c r="D3026">
        <v>11</v>
      </c>
      <c r="E3026" t="s">
        <v>8623</v>
      </c>
      <c r="F3026">
        <v>11</v>
      </c>
      <c r="G3026">
        <v>11</v>
      </c>
      <c r="H3026" s="4" t="str">
        <f t="shared" si="94"/>
        <v>1MQS1.11</v>
      </c>
      <c r="I3026" s="4" t="str">
        <f t="shared" si="95"/>
        <v>S1_U4PI_P1_MDI-</v>
      </c>
    </row>
    <row r="3027" spans="1:9">
      <c r="A3027" t="s">
        <v>261</v>
      </c>
      <c r="B3027" t="s">
        <v>9221</v>
      </c>
      <c r="C3027" t="s">
        <v>5015</v>
      </c>
      <c r="D3027">
        <v>12</v>
      </c>
      <c r="E3027" t="s">
        <v>8624</v>
      </c>
      <c r="F3027">
        <v>12</v>
      </c>
      <c r="G3027">
        <v>12</v>
      </c>
      <c r="H3027" s="4" t="str">
        <f t="shared" si="94"/>
        <v>1MQS1.12</v>
      </c>
      <c r="I3027" s="4" t="str">
        <f t="shared" si="95"/>
        <v>S1_U4PI_P6_MDI+</v>
      </c>
    </row>
    <row r="3028" spans="1:9">
      <c r="A3028" t="s">
        <v>261</v>
      </c>
      <c r="B3028" t="s">
        <v>9221</v>
      </c>
      <c r="C3028" t="s">
        <v>5015</v>
      </c>
      <c r="D3028">
        <v>13</v>
      </c>
      <c r="E3028" t="s">
        <v>8625</v>
      </c>
      <c r="F3028">
        <v>13</v>
      </c>
      <c r="G3028">
        <v>13</v>
      </c>
      <c r="H3028" s="4" t="str">
        <f t="shared" si="94"/>
        <v>1MQS1.13</v>
      </c>
      <c r="I3028" s="4" t="str">
        <f t="shared" si="95"/>
        <v>S1_U4PI_P6_MDI-</v>
      </c>
    </row>
    <row r="3029" spans="1:9">
      <c r="A3029" t="s">
        <v>261</v>
      </c>
      <c r="B3029" t="s">
        <v>9221</v>
      </c>
      <c r="C3029" t="s">
        <v>5015</v>
      </c>
      <c r="D3029">
        <v>14</v>
      </c>
      <c r="F3029">
        <v>14</v>
      </c>
      <c r="G3029">
        <v>14</v>
      </c>
      <c r="H3029" s="4" t="str">
        <f t="shared" si="94"/>
        <v>1MQS1.14</v>
      </c>
      <c r="I3029" s="4">
        <f t="shared" si="95"/>
        <v>0</v>
      </c>
    </row>
    <row r="3030" spans="1:9">
      <c r="A3030" t="s">
        <v>261</v>
      </c>
      <c r="B3030" t="s">
        <v>9221</v>
      </c>
      <c r="C3030" t="s">
        <v>5015</v>
      </c>
      <c r="D3030">
        <v>15</v>
      </c>
      <c r="E3030" t="s">
        <v>814</v>
      </c>
      <c r="F3030">
        <v>15</v>
      </c>
      <c r="G3030">
        <v>15</v>
      </c>
      <c r="H3030" s="4" t="str">
        <f t="shared" si="94"/>
        <v>1MQS1.15</v>
      </c>
      <c r="I3030" s="4" t="str">
        <f t="shared" si="95"/>
        <v>SG1_3PI_P1_MDI+</v>
      </c>
    </row>
    <row r="3031" spans="1:9">
      <c r="A3031" t="s">
        <v>261</v>
      </c>
      <c r="B3031" t="s">
        <v>9221</v>
      </c>
      <c r="C3031" t="s">
        <v>5015</v>
      </c>
      <c r="D3031">
        <v>16</v>
      </c>
      <c r="E3031" t="s">
        <v>815</v>
      </c>
      <c r="F3031">
        <v>16</v>
      </c>
      <c r="G3031">
        <v>16</v>
      </c>
      <c r="H3031" s="4" t="str">
        <f t="shared" si="94"/>
        <v>1MQS1.16</v>
      </c>
      <c r="I3031" s="4" t="str">
        <f t="shared" si="95"/>
        <v>SG1_3PI_P1_MDI-</v>
      </c>
    </row>
    <row r="3032" spans="1:9">
      <c r="A3032" t="s">
        <v>261</v>
      </c>
      <c r="B3032" t="s">
        <v>9221</v>
      </c>
      <c r="C3032" t="s">
        <v>5015</v>
      </c>
      <c r="D3032">
        <v>17</v>
      </c>
      <c r="E3032" t="s">
        <v>3602</v>
      </c>
      <c r="F3032">
        <v>17</v>
      </c>
      <c r="G3032">
        <v>17</v>
      </c>
      <c r="H3032" s="4" t="str">
        <f t="shared" si="94"/>
        <v>1MQS1.17</v>
      </c>
      <c r="I3032" s="4" t="str">
        <f t="shared" si="95"/>
        <v>SG1_3PI_P6_MDI+</v>
      </c>
    </row>
    <row r="3033" spans="1:9">
      <c r="A3033" t="s">
        <v>261</v>
      </c>
      <c r="B3033" t="s">
        <v>9221</v>
      </c>
      <c r="C3033" t="s">
        <v>5015</v>
      </c>
      <c r="D3033">
        <v>18</v>
      </c>
      <c r="E3033" t="s">
        <v>3603</v>
      </c>
      <c r="F3033">
        <v>18</v>
      </c>
      <c r="G3033">
        <v>18</v>
      </c>
      <c r="H3033" s="4" t="str">
        <f t="shared" si="94"/>
        <v>1MQS1.18</v>
      </c>
      <c r="I3033" s="4" t="str">
        <f t="shared" si="95"/>
        <v>SG1_3PI_P6_MDI-</v>
      </c>
    </row>
    <row r="3034" spans="1:9">
      <c r="A3034" t="s">
        <v>261</v>
      </c>
      <c r="B3034" t="s">
        <v>9221</v>
      </c>
      <c r="C3034" t="s">
        <v>5015</v>
      </c>
      <c r="D3034" t="s">
        <v>186</v>
      </c>
      <c r="F3034" t="s">
        <v>186</v>
      </c>
      <c r="G3034" t="s">
        <v>186</v>
      </c>
      <c r="H3034" s="4" t="str">
        <f t="shared" si="94"/>
        <v>1MQS1.NUT1</v>
      </c>
      <c r="I3034" s="4">
        <f t="shared" si="95"/>
        <v>0</v>
      </c>
    </row>
    <row r="3035" spans="1:9">
      <c r="A3035" t="s">
        <v>261</v>
      </c>
      <c r="B3035" t="s">
        <v>9221</v>
      </c>
      <c r="C3035" t="s">
        <v>5015</v>
      </c>
      <c r="D3035" t="s">
        <v>187</v>
      </c>
      <c r="F3035" t="s">
        <v>187</v>
      </c>
      <c r="G3035" t="s">
        <v>187</v>
      </c>
      <c r="H3035" s="4" t="str">
        <f t="shared" si="94"/>
        <v>1MQS1.NUT2</v>
      </c>
      <c r="I3035" s="4">
        <f t="shared" si="95"/>
        <v>0</v>
      </c>
    </row>
    <row r="3036" spans="1:9">
      <c r="A3036" t="s">
        <v>261</v>
      </c>
      <c r="B3036" t="s">
        <v>9221</v>
      </c>
      <c r="C3036" t="s">
        <v>5016</v>
      </c>
      <c r="D3036">
        <v>1</v>
      </c>
      <c r="E3036" t="s">
        <v>811</v>
      </c>
      <c r="F3036">
        <v>1</v>
      </c>
      <c r="G3036">
        <v>1</v>
      </c>
      <c r="H3036" s="4" t="str">
        <f t="shared" si="94"/>
        <v>1R21.1</v>
      </c>
      <c r="I3036" s="4" t="str">
        <f t="shared" si="95"/>
        <v>S1_U17_VDD</v>
      </c>
    </row>
    <row r="3037" spans="1:9">
      <c r="A3037" t="s">
        <v>261</v>
      </c>
      <c r="B3037" t="s">
        <v>9221</v>
      </c>
      <c r="C3037" t="s">
        <v>5016</v>
      </c>
      <c r="D3037">
        <v>2</v>
      </c>
      <c r="E3037" t="s">
        <v>1841</v>
      </c>
      <c r="F3037">
        <v>2</v>
      </c>
      <c r="G3037">
        <v>2</v>
      </c>
      <c r="H3037" s="4" t="str">
        <f t="shared" si="94"/>
        <v>1R21.2</v>
      </c>
      <c r="I3037" s="4" t="str">
        <f t="shared" si="95"/>
        <v>VDD18_ATX</v>
      </c>
    </row>
    <row r="3038" spans="1:9">
      <c r="A3038" t="s">
        <v>261</v>
      </c>
      <c r="B3038" t="s">
        <v>9221</v>
      </c>
      <c r="C3038" t="s">
        <v>5017</v>
      </c>
      <c r="D3038" t="s">
        <v>634</v>
      </c>
      <c r="F3038">
        <v>61</v>
      </c>
      <c r="G3038" t="s">
        <v>634</v>
      </c>
      <c r="H3038" s="4" t="str">
        <f t="shared" si="94"/>
        <v>1U17.61</v>
      </c>
      <c r="I3038" s="4">
        <f t="shared" si="95"/>
        <v>0</v>
      </c>
    </row>
    <row r="3039" spans="1:9">
      <c r="A3039" t="s">
        <v>261</v>
      </c>
      <c r="B3039" t="s">
        <v>9221</v>
      </c>
      <c r="C3039" t="s">
        <v>5017</v>
      </c>
      <c r="D3039" t="s">
        <v>635</v>
      </c>
      <c r="F3039">
        <v>59</v>
      </c>
      <c r="G3039" t="s">
        <v>635</v>
      </c>
      <c r="H3039" s="4" t="str">
        <f t="shared" si="94"/>
        <v>1U17.59</v>
      </c>
      <c r="I3039" s="4">
        <f t="shared" si="95"/>
        <v>0</v>
      </c>
    </row>
    <row r="3040" spans="1:9">
      <c r="A3040" t="s">
        <v>261</v>
      </c>
      <c r="B3040" t="s">
        <v>9221</v>
      </c>
      <c r="C3040" t="s">
        <v>5017</v>
      </c>
      <c r="D3040" t="s">
        <v>636</v>
      </c>
      <c r="F3040">
        <v>60</v>
      </c>
      <c r="G3040" t="s">
        <v>636</v>
      </c>
      <c r="H3040" s="4" t="str">
        <f t="shared" si="94"/>
        <v>1U17.60</v>
      </c>
      <c r="I3040" s="4">
        <f t="shared" si="95"/>
        <v>0</v>
      </c>
    </row>
    <row r="3041" spans="1:9">
      <c r="A3041" t="s">
        <v>261</v>
      </c>
      <c r="B3041" t="s">
        <v>9221</v>
      </c>
      <c r="C3041" t="s">
        <v>5017</v>
      </c>
      <c r="D3041" t="s">
        <v>637</v>
      </c>
      <c r="F3041">
        <v>58</v>
      </c>
      <c r="G3041" t="s">
        <v>637</v>
      </c>
      <c r="H3041" s="4" t="str">
        <f t="shared" si="94"/>
        <v>1U17.58</v>
      </c>
      <c r="I3041" s="4">
        <f t="shared" si="95"/>
        <v>0</v>
      </c>
    </row>
    <row r="3042" spans="1:9">
      <c r="A3042" t="s">
        <v>261</v>
      </c>
      <c r="B3042" t="s">
        <v>9221</v>
      </c>
      <c r="C3042" t="s">
        <v>5017</v>
      </c>
      <c r="D3042" t="s">
        <v>638</v>
      </c>
      <c r="E3042" t="s">
        <v>8624</v>
      </c>
      <c r="F3042">
        <v>55</v>
      </c>
      <c r="G3042" t="s">
        <v>638</v>
      </c>
      <c r="H3042" s="4" t="str">
        <f t="shared" si="94"/>
        <v>1U17.55</v>
      </c>
      <c r="I3042" s="4" t="str">
        <f t="shared" si="95"/>
        <v>S1_U4PI_P6_MDI+</v>
      </c>
    </row>
    <row r="3043" spans="1:9">
      <c r="A3043" t="s">
        <v>261</v>
      </c>
      <c r="B3043" t="s">
        <v>9221</v>
      </c>
      <c r="C3043" t="s">
        <v>5017</v>
      </c>
      <c r="D3043" t="s">
        <v>639</v>
      </c>
      <c r="E3043" t="s">
        <v>8626</v>
      </c>
      <c r="F3043">
        <v>53</v>
      </c>
      <c r="G3043" t="s">
        <v>639</v>
      </c>
      <c r="H3043" s="4" t="str">
        <f t="shared" si="94"/>
        <v>1U17.53</v>
      </c>
      <c r="I3043" s="4" t="str">
        <f t="shared" si="95"/>
        <v>S1_U4PILB_P6_MDI+</v>
      </c>
    </row>
    <row r="3044" spans="1:9">
      <c r="A3044" t="s">
        <v>261</v>
      </c>
      <c r="B3044" t="s">
        <v>9221</v>
      </c>
      <c r="C3044" t="s">
        <v>5017</v>
      </c>
      <c r="D3044" t="s">
        <v>640</v>
      </c>
      <c r="E3044" t="s">
        <v>8625</v>
      </c>
      <c r="F3044">
        <v>54</v>
      </c>
      <c r="G3044" t="s">
        <v>640</v>
      </c>
      <c r="H3044" s="4" t="str">
        <f t="shared" si="94"/>
        <v>1U17.54</v>
      </c>
      <c r="I3044" s="4" t="str">
        <f t="shared" si="95"/>
        <v>S1_U4PI_P6_MDI-</v>
      </c>
    </row>
    <row r="3045" spans="1:9">
      <c r="A3045" t="s">
        <v>261</v>
      </c>
      <c r="B3045" t="s">
        <v>9221</v>
      </c>
      <c r="C3045" t="s">
        <v>5017</v>
      </c>
      <c r="D3045" t="s">
        <v>641</v>
      </c>
      <c r="E3045" t="s">
        <v>8627</v>
      </c>
      <c r="F3045">
        <v>52</v>
      </c>
      <c r="G3045" t="s">
        <v>641</v>
      </c>
      <c r="H3045" s="4" t="str">
        <f t="shared" si="94"/>
        <v>1U17.52</v>
      </c>
      <c r="I3045" s="4" t="str">
        <f t="shared" si="95"/>
        <v>S1_U4PILB_P6_MDI-</v>
      </c>
    </row>
    <row r="3046" spans="1:9">
      <c r="A3046" t="s">
        <v>261</v>
      </c>
      <c r="B3046" t="s">
        <v>9221</v>
      </c>
      <c r="C3046" t="s">
        <v>5017</v>
      </c>
      <c r="D3046" t="s">
        <v>642</v>
      </c>
      <c r="E3046" t="s">
        <v>8620</v>
      </c>
      <c r="F3046">
        <v>49</v>
      </c>
      <c r="G3046" t="s">
        <v>642</v>
      </c>
      <c r="H3046" s="4" t="str">
        <f t="shared" si="94"/>
        <v>1U17.49</v>
      </c>
      <c r="I3046" s="4" t="str">
        <f t="shared" si="95"/>
        <v>S1_U4PI_P5_MDI+</v>
      </c>
    </row>
    <row r="3047" spans="1:9">
      <c r="A3047" t="s">
        <v>261</v>
      </c>
      <c r="B3047" t="s">
        <v>9221</v>
      </c>
      <c r="C3047" t="s">
        <v>5017</v>
      </c>
      <c r="D3047" t="s">
        <v>643</v>
      </c>
      <c r="E3047" t="s">
        <v>8628</v>
      </c>
      <c r="F3047">
        <v>47</v>
      </c>
      <c r="G3047" t="s">
        <v>643</v>
      </c>
      <c r="H3047" s="4" t="str">
        <f t="shared" si="94"/>
        <v>1U17.47</v>
      </c>
      <c r="I3047" s="4" t="str">
        <f t="shared" si="95"/>
        <v>S1_U4PILB_P5_MDI+</v>
      </c>
    </row>
    <row r="3048" spans="1:9">
      <c r="A3048" t="s">
        <v>261</v>
      </c>
      <c r="B3048" t="s">
        <v>9221</v>
      </c>
      <c r="C3048" t="s">
        <v>5017</v>
      </c>
      <c r="D3048" t="s">
        <v>644</v>
      </c>
      <c r="E3048" t="s">
        <v>8621</v>
      </c>
      <c r="F3048">
        <v>48</v>
      </c>
      <c r="G3048" t="s">
        <v>644</v>
      </c>
      <c r="H3048" s="4" t="str">
        <f t="shared" si="94"/>
        <v>1U17.48</v>
      </c>
      <c r="I3048" s="4" t="str">
        <f t="shared" si="95"/>
        <v>S1_U4PI_P5_MDI-</v>
      </c>
    </row>
    <row r="3049" spans="1:9">
      <c r="A3049" t="s">
        <v>261</v>
      </c>
      <c r="B3049" t="s">
        <v>9221</v>
      </c>
      <c r="C3049" t="s">
        <v>5017</v>
      </c>
      <c r="D3049" t="s">
        <v>645</v>
      </c>
      <c r="E3049" t="s">
        <v>8629</v>
      </c>
      <c r="F3049">
        <v>46</v>
      </c>
      <c r="G3049" t="s">
        <v>645</v>
      </c>
      <c r="H3049" s="4" t="str">
        <f t="shared" si="94"/>
        <v>1U17.46</v>
      </c>
      <c r="I3049" s="4" t="str">
        <f t="shared" si="95"/>
        <v>S1_U4PILB_P5_MDI-</v>
      </c>
    </row>
    <row r="3050" spans="1:9">
      <c r="A3050" t="s">
        <v>261</v>
      </c>
      <c r="B3050" t="s">
        <v>9221</v>
      </c>
      <c r="C3050" t="s">
        <v>5017</v>
      </c>
      <c r="D3050" t="s">
        <v>646</v>
      </c>
      <c r="E3050" t="s">
        <v>8618</v>
      </c>
      <c r="F3050">
        <v>45</v>
      </c>
      <c r="G3050" t="s">
        <v>646</v>
      </c>
      <c r="H3050" s="4" t="str">
        <f t="shared" si="94"/>
        <v>1U17.45</v>
      </c>
      <c r="I3050" s="4" t="str">
        <f t="shared" si="95"/>
        <v>S1_U4PI_P0_MDI+</v>
      </c>
    </row>
    <row r="3051" spans="1:9">
      <c r="A3051" t="s">
        <v>261</v>
      </c>
      <c r="B3051" t="s">
        <v>9221</v>
      </c>
      <c r="C3051" t="s">
        <v>5017</v>
      </c>
      <c r="D3051" t="s">
        <v>647</v>
      </c>
      <c r="E3051" t="s">
        <v>8630</v>
      </c>
      <c r="F3051">
        <v>43</v>
      </c>
      <c r="G3051" t="s">
        <v>647</v>
      </c>
      <c r="H3051" s="4" t="str">
        <f t="shared" si="94"/>
        <v>1U17.43</v>
      </c>
      <c r="I3051" s="4" t="str">
        <f t="shared" si="95"/>
        <v>S1_U4PILB_P0_MDI+</v>
      </c>
    </row>
    <row r="3052" spans="1:9">
      <c r="A3052" t="s">
        <v>261</v>
      </c>
      <c r="B3052" t="s">
        <v>9221</v>
      </c>
      <c r="C3052" t="s">
        <v>5017</v>
      </c>
      <c r="D3052" t="s">
        <v>648</v>
      </c>
      <c r="E3052" t="s">
        <v>8619</v>
      </c>
      <c r="F3052">
        <v>44</v>
      </c>
      <c r="G3052" t="s">
        <v>648</v>
      </c>
      <c r="H3052" s="4" t="str">
        <f t="shared" si="94"/>
        <v>1U17.44</v>
      </c>
      <c r="I3052" s="4" t="str">
        <f t="shared" si="95"/>
        <v>S1_U4PI_P0_MDI-</v>
      </c>
    </row>
    <row r="3053" spans="1:9">
      <c r="A3053" t="s">
        <v>261</v>
      </c>
      <c r="B3053" t="s">
        <v>9221</v>
      </c>
      <c r="C3053" t="s">
        <v>5017</v>
      </c>
      <c r="D3053" t="s">
        <v>649</v>
      </c>
      <c r="E3053" t="s">
        <v>8631</v>
      </c>
      <c r="F3053">
        <v>42</v>
      </c>
      <c r="G3053" t="s">
        <v>649</v>
      </c>
      <c r="H3053" s="4" t="str">
        <f t="shared" si="94"/>
        <v>1U17.42</v>
      </c>
      <c r="I3053" s="4" t="str">
        <f t="shared" si="95"/>
        <v>S1_U4PILB_P0_MDI-</v>
      </c>
    </row>
    <row r="3054" spans="1:9">
      <c r="A3054" t="s">
        <v>261</v>
      </c>
      <c r="B3054" t="s">
        <v>9221</v>
      </c>
      <c r="C3054" t="s">
        <v>5017</v>
      </c>
      <c r="D3054" t="s">
        <v>650</v>
      </c>
      <c r="E3054" t="s">
        <v>8622</v>
      </c>
      <c r="F3054">
        <v>39</v>
      </c>
      <c r="G3054" t="s">
        <v>650</v>
      </c>
      <c r="H3054" s="4" t="str">
        <f t="shared" si="94"/>
        <v>1U17.39</v>
      </c>
      <c r="I3054" s="4" t="str">
        <f t="shared" si="95"/>
        <v>S1_U4PI_P1_MDI+</v>
      </c>
    </row>
    <row r="3055" spans="1:9">
      <c r="A3055" t="s">
        <v>261</v>
      </c>
      <c r="B3055" t="s">
        <v>9221</v>
      </c>
      <c r="C3055" t="s">
        <v>5017</v>
      </c>
      <c r="D3055" t="s">
        <v>651</v>
      </c>
      <c r="E3055" t="s">
        <v>8632</v>
      </c>
      <c r="F3055">
        <v>37</v>
      </c>
      <c r="G3055" t="s">
        <v>651</v>
      </c>
      <c r="H3055" s="4" t="str">
        <f t="shared" si="94"/>
        <v>1U17.37</v>
      </c>
      <c r="I3055" s="4" t="str">
        <f t="shared" si="95"/>
        <v>S1_U4PILB_P1_MDI+</v>
      </c>
    </row>
    <row r="3056" spans="1:9">
      <c r="A3056" t="s">
        <v>261</v>
      </c>
      <c r="B3056" t="s">
        <v>9221</v>
      </c>
      <c r="C3056" t="s">
        <v>5017</v>
      </c>
      <c r="D3056" t="s">
        <v>652</v>
      </c>
      <c r="E3056" t="s">
        <v>8623</v>
      </c>
      <c r="F3056">
        <v>38</v>
      </c>
      <c r="G3056" t="s">
        <v>652</v>
      </c>
      <c r="H3056" s="4" t="str">
        <f t="shared" si="94"/>
        <v>1U17.38</v>
      </c>
      <c r="I3056" s="4" t="str">
        <f t="shared" si="95"/>
        <v>S1_U4PI_P1_MDI-</v>
      </c>
    </row>
    <row r="3057" spans="1:9">
      <c r="A3057" t="s">
        <v>261</v>
      </c>
      <c r="B3057" t="s">
        <v>9221</v>
      </c>
      <c r="C3057" t="s">
        <v>5017</v>
      </c>
      <c r="D3057" t="s">
        <v>653</v>
      </c>
      <c r="E3057" t="s">
        <v>8633</v>
      </c>
      <c r="F3057">
        <v>36</v>
      </c>
      <c r="G3057" t="s">
        <v>653</v>
      </c>
      <c r="H3057" s="4" t="str">
        <f t="shared" si="94"/>
        <v>1U17.36</v>
      </c>
      <c r="I3057" s="4" t="str">
        <f t="shared" si="95"/>
        <v>S1_U4PILB_P1_MDI-</v>
      </c>
    </row>
    <row r="3058" spans="1:9">
      <c r="A3058" t="s">
        <v>261</v>
      </c>
      <c r="B3058" t="s">
        <v>9221</v>
      </c>
      <c r="C3058" t="s">
        <v>5017</v>
      </c>
      <c r="D3058" t="s">
        <v>231</v>
      </c>
      <c r="F3058">
        <v>6</v>
      </c>
      <c r="G3058" t="s">
        <v>231</v>
      </c>
      <c r="H3058" s="4" t="str">
        <f t="shared" si="94"/>
        <v>1U17.6</v>
      </c>
      <c r="I3058" s="4">
        <f t="shared" si="95"/>
        <v>0</v>
      </c>
    </row>
    <row r="3059" spans="1:9">
      <c r="A3059" t="s">
        <v>261</v>
      </c>
      <c r="B3059" t="s">
        <v>9221</v>
      </c>
      <c r="C3059" t="s">
        <v>5017</v>
      </c>
      <c r="D3059" t="s">
        <v>195</v>
      </c>
      <c r="F3059">
        <v>7</v>
      </c>
      <c r="G3059" t="s">
        <v>195</v>
      </c>
      <c r="H3059" s="4" t="str">
        <f t="shared" si="94"/>
        <v>1U17.7</v>
      </c>
      <c r="I3059" s="4">
        <f t="shared" si="95"/>
        <v>0</v>
      </c>
    </row>
    <row r="3060" spans="1:9">
      <c r="A3060" t="s">
        <v>261</v>
      </c>
      <c r="B3060" t="s">
        <v>9221</v>
      </c>
      <c r="C3060" t="s">
        <v>5017</v>
      </c>
      <c r="D3060" t="s">
        <v>196</v>
      </c>
      <c r="E3060" t="s">
        <v>3576</v>
      </c>
      <c r="F3060">
        <v>12</v>
      </c>
      <c r="G3060" t="s">
        <v>196</v>
      </c>
      <c r="H3060" s="4" t="str">
        <f t="shared" si="94"/>
        <v>1U17.12</v>
      </c>
      <c r="I3060" s="4" t="str">
        <f t="shared" si="95"/>
        <v>S1_U3_P6_MDI+</v>
      </c>
    </row>
    <row r="3061" spans="1:9">
      <c r="A3061" t="s">
        <v>261</v>
      </c>
      <c r="B3061" t="s">
        <v>9221</v>
      </c>
      <c r="C3061" t="s">
        <v>5017</v>
      </c>
      <c r="D3061" t="s">
        <v>197</v>
      </c>
      <c r="E3061" t="s">
        <v>3578</v>
      </c>
      <c r="F3061">
        <v>13</v>
      </c>
      <c r="G3061" t="s">
        <v>197</v>
      </c>
      <c r="H3061" s="4" t="str">
        <f t="shared" si="94"/>
        <v>1U17.13</v>
      </c>
      <c r="I3061" s="4" t="str">
        <f t="shared" si="95"/>
        <v>S1_U3_P6_MDI-</v>
      </c>
    </row>
    <row r="3062" spans="1:9">
      <c r="A3062" t="s">
        <v>261</v>
      </c>
      <c r="B3062" t="s">
        <v>9221</v>
      </c>
      <c r="C3062" t="s">
        <v>5017</v>
      </c>
      <c r="D3062" t="s">
        <v>11</v>
      </c>
      <c r="E3062" t="s">
        <v>2099</v>
      </c>
      <c r="F3062">
        <v>18</v>
      </c>
      <c r="G3062" t="s">
        <v>11</v>
      </c>
      <c r="H3062" s="4" t="str">
        <f t="shared" si="94"/>
        <v>1U17.18</v>
      </c>
      <c r="I3062" s="4" t="str">
        <f t="shared" si="95"/>
        <v>S1_U3_P5_MDI+</v>
      </c>
    </row>
    <row r="3063" spans="1:9">
      <c r="A3063" t="s">
        <v>261</v>
      </c>
      <c r="B3063" t="s">
        <v>9221</v>
      </c>
      <c r="C3063" t="s">
        <v>5017</v>
      </c>
      <c r="D3063" t="s">
        <v>198</v>
      </c>
      <c r="E3063" t="s">
        <v>2097</v>
      </c>
      <c r="F3063">
        <v>19</v>
      </c>
      <c r="G3063" t="s">
        <v>198</v>
      </c>
      <c r="H3063" s="4" t="str">
        <f t="shared" si="94"/>
        <v>1U17.19</v>
      </c>
      <c r="I3063" s="4" t="str">
        <f t="shared" si="95"/>
        <v>S1_U3_P5_MDI-</v>
      </c>
    </row>
    <row r="3064" spans="1:9">
      <c r="A3064" t="s">
        <v>261</v>
      </c>
      <c r="B3064" t="s">
        <v>9221</v>
      </c>
      <c r="C3064" t="s">
        <v>5017</v>
      </c>
      <c r="D3064" t="s">
        <v>199</v>
      </c>
      <c r="E3064" t="s">
        <v>785</v>
      </c>
      <c r="F3064">
        <v>21</v>
      </c>
      <c r="G3064" t="s">
        <v>199</v>
      </c>
      <c r="H3064" s="4" t="str">
        <f t="shared" si="94"/>
        <v>1U17.21</v>
      </c>
      <c r="I3064" s="4" t="str">
        <f t="shared" si="95"/>
        <v>S1_U3_P0_MDI+</v>
      </c>
    </row>
    <row r="3065" spans="1:9">
      <c r="A3065" t="s">
        <v>261</v>
      </c>
      <c r="B3065" t="s">
        <v>9221</v>
      </c>
      <c r="C3065" t="s">
        <v>5017</v>
      </c>
      <c r="D3065" t="s">
        <v>200</v>
      </c>
      <c r="E3065" t="s">
        <v>787</v>
      </c>
      <c r="F3065">
        <v>22</v>
      </c>
      <c r="G3065" t="s">
        <v>200</v>
      </c>
      <c r="H3065" s="4" t="str">
        <f t="shared" si="94"/>
        <v>1U17.22</v>
      </c>
      <c r="I3065" s="4" t="str">
        <f t="shared" si="95"/>
        <v>S1_U3_P0_MDI-</v>
      </c>
    </row>
    <row r="3066" spans="1:9">
      <c r="A3066" t="s">
        <v>261</v>
      </c>
      <c r="B3066" t="s">
        <v>9221</v>
      </c>
      <c r="C3066" t="s">
        <v>5017</v>
      </c>
      <c r="D3066" t="s">
        <v>201</v>
      </c>
      <c r="E3066" t="s">
        <v>790</v>
      </c>
      <c r="F3066">
        <v>27</v>
      </c>
      <c r="G3066" t="s">
        <v>201</v>
      </c>
      <c r="H3066" s="4" t="str">
        <f t="shared" si="94"/>
        <v>1U17.27</v>
      </c>
      <c r="I3066" s="4" t="str">
        <f t="shared" si="95"/>
        <v>S1_U3_P1_MDI+</v>
      </c>
    </row>
    <row r="3067" spans="1:9">
      <c r="A3067" t="s">
        <v>261</v>
      </c>
      <c r="B3067" t="s">
        <v>9221</v>
      </c>
      <c r="C3067" t="s">
        <v>5017</v>
      </c>
      <c r="D3067" t="s">
        <v>202</v>
      </c>
      <c r="E3067" t="s">
        <v>792</v>
      </c>
      <c r="F3067">
        <v>28</v>
      </c>
      <c r="G3067" t="s">
        <v>202</v>
      </c>
      <c r="H3067" s="4" t="str">
        <f t="shared" si="94"/>
        <v>1U17.28</v>
      </c>
      <c r="I3067" s="4" t="str">
        <f t="shared" si="95"/>
        <v>S1_U3_P1_MDI-</v>
      </c>
    </row>
    <row r="3068" spans="1:9">
      <c r="A3068" t="s">
        <v>261</v>
      </c>
      <c r="B3068" t="s">
        <v>9221</v>
      </c>
      <c r="C3068" t="s">
        <v>5017</v>
      </c>
      <c r="D3068" t="s">
        <v>654</v>
      </c>
      <c r="E3068" t="s">
        <v>169</v>
      </c>
      <c r="F3068">
        <v>1</v>
      </c>
      <c r="G3068" t="s">
        <v>654</v>
      </c>
      <c r="H3068" s="4" t="str">
        <f t="shared" si="94"/>
        <v>1U17.1</v>
      </c>
      <c r="I3068" s="4" t="str">
        <f t="shared" si="95"/>
        <v>DGND</v>
      </c>
    </row>
    <row r="3069" spans="1:9">
      <c r="A3069" t="s">
        <v>261</v>
      </c>
      <c r="B3069" t="s">
        <v>9221</v>
      </c>
      <c r="C3069" t="s">
        <v>5017</v>
      </c>
      <c r="D3069" t="s">
        <v>655</v>
      </c>
      <c r="E3069" t="s">
        <v>169</v>
      </c>
      <c r="F3069">
        <v>3</v>
      </c>
      <c r="G3069" t="s">
        <v>655</v>
      </c>
      <c r="H3069" s="4" t="str">
        <f t="shared" si="94"/>
        <v>1U17.3</v>
      </c>
      <c r="I3069" s="4" t="str">
        <f t="shared" si="95"/>
        <v>DGND</v>
      </c>
    </row>
    <row r="3070" spans="1:9">
      <c r="A3070" t="s">
        <v>261</v>
      </c>
      <c r="B3070" t="s">
        <v>9221</v>
      </c>
      <c r="C3070" t="s">
        <v>5017</v>
      </c>
      <c r="D3070" t="s">
        <v>656</v>
      </c>
      <c r="E3070" t="s">
        <v>169</v>
      </c>
      <c r="F3070">
        <v>4</v>
      </c>
      <c r="G3070" t="s">
        <v>656</v>
      </c>
      <c r="H3070" s="4" t="str">
        <f t="shared" si="94"/>
        <v>1U17.4</v>
      </c>
      <c r="I3070" s="4" t="str">
        <f t="shared" si="95"/>
        <v>DGND</v>
      </c>
    </row>
    <row r="3071" spans="1:9">
      <c r="A3071" t="s">
        <v>261</v>
      </c>
      <c r="B3071" t="s">
        <v>9221</v>
      </c>
      <c r="C3071" t="s">
        <v>5017</v>
      </c>
      <c r="D3071" t="s">
        <v>657</v>
      </c>
      <c r="E3071" t="s">
        <v>169</v>
      </c>
      <c r="F3071">
        <v>5</v>
      </c>
      <c r="G3071" t="s">
        <v>657</v>
      </c>
      <c r="H3071" s="4" t="str">
        <f t="shared" si="94"/>
        <v>1U17.5</v>
      </c>
      <c r="I3071" s="4" t="str">
        <f t="shared" si="95"/>
        <v>DGND</v>
      </c>
    </row>
    <row r="3072" spans="1:9">
      <c r="A3072" t="s">
        <v>261</v>
      </c>
      <c r="B3072" t="s">
        <v>9221</v>
      </c>
      <c r="C3072" t="s">
        <v>5017</v>
      </c>
      <c r="D3072" t="s">
        <v>658</v>
      </c>
      <c r="E3072" t="s">
        <v>169</v>
      </c>
      <c r="F3072">
        <v>9</v>
      </c>
      <c r="G3072" t="s">
        <v>658</v>
      </c>
      <c r="H3072" s="4" t="str">
        <f t="shared" si="94"/>
        <v>1U17.9</v>
      </c>
      <c r="I3072" s="4" t="str">
        <f t="shared" si="95"/>
        <v>DGND</v>
      </c>
    </row>
    <row r="3073" spans="1:9">
      <c r="A3073" t="s">
        <v>261</v>
      </c>
      <c r="B3073" t="s">
        <v>9221</v>
      </c>
      <c r="C3073" t="s">
        <v>5017</v>
      </c>
      <c r="D3073" t="s">
        <v>659</v>
      </c>
      <c r="E3073" t="s">
        <v>169</v>
      </c>
      <c r="F3073">
        <v>14</v>
      </c>
      <c r="G3073" t="s">
        <v>659</v>
      </c>
      <c r="H3073" s="4" t="str">
        <f t="shared" si="94"/>
        <v>1U17.14</v>
      </c>
      <c r="I3073" s="4" t="str">
        <f t="shared" si="95"/>
        <v>DGND</v>
      </c>
    </row>
    <row r="3074" spans="1:9">
      <c r="A3074" t="s">
        <v>261</v>
      </c>
      <c r="B3074" t="s">
        <v>9221</v>
      </c>
      <c r="C3074" t="s">
        <v>5017</v>
      </c>
      <c r="D3074" t="s">
        <v>660</v>
      </c>
      <c r="E3074" t="s">
        <v>169</v>
      </c>
      <c r="F3074">
        <v>17</v>
      </c>
      <c r="G3074" t="s">
        <v>660</v>
      </c>
      <c r="H3074" s="4" t="str">
        <f t="shared" ref="H3074:H3137" si="96">CONCATENATE(C3074,".",F3074)</f>
        <v>1U17.17</v>
      </c>
      <c r="I3074" s="4" t="str">
        <f t="shared" ref="I3074:I3137" si="97">E3074</f>
        <v>DGND</v>
      </c>
    </row>
    <row r="3075" spans="1:9">
      <c r="A3075" t="s">
        <v>261</v>
      </c>
      <c r="B3075" t="s">
        <v>9221</v>
      </c>
      <c r="C3075" t="s">
        <v>5017</v>
      </c>
      <c r="D3075" t="s">
        <v>661</v>
      </c>
      <c r="E3075" t="s">
        <v>169</v>
      </c>
      <c r="F3075">
        <v>23</v>
      </c>
      <c r="G3075" t="s">
        <v>661</v>
      </c>
      <c r="H3075" s="4" t="str">
        <f t="shared" si="96"/>
        <v>1U17.23</v>
      </c>
      <c r="I3075" s="4" t="str">
        <f t="shared" si="97"/>
        <v>DGND</v>
      </c>
    </row>
    <row r="3076" spans="1:9">
      <c r="A3076" t="s">
        <v>261</v>
      </c>
      <c r="B3076" t="s">
        <v>9221</v>
      </c>
      <c r="C3076" t="s">
        <v>5017</v>
      </c>
      <c r="D3076" t="s">
        <v>662</v>
      </c>
      <c r="E3076" t="s">
        <v>169</v>
      </c>
      <c r="F3076">
        <v>29</v>
      </c>
      <c r="G3076" t="s">
        <v>662</v>
      </c>
      <c r="H3076" s="4" t="str">
        <f t="shared" si="96"/>
        <v>1U17.29</v>
      </c>
      <c r="I3076" s="4" t="str">
        <f t="shared" si="97"/>
        <v>DGND</v>
      </c>
    </row>
    <row r="3077" spans="1:9">
      <c r="A3077" t="s">
        <v>261</v>
      </c>
      <c r="B3077" t="s">
        <v>9221</v>
      </c>
      <c r="C3077" t="s">
        <v>5017</v>
      </c>
      <c r="D3077" t="s">
        <v>663</v>
      </c>
      <c r="E3077" t="s">
        <v>169</v>
      </c>
      <c r="F3077">
        <v>30</v>
      </c>
      <c r="G3077" t="s">
        <v>663</v>
      </c>
      <c r="H3077" s="4" t="str">
        <f t="shared" si="96"/>
        <v>1U17.30</v>
      </c>
      <c r="I3077" s="4" t="str">
        <f t="shared" si="97"/>
        <v>DGND</v>
      </c>
    </row>
    <row r="3078" spans="1:9">
      <c r="A3078" t="s">
        <v>261</v>
      </c>
      <c r="B3078" t="s">
        <v>9221</v>
      </c>
      <c r="C3078" t="s">
        <v>5017</v>
      </c>
      <c r="D3078" t="s">
        <v>664</v>
      </c>
      <c r="E3078" t="s">
        <v>169</v>
      </c>
      <c r="F3078">
        <v>32</v>
      </c>
      <c r="G3078" t="s">
        <v>664</v>
      </c>
      <c r="H3078" s="4" t="str">
        <f t="shared" si="96"/>
        <v>1U17.32</v>
      </c>
      <c r="I3078" s="4" t="str">
        <f t="shared" si="97"/>
        <v>DGND</v>
      </c>
    </row>
    <row r="3079" spans="1:9">
      <c r="A3079" t="s">
        <v>261</v>
      </c>
      <c r="B3079" t="s">
        <v>9221</v>
      </c>
      <c r="C3079" t="s">
        <v>5017</v>
      </c>
      <c r="D3079" t="s">
        <v>665</v>
      </c>
      <c r="E3079" t="s">
        <v>169</v>
      </c>
      <c r="F3079">
        <v>34</v>
      </c>
      <c r="G3079" t="s">
        <v>665</v>
      </c>
      <c r="H3079" s="4" t="str">
        <f t="shared" si="96"/>
        <v>1U17.34</v>
      </c>
      <c r="I3079" s="4" t="str">
        <f t="shared" si="97"/>
        <v>DGND</v>
      </c>
    </row>
    <row r="3080" spans="1:9">
      <c r="A3080" t="s">
        <v>261</v>
      </c>
      <c r="B3080" t="s">
        <v>9221</v>
      </c>
      <c r="C3080" t="s">
        <v>5017</v>
      </c>
      <c r="D3080" t="s">
        <v>666</v>
      </c>
      <c r="E3080" t="s">
        <v>169</v>
      </c>
      <c r="F3080">
        <v>35</v>
      </c>
      <c r="G3080" t="s">
        <v>666</v>
      </c>
      <c r="H3080" s="4" t="str">
        <f t="shared" si="96"/>
        <v>1U17.35</v>
      </c>
      <c r="I3080" s="4" t="str">
        <f t="shared" si="97"/>
        <v>DGND</v>
      </c>
    </row>
    <row r="3081" spans="1:9">
      <c r="A3081" t="s">
        <v>261</v>
      </c>
      <c r="B3081" t="s">
        <v>9221</v>
      </c>
      <c r="C3081" t="s">
        <v>5017</v>
      </c>
      <c r="D3081" t="s">
        <v>667</v>
      </c>
      <c r="E3081" t="s">
        <v>169</v>
      </c>
      <c r="F3081">
        <v>41</v>
      </c>
      <c r="G3081" t="s">
        <v>667</v>
      </c>
      <c r="H3081" s="4" t="str">
        <f t="shared" si="96"/>
        <v>1U17.41</v>
      </c>
      <c r="I3081" s="4" t="str">
        <f t="shared" si="97"/>
        <v>DGND</v>
      </c>
    </row>
    <row r="3082" spans="1:9">
      <c r="A3082" t="s">
        <v>261</v>
      </c>
      <c r="B3082" t="s">
        <v>9221</v>
      </c>
      <c r="C3082" t="s">
        <v>5017</v>
      </c>
      <c r="D3082" t="s">
        <v>668</v>
      </c>
      <c r="E3082" t="s">
        <v>169</v>
      </c>
      <c r="F3082">
        <v>50</v>
      </c>
      <c r="G3082" t="s">
        <v>668</v>
      </c>
      <c r="H3082" s="4" t="str">
        <f t="shared" si="96"/>
        <v>1U17.50</v>
      </c>
      <c r="I3082" s="4" t="str">
        <f t="shared" si="97"/>
        <v>DGND</v>
      </c>
    </row>
    <row r="3083" spans="1:9">
      <c r="A3083" t="s">
        <v>261</v>
      </c>
      <c r="B3083" t="s">
        <v>9221</v>
      </c>
      <c r="C3083" t="s">
        <v>5017</v>
      </c>
      <c r="D3083" t="s">
        <v>669</v>
      </c>
      <c r="E3083" t="s">
        <v>169</v>
      </c>
      <c r="F3083">
        <v>51</v>
      </c>
      <c r="G3083" t="s">
        <v>669</v>
      </c>
      <c r="H3083" s="4" t="str">
        <f t="shared" si="96"/>
        <v>1U17.51</v>
      </c>
      <c r="I3083" s="4" t="str">
        <f t="shared" si="97"/>
        <v>DGND</v>
      </c>
    </row>
    <row r="3084" spans="1:9">
      <c r="A3084" t="s">
        <v>261</v>
      </c>
      <c r="B3084" t="s">
        <v>9221</v>
      </c>
      <c r="C3084" t="s">
        <v>5017</v>
      </c>
      <c r="D3084" t="s">
        <v>670</v>
      </c>
      <c r="E3084" t="s">
        <v>169</v>
      </c>
      <c r="F3084">
        <v>57</v>
      </c>
      <c r="G3084" t="s">
        <v>670</v>
      </c>
      <c r="H3084" s="4" t="str">
        <f t="shared" si="96"/>
        <v>1U17.57</v>
      </c>
      <c r="I3084" s="4" t="str">
        <f t="shared" si="97"/>
        <v>DGND</v>
      </c>
    </row>
    <row r="3085" spans="1:9">
      <c r="A3085" t="s">
        <v>261</v>
      </c>
      <c r="B3085" t="s">
        <v>9221</v>
      </c>
      <c r="C3085" t="s">
        <v>5017</v>
      </c>
      <c r="D3085" t="s">
        <v>671</v>
      </c>
      <c r="E3085" t="s">
        <v>169</v>
      </c>
      <c r="F3085">
        <v>62</v>
      </c>
      <c r="G3085" t="s">
        <v>671</v>
      </c>
      <c r="H3085" s="4" t="str">
        <f t="shared" si="96"/>
        <v>1U17.62</v>
      </c>
      <c r="I3085" s="4" t="str">
        <f t="shared" si="97"/>
        <v>DGND</v>
      </c>
    </row>
    <row r="3086" spans="1:9">
      <c r="A3086" t="s">
        <v>261</v>
      </c>
      <c r="B3086" t="s">
        <v>9221</v>
      </c>
      <c r="C3086" t="s">
        <v>5017</v>
      </c>
      <c r="D3086" t="s">
        <v>672</v>
      </c>
      <c r="E3086" t="s">
        <v>169</v>
      </c>
      <c r="F3086">
        <v>63</v>
      </c>
      <c r="G3086" t="s">
        <v>672</v>
      </c>
      <c r="H3086" s="4" t="str">
        <f t="shared" si="96"/>
        <v>1U17.63</v>
      </c>
      <c r="I3086" s="4" t="str">
        <f t="shared" si="97"/>
        <v>DGND</v>
      </c>
    </row>
    <row r="3087" spans="1:9">
      <c r="A3087" t="s">
        <v>261</v>
      </c>
      <c r="B3087" t="s">
        <v>9221</v>
      </c>
      <c r="C3087" t="s">
        <v>5017</v>
      </c>
      <c r="D3087" t="s">
        <v>673</v>
      </c>
      <c r="E3087" t="s">
        <v>810</v>
      </c>
      <c r="F3087">
        <v>10</v>
      </c>
      <c r="G3087" t="s">
        <v>673</v>
      </c>
      <c r="H3087" s="4" t="str">
        <f t="shared" si="96"/>
        <v>1U17.10</v>
      </c>
      <c r="I3087" s="4" t="str">
        <f t="shared" si="97"/>
        <v>S1_HSD093</v>
      </c>
    </row>
    <row r="3088" spans="1:9">
      <c r="A3088" t="s">
        <v>261</v>
      </c>
      <c r="B3088" t="s">
        <v>9221</v>
      </c>
      <c r="C3088" t="s">
        <v>5017</v>
      </c>
      <c r="D3088" t="s">
        <v>674</v>
      </c>
      <c r="E3088" t="s">
        <v>810</v>
      </c>
      <c r="F3088">
        <v>25</v>
      </c>
      <c r="G3088" t="s">
        <v>674</v>
      </c>
      <c r="H3088" s="4" t="str">
        <f t="shared" si="96"/>
        <v>1U17.25</v>
      </c>
      <c r="I3088" s="4" t="str">
        <f t="shared" si="97"/>
        <v>S1_HSD093</v>
      </c>
    </row>
    <row r="3089" spans="1:9">
      <c r="A3089" t="s">
        <v>261</v>
      </c>
      <c r="B3089" t="s">
        <v>9221</v>
      </c>
      <c r="C3089" t="s">
        <v>5017</v>
      </c>
      <c r="D3089" t="s">
        <v>675</v>
      </c>
      <c r="E3089" t="s">
        <v>811</v>
      </c>
      <c r="F3089">
        <v>2</v>
      </c>
      <c r="G3089" t="s">
        <v>675</v>
      </c>
      <c r="H3089" s="4" t="str">
        <f t="shared" si="96"/>
        <v>1U17.2</v>
      </c>
      <c r="I3089" s="4" t="str">
        <f t="shared" si="97"/>
        <v>S1_U17_VDD</v>
      </c>
    </row>
    <row r="3090" spans="1:9">
      <c r="A3090" t="s">
        <v>261</v>
      </c>
      <c r="B3090" t="s">
        <v>9221</v>
      </c>
      <c r="C3090" t="s">
        <v>5017</v>
      </c>
      <c r="D3090" t="s">
        <v>676</v>
      </c>
      <c r="E3090" t="s">
        <v>811</v>
      </c>
      <c r="F3090">
        <v>8</v>
      </c>
      <c r="G3090" t="s">
        <v>676</v>
      </c>
      <c r="H3090" s="4" t="str">
        <f t="shared" si="96"/>
        <v>1U17.8</v>
      </c>
      <c r="I3090" s="4" t="str">
        <f t="shared" si="97"/>
        <v>S1_U17_VDD</v>
      </c>
    </row>
    <row r="3091" spans="1:9">
      <c r="A3091" t="s">
        <v>261</v>
      </c>
      <c r="B3091" t="s">
        <v>9221</v>
      </c>
      <c r="C3091" t="s">
        <v>5017</v>
      </c>
      <c r="D3091" t="s">
        <v>677</v>
      </c>
      <c r="E3091" t="s">
        <v>811</v>
      </c>
      <c r="F3091">
        <v>11</v>
      </c>
      <c r="G3091" t="s">
        <v>677</v>
      </c>
      <c r="H3091" s="4" t="str">
        <f t="shared" si="96"/>
        <v>1U17.11</v>
      </c>
      <c r="I3091" s="4" t="str">
        <f t="shared" si="97"/>
        <v>S1_U17_VDD</v>
      </c>
    </row>
    <row r="3092" spans="1:9">
      <c r="A3092" t="s">
        <v>261</v>
      </c>
      <c r="B3092" t="s">
        <v>9221</v>
      </c>
      <c r="C3092" t="s">
        <v>5017</v>
      </c>
      <c r="D3092" t="s">
        <v>678</v>
      </c>
      <c r="E3092" t="s">
        <v>811</v>
      </c>
      <c r="F3092">
        <v>15</v>
      </c>
      <c r="G3092" t="s">
        <v>678</v>
      </c>
      <c r="H3092" s="4" t="str">
        <f t="shared" si="96"/>
        <v>1U17.15</v>
      </c>
      <c r="I3092" s="4" t="str">
        <f t="shared" si="97"/>
        <v>S1_U17_VDD</v>
      </c>
    </row>
    <row r="3093" spans="1:9">
      <c r="A3093" t="s">
        <v>261</v>
      </c>
      <c r="B3093" t="s">
        <v>9221</v>
      </c>
      <c r="C3093" t="s">
        <v>5017</v>
      </c>
      <c r="D3093" t="s">
        <v>679</v>
      </c>
      <c r="E3093" t="s">
        <v>811</v>
      </c>
      <c r="F3093">
        <v>16</v>
      </c>
      <c r="G3093" t="s">
        <v>679</v>
      </c>
      <c r="H3093" s="4" t="str">
        <f t="shared" si="96"/>
        <v>1U17.16</v>
      </c>
      <c r="I3093" s="4" t="str">
        <f t="shared" si="97"/>
        <v>S1_U17_VDD</v>
      </c>
    </row>
    <row r="3094" spans="1:9">
      <c r="A3094" t="s">
        <v>261</v>
      </c>
      <c r="B3094" t="s">
        <v>9221</v>
      </c>
      <c r="C3094" t="s">
        <v>5017</v>
      </c>
      <c r="D3094" t="s">
        <v>680</v>
      </c>
      <c r="E3094" t="s">
        <v>811</v>
      </c>
      <c r="F3094">
        <v>20</v>
      </c>
      <c r="G3094" t="s">
        <v>680</v>
      </c>
      <c r="H3094" s="4" t="str">
        <f t="shared" si="96"/>
        <v>1U17.20</v>
      </c>
      <c r="I3094" s="4" t="str">
        <f t="shared" si="97"/>
        <v>S1_U17_VDD</v>
      </c>
    </row>
    <row r="3095" spans="1:9">
      <c r="A3095" t="s">
        <v>261</v>
      </c>
      <c r="B3095" t="s">
        <v>9221</v>
      </c>
      <c r="C3095" t="s">
        <v>5017</v>
      </c>
      <c r="D3095" t="s">
        <v>681</v>
      </c>
      <c r="E3095" t="s">
        <v>811</v>
      </c>
      <c r="F3095">
        <v>24</v>
      </c>
      <c r="G3095" t="s">
        <v>681</v>
      </c>
      <c r="H3095" s="4" t="str">
        <f t="shared" si="96"/>
        <v>1U17.24</v>
      </c>
      <c r="I3095" s="4" t="str">
        <f t="shared" si="97"/>
        <v>S1_U17_VDD</v>
      </c>
    </row>
    <row r="3096" spans="1:9">
      <c r="A3096" t="s">
        <v>261</v>
      </c>
      <c r="B3096" t="s">
        <v>9221</v>
      </c>
      <c r="C3096" t="s">
        <v>5017</v>
      </c>
      <c r="D3096" t="s">
        <v>682</v>
      </c>
      <c r="E3096" t="s">
        <v>811</v>
      </c>
      <c r="F3096">
        <v>26</v>
      </c>
      <c r="G3096" t="s">
        <v>682</v>
      </c>
      <c r="H3096" s="4" t="str">
        <f t="shared" si="96"/>
        <v>1U17.26</v>
      </c>
      <c r="I3096" s="4" t="str">
        <f t="shared" si="97"/>
        <v>S1_U17_VDD</v>
      </c>
    </row>
    <row r="3097" spans="1:9">
      <c r="A3097" t="s">
        <v>261</v>
      </c>
      <c r="B3097" t="s">
        <v>9221</v>
      </c>
      <c r="C3097" t="s">
        <v>5017</v>
      </c>
      <c r="D3097" t="s">
        <v>683</v>
      </c>
      <c r="E3097" t="s">
        <v>811</v>
      </c>
      <c r="F3097">
        <v>31</v>
      </c>
      <c r="G3097" t="s">
        <v>683</v>
      </c>
      <c r="H3097" s="4" t="str">
        <f t="shared" si="96"/>
        <v>1U17.31</v>
      </c>
      <c r="I3097" s="4" t="str">
        <f t="shared" si="97"/>
        <v>S1_U17_VDD</v>
      </c>
    </row>
    <row r="3098" spans="1:9">
      <c r="A3098" t="s">
        <v>261</v>
      </c>
      <c r="B3098" t="s">
        <v>9221</v>
      </c>
      <c r="C3098" t="s">
        <v>5017</v>
      </c>
      <c r="D3098" t="s">
        <v>684</v>
      </c>
      <c r="E3098" t="s">
        <v>811</v>
      </c>
      <c r="F3098">
        <v>33</v>
      </c>
      <c r="G3098" t="s">
        <v>684</v>
      </c>
      <c r="H3098" s="4" t="str">
        <f t="shared" si="96"/>
        <v>1U17.33</v>
      </c>
      <c r="I3098" s="4" t="str">
        <f t="shared" si="97"/>
        <v>S1_U17_VDD</v>
      </c>
    </row>
    <row r="3099" spans="1:9">
      <c r="A3099" t="s">
        <v>261</v>
      </c>
      <c r="B3099" t="s">
        <v>9221</v>
      </c>
      <c r="C3099" t="s">
        <v>5017</v>
      </c>
      <c r="D3099" t="s">
        <v>685</v>
      </c>
      <c r="E3099" t="s">
        <v>811</v>
      </c>
      <c r="F3099">
        <v>40</v>
      </c>
      <c r="G3099" t="s">
        <v>685</v>
      </c>
      <c r="H3099" s="4" t="str">
        <f t="shared" si="96"/>
        <v>1U17.40</v>
      </c>
      <c r="I3099" s="4" t="str">
        <f t="shared" si="97"/>
        <v>S1_U17_VDD</v>
      </c>
    </row>
    <row r="3100" spans="1:9">
      <c r="A3100" t="s">
        <v>261</v>
      </c>
      <c r="B3100" t="s">
        <v>9221</v>
      </c>
      <c r="C3100" t="s">
        <v>5017</v>
      </c>
      <c r="D3100" t="s">
        <v>686</v>
      </c>
      <c r="E3100" t="s">
        <v>811</v>
      </c>
      <c r="F3100">
        <v>56</v>
      </c>
      <c r="G3100" t="s">
        <v>686</v>
      </c>
      <c r="H3100" s="4" t="str">
        <f t="shared" si="96"/>
        <v>1U17.56</v>
      </c>
      <c r="I3100" s="4" t="str">
        <f t="shared" si="97"/>
        <v>S1_U17_VDD</v>
      </c>
    </row>
    <row r="3101" spans="1:9">
      <c r="A3101" t="s">
        <v>261</v>
      </c>
      <c r="B3101" t="s">
        <v>9221</v>
      </c>
      <c r="C3101" t="s">
        <v>5017</v>
      </c>
      <c r="D3101" t="s">
        <v>687</v>
      </c>
      <c r="E3101" t="s">
        <v>811</v>
      </c>
      <c r="F3101">
        <v>64</v>
      </c>
      <c r="G3101" t="s">
        <v>687</v>
      </c>
      <c r="H3101" s="4" t="str">
        <f t="shared" si="96"/>
        <v>1U17.64</v>
      </c>
      <c r="I3101" s="4" t="str">
        <f t="shared" si="97"/>
        <v>S1_U17_VDD</v>
      </c>
    </row>
    <row r="3102" spans="1:9">
      <c r="A3102" t="s">
        <v>261</v>
      </c>
      <c r="B3102" t="s">
        <v>9221</v>
      </c>
      <c r="C3102" t="s">
        <v>5018</v>
      </c>
      <c r="D3102" t="s">
        <v>634</v>
      </c>
      <c r="E3102" t="s">
        <v>812</v>
      </c>
      <c r="F3102">
        <v>61</v>
      </c>
      <c r="G3102" t="s">
        <v>634</v>
      </c>
      <c r="H3102" s="4" t="str">
        <f t="shared" si="96"/>
        <v>1U18.61</v>
      </c>
      <c r="I3102" s="4" t="str">
        <f t="shared" si="97"/>
        <v>SG1_3PI_P0_MDI+</v>
      </c>
    </row>
    <row r="3103" spans="1:9">
      <c r="A3103" t="s">
        <v>261</v>
      </c>
      <c r="B3103" t="s">
        <v>9221</v>
      </c>
      <c r="C3103" t="s">
        <v>5018</v>
      </c>
      <c r="D3103" t="s">
        <v>635</v>
      </c>
      <c r="E3103" t="s">
        <v>8630</v>
      </c>
      <c r="F3103">
        <v>59</v>
      </c>
      <c r="G3103" t="s">
        <v>635</v>
      </c>
      <c r="H3103" s="4" t="str">
        <f t="shared" si="96"/>
        <v>1U18.59</v>
      </c>
      <c r="I3103" s="4" t="str">
        <f t="shared" si="97"/>
        <v>S1_U4PILB_P0_MDI+</v>
      </c>
    </row>
    <row r="3104" spans="1:9">
      <c r="A3104" t="s">
        <v>261</v>
      </c>
      <c r="B3104" t="s">
        <v>9221</v>
      </c>
      <c r="C3104" t="s">
        <v>5018</v>
      </c>
      <c r="D3104" t="s">
        <v>636</v>
      </c>
      <c r="E3104" t="s">
        <v>813</v>
      </c>
      <c r="F3104">
        <v>60</v>
      </c>
      <c r="G3104" t="s">
        <v>636</v>
      </c>
      <c r="H3104" s="4" t="str">
        <f t="shared" si="96"/>
        <v>1U18.60</v>
      </c>
      <c r="I3104" s="4" t="str">
        <f t="shared" si="97"/>
        <v>SG1_3PI_P0_MDI-</v>
      </c>
    </row>
    <row r="3105" spans="1:9">
      <c r="A3105" t="s">
        <v>261</v>
      </c>
      <c r="B3105" t="s">
        <v>9221</v>
      </c>
      <c r="C3105" t="s">
        <v>5018</v>
      </c>
      <c r="D3105" t="s">
        <v>637</v>
      </c>
      <c r="E3105" t="s">
        <v>8631</v>
      </c>
      <c r="F3105">
        <v>58</v>
      </c>
      <c r="G3105" t="s">
        <v>637</v>
      </c>
      <c r="H3105" s="4" t="str">
        <f t="shared" si="96"/>
        <v>1U18.58</v>
      </c>
      <c r="I3105" s="4" t="str">
        <f t="shared" si="97"/>
        <v>S1_U4PILB_P0_MDI-</v>
      </c>
    </row>
    <row r="3106" spans="1:9">
      <c r="A3106" t="s">
        <v>261</v>
      </c>
      <c r="B3106" t="s">
        <v>9221</v>
      </c>
      <c r="C3106" t="s">
        <v>5018</v>
      </c>
      <c r="D3106" t="s">
        <v>638</v>
      </c>
      <c r="E3106" t="s">
        <v>814</v>
      </c>
      <c r="F3106">
        <v>55</v>
      </c>
      <c r="G3106" t="s">
        <v>638</v>
      </c>
      <c r="H3106" s="4" t="str">
        <f t="shared" si="96"/>
        <v>1U18.55</v>
      </c>
      <c r="I3106" s="4" t="str">
        <f t="shared" si="97"/>
        <v>SG1_3PI_P1_MDI+</v>
      </c>
    </row>
    <row r="3107" spans="1:9">
      <c r="A3107" t="s">
        <v>261</v>
      </c>
      <c r="B3107" t="s">
        <v>9221</v>
      </c>
      <c r="C3107" t="s">
        <v>5018</v>
      </c>
      <c r="D3107" t="s">
        <v>639</v>
      </c>
      <c r="E3107" t="s">
        <v>8632</v>
      </c>
      <c r="F3107">
        <v>53</v>
      </c>
      <c r="G3107" t="s">
        <v>639</v>
      </c>
      <c r="H3107" s="4" t="str">
        <f t="shared" si="96"/>
        <v>1U18.53</v>
      </c>
      <c r="I3107" s="4" t="str">
        <f t="shared" si="97"/>
        <v>S1_U4PILB_P1_MDI+</v>
      </c>
    </row>
    <row r="3108" spans="1:9">
      <c r="A3108" t="s">
        <v>261</v>
      </c>
      <c r="B3108" t="s">
        <v>9221</v>
      </c>
      <c r="C3108" t="s">
        <v>5018</v>
      </c>
      <c r="D3108" t="s">
        <v>640</v>
      </c>
      <c r="E3108" t="s">
        <v>815</v>
      </c>
      <c r="F3108">
        <v>54</v>
      </c>
      <c r="G3108" t="s">
        <v>640</v>
      </c>
      <c r="H3108" s="4" t="str">
        <f t="shared" si="96"/>
        <v>1U18.54</v>
      </c>
      <c r="I3108" s="4" t="str">
        <f t="shared" si="97"/>
        <v>SG1_3PI_P1_MDI-</v>
      </c>
    </row>
    <row r="3109" spans="1:9">
      <c r="A3109" t="s">
        <v>261</v>
      </c>
      <c r="B3109" t="s">
        <v>9221</v>
      </c>
      <c r="C3109" t="s">
        <v>5018</v>
      </c>
      <c r="D3109" t="s">
        <v>641</v>
      </c>
      <c r="E3109" t="s">
        <v>8633</v>
      </c>
      <c r="F3109">
        <v>52</v>
      </c>
      <c r="G3109" t="s">
        <v>641</v>
      </c>
      <c r="H3109" s="4" t="str">
        <f t="shared" si="96"/>
        <v>1U18.52</v>
      </c>
      <c r="I3109" s="4" t="str">
        <f t="shared" si="97"/>
        <v>S1_U4PILB_P1_MDI-</v>
      </c>
    </row>
    <row r="3110" spans="1:9">
      <c r="A3110" t="s">
        <v>261</v>
      </c>
      <c r="B3110" t="s">
        <v>9221</v>
      </c>
      <c r="C3110" t="s">
        <v>5018</v>
      </c>
      <c r="D3110" t="s">
        <v>642</v>
      </c>
      <c r="E3110" t="s">
        <v>2111</v>
      </c>
      <c r="F3110">
        <v>49</v>
      </c>
      <c r="G3110" t="s">
        <v>642</v>
      </c>
      <c r="H3110" s="4" t="str">
        <f t="shared" si="96"/>
        <v>1U18.49</v>
      </c>
      <c r="I3110" s="4" t="str">
        <f t="shared" si="97"/>
        <v>SG1_3PI_P5_MDI+</v>
      </c>
    </row>
    <row r="3111" spans="1:9">
      <c r="A3111" t="s">
        <v>261</v>
      </c>
      <c r="B3111" t="s">
        <v>9221</v>
      </c>
      <c r="C3111" t="s">
        <v>5018</v>
      </c>
      <c r="D3111" t="s">
        <v>643</v>
      </c>
      <c r="E3111" t="s">
        <v>8628</v>
      </c>
      <c r="F3111">
        <v>47</v>
      </c>
      <c r="G3111" t="s">
        <v>643</v>
      </c>
      <c r="H3111" s="4" t="str">
        <f t="shared" si="96"/>
        <v>1U18.47</v>
      </c>
      <c r="I3111" s="4" t="str">
        <f t="shared" si="97"/>
        <v>S1_U4PILB_P5_MDI+</v>
      </c>
    </row>
    <row r="3112" spans="1:9">
      <c r="A3112" t="s">
        <v>261</v>
      </c>
      <c r="B3112" t="s">
        <v>9221</v>
      </c>
      <c r="C3112" t="s">
        <v>5018</v>
      </c>
      <c r="D3112" t="s">
        <v>644</v>
      </c>
      <c r="E3112" t="s">
        <v>2112</v>
      </c>
      <c r="F3112">
        <v>48</v>
      </c>
      <c r="G3112" t="s">
        <v>644</v>
      </c>
      <c r="H3112" s="4" t="str">
        <f t="shared" si="96"/>
        <v>1U18.48</v>
      </c>
      <c r="I3112" s="4" t="str">
        <f t="shared" si="97"/>
        <v>SG1_3PI_P5_MDI-</v>
      </c>
    </row>
    <row r="3113" spans="1:9">
      <c r="A3113" t="s">
        <v>261</v>
      </c>
      <c r="B3113" t="s">
        <v>9221</v>
      </c>
      <c r="C3113" t="s">
        <v>5018</v>
      </c>
      <c r="D3113" t="s">
        <v>645</v>
      </c>
      <c r="E3113" t="s">
        <v>8629</v>
      </c>
      <c r="F3113">
        <v>46</v>
      </c>
      <c r="G3113" t="s">
        <v>645</v>
      </c>
      <c r="H3113" s="4" t="str">
        <f t="shared" si="96"/>
        <v>1U18.46</v>
      </c>
      <c r="I3113" s="4" t="str">
        <f t="shared" si="97"/>
        <v>S1_U4PILB_P5_MDI-</v>
      </c>
    </row>
    <row r="3114" spans="1:9">
      <c r="A3114" t="s">
        <v>261</v>
      </c>
      <c r="B3114" t="s">
        <v>9221</v>
      </c>
      <c r="C3114" t="s">
        <v>5018</v>
      </c>
      <c r="D3114" t="s">
        <v>646</v>
      </c>
      <c r="E3114" t="s">
        <v>3602</v>
      </c>
      <c r="F3114">
        <v>45</v>
      </c>
      <c r="G3114" t="s">
        <v>646</v>
      </c>
      <c r="H3114" s="4" t="str">
        <f t="shared" si="96"/>
        <v>1U18.45</v>
      </c>
      <c r="I3114" s="4" t="str">
        <f t="shared" si="97"/>
        <v>SG1_3PI_P6_MDI+</v>
      </c>
    </row>
    <row r="3115" spans="1:9">
      <c r="A3115" t="s">
        <v>261</v>
      </c>
      <c r="B3115" t="s">
        <v>9221</v>
      </c>
      <c r="C3115" t="s">
        <v>5018</v>
      </c>
      <c r="D3115" t="s">
        <v>647</v>
      </c>
      <c r="E3115" t="s">
        <v>8626</v>
      </c>
      <c r="F3115">
        <v>43</v>
      </c>
      <c r="G3115" t="s">
        <v>647</v>
      </c>
      <c r="H3115" s="4" t="str">
        <f t="shared" si="96"/>
        <v>1U18.43</v>
      </c>
      <c r="I3115" s="4" t="str">
        <f t="shared" si="97"/>
        <v>S1_U4PILB_P6_MDI+</v>
      </c>
    </row>
    <row r="3116" spans="1:9">
      <c r="A3116" t="s">
        <v>261</v>
      </c>
      <c r="B3116" t="s">
        <v>9221</v>
      </c>
      <c r="C3116" t="s">
        <v>5018</v>
      </c>
      <c r="D3116" t="s">
        <v>648</v>
      </c>
      <c r="E3116" t="s">
        <v>3603</v>
      </c>
      <c r="F3116">
        <v>44</v>
      </c>
      <c r="G3116" t="s">
        <v>648</v>
      </c>
      <c r="H3116" s="4" t="str">
        <f t="shared" si="96"/>
        <v>1U18.44</v>
      </c>
      <c r="I3116" s="4" t="str">
        <f t="shared" si="97"/>
        <v>SG1_3PI_P6_MDI-</v>
      </c>
    </row>
    <row r="3117" spans="1:9">
      <c r="A3117" t="s">
        <v>261</v>
      </c>
      <c r="B3117" t="s">
        <v>9221</v>
      </c>
      <c r="C3117" t="s">
        <v>5018</v>
      </c>
      <c r="D3117" t="s">
        <v>649</v>
      </c>
      <c r="E3117" t="s">
        <v>8627</v>
      </c>
      <c r="F3117">
        <v>42</v>
      </c>
      <c r="G3117" t="s">
        <v>649</v>
      </c>
      <c r="H3117" s="4" t="str">
        <f t="shared" si="96"/>
        <v>1U18.42</v>
      </c>
      <c r="I3117" s="4" t="str">
        <f t="shared" si="97"/>
        <v>S1_U4PILB_P6_MDI-</v>
      </c>
    </row>
    <row r="3118" spans="1:9">
      <c r="A3118" t="s">
        <v>261</v>
      </c>
      <c r="B3118" t="s">
        <v>9221</v>
      </c>
      <c r="C3118" t="s">
        <v>5018</v>
      </c>
      <c r="D3118" t="s">
        <v>650</v>
      </c>
      <c r="F3118">
        <v>39</v>
      </c>
      <c r="G3118" t="s">
        <v>650</v>
      </c>
      <c r="H3118" s="4" t="str">
        <f t="shared" si="96"/>
        <v>1U18.39</v>
      </c>
      <c r="I3118" s="4">
        <f t="shared" si="97"/>
        <v>0</v>
      </c>
    </row>
    <row r="3119" spans="1:9">
      <c r="A3119" t="s">
        <v>261</v>
      </c>
      <c r="B3119" t="s">
        <v>9221</v>
      </c>
      <c r="C3119" t="s">
        <v>5018</v>
      </c>
      <c r="D3119" t="s">
        <v>651</v>
      </c>
      <c r="F3119">
        <v>37</v>
      </c>
      <c r="G3119" t="s">
        <v>651</v>
      </c>
      <c r="H3119" s="4" t="str">
        <f t="shared" si="96"/>
        <v>1U18.37</v>
      </c>
      <c r="I3119" s="4">
        <f t="shared" si="97"/>
        <v>0</v>
      </c>
    </row>
    <row r="3120" spans="1:9">
      <c r="A3120" t="s">
        <v>261</v>
      </c>
      <c r="B3120" t="s">
        <v>9221</v>
      </c>
      <c r="C3120" t="s">
        <v>5018</v>
      </c>
      <c r="D3120" t="s">
        <v>652</v>
      </c>
      <c r="F3120">
        <v>38</v>
      </c>
      <c r="G3120" t="s">
        <v>652</v>
      </c>
      <c r="H3120" s="4" t="str">
        <f t="shared" si="96"/>
        <v>1U18.38</v>
      </c>
      <c r="I3120" s="4">
        <f t="shared" si="97"/>
        <v>0</v>
      </c>
    </row>
    <row r="3121" spans="1:9">
      <c r="A3121" t="s">
        <v>261</v>
      </c>
      <c r="B3121" t="s">
        <v>9221</v>
      </c>
      <c r="C3121" t="s">
        <v>5018</v>
      </c>
      <c r="D3121" t="s">
        <v>653</v>
      </c>
      <c r="F3121">
        <v>36</v>
      </c>
      <c r="G3121" t="s">
        <v>653</v>
      </c>
      <c r="H3121" s="4" t="str">
        <f t="shared" si="96"/>
        <v>1U18.36</v>
      </c>
      <c r="I3121" s="4">
        <f t="shared" si="97"/>
        <v>0</v>
      </c>
    </row>
    <row r="3122" spans="1:9">
      <c r="A3122" t="s">
        <v>261</v>
      </c>
      <c r="B3122" t="s">
        <v>9221</v>
      </c>
      <c r="C3122" t="s">
        <v>5018</v>
      </c>
      <c r="D3122" t="s">
        <v>231</v>
      </c>
      <c r="E3122" t="s">
        <v>737</v>
      </c>
      <c r="F3122">
        <v>6</v>
      </c>
      <c r="G3122" t="s">
        <v>231</v>
      </c>
      <c r="H3122" s="4" t="str">
        <f t="shared" si="96"/>
        <v>1U18.6</v>
      </c>
      <c r="I3122" s="4" t="str">
        <f t="shared" si="97"/>
        <v>SG1_2_P0_MDI+</v>
      </c>
    </row>
    <row r="3123" spans="1:9">
      <c r="A3123" t="s">
        <v>261</v>
      </c>
      <c r="B3123" t="s">
        <v>9221</v>
      </c>
      <c r="C3123" t="s">
        <v>5018</v>
      </c>
      <c r="D3123" t="s">
        <v>195</v>
      </c>
      <c r="E3123" t="s">
        <v>739</v>
      </c>
      <c r="F3123">
        <v>7</v>
      </c>
      <c r="G3123" t="s">
        <v>195</v>
      </c>
      <c r="H3123" s="4" t="str">
        <f t="shared" si="96"/>
        <v>1U18.7</v>
      </c>
      <c r="I3123" s="4" t="str">
        <f t="shared" si="97"/>
        <v>SG1_2_P0_MDI-</v>
      </c>
    </row>
    <row r="3124" spans="1:9">
      <c r="A3124" t="s">
        <v>261</v>
      </c>
      <c r="B3124" t="s">
        <v>9221</v>
      </c>
      <c r="C3124" t="s">
        <v>5018</v>
      </c>
      <c r="D3124" t="s">
        <v>196</v>
      </c>
      <c r="E3124" t="s">
        <v>743</v>
      </c>
      <c r="F3124">
        <v>12</v>
      </c>
      <c r="G3124" t="s">
        <v>196</v>
      </c>
      <c r="H3124" s="4" t="str">
        <f t="shared" si="96"/>
        <v>1U18.12</v>
      </c>
      <c r="I3124" s="4" t="str">
        <f t="shared" si="97"/>
        <v>SG1_2_P1_MDI+</v>
      </c>
    </row>
    <row r="3125" spans="1:9">
      <c r="A3125" t="s">
        <v>261</v>
      </c>
      <c r="B3125" t="s">
        <v>9221</v>
      </c>
      <c r="C3125" t="s">
        <v>5018</v>
      </c>
      <c r="D3125" t="s">
        <v>197</v>
      </c>
      <c r="E3125" t="s">
        <v>745</v>
      </c>
      <c r="F3125">
        <v>13</v>
      </c>
      <c r="G3125" t="s">
        <v>197</v>
      </c>
      <c r="H3125" s="4" t="str">
        <f t="shared" si="96"/>
        <v>1U18.13</v>
      </c>
      <c r="I3125" s="4" t="str">
        <f t="shared" si="97"/>
        <v>SG1_2_P1_MDI-</v>
      </c>
    </row>
    <row r="3126" spans="1:9">
      <c r="A3126" t="s">
        <v>261</v>
      </c>
      <c r="B3126" t="s">
        <v>9221</v>
      </c>
      <c r="C3126" t="s">
        <v>5018</v>
      </c>
      <c r="D3126" t="s">
        <v>11</v>
      </c>
      <c r="E3126" t="s">
        <v>2105</v>
      </c>
      <c r="F3126">
        <v>18</v>
      </c>
      <c r="G3126" t="s">
        <v>11</v>
      </c>
      <c r="H3126" s="4" t="str">
        <f t="shared" si="96"/>
        <v>1U18.18</v>
      </c>
      <c r="I3126" s="4" t="str">
        <f t="shared" si="97"/>
        <v>SG1_2_P5_MDI+</v>
      </c>
    </row>
    <row r="3127" spans="1:9">
      <c r="A3127" t="s">
        <v>261</v>
      </c>
      <c r="B3127" t="s">
        <v>9221</v>
      </c>
      <c r="C3127" t="s">
        <v>5018</v>
      </c>
      <c r="D3127" t="s">
        <v>198</v>
      </c>
      <c r="E3127" t="s">
        <v>2107</v>
      </c>
      <c r="F3127">
        <v>19</v>
      </c>
      <c r="G3127" t="s">
        <v>198</v>
      </c>
      <c r="H3127" s="4" t="str">
        <f t="shared" si="96"/>
        <v>1U18.19</v>
      </c>
      <c r="I3127" s="4" t="str">
        <f t="shared" si="97"/>
        <v>SG1_2_P5_MDI-</v>
      </c>
    </row>
    <row r="3128" spans="1:9">
      <c r="A3128" t="s">
        <v>261</v>
      </c>
      <c r="B3128" t="s">
        <v>9221</v>
      </c>
      <c r="C3128" t="s">
        <v>5018</v>
      </c>
      <c r="D3128" t="s">
        <v>199</v>
      </c>
      <c r="E3128" t="s">
        <v>3587</v>
      </c>
      <c r="F3128">
        <v>21</v>
      </c>
      <c r="G3128" t="s">
        <v>199</v>
      </c>
      <c r="H3128" s="4" t="str">
        <f t="shared" si="96"/>
        <v>1U18.21</v>
      </c>
      <c r="I3128" s="4" t="str">
        <f t="shared" si="97"/>
        <v>SG1_2_P6_MDI+</v>
      </c>
    </row>
    <row r="3129" spans="1:9">
      <c r="A3129" t="s">
        <v>261</v>
      </c>
      <c r="B3129" t="s">
        <v>9221</v>
      </c>
      <c r="C3129" t="s">
        <v>5018</v>
      </c>
      <c r="D3129" t="s">
        <v>200</v>
      </c>
      <c r="E3129" t="s">
        <v>3585</v>
      </c>
      <c r="F3129">
        <v>22</v>
      </c>
      <c r="G3129" t="s">
        <v>200</v>
      </c>
      <c r="H3129" s="4" t="str">
        <f t="shared" si="96"/>
        <v>1U18.22</v>
      </c>
      <c r="I3129" s="4" t="str">
        <f t="shared" si="97"/>
        <v>SG1_2_P6_MDI-</v>
      </c>
    </row>
    <row r="3130" spans="1:9">
      <c r="A3130" t="s">
        <v>261</v>
      </c>
      <c r="B3130" t="s">
        <v>9221</v>
      </c>
      <c r="C3130" t="s">
        <v>5018</v>
      </c>
      <c r="D3130" t="s">
        <v>201</v>
      </c>
      <c r="F3130">
        <v>27</v>
      </c>
      <c r="G3130" t="s">
        <v>201</v>
      </c>
      <c r="H3130" s="4" t="str">
        <f t="shared" si="96"/>
        <v>1U18.27</v>
      </c>
      <c r="I3130" s="4">
        <f t="shared" si="97"/>
        <v>0</v>
      </c>
    </row>
    <row r="3131" spans="1:9">
      <c r="A3131" t="s">
        <v>261</v>
      </c>
      <c r="B3131" t="s">
        <v>9221</v>
      </c>
      <c r="C3131" t="s">
        <v>5018</v>
      </c>
      <c r="D3131" t="s">
        <v>202</v>
      </c>
      <c r="F3131">
        <v>28</v>
      </c>
      <c r="G3131" t="s">
        <v>202</v>
      </c>
      <c r="H3131" s="4" t="str">
        <f t="shared" si="96"/>
        <v>1U18.28</v>
      </c>
      <c r="I3131" s="4">
        <f t="shared" si="97"/>
        <v>0</v>
      </c>
    </row>
    <row r="3132" spans="1:9">
      <c r="A3132" t="s">
        <v>261</v>
      </c>
      <c r="B3132" t="s">
        <v>9221</v>
      </c>
      <c r="C3132" t="s">
        <v>5018</v>
      </c>
      <c r="D3132" t="s">
        <v>654</v>
      </c>
      <c r="E3132" t="s">
        <v>169</v>
      </c>
      <c r="F3132">
        <v>1</v>
      </c>
      <c r="G3132" t="s">
        <v>654</v>
      </c>
      <c r="H3132" s="4" t="str">
        <f t="shared" si="96"/>
        <v>1U18.1</v>
      </c>
      <c r="I3132" s="4" t="str">
        <f t="shared" si="97"/>
        <v>DGND</v>
      </c>
    </row>
    <row r="3133" spans="1:9">
      <c r="A3133" t="s">
        <v>261</v>
      </c>
      <c r="B3133" t="s">
        <v>9221</v>
      </c>
      <c r="C3133" t="s">
        <v>5018</v>
      </c>
      <c r="D3133" t="s">
        <v>655</v>
      </c>
      <c r="E3133" t="s">
        <v>169</v>
      </c>
      <c r="F3133">
        <v>3</v>
      </c>
      <c r="G3133" t="s">
        <v>655</v>
      </c>
      <c r="H3133" s="4" t="str">
        <f t="shared" si="96"/>
        <v>1U18.3</v>
      </c>
      <c r="I3133" s="4" t="str">
        <f t="shared" si="97"/>
        <v>DGND</v>
      </c>
    </row>
    <row r="3134" spans="1:9">
      <c r="A3134" t="s">
        <v>261</v>
      </c>
      <c r="B3134" t="s">
        <v>9221</v>
      </c>
      <c r="C3134" t="s">
        <v>5018</v>
      </c>
      <c r="D3134" t="s">
        <v>656</v>
      </c>
      <c r="E3134" t="s">
        <v>169</v>
      </c>
      <c r="F3134">
        <v>4</v>
      </c>
      <c r="G3134" t="s">
        <v>656</v>
      </c>
      <c r="H3134" s="4" t="str">
        <f t="shared" si="96"/>
        <v>1U18.4</v>
      </c>
      <c r="I3134" s="4" t="str">
        <f t="shared" si="97"/>
        <v>DGND</v>
      </c>
    </row>
    <row r="3135" spans="1:9">
      <c r="A3135" t="s">
        <v>261</v>
      </c>
      <c r="B3135" t="s">
        <v>9221</v>
      </c>
      <c r="C3135" t="s">
        <v>5018</v>
      </c>
      <c r="D3135" t="s">
        <v>657</v>
      </c>
      <c r="E3135" t="s">
        <v>169</v>
      </c>
      <c r="F3135">
        <v>5</v>
      </c>
      <c r="G3135" t="s">
        <v>657</v>
      </c>
      <c r="H3135" s="4" t="str">
        <f t="shared" si="96"/>
        <v>1U18.5</v>
      </c>
      <c r="I3135" s="4" t="str">
        <f t="shared" si="97"/>
        <v>DGND</v>
      </c>
    </row>
    <row r="3136" spans="1:9">
      <c r="A3136" t="s">
        <v>261</v>
      </c>
      <c r="B3136" t="s">
        <v>9221</v>
      </c>
      <c r="C3136" t="s">
        <v>5018</v>
      </c>
      <c r="D3136" t="s">
        <v>658</v>
      </c>
      <c r="E3136" t="s">
        <v>169</v>
      </c>
      <c r="F3136">
        <v>9</v>
      </c>
      <c r="G3136" t="s">
        <v>658</v>
      </c>
      <c r="H3136" s="4" t="str">
        <f t="shared" si="96"/>
        <v>1U18.9</v>
      </c>
      <c r="I3136" s="4" t="str">
        <f t="shared" si="97"/>
        <v>DGND</v>
      </c>
    </row>
    <row r="3137" spans="1:9">
      <c r="A3137" t="s">
        <v>261</v>
      </c>
      <c r="B3137" t="s">
        <v>9221</v>
      </c>
      <c r="C3137" t="s">
        <v>5018</v>
      </c>
      <c r="D3137" t="s">
        <v>659</v>
      </c>
      <c r="E3137" t="s">
        <v>169</v>
      </c>
      <c r="F3137">
        <v>14</v>
      </c>
      <c r="G3137" t="s">
        <v>659</v>
      </c>
      <c r="H3137" s="4" t="str">
        <f t="shared" si="96"/>
        <v>1U18.14</v>
      </c>
      <c r="I3137" s="4" t="str">
        <f t="shared" si="97"/>
        <v>DGND</v>
      </c>
    </row>
    <row r="3138" spans="1:9">
      <c r="A3138" t="s">
        <v>261</v>
      </c>
      <c r="B3138" t="s">
        <v>9221</v>
      </c>
      <c r="C3138" t="s">
        <v>5018</v>
      </c>
      <c r="D3138" t="s">
        <v>660</v>
      </c>
      <c r="E3138" t="s">
        <v>169</v>
      </c>
      <c r="F3138">
        <v>17</v>
      </c>
      <c r="G3138" t="s">
        <v>660</v>
      </c>
      <c r="H3138" s="4" t="str">
        <f t="shared" ref="H3138:H3201" si="98">CONCATENATE(C3138,".",F3138)</f>
        <v>1U18.17</v>
      </c>
      <c r="I3138" s="4" t="str">
        <f t="shared" ref="I3138:I3201" si="99">E3138</f>
        <v>DGND</v>
      </c>
    </row>
    <row r="3139" spans="1:9">
      <c r="A3139" t="s">
        <v>261</v>
      </c>
      <c r="B3139" t="s">
        <v>9221</v>
      </c>
      <c r="C3139" t="s">
        <v>5018</v>
      </c>
      <c r="D3139" t="s">
        <v>661</v>
      </c>
      <c r="E3139" t="s">
        <v>169</v>
      </c>
      <c r="F3139">
        <v>23</v>
      </c>
      <c r="G3139" t="s">
        <v>661</v>
      </c>
      <c r="H3139" s="4" t="str">
        <f t="shared" si="98"/>
        <v>1U18.23</v>
      </c>
      <c r="I3139" s="4" t="str">
        <f t="shared" si="99"/>
        <v>DGND</v>
      </c>
    </row>
    <row r="3140" spans="1:9">
      <c r="A3140" t="s">
        <v>261</v>
      </c>
      <c r="B3140" t="s">
        <v>9221</v>
      </c>
      <c r="C3140" t="s">
        <v>5018</v>
      </c>
      <c r="D3140" t="s">
        <v>662</v>
      </c>
      <c r="E3140" t="s">
        <v>169</v>
      </c>
      <c r="F3140">
        <v>29</v>
      </c>
      <c r="G3140" t="s">
        <v>662</v>
      </c>
      <c r="H3140" s="4" t="str">
        <f t="shared" si="98"/>
        <v>1U18.29</v>
      </c>
      <c r="I3140" s="4" t="str">
        <f t="shared" si="99"/>
        <v>DGND</v>
      </c>
    </row>
    <row r="3141" spans="1:9">
      <c r="A3141" t="s">
        <v>261</v>
      </c>
      <c r="B3141" t="s">
        <v>9221</v>
      </c>
      <c r="C3141" t="s">
        <v>5018</v>
      </c>
      <c r="D3141" t="s">
        <v>663</v>
      </c>
      <c r="E3141" t="s">
        <v>169</v>
      </c>
      <c r="F3141">
        <v>30</v>
      </c>
      <c r="G3141" t="s">
        <v>663</v>
      </c>
      <c r="H3141" s="4" t="str">
        <f t="shared" si="98"/>
        <v>1U18.30</v>
      </c>
      <c r="I3141" s="4" t="str">
        <f t="shared" si="99"/>
        <v>DGND</v>
      </c>
    </row>
    <row r="3142" spans="1:9">
      <c r="A3142" t="s">
        <v>261</v>
      </c>
      <c r="B3142" t="s">
        <v>9221</v>
      </c>
      <c r="C3142" t="s">
        <v>5018</v>
      </c>
      <c r="D3142" t="s">
        <v>664</v>
      </c>
      <c r="E3142" t="s">
        <v>169</v>
      </c>
      <c r="F3142">
        <v>32</v>
      </c>
      <c r="G3142" t="s">
        <v>664</v>
      </c>
      <c r="H3142" s="4" t="str">
        <f t="shared" si="98"/>
        <v>1U18.32</v>
      </c>
      <c r="I3142" s="4" t="str">
        <f t="shared" si="99"/>
        <v>DGND</v>
      </c>
    </row>
    <row r="3143" spans="1:9">
      <c r="A3143" t="s">
        <v>261</v>
      </c>
      <c r="B3143" t="s">
        <v>9221</v>
      </c>
      <c r="C3143" t="s">
        <v>5018</v>
      </c>
      <c r="D3143" t="s">
        <v>665</v>
      </c>
      <c r="E3143" t="s">
        <v>169</v>
      </c>
      <c r="F3143">
        <v>34</v>
      </c>
      <c r="G3143" t="s">
        <v>665</v>
      </c>
      <c r="H3143" s="4" t="str">
        <f t="shared" si="98"/>
        <v>1U18.34</v>
      </c>
      <c r="I3143" s="4" t="str">
        <f t="shared" si="99"/>
        <v>DGND</v>
      </c>
    </row>
    <row r="3144" spans="1:9">
      <c r="A3144" t="s">
        <v>261</v>
      </c>
      <c r="B3144" t="s">
        <v>9221</v>
      </c>
      <c r="C3144" t="s">
        <v>5018</v>
      </c>
      <c r="D3144" t="s">
        <v>666</v>
      </c>
      <c r="E3144" t="s">
        <v>169</v>
      </c>
      <c r="F3144">
        <v>35</v>
      </c>
      <c r="G3144" t="s">
        <v>666</v>
      </c>
      <c r="H3144" s="4" t="str">
        <f t="shared" si="98"/>
        <v>1U18.35</v>
      </c>
      <c r="I3144" s="4" t="str">
        <f t="shared" si="99"/>
        <v>DGND</v>
      </c>
    </row>
    <row r="3145" spans="1:9">
      <c r="A3145" t="s">
        <v>261</v>
      </c>
      <c r="B3145" t="s">
        <v>9221</v>
      </c>
      <c r="C3145" t="s">
        <v>5018</v>
      </c>
      <c r="D3145" t="s">
        <v>667</v>
      </c>
      <c r="E3145" t="s">
        <v>169</v>
      </c>
      <c r="F3145">
        <v>41</v>
      </c>
      <c r="G3145" t="s">
        <v>667</v>
      </c>
      <c r="H3145" s="4" t="str">
        <f t="shared" si="98"/>
        <v>1U18.41</v>
      </c>
      <c r="I3145" s="4" t="str">
        <f t="shared" si="99"/>
        <v>DGND</v>
      </c>
    </row>
    <row r="3146" spans="1:9">
      <c r="A3146" t="s">
        <v>261</v>
      </c>
      <c r="B3146" t="s">
        <v>9221</v>
      </c>
      <c r="C3146" t="s">
        <v>5018</v>
      </c>
      <c r="D3146" t="s">
        <v>668</v>
      </c>
      <c r="E3146" t="s">
        <v>169</v>
      </c>
      <c r="F3146">
        <v>50</v>
      </c>
      <c r="G3146" t="s">
        <v>668</v>
      </c>
      <c r="H3146" s="4" t="str">
        <f t="shared" si="98"/>
        <v>1U18.50</v>
      </c>
      <c r="I3146" s="4" t="str">
        <f t="shared" si="99"/>
        <v>DGND</v>
      </c>
    </row>
    <row r="3147" spans="1:9">
      <c r="A3147" t="s">
        <v>261</v>
      </c>
      <c r="B3147" t="s">
        <v>9221</v>
      </c>
      <c r="C3147" t="s">
        <v>5018</v>
      </c>
      <c r="D3147" t="s">
        <v>669</v>
      </c>
      <c r="E3147" t="s">
        <v>169</v>
      </c>
      <c r="F3147">
        <v>51</v>
      </c>
      <c r="G3147" t="s">
        <v>669</v>
      </c>
      <c r="H3147" s="4" t="str">
        <f t="shared" si="98"/>
        <v>1U18.51</v>
      </c>
      <c r="I3147" s="4" t="str">
        <f t="shared" si="99"/>
        <v>DGND</v>
      </c>
    </row>
    <row r="3148" spans="1:9">
      <c r="A3148" t="s">
        <v>261</v>
      </c>
      <c r="B3148" t="s">
        <v>9221</v>
      </c>
      <c r="C3148" t="s">
        <v>5018</v>
      </c>
      <c r="D3148" t="s">
        <v>670</v>
      </c>
      <c r="E3148" t="s">
        <v>169</v>
      </c>
      <c r="F3148">
        <v>57</v>
      </c>
      <c r="G3148" t="s">
        <v>670</v>
      </c>
      <c r="H3148" s="4" t="str">
        <f t="shared" si="98"/>
        <v>1U18.57</v>
      </c>
      <c r="I3148" s="4" t="str">
        <f t="shared" si="99"/>
        <v>DGND</v>
      </c>
    </row>
    <row r="3149" spans="1:9">
      <c r="A3149" t="s">
        <v>261</v>
      </c>
      <c r="B3149" t="s">
        <v>9221</v>
      </c>
      <c r="C3149" t="s">
        <v>5018</v>
      </c>
      <c r="D3149" t="s">
        <v>671</v>
      </c>
      <c r="E3149" t="s">
        <v>169</v>
      </c>
      <c r="F3149">
        <v>62</v>
      </c>
      <c r="G3149" t="s">
        <v>671</v>
      </c>
      <c r="H3149" s="4" t="str">
        <f t="shared" si="98"/>
        <v>1U18.62</v>
      </c>
      <c r="I3149" s="4" t="str">
        <f t="shared" si="99"/>
        <v>DGND</v>
      </c>
    </row>
    <row r="3150" spans="1:9">
      <c r="A3150" t="s">
        <v>261</v>
      </c>
      <c r="B3150" t="s">
        <v>9221</v>
      </c>
      <c r="C3150" t="s">
        <v>5018</v>
      </c>
      <c r="D3150" t="s">
        <v>672</v>
      </c>
      <c r="E3150" t="s">
        <v>169</v>
      </c>
      <c r="F3150">
        <v>63</v>
      </c>
      <c r="G3150" t="s">
        <v>672</v>
      </c>
      <c r="H3150" s="4" t="str">
        <f t="shared" si="98"/>
        <v>1U18.63</v>
      </c>
      <c r="I3150" s="4" t="str">
        <f t="shared" si="99"/>
        <v>DGND</v>
      </c>
    </row>
    <row r="3151" spans="1:9">
      <c r="A3151" t="s">
        <v>261</v>
      </c>
      <c r="B3151" t="s">
        <v>9221</v>
      </c>
      <c r="C3151" t="s">
        <v>5018</v>
      </c>
      <c r="D3151" t="s">
        <v>673</v>
      </c>
      <c r="E3151" t="s">
        <v>810</v>
      </c>
      <c r="F3151">
        <v>10</v>
      </c>
      <c r="G3151" t="s">
        <v>673</v>
      </c>
      <c r="H3151" s="4" t="str">
        <f t="shared" si="98"/>
        <v>1U18.10</v>
      </c>
      <c r="I3151" s="4" t="str">
        <f t="shared" si="99"/>
        <v>S1_HSD093</v>
      </c>
    </row>
    <row r="3152" spans="1:9">
      <c r="A3152" t="s">
        <v>261</v>
      </c>
      <c r="B3152" t="s">
        <v>9221</v>
      </c>
      <c r="C3152" t="s">
        <v>5018</v>
      </c>
      <c r="D3152" t="s">
        <v>674</v>
      </c>
      <c r="E3152" t="s">
        <v>810</v>
      </c>
      <c r="F3152">
        <v>25</v>
      </c>
      <c r="G3152" t="s">
        <v>674</v>
      </c>
      <c r="H3152" s="4" t="str">
        <f t="shared" si="98"/>
        <v>1U18.25</v>
      </c>
      <c r="I3152" s="4" t="str">
        <f t="shared" si="99"/>
        <v>S1_HSD093</v>
      </c>
    </row>
    <row r="3153" spans="1:9">
      <c r="A3153" t="s">
        <v>261</v>
      </c>
      <c r="B3153" t="s">
        <v>9221</v>
      </c>
      <c r="C3153" t="s">
        <v>5018</v>
      </c>
      <c r="D3153" t="s">
        <v>675</v>
      </c>
      <c r="E3153" t="s">
        <v>811</v>
      </c>
      <c r="F3153">
        <v>2</v>
      </c>
      <c r="G3153" t="s">
        <v>675</v>
      </c>
      <c r="H3153" s="4" t="str">
        <f t="shared" si="98"/>
        <v>1U18.2</v>
      </c>
      <c r="I3153" s="4" t="str">
        <f t="shared" si="99"/>
        <v>S1_U17_VDD</v>
      </c>
    </row>
    <row r="3154" spans="1:9">
      <c r="A3154" t="s">
        <v>261</v>
      </c>
      <c r="B3154" t="s">
        <v>9221</v>
      </c>
      <c r="C3154" t="s">
        <v>5018</v>
      </c>
      <c r="D3154" t="s">
        <v>676</v>
      </c>
      <c r="E3154" t="s">
        <v>811</v>
      </c>
      <c r="F3154">
        <v>8</v>
      </c>
      <c r="G3154" t="s">
        <v>676</v>
      </c>
      <c r="H3154" s="4" t="str">
        <f t="shared" si="98"/>
        <v>1U18.8</v>
      </c>
      <c r="I3154" s="4" t="str">
        <f t="shared" si="99"/>
        <v>S1_U17_VDD</v>
      </c>
    </row>
    <row r="3155" spans="1:9">
      <c r="A3155" t="s">
        <v>261</v>
      </c>
      <c r="B3155" t="s">
        <v>9221</v>
      </c>
      <c r="C3155" t="s">
        <v>5018</v>
      </c>
      <c r="D3155" t="s">
        <v>677</v>
      </c>
      <c r="E3155" t="s">
        <v>811</v>
      </c>
      <c r="F3155">
        <v>11</v>
      </c>
      <c r="G3155" t="s">
        <v>677</v>
      </c>
      <c r="H3155" s="4" t="str">
        <f t="shared" si="98"/>
        <v>1U18.11</v>
      </c>
      <c r="I3155" s="4" t="str">
        <f t="shared" si="99"/>
        <v>S1_U17_VDD</v>
      </c>
    </row>
    <row r="3156" spans="1:9">
      <c r="A3156" t="s">
        <v>261</v>
      </c>
      <c r="B3156" t="s">
        <v>9221</v>
      </c>
      <c r="C3156" t="s">
        <v>5018</v>
      </c>
      <c r="D3156" t="s">
        <v>678</v>
      </c>
      <c r="E3156" t="s">
        <v>811</v>
      </c>
      <c r="F3156">
        <v>15</v>
      </c>
      <c r="G3156" t="s">
        <v>678</v>
      </c>
      <c r="H3156" s="4" t="str">
        <f t="shared" si="98"/>
        <v>1U18.15</v>
      </c>
      <c r="I3156" s="4" t="str">
        <f t="shared" si="99"/>
        <v>S1_U17_VDD</v>
      </c>
    </row>
    <row r="3157" spans="1:9">
      <c r="A3157" t="s">
        <v>261</v>
      </c>
      <c r="B3157" t="s">
        <v>9221</v>
      </c>
      <c r="C3157" t="s">
        <v>5018</v>
      </c>
      <c r="D3157" t="s">
        <v>679</v>
      </c>
      <c r="E3157" t="s">
        <v>811</v>
      </c>
      <c r="F3157">
        <v>16</v>
      </c>
      <c r="G3157" t="s">
        <v>679</v>
      </c>
      <c r="H3157" s="4" t="str">
        <f t="shared" si="98"/>
        <v>1U18.16</v>
      </c>
      <c r="I3157" s="4" t="str">
        <f t="shared" si="99"/>
        <v>S1_U17_VDD</v>
      </c>
    </row>
    <row r="3158" spans="1:9">
      <c r="A3158" t="s">
        <v>261</v>
      </c>
      <c r="B3158" t="s">
        <v>9221</v>
      </c>
      <c r="C3158" t="s">
        <v>5018</v>
      </c>
      <c r="D3158" t="s">
        <v>680</v>
      </c>
      <c r="E3158" t="s">
        <v>811</v>
      </c>
      <c r="F3158">
        <v>20</v>
      </c>
      <c r="G3158" t="s">
        <v>680</v>
      </c>
      <c r="H3158" s="4" t="str">
        <f t="shared" si="98"/>
        <v>1U18.20</v>
      </c>
      <c r="I3158" s="4" t="str">
        <f t="shared" si="99"/>
        <v>S1_U17_VDD</v>
      </c>
    </row>
    <row r="3159" spans="1:9">
      <c r="A3159" t="s">
        <v>261</v>
      </c>
      <c r="B3159" t="s">
        <v>9221</v>
      </c>
      <c r="C3159" t="s">
        <v>5018</v>
      </c>
      <c r="D3159" t="s">
        <v>681</v>
      </c>
      <c r="E3159" t="s">
        <v>811</v>
      </c>
      <c r="F3159">
        <v>24</v>
      </c>
      <c r="G3159" t="s">
        <v>681</v>
      </c>
      <c r="H3159" s="4" t="str">
        <f t="shared" si="98"/>
        <v>1U18.24</v>
      </c>
      <c r="I3159" s="4" t="str">
        <f t="shared" si="99"/>
        <v>S1_U17_VDD</v>
      </c>
    </row>
    <row r="3160" spans="1:9">
      <c r="A3160" t="s">
        <v>261</v>
      </c>
      <c r="B3160" t="s">
        <v>9221</v>
      </c>
      <c r="C3160" t="s">
        <v>5018</v>
      </c>
      <c r="D3160" t="s">
        <v>682</v>
      </c>
      <c r="E3160" t="s">
        <v>811</v>
      </c>
      <c r="F3160">
        <v>26</v>
      </c>
      <c r="G3160" t="s">
        <v>682</v>
      </c>
      <c r="H3160" s="4" t="str">
        <f t="shared" si="98"/>
        <v>1U18.26</v>
      </c>
      <c r="I3160" s="4" t="str">
        <f t="shared" si="99"/>
        <v>S1_U17_VDD</v>
      </c>
    </row>
    <row r="3161" spans="1:9">
      <c r="A3161" t="s">
        <v>261</v>
      </c>
      <c r="B3161" t="s">
        <v>9221</v>
      </c>
      <c r="C3161" t="s">
        <v>5018</v>
      </c>
      <c r="D3161" t="s">
        <v>683</v>
      </c>
      <c r="E3161" t="s">
        <v>811</v>
      </c>
      <c r="F3161">
        <v>31</v>
      </c>
      <c r="G3161" t="s">
        <v>683</v>
      </c>
      <c r="H3161" s="4" t="str">
        <f t="shared" si="98"/>
        <v>1U18.31</v>
      </c>
      <c r="I3161" s="4" t="str">
        <f t="shared" si="99"/>
        <v>S1_U17_VDD</v>
      </c>
    </row>
    <row r="3162" spans="1:9">
      <c r="A3162" t="s">
        <v>261</v>
      </c>
      <c r="B3162" t="s">
        <v>9221</v>
      </c>
      <c r="C3162" t="s">
        <v>5018</v>
      </c>
      <c r="D3162" t="s">
        <v>684</v>
      </c>
      <c r="E3162" t="s">
        <v>811</v>
      </c>
      <c r="F3162">
        <v>33</v>
      </c>
      <c r="G3162" t="s">
        <v>684</v>
      </c>
      <c r="H3162" s="4" t="str">
        <f t="shared" si="98"/>
        <v>1U18.33</v>
      </c>
      <c r="I3162" s="4" t="str">
        <f t="shared" si="99"/>
        <v>S1_U17_VDD</v>
      </c>
    </row>
    <row r="3163" spans="1:9">
      <c r="A3163" t="s">
        <v>261</v>
      </c>
      <c r="B3163" t="s">
        <v>9221</v>
      </c>
      <c r="C3163" t="s">
        <v>5018</v>
      </c>
      <c r="D3163" t="s">
        <v>685</v>
      </c>
      <c r="E3163" t="s">
        <v>811</v>
      </c>
      <c r="F3163">
        <v>40</v>
      </c>
      <c r="G3163" t="s">
        <v>685</v>
      </c>
      <c r="H3163" s="4" t="str">
        <f t="shared" si="98"/>
        <v>1U18.40</v>
      </c>
      <c r="I3163" s="4" t="str">
        <f t="shared" si="99"/>
        <v>S1_U17_VDD</v>
      </c>
    </row>
    <row r="3164" spans="1:9">
      <c r="A3164" t="s">
        <v>261</v>
      </c>
      <c r="B3164" t="s">
        <v>9221</v>
      </c>
      <c r="C3164" t="s">
        <v>5018</v>
      </c>
      <c r="D3164" t="s">
        <v>686</v>
      </c>
      <c r="E3164" t="s">
        <v>811</v>
      </c>
      <c r="F3164">
        <v>56</v>
      </c>
      <c r="G3164" t="s">
        <v>686</v>
      </c>
      <c r="H3164" s="4" t="str">
        <f t="shared" si="98"/>
        <v>1U18.56</v>
      </c>
      <c r="I3164" s="4" t="str">
        <f t="shared" si="99"/>
        <v>S1_U17_VDD</v>
      </c>
    </row>
    <row r="3165" spans="1:9">
      <c r="A3165" t="s">
        <v>261</v>
      </c>
      <c r="B3165" t="s">
        <v>9221</v>
      </c>
      <c r="C3165" t="s">
        <v>5018</v>
      </c>
      <c r="D3165" t="s">
        <v>687</v>
      </c>
      <c r="E3165" t="s">
        <v>811</v>
      </c>
      <c r="F3165">
        <v>64</v>
      </c>
      <c r="G3165" t="s">
        <v>687</v>
      </c>
      <c r="H3165" s="4" t="str">
        <f t="shared" si="98"/>
        <v>1U18.64</v>
      </c>
      <c r="I3165" s="4" t="str">
        <f t="shared" si="99"/>
        <v>S1_U17_VDD</v>
      </c>
    </row>
    <row r="3166" spans="1:9">
      <c r="A3166" t="s">
        <v>261</v>
      </c>
      <c r="B3166" t="s">
        <v>9222</v>
      </c>
      <c r="C3166" t="s">
        <v>5019</v>
      </c>
      <c r="D3166">
        <v>1</v>
      </c>
      <c r="E3166" t="s">
        <v>463</v>
      </c>
      <c r="F3166">
        <v>1</v>
      </c>
      <c r="G3166">
        <v>1</v>
      </c>
      <c r="H3166" s="4" t="str">
        <f t="shared" si="98"/>
        <v>1C144.1</v>
      </c>
      <c r="I3166" s="4" t="str">
        <f t="shared" si="99"/>
        <v>VDD33_ATX</v>
      </c>
    </row>
    <row r="3167" spans="1:9">
      <c r="A3167" t="s">
        <v>261</v>
      </c>
      <c r="B3167" t="s">
        <v>9222</v>
      </c>
      <c r="C3167" t="s">
        <v>5019</v>
      </c>
      <c r="D3167">
        <v>2</v>
      </c>
      <c r="E3167" t="s">
        <v>169</v>
      </c>
      <c r="F3167">
        <v>2</v>
      </c>
      <c r="G3167">
        <v>2</v>
      </c>
      <c r="H3167" s="4" t="str">
        <f t="shared" si="98"/>
        <v>1C144.2</v>
      </c>
      <c r="I3167" s="4" t="str">
        <f t="shared" si="99"/>
        <v>DGND</v>
      </c>
    </row>
    <row r="3168" spans="1:9">
      <c r="A3168" t="s">
        <v>261</v>
      </c>
      <c r="B3168" t="s">
        <v>9222</v>
      </c>
      <c r="C3168" t="s">
        <v>5020</v>
      </c>
      <c r="D3168">
        <v>1</v>
      </c>
      <c r="E3168" t="s">
        <v>463</v>
      </c>
      <c r="F3168">
        <v>1</v>
      </c>
      <c r="G3168">
        <v>1</v>
      </c>
      <c r="H3168" s="4" t="str">
        <f t="shared" si="98"/>
        <v>1C145.1</v>
      </c>
      <c r="I3168" s="4" t="str">
        <f t="shared" si="99"/>
        <v>VDD33_ATX</v>
      </c>
    </row>
    <row r="3169" spans="1:9">
      <c r="A3169" t="s">
        <v>261</v>
      </c>
      <c r="B3169" t="s">
        <v>9222</v>
      </c>
      <c r="C3169" t="s">
        <v>5020</v>
      </c>
      <c r="D3169">
        <v>2</v>
      </c>
      <c r="E3169" t="s">
        <v>169</v>
      </c>
      <c r="F3169">
        <v>2</v>
      </c>
      <c r="G3169">
        <v>2</v>
      </c>
      <c r="H3169" s="4" t="str">
        <f t="shared" si="98"/>
        <v>1C145.2</v>
      </c>
      <c r="I3169" s="4" t="str">
        <f t="shared" si="99"/>
        <v>DGND</v>
      </c>
    </row>
    <row r="3170" spans="1:9">
      <c r="A3170" t="s">
        <v>261</v>
      </c>
      <c r="B3170" t="s">
        <v>9222</v>
      </c>
      <c r="C3170" t="s">
        <v>4947</v>
      </c>
      <c r="D3170">
        <v>1</v>
      </c>
      <c r="E3170" t="s">
        <v>3569</v>
      </c>
      <c r="F3170">
        <v>1</v>
      </c>
      <c r="G3170">
        <v>1</v>
      </c>
      <c r="H3170" s="4" t="str">
        <f t="shared" si="98"/>
        <v>1C384.1</v>
      </c>
      <c r="I3170" s="4" t="str">
        <f t="shared" si="99"/>
        <v>S1_U1_P2_GIGA_MDI-</v>
      </c>
    </row>
    <row r="3171" spans="1:9">
      <c r="A3171" t="s">
        <v>261</v>
      </c>
      <c r="B3171" t="s">
        <v>9222</v>
      </c>
      <c r="C3171" t="s">
        <v>4947</v>
      </c>
      <c r="D3171">
        <v>2</v>
      </c>
      <c r="E3171" t="s">
        <v>3558</v>
      </c>
      <c r="F3171">
        <v>2</v>
      </c>
      <c r="G3171">
        <v>2</v>
      </c>
      <c r="H3171" s="4" t="str">
        <f t="shared" si="98"/>
        <v>1C384.2</v>
      </c>
      <c r="I3171" s="4" t="str">
        <f t="shared" si="99"/>
        <v>S1_U2_P2_GIGA_MDI-</v>
      </c>
    </row>
    <row r="3172" spans="1:9">
      <c r="A3172" t="s">
        <v>261</v>
      </c>
      <c r="B3172" t="s">
        <v>9222</v>
      </c>
      <c r="C3172" t="s">
        <v>4948</v>
      </c>
      <c r="D3172">
        <v>1</v>
      </c>
      <c r="E3172" t="s">
        <v>3568</v>
      </c>
      <c r="F3172">
        <v>1</v>
      </c>
      <c r="G3172">
        <v>1</v>
      </c>
      <c r="H3172" s="4" t="str">
        <f t="shared" si="98"/>
        <v>1C385.1</v>
      </c>
      <c r="I3172" s="4" t="str">
        <f t="shared" si="99"/>
        <v>S1_U1_P2_GIGA_MDI+</v>
      </c>
    </row>
    <row r="3173" spans="1:9">
      <c r="A3173" t="s">
        <v>261</v>
      </c>
      <c r="B3173" t="s">
        <v>9222</v>
      </c>
      <c r="C3173" t="s">
        <v>4948</v>
      </c>
      <c r="D3173">
        <v>2</v>
      </c>
      <c r="E3173" t="s">
        <v>3560</v>
      </c>
      <c r="F3173">
        <v>2</v>
      </c>
      <c r="G3173">
        <v>2</v>
      </c>
      <c r="H3173" s="4" t="str">
        <f t="shared" si="98"/>
        <v>1C385.2</v>
      </c>
      <c r="I3173" s="4" t="str">
        <f t="shared" si="99"/>
        <v>S1_U2_P2_GIGA_MDI+</v>
      </c>
    </row>
    <row r="3174" spans="1:9">
      <c r="A3174" t="s">
        <v>261</v>
      </c>
      <c r="B3174" t="s">
        <v>9222</v>
      </c>
      <c r="C3174" t="s">
        <v>4949</v>
      </c>
      <c r="D3174">
        <v>1</v>
      </c>
      <c r="E3174" t="s">
        <v>8634</v>
      </c>
      <c r="F3174">
        <v>1</v>
      </c>
      <c r="G3174">
        <v>1</v>
      </c>
      <c r="H3174" s="4" t="str">
        <f t="shared" si="98"/>
        <v>1C391.1</v>
      </c>
      <c r="I3174" s="4" t="str">
        <f t="shared" si="99"/>
        <v>S1_U2_P2_RC</v>
      </c>
    </row>
    <row r="3175" spans="1:9">
      <c r="A3175" t="s">
        <v>261</v>
      </c>
      <c r="B3175" t="s">
        <v>9222</v>
      </c>
      <c r="C3175" t="s">
        <v>4949</v>
      </c>
      <c r="D3175">
        <v>2</v>
      </c>
      <c r="E3175" t="s">
        <v>169</v>
      </c>
      <c r="F3175">
        <v>2</v>
      </c>
      <c r="G3175">
        <v>2</v>
      </c>
      <c r="H3175" s="4" t="str">
        <f t="shared" si="98"/>
        <v>1C391.2</v>
      </c>
      <c r="I3175" s="4" t="str">
        <f t="shared" si="99"/>
        <v>DGND</v>
      </c>
    </row>
    <row r="3176" spans="1:9">
      <c r="A3176" t="s">
        <v>261</v>
      </c>
      <c r="B3176" t="s">
        <v>9222</v>
      </c>
      <c r="C3176" t="s">
        <v>4950</v>
      </c>
      <c r="D3176">
        <v>1</v>
      </c>
      <c r="E3176" t="s">
        <v>3573</v>
      </c>
      <c r="F3176">
        <v>1</v>
      </c>
      <c r="G3176">
        <v>1</v>
      </c>
      <c r="H3176" s="4" t="str">
        <f t="shared" si="98"/>
        <v>1C412.1</v>
      </c>
      <c r="I3176" s="4" t="str">
        <f t="shared" si="99"/>
        <v>S1_U1_P3_GIGA_MDI-</v>
      </c>
    </row>
    <row r="3177" spans="1:9">
      <c r="A3177" t="s">
        <v>261</v>
      </c>
      <c r="B3177" t="s">
        <v>9222</v>
      </c>
      <c r="C3177" t="s">
        <v>4950</v>
      </c>
      <c r="D3177">
        <v>2</v>
      </c>
      <c r="E3177" t="s">
        <v>3562</v>
      </c>
      <c r="F3177">
        <v>2</v>
      </c>
      <c r="G3177">
        <v>2</v>
      </c>
      <c r="H3177" s="4" t="str">
        <f t="shared" si="98"/>
        <v>1C412.2</v>
      </c>
      <c r="I3177" s="4" t="str">
        <f t="shared" si="99"/>
        <v>S1_U2_P3_GIGA_MDI-</v>
      </c>
    </row>
    <row r="3178" spans="1:9">
      <c r="A3178" t="s">
        <v>261</v>
      </c>
      <c r="B3178" t="s">
        <v>9222</v>
      </c>
      <c r="C3178" t="s">
        <v>4951</v>
      </c>
      <c r="D3178">
        <v>1</v>
      </c>
      <c r="E3178" t="s">
        <v>3572</v>
      </c>
      <c r="F3178">
        <v>1</v>
      </c>
      <c r="G3178">
        <v>1</v>
      </c>
      <c r="H3178" s="4" t="str">
        <f t="shared" si="98"/>
        <v>1C413.1</v>
      </c>
      <c r="I3178" s="4" t="str">
        <f t="shared" si="99"/>
        <v>S1_U1_P3_GIGA_MDI+</v>
      </c>
    </row>
    <row r="3179" spans="1:9">
      <c r="A3179" t="s">
        <v>261</v>
      </c>
      <c r="B3179" t="s">
        <v>9222</v>
      </c>
      <c r="C3179" t="s">
        <v>4951</v>
      </c>
      <c r="D3179">
        <v>2</v>
      </c>
      <c r="E3179" t="s">
        <v>3564</v>
      </c>
      <c r="F3179">
        <v>2</v>
      </c>
      <c r="G3179">
        <v>2</v>
      </c>
      <c r="H3179" s="4" t="str">
        <f t="shared" si="98"/>
        <v>1C413.2</v>
      </c>
      <c r="I3179" s="4" t="str">
        <f t="shared" si="99"/>
        <v>S1_U2_P3_GIGA_MDI+</v>
      </c>
    </row>
    <row r="3180" spans="1:9">
      <c r="A3180" t="s">
        <v>261</v>
      </c>
      <c r="B3180" t="s">
        <v>9222</v>
      </c>
      <c r="C3180" t="s">
        <v>4952</v>
      </c>
      <c r="D3180">
        <v>1</v>
      </c>
      <c r="E3180" t="s">
        <v>8635</v>
      </c>
      <c r="F3180">
        <v>1</v>
      </c>
      <c r="G3180">
        <v>1</v>
      </c>
      <c r="H3180" s="4" t="str">
        <f t="shared" si="98"/>
        <v>1C418.1</v>
      </c>
      <c r="I3180" s="4" t="str">
        <f t="shared" si="99"/>
        <v>S1_U2_P3_RC</v>
      </c>
    </row>
    <row r="3181" spans="1:9">
      <c r="A3181" t="s">
        <v>261</v>
      </c>
      <c r="B3181" t="s">
        <v>9222</v>
      </c>
      <c r="C3181" t="s">
        <v>4952</v>
      </c>
      <c r="D3181">
        <v>2</v>
      </c>
      <c r="E3181" t="s">
        <v>169</v>
      </c>
      <c r="F3181">
        <v>2</v>
      </c>
      <c r="G3181">
        <v>2</v>
      </c>
      <c r="H3181" s="4" t="str">
        <f t="shared" si="98"/>
        <v>1C418.2</v>
      </c>
      <c r="I3181" s="4" t="str">
        <f t="shared" si="99"/>
        <v>DGND</v>
      </c>
    </row>
    <row r="3182" spans="1:9">
      <c r="A3182" t="s">
        <v>261</v>
      </c>
      <c r="B3182" t="s">
        <v>9222</v>
      </c>
      <c r="C3182" t="s">
        <v>4993</v>
      </c>
      <c r="D3182">
        <v>1</v>
      </c>
      <c r="E3182" t="s">
        <v>3588</v>
      </c>
      <c r="F3182">
        <v>1</v>
      </c>
      <c r="G3182">
        <v>1</v>
      </c>
      <c r="H3182" s="4" t="str">
        <f t="shared" si="98"/>
        <v>1C421.1</v>
      </c>
      <c r="I3182" s="4" t="str">
        <f t="shared" si="99"/>
        <v>SG1_1_P2_GIGA_MDI-</v>
      </c>
    </row>
    <row r="3183" spans="1:9">
      <c r="A3183" t="s">
        <v>261</v>
      </c>
      <c r="B3183" t="s">
        <v>9222</v>
      </c>
      <c r="C3183" t="s">
        <v>4993</v>
      </c>
      <c r="D3183">
        <v>2</v>
      </c>
      <c r="E3183" t="s">
        <v>3589</v>
      </c>
      <c r="F3183">
        <v>2</v>
      </c>
      <c r="G3183">
        <v>2</v>
      </c>
      <c r="H3183" s="4" t="str">
        <f t="shared" si="98"/>
        <v>1C421.2</v>
      </c>
      <c r="I3183" s="4" t="str">
        <f t="shared" si="99"/>
        <v>SG1_2_P2_GIGA_MDI-</v>
      </c>
    </row>
    <row r="3184" spans="1:9">
      <c r="A3184" t="s">
        <v>261</v>
      </c>
      <c r="B3184" t="s">
        <v>9222</v>
      </c>
      <c r="C3184" t="s">
        <v>4994</v>
      </c>
      <c r="D3184">
        <v>1</v>
      </c>
      <c r="E3184" t="s">
        <v>3590</v>
      </c>
      <c r="F3184">
        <v>1</v>
      </c>
      <c r="G3184">
        <v>1</v>
      </c>
      <c r="H3184" s="4" t="str">
        <f t="shared" si="98"/>
        <v>1C422.1</v>
      </c>
      <c r="I3184" s="4" t="str">
        <f t="shared" si="99"/>
        <v>SG1_1_P2_GIGA_MDI+</v>
      </c>
    </row>
    <row r="3185" spans="1:9">
      <c r="A3185" t="s">
        <v>261</v>
      </c>
      <c r="B3185" t="s">
        <v>9222</v>
      </c>
      <c r="C3185" t="s">
        <v>4994</v>
      </c>
      <c r="D3185">
        <v>2</v>
      </c>
      <c r="E3185" t="s">
        <v>3591</v>
      </c>
      <c r="F3185">
        <v>2</v>
      </c>
      <c r="G3185">
        <v>2</v>
      </c>
      <c r="H3185" s="4" t="str">
        <f t="shared" si="98"/>
        <v>1C422.2</v>
      </c>
      <c r="I3185" s="4" t="str">
        <f t="shared" si="99"/>
        <v>SG1_2_P2_GIGA_MDI+</v>
      </c>
    </row>
    <row r="3186" spans="1:9">
      <c r="A3186" t="s">
        <v>261</v>
      </c>
      <c r="B3186" t="s">
        <v>9222</v>
      </c>
      <c r="C3186" t="s">
        <v>4995</v>
      </c>
      <c r="D3186">
        <v>1</v>
      </c>
      <c r="E3186" t="s">
        <v>746</v>
      </c>
      <c r="F3186">
        <v>1</v>
      </c>
      <c r="G3186">
        <v>1</v>
      </c>
      <c r="H3186" s="4" t="str">
        <f t="shared" si="98"/>
        <v>1C427.1</v>
      </c>
      <c r="I3186" s="4" t="str">
        <f t="shared" si="99"/>
        <v>SG1_2_P2_RC</v>
      </c>
    </row>
    <row r="3187" spans="1:9">
      <c r="A3187" t="s">
        <v>261</v>
      </c>
      <c r="B3187" t="s">
        <v>9222</v>
      </c>
      <c r="C3187" t="s">
        <v>4995</v>
      </c>
      <c r="D3187">
        <v>2</v>
      </c>
      <c r="E3187" t="s">
        <v>169</v>
      </c>
      <c r="F3187">
        <v>2</v>
      </c>
      <c r="G3187">
        <v>2</v>
      </c>
      <c r="H3187" s="4" t="str">
        <f t="shared" si="98"/>
        <v>1C427.2</v>
      </c>
      <c r="I3187" s="4" t="str">
        <f t="shared" si="99"/>
        <v>DGND</v>
      </c>
    </row>
    <row r="3188" spans="1:9">
      <c r="A3188" t="s">
        <v>261</v>
      </c>
      <c r="B3188" t="s">
        <v>9222</v>
      </c>
      <c r="C3188" t="s">
        <v>4996</v>
      </c>
      <c r="D3188">
        <v>1</v>
      </c>
      <c r="E3188" t="s">
        <v>3592</v>
      </c>
      <c r="F3188">
        <v>1</v>
      </c>
      <c r="G3188">
        <v>1</v>
      </c>
      <c r="H3188" s="4" t="str">
        <f t="shared" si="98"/>
        <v>1C430.1</v>
      </c>
      <c r="I3188" s="4" t="str">
        <f t="shared" si="99"/>
        <v>SG1_1_P3_GIGA_MDI-</v>
      </c>
    </row>
    <row r="3189" spans="1:9">
      <c r="A3189" t="s">
        <v>261</v>
      </c>
      <c r="B3189" t="s">
        <v>9222</v>
      </c>
      <c r="C3189" t="s">
        <v>4996</v>
      </c>
      <c r="D3189">
        <v>2</v>
      </c>
      <c r="E3189" t="s">
        <v>3593</v>
      </c>
      <c r="F3189">
        <v>2</v>
      </c>
      <c r="G3189">
        <v>2</v>
      </c>
      <c r="H3189" s="4" t="str">
        <f t="shared" si="98"/>
        <v>1C430.2</v>
      </c>
      <c r="I3189" s="4" t="str">
        <f t="shared" si="99"/>
        <v>SG1_2_P3_GIGA_MDI-</v>
      </c>
    </row>
    <row r="3190" spans="1:9">
      <c r="A3190" t="s">
        <v>261</v>
      </c>
      <c r="B3190" t="s">
        <v>9222</v>
      </c>
      <c r="C3190" t="s">
        <v>4997</v>
      </c>
      <c r="D3190">
        <v>1</v>
      </c>
      <c r="E3190" t="s">
        <v>3594</v>
      </c>
      <c r="F3190">
        <v>1</v>
      </c>
      <c r="G3190">
        <v>1</v>
      </c>
      <c r="H3190" s="4" t="str">
        <f t="shared" si="98"/>
        <v>1C431.1</v>
      </c>
      <c r="I3190" s="4" t="str">
        <f t="shared" si="99"/>
        <v>SG1_1_P3_GIGA_MDI+</v>
      </c>
    </row>
    <row r="3191" spans="1:9">
      <c r="A3191" t="s">
        <v>261</v>
      </c>
      <c r="B3191" t="s">
        <v>9222</v>
      </c>
      <c r="C3191" t="s">
        <v>4997</v>
      </c>
      <c r="D3191">
        <v>2</v>
      </c>
      <c r="E3191" t="s">
        <v>3595</v>
      </c>
      <c r="F3191">
        <v>2</v>
      </c>
      <c r="G3191">
        <v>2</v>
      </c>
      <c r="H3191" s="4" t="str">
        <f t="shared" si="98"/>
        <v>1C431.2</v>
      </c>
      <c r="I3191" s="4" t="str">
        <f t="shared" si="99"/>
        <v>SG1_2_P3_GIGA_MDI+</v>
      </c>
    </row>
    <row r="3192" spans="1:9">
      <c r="A3192" t="s">
        <v>261</v>
      </c>
      <c r="B3192" t="s">
        <v>9222</v>
      </c>
      <c r="C3192" t="s">
        <v>4998</v>
      </c>
      <c r="D3192">
        <v>1</v>
      </c>
      <c r="E3192" t="s">
        <v>747</v>
      </c>
      <c r="F3192">
        <v>1</v>
      </c>
      <c r="G3192">
        <v>1</v>
      </c>
      <c r="H3192" s="4" t="str">
        <f t="shared" si="98"/>
        <v>1C436.1</v>
      </c>
      <c r="I3192" s="4" t="str">
        <f t="shared" si="99"/>
        <v>SG1_2_P3_RC</v>
      </c>
    </row>
    <row r="3193" spans="1:9">
      <c r="A3193" t="s">
        <v>261</v>
      </c>
      <c r="B3193" t="s">
        <v>9222</v>
      </c>
      <c r="C3193" t="s">
        <v>4998</v>
      </c>
      <c r="D3193">
        <v>2</v>
      </c>
      <c r="E3193" t="s">
        <v>169</v>
      </c>
      <c r="F3193">
        <v>2</v>
      </c>
      <c r="G3193">
        <v>2</v>
      </c>
      <c r="H3193" s="4" t="str">
        <f t="shared" si="98"/>
        <v>1C436.2</v>
      </c>
      <c r="I3193" s="4" t="str">
        <f t="shared" si="99"/>
        <v>DGND</v>
      </c>
    </row>
    <row r="3194" spans="1:9">
      <c r="A3194" t="s">
        <v>261</v>
      </c>
      <c r="B3194" t="s">
        <v>9222</v>
      </c>
      <c r="C3194" t="s">
        <v>5021</v>
      </c>
      <c r="D3194">
        <v>1</v>
      </c>
      <c r="E3194" t="s">
        <v>8636</v>
      </c>
      <c r="F3194">
        <v>1</v>
      </c>
      <c r="G3194">
        <v>1</v>
      </c>
      <c r="H3194" s="4" t="str">
        <f t="shared" si="98"/>
        <v>1C439.1</v>
      </c>
      <c r="I3194" s="4" t="str">
        <f t="shared" si="99"/>
        <v>S1_U4_P3_RC_1</v>
      </c>
    </row>
    <row r="3195" spans="1:9">
      <c r="A3195" t="s">
        <v>261</v>
      </c>
      <c r="B3195" t="s">
        <v>9222</v>
      </c>
      <c r="C3195" t="s">
        <v>5021</v>
      </c>
      <c r="D3195">
        <v>2</v>
      </c>
      <c r="E3195" t="s">
        <v>169</v>
      </c>
      <c r="F3195">
        <v>2</v>
      </c>
      <c r="G3195">
        <v>2</v>
      </c>
      <c r="H3195" s="4" t="str">
        <f t="shared" si="98"/>
        <v>1C439.2</v>
      </c>
      <c r="I3195" s="4" t="str">
        <f t="shared" si="99"/>
        <v>DGND</v>
      </c>
    </row>
    <row r="3196" spans="1:9">
      <c r="A3196" t="s">
        <v>261</v>
      </c>
      <c r="B3196" t="s">
        <v>9222</v>
      </c>
      <c r="C3196" t="s">
        <v>5022</v>
      </c>
      <c r="D3196">
        <v>1</v>
      </c>
      <c r="E3196" t="s">
        <v>8637</v>
      </c>
      <c r="F3196">
        <v>1</v>
      </c>
      <c r="G3196">
        <v>1</v>
      </c>
      <c r="H3196" s="4" t="str">
        <f t="shared" si="98"/>
        <v>1C440.1</v>
      </c>
      <c r="I3196" s="4" t="str">
        <f t="shared" si="99"/>
        <v>S1_U4_P3_RC_2</v>
      </c>
    </row>
    <row r="3197" spans="1:9">
      <c r="A3197" t="s">
        <v>261</v>
      </c>
      <c r="B3197" t="s">
        <v>9222</v>
      </c>
      <c r="C3197" t="s">
        <v>5022</v>
      </c>
      <c r="D3197">
        <v>2</v>
      </c>
      <c r="E3197" t="s">
        <v>169</v>
      </c>
      <c r="F3197">
        <v>2</v>
      </c>
      <c r="G3197">
        <v>2</v>
      </c>
      <c r="H3197" s="4" t="str">
        <f t="shared" si="98"/>
        <v>1C440.2</v>
      </c>
      <c r="I3197" s="4" t="str">
        <f t="shared" si="99"/>
        <v>DGND</v>
      </c>
    </row>
    <row r="3198" spans="1:9">
      <c r="A3198" t="s">
        <v>261</v>
      </c>
      <c r="B3198" t="s">
        <v>9222</v>
      </c>
      <c r="C3198" t="s">
        <v>5023</v>
      </c>
      <c r="D3198">
        <v>1</v>
      </c>
      <c r="E3198" t="s">
        <v>8638</v>
      </c>
      <c r="F3198">
        <v>1</v>
      </c>
      <c r="G3198">
        <v>1</v>
      </c>
      <c r="H3198" s="4" t="str">
        <f t="shared" si="98"/>
        <v>1C441.1</v>
      </c>
      <c r="I3198" s="4" t="str">
        <f t="shared" si="99"/>
        <v>S1_U4_P2_RC_1</v>
      </c>
    </row>
    <row r="3199" spans="1:9">
      <c r="A3199" t="s">
        <v>261</v>
      </c>
      <c r="B3199" t="s">
        <v>9222</v>
      </c>
      <c r="C3199" t="s">
        <v>5023</v>
      </c>
      <c r="D3199">
        <v>2</v>
      </c>
      <c r="E3199" t="s">
        <v>169</v>
      </c>
      <c r="F3199">
        <v>2</v>
      </c>
      <c r="G3199">
        <v>2</v>
      </c>
      <c r="H3199" s="4" t="str">
        <f t="shared" si="98"/>
        <v>1C441.2</v>
      </c>
      <c r="I3199" s="4" t="str">
        <f t="shared" si="99"/>
        <v>DGND</v>
      </c>
    </row>
    <row r="3200" spans="1:9">
      <c r="A3200" t="s">
        <v>261</v>
      </c>
      <c r="B3200" t="s">
        <v>9222</v>
      </c>
      <c r="C3200" t="s">
        <v>5024</v>
      </c>
      <c r="D3200">
        <v>1</v>
      </c>
      <c r="E3200" t="s">
        <v>8639</v>
      </c>
      <c r="F3200">
        <v>1</v>
      </c>
      <c r="G3200">
        <v>1</v>
      </c>
      <c r="H3200" s="4" t="str">
        <f t="shared" si="98"/>
        <v>1C442.1</v>
      </c>
      <c r="I3200" s="4" t="str">
        <f t="shared" si="99"/>
        <v>S1_U4_P2_RC_2</v>
      </c>
    </row>
    <row r="3201" spans="1:9">
      <c r="A3201" t="s">
        <v>261</v>
      </c>
      <c r="B3201" t="s">
        <v>9222</v>
      </c>
      <c r="C3201" t="s">
        <v>5024</v>
      </c>
      <c r="D3201">
        <v>2</v>
      </c>
      <c r="E3201" t="s">
        <v>169</v>
      </c>
      <c r="F3201">
        <v>2</v>
      </c>
      <c r="G3201">
        <v>2</v>
      </c>
      <c r="H3201" s="4" t="str">
        <f t="shared" si="98"/>
        <v>1C442.2</v>
      </c>
      <c r="I3201" s="4" t="str">
        <f t="shared" si="99"/>
        <v>DGND</v>
      </c>
    </row>
    <row r="3202" spans="1:9">
      <c r="A3202" t="s">
        <v>261</v>
      </c>
      <c r="B3202" t="s">
        <v>9222</v>
      </c>
      <c r="C3202" t="s">
        <v>5025</v>
      </c>
      <c r="D3202">
        <v>1</v>
      </c>
      <c r="E3202" t="s">
        <v>8640</v>
      </c>
      <c r="F3202">
        <v>1</v>
      </c>
      <c r="G3202">
        <v>1</v>
      </c>
      <c r="H3202" s="4" t="str">
        <f t="shared" ref="H3202:H3265" si="100">CONCATENATE(C3202,".",F3202)</f>
        <v>1GPHY2.1</v>
      </c>
      <c r="I3202" s="4" t="str">
        <f t="shared" ref="I3202:I3265" si="101">E3202</f>
        <v>SG1_U4_GIGA_MDI+</v>
      </c>
    </row>
    <row r="3203" spans="1:9">
      <c r="A3203" t="s">
        <v>261</v>
      </c>
      <c r="B3203" t="s">
        <v>9222</v>
      </c>
      <c r="C3203" t="s">
        <v>5025</v>
      </c>
      <c r="D3203">
        <v>2</v>
      </c>
      <c r="E3203" t="s">
        <v>8641</v>
      </c>
      <c r="F3203">
        <v>2</v>
      </c>
      <c r="G3203">
        <v>2</v>
      </c>
      <c r="H3203" s="4" t="str">
        <f t="shared" si="100"/>
        <v>1GPHY2.2</v>
      </c>
      <c r="I3203" s="4" t="str">
        <f t="shared" si="101"/>
        <v>SG1_U4_GIGA_MDI-</v>
      </c>
    </row>
    <row r="3204" spans="1:9">
      <c r="A3204" t="s">
        <v>261</v>
      </c>
      <c r="B3204" t="s">
        <v>9222</v>
      </c>
      <c r="C3204" t="s">
        <v>5025</v>
      </c>
      <c r="D3204" t="s">
        <v>175</v>
      </c>
      <c r="E3204" t="s">
        <v>8642</v>
      </c>
      <c r="F3204" t="s">
        <v>175</v>
      </c>
      <c r="G3204" t="s">
        <v>175</v>
      </c>
      <c r="H3204" s="4" t="str">
        <f t="shared" si="100"/>
        <v>1GPHY2.G1</v>
      </c>
      <c r="I3204" s="4" t="str">
        <f t="shared" si="101"/>
        <v>S1_U4_P2_R_1</v>
      </c>
    </row>
    <row r="3205" spans="1:9">
      <c r="A3205" t="s">
        <v>261</v>
      </c>
      <c r="B3205" t="s">
        <v>9222</v>
      </c>
      <c r="C3205" t="s">
        <v>5025</v>
      </c>
      <c r="D3205" t="s">
        <v>176</v>
      </c>
      <c r="E3205" t="s">
        <v>8642</v>
      </c>
      <c r="F3205" t="s">
        <v>176</v>
      </c>
      <c r="G3205" t="s">
        <v>176</v>
      </c>
      <c r="H3205" s="4" t="str">
        <f t="shared" si="100"/>
        <v>1GPHY2.G2</v>
      </c>
      <c r="I3205" s="4" t="str">
        <f t="shared" si="101"/>
        <v>S1_U4_P2_R_1</v>
      </c>
    </row>
    <row r="3206" spans="1:9">
      <c r="A3206" t="s">
        <v>261</v>
      </c>
      <c r="B3206" t="s">
        <v>9222</v>
      </c>
      <c r="C3206" t="s">
        <v>5025</v>
      </c>
      <c r="D3206" t="s">
        <v>177</v>
      </c>
      <c r="E3206" t="s">
        <v>8642</v>
      </c>
      <c r="F3206" t="s">
        <v>177</v>
      </c>
      <c r="G3206" t="s">
        <v>177</v>
      </c>
      <c r="H3206" s="4" t="str">
        <f t="shared" si="100"/>
        <v>1GPHY2.G3</v>
      </c>
      <c r="I3206" s="4" t="str">
        <f t="shared" si="101"/>
        <v>S1_U4_P2_R_1</v>
      </c>
    </row>
    <row r="3207" spans="1:9">
      <c r="A3207" t="s">
        <v>261</v>
      </c>
      <c r="B3207" t="s">
        <v>9222</v>
      </c>
      <c r="C3207" t="s">
        <v>5025</v>
      </c>
      <c r="D3207" t="s">
        <v>178</v>
      </c>
      <c r="E3207" t="s">
        <v>8643</v>
      </c>
      <c r="F3207" t="s">
        <v>178</v>
      </c>
      <c r="G3207" t="s">
        <v>178</v>
      </c>
      <c r="H3207" s="4" t="str">
        <f t="shared" si="100"/>
        <v>1GPHY2.G4</v>
      </c>
      <c r="I3207" s="4" t="str">
        <f t="shared" si="101"/>
        <v>S1_U4_P2_R_2</v>
      </c>
    </row>
    <row r="3208" spans="1:9">
      <c r="A3208" t="s">
        <v>261</v>
      </c>
      <c r="B3208" t="s">
        <v>9222</v>
      </c>
      <c r="C3208" t="s">
        <v>5025</v>
      </c>
      <c r="D3208" t="s">
        <v>179</v>
      </c>
      <c r="E3208" t="s">
        <v>8643</v>
      </c>
      <c r="F3208" t="s">
        <v>179</v>
      </c>
      <c r="G3208" t="s">
        <v>179</v>
      </c>
      <c r="H3208" s="4" t="str">
        <f t="shared" si="100"/>
        <v>1GPHY2.G5</v>
      </c>
      <c r="I3208" s="4" t="str">
        <f t="shared" si="101"/>
        <v>S1_U4_P2_R_2</v>
      </c>
    </row>
    <row r="3209" spans="1:9">
      <c r="A3209" t="s">
        <v>261</v>
      </c>
      <c r="B3209" t="s">
        <v>9222</v>
      </c>
      <c r="C3209" t="s">
        <v>5025</v>
      </c>
      <c r="D3209" t="s">
        <v>180</v>
      </c>
      <c r="E3209" t="s">
        <v>8643</v>
      </c>
      <c r="F3209" t="s">
        <v>180</v>
      </c>
      <c r="G3209" t="s">
        <v>180</v>
      </c>
      <c r="H3209" s="4" t="str">
        <f t="shared" si="100"/>
        <v>1GPHY2.G6</v>
      </c>
      <c r="I3209" s="4" t="str">
        <f t="shared" si="101"/>
        <v>S1_U4_P2_R_2</v>
      </c>
    </row>
    <row r="3210" spans="1:9">
      <c r="A3210" t="s">
        <v>261</v>
      </c>
      <c r="B3210" t="s">
        <v>9222</v>
      </c>
      <c r="C3210" t="s">
        <v>5025</v>
      </c>
      <c r="D3210" t="s">
        <v>182</v>
      </c>
      <c r="F3210" t="s">
        <v>182</v>
      </c>
      <c r="G3210" t="s">
        <v>182</v>
      </c>
      <c r="H3210" s="4" t="str">
        <f t="shared" si="100"/>
        <v>1GPHY2.GH1</v>
      </c>
      <c r="I3210" s="4">
        <f t="shared" si="101"/>
        <v>0</v>
      </c>
    </row>
    <row r="3211" spans="1:9">
      <c r="A3211" t="s">
        <v>261</v>
      </c>
      <c r="B3211" t="s">
        <v>9222</v>
      </c>
      <c r="C3211" t="s">
        <v>5025</v>
      </c>
      <c r="D3211" t="s">
        <v>183</v>
      </c>
      <c r="F3211" t="s">
        <v>183</v>
      </c>
      <c r="G3211" t="s">
        <v>183</v>
      </c>
      <c r="H3211" s="4" t="str">
        <f t="shared" si="100"/>
        <v>1GPHY2.GH2</v>
      </c>
      <c r="I3211" s="4">
        <f t="shared" si="101"/>
        <v>0</v>
      </c>
    </row>
    <row r="3212" spans="1:9">
      <c r="A3212" t="s">
        <v>261</v>
      </c>
      <c r="B3212" t="s">
        <v>9222</v>
      </c>
      <c r="C3212" t="s">
        <v>5026</v>
      </c>
      <c r="D3212">
        <v>1</v>
      </c>
      <c r="E3212" t="s">
        <v>8644</v>
      </c>
      <c r="F3212">
        <v>1</v>
      </c>
      <c r="G3212">
        <v>1</v>
      </c>
      <c r="H3212" s="4" t="str">
        <f t="shared" si="100"/>
        <v>1GPHY3.1</v>
      </c>
      <c r="I3212" s="4" t="str">
        <f t="shared" si="101"/>
        <v>S1_U4_GIGA_MDI+</v>
      </c>
    </row>
    <row r="3213" spans="1:9">
      <c r="A3213" t="s">
        <v>261</v>
      </c>
      <c r="B3213" t="s">
        <v>9222</v>
      </c>
      <c r="C3213" t="s">
        <v>5026</v>
      </c>
      <c r="D3213">
        <v>2</v>
      </c>
      <c r="E3213" t="s">
        <v>8645</v>
      </c>
      <c r="F3213">
        <v>2</v>
      </c>
      <c r="G3213">
        <v>2</v>
      </c>
      <c r="H3213" s="4" t="str">
        <f t="shared" si="100"/>
        <v>1GPHY3.2</v>
      </c>
      <c r="I3213" s="4" t="str">
        <f t="shared" si="101"/>
        <v>S1_U4_GIGA_MDI-</v>
      </c>
    </row>
    <row r="3214" spans="1:9">
      <c r="A3214" t="s">
        <v>261</v>
      </c>
      <c r="B3214" t="s">
        <v>9222</v>
      </c>
      <c r="C3214" t="s">
        <v>5026</v>
      </c>
      <c r="D3214" t="s">
        <v>175</v>
      </c>
      <c r="E3214" t="s">
        <v>8646</v>
      </c>
      <c r="F3214" t="s">
        <v>175</v>
      </c>
      <c r="G3214" t="s">
        <v>175</v>
      </c>
      <c r="H3214" s="4" t="str">
        <f t="shared" si="100"/>
        <v>1GPHY3.G1</v>
      </c>
      <c r="I3214" s="4" t="str">
        <f t="shared" si="101"/>
        <v>S1_U4_P3_R_1</v>
      </c>
    </row>
    <row r="3215" spans="1:9">
      <c r="A3215" t="s">
        <v>261</v>
      </c>
      <c r="B3215" t="s">
        <v>9222</v>
      </c>
      <c r="C3215" t="s">
        <v>5026</v>
      </c>
      <c r="D3215" t="s">
        <v>176</v>
      </c>
      <c r="E3215" t="s">
        <v>8646</v>
      </c>
      <c r="F3215" t="s">
        <v>176</v>
      </c>
      <c r="G3215" t="s">
        <v>176</v>
      </c>
      <c r="H3215" s="4" t="str">
        <f t="shared" si="100"/>
        <v>1GPHY3.G2</v>
      </c>
      <c r="I3215" s="4" t="str">
        <f t="shared" si="101"/>
        <v>S1_U4_P3_R_1</v>
      </c>
    </row>
    <row r="3216" spans="1:9">
      <c r="A3216" t="s">
        <v>261</v>
      </c>
      <c r="B3216" t="s">
        <v>9222</v>
      </c>
      <c r="C3216" t="s">
        <v>5026</v>
      </c>
      <c r="D3216" t="s">
        <v>177</v>
      </c>
      <c r="E3216" t="s">
        <v>8646</v>
      </c>
      <c r="F3216" t="s">
        <v>177</v>
      </c>
      <c r="G3216" t="s">
        <v>177</v>
      </c>
      <c r="H3216" s="4" t="str">
        <f t="shared" si="100"/>
        <v>1GPHY3.G3</v>
      </c>
      <c r="I3216" s="4" t="str">
        <f t="shared" si="101"/>
        <v>S1_U4_P3_R_1</v>
      </c>
    </row>
    <row r="3217" spans="1:9">
      <c r="A3217" t="s">
        <v>261</v>
      </c>
      <c r="B3217" t="s">
        <v>9222</v>
      </c>
      <c r="C3217" t="s">
        <v>5026</v>
      </c>
      <c r="D3217" t="s">
        <v>178</v>
      </c>
      <c r="E3217" t="s">
        <v>8647</v>
      </c>
      <c r="F3217" t="s">
        <v>178</v>
      </c>
      <c r="G3217" t="s">
        <v>178</v>
      </c>
      <c r="H3217" s="4" t="str">
        <f t="shared" si="100"/>
        <v>1GPHY3.G4</v>
      </c>
      <c r="I3217" s="4" t="str">
        <f t="shared" si="101"/>
        <v>S1_U4_P3_R_2</v>
      </c>
    </row>
    <row r="3218" spans="1:9">
      <c r="A3218" t="s">
        <v>261</v>
      </c>
      <c r="B3218" t="s">
        <v>9222</v>
      </c>
      <c r="C3218" t="s">
        <v>5026</v>
      </c>
      <c r="D3218" t="s">
        <v>179</v>
      </c>
      <c r="E3218" t="s">
        <v>8647</v>
      </c>
      <c r="F3218" t="s">
        <v>179</v>
      </c>
      <c r="G3218" t="s">
        <v>179</v>
      </c>
      <c r="H3218" s="4" t="str">
        <f t="shared" si="100"/>
        <v>1GPHY3.G5</v>
      </c>
      <c r="I3218" s="4" t="str">
        <f t="shared" si="101"/>
        <v>S1_U4_P3_R_2</v>
      </c>
    </row>
    <row r="3219" spans="1:9">
      <c r="A3219" t="s">
        <v>261</v>
      </c>
      <c r="B3219" t="s">
        <v>9222</v>
      </c>
      <c r="C3219" t="s">
        <v>5026</v>
      </c>
      <c r="D3219" t="s">
        <v>180</v>
      </c>
      <c r="E3219" t="s">
        <v>8647</v>
      </c>
      <c r="F3219" t="s">
        <v>180</v>
      </c>
      <c r="G3219" t="s">
        <v>180</v>
      </c>
      <c r="H3219" s="4" t="str">
        <f t="shared" si="100"/>
        <v>1GPHY3.G6</v>
      </c>
      <c r="I3219" s="4" t="str">
        <f t="shared" si="101"/>
        <v>S1_U4_P3_R_2</v>
      </c>
    </row>
    <row r="3220" spans="1:9">
      <c r="A3220" t="s">
        <v>261</v>
      </c>
      <c r="B3220" t="s">
        <v>9222</v>
      </c>
      <c r="C3220" t="s">
        <v>5026</v>
      </c>
      <c r="D3220" t="s">
        <v>182</v>
      </c>
      <c r="F3220" t="s">
        <v>182</v>
      </c>
      <c r="G3220" t="s">
        <v>182</v>
      </c>
      <c r="H3220" s="4" t="str">
        <f t="shared" si="100"/>
        <v>1GPHY3.GH1</v>
      </c>
      <c r="I3220" s="4">
        <f t="shared" si="101"/>
        <v>0</v>
      </c>
    </row>
    <row r="3221" spans="1:9">
      <c r="A3221" t="s">
        <v>261</v>
      </c>
      <c r="B3221" t="s">
        <v>9222</v>
      </c>
      <c r="C3221" t="s">
        <v>5026</v>
      </c>
      <c r="D3221" t="s">
        <v>183</v>
      </c>
      <c r="F3221" t="s">
        <v>183</v>
      </c>
      <c r="G3221" t="s">
        <v>183</v>
      </c>
      <c r="H3221" s="4" t="str">
        <f t="shared" si="100"/>
        <v>1GPHY3.GH2</v>
      </c>
      <c r="I3221" s="4">
        <f t="shared" si="101"/>
        <v>0</v>
      </c>
    </row>
    <row r="3222" spans="1:9">
      <c r="A3222" t="s">
        <v>261</v>
      </c>
      <c r="B3222" t="s">
        <v>9222</v>
      </c>
      <c r="C3222" t="s">
        <v>5027</v>
      </c>
      <c r="D3222" t="s">
        <v>3132</v>
      </c>
      <c r="E3222" t="s">
        <v>3604</v>
      </c>
      <c r="F3222">
        <v>1</v>
      </c>
      <c r="G3222" t="s">
        <v>3132</v>
      </c>
      <c r="H3222" s="4" t="str">
        <f t="shared" si="100"/>
        <v>1K144.1</v>
      </c>
      <c r="I3222" s="4" t="str">
        <f t="shared" si="101"/>
        <v>S1_OE_K144</v>
      </c>
    </row>
    <row r="3223" spans="1:9">
      <c r="A3223" t="s">
        <v>261</v>
      </c>
      <c r="B3223" t="s">
        <v>9222</v>
      </c>
      <c r="C3223" t="s">
        <v>5027</v>
      </c>
      <c r="D3223" t="s">
        <v>3133</v>
      </c>
      <c r="E3223" t="s">
        <v>3604</v>
      </c>
      <c r="F3223">
        <v>10</v>
      </c>
      <c r="G3223" t="s">
        <v>3133</v>
      </c>
      <c r="H3223" s="4" t="str">
        <f t="shared" si="100"/>
        <v>1K144.10</v>
      </c>
      <c r="I3223" s="4" t="str">
        <f t="shared" si="101"/>
        <v>S1_OE_K144</v>
      </c>
    </row>
    <row r="3224" spans="1:9">
      <c r="A3224" t="s">
        <v>261</v>
      </c>
      <c r="B3224" t="s">
        <v>9222</v>
      </c>
      <c r="C3224" t="s">
        <v>5027</v>
      </c>
      <c r="D3224" t="s">
        <v>3135</v>
      </c>
      <c r="E3224" t="s">
        <v>3564</v>
      </c>
      <c r="F3224">
        <v>2</v>
      </c>
      <c r="G3224" t="s">
        <v>3135</v>
      </c>
      <c r="H3224" s="4" t="str">
        <f t="shared" si="100"/>
        <v>1K144.2</v>
      </c>
      <c r="I3224" s="4" t="str">
        <f t="shared" si="101"/>
        <v>S1_U2_P3_GIGA_MDI+</v>
      </c>
    </row>
    <row r="3225" spans="1:9">
      <c r="A3225" t="s">
        <v>261</v>
      </c>
      <c r="B3225" t="s">
        <v>9222</v>
      </c>
      <c r="C3225" t="s">
        <v>5027</v>
      </c>
      <c r="D3225" t="s">
        <v>3137</v>
      </c>
      <c r="E3225" t="s">
        <v>3562</v>
      </c>
      <c r="F3225">
        <v>3</v>
      </c>
      <c r="G3225" t="s">
        <v>3137</v>
      </c>
      <c r="H3225" s="4" t="str">
        <f t="shared" si="100"/>
        <v>1K144.3</v>
      </c>
      <c r="I3225" s="4" t="str">
        <f t="shared" si="101"/>
        <v>S1_U2_P3_GIGA_MDI-</v>
      </c>
    </row>
    <row r="3226" spans="1:9">
      <c r="A3226" t="s">
        <v>261</v>
      </c>
      <c r="B3226" t="s">
        <v>9222</v>
      </c>
      <c r="C3226" t="s">
        <v>5027</v>
      </c>
      <c r="D3226" t="s">
        <v>3138</v>
      </c>
      <c r="E3226" t="s">
        <v>3595</v>
      </c>
      <c r="F3226">
        <v>6</v>
      </c>
      <c r="G3226" t="s">
        <v>3138</v>
      </c>
      <c r="H3226" s="4" t="str">
        <f t="shared" si="100"/>
        <v>1K144.6</v>
      </c>
      <c r="I3226" s="4" t="str">
        <f t="shared" si="101"/>
        <v>SG1_2_P3_GIGA_MDI+</v>
      </c>
    </row>
    <row r="3227" spans="1:9">
      <c r="A3227" t="s">
        <v>261</v>
      </c>
      <c r="B3227" t="s">
        <v>9222</v>
      </c>
      <c r="C3227" t="s">
        <v>5027</v>
      </c>
      <c r="D3227" t="s">
        <v>3139</v>
      </c>
      <c r="E3227" t="s">
        <v>3593</v>
      </c>
      <c r="F3227">
        <v>7</v>
      </c>
      <c r="G3227" t="s">
        <v>3139</v>
      </c>
      <c r="H3227" s="4" t="str">
        <f t="shared" si="100"/>
        <v>1K144.7</v>
      </c>
      <c r="I3227" s="4" t="str">
        <f t="shared" si="101"/>
        <v>SG1_2_P3_GIGA_MDI-</v>
      </c>
    </row>
    <row r="3228" spans="1:9">
      <c r="A3228" t="s">
        <v>261</v>
      </c>
      <c r="B3228" t="s">
        <v>9222</v>
      </c>
      <c r="C3228" t="s">
        <v>5027</v>
      </c>
      <c r="D3228" t="s">
        <v>3140</v>
      </c>
      <c r="E3228" t="s">
        <v>3560</v>
      </c>
      <c r="F3228">
        <v>11</v>
      </c>
      <c r="G3228" t="s">
        <v>3140</v>
      </c>
      <c r="H3228" s="4" t="str">
        <f t="shared" si="100"/>
        <v>1K144.11</v>
      </c>
      <c r="I3228" s="4" t="str">
        <f t="shared" si="101"/>
        <v>S1_U2_P2_GIGA_MDI+</v>
      </c>
    </row>
    <row r="3229" spans="1:9">
      <c r="A3229" t="s">
        <v>261</v>
      </c>
      <c r="B3229" t="s">
        <v>9222</v>
      </c>
      <c r="C3229" t="s">
        <v>5027</v>
      </c>
      <c r="D3229" t="s">
        <v>3141</v>
      </c>
      <c r="E3229" t="s">
        <v>3558</v>
      </c>
      <c r="F3229">
        <v>12</v>
      </c>
      <c r="G3229" t="s">
        <v>3141</v>
      </c>
      <c r="H3229" s="4" t="str">
        <f t="shared" si="100"/>
        <v>1K144.12</v>
      </c>
      <c r="I3229" s="4" t="str">
        <f t="shared" si="101"/>
        <v>S1_U2_P2_GIGA_MDI-</v>
      </c>
    </row>
    <row r="3230" spans="1:9">
      <c r="A3230" t="s">
        <v>261</v>
      </c>
      <c r="B3230" t="s">
        <v>9222</v>
      </c>
      <c r="C3230" t="s">
        <v>5027</v>
      </c>
      <c r="D3230" t="s">
        <v>3142</v>
      </c>
      <c r="E3230" t="s">
        <v>3591</v>
      </c>
      <c r="F3230">
        <v>15</v>
      </c>
      <c r="G3230" t="s">
        <v>3142</v>
      </c>
      <c r="H3230" s="4" t="str">
        <f t="shared" si="100"/>
        <v>1K144.15</v>
      </c>
      <c r="I3230" s="4" t="str">
        <f t="shared" si="101"/>
        <v>SG1_2_P2_GIGA_MDI+</v>
      </c>
    </row>
    <row r="3231" spans="1:9">
      <c r="A3231" t="s">
        <v>261</v>
      </c>
      <c r="B3231" t="s">
        <v>9222</v>
      </c>
      <c r="C3231" t="s">
        <v>5027</v>
      </c>
      <c r="D3231" t="s">
        <v>3143</v>
      </c>
      <c r="E3231" t="s">
        <v>3589</v>
      </c>
      <c r="F3231">
        <v>16</v>
      </c>
      <c r="G3231" t="s">
        <v>3143</v>
      </c>
      <c r="H3231" s="4" t="str">
        <f t="shared" si="100"/>
        <v>1K144.16</v>
      </c>
      <c r="I3231" s="4" t="str">
        <f t="shared" si="101"/>
        <v>SG1_2_P2_GIGA_MDI-</v>
      </c>
    </row>
    <row r="3232" spans="1:9">
      <c r="A3232" t="s">
        <v>261</v>
      </c>
      <c r="B3232" t="s">
        <v>9222</v>
      </c>
      <c r="C3232" t="s">
        <v>5027</v>
      </c>
      <c r="D3232" t="s">
        <v>3145</v>
      </c>
      <c r="E3232" t="s">
        <v>3565</v>
      </c>
      <c r="F3232">
        <v>38</v>
      </c>
      <c r="G3232" t="s">
        <v>3145</v>
      </c>
      <c r="H3232" s="4" t="str">
        <f t="shared" si="100"/>
        <v>1K144.38</v>
      </c>
      <c r="I3232" s="4" t="str">
        <f t="shared" si="101"/>
        <v>S1_U3_P3_GIGA_MDI+</v>
      </c>
    </row>
    <row r="3233" spans="1:9">
      <c r="A3233" t="s">
        <v>261</v>
      </c>
      <c r="B3233" t="s">
        <v>9222</v>
      </c>
      <c r="C3233" t="s">
        <v>5027</v>
      </c>
      <c r="D3233" t="s">
        <v>3147</v>
      </c>
      <c r="E3233" t="s">
        <v>3563</v>
      </c>
      <c r="F3233">
        <v>37</v>
      </c>
      <c r="G3233" t="s">
        <v>3147</v>
      </c>
      <c r="H3233" s="4" t="str">
        <f t="shared" si="100"/>
        <v>1K144.37</v>
      </c>
      <c r="I3233" s="4" t="str">
        <f t="shared" si="101"/>
        <v>S1_U3_P3_GIGA_MDI-</v>
      </c>
    </row>
    <row r="3234" spans="1:9">
      <c r="A3234" t="s">
        <v>261</v>
      </c>
      <c r="B3234" t="s">
        <v>9222</v>
      </c>
      <c r="C3234" t="s">
        <v>5027</v>
      </c>
      <c r="D3234" t="s">
        <v>3148</v>
      </c>
      <c r="E3234" t="s">
        <v>3612</v>
      </c>
      <c r="F3234">
        <v>36</v>
      </c>
      <c r="G3234" t="s">
        <v>3148</v>
      </c>
      <c r="H3234" s="4" t="str">
        <f t="shared" si="100"/>
        <v>1K144.36</v>
      </c>
      <c r="I3234" s="4" t="str">
        <f t="shared" si="101"/>
        <v>SG1_3_P3_GIGA_MDI+</v>
      </c>
    </row>
    <row r="3235" spans="1:9">
      <c r="A3235" t="s">
        <v>261</v>
      </c>
      <c r="B3235" t="s">
        <v>9222</v>
      </c>
      <c r="C3235" t="s">
        <v>5027</v>
      </c>
      <c r="D3235" t="s">
        <v>3149</v>
      </c>
      <c r="E3235" t="s">
        <v>3611</v>
      </c>
      <c r="F3235">
        <v>35</v>
      </c>
      <c r="G3235" t="s">
        <v>3149</v>
      </c>
      <c r="H3235" s="4" t="str">
        <f t="shared" si="100"/>
        <v>1K144.35</v>
      </c>
      <c r="I3235" s="4" t="str">
        <f t="shared" si="101"/>
        <v>SG1_3_P3_GIGA_MDI-</v>
      </c>
    </row>
    <row r="3236" spans="1:9">
      <c r="A3236" t="s">
        <v>261</v>
      </c>
      <c r="B3236" t="s">
        <v>9222</v>
      </c>
      <c r="C3236" t="s">
        <v>5027</v>
      </c>
      <c r="D3236" t="s">
        <v>3150</v>
      </c>
      <c r="E3236" t="s">
        <v>3561</v>
      </c>
      <c r="F3236">
        <v>29</v>
      </c>
      <c r="G3236" t="s">
        <v>3150</v>
      </c>
      <c r="H3236" s="4" t="str">
        <f t="shared" si="100"/>
        <v>1K144.29</v>
      </c>
      <c r="I3236" s="4" t="str">
        <f t="shared" si="101"/>
        <v>S1_U3_P2_GIGA_MDI+</v>
      </c>
    </row>
    <row r="3237" spans="1:9">
      <c r="A3237" t="s">
        <v>261</v>
      </c>
      <c r="B3237" t="s">
        <v>9222</v>
      </c>
      <c r="C3237" t="s">
        <v>5027</v>
      </c>
      <c r="D3237" t="s">
        <v>3151</v>
      </c>
      <c r="E3237" t="s">
        <v>3559</v>
      </c>
      <c r="F3237">
        <v>28</v>
      </c>
      <c r="G3237" t="s">
        <v>3151</v>
      </c>
      <c r="H3237" s="4" t="str">
        <f t="shared" si="100"/>
        <v>1K144.28</v>
      </c>
      <c r="I3237" s="4" t="str">
        <f t="shared" si="101"/>
        <v>S1_U3_P2_GIGA_MDI-</v>
      </c>
    </row>
    <row r="3238" spans="1:9">
      <c r="A3238" t="s">
        <v>261</v>
      </c>
      <c r="B3238" t="s">
        <v>9222</v>
      </c>
      <c r="C3238" t="s">
        <v>5027</v>
      </c>
      <c r="D3238" t="s">
        <v>3152</v>
      </c>
      <c r="E3238" t="s">
        <v>3614</v>
      </c>
      <c r="F3238">
        <v>27</v>
      </c>
      <c r="G3238" t="s">
        <v>3152</v>
      </c>
      <c r="H3238" s="4" t="str">
        <f t="shared" si="100"/>
        <v>1K144.27</v>
      </c>
      <c r="I3238" s="4" t="str">
        <f t="shared" si="101"/>
        <v>SG1_3_P2_GIGA_MDI+</v>
      </c>
    </row>
    <row r="3239" spans="1:9">
      <c r="A3239" t="s">
        <v>261</v>
      </c>
      <c r="B3239" t="s">
        <v>9222</v>
      </c>
      <c r="C3239" t="s">
        <v>5027</v>
      </c>
      <c r="D3239" t="s">
        <v>3153</v>
      </c>
      <c r="E3239" t="s">
        <v>3613</v>
      </c>
      <c r="F3239">
        <v>26</v>
      </c>
      <c r="G3239" t="s">
        <v>3153</v>
      </c>
      <c r="H3239" s="4" t="str">
        <f t="shared" si="100"/>
        <v>1K144.26</v>
      </c>
      <c r="I3239" s="4" t="str">
        <f t="shared" si="101"/>
        <v>SG1_3_P2_GIGA_MDI-</v>
      </c>
    </row>
    <row r="3240" spans="1:9">
      <c r="A3240" t="s">
        <v>261</v>
      </c>
      <c r="B3240" t="s">
        <v>9222</v>
      </c>
      <c r="C3240" t="s">
        <v>5027</v>
      </c>
      <c r="D3240" t="s">
        <v>3154</v>
      </c>
      <c r="E3240" t="s">
        <v>3605</v>
      </c>
      <c r="F3240">
        <v>34</v>
      </c>
      <c r="G3240" t="s">
        <v>3154</v>
      </c>
      <c r="H3240" s="4" t="str">
        <f t="shared" si="100"/>
        <v>1K144.34</v>
      </c>
      <c r="I3240" s="4" t="str">
        <f t="shared" si="101"/>
        <v>S1_LB_P3_GIGA_MDI+</v>
      </c>
    </row>
    <row r="3241" spans="1:9">
      <c r="A3241" t="s">
        <v>261</v>
      </c>
      <c r="B3241" t="s">
        <v>9222</v>
      </c>
      <c r="C3241" t="s">
        <v>5027</v>
      </c>
      <c r="D3241" t="s">
        <v>3155</v>
      </c>
      <c r="E3241" t="s">
        <v>3606</v>
      </c>
      <c r="F3241">
        <v>33</v>
      </c>
      <c r="G3241" t="s">
        <v>3155</v>
      </c>
      <c r="H3241" s="4" t="str">
        <f t="shared" si="100"/>
        <v>1K144.33</v>
      </c>
      <c r="I3241" s="4" t="str">
        <f t="shared" si="101"/>
        <v>S1_LB_P3_GIGA_MDI-</v>
      </c>
    </row>
    <row r="3242" spans="1:9">
      <c r="A3242" t="s">
        <v>261</v>
      </c>
      <c r="B3242" t="s">
        <v>9222</v>
      </c>
      <c r="C3242" t="s">
        <v>5027</v>
      </c>
      <c r="D3242" t="s">
        <v>3156</v>
      </c>
      <c r="E3242" t="s">
        <v>3605</v>
      </c>
      <c r="F3242">
        <v>32</v>
      </c>
      <c r="G3242" t="s">
        <v>3156</v>
      </c>
      <c r="H3242" s="4" t="str">
        <f t="shared" si="100"/>
        <v>1K144.32</v>
      </c>
      <c r="I3242" s="4" t="str">
        <f t="shared" si="101"/>
        <v>S1_LB_P3_GIGA_MDI+</v>
      </c>
    </row>
    <row r="3243" spans="1:9">
      <c r="A3243" t="s">
        <v>261</v>
      </c>
      <c r="B3243" t="s">
        <v>9222</v>
      </c>
      <c r="C3243" t="s">
        <v>5027</v>
      </c>
      <c r="D3243" t="s">
        <v>3157</v>
      </c>
      <c r="E3243" t="s">
        <v>3606</v>
      </c>
      <c r="F3243">
        <v>31</v>
      </c>
      <c r="G3243" t="s">
        <v>3157</v>
      </c>
      <c r="H3243" s="4" t="str">
        <f t="shared" si="100"/>
        <v>1K144.31</v>
      </c>
      <c r="I3243" s="4" t="str">
        <f t="shared" si="101"/>
        <v>S1_LB_P3_GIGA_MDI-</v>
      </c>
    </row>
    <row r="3244" spans="1:9">
      <c r="A3244" t="s">
        <v>261</v>
      </c>
      <c r="B3244" t="s">
        <v>9222</v>
      </c>
      <c r="C3244" t="s">
        <v>5027</v>
      </c>
      <c r="D3244" t="s">
        <v>3158</v>
      </c>
      <c r="E3244" t="s">
        <v>3607</v>
      </c>
      <c r="F3244">
        <v>25</v>
      </c>
      <c r="G3244" t="s">
        <v>3158</v>
      </c>
      <c r="H3244" s="4" t="str">
        <f t="shared" si="100"/>
        <v>1K144.25</v>
      </c>
      <c r="I3244" s="4" t="str">
        <f t="shared" si="101"/>
        <v>S1_LB_P2_GIGA_MDI+</v>
      </c>
    </row>
    <row r="3245" spans="1:9">
      <c r="A3245" t="s">
        <v>261</v>
      </c>
      <c r="B3245" t="s">
        <v>9222</v>
      </c>
      <c r="C3245" t="s">
        <v>5027</v>
      </c>
      <c r="D3245" t="s">
        <v>3159</v>
      </c>
      <c r="E3245" t="s">
        <v>3608</v>
      </c>
      <c r="F3245">
        <v>24</v>
      </c>
      <c r="G3245" t="s">
        <v>3159</v>
      </c>
      <c r="H3245" s="4" t="str">
        <f t="shared" si="100"/>
        <v>1K144.24</v>
      </c>
      <c r="I3245" s="4" t="str">
        <f t="shared" si="101"/>
        <v>S1_LB_P2_GIGA_MDI-</v>
      </c>
    </row>
    <row r="3246" spans="1:9">
      <c r="A3246" t="s">
        <v>261</v>
      </c>
      <c r="B3246" t="s">
        <v>9222</v>
      </c>
      <c r="C3246" t="s">
        <v>5027</v>
      </c>
      <c r="D3246" t="s">
        <v>3160</v>
      </c>
      <c r="E3246" t="s">
        <v>3607</v>
      </c>
      <c r="F3246">
        <v>23</v>
      </c>
      <c r="G3246" t="s">
        <v>3160</v>
      </c>
      <c r="H3246" s="4" t="str">
        <f t="shared" si="100"/>
        <v>1K144.23</v>
      </c>
      <c r="I3246" s="4" t="str">
        <f t="shared" si="101"/>
        <v>S1_LB_P2_GIGA_MDI+</v>
      </c>
    </row>
    <row r="3247" spans="1:9">
      <c r="A3247" t="s">
        <v>261</v>
      </c>
      <c r="B3247" t="s">
        <v>9222</v>
      </c>
      <c r="C3247" t="s">
        <v>5027</v>
      </c>
      <c r="D3247" t="s">
        <v>3161</v>
      </c>
      <c r="E3247" t="s">
        <v>3608</v>
      </c>
      <c r="F3247">
        <v>22</v>
      </c>
      <c r="G3247" t="s">
        <v>3161</v>
      </c>
      <c r="H3247" s="4" t="str">
        <f t="shared" si="100"/>
        <v>1K144.22</v>
      </c>
      <c r="I3247" s="4" t="str">
        <f t="shared" si="101"/>
        <v>S1_LB_P2_GIGA_MDI-</v>
      </c>
    </row>
    <row r="3248" spans="1:9">
      <c r="A3248" t="s">
        <v>261</v>
      </c>
      <c r="B3248" t="s">
        <v>9222</v>
      </c>
      <c r="C3248" t="s">
        <v>5027</v>
      </c>
      <c r="D3248" t="s">
        <v>174</v>
      </c>
      <c r="E3248" t="s">
        <v>169</v>
      </c>
      <c r="F3248" t="s">
        <v>174</v>
      </c>
      <c r="G3248" t="s">
        <v>174</v>
      </c>
      <c r="H3248" s="4" t="str">
        <f t="shared" si="100"/>
        <v>1K144.EP</v>
      </c>
      <c r="I3248" s="4" t="str">
        <f t="shared" si="101"/>
        <v>DGND</v>
      </c>
    </row>
    <row r="3249" spans="1:9">
      <c r="A3249" t="s">
        <v>261</v>
      </c>
      <c r="B3249" t="s">
        <v>9222</v>
      </c>
      <c r="C3249" t="s">
        <v>5027</v>
      </c>
      <c r="D3249" t="s">
        <v>3162</v>
      </c>
      <c r="E3249" t="s">
        <v>169</v>
      </c>
      <c r="F3249">
        <v>4</v>
      </c>
      <c r="G3249" t="s">
        <v>3162</v>
      </c>
      <c r="H3249" s="4" t="str">
        <f t="shared" si="100"/>
        <v>1K144.4</v>
      </c>
      <c r="I3249" s="4" t="str">
        <f t="shared" si="101"/>
        <v>DGND</v>
      </c>
    </row>
    <row r="3250" spans="1:9">
      <c r="A3250" t="s">
        <v>261</v>
      </c>
      <c r="B3250" t="s">
        <v>9222</v>
      </c>
      <c r="C3250" t="s">
        <v>5027</v>
      </c>
      <c r="D3250" t="s">
        <v>3163</v>
      </c>
      <c r="E3250" t="s">
        <v>169</v>
      </c>
      <c r="F3250">
        <v>14</v>
      </c>
      <c r="G3250" t="s">
        <v>3163</v>
      </c>
      <c r="H3250" s="4" t="str">
        <f t="shared" si="100"/>
        <v>1K144.14</v>
      </c>
      <c r="I3250" s="4" t="str">
        <f t="shared" si="101"/>
        <v>DGND</v>
      </c>
    </row>
    <row r="3251" spans="1:9">
      <c r="A3251" t="s">
        <v>261</v>
      </c>
      <c r="B3251" t="s">
        <v>9222</v>
      </c>
      <c r="C3251" t="s">
        <v>5027</v>
      </c>
      <c r="D3251" t="s">
        <v>3164</v>
      </c>
      <c r="E3251" t="s">
        <v>169</v>
      </c>
      <c r="F3251">
        <v>19</v>
      </c>
      <c r="G3251" t="s">
        <v>3164</v>
      </c>
      <c r="H3251" s="4" t="str">
        <f t="shared" si="100"/>
        <v>1K144.19</v>
      </c>
      <c r="I3251" s="4" t="str">
        <f t="shared" si="101"/>
        <v>DGND</v>
      </c>
    </row>
    <row r="3252" spans="1:9">
      <c r="A3252" t="s">
        <v>261</v>
      </c>
      <c r="B3252" t="s">
        <v>9222</v>
      </c>
      <c r="C3252" t="s">
        <v>5027</v>
      </c>
      <c r="D3252" t="s">
        <v>3165</v>
      </c>
      <c r="E3252" t="s">
        <v>169</v>
      </c>
      <c r="F3252">
        <v>21</v>
      </c>
      <c r="G3252" t="s">
        <v>3165</v>
      </c>
      <c r="H3252" s="4" t="str">
        <f t="shared" si="100"/>
        <v>1K144.21</v>
      </c>
      <c r="I3252" s="4" t="str">
        <f t="shared" si="101"/>
        <v>DGND</v>
      </c>
    </row>
    <row r="3253" spans="1:9">
      <c r="A3253" t="s">
        <v>261</v>
      </c>
      <c r="B3253" t="s">
        <v>9222</v>
      </c>
      <c r="C3253" t="s">
        <v>5027</v>
      </c>
      <c r="D3253" t="s">
        <v>3166</v>
      </c>
      <c r="E3253" t="s">
        <v>169</v>
      </c>
      <c r="F3253">
        <v>39</v>
      </c>
      <c r="G3253" t="s">
        <v>3166</v>
      </c>
      <c r="H3253" s="4" t="str">
        <f t="shared" si="100"/>
        <v>1K144.39</v>
      </c>
      <c r="I3253" s="4" t="str">
        <f t="shared" si="101"/>
        <v>DGND</v>
      </c>
    </row>
    <row r="3254" spans="1:9">
      <c r="A3254" t="s">
        <v>261</v>
      </c>
      <c r="B3254" t="s">
        <v>9222</v>
      </c>
      <c r="C3254" t="s">
        <v>5027</v>
      </c>
      <c r="D3254" t="s">
        <v>3167</v>
      </c>
      <c r="E3254" t="s">
        <v>169</v>
      </c>
      <c r="F3254">
        <v>41</v>
      </c>
      <c r="G3254" t="s">
        <v>3167</v>
      </c>
      <c r="H3254" s="4" t="str">
        <f t="shared" si="100"/>
        <v>1K144.41</v>
      </c>
      <c r="I3254" s="4" t="str">
        <f t="shared" si="101"/>
        <v>DGND</v>
      </c>
    </row>
    <row r="3255" spans="1:9">
      <c r="A3255" t="s">
        <v>261</v>
      </c>
      <c r="B3255" t="s">
        <v>9222</v>
      </c>
      <c r="C3255" t="s">
        <v>5027</v>
      </c>
      <c r="D3255" t="s">
        <v>864</v>
      </c>
      <c r="F3255">
        <v>18</v>
      </c>
      <c r="G3255" t="s">
        <v>864</v>
      </c>
      <c r="H3255" s="4" t="str">
        <f t="shared" si="100"/>
        <v>1K144.18</v>
      </c>
      <c r="I3255" s="4">
        <f t="shared" si="101"/>
        <v>0</v>
      </c>
    </row>
    <row r="3256" spans="1:9">
      <c r="A3256" t="s">
        <v>261</v>
      </c>
      <c r="B3256" t="s">
        <v>9222</v>
      </c>
      <c r="C3256" t="s">
        <v>5027</v>
      </c>
      <c r="D3256" t="s">
        <v>3168</v>
      </c>
      <c r="F3256">
        <v>42</v>
      </c>
      <c r="G3256" t="s">
        <v>3168</v>
      </c>
      <c r="H3256" s="4" t="str">
        <f t="shared" si="100"/>
        <v>1K144.42</v>
      </c>
      <c r="I3256" s="4">
        <f t="shared" si="101"/>
        <v>0</v>
      </c>
    </row>
    <row r="3257" spans="1:9">
      <c r="A3257" t="s">
        <v>261</v>
      </c>
      <c r="B3257" t="s">
        <v>9222</v>
      </c>
      <c r="C3257" t="s">
        <v>5027</v>
      </c>
      <c r="D3257" t="s">
        <v>3122</v>
      </c>
      <c r="E3257" t="s">
        <v>3609</v>
      </c>
      <c r="F3257">
        <v>8</v>
      </c>
      <c r="G3257" t="s">
        <v>3122</v>
      </c>
      <c r="H3257" s="4" t="str">
        <f t="shared" si="100"/>
        <v>1K144.8</v>
      </c>
      <c r="I3257" s="4" t="str">
        <f t="shared" si="101"/>
        <v>S1_SEL1_K144</v>
      </c>
    </row>
    <row r="3258" spans="1:9">
      <c r="A3258" t="s">
        <v>261</v>
      </c>
      <c r="B3258" t="s">
        <v>9222</v>
      </c>
      <c r="C3258" t="s">
        <v>5027</v>
      </c>
      <c r="D3258" t="s">
        <v>3123</v>
      </c>
      <c r="E3258" t="s">
        <v>3609</v>
      </c>
      <c r="F3258">
        <v>17</v>
      </c>
      <c r="G3258" t="s">
        <v>3123</v>
      </c>
      <c r="H3258" s="4" t="str">
        <f t="shared" si="100"/>
        <v>1K144.17</v>
      </c>
      <c r="I3258" s="4" t="str">
        <f t="shared" si="101"/>
        <v>S1_SEL1_K144</v>
      </c>
    </row>
    <row r="3259" spans="1:9">
      <c r="A3259" t="s">
        <v>261</v>
      </c>
      <c r="B3259" t="s">
        <v>9222</v>
      </c>
      <c r="C3259" t="s">
        <v>5027</v>
      </c>
      <c r="D3259" t="s">
        <v>3169</v>
      </c>
      <c r="E3259" t="s">
        <v>463</v>
      </c>
      <c r="F3259">
        <v>5</v>
      </c>
      <c r="G3259" t="s">
        <v>3169</v>
      </c>
      <c r="H3259" s="4" t="str">
        <f t="shared" si="100"/>
        <v>1K144.5</v>
      </c>
      <c r="I3259" s="4" t="str">
        <f t="shared" si="101"/>
        <v>VDD33_ATX</v>
      </c>
    </row>
    <row r="3260" spans="1:9">
      <c r="A3260" t="s">
        <v>261</v>
      </c>
      <c r="B3260" t="s">
        <v>9222</v>
      </c>
      <c r="C3260" t="s">
        <v>5027</v>
      </c>
      <c r="D3260" t="s">
        <v>3170</v>
      </c>
      <c r="E3260" t="s">
        <v>463</v>
      </c>
      <c r="F3260">
        <v>9</v>
      </c>
      <c r="G3260" t="s">
        <v>3170</v>
      </c>
      <c r="H3260" s="4" t="str">
        <f t="shared" si="100"/>
        <v>1K144.9</v>
      </c>
      <c r="I3260" s="4" t="str">
        <f t="shared" si="101"/>
        <v>VDD33_ATX</v>
      </c>
    </row>
    <row r="3261" spans="1:9">
      <c r="A3261" t="s">
        <v>261</v>
      </c>
      <c r="B3261" t="s">
        <v>9222</v>
      </c>
      <c r="C3261" t="s">
        <v>5027</v>
      </c>
      <c r="D3261" t="s">
        <v>3171</v>
      </c>
      <c r="E3261" t="s">
        <v>463</v>
      </c>
      <c r="F3261">
        <v>13</v>
      </c>
      <c r="G3261" t="s">
        <v>3171</v>
      </c>
      <c r="H3261" s="4" t="str">
        <f t="shared" si="100"/>
        <v>1K144.13</v>
      </c>
      <c r="I3261" s="4" t="str">
        <f t="shared" si="101"/>
        <v>VDD33_ATX</v>
      </c>
    </row>
    <row r="3262" spans="1:9">
      <c r="A3262" t="s">
        <v>261</v>
      </c>
      <c r="B3262" t="s">
        <v>9222</v>
      </c>
      <c r="C3262" t="s">
        <v>5027</v>
      </c>
      <c r="D3262" t="s">
        <v>3172</v>
      </c>
      <c r="E3262" t="s">
        <v>463</v>
      </c>
      <c r="F3262">
        <v>20</v>
      </c>
      <c r="G3262" t="s">
        <v>3172</v>
      </c>
      <c r="H3262" s="4" t="str">
        <f t="shared" si="100"/>
        <v>1K144.20</v>
      </c>
      <c r="I3262" s="4" t="str">
        <f t="shared" si="101"/>
        <v>VDD33_ATX</v>
      </c>
    </row>
    <row r="3263" spans="1:9">
      <c r="A3263" t="s">
        <v>261</v>
      </c>
      <c r="B3263" t="s">
        <v>9222</v>
      </c>
      <c r="C3263" t="s">
        <v>5027</v>
      </c>
      <c r="D3263" t="s">
        <v>3173</v>
      </c>
      <c r="E3263" t="s">
        <v>463</v>
      </c>
      <c r="F3263">
        <v>30</v>
      </c>
      <c r="G3263" t="s">
        <v>3173</v>
      </c>
      <c r="H3263" s="4" t="str">
        <f t="shared" si="100"/>
        <v>1K144.30</v>
      </c>
      <c r="I3263" s="4" t="str">
        <f t="shared" si="101"/>
        <v>VDD33_ATX</v>
      </c>
    </row>
    <row r="3264" spans="1:9">
      <c r="A3264" t="s">
        <v>261</v>
      </c>
      <c r="B3264" t="s">
        <v>9222</v>
      </c>
      <c r="C3264" t="s">
        <v>5027</v>
      </c>
      <c r="D3264" t="s">
        <v>3174</v>
      </c>
      <c r="E3264" t="s">
        <v>463</v>
      </c>
      <c r="F3264">
        <v>40</v>
      </c>
      <c r="G3264" t="s">
        <v>3174</v>
      </c>
      <c r="H3264" s="4" t="str">
        <f t="shared" si="100"/>
        <v>1K144.40</v>
      </c>
      <c r="I3264" s="4" t="str">
        <f t="shared" si="101"/>
        <v>VDD33_ATX</v>
      </c>
    </row>
    <row r="3265" spans="1:9">
      <c r="A3265" t="s">
        <v>261</v>
      </c>
      <c r="B3265" t="s">
        <v>9222</v>
      </c>
      <c r="C3265" t="s">
        <v>5028</v>
      </c>
      <c r="D3265" t="s">
        <v>3132</v>
      </c>
      <c r="E3265" t="s">
        <v>3610</v>
      </c>
      <c r="F3265">
        <v>1</v>
      </c>
      <c r="G3265" t="s">
        <v>3132</v>
      </c>
      <c r="H3265" s="4" t="str">
        <f t="shared" si="100"/>
        <v>1K145.1</v>
      </c>
      <c r="I3265" s="4" t="str">
        <f t="shared" si="101"/>
        <v>S1_OE_K145</v>
      </c>
    </row>
    <row r="3266" spans="1:9">
      <c r="A3266" t="s">
        <v>261</v>
      </c>
      <c r="B3266" t="s">
        <v>9222</v>
      </c>
      <c r="C3266" t="s">
        <v>5028</v>
      </c>
      <c r="D3266" t="s">
        <v>3133</v>
      </c>
      <c r="E3266" t="s">
        <v>3610</v>
      </c>
      <c r="F3266">
        <v>10</v>
      </c>
      <c r="G3266" t="s">
        <v>3133</v>
      </c>
      <c r="H3266" s="4" t="str">
        <f t="shared" ref="H3266:H3329" si="102">CONCATENATE(C3266,".",F3266)</f>
        <v>1K145.10</v>
      </c>
      <c r="I3266" s="4" t="str">
        <f t="shared" ref="I3266:I3329" si="103">E3266</f>
        <v>S1_OE_K145</v>
      </c>
    </row>
    <row r="3267" spans="1:9">
      <c r="A3267" t="s">
        <v>261</v>
      </c>
      <c r="B3267" t="s">
        <v>9222</v>
      </c>
      <c r="C3267" t="s">
        <v>5028</v>
      </c>
      <c r="D3267" t="s">
        <v>3135</v>
      </c>
      <c r="E3267" t="s">
        <v>8641</v>
      </c>
      <c r="F3267">
        <v>2</v>
      </c>
      <c r="G3267" t="s">
        <v>3135</v>
      </c>
      <c r="H3267" s="4" t="str">
        <f t="shared" si="102"/>
        <v>1K145.2</v>
      </c>
      <c r="I3267" s="4" t="str">
        <f t="shared" si="103"/>
        <v>SG1_U4_GIGA_MDI-</v>
      </c>
    </row>
    <row r="3268" spans="1:9">
      <c r="A3268" t="s">
        <v>261</v>
      </c>
      <c r="B3268" t="s">
        <v>9222</v>
      </c>
      <c r="C3268" t="s">
        <v>5028</v>
      </c>
      <c r="D3268" t="s">
        <v>3137</v>
      </c>
      <c r="E3268" t="s">
        <v>8640</v>
      </c>
      <c r="F3268">
        <v>3</v>
      </c>
      <c r="G3268" t="s">
        <v>3137</v>
      </c>
      <c r="H3268" s="4" t="str">
        <f t="shared" si="102"/>
        <v>1K145.3</v>
      </c>
      <c r="I3268" s="4" t="str">
        <f t="shared" si="103"/>
        <v>SG1_U4_GIGA_MDI+</v>
      </c>
    </row>
    <row r="3269" spans="1:9">
      <c r="A3269" t="s">
        <v>261</v>
      </c>
      <c r="B3269" t="s">
        <v>9222</v>
      </c>
      <c r="C3269" t="s">
        <v>5028</v>
      </c>
      <c r="D3269" t="s">
        <v>3138</v>
      </c>
      <c r="F3269">
        <v>6</v>
      </c>
      <c r="G3269" t="s">
        <v>3138</v>
      </c>
      <c r="H3269" s="4" t="str">
        <f t="shared" si="102"/>
        <v>1K145.6</v>
      </c>
      <c r="I3269" s="4">
        <f t="shared" si="103"/>
        <v>0</v>
      </c>
    </row>
    <row r="3270" spans="1:9">
      <c r="A3270" t="s">
        <v>261</v>
      </c>
      <c r="B3270" t="s">
        <v>9222</v>
      </c>
      <c r="C3270" t="s">
        <v>5028</v>
      </c>
      <c r="D3270" t="s">
        <v>3139</v>
      </c>
      <c r="F3270">
        <v>7</v>
      </c>
      <c r="G3270" t="s">
        <v>3139</v>
      </c>
      <c r="H3270" s="4" t="str">
        <f t="shared" si="102"/>
        <v>1K145.7</v>
      </c>
      <c r="I3270" s="4">
        <f t="shared" si="103"/>
        <v>0</v>
      </c>
    </row>
    <row r="3271" spans="1:9">
      <c r="A3271" t="s">
        <v>261</v>
      </c>
      <c r="B3271" t="s">
        <v>9222</v>
      </c>
      <c r="C3271" t="s">
        <v>5028</v>
      </c>
      <c r="D3271" t="s">
        <v>3140</v>
      </c>
      <c r="E3271" t="s">
        <v>8645</v>
      </c>
      <c r="F3271">
        <v>11</v>
      </c>
      <c r="G3271" t="s">
        <v>3140</v>
      </c>
      <c r="H3271" s="4" t="str">
        <f t="shared" si="102"/>
        <v>1K145.11</v>
      </c>
      <c r="I3271" s="4" t="str">
        <f t="shared" si="103"/>
        <v>S1_U4_GIGA_MDI-</v>
      </c>
    </row>
    <row r="3272" spans="1:9">
      <c r="A3272" t="s">
        <v>261</v>
      </c>
      <c r="B3272" t="s">
        <v>9222</v>
      </c>
      <c r="C3272" t="s">
        <v>5028</v>
      </c>
      <c r="D3272" t="s">
        <v>3141</v>
      </c>
      <c r="E3272" t="s">
        <v>8644</v>
      </c>
      <c r="F3272">
        <v>12</v>
      </c>
      <c r="G3272" t="s">
        <v>3141</v>
      </c>
      <c r="H3272" s="4" t="str">
        <f t="shared" si="102"/>
        <v>1K145.12</v>
      </c>
      <c r="I3272" s="4" t="str">
        <f t="shared" si="103"/>
        <v>S1_U4_GIGA_MDI+</v>
      </c>
    </row>
    <row r="3273" spans="1:9">
      <c r="A3273" t="s">
        <v>261</v>
      </c>
      <c r="B3273" t="s">
        <v>9222</v>
      </c>
      <c r="C3273" t="s">
        <v>5028</v>
      </c>
      <c r="D3273" t="s">
        <v>3142</v>
      </c>
      <c r="F3273">
        <v>15</v>
      </c>
      <c r="G3273" t="s">
        <v>3142</v>
      </c>
      <c r="H3273" s="4" t="str">
        <f t="shared" si="102"/>
        <v>1K145.15</v>
      </c>
      <c r="I3273" s="4">
        <f t="shared" si="103"/>
        <v>0</v>
      </c>
    </row>
    <row r="3274" spans="1:9">
      <c r="A3274" t="s">
        <v>261</v>
      </c>
      <c r="B3274" t="s">
        <v>9222</v>
      </c>
      <c r="C3274" t="s">
        <v>5028</v>
      </c>
      <c r="D3274" t="s">
        <v>3143</v>
      </c>
      <c r="F3274">
        <v>16</v>
      </c>
      <c r="G3274" t="s">
        <v>3143</v>
      </c>
      <c r="H3274" s="4" t="str">
        <f t="shared" si="102"/>
        <v>1K145.16</v>
      </c>
      <c r="I3274" s="4">
        <f t="shared" si="103"/>
        <v>0</v>
      </c>
    </row>
    <row r="3275" spans="1:9">
      <c r="A3275" t="s">
        <v>261</v>
      </c>
      <c r="B3275" t="s">
        <v>9222</v>
      </c>
      <c r="C3275" t="s">
        <v>5028</v>
      </c>
      <c r="D3275" t="s">
        <v>3145</v>
      </c>
      <c r="E3275" t="s">
        <v>3611</v>
      </c>
      <c r="F3275">
        <v>38</v>
      </c>
      <c r="G3275" t="s">
        <v>3145</v>
      </c>
      <c r="H3275" s="4" t="str">
        <f t="shared" si="102"/>
        <v>1K145.38</v>
      </c>
      <c r="I3275" s="4" t="str">
        <f t="shared" si="103"/>
        <v>SG1_3_P3_GIGA_MDI-</v>
      </c>
    </row>
    <row r="3276" spans="1:9">
      <c r="A3276" t="s">
        <v>261</v>
      </c>
      <c r="B3276" t="s">
        <v>9222</v>
      </c>
      <c r="C3276" t="s">
        <v>5028</v>
      </c>
      <c r="D3276" t="s">
        <v>3147</v>
      </c>
      <c r="E3276" t="s">
        <v>3612</v>
      </c>
      <c r="F3276">
        <v>37</v>
      </c>
      <c r="G3276" t="s">
        <v>3147</v>
      </c>
      <c r="H3276" s="4" t="str">
        <f t="shared" si="102"/>
        <v>1K145.37</v>
      </c>
      <c r="I3276" s="4" t="str">
        <f t="shared" si="103"/>
        <v>SG1_3_P3_GIGA_MDI+</v>
      </c>
    </row>
    <row r="3277" spans="1:9">
      <c r="A3277" t="s">
        <v>261</v>
      </c>
      <c r="B3277" t="s">
        <v>9222</v>
      </c>
      <c r="C3277" t="s">
        <v>5028</v>
      </c>
      <c r="D3277" t="s">
        <v>3148</v>
      </c>
      <c r="F3277">
        <v>36</v>
      </c>
      <c r="G3277" t="s">
        <v>3148</v>
      </c>
      <c r="H3277" s="4" t="str">
        <f t="shared" si="102"/>
        <v>1K145.36</v>
      </c>
      <c r="I3277" s="4">
        <f t="shared" si="103"/>
        <v>0</v>
      </c>
    </row>
    <row r="3278" spans="1:9">
      <c r="A3278" t="s">
        <v>261</v>
      </c>
      <c r="B3278" t="s">
        <v>9222</v>
      </c>
      <c r="C3278" t="s">
        <v>5028</v>
      </c>
      <c r="D3278" t="s">
        <v>3149</v>
      </c>
      <c r="F3278">
        <v>35</v>
      </c>
      <c r="G3278" t="s">
        <v>3149</v>
      </c>
      <c r="H3278" s="4" t="str">
        <f t="shared" si="102"/>
        <v>1K145.35</v>
      </c>
      <c r="I3278" s="4">
        <f t="shared" si="103"/>
        <v>0</v>
      </c>
    </row>
    <row r="3279" spans="1:9">
      <c r="A3279" t="s">
        <v>261</v>
      </c>
      <c r="B3279" t="s">
        <v>9222</v>
      </c>
      <c r="C3279" t="s">
        <v>5028</v>
      </c>
      <c r="D3279" t="s">
        <v>3150</v>
      </c>
      <c r="E3279" t="s">
        <v>3563</v>
      </c>
      <c r="F3279">
        <v>29</v>
      </c>
      <c r="G3279" t="s">
        <v>3150</v>
      </c>
      <c r="H3279" s="4" t="str">
        <f t="shared" si="102"/>
        <v>1K145.29</v>
      </c>
      <c r="I3279" s="4" t="str">
        <f t="shared" si="103"/>
        <v>S1_U3_P3_GIGA_MDI-</v>
      </c>
    </row>
    <row r="3280" spans="1:9">
      <c r="A3280" t="s">
        <v>261</v>
      </c>
      <c r="B3280" t="s">
        <v>9222</v>
      </c>
      <c r="C3280" t="s">
        <v>5028</v>
      </c>
      <c r="D3280" t="s">
        <v>3151</v>
      </c>
      <c r="E3280" t="s">
        <v>3565</v>
      </c>
      <c r="F3280">
        <v>28</v>
      </c>
      <c r="G3280" t="s">
        <v>3151</v>
      </c>
      <c r="H3280" s="4" t="str">
        <f t="shared" si="102"/>
        <v>1K145.28</v>
      </c>
      <c r="I3280" s="4" t="str">
        <f t="shared" si="103"/>
        <v>S1_U3_P3_GIGA_MDI+</v>
      </c>
    </row>
    <row r="3281" spans="1:9">
      <c r="A3281" t="s">
        <v>261</v>
      </c>
      <c r="B3281" t="s">
        <v>9222</v>
      </c>
      <c r="C3281" t="s">
        <v>5028</v>
      </c>
      <c r="D3281" t="s">
        <v>3152</v>
      </c>
      <c r="F3281">
        <v>27</v>
      </c>
      <c r="G3281" t="s">
        <v>3152</v>
      </c>
      <c r="H3281" s="4" t="str">
        <f t="shared" si="102"/>
        <v>1K145.27</v>
      </c>
      <c r="I3281" s="4">
        <f t="shared" si="103"/>
        <v>0</v>
      </c>
    </row>
    <row r="3282" spans="1:9">
      <c r="A3282" t="s">
        <v>261</v>
      </c>
      <c r="B3282" t="s">
        <v>9222</v>
      </c>
      <c r="C3282" t="s">
        <v>5028</v>
      </c>
      <c r="D3282" t="s">
        <v>3153</v>
      </c>
      <c r="F3282">
        <v>26</v>
      </c>
      <c r="G3282" t="s">
        <v>3153</v>
      </c>
      <c r="H3282" s="4" t="str">
        <f t="shared" si="102"/>
        <v>1K145.26</v>
      </c>
      <c r="I3282" s="4">
        <f t="shared" si="103"/>
        <v>0</v>
      </c>
    </row>
    <row r="3283" spans="1:9">
      <c r="A3283" t="s">
        <v>261</v>
      </c>
      <c r="B3283" t="s">
        <v>9222</v>
      </c>
      <c r="C3283" t="s">
        <v>5028</v>
      </c>
      <c r="D3283" t="s">
        <v>3154</v>
      </c>
      <c r="E3283" t="s">
        <v>3613</v>
      </c>
      <c r="F3283">
        <v>34</v>
      </c>
      <c r="G3283" t="s">
        <v>3154</v>
      </c>
      <c r="H3283" s="4" t="str">
        <f t="shared" si="102"/>
        <v>1K145.34</v>
      </c>
      <c r="I3283" s="4" t="str">
        <f t="shared" si="103"/>
        <v>SG1_3_P2_GIGA_MDI-</v>
      </c>
    </row>
    <row r="3284" spans="1:9">
      <c r="A3284" t="s">
        <v>261</v>
      </c>
      <c r="B3284" t="s">
        <v>9222</v>
      </c>
      <c r="C3284" t="s">
        <v>5028</v>
      </c>
      <c r="D3284" t="s">
        <v>3155</v>
      </c>
      <c r="E3284" t="s">
        <v>3614</v>
      </c>
      <c r="F3284">
        <v>33</v>
      </c>
      <c r="G3284" t="s">
        <v>3155</v>
      </c>
      <c r="H3284" s="4" t="str">
        <f t="shared" si="102"/>
        <v>1K145.33</v>
      </c>
      <c r="I3284" s="4" t="str">
        <f t="shared" si="103"/>
        <v>SG1_3_P2_GIGA_MDI+</v>
      </c>
    </row>
    <row r="3285" spans="1:9">
      <c r="A3285" t="s">
        <v>261</v>
      </c>
      <c r="B3285" t="s">
        <v>9222</v>
      </c>
      <c r="C3285" t="s">
        <v>5028</v>
      </c>
      <c r="D3285" t="s">
        <v>3156</v>
      </c>
      <c r="F3285">
        <v>32</v>
      </c>
      <c r="G3285" t="s">
        <v>3156</v>
      </c>
      <c r="H3285" s="4" t="str">
        <f t="shared" si="102"/>
        <v>1K145.32</v>
      </c>
      <c r="I3285" s="4">
        <f t="shared" si="103"/>
        <v>0</v>
      </c>
    </row>
    <row r="3286" spans="1:9">
      <c r="A3286" t="s">
        <v>261</v>
      </c>
      <c r="B3286" t="s">
        <v>9222</v>
      </c>
      <c r="C3286" t="s">
        <v>5028</v>
      </c>
      <c r="D3286" t="s">
        <v>3157</v>
      </c>
      <c r="F3286">
        <v>31</v>
      </c>
      <c r="G3286" t="s">
        <v>3157</v>
      </c>
      <c r="H3286" s="4" t="str">
        <f t="shared" si="102"/>
        <v>1K145.31</v>
      </c>
      <c r="I3286" s="4">
        <f t="shared" si="103"/>
        <v>0</v>
      </c>
    </row>
    <row r="3287" spans="1:9">
      <c r="A3287" t="s">
        <v>261</v>
      </c>
      <c r="B3287" t="s">
        <v>9222</v>
      </c>
      <c r="C3287" t="s">
        <v>5028</v>
      </c>
      <c r="D3287" t="s">
        <v>3158</v>
      </c>
      <c r="E3287" t="s">
        <v>3559</v>
      </c>
      <c r="F3287">
        <v>25</v>
      </c>
      <c r="G3287" t="s">
        <v>3158</v>
      </c>
      <c r="H3287" s="4" t="str">
        <f t="shared" si="102"/>
        <v>1K145.25</v>
      </c>
      <c r="I3287" s="4" t="str">
        <f t="shared" si="103"/>
        <v>S1_U3_P2_GIGA_MDI-</v>
      </c>
    </row>
    <row r="3288" spans="1:9">
      <c r="A3288" t="s">
        <v>261</v>
      </c>
      <c r="B3288" t="s">
        <v>9222</v>
      </c>
      <c r="C3288" t="s">
        <v>5028</v>
      </c>
      <c r="D3288" t="s">
        <v>3159</v>
      </c>
      <c r="E3288" t="s">
        <v>3561</v>
      </c>
      <c r="F3288">
        <v>24</v>
      </c>
      <c r="G3288" t="s">
        <v>3159</v>
      </c>
      <c r="H3288" s="4" t="str">
        <f t="shared" si="102"/>
        <v>1K145.24</v>
      </c>
      <c r="I3288" s="4" t="str">
        <f t="shared" si="103"/>
        <v>S1_U3_P2_GIGA_MDI+</v>
      </c>
    </row>
    <row r="3289" spans="1:9">
      <c r="A3289" t="s">
        <v>261</v>
      </c>
      <c r="B3289" t="s">
        <v>9222</v>
      </c>
      <c r="C3289" t="s">
        <v>5028</v>
      </c>
      <c r="D3289" t="s">
        <v>3160</v>
      </c>
      <c r="F3289">
        <v>23</v>
      </c>
      <c r="G3289" t="s">
        <v>3160</v>
      </c>
      <c r="H3289" s="4" t="str">
        <f t="shared" si="102"/>
        <v>1K145.23</v>
      </c>
      <c r="I3289" s="4">
        <f t="shared" si="103"/>
        <v>0</v>
      </c>
    </row>
    <row r="3290" spans="1:9">
      <c r="A3290" t="s">
        <v>261</v>
      </c>
      <c r="B3290" t="s">
        <v>9222</v>
      </c>
      <c r="C3290" t="s">
        <v>5028</v>
      </c>
      <c r="D3290" t="s">
        <v>3161</v>
      </c>
      <c r="F3290">
        <v>22</v>
      </c>
      <c r="G3290" t="s">
        <v>3161</v>
      </c>
      <c r="H3290" s="4" t="str">
        <f t="shared" si="102"/>
        <v>1K145.22</v>
      </c>
      <c r="I3290" s="4">
        <f t="shared" si="103"/>
        <v>0</v>
      </c>
    </row>
    <row r="3291" spans="1:9">
      <c r="A3291" t="s">
        <v>261</v>
      </c>
      <c r="B3291" t="s">
        <v>9222</v>
      </c>
      <c r="C3291" t="s">
        <v>5028</v>
      </c>
      <c r="D3291" t="s">
        <v>174</v>
      </c>
      <c r="E3291" t="s">
        <v>169</v>
      </c>
      <c r="F3291" t="s">
        <v>174</v>
      </c>
      <c r="G3291" t="s">
        <v>174</v>
      </c>
      <c r="H3291" s="4" t="str">
        <f t="shared" si="102"/>
        <v>1K145.EP</v>
      </c>
      <c r="I3291" s="4" t="str">
        <f t="shared" si="103"/>
        <v>DGND</v>
      </c>
    </row>
    <row r="3292" spans="1:9">
      <c r="A3292" t="s">
        <v>261</v>
      </c>
      <c r="B3292" t="s">
        <v>9222</v>
      </c>
      <c r="C3292" t="s">
        <v>5028</v>
      </c>
      <c r="D3292" t="s">
        <v>3162</v>
      </c>
      <c r="E3292" t="s">
        <v>169</v>
      </c>
      <c r="F3292">
        <v>4</v>
      </c>
      <c r="G3292" t="s">
        <v>3162</v>
      </c>
      <c r="H3292" s="4" t="str">
        <f t="shared" si="102"/>
        <v>1K145.4</v>
      </c>
      <c r="I3292" s="4" t="str">
        <f t="shared" si="103"/>
        <v>DGND</v>
      </c>
    </row>
    <row r="3293" spans="1:9">
      <c r="A3293" t="s">
        <v>261</v>
      </c>
      <c r="B3293" t="s">
        <v>9222</v>
      </c>
      <c r="C3293" t="s">
        <v>5028</v>
      </c>
      <c r="D3293" t="s">
        <v>3163</v>
      </c>
      <c r="E3293" t="s">
        <v>169</v>
      </c>
      <c r="F3293">
        <v>14</v>
      </c>
      <c r="G3293" t="s">
        <v>3163</v>
      </c>
      <c r="H3293" s="4" t="str">
        <f t="shared" si="102"/>
        <v>1K145.14</v>
      </c>
      <c r="I3293" s="4" t="str">
        <f t="shared" si="103"/>
        <v>DGND</v>
      </c>
    </row>
    <row r="3294" spans="1:9">
      <c r="A3294" t="s">
        <v>261</v>
      </c>
      <c r="B3294" t="s">
        <v>9222</v>
      </c>
      <c r="C3294" t="s">
        <v>5028</v>
      </c>
      <c r="D3294" t="s">
        <v>3164</v>
      </c>
      <c r="E3294" t="s">
        <v>169</v>
      </c>
      <c r="F3294">
        <v>19</v>
      </c>
      <c r="G3294" t="s">
        <v>3164</v>
      </c>
      <c r="H3294" s="4" t="str">
        <f t="shared" si="102"/>
        <v>1K145.19</v>
      </c>
      <c r="I3294" s="4" t="str">
        <f t="shared" si="103"/>
        <v>DGND</v>
      </c>
    </row>
    <row r="3295" spans="1:9">
      <c r="A3295" t="s">
        <v>261</v>
      </c>
      <c r="B3295" t="s">
        <v>9222</v>
      </c>
      <c r="C3295" t="s">
        <v>5028</v>
      </c>
      <c r="D3295" t="s">
        <v>3165</v>
      </c>
      <c r="E3295" t="s">
        <v>169</v>
      </c>
      <c r="F3295">
        <v>21</v>
      </c>
      <c r="G3295" t="s">
        <v>3165</v>
      </c>
      <c r="H3295" s="4" t="str">
        <f t="shared" si="102"/>
        <v>1K145.21</v>
      </c>
      <c r="I3295" s="4" t="str">
        <f t="shared" si="103"/>
        <v>DGND</v>
      </c>
    </row>
    <row r="3296" spans="1:9">
      <c r="A3296" t="s">
        <v>261</v>
      </c>
      <c r="B3296" t="s">
        <v>9222</v>
      </c>
      <c r="C3296" t="s">
        <v>5028</v>
      </c>
      <c r="D3296" t="s">
        <v>3166</v>
      </c>
      <c r="E3296" t="s">
        <v>169</v>
      </c>
      <c r="F3296">
        <v>39</v>
      </c>
      <c r="G3296" t="s">
        <v>3166</v>
      </c>
      <c r="H3296" s="4" t="str">
        <f t="shared" si="102"/>
        <v>1K145.39</v>
      </c>
      <c r="I3296" s="4" t="str">
        <f t="shared" si="103"/>
        <v>DGND</v>
      </c>
    </row>
    <row r="3297" spans="1:9">
      <c r="A3297" t="s">
        <v>261</v>
      </c>
      <c r="B3297" t="s">
        <v>9222</v>
      </c>
      <c r="C3297" t="s">
        <v>5028</v>
      </c>
      <c r="D3297" t="s">
        <v>3167</v>
      </c>
      <c r="E3297" t="s">
        <v>169</v>
      </c>
      <c r="F3297">
        <v>41</v>
      </c>
      <c r="G3297" t="s">
        <v>3167</v>
      </c>
      <c r="H3297" s="4" t="str">
        <f t="shared" si="102"/>
        <v>1K145.41</v>
      </c>
      <c r="I3297" s="4" t="str">
        <f t="shared" si="103"/>
        <v>DGND</v>
      </c>
    </row>
    <row r="3298" spans="1:9">
      <c r="A3298" t="s">
        <v>261</v>
      </c>
      <c r="B3298" t="s">
        <v>9222</v>
      </c>
      <c r="C3298" t="s">
        <v>5028</v>
      </c>
      <c r="D3298" t="s">
        <v>864</v>
      </c>
      <c r="F3298">
        <v>18</v>
      </c>
      <c r="G3298" t="s">
        <v>864</v>
      </c>
      <c r="H3298" s="4" t="str">
        <f t="shared" si="102"/>
        <v>1K145.18</v>
      </c>
      <c r="I3298" s="4">
        <f t="shared" si="103"/>
        <v>0</v>
      </c>
    </row>
    <row r="3299" spans="1:9">
      <c r="A3299" t="s">
        <v>261</v>
      </c>
      <c r="B3299" t="s">
        <v>9222</v>
      </c>
      <c r="C3299" t="s">
        <v>5028</v>
      </c>
      <c r="D3299" t="s">
        <v>3168</v>
      </c>
      <c r="F3299">
        <v>42</v>
      </c>
      <c r="G3299" t="s">
        <v>3168</v>
      </c>
      <c r="H3299" s="4" t="str">
        <f t="shared" si="102"/>
        <v>1K145.42</v>
      </c>
      <c r="I3299" s="4">
        <f t="shared" si="103"/>
        <v>0</v>
      </c>
    </row>
    <row r="3300" spans="1:9">
      <c r="A3300" t="s">
        <v>261</v>
      </c>
      <c r="B3300" t="s">
        <v>9222</v>
      </c>
      <c r="C3300" t="s">
        <v>5028</v>
      </c>
      <c r="D3300" t="s">
        <v>3122</v>
      </c>
      <c r="E3300" t="s">
        <v>3615</v>
      </c>
      <c r="F3300">
        <v>8</v>
      </c>
      <c r="G3300" t="s">
        <v>3122</v>
      </c>
      <c r="H3300" s="4" t="str">
        <f t="shared" si="102"/>
        <v>1K145.8</v>
      </c>
      <c r="I3300" s="4" t="str">
        <f t="shared" si="103"/>
        <v>S1_SEL1_K145</v>
      </c>
    </row>
    <row r="3301" spans="1:9">
      <c r="A3301" t="s">
        <v>261</v>
      </c>
      <c r="B3301" t="s">
        <v>9222</v>
      </c>
      <c r="C3301" t="s">
        <v>5028</v>
      </c>
      <c r="D3301" t="s">
        <v>3123</v>
      </c>
      <c r="E3301" t="s">
        <v>3616</v>
      </c>
      <c r="F3301">
        <v>17</v>
      </c>
      <c r="G3301" t="s">
        <v>3123</v>
      </c>
      <c r="H3301" s="4" t="str">
        <f t="shared" si="102"/>
        <v>1K145.17</v>
      </c>
      <c r="I3301" s="4" t="str">
        <f t="shared" si="103"/>
        <v>S1_SEL2_K145</v>
      </c>
    </row>
    <row r="3302" spans="1:9">
      <c r="A3302" t="s">
        <v>261</v>
      </c>
      <c r="B3302" t="s">
        <v>9222</v>
      </c>
      <c r="C3302" t="s">
        <v>5028</v>
      </c>
      <c r="D3302" t="s">
        <v>3169</v>
      </c>
      <c r="E3302" t="s">
        <v>463</v>
      </c>
      <c r="F3302">
        <v>5</v>
      </c>
      <c r="G3302" t="s">
        <v>3169</v>
      </c>
      <c r="H3302" s="4" t="str">
        <f t="shared" si="102"/>
        <v>1K145.5</v>
      </c>
      <c r="I3302" s="4" t="str">
        <f t="shared" si="103"/>
        <v>VDD33_ATX</v>
      </c>
    </row>
    <row r="3303" spans="1:9">
      <c r="A3303" t="s">
        <v>261</v>
      </c>
      <c r="B3303" t="s">
        <v>9222</v>
      </c>
      <c r="C3303" t="s">
        <v>5028</v>
      </c>
      <c r="D3303" t="s">
        <v>3170</v>
      </c>
      <c r="E3303" t="s">
        <v>463</v>
      </c>
      <c r="F3303">
        <v>9</v>
      </c>
      <c r="G3303" t="s">
        <v>3170</v>
      </c>
      <c r="H3303" s="4" t="str">
        <f t="shared" si="102"/>
        <v>1K145.9</v>
      </c>
      <c r="I3303" s="4" t="str">
        <f t="shared" si="103"/>
        <v>VDD33_ATX</v>
      </c>
    </row>
    <row r="3304" spans="1:9">
      <c r="A3304" t="s">
        <v>261</v>
      </c>
      <c r="B3304" t="s">
        <v>9222</v>
      </c>
      <c r="C3304" t="s">
        <v>5028</v>
      </c>
      <c r="D3304" t="s">
        <v>3171</v>
      </c>
      <c r="E3304" t="s">
        <v>463</v>
      </c>
      <c r="F3304">
        <v>13</v>
      </c>
      <c r="G3304" t="s">
        <v>3171</v>
      </c>
      <c r="H3304" s="4" t="str">
        <f t="shared" si="102"/>
        <v>1K145.13</v>
      </c>
      <c r="I3304" s="4" t="str">
        <f t="shared" si="103"/>
        <v>VDD33_ATX</v>
      </c>
    </row>
    <row r="3305" spans="1:9">
      <c r="A3305" t="s">
        <v>261</v>
      </c>
      <c r="B3305" t="s">
        <v>9222</v>
      </c>
      <c r="C3305" t="s">
        <v>5028</v>
      </c>
      <c r="D3305" t="s">
        <v>3172</v>
      </c>
      <c r="E3305" t="s">
        <v>463</v>
      </c>
      <c r="F3305">
        <v>20</v>
      </c>
      <c r="G3305" t="s">
        <v>3172</v>
      </c>
      <c r="H3305" s="4" t="str">
        <f t="shared" si="102"/>
        <v>1K145.20</v>
      </c>
      <c r="I3305" s="4" t="str">
        <f t="shared" si="103"/>
        <v>VDD33_ATX</v>
      </c>
    </row>
    <row r="3306" spans="1:9">
      <c r="A3306" t="s">
        <v>261</v>
      </c>
      <c r="B3306" t="s">
        <v>9222</v>
      </c>
      <c r="C3306" t="s">
        <v>5028</v>
      </c>
      <c r="D3306" t="s">
        <v>3173</v>
      </c>
      <c r="E3306" t="s">
        <v>463</v>
      </c>
      <c r="F3306">
        <v>30</v>
      </c>
      <c r="G3306" t="s">
        <v>3173</v>
      </c>
      <c r="H3306" s="4" t="str">
        <f t="shared" si="102"/>
        <v>1K145.30</v>
      </c>
      <c r="I3306" s="4" t="str">
        <f t="shared" si="103"/>
        <v>VDD33_ATX</v>
      </c>
    </row>
    <row r="3307" spans="1:9">
      <c r="A3307" t="s">
        <v>261</v>
      </c>
      <c r="B3307" t="s">
        <v>9222</v>
      </c>
      <c r="C3307" t="s">
        <v>5028</v>
      </c>
      <c r="D3307" t="s">
        <v>3174</v>
      </c>
      <c r="E3307" t="s">
        <v>463</v>
      </c>
      <c r="F3307">
        <v>40</v>
      </c>
      <c r="G3307" t="s">
        <v>3174</v>
      </c>
      <c r="H3307" s="4" t="str">
        <f t="shared" si="102"/>
        <v>1K145.40</v>
      </c>
      <c r="I3307" s="4" t="str">
        <f t="shared" si="103"/>
        <v>VDD33_ATX</v>
      </c>
    </row>
    <row r="3308" spans="1:9">
      <c r="A3308" t="s">
        <v>261</v>
      </c>
      <c r="B3308" t="s">
        <v>9222</v>
      </c>
      <c r="C3308" t="s">
        <v>5029</v>
      </c>
      <c r="D3308" t="s">
        <v>186</v>
      </c>
      <c r="F3308" t="s">
        <v>186</v>
      </c>
      <c r="G3308" t="s">
        <v>186</v>
      </c>
      <c r="H3308" s="4" t="str">
        <f t="shared" si="102"/>
        <v>1PT23.NUT1</v>
      </c>
      <c r="I3308" s="4">
        <f t="shared" si="103"/>
        <v>0</v>
      </c>
    </row>
    <row r="3309" spans="1:9">
      <c r="A3309" t="s">
        <v>261</v>
      </c>
      <c r="B3309" t="s">
        <v>9222</v>
      </c>
      <c r="C3309" t="s">
        <v>5029</v>
      </c>
      <c r="D3309" t="s">
        <v>187</v>
      </c>
      <c r="F3309" t="s">
        <v>187</v>
      </c>
      <c r="G3309" t="s">
        <v>187</v>
      </c>
      <c r="H3309" s="4" t="str">
        <f t="shared" si="102"/>
        <v>1PT23.NUT2</v>
      </c>
      <c r="I3309" s="4">
        <f t="shared" si="103"/>
        <v>0</v>
      </c>
    </row>
    <row r="3310" spans="1:9">
      <c r="A3310" t="s">
        <v>261</v>
      </c>
      <c r="B3310" t="s">
        <v>9222</v>
      </c>
      <c r="C3310" t="s">
        <v>4953</v>
      </c>
      <c r="D3310">
        <v>1</v>
      </c>
      <c r="E3310" t="s">
        <v>3560</v>
      </c>
      <c r="F3310">
        <v>1</v>
      </c>
      <c r="G3310">
        <v>1</v>
      </c>
      <c r="H3310" s="4" t="str">
        <f t="shared" si="102"/>
        <v>1R454.1</v>
      </c>
      <c r="I3310" s="4" t="str">
        <f t="shared" si="103"/>
        <v>S1_U2_P2_GIGA_MDI+</v>
      </c>
    </row>
    <row r="3311" spans="1:9">
      <c r="A3311" t="s">
        <v>261</v>
      </c>
      <c r="B3311" t="s">
        <v>9222</v>
      </c>
      <c r="C3311" t="s">
        <v>4953</v>
      </c>
      <c r="D3311">
        <v>2</v>
      </c>
      <c r="E3311" t="s">
        <v>8634</v>
      </c>
      <c r="F3311">
        <v>2</v>
      </c>
      <c r="G3311">
        <v>2</v>
      </c>
      <c r="H3311" s="4" t="str">
        <f t="shared" si="102"/>
        <v>1R454.2</v>
      </c>
      <c r="I3311" s="4" t="str">
        <f t="shared" si="103"/>
        <v>S1_U2_P2_RC</v>
      </c>
    </row>
    <row r="3312" spans="1:9">
      <c r="A3312" t="s">
        <v>261</v>
      </c>
      <c r="B3312" t="s">
        <v>9222</v>
      </c>
      <c r="C3312" t="s">
        <v>4954</v>
      </c>
      <c r="D3312">
        <v>1</v>
      </c>
      <c r="E3312" t="s">
        <v>3558</v>
      </c>
      <c r="F3312">
        <v>1</v>
      </c>
      <c r="G3312">
        <v>1</v>
      </c>
      <c r="H3312" s="4" t="str">
        <f t="shared" si="102"/>
        <v>1R455.1</v>
      </c>
      <c r="I3312" s="4" t="str">
        <f t="shared" si="103"/>
        <v>S1_U2_P2_GIGA_MDI-</v>
      </c>
    </row>
    <row r="3313" spans="1:9">
      <c r="A3313" t="s">
        <v>261</v>
      </c>
      <c r="B3313" t="s">
        <v>9222</v>
      </c>
      <c r="C3313" t="s">
        <v>4954</v>
      </c>
      <c r="D3313">
        <v>2</v>
      </c>
      <c r="E3313" t="s">
        <v>8634</v>
      </c>
      <c r="F3313">
        <v>2</v>
      </c>
      <c r="G3313">
        <v>2</v>
      </c>
      <c r="H3313" s="4" t="str">
        <f t="shared" si="102"/>
        <v>1R455.2</v>
      </c>
      <c r="I3313" s="4" t="str">
        <f t="shared" si="103"/>
        <v>S1_U2_P2_RC</v>
      </c>
    </row>
    <row r="3314" spans="1:9">
      <c r="A3314" t="s">
        <v>261</v>
      </c>
      <c r="B3314" t="s">
        <v>9222</v>
      </c>
      <c r="C3314" t="s">
        <v>4955</v>
      </c>
      <c r="D3314">
        <v>1</v>
      </c>
      <c r="E3314" t="s">
        <v>8634</v>
      </c>
      <c r="F3314">
        <v>1</v>
      </c>
      <c r="G3314">
        <v>1</v>
      </c>
      <c r="H3314" s="4" t="str">
        <f t="shared" si="102"/>
        <v>1R456.1</v>
      </c>
      <c r="I3314" s="4" t="str">
        <f t="shared" si="103"/>
        <v>S1_U2_P2_RC</v>
      </c>
    </row>
    <row r="3315" spans="1:9">
      <c r="A3315" t="s">
        <v>261</v>
      </c>
      <c r="B3315" t="s">
        <v>9222</v>
      </c>
      <c r="C3315" t="s">
        <v>4955</v>
      </c>
      <c r="D3315">
        <v>2</v>
      </c>
      <c r="E3315" t="s">
        <v>169</v>
      </c>
      <c r="F3315">
        <v>2</v>
      </c>
      <c r="G3315">
        <v>2</v>
      </c>
      <c r="H3315" s="4" t="str">
        <f t="shared" si="102"/>
        <v>1R456.2</v>
      </c>
      <c r="I3315" s="4" t="str">
        <f t="shared" si="103"/>
        <v>DGND</v>
      </c>
    </row>
    <row r="3316" spans="1:9">
      <c r="A3316" t="s">
        <v>261</v>
      </c>
      <c r="B3316" t="s">
        <v>9222</v>
      </c>
      <c r="C3316" t="s">
        <v>4956</v>
      </c>
      <c r="D3316">
        <v>1</v>
      </c>
      <c r="E3316" t="s">
        <v>3564</v>
      </c>
      <c r="F3316">
        <v>1</v>
      </c>
      <c r="G3316">
        <v>1</v>
      </c>
      <c r="H3316" s="4" t="str">
        <f t="shared" si="102"/>
        <v>1R498.1</v>
      </c>
      <c r="I3316" s="4" t="str">
        <f t="shared" si="103"/>
        <v>S1_U2_P3_GIGA_MDI+</v>
      </c>
    </row>
    <row r="3317" spans="1:9">
      <c r="A3317" t="s">
        <v>261</v>
      </c>
      <c r="B3317" t="s">
        <v>9222</v>
      </c>
      <c r="C3317" t="s">
        <v>4956</v>
      </c>
      <c r="D3317">
        <v>2</v>
      </c>
      <c r="E3317" t="s">
        <v>8635</v>
      </c>
      <c r="F3317">
        <v>2</v>
      </c>
      <c r="G3317">
        <v>2</v>
      </c>
      <c r="H3317" s="4" t="str">
        <f t="shared" si="102"/>
        <v>1R498.2</v>
      </c>
      <c r="I3317" s="4" t="str">
        <f t="shared" si="103"/>
        <v>S1_U2_P3_RC</v>
      </c>
    </row>
    <row r="3318" spans="1:9">
      <c r="A3318" t="s">
        <v>261</v>
      </c>
      <c r="B3318" t="s">
        <v>9222</v>
      </c>
      <c r="C3318" t="s">
        <v>4957</v>
      </c>
      <c r="D3318">
        <v>1</v>
      </c>
      <c r="E3318" t="s">
        <v>3562</v>
      </c>
      <c r="F3318">
        <v>1</v>
      </c>
      <c r="G3318">
        <v>1</v>
      </c>
      <c r="H3318" s="4" t="str">
        <f t="shared" si="102"/>
        <v>1R499.1</v>
      </c>
      <c r="I3318" s="4" t="str">
        <f t="shared" si="103"/>
        <v>S1_U2_P3_GIGA_MDI-</v>
      </c>
    </row>
    <row r="3319" spans="1:9">
      <c r="A3319" t="s">
        <v>261</v>
      </c>
      <c r="B3319" t="s">
        <v>9222</v>
      </c>
      <c r="C3319" t="s">
        <v>4957</v>
      </c>
      <c r="D3319">
        <v>2</v>
      </c>
      <c r="E3319" t="s">
        <v>8635</v>
      </c>
      <c r="F3319">
        <v>2</v>
      </c>
      <c r="G3319">
        <v>2</v>
      </c>
      <c r="H3319" s="4" t="str">
        <f t="shared" si="102"/>
        <v>1R499.2</v>
      </c>
      <c r="I3319" s="4" t="str">
        <f t="shared" si="103"/>
        <v>S1_U2_P3_RC</v>
      </c>
    </row>
    <row r="3320" spans="1:9">
      <c r="A3320" t="s">
        <v>261</v>
      </c>
      <c r="B3320" t="s">
        <v>9222</v>
      </c>
      <c r="C3320" t="s">
        <v>4958</v>
      </c>
      <c r="D3320">
        <v>1</v>
      </c>
      <c r="E3320" t="s">
        <v>8635</v>
      </c>
      <c r="F3320">
        <v>1</v>
      </c>
      <c r="G3320">
        <v>1</v>
      </c>
      <c r="H3320" s="4" t="str">
        <f t="shared" si="102"/>
        <v>1R500.1</v>
      </c>
      <c r="I3320" s="4" t="str">
        <f t="shared" si="103"/>
        <v>S1_U2_P3_RC</v>
      </c>
    </row>
    <row r="3321" spans="1:9">
      <c r="A3321" t="s">
        <v>261</v>
      </c>
      <c r="B3321" t="s">
        <v>9222</v>
      </c>
      <c r="C3321" t="s">
        <v>4958</v>
      </c>
      <c r="D3321">
        <v>2</v>
      </c>
      <c r="E3321" t="s">
        <v>169</v>
      </c>
      <c r="F3321">
        <v>2</v>
      </c>
      <c r="G3321">
        <v>2</v>
      </c>
      <c r="H3321" s="4" t="str">
        <f t="shared" si="102"/>
        <v>1R500.2</v>
      </c>
      <c r="I3321" s="4" t="str">
        <f t="shared" si="103"/>
        <v>DGND</v>
      </c>
    </row>
    <row r="3322" spans="1:9">
      <c r="A3322" t="s">
        <v>261</v>
      </c>
      <c r="B3322" t="s">
        <v>9222</v>
      </c>
      <c r="C3322" t="s">
        <v>5003</v>
      </c>
      <c r="D3322">
        <v>1</v>
      </c>
      <c r="E3322" t="s">
        <v>3591</v>
      </c>
      <c r="F3322">
        <v>1</v>
      </c>
      <c r="G3322">
        <v>1</v>
      </c>
      <c r="H3322" s="4" t="str">
        <f t="shared" si="102"/>
        <v>1R517.1</v>
      </c>
      <c r="I3322" s="4" t="str">
        <f t="shared" si="103"/>
        <v>SG1_2_P2_GIGA_MDI+</v>
      </c>
    </row>
    <row r="3323" spans="1:9">
      <c r="A3323" t="s">
        <v>261</v>
      </c>
      <c r="B3323" t="s">
        <v>9222</v>
      </c>
      <c r="C3323" t="s">
        <v>5003</v>
      </c>
      <c r="D3323">
        <v>2</v>
      </c>
      <c r="E3323" t="s">
        <v>746</v>
      </c>
      <c r="F3323">
        <v>2</v>
      </c>
      <c r="G3323">
        <v>2</v>
      </c>
      <c r="H3323" s="4" t="str">
        <f t="shared" si="102"/>
        <v>1R517.2</v>
      </c>
      <c r="I3323" s="4" t="str">
        <f t="shared" si="103"/>
        <v>SG1_2_P2_RC</v>
      </c>
    </row>
    <row r="3324" spans="1:9">
      <c r="A3324" t="s">
        <v>261</v>
      </c>
      <c r="B3324" t="s">
        <v>9222</v>
      </c>
      <c r="C3324" t="s">
        <v>5004</v>
      </c>
      <c r="D3324">
        <v>1</v>
      </c>
      <c r="E3324" t="s">
        <v>3589</v>
      </c>
      <c r="F3324">
        <v>1</v>
      </c>
      <c r="G3324">
        <v>1</v>
      </c>
      <c r="H3324" s="4" t="str">
        <f t="shared" si="102"/>
        <v>1R518.1</v>
      </c>
      <c r="I3324" s="4" t="str">
        <f t="shared" si="103"/>
        <v>SG1_2_P2_GIGA_MDI-</v>
      </c>
    </row>
    <row r="3325" spans="1:9">
      <c r="A3325" t="s">
        <v>261</v>
      </c>
      <c r="B3325" t="s">
        <v>9222</v>
      </c>
      <c r="C3325" t="s">
        <v>5004</v>
      </c>
      <c r="D3325">
        <v>2</v>
      </c>
      <c r="E3325" t="s">
        <v>746</v>
      </c>
      <c r="F3325">
        <v>2</v>
      </c>
      <c r="G3325">
        <v>2</v>
      </c>
      <c r="H3325" s="4" t="str">
        <f t="shared" si="102"/>
        <v>1R518.2</v>
      </c>
      <c r="I3325" s="4" t="str">
        <f t="shared" si="103"/>
        <v>SG1_2_P2_RC</v>
      </c>
    </row>
    <row r="3326" spans="1:9">
      <c r="A3326" t="s">
        <v>261</v>
      </c>
      <c r="B3326" t="s">
        <v>9222</v>
      </c>
      <c r="C3326" t="s">
        <v>5005</v>
      </c>
      <c r="D3326">
        <v>1</v>
      </c>
      <c r="E3326" t="s">
        <v>746</v>
      </c>
      <c r="F3326">
        <v>1</v>
      </c>
      <c r="G3326">
        <v>1</v>
      </c>
      <c r="H3326" s="4" t="str">
        <f t="shared" si="102"/>
        <v>1R519.1</v>
      </c>
      <c r="I3326" s="4" t="str">
        <f t="shared" si="103"/>
        <v>SG1_2_P2_RC</v>
      </c>
    </row>
    <row r="3327" spans="1:9">
      <c r="A3327" t="s">
        <v>261</v>
      </c>
      <c r="B3327" t="s">
        <v>9222</v>
      </c>
      <c r="C3327" t="s">
        <v>5005</v>
      </c>
      <c r="D3327">
        <v>2</v>
      </c>
      <c r="E3327" t="s">
        <v>169</v>
      </c>
      <c r="F3327">
        <v>2</v>
      </c>
      <c r="G3327">
        <v>2</v>
      </c>
      <c r="H3327" s="4" t="str">
        <f t="shared" si="102"/>
        <v>1R519.2</v>
      </c>
      <c r="I3327" s="4" t="str">
        <f t="shared" si="103"/>
        <v>DGND</v>
      </c>
    </row>
    <row r="3328" spans="1:9">
      <c r="A3328" t="s">
        <v>261</v>
      </c>
      <c r="B3328" t="s">
        <v>9222</v>
      </c>
      <c r="C3328" t="s">
        <v>5006</v>
      </c>
      <c r="D3328">
        <v>1</v>
      </c>
      <c r="E3328" t="s">
        <v>3595</v>
      </c>
      <c r="F3328">
        <v>1</v>
      </c>
      <c r="G3328">
        <v>1</v>
      </c>
      <c r="H3328" s="4" t="str">
        <f t="shared" si="102"/>
        <v>1R536.1</v>
      </c>
      <c r="I3328" s="4" t="str">
        <f t="shared" si="103"/>
        <v>SG1_2_P3_GIGA_MDI+</v>
      </c>
    </row>
    <row r="3329" spans="1:9">
      <c r="A3329" t="s">
        <v>261</v>
      </c>
      <c r="B3329" t="s">
        <v>9222</v>
      </c>
      <c r="C3329" t="s">
        <v>5006</v>
      </c>
      <c r="D3329">
        <v>2</v>
      </c>
      <c r="E3329" t="s">
        <v>747</v>
      </c>
      <c r="F3329">
        <v>2</v>
      </c>
      <c r="G3329">
        <v>2</v>
      </c>
      <c r="H3329" s="4" t="str">
        <f t="shared" si="102"/>
        <v>1R536.2</v>
      </c>
      <c r="I3329" s="4" t="str">
        <f t="shared" si="103"/>
        <v>SG1_2_P3_RC</v>
      </c>
    </row>
    <row r="3330" spans="1:9">
      <c r="A3330" t="s">
        <v>261</v>
      </c>
      <c r="B3330" t="s">
        <v>9222</v>
      </c>
      <c r="C3330" t="s">
        <v>5007</v>
      </c>
      <c r="D3330">
        <v>1</v>
      </c>
      <c r="E3330" t="s">
        <v>3593</v>
      </c>
      <c r="F3330">
        <v>1</v>
      </c>
      <c r="G3330">
        <v>1</v>
      </c>
      <c r="H3330" s="4" t="str">
        <f t="shared" ref="H3330:H3393" si="104">CONCATENATE(C3330,".",F3330)</f>
        <v>1R537.1</v>
      </c>
      <c r="I3330" s="4" t="str">
        <f t="shared" ref="I3330:I3393" si="105">E3330</f>
        <v>SG1_2_P3_GIGA_MDI-</v>
      </c>
    </row>
    <row r="3331" spans="1:9">
      <c r="A3331" t="s">
        <v>261</v>
      </c>
      <c r="B3331" t="s">
        <v>9222</v>
      </c>
      <c r="C3331" t="s">
        <v>5007</v>
      </c>
      <c r="D3331">
        <v>2</v>
      </c>
      <c r="E3331" t="s">
        <v>747</v>
      </c>
      <c r="F3331">
        <v>2</v>
      </c>
      <c r="G3331">
        <v>2</v>
      </c>
      <c r="H3331" s="4" t="str">
        <f t="shared" si="104"/>
        <v>1R537.2</v>
      </c>
      <c r="I3331" s="4" t="str">
        <f t="shared" si="105"/>
        <v>SG1_2_P3_RC</v>
      </c>
    </row>
    <row r="3332" spans="1:9">
      <c r="A3332" t="s">
        <v>261</v>
      </c>
      <c r="B3332" t="s">
        <v>9222</v>
      </c>
      <c r="C3332" t="s">
        <v>5008</v>
      </c>
      <c r="D3332">
        <v>1</v>
      </c>
      <c r="E3332" t="s">
        <v>747</v>
      </c>
      <c r="F3332">
        <v>1</v>
      </c>
      <c r="G3332">
        <v>1</v>
      </c>
      <c r="H3332" s="4" t="str">
        <f t="shared" si="104"/>
        <v>1R538.1</v>
      </c>
      <c r="I3332" s="4" t="str">
        <f t="shared" si="105"/>
        <v>SG1_2_P3_RC</v>
      </c>
    </row>
    <row r="3333" spans="1:9">
      <c r="A3333" t="s">
        <v>261</v>
      </c>
      <c r="B3333" t="s">
        <v>9222</v>
      </c>
      <c r="C3333" t="s">
        <v>5008</v>
      </c>
      <c r="D3333">
        <v>2</v>
      </c>
      <c r="E3333" t="s">
        <v>169</v>
      </c>
      <c r="F3333">
        <v>2</v>
      </c>
      <c r="G3333">
        <v>2</v>
      </c>
      <c r="H3333" s="4" t="str">
        <f t="shared" si="104"/>
        <v>1R538.2</v>
      </c>
      <c r="I3333" s="4" t="str">
        <f t="shared" si="105"/>
        <v>DGND</v>
      </c>
    </row>
    <row r="3334" spans="1:9">
      <c r="A3334" t="s">
        <v>261</v>
      </c>
      <c r="B3334" t="s">
        <v>9222</v>
      </c>
      <c r="C3334" t="s">
        <v>5030</v>
      </c>
      <c r="D3334">
        <v>1</v>
      </c>
      <c r="E3334" t="s">
        <v>8646</v>
      </c>
      <c r="F3334">
        <v>1</v>
      </c>
      <c r="G3334">
        <v>1</v>
      </c>
      <c r="H3334" s="4" t="str">
        <f t="shared" si="104"/>
        <v>1R540.1</v>
      </c>
      <c r="I3334" s="4" t="str">
        <f t="shared" si="105"/>
        <v>S1_U4_P3_R_1</v>
      </c>
    </row>
    <row r="3335" spans="1:9">
      <c r="A3335" t="s">
        <v>261</v>
      </c>
      <c r="B3335" t="s">
        <v>9222</v>
      </c>
      <c r="C3335" t="s">
        <v>5030</v>
      </c>
      <c r="D3335">
        <v>2</v>
      </c>
      <c r="E3335" t="s">
        <v>8636</v>
      </c>
      <c r="F3335">
        <v>2</v>
      </c>
      <c r="G3335">
        <v>2</v>
      </c>
      <c r="H3335" s="4" t="str">
        <f t="shared" si="104"/>
        <v>1R540.2</v>
      </c>
      <c r="I3335" s="4" t="str">
        <f t="shared" si="105"/>
        <v>S1_U4_P3_RC_1</v>
      </c>
    </row>
    <row r="3336" spans="1:9">
      <c r="A3336" t="s">
        <v>261</v>
      </c>
      <c r="B3336" t="s">
        <v>9222</v>
      </c>
      <c r="C3336" t="s">
        <v>5031</v>
      </c>
      <c r="D3336">
        <v>1</v>
      </c>
      <c r="E3336" t="s">
        <v>8637</v>
      </c>
      <c r="F3336">
        <v>1</v>
      </c>
      <c r="G3336">
        <v>1</v>
      </c>
      <c r="H3336" s="4" t="str">
        <f t="shared" si="104"/>
        <v>1R541.1</v>
      </c>
      <c r="I3336" s="4" t="str">
        <f t="shared" si="105"/>
        <v>S1_U4_P3_RC_2</v>
      </c>
    </row>
    <row r="3337" spans="1:9">
      <c r="A3337" t="s">
        <v>261</v>
      </c>
      <c r="B3337" t="s">
        <v>9222</v>
      </c>
      <c r="C3337" t="s">
        <v>5031</v>
      </c>
      <c r="D3337">
        <v>2</v>
      </c>
      <c r="E3337" t="s">
        <v>8647</v>
      </c>
      <c r="F3337">
        <v>2</v>
      </c>
      <c r="G3337">
        <v>2</v>
      </c>
      <c r="H3337" s="4" t="str">
        <f t="shared" si="104"/>
        <v>1R541.2</v>
      </c>
      <c r="I3337" s="4" t="str">
        <f t="shared" si="105"/>
        <v>S1_U4_P3_R_2</v>
      </c>
    </row>
    <row r="3338" spans="1:9">
      <c r="A3338" t="s">
        <v>261</v>
      </c>
      <c r="B3338" t="s">
        <v>9222</v>
      </c>
      <c r="C3338" t="s">
        <v>5032</v>
      </c>
      <c r="D3338">
        <v>1</v>
      </c>
      <c r="E3338" t="s">
        <v>8638</v>
      </c>
      <c r="F3338">
        <v>1</v>
      </c>
      <c r="G3338">
        <v>1</v>
      </c>
      <c r="H3338" s="4" t="str">
        <f t="shared" si="104"/>
        <v>1R542.1</v>
      </c>
      <c r="I3338" s="4" t="str">
        <f t="shared" si="105"/>
        <v>S1_U4_P2_RC_1</v>
      </c>
    </row>
    <row r="3339" spans="1:9">
      <c r="A3339" t="s">
        <v>261</v>
      </c>
      <c r="B3339" t="s">
        <v>9222</v>
      </c>
      <c r="C3339" t="s">
        <v>5032</v>
      </c>
      <c r="D3339">
        <v>2</v>
      </c>
      <c r="E3339" t="s">
        <v>8642</v>
      </c>
      <c r="F3339">
        <v>2</v>
      </c>
      <c r="G3339">
        <v>2</v>
      </c>
      <c r="H3339" s="4" t="str">
        <f t="shared" si="104"/>
        <v>1R542.2</v>
      </c>
      <c r="I3339" s="4" t="str">
        <f t="shared" si="105"/>
        <v>S1_U4_P2_R_1</v>
      </c>
    </row>
    <row r="3340" spans="1:9">
      <c r="A3340" t="s">
        <v>261</v>
      </c>
      <c r="B3340" t="s">
        <v>9222</v>
      </c>
      <c r="C3340" t="s">
        <v>5033</v>
      </c>
      <c r="D3340">
        <v>1</v>
      </c>
      <c r="E3340" t="s">
        <v>8639</v>
      </c>
      <c r="F3340">
        <v>1</v>
      </c>
      <c r="G3340">
        <v>1</v>
      </c>
      <c r="H3340" s="4" t="str">
        <f t="shared" si="104"/>
        <v>1R543.1</v>
      </c>
      <c r="I3340" s="4" t="str">
        <f t="shared" si="105"/>
        <v>S1_U4_P2_RC_2</v>
      </c>
    </row>
    <row r="3341" spans="1:9">
      <c r="A3341" t="s">
        <v>261</v>
      </c>
      <c r="B3341" t="s">
        <v>9222</v>
      </c>
      <c r="C3341" t="s">
        <v>5033</v>
      </c>
      <c r="D3341">
        <v>2</v>
      </c>
      <c r="E3341" t="s">
        <v>8643</v>
      </c>
      <c r="F3341">
        <v>2</v>
      </c>
      <c r="G3341">
        <v>2</v>
      </c>
      <c r="H3341" s="4" t="str">
        <f t="shared" si="104"/>
        <v>1R543.2</v>
      </c>
      <c r="I3341" s="4" t="str">
        <f t="shared" si="105"/>
        <v>S1_U4_P2_R_2</v>
      </c>
    </row>
    <row r="3342" spans="1:9">
      <c r="A3342" t="s">
        <v>261</v>
      </c>
      <c r="B3342" t="s">
        <v>9222</v>
      </c>
      <c r="C3342" t="s">
        <v>5034</v>
      </c>
      <c r="D3342">
        <v>1</v>
      </c>
      <c r="E3342" t="s">
        <v>3609</v>
      </c>
      <c r="F3342">
        <v>1</v>
      </c>
      <c r="G3342">
        <v>1</v>
      </c>
      <c r="H3342" s="4" t="str">
        <f t="shared" si="104"/>
        <v>1RL10.1</v>
      </c>
      <c r="I3342" s="4" t="str">
        <f t="shared" si="105"/>
        <v>S1_SEL1_K144</v>
      </c>
    </row>
    <row r="3343" spans="1:9">
      <c r="A3343" t="s">
        <v>261</v>
      </c>
      <c r="B3343" t="s">
        <v>9222</v>
      </c>
      <c r="C3343" t="s">
        <v>5034</v>
      </c>
      <c r="D3343">
        <v>2</v>
      </c>
      <c r="E3343" t="s">
        <v>169</v>
      </c>
      <c r="F3343">
        <v>2</v>
      </c>
      <c r="G3343">
        <v>2</v>
      </c>
      <c r="H3343" s="4" t="str">
        <f t="shared" si="104"/>
        <v>1RL10.2</v>
      </c>
      <c r="I3343" s="4" t="str">
        <f t="shared" si="105"/>
        <v>DGND</v>
      </c>
    </row>
    <row r="3344" spans="1:9">
      <c r="A3344" t="s">
        <v>261</v>
      </c>
      <c r="B3344" t="s">
        <v>9222</v>
      </c>
      <c r="C3344" t="s">
        <v>5035</v>
      </c>
      <c r="D3344">
        <v>1</v>
      </c>
      <c r="E3344" t="s">
        <v>3615</v>
      </c>
      <c r="F3344">
        <v>1</v>
      </c>
      <c r="G3344">
        <v>1</v>
      </c>
      <c r="H3344" s="4" t="str">
        <f t="shared" si="104"/>
        <v>1RL15.1</v>
      </c>
      <c r="I3344" s="4" t="str">
        <f t="shared" si="105"/>
        <v>S1_SEL1_K145</v>
      </c>
    </row>
    <row r="3345" spans="1:9">
      <c r="A3345" t="s">
        <v>261</v>
      </c>
      <c r="B3345" t="s">
        <v>9222</v>
      </c>
      <c r="C3345" t="s">
        <v>5035</v>
      </c>
      <c r="D3345">
        <v>2</v>
      </c>
      <c r="E3345" t="s">
        <v>169</v>
      </c>
      <c r="F3345">
        <v>2</v>
      </c>
      <c r="G3345">
        <v>2</v>
      </c>
      <c r="H3345" s="4" t="str">
        <f t="shared" si="104"/>
        <v>1RL15.2</v>
      </c>
      <c r="I3345" s="4" t="str">
        <f t="shared" si="105"/>
        <v>DGND</v>
      </c>
    </row>
    <row r="3346" spans="1:9">
      <c r="A3346" t="s">
        <v>261</v>
      </c>
      <c r="B3346" t="s">
        <v>9222</v>
      </c>
      <c r="C3346" t="s">
        <v>5036</v>
      </c>
      <c r="D3346">
        <v>1</v>
      </c>
      <c r="E3346" t="s">
        <v>3610</v>
      </c>
      <c r="F3346">
        <v>1</v>
      </c>
      <c r="G3346">
        <v>1</v>
      </c>
      <c r="H3346" s="4" t="str">
        <f t="shared" si="104"/>
        <v>1RL16.1</v>
      </c>
      <c r="I3346" s="4" t="str">
        <f t="shared" si="105"/>
        <v>S1_OE_K145</v>
      </c>
    </row>
    <row r="3347" spans="1:9">
      <c r="A3347" t="s">
        <v>261</v>
      </c>
      <c r="B3347" t="s">
        <v>9222</v>
      </c>
      <c r="C3347" t="s">
        <v>5036</v>
      </c>
      <c r="D3347">
        <v>2</v>
      </c>
      <c r="E3347" t="s">
        <v>169</v>
      </c>
      <c r="F3347">
        <v>2</v>
      </c>
      <c r="G3347">
        <v>2</v>
      </c>
      <c r="H3347" s="4" t="str">
        <f t="shared" si="104"/>
        <v>1RL16.2</v>
      </c>
      <c r="I3347" s="4" t="str">
        <f t="shared" si="105"/>
        <v>DGND</v>
      </c>
    </row>
    <row r="3348" spans="1:9">
      <c r="A3348" t="s">
        <v>261</v>
      </c>
      <c r="B3348" t="s">
        <v>9222</v>
      </c>
      <c r="C3348" t="s">
        <v>5037</v>
      </c>
      <c r="D3348">
        <v>1</v>
      </c>
      <c r="E3348" t="s">
        <v>3604</v>
      </c>
      <c r="F3348">
        <v>1</v>
      </c>
      <c r="G3348">
        <v>1</v>
      </c>
      <c r="H3348" s="4" t="str">
        <f t="shared" si="104"/>
        <v>1RL18.1</v>
      </c>
      <c r="I3348" s="4" t="str">
        <f t="shared" si="105"/>
        <v>S1_OE_K144</v>
      </c>
    </row>
    <row r="3349" spans="1:9">
      <c r="A3349" t="s">
        <v>261</v>
      </c>
      <c r="B3349" t="s">
        <v>9222</v>
      </c>
      <c r="C3349" t="s">
        <v>5037</v>
      </c>
      <c r="D3349">
        <v>2</v>
      </c>
      <c r="E3349" t="s">
        <v>169</v>
      </c>
      <c r="F3349">
        <v>2</v>
      </c>
      <c r="G3349">
        <v>2</v>
      </c>
      <c r="H3349" s="4" t="str">
        <f t="shared" si="104"/>
        <v>1RL18.2</v>
      </c>
      <c r="I3349" s="4" t="str">
        <f t="shared" si="105"/>
        <v>DGND</v>
      </c>
    </row>
    <row r="3350" spans="1:9">
      <c r="A3350" t="s">
        <v>261</v>
      </c>
      <c r="B3350" t="s">
        <v>9222</v>
      </c>
      <c r="C3350" t="s">
        <v>5038</v>
      </c>
      <c r="D3350">
        <v>1</v>
      </c>
      <c r="E3350" t="s">
        <v>3220</v>
      </c>
      <c r="F3350">
        <v>1</v>
      </c>
      <c r="G3350">
        <v>1</v>
      </c>
      <c r="H3350" s="4" t="str">
        <f t="shared" si="104"/>
        <v>1RU7.1</v>
      </c>
      <c r="I3350" s="4" t="str">
        <f t="shared" si="105"/>
        <v>SC_UDB144_1</v>
      </c>
    </row>
    <row r="3351" spans="1:9">
      <c r="A3351" t="s">
        <v>261</v>
      </c>
      <c r="B3351" t="s">
        <v>9222</v>
      </c>
      <c r="C3351" t="s">
        <v>5038</v>
      </c>
      <c r="D3351">
        <v>2</v>
      </c>
      <c r="E3351" t="s">
        <v>3609</v>
      </c>
      <c r="F3351">
        <v>2</v>
      </c>
      <c r="G3351">
        <v>2</v>
      </c>
      <c r="H3351" s="4" t="str">
        <f t="shared" si="104"/>
        <v>1RU7.2</v>
      </c>
      <c r="I3351" s="4" t="str">
        <f t="shared" si="105"/>
        <v>S1_SEL1_K144</v>
      </c>
    </row>
    <row r="3352" spans="1:9">
      <c r="A3352" t="s">
        <v>261</v>
      </c>
      <c r="B3352" t="s">
        <v>9222</v>
      </c>
      <c r="C3352" t="s">
        <v>5039</v>
      </c>
      <c r="D3352">
        <v>1</v>
      </c>
      <c r="E3352" t="s">
        <v>3221</v>
      </c>
      <c r="F3352">
        <v>1</v>
      </c>
      <c r="G3352">
        <v>1</v>
      </c>
      <c r="H3352" s="4" t="str">
        <f t="shared" si="104"/>
        <v>1RU11.1</v>
      </c>
      <c r="I3352" s="4" t="str">
        <f t="shared" si="105"/>
        <v>SC_UDB145_1</v>
      </c>
    </row>
    <row r="3353" spans="1:9">
      <c r="A3353" t="s">
        <v>261</v>
      </c>
      <c r="B3353" t="s">
        <v>9222</v>
      </c>
      <c r="C3353" t="s">
        <v>5039</v>
      </c>
      <c r="D3353">
        <v>2</v>
      </c>
      <c r="E3353" t="s">
        <v>3615</v>
      </c>
      <c r="F3353">
        <v>2</v>
      </c>
      <c r="G3353">
        <v>2</v>
      </c>
      <c r="H3353" s="4" t="str">
        <f t="shared" si="104"/>
        <v>1RU11.2</v>
      </c>
      <c r="I3353" s="4" t="str">
        <f t="shared" si="105"/>
        <v>S1_SEL1_K145</v>
      </c>
    </row>
    <row r="3354" spans="1:9">
      <c r="A3354" t="s">
        <v>261</v>
      </c>
      <c r="B3354" t="s">
        <v>9222</v>
      </c>
      <c r="C3354" t="s">
        <v>5040</v>
      </c>
      <c r="D3354">
        <v>1</v>
      </c>
      <c r="E3354" t="s">
        <v>3615</v>
      </c>
      <c r="F3354">
        <v>1</v>
      </c>
      <c r="G3354">
        <v>1</v>
      </c>
      <c r="H3354" s="4" t="str">
        <f t="shared" si="104"/>
        <v>1RU12.1</v>
      </c>
      <c r="I3354" s="4" t="str">
        <f t="shared" si="105"/>
        <v>S1_SEL1_K145</v>
      </c>
    </row>
    <row r="3355" spans="1:9">
      <c r="A3355" t="s">
        <v>261</v>
      </c>
      <c r="B3355" t="s">
        <v>9222</v>
      </c>
      <c r="C3355" t="s">
        <v>5040</v>
      </c>
      <c r="D3355">
        <v>2</v>
      </c>
      <c r="E3355" t="s">
        <v>3616</v>
      </c>
      <c r="F3355">
        <v>2</v>
      </c>
      <c r="G3355">
        <v>2</v>
      </c>
      <c r="H3355" s="4" t="str">
        <f t="shared" si="104"/>
        <v>1RU12.2</v>
      </c>
      <c r="I3355" s="4" t="str">
        <f t="shared" si="105"/>
        <v>S1_SEL2_K145</v>
      </c>
    </row>
    <row r="3356" spans="1:9">
      <c r="A3356" t="s">
        <v>261</v>
      </c>
      <c r="B3356" t="s">
        <v>9222</v>
      </c>
      <c r="C3356" t="s">
        <v>4959</v>
      </c>
      <c r="D3356">
        <v>1</v>
      </c>
      <c r="E3356" t="s">
        <v>3569</v>
      </c>
      <c r="F3356">
        <v>1</v>
      </c>
      <c r="G3356">
        <v>1</v>
      </c>
      <c r="H3356" s="4" t="str">
        <f t="shared" si="104"/>
        <v>1T18.1</v>
      </c>
      <c r="I3356" s="4" t="str">
        <f t="shared" si="105"/>
        <v>S1_U1_P2_GIGA_MDI-</v>
      </c>
    </row>
    <row r="3357" spans="1:9">
      <c r="A3357" t="s">
        <v>261</v>
      </c>
      <c r="B3357" t="s">
        <v>9222</v>
      </c>
      <c r="C3357" t="s">
        <v>4959</v>
      </c>
      <c r="D3357">
        <v>2</v>
      </c>
      <c r="E3357" t="s">
        <v>3568</v>
      </c>
      <c r="F3357">
        <v>2</v>
      </c>
      <c r="G3357">
        <v>2</v>
      </c>
      <c r="H3357" s="4" t="str">
        <f t="shared" si="104"/>
        <v>1T18.2</v>
      </c>
      <c r="I3357" s="4" t="str">
        <f t="shared" si="105"/>
        <v>S1_U1_P2_GIGA_MDI+</v>
      </c>
    </row>
    <row r="3358" spans="1:9">
      <c r="A3358" t="s">
        <v>261</v>
      </c>
      <c r="B3358" t="s">
        <v>9222</v>
      </c>
      <c r="C3358" t="s">
        <v>4959</v>
      </c>
      <c r="D3358">
        <v>3</v>
      </c>
      <c r="E3358" t="s">
        <v>3566</v>
      </c>
      <c r="F3358">
        <v>3</v>
      </c>
      <c r="G3358">
        <v>3</v>
      </c>
      <c r="H3358" s="4" t="str">
        <f t="shared" si="104"/>
        <v>1T18.3</v>
      </c>
      <c r="I3358" s="4" t="str">
        <f t="shared" si="105"/>
        <v>S1_P2_GIGA_MDI+</v>
      </c>
    </row>
    <row r="3359" spans="1:9">
      <c r="A3359" t="s">
        <v>261</v>
      </c>
      <c r="B3359" t="s">
        <v>9222</v>
      </c>
      <c r="C3359" t="s">
        <v>4959</v>
      </c>
      <c r="D3359">
        <v>4</v>
      </c>
      <c r="E3359" t="s">
        <v>3567</v>
      </c>
      <c r="F3359">
        <v>4</v>
      </c>
      <c r="G3359">
        <v>4</v>
      </c>
      <c r="H3359" s="4" t="str">
        <f t="shared" si="104"/>
        <v>1T18.4</v>
      </c>
      <c r="I3359" s="4" t="str">
        <f t="shared" si="105"/>
        <v>S1_P2_GIGA_MDI-</v>
      </c>
    </row>
    <row r="3360" spans="1:9">
      <c r="A3360" t="s">
        <v>261</v>
      </c>
      <c r="B3360" t="s">
        <v>9222</v>
      </c>
      <c r="C3360" t="s">
        <v>4960</v>
      </c>
      <c r="D3360">
        <v>1</v>
      </c>
      <c r="E3360" t="s">
        <v>3573</v>
      </c>
      <c r="F3360">
        <v>1</v>
      </c>
      <c r="G3360">
        <v>1</v>
      </c>
      <c r="H3360" s="4" t="str">
        <f t="shared" si="104"/>
        <v>1T23.1</v>
      </c>
      <c r="I3360" s="4" t="str">
        <f t="shared" si="105"/>
        <v>S1_U1_P3_GIGA_MDI-</v>
      </c>
    </row>
    <row r="3361" spans="1:9">
      <c r="A3361" t="s">
        <v>261</v>
      </c>
      <c r="B3361" t="s">
        <v>9222</v>
      </c>
      <c r="C3361" t="s">
        <v>4960</v>
      </c>
      <c r="D3361">
        <v>2</v>
      </c>
      <c r="E3361" t="s">
        <v>3572</v>
      </c>
      <c r="F3361">
        <v>2</v>
      </c>
      <c r="G3361">
        <v>2</v>
      </c>
      <c r="H3361" s="4" t="str">
        <f t="shared" si="104"/>
        <v>1T23.2</v>
      </c>
      <c r="I3361" s="4" t="str">
        <f t="shared" si="105"/>
        <v>S1_U1_P3_GIGA_MDI+</v>
      </c>
    </row>
    <row r="3362" spans="1:9">
      <c r="A3362" t="s">
        <v>261</v>
      </c>
      <c r="B3362" t="s">
        <v>9222</v>
      </c>
      <c r="C3362" t="s">
        <v>4960</v>
      </c>
      <c r="D3362">
        <v>3</v>
      </c>
      <c r="E3362" t="s">
        <v>3570</v>
      </c>
      <c r="F3362">
        <v>3</v>
      </c>
      <c r="G3362">
        <v>3</v>
      </c>
      <c r="H3362" s="4" t="str">
        <f t="shared" si="104"/>
        <v>1T23.3</v>
      </c>
      <c r="I3362" s="4" t="str">
        <f t="shared" si="105"/>
        <v>S1_P3_GIGA_MDI+</v>
      </c>
    </row>
    <row r="3363" spans="1:9">
      <c r="A3363" t="s">
        <v>261</v>
      </c>
      <c r="B3363" t="s">
        <v>9222</v>
      </c>
      <c r="C3363" t="s">
        <v>4960</v>
      </c>
      <c r="D3363">
        <v>4</v>
      </c>
      <c r="E3363" t="s">
        <v>3571</v>
      </c>
      <c r="F3363">
        <v>4</v>
      </c>
      <c r="G3363">
        <v>4</v>
      </c>
      <c r="H3363" s="4" t="str">
        <f t="shared" si="104"/>
        <v>1T23.4</v>
      </c>
      <c r="I3363" s="4" t="str">
        <f t="shared" si="105"/>
        <v>S1_P3_GIGA_MDI-</v>
      </c>
    </row>
    <row r="3364" spans="1:9">
      <c r="A3364" t="s">
        <v>261</v>
      </c>
      <c r="B3364" t="s">
        <v>9222</v>
      </c>
      <c r="C3364" t="s">
        <v>5011</v>
      </c>
      <c r="D3364">
        <v>1</v>
      </c>
      <c r="E3364" t="s">
        <v>3590</v>
      </c>
      <c r="F3364">
        <v>1</v>
      </c>
      <c r="G3364">
        <v>1</v>
      </c>
      <c r="H3364" s="4" t="str">
        <f t="shared" si="104"/>
        <v>1T24.1</v>
      </c>
      <c r="I3364" s="4" t="str">
        <f t="shared" si="105"/>
        <v>SG1_1_P2_GIGA_MDI+</v>
      </c>
    </row>
    <row r="3365" spans="1:9">
      <c r="A3365" t="s">
        <v>261</v>
      </c>
      <c r="B3365" t="s">
        <v>9222</v>
      </c>
      <c r="C3365" t="s">
        <v>5011</v>
      </c>
      <c r="D3365">
        <v>2</v>
      </c>
      <c r="E3365" t="s">
        <v>3588</v>
      </c>
      <c r="F3365">
        <v>2</v>
      </c>
      <c r="G3365">
        <v>2</v>
      </c>
      <c r="H3365" s="4" t="str">
        <f t="shared" si="104"/>
        <v>1T24.2</v>
      </c>
      <c r="I3365" s="4" t="str">
        <f t="shared" si="105"/>
        <v>SG1_1_P2_GIGA_MDI-</v>
      </c>
    </row>
    <row r="3366" spans="1:9">
      <c r="A3366" t="s">
        <v>261</v>
      </c>
      <c r="B3366" t="s">
        <v>9222</v>
      </c>
      <c r="C3366" t="s">
        <v>5011</v>
      </c>
      <c r="D3366">
        <v>3</v>
      </c>
      <c r="E3366" t="s">
        <v>3599</v>
      </c>
      <c r="F3366">
        <v>3</v>
      </c>
      <c r="G3366">
        <v>3</v>
      </c>
      <c r="H3366" s="4" t="str">
        <f t="shared" si="104"/>
        <v>1T24.3</v>
      </c>
      <c r="I3366" s="4" t="str">
        <f t="shared" si="105"/>
        <v>SG1_P2_GIGA_MDI-</v>
      </c>
    </row>
    <row r="3367" spans="1:9">
      <c r="A3367" t="s">
        <v>261</v>
      </c>
      <c r="B3367" t="s">
        <v>9222</v>
      </c>
      <c r="C3367" t="s">
        <v>5011</v>
      </c>
      <c r="D3367">
        <v>4</v>
      </c>
      <c r="E3367" t="s">
        <v>3598</v>
      </c>
      <c r="F3367">
        <v>4</v>
      </c>
      <c r="G3367">
        <v>4</v>
      </c>
      <c r="H3367" s="4" t="str">
        <f t="shared" si="104"/>
        <v>1T24.4</v>
      </c>
      <c r="I3367" s="4" t="str">
        <f t="shared" si="105"/>
        <v>SG1_P2_GIGA_MDI+</v>
      </c>
    </row>
    <row r="3368" spans="1:9">
      <c r="A3368" t="s">
        <v>261</v>
      </c>
      <c r="B3368" t="s">
        <v>9222</v>
      </c>
      <c r="C3368" t="s">
        <v>5012</v>
      </c>
      <c r="D3368">
        <v>1</v>
      </c>
      <c r="E3368" t="s">
        <v>3594</v>
      </c>
      <c r="F3368">
        <v>1</v>
      </c>
      <c r="G3368">
        <v>1</v>
      </c>
      <c r="H3368" s="4" t="str">
        <f t="shared" si="104"/>
        <v>1T25.1</v>
      </c>
      <c r="I3368" s="4" t="str">
        <f t="shared" si="105"/>
        <v>SG1_1_P3_GIGA_MDI+</v>
      </c>
    </row>
    <row r="3369" spans="1:9">
      <c r="A3369" t="s">
        <v>261</v>
      </c>
      <c r="B3369" t="s">
        <v>9222</v>
      </c>
      <c r="C3369" t="s">
        <v>5012</v>
      </c>
      <c r="D3369">
        <v>2</v>
      </c>
      <c r="E3369" t="s">
        <v>3592</v>
      </c>
      <c r="F3369">
        <v>2</v>
      </c>
      <c r="G3369">
        <v>2</v>
      </c>
      <c r="H3369" s="4" t="str">
        <f t="shared" si="104"/>
        <v>1T25.2</v>
      </c>
      <c r="I3369" s="4" t="str">
        <f t="shared" si="105"/>
        <v>SG1_1_P3_GIGA_MDI-</v>
      </c>
    </row>
    <row r="3370" spans="1:9">
      <c r="A3370" t="s">
        <v>261</v>
      </c>
      <c r="B3370" t="s">
        <v>9222</v>
      </c>
      <c r="C3370" t="s">
        <v>5012</v>
      </c>
      <c r="D3370">
        <v>3</v>
      </c>
      <c r="E3370" t="s">
        <v>3601</v>
      </c>
      <c r="F3370">
        <v>3</v>
      </c>
      <c r="G3370">
        <v>3</v>
      </c>
      <c r="H3370" s="4" t="str">
        <f t="shared" si="104"/>
        <v>1T25.3</v>
      </c>
      <c r="I3370" s="4" t="str">
        <f t="shared" si="105"/>
        <v>SG1_P3_GIGA_MDI-</v>
      </c>
    </row>
    <row r="3371" spans="1:9">
      <c r="A3371" t="s">
        <v>261</v>
      </c>
      <c r="B3371" t="s">
        <v>9222</v>
      </c>
      <c r="C3371" t="s">
        <v>5012</v>
      </c>
      <c r="D3371">
        <v>4</v>
      </c>
      <c r="E3371" t="s">
        <v>3600</v>
      </c>
      <c r="F3371">
        <v>4</v>
      </c>
      <c r="G3371">
        <v>4</v>
      </c>
      <c r="H3371" s="4" t="str">
        <f t="shared" si="104"/>
        <v>1T25.4</v>
      </c>
      <c r="I3371" s="4" t="str">
        <f t="shared" si="105"/>
        <v>SG1_P3_GIGA_MDI+</v>
      </c>
    </row>
    <row r="3372" spans="1:9">
      <c r="A3372" t="s">
        <v>261</v>
      </c>
      <c r="B3372" t="s">
        <v>9222</v>
      </c>
      <c r="C3372" t="s">
        <v>9220</v>
      </c>
      <c r="D3372" t="s">
        <v>3058</v>
      </c>
      <c r="E3372" t="s">
        <v>3599</v>
      </c>
      <c r="F3372" t="s">
        <v>208</v>
      </c>
      <c r="G3372" t="s">
        <v>3058</v>
      </c>
      <c r="H3372" s="4" t="str">
        <f t="shared" si="104"/>
        <v>GOLD1.A15</v>
      </c>
      <c r="I3372" s="4" t="str">
        <f t="shared" si="105"/>
        <v>SG1_P2_GIGA_MDI-</v>
      </c>
    </row>
    <row r="3373" spans="1:9">
      <c r="A3373" t="s">
        <v>261</v>
      </c>
      <c r="B3373" t="s">
        <v>9222</v>
      </c>
      <c r="C3373" t="s">
        <v>9220</v>
      </c>
      <c r="D3373" t="s">
        <v>3057</v>
      </c>
      <c r="E3373" t="s">
        <v>3598</v>
      </c>
      <c r="F3373" t="s">
        <v>209</v>
      </c>
      <c r="G3373" t="s">
        <v>3057</v>
      </c>
      <c r="H3373" s="4" t="str">
        <f t="shared" si="104"/>
        <v>GOLD1.A16</v>
      </c>
      <c r="I3373" s="4" t="str">
        <f t="shared" si="105"/>
        <v>SG1_P2_GIGA_MDI+</v>
      </c>
    </row>
    <row r="3374" spans="1:9">
      <c r="A3374" t="s">
        <v>261</v>
      </c>
      <c r="B3374" t="s">
        <v>9222</v>
      </c>
      <c r="C3374" t="s">
        <v>9220</v>
      </c>
      <c r="D3374" t="s">
        <v>3060</v>
      </c>
      <c r="E3374" t="s">
        <v>3601</v>
      </c>
      <c r="F3374" t="s">
        <v>210</v>
      </c>
      <c r="G3374" t="s">
        <v>3060</v>
      </c>
      <c r="H3374" s="4" t="str">
        <f t="shared" si="104"/>
        <v>GOLD1.A17</v>
      </c>
      <c r="I3374" s="4" t="str">
        <f t="shared" si="105"/>
        <v>SG1_P3_GIGA_MDI-</v>
      </c>
    </row>
    <row r="3375" spans="1:9">
      <c r="A3375" t="s">
        <v>261</v>
      </c>
      <c r="B3375" t="s">
        <v>9222</v>
      </c>
      <c r="C3375" t="s">
        <v>9220</v>
      </c>
      <c r="D3375" t="s">
        <v>3059</v>
      </c>
      <c r="E3375" t="s">
        <v>3600</v>
      </c>
      <c r="F3375" t="s">
        <v>211</v>
      </c>
      <c r="G3375" t="s">
        <v>3059</v>
      </c>
      <c r="H3375" s="4" t="str">
        <f t="shared" si="104"/>
        <v>GOLD1.A18</v>
      </c>
      <c r="I3375" s="4" t="str">
        <f t="shared" si="105"/>
        <v>SG1_P3_GIGA_MDI+</v>
      </c>
    </row>
    <row r="3376" spans="1:9">
      <c r="A3376" t="s">
        <v>261</v>
      </c>
      <c r="B3376" t="s">
        <v>9222</v>
      </c>
      <c r="C3376" t="s">
        <v>165</v>
      </c>
      <c r="D3376" t="s">
        <v>3058</v>
      </c>
      <c r="E3376" t="s">
        <v>3567</v>
      </c>
      <c r="F3376" t="s">
        <v>208</v>
      </c>
      <c r="G3376" t="s">
        <v>3058</v>
      </c>
      <c r="H3376" s="4" t="str">
        <f t="shared" si="104"/>
        <v>SITE1.A15</v>
      </c>
      <c r="I3376" s="4" t="str">
        <f t="shared" si="105"/>
        <v>S1_P2_GIGA_MDI-</v>
      </c>
    </row>
    <row r="3377" spans="1:9">
      <c r="A3377" t="s">
        <v>261</v>
      </c>
      <c r="B3377" t="s">
        <v>9222</v>
      </c>
      <c r="C3377" t="s">
        <v>165</v>
      </c>
      <c r="D3377" t="s">
        <v>3057</v>
      </c>
      <c r="E3377" t="s">
        <v>3566</v>
      </c>
      <c r="F3377" t="s">
        <v>209</v>
      </c>
      <c r="G3377" t="s">
        <v>3057</v>
      </c>
      <c r="H3377" s="4" t="str">
        <f t="shared" si="104"/>
        <v>SITE1.A16</v>
      </c>
      <c r="I3377" s="4" t="str">
        <f t="shared" si="105"/>
        <v>S1_P2_GIGA_MDI+</v>
      </c>
    </row>
    <row r="3378" spans="1:9">
      <c r="A3378" t="s">
        <v>261</v>
      </c>
      <c r="B3378" t="s">
        <v>9222</v>
      </c>
      <c r="C3378" t="s">
        <v>165</v>
      </c>
      <c r="D3378" t="s">
        <v>3060</v>
      </c>
      <c r="E3378" t="s">
        <v>3571</v>
      </c>
      <c r="F3378" t="s">
        <v>210</v>
      </c>
      <c r="G3378" t="s">
        <v>3060</v>
      </c>
      <c r="H3378" s="4" t="str">
        <f t="shared" si="104"/>
        <v>SITE1.A17</v>
      </c>
      <c r="I3378" s="4" t="str">
        <f t="shared" si="105"/>
        <v>S1_P3_GIGA_MDI-</v>
      </c>
    </row>
    <row r="3379" spans="1:9">
      <c r="A3379" t="s">
        <v>261</v>
      </c>
      <c r="B3379" t="s">
        <v>9222</v>
      </c>
      <c r="C3379" t="s">
        <v>165</v>
      </c>
      <c r="D3379" t="s">
        <v>3059</v>
      </c>
      <c r="E3379" t="s">
        <v>3570</v>
      </c>
      <c r="F3379" t="s">
        <v>211</v>
      </c>
      <c r="G3379" t="s">
        <v>3059</v>
      </c>
      <c r="H3379" s="4" t="str">
        <f t="shared" si="104"/>
        <v>SITE1.A18</v>
      </c>
      <c r="I3379" s="4" t="str">
        <f t="shared" si="105"/>
        <v>S1_P3_GIGA_MDI+</v>
      </c>
    </row>
    <row r="3380" spans="1:9">
      <c r="A3380" t="s">
        <v>261</v>
      </c>
      <c r="B3380" t="s">
        <v>9223</v>
      </c>
      <c r="C3380" t="s">
        <v>5041</v>
      </c>
      <c r="D3380">
        <v>1</v>
      </c>
      <c r="E3380" t="s">
        <v>1514</v>
      </c>
      <c r="F3380">
        <v>1</v>
      </c>
      <c r="G3380">
        <v>1</v>
      </c>
      <c r="H3380" s="4" t="str">
        <f t="shared" si="104"/>
        <v>1C119.1</v>
      </c>
      <c r="I3380" s="4" t="str">
        <f t="shared" si="105"/>
        <v>SG1_MCT_RC</v>
      </c>
    </row>
    <row r="3381" spans="1:9">
      <c r="A3381" t="s">
        <v>261</v>
      </c>
      <c r="B3381" t="s">
        <v>9223</v>
      </c>
      <c r="C3381" t="s">
        <v>5041</v>
      </c>
      <c r="D3381">
        <v>2</v>
      </c>
      <c r="E3381" t="s">
        <v>169</v>
      </c>
      <c r="F3381">
        <v>2</v>
      </c>
      <c r="G3381">
        <v>2</v>
      </c>
      <c r="H3381" s="4" t="str">
        <f t="shared" si="104"/>
        <v>1C119.2</v>
      </c>
      <c r="I3381" s="4" t="str">
        <f t="shared" si="105"/>
        <v>DGND</v>
      </c>
    </row>
    <row r="3382" spans="1:9">
      <c r="A3382" t="s">
        <v>261</v>
      </c>
      <c r="B3382" t="s">
        <v>9223</v>
      </c>
      <c r="C3382" t="s">
        <v>5042</v>
      </c>
      <c r="D3382">
        <v>1</v>
      </c>
      <c r="E3382" t="s">
        <v>801</v>
      </c>
      <c r="F3382">
        <v>1</v>
      </c>
      <c r="G3382">
        <v>1</v>
      </c>
      <c r="H3382" s="4" t="str">
        <f t="shared" si="104"/>
        <v>1C171.1</v>
      </c>
      <c r="I3382" s="4" t="str">
        <f t="shared" si="105"/>
        <v>S1_TCT</v>
      </c>
    </row>
    <row r="3383" spans="1:9">
      <c r="A3383" t="s">
        <v>261</v>
      </c>
      <c r="B3383" t="s">
        <v>9223</v>
      </c>
      <c r="C3383" t="s">
        <v>5042</v>
      </c>
      <c r="D3383">
        <v>2</v>
      </c>
      <c r="E3383" t="s">
        <v>169</v>
      </c>
      <c r="F3383">
        <v>2</v>
      </c>
      <c r="G3383">
        <v>2</v>
      </c>
      <c r="H3383" s="4" t="str">
        <f t="shared" si="104"/>
        <v>1C171.2</v>
      </c>
      <c r="I3383" s="4" t="str">
        <f t="shared" si="105"/>
        <v>DGND</v>
      </c>
    </row>
    <row r="3384" spans="1:9">
      <c r="A3384" t="s">
        <v>261</v>
      </c>
      <c r="B3384" t="s">
        <v>9223</v>
      </c>
      <c r="C3384" t="s">
        <v>5043</v>
      </c>
      <c r="D3384">
        <v>1</v>
      </c>
      <c r="E3384" t="s">
        <v>1512</v>
      </c>
      <c r="F3384">
        <v>1</v>
      </c>
      <c r="G3384">
        <v>1</v>
      </c>
      <c r="H3384" s="4" t="str">
        <f t="shared" si="104"/>
        <v>1C172.1</v>
      </c>
      <c r="I3384" s="4" t="str">
        <f t="shared" si="105"/>
        <v>S1_MCT_RC</v>
      </c>
    </row>
    <row r="3385" spans="1:9">
      <c r="A3385" t="s">
        <v>261</v>
      </c>
      <c r="B3385" t="s">
        <v>9223</v>
      </c>
      <c r="C3385" t="s">
        <v>5043</v>
      </c>
      <c r="D3385">
        <v>2</v>
      </c>
      <c r="E3385" t="s">
        <v>169</v>
      </c>
      <c r="F3385">
        <v>2</v>
      </c>
      <c r="G3385">
        <v>2</v>
      </c>
      <c r="H3385" s="4" t="str">
        <f t="shared" si="104"/>
        <v>1C172.2</v>
      </c>
      <c r="I3385" s="4" t="str">
        <f t="shared" si="105"/>
        <v>DGND</v>
      </c>
    </row>
    <row r="3386" spans="1:9">
      <c r="A3386" t="s">
        <v>261</v>
      </c>
      <c r="B3386" t="s">
        <v>9223</v>
      </c>
      <c r="C3386" t="s">
        <v>5044</v>
      </c>
      <c r="D3386">
        <v>1</v>
      </c>
      <c r="E3386" t="s">
        <v>802</v>
      </c>
      <c r="F3386">
        <v>1</v>
      </c>
      <c r="G3386">
        <v>1</v>
      </c>
      <c r="H3386" s="4" t="str">
        <f t="shared" si="104"/>
        <v>1C173.1</v>
      </c>
      <c r="I3386" s="4" t="str">
        <f t="shared" si="105"/>
        <v>S1_U6_VDD</v>
      </c>
    </row>
    <row r="3387" spans="1:9">
      <c r="A3387" t="s">
        <v>261</v>
      </c>
      <c r="B3387" t="s">
        <v>9223</v>
      </c>
      <c r="C3387" t="s">
        <v>5044</v>
      </c>
      <c r="D3387">
        <v>2</v>
      </c>
      <c r="E3387" t="s">
        <v>169</v>
      </c>
      <c r="F3387">
        <v>2</v>
      </c>
      <c r="G3387">
        <v>2</v>
      </c>
      <c r="H3387" s="4" t="str">
        <f t="shared" si="104"/>
        <v>1C173.2</v>
      </c>
      <c r="I3387" s="4" t="str">
        <f t="shared" si="105"/>
        <v>DGND</v>
      </c>
    </row>
    <row r="3388" spans="1:9">
      <c r="A3388" t="s">
        <v>261</v>
      </c>
      <c r="B3388" t="s">
        <v>9223</v>
      </c>
      <c r="C3388" t="s">
        <v>5045</v>
      </c>
      <c r="D3388">
        <v>1</v>
      </c>
      <c r="E3388" t="s">
        <v>169</v>
      </c>
      <c r="F3388">
        <v>1</v>
      </c>
      <c r="G3388">
        <v>1</v>
      </c>
      <c r="H3388" s="4" t="str">
        <f t="shared" si="104"/>
        <v>1C174.1</v>
      </c>
      <c r="I3388" s="4" t="str">
        <f t="shared" si="105"/>
        <v>DGND</v>
      </c>
    </row>
    <row r="3389" spans="1:9">
      <c r="A3389" t="s">
        <v>261</v>
      </c>
      <c r="B3389" t="s">
        <v>9223</v>
      </c>
      <c r="C3389" t="s">
        <v>5045</v>
      </c>
      <c r="D3389">
        <v>2</v>
      </c>
      <c r="E3389" t="s">
        <v>169</v>
      </c>
      <c r="F3389">
        <v>2</v>
      </c>
      <c r="G3389">
        <v>2</v>
      </c>
      <c r="H3389" s="4" t="str">
        <f t="shared" si="104"/>
        <v>1C174.2</v>
      </c>
      <c r="I3389" s="4" t="str">
        <f t="shared" si="105"/>
        <v>DGND</v>
      </c>
    </row>
    <row r="3390" spans="1:9">
      <c r="A3390" t="s">
        <v>261</v>
      </c>
      <c r="B3390" t="s">
        <v>9223</v>
      </c>
      <c r="C3390" t="s">
        <v>5046</v>
      </c>
      <c r="D3390">
        <v>1</v>
      </c>
      <c r="E3390" t="s">
        <v>169</v>
      </c>
      <c r="F3390">
        <v>1</v>
      </c>
      <c r="G3390">
        <v>1</v>
      </c>
      <c r="H3390" s="4" t="str">
        <f t="shared" si="104"/>
        <v>1C175.1</v>
      </c>
      <c r="I3390" s="4" t="str">
        <f t="shared" si="105"/>
        <v>DGND</v>
      </c>
    </row>
    <row r="3391" spans="1:9">
      <c r="A3391" t="s">
        <v>261</v>
      </c>
      <c r="B3391" t="s">
        <v>9223</v>
      </c>
      <c r="C3391" t="s">
        <v>5046</v>
      </c>
      <c r="D3391">
        <v>2</v>
      </c>
      <c r="E3391" t="s">
        <v>169</v>
      </c>
      <c r="F3391">
        <v>2</v>
      </c>
      <c r="G3391">
        <v>2</v>
      </c>
      <c r="H3391" s="4" t="str">
        <f t="shared" si="104"/>
        <v>1C175.2</v>
      </c>
      <c r="I3391" s="4" t="str">
        <f t="shared" si="105"/>
        <v>DGND</v>
      </c>
    </row>
    <row r="3392" spans="1:9">
      <c r="A3392" t="s">
        <v>261</v>
      </c>
      <c r="B3392" t="s">
        <v>9223</v>
      </c>
      <c r="C3392" t="s">
        <v>5047</v>
      </c>
      <c r="D3392">
        <v>1</v>
      </c>
      <c r="E3392" t="s">
        <v>169</v>
      </c>
      <c r="F3392">
        <v>1</v>
      </c>
      <c r="G3392">
        <v>1</v>
      </c>
      <c r="H3392" s="4" t="str">
        <f t="shared" si="104"/>
        <v>1C176.1</v>
      </c>
      <c r="I3392" s="4" t="str">
        <f t="shared" si="105"/>
        <v>DGND</v>
      </c>
    </row>
    <row r="3393" spans="1:9">
      <c r="A3393" t="s">
        <v>261</v>
      </c>
      <c r="B3393" t="s">
        <v>9223</v>
      </c>
      <c r="C3393" t="s">
        <v>5047</v>
      </c>
      <c r="D3393">
        <v>2</v>
      </c>
      <c r="E3393" t="s">
        <v>169</v>
      </c>
      <c r="F3393">
        <v>2</v>
      </c>
      <c r="G3393">
        <v>2</v>
      </c>
      <c r="H3393" s="4" t="str">
        <f t="shared" si="104"/>
        <v>1C176.2</v>
      </c>
      <c r="I3393" s="4" t="str">
        <f t="shared" si="105"/>
        <v>DGND</v>
      </c>
    </row>
    <row r="3394" spans="1:9">
      <c r="A3394" t="s">
        <v>261</v>
      </c>
      <c r="B3394" t="s">
        <v>9223</v>
      </c>
      <c r="C3394" t="s">
        <v>5048</v>
      </c>
      <c r="D3394">
        <v>1</v>
      </c>
      <c r="E3394" t="s">
        <v>169</v>
      </c>
      <c r="F3394">
        <v>1</v>
      </c>
      <c r="G3394">
        <v>1</v>
      </c>
      <c r="H3394" s="4" t="str">
        <f t="shared" ref="H3394:H3457" si="106">CONCATENATE(C3394,".",F3394)</f>
        <v>1C177.1</v>
      </c>
      <c r="I3394" s="4" t="str">
        <f t="shared" ref="I3394:I3457" si="107">E3394</f>
        <v>DGND</v>
      </c>
    </row>
    <row r="3395" spans="1:9">
      <c r="A3395" t="s">
        <v>261</v>
      </c>
      <c r="B3395" t="s">
        <v>9223</v>
      </c>
      <c r="C3395" t="s">
        <v>5048</v>
      </c>
      <c r="D3395">
        <v>2</v>
      </c>
      <c r="E3395" t="s">
        <v>169</v>
      </c>
      <c r="F3395">
        <v>2</v>
      </c>
      <c r="G3395">
        <v>2</v>
      </c>
      <c r="H3395" s="4" t="str">
        <f t="shared" si="106"/>
        <v>1C177.2</v>
      </c>
      <c r="I3395" s="4" t="str">
        <f t="shared" si="107"/>
        <v>DGND</v>
      </c>
    </row>
    <row r="3396" spans="1:9">
      <c r="A3396" t="s">
        <v>261</v>
      </c>
      <c r="B3396" t="s">
        <v>9223</v>
      </c>
      <c r="C3396" t="s">
        <v>5049</v>
      </c>
      <c r="D3396">
        <v>1</v>
      </c>
      <c r="E3396" t="s">
        <v>169</v>
      </c>
      <c r="F3396">
        <v>1</v>
      </c>
      <c r="G3396">
        <v>1</v>
      </c>
      <c r="H3396" s="4" t="str">
        <f t="shared" si="106"/>
        <v>1C178.1</v>
      </c>
      <c r="I3396" s="4" t="str">
        <f t="shared" si="107"/>
        <v>DGND</v>
      </c>
    </row>
    <row r="3397" spans="1:9">
      <c r="A3397" t="s">
        <v>261</v>
      </c>
      <c r="B3397" t="s">
        <v>9223</v>
      </c>
      <c r="C3397" t="s">
        <v>5049</v>
      </c>
      <c r="D3397">
        <v>2</v>
      </c>
      <c r="E3397" t="s">
        <v>169</v>
      </c>
      <c r="F3397">
        <v>2</v>
      </c>
      <c r="G3397">
        <v>2</v>
      </c>
      <c r="H3397" s="4" t="str">
        <f t="shared" si="106"/>
        <v>1C178.2</v>
      </c>
      <c r="I3397" s="4" t="str">
        <f t="shared" si="107"/>
        <v>DGND</v>
      </c>
    </row>
    <row r="3398" spans="1:9">
      <c r="A3398" t="s">
        <v>261</v>
      </c>
      <c r="B3398" t="s">
        <v>9223</v>
      </c>
      <c r="C3398" t="s">
        <v>5050</v>
      </c>
      <c r="D3398">
        <v>1</v>
      </c>
      <c r="E3398" t="s">
        <v>169</v>
      </c>
      <c r="F3398">
        <v>1</v>
      </c>
      <c r="G3398">
        <v>1</v>
      </c>
      <c r="H3398" s="4" t="str">
        <f t="shared" si="106"/>
        <v>1C319.1</v>
      </c>
      <c r="I3398" s="4" t="str">
        <f t="shared" si="107"/>
        <v>DGND</v>
      </c>
    </row>
    <row r="3399" spans="1:9">
      <c r="A3399" t="s">
        <v>261</v>
      </c>
      <c r="B3399" t="s">
        <v>9223</v>
      </c>
      <c r="C3399" t="s">
        <v>5050</v>
      </c>
      <c r="D3399">
        <v>2</v>
      </c>
      <c r="E3399" t="s">
        <v>169</v>
      </c>
      <c r="F3399">
        <v>2</v>
      </c>
      <c r="G3399">
        <v>2</v>
      </c>
      <c r="H3399" s="4" t="str">
        <f t="shared" si="106"/>
        <v>1C319.2</v>
      </c>
      <c r="I3399" s="4" t="str">
        <f t="shared" si="107"/>
        <v>DGND</v>
      </c>
    </row>
    <row r="3400" spans="1:9">
      <c r="A3400" t="s">
        <v>261</v>
      </c>
      <c r="B3400" t="s">
        <v>9223</v>
      </c>
      <c r="C3400" t="s">
        <v>5051</v>
      </c>
      <c r="D3400">
        <v>1</v>
      </c>
      <c r="E3400" t="s">
        <v>169</v>
      </c>
      <c r="F3400">
        <v>1</v>
      </c>
      <c r="G3400">
        <v>1</v>
      </c>
      <c r="H3400" s="4" t="str">
        <f t="shared" si="106"/>
        <v>1C320.1</v>
      </c>
      <c r="I3400" s="4" t="str">
        <f t="shared" si="107"/>
        <v>DGND</v>
      </c>
    </row>
    <row r="3401" spans="1:9">
      <c r="A3401" t="s">
        <v>261</v>
      </c>
      <c r="B3401" t="s">
        <v>9223</v>
      </c>
      <c r="C3401" t="s">
        <v>5051</v>
      </c>
      <c r="D3401">
        <v>2</v>
      </c>
      <c r="E3401" t="s">
        <v>169</v>
      </c>
      <c r="F3401">
        <v>2</v>
      </c>
      <c r="G3401">
        <v>2</v>
      </c>
      <c r="H3401" s="4" t="str">
        <f t="shared" si="106"/>
        <v>1C320.2</v>
      </c>
      <c r="I3401" s="4" t="str">
        <f t="shared" si="107"/>
        <v>DGND</v>
      </c>
    </row>
    <row r="3402" spans="1:9">
      <c r="A3402" t="s">
        <v>261</v>
      </c>
      <c r="B3402" t="s">
        <v>9223</v>
      </c>
      <c r="C3402" t="s">
        <v>5052</v>
      </c>
      <c r="D3402">
        <v>1</v>
      </c>
      <c r="E3402" t="s">
        <v>169</v>
      </c>
      <c r="F3402">
        <v>1</v>
      </c>
      <c r="G3402">
        <v>1</v>
      </c>
      <c r="H3402" s="4" t="str">
        <f t="shared" si="106"/>
        <v>1C321.1</v>
      </c>
      <c r="I3402" s="4" t="str">
        <f t="shared" si="107"/>
        <v>DGND</v>
      </c>
    </row>
    <row r="3403" spans="1:9">
      <c r="A3403" t="s">
        <v>261</v>
      </c>
      <c r="B3403" t="s">
        <v>9223</v>
      </c>
      <c r="C3403" t="s">
        <v>5052</v>
      </c>
      <c r="D3403">
        <v>2</v>
      </c>
      <c r="E3403" t="s">
        <v>169</v>
      </c>
      <c r="F3403">
        <v>2</v>
      </c>
      <c r="G3403">
        <v>2</v>
      </c>
      <c r="H3403" s="4" t="str">
        <f t="shared" si="106"/>
        <v>1C321.2</v>
      </c>
      <c r="I3403" s="4" t="str">
        <f t="shared" si="107"/>
        <v>DGND</v>
      </c>
    </row>
    <row r="3404" spans="1:9">
      <c r="A3404" t="s">
        <v>261</v>
      </c>
      <c r="B3404" t="s">
        <v>9223</v>
      </c>
      <c r="C3404" t="s">
        <v>5053</v>
      </c>
      <c r="D3404">
        <v>1</v>
      </c>
      <c r="E3404" t="s">
        <v>169</v>
      </c>
      <c r="F3404">
        <v>1</v>
      </c>
      <c r="G3404">
        <v>1</v>
      </c>
      <c r="H3404" s="4" t="str">
        <f t="shared" si="106"/>
        <v>1C322.1</v>
      </c>
      <c r="I3404" s="4" t="str">
        <f t="shared" si="107"/>
        <v>DGND</v>
      </c>
    </row>
    <row r="3405" spans="1:9">
      <c r="A3405" t="s">
        <v>261</v>
      </c>
      <c r="B3405" t="s">
        <v>9223</v>
      </c>
      <c r="C3405" t="s">
        <v>5053</v>
      </c>
      <c r="D3405">
        <v>2</v>
      </c>
      <c r="E3405" t="s">
        <v>169</v>
      </c>
      <c r="F3405">
        <v>2</v>
      </c>
      <c r="G3405">
        <v>2</v>
      </c>
      <c r="H3405" s="4" t="str">
        <f t="shared" si="106"/>
        <v>1C322.2</v>
      </c>
      <c r="I3405" s="4" t="str">
        <f t="shared" si="107"/>
        <v>DGND</v>
      </c>
    </row>
    <row r="3406" spans="1:9">
      <c r="A3406" t="s">
        <v>261</v>
      </c>
      <c r="B3406" t="s">
        <v>9223</v>
      </c>
      <c r="C3406" t="s">
        <v>5054</v>
      </c>
      <c r="D3406">
        <v>1</v>
      </c>
      <c r="E3406" t="s">
        <v>169</v>
      </c>
      <c r="F3406">
        <v>1</v>
      </c>
      <c r="G3406">
        <v>1</v>
      </c>
      <c r="H3406" s="4" t="str">
        <f t="shared" si="106"/>
        <v>1C323.1</v>
      </c>
      <c r="I3406" s="4" t="str">
        <f t="shared" si="107"/>
        <v>DGND</v>
      </c>
    </row>
    <row r="3407" spans="1:9">
      <c r="A3407" t="s">
        <v>261</v>
      </c>
      <c r="B3407" t="s">
        <v>9223</v>
      </c>
      <c r="C3407" t="s">
        <v>5054</v>
      </c>
      <c r="D3407">
        <v>2</v>
      </c>
      <c r="E3407" t="s">
        <v>169</v>
      </c>
      <c r="F3407">
        <v>2</v>
      </c>
      <c r="G3407">
        <v>2</v>
      </c>
      <c r="H3407" s="4" t="str">
        <f t="shared" si="106"/>
        <v>1C323.2</v>
      </c>
      <c r="I3407" s="4" t="str">
        <f t="shared" si="107"/>
        <v>DGND</v>
      </c>
    </row>
    <row r="3408" spans="1:9">
      <c r="A3408" t="s">
        <v>261</v>
      </c>
      <c r="B3408" t="s">
        <v>9223</v>
      </c>
      <c r="C3408" t="s">
        <v>5055</v>
      </c>
      <c r="D3408">
        <v>1</v>
      </c>
      <c r="E3408" t="s">
        <v>803</v>
      </c>
      <c r="F3408">
        <v>1</v>
      </c>
      <c r="G3408">
        <v>1</v>
      </c>
      <c r="H3408" s="4" t="str">
        <f t="shared" si="106"/>
        <v>1C324.1</v>
      </c>
      <c r="I3408" s="4" t="str">
        <f t="shared" si="107"/>
        <v>SG1_TCT</v>
      </c>
    </row>
    <row r="3409" spans="1:9">
      <c r="A3409" t="s">
        <v>261</v>
      </c>
      <c r="B3409" t="s">
        <v>9223</v>
      </c>
      <c r="C3409" t="s">
        <v>5055</v>
      </c>
      <c r="D3409">
        <v>2</v>
      </c>
      <c r="E3409" t="s">
        <v>169</v>
      </c>
      <c r="F3409">
        <v>2</v>
      </c>
      <c r="G3409">
        <v>2</v>
      </c>
      <c r="H3409" s="4" t="str">
        <f t="shared" si="106"/>
        <v>1C324.2</v>
      </c>
      <c r="I3409" s="4" t="str">
        <f t="shared" si="107"/>
        <v>DGND</v>
      </c>
    </row>
    <row r="3410" spans="1:9">
      <c r="A3410" t="s">
        <v>261</v>
      </c>
      <c r="B3410" t="s">
        <v>9223</v>
      </c>
      <c r="C3410" t="s">
        <v>5056</v>
      </c>
      <c r="D3410" t="s">
        <v>602</v>
      </c>
      <c r="E3410" t="s">
        <v>2125</v>
      </c>
      <c r="F3410">
        <v>1</v>
      </c>
      <c r="G3410" t="s">
        <v>602</v>
      </c>
      <c r="H3410" s="4" t="str">
        <f t="shared" si="106"/>
        <v>1CON1.1</v>
      </c>
      <c r="I3410" s="4" t="str">
        <f t="shared" si="107"/>
        <v>S1_U3_FE_MDIX+</v>
      </c>
    </row>
    <row r="3411" spans="1:9">
      <c r="A3411" t="s">
        <v>261</v>
      </c>
      <c r="B3411" t="s">
        <v>9223</v>
      </c>
      <c r="C3411" t="s">
        <v>5056</v>
      </c>
      <c r="D3411" t="s">
        <v>603</v>
      </c>
      <c r="E3411" t="s">
        <v>2128</v>
      </c>
      <c r="F3411">
        <v>2</v>
      </c>
      <c r="G3411" t="s">
        <v>603</v>
      </c>
      <c r="H3411" s="4" t="str">
        <f t="shared" si="106"/>
        <v>1CON1.2</v>
      </c>
      <c r="I3411" s="4" t="str">
        <f t="shared" si="107"/>
        <v>S1_U3_FE_MDIX-</v>
      </c>
    </row>
    <row r="3412" spans="1:9">
      <c r="A3412" t="s">
        <v>261</v>
      </c>
      <c r="B3412" t="s">
        <v>9223</v>
      </c>
      <c r="C3412" t="s">
        <v>5056</v>
      </c>
      <c r="D3412" t="s">
        <v>604</v>
      </c>
      <c r="E3412" t="s">
        <v>2133</v>
      </c>
      <c r="F3412">
        <v>3</v>
      </c>
      <c r="G3412" t="s">
        <v>604</v>
      </c>
      <c r="H3412" s="4" t="str">
        <f t="shared" si="106"/>
        <v>1CON1.3</v>
      </c>
      <c r="I3412" s="4" t="str">
        <f t="shared" si="107"/>
        <v>S1_U3_FE_MDI+</v>
      </c>
    </row>
    <row r="3413" spans="1:9">
      <c r="A3413" t="s">
        <v>261</v>
      </c>
      <c r="B3413" t="s">
        <v>9223</v>
      </c>
      <c r="C3413" t="s">
        <v>5056</v>
      </c>
      <c r="D3413" t="s">
        <v>605</v>
      </c>
      <c r="E3413" t="s">
        <v>2136</v>
      </c>
      <c r="F3413">
        <v>6</v>
      </c>
      <c r="G3413" t="s">
        <v>605</v>
      </c>
      <c r="H3413" s="4" t="str">
        <f t="shared" si="106"/>
        <v>1CON1.6</v>
      </c>
      <c r="I3413" s="4" t="str">
        <f t="shared" si="107"/>
        <v>S1_U3_FE_MDI-</v>
      </c>
    </row>
    <row r="3414" spans="1:9">
      <c r="A3414" t="s">
        <v>261</v>
      </c>
      <c r="B3414" t="s">
        <v>9223</v>
      </c>
      <c r="C3414" t="s">
        <v>5056</v>
      </c>
      <c r="D3414" t="s">
        <v>606</v>
      </c>
      <c r="F3414">
        <v>4</v>
      </c>
      <c r="G3414" t="s">
        <v>606</v>
      </c>
      <c r="H3414" s="4" t="str">
        <f t="shared" si="106"/>
        <v>1CON1.4</v>
      </c>
      <c r="I3414" s="4">
        <f t="shared" si="107"/>
        <v>0</v>
      </c>
    </row>
    <row r="3415" spans="1:9">
      <c r="A3415" t="s">
        <v>261</v>
      </c>
      <c r="B3415" t="s">
        <v>9223</v>
      </c>
      <c r="C3415" t="s">
        <v>5056</v>
      </c>
      <c r="D3415" t="s">
        <v>607</v>
      </c>
      <c r="F3415">
        <v>5</v>
      </c>
      <c r="G3415" t="s">
        <v>607</v>
      </c>
      <c r="H3415" s="4" t="str">
        <f t="shared" si="106"/>
        <v>1CON1.5</v>
      </c>
      <c r="I3415" s="4">
        <f t="shared" si="107"/>
        <v>0</v>
      </c>
    </row>
    <row r="3416" spans="1:9">
      <c r="A3416" t="s">
        <v>261</v>
      </c>
      <c r="B3416" t="s">
        <v>9223</v>
      </c>
      <c r="C3416" t="s">
        <v>5056</v>
      </c>
      <c r="D3416" t="s">
        <v>608</v>
      </c>
      <c r="F3416">
        <v>7</v>
      </c>
      <c r="G3416" t="s">
        <v>608</v>
      </c>
      <c r="H3416" s="4" t="str">
        <f t="shared" si="106"/>
        <v>1CON1.7</v>
      </c>
      <c r="I3416" s="4">
        <f t="shared" si="107"/>
        <v>0</v>
      </c>
    </row>
    <row r="3417" spans="1:9">
      <c r="A3417" t="s">
        <v>261</v>
      </c>
      <c r="B3417" t="s">
        <v>9223</v>
      </c>
      <c r="C3417" t="s">
        <v>5056</v>
      </c>
      <c r="D3417" t="s">
        <v>609</v>
      </c>
      <c r="F3417">
        <v>8</v>
      </c>
      <c r="G3417" t="s">
        <v>609</v>
      </c>
      <c r="H3417" s="4" t="str">
        <f t="shared" si="106"/>
        <v>1CON1.8</v>
      </c>
      <c r="I3417" s="4">
        <f t="shared" si="107"/>
        <v>0</v>
      </c>
    </row>
    <row r="3418" spans="1:9">
      <c r="A3418" t="s">
        <v>261</v>
      </c>
      <c r="B3418" t="s">
        <v>9223</v>
      </c>
      <c r="C3418" t="s">
        <v>5056</v>
      </c>
      <c r="D3418" t="s">
        <v>610</v>
      </c>
      <c r="E3418" t="s">
        <v>169</v>
      </c>
      <c r="F3418" t="s">
        <v>610</v>
      </c>
      <c r="G3418" t="s">
        <v>610</v>
      </c>
      <c r="H3418" s="4" t="str">
        <f t="shared" si="106"/>
        <v>1CON1.FG1</v>
      </c>
      <c r="I3418" s="4" t="str">
        <f t="shared" si="107"/>
        <v>DGND</v>
      </c>
    </row>
    <row r="3419" spans="1:9">
      <c r="A3419" t="s">
        <v>261</v>
      </c>
      <c r="B3419" t="s">
        <v>9223</v>
      </c>
      <c r="C3419" t="s">
        <v>5056</v>
      </c>
      <c r="D3419" t="s">
        <v>611</v>
      </c>
      <c r="E3419" t="s">
        <v>169</v>
      </c>
      <c r="F3419" t="s">
        <v>611</v>
      </c>
      <c r="G3419" t="s">
        <v>611</v>
      </c>
      <c r="H3419" s="4" t="str">
        <f t="shared" si="106"/>
        <v>1CON1.FG2</v>
      </c>
      <c r="I3419" s="4" t="str">
        <f t="shared" si="107"/>
        <v>DGND</v>
      </c>
    </row>
    <row r="3420" spans="1:9">
      <c r="A3420" t="s">
        <v>261</v>
      </c>
      <c r="B3420" t="s">
        <v>9223</v>
      </c>
      <c r="C3420" t="s">
        <v>5056</v>
      </c>
      <c r="D3420" t="s">
        <v>182</v>
      </c>
      <c r="F3420" t="s">
        <v>182</v>
      </c>
      <c r="G3420" t="s">
        <v>182</v>
      </c>
      <c r="H3420" s="4" t="str">
        <f t="shared" si="106"/>
        <v>1CON1.GH1</v>
      </c>
      <c r="I3420" s="4">
        <f t="shared" si="107"/>
        <v>0</v>
      </c>
    </row>
    <row r="3421" spans="1:9">
      <c r="A3421" t="s">
        <v>261</v>
      </c>
      <c r="B3421" t="s">
        <v>9223</v>
      </c>
      <c r="C3421" t="s">
        <v>5056</v>
      </c>
      <c r="D3421" t="s">
        <v>183</v>
      </c>
      <c r="F3421" t="s">
        <v>183</v>
      </c>
      <c r="G3421" t="s">
        <v>183</v>
      </c>
      <c r="H3421" s="4" t="str">
        <f t="shared" si="106"/>
        <v>1CON1.GH2</v>
      </c>
      <c r="I3421" s="4">
        <f t="shared" si="107"/>
        <v>0</v>
      </c>
    </row>
    <row r="3422" spans="1:9">
      <c r="A3422" t="s">
        <v>261</v>
      </c>
      <c r="B3422" t="s">
        <v>9223</v>
      </c>
      <c r="C3422" t="s">
        <v>5057</v>
      </c>
      <c r="D3422" t="s">
        <v>602</v>
      </c>
      <c r="E3422" t="s">
        <v>2113</v>
      </c>
      <c r="F3422">
        <v>1</v>
      </c>
      <c r="G3422" t="s">
        <v>602</v>
      </c>
      <c r="H3422" s="4" t="str">
        <f t="shared" si="106"/>
        <v>1CON3.1</v>
      </c>
      <c r="I3422" s="4" t="str">
        <f t="shared" si="107"/>
        <v>SG1_U3_FE_MDI+</v>
      </c>
    </row>
    <row r="3423" spans="1:9">
      <c r="A3423" t="s">
        <v>261</v>
      </c>
      <c r="B3423" t="s">
        <v>9223</v>
      </c>
      <c r="C3423" t="s">
        <v>5057</v>
      </c>
      <c r="D3423" t="s">
        <v>603</v>
      </c>
      <c r="E3423" t="s">
        <v>2114</v>
      </c>
      <c r="F3423">
        <v>2</v>
      </c>
      <c r="G3423" t="s">
        <v>603</v>
      </c>
      <c r="H3423" s="4" t="str">
        <f t="shared" si="106"/>
        <v>1CON3.2</v>
      </c>
      <c r="I3423" s="4" t="str">
        <f t="shared" si="107"/>
        <v>SG1_U3_FE_MDI-</v>
      </c>
    </row>
    <row r="3424" spans="1:9">
      <c r="A3424" t="s">
        <v>261</v>
      </c>
      <c r="B3424" t="s">
        <v>9223</v>
      </c>
      <c r="C3424" t="s">
        <v>5057</v>
      </c>
      <c r="D3424" t="s">
        <v>604</v>
      </c>
      <c r="E3424" t="s">
        <v>2115</v>
      </c>
      <c r="F3424">
        <v>3</v>
      </c>
      <c r="G3424" t="s">
        <v>604</v>
      </c>
      <c r="H3424" s="4" t="str">
        <f t="shared" si="106"/>
        <v>1CON3.3</v>
      </c>
      <c r="I3424" s="4" t="str">
        <f t="shared" si="107"/>
        <v>SG1_U3_FE_MDIX+</v>
      </c>
    </row>
    <row r="3425" spans="1:9">
      <c r="A3425" t="s">
        <v>261</v>
      </c>
      <c r="B3425" t="s">
        <v>9223</v>
      </c>
      <c r="C3425" t="s">
        <v>5057</v>
      </c>
      <c r="D3425" t="s">
        <v>605</v>
      </c>
      <c r="E3425" t="s">
        <v>2116</v>
      </c>
      <c r="F3425">
        <v>6</v>
      </c>
      <c r="G3425" t="s">
        <v>605</v>
      </c>
      <c r="H3425" s="4" t="str">
        <f t="shared" si="106"/>
        <v>1CON3.6</v>
      </c>
      <c r="I3425" s="4" t="str">
        <f t="shared" si="107"/>
        <v>SG1_U3_FE_MDIX-</v>
      </c>
    </row>
    <row r="3426" spans="1:9">
      <c r="A3426" t="s">
        <v>261</v>
      </c>
      <c r="B3426" t="s">
        <v>9223</v>
      </c>
      <c r="C3426" t="s">
        <v>5057</v>
      </c>
      <c r="D3426" t="s">
        <v>606</v>
      </c>
      <c r="F3426">
        <v>4</v>
      </c>
      <c r="G3426" t="s">
        <v>606</v>
      </c>
      <c r="H3426" s="4" t="str">
        <f t="shared" si="106"/>
        <v>1CON3.4</v>
      </c>
      <c r="I3426" s="4">
        <f t="shared" si="107"/>
        <v>0</v>
      </c>
    </row>
    <row r="3427" spans="1:9">
      <c r="A3427" t="s">
        <v>261</v>
      </c>
      <c r="B3427" t="s">
        <v>9223</v>
      </c>
      <c r="C3427" t="s">
        <v>5057</v>
      </c>
      <c r="D3427" t="s">
        <v>607</v>
      </c>
      <c r="F3427">
        <v>5</v>
      </c>
      <c r="G3427" t="s">
        <v>607</v>
      </c>
      <c r="H3427" s="4" t="str">
        <f t="shared" si="106"/>
        <v>1CON3.5</v>
      </c>
      <c r="I3427" s="4">
        <f t="shared" si="107"/>
        <v>0</v>
      </c>
    </row>
    <row r="3428" spans="1:9">
      <c r="A3428" t="s">
        <v>261</v>
      </c>
      <c r="B3428" t="s">
        <v>9223</v>
      </c>
      <c r="C3428" t="s">
        <v>5057</v>
      </c>
      <c r="D3428" t="s">
        <v>608</v>
      </c>
      <c r="F3428">
        <v>7</v>
      </c>
      <c r="G3428" t="s">
        <v>608</v>
      </c>
      <c r="H3428" s="4" t="str">
        <f t="shared" si="106"/>
        <v>1CON3.7</v>
      </c>
      <c r="I3428" s="4">
        <f t="shared" si="107"/>
        <v>0</v>
      </c>
    </row>
    <row r="3429" spans="1:9">
      <c r="A3429" t="s">
        <v>261</v>
      </c>
      <c r="B3429" t="s">
        <v>9223</v>
      </c>
      <c r="C3429" t="s">
        <v>5057</v>
      </c>
      <c r="D3429" t="s">
        <v>609</v>
      </c>
      <c r="F3429">
        <v>8</v>
      </c>
      <c r="G3429" t="s">
        <v>609</v>
      </c>
      <c r="H3429" s="4" t="str">
        <f t="shared" si="106"/>
        <v>1CON3.8</v>
      </c>
      <c r="I3429" s="4">
        <f t="shared" si="107"/>
        <v>0</v>
      </c>
    </row>
    <row r="3430" spans="1:9">
      <c r="A3430" t="s">
        <v>261</v>
      </c>
      <c r="B3430" t="s">
        <v>9223</v>
      </c>
      <c r="C3430" t="s">
        <v>5057</v>
      </c>
      <c r="D3430" t="s">
        <v>610</v>
      </c>
      <c r="E3430" t="s">
        <v>169</v>
      </c>
      <c r="F3430" t="s">
        <v>610</v>
      </c>
      <c r="G3430" t="s">
        <v>610</v>
      </c>
      <c r="H3430" s="4" t="str">
        <f t="shared" si="106"/>
        <v>1CON3.FG1</v>
      </c>
      <c r="I3430" s="4" t="str">
        <f t="shared" si="107"/>
        <v>DGND</v>
      </c>
    </row>
    <row r="3431" spans="1:9">
      <c r="A3431" t="s">
        <v>261</v>
      </c>
      <c r="B3431" t="s">
        <v>9223</v>
      </c>
      <c r="C3431" t="s">
        <v>5057</v>
      </c>
      <c r="D3431" t="s">
        <v>611</v>
      </c>
      <c r="E3431" t="s">
        <v>169</v>
      </c>
      <c r="F3431" t="s">
        <v>611</v>
      </c>
      <c r="G3431" t="s">
        <v>611</v>
      </c>
      <c r="H3431" s="4" t="str">
        <f t="shared" si="106"/>
        <v>1CON3.FG2</v>
      </c>
      <c r="I3431" s="4" t="str">
        <f t="shared" si="107"/>
        <v>DGND</v>
      </c>
    </row>
    <row r="3432" spans="1:9">
      <c r="A3432" t="s">
        <v>261</v>
      </c>
      <c r="B3432" t="s">
        <v>9223</v>
      </c>
      <c r="C3432" t="s">
        <v>5057</v>
      </c>
      <c r="D3432" t="s">
        <v>182</v>
      </c>
      <c r="F3432" t="s">
        <v>182</v>
      </c>
      <c r="G3432" t="s">
        <v>182</v>
      </c>
      <c r="H3432" s="4" t="str">
        <f t="shared" si="106"/>
        <v>1CON3.GH1</v>
      </c>
      <c r="I3432" s="4">
        <f t="shared" si="107"/>
        <v>0</v>
      </c>
    </row>
    <row r="3433" spans="1:9">
      <c r="A3433" t="s">
        <v>261</v>
      </c>
      <c r="B3433" t="s">
        <v>9223</v>
      </c>
      <c r="C3433" t="s">
        <v>5057</v>
      </c>
      <c r="D3433" t="s">
        <v>183</v>
      </c>
      <c r="F3433" t="s">
        <v>183</v>
      </c>
      <c r="G3433" t="s">
        <v>183</v>
      </c>
      <c r="H3433" s="4" t="str">
        <f t="shared" si="106"/>
        <v>1CON3.GH2</v>
      </c>
      <c r="I3433" s="4">
        <f t="shared" si="107"/>
        <v>0</v>
      </c>
    </row>
    <row r="3434" spans="1:9">
      <c r="A3434" t="s">
        <v>261</v>
      </c>
      <c r="B3434" t="s">
        <v>9223</v>
      </c>
      <c r="C3434" t="s">
        <v>5058</v>
      </c>
      <c r="D3434">
        <v>2</v>
      </c>
      <c r="E3434" t="s">
        <v>8648</v>
      </c>
      <c r="F3434">
        <v>2</v>
      </c>
      <c r="G3434">
        <v>2</v>
      </c>
      <c r="H3434" s="4" t="str">
        <f t="shared" si="106"/>
        <v>1K52.2</v>
      </c>
      <c r="I3434" s="4" t="str">
        <f t="shared" si="107"/>
        <v>S1_HSD126+</v>
      </c>
    </row>
    <row r="3435" spans="1:9">
      <c r="A3435" t="s">
        <v>261</v>
      </c>
      <c r="B3435" t="s">
        <v>9223</v>
      </c>
      <c r="C3435" t="s">
        <v>5058</v>
      </c>
      <c r="D3435">
        <v>3</v>
      </c>
      <c r="E3435" t="s">
        <v>2122</v>
      </c>
      <c r="F3435">
        <v>3</v>
      </c>
      <c r="G3435">
        <v>3</v>
      </c>
      <c r="H3435" s="4" t="str">
        <f t="shared" si="106"/>
        <v>1K52.3</v>
      </c>
      <c r="I3435" s="4" t="str">
        <f t="shared" si="107"/>
        <v>S1_FE_MDIX+</v>
      </c>
    </row>
    <row r="3436" spans="1:9">
      <c r="A3436" t="s">
        <v>261</v>
      </c>
      <c r="B3436" t="s">
        <v>9223</v>
      </c>
      <c r="C3436" t="s">
        <v>5058</v>
      </c>
      <c r="D3436">
        <v>4</v>
      </c>
      <c r="E3436" t="s">
        <v>2121</v>
      </c>
      <c r="F3436">
        <v>4</v>
      </c>
      <c r="G3436">
        <v>4</v>
      </c>
      <c r="H3436" s="4" t="str">
        <f t="shared" si="106"/>
        <v>1K52.4</v>
      </c>
      <c r="I3436" s="4" t="str">
        <f t="shared" si="107"/>
        <v>S1_U1_FE_MDIX+</v>
      </c>
    </row>
    <row r="3437" spans="1:9">
      <c r="A3437" t="s">
        <v>261</v>
      </c>
      <c r="B3437" t="s">
        <v>9223</v>
      </c>
      <c r="C3437" t="s">
        <v>5058</v>
      </c>
      <c r="D3437">
        <v>5</v>
      </c>
      <c r="E3437" t="s">
        <v>2124</v>
      </c>
      <c r="F3437">
        <v>5</v>
      </c>
      <c r="G3437">
        <v>5</v>
      </c>
      <c r="H3437" s="4" t="str">
        <f t="shared" si="106"/>
        <v>1K52.5</v>
      </c>
      <c r="I3437" s="4" t="str">
        <f t="shared" si="107"/>
        <v>S1_U1_FE_MDIX-</v>
      </c>
    </row>
    <row r="3438" spans="1:9">
      <c r="A3438" t="s">
        <v>261</v>
      </c>
      <c r="B3438" t="s">
        <v>9223</v>
      </c>
      <c r="C3438" t="s">
        <v>5058</v>
      </c>
      <c r="D3438">
        <v>6</v>
      </c>
      <c r="E3438" t="s">
        <v>2123</v>
      </c>
      <c r="F3438">
        <v>6</v>
      </c>
      <c r="G3438">
        <v>6</v>
      </c>
      <c r="H3438" s="4" t="str">
        <f t="shared" si="106"/>
        <v>1K52.6</v>
      </c>
      <c r="I3438" s="4" t="str">
        <f t="shared" si="107"/>
        <v>S1_FE_MDIX-</v>
      </c>
    </row>
    <row r="3439" spans="1:9">
      <c r="A3439" t="s">
        <v>261</v>
      </c>
      <c r="B3439" t="s">
        <v>9223</v>
      </c>
      <c r="C3439" t="s">
        <v>5058</v>
      </c>
      <c r="D3439">
        <v>7</v>
      </c>
      <c r="E3439" t="s">
        <v>8649</v>
      </c>
      <c r="F3439">
        <v>7</v>
      </c>
      <c r="G3439">
        <v>7</v>
      </c>
      <c r="H3439" s="4" t="str">
        <f t="shared" si="106"/>
        <v>1K52.7</v>
      </c>
      <c r="I3439" s="4" t="str">
        <f t="shared" si="107"/>
        <v>S1_HSD126-</v>
      </c>
    </row>
    <row r="3440" spans="1:9">
      <c r="A3440" t="s">
        <v>261</v>
      </c>
      <c r="B3440" t="s">
        <v>9223</v>
      </c>
      <c r="C3440" t="s">
        <v>5058</v>
      </c>
      <c r="D3440" t="s">
        <v>7833</v>
      </c>
      <c r="E3440" t="s">
        <v>490</v>
      </c>
      <c r="F3440">
        <v>1</v>
      </c>
      <c r="G3440" t="s">
        <v>7833</v>
      </c>
      <c r="H3440" s="4" t="str">
        <f t="shared" si="106"/>
        <v>1K52.1</v>
      </c>
      <c r="I3440" s="4" t="str">
        <f t="shared" si="107"/>
        <v>VP12</v>
      </c>
    </row>
    <row r="3441" spans="1:9">
      <c r="A3441" t="s">
        <v>261</v>
      </c>
      <c r="B3441" t="s">
        <v>9223</v>
      </c>
      <c r="C3441" t="s">
        <v>5058</v>
      </c>
      <c r="D3441" t="s">
        <v>7834</v>
      </c>
      <c r="E3441" t="s">
        <v>1507</v>
      </c>
      <c r="F3441">
        <v>8</v>
      </c>
      <c r="G3441" t="s">
        <v>7834</v>
      </c>
      <c r="H3441" s="4" t="str">
        <f t="shared" si="106"/>
        <v>1K52.8</v>
      </c>
      <c r="I3441" s="4" t="str">
        <f t="shared" si="107"/>
        <v>SC_UDB052</v>
      </c>
    </row>
    <row r="3442" spans="1:9">
      <c r="A3442" t="s">
        <v>261</v>
      </c>
      <c r="B3442" t="s">
        <v>9223</v>
      </c>
      <c r="C3442" t="s">
        <v>5059</v>
      </c>
      <c r="D3442">
        <v>2</v>
      </c>
      <c r="F3442">
        <v>2</v>
      </c>
      <c r="G3442">
        <v>2</v>
      </c>
      <c r="H3442" s="4" t="str">
        <f t="shared" si="106"/>
        <v>1K54.2</v>
      </c>
      <c r="I3442" s="4">
        <f t="shared" si="107"/>
        <v>0</v>
      </c>
    </row>
    <row r="3443" spans="1:9">
      <c r="A3443" t="s">
        <v>261</v>
      </c>
      <c r="B3443" t="s">
        <v>9223</v>
      </c>
      <c r="C3443" t="s">
        <v>5059</v>
      </c>
      <c r="D3443">
        <v>3</v>
      </c>
      <c r="E3443" t="s">
        <v>8648</v>
      </c>
      <c r="F3443">
        <v>3</v>
      </c>
      <c r="G3443">
        <v>3</v>
      </c>
      <c r="H3443" s="4" t="str">
        <f t="shared" si="106"/>
        <v>1K54.3</v>
      </c>
      <c r="I3443" s="4" t="str">
        <f t="shared" si="107"/>
        <v>S1_HSD126+</v>
      </c>
    </row>
    <row r="3444" spans="1:9">
      <c r="A3444" t="s">
        <v>261</v>
      </c>
      <c r="B3444" t="s">
        <v>9223</v>
      </c>
      <c r="C3444" t="s">
        <v>5059</v>
      </c>
      <c r="D3444">
        <v>4</v>
      </c>
      <c r="E3444" t="s">
        <v>2117</v>
      </c>
      <c r="F3444">
        <v>4</v>
      </c>
      <c r="G3444">
        <v>4</v>
      </c>
      <c r="H3444" s="4" t="str">
        <f t="shared" si="106"/>
        <v>1K54.4</v>
      </c>
      <c r="I3444" s="4" t="str">
        <f t="shared" si="107"/>
        <v>S1_CHR_FE_MDIX+</v>
      </c>
    </row>
    <row r="3445" spans="1:9">
      <c r="A3445" t="s">
        <v>261</v>
      </c>
      <c r="B3445" t="s">
        <v>9223</v>
      </c>
      <c r="C3445" t="s">
        <v>5059</v>
      </c>
      <c r="D3445">
        <v>5</v>
      </c>
      <c r="E3445" t="s">
        <v>2118</v>
      </c>
      <c r="F3445">
        <v>5</v>
      </c>
      <c r="G3445">
        <v>5</v>
      </c>
      <c r="H3445" s="4" t="str">
        <f t="shared" si="106"/>
        <v>1K54.5</v>
      </c>
      <c r="I3445" s="4" t="str">
        <f t="shared" si="107"/>
        <v>S1_CHR_FE_MDIX-</v>
      </c>
    </row>
    <row r="3446" spans="1:9">
      <c r="A3446" t="s">
        <v>261</v>
      </c>
      <c r="B3446" t="s">
        <v>9223</v>
      </c>
      <c r="C3446" t="s">
        <v>5059</v>
      </c>
      <c r="D3446">
        <v>6</v>
      </c>
      <c r="E3446" t="s">
        <v>8649</v>
      </c>
      <c r="F3446">
        <v>6</v>
      </c>
      <c r="G3446">
        <v>6</v>
      </c>
      <c r="H3446" s="4" t="str">
        <f t="shared" si="106"/>
        <v>1K54.6</v>
      </c>
      <c r="I3446" s="4" t="str">
        <f t="shared" si="107"/>
        <v>S1_HSD126-</v>
      </c>
    </row>
    <row r="3447" spans="1:9">
      <c r="A3447" t="s">
        <v>261</v>
      </c>
      <c r="B3447" t="s">
        <v>9223</v>
      </c>
      <c r="C3447" t="s">
        <v>5059</v>
      </c>
      <c r="D3447">
        <v>7</v>
      </c>
      <c r="F3447">
        <v>7</v>
      </c>
      <c r="G3447">
        <v>7</v>
      </c>
      <c r="H3447" s="4" t="str">
        <f t="shared" si="106"/>
        <v>1K54.7</v>
      </c>
      <c r="I3447" s="4">
        <f t="shared" si="107"/>
        <v>0</v>
      </c>
    </row>
    <row r="3448" spans="1:9">
      <c r="A3448" t="s">
        <v>261</v>
      </c>
      <c r="B3448" t="s">
        <v>9223</v>
      </c>
      <c r="C3448" t="s">
        <v>5059</v>
      </c>
      <c r="D3448" t="s">
        <v>7833</v>
      </c>
      <c r="E3448" t="s">
        <v>490</v>
      </c>
      <c r="F3448">
        <v>1</v>
      </c>
      <c r="G3448" t="s">
        <v>7833</v>
      </c>
      <c r="H3448" s="4" t="str">
        <f t="shared" si="106"/>
        <v>1K54.1</v>
      </c>
      <c r="I3448" s="4" t="str">
        <f t="shared" si="107"/>
        <v>VP12</v>
      </c>
    </row>
    <row r="3449" spans="1:9">
      <c r="A3449" t="s">
        <v>261</v>
      </c>
      <c r="B3449" t="s">
        <v>9223</v>
      </c>
      <c r="C3449" t="s">
        <v>5059</v>
      </c>
      <c r="D3449" t="s">
        <v>7834</v>
      </c>
      <c r="E3449" t="s">
        <v>1508</v>
      </c>
      <c r="F3449">
        <v>8</v>
      </c>
      <c r="G3449" t="s">
        <v>7834</v>
      </c>
      <c r="H3449" s="4" t="str">
        <f t="shared" si="106"/>
        <v>1K54.8</v>
      </c>
      <c r="I3449" s="4" t="str">
        <f t="shared" si="107"/>
        <v>SC_UDB054</v>
      </c>
    </row>
    <row r="3450" spans="1:9">
      <c r="A3450" t="s">
        <v>261</v>
      </c>
      <c r="B3450" t="s">
        <v>9223</v>
      </c>
      <c r="C3450" t="s">
        <v>5060</v>
      </c>
      <c r="D3450">
        <v>2</v>
      </c>
      <c r="E3450" t="s">
        <v>8650</v>
      </c>
      <c r="F3450">
        <v>2</v>
      </c>
      <c r="G3450">
        <v>2</v>
      </c>
      <c r="H3450" s="4" t="str">
        <f t="shared" si="106"/>
        <v>1K56.2</v>
      </c>
      <c r="I3450" s="4" t="str">
        <f t="shared" si="107"/>
        <v>S1_HSD122+</v>
      </c>
    </row>
    <row r="3451" spans="1:9">
      <c r="A3451" t="s">
        <v>261</v>
      </c>
      <c r="B3451" t="s">
        <v>9223</v>
      </c>
      <c r="C3451" t="s">
        <v>5060</v>
      </c>
      <c r="D3451">
        <v>3</v>
      </c>
      <c r="E3451" t="s">
        <v>2130</v>
      </c>
      <c r="F3451">
        <v>3</v>
      </c>
      <c r="G3451">
        <v>3</v>
      </c>
      <c r="H3451" s="4" t="str">
        <f t="shared" si="106"/>
        <v>1K56.3</v>
      </c>
      <c r="I3451" s="4" t="str">
        <f t="shared" si="107"/>
        <v>S1_FE_MDI+</v>
      </c>
    </row>
    <row r="3452" spans="1:9">
      <c r="A3452" t="s">
        <v>261</v>
      </c>
      <c r="B3452" t="s">
        <v>9223</v>
      </c>
      <c r="C3452" t="s">
        <v>5060</v>
      </c>
      <c r="D3452">
        <v>4</v>
      </c>
      <c r="E3452" t="s">
        <v>2129</v>
      </c>
      <c r="F3452">
        <v>4</v>
      </c>
      <c r="G3452">
        <v>4</v>
      </c>
      <c r="H3452" s="4" t="str">
        <f t="shared" si="106"/>
        <v>1K56.4</v>
      </c>
      <c r="I3452" s="4" t="str">
        <f t="shared" si="107"/>
        <v>S1_U1_FE_MDI+</v>
      </c>
    </row>
    <row r="3453" spans="1:9">
      <c r="A3453" t="s">
        <v>261</v>
      </c>
      <c r="B3453" t="s">
        <v>9223</v>
      </c>
      <c r="C3453" t="s">
        <v>5060</v>
      </c>
      <c r="D3453">
        <v>5</v>
      </c>
      <c r="E3453" t="s">
        <v>2132</v>
      </c>
      <c r="F3453">
        <v>5</v>
      </c>
      <c r="G3453">
        <v>5</v>
      </c>
      <c r="H3453" s="4" t="str">
        <f t="shared" si="106"/>
        <v>1K56.5</v>
      </c>
      <c r="I3453" s="4" t="str">
        <f t="shared" si="107"/>
        <v>S1_U1_FE_MDI-</v>
      </c>
    </row>
    <row r="3454" spans="1:9">
      <c r="A3454" t="s">
        <v>261</v>
      </c>
      <c r="B3454" t="s">
        <v>9223</v>
      </c>
      <c r="C3454" t="s">
        <v>5060</v>
      </c>
      <c r="D3454">
        <v>6</v>
      </c>
      <c r="E3454" t="s">
        <v>2131</v>
      </c>
      <c r="F3454">
        <v>6</v>
      </c>
      <c r="G3454">
        <v>6</v>
      </c>
      <c r="H3454" s="4" t="str">
        <f t="shared" si="106"/>
        <v>1K56.6</v>
      </c>
      <c r="I3454" s="4" t="str">
        <f t="shared" si="107"/>
        <v>S1_FE_MDI-</v>
      </c>
    </row>
    <row r="3455" spans="1:9">
      <c r="A3455" t="s">
        <v>261</v>
      </c>
      <c r="B3455" t="s">
        <v>9223</v>
      </c>
      <c r="C3455" t="s">
        <v>5060</v>
      </c>
      <c r="D3455">
        <v>7</v>
      </c>
      <c r="E3455" t="s">
        <v>8651</v>
      </c>
      <c r="F3455">
        <v>7</v>
      </c>
      <c r="G3455">
        <v>7</v>
      </c>
      <c r="H3455" s="4" t="str">
        <f t="shared" si="106"/>
        <v>1K56.7</v>
      </c>
      <c r="I3455" s="4" t="str">
        <f t="shared" si="107"/>
        <v>S1_HSD122-</v>
      </c>
    </row>
    <row r="3456" spans="1:9">
      <c r="A3456" t="s">
        <v>261</v>
      </c>
      <c r="B3456" t="s">
        <v>9223</v>
      </c>
      <c r="C3456" t="s">
        <v>5060</v>
      </c>
      <c r="D3456" t="s">
        <v>7833</v>
      </c>
      <c r="E3456" t="s">
        <v>490</v>
      </c>
      <c r="F3456">
        <v>1</v>
      </c>
      <c r="G3456" t="s">
        <v>7833</v>
      </c>
      <c r="H3456" s="4" t="str">
        <f t="shared" si="106"/>
        <v>1K56.1</v>
      </c>
      <c r="I3456" s="4" t="str">
        <f t="shared" si="107"/>
        <v>VP12</v>
      </c>
    </row>
    <row r="3457" spans="1:9">
      <c r="A3457" t="s">
        <v>261</v>
      </c>
      <c r="B3457" t="s">
        <v>9223</v>
      </c>
      <c r="C3457" t="s">
        <v>5060</v>
      </c>
      <c r="D3457" t="s">
        <v>7834</v>
      </c>
      <c r="E3457" t="s">
        <v>1509</v>
      </c>
      <c r="F3457">
        <v>8</v>
      </c>
      <c r="G3457" t="s">
        <v>7834</v>
      </c>
      <c r="H3457" s="4" t="str">
        <f t="shared" si="106"/>
        <v>1K56.8</v>
      </c>
      <c r="I3457" s="4" t="str">
        <f t="shared" si="107"/>
        <v>SC_UDB056</v>
      </c>
    </row>
    <row r="3458" spans="1:9">
      <c r="A3458" t="s">
        <v>261</v>
      </c>
      <c r="B3458" t="s">
        <v>9223</v>
      </c>
      <c r="C3458" t="s">
        <v>5061</v>
      </c>
      <c r="D3458">
        <v>2</v>
      </c>
      <c r="F3458">
        <v>2</v>
      </c>
      <c r="G3458">
        <v>2</v>
      </c>
      <c r="H3458" s="4" t="str">
        <f t="shared" ref="H3458:H3521" si="108">CONCATENATE(C3458,".",F3458)</f>
        <v>1K58.2</v>
      </c>
      <c r="I3458" s="4">
        <f t="shared" ref="I3458:I3521" si="109">E3458</f>
        <v>0</v>
      </c>
    </row>
    <row r="3459" spans="1:9">
      <c r="A3459" t="s">
        <v>261</v>
      </c>
      <c r="B3459" t="s">
        <v>9223</v>
      </c>
      <c r="C3459" t="s">
        <v>5061</v>
      </c>
      <c r="D3459">
        <v>3</v>
      </c>
      <c r="E3459" t="s">
        <v>8650</v>
      </c>
      <c r="F3459">
        <v>3</v>
      </c>
      <c r="G3459">
        <v>3</v>
      </c>
      <c r="H3459" s="4" t="str">
        <f t="shared" si="108"/>
        <v>1K58.3</v>
      </c>
      <c r="I3459" s="4" t="str">
        <f t="shared" si="109"/>
        <v>S1_HSD122+</v>
      </c>
    </row>
    <row r="3460" spans="1:9">
      <c r="A3460" t="s">
        <v>261</v>
      </c>
      <c r="B3460" t="s">
        <v>9223</v>
      </c>
      <c r="C3460" t="s">
        <v>5061</v>
      </c>
      <c r="D3460">
        <v>4</v>
      </c>
      <c r="E3460" t="s">
        <v>2119</v>
      </c>
      <c r="F3460">
        <v>4</v>
      </c>
      <c r="G3460">
        <v>4</v>
      </c>
      <c r="H3460" s="4" t="str">
        <f t="shared" si="108"/>
        <v>1K58.4</v>
      </c>
      <c r="I3460" s="4" t="str">
        <f t="shared" si="109"/>
        <v>S1_CHR_FE_MDI+</v>
      </c>
    </row>
    <row r="3461" spans="1:9">
      <c r="A3461" t="s">
        <v>261</v>
      </c>
      <c r="B3461" t="s">
        <v>9223</v>
      </c>
      <c r="C3461" t="s">
        <v>5061</v>
      </c>
      <c r="D3461">
        <v>5</v>
      </c>
      <c r="E3461" t="s">
        <v>2120</v>
      </c>
      <c r="F3461">
        <v>5</v>
      </c>
      <c r="G3461">
        <v>5</v>
      </c>
      <c r="H3461" s="4" t="str">
        <f t="shared" si="108"/>
        <v>1K58.5</v>
      </c>
      <c r="I3461" s="4" t="str">
        <f t="shared" si="109"/>
        <v>S1_CHR_FE_MDI-</v>
      </c>
    </row>
    <row r="3462" spans="1:9">
      <c r="A3462" t="s">
        <v>261</v>
      </c>
      <c r="B3462" t="s">
        <v>9223</v>
      </c>
      <c r="C3462" t="s">
        <v>5061</v>
      </c>
      <c r="D3462">
        <v>6</v>
      </c>
      <c r="E3462" t="s">
        <v>8651</v>
      </c>
      <c r="F3462">
        <v>6</v>
      </c>
      <c r="G3462">
        <v>6</v>
      </c>
      <c r="H3462" s="4" t="str">
        <f t="shared" si="108"/>
        <v>1K58.6</v>
      </c>
      <c r="I3462" s="4" t="str">
        <f t="shared" si="109"/>
        <v>S1_HSD122-</v>
      </c>
    </row>
    <row r="3463" spans="1:9">
      <c r="A3463" t="s">
        <v>261</v>
      </c>
      <c r="B3463" t="s">
        <v>9223</v>
      </c>
      <c r="C3463" t="s">
        <v>5061</v>
      </c>
      <c r="D3463">
        <v>7</v>
      </c>
      <c r="F3463">
        <v>7</v>
      </c>
      <c r="G3463">
        <v>7</v>
      </c>
      <c r="H3463" s="4" t="str">
        <f t="shared" si="108"/>
        <v>1K58.7</v>
      </c>
      <c r="I3463" s="4">
        <f t="shared" si="109"/>
        <v>0</v>
      </c>
    </row>
    <row r="3464" spans="1:9">
      <c r="A3464" t="s">
        <v>261</v>
      </c>
      <c r="B3464" t="s">
        <v>9223</v>
      </c>
      <c r="C3464" t="s">
        <v>5061</v>
      </c>
      <c r="D3464" t="s">
        <v>7833</v>
      </c>
      <c r="E3464" t="s">
        <v>490</v>
      </c>
      <c r="F3464">
        <v>1</v>
      </c>
      <c r="G3464" t="s">
        <v>7833</v>
      </c>
      <c r="H3464" s="4" t="str">
        <f t="shared" si="108"/>
        <v>1K58.1</v>
      </c>
      <c r="I3464" s="4" t="str">
        <f t="shared" si="109"/>
        <v>VP12</v>
      </c>
    </row>
    <row r="3465" spans="1:9">
      <c r="A3465" t="s">
        <v>261</v>
      </c>
      <c r="B3465" t="s">
        <v>9223</v>
      </c>
      <c r="C3465" t="s">
        <v>5061</v>
      </c>
      <c r="D3465" t="s">
        <v>7834</v>
      </c>
      <c r="E3465" t="s">
        <v>1510</v>
      </c>
      <c r="F3465">
        <v>8</v>
      </c>
      <c r="G3465" t="s">
        <v>7834</v>
      </c>
      <c r="H3465" s="4" t="str">
        <f t="shared" si="108"/>
        <v>1K58.8</v>
      </c>
      <c r="I3465" s="4" t="str">
        <f t="shared" si="109"/>
        <v>SC_UDB058</v>
      </c>
    </row>
    <row r="3466" spans="1:9">
      <c r="A3466" t="s">
        <v>261</v>
      </c>
      <c r="B3466" t="s">
        <v>9223</v>
      </c>
      <c r="C3466" t="s">
        <v>5062</v>
      </c>
      <c r="D3466" t="s">
        <v>182</v>
      </c>
      <c r="F3466" t="s">
        <v>182</v>
      </c>
      <c r="G3466" t="s">
        <v>182</v>
      </c>
      <c r="H3466" s="4" t="str">
        <f t="shared" si="108"/>
        <v>1P1.GH1</v>
      </c>
      <c r="I3466" s="4">
        <f t="shared" si="109"/>
        <v>0</v>
      </c>
    </row>
    <row r="3467" spans="1:9">
      <c r="A3467" t="s">
        <v>261</v>
      </c>
      <c r="B3467" t="s">
        <v>9223</v>
      </c>
      <c r="C3467" t="s">
        <v>5062</v>
      </c>
      <c r="D3467" t="s">
        <v>183</v>
      </c>
      <c r="F3467" t="s">
        <v>183</v>
      </c>
      <c r="G3467" t="s">
        <v>183</v>
      </c>
      <c r="H3467" s="4" t="str">
        <f t="shared" si="108"/>
        <v>1P1.GH2</v>
      </c>
      <c r="I3467" s="4">
        <f t="shared" si="109"/>
        <v>0</v>
      </c>
    </row>
    <row r="3468" spans="1:9">
      <c r="A3468" t="s">
        <v>261</v>
      </c>
      <c r="B3468" t="s">
        <v>9223</v>
      </c>
      <c r="C3468" t="s">
        <v>5062</v>
      </c>
      <c r="D3468" t="s">
        <v>184</v>
      </c>
      <c r="F3468" t="s">
        <v>184</v>
      </c>
      <c r="G3468" t="s">
        <v>184</v>
      </c>
      <c r="H3468" s="4" t="str">
        <f t="shared" si="108"/>
        <v>1P1.GH3</v>
      </c>
      <c r="I3468" s="4">
        <f t="shared" si="109"/>
        <v>0</v>
      </c>
    </row>
    <row r="3469" spans="1:9">
      <c r="A3469" t="s">
        <v>261</v>
      </c>
      <c r="B3469" t="s">
        <v>9223</v>
      </c>
      <c r="C3469" t="s">
        <v>5062</v>
      </c>
      <c r="D3469" t="s">
        <v>185</v>
      </c>
      <c r="F3469" t="s">
        <v>185</v>
      </c>
      <c r="G3469" t="s">
        <v>185</v>
      </c>
      <c r="H3469" s="4" t="str">
        <f t="shared" si="108"/>
        <v>1P1.GH4</v>
      </c>
      <c r="I3469" s="4">
        <f t="shared" si="109"/>
        <v>0</v>
      </c>
    </row>
    <row r="3470" spans="1:9">
      <c r="A3470" t="s">
        <v>261</v>
      </c>
      <c r="B3470" t="s">
        <v>9223</v>
      </c>
      <c r="C3470" t="s">
        <v>5063</v>
      </c>
      <c r="D3470" t="s">
        <v>182</v>
      </c>
      <c r="F3470" t="s">
        <v>182</v>
      </c>
      <c r="G3470" t="s">
        <v>182</v>
      </c>
      <c r="H3470" s="4" t="str">
        <f t="shared" si="108"/>
        <v>1P3.GH1</v>
      </c>
      <c r="I3470" s="4">
        <f t="shared" si="109"/>
        <v>0</v>
      </c>
    </row>
    <row r="3471" spans="1:9">
      <c r="A3471" t="s">
        <v>261</v>
      </c>
      <c r="B3471" t="s">
        <v>9223</v>
      </c>
      <c r="C3471" t="s">
        <v>5063</v>
      </c>
      <c r="D3471" t="s">
        <v>183</v>
      </c>
      <c r="F3471" t="s">
        <v>183</v>
      </c>
      <c r="G3471" t="s">
        <v>183</v>
      </c>
      <c r="H3471" s="4" t="str">
        <f t="shared" si="108"/>
        <v>1P3.GH2</v>
      </c>
      <c r="I3471" s="4">
        <f t="shared" si="109"/>
        <v>0</v>
      </c>
    </row>
    <row r="3472" spans="1:9">
      <c r="A3472" t="s">
        <v>261</v>
      </c>
      <c r="B3472" t="s">
        <v>9223</v>
      </c>
      <c r="C3472" t="s">
        <v>5063</v>
      </c>
      <c r="D3472" t="s">
        <v>184</v>
      </c>
      <c r="F3472" t="s">
        <v>184</v>
      </c>
      <c r="G3472" t="s">
        <v>184</v>
      </c>
      <c r="H3472" s="4" t="str">
        <f t="shared" si="108"/>
        <v>1P3.GH3</v>
      </c>
      <c r="I3472" s="4">
        <f t="shared" si="109"/>
        <v>0</v>
      </c>
    </row>
    <row r="3473" spans="1:9">
      <c r="A3473" t="s">
        <v>261</v>
      </c>
      <c r="B3473" t="s">
        <v>9223</v>
      </c>
      <c r="C3473" t="s">
        <v>5063</v>
      </c>
      <c r="D3473" t="s">
        <v>185</v>
      </c>
      <c r="F3473" t="s">
        <v>185</v>
      </c>
      <c r="G3473" t="s">
        <v>185</v>
      </c>
      <c r="H3473" s="4" t="str">
        <f t="shared" si="108"/>
        <v>1P3.GH4</v>
      </c>
      <c r="I3473" s="4">
        <f t="shared" si="109"/>
        <v>0</v>
      </c>
    </row>
    <row r="3474" spans="1:9">
      <c r="A3474" t="s">
        <v>261</v>
      </c>
      <c r="B3474" t="s">
        <v>9223</v>
      </c>
      <c r="C3474" t="s">
        <v>5064</v>
      </c>
      <c r="D3474">
        <v>1</v>
      </c>
      <c r="E3474" t="s">
        <v>802</v>
      </c>
      <c r="F3474">
        <v>1</v>
      </c>
      <c r="G3474">
        <v>1</v>
      </c>
      <c r="H3474" s="4" t="str">
        <f t="shared" si="108"/>
        <v>1R20.1</v>
      </c>
      <c r="I3474" s="4" t="str">
        <f t="shared" si="109"/>
        <v>S1_U6_VDD</v>
      </c>
    </row>
    <row r="3475" spans="1:9">
      <c r="A3475" t="s">
        <v>261</v>
      </c>
      <c r="B3475" t="s">
        <v>9223</v>
      </c>
      <c r="C3475" t="s">
        <v>5064</v>
      </c>
      <c r="D3475">
        <v>2</v>
      </c>
      <c r="E3475" t="s">
        <v>1841</v>
      </c>
      <c r="F3475">
        <v>2</v>
      </c>
      <c r="G3475">
        <v>2</v>
      </c>
      <c r="H3475" s="4" t="str">
        <f t="shared" si="108"/>
        <v>1R20.2</v>
      </c>
      <c r="I3475" s="4" t="str">
        <f t="shared" si="109"/>
        <v>VDD18_ATX</v>
      </c>
    </row>
    <row r="3476" spans="1:9">
      <c r="A3476" t="s">
        <v>261</v>
      </c>
      <c r="B3476" t="s">
        <v>9223</v>
      </c>
      <c r="C3476" t="s">
        <v>5065</v>
      </c>
      <c r="D3476">
        <v>1</v>
      </c>
      <c r="E3476" t="s">
        <v>2117</v>
      </c>
      <c r="F3476">
        <v>1</v>
      </c>
      <c r="G3476">
        <v>1</v>
      </c>
      <c r="H3476" s="4" t="str">
        <f t="shared" si="108"/>
        <v>1R126.1</v>
      </c>
      <c r="I3476" s="4" t="str">
        <f t="shared" si="109"/>
        <v>S1_CHR_FE_MDIX+</v>
      </c>
    </row>
    <row r="3477" spans="1:9">
      <c r="A3477" t="s">
        <v>261</v>
      </c>
      <c r="B3477" t="s">
        <v>9223</v>
      </c>
      <c r="C3477" t="s">
        <v>5065</v>
      </c>
      <c r="D3477">
        <v>2</v>
      </c>
      <c r="E3477" t="s">
        <v>2118</v>
      </c>
      <c r="F3477">
        <v>2</v>
      </c>
      <c r="G3477">
        <v>2</v>
      </c>
      <c r="H3477" s="4" t="str">
        <f t="shared" si="108"/>
        <v>1R126.2</v>
      </c>
      <c r="I3477" s="4" t="str">
        <f t="shared" si="109"/>
        <v>S1_CHR_FE_MDIX-</v>
      </c>
    </row>
    <row r="3478" spans="1:9">
      <c r="A3478" t="s">
        <v>261</v>
      </c>
      <c r="B3478" t="s">
        <v>9223</v>
      </c>
      <c r="C3478" t="s">
        <v>5066</v>
      </c>
      <c r="D3478">
        <v>1</v>
      </c>
      <c r="E3478" t="s">
        <v>2119</v>
      </c>
      <c r="F3478">
        <v>1</v>
      </c>
      <c r="G3478">
        <v>1</v>
      </c>
      <c r="H3478" s="4" t="str">
        <f t="shared" si="108"/>
        <v>1R130.1</v>
      </c>
      <c r="I3478" s="4" t="str">
        <f t="shared" si="109"/>
        <v>S1_CHR_FE_MDI+</v>
      </c>
    </row>
    <row r="3479" spans="1:9">
      <c r="A3479" t="s">
        <v>261</v>
      </c>
      <c r="B3479" t="s">
        <v>9223</v>
      </c>
      <c r="C3479" t="s">
        <v>5066</v>
      </c>
      <c r="D3479">
        <v>2</v>
      </c>
      <c r="E3479" t="s">
        <v>2120</v>
      </c>
      <c r="F3479">
        <v>2</v>
      </c>
      <c r="G3479">
        <v>2</v>
      </c>
      <c r="H3479" s="4" t="str">
        <f t="shared" si="108"/>
        <v>1R130.2</v>
      </c>
      <c r="I3479" s="4" t="str">
        <f t="shared" si="109"/>
        <v>S1_CHR_FE_MDI-</v>
      </c>
    </row>
    <row r="3480" spans="1:9">
      <c r="A3480" t="s">
        <v>261</v>
      </c>
      <c r="B3480" t="s">
        <v>9223</v>
      </c>
      <c r="C3480" t="s">
        <v>5067</v>
      </c>
      <c r="D3480">
        <v>1</v>
      </c>
      <c r="E3480" t="s">
        <v>804</v>
      </c>
      <c r="F3480">
        <v>1</v>
      </c>
      <c r="G3480">
        <v>1</v>
      </c>
      <c r="H3480" s="4" t="str">
        <f t="shared" si="108"/>
        <v>1R133.1</v>
      </c>
      <c r="I3480" s="4" t="str">
        <f t="shared" si="109"/>
        <v>S1_MCT2</v>
      </c>
    </row>
    <row r="3481" spans="1:9">
      <c r="A3481" t="s">
        <v>261</v>
      </c>
      <c r="B3481" t="s">
        <v>9223</v>
      </c>
      <c r="C3481" t="s">
        <v>5067</v>
      </c>
      <c r="D3481">
        <v>2</v>
      </c>
      <c r="E3481" t="s">
        <v>1512</v>
      </c>
      <c r="F3481">
        <v>2</v>
      </c>
      <c r="G3481">
        <v>2</v>
      </c>
      <c r="H3481" s="4" t="str">
        <f t="shared" si="108"/>
        <v>1R133.2</v>
      </c>
      <c r="I3481" s="4" t="str">
        <f t="shared" si="109"/>
        <v>S1_MCT_RC</v>
      </c>
    </row>
    <row r="3482" spans="1:9">
      <c r="A3482" t="s">
        <v>261</v>
      </c>
      <c r="B3482" t="s">
        <v>9223</v>
      </c>
      <c r="C3482" t="s">
        <v>5068</v>
      </c>
      <c r="D3482">
        <v>1</v>
      </c>
      <c r="E3482" t="s">
        <v>805</v>
      </c>
      <c r="F3482">
        <v>1</v>
      </c>
      <c r="G3482">
        <v>1</v>
      </c>
      <c r="H3482" s="4" t="str">
        <f t="shared" si="108"/>
        <v>1R134.1</v>
      </c>
      <c r="I3482" s="4" t="str">
        <f t="shared" si="109"/>
        <v>S1_MCT1</v>
      </c>
    </row>
    <row r="3483" spans="1:9">
      <c r="A3483" t="s">
        <v>261</v>
      </c>
      <c r="B3483" t="s">
        <v>9223</v>
      </c>
      <c r="C3483" t="s">
        <v>5068</v>
      </c>
      <c r="D3483">
        <v>2</v>
      </c>
      <c r="E3483" t="s">
        <v>1512</v>
      </c>
      <c r="F3483">
        <v>2</v>
      </c>
      <c r="G3483">
        <v>2</v>
      </c>
      <c r="H3483" s="4" t="str">
        <f t="shared" si="108"/>
        <v>1R134.2</v>
      </c>
      <c r="I3483" s="4" t="str">
        <f t="shared" si="109"/>
        <v>S1_MCT_RC</v>
      </c>
    </row>
    <row r="3484" spans="1:9">
      <c r="A3484" t="s">
        <v>261</v>
      </c>
      <c r="B3484" t="s">
        <v>9223</v>
      </c>
      <c r="C3484" t="s">
        <v>5069</v>
      </c>
      <c r="D3484">
        <v>1</v>
      </c>
      <c r="E3484" t="s">
        <v>807</v>
      </c>
      <c r="F3484">
        <v>1</v>
      </c>
      <c r="G3484">
        <v>1</v>
      </c>
      <c r="H3484" s="4" t="str">
        <f t="shared" si="108"/>
        <v>1R135.1</v>
      </c>
      <c r="I3484" s="4" t="str">
        <f t="shared" si="109"/>
        <v>SG1_MCT1</v>
      </c>
    </row>
    <row r="3485" spans="1:9">
      <c r="A3485" t="s">
        <v>261</v>
      </c>
      <c r="B3485" t="s">
        <v>9223</v>
      </c>
      <c r="C3485" t="s">
        <v>5069</v>
      </c>
      <c r="D3485">
        <v>2</v>
      </c>
      <c r="E3485" t="s">
        <v>1514</v>
      </c>
      <c r="F3485">
        <v>2</v>
      </c>
      <c r="G3485">
        <v>2</v>
      </c>
      <c r="H3485" s="4" t="str">
        <f t="shared" si="108"/>
        <v>1R135.2</v>
      </c>
      <c r="I3485" s="4" t="str">
        <f t="shared" si="109"/>
        <v>SG1_MCT_RC</v>
      </c>
    </row>
    <row r="3486" spans="1:9">
      <c r="A3486" t="s">
        <v>261</v>
      </c>
      <c r="B3486" t="s">
        <v>9223</v>
      </c>
      <c r="C3486" t="s">
        <v>5070</v>
      </c>
      <c r="D3486">
        <v>1</v>
      </c>
      <c r="E3486" t="s">
        <v>806</v>
      </c>
      <c r="F3486">
        <v>1</v>
      </c>
      <c r="G3486">
        <v>1</v>
      </c>
      <c r="H3486" s="4" t="str">
        <f t="shared" si="108"/>
        <v>1R136.1</v>
      </c>
      <c r="I3486" s="4" t="str">
        <f t="shared" si="109"/>
        <v>SG1_MCT2</v>
      </c>
    </row>
    <row r="3487" spans="1:9">
      <c r="A3487" t="s">
        <v>261</v>
      </c>
      <c r="B3487" t="s">
        <v>9223</v>
      </c>
      <c r="C3487" t="s">
        <v>5070</v>
      </c>
      <c r="D3487">
        <v>2</v>
      </c>
      <c r="E3487" t="s">
        <v>1514</v>
      </c>
      <c r="F3487">
        <v>2</v>
      </c>
      <c r="G3487">
        <v>2</v>
      </c>
      <c r="H3487" s="4" t="str">
        <f t="shared" si="108"/>
        <v>1R136.2</v>
      </c>
      <c r="I3487" s="4" t="str">
        <f t="shared" si="109"/>
        <v>SG1_MCT_RC</v>
      </c>
    </row>
    <row r="3488" spans="1:9">
      <c r="A3488" t="s">
        <v>261</v>
      </c>
      <c r="B3488" t="s">
        <v>9223</v>
      </c>
      <c r="C3488" t="s">
        <v>5071</v>
      </c>
      <c r="D3488">
        <v>1</v>
      </c>
      <c r="E3488" t="s">
        <v>802</v>
      </c>
      <c r="F3488">
        <v>1</v>
      </c>
      <c r="G3488">
        <v>1</v>
      </c>
      <c r="H3488" s="4" t="str">
        <f t="shared" si="108"/>
        <v>1R137.1</v>
      </c>
      <c r="I3488" s="4" t="str">
        <f t="shared" si="109"/>
        <v>S1_U6_VDD</v>
      </c>
    </row>
    <row r="3489" spans="1:9">
      <c r="A3489" t="s">
        <v>261</v>
      </c>
      <c r="B3489" t="s">
        <v>9223</v>
      </c>
      <c r="C3489" t="s">
        <v>5071</v>
      </c>
      <c r="D3489">
        <v>2</v>
      </c>
      <c r="E3489" t="s">
        <v>808</v>
      </c>
      <c r="F3489">
        <v>2</v>
      </c>
      <c r="G3489">
        <v>2</v>
      </c>
      <c r="H3489" s="4" t="str">
        <f t="shared" si="108"/>
        <v>1R137.2</v>
      </c>
      <c r="I3489" s="4" t="str">
        <f t="shared" si="109"/>
        <v>S1_H_SW_CTRL</v>
      </c>
    </row>
    <row r="3490" spans="1:9">
      <c r="A3490" t="s">
        <v>261</v>
      </c>
      <c r="B3490" t="s">
        <v>9223</v>
      </c>
      <c r="C3490" t="s">
        <v>5072</v>
      </c>
      <c r="D3490">
        <v>1</v>
      </c>
      <c r="E3490" t="s">
        <v>169</v>
      </c>
      <c r="F3490">
        <v>1</v>
      </c>
      <c r="G3490">
        <v>1</v>
      </c>
      <c r="H3490" s="4" t="str">
        <f t="shared" si="108"/>
        <v>1R138.1</v>
      </c>
      <c r="I3490" s="4" t="str">
        <f t="shared" si="109"/>
        <v>DGND</v>
      </c>
    </row>
    <row r="3491" spans="1:9">
      <c r="A3491" t="s">
        <v>261</v>
      </c>
      <c r="B3491" t="s">
        <v>9223</v>
      </c>
      <c r="C3491" t="s">
        <v>5072</v>
      </c>
      <c r="D3491">
        <v>2</v>
      </c>
      <c r="E3491" t="s">
        <v>809</v>
      </c>
      <c r="F3491">
        <v>2</v>
      </c>
      <c r="G3491">
        <v>2</v>
      </c>
      <c r="H3491" s="4" t="str">
        <f t="shared" si="108"/>
        <v>1R138.2</v>
      </c>
      <c r="I3491" s="4" t="str">
        <f t="shared" si="109"/>
        <v>S1_L_SW_CTRL</v>
      </c>
    </row>
    <row r="3492" spans="1:9">
      <c r="A3492" t="s">
        <v>261</v>
      </c>
      <c r="B3492" t="s">
        <v>9223</v>
      </c>
      <c r="C3492" t="s">
        <v>5073</v>
      </c>
      <c r="D3492" t="s">
        <v>619</v>
      </c>
      <c r="E3492" t="s">
        <v>805</v>
      </c>
      <c r="F3492">
        <v>2</v>
      </c>
      <c r="G3492" t="s">
        <v>619</v>
      </c>
      <c r="H3492" s="4" t="str">
        <f t="shared" si="108"/>
        <v>1T12.2</v>
      </c>
      <c r="I3492" s="4" t="str">
        <f t="shared" si="109"/>
        <v>S1_MCT1</v>
      </c>
    </row>
    <row r="3493" spans="1:9">
      <c r="A3493" t="s">
        <v>261</v>
      </c>
      <c r="B3493" t="s">
        <v>9223</v>
      </c>
      <c r="C3493" t="s">
        <v>5073</v>
      </c>
      <c r="D3493" t="s">
        <v>620</v>
      </c>
      <c r="E3493" t="s">
        <v>804</v>
      </c>
      <c r="F3493">
        <v>7</v>
      </c>
      <c r="G3493" t="s">
        <v>620</v>
      </c>
      <c r="H3493" s="4" t="str">
        <f t="shared" si="108"/>
        <v>1T12.7</v>
      </c>
      <c r="I3493" s="4" t="str">
        <f t="shared" si="109"/>
        <v>S1_MCT2</v>
      </c>
    </row>
    <row r="3494" spans="1:9">
      <c r="A3494" t="s">
        <v>261</v>
      </c>
      <c r="B3494" t="s">
        <v>9223</v>
      </c>
      <c r="C3494" t="s">
        <v>5073</v>
      </c>
      <c r="D3494" t="s">
        <v>621</v>
      </c>
      <c r="E3494" t="s">
        <v>2126</v>
      </c>
      <c r="F3494">
        <v>1</v>
      </c>
      <c r="G3494" t="s">
        <v>621</v>
      </c>
      <c r="H3494" s="4" t="str">
        <f t="shared" si="108"/>
        <v>1T12.1</v>
      </c>
      <c r="I3494" s="4" t="str">
        <f t="shared" si="109"/>
        <v>S1_U2_FE_MDIX+</v>
      </c>
    </row>
    <row r="3495" spans="1:9">
      <c r="A3495" t="s">
        <v>261</v>
      </c>
      <c r="B3495" t="s">
        <v>9223</v>
      </c>
      <c r="C3495" t="s">
        <v>5073</v>
      </c>
      <c r="D3495" t="s">
        <v>622</v>
      </c>
      <c r="E3495" t="s">
        <v>2127</v>
      </c>
      <c r="F3495">
        <v>3</v>
      </c>
      <c r="G3495" t="s">
        <v>622</v>
      </c>
      <c r="H3495" s="4" t="str">
        <f t="shared" si="108"/>
        <v>1T12.3</v>
      </c>
      <c r="I3495" s="4" t="str">
        <f t="shared" si="109"/>
        <v>S1_U2_FE_MDIX-</v>
      </c>
    </row>
    <row r="3496" spans="1:9">
      <c r="A3496" t="s">
        <v>261</v>
      </c>
      <c r="B3496" t="s">
        <v>9223</v>
      </c>
      <c r="C3496" t="s">
        <v>5073</v>
      </c>
      <c r="D3496" t="s">
        <v>623</v>
      </c>
      <c r="E3496" t="s">
        <v>2134</v>
      </c>
      <c r="F3496">
        <v>6</v>
      </c>
      <c r="G3496" t="s">
        <v>623</v>
      </c>
      <c r="H3496" s="4" t="str">
        <f t="shared" si="108"/>
        <v>1T12.6</v>
      </c>
      <c r="I3496" s="4" t="str">
        <f t="shared" si="109"/>
        <v>S1_U2_FE_MDI+</v>
      </c>
    </row>
    <row r="3497" spans="1:9">
      <c r="A3497" t="s">
        <v>261</v>
      </c>
      <c r="B3497" t="s">
        <v>9223</v>
      </c>
      <c r="C3497" t="s">
        <v>5073</v>
      </c>
      <c r="D3497" t="s">
        <v>624</v>
      </c>
      <c r="E3497" t="s">
        <v>2135</v>
      </c>
      <c r="F3497">
        <v>8</v>
      </c>
      <c r="G3497" t="s">
        <v>624</v>
      </c>
      <c r="H3497" s="4" t="str">
        <f t="shared" si="108"/>
        <v>1T12.8</v>
      </c>
      <c r="I3497" s="4" t="str">
        <f t="shared" si="109"/>
        <v>S1_U2_FE_MDI-</v>
      </c>
    </row>
    <row r="3498" spans="1:9">
      <c r="A3498" t="s">
        <v>261</v>
      </c>
      <c r="B3498" t="s">
        <v>9223</v>
      </c>
      <c r="C3498" t="s">
        <v>5073</v>
      </c>
      <c r="D3498" t="s">
        <v>194</v>
      </c>
      <c r="F3498">
        <v>4</v>
      </c>
      <c r="G3498" t="s">
        <v>194</v>
      </c>
      <c r="H3498" s="4" t="str">
        <f t="shared" si="108"/>
        <v>1T12.4</v>
      </c>
      <c r="I3498" s="4">
        <f t="shared" si="109"/>
        <v>0</v>
      </c>
    </row>
    <row r="3499" spans="1:9">
      <c r="A3499" t="s">
        <v>261</v>
      </c>
      <c r="B3499" t="s">
        <v>9223</v>
      </c>
      <c r="C3499" t="s">
        <v>5073</v>
      </c>
      <c r="D3499" t="s">
        <v>625</v>
      </c>
      <c r="F3499">
        <v>5</v>
      </c>
      <c r="G3499" t="s">
        <v>625</v>
      </c>
      <c r="H3499" s="4" t="str">
        <f t="shared" si="108"/>
        <v>1T12.5</v>
      </c>
      <c r="I3499" s="4">
        <f t="shared" si="109"/>
        <v>0</v>
      </c>
    </row>
    <row r="3500" spans="1:9">
      <c r="A3500" t="s">
        <v>261</v>
      </c>
      <c r="B3500" t="s">
        <v>9223</v>
      </c>
      <c r="C3500" t="s">
        <v>5073</v>
      </c>
      <c r="D3500" t="s">
        <v>626</v>
      </c>
      <c r="F3500">
        <v>12</v>
      </c>
      <c r="G3500" t="s">
        <v>626</v>
      </c>
      <c r="H3500" s="4" t="str">
        <f t="shared" si="108"/>
        <v>1T12.12</v>
      </c>
      <c r="I3500" s="4">
        <f t="shared" si="109"/>
        <v>0</v>
      </c>
    </row>
    <row r="3501" spans="1:9">
      <c r="A3501" t="s">
        <v>261</v>
      </c>
      <c r="B3501" t="s">
        <v>9223</v>
      </c>
      <c r="C3501" t="s">
        <v>5073</v>
      </c>
      <c r="D3501" t="s">
        <v>627</v>
      </c>
      <c r="F3501">
        <v>13</v>
      </c>
      <c r="G3501" t="s">
        <v>627</v>
      </c>
      <c r="H3501" s="4" t="str">
        <f t="shared" si="108"/>
        <v>1T12.13</v>
      </c>
      <c r="I3501" s="4">
        <f t="shared" si="109"/>
        <v>0</v>
      </c>
    </row>
    <row r="3502" spans="1:9">
      <c r="A3502" t="s">
        <v>261</v>
      </c>
      <c r="B3502" t="s">
        <v>9223</v>
      </c>
      <c r="C3502" t="s">
        <v>5073</v>
      </c>
      <c r="D3502" t="s">
        <v>628</v>
      </c>
      <c r="E3502" t="s">
        <v>801</v>
      </c>
      <c r="F3502">
        <v>15</v>
      </c>
      <c r="G3502" t="s">
        <v>628</v>
      </c>
      <c r="H3502" s="4" t="str">
        <f t="shared" si="108"/>
        <v>1T12.15</v>
      </c>
      <c r="I3502" s="4" t="str">
        <f t="shared" si="109"/>
        <v>S1_TCT</v>
      </c>
    </row>
    <row r="3503" spans="1:9">
      <c r="A3503" t="s">
        <v>261</v>
      </c>
      <c r="B3503" t="s">
        <v>9223</v>
      </c>
      <c r="C3503" t="s">
        <v>5073</v>
      </c>
      <c r="D3503" t="s">
        <v>629</v>
      </c>
      <c r="E3503" t="s">
        <v>801</v>
      </c>
      <c r="F3503">
        <v>10</v>
      </c>
      <c r="G3503" t="s">
        <v>629</v>
      </c>
      <c r="H3503" s="4" t="str">
        <f t="shared" si="108"/>
        <v>1T12.10</v>
      </c>
      <c r="I3503" s="4" t="str">
        <f t="shared" si="109"/>
        <v>S1_TCT</v>
      </c>
    </row>
    <row r="3504" spans="1:9">
      <c r="A3504" t="s">
        <v>261</v>
      </c>
      <c r="B3504" t="s">
        <v>9223</v>
      </c>
      <c r="C3504" t="s">
        <v>5073</v>
      </c>
      <c r="D3504" t="s">
        <v>630</v>
      </c>
      <c r="E3504" t="s">
        <v>2121</v>
      </c>
      <c r="F3504">
        <v>16</v>
      </c>
      <c r="G3504" t="s">
        <v>630</v>
      </c>
      <c r="H3504" s="4" t="str">
        <f t="shared" si="108"/>
        <v>1T12.16</v>
      </c>
      <c r="I3504" s="4" t="str">
        <f t="shared" si="109"/>
        <v>S1_U1_FE_MDIX+</v>
      </c>
    </row>
    <row r="3505" spans="1:9">
      <c r="A3505" t="s">
        <v>261</v>
      </c>
      <c r="B3505" t="s">
        <v>9223</v>
      </c>
      <c r="C3505" t="s">
        <v>5073</v>
      </c>
      <c r="D3505" t="s">
        <v>631</v>
      </c>
      <c r="E3505" t="s">
        <v>2124</v>
      </c>
      <c r="F3505">
        <v>14</v>
      </c>
      <c r="G3505" t="s">
        <v>631</v>
      </c>
      <c r="H3505" s="4" t="str">
        <f t="shared" si="108"/>
        <v>1T12.14</v>
      </c>
      <c r="I3505" s="4" t="str">
        <f t="shared" si="109"/>
        <v>S1_U1_FE_MDIX-</v>
      </c>
    </row>
    <row r="3506" spans="1:9">
      <c r="A3506" t="s">
        <v>261</v>
      </c>
      <c r="B3506" t="s">
        <v>9223</v>
      </c>
      <c r="C3506" t="s">
        <v>5073</v>
      </c>
      <c r="D3506" t="s">
        <v>632</v>
      </c>
      <c r="E3506" t="s">
        <v>2129</v>
      </c>
      <c r="F3506">
        <v>11</v>
      </c>
      <c r="G3506" t="s">
        <v>632</v>
      </c>
      <c r="H3506" s="4" t="str">
        <f t="shared" si="108"/>
        <v>1T12.11</v>
      </c>
      <c r="I3506" s="4" t="str">
        <f t="shared" si="109"/>
        <v>S1_U1_FE_MDI+</v>
      </c>
    </row>
    <row r="3507" spans="1:9">
      <c r="A3507" t="s">
        <v>261</v>
      </c>
      <c r="B3507" t="s">
        <v>9223</v>
      </c>
      <c r="C3507" t="s">
        <v>5073</v>
      </c>
      <c r="D3507" t="s">
        <v>633</v>
      </c>
      <c r="E3507" t="s">
        <v>2132</v>
      </c>
      <c r="F3507">
        <v>9</v>
      </c>
      <c r="G3507" t="s">
        <v>633</v>
      </c>
      <c r="H3507" s="4" t="str">
        <f t="shared" si="108"/>
        <v>1T12.9</v>
      </c>
      <c r="I3507" s="4" t="str">
        <f t="shared" si="109"/>
        <v>S1_U1_FE_MDI-</v>
      </c>
    </row>
    <row r="3508" spans="1:9">
      <c r="A3508" t="s">
        <v>261</v>
      </c>
      <c r="B3508" t="s">
        <v>9223</v>
      </c>
      <c r="C3508" t="s">
        <v>5074</v>
      </c>
      <c r="D3508" t="s">
        <v>619</v>
      </c>
      <c r="E3508" t="s">
        <v>807</v>
      </c>
      <c r="F3508">
        <v>2</v>
      </c>
      <c r="G3508" t="s">
        <v>619</v>
      </c>
      <c r="H3508" s="4" t="str">
        <f t="shared" si="108"/>
        <v>1T13.2</v>
      </c>
      <c r="I3508" s="4" t="str">
        <f t="shared" si="109"/>
        <v>SG1_MCT1</v>
      </c>
    </row>
    <row r="3509" spans="1:9">
      <c r="A3509" t="s">
        <v>261</v>
      </c>
      <c r="B3509" t="s">
        <v>9223</v>
      </c>
      <c r="C3509" t="s">
        <v>5074</v>
      </c>
      <c r="D3509" t="s">
        <v>620</v>
      </c>
      <c r="E3509" t="s">
        <v>806</v>
      </c>
      <c r="F3509">
        <v>7</v>
      </c>
      <c r="G3509" t="s">
        <v>620</v>
      </c>
      <c r="H3509" s="4" t="str">
        <f t="shared" si="108"/>
        <v>1T13.7</v>
      </c>
      <c r="I3509" s="4" t="str">
        <f t="shared" si="109"/>
        <v>SG1_MCT2</v>
      </c>
    </row>
    <row r="3510" spans="1:9">
      <c r="A3510" t="s">
        <v>261</v>
      </c>
      <c r="B3510" t="s">
        <v>9223</v>
      </c>
      <c r="C3510" t="s">
        <v>5074</v>
      </c>
      <c r="D3510" t="s">
        <v>621</v>
      </c>
      <c r="E3510" t="s">
        <v>2137</v>
      </c>
      <c r="F3510">
        <v>1</v>
      </c>
      <c r="G3510" t="s">
        <v>621</v>
      </c>
      <c r="H3510" s="4" t="str">
        <f t="shared" si="108"/>
        <v>1T13.1</v>
      </c>
      <c r="I3510" s="4" t="str">
        <f t="shared" si="109"/>
        <v>SG1_U2_FE_MDIX+</v>
      </c>
    </row>
    <row r="3511" spans="1:9">
      <c r="A3511" t="s">
        <v>261</v>
      </c>
      <c r="B3511" t="s">
        <v>9223</v>
      </c>
      <c r="C3511" t="s">
        <v>5074</v>
      </c>
      <c r="D3511" t="s">
        <v>622</v>
      </c>
      <c r="E3511" t="s">
        <v>2138</v>
      </c>
      <c r="F3511">
        <v>3</v>
      </c>
      <c r="G3511" t="s">
        <v>622</v>
      </c>
      <c r="H3511" s="4" t="str">
        <f t="shared" si="108"/>
        <v>1T13.3</v>
      </c>
      <c r="I3511" s="4" t="str">
        <f t="shared" si="109"/>
        <v>SG1_U2_FE_MDIX-</v>
      </c>
    </row>
    <row r="3512" spans="1:9">
      <c r="A3512" t="s">
        <v>261</v>
      </c>
      <c r="B3512" t="s">
        <v>9223</v>
      </c>
      <c r="C3512" t="s">
        <v>5074</v>
      </c>
      <c r="D3512" t="s">
        <v>623</v>
      </c>
      <c r="E3512" t="s">
        <v>2139</v>
      </c>
      <c r="F3512">
        <v>6</v>
      </c>
      <c r="G3512" t="s">
        <v>623</v>
      </c>
      <c r="H3512" s="4" t="str">
        <f t="shared" si="108"/>
        <v>1T13.6</v>
      </c>
      <c r="I3512" s="4" t="str">
        <f t="shared" si="109"/>
        <v>SG1_U2_FE_MDI+</v>
      </c>
    </row>
    <row r="3513" spans="1:9">
      <c r="A3513" t="s">
        <v>261</v>
      </c>
      <c r="B3513" t="s">
        <v>9223</v>
      </c>
      <c r="C3513" t="s">
        <v>5074</v>
      </c>
      <c r="D3513" t="s">
        <v>624</v>
      </c>
      <c r="E3513" t="s">
        <v>2140</v>
      </c>
      <c r="F3513">
        <v>8</v>
      </c>
      <c r="G3513" t="s">
        <v>624</v>
      </c>
      <c r="H3513" s="4" t="str">
        <f t="shared" si="108"/>
        <v>1T13.8</v>
      </c>
      <c r="I3513" s="4" t="str">
        <f t="shared" si="109"/>
        <v>SG1_U2_FE_MDI-</v>
      </c>
    </row>
    <row r="3514" spans="1:9">
      <c r="A3514" t="s">
        <v>261</v>
      </c>
      <c r="B3514" t="s">
        <v>9223</v>
      </c>
      <c r="C3514" t="s">
        <v>5074</v>
      </c>
      <c r="D3514" t="s">
        <v>194</v>
      </c>
      <c r="F3514">
        <v>4</v>
      </c>
      <c r="G3514" t="s">
        <v>194</v>
      </c>
      <c r="H3514" s="4" t="str">
        <f t="shared" si="108"/>
        <v>1T13.4</v>
      </c>
      <c r="I3514" s="4">
        <f t="shared" si="109"/>
        <v>0</v>
      </c>
    </row>
    <row r="3515" spans="1:9">
      <c r="A3515" t="s">
        <v>261</v>
      </c>
      <c r="B3515" t="s">
        <v>9223</v>
      </c>
      <c r="C3515" t="s">
        <v>5074</v>
      </c>
      <c r="D3515" t="s">
        <v>625</v>
      </c>
      <c r="F3515">
        <v>5</v>
      </c>
      <c r="G3515" t="s">
        <v>625</v>
      </c>
      <c r="H3515" s="4" t="str">
        <f t="shared" si="108"/>
        <v>1T13.5</v>
      </c>
      <c r="I3515" s="4">
        <f t="shared" si="109"/>
        <v>0</v>
      </c>
    </row>
    <row r="3516" spans="1:9">
      <c r="A3516" t="s">
        <v>261</v>
      </c>
      <c r="B3516" t="s">
        <v>9223</v>
      </c>
      <c r="C3516" t="s">
        <v>5074</v>
      </c>
      <c r="D3516" t="s">
        <v>626</v>
      </c>
      <c r="F3516">
        <v>12</v>
      </c>
      <c r="G3516" t="s">
        <v>626</v>
      </c>
      <c r="H3516" s="4" t="str">
        <f t="shared" si="108"/>
        <v>1T13.12</v>
      </c>
      <c r="I3516" s="4">
        <f t="shared" si="109"/>
        <v>0</v>
      </c>
    </row>
    <row r="3517" spans="1:9">
      <c r="A3517" t="s">
        <v>261</v>
      </c>
      <c r="B3517" t="s">
        <v>9223</v>
      </c>
      <c r="C3517" t="s">
        <v>5074</v>
      </c>
      <c r="D3517" t="s">
        <v>627</v>
      </c>
      <c r="F3517">
        <v>13</v>
      </c>
      <c r="G3517" t="s">
        <v>627</v>
      </c>
      <c r="H3517" s="4" t="str">
        <f t="shared" si="108"/>
        <v>1T13.13</v>
      </c>
      <c r="I3517" s="4">
        <f t="shared" si="109"/>
        <v>0</v>
      </c>
    </row>
    <row r="3518" spans="1:9">
      <c r="A3518" t="s">
        <v>261</v>
      </c>
      <c r="B3518" t="s">
        <v>9223</v>
      </c>
      <c r="C3518" t="s">
        <v>5074</v>
      </c>
      <c r="D3518" t="s">
        <v>628</v>
      </c>
      <c r="E3518" t="s">
        <v>803</v>
      </c>
      <c r="F3518">
        <v>15</v>
      </c>
      <c r="G3518" t="s">
        <v>628</v>
      </c>
      <c r="H3518" s="4" t="str">
        <f t="shared" si="108"/>
        <v>1T13.15</v>
      </c>
      <c r="I3518" s="4" t="str">
        <f t="shared" si="109"/>
        <v>SG1_TCT</v>
      </c>
    </row>
    <row r="3519" spans="1:9">
      <c r="A3519" t="s">
        <v>261</v>
      </c>
      <c r="B3519" t="s">
        <v>9223</v>
      </c>
      <c r="C3519" t="s">
        <v>5074</v>
      </c>
      <c r="D3519" t="s">
        <v>629</v>
      </c>
      <c r="E3519" t="s">
        <v>803</v>
      </c>
      <c r="F3519">
        <v>10</v>
      </c>
      <c r="G3519" t="s">
        <v>629</v>
      </c>
      <c r="H3519" s="4" t="str">
        <f t="shared" si="108"/>
        <v>1T13.10</v>
      </c>
      <c r="I3519" s="4" t="str">
        <f t="shared" si="109"/>
        <v>SG1_TCT</v>
      </c>
    </row>
    <row r="3520" spans="1:9">
      <c r="A3520" t="s">
        <v>261</v>
      </c>
      <c r="B3520" t="s">
        <v>9223</v>
      </c>
      <c r="C3520" t="s">
        <v>5074</v>
      </c>
      <c r="D3520" t="s">
        <v>630</v>
      </c>
      <c r="E3520" t="s">
        <v>2141</v>
      </c>
      <c r="F3520">
        <v>16</v>
      </c>
      <c r="G3520" t="s">
        <v>630</v>
      </c>
      <c r="H3520" s="4" t="str">
        <f t="shared" si="108"/>
        <v>1T13.16</v>
      </c>
      <c r="I3520" s="4" t="str">
        <f t="shared" si="109"/>
        <v>SG1_U1_FE_MDIX+</v>
      </c>
    </row>
    <row r="3521" spans="1:9">
      <c r="A3521" t="s">
        <v>261</v>
      </c>
      <c r="B3521" t="s">
        <v>9223</v>
      </c>
      <c r="C3521" t="s">
        <v>5074</v>
      </c>
      <c r="D3521" t="s">
        <v>631</v>
      </c>
      <c r="E3521" t="s">
        <v>2142</v>
      </c>
      <c r="F3521">
        <v>14</v>
      </c>
      <c r="G3521" t="s">
        <v>631</v>
      </c>
      <c r="H3521" s="4" t="str">
        <f t="shared" si="108"/>
        <v>1T13.14</v>
      </c>
      <c r="I3521" s="4" t="str">
        <f t="shared" si="109"/>
        <v>SG1_U1_FE_MDIX-</v>
      </c>
    </row>
    <row r="3522" spans="1:9">
      <c r="A3522" t="s">
        <v>261</v>
      </c>
      <c r="B3522" t="s">
        <v>9223</v>
      </c>
      <c r="C3522" t="s">
        <v>5074</v>
      </c>
      <c r="D3522" t="s">
        <v>632</v>
      </c>
      <c r="E3522" t="s">
        <v>2143</v>
      </c>
      <c r="F3522">
        <v>11</v>
      </c>
      <c r="G3522" t="s">
        <v>632</v>
      </c>
      <c r="H3522" s="4" t="str">
        <f t="shared" ref="H3522:H3585" si="110">CONCATENATE(C3522,".",F3522)</f>
        <v>1T13.11</v>
      </c>
      <c r="I3522" s="4" t="str">
        <f t="shared" ref="I3522:I3585" si="111">E3522</f>
        <v>SG1_U1_FE_MDI+</v>
      </c>
    </row>
    <row r="3523" spans="1:9">
      <c r="A3523" t="s">
        <v>261</v>
      </c>
      <c r="B3523" t="s">
        <v>9223</v>
      </c>
      <c r="C3523" t="s">
        <v>5074</v>
      </c>
      <c r="D3523" t="s">
        <v>633</v>
      </c>
      <c r="E3523" t="s">
        <v>2144</v>
      </c>
      <c r="F3523">
        <v>9</v>
      </c>
      <c r="G3523" t="s">
        <v>633</v>
      </c>
      <c r="H3523" s="4" t="str">
        <f t="shared" si="110"/>
        <v>1T13.9</v>
      </c>
      <c r="I3523" s="4" t="str">
        <f t="shared" si="111"/>
        <v>SG1_U1_FE_MDI-</v>
      </c>
    </row>
    <row r="3524" spans="1:9">
      <c r="A3524" t="s">
        <v>261</v>
      </c>
      <c r="B3524" t="s">
        <v>9223</v>
      </c>
      <c r="C3524" t="s">
        <v>5075</v>
      </c>
      <c r="D3524" t="s">
        <v>634</v>
      </c>
      <c r="E3524" t="s">
        <v>2125</v>
      </c>
      <c r="F3524">
        <v>61</v>
      </c>
      <c r="G3524" t="s">
        <v>634</v>
      </c>
      <c r="H3524" s="4" t="str">
        <f t="shared" si="110"/>
        <v>1U6.61</v>
      </c>
      <c r="I3524" s="4" t="str">
        <f t="shared" si="111"/>
        <v>S1_U3_FE_MDIX+</v>
      </c>
    </row>
    <row r="3525" spans="1:9">
      <c r="A3525" t="s">
        <v>261</v>
      </c>
      <c r="B3525" t="s">
        <v>9223</v>
      </c>
      <c r="C3525" t="s">
        <v>5075</v>
      </c>
      <c r="D3525" t="s">
        <v>635</v>
      </c>
      <c r="E3525" t="s">
        <v>7553</v>
      </c>
      <c r="F3525">
        <v>59</v>
      </c>
      <c r="G3525" t="s">
        <v>635</v>
      </c>
      <c r="H3525" s="4" t="str">
        <f t="shared" si="110"/>
        <v>1U6.59</v>
      </c>
      <c r="I3525" s="4" t="str">
        <f t="shared" si="111"/>
        <v>S1_LB_FE_MDIX+</v>
      </c>
    </row>
    <row r="3526" spans="1:9">
      <c r="A3526" t="s">
        <v>261</v>
      </c>
      <c r="B3526" t="s">
        <v>9223</v>
      </c>
      <c r="C3526" t="s">
        <v>5075</v>
      </c>
      <c r="D3526" t="s">
        <v>636</v>
      </c>
      <c r="E3526" t="s">
        <v>2128</v>
      </c>
      <c r="F3526">
        <v>60</v>
      </c>
      <c r="G3526" t="s">
        <v>636</v>
      </c>
      <c r="H3526" s="4" t="str">
        <f t="shared" si="110"/>
        <v>1U6.60</v>
      </c>
      <c r="I3526" s="4" t="str">
        <f t="shared" si="111"/>
        <v>S1_U3_FE_MDIX-</v>
      </c>
    </row>
    <row r="3527" spans="1:9">
      <c r="A3527" t="s">
        <v>261</v>
      </c>
      <c r="B3527" t="s">
        <v>9223</v>
      </c>
      <c r="C3527" t="s">
        <v>5075</v>
      </c>
      <c r="D3527" t="s">
        <v>637</v>
      </c>
      <c r="E3527" t="s">
        <v>7554</v>
      </c>
      <c r="F3527">
        <v>58</v>
      </c>
      <c r="G3527" t="s">
        <v>637</v>
      </c>
      <c r="H3527" s="4" t="str">
        <f t="shared" si="110"/>
        <v>1U6.58</v>
      </c>
      <c r="I3527" s="4" t="str">
        <f t="shared" si="111"/>
        <v>S1_LB_FE_MDIX-</v>
      </c>
    </row>
    <row r="3528" spans="1:9">
      <c r="A3528" t="s">
        <v>261</v>
      </c>
      <c r="B3528" t="s">
        <v>9223</v>
      </c>
      <c r="C3528" t="s">
        <v>5075</v>
      </c>
      <c r="D3528" t="s">
        <v>638</v>
      </c>
      <c r="E3528" t="s">
        <v>2133</v>
      </c>
      <c r="F3528">
        <v>55</v>
      </c>
      <c r="G3528" t="s">
        <v>638</v>
      </c>
      <c r="H3528" s="4" t="str">
        <f t="shared" si="110"/>
        <v>1U6.55</v>
      </c>
      <c r="I3528" s="4" t="str">
        <f t="shared" si="111"/>
        <v>S1_U3_FE_MDI+</v>
      </c>
    </row>
    <row r="3529" spans="1:9">
      <c r="A3529" t="s">
        <v>261</v>
      </c>
      <c r="B3529" t="s">
        <v>9223</v>
      </c>
      <c r="C3529" t="s">
        <v>5075</v>
      </c>
      <c r="D3529" t="s">
        <v>639</v>
      </c>
      <c r="E3529" t="s">
        <v>7555</v>
      </c>
      <c r="F3529">
        <v>53</v>
      </c>
      <c r="G3529" t="s">
        <v>639</v>
      </c>
      <c r="H3529" s="4" t="str">
        <f t="shared" si="110"/>
        <v>1U6.53</v>
      </c>
      <c r="I3529" s="4" t="str">
        <f t="shared" si="111"/>
        <v>S1_LB_FE_MDI+</v>
      </c>
    </row>
    <row r="3530" spans="1:9">
      <c r="A3530" t="s">
        <v>261</v>
      </c>
      <c r="B3530" t="s">
        <v>9223</v>
      </c>
      <c r="C3530" t="s">
        <v>5075</v>
      </c>
      <c r="D3530" t="s">
        <v>640</v>
      </c>
      <c r="E3530" t="s">
        <v>2136</v>
      </c>
      <c r="F3530">
        <v>54</v>
      </c>
      <c r="G3530" t="s">
        <v>640</v>
      </c>
      <c r="H3530" s="4" t="str">
        <f t="shared" si="110"/>
        <v>1U6.54</v>
      </c>
      <c r="I3530" s="4" t="str">
        <f t="shared" si="111"/>
        <v>S1_U3_FE_MDI-</v>
      </c>
    </row>
    <row r="3531" spans="1:9">
      <c r="A3531" t="s">
        <v>261</v>
      </c>
      <c r="B3531" t="s">
        <v>9223</v>
      </c>
      <c r="C3531" t="s">
        <v>5075</v>
      </c>
      <c r="D3531" t="s">
        <v>641</v>
      </c>
      <c r="E3531" t="s">
        <v>7556</v>
      </c>
      <c r="F3531">
        <v>52</v>
      </c>
      <c r="G3531" t="s">
        <v>641</v>
      </c>
      <c r="H3531" s="4" t="str">
        <f t="shared" si="110"/>
        <v>1U6.52</v>
      </c>
      <c r="I3531" s="4" t="str">
        <f t="shared" si="111"/>
        <v>S1_LB_FE_MDI-</v>
      </c>
    </row>
    <row r="3532" spans="1:9">
      <c r="A3532" t="s">
        <v>261</v>
      </c>
      <c r="B3532" t="s">
        <v>9223</v>
      </c>
      <c r="C3532" t="s">
        <v>5075</v>
      </c>
      <c r="D3532" t="s">
        <v>642</v>
      </c>
      <c r="F3532">
        <v>49</v>
      </c>
      <c r="G3532" t="s">
        <v>642</v>
      </c>
      <c r="H3532" s="4" t="str">
        <f t="shared" si="110"/>
        <v>1U6.49</v>
      </c>
      <c r="I3532" s="4">
        <f t="shared" si="111"/>
        <v>0</v>
      </c>
    </row>
    <row r="3533" spans="1:9">
      <c r="A3533" t="s">
        <v>261</v>
      </c>
      <c r="B3533" t="s">
        <v>9223</v>
      </c>
      <c r="C3533" t="s">
        <v>5075</v>
      </c>
      <c r="D3533" t="s">
        <v>643</v>
      </c>
      <c r="F3533">
        <v>47</v>
      </c>
      <c r="G3533" t="s">
        <v>643</v>
      </c>
      <c r="H3533" s="4" t="str">
        <f t="shared" si="110"/>
        <v>1U6.47</v>
      </c>
      <c r="I3533" s="4">
        <f t="shared" si="111"/>
        <v>0</v>
      </c>
    </row>
    <row r="3534" spans="1:9">
      <c r="A3534" t="s">
        <v>261</v>
      </c>
      <c r="B3534" t="s">
        <v>9223</v>
      </c>
      <c r="C3534" t="s">
        <v>5075</v>
      </c>
      <c r="D3534" t="s">
        <v>644</v>
      </c>
      <c r="F3534">
        <v>48</v>
      </c>
      <c r="G3534" t="s">
        <v>644</v>
      </c>
      <c r="H3534" s="4" t="str">
        <f t="shared" si="110"/>
        <v>1U6.48</v>
      </c>
      <c r="I3534" s="4">
        <f t="shared" si="111"/>
        <v>0</v>
      </c>
    </row>
    <row r="3535" spans="1:9">
      <c r="A3535" t="s">
        <v>261</v>
      </c>
      <c r="B3535" t="s">
        <v>9223</v>
      </c>
      <c r="C3535" t="s">
        <v>5075</v>
      </c>
      <c r="D3535" t="s">
        <v>645</v>
      </c>
      <c r="F3535">
        <v>46</v>
      </c>
      <c r="G3535" t="s">
        <v>645</v>
      </c>
      <c r="H3535" s="4" t="str">
        <f t="shared" si="110"/>
        <v>1U6.46</v>
      </c>
      <c r="I3535" s="4">
        <f t="shared" si="111"/>
        <v>0</v>
      </c>
    </row>
    <row r="3536" spans="1:9">
      <c r="A3536" t="s">
        <v>261</v>
      </c>
      <c r="B3536" t="s">
        <v>9223</v>
      </c>
      <c r="C3536" t="s">
        <v>5075</v>
      </c>
      <c r="D3536" t="s">
        <v>646</v>
      </c>
      <c r="E3536" t="s">
        <v>2115</v>
      </c>
      <c r="F3536">
        <v>45</v>
      </c>
      <c r="G3536" t="s">
        <v>646</v>
      </c>
      <c r="H3536" s="4" t="str">
        <f t="shared" si="110"/>
        <v>1U6.45</v>
      </c>
      <c r="I3536" s="4" t="str">
        <f t="shared" si="111"/>
        <v>SG1_U3_FE_MDIX+</v>
      </c>
    </row>
    <row r="3537" spans="1:9">
      <c r="A3537" t="s">
        <v>261</v>
      </c>
      <c r="B3537" t="s">
        <v>9223</v>
      </c>
      <c r="C3537" t="s">
        <v>5075</v>
      </c>
      <c r="D3537" t="s">
        <v>647</v>
      </c>
      <c r="E3537" t="s">
        <v>7555</v>
      </c>
      <c r="F3537">
        <v>43</v>
      </c>
      <c r="G3537" t="s">
        <v>647</v>
      </c>
      <c r="H3537" s="4" t="str">
        <f t="shared" si="110"/>
        <v>1U6.43</v>
      </c>
      <c r="I3537" s="4" t="str">
        <f t="shared" si="111"/>
        <v>S1_LB_FE_MDI+</v>
      </c>
    </row>
    <row r="3538" spans="1:9">
      <c r="A3538" t="s">
        <v>261</v>
      </c>
      <c r="B3538" t="s">
        <v>9223</v>
      </c>
      <c r="C3538" t="s">
        <v>5075</v>
      </c>
      <c r="D3538" t="s">
        <v>648</v>
      </c>
      <c r="E3538" t="s">
        <v>2116</v>
      </c>
      <c r="F3538">
        <v>44</v>
      </c>
      <c r="G3538" t="s">
        <v>648</v>
      </c>
      <c r="H3538" s="4" t="str">
        <f t="shared" si="110"/>
        <v>1U6.44</v>
      </c>
      <c r="I3538" s="4" t="str">
        <f t="shared" si="111"/>
        <v>SG1_U3_FE_MDIX-</v>
      </c>
    </row>
    <row r="3539" spans="1:9">
      <c r="A3539" t="s">
        <v>261</v>
      </c>
      <c r="B3539" t="s">
        <v>9223</v>
      </c>
      <c r="C3539" t="s">
        <v>5075</v>
      </c>
      <c r="D3539" t="s">
        <v>649</v>
      </c>
      <c r="E3539" t="s">
        <v>7556</v>
      </c>
      <c r="F3539">
        <v>42</v>
      </c>
      <c r="G3539" t="s">
        <v>649</v>
      </c>
      <c r="H3539" s="4" t="str">
        <f t="shared" si="110"/>
        <v>1U6.42</v>
      </c>
      <c r="I3539" s="4" t="str">
        <f t="shared" si="111"/>
        <v>S1_LB_FE_MDI-</v>
      </c>
    </row>
    <row r="3540" spans="1:9">
      <c r="A3540" t="s">
        <v>261</v>
      </c>
      <c r="B3540" t="s">
        <v>9223</v>
      </c>
      <c r="C3540" t="s">
        <v>5075</v>
      </c>
      <c r="D3540" t="s">
        <v>650</v>
      </c>
      <c r="E3540" t="s">
        <v>2113</v>
      </c>
      <c r="F3540">
        <v>39</v>
      </c>
      <c r="G3540" t="s">
        <v>650</v>
      </c>
      <c r="H3540" s="4" t="str">
        <f t="shared" si="110"/>
        <v>1U6.39</v>
      </c>
      <c r="I3540" s="4" t="str">
        <f t="shared" si="111"/>
        <v>SG1_U3_FE_MDI+</v>
      </c>
    </row>
    <row r="3541" spans="1:9">
      <c r="A3541" t="s">
        <v>261</v>
      </c>
      <c r="B3541" t="s">
        <v>9223</v>
      </c>
      <c r="C3541" t="s">
        <v>5075</v>
      </c>
      <c r="D3541" t="s">
        <v>651</v>
      </c>
      <c r="E3541" t="s">
        <v>7553</v>
      </c>
      <c r="F3541">
        <v>37</v>
      </c>
      <c r="G3541" t="s">
        <v>651</v>
      </c>
      <c r="H3541" s="4" t="str">
        <f t="shared" si="110"/>
        <v>1U6.37</v>
      </c>
      <c r="I3541" s="4" t="str">
        <f t="shared" si="111"/>
        <v>S1_LB_FE_MDIX+</v>
      </c>
    </row>
    <row r="3542" spans="1:9">
      <c r="A3542" t="s">
        <v>261</v>
      </c>
      <c r="B3542" t="s">
        <v>9223</v>
      </c>
      <c r="C3542" t="s">
        <v>5075</v>
      </c>
      <c r="D3542" t="s">
        <v>652</v>
      </c>
      <c r="E3542" t="s">
        <v>2114</v>
      </c>
      <c r="F3542">
        <v>38</v>
      </c>
      <c r="G3542" t="s">
        <v>652</v>
      </c>
      <c r="H3542" s="4" t="str">
        <f t="shared" si="110"/>
        <v>1U6.38</v>
      </c>
      <c r="I3542" s="4" t="str">
        <f t="shared" si="111"/>
        <v>SG1_U3_FE_MDI-</v>
      </c>
    </row>
    <row r="3543" spans="1:9">
      <c r="A3543" t="s">
        <v>261</v>
      </c>
      <c r="B3543" t="s">
        <v>9223</v>
      </c>
      <c r="C3543" t="s">
        <v>5075</v>
      </c>
      <c r="D3543" t="s">
        <v>653</v>
      </c>
      <c r="E3543" t="s">
        <v>7554</v>
      </c>
      <c r="F3543">
        <v>36</v>
      </c>
      <c r="G3543" t="s">
        <v>653</v>
      </c>
      <c r="H3543" s="4" t="str">
        <f t="shared" si="110"/>
        <v>1U6.36</v>
      </c>
      <c r="I3543" s="4" t="str">
        <f t="shared" si="111"/>
        <v>S1_LB_FE_MDIX-</v>
      </c>
    </row>
    <row r="3544" spans="1:9">
      <c r="A3544" t="s">
        <v>261</v>
      </c>
      <c r="B3544" t="s">
        <v>9223</v>
      </c>
      <c r="C3544" t="s">
        <v>5075</v>
      </c>
      <c r="D3544" t="s">
        <v>231</v>
      </c>
      <c r="E3544" t="s">
        <v>2126</v>
      </c>
      <c r="F3544">
        <v>6</v>
      </c>
      <c r="G3544" t="s">
        <v>231</v>
      </c>
      <c r="H3544" s="4" t="str">
        <f t="shared" si="110"/>
        <v>1U6.6</v>
      </c>
      <c r="I3544" s="4" t="str">
        <f t="shared" si="111"/>
        <v>S1_U2_FE_MDIX+</v>
      </c>
    </row>
    <row r="3545" spans="1:9">
      <c r="A3545" t="s">
        <v>261</v>
      </c>
      <c r="B3545" t="s">
        <v>9223</v>
      </c>
      <c r="C3545" t="s">
        <v>5075</v>
      </c>
      <c r="D3545" t="s">
        <v>195</v>
      </c>
      <c r="E3545" t="s">
        <v>2127</v>
      </c>
      <c r="F3545">
        <v>7</v>
      </c>
      <c r="G3545" t="s">
        <v>195</v>
      </c>
      <c r="H3545" s="4" t="str">
        <f t="shared" si="110"/>
        <v>1U6.7</v>
      </c>
      <c r="I3545" s="4" t="str">
        <f t="shared" si="111"/>
        <v>S1_U2_FE_MDIX-</v>
      </c>
    </row>
    <row r="3546" spans="1:9">
      <c r="A3546" t="s">
        <v>261</v>
      </c>
      <c r="B3546" t="s">
        <v>9223</v>
      </c>
      <c r="C3546" t="s">
        <v>5075</v>
      </c>
      <c r="D3546" t="s">
        <v>196</v>
      </c>
      <c r="E3546" t="s">
        <v>2134</v>
      </c>
      <c r="F3546">
        <v>12</v>
      </c>
      <c r="G3546" t="s">
        <v>196</v>
      </c>
      <c r="H3546" s="4" t="str">
        <f t="shared" si="110"/>
        <v>1U6.12</v>
      </c>
      <c r="I3546" s="4" t="str">
        <f t="shared" si="111"/>
        <v>S1_U2_FE_MDI+</v>
      </c>
    </row>
    <row r="3547" spans="1:9">
      <c r="A3547" t="s">
        <v>261</v>
      </c>
      <c r="B3547" t="s">
        <v>9223</v>
      </c>
      <c r="C3547" t="s">
        <v>5075</v>
      </c>
      <c r="D3547" t="s">
        <v>197</v>
      </c>
      <c r="E3547" t="s">
        <v>2135</v>
      </c>
      <c r="F3547">
        <v>13</v>
      </c>
      <c r="G3547" t="s">
        <v>197</v>
      </c>
      <c r="H3547" s="4" t="str">
        <f t="shared" si="110"/>
        <v>1U6.13</v>
      </c>
      <c r="I3547" s="4" t="str">
        <f t="shared" si="111"/>
        <v>S1_U2_FE_MDI-</v>
      </c>
    </row>
    <row r="3548" spans="1:9">
      <c r="A3548" t="s">
        <v>261</v>
      </c>
      <c r="B3548" t="s">
        <v>9223</v>
      </c>
      <c r="C3548" t="s">
        <v>5075</v>
      </c>
      <c r="D3548" t="s">
        <v>11</v>
      </c>
      <c r="F3548">
        <v>18</v>
      </c>
      <c r="G3548" t="s">
        <v>11</v>
      </c>
      <c r="H3548" s="4" t="str">
        <f t="shared" si="110"/>
        <v>1U6.18</v>
      </c>
      <c r="I3548" s="4">
        <f t="shared" si="111"/>
        <v>0</v>
      </c>
    </row>
    <row r="3549" spans="1:9">
      <c r="A3549" t="s">
        <v>261</v>
      </c>
      <c r="B3549" t="s">
        <v>9223</v>
      </c>
      <c r="C3549" t="s">
        <v>5075</v>
      </c>
      <c r="D3549" t="s">
        <v>198</v>
      </c>
      <c r="F3549">
        <v>19</v>
      </c>
      <c r="G3549" t="s">
        <v>198</v>
      </c>
      <c r="H3549" s="4" t="str">
        <f t="shared" si="110"/>
        <v>1U6.19</v>
      </c>
      <c r="I3549" s="4">
        <f t="shared" si="111"/>
        <v>0</v>
      </c>
    </row>
    <row r="3550" spans="1:9">
      <c r="A3550" t="s">
        <v>261</v>
      </c>
      <c r="B3550" t="s">
        <v>9223</v>
      </c>
      <c r="C3550" t="s">
        <v>5075</v>
      </c>
      <c r="D3550" t="s">
        <v>199</v>
      </c>
      <c r="E3550" t="s">
        <v>2137</v>
      </c>
      <c r="F3550">
        <v>21</v>
      </c>
      <c r="G3550" t="s">
        <v>199</v>
      </c>
      <c r="H3550" s="4" t="str">
        <f t="shared" si="110"/>
        <v>1U6.21</v>
      </c>
      <c r="I3550" s="4" t="str">
        <f t="shared" si="111"/>
        <v>SG1_U2_FE_MDIX+</v>
      </c>
    </row>
    <row r="3551" spans="1:9">
      <c r="A3551" t="s">
        <v>261</v>
      </c>
      <c r="B3551" t="s">
        <v>9223</v>
      </c>
      <c r="C3551" t="s">
        <v>5075</v>
      </c>
      <c r="D3551" t="s">
        <v>200</v>
      </c>
      <c r="E3551" t="s">
        <v>2138</v>
      </c>
      <c r="F3551">
        <v>22</v>
      </c>
      <c r="G3551" t="s">
        <v>200</v>
      </c>
      <c r="H3551" s="4" t="str">
        <f t="shared" si="110"/>
        <v>1U6.22</v>
      </c>
      <c r="I3551" s="4" t="str">
        <f t="shared" si="111"/>
        <v>SG1_U2_FE_MDIX-</v>
      </c>
    </row>
    <row r="3552" spans="1:9">
      <c r="A3552" t="s">
        <v>261</v>
      </c>
      <c r="B3552" t="s">
        <v>9223</v>
      </c>
      <c r="C3552" t="s">
        <v>5075</v>
      </c>
      <c r="D3552" t="s">
        <v>201</v>
      </c>
      <c r="E3552" t="s">
        <v>2139</v>
      </c>
      <c r="F3552">
        <v>27</v>
      </c>
      <c r="G3552" t="s">
        <v>201</v>
      </c>
      <c r="H3552" s="4" t="str">
        <f t="shared" si="110"/>
        <v>1U6.27</v>
      </c>
      <c r="I3552" s="4" t="str">
        <f t="shared" si="111"/>
        <v>SG1_U2_FE_MDI+</v>
      </c>
    </row>
    <row r="3553" spans="1:9">
      <c r="A3553" t="s">
        <v>261</v>
      </c>
      <c r="B3553" t="s">
        <v>9223</v>
      </c>
      <c r="C3553" t="s">
        <v>5075</v>
      </c>
      <c r="D3553" t="s">
        <v>202</v>
      </c>
      <c r="E3553" t="s">
        <v>2140</v>
      </c>
      <c r="F3553">
        <v>28</v>
      </c>
      <c r="G3553" t="s">
        <v>202</v>
      </c>
      <c r="H3553" s="4" t="str">
        <f t="shared" si="110"/>
        <v>1U6.28</v>
      </c>
      <c r="I3553" s="4" t="str">
        <f t="shared" si="111"/>
        <v>SG1_U2_FE_MDI-</v>
      </c>
    </row>
    <row r="3554" spans="1:9">
      <c r="A3554" t="s">
        <v>261</v>
      </c>
      <c r="B3554" t="s">
        <v>9223</v>
      </c>
      <c r="C3554" t="s">
        <v>5075</v>
      </c>
      <c r="D3554" t="s">
        <v>654</v>
      </c>
      <c r="E3554" t="s">
        <v>169</v>
      </c>
      <c r="F3554">
        <v>1</v>
      </c>
      <c r="G3554" t="s">
        <v>654</v>
      </c>
      <c r="H3554" s="4" t="str">
        <f t="shared" si="110"/>
        <v>1U6.1</v>
      </c>
      <c r="I3554" s="4" t="str">
        <f t="shared" si="111"/>
        <v>DGND</v>
      </c>
    </row>
    <row r="3555" spans="1:9">
      <c r="A3555" t="s">
        <v>261</v>
      </c>
      <c r="B3555" t="s">
        <v>9223</v>
      </c>
      <c r="C3555" t="s">
        <v>5075</v>
      </c>
      <c r="D3555" t="s">
        <v>655</v>
      </c>
      <c r="E3555" t="s">
        <v>169</v>
      </c>
      <c r="F3555">
        <v>3</v>
      </c>
      <c r="G3555" t="s">
        <v>655</v>
      </c>
      <c r="H3555" s="4" t="str">
        <f t="shared" si="110"/>
        <v>1U6.3</v>
      </c>
      <c r="I3555" s="4" t="str">
        <f t="shared" si="111"/>
        <v>DGND</v>
      </c>
    </row>
    <row r="3556" spans="1:9">
      <c r="A3556" t="s">
        <v>261</v>
      </c>
      <c r="B3556" t="s">
        <v>9223</v>
      </c>
      <c r="C3556" t="s">
        <v>5075</v>
      </c>
      <c r="D3556" t="s">
        <v>656</v>
      </c>
      <c r="E3556" t="s">
        <v>169</v>
      </c>
      <c r="F3556">
        <v>4</v>
      </c>
      <c r="G3556" t="s">
        <v>656</v>
      </c>
      <c r="H3556" s="4" t="str">
        <f t="shared" si="110"/>
        <v>1U6.4</v>
      </c>
      <c r="I3556" s="4" t="str">
        <f t="shared" si="111"/>
        <v>DGND</v>
      </c>
    </row>
    <row r="3557" spans="1:9">
      <c r="A3557" t="s">
        <v>261</v>
      </c>
      <c r="B3557" t="s">
        <v>9223</v>
      </c>
      <c r="C3557" t="s">
        <v>5075</v>
      </c>
      <c r="D3557" t="s">
        <v>657</v>
      </c>
      <c r="E3557" t="s">
        <v>169</v>
      </c>
      <c r="F3557">
        <v>5</v>
      </c>
      <c r="G3557" t="s">
        <v>657</v>
      </c>
      <c r="H3557" s="4" t="str">
        <f t="shared" si="110"/>
        <v>1U6.5</v>
      </c>
      <c r="I3557" s="4" t="str">
        <f t="shared" si="111"/>
        <v>DGND</v>
      </c>
    </row>
    <row r="3558" spans="1:9">
      <c r="A3558" t="s">
        <v>261</v>
      </c>
      <c r="B3558" t="s">
        <v>9223</v>
      </c>
      <c r="C3558" t="s">
        <v>5075</v>
      </c>
      <c r="D3558" t="s">
        <v>658</v>
      </c>
      <c r="E3558" t="s">
        <v>169</v>
      </c>
      <c r="F3558">
        <v>9</v>
      </c>
      <c r="G3558" t="s">
        <v>658</v>
      </c>
      <c r="H3558" s="4" t="str">
        <f t="shared" si="110"/>
        <v>1U6.9</v>
      </c>
      <c r="I3558" s="4" t="str">
        <f t="shared" si="111"/>
        <v>DGND</v>
      </c>
    </row>
    <row r="3559" spans="1:9">
      <c r="A3559" t="s">
        <v>261</v>
      </c>
      <c r="B3559" t="s">
        <v>9223</v>
      </c>
      <c r="C3559" t="s">
        <v>5075</v>
      </c>
      <c r="D3559" t="s">
        <v>659</v>
      </c>
      <c r="E3559" t="s">
        <v>169</v>
      </c>
      <c r="F3559">
        <v>14</v>
      </c>
      <c r="G3559" t="s">
        <v>659</v>
      </c>
      <c r="H3559" s="4" t="str">
        <f t="shared" si="110"/>
        <v>1U6.14</v>
      </c>
      <c r="I3559" s="4" t="str">
        <f t="shared" si="111"/>
        <v>DGND</v>
      </c>
    </row>
    <row r="3560" spans="1:9">
      <c r="A3560" t="s">
        <v>261</v>
      </c>
      <c r="B3560" t="s">
        <v>9223</v>
      </c>
      <c r="C3560" t="s">
        <v>5075</v>
      </c>
      <c r="D3560" t="s">
        <v>660</v>
      </c>
      <c r="E3560" t="s">
        <v>169</v>
      </c>
      <c r="F3560">
        <v>17</v>
      </c>
      <c r="G3560" t="s">
        <v>660</v>
      </c>
      <c r="H3560" s="4" t="str">
        <f t="shared" si="110"/>
        <v>1U6.17</v>
      </c>
      <c r="I3560" s="4" t="str">
        <f t="shared" si="111"/>
        <v>DGND</v>
      </c>
    </row>
    <row r="3561" spans="1:9">
      <c r="A3561" t="s">
        <v>261</v>
      </c>
      <c r="B3561" t="s">
        <v>9223</v>
      </c>
      <c r="C3561" t="s">
        <v>5075</v>
      </c>
      <c r="D3561" t="s">
        <v>661</v>
      </c>
      <c r="E3561" t="s">
        <v>169</v>
      </c>
      <c r="F3561">
        <v>23</v>
      </c>
      <c r="G3561" t="s">
        <v>661</v>
      </c>
      <c r="H3561" s="4" t="str">
        <f t="shared" si="110"/>
        <v>1U6.23</v>
      </c>
      <c r="I3561" s="4" t="str">
        <f t="shared" si="111"/>
        <v>DGND</v>
      </c>
    </row>
    <row r="3562" spans="1:9">
      <c r="A3562" t="s">
        <v>261</v>
      </c>
      <c r="B3562" t="s">
        <v>9223</v>
      </c>
      <c r="C3562" t="s">
        <v>5075</v>
      </c>
      <c r="D3562" t="s">
        <v>662</v>
      </c>
      <c r="E3562" t="s">
        <v>169</v>
      </c>
      <c r="F3562">
        <v>29</v>
      </c>
      <c r="G3562" t="s">
        <v>662</v>
      </c>
      <c r="H3562" s="4" t="str">
        <f t="shared" si="110"/>
        <v>1U6.29</v>
      </c>
      <c r="I3562" s="4" t="str">
        <f t="shared" si="111"/>
        <v>DGND</v>
      </c>
    </row>
    <row r="3563" spans="1:9">
      <c r="A3563" t="s">
        <v>261</v>
      </c>
      <c r="B3563" t="s">
        <v>9223</v>
      </c>
      <c r="C3563" t="s">
        <v>5075</v>
      </c>
      <c r="D3563" t="s">
        <v>663</v>
      </c>
      <c r="E3563" t="s">
        <v>169</v>
      </c>
      <c r="F3563">
        <v>30</v>
      </c>
      <c r="G3563" t="s">
        <v>663</v>
      </c>
      <c r="H3563" s="4" t="str">
        <f t="shared" si="110"/>
        <v>1U6.30</v>
      </c>
      <c r="I3563" s="4" t="str">
        <f t="shared" si="111"/>
        <v>DGND</v>
      </c>
    </row>
    <row r="3564" spans="1:9">
      <c r="A3564" t="s">
        <v>261</v>
      </c>
      <c r="B3564" t="s">
        <v>9223</v>
      </c>
      <c r="C3564" t="s">
        <v>5075</v>
      </c>
      <c r="D3564" t="s">
        <v>664</v>
      </c>
      <c r="E3564" t="s">
        <v>169</v>
      </c>
      <c r="F3564">
        <v>32</v>
      </c>
      <c r="G3564" t="s">
        <v>664</v>
      </c>
      <c r="H3564" s="4" t="str">
        <f t="shared" si="110"/>
        <v>1U6.32</v>
      </c>
      <c r="I3564" s="4" t="str">
        <f t="shared" si="111"/>
        <v>DGND</v>
      </c>
    </row>
    <row r="3565" spans="1:9">
      <c r="A3565" t="s">
        <v>261</v>
      </c>
      <c r="B3565" t="s">
        <v>9223</v>
      </c>
      <c r="C3565" t="s">
        <v>5075</v>
      </c>
      <c r="D3565" t="s">
        <v>665</v>
      </c>
      <c r="E3565" t="s">
        <v>169</v>
      </c>
      <c r="F3565">
        <v>34</v>
      </c>
      <c r="G3565" t="s">
        <v>665</v>
      </c>
      <c r="H3565" s="4" t="str">
        <f t="shared" si="110"/>
        <v>1U6.34</v>
      </c>
      <c r="I3565" s="4" t="str">
        <f t="shared" si="111"/>
        <v>DGND</v>
      </c>
    </row>
    <row r="3566" spans="1:9">
      <c r="A3566" t="s">
        <v>261</v>
      </c>
      <c r="B3566" t="s">
        <v>9223</v>
      </c>
      <c r="C3566" t="s">
        <v>5075</v>
      </c>
      <c r="D3566" t="s">
        <v>666</v>
      </c>
      <c r="E3566" t="s">
        <v>169</v>
      </c>
      <c r="F3566">
        <v>35</v>
      </c>
      <c r="G3566" t="s">
        <v>666</v>
      </c>
      <c r="H3566" s="4" t="str">
        <f t="shared" si="110"/>
        <v>1U6.35</v>
      </c>
      <c r="I3566" s="4" t="str">
        <f t="shared" si="111"/>
        <v>DGND</v>
      </c>
    </row>
    <row r="3567" spans="1:9">
      <c r="A3567" t="s">
        <v>261</v>
      </c>
      <c r="B3567" t="s">
        <v>9223</v>
      </c>
      <c r="C3567" t="s">
        <v>5075</v>
      </c>
      <c r="D3567" t="s">
        <v>667</v>
      </c>
      <c r="E3567" t="s">
        <v>169</v>
      </c>
      <c r="F3567">
        <v>41</v>
      </c>
      <c r="G3567" t="s">
        <v>667</v>
      </c>
      <c r="H3567" s="4" t="str">
        <f t="shared" si="110"/>
        <v>1U6.41</v>
      </c>
      <c r="I3567" s="4" t="str">
        <f t="shared" si="111"/>
        <v>DGND</v>
      </c>
    </row>
    <row r="3568" spans="1:9">
      <c r="A3568" t="s">
        <v>261</v>
      </c>
      <c r="B3568" t="s">
        <v>9223</v>
      </c>
      <c r="C3568" t="s">
        <v>5075</v>
      </c>
      <c r="D3568" t="s">
        <v>668</v>
      </c>
      <c r="E3568" t="s">
        <v>169</v>
      </c>
      <c r="F3568">
        <v>50</v>
      </c>
      <c r="G3568" t="s">
        <v>668</v>
      </c>
      <c r="H3568" s="4" t="str">
        <f t="shared" si="110"/>
        <v>1U6.50</v>
      </c>
      <c r="I3568" s="4" t="str">
        <f t="shared" si="111"/>
        <v>DGND</v>
      </c>
    </row>
    <row r="3569" spans="1:9">
      <c r="A3569" t="s">
        <v>261</v>
      </c>
      <c r="B3569" t="s">
        <v>9223</v>
      </c>
      <c r="C3569" t="s">
        <v>5075</v>
      </c>
      <c r="D3569" t="s">
        <v>669</v>
      </c>
      <c r="E3569" t="s">
        <v>169</v>
      </c>
      <c r="F3569">
        <v>51</v>
      </c>
      <c r="G3569" t="s">
        <v>669</v>
      </c>
      <c r="H3569" s="4" t="str">
        <f t="shared" si="110"/>
        <v>1U6.51</v>
      </c>
      <c r="I3569" s="4" t="str">
        <f t="shared" si="111"/>
        <v>DGND</v>
      </c>
    </row>
    <row r="3570" spans="1:9">
      <c r="A3570" t="s">
        <v>261</v>
      </c>
      <c r="B3570" t="s">
        <v>9223</v>
      </c>
      <c r="C3570" t="s">
        <v>5075</v>
      </c>
      <c r="D3570" t="s">
        <v>670</v>
      </c>
      <c r="E3570" t="s">
        <v>169</v>
      </c>
      <c r="F3570">
        <v>57</v>
      </c>
      <c r="G3570" t="s">
        <v>670</v>
      </c>
      <c r="H3570" s="4" t="str">
        <f t="shared" si="110"/>
        <v>1U6.57</v>
      </c>
      <c r="I3570" s="4" t="str">
        <f t="shared" si="111"/>
        <v>DGND</v>
      </c>
    </row>
    <row r="3571" spans="1:9">
      <c r="A3571" t="s">
        <v>261</v>
      </c>
      <c r="B3571" t="s">
        <v>9223</v>
      </c>
      <c r="C3571" t="s">
        <v>5075</v>
      </c>
      <c r="D3571" t="s">
        <v>671</v>
      </c>
      <c r="E3571" t="s">
        <v>169</v>
      </c>
      <c r="F3571">
        <v>62</v>
      </c>
      <c r="G3571" t="s">
        <v>671</v>
      </c>
      <c r="H3571" s="4" t="str">
        <f t="shared" si="110"/>
        <v>1U6.62</v>
      </c>
      <c r="I3571" s="4" t="str">
        <f t="shared" si="111"/>
        <v>DGND</v>
      </c>
    </row>
    <row r="3572" spans="1:9">
      <c r="A3572" t="s">
        <v>261</v>
      </c>
      <c r="B3572" t="s">
        <v>9223</v>
      </c>
      <c r="C3572" t="s">
        <v>5075</v>
      </c>
      <c r="D3572" t="s">
        <v>672</v>
      </c>
      <c r="E3572" t="s">
        <v>169</v>
      </c>
      <c r="F3572">
        <v>63</v>
      </c>
      <c r="G3572" t="s">
        <v>672</v>
      </c>
      <c r="H3572" s="4" t="str">
        <f t="shared" si="110"/>
        <v>1U6.63</v>
      </c>
      <c r="I3572" s="4" t="str">
        <f t="shared" si="111"/>
        <v>DGND</v>
      </c>
    </row>
    <row r="3573" spans="1:9">
      <c r="A3573" t="s">
        <v>261</v>
      </c>
      <c r="B3573" t="s">
        <v>9223</v>
      </c>
      <c r="C3573" t="s">
        <v>5075</v>
      </c>
      <c r="D3573" t="s">
        <v>673</v>
      </c>
      <c r="E3573" t="s">
        <v>810</v>
      </c>
      <c r="F3573">
        <v>10</v>
      </c>
      <c r="G3573" t="s">
        <v>673</v>
      </c>
      <c r="H3573" s="4" t="str">
        <f t="shared" si="110"/>
        <v>1U6.10</v>
      </c>
      <c r="I3573" s="4" t="str">
        <f t="shared" si="111"/>
        <v>S1_HSD093</v>
      </c>
    </row>
    <row r="3574" spans="1:9">
      <c r="A3574" t="s">
        <v>261</v>
      </c>
      <c r="B3574" t="s">
        <v>9223</v>
      </c>
      <c r="C3574" t="s">
        <v>5075</v>
      </c>
      <c r="D3574" t="s">
        <v>674</v>
      </c>
      <c r="E3574" t="s">
        <v>810</v>
      </c>
      <c r="F3574">
        <v>25</v>
      </c>
      <c r="G3574" t="s">
        <v>674</v>
      </c>
      <c r="H3574" s="4" t="str">
        <f t="shared" si="110"/>
        <v>1U6.25</v>
      </c>
      <c r="I3574" s="4" t="str">
        <f t="shared" si="111"/>
        <v>S1_HSD093</v>
      </c>
    </row>
    <row r="3575" spans="1:9">
      <c r="A3575" t="s">
        <v>261</v>
      </c>
      <c r="B3575" t="s">
        <v>9223</v>
      </c>
      <c r="C3575" t="s">
        <v>5075</v>
      </c>
      <c r="D3575" t="s">
        <v>675</v>
      </c>
      <c r="E3575" t="s">
        <v>802</v>
      </c>
      <c r="F3575">
        <v>2</v>
      </c>
      <c r="G3575" t="s">
        <v>675</v>
      </c>
      <c r="H3575" s="4" t="str">
        <f t="shared" si="110"/>
        <v>1U6.2</v>
      </c>
      <c r="I3575" s="4" t="str">
        <f t="shared" si="111"/>
        <v>S1_U6_VDD</v>
      </c>
    </row>
    <row r="3576" spans="1:9">
      <c r="A3576" t="s">
        <v>261</v>
      </c>
      <c r="B3576" t="s">
        <v>9223</v>
      </c>
      <c r="C3576" t="s">
        <v>5075</v>
      </c>
      <c r="D3576" t="s">
        <v>676</v>
      </c>
      <c r="E3576" t="s">
        <v>802</v>
      </c>
      <c r="F3576">
        <v>8</v>
      </c>
      <c r="G3576" t="s">
        <v>676</v>
      </c>
      <c r="H3576" s="4" t="str">
        <f t="shared" si="110"/>
        <v>1U6.8</v>
      </c>
      <c r="I3576" s="4" t="str">
        <f t="shared" si="111"/>
        <v>S1_U6_VDD</v>
      </c>
    </row>
    <row r="3577" spans="1:9">
      <c r="A3577" t="s">
        <v>261</v>
      </c>
      <c r="B3577" t="s">
        <v>9223</v>
      </c>
      <c r="C3577" t="s">
        <v>5075</v>
      </c>
      <c r="D3577" t="s">
        <v>677</v>
      </c>
      <c r="E3577" t="s">
        <v>802</v>
      </c>
      <c r="F3577">
        <v>11</v>
      </c>
      <c r="G3577" t="s">
        <v>677</v>
      </c>
      <c r="H3577" s="4" t="str">
        <f t="shared" si="110"/>
        <v>1U6.11</v>
      </c>
      <c r="I3577" s="4" t="str">
        <f t="shared" si="111"/>
        <v>S1_U6_VDD</v>
      </c>
    </row>
    <row r="3578" spans="1:9">
      <c r="A3578" t="s">
        <v>261</v>
      </c>
      <c r="B3578" t="s">
        <v>9223</v>
      </c>
      <c r="C3578" t="s">
        <v>5075</v>
      </c>
      <c r="D3578" t="s">
        <v>678</v>
      </c>
      <c r="E3578" t="s">
        <v>802</v>
      </c>
      <c r="F3578">
        <v>15</v>
      </c>
      <c r="G3578" t="s">
        <v>678</v>
      </c>
      <c r="H3578" s="4" t="str">
        <f t="shared" si="110"/>
        <v>1U6.15</v>
      </c>
      <c r="I3578" s="4" t="str">
        <f t="shared" si="111"/>
        <v>S1_U6_VDD</v>
      </c>
    </row>
    <row r="3579" spans="1:9">
      <c r="A3579" t="s">
        <v>261</v>
      </c>
      <c r="B3579" t="s">
        <v>9223</v>
      </c>
      <c r="C3579" t="s">
        <v>5075</v>
      </c>
      <c r="D3579" t="s">
        <v>679</v>
      </c>
      <c r="E3579" t="s">
        <v>802</v>
      </c>
      <c r="F3579">
        <v>16</v>
      </c>
      <c r="G3579" t="s">
        <v>679</v>
      </c>
      <c r="H3579" s="4" t="str">
        <f t="shared" si="110"/>
        <v>1U6.16</v>
      </c>
      <c r="I3579" s="4" t="str">
        <f t="shared" si="111"/>
        <v>S1_U6_VDD</v>
      </c>
    </row>
    <row r="3580" spans="1:9">
      <c r="A3580" t="s">
        <v>261</v>
      </c>
      <c r="B3580" t="s">
        <v>9223</v>
      </c>
      <c r="C3580" t="s">
        <v>5075</v>
      </c>
      <c r="D3580" t="s">
        <v>680</v>
      </c>
      <c r="E3580" t="s">
        <v>802</v>
      </c>
      <c r="F3580">
        <v>20</v>
      </c>
      <c r="G3580" t="s">
        <v>680</v>
      </c>
      <c r="H3580" s="4" t="str">
        <f t="shared" si="110"/>
        <v>1U6.20</v>
      </c>
      <c r="I3580" s="4" t="str">
        <f t="shared" si="111"/>
        <v>S1_U6_VDD</v>
      </c>
    </row>
    <row r="3581" spans="1:9">
      <c r="A3581" t="s">
        <v>261</v>
      </c>
      <c r="B3581" t="s">
        <v>9223</v>
      </c>
      <c r="C3581" t="s">
        <v>5075</v>
      </c>
      <c r="D3581" t="s">
        <v>681</v>
      </c>
      <c r="E3581" t="s">
        <v>802</v>
      </c>
      <c r="F3581">
        <v>24</v>
      </c>
      <c r="G3581" t="s">
        <v>681</v>
      </c>
      <c r="H3581" s="4" t="str">
        <f t="shared" si="110"/>
        <v>1U6.24</v>
      </c>
      <c r="I3581" s="4" t="str">
        <f t="shared" si="111"/>
        <v>S1_U6_VDD</v>
      </c>
    </row>
    <row r="3582" spans="1:9">
      <c r="A3582" t="s">
        <v>261</v>
      </c>
      <c r="B3582" t="s">
        <v>9223</v>
      </c>
      <c r="C3582" t="s">
        <v>5075</v>
      </c>
      <c r="D3582" t="s">
        <v>682</v>
      </c>
      <c r="E3582" t="s">
        <v>802</v>
      </c>
      <c r="F3582">
        <v>26</v>
      </c>
      <c r="G3582" t="s">
        <v>682</v>
      </c>
      <c r="H3582" s="4" t="str">
        <f t="shared" si="110"/>
        <v>1U6.26</v>
      </c>
      <c r="I3582" s="4" t="str">
        <f t="shared" si="111"/>
        <v>S1_U6_VDD</v>
      </c>
    </row>
    <row r="3583" spans="1:9">
      <c r="A3583" t="s">
        <v>261</v>
      </c>
      <c r="B3583" t="s">
        <v>9223</v>
      </c>
      <c r="C3583" t="s">
        <v>5075</v>
      </c>
      <c r="D3583" t="s">
        <v>683</v>
      </c>
      <c r="E3583" t="s">
        <v>802</v>
      </c>
      <c r="F3583">
        <v>31</v>
      </c>
      <c r="G3583" t="s">
        <v>683</v>
      </c>
      <c r="H3583" s="4" t="str">
        <f t="shared" si="110"/>
        <v>1U6.31</v>
      </c>
      <c r="I3583" s="4" t="str">
        <f t="shared" si="111"/>
        <v>S1_U6_VDD</v>
      </c>
    </row>
    <row r="3584" spans="1:9">
      <c r="A3584" t="s">
        <v>261</v>
      </c>
      <c r="B3584" t="s">
        <v>9223</v>
      </c>
      <c r="C3584" t="s">
        <v>5075</v>
      </c>
      <c r="D3584" t="s">
        <v>684</v>
      </c>
      <c r="E3584" t="s">
        <v>802</v>
      </c>
      <c r="F3584">
        <v>33</v>
      </c>
      <c r="G3584" t="s">
        <v>684</v>
      </c>
      <c r="H3584" s="4" t="str">
        <f t="shared" si="110"/>
        <v>1U6.33</v>
      </c>
      <c r="I3584" s="4" t="str">
        <f t="shared" si="111"/>
        <v>S1_U6_VDD</v>
      </c>
    </row>
    <row r="3585" spans="1:9">
      <c r="A3585" t="s">
        <v>261</v>
      </c>
      <c r="B3585" t="s">
        <v>9223</v>
      </c>
      <c r="C3585" t="s">
        <v>5075</v>
      </c>
      <c r="D3585" t="s">
        <v>685</v>
      </c>
      <c r="E3585" t="s">
        <v>802</v>
      </c>
      <c r="F3585">
        <v>40</v>
      </c>
      <c r="G3585" t="s">
        <v>685</v>
      </c>
      <c r="H3585" s="4" t="str">
        <f t="shared" si="110"/>
        <v>1U6.40</v>
      </c>
      <c r="I3585" s="4" t="str">
        <f t="shared" si="111"/>
        <v>S1_U6_VDD</v>
      </c>
    </row>
    <row r="3586" spans="1:9">
      <c r="A3586" t="s">
        <v>261</v>
      </c>
      <c r="B3586" t="s">
        <v>9223</v>
      </c>
      <c r="C3586" t="s">
        <v>5075</v>
      </c>
      <c r="D3586" t="s">
        <v>686</v>
      </c>
      <c r="E3586" t="s">
        <v>802</v>
      </c>
      <c r="F3586">
        <v>56</v>
      </c>
      <c r="G3586" t="s">
        <v>686</v>
      </c>
      <c r="H3586" s="4" t="str">
        <f t="shared" ref="H3586:H3649" si="112">CONCATENATE(C3586,".",F3586)</f>
        <v>1U6.56</v>
      </c>
      <c r="I3586" s="4" t="str">
        <f t="shared" ref="I3586:I3649" si="113">E3586</f>
        <v>S1_U6_VDD</v>
      </c>
    </row>
    <row r="3587" spans="1:9">
      <c r="A3587" t="s">
        <v>261</v>
      </c>
      <c r="B3587" t="s">
        <v>9223</v>
      </c>
      <c r="C3587" t="s">
        <v>5075</v>
      </c>
      <c r="D3587" t="s">
        <v>687</v>
      </c>
      <c r="E3587" t="s">
        <v>802</v>
      </c>
      <c r="F3587">
        <v>64</v>
      </c>
      <c r="G3587" t="s">
        <v>687</v>
      </c>
      <c r="H3587" s="4" t="str">
        <f t="shared" si="112"/>
        <v>1U6.64</v>
      </c>
      <c r="I3587" s="4" t="str">
        <f t="shared" si="113"/>
        <v>S1_U6_VDD</v>
      </c>
    </row>
    <row r="3588" spans="1:9">
      <c r="A3588" t="s">
        <v>261</v>
      </c>
      <c r="B3588" t="s">
        <v>9223</v>
      </c>
      <c r="C3588" t="s">
        <v>9220</v>
      </c>
      <c r="D3588" t="s">
        <v>1644</v>
      </c>
      <c r="E3588" t="s">
        <v>2144</v>
      </c>
      <c r="F3588" t="s">
        <v>218</v>
      </c>
      <c r="G3588" t="s">
        <v>1644</v>
      </c>
      <c r="H3588" s="4" t="str">
        <f t="shared" si="112"/>
        <v>GOLD1.B7</v>
      </c>
      <c r="I3588" s="4" t="str">
        <f t="shared" si="113"/>
        <v>SG1_U1_FE_MDI-</v>
      </c>
    </row>
    <row r="3589" spans="1:9">
      <c r="A3589" t="s">
        <v>261</v>
      </c>
      <c r="B3589" t="s">
        <v>9223</v>
      </c>
      <c r="C3589" t="s">
        <v>9220</v>
      </c>
      <c r="D3589" t="s">
        <v>1642</v>
      </c>
      <c r="E3589" t="s">
        <v>2142</v>
      </c>
      <c r="F3589" t="s">
        <v>199</v>
      </c>
      <c r="G3589" t="s">
        <v>1642</v>
      </c>
      <c r="H3589" s="4" t="str">
        <f t="shared" si="112"/>
        <v>GOLD1.A6</v>
      </c>
      <c r="I3589" s="4" t="str">
        <f t="shared" si="113"/>
        <v>SG1_U1_FE_MDIX-</v>
      </c>
    </row>
    <row r="3590" spans="1:9">
      <c r="A3590" t="s">
        <v>261</v>
      </c>
      <c r="B3590" t="s">
        <v>9223</v>
      </c>
      <c r="C3590" t="s">
        <v>9220</v>
      </c>
      <c r="D3590" t="s">
        <v>1643</v>
      </c>
      <c r="E3590" t="s">
        <v>2143</v>
      </c>
      <c r="F3590" t="s">
        <v>219</v>
      </c>
      <c r="G3590" t="s">
        <v>1643</v>
      </c>
      <c r="H3590" s="4" t="str">
        <f t="shared" si="112"/>
        <v>GOLD1.B8</v>
      </c>
      <c r="I3590" s="4" t="str">
        <f t="shared" si="113"/>
        <v>SG1_U1_FE_MDI+</v>
      </c>
    </row>
    <row r="3591" spans="1:9">
      <c r="A3591" t="s">
        <v>261</v>
      </c>
      <c r="B3591" t="s">
        <v>9223</v>
      </c>
      <c r="C3591" t="s">
        <v>9220</v>
      </c>
      <c r="D3591" t="s">
        <v>1641</v>
      </c>
      <c r="E3591" t="s">
        <v>2141</v>
      </c>
      <c r="F3591" t="s">
        <v>200</v>
      </c>
      <c r="G3591" t="s">
        <v>1641</v>
      </c>
      <c r="H3591" s="4" t="str">
        <f t="shared" si="112"/>
        <v>GOLD1.A7</v>
      </c>
      <c r="I3591" s="4" t="str">
        <f t="shared" si="113"/>
        <v>SG1_U1_FE_MDIX+</v>
      </c>
    </row>
    <row r="3592" spans="1:9">
      <c r="A3592" t="s">
        <v>261</v>
      </c>
      <c r="B3592" t="s">
        <v>9223</v>
      </c>
      <c r="C3592" t="s">
        <v>5076</v>
      </c>
      <c r="D3592">
        <v>1</v>
      </c>
      <c r="E3592" t="s">
        <v>808</v>
      </c>
      <c r="F3592">
        <v>1</v>
      </c>
      <c r="G3592">
        <v>1</v>
      </c>
      <c r="H3592" s="4" t="str">
        <f t="shared" si="112"/>
        <v>S1_SW_CTRL.1</v>
      </c>
      <c r="I3592" s="4" t="str">
        <f t="shared" si="113"/>
        <v>S1_H_SW_CTRL</v>
      </c>
    </row>
    <row r="3593" spans="1:9">
      <c r="A3593" t="s">
        <v>261</v>
      </c>
      <c r="B3593" t="s">
        <v>9223</v>
      </c>
      <c r="C3593" t="s">
        <v>5076</v>
      </c>
      <c r="D3593">
        <v>2</v>
      </c>
      <c r="E3593" t="s">
        <v>810</v>
      </c>
      <c r="F3593">
        <v>2</v>
      </c>
      <c r="G3593">
        <v>2</v>
      </c>
      <c r="H3593" s="4" t="str">
        <f t="shared" si="112"/>
        <v>S1_SW_CTRL.2</v>
      </c>
      <c r="I3593" s="4" t="str">
        <f t="shared" si="113"/>
        <v>S1_HSD093</v>
      </c>
    </row>
    <row r="3594" spans="1:9">
      <c r="A3594" t="s">
        <v>261</v>
      </c>
      <c r="B3594" t="s">
        <v>9223</v>
      </c>
      <c r="C3594" t="s">
        <v>5076</v>
      </c>
      <c r="D3594">
        <v>3</v>
      </c>
      <c r="E3594" t="s">
        <v>809</v>
      </c>
      <c r="F3594">
        <v>3</v>
      </c>
      <c r="G3594">
        <v>3</v>
      </c>
      <c r="H3594" s="4" t="str">
        <f t="shared" si="112"/>
        <v>S1_SW_CTRL.3</v>
      </c>
      <c r="I3594" s="4" t="str">
        <f t="shared" si="113"/>
        <v>S1_L_SW_CTRL</v>
      </c>
    </row>
    <row r="3595" spans="1:9">
      <c r="A3595" t="s">
        <v>261</v>
      </c>
      <c r="B3595" t="s">
        <v>9223</v>
      </c>
      <c r="C3595" t="s">
        <v>165</v>
      </c>
      <c r="D3595" t="s">
        <v>1644</v>
      </c>
      <c r="E3595" t="s">
        <v>2131</v>
      </c>
      <c r="F3595" t="s">
        <v>218</v>
      </c>
      <c r="G3595" t="s">
        <v>1644</v>
      </c>
      <c r="H3595" s="4" t="str">
        <f t="shared" si="112"/>
        <v>SITE1.B7</v>
      </c>
      <c r="I3595" s="4" t="str">
        <f t="shared" si="113"/>
        <v>S1_FE_MDI-</v>
      </c>
    </row>
    <row r="3596" spans="1:9">
      <c r="A3596" t="s">
        <v>261</v>
      </c>
      <c r="B3596" t="s">
        <v>9223</v>
      </c>
      <c r="C3596" t="s">
        <v>165</v>
      </c>
      <c r="D3596" t="s">
        <v>1642</v>
      </c>
      <c r="E3596" t="s">
        <v>2123</v>
      </c>
      <c r="F3596" t="s">
        <v>199</v>
      </c>
      <c r="G3596" t="s">
        <v>1642</v>
      </c>
      <c r="H3596" s="4" t="str">
        <f t="shared" si="112"/>
        <v>SITE1.A6</v>
      </c>
      <c r="I3596" s="4" t="str">
        <f t="shared" si="113"/>
        <v>S1_FE_MDIX-</v>
      </c>
    </row>
    <row r="3597" spans="1:9">
      <c r="A3597" t="s">
        <v>261</v>
      </c>
      <c r="B3597" t="s">
        <v>9223</v>
      </c>
      <c r="C3597" t="s">
        <v>165</v>
      </c>
      <c r="D3597" t="s">
        <v>1643</v>
      </c>
      <c r="E3597" t="s">
        <v>2130</v>
      </c>
      <c r="F3597" t="s">
        <v>219</v>
      </c>
      <c r="G3597" t="s">
        <v>1643</v>
      </c>
      <c r="H3597" s="4" t="str">
        <f t="shared" si="112"/>
        <v>SITE1.B8</v>
      </c>
      <c r="I3597" s="4" t="str">
        <f t="shared" si="113"/>
        <v>S1_FE_MDI+</v>
      </c>
    </row>
    <row r="3598" spans="1:9">
      <c r="A3598" t="s">
        <v>261</v>
      </c>
      <c r="B3598" t="s">
        <v>9223</v>
      </c>
      <c r="C3598" t="s">
        <v>165</v>
      </c>
      <c r="D3598" t="s">
        <v>1641</v>
      </c>
      <c r="E3598" t="s">
        <v>2122</v>
      </c>
      <c r="F3598" t="s">
        <v>200</v>
      </c>
      <c r="G3598" t="s">
        <v>1641</v>
      </c>
      <c r="H3598" s="4" t="str">
        <f t="shared" si="112"/>
        <v>SITE1.A7</v>
      </c>
      <c r="I3598" s="4" t="str">
        <f t="shared" si="113"/>
        <v>S1_FE_MDIX+</v>
      </c>
    </row>
    <row r="3599" spans="1:9">
      <c r="A3599" t="s">
        <v>261</v>
      </c>
      <c r="B3599" t="s">
        <v>9224</v>
      </c>
      <c r="C3599" t="s">
        <v>5077</v>
      </c>
      <c r="D3599">
        <v>2</v>
      </c>
      <c r="E3599" t="s">
        <v>3619</v>
      </c>
      <c r="F3599">
        <v>2</v>
      </c>
      <c r="G3599">
        <v>2</v>
      </c>
      <c r="H3599" s="4" t="str">
        <f t="shared" si="112"/>
        <v>1K180.2</v>
      </c>
      <c r="I3599" s="4" t="str">
        <f t="shared" si="113"/>
        <v>SG1_P0_RXDV</v>
      </c>
    </row>
    <row r="3600" spans="1:9">
      <c r="A3600" t="s">
        <v>261</v>
      </c>
      <c r="B3600" t="s">
        <v>9224</v>
      </c>
      <c r="C3600" t="s">
        <v>5077</v>
      </c>
      <c r="D3600">
        <v>3</v>
      </c>
      <c r="E3600" t="s">
        <v>3617</v>
      </c>
      <c r="F3600">
        <v>3</v>
      </c>
      <c r="G3600">
        <v>3</v>
      </c>
      <c r="H3600" s="4" t="str">
        <f t="shared" si="112"/>
        <v>1K180.3</v>
      </c>
      <c r="I3600" s="4" t="str">
        <f t="shared" si="113"/>
        <v>S1_R_P0_TXEN</v>
      </c>
    </row>
    <row r="3601" spans="1:9">
      <c r="A3601" t="s">
        <v>261</v>
      </c>
      <c r="B3601" t="s">
        <v>9224</v>
      </c>
      <c r="C3601" t="s">
        <v>5077</v>
      </c>
      <c r="D3601">
        <v>4</v>
      </c>
      <c r="E3601" t="s">
        <v>2145</v>
      </c>
      <c r="F3601">
        <v>4</v>
      </c>
      <c r="G3601">
        <v>4</v>
      </c>
      <c r="H3601" s="4" t="str">
        <f t="shared" si="112"/>
        <v>1K180.4</v>
      </c>
      <c r="I3601" s="4" t="str">
        <f t="shared" si="113"/>
        <v>S1_SCANA_HSD212</v>
      </c>
    </row>
    <row r="3602" spans="1:9">
      <c r="A3602" t="s">
        <v>261</v>
      </c>
      <c r="B3602" t="s">
        <v>9224</v>
      </c>
      <c r="C3602" t="s">
        <v>5077</v>
      </c>
      <c r="D3602">
        <v>5</v>
      </c>
      <c r="E3602" t="s">
        <v>2146</v>
      </c>
      <c r="F3602">
        <v>5</v>
      </c>
      <c r="G3602">
        <v>5</v>
      </c>
      <c r="H3602" s="4" t="str">
        <f t="shared" si="112"/>
        <v>1K180.5</v>
      </c>
      <c r="I3602" s="4" t="str">
        <f t="shared" si="113"/>
        <v>S1_SCANA_HSD213</v>
      </c>
    </row>
    <row r="3603" spans="1:9">
      <c r="A3603" t="s">
        <v>261</v>
      </c>
      <c r="B3603" t="s">
        <v>9224</v>
      </c>
      <c r="C3603" t="s">
        <v>5077</v>
      </c>
      <c r="D3603">
        <v>6</v>
      </c>
      <c r="E3603" t="s">
        <v>3618</v>
      </c>
      <c r="F3603">
        <v>6</v>
      </c>
      <c r="G3603">
        <v>6</v>
      </c>
      <c r="H3603" s="4" t="str">
        <f t="shared" si="112"/>
        <v>1K180.6</v>
      </c>
      <c r="I3603" s="4" t="str">
        <f t="shared" si="113"/>
        <v>S1_R_P0_TXD0</v>
      </c>
    </row>
    <row r="3604" spans="1:9">
      <c r="A3604" t="s">
        <v>261</v>
      </c>
      <c r="B3604" t="s">
        <v>9224</v>
      </c>
      <c r="C3604" t="s">
        <v>5077</v>
      </c>
      <c r="D3604">
        <v>7</v>
      </c>
      <c r="E3604" t="s">
        <v>3627</v>
      </c>
      <c r="F3604">
        <v>7</v>
      </c>
      <c r="G3604">
        <v>7</v>
      </c>
      <c r="H3604" s="4" t="str">
        <f t="shared" si="112"/>
        <v>1K180.7</v>
      </c>
      <c r="I3604" s="4" t="str">
        <f t="shared" si="113"/>
        <v>SG1_P0_RXD0</v>
      </c>
    </row>
    <row r="3605" spans="1:9">
      <c r="A3605" t="s">
        <v>261</v>
      </c>
      <c r="B3605" t="s">
        <v>9224</v>
      </c>
      <c r="C3605" t="s">
        <v>5077</v>
      </c>
      <c r="D3605" t="s">
        <v>7833</v>
      </c>
      <c r="E3605" t="s">
        <v>490</v>
      </c>
      <c r="F3605">
        <v>1</v>
      </c>
      <c r="G3605" t="s">
        <v>7833</v>
      </c>
      <c r="H3605" s="4" t="str">
        <f t="shared" si="112"/>
        <v>1K180.1</v>
      </c>
      <c r="I3605" s="4" t="str">
        <f t="shared" si="113"/>
        <v>VP12</v>
      </c>
    </row>
    <row r="3606" spans="1:9">
      <c r="A3606" t="s">
        <v>261</v>
      </c>
      <c r="B3606" t="s">
        <v>9224</v>
      </c>
      <c r="C3606" t="s">
        <v>5077</v>
      </c>
      <c r="D3606" t="s">
        <v>7834</v>
      </c>
      <c r="E3606" t="s">
        <v>8484</v>
      </c>
      <c r="F3606">
        <v>8</v>
      </c>
      <c r="G3606" t="s">
        <v>7834</v>
      </c>
      <c r="H3606" s="4" t="str">
        <f t="shared" si="112"/>
        <v>1K180.8</v>
      </c>
      <c r="I3606" s="4" t="str">
        <f t="shared" si="113"/>
        <v>SC_UDB180</v>
      </c>
    </row>
    <row r="3607" spans="1:9">
      <c r="A3607" t="s">
        <v>261</v>
      </c>
      <c r="B3607" t="s">
        <v>9224</v>
      </c>
      <c r="C3607" t="s">
        <v>5078</v>
      </c>
      <c r="D3607">
        <v>2</v>
      </c>
      <c r="E3607" t="s">
        <v>3628</v>
      </c>
      <c r="F3607">
        <v>2</v>
      </c>
      <c r="G3607">
        <v>2</v>
      </c>
      <c r="H3607" s="4" t="str">
        <f t="shared" si="112"/>
        <v>1K181.2</v>
      </c>
      <c r="I3607" s="4" t="str">
        <f t="shared" si="113"/>
        <v>SG1_P0_RXD1</v>
      </c>
    </row>
    <row r="3608" spans="1:9">
      <c r="A3608" t="s">
        <v>261</v>
      </c>
      <c r="B3608" t="s">
        <v>9224</v>
      </c>
      <c r="C3608" t="s">
        <v>5078</v>
      </c>
      <c r="D3608">
        <v>3</v>
      </c>
      <c r="E3608" t="s">
        <v>3620</v>
      </c>
      <c r="F3608">
        <v>3</v>
      </c>
      <c r="G3608">
        <v>3</v>
      </c>
      <c r="H3608" s="4" t="str">
        <f t="shared" si="112"/>
        <v>1K181.3</v>
      </c>
      <c r="I3608" s="4" t="str">
        <f t="shared" si="113"/>
        <v>S1_R_P0_TXD1</v>
      </c>
    </row>
    <row r="3609" spans="1:9">
      <c r="A3609" t="s">
        <v>261</v>
      </c>
      <c r="B3609" t="s">
        <v>9224</v>
      </c>
      <c r="C3609" t="s">
        <v>5078</v>
      </c>
      <c r="D3609">
        <v>4</v>
      </c>
      <c r="E3609" t="s">
        <v>2147</v>
      </c>
      <c r="F3609">
        <v>4</v>
      </c>
      <c r="G3609">
        <v>4</v>
      </c>
      <c r="H3609" s="4" t="str">
        <f t="shared" si="112"/>
        <v>1K181.4</v>
      </c>
      <c r="I3609" s="4" t="str">
        <f t="shared" si="113"/>
        <v>S1_SCANA_HSD214</v>
      </c>
    </row>
    <row r="3610" spans="1:9">
      <c r="A3610" t="s">
        <v>261</v>
      </c>
      <c r="B3610" t="s">
        <v>9224</v>
      </c>
      <c r="C3610" t="s">
        <v>5078</v>
      </c>
      <c r="D3610">
        <v>5</v>
      </c>
      <c r="E3610" t="s">
        <v>2148</v>
      </c>
      <c r="F3610">
        <v>5</v>
      </c>
      <c r="G3610">
        <v>5</v>
      </c>
      <c r="H3610" s="4" t="str">
        <f t="shared" si="112"/>
        <v>1K181.5</v>
      </c>
      <c r="I3610" s="4" t="str">
        <f t="shared" si="113"/>
        <v>S1_SCANA_HSD215</v>
      </c>
    </row>
    <row r="3611" spans="1:9">
      <c r="A3611" t="s">
        <v>261</v>
      </c>
      <c r="B3611" t="s">
        <v>9224</v>
      </c>
      <c r="C3611" t="s">
        <v>5078</v>
      </c>
      <c r="D3611">
        <v>6</v>
      </c>
      <c r="E3611" t="s">
        <v>3621</v>
      </c>
      <c r="F3611">
        <v>6</v>
      </c>
      <c r="G3611">
        <v>6</v>
      </c>
      <c r="H3611" s="4" t="str">
        <f t="shared" si="112"/>
        <v>1K181.6</v>
      </c>
      <c r="I3611" s="4" t="str">
        <f t="shared" si="113"/>
        <v>S1_R_P0_TXC</v>
      </c>
    </row>
    <row r="3612" spans="1:9">
      <c r="A3612" t="s">
        <v>261</v>
      </c>
      <c r="B3612" t="s">
        <v>9224</v>
      </c>
      <c r="C3612" t="s">
        <v>5078</v>
      </c>
      <c r="D3612">
        <v>7</v>
      </c>
      <c r="E3612" t="s">
        <v>3629</v>
      </c>
      <c r="F3612">
        <v>7</v>
      </c>
      <c r="G3612">
        <v>7</v>
      </c>
      <c r="H3612" s="4" t="str">
        <f t="shared" si="112"/>
        <v>1K181.7</v>
      </c>
      <c r="I3612" s="4" t="str">
        <f t="shared" si="113"/>
        <v>SG1_P0_RXC</v>
      </c>
    </row>
    <row r="3613" spans="1:9">
      <c r="A3613" t="s">
        <v>261</v>
      </c>
      <c r="B3613" t="s">
        <v>9224</v>
      </c>
      <c r="C3613" t="s">
        <v>5078</v>
      </c>
      <c r="D3613" t="s">
        <v>7833</v>
      </c>
      <c r="E3613" t="s">
        <v>490</v>
      </c>
      <c r="F3613">
        <v>1</v>
      </c>
      <c r="G3613" t="s">
        <v>7833</v>
      </c>
      <c r="H3613" s="4" t="str">
        <f t="shared" si="112"/>
        <v>1K181.1</v>
      </c>
      <c r="I3613" s="4" t="str">
        <f t="shared" si="113"/>
        <v>VP12</v>
      </c>
    </row>
    <row r="3614" spans="1:9">
      <c r="A3614" t="s">
        <v>261</v>
      </c>
      <c r="B3614" t="s">
        <v>9224</v>
      </c>
      <c r="C3614" t="s">
        <v>5078</v>
      </c>
      <c r="D3614" t="s">
        <v>7834</v>
      </c>
      <c r="E3614" t="s">
        <v>8485</v>
      </c>
      <c r="F3614">
        <v>8</v>
      </c>
      <c r="G3614" t="s">
        <v>7834</v>
      </c>
      <c r="H3614" s="4" t="str">
        <f t="shared" si="112"/>
        <v>1K181.8</v>
      </c>
      <c r="I3614" s="4" t="str">
        <f t="shared" si="113"/>
        <v>SC_UDB181</v>
      </c>
    </row>
    <row r="3615" spans="1:9">
      <c r="A3615" t="s">
        <v>261</v>
      </c>
      <c r="B3615" t="s">
        <v>9224</v>
      </c>
      <c r="C3615" t="s">
        <v>5079</v>
      </c>
      <c r="D3615">
        <v>2</v>
      </c>
      <c r="E3615" t="s">
        <v>3630</v>
      </c>
      <c r="F3615">
        <v>2</v>
      </c>
      <c r="G3615">
        <v>2</v>
      </c>
      <c r="H3615" s="4" t="str">
        <f t="shared" si="112"/>
        <v>1K182.2</v>
      </c>
      <c r="I3615" s="4" t="str">
        <f t="shared" si="113"/>
        <v>SG1_P0_RXD2</v>
      </c>
    </row>
    <row r="3616" spans="1:9">
      <c r="A3616" t="s">
        <v>261</v>
      </c>
      <c r="B3616" t="s">
        <v>9224</v>
      </c>
      <c r="C3616" t="s">
        <v>5079</v>
      </c>
      <c r="D3616">
        <v>3</v>
      </c>
      <c r="E3616" t="s">
        <v>3622</v>
      </c>
      <c r="F3616">
        <v>3</v>
      </c>
      <c r="G3616">
        <v>3</v>
      </c>
      <c r="H3616" s="4" t="str">
        <f t="shared" si="112"/>
        <v>1K182.3</v>
      </c>
      <c r="I3616" s="4" t="str">
        <f t="shared" si="113"/>
        <v>S1_R_P0_TXD2</v>
      </c>
    </row>
    <row r="3617" spans="1:9">
      <c r="A3617" t="s">
        <v>261</v>
      </c>
      <c r="B3617" t="s">
        <v>9224</v>
      </c>
      <c r="C3617" t="s">
        <v>5079</v>
      </c>
      <c r="D3617">
        <v>4</v>
      </c>
      <c r="E3617" t="s">
        <v>2149</v>
      </c>
      <c r="F3617">
        <v>4</v>
      </c>
      <c r="G3617">
        <v>4</v>
      </c>
      <c r="H3617" s="4" t="str">
        <f t="shared" si="112"/>
        <v>1K182.4</v>
      </c>
      <c r="I3617" s="4" t="str">
        <f t="shared" si="113"/>
        <v>S1_SCANA_HSD216</v>
      </c>
    </row>
    <row r="3618" spans="1:9">
      <c r="A3618" t="s">
        <v>261</v>
      </c>
      <c r="B3618" t="s">
        <v>9224</v>
      </c>
      <c r="C3618" t="s">
        <v>5079</v>
      </c>
      <c r="D3618">
        <v>5</v>
      </c>
      <c r="E3618" t="s">
        <v>2150</v>
      </c>
      <c r="F3618">
        <v>5</v>
      </c>
      <c r="G3618">
        <v>5</v>
      </c>
      <c r="H3618" s="4" t="str">
        <f t="shared" si="112"/>
        <v>1K182.5</v>
      </c>
      <c r="I3618" s="4" t="str">
        <f t="shared" si="113"/>
        <v>S1_SCANA_HSD217</v>
      </c>
    </row>
    <row r="3619" spans="1:9">
      <c r="A3619" t="s">
        <v>261</v>
      </c>
      <c r="B3619" t="s">
        <v>9224</v>
      </c>
      <c r="C3619" t="s">
        <v>5079</v>
      </c>
      <c r="D3619">
        <v>6</v>
      </c>
      <c r="E3619" t="s">
        <v>3623</v>
      </c>
      <c r="F3619">
        <v>6</v>
      </c>
      <c r="G3619">
        <v>6</v>
      </c>
      <c r="H3619" s="4" t="str">
        <f t="shared" si="112"/>
        <v>1K182.6</v>
      </c>
      <c r="I3619" s="4" t="str">
        <f t="shared" si="113"/>
        <v>S1_R_P0_RXD0</v>
      </c>
    </row>
    <row r="3620" spans="1:9">
      <c r="A3620" t="s">
        <v>261</v>
      </c>
      <c r="B3620" t="s">
        <v>9224</v>
      </c>
      <c r="C3620" t="s">
        <v>5079</v>
      </c>
      <c r="D3620">
        <v>7</v>
      </c>
      <c r="E3620" t="s">
        <v>3624</v>
      </c>
      <c r="F3620">
        <v>7</v>
      </c>
      <c r="G3620">
        <v>7</v>
      </c>
      <c r="H3620" s="4" t="str">
        <f t="shared" si="112"/>
        <v>1K182.7</v>
      </c>
      <c r="I3620" s="4" t="str">
        <f t="shared" si="113"/>
        <v>SG1_P0_TXD0</v>
      </c>
    </row>
    <row r="3621" spans="1:9">
      <c r="A3621" t="s">
        <v>261</v>
      </c>
      <c r="B3621" t="s">
        <v>9224</v>
      </c>
      <c r="C3621" t="s">
        <v>5079</v>
      </c>
      <c r="D3621" t="s">
        <v>7833</v>
      </c>
      <c r="E3621" t="s">
        <v>490</v>
      </c>
      <c r="F3621">
        <v>1</v>
      </c>
      <c r="G3621" t="s">
        <v>7833</v>
      </c>
      <c r="H3621" s="4" t="str">
        <f t="shared" si="112"/>
        <v>1K182.1</v>
      </c>
      <c r="I3621" s="4" t="str">
        <f t="shared" si="113"/>
        <v>VP12</v>
      </c>
    </row>
    <row r="3622" spans="1:9">
      <c r="A3622" t="s">
        <v>261</v>
      </c>
      <c r="B3622" t="s">
        <v>9224</v>
      </c>
      <c r="C3622" t="s">
        <v>5079</v>
      </c>
      <c r="D3622" t="s">
        <v>7834</v>
      </c>
      <c r="E3622" t="s">
        <v>8486</v>
      </c>
      <c r="F3622">
        <v>8</v>
      </c>
      <c r="G3622" t="s">
        <v>7834</v>
      </c>
      <c r="H3622" s="4" t="str">
        <f t="shared" si="112"/>
        <v>1K182.8</v>
      </c>
      <c r="I3622" s="4" t="str">
        <f t="shared" si="113"/>
        <v>SC_UDB182</v>
      </c>
    </row>
    <row r="3623" spans="1:9">
      <c r="A3623" t="s">
        <v>261</v>
      </c>
      <c r="B3623" t="s">
        <v>9224</v>
      </c>
      <c r="C3623" t="s">
        <v>5080</v>
      </c>
      <c r="D3623">
        <v>2</v>
      </c>
      <c r="E3623" t="s">
        <v>3632</v>
      </c>
      <c r="F3623">
        <v>2</v>
      </c>
      <c r="G3623">
        <v>2</v>
      </c>
      <c r="H3623" s="4" t="str">
        <f t="shared" si="112"/>
        <v>1K183.2</v>
      </c>
      <c r="I3623" s="4" t="str">
        <f t="shared" si="113"/>
        <v>SG1_P0_RXD3</v>
      </c>
    </row>
    <row r="3624" spans="1:9">
      <c r="A3624" t="s">
        <v>261</v>
      </c>
      <c r="B3624" t="s">
        <v>9224</v>
      </c>
      <c r="C3624" t="s">
        <v>5080</v>
      </c>
      <c r="D3624">
        <v>3</v>
      </c>
      <c r="E3624" t="s">
        <v>3625</v>
      </c>
      <c r="F3624">
        <v>3</v>
      </c>
      <c r="G3624">
        <v>3</v>
      </c>
      <c r="H3624" s="4" t="str">
        <f t="shared" si="112"/>
        <v>1K183.3</v>
      </c>
      <c r="I3624" s="4" t="str">
        <f t="shared" si="113"/>
        <v>S1_R_P0_TXD3</v>
      </c>
    </row>
    <row r="3625" spans="1:9">
      <c r="A3625" t="s">
        <v>261</v>
      </c>
      <c r="B3625" t="s">
        <v>9224</v>
      </c>
      <c r="C3625" t="s">
        <v>5080</v>
      </c>
      <c r="D3625">
        <v>4</v>
      </c>
      <c r="E3625" t="s">
        <v>2151</v>
      </c>
      <c r="F3625">
        <v>4</v>
      </c>
      <c r="G3625">
        <v>4</v>
      </c>
      <c r="H3625" s="4" t="str">
        <f t="shared" si="112"/>
        <v>1K183.4</v>
      </c>
      <c r="I3625" s="4" t="str">
        <f t="shared" si="113"/>
        <v>S1_SCANA_HSD218</v>
      </c>
    </row>
    <row r="3626" spans="1:9">
      <c r="A3626" t="s">
        <v>261</v>
      </c>
      <c r="B3626" t="s">
        <v>9224</v>
      </c>
      <c r="C3626" t="s">
        <v>5080</v>
      </c>
      <c r="D3626">
        <v>5</v>
      </c>
      <c r="E3626" t="s">
        <v>2152</v>
      </c>
      <c r="F3626">
        <v>5</v>
      </c>
      <c r="G3626">
        <v>5</v>
      </c>
      <c r="H3626" s="4" t="str">
        <f t="shared" si="112"/>
        <v>1K183.5</v>
      </c>
      <c r="I3626" s="4" t="str">
        <f t="shared" si="113"/>
        <v>S1_SCAND_HSD219</v>
      </c>
    </row>
    <row r="3627" spans="1:9">
      <c r="A3627" t="s">
        <v>261</v>
      </c>
      <c r="B3627" t="s">
        <v>9224</v>
      </c>
      <c r="C3627" t="s">
        <v>5080</v>
      </c>
      <c r="D3627">
        <v>6</v>
      </c>
      <c r="E3627" t="s">
        <v>3626</v>
      </c>
      <c r="F3627">
        <v>6</v>
      </c>
      <c r="G3627">
        <v>6</v>
      </c>
      <c r="H3627" s="4" t="str">
        <f t="shared" si="112"/>
        <v>1K183.6</v>
      </c>
      <c r="I3627" s="4" t="str">
        <f t="shared" si="113"/>
        <v>S1_R_P0_RXER</v>
      </c>
    </row>
    <row r="3628" spans="1:9">
      <c r="A3628" t="s">
        <v>261</v>
      </c>
      <c r="B3628" t="s">
        <v>9224</v>
      </c>
      <c r="C3628" t="s">
        <v>5080</v>
      </c>
      <c r="D3628">
        <v>7</v>
      </c>
      <c r="E3628" t="s">
        <v>169</v>
      </c>
      <c r="F3628">
        <v>7</v>
      </c>
      <c r="G3628">
        <v>7</v>
      </c>
      <c r="H3628" s="4" t="str">
        <f t="shared" si="112"/>
        <v>1K183.7</v>
      </c>
      <c r="I3628" s="4" t="str">
        <f t="shared" si="113"/>
        <v>DGND</v>
      </c>
    </row>
    <row r="3629" spans="1:9">
      <c r="A3629" t="s">
        <v>261</v>
      </c>
      <c r="B3629" t="s">
        <v>9224</v>
      </c>
      <c r="C3629" t="s">
        <v>5080</v>
      </c>
      <c r="D3629" t="s">
        <v>7833</v>
      </c>
      <c r="E3629" t="s">
        <v>490</v>
      </c>
      <c r="F3629">
        <v>1</v>
      </c>
      <c r="G3629" t="s">
        <v>7833</v>
      </c>
      <c r="H3629" s="4" t="str">
        <f t="shared" si="112"/>
        <v>1K183.1</v>
      </c>
      <c r="I3629" s="4" t="str">
        <f t="shared" si="113"/>
        <v>VP12</v>
      </c>
    </row>
    <row r="3630" spans="1:9">
      <c r="A3630" t="s">
        <v>261</v>
      </c>
      <c r="B3630" t="s">
        <v>9224</v>
      </c>
      <c r="C3630" t="s">
        <v>5080</v>
      </c>
      <c r="D3630" t="s">
        <v>7834</v>
      </c>
      <c r="E3630" t="s">
        <v>8487</v>
      </c>
      <c r="F3630">
        <v>8</v>
      </c>
      <c r="G3630" t="s">
        <v>7834</v>
      </c>
      <c r="H3630" s="4" t="str">
        <f t="shared" si="112"/>
        <v>1K183.8</v>
      </c>
      <c r="I3630" s="4" t="str">
        <f t="shared" si="113"/>
        <v>SC_UDB183</v>
      </c>
    </row>
    <row r="3631" spans="1:9">
      <c r="A3631" t="s">
        <v>261</v>
      </c>
      <c r="B3631" t="s">
        <v>9224</v>
      </c>
      <c r="C3631" t="s">
        <v>5081</v>
      </c>
      <c r="D3631">
        <v>2</v>
      </c>
      <c r="F3631">
        <v>2</v>
      </c>
      <c r="G3631">
        <v>2</v>
      </c>
      <c r="H3631" s="4" t="str">
        <f t="shared" si="112"/>
        <v>1K231.2</v>
      </c>
      <c r="I3631" s="4">
        <f t="shared" si="113"/>
        <v>0</v>
      </c>
    </row>
    <row r="3632" spans="1:9">
      <c r="A3632" t="s">
        <v>261</v>
      </c>
      <c r="B3632" t="s">
        <v>9224</v>
      </c>
      <c r="C3632" t="s">
        <v>5081</v>
      </c>
      <c r="D3632">
        <v>3</v>
      </c>
      <c r="F3632">
        <v>3</v>
      </c>
      <c r="G3632">
        <v>3</v>
      </c>
      <c r="H3632" s="4" t="str">
        <f t="shared" si="112"/>
        <v>1K231.3</v>
      </c>
      <c r="I3632" s="4">
        <f t="shared" si="113"/>
        <v>0</v>
      </c>
    </row>
    <row r="3633" spans="1:9">
      <c r="A3633" t="s">
        <v>261</v>
      </c>
      <c r="B3633" t="s">
        <v>9224</v>
      </c>
      <c r="C3633" t="s">
        <v>5081</v>
      </c>
      <c r="D3633">
        <v>4</v>
      </c>
      <c r="F3633">
        <v>4</v>
      </c>
      <c r="G3633">
        <v>4</v>
      </c>
      <c r="H3633" s="4" t="str">
        <f t="shared" si="112"/>
        <v>1K231.4</v>
      </c>
      <c r="I3633" s="4">
        <f t="shared" si="113"/>
        <v>0</v>
      </c>
    </row>
    <row r="3634" spans="1:9">
      <c r="A3634" t="s">
        <v>261</v>
      </c>
      <c r="B3634" t="s">
        <v>9224</v>
      </c>
      <c r="C3634" t="s">
        <v>5081</v>
      </c>
      <c r="D3634">
        <v>5</v>
      </c>
      <c r="E3634" t="s">
        <v>2153</v>
      </c>
      <c r="F3634">
        <v>5</v>
      </c>
      <c r="G3634">
        <v>5</v>
      </c>
      <c r="H3634" s="4" t="str">
        <f t="shared" si="112"/>
        <v>1K231.5</v>
      </c>
      <c r="I3634" s="4" t="str">
        <f t="shared" si="113"/>
        <v>S1_SCANA_HSD207</v>
      </c>
    </row>
    <row r="3635" spans="1:9">
      <c r="A3635" t="s">
        <v>261</v>
      </c>
      <c r="B3635" t="s">
        <v>9224</v>
      </c>
      <c r="C3635" t="s">
        <v>5081</v>
      </c>
      <c r="D3635">
        <v>6</v>
      </c>
      <c r="E3635" t="s">
        <v>3631</v>
      </c>
      <c r="F3635">
        <v>6</v>
      </c>
      <c r="G3635">
        <v>6</v>
      </c>
      <c r="H3635" s="4" t="str">
        <f t="shared" si="112"/>
        <v>1K231.6</v>
      </c>
      <c r="I3635" s="4" t="str">
        <f t="shared" si="113"/>
        <v>S1_R_P0_RXD1</v>
      </c>
    </row>
    <row r="3636" spans="1:9">
      <c r="A3636" t="s">
        <v>261</v>
      </c>
      <c r="B3636" t="s">
        <v>9224</v>
      </c>
      <c r="C3636" t="s">
        <v>5081</v>
      </c>
      <c r="D3636">
        <v>7</v>
      </c>
      <c r="E3636" t="s">
        <v>3633</v>
      </c>
      <c r="F3636">
        <v>7</v>
      </c>
      <c r="G3636">
        <v>7</v>
      </c>
      <c r="H3636" s="4" t="str">
        <f t="shared" si="112"/>
        <v>1K231.7</v>
      </c>
      <c r="I3636" s="4" t="str">
        <f t="shared" si="113"/>
        <v>SG1_P0_TXD1</v>
      </c>
    </row>
    <row r="3637" spans="1:9">
      <c r="A3637" t="s">
        <v>261</v>
      </c>
      <c r="B3637" t="s">
        <v>9224</v>
      </c>
      <c r="C3637" t="s">
        <v>5081</v>
      </c>
      <c r="D3637" t="s">
        <v>7833</v>
      </c>
      <c r="E3637" t="s">
        <v>490</v>
      </c>
      <c r="F3637">
        <v>1</v>
      </c>
      <c r="G3637" t="s">
        <v>7833</v>
      </c>
      <c r="H3637" s="4" t="str">
        <f t="shared" si="112"/>
        <v>1K231.1</v>
      </c>
      <c r="I3637" s="4" t="str">
        <f t="shared" si="113"/>
        <v>VP12</v>
      </c>
    </row>
    <row r="3638" spans="1:9">
      <c r="A3638" t="s">
        <v>261</v>
      </c>
      <c r="B3638" t="s">
        <v>9224</v>
      </c>
      <c r="C3638" t="s">
        <v>5081</v>
      </c>
      <c r="D3638" t="s">
        <v>7834</v>
      </c>
      <c r="E3638" t="s">
        <v>8488</v>
      </c>
      <c r="F3638">
        <v>8</v>
      </c>
      <c r="G3638" t="s">
        <v>7834</v>
      </c>
      <c r="H3638" s="4" t="str">
        <f t="shared" si="112"/>
        <v>1K231.8</v>
      </c>
      <c r="I3638" s="4" t="str">
        <f t="shared" si="113"/>
        <v>SC_UDB231</v>
      </c>
    </row>
    <row r="3639" spans="1:9">
      <c r="A3639" t="s">
        <v>261</v>
      </c>
      <c r="B3639" t="s">
        <v>9224</v>
      </c>
      <c r="C3639" t="s">
        <v>5082</v>
      </c>
      <c r="D3639">
        <v>2</v>
      </c>
      <c r="E3639" t="s">
        <v>3636</v>
      </c>
      <c r="F3639">
        <v>2</v>
      </c>
      <c r="G3639">
        <v>2</v>
      </c>
      <c r="H3639" s="4" t="str">
        <f t="shared" si="112"/>
        <v>1K232.2</v>
      </c>
      <c r="I3639" s="4" t="str">
        <f t="shared" si="113"/>
        <v>SG1_P0_TXD3</v>
      </c>
    </row>
    <row r="3640" spans="1:9">
      <c r="A3640" t="s">
        <v>261</v>
      </c>
      <c r="B3640" t="s">
        <v>9224</v>
      </c>
      <c r="C3640" t="s">
        <v>5082</v>
      </c>
      <c r="D3640">
        <v>3</v>
      </c>
      <c r="E3640" t="s">
        <v>3634</v>
      </c>
      <c r="F3640">
        <v>3</v>
      </c>
      <c r="G3640">
        <v>3</v>
      </c>
      <c r="H3640" s="4" t="str">
        <f t="shared" si="112"/>
        <v>1K232.3</v>
      </c>
      <c r="I3640" s="4" t="str">
        <f t="shared" si="113"/>
        <v>S1_R_P0_RXD3</v>
      </c>
    </row>
    <row r="3641" spans="1:9">
      <c r="A3641" t="s">
        <v>261</v>
      </c>
      <c r="B3641" t="s">
        <v>9224</v>
      </c>
      <c r="C3641" t="s">
        <v>5082</v>
      </c>
      <c r="D3641">
        <v>4</v>
      </c>
      <c r="E3641" t="s">
        <v>2154</v>
      </c>
      <c r="F3641">
        <v>4</v>
      </c>
      <c r="G3641">
        <v>4</v>
      </c>
      <c r="H3641" s="4" t="str">
        <f t="shared" si="112"/>
        <v>1K232.4</v>
      </c>
      <c r="I3641" s="4" t="str">
        <f t="shared" si="113"/>
        <v>S1_SCANA_HSD208</v>
      </c>
    </row>
    <row r="3642" spans="1:9">
      <c r="A3642" t="s">
        <v>261</v>
      </c>
      <c r="B3642" t="s">
        <v>9224</v>
      </c>
      <c r="C3642" t="s">
        <v>5082</v>
      </c>
      <c r="D3642">
        <v>5</v>
      </c>
      <c r="E3642" t="s">
        <v>2155</v>
      </c>
      <c r="F3642">
        <v>5</v>
      </c>
      <c r="G3642">
        <v>5</v>
      </c>
      <c r="H3642" s="4" t="str">
        <f t="shared" si="112"/>
        <v>1K232.5</v>
      </c>
      <c r="I3642" s="4" t="str">
        <f t="shared" si="113"/>
        <v>S1_SCAND_HSD209</v>
      </c>
    </row>
    <row r="3643" spans="1:9">
      <c r="A3643" t="s">
        <v>261</v>
      </c>
      <c r="B3643" t="s">
        <v>9224</v>
      </c>
      <c r="C3643" t="s">
        <v>5082</v>
      </c>
      <c r="D3643">
        <v>6</v>
      </c>
      <c r="E3643" t="s">
        <v>3635</v>
      </c>
      <c r="F3643">
        <v>6</v>
      </c>
      <c r="G3643">
        <v>6</v>
      </c>
      <c r="H3643" s="4" t="str">
        <f t="shared" si="112"/>
        <v>1K232.6</v>
      </c>
      <c r="I3643" s="4" t="str">
        <f t="shared" si="113"/>
        <v>S1_R_P0_RXDV</v>
      </c>
    </row>
    <row r="3644" spans="1:9">
      <c r="A3644" t="s">
        <v>261</v>
      </c>
      <c r="B3644" t="s">
        <v>9224</v>
      </c>
      <c r="C3644" t="s">
        <v>5082</v>
      </c>
      <c r="D3644">
        <v>7</v>
      </c>
      <c r="E3644" t="s">
        <v>3637</v>
      </c>
      <c r="F3644">
        <v>7</v>
      </c>
      <c r="G3644">
        <v>7</v>
      </c>
      <c r="H3644" s="4" t="str">
        <f t="shared" si="112"/>
        <v>1K232.7</v>
      </c>
      <c r="I3644" s="4" t="str">
        <f t="shared" si="113"/>
        <v>SG1_P0_TXEN</v>
      </c>
    </row>
    <row r="3645" spans="1:9">
      <c r="A3645" t="s">
        <v>261</v>
      </c>
      <c r="B3645" t="s">
        <v>9224</v>
      </c>
      <c r="C3645" t="s">
        <v>5082</v>
      </c>
      <c r="D3645" t="s">
        <v>7833</v>
      </c>
      <c r="E3645" t="s">
        <v>490</v>
      </c>
      <c r="F3645">
        <v>1</v>
      </c>
      <c r="G3645" t="s">
        <v>7833</v>
      </c>
      <c r="H3645" s="4" t="str">
        <f t="shared" si="112"/>
        <v>1K232.1</v>
      </c>
      <c r="I3645" s="4" t="str">
        <f t="shared" si="113"/>
        <v>VP12</v>
      </c>
    </row>
    <row r="3646" spans="1:9">
      <c r="A3646" t="s">
        <v>261</v>
      </c>
      <c r="B3646" t="s">
        <v>9224</v>
      </c>
      <c r="C3646" t="s">
        <v>5082</v>
      </c>
      <c r="D3646" t="s">
        <v>7834</v>
      </c>
      <c r="E3646" t="s">
        <v>8489</v>
      </c>
      <c r="F3646">
        <v>8</v>
      </c>
      <c r="G3646" t="s">
        <v>7834</v>
      </c>
      <c r="H3646" s="4" t="str">
        <f t="shared" si="112"/>
        <v>1K232.8</v>
      </c>
      <c r="I3646" s="4" t="str">
        <f t="shared" si="113"/>
        <v>SC_UDB232</v>
      </c>
    </row>
    <row r="3647" spans="1:9">
      <c r="A3647" t="s">
        <v>261</v>
      </c>
      <c r="B3647" t="s">
        <v>9224</v>
      </c>
      <c r="C3647" t="s">
        <v>5083</v>
      </c>
      <c r="D3647">
        <v>2</v>
      </c>
      <c r="E3647" t="s">
        <v>3640</v>
      </c>
      <c r="F3647">
        <v>2</v>
      </c>
      <c r="G3647">
        <v>2</v>
      </c>
      <c r="H3647" s="4" t="str">
        <f t="shared" si="112"/>
        <v>1K233.2</v>
      </c>
      <c r="I3647" s="4" t="str">
        <f t="shared" si="113"/>
        <v>SG1_P0_TXC</v>
      </c>
    </row>
    <row r="3648" spans="1:9">
      <c r="A3648" t="s">
        <v>261</v>
      </c>
      <c r="B3648" t="s">
        <v>9224</v>
      </c>
      <c r="C3648" t="s">
        <v>5083</v>
      </c>
      <c r="D3648">
        <v>3</v>
      </c>
      <c r="E3648" t="s">
        <v>3638</v>
      </c>
      <c r="F3648">
        <v>3</v>
      </c>
      <c r="G3648">
        <v>3</v>
      </c>
      <c r="H3648" s="4" t="str">
        <f t="shared" si="112"/>
        <v>1K233.3</v>
      </c>
      <c r="I3648" s="4" t="str">
        <f t="shared" si="113"/>
        <v>S1_R_P0_RXC</v>
      </c>
    </row>
    <row r="3649" spans="1:9">
      <c r="A3649" t="s">
        <v>261</v>
      </c>
      <c r="B3649" t="s">
        <v>9224</v>
      </c>
      <c r="C3649" t="s">
        <v>5083</v>
      </c>
      <c r="D3649">
        <v>4</v>
      </c>
      <c r="E3649" t="s">
        <v>2156</v>
      </c>
      <c r="F3649">
        <v>4</v>
      </c>
      <c r="G3649">
        <v>4</v>
      </c>
      <c r="H3649" s="4" t="str">
        <f t="shared" si="112"/>
        <v>1K233.4</v>
      </c>
      <c r="I3649" s="4" t="str">
        <f t="shared" si="113"/>
        <v>S1_SCANA_HSD210</v>
      </c>
    </row>
    <row r="3650" spans="1:9">
      <c r="A3650" t="s">
        <v>261</v>
      </c>
      <c r="B3650" t="s">
        <v>9224</v>
      </c>
      <c r="C3650" t="s">
        <v>5083</v>
      </c>
      <c r="D3650">
        <v>5</v>
      </c>
      <c r="E3650" t="s">
        <v>2157</v>
      </c>
      <c r="F3650">
        <v>5</v>
      </c>
      <c r="G3650">
        <v>5</v>
      </c>
      <c r="H3650" s="4" t="str">
        <f t="shared" ref="H3650:H3713" si="114">CONCATENATE(C3650,".",F3650)</f>
        <v>1K233.5</v>
      </c>
      <c r="I3650" s="4" t="str">
        <f t="shared" ref="I3650:I3713" si="115">E3650</f>
        <v>S1_SCANA_HSD211</v>
      </c>
    </row>
    <row r="3651" spans="1:9">
      <c r="A3651" t="s">
        <v>261</v>
      </c>
      <c r="B3651" t="s">
        <v>9224</v>
      </c>
      <c r="C3651" t="s">
        <v>5083</v>
      </c>
      <c r="D3651">
        <v>6</v>
      </c>
      <c r="E3651" t="s">
        <v>3639</v>
      </c>
      <c r="F3651">
        <v>6</v>
      </c>
      <c r="G3651">
        <v>6</v>
      </c>
      <c r="H3651" s="4" t="str">
        <f t="shared" si="114"/>
        <v>1K233.6</v>
      </c>
      <c r="I3651" s="4" t="str">
        <f t="shared" si="115"/>
        <v>S1_R_P0_RXD2</v>
      </c>
    </row>
    <row r="3652" spans="1:9">
      <c r="A3652" t="s">
        <v>261</v>
      </c>
      <c r="B3652" t="s">
        <v>9224</v>
      </c>
      <c r="C3652" t="s">
        <v>5083</v>
      </c>
      <c r="D3652">
        <v>7</v>
      </c>
      <c r="E3652" t="s">
        <v>3641</v>
      </c>
      <c r="F3652">
        <v>7</v>
      </c>
      <c r="G3652">
        <v>7</v>
      </c>
      <c r="H3652" s="4" t="str">
        <f t="shared" si="114"/>
        <v>1K233.7</v>
      </c>
      <c r="I3652" s="4" t="str">
        <f t="shared" si="115"/>
        <v>SG1_P0_TXD2</v>
      </c>
    </row>
    <row r="3653" spans="1:9">
      <c r="A3653" t="s">
        <v>261</v>
      </c>
      <c r="B3653" t="s">
        <v>9224</v>
      </c>
      <c r="C3653" t="s">
        <v>5083</v>
      </c>
      <c r="D3653" t="s">
        <v>7833</v>
      </c>
      <c r="E3653" t="s">
        <v>490</v>
      </c>
      <c r="F3653">
        <v>1</v>
      </c>
      <c r="G3653" t="s">
        <v>7833</v>
      </c>
      <c r="H3653" s="4" t="str">
        <f t="shared" si="114"/>
        <v>1K233.1</v>
      </c>
      <c r="I3653" s="4" t="str">
        <f t="shared" si="115"/>
        <v>VP12</v>
      </c>
    </row>
    <row r="3654" spans="1:9">
      <c r="A3654" t="s">
        <v>261</v>
      </c>
      <c r="B3654" t="s">
        <v>9224</v>
      </c>
      <c r="C3654" t="s">
        <v>5083</v>
      </c>
      <c r="D3654" t="s">
        <v>7834</v>
      </c>
      <c r="E3654" t="s">
        <v>8490</v>
      </c>
      <c r="F3654">
        <v>8</v>
      </c>
      <c r="G3654" t="s">
        <v>7834</v>
      </c>
      <c r="H3654" s="4" t="str">
        <f t="shared" si="114"/>
        <v>1K233.8</v>
      </c>
      <c r="I3654" s="4" t="str">
        <f t="shared" si="115"/>
        <v>SC_UDB233</v>
      </c>
    </row>
    <row r="3655" spans="1:9">
      <c r="A3655" t="s">
        <v>261</v>
      </c>
      <c r="B3655" t="s">
        <v>9224</v>
      </c>
      <c r="C3655" t="s">
        <v>5084</v>
      </c>
      <c r="D3655">
        <v>1</v>
      </c>
      <c r="E3655" t="s">
        <v>3642</v>
      </c>
      <c r="F3655">
        <v>1</v>
      </c>
      <c r="G3655">
        <v>1</v>
      </c>
      <c r="H3655" s="4" t="str">
        <f t="shared" si="114"/>
        <v>1RR400.1</v>
      </c>
      <c r="I3655" s="4" t="str">
        <f t="shared" si="115"/>
        <v>S1_P0_TXD0</v>
      </c>
    </row>
    <row r="3656" spans="1:9">
      <c r="A3656" t="s">
        <v>261</v>
      </c>
      <c r="B3656" t="s">
        <v>9224</v>
      </c>
      <c r="C3656" t="s">
        <v>5084</v>
      </c>
      <c r="D3656">
        <v>2</v>
      </c>
      <c r="E3656" t="s">
        <v>3618</v>
      </c>
      <c r="F3656">
        <v>2</v>
      </c>
      <c r="G3656">
        <v>2</v>
      </c>
      <c r="H3656" s="4" t="str">
        <f t="shared" si="114"/>
        <v>1RR400.2</v>
      </c>
      <c r="I3656" s="4" t="str">
        <f t="shared" si="115"/>
        <v>S1_R_P0_TXD0</v>
      </c>
    </row>
    <row r="3657" spans="1:9">
      <c r="A3657" t="s">
        <v>261</v>
      </c>
      <c r="B3657" t="s">
        <v>9224</v>
      </c>
      <c r="C3657" t="s">
        <v>5085</v>
      </c>
      <c r="D3657">
        <v>1</v>
      </c>
      <c r="E3657" t="s">
        <v>3643</v>
      </c>
      <c r="F3657">
        <v>1</v>
      </c>
      <c r="G3657">
        <v>1</v>
      </c>
      <c r="H3657" s="4" t="str">
        <f t="shared" si="114"/>
        <v>1RR401.1</v>
      </c>
      <c r="I3657" s="4" t="str">
        <f t="shared" si="115"/>
        <v>S1_P0_TXD1</v>
      </c>
    </row>
    <row r="3658" spans="1:9">
      <c r="A3658" t="s">
        <v>261</v>
      </c>
      <c r="B3658" t="s">
        <v>9224</v>
      </c>
      <c r="C3658" t="s">
        <v>5085</v>
      </c>
      <c r="D3658">
        <v>2</v>
      </c>
      <c r="E3658" t="s">
        <v>3620</v>
      </c>
      <c r="F3658">
        <v>2</v>
      </c>
      <c r="G3658">
        <v>2</v>
      </c>
      <c r="H3658" s="4" t="str">
        <f t="shared" si="114"/>
        <v>1RR401.2</v>
      </c>
      <c r="I3658" s="4" t="str">
        <f t="shared" si="115"/>
        <v>S1_R_P0_TXD1</v>
      </c>
    </row>
    <row r="3659" spans="1:9">
      <c r="A3659" t="s">
        <v>261</v>
      </c>
      <c r="B3659" t="s">
        <v>9224</v>
      </c>
      <c r="C3659" t="s">
        <v>5086</v>
      </c>
      <c r="D3659">
        <v>1</v>
      </c>
      <c r="E3659" t="s">
        <v>3644</v>
      </c>
      <c r="F3659">
        <v>1</v>
      </c>
      <c r="G3659">
        <v>1</v>
      </c>
      <c r="H3659" s="4" t="str">
        <f t="shared" si="114"/>
        <v>1RR402.1</v>
      </c>
      <c r="I3659" s="4" t="str">
        <f t="shared" si="115"/>
        <v>S1_P0_TXD2</v>
      </c>
    </row>
    <row r="3660" spans="1:9">
      <c r="A3660" t="s">
        <v>261</v>
      </c>
      <c r="B3660" t="s">
        <v>9224</v>
      </c>
      <c r="C3660" t="s">
        <v>5086</v>
      </c>
      <c r="D3660">
        <v>2</v>
      </c>
      <c r="E3660" t="s">
        <v>3622</v>
      </c>
      <c r="F3660">
        <v>2</v>
      </c>
      <c r="G3660">
        <v>2</v>
      </c>
      <c r="H3660" s="4" t="str">
        <f t="shared" si="114"/>
        <v>1RR402.2</v>
      </c>
      <c r="I3660" s="4" t="str">
        <f t="shared" si="115"/>
        <v>S1_R_P0_TXD2</v>
      </c>
    </row>
    <row r="3661" spans="1:9">
      <c r="A3661" t="s">
        <v>261</v>
      </c>
      <c r="B3661" t="s">
        <v>9224</v>
      </c>
      <c r="C3661" t="s">
        <v>5087</v>
      </c>
      <c r="D3661">
        <v>1</v>
      </c>
      <c r="E3661" t="s">
        <v>3645</v>
      </c>
      <c r="F3661">
        <v>1</v>
      </c>
      <c r="G3661">
        <v>1</v>
      </c>
      <c r="H3661" s="4" t="str">
        <f t="shared" si="114"/>
        <v>1RR403.1</v>
      </c>
      <c r="I3661" s="4" t="str">
        <f t="shared" si="115"/>
        <v>S1_P0_TXD3</v>
      </c>
    </row>
    <row r="3662" spans="1:9">
      <c r="A3662" t="s">
        <v>261</v>
      </c>
      <c r="B3662" t="s">
        <v>9224</v>
      </c>
      <c r="C3662" t="s">
        <v>5087</v>
      </c>
      <c r="D3662">
        <v>2</v>
      </c>
      <c r="E3662" t="s">
        <v>3625</v>
      </c>
      <c r="F3662">
        <v>2</v>
      </c>
      <c r="G3662">
        <v>2</v>
      </c>
      <c r="H3662" s="4" t="str">
        <f t="shared" si="114"/>
        <v>1RR403.2</v>
      </c>
      <c r="I3662" s="4" t="str">
        <f t="shared" si="115"/>
        <v>S1_R_P0_TXD3</v>
      </c>
    </row>
    <row r="3663" spans="1:9">
      <c r="A3663" t="s">
        <v>261</v>
      </c>
      <c r="B3663" t="s">
        <v>9224</v>
      </c>
      <c r="C3663" t="s">
        <v>5088</v>
      </c>
      <c r="D3663">
        <v>1</v>
      </c>
      <c r="E3663" t="s">
        <v>3646</v>
      </c>
      <c r="F3663">
        <v>1</v>
      </c>
      <c r="G3663">
        <v>1</v>
      </c>
      <c r="H3663" s="4" t="str">
        <f t="shared" si="114"/>
        <v>1RR404.1</v>
      </c>
      <c r="I3663" s="4" t="str">
        <f t="shared" si="115"/>
        <v>S1_P0_TXC</v>
      </c>
    </row>
    <row r="3664" spans="1:9">
      <c r="A3664" t="s">
        <v>261</v>
      </c>
      <c r="B3664" t="s">
        <v>9224</v>
      </c>
      <c r="C3664" t="s">
        <v>5088</v>
      </c>
      <c r="D3664">
        <v>2</v>
      </c>
      <c r="E3664" t="s">
        <v>3621</v>
      </c>
      <c r="F3664">
        <v>2</v>
      </c>
      <c r="G3664">
        <v>2</v>
      </c>
      <c r="H3664" s="4" t="str">
        <f t="shared" si="114"/>
        <v>1RR404.2</v>
      </c>
      <c r="I3664" s="4" t="str">
        <f t="shared" si="115"/>
        <v>S1_R_P0_TXC</v>
      </c>
    </row>
    <row r="3665" spans="1:9">
      <c r="A3665" t="s">
        <v>261</v>
      </c>
      <c r="B3665" t="s">
        <v>9224</v>
      </c>
      <c r="C3665" t="s">
        <v>5089</v>
      </c>
      <c r="D3665">
        <v>1</v>
      </c>
      <c r="E3665" t="s">
        <v>3647</v>
      </c>
      <c r="F3665">
        <v>1</v>
      </c>
      <c r="G3665">
        <v>1</v>
      </c>
      <c r="H3665" s="4" t="str">
        <f t="shared" si="114"/>
        <v>1RR405.1</v>
      </c>
      <c r="I3665" s="4" t="str">
        <f t="shared" si="115"/>
        <v>S1_P0_TXEN</v>
      </c>
    </row>
    <row r="3666" spans="1:9">
      <c r="A3666" t="s">
        <v>261</v>
      </c>
      <c r="B3666" t="s">
        <v>9224</v>
      </c>
      <c r="C3666" t="s">
        <v>5089</v>
      </c>
      <c r="D3666">
        <v>2</v>
      </c>
      <c r="E3666" t="s">
        <v>3617</v>
      </c>
      <c r="F3666">
        <v>2</v>
      </c>
      <c r="G3666">
        <v>2</v>
      </c>
      <c r="H3666" s="4" t="str">
        <f t="shared" si="114"/>
        <v>1RR405.2</v>
      </c>
      <c r="I3666" s="4" t="str">
        <f t="shared" si="115"/>
        <v>S1_R_P0_TXEN</v>
      </c>
    </row>
    <row r="3667" spans="1:9">
      <c r="A3667" t="s">
        <v>261</v>
      </c>
      <c r="B3667" t="s">
        <v>9224</v>
      </c>
      <c r="C3667" t="s">
        <v>5090</v>
      </c>
      <c r="D3667">
        <v>1</v>
      </c>
      <c r="E3667" t="s">
        <v>3648</v>
      </c>
      <c r="F3667">
        <v>1</v>
      </c>
      <c r="G3667">
        <v>1</v>
      </c>
      <c r="H3667" s="4" t="str">
        <f t="shared" si="114"/>
        <v>1RR406.1</v>
      </c>
      <c r="I3667" s="4" t="str">
        <f t="shared" si="115"/>
        <v>S1_P0_RXER</v>
      </c>
    </row>
    <row r="3668" spans="1:9">
      <c r="A3668" t="s">
        <v>261</v>
      </c>
      <c r="B3668" t="s">
        <v>9224</v>
      </c>
      <c r="C3668" t="s">
        <v>5090</v>
      </c>
      <c r="D3668">
        <v>2</v>
      </c>
      <c r="E3668" t="s">
        <v>3626</v>
      </c>
      <c r="F3668">
        <v>2</v>
      </c>
      <c r="G3668">
        <v>2</v>
      </c>
      <c r="H3668" s="4" t="str">
        <f t="shared" si="114"/>
        <v>1RR406.2</v>
      </c>
      <c r="I3668" s="4" t="str">
        <f t="shared" si="115"/>
        <v>S1_R_P0_RXER</v>
      </c>
    </row>
    <row r="3669" spans="1:9">
      <c r="A3669" t="s">
        <v>261</v>
      </c>
      <c r="B3669" t="s">
        <v>9224</v>
      </c>
      <c r="C3669" t="s">
        <v>5091</v>
      </c>
      <c r="D3669">
        <v>1</v>
      </c>
      <c r="E3669" t="s">
        <v>3649</v>
      </c>
      <c r="F3669">
        <v>1</v>
      </c>
      <c r="G3669">
        <v>1</v>
      </c>
      <c r="H3669" s="4" t="str">
        <f t="shared" si="114"/>
        <v>1RR407.1</v>
      </c>
      <c r="I3669" s="4" t="str">
        <f t="shared" si="115"/>
        <v>S1_P0_RXD1</v>
      </c>
    </row>
    <row r="3670" spans="1:9">
      <c r="A3670" t="s">
        <v>261</v>
      </c>
      <c r="B3670" t="s">
        <v>9224</v>
      </c>
      <c r="C3670" t="s">
        <v>5091</v>
      </c>
      <c r="D3670">
        <v>2</v>
      </c>
      <c r="E3670" t="s">
        <v>3631</v>
      </c>
      <c r="F3670">
        <v>2</v>
      </c>
      <c r="G3670">
        <v>2</v>
      </c>
      <c r="H3670" s="4" t="str">
        <f t="shared" si="114"/>
        <v>1RR407.2</v>
      </c>
      <c r="I3670" s="4" t="str">
        <f t="shared" si="115"/>
        <v>S1_R_P0_RXD1</v>
      </c>
    </row>
    <row r="3671" spans="1:9">
      <c r="A3671" t="s">
        <v>261</v>
      </c>
      <c r="B3671" t="s">
        <v>9224</v>
      </c>
      <c r="C3671" t="s">
        <v>5092</v>
      </c>
      <c r="D3671">
        <v>1</v>
      </c>
      <c r="E3671" t="s">
        <v>3650</v>
      </c>
      <c r="F3671">
        <v>1</v>
      </c>
      <c r="G3671">
        <v>1</v>
      </c>
      <c r="H3671" s="4" t="str">
        <f t="shared" si="114"/>
        <v>1RR408.1</v>
      </c>
      <c r="I3671" s="4" t="str">
        <f t="shared" si="115"/>
        <v>S1_P0_RXD3</v>
      </c>
    </row>
    <row r="3672" spans="1:9">
      <c r="A3672" t="s">
        <v>261</v>
      </c>
      <c r="B3672" t="s">
        <v>9224</v>
      </c>
      <c r="C3672" t="s">
        <v>5092</v>
      </c>
      <c r="D3672">
        <v>2</v>
      </c>
      <c r="E3672" t="s">
        <v>3634</v>
      </c>
      <c r="F3672">
        <v>2</v>
      </c>
      <c r="G3672">
        <v>2</v>
      </c>
      <c r="H3672" s="4" t="str">
        <f t="shared" si="114"/>
        <v>1RR408.2</v>
      </c>
      <c r="I3672" s="4" t="str">
        <f t="shared" si="115"/>
        <v>S1_R_P0_RXD3</v>
      </c>
    </row>
    <row r="3673" spans="1:9">
      <c r="A3673" t="s">
        <v>261</v>
      </c>
      <c r="B3673" t="s">
        <v>9224</v>
      </c>
      <c r="C3673" t="s">
        <v>5093</v>
      </c>
      <c r="D3673">
        <v>1</v>
      </c>
      <c r="E3673" t="s">
        <v>3651</v>
      </c>
      <c r="F3673">
        <v>1</v>
      </c>
      <c r="G3673">
        <v>1</v>
      </c>
      <c r="H3673" s="4" t="str">
        <f t="shared" si="114"/>
        <v>1RR409.1</v>
      </c>
      <c r="I3673" s="4" t="str">
        <f t="shared" si="115"/>
        <v>S1_P0_RXDV</v>
      </c>
    </row>
    <row r="3674" spans="1:9">
      <c r="A3674" t="s">
        <v>261</v>
      </c>
      <c r="B3674" t="s">
        <v>9224</v>
      </c>
      <c r="C3674" t="s">
        <v>5093</v>
      </c>
      <c r="D3674">
        <v>2</v>
      </c>
      <c r="E3674" t="s">
        <v>3635</v>
      </c>
      <c r="F3674">
        <v>2</v>
      </c>
      <c r="G3674">
        <v>2</v>
      </c>
      <c r="H3674" s="4" t="str">
        <f t="shared" si="114"/>
        <v>1RR409.2</v>
      </c>
      <c r="I3674" s="4" t="str">
        <f t="shared" si="115"/>
        <v>S1_R_P0_RXDV</v>
      </c>
    </row>
    <row r="3675" spans="1:9">
      <c r="A3675" t="s">
        <v>261</v>
      </c>
      <c r="B3675" t="s">
        <v>9224</v>
      </c>
      <c r="C3675" t="s">
        <v>5094</v>
      </c>
      <c r="D3675">
        <v>1</v>
      </c>
      <c r="E3675" t="s">
        <v>3652</v>
      </c>
      <c r="F3675">
        <v>1</v>
      </c>
      <c r="G3675">
        <v>1</v>
      </c>
      <c r="H3675" s="4" t="str">
        <f t="shared" si="114"/>
        <v>1RR410.1</v>
      </c>
      <c r="I3675" s="4" t="str">
        <f t="shared" si="115"/>
        <v>S1_P0_RXC</v>
      </c>
    </row>
    <row r="3676" spans="1:9">
      <c r="A3676" t="s">
        <v>261</v>
      </c>
      <c r="B3676" t="s">
        <v>9224</v>
      </c>
      <c r="C3676" t="s">
        <v>5094</v>
      </c>
      <c r="D3676">
        <v>2</v>
      </c>
      <c r="E3676" t="s">
        <v>3638</v>
      </c>
      <c r="F3676">
        <v>2</v>
      </c>
      <c r="G3676">
        <v>2</v>
      </c>
      <c r="H3676" s="4" t="str">
        <f t="shared" si="114"/>
        <v>1RR410.2</v>
      </c>
      <c r="I3676" s="4" t="str">
        <f t="shared" si="115"/>
        <v>S1_R_P0_RXC</v>
      </c>
    </row>
    <row r="3677" spans="1:9">
      <c r="A3677" t="s">
        <v>261</v>
      </c>
      <c r="B3677" t="s">
        <v>9224</v>
      </c>
      <c r="C3677" t="s">
        <v>5095</v>
      </c>
      <c r="D3677">
        <v>1</v>
      </c>
      <c r="E3677" t="s">
        <v>3653</v>
      </c>
      <c r="F3677">
        <v>1</v>
      </c>
      <c r="G3677">
        <v>1</v>
      </c>
      <c r="H3677" s="4" t="str">
        <f t="shared" si="114"/>
        <v>1RR411.1</v>
      </c>
      <c r="I3677" s="4" t="str">
        <f t="shared" si="115"/>
        <v>S1_P0_RXD2</v>
      </c>
    </row>
    <row r="3678" spans="1:9">
      <c r="A3678" t="s">
        <v>261</v>
      </c>
      <c r="B3678" t="s">
        <v>9224</v>
      </c>
      <c r="C3678" t="s">
        <v>5095</v>
      </c>
      <c r="D3678">
        <v>2</v>
      </c>
      <c r="E3678" t="s">
        <v>3639</v>
      </c>
      <c r="F3678">
        <v>2</v>
      </c>
      <c r="G3678">
        <v>2</v>
      </c>
      <c r="H3678" s="4" t="str">
        <f t="shared" si="114"/>
        <v>1RR411.2</v>
      </c>
      <c r="I3678" s="4" t="str">
        <f t="shared" si="115"/>
        <v>S1_R_P0_RXD2</v>
      </c>
    </row>
    <row r="3679" spans="1:9">
      <c r="A3679" t="s">
        <v>261</v>
      </c>
      <c r="B3679" t="s">
        <v>9224</v>
      </c>
      <c r="C3679" t="s">
        <v>5096</v>
      </c>
      <c r="D3679">
        <v>1</v>
      </c>
      <c r="E3679" t="s">
        <v>3654</v>
      </c>
      <c r="F3679">
        <v>1</v>
      </c>
      <c r="G3679">
        <v>1</v>
      </c>
      <c r="H3679" s="4" t="str">
        <f t="shared" si="114"/>
        <v>1RR412.1</v>
      </c>
      <c r="I3679" s="4" t="str">
        <f t="shared" si="115"/>
        <v>S1_P0_TESTD</v>
      </c>
    </row>
    <row r="3680" spans="1:9">
      <c r="A3680" t="s">
        <v>261</v>
      </c>
      <c r="B3680" t="s">
        <v>9224</v>
      </c>
      <c r="C3680" t="s">
        <v>5096</v>
      </c>
      <c r="D3680">
        <v>2</v>
      </c>
      <c r="E3680" t="s">
        <v>2158</v>
      </c>
      <c r="F3680">
        <v>2</v>
      </c>
      <c r="G3680">
        <v>2</v>
      </c>
      <c r="H3680" s="4" t="str">
        <f t="shared" si="114"/>
        <v>1RR412.2</v>
      </c>
      <c r="I3680" s="4" t="str">
        <f t="shared" si="115"/>
        <v>S1_SCANA_HSD289</v>
      </c>
    </row>
    <row r="3681" spans="1:9">
      <c r="A3681" t="s">
        <v>261</v>
      </c>
      <c r="B3681" t="s">
        <v>9224</v>
      </c>
      <c r="C3681" t="s">
        <v>5097</v>
      </c>
      <c r="D3681">
        <v>1</v>
      </c>
      <c r="E3681" t="s">
        <v>3655</v>
      </c>
      <c r="F3681">
        <v>1</v>
      </c>
      <c r="G3681">
        <v>1</v>
      </c>
      <c r="H3681" s="4" t="str">
        <f t="shared" si="114"/>
        <v>1RR413.1</v>
      </c>
      <c r="I3681" s="4" t="str">
        <f t="shared" si="115"/>
        <v>S1_P0_RXD0</v>
      </c>
    </row>
    <row r="3682" spans="1:9">
      <c r="A3682" t="s">
        <v>261</v>
      </c>
      <c r="B3682" t="s">
        <v>9224</v>
      </c>
      <c r="C3682" t="s">
        <v>5097</v>
      </c>
      <c r="D3682">
        <v>2</v>
      </c>
      <c r="E3682" t="s">
        <v>3623</v>
      </c>
      <c r="F3682">
        <v>2</v>
      </c>
      <c r="G3682">
        <v>2</v>
      </c>
      <c r="H3682" s="4" t="str">
        <f t="shared" si="114"/>
        <v>1RR413.2</v>
      </c>
      <c r="I3682" s="4" t="str">
        <f t="shared" si="115"/>
        <v>S1_R_P0_RXD0</v>
      </c>
    </row>
    <row r="3683" spans="1:9">
      <c r="A3683" t="s">
        <v>261</v>
      </c>
      <c r="B3683" t="s">
        <v>9224</v>
      </c>
      <c r="C3683" t="s">
        <v>165</v>
      </c>
      <c r="D3683" t="s">
        <v>3074</v>
      </c>
      <c r="E3683" t="s">
        <v>3652</v>
      </c>
      <c r="F3683" t="s">
        <v>175</v>
      </c>
      <c r="G3683" t="s">
        <v>3074</v>
      </c>
      <c r="H3683" s="4" t="str">
        <f t="shared" si="114"/>
        <v>SITE1.G1</v>
      </c>
      <c r="I3683" s="4" t="str">
        <f t="shared" si="115"/>
        <v>S1_P0_RXC</v>
      </c>
    </row>
    <row r="3684" spans="1:9">
      <c r="A3684" t="s">
        <v>261</v>
      </c>
      <c r="B3684" t="s">
        <v>9224</v>
      </c>
      <c r="C3684" t="s">
        <v>165</v>
      </c>
      <c r="D3684" t="s">
        <v>3068</v>
      </c>
      <c r="E3684" t="s">
        <v>3655</v>
      </c>
      <c r="F3684" t="s">
        <v>299</v>
      </c>
      <c r="G3684" t="s">
        <v>3068</v>
      </c>
      <c r="H3684" s="4" t="str">
        <f t="shared" si="114"/>
        <v>SITE1.K2</v>
      </c>
      <c r="I3684" s="4" t="str">
        <f t="shared" si="115"/>
        <v>S1_P0_RXD0</v>
      </c>
    </row>
    <row r="3685" spans="1:9">
      <c r="A3685" t="s">
        <v>261</v>
      </c>
      <c r="B3685" t="s">
        <v>9224</v>
      </c>
      <c r="C3685" t="s">
        <v>165</v>
      </c>
      <c r="D3685" t="s">
        <v>3071</v>
      </c>
      <c r="E3685" t="s">
        <v>3649</v>
      </c>
      <c r="F3685" t="s">
        <v>264</v>
      </c>
      <c r="G3685" t="s">
        <v>3071</v>
      </c>
      <c r="H3685" s="4" t="str">
        <f t="shared" si="114"/>
        <v>SITE1.K1</v>
      </c>
      <c r="I3685" s="4" t="str">
        <f t="shared" si="115"/>
        <v>S1_P0_RXD1</v>
      </c>
    </row>
    <row r="3686" spans="1:9">
      <c r="A3686" t="s">
        <v>261</v>
      </c>
      <c r="B3686" t="s">
        <v>9224</v>
      </c>
      <c r="C3686" t="s">
        <v>165</v>
      </c>
      <c r="D3686" t="s">
        <v>3075</v>
      </c>
      <c r="E3686" t="s">
        <v>3653</v>
      </c>
      <c r="F3686" t="s">
        <v>357</v>
      </c>
      <c r="G3686" t="s">
        <v>3075</v>
      </c>
      <c r="H3686" s="4" t="str">
        <f t="shared" si="114"/>
        <v>SITE1.J2</v>
      </c>
      <c r="I3686" s="4" t="str">
        <f t="shared" si="115"/>
        <v>S1_P0_RXD2</v>
      </c>
    </row>
    <row r="3687" spans="1:9">
      <c r="A3687" t="s">
        <v>261</v>
      </c>
      <c r="B3687" t="s">
        <v>9224</v>
      </c>
      <c r="C3687" t="s">
        <v>165</v>
      </c>
      <c r="D3687" t="s">
        <v>3072</v>
      </c>
      <c r="E3687" t="s">
        <v>3650</v>
      </c>
      <c r="F3687" t="s">
        <v>356</v>
      </c>
      <c r="G3687" t="s">
        <v>3072</v>
      </c>
      <c r="H3687" s="4" t="str">
        <f t="shared" si="114"/>
        <v>SITE1.J1</v>
      </c>
      <c r="I3687" s="4" t="str">
        <f t="shared" si="115"/>
        <v>S1_P0_RXD3</v>
      </c>
    </row>
    <row r="3688" spans="1:9">
      <c r="A3688" t="s">
        <v>261</v>
      </c>
      <c r="B3688" t="s">
        <v>9224</v>
      </c>
      <c r="C3688" t="s">
        <v>165</v>
      </c>
      <c r="D3688" t="s">
        <v>3073</v>
      </c>
      <c r="E3688" t="s">
        <v>3651</v>
      </c>
      <c r="F3688" t="s">
        <v>359</v>
      </c>
      <c r="G3688" t="s">
        <v>3073</v>
      </c>
      <c r="H3688" s="4" t="str">
        <f t="shared" si="114"/>
        <v>SITE1.H2</v>
      </c>
      <c r="I3688" s="4" t="str">
        <f t="shared" si="115"/>
        <v>S1_P0_RXDV</v>
      </c>
    </row>
    <row r="3689" spans="1:9">
      <c r="A3689" t="s">
        <v>261</v>
      </c>
      <c r="B3689" t="s">
        <v>9224</v>
      </c>
      <c r="C3689" t="s">
        <v>165</v>
      </c>
      <c r="D3689" t="s">
        <v>3070</v>
      </c>
      <c r="E3689" t="s">
        <v>3648</v>
      </c>
      <c r="F3689" t="s">
        <v>358</v>
      </c>
      <c r="G3689" t="s">
        <v>3070</v>
      </c>
      <c r="H3689" s="4" t="str">
        <f t="shared" si="114"/>
        <v>SITE1.H1</v>
      </c>
      <c r="I3689" s="4" t="str">
        <f t="shared" si="115"/>
        <v>S1_P0_RXER</v>
      </c>
    </row>
    <row r="3690" spans="1:9">
      <c r="A3690" t="s">
        <v>261</v>
      </c>
      <c r="B3690" t="s">
        <v>9224</v>
      </c>
      <c r="C3690" t="s">
        <v>165</v>
      </c>
      <c r="D3690" t="s">
        <v>3076</v>
      </c>
      <c r="E3690" t="s">
        <v>3654</v>
      </c>
      <c r="F3690" t="s">
        <v>176</v>
      </c>
      <c r="G3690" t="s">
        <v>3076</v>
      </c>
      <c r="H3690" s="4" t="str">
        <f t="shared" si="114"/>
        <v>SITE1.G2</v>
      </c>
      <c r="I3690" s="4" t="str">
        <f t="shared" si="115"/>
        <v>S1_P0_TESTD</v>
      </c>
    </row>
    <row r="3691" spans="1:9">
      <c r="A3691" t="s">
        <v>261</v>
      </c>
      <c r="B3691" t="s">
        <v>9224</v>
      </c>
      <c r="C3691" t="s">
        <v>165</v>
      </c>
      <c r="D3691" t="s">
        <v>3066</v>
      </c>
      <c r="E3691" t="s">
        <v>3646</v>
      </c>
      <c r="F3691" t="s">
        <v>417</v>
      </c>
      <c r="G3691" t="s">
        <v>3066</v>
      </c>
      <c r="H3691" s="4" t="str">
        <f t="shared" si="114"/>
        <v>SITE1.E2</v>
      </c>
      <c r="I3691" s="4" t="str">
        <f t="shared" si="115"/>
        <v>S1_P0_TXC</v>
      </c>
    </row>
    <row r="3692" spans="1:9">
      <c r="A3692" t="s">
        <v>261</v>
      </c>
      <c r="B3692" t="s">
        <v>9224</v>
      </c>
      <c r="C3692" t="s">
        <v>165</v>
      </c>
      <c r="D3692" t="s">
        <v>3064</v>
      </c>
      <c r="E3692" t="s">
        <v>3642</v>
      </c>
      <c r="F3692" t="s">
        <v>362</v>
      </c>
      <c r="G3692" t="s">
        <v>3064</v>
      </c>
      <c r="H3692" s="4" t="str">
        <f t="shared" si="114"/>
        <v>SITE1.D2</v>
      </c>
      <c r="I3692" s="4" t="str">
        <f t="shared" si="115"/>
        <v>S1_P0_TXD0</v>
      </c>
    </row>
    <row r="3693" spans="1:9">
      <c r="A3693" t="s">
        <v>261</v>
      </c>
      <c r="B3693" t="s">
        <v>9224</v>
      </c>
      <c r="C3693" t="s">
        <v>165</v>
      </c>
      <c r="D3693" t="s">
        <v>3065</v>
      </c>
      <c r="E3693" t="s">
        <v>3643</v>
      </c>
      <c r="F3693" t="s">
        <v>402</v>
      </c>
      <c r="G3693" t="s">
        <v>3065</v>
      </c>
      <c r="H3693" s="4" t="str">
        <f t="shared" si="114"/>
        <v>SITE1.D1</v>
      </c>
      <c r="I3693" s="4" t="str">
        <f t="shared" si="115"/>
        <v>S1_P0_TXD1</v>
      </c>
    </row>
    <row r="3694" spans="1:9">
      <c r="A3694" t="s">
        <v>261</v>
      </c>
      <c r="B3694" t="s">
        <v>9224</v>
      </c>
      <c r="C3694" t="s">
        <v>165</v>
      </c>
      <c r="D3694" t="s">
        <v>3067</v>
      </c>
      <c r="E3694" t="s">
        <v>3644</v>
      </c>
      <c r="F3694" t="s">
        <v>10</v>
      </c>
      <c r="G3694" t="s">
        <v>3067</v>
      </c>
      <c r="H3694" s="4" t="str">
        <f t="shared" si="114"/>
        <v>SITE1.C2</v>
      </c>
      <c r="I3694" s="4" t="str">
        <f t="shared" si="115"/>
        <v>S1_P0_TXD2</v>
      </c>
    </row>
    <row r="3695" spans="1:9">
      <c r="A3695" t="s">
        <v>261</v>
      </c>
      <c r="B3695" t="s">
        <v>9224</v>
      </c>
      <c r="C3695" t="s">
        <v>165</v>
      </c>
      <c r="D3695" t="s">
        <v>3069</v>
      </c>
      <c r="E3695" t="s">
        <v>3645</v>
      </c>
      <c r="F3695" t="s">
        <v>246</v>
      </c>
      <c r="G3695" t="s">
        <v>3069</v>
      </c>
      <c r="H3695" s="4" t="str">
        <f t="shared" si="114"/>
        <v>SITE1.C1</v>
      </c>
      <c r="I3695" s="4" t="str">
        <f t="shared" si="115"/>
        <v>S1_P0_TXD3</v>
      </c>
    </row>
    <row r="3696" spans="1:9">
      <c r="A3696" t="s">
        <v>261</v>
      </c>
      <c r="B3696" t="s">
        <v>9224</v>
      </c>
      <c r="C3696" t="s">
        <v>165</v>
      </c>
      <c r="D3696" t="s">
        <v>3063</v>
      </c>
      <c r="E3696" t="s">
        <v>3647</v>
      </c>
      <c r="F3696" t="s">
        <v>363</v>
      </c>
      <c r="G3696" t="s">
        <v>3063</v>
      </c>
      <c r="H3696" s="4" t="str">
        <f t="shared" si="114"/>
        <v>SITE1.E1</v>
      </c>
      <c r="I3696" s="4" t="str">
        <f t="shared" si="115"/>
        <v>S1_P0_TXEN</v>
      </c>
    </row>
    <row r="3697" spans="1:9">
      <c r="A3697" t="s">
        <v>261</v>
      </c>
      <c r="B3697" t="s">
        <v>9225</v>
      </c>
      <c r="C3697" t="s">
        <v>10099</v>
      </c>
      <c r="D3697">
        <v>1</v>
      </c>
      <c r="E3697" t="s">
        <v>3668</v>
      </c>
      <c r="F3697">
        <v>1</v>
      </c>
      <c r="G3697">
        <v>1</v>
      </c>
      <c r="H3697" s="4" t="str">
        <f t="shared" si="114"/>
        <v>1RR500.1</v>
      </c>
      <c r="I3697" s="4" t="str">
        <f t="shared" si="115"/>
        <v>S1_P1_TXD0</v>
      </c>
    </row>
    <row r="3698" spans="1:9">
      <c r="A3698" t="s">
        <v>261</v>
      </c>
      <c r="B3698" t="s">
        <v>9225</v>
      </c>
      <c r="C3698" t="s">
        <v>10099</v>
      </c>
      <c r="D3698">
        <v>2</v>
      </c>
      <c r="E3698" t="s">
        <v>3660</v>
      </c>
      <c r="F3698">
        <v>2</v>
      </c>
      <c r="G3698">
        <v>2</v>
      </c>
      <c r="H3698" s="4" t="str">
        <f t="shared" si="114"/>
        <v>1RR500.2</v>
      </c>
      <c r="I3698" s="4" t="str">
        <f t="shared" si="115"/>
        <v>SG1_P1_RXD0</v>
      </c>
    </row>
    <row r="3699" spans="1:9">
      <c r="A3699" t="s">
        <v>261</v>
      </c>
      <c r="B3699" t="s">
        <v>9225</v>
      </c>
      <c r="C3699" t="s">
        <v>10100</v>
      </c>
      <c r="D3699">
        <v>1</v>
      </c>
      <c r="E3699" t="s">
        <v>3669</v>
      </c>
      <c r="F3699">
        <v>1</v>
      </c>
      <c r="G3699">
        <v>1</v>
      </c>
      <c r="H3699" s="4" t="str">
        <f t="shared" si="114"/>
        <v>1RR501.1</v>
      </c>
      <c r="I3699" s="4" t="str">
        <f t="shared" si="115"/>
        <v>S1_P1_TXD1</v>
      </c>
    </row>
    <row r="3700" spans="1:9">
      <c r="A3700" t="s">
        <v>261</v>
      </c>
      <c r="B3700" t="s">
        <v>9225</v>
      </c>
      <c r="C3700" t="s">
        <v>10100</v>
      </c>
      <c r="D3700">
        <v>2</v>
      </c>
      <c r="E3700" t="s">
        <v>3661</v>
      </c>
      <c r="F3700">
        <v>2</v>
      </c>
      <c r="G3700">
        <v>2</v>
      </c>
      <c r="H3700" s="4" t="str">
        <f t="shared" si="114"/>
        <v>1RR501.2</v>
      </c>
      <c r="I3700" s="4" t="str">
        <f t="shared" si="115"/>
        <v>SG1_P1_RXD1</v>
      </c>
    </row>
    <row r="3701" spans="1:9">
      <c r="A3701" t="s">
        <v>261</v>
      </c>
      <c r="B3701" t="s">
        <v>9225</v>
      </c>
      <c r="C3701" t="s">
        <v>10101</v>
      </c>
      <c r="D3701">
        <v>1</v>
      </c>
      <c r="E3701" t="s">
        <v>3670</v>
      </c>
      <c r="F3701">
        <v>1</v>
      </c>
      <c r="G3701">
        <v>1</v>
      </c>
      <c r="H3701" s="4" t="str">
        <f t="shared" si="114"/>
        <v>1RR502.1</v>
      </c>
      <c r="I3701" s="4" t="str">
        <f t="shared" si="115"/>
        <v>S1_P1_TXD2</v>
      </c>
    </row>
    <row r="3702" spans="1:9">
      <c r="A3702" t="s">
        <v>261</v>
      </c>
      <c r="B3702" t="s">
        <v>9225</v>
      </c>
      <c r="C3702" t="s">
        <v>10101</v>
      </c>
      <c r="D3702">
        <v>2</v>
      </c>
      <c r="E3702" t="s">
        <v>3663</v>
      </c>
      <c r="F3702">
        <v>2</v>
      </c>
      <c r="G3702">
        <v>2</v>
      </c>
      <c r="H3702" s="4" t="str">
        <f t="shared" si="114"/>
        <v>1RR502.2</v>
      </c>
      <c r="I3702" s="4" t="str">
        <f t="shared" si="115"/>
        <v>SG1_P1_RXD2</v>
      </c>
    </row>
    <row r="3703" spans="1:9">
      <c r="A3703" t="s">
        <v>261</v>
      </c>
      <c r="B3703" t="s">
        <v>9225</v>
      </c>
      <c r="C3703" t="s">
        <v>10102</v>
      </c>
      <c r="D3703">
        <v>1</v>
      </c>
      <c r="E3703" t="s">
        <v>3671</v>
      </c>
      <c r="F3703">
        <v>1</v>
      </c>
      <c r="G3703">
        <v>1</v>
      </c>
      <c r="H3703" s="4" t="str">
        <f t="shared" si="114"/>
        <v>1RR503.1</v>
      </c>
      <c r="I3703" s="4" t="str">
        <f t="shared" si="115"/>
        <v>S1_P1_TXD3</v>
      </c>
    </row>
    <row r="3704" spans="1:9">
      <c r="A3704" t="s">
        <v>261</v>
      </c>
      <c r="B3704" t="s">
        <v>9225</v>
      </c>
      <c r="C3704" t="s">
        <v>10102</v>
      </c>
      <c r="D3704">
        <v>2</v>
      </c>
      <c r="E3704" t="s">
        <v>3664</v>
      </c>
      <c r="F3704">
        <v>2</v>
      </c>
      <c r="G3704">
        <v>2</v>
      </c>
      <c r="H3704" s="4" t="str">
        <f t="shared" si="114"/>
        <v>1RR503.2</v>
      </c>
      <c r="I3704" s="4" t="str">
        <f t="shared" si="115"/>
        <v>SG1_P1_RXD3</v>
      </c>
    </row>
    <row r="3705" spans="1:9">
      <c r="A3705" t="s">
        <v>261</v>
      </c>
      <c r="B3705" t="s">
        <v>9225</v>
      </c>
      <c r="C3705" t="s">
        <v>10103</v>
      </c>
      <c r="D3705">
        <v>1</v>
      </c>
      <c r="E3705" t="s">
        <v>3672</v>
      </c>
      <c r="F3705">
        <v>1</v>
      </c>
      <c r="G3705">
        <v>1</v>
      </c>
      <c r="H3705" s="4" t="str">
        <f t="shared" si="114"/>
        <v>1RR504.1</v>
      </c>
      <c r="I3705" s="4" t="str">
        <f t="shared" si="115"/>
        <v>S1_P1_TXC</v>
      </c>
    </row>
    <row r="3706" spans="1:9">
      <c r="A3706" t="s">
        <v>261</v>
      </c>
      <c r="B3706" t="s">
        <v>9225</v>
      </c>
      <c r="C3706" t="s">
        <v>10103</v>
      </c>
      <c r="D3706">
        <v>2</v>
      </c>
      <c r="E3706" t="s">
        <v>3662</v>
      </c>
      <c r="F3706">
        <v>2</v>
      </c>
      <c r="G3706">
        <v>2</v>
      </c>
      <c r="H3706" s="4" t="str">
        <f t="shared" si="114"/>
        <v>1RR504.2</v>
      </c>
      <c r="I3706" s="4" t="str">
        <f t="shared" si="115"/>
        <v>SG1_P1_RXC</v>
      </c>
    </row>
    <row r="3707" spans="1:9">
      <c r="A3707" t="s">
        <v>261</v>
      </c>
      <c r="B3707" t="s">
        <v>9225</v>
      </c>
      <c r="C3707" t="s">
        <v>10104</v>
      </c>
      <c r="D3707">
        <v>1</v>
      </c>
      <c r="E3707" t="s">
        <v>9958</v>
      </c>
      <c r="F3707">
        <v>1</v>
      </c>
      <c r="G3707">
        <v>1</v>
      </c>
      <c r="H3707" s="4" t="str">
        <f t="shared" si="114"/>
        <v>1RR505.1</v>
      </c>
      <c r="I3707" s="4" t="str">
        <f t="shared" si="115"/>
        <v>S1_P1_TXEN</v>
      </c>
    </row>
    <row r="3708" spans="1:9">
      <c r="A3708" t="s">
        <v>261</v>
      </c>
      <c r="B3708" t="s">
        <v>9225</v>
      </c>
      <c r="C3708" t="s">
        <v>10104</v>
      </c>
      <c r="D3708">
        <v>2</v>
      </c>
      <c r="E3708" t="s">
        <v>3656</v>
      </c>
      <c r="F3708">
        <v>2</v>
      </c>
      <c r="G3708">
        <v>2</v>
      </c>
      <c r="H3708" s="4" t="str">
        <f t="shared" si="114"/>
        <v>1RR505.2</v>
      </c>
      <c r="I3708" s="4" t="str">
        <f t="shared" si="115"/>
        <v>SG1_P1_RXDV</v>
      </c>
    </row>
    <row r="3709" spans="1:9">
      <c r="A3709" t="s">
        <v>261</v>
      </c>
      <c r="B3709" t="s">
        <v>9225</v>
      </c>
      <c r="C3709" t="s">
        <v>10105</v>
      </c>
      <c r="D3709">
        <v>1</v>
      </c>
      <c r="E3709" t="s">
        <v>3668</v>
      </c>
      <c r="F3709">
        <v>1</v>
      </c>
      <c r="G3709">
        <v>1</v>
      </c>
      <c r="H3709" s="4" t="str">
        <f t="shared" si="114"/>
        <v>1RR510.1</v>
      </c>
      <c r="I3709" s="4" t="str">
        <f t="shared" si="115"/>
        <v>S1_P1_TXD0</v>
      </c>
    </row>
    <row r="3710" spans="1:9">
      <c r="A3710" t="s">
        <v>261</v>
      </c>
      <c r="B3710" t="s">
        <v>9225</v>
      </c>
      <c r="C3710" t="s">
        <v>10105</v>
      </c>
      <c r="D3710">
        <v>2</v>
      </c>
      <c r="E3710" t="s">
        <v>8652</v>
      </c>
      <c r="F3710">
        <v>2</v>
      </c>
      <c r="G3710">
        <v>2</v>
      </c>
      <c r="H3710" s="4" t="str">
        <f t="shared" si="114"/>
        <v>1RR510.2</v>
      </c>
      <c r="I3710" s="4" t="str">
        <f t="shared" si="115"/>
        <v>S1_HSD187</v>
      </c>
    </row>
    <row r="3711" spans="1:9">
      <c r="A3711" t="s">
        <v>261</v>
      </c>
      <c r="B3711" t="s">
        <v>9225</v>
      </c>
      <c r="C3711" t="s">
        <v>10106</v>
      </c>
      <c r="D3711">
        <v>1</v>
      </c>
      <c r="E3711" t="s">
        <v>3669</v>
      </c>
      <c r="F3711">
        <v>1</v>
      </c>
      <c r="G3711">
        <v>1</v>
      </c>
      <c r="H3711" s="4" t="str">
        <f t="shared" si="114"/>
        <v>1RR511.1</v>
      </c>
      <c r="I3711" s="4" t="str">
        <f t="shared" si="115"/>
        <v>S1_P1_TXD1</v>
      </c>
    </row>
    <row r="3712" spans="1:9">
      <c r="A3712" t="s">
        <v>261</v>
      </c>
      <c r="B3712" t="s">
        <v>9225</v>
      </c>
      <c r="C3712" t="s">
        <v>10106</v>
      </c>
      <c r="D3712">
        <v>2</v>
      </c>
      <c r="E3712" t="s">
        <v>8653</v>
      </c>
      <c r="F3712">
        <v>2</v>
      </c>
      <c r="G3712">
        <v>2</v>
      </c>
      <c r="H3712" s="4" t="str">
        <f t="shared" si="114"/>
        <v>1RR511.2</v>
      </c>
      <c r="I3712" s="4" t="str">
        <f t="shared" si="115"/>
        <v>S1_HSD188</v>
      </c>
    </row>
    <row r="3713" spans="1:9">
      <c r="A3713" t="s">
        <v>261</v>
      </c>
      <c r="B3713" t="s">
        <v>9225</v>
      </c>
      <c r="C3713" t="s">
        <v>10107</v>
      </c>
      <c r="D3713">
        <v>1</v>
      </c>
      <c r="E3713" t="s">
        <v>3670</v>
      </c>
      <c r="F3713">
        <v>1</v>
      </c>
      <c r="G3713">
        <v>1</v>
      </c>
      <c r="H3713" s="4" t="str">
        <f t="shared" si="114"/>
        <v>1RR512.1</v>
      </c>
      <c r="I3713" s="4" t="str">
        <f t="shared" si="115"/>
        <v>S1_P1_TXD2</v>
      </c>
    </row>
    <row r="3714" spans="1:9">
      <c r="A3714" t="s">
        <v>261</v>
      </c>
      <c r="B3714" t="s">
        <v>9225</v>
      </c>
      <c r="C3714" t="s">
        <v>10107</v>
      </c>
      <c r="D3714">
        <v>2</v>
      </c>
      <c r="E3714" t="s">
        <v>8654</v>
      </c>
      <c r="F3714">
        <v>2</v>
      </c>
      <c r="G3714">
        <v>2</v>
      </c>
      <c r="H3714" s="4" t="str">
        <f t="shared" ref="H3714:H3777" si="116">CONCATENATE(C3714,".",F3714)</f>
        <v>1RR512.2</v>
      </c>
      <c r="I3714" s="4" t="str">
        <f t="shared" ref="I3714:I3777" si="117">E3714</f>
        <v>S1_HSD190</v>
      </c>
    </row>
    <row r="3715" spans="1:9">
      <c r="A3715" t="s">
        <v>261</v>
      </c>
      <c r="B3715" t="s">
        <v>9225</v>
      </c>
      <c r="C3715" t="s">
        <v>10108</v>
      </c>
      <c r="D3715">
        <v>1</v>
      </c>
      <c r="E3715" t="s">
        <v>3671</v>
      </c>
      <c r="F3715">
        <v>1</v>
      </c>
      <c r="G3715">
        <v>1</v>
      </c>
      <c r="H3715" s="4" t="str">
        <f t="shared" si="116"/>
        <v>1RR513.1</v>
      </c>
      <c r="I3715" s="4" t="str">
        <f t="shared" si="117"/>
        <v>S1_P1_TXD3</v>
      </c>
    </row>
    <row r="3716" spans="1:9">
      <c r="A3716" t="s">
        <v>261</v>
      </c>
      <c r="B3716" t="s">
        <v>9225</v>
      </c>
      <c r="C3716" t="s">
        <v>10108</v>
      </c>
      <c r="D3716">
        <v>2</v>
      </c>
      <c r="E3716" t="s">
        <v>8655</v>
      </c>
      <c r="F3716">
        <v>2</v>
      </c>
      <c r="G3716">
        <v>2</v>
      </c>
      <c r="H3716" s="4" t="str">
        <f t="shared" si="116"/>
        <v>1RR513.2</v>
      </c>
      <c r="I3716" s="4" t="str">
        <f t="shared" si="117"/>
        <v>S1_HSD192</v>
      </c>
    </row>
    <row r="3717" spans="1:9">
      <c r="A3717" t="s">
        <v>261</v>
      </c>
      <c r="B3717" t="s">
        <v>9225</v>
      </c>
      <c r="C3717" t="s">
        <v>10109</v>
      </c>
      <c r="D3717">
        <v>1</v>
      </c>
      <c r="E3717" t="s">
        <v>3672</v>
      </c>
      <c r="F3717">
        <v>1</v>
      </c>
      <c r="G3717">
        <v>1</v>
      </c>
      <c r="H3717" s="4" t="str">
        <f t="shared" si="116"/>
        <v>1RR514.1</v>
      </c>
      <c r="I3717" s="4" t="str">
        <f t="shared" si="117"/>
        <v>S1_P1_TXC</v>
      </c>
    </row>
    <row r="3718" spans="1:9">
      <c r="A3718" t="s">
        <v>261</v>
      </c>
      <c r="B3718" t="s">
        <v>9225</v>
      </c>
      <c r="C3718" t="s">
        <v>10109</v>
      </c>
      <c r="D3718">
        <v>2</v>
      </c>
      <c r="E3718" t="s">
        <v>8656</v>
      </c>
      <c r="F3718">
        <v>2</v>
      </c>
      <c r="G3718">
        <v>2</v>
      </c>
      <c r="H3718" s="4" t="str">
        <f t="shared" si="116"/>
        <v>1RR514.2</v>
      </c>
      <c r="I3718" s="4" t="str">
        <f t="shared" si="117"/>
        <v>S1_HSD189</v>
      </c>
    </row>
    <row r="3719" spans="1:9">
      <c r="A3719" t="s">
        <v>261</v>
      </c>
      <c r="B3719" t="s">
        <v>9225</v>
      </c>
      <c r="C3719" t="s">
        <v>10110</v>
      </c>
      <c r="D3719">
        <v>1</v>
      </c>
      <c r="E3719" t="s">
        <v>9958</v>
      </c>
      <c r="F3719">
        <v>1</v>
      </c>
      <c r="G3719">
        <v>1</v>
      </c>
      <c r="H3719" s="4" t="str">
        <f t="shared" si="116"/>
        <v>1RR515.1</v>
      </c>
      <c r="I3719" s="4" t="str">
        <f t="shared" si="117"/>
        <v>S1_P1_TXEN</v>
      </c>
    </row>
    <row r="3720" spans="1:9">
      <c r="A3720" t="s">
        <v>261</v>
      </c>
      <c r="B3720" t="s">
        <v>9225</v>
      </c>
      <c r="C3720" t="s">
        <v>10110</v>
      </c>
      <c r="D3720">
        <v>2</v>
      </c>
      <c r="E3720" t="s">
        <v>8665</v>
      </c>
      <c r="F3720">
        <v>2</v>
      </c>
      <c r="G3720">
        <v>2</v>
      </c>
      <c r="H3720" s="4" t="str">
        <f t="shared" si="116"/>
        <v>1RR515.2</v>
      </c>
      <c r="I3720" s="4" t="str">
        <f t="shared" si="117"/>
        <v>S1_HSD186</v>
      </c>
    </row>
    <row r="3721" spans="1:9">
      <c r="A3721" t="s">
        <v>261</v>
      </c>
      <c r="B3721" t="s">
        <v>9225</v>
      </c>
      <c r="C3721" t="s">
        <v>10111</v>
      </c>
      <c r="D3721">
        <v>1</v>
      </c>
      <c r="E3721" t="s">
        <v>9959</v>
      </c>
      <c r="F3721">
        <v>1</v>
      </c>
      <c r="G3721">
        <v>1</v>
      </c>
      <c r="H3721" s="4" t="str">
        <f t="shared" si="116"/>
        <v>1RR520.1</v>
      </c>
      <c r="I3721" s="4" t="str">
        <f t="shared" si="117"/>
        <v>S1_P1_RXD0</v>
      </c>
    </row>
    <row r="3722" spans="1:9">
      <c r="A3722" t="s">
        <v>261</v>
      </c>
      <c r="B3722" t="s">
        <v>9225</v>
      </c>
      <c r="C3722" t="s">
        <v>10111</v>
      </c>
      <c r="D3722">
        <v>2</v>
      </c>
      <c r="E3722" t="s">
        <v>9960</v>
      </c>
      <c r="F3722">
        <v>2</v>
      </c>
      <c r="G3722">
        <v>2</v>
      </c>
      <c r="H3722" s="4" t="str">
        <f t="shared" si="116"/>
        <v>1RR520.2</v>
      </c>
      <c r="I3722" s="4" t="str">
        <f t="shared" si="117"/>
        <v>SG1_1_P1_TXD0</v>
      </c>
    </row>
    <row r="3723" spans="1:9">
      <c r="A3723" t="s">
        <v>261</v>
      </c>
      <c r="B3723" t="s">
        <v>9225</v>
      </c>
      <c r="C3723" t="s">
        <v>10112</v>
      </c>
      <c r="D3723">
        <v>1</v>
      </c>
      <c r="E3723" t="s">
        <v>9961</v>
      </c>
      <c r="F3723">
        <v>1</v>
      </c>
      <c r="G3723">
        <v>1</v>
      </c>
      <c r="H3723" s="4" t="str">
        <f t="shared" si="116"/>
        <v>1RR521.1</v>
      </c>
      <c r="I3723" s="4" t="str">
        <f t="shared" si="117"/>
        <v>S1_P1_RXD1</v>
      </c>
    </row>
    <row r="3724" spans="1:9">
      <c r="A3724" t="s">
        <v>261</v>
      </c>
      <c r="B3724" t="s">
        <v>9225</v>
      </c>
      <c r="C3724" t="s">
        <v>10112</v>
      </c>
      <c r="D3724">
        <v>2</v>
      </c>
      <c r="E3724" t="s">
        <v>9962</v>
      </c>
      <c r="F3724">
        <v>2</v>
      </c>
      <c r="G3724">
        <v>2</v>
      </c>
      <c r="H3724" s="4" t="str">
        <f t="shared" si="116"/>
        <v>1RR521.2</v>
      </c>
      <c r="I3724" s="4" t="str">
        <f t="shared" si="117"/>
        <v>SG1_1_P1_TXD1</v>
      </c>
    </row>
    <row r="3725" spans="1:9">
      <c r="A3725" t="s">
        <v>261</v>
      </c>
      <c r="B3725" t="s">
        <v>9225</v>
      </c>
      <c r="C3725" t="s">
        <v>10113</v>
      </c>
      <c r="D3725">
        <v>1</v>
      </c>
      <c r="E3725" t="s">
        <v>9963</v>
      </c>
      <c r="F3725">
        <v>1</v>
      </c>
      <c r="G3725">
        <v>1</v>
      </c>
      <c r="H3725" s="4" t="str">
        <f t="shared" si="116"/>
        <v>1RR522.1</v>
      </c>
      <c r="I3725" s="4" t="str">
        <f t="shared" si="117"/>
        <v>S1_P1_RXD2</v>
      </c>
    </row>
    <row r="3726" spans="1:9">
      <c r="A3726" t="s">
        <v>261</v>
      </c>
      <c r="B3726" t="s">
        <v>9225</v>
      </c>
      <c r="C3726" t="s">
        <v>10113</v>
      </c>
      <c r="D3726">
        <v>2</v>
      </c>
      <c r="E3726" t="s">
        <v>9964</v>
      </c>
      <c r="F3726">
        <v>2</v>
      </c>
      <c r="G3726">
        <v>2</v>
      </c>
      <c r="H3726" s="4" t="str">
        <f t="shared" si="116"/>
        <v>1RR522.2</v>
      </c>
      <c r="I3726" s="4" t="str">
        <f t="shared" si="117"/>
        <v>SG1_1_P1_TXD2</v>
      </c>
    </row>
    <row r="3727" spans="1:9">
      <c r="A3727" t="s">
        <v>261</v>
      </c>
      <c r="B3727" t="s">
        <v>9225</v>
      </c>
      <c r="C3727" t="s">
        <v>10114</v>
      </c>
      <c r="D3727">
        <v>1</v>
      </c>
      <c r="E3727" t="s">
        <v>9965</v>
      </c>
      <c r="F3727">
        <v>1</v>
      </c>
      <c r="G3727">
        <v>1</v>
      </c>
      <c r="H3727" s="4" t="str">
        <f t="shared" si="116"/>
        <v>1RR523.1</v>
      </c>
      <c r="I3727" s="4" t="str">
        <f t="shared" si="117"/>
        <v>S1_P1_RXD3</v>
      </c>
    </row>
    <row r="3728" spans="1:9">
      <c r="A3728" t="s">
        <v>261</v>
      </c>
      <c r="B3728" t="s">
        <v>9225</v>
      </c>
      <c r="C3728" t="s">
        <v>10114</v>
      </c>
      <c r="D3728">
        <v>2</v>
      </c>
      <c r="E3728" t="s">
        <v>9966</v>
      </c>
      <c r="F3728">
        <v>2</v>
      </c>
      <c r="G3728">
        <v>2</v>
      </c>
      <c r="H3728" s="4" t="str">
        <f t="shared" si="116"/>
        <v>1RR523.2</v>
      </c>
      <c r="I3728" s="4" t="str">
        <f t="shared" si="117"/>
        <v>SG1_1_P1_TXD3</v>
      </c>
    </row>
    <row r="3729" spans="1:9">
      <c r="A3729" t="s">
        <v>261</v>
      </c>
      <c r="B3729" t="s">
        <v>9225</v>
      </c>
      <c r="C3729" t="s">
        <v>10115</v>
      </c>
      <c r="D3729">
        <v>1</v>
      </c>
      <c r="E3729" t="s">
        <v>9967</v>
      </c>
      <c r="F3729">
        <v>1</v>
      </c>
      <c r="G3729">
        <v>1</v>
      </c>
      <c r="H3729" s="4" t="str">
        <f t="shared" si="116"/>
        <v>1RR524.1</v>
      </c>
      <c r="I3729" s="4" t="str">
        <f t="shared" si="117"/>
        <v>S1_P1_RXC</v>
      </c>
    </row>
    <row r="3730" spans="1:9">
      <c r="A3730" t="s">
        <v>261</v>
      </c>
      <c r="B3730" t="s">
        <v>9225</v>
      </c>
      <c r="C3730" t="s">
        <v>10115</v>
      </c>
      <c r="D3730">
        <v>2</v>
      </c>
      <c r="E3730" t="s">
        <v>3658</v>
      </c>
      <c r="F3730">
        <v>2</v>
      </c>
      <c r="G3730">
        <v>2</v>
      </c>
      <c r="H3730" s="4" t="str">
        <f t="shared" si="116"/>
        <v>1RR524.2</v>
      </c>
      <c r="I3730" s="4" t="str">
        <f t="shared" si="117"/>
        <v>SG1_P1_TXC</v>
      </c>
    </row>
    <row r="3731" spans="1:9">
      <c r="A3731" t="s">
        <v>261</v>
      </c>
      <c r="B3731" t="s">
        <v>9225</v>
      </c>
      <c r="C3731" t="s">
        <v>10116</v>
      </c>
      <c r="D3731">
        <v>1</v>
      </c>
      <c r="E3731" t="s">
        <v>9968</v>
      </c>
      <c r="F3731">
        <v>1</v>
      </c>
      <c r="G3731">
        <v>1</v>
      </c>
      <c r="H3731" s="4" t="str">
        <f t="shared" si="116"/>
        <v>1RR525.1</v>
      </c>
      <c r="I3731" s="4" t="str">
        <f t="shared" si="117"/>
        <v>S1_P1_RXDV</v>
      </c>
    </row>
    <row r="3732" spans="1:9">
      <c r="A3732" t="s">
        <v>261</v>
      </c>
      <c r="B3732" t="s">
        <v>9225</v>
      </c>
      <c r="C3732" t="s">
        <v>10116</v>
      </c>
      <c r="D3732">
        <v>2</v>
      </c>
      <c r="E3732" t="s">
        <v>3667</v>
      </c>
      <c r="F3732">
        <v>2</v>
      </c>
      <c r="G3732">
        <v>2</v>
      </c>
      <c r="H3732" s="4" t="str">
        <f t="shared" si="116"/>
        <v>1RR525.2</v>
      </c>
      <c r="I3732" s="4" t="str">
        <f t="shared" si="117"/>
        <v>SG1_P1_TXEN</v>
      </c>
    </row>
    <row r="3733" spans="1:9">
      <c r="A3733" t="s">
        <v>261</v>
      </c>
      <c r="B3733" t="s">
        <v>9225</v>
      </c>
      <c r="C3733" t="s">
        <v>10117</v>
      </c>
      <c r="D3733">
        <v>1</v>
      </c>
      <c r="E3733" t="s">
        <v>9959</v>
      </c>
      <c r="F3733">
        <v>1</v>
      </c>
      <c r="G3733">
        <v>1</v>
      </c>
      <c r="H3733" s="4" t="str">
        <f t="shared" si="116"/>
        <v>1RR530.1</v>
      </c>
      <c r="I3733" s="4" t="str">
        <f t="shared" si="117"/>
        <v>S1_P1_RXD0</v>
      </c>
    </row>
    <row r="3734" spans="1:9">
      <c r="A3734" t="s">
        <v>261</v>
      </c>
      <c r="B3734" t="s">
        <v>9225</v>
      </c>
      <c r="C3734" t="s">
        <v>10117</v>
      </c>
      <c r="D3734">
        <v>2</v>
      </c>
      <c r="E3734" t="s">
        <v>8658</v>
      </c>
      <c r="F3734">
        <v>2</v>
      </c>
      <c r="G3734">
        <v>2</v>
      </c>
      <c r="H3734" s="4" t="str">
        <f t="shared" si="116"/>
        <v>1RR530.2</v>
      </c>
      <c r="I3734" s="4" t="str">
        <f t="shared" si="117"/>
        <v>S1_HSD191</v>
      </c>
    </row>
    <row r="3735" spans="1:9">
      <c r="A3735" t="s">
        <v>261</v>
      </c>
      <c r="B3735" t="s">
        <v>9225</v>
      </c>
      <c r="C3735" t="s">
        <v>10118</v>
      </c>
      <c r="D3735">
        <v>1</v>
      </c>
      <c r="E3735" t="s">
        <v>9961</v>
      </c>
      <c r="F3735">
        <v>1</v>
      </c>
      <c r="G3735">
        <v>1</v>
      </c>
      <c r="H3735" s="4" t="str">
        <f t="shared" si="116"/>
        <v>1RR531.1</v>
      </c>
      <c r="I3735" s="4" t="str">
        <f t="shared" si="117"/>
        <v>S1_P1_RXD1</v>
      </c>
    </row>
    <row r="3736" spans="1:9">
      <c r="A3736" t="s">
        <v>261</v>
      </c>
      <c r="B3736" t="s">
        <v>9225</v>
      </c>
      <c r="C3736" t="s">
        <v>10118</v>
      </c>
      <c r="D3736">
        <v>2</v>
      </c>
      <c r="E3736" t="s">
        <v>8659</v>
      </c>
      <c r="F3736">
        <v>2</v>
      </c>
      <c r="G3736">
        <v>2</v>
      </c>
      <c r="H3736" s="4" t="str">
        <f t="shared" si="116"/>
        <v>1RR531.2</v>
      </c>
      <c r="I3736" s="4" t="str">
        <f t="shared" si="117"/>
        <v>S1_HSD181</v>
      </c>
    </row>
    <row r="3737" spans="1:9">
      <c r="A3737" t="s">
        <v>261</v>
      </c>
      <c r="B3737" t="s">
        <v>9225</v>
      </c>
      <c r="C3737" t="s">
        <v>10119</v>
      </c>
      <c r="D3737">
        <v>1</v>
      </c>
      <c r="E3737" t="s">
        <v>9963</v>
      </c>
      <c r="F3737">
        <v>1</v>
      </c>
      <c r="G3737">
        <v>1</v>
      </c>
      <c r="H3737" s="4" t="str">
        <f t="shared" si="116"/>
        <v>1RR532.1</v>
      </c>
      <c r="I3737" s="4" t="str">
        <f t="shared" si="117"/>
        <v>S1_P1_RXD2</v>
      </c>
    </row>
    <row r="3738" spans="1:9">
      <c r="A3738" t="s">
        <v>261</v>
      </c>
      <c r="B3738" t="s">
        <v>9225</v>
      </c>
      <c r="C3738" t="s">
        <v>10119</v>
      </c>
      <c r="D3738">
        <v>2</v>
      </c>
      <c r="E3738" t="s">
        <v>8660</v>
      </c>
      <c r="F3738">
        <v>2</v>
      </c>
      <c r="G3738">
        <v>2</v>
      </c>
      <c r="H3738" s="4" t="str">
        <f t="shared" si="116"/>
        <v>1RR532.2</v>
      </c>
      <c r="I3738" s="4" t="str">
        <f t="shared" si="117"/>
        <v>S1_HSD185</v>
      </c>
    </row>
    <row r="3739" spans="1:9">
      <c r="A3739" t="s">
        <v>261</v>
      </c>
      <c r="B3739" t="s">
        <v>9225</v>
      </c>
      <c r="C3739" t="s">
        <v>10120</v>
      </c>
      <c r="D3739">
        <v>1</v>
      </c>
      <c r="E3739" t="s">
        <v>9965</v>
      </c>
      <c r="F3739">
        <v>1</v>
      </c>
      <c r="G3739">
        <v>1</v>
      </c>
      <c r="H3739" s="4" t="str">
        <f t="shared" si="116"/>
        <v>1RR533.1</v>
      </c>
      <c r="I3739" s="4" t="str">
        <f t="shared" si="117"/>
        <v>S1_P1_RXD3</v>
      </c>
    </row>
    <row r="3740" spans="1:9">
      <c r="A3740" t="s">
        <v>261</v>
      </c>
      <c r="B3740" t="s">
        <v>9225</v>
      </c>
      <c r="C3740" t="s">
        <v>10120</v>
      </c>
      <c r="D3740">
        <v>2</v>
      </c>
      <c r="E3740" t="s">
        <v>8661</v>
      </c>
      <c r="F3740">
        <v>2</v>
      </c>
      <c r="G3740">
        <v>2</v>
      </c>
      <c r="H3740" s="4" t="str">
        <f t="shared" si="116"/>
        <v>1RR533.2</v>
      </c>
      <c r="I3740" s="4" t="str">
        <f t="shared" si="117"/>
        <v>S1_HSD182</v>
      </c>
    </row>
    <row r="3741" spans="1:9">
      <c r="A3741" t="s">
        <v>261</v>
      </c>
      <c r="B3741" t="s">
        <v>9225</v>
      </c>
      <c r="C3741" t="s">
        <v>10121</v>
      </c>
      <c r="D3741">
        <v>1</v>
      </c>
      <c r="E3741" t="s">
        <v>9967</v>
      </c>
      <c r="F3741">
        <v>1</v>
      </c>
      <c r="G3741">
        <v>1</v>
      </c>
      <c r="H3741" s="4" t="str">
        <f t="shared" si="116"/>
        <v>1RR534.1</v>
      </c>
      <c r="I3741" s="4" t="str">
        <f t="shared" si="117"/>
        <v>S1_P1_RXC</v>
      </c>
    </row>
    <row r="3742" spans="1:9">
      <c r="A3742" t="s">
        <v>261</v>
      </c>
      <c r="B3742" t="s">
        <v>9225</v>
      </c>
      <c r="C3742" t="s">
        <v>10121</v>
      </c>
      <c r="D3742">
        <v>2</v>
      </c>
      <c r="E3742" t="s">
        <v>8657</v>
      </c>
      <c r="F3742">
        <v>2</v>
      </c>
      <c r="G3742">
        <v>2</v>
      </c>
      <c r="H3742" s="4" t="str">
        <f t="shared" si="116"/>
        <v>1RR534.2</v>
      </c>
      <c r="I3742" s="4" t="str">
        <f t="shared" si="117"/>
        <v>S1_HSD184</v>
      </c>
    </row>
    <row r="3743" spans="1:9">
      <c r="A3743" t="s">
        <v>261</v>
      </c>
      <c r="B3743" t="s">
        <v>9225</v>
      </c>
      <c r="C3743" t="s">
        <v>10122</v>
      </c>
      <c r="D3743">
        <v>1</v>
      </c>
      <c r="E3743" t="s">
        <v>9968</v>
      </c>
      <c r="F3743">
        <v>1</v>
      </c>
      <c r="G3743">
        <v>1</v>
      </c>
      <c r="H3743" s="4" t="str">
        <f t="shared" si="116"/>
        <v>1RR535.1</v>
      </c>
      <c r="I3743" s="4" t="str">
        <f t="shared" si="117"/>
        <v>S1_P1_RXDV</v>
      </c>
    </row>
    <row r="3744" spans="1:9">
      <c r="A3744" t="s">
        <v>261</v>
      </c>
      <c r="B3744" t="s">
        <v>9225</v>
      </c>
      <c r="C3744" t="s">
        <v>10122</v>
      </c>
      <c r="D3744">
        <v>2</v>
      </c>
      <c r="E3744" t="s">
        <v>8662</v>
      </c>
      <c r="F3744">
        <v>2</v>
      </c>
      <c r="G3744">
        <v>2</v>
      </c>
      <c r="H3744" s="4" t="str">
        <f t="shared" si="116"/>
        <v>1RR535.2</v>
      </c>
      <c r="I3744" s="4" t="str">
        <f t="shared" si="117"/>
        <v>S1_HSD183</v>
      </c>
    </row>
    <row r="3745" spans="1:9">
      <c r="A3745" t="s">
        <v>261</v>
      </c>
      <c r="B3745" t="s">
        <v>9225</v>
      </c>
      <c r="C3745" t="s">
        <v>165</v>
      </c>
      <c r="D3745" t="s">
        <v>3088</v>
      </c>
      <c r="E3745" t="s">
        <v>9967</v>
      </c>
      <c r="F3745" t="s">
        <v>280</v>
      </c>
      <c r="G3745" t="s">
        <v>3088</v>
      </c>
      <c r="H3745" s="4" t="str">
        <f t="shared" si="116"/>
        <v>SITE1.R18</v>
      </c>
      <c r="I3745" s="4" t="str">
        <f t="shared" si="117"/>
        <v>S1_P1_RXC</v>
      </c>
    </row>
    <row r="3746" spans="1:9">
      <c r="A3746" t="s">
        <v>261</v>
      </c>
      <c r="B3746" t="s">
        <v>9225</v>
      </c>
      <c r="C3746" t="s">
        <v>165</v>
      </c>
      <c r="D3746" t="s">
        <v>3082</v>
      </c>
      <c r="E3746" t="s">
        <v>9959</v>
      </c>
      <c r="F3746" t="s">
        <v>1601</v>
      </c>
      <c r="G3746" t="s">
        <v>3082</v>
      </c>
      <c r="H3746" s="4" t="str">
        <f t="shared" si="116"/>
        <v>SITE1.M18</v>
      </c>
      <c r="I3746" s="4" t="str">
        <f t="shared" si="117"/>
        <v>S1_P1_RXD0</v>
      </c>
    </row>
    <row r="3747" spans="1:9">
      <c r="A3747" t="s">
        <v>261</v>
      </c>
      <c r="B3747" t="s">
        <v>9225</v>
      </c>
      <c r="C3747" t="s">
        <v>165</v>
      </c>
      <c r="D3747" t="s">
        <v>3085</v>
      </c>
      <c r="E3747" t="s">
        <v>9961</v>
      </c>
      <c r="F3747" t="s">
        <v>1602</v>
      </c>
      <c r="G3747" t="s">
        <v>3085</v>
      </c>
      <c r="H3747" s="4" t="str">
        <f t="shared" si="116"/>
        <v>SITE1.M19</v>
      </c>
      <c r="I3747" s="4" t="str">
        <f t="shared" si="117"/>
        <v>S1_P1_RXD1</v>
      </c>
    </row>
    <row r="3748" spans="1:9">
      <c r="A3748" t="s">
        <v>261</v>
      </c>
      <c r="B3748" t="s">
        <v>9225</v>
      </c>
      <c r="C3748" t="s">
        <v>165</v>
      </c>
      <c r="D3748" t="s">
        <v>3089</v>
      </c>
      <c r="E3748" t="s">
        <v>9963</v>
      </c>
      <c r="F3748" t="s">
        <v>1604</v>
      </c>
      <c r="G3748" t="s">
        <v>3089</v>
      </c>
      <c r="H3748" s="4" t="str">
        <f t="shared" si="116"/>
        <v>SITE1.N18</v>
      </c>
      <c r="I3748" s="4" t="str">
        <f t="shared" si="117"/>
        <v>S1_P1_RXD2</v>
      </c>
    </row>
    <row r="3749" spans="1:9">
      <c r="A3749" t="s">
        <v>261</v>
      </c>
      <c r="B3749" t="s">
        <v>9225</v>
      </c>
      <c r="C3749" t="s">
        <v>165</v>
      </c>
      <c r="D3749" t="s">
        <v>3086</v>
      </c>
      <c r="E3749" t="s">
        <v>9965</v>
      </c>
      <c r="F3749" t="s">
        <v>1605</v>
      </c>
      <c r="G3749" t="s">
        <v>3086</v>
      </c>
      <c r="H3749" s="4" t="str">
        <f t="shared" si="116"/>
        <v>SITE1.N19</v>
      </c>
      <c r="I3749" s="4" t="str">
        <f t="shared" si="117"/>
        <v>S1_P1_RXD3</v>
      </c>
    </row>
    <row r="3750" spans="1:9">
      <c r="A3750" t="s">
        <v>261</v>
      </c>
      <c r="B3750" t="s">
        <v>9225</v>
      </c>
      <c r="C3750" t="s">
        <v>165</v>
      </c>
      <c r="D3750" t="s">
        <v>3087</v>
      </c>
      <c r="E3750" t="s">
        <v>9968</v>
      </c>
      <c r="F3750" t="s">
        <v>1607</v>
      </c>
      <c r="G3750" t="s">
        <v>3087</v>
      </c>
      <c r="H3750" s="4" t="str">
        <f t="shared" si="116"/>
        <v>SITE1.P18</v>
      </c>
      <c r="I3750" s="4" t="str">
        <f t="shared" si="117"/>
        <v>S1_P1_RXDV</v>
      </c>
    </row>
    <row r="3751" spans="1:9">
      <c r="A3751" t="s">
        <v>261</v>
      </c>
      <c r="B3751" t="s">
        <v>9225</v>
      </c>
      <c r="C3751" t="s">
        <v>165</v>
      </c>
      <c r="D3751" t="s">
        <v>3084</v>
      </c>
      <c r="E3751" t="s">
        <v>8663</v>
      </c>
      <c r="F3751" t="s">
        <v>1608</v>
      </c>
      <c r="G3751" t="s">
        <v>3084</v>
      </c>
      <c r="H3751" s="4" t="str">
        <f t="shared" si="116"/>
        <v>SITE1.P19</v>
      </c>
      <c r="I3751" s="4" t="str">
        <f t="shared" si="117"/>
        <v>S1_HSD193</v>
      </c>
    </row>
    <row r="3752" spans="1:9">
      <c r="A3752" t="s">
        <v>261</v>
      </c>
      <c r="B3752" t="s">
        <v>9225</v>
      </c>
      <c r="C3752" t="s">
        <v>165</v>
      </c>
      <c r="D3752" t="s">
        <v>3090</v>
      </c>
      <c r="E3752" t="s">
        <v>8664</v>
      </c>
      <c r="F3752" t="s">
        <v>987</v>
      </c>
      <c r="G3752" t="s">
        <v>3090</v>
      </c>
      <c r="H3752" s="4" t="str">
        <f t="shared" si="116"/>
        <v>SITE1.U18</v>
      </c>
      <c r="I3752" s="4" t="str">
        <f t="shared" si="117"/>
        <v>S1_HSD290</v>
      </c>
    </row>
    <row r="3753" spans="1:9">
      <c r="A3753" t="s">
        <v>261</v>
      </c>
      <c r="B3753" t="s">
        <v>9225</v>
      </c>
      <c r="C3753" t="s">
        <v>165</v>
      </c>
      <c r="D3753" t="s">
        <v>3080</v>
      </c>
      <c r="E3753" t="s">
        <v>3672</v>
      </c>
      <c r="F3753" t="s">
        <v>1610</v>
      </c>
      <c r="G3753" t="s">
        <v>3080</v>
      </c>
      <c r="H3753" s="4" t="str">
        <f t="shared" si="116"/>
        <v>SITE1.T19</v>
      </c>
      <c r="I3753" s="4" t="str">
        <f t="shared" si="117"/>
        <v>S1_P1_TXC</v>
      </c>
    </row>
    <row r="3754" spans="1:9">
      <c r="A3754" t="s">
        <v>261</v>
      </c>
      <c r="B3754" t="s">
        <v>9225</v>
      </c>
      <c r="C3754" t="s">
        <v>165</v>
      </c>
      <c r="D3754" t="s">
        <v>3078</v>
      </c>
      <c r="E3754" t="s">
        <v>3668</v>
      </c>
      <c r="F3754" t="s">
        <v>1621</v>
      </c>
      <c r="G3754" t="s">
        <v>3078</v>
      </c>
      <c r="H3754" s="4" t="str">
        <f t="shared" si="116"/>
        <v>SITE1.V19</v>
      </c>
      <c r="I3754" s="4" t="str">
        <f t="shared" si="117"/>
        <v>S1_P1_TXD0</v>
      </c>
    </row>
    <row r="3755" spans="1:9">
      <c r="A3755" t="s">
        <v>261</v>
      </c>
      <c r="B3755" t="s">
        <v>9225</v>
      </c>
      <c r="C3755" t="s">
        <v>165</v>
      </c>
      <c r="D3755" t="s">
        <v>3079</v>
      </c>
      <c r="E3755" t="s">
        <v>3669</v>
      </c>
      <c r="F3755" t="s">
        <v>1620</v>
      </c>
      <c r="G3755" t="s">
        <v>3079</v>
      </c>
      <c r="H3755" s="4" t="str">
        <f t="shared" si="116"/>
        <v>SITE1.V18</v>
      </c>
      <c r="I3755" s="4" t="str">
        <f t="shared" si="117"/>
        <v>S1_P1_TXD1</v>
      </c>
    </row>
    <row r="3756" spans="1:9">
      <c r="A3756" t="s">
        <v>261</v>
      </c>
      <c r="B3756" t="s">
        <v>9225</v>
      </c>
      <c r="C3756" t="s">
        <v>165</v>
      </c>
      <c r="D3756" t="s">
        <v>3081</v>
      </c>
      <c r="E3756" t="s">
        <v>3670</v>
      </c>
      <c r="F3756" t="s">
        <v>1629</v>
      </c>
      <c r="G3756" t="s">
        <v>3081</v>
      </c>
      <c r="H3756" s="4" t="str">
        <f t="shared" si="116"/>
        <v>SITE1.W18</v>
      </c>
      <c r="I3756" s="4" t="str">
        <f t="shared" si="117"/>
        <v>S1_P1_TXD2</v>
      </c>
    </row>
    <row r="3757" spans="1:9">
      <c r="A3757" t="s">
        <v>261</v>
      </c>
      <c r="B3757" t="s">
        <v>9225</v>
      </c>
      <c r="C3757" t="s">
        <v>165</v>
      </c>
      <c r="D3757" t="s">
        <v>3083</v>
      </c>
      <c r="E3757" t="s">
        <v>3671</v>
      </c>
      <c r="F3757" t="s">
        <v>1619</v>
      </c>
      <c r="G3757" t="s">
        <v>3083</v>
      </c>
      <c r="H3757" s="4" t="str">
        <f t="shared" si="116"/>
        <v>SITE1.V17</v>
      </c>
      <c r="I3757" s="4" t="str">
        <f t="shared" si="117"/>
        <v>S1_P1_TXD3</v>
      </c>
    </row>
    <row r="3758" spans="1:9">
      <c r="A3758" t="s">
        <v>261</v>
      </c>
      <c r="B3758" t="s">
        <v>9225</v>
      </c>
      <c r="C3758" t="s">
        <v>165</v>
      </c>
      <c r="D3758" t="s">
        <v>3077</v>
      </c>
      <c r="E3758" t="s">
        <v>9958</v>
      </c>
      <c r="F3758" t="s">
        <v>990</v>
      </c>
      <c r="G3758" t="s">
        <v>3077</v>
      </c>
      <c r="H3758" s="4" t="str">
        <f t="shared" si="116"/>
        <v>SITE1.U19</v>
      </c>
      <c r="I3758" s="4" t="str">
        <f t="shared" si="117"/>
        <v>S1_P1_TXEN</v>
      </c>
    </row>
    <row r="3759" spans="1:9">
      <c r="A3759" t="s">
        <v>261</v>
      </c>
      <c r="B3759" t="s">
        <v>9226</v>
      </c>
      <c r="C3759" t="s">
        <v>10123</v>
      </c>
      <c r="D3759">
        <v>1</v>
      </c>
      <c r="E3759" t="s">
        <v>2159</v>
      </c>
      <c r="F3759">
        <v>1</v>
      </c>
      <c r="G3759">
        <v>1</v>
      </c>
      <c r="H3759" s="4" t="str">
        <f t="shared" si="116"/>
        <v>1RR900.1</v>
      </c>
      <c r="I3759" s="4" t="str">
        <f t="shared" si="117"/>
        <v>S1_P5_TXD0</v>
      </c>
    </row>
    <row r="3760" spans="1:9">
      <c r="A3760" t="s">
        <v>261</v>
      </c>
      <c r="B3760" t="s">
        <v>9226</v>
      </c>
      <c r="C3760" t="s">
        <v>10123</v>
      </c>
      <c r="D3760">
        <v>2</v>
      </c>
      <c r="E3760" t="s">
        <v>2169</v>
      </c>
      <c r="F3760">
        <v>2</v>
      </c>
      <c r="G3760">
        <v>2</v>
      </c>
      <c r="H3760" s="4" t="str">
        <f t="shared" si="116"/>
        <v>1RR900.2</v>
      </c>
      <c r="I3760" s="4" t="str">
        <f t="shared" si="117"/>
        <v>SG1_P5_RXD0</v>
      </c>
    </row>
    <row r="3761" spans="1:9">
      <c r="A3761" t="s">
        <v>261</v>
      </c>
      <c r="B3761" t="s">
        <v>9226</v>
      </c>
      <c r="C3761" t="s">
        <v>10124</v>
      </c>
      <c r="D3761">
        <v>1</v>
      </c>
      <c r="E3761" t="s">
        <v>2160</v>
      </c>
      <c r="F3761">
        <v>1</v>
      </c>
      <c r="G3761">
        <v>1</v>
      </c>
      <c r="H3761" s="4" t="str">
        <f t="shared" si="116"/>
        <v>1RR901.1</v>
      </c>
      <c r="I3761" s="4" t="str">
        <f t="shared" si="117"/>
        <v>S1_P5_TXD1</v>
      </c>
    </row>
    <row r="3762" spans="1:9">
      <c r="A3762" t="s">
        <v>261</v>
      </c>
      <c r="B3762" t="s">
        <v>9226</v>
      </c>
      <c r="C3762" t="s">
        <v>10124</v>
      </c>
      <c r="D3762">
        <v>2</v>
      </c>
      <c r="E3762" t="s">
        <v>2170</v>
      </c>
      <c r="F3762">
        <v>2</v>
      </c>
      <c r="G3762">
        <v>2</v>
      </c>
      <c r="H3762" s="4" t="str">
        <f t="shared" si="116"/>
        <v>1RR901.2</v>
      </c>
      <c r="I3762" s="4" t="str">
        <f t="shared" si="117"/>
        <v>SG1_P5_RXD1</v>
      </c>
    </row>
    <row r="3763" spans="1:9">
      <c r="A3763" t="s">
        <v>261</v>
      </c>
      <c r="B3763" t="s">
        <v>9226</v>
      </c>
      <c r="C3763" t="s">
        <v>10125</v>
      </c>
      <c r="D3763">
        <v>1</v>
      </c>
      <c r="E3763" t="s">
        <v>2161</v>
      </c>
      <c r="F3763">
        <v>1</v>
      </c>
      <c r="G3763">
        <v>1</v>
      </c>
      <c r="H3763" s="4" t="str">
        <f t="shared" si="116"/>
        <v>1RR902.1</v>
      </c>
      <c r="I3763" s="4" t="str">
        <f t="shared" si="117"/>
        <v>S1_P5_TXD2</v>
      </c>
    </row>
    <row r="3764" spans="1:9">
      <c r="A3764" t="s">
        <v>261</v>
      </c>
      <c r="B3764" t="s">
        <v>9226</v>
      </c>
      <c r="C3764" t="s">
        <v>10125</v>
      </c>
      <c r="D3764">
        <v>2</v>
      </c>
      <c r="E3764" t="s">
        <v>2171</v>
      </c>
      <c r="F3764">
        <v>2</v>
      </c>
      <c r="G3764">
        <v>2</v>
      </c>
      <c r="H3764" s="4" t="str">
        <f t="shared" si="116"/>
        <v>1RR902.2</v>
      </c>
      <c r="I3764" s="4" t="str">
        <f t="shared" si="117"/>
        <v>SG1_P5_RXD2</v>
      </c>
    </row>
    <row r="3765" spans="1:9">
      <c r="A3765" t="s">
        <v>261</v>
      </c>
      <c r="B3765" t="s">
        <v>9226</v>
      </c>
      <c r="C3765" t="s">
        <v>10126</v>
      </c>
      <c r="D3765">
        <v>1</v>
      </c>
      <c r="E3765" t="s">
        <v>2162</v>
      </c>
      <c r="F3765">
        <v>1</v>
      </c>
      <c r="G3765">
        <v>1</v>
      </c>
      <c r="H3765" s="4" t="str">
        <f t="shared" si="116"/>
        <v>1RR903.1</v>
      </c>
      <c r="I3765" s="4" t="str">
        <f t="shared" si="117"/>
        <v>S1_P5_TXD3</v>
      </c>
    </row>
    <row r="3766" spans="1:9">
      <c r="A3766" t="s">
        <v>261</v>
      </c>
      <c r="B3766" t="s">
        <v>9226</v>
      </c>
      <c r="C3766" t="s">
        <v>10126</v>
      </c>
      <c r="D3766">
        <v>2</v>
      </c>
      <c r="E3766" t="s">
        <v>2172</v>
      </c>
      <c r="F3766">
        <v>2</v>
      </c>
      <c r="G3766">
        <v>2</v>
      </c>
      <c r="H3766" s="4" t="str">
        <f t="shared" si="116"/>
        <v>1RR903.2</v>
      </c>
      <c r="I3766" s="4" t="str">
        <f t="shared" si="117"/>
        <v>SG1_P5_RXD3</v>
      </c>
    </row>
    <row r="3767" spans="1:9">
      <c r="A3767" t="s">
        <v>261</v>
      </c>
      <c r="B3767" t="s">
        <v>9226</v>
      </c>
      <c r="C3767" t="s">
        <v>10127</v>
      </c>
      <c r="D3767">
        <v>1</v>
      </c>
      <c r="E3767" t="s">
        <v>2163</v>
      </c>
      <c r="F3767">
        <v>1</v>
      </c>
      <c r="G3767">
        <v>1</v>
      </c>
      <c r="H3767" s="4" t="str">
        <f t="shared" si="116"/>
        <v>1RR904.1</v>
      </c>
      <c r="I3767" s="4" t="str">
        <f t="shared" si="117"/>
        <v>S1_P5_TXC</v>
      </c>
    </row>
    <row r="3768" spans="1:9">
      <c r="A3768" t="s">
        <v>261</v>
      </c>
      <c r="B3768" t="s">
        <v>9226</v>
      </c>
      <c r="C3768" t="s">
        <v>10127</v>
      </c>
      <c r="D3768">
        <v>2</v>
      </c>
      <c r="E3768" t="s">
        <v>2168</v>
      </c>
      <c r="F3768">
        <v>2</v>
      </c>
      <c r="G3768">
        <v>2</v>
      </c>
      <c r="H3768" s="4" t="str">
        <f t="shared" si="116"/>
        <v>1RR904.2</v>
      </c>
      <c r="I3768" s="4" t="str">
        <f t="shared" si="117"/>
        <v>SG1_P5_RXC</v>
      </c>
    </row>
    <row r="3769" spans="1:9">
      <c r="A3769" t="s">
        <v>261</v>
      </c>
      <c r="B3769" t="s">
        <v>9226</v>
      </c>
      <c r="C3769" t="s">
        <v>10128</v>
      </c>
      <c r="D3769">
        <v>1</v>
      </c>
      <c r="E3769" t="s">
        <v>9969</v>
      </c>
      <c r="F3769">
        <v>1</v>
      </c>
      <c r="G3769">
        <v>1</v>
      </c>
      <c r="H3769" s="4" t="str">
        <f t="shared" si="116"/>
        <v>1RR905.1</v>
      </c>
      <c r="I3769" s="4" t="str">
        <f t="shared" si="117"/>
        <v>S1_P5_TXEN</v>
      </c>
    </row>
    <row r="3770" spans="1:9">
      <c r="A3770" t="s">
        <v>261</v>
      </c>
      <c r="B3770" t="s">
        <v>9226</v>
      </c>
      <c r="C3770" t="s">
        <v>10128</v>
      </c>
      <c r="D3770">
        <v>2</v>
      </c>
      <c r="E3770" t="s">
        <v>2173</v>
      </c>
      <c r="F3770">
        <v>2</v>
      </c>
      <c r="G3770">
        <v>2</v>
      </c>
      <c r="H3770" s="4" t="str">
        <f t="shared" si="116"/>
        <v>1RR905.2</v>
      </c>
      <c r="I3770" s="4" t="str">
        <f t="shared" si="117"/>
        <v>SG1_P5_RXDV</v>
      </c>
    </row>
    <row r="3771" spans="1:9">
      <c r="A3771" t="s">
        <v>261</v>
      </c>
      <c r="B3771" t="s">
        <v>9226</v>
      </c>
      <c r="C3771" t="s">
        <v>10129</v>
      </c>
      <c r="D3771">
        <v>1</v>
      </c>
      <c r="E3771" t="s">
        <v>2159</v>
      </c>
      <c r="F3771">
        <v>1</v>
      </c>
      <c r="G3771">
        <v>1</v>
      </c>
      <c r="H3771" s="4" t="str">
        <f t="shared" si="116"/>
        <v>1RR910.1</v>
      </c>
      <c r="I3771" s="4" t="str">
        <f t="shared" si="117"/>
        <v>S1_P5_TXD0</v>
      </c>
    </row>
    <row r="3772" spans="1:9">
      <c r="A3772" t="s">
        <v>261</v>
      </c>
      <c r="B3772" t="s">
        <v>9226</v>
      </c>
      <c r="C3772" t="s">
        <v>10129</v>
      </c>
      <c r="D3772">
        <v>2</v>
      </c>
      <c r="E3772" t="s">
        <v>8666</v>
      </c>
      <c r="F3772">
        <v>2</v>
      </c>
      <c r="G3772">
        <v>2</v>
      </c>
      <c r="H3772" s="4" t="str">
        <f t="shared" si="116"/>
        <v>1RR910.2</v>
      </c>
      <c r="I3772" s="4" t="str">
        <f t="shared" si="117"/>
        <v>S1_HSD200</v>
      </c>
    </row>
    <row r="3773" spans="1:9">
      <c r="A3773" t="s">
        <v>261</v>
      </c>
      <c r="B3773" t="s">
        <v>9226</v>
      </c>
      <c r="C3773" t="s">
        <v>10130</v>
      </c>
      <c r="D3773">
        <v>1</v>
      </c>
      <c r="E3773" t="s">
        <v>2160</v>
      </c>
      <c r="F3773">
        <v>1</v>
      </c>
      <c r="G3773">
        <v>1</v>
      </c>
      <c r="H3773" s="4" t="str">
        <f t="shared" si="116"/>
        <v>1RR911.1</v>
      </c>
      <c r="I3773" s="4" t="str">
        <f t="shared" si="117"/>
        <v>S1_P5_TXD1</v>
      </c>
    </row>
    <row r="3774" spans="1:9">
      <c r="A3774" t="s">
        <v>261</v>
      </c>
      <c r="B3774" t="s">
        <v>9226</v>
      </c>
      <c r="C3774" t="s">
        <v>10130</v>
      </c>
      <c r="D3774">
        <v>2</v>
      </c>
      <c r="E3774" t="s">
        <v>8667</v>
      </c>
      <c r="F3774">
        <v>2</v>
      </c>
      <c r="G3774">
        <v>2</v>
      </c>
      <c r="H3774" s="4" t="str">
        <f t="shared" si="116"/>
        <v>1RR911.2</v>
      </c>
      <c r="I3774" s="4" t="str">
        <f t="shared" si="117"/>
        <v>S1_HSD201</v>
      </c>
    </row>
    <row r="3775" spans="1:9">
      <c r="A3775" t="s">
        <v>261</v>
      </c>
      <c r="B3775" t="s">
        <v>9226</v>
      </c>
      <c r="C3775" t="s">
        <v>10131</v>
      </c>
      <c r="D3775">
        <v>1</v>
      </c>
      <c r="E3775" t="s">
        <v>2161</v>
      </c>
      <c r="F3775">
        <v>1</v>
      </c>
      <c r="G3775">
        <v>1</v>
      </c>
      <c r="H3775" s="4" t="str">
        <f t="shared" si="116"/>
        <v>1RR912.1</v>
      </c>
      <c r="I3775" s="4" t="str">
        <f t="shared" si="117"/>
        <v>S1_P5_TXD2</v>
      </c>
    </row>
    <row r="3776" spans="1:9">
      <c r="A3776" t="s">
        <v>261</v>
      </c>
      <c r="B3776" t="s">
        <v>9226</v>
      </c>
      <c r="C3776" t="s">
        <v>10131</v>
      </c>
      <c r="D3776">
        <v>2</v>
      </c>
      <c r="E3776" t="s">
        <v>8668</v>
      </c>
      <c r="F3776">
        <v>2</v>
      </c>
      <c r="G3776">
        <v>2</v>
      </c>
      <c r="H3776" s="4" t="str">
        <f t="shared" si="116"/>
        <v>1RR912.2</v>
      </c>
      <c r="I3776" s="4" t="str">
        <f t="shared" si="117"/>
        <v>S1_HSD203</v>
      </c>
    </row>
    <row r="3777" spans="1:9">
      <c r="A3777" t="s">
        <v>261</v>
      </c>
      <c r="B3777" t="s">
        <v>9226</v>
      </c>
      <c r="C3777" t="s">
        <v>10132</v>
      </c>
      <c r="D3777">
        <v>1</v>
      </c>
      <c r="E3777" t="s">
        <v>2162</v>
      </c>
      <c r="F3777">
        <v>1</v>
      </c>
      <c r="G3777">
        <v>1</v>
      </c>
      <c r="H3777" s="4" t="str">
        <f t="shared" si="116"/>
        <v>1RR913.1</v>
      </c>
      <c r="I3777" s="4" t="str">
        <f t="shared" si="117"/>
        <v>S1_P5_TXD3</v>
      </c>
    </row>
    <row r="3778" spans="1:9">
      <c r="A3778" t="s">
        <v>261</v>
      </c>
      <c r="B3778" t="s">
        <v>9226</v>
      </c>
      <c r="C3778" t="s">
        <v>10132</v>
      </c>
      <c r="D3778">
        <v>2</v>
      </c>
      <c r="E3778" t="s">
        <v>8669</v>
      </c>
      <c r="F3778">
        <v>2</v>
      </c>
      <c r="G3778">
        <v>2</v>
      </c>
      <c r="H3778" s="4" t="str">
        <f t="shared" ref="H3778:H3841" si="118">CONCATENATE(C3778,".",F3778)</f>
        <v>1RR913.2</v>
      </c>
      <c r="I3778" s="4" t="str">
        <f t="shared" ref="I3778:I3841" si="119">E3778</f>
        <v>S1_HSD205</v>
      </c>
    </row>
    <row r="3779" spans="1:9">
      <c r="A3779" t="s">
        <v>261</v>
      </c>
      <c r="B3779" t="s">
        <v>9226</v>
      </c>
      <c r="C3779" t="s">
        <v>10133</v>
      </c>
      <c r="D3779">
        <v>1</v>
      </c>
      <c r="E3779" t="s">
        <v>2163</v>
      </c>
      <c r="F3779">
        <v>1</v>
      </c>
      <c r="G3779">
        <v>1</v>
      </c>
      <c r="H3779" s="4" t="str">
        <f t="shared" si="118"/>
        <v>1RR914.1</v>
      </c>
      <c r="I3779" s="4" t="str">
        <f t="shared" si="119"/>
        <v>S1_P5_TXC</v>
      </c>
    </row>
    <row r="3780" spans="1:9">
      <c r="A3780" t="s">
        <v>261</v>
      </c>
      <c r="B3780" t="s">
        <v>9226</v>
      </c>
      <c r="C3780" t="s">
        <v>10133</v>
      </c>
      <c r="D3780">
        <v>2</v>
      </c>
      <c r="E3780" t="s">
        <v>8670</v>
      </c>
      <c r="F3780">
        <v>2</v>
      </c>
      <c r="G3780">
        <v>2</v>
      </c>
      <c r="H3780" s="4" t="str">
        <f t="shared" si="118"/>
        <v>1RR914.2</v>
      </c>
      <c r="I3780" s="4" t="str">
        <f t="shared" si="119"/>
        <v>S1_HSD202</v>
      </c>
    </row>
    <row r="3781" spans="1:9">
      <c r="A3781" t="s">
        <v>261</v>
      </c>
      <c r="B3781" t="s">
        <v>9226</v>
      </c>
      <c r="C3781" t="s">
        <v>10134</v>
      </c>
      <c r="D3781">
        <v>1</v>
      </c>
      <c r="E3781" t="s">
        <v>9969</v>
      </c>
      <c r="F3781">
        <v>1</v>
      </c>
      <c r="G3781">
        <v>1</v>
      </c>
      <c r="H3781" s="4" t="str">
        <f t="shared" si="118"/>
        <v>1RR915.1</v>
      </c>
      <c r="I3781" s="4" t="str">
        <f t="shared" si="119"/>
        <v>S1_P5_TXEN</v>
      </c>
    </row>
    <row r="3782" spans="1:9">
      <c r="A3782" t="s">
        <v>261</v>
      </c>
      <c r="B3782" t="s">
        <v>9226</v>
      </c>
      <c r="C3782" t="s">
        <v>10134</v>
      </c>
      <c r="D3782">
        <v>2</v>
      </c>
      <c r="E3782" t="s">
        <v>8678</v>
      </c>
      <c r="F3782">
        <v>2</v>
      </c>
      <c r="G3782">
        <v>2</v>
      </c>
      <c r="H3782" s="4" t="str">
        <f t="shared" si="118"/>
        <v>1RR915.2</v>
      </c>
      <c r="I3782" s="4" t="str">
        <f t="shared" si="119"/>
        <v>S1_HSD199</v>
      </c>
    </row>
    <row r="3783" spans="1:9">
      <c r="A3783" t="s">
        <v>261</v>
      </c>
      <c r="B3783" t="s">
        <v>9226</v>
      </c>
      <c r="C3783" t="s">
        <v>10135</v>
      </c>
      <c r="D3783">
        <v>1</v>
      </c>
      <c r="E3783" t="s">
        <v>9970</v>
      </c>
      <c r="F3783">
        <v>1</v>
      </c>
      <c r="G3783">
        <v>1</v>
      </c>
      <c r="H3783" s="4" t="str">
        <f t="shared" si="118"/>
        <v>1RR920.1</v>
      </c>
      <c r="I3783" s="4" t="str">
        <f t="shared" si="119"/>
        <v>S1_P5_RXD0</v>
      </c>
    </row>
    <row r="3784" spans="1:9">
      <c r="A3784" t="s">
        <v>261</v>
      </c>
      <c r="B3784" t="s">
        <v>9226</v>
      </c>
      <c r="C3784" t="s">
        <v>10135</v>
      </c>
      <c r="D3784">
        <v>2</v>
      </c>
      <c r="E3784" t="s">
        <v>9971</v>
      </c>
      <c r="F3784">
        <v>2</v>
      </c>
      <c r="G3784">
        <v>2</v>
      </c>
      <c r="H3784" s="4" t="str">
        <f t="shared" si="118"/>
        <v>1RR920.2</v>
      </c>
      <c r="I3784" s="4" t="str">
        <f t="shared" si="119"/>
        <v>SG1_1_P5_TXD0</v>
      </c>
    </row>
    <row r="3785" spans="1:9">
      <c r="A3785" t="s">
        <v>261</v>
      </c>
      <c r="B3785" t="s">
        <v>9226</v>
      </c>
      <c r="C3785" t="s">
        <v>10136</v>
      </c>
      <c r="D3785">
        <v>1</v>
      </c>
      <c r="E3785" t="s">
        <v>9972</v>
      </c>
      <c r="F3785">
        <v>1</v>
      </c>
      <c r="G3785">
        <v>1</v>
      </c>
      <c r="H3785" s="4" t="str">
        <f t="shared" si="118"/>
        <v>1RR921.1</v>
      </c>
      <c r="I3785" s="4" t="str">
        <f t="shared" si="119"/>
        <v>S1_P5_RXD1</v>
      </c>
    </row>
    <row r="3786" spans="1:9">
      <c r="A3786" t="s">
        <v>261</v>
      </c>
      <c r="B3786" t="s">
        <v>9226</v>
      </c>
      <c r="C3786" t="s">
        <v>10136</v>
      </c>
      <c r="D3786">
        <v>2</v>
      </c>
      <c r="E3786" t="s">
        <v>9973</v>
      </c>
      <c r="F3786">
        <v>2</v>
      </c>
      <c r="G3786">
        <v>2</v>
      </c>
      <c r="H3786" s="4" t="str">
        <f t="shared" si="118"/>
        <v>1RR921.2</v>
      </c>
      <c r="I3786" s="4" t="str">
        <f t="shared" si="119"/>
        <v>SG1_1_P5_TXD1</v>
      </c>
    </row>
    <row r="3787" spans="1:9">
      <c r="A3787" t="s">
        <v>261</v>
      </c>
      <c r="B3787" t="s">
        <v>9226</v>
      </c>
      <c r="C3787" t="s">
        <v>10137</v>
      </c>
      <c r="D3787">
        <v>1</v>
      </c>
      <c r="E3787" t="s">
        <v>9974</v>
      </c>
      <c r="F3787">
        <v>1</v>
      </c>
      <c r="G3787">
        <v>1</v>
      </c>
      <c r="H3787" s="4" t="str">
        <f t="shared" si="118"/>
        <v>1RR922.1</v>
      </c>
      <c r="I3787" s="4" t="str">
        <f t="shared" si="119"/>
        <v>S1_P5_RXD2</v>
      </c>
    </row>
    <row r="3788" spans="1:9">
      <c r="A3788" t="s">
        <v>261</v>
      </c>
      <c r="B3788" t="s">
        <v>9226</v>
      </c>
      <c r="C3788" t="s">
        <v>10137</v>
      </c>
      <c r="D3788">
        <v>2</v>
      </c>
      <c r="E3788" t="s">
        <v>9975</v>
      </c>
      <c r="F3788">
        <v>2</v>
      </c>
      <c r="G3788">
        <v>2</v>
      </c>
      <c r="H3788" s="4" t="str">
        <f t="shared" si="118"/>
        <v>1RR922.2</v>
      </c>
      <c r="I3788" s="4" t="str">
        <f t="shared" si="119"/>
        <v>SG1_1_P5_TXD2</v>
      </c>
    </row>
    <row r="3789" spans="1:9">
      <c r="A3789" t="s">
        <v>261</v>
      </c>
      <c r="B3789" t="s">
        <v>9226</v>
      </c>
      <c r="C3789" t="s">
        <v>10138</v>
      </c>
      <c r="D3789">
        <v>1</v>
      </c>
      <c r="E3789" t="s">
        <v>9976</v>
      </c>
      <c r="F3789">
        <v>1</v>
      </c>
      <c r="G3789">
        <v>1</v>
      </c>
      <c r="H3789" s="4" t="str">
        <f t="shared" si="118"/>
        <v>1RR923.1</v>
      </c>
      <c r="I3789" s="4" t="str">
        <f t="shared" si="119"/>
        <v>S1_P5_RXD3</v>
      </c>
    </row>
    <row r="3790" spans="1:9">
      <c r="A3790" t="s">
        <v>261</v>
      </c>
      <c r="B3790" t="s">
        <v>9226</v>
      </c>
      <c r="C3790" t="s">
        <v>10138</v>
      </c>
      <c r="D3790">
        <v>2</v>
      </c>
      <c r="E3790" t="s">
        <v>2167</v>
      </c>
      <c r="F3790">
        <v>2</v>
      </c>
      <c r="G3790">
        <v>2</v>
      </c>
      <c r="H3790" s="4" t="str">
        <f t="shared" si="118"/>
        <v>1RR923.2</v>
      </c>
      <c r="I3790" s="4" t="str">
        <f t="shared" si="119"/>
        <v>SG1_P5_TXD3</v>
      </c>
    </row>
    <row r="3791" spans="1:9">
      <c r="A3791" t="s">
        <v>261</v>
      </c>
      <c r="B3791" t="s">
        <v>9226</v>
      </c>
      <c r="C3791" t="s">
        <v>10139</v>
      </c>
      <c r="D3791">
        <v>1</v>
      </c>
      <c r="E3791" t="s">
        <v>9977</v>
      </c>
      <c r="F3791">
        <v>1</v>
      </c>
      <c r="G3791">
        <v>1</v>
      </c>
      <c r="H3791" s="4" t="str">
        <f t="shared" si="118"/>
        <v>1RR924.1</v>
      </c>
      <c r="I3791" s="4" t="str">
        <f t="shared" si="119"/>
        <v>S1_P5_RXC</v>
      </c>
    </row>
    <row r="3792" spans="1:9">
      <c r="A3792" t="s">
        <v>261</v>
      </c>
      <c r="B3792" t="s">
        <v>9226</v>
      </c>
      <c r="C3792" t="s">
        <v>10139</v>
      </c>
      <c r="D3792">
        <v>2</v>
      </c>
      <c r="E3792" t="s">
        <v>2174</v>
      </c>
      <c r="F3792">
        <v>2</v>
      </c>
      <c r="G3792">
        <v>2</v>
      </c>
      <c r="H3792" s="4" t="str">
        <f t="shared" si="118"/>
        <v>1RR924.2</v>
      </c>
      <c r="I3792" s="4" t="str">
        <f t="shared" si="119"/>
        <v>SG1_P5_TXC</v>
      </c>
    </row>
    <row r="3793" spans="1:9">
      <c r="A3793" t="s">
        <v>261</v>
      </c>
      <c r="B3793" t="s">
        <v>9226</v>
      </c>
      <c r="C3793" t="s">
        <v>10140</v>
      </c>
      <c r="D3793">
        <v>1</v>
      </c>
      <c r="E3793" t="s">
        <v>9978</v>
      </c>
      <c r="F3793">
        <v>1</v>
      </c>
      <c r="G3793">
        <v>1</v>
      </c>
      <c r="H3793" s="4" t="str">
        <f t="shared" si="118"/>
        <v>1RR925.1</v>
      </c>
      <c r="I3793" s="4" t="str">
        <f t="shared" si="119"/>
        <v>S1_P5_RXDV</v>
      </c>
    </row>
    <row r="3794" spans="1:9">
      <c r="A3794" t="s">
        <v>261</v>
      </c>
      <c r="B3794" t="s">
        <v>9226</v>
      </c>
      <c r="C3794" t="s">
        <v>10140</v>
      </c>
      <c r="D3794">
        <v>2</v>
      </c>
      <c r="E3794" t="s">
        <v>2175</v>
      </c>
      <c r="F3794">
        <v>2</v>
      </c>
      <c r="G3794">
        <v>2</v>
      </c>
      <c r="H3794" s="4" t="str">
        <f t="shared" si="118"/>
        <v>1RR925.2</v>
      </c>
      <c r="I3794" s="4" t="str">
        <f t="shared" si="119"/>
        <v>SG1_P5_TXEN</v>
      </c>
    </row>
    <row r="3795" spans="1:9">
      <c r="A3795" t="s">
        <v>261</v>
      </c>
      <c r="B3795" t="s">
        <v>9226</v>
      </c>
      <c r="C3795" t="s">
        <v>10141</v>
      </c>
      <c r="D3795">
        <v>1</v>
      </c>
      <c r="E3795" t="s">
        <v>9970</v>
      </c>
      <c r="F3795">
        <v>1</v>
      </c>
      <c r="G3795">
        <v>1</v>
      </c>
      <c r="H3795" s="4" t="str">
        <f t="shared" si="118"/>
        <v>1RR930.1</v>
      </c>
      <c r="I3795" s="4" t="str">
        <f t="shared" si="119"/>
        <v>S1_P5_RXD0</v>
      </c>
    </row>
    <row r="3796" spans="1:9">
      <c r="A3796" t="s">
        <v>261</v>
      </c>
      <c r="B3796" t="s">
        <v>9226</v>
      </c>
      <c r="C3796" t="s">
        <v>10141</v>
      </c>
      <c r="D3796">
        <v>2</v>
      </c>
      <c r="E3796" t="s">
        <v>8672</v>
      </c>
      <c r="F3796">
        <v>2</v>
      </c>
      <c r="G3796">
        <v>2</v>
      </c>
      <c r="H3796" s="4" t="str">
        <f t="shared" si="118"/>
        <v>1RR930.2</v>
      </c>
      <c r="I3796" s="4" t="str">
        <f t="shared" si="119"/>
        <v>S1_HSD204</v>
      </c>
    </row>
    <row r="3797" spans="1:9">
      <c r="A3797" t="s">
        <v>261</v>
      </c>
      <c r="B3797" t="s">
        <v>9226</v>
      </c>
      <c r="C3797" t="s">
        <v>10142</v>
      </c>
      <c r="D3797">
        <v>1</v>
      </c>
      <c r="E3797" t="s">
        <v>9972</v>
      </c>
      <c r="F3797">
        <v>1</v>
      </c>
      <c r="G3797">
        <v>1</v>
      </c>
      <c r="H3797" s="4" t="str">
        <f t="shared" si="118"/>
        <v>1RR931.1</v>
      </c>
      <c r="I3797" s="4" t="str">
        <f t="shared" si="119"/>
        <v>S1_P5_RXD1</v>
      </c>
    </row>
    <row r="3798" spans="1:9">
      <c r="A3798" t="s">
        <v>261</v>
      </c>
      <c r="B3798" t="s">
        <v>9226</v>
      </c>
      <c r="C3798" t="s">
        <v>10142</v>
      </c>
      <c r="D3798">
        <v>2</v>
      </c>
      <c r="E3798" t="s">
        <v>8673</v>
      </c>
      <c r="F3798">
        <v>2</v>
      </c>
      <c r="G3798">
        <v>2</v>
      </c>
      <c r="H3798" s="4" t="str">
        <f t="shared" si="118"/>
        <v>1RR931.2</v>
      </c>
      <c r="I3798" s="4" t="str">
        <f t="shared" si="119"/>
        <v>S1_HSD194</v>
      </c>
    </row>
    <row r="3799" spans="1:9">
      <c r="A3799" t="s">
        <v>261</v>
      </c>
      <c r="B3799" t="s">
        <v>9226</v>
      </c>
      <c r="C3799" t="s">
        <v>10143</v>
      </c>
      <c r="D3799">
        <v>1</v>
      </c>
      <c r="E3799" t="s">
        <v>9974</v>
      </c>
      <c r="F3799">
        <v>1</v>
      </c>
      <c r="G3799">
        <v>1</v>
      </c>
      <c r="H3799" s="4" t="str">
        <f t="shared" si="118"/>
        <v>1RR932.1</v>
      </c>
      <c r="I3799" s="4" t="str">
        <f t="shared" si="119"/>
        <v>S1_P5_RXD2</v>
      </c>
    </row>
    <row r="3800" spans="1:9">
      <c r="A3800" t="s">
        <v>261</v>
      </c>
      <c r="B3800" t="s">
        <v>9226</v>
      </c>
      <c r="C3800" t="s">
        <v>10143</v>
      </c>
      <c r="D3800">
        <v>2</v>
      </c>
      <c r="E3800" t="s">
        <v>8674</v>
      </c>
      <c r="F3800">
        <v>2</v>
      </c>
      <c r="G3800">
        <v>2</v>
      </c>
      <c r="H3800" s="4" t="str">
        <f t="shared" si="118"/>
        <v>1RR932.2</v>
      </c>
      <c r="I3800" s="4" t="str">
        <f t="shared" si="119"/>
        <v>S1_HSD198</v>
      </c>
    </row>
    <row r="3801" spans="1:9">
      <c r="A3801" t="s">
        <v>261</v>
      </c>
      <c r="B3801" t="s">
        <v>9226</v>
      </c>
      <c r="C3801" t="s">
        <v>10144</v>
      </c>
      <c r="D3801">
        <v>1</v>
      </c>
      <c r="E3801" t="s">
        <v>9976</v>
      </c>
      <c r="F3801">
        <v>1</v>
      </c>
      <c r="G3801">
        <v>1</v>
      </c>
      <c r="H3801" s="4" t="str">
        <f t="shared" si="118"/>
        <v>1RR933.1</v>
      </c>
      <c r="I3801" s="4" t="str">
        <f t="shared" si="119"/>
        <v>S1_P5_RXD3</v>
      </c>
    </row>
    <row r="3802" spans="1:9">
      <c r="A3802" t="s">
        <v>261</v>
      </c>
      <c r="B3802" t="s">
        <v>9226</v>
      </c>
      <c r="C3802" t="s">
        <v>10144</v>
      </c>
      <c r="D3802">
        <v>2</v>
      </c>
      <c r="E3802" t="s">
        <v>8675</v>
      </c>
      <c r="F3802">
        <v>2</v>
      </c>
      <c r="G3802">
        <v>2</v>
      </c>
      <c r="H3802" s="4" t="str">
        <f t="shared" si="118"/>
        <v>1RR933.2</v>
      </c>
      <c r="I3802" s="4" t="str">
        <f t="shared" si="119"/>
        <v>S1_HSD195</v>
      </c>
    </row>
    <row r="3803" spans="1:9">
      <c r="A3803" t="s">
        <v>261</v>
      </c>
      <c r="B3803" t="s">
        <v>9226</v>
      </c>
      <c r="C3803" t="s">
        <v>10145</v>
      </c>
      <c r="D3803">
        <v>1</v>
      </c>
      <c r="E3803" t="s">
        <v>9977</v>
      </c>
      <c r="F3803">
        <v>1</v>
      </c>
      <c r="G3803">
        <v>1</v>
      </c>
      <c r="H3803" s="4" t="str">
        <f t="shared" si="118"/>
        <v>1RR934.1</v>
      </c>
      <c r="I3803" s="4" t="str">
        <f t="shared" si="119"/>
        <v>S1_P5_RXC</v>
      </c>
    </row>
    <row r="3804" spans="1:9">
      <c r="A3804" t="s">
        <v>261</v>
      </c>
      <c r="B3804" t="s">
        <v>9226</v>
      </c>
      <c r="C3804" t="s">
        <v>10145</v>
      </c>
      <c r="D3804">
        <v>2</v>
      </c>
      <c r="E3804" t="s">
        <v>8671</v>
      </c>
      <c r="F3804">
        <v>2</v>
      </c>
      <c r="G3804">
        <v>2</v>
      </c>
      <c r="H3804" s="4" t="str">
        <f t="shared" si="118"/>
        <v>1RR934.2</v>
      </c>
      <c r="I3804" s="4" t="str">
        <f t="shared" si="119"/>
        <v>S1_HSD197</v>
      </c>
    </row>
    <row r="3805" spans="1:9">
      <c r="A3805" t="s">
        <v>261</v>
      </c>
      <c r="B3805" t="s">
        <v>9226</v>
      </c>
      <c r="C3805" t="s">
        <v>10146</v>
      </c>
      <c r="D3805">
        <v>1</v>
      </c>
      <c r="E3805" t="s">
        <v>9978</v>
      </c>
      <c r="F3805">
        <v>1</v>
      </c>
      <c r="G3805">
        <v>1</v>
      </c>
      <c r="H3805" s="4" t="str">
        <f t="shared" si="118"/>
        <v>1RR935.1</v>
      </c>
      <c r="I3805" s="4" t="str">
        <f t="shared" si="119"/>
        <v>S1_P5_RXDV</v>
      </c>
    </row>
    <row r="3806" spans="1:9">
      <c r="A3806" t="s">
        <v>261</v>
      </c>
      <c r="B3806" t="s">
        <v>9226</v>
      </c>
      <c r="C3806" t="s">
        <v>10146</v>
      </c>
      <c r="D3806">
        <v>2</v>
      </c>
      <c r="E3806" t="s">
        <v>8676</v>
      </c>
      <c r="F3806">
        <v>2</v>
      </c>
      <c r="G3806">
        <v>2</v>
      </c>
      <c r="H3806" s="4" t="str">
        <f t="shared" si="118"/>
        <v>1RR935.2</v>
      </c>
      <c r="I3806" s="4" t="str">
        <f t="shared" si="119"/>
        <v>S1_HSD196</v>
      </c>
    </row>
    <row r="3807" spans="1:9">
      <c r="A3807" t="s">
        <v>261</v>
      </c>
      <c r="B3807" t="s">
        <v>9226</v>
      </c>
      <c r="C3807" t="s">
        <v>165</v>
      </c>
      <c r="D3807" t="s">
        <v>1657</v>
      </c>
      <c r="E3807" t="s">
        <v>9977</v>
      </c>
      <c r="F3807" t="s">
        <v>1581</v>
      </c>
      <c r="G3807" t="s">
        <v>1657</v>
      </c>
      <c r="H3807" s="4" t="str">
        <f t="shared" si="118"/>
        <v>SITE1.G19</v>
      </c>
      <c r="I3807" s="4" t="str">
        <f t="shared" si="119"/>
        <v>S1_P5_RXC</v>
      </c>
    </row>
    <row r="3808" spans="1:9">
      <c r="A3808" t="s">
        <v>261</v>
      </c>
      <c r="B3808" t="s">
        <v>9226</v>
      </c>
      <c r="C3808" t="s">
        <v>165</v>
      </c>
      <c r="D3808" t="s">
        <v>1651</v>
      </c>
      <c r="E3808" t="s">
        <v>9970</v>
      </c>
      <c r="F3808" t="s">
        <v>912</v>
      </c>
      <c r="G3808" t="s">
        <v>1651</v>
      </c>
      <c r="H3808" s="4" t="str">
        <f t="shared" si="118"/>
        <v>SITE1.D19</v>
      </c>
      <c r="I3808" s="4" t="str">
        <f t="shared" si="119"/>
        <v>S1_P5_RXD0</v>
      </c>
    </row>
    <row r="3809" spans="1:9">
      <c r="A3809" t="s">
        <v>261</v>
      </c>
      <c r="B3809" t="s">
        <v>9226</v>
      </c>
      <c r="C3809" t="s">
        <v>165</v>
      </c>
      <c r="D3809" t="s">
        <v>1654</v>
      </c>
      <c r="E3809" t="s">
        <v>9972</v>
      </c>
      <c r="F3809" t="s">
        <v>1578</v>
      </c>
      <c r="G3809" t="s">
        <v>1654</v>
      </c>
      <c r="H3809" s="4" t="str">
        <f t="shared" si="118"/>
        <v>SITE1.E18</v>
      </c>
      <c r="I3809" s="4" t="str">
        <f t="shared" si="119"/>
        <v>S1_P5_RXD1</v>
      </c>
    </row>
    <row r="3810" spans="1:9">
      <c r="A3810" t="s">
        <v>261</v>
      </c>
      <c r="B3810" t="s">
        <v>9226</v>
      </c>
      <c r="C3810" t="s">
        <v>165</v>
      </c>
      <c r="D3810" t="s">
        <v>1658</v>
      </c>
      <c r="E3810" t="s">
        <v>9974</v>
      </c>
      <c r="F3810" t="s">
        <v>1535</v>
      </c>
      <c r="G3810" t="s">
        <v>1658</v>
      </c>
      <c r="H3810" s="4" t="str">
        <f t="shared" si="118"/>
        <v>SITE1.E19</v>
      </c>
      <c r="I3810" s="4" t="str">
        <f t="shared" si="119"/>
        <v>S1_P5_RXD2</v>
      </c>
    </row>
    <row r="3811" spans="1:9">
      <c r="A3811" t="s">
        <v>261</v>
      </c>
      <c r="B3811" t="s">
        <v>9226</v>
      </c>
      <c r="C3811" t="s">
        <v>165</v>
      </c>
      <c r="D3811" t="s">
        <v>1655</v>
      </c>
      <c r="E3811" t="s">
        <v>9976</v>
      </c>
      <c r="F3811" t="s">
        <v>3091</v>
      </c>
      <c r="G3811" t="s">
        <v>1655</v>
      </c>
      <c r="H3811" s="4" t="str">
        <f t="shared" si="118"/>
        <v>SITE1.F18</v>
      </c>
      <c r="I3811" s="4" t="str">
        <f t="shared" si="119"/>
        <v>S1_P5_RXD3</v>
      </c>
    </row>
    <row r="3812" spans="1:9">
      <c r="A3812" t="s">
        <v>261</v>
      </c>
      <c r="B3812" t="s">
        <v>9226</v>
      </c>
      <c r="C3812" t="s">
        <v>165</v>
      </c>
      <c r="D3812" t="s">
        <v>1656</v>
      </c>
      <c r="E3812" t="s">
        <v>9978</v>
      </c>
      <c r="F3812" t="s">
        <v>3092</v>
      </c>
      <c r="G3812" t="s">
        <v>1656</v>
      </c>
      <c r="H3812" s="4" t="str">
        <f t="shared" si="118"/>
        <v>SITE1.F19</v>
      </c>
      <c r="I3812" s="4" t="str">
        <f t="shared" si="119"/>
        <v>S1_P5_RXDV</v>
      </c>
    </row>
    <row r="3813" spans="1:9">
      <c r="A3813" t="s">
        <v>261</v>
      </c>
      <c r="B3813" t="s">
        <v>9226</v>
      </c>
      <c r="C3813" t="s">
        <v>165</v>
      </c>
      <c r="D3813" t="s">
        <v>1653</v>
      </c>
      <c r="E3813" t="s">
        <v>8677</v>
      </c>
      <c r="F3813" t="s">
        <v>1580</v>
      </c>
      <c r="G3813" t="s">
        <v>1653</v>
      </c>
      <c r="H3813" s="4" t="str">
        <f t="shared" si="118"/>
        <v>SITE1.G18</v>
      </c>
      <c r="I3813" s="4" t="str">
        <f t="shared" si="119"/>
        <v>S1_HSD206</v>
      </c>
    </row>
    <row r="3814" spans="1:9">
      <c r="A3814" t="s">
        <v>261</v>
      </c>
      <c r="B3814" t="s">
        <v>9226</v>
      </c>
      <c r="C3814" t="s">
        <v>165</v>
      </c>
      <c r="D3814" t="s">
        <v>1649</v>
      </c>
      <c r="E3814" t="s">
        <v>2163</v>
      </c>
      <c r="F3814" t="s">
        <v>1588</v>
      </c>
      <c r="G3814" t="s">
        <v>1649</v>
      </c>
      <c r="H3814" s="4" t="str">
        <f t="shared" si="118"/>
        <v>SITE1.J18</v>
      </c>
      <c r="I3814" s="4" t="str">
        <f t="shared" si="119"/>
        <v>S1_P5_TXC</v>
      </c>
    </row>
    <row r="3815" spans="1:9">
      <c r="A3815" t="s">
        <v>261</v>
      </c>
      <c r="B3815" t="s">
        <v>9226</v>
      </c>
      <c r="C3815" t="s">
        <v>165</v>
      </c>
      <c r="D3815" t="s">
        <v>1647</v>
      </c>
      <c r="E3815" t="s">
        <v>2159</v>
      </c>
      <c r="F3815" t="s">
        <v>1397</v>
      </c>
      <c r="G3815" t="s">
        <v>1647</v>
      </c>
      <c r="H3815" s="4" t="str">
        <f t="shared" si="118"/>
        <v>SITE1.K18</v>
      </c>
      <c r="I3815" s="4" t="str">
        <f t="shared" si="119"/>
        <v>S1_P5_TXD0</v>
      </c>
    </row>
    <row r="3816" spans="1:9">
      <c r="A3816" t="s">
        <v>261</v>
      </c>
      <c r="B3816" t="s">
        <v>9226</v>
      </c>
      <c r="C3816" t="s">
        <v>165</v>
      </c>
      <c r="D3816" t="s">
        <v>1648</v>
      </c>
      <c r="E3816" t="s">
        <v>2160</v>
      </c>
      <c r="F3816" t="s">
        <v>1398</v>
      </c>
      <c r="G3816" t="s">
        <v>1648</v>
      </c>
      <c r="H3816" s="4" t="str">
        <f t="shared" si="118"/>
        <v>SITE1.K19</v>
      </c>
      <c r="I3816" s="4" t="str">
        <f t="shared" si="119"/>
        <v>S1_P5_TXD1</v>
      </c>
    </row>
    <row r="3817" spans="1:9">
      <c r="A3817" t="s">
        <v>261</v>
      </c>
      <c r="B3817" t="s">
        <v>9226</v>
      </c>
      <c r="C3817" t="s">
        <v>165</v>
      </c>
      <c r="D3817" t="s">
        <v>1650</v>
      </c>
      <c r="E3817" t="s">
        <v>2161</v>
      </c>
      <c r="F3817" t="s">
        <v>1592</v>
      </c>
      <c r="G3817" t="s">
        <v>1650</v>
      </c>
      <c r="H3817" s="4" t="str">
        <f t="shared" si="118"/>
        <v>SITE1.L18</v>
      </c>
      <c r="I3817" s="4" t="str">
        <f t="shared" si="119"/>
        <v>S1_P5_TXD2</v>
      </c>
    </row>
    <row r="3818" spans="1:9">
      <c r="A3818" t="s">
        <v>261</v>
      </c>
      <c r="B3818" t="s">
        <v>9226</v>
      </c>
      <c r="C3818" t="s">
        <v>165</v>
      </c>
      <c r="D3818" t="s">
        <v>1652</v>
      </c>
      <c r="E3818" t="s">
        <v>2162</v>
      </c>
      <c r="F3818" t="s">
        <v>1593</v>
      </c>
      <c r="G3818" t="s">
        <v>1652</v>
      </c>
      <c r="H3818" s="4" t="str">
        <f t="shared" si="118"/>
        <v>SITE1.L19</v>
      </c>
      <c r="I3818" s="4" t="str">
        <f t="shared" si="119"/>
        <v>S1_P5_TXD3</v>
      </c>
    </row>
    <row r="3819" spans="1:9">
      <c r="A3819" t="s">
        <v>261</v>
      </c>
      <c r="B3819" t="s">
        <v>9226</v>
      </c>
      <c r="C3819" t="s">
        <v>165</v>
      </c>
      <c r="D3819" t="s">
        <v>1646</v>
      </c>
      <c r="E3819" t="s">
        <v>9969</v>
      </c>
      <c r="F3819" t="s">
        <v>1589</v>
      </c>
      <c r="G3819" t="s">
        <v>1646</v>
      </c>
      <c r="H3819" s="4" t="str">
        <f t="shared" si="118"/>
        <v>SITE1.J19</v>
      </c>
      <c r="I3819" s="4" t="str">
        <f t="shared" si="119"/>
        <v>S1_P5_TXEN</v>
      </c>
    </row>
    <row r="3820" spans="1:9">
      <c r="A3820" t="s">
        <v>261</v>
      </c>
      <c r="B3820" t="s">
        <v>9227</v>
      </c>
      <c r="C3820" t="s">
        <v>5098</v>
      </c>
      <c r="D3820">
        <v>2</v>
      </c>
      <c r="E3820" t="s">
        <v>8679</v>
      </c>
      <c r="F3820">
        <v>2</v>
      </c>
      <c r="G3820">
        <v>2</v>
      </c>
      <c r="H3820" s="4" t="str">
        <f t="shared" si="118"/>
        <v>1K225.2</v>
      </c>
      <c r="I3820" s="4" t="str">
        <f t="shared" si="119"/>
        <v>SG1_HL_P1_TXD0</v>
      </c>
    </row>
    <row r="3821" spans="1:9">
      <c r="A3821" t="s">
        <v>261</v>
      </c>
      <c r="B3821" t="s">
        <v>9227</v>
      </c>
      <c r="C3821" t="s">
        <v>5098</v>
      </c>
      <c r="D3821">
        <v>3</v>
      </c>
      <c r="E3821" t="s">
        <v>3657</v>
      </c>
      <c r="F3821">
        <v>3</v>
      </c>
      <c r="G3821">
        <v>3</v>
      </c>
      <c r="H3821" s="4" t="str">
        <f t="shared" si="118"/>
        <v>1K225.3</v>
      </c>
      <c r="I3821" s="4" t="str">
        <f t="shared" si="119"/>
        <v>SG1_P1_TXD0</v>
      </c>
    </row>
    <row r="3822" spans="1:9">
      <c r="A3822" t="s">
        <v>261</v>
      </c>
      <c r="B3822" t="s">
        <v>9227</v>
      </c>
      <c r="C3822" t="s">
        <v>5098</v>
      </c>
      <c r="D3822">
        <v>4</v>
      </c>
      <c r="E3822" t="s">
        <v>9960</v>
      </c>
      <c r="F3822">
        <v>4</v>
      </c>
      <c r="G3822">
        <v>4</v>
      </c>
      <c r="H3822" s="4" t="str">
        <f t="shared" si="118"/>
        <v>1K225.4</v>
      </c>
      <c r="I3822" s="4" t="str">
        <f t="shared" si="119"/>
        <v>SG1_1_P1_TXD0</v>
      </c>
    </row>
    <row r="3823" spans="1:9">
      <c r="A3823" t="s">
        <v>261</v>
      </c>
      <c r="B3823" t="s">
        <v>9227</v>
      </c>
      <c r="C3823" t="s">
        <v>5098</v>
      </c>
      <c r="D3823">
        <v>5</v>
      </c>
      <c r="E3823" t="s">
        <v>9962</v>
      </c>
      <c r="F3823">
        <v>5</v>
      </c>
      <c r="G3823">
        <v>5</v>
      </c>
      <c r="H3823" s="4" t="str">
        <f t="shared" si="118"/>
        <v>1K225.5</v>
      </c>
      <c r="I3823" s="4" t="str">
        <f t="shared" si="119"/>
        <v>SG1_1_P1_TXD1</v>
      </c>
    </row>
    <row r="3824" spans="1:9">
      <c r="A3824" t="s">
        <v>261</v>
      </c>
      <c r="B3824" t="s">
        <v>9227</v>
      </c>
      <c r="C3824" t="s">
        <v>5098</v>
      </c>
      <c r="D3824">
        <v>6</v>
      </c>
      <c r="E3824" t="s">
        <v>3665</v>
      </c>
      <c r="F3824">
        <v>6</v>
      </c>
      <c r="G3824">
        <v>6</v>
      </c>
      <c r="H3824" s="4" t="str">
        <f t="shared" si="118"/>
        <v>1K225.6</v>
      </c>
      <c r="I3824" s="4" t="str">
        <f t="shared" si="119"/>
        <v>SG1_P1_TXD1</v>
      </c>
    </row>
    <row r="3825" spans="1:9">
      <c r="A3825" t="s">
        <v>261</v>
      </c>
      <c r="B3825" t="s">
        <v>9227</v>
      </c>
      <c r="C3825" t="s">
        <v>5098</v>
      </c>
      <c r="D3825">
        <v>7</v>
      </c>
      <c r="E3825" t="s">
        <v>8680</v>
      </c>
      <c r="F3825">
        <v>7</v>
      </c>
      <c r="G3825">
        <v>7</v>
      </c>
      <c r="H3825" s="4" t="str">
        <f t="shared" si="118"/>
        <v>1K225.7</v>
      </c>
      <c r="I3825" s="4" t="str">
        <f t="shared" si="119"/>
        <v>SG1_HL_P1_TXD1</v>
      </c>
    </row>
    <row r="3826" spans="1:9">
      <c r="A3826" t="s">
        <v>261</v>
      </c>
      <c r="B3826" t="s">
        <v>9227</v>
      </c>
      <c r="C3826" t="s">
        <v>5098</v>
      </c>
      <c r="D3826" t="s">
        <v>7833</v>
      </c>
      <c r="E3826" t="s">
        <v>490</v>
      </c>
      <c r="F3826">
        <v>1</v>
      </c>
      <c r="G3826" t="s">
        <v>7833</v>
      </c>
      <c r="H3826" s="4" t="str">
        <f t="shared" si="118"/>
        <v>1K225.1</v>
      </c>
      <c r="I3826" s="4" t="str">
        <f t="shared" si="119"/>
        <v>VP12</v>
      </c>
    </row>
    <row r="3827" spans="1:9">
      <c r="A3827" t="s">
        <v>261</v>
      </c>
      <c r="B3827" t="s">
        <v>9227</v>
      </c>
      <c r="C3827" t="s">
        <v>5098</v>
      </c>
      <c r="D3827" t="s">
        <v>7834</v>
      </c>
      <c r="E3827" t="s">
        <v>8520</v>
      </c>
      <c r="F3827">
        <v>8</v>
      </c>
      <c r="G3827" t="s">
        <v>7834</v>
      </c>
      <c r="H3827" s="4" t="str">
        <f t="shared" si="118"/>
        <v>1K225.8</v>
      </c>
      <c r="I3827" s="4" t="str">
        <f t="shared" si="119"/>
        <v>SC_UDB225</v>
      </c>
    </row>
    <row r="3828" spans="1:9">
      <c r="A3828" t="s">
        <v>261</v>
      </c>
      <c r="B3828" t="s">
        <v>9227</v>
      </c>
      <c r="C3828" t="s">
        <v>5099</v>
      </c>
      <c r="D3828">
        <v>2</v>
      </c>
      <c r="E3828" t="s">
        <v>8681</v>
      </c>
      <c r="F3828">
        <v>2</v>
      </c>
      <c r="G3828">
        <v>2</v>
      </c>
      <c r="H3828" s="4" t="str">
        <f t="shared" si="118"/>
        <v>1K226.2</v>
      </c>
      <c r="I3828" s="4" t="str">
        <f t="shared" si="119"/>
        <v>SG1_HL_P1_TXD2</v>
      </c>
    </row>
    <row r="3829" spans="1:9">
      <c r="A3829" t="s">
        <v>261</v>
      </c>
      <c r="B3829" t="s">
        <v>9227</v>
      </c>
      <c r="C3829" t="s">
        <v>5099</v>
      </c>
      <c r="D3829">
        <v>3</v>
      </c>
      <c r="E3829" t="s">
        <v>3659</v>
      </c>
      <c r="F3829">
        <v>3</v>
      </c>
      <c r="G3829">
        <v>3</v>
      </c>
      <c r="H3829" s="4" t="str">
        <f t="shared" si="118"/>
        <v>1K226.3</v>
      </c>
      <c r="I3829" s="4" t="str">
        <f t="shared" si="119"/>
        <v>SG1_P1_TXD2</v>
      </c>
    </row>
    <row r="3830" spans="1:9">
      <c r="A3830" t="s">
        <v>261</v>
      </c>
      <c r="B3830" t="s">
        <v>9227</v>
      </c>
      <c r="C3830" t="s">
        <v>5099</v>
      </c>
      <c r="D3830">
        <v>4</v>
      </c>
      <c r="E3830" t="s">
        <v>9964</v>
      </c>
      <c r="F3830">
        <v>4</v>
      </c>
      <c r="G3830">
        <v>4</v>
      </c>
      <c r="H3830" s="4" t="str">
        <f t="shared" si="118"/>
        <v>1K226.4</v>
      </c>
      <c r="I3830" s="4" t="str">
        <f t="shared" si="119"/>
        <v>SG1_1_P1_TXD2</v>
      </c>
    </row>
    <row r="3831" spans="1:9">
      <c r="A3831" t="s">
        <v>261</v>
      </c>
      <c r="B3831" t="s">
        <v>9227</v>
      </c>
      <c r="C3831" t="s">
        <v>5099</v>
      </c>
      <c r="D3831">
        <v>5</v>
      </c>
      <c r="E3831" t="s">
        <v>9966</v>
      </c>
      <c r="F3831">
        <v>5</v>
      </c>
      <c r="G3831">
        <v>5</v>
      </c>
      <c r="H3831" s="4" t="str">
        <f t="shared" si="118"/>
        <v>1K226.5</v>
      </c>
      <c r="I3831" s="4" t="str">
        <f t="shared" si="119"/>
        <v>SG1_1_P1_TXD3</v>
      </c>
    </row>
    <row r="3832" spans="1:9">
      <c r="A3832" t="s">
        <v>261</v>
      </c>
      <c r="B3832" t="s">
        <v>9227</v>
      </c>
      <c r="C3832" t="s">
        <v>5099</v>
      </c>
      <c r="D3832">
        <v>6</v>
      </c>
      <c r="E3832" t="s">
        <v>3666</v>
      </c>
      <c r="F3832">
        <v>6</v>
      </c>
      <c r="G3832">
        <v>6</v>
      </c>
      <c r="H3832" s="4" t="str">
        <f t="shared" si="118"/>
        <v>1K226.6</v>
      </c>
      <c r="I3832" s="4" t="str">
        <f t="shared" si="119"/>
        <v>SG1_P1_TXD3</v>
      </c>
    </row>
    <row r="3833" spans="1:9">
      <c r="A3833" t="s">
        <v>261</v>
      </c>
      <c r="B3833" t="s">
        <v>9227</v>
      </c>
      <c r="C3833" t="s">
        <v>5099</v>
      </c>
      <c r="D3833">
        <v>7</v>
      </c>
      <c r="E3833" t="s">
        <v>8682</v>
      </c>
      <c r="F3833">
        <v>7</v>
      </c>
      <c r="G3833">
        <v>7</v>
      </c>
      <c r="H3833" s="4" t="str">
        <f t="shared" si="118"/>
        <v>1K226.7</v>
      </c>
      <c r="I3833" s="4" t="str">
        <f t="shared" si="119"/>
        <v>SG1_HL_P1_TXD3</v>
      </c>
    </row>
    <row r="3834" spans="1:9">
      <c r="A3834" t="s">
        <v>261</v>
      </c>
      <c r="B3834" t="s">
        <v>9227</v>
      </c>
      <c r="C3834" t="s">
        <v>5099</v>
      </c>
      <c r="D3834" t="s">
        <v>7833</v>
      </c>
      <c r="E3834" t="s">
        <v>490</v>
      </c>
      <c r="F3834">
        <v>1</v>
      </c>
      <c r="G3834" t="s">
        <v>7833</v>
      </c>
      <c r="H3834" s="4" t="str">
        <f t="shared" si="118"/>
        <v>1K226.1</v>
      </c>
      <c r="I3834" s="4" t="str">
        <f t="shared" si="119"/>
        <v>VP12</v>
      </c>
    </row>
    <row r="3835" spans="1:9">
      <c r="A3835" t="s">
        <v>261</v>
      </c>
      <c r="B3835" t="s">
        <v>9227</v>
      </c>
      <c r="C3835" t="s">
        <v>5099</v>
      </c>
      <c r="D3835" t="s">
        <v>7834</v>
      </c>
      <c r="E3835" t="s">
        <v>8523</v>
      </c>
      <c r="F3835">
        <v>8</v>
      </c>
      <c r="G3835" t="s">
        <v>7834</v>
      </c>
      <c r="H3835" s="4" t="str">
        <f t="shared" si="118"/>
        <v>1K226.8</v>
      </c>
      <c r="I3835" s="4" t="str">
        <f t="shared" si="119"/>
        <v>SC_UDB226</v>
      </c>
    </row>
    <row r="3836" spans="1:9">
      <c r="A3836" t="s">
        <v>261</v>
      </c>
      <c r="B3836" t="s">
        <v>9227</v>
      </c>
      <c r="C3836" t="s">
        <v>5100</v>
      </c>
      <c r="D3836">
        <v>2</v>
      </c>
      <c r="E3836" t="s">
        <v>8683</v>
      </c>
      <c r="F3836">
        <v>2</v>
      </c>
      <c r="G3836">
        <v>2</v>
      </c>
      <c r="H3836" s="4" t="str">
        <f t="shared" si="118"/>
        <v>1K227.2</v>
      </c>
      <c r="I3836" s="4" t="str">
        <f t="shared" si="119"/>
        <v>SG1_HL_P5_TXD0</v>
      </c>
    </row>
    <row r="3837" spans="1:9">
      <c r="A3837" t="s">
        <v>261</v>
      </c>
      <c r="B3837" t="s">
        <v>9227</v>
      </c>
      <c r="C3837" t="s">
        <v>5100</v>
      </c>
      <c r="D3837">
        <v>3</v>
      </c>
      <c r="E3837" t="s">
        <v>2164</v>
      </c>
      <c r="F3837">
        <v>3</v>
      </c>
      <c r="G3837">
        <v>3</v>
      </c>
      <c r="H3837" s="4" t="str">
        <f t="shared" si="118"/>
        <v>1K227.3</v>
      </c>
      <c r="I3837" s="4" t="str">
        <f t="shared" si="119"/>
        <v>SG1_P5_TXD0</v>
      </c>
    </row>
    <row r="3838" spans="1:9">
      <c r="A3838" t="s">
        <v>261</v>
      </c>
      <c r="B3838" t="s">
        <v>9227</v>
      </c>
      <c r="C3838" t="s">
        <v>5100</v>
      </c>
      <c r="D3838">
        <v>4</v>
      </c>
      <c r="E3838" t="s">
        <v>9971</v>
      </c>
      <c r="F3838">
        <v>4</v>
      </c>
      <c r="G3838">
        <v>4</v>
      </c>
      <c r="H3838" s="4" t="str">
        <f t="shared" si="118"/>
        <v>1K227.4</v>
      </c>
      <c r="I3838" s="4" t="str">
        <f t="shared" si="119"/>
        <v>SG1_1_P5_TXD0</v>
      </c>
    </row>
    <row r="3839" spans="1:9">
      <c r="A3839" t="s">
        <v>261</v>
      </c>
      <c r="B3839" t="s">
        <v>9227</v>
      </c>
      <c r="C3839" t="s">
        <v>5100</v>
      </c>
      <c r="D3839">
        <v>5</v>
      </c>
      <c r="E3839" t="s">
        <v>9973</v>
      </c>
      <c r="F3839">
        <v>5</v>
      </c>
      <c r="G3839">
        <v>5</v>
      </c>
      <c r="H3839" s="4" t="str">
        <f t="shared" si="118"/>
        <v>1K227.5</v>
      </c>
      <c r="I3839" s="4" t="str">
        <f t="shared" si="119"/>
        <v>SG1_1_P5_TXD1</v>
      </c>
    </row>
    <row r="3840" spans="1:9">
      <c r="A3840" t="s">
        <v>261</v>
      </c>
      <c r="B3840" t="s">
        <v>9227</v>
      </c>
      <c r="C3840" t="s">
        <v>5100</v>
      </c>
      <c r="D3840">
        <v>6</v>
      </c>
      <c r="E3840" t="s">
        <v>2165</v>
      </c>
      <c r="F3840">
        <v>6</v>
      </c>
      <c r="G3840">
        <v>6</v>
      </c>
      <c r="H3840" s="4" t="str">
        <f t="shared" si="118"/>
        <v>1K227.6</v>
      </c>
      <c r="I3840" s="4" t="str">
        <f t="shared" si="119"/>
        <v>SG1_P5_TXD1</v>
      </c>
    </row>
    <row r="3841" spans="1:9">
      <c r="A3841" t="s">
        <v>261</v>
      </c>
      <c r="B3841" t="s">
        <v>9227</v>
      </c>
      <c r="C3841" t="s">
        <v>5100</v>
      </c>
      <c r="D3841">
        <v>7</v>
      </c>
      <c r="E3841" t="s">
        <v>8684</v>
      </c>
      <c r="F3841">
        <v>7</v>
      </c>
      <c r="G3841">
        <v>7</v>
      </c>
      <c r="H3841" s="4" t="str">
        <f t="shared" si="118"/>
        <v>1K227.7</v>
      </c>
      <c r="I3841" s="4" t="str">
        <f t="shared" si="119"/>
        <v>SG1_HL_P5_TXD1</v>
      </c>
    </row>
    <row r="3842" spans="1:9">
      <c r="A3842" t="s">
        <v>261</v>
      </c>
      <c r="B3842" t="s">
        <v>9227</v>
      </c>
      <c r="C3842" t="s">
        <v>5100</v>
      </c>
      <c r="D3842" t="s">
        <v>7833</v>
      </c>
      <c r="E3842" t="s">
        <v>490</v>
      </c>
      <c r="F3842">
        <v>1</v>
      </c>
      <c r="G3842" t="s">
        <v>7833</v>
      </c>
      <c r="H3842" s="4" t="str">
        <f t="shared" ref="H3842:H3905" si="120">CONCATENATE(C3842,".",F3842)</f>
        <v>1K227.1</v>
      </c>
      <c r="I3842" s="4" t="str">
        <f t="shared" ref="I3842:I3905" si="121">E3842</f>
        <v>VP12</v>
      </c>
    </row>
    <row r="3843" spans="1:9">
      <c r="A3843" t="s">
        <v>261</v>
      </c>
      <c r="B3843" t="s">
        <v>9227</v>
      </c>
      <c r="C3843" t="s">
        <v>5100</v>
      </c>
      <c r="D3843" t="s">
        <v>7834</v>
      </c>
      <c r="E3843" t="s">
        <v>8526</v>
      </c>
      <c r="F3843">
        <v>8</v>
      </c>
      <c r="G3843" t="s">
        <v>7834</v>
      </c>
      <c r="H3843" s="4" t="str">
        <f t="shared" si="120"/>
        <v>1K227.8</v>
      </c>
      <c r="I3843" s="4" t="str">
        <f t="shared" si="121"/>
        <v>SC_UDB227</v>
      </c>
    </row>
    <row r="3844" spans="1:9">
      <c r="A3844" t="s">
        <v>261</v>
      </c>
      <c r="B3844" t="s">
        <v>9227</v>
      </c>
      <c r="C3844" t="s">
        <v>5101</v>
      </c>
      <c r="D3844">
        <v>2</v>
      </c>
      <c r="E3844" t="s">
        <v>8685</v>
      </c>
      <c r="F3844">
        <v>2</v>
      </c>
      <c r="G3844">
        <v>2</v>
      </c>
      <c r="H3844" s="4" t="str">
        <f t="shared" si="120"/>
        <v>1K228.2</v>
      </c>
      <c r="I3844" s="4" t="str">
        <f t="shared" si="121"/>
        <v>SG1_HL_P5_TXD2</v>
      </c>
    </row>
    <row r="3845" spans="1:9">
      <c r="A3845" t="s">
        <v>261</v>
      </c>
      <c r="B3845" t="s">
        <v>9227</v>
      </c>
      <c r="C3845" t="s">
        <v>5101</v>
      </c>
      <c r="D3845">
        <v>3</v>
      </c>
      <c r="E3845" t="s">
        <v>2166</v>
      </c>
      <c r="F3845">
        <v>3</v>
      </c>
      <c r="G3845">
        <v>3</v>
      </c>
      <c r="H3845" s="4" t="str">
        <f t="shared" si="120"/>
        <v>1K228.3</v>
      </c>
      <c r="I3845" s="4" t="str">
        <f t="shared" si="121"/>
        <v>SG1_P5_TXD2</v>
      </c>
    </row>
    <row r="3846" spans="1:9">
      <c r="A3846" t="s">
        <v>261</v>
      </c>
      <c r="B3846" t="s">
        <v>9227</v>
      </c>
      <c r="C3846" t="s">
        <v>5101</v>
      </c>
      <c r="D3846">
        <v>4</v>
      </c>
      <c r="E3846" t="s">
        <v>9975</v>
      </c>
      <c r="F3846">
        <v>4</v>
      </c>
      <c r="G3846">
        <v>4</v>
      </c>
      <c r="H3846" s="4" t="str">
        <f t="shared" si="120"/>
        <v>1K228.4</v>
      </c>
      <c r="I3846" s="4" t="str">
        <f t="shared" si="121"/>
        <v>SG1_1_P5_TXD2</v>
      </c>
    </row>
    <row r="3847" spans="1:9">
      <c r="A3847" t="s">
        <v>261</v>
      </c>
      <c r="B3847" t="s">
        <v>9227</v>
      </c>
      <c r="C3847" t="s">
        <v>5101</v>
      </c>
      <c r="D3847">
        <v>5</v>
      </c>
      <c r="F3847">
        <v>5</v>
      </c>
      <c r="G3847">
        <v>5</v>
      </c>
      <c r="H3847" s="4" t="str">
        <f t="shared" si="120"/>
        <v>1K228.5</v>
      </c>
      <c r="I3847" s="4">
        <f t="shared" si="121"/>
        <v>0</v>
      </c>
    </row>
    <row r="3848" spans="1:9">
      <c r="A3848" t="s">
        <v>261</v>
      </c>
      <c r="B3848" t="s">
        <v>9227</v>
      </c>
      <c r="C3848" t="s">
        <v>5101</v>
      </c>
      <c r="D3848">
        <v>6</v>
      </c>
      <c r="F3848">
        <v>6</v>
      </c>
      <c r="G3848">
        <v>6</v>
      </c>
      <c r="H3848" s="4" t="str">
        <f t="shared" si="120"/>
        <v>1K228.6</v>
      </c>
      <c r="I3848" s="4">
        <f t="shared" si="121"/>
        <v>0</v>
      </c>
    </row>
    <row r="3849" spans="1:9">
      <c r="A3849" t="s">
        <v>261</v>
      </c>
      <c r="B3849" t="s">
        <v>9227</v>
      </c>
      <c r="C3849" t="s">
        <v>5101</v>
      </c>
      <c r="D3849">
        <v>7</v>
      </c>
      <c r="F3849">
        <v>7</v>
      </c>
      <c r="G3849">
        <v>7</v>
      </c>
      <c r="H3849" s="4" t="str">
        <f t="shared" si="120"/>
        <v>1K228.7</v>
      </c>
      <c r="I3849" s="4">
        <f t="shared" si="121"/>
        <v>0</v>
      </c>
    </row>
    <row r="3850" spans="1:9">
      <c r="A3850" t="s">
        <v>261</v>
      </c>
      <c r="B3850" t="s">
        <v>9227</v>
      </c>
      <c r="C3850" t="s">
        <v>5101</v>
      </c>
      <c r="D3850" t="s">
        <v>7833</v>
      </c>
      <c r="E3850" t="s">
        <v>490</v>
      </c>
      <c r="F3850">
        <v>1</v>
      </c>
      <c r="G3850" t="s">
        <v>7833</v>
      </c>
      <c r="H3850" s="4" t="str">
        <f t="shared" si="120"/>
        <v>1K228.1</v>
      </c>
      <c r="I3850" s="4" t="str">
        <f t="shared" si="121"/>
        <v>VP12</v>
      </c>
    </row>
    <row r="3851" spans="1:9">
      <c r="A3851" t="s">
        <v>261</v>
      </c>
      <c r="B3851" t="s">
        <v>9227</v>
      </c>
      <c r="C3851" t="s">
        <v>5101</v>
      </c>
      <c r="D3851" t="s">
        <v>7834</v>
      </c>
      <c r="E3851" t="s">
        <v>8528</v>
      </c>
      <c r="F3851">
        <v>8</v>
      </c>
      <c r="G3851" t="s">
        <v>7834</v>
      </c>
      <c r="H3851" s="4" t="str">
        <f t="shared" si="120"/>
        <v>1K228.8</v>
      </c>
      <c r="I3851" s="4" t="str">
        <f t="shared" si="121"/>
        <v>SC_UDB228</v>
      </c>
    </row>
    <row r="3852" spans="1:9">
      <c r="A3852" t="s">
        <v>261</v>
      </c>
      <c r="B3852" t="s">
        <v>9227</v>
      </c>
      <c r="C3852" t="s">
        <v>5102</v>
      </c>
      <c r="D3852">
        <v>1</v>
      </c>
      <c r="E3852" t="s">
        <v>3673</v>
      </c>
      <c r="F3852">
        <v>1</v>
      </c>
      <c r="G3852">
        <v>1</v>
      </c>
      <c r="H3852" s="4" t="str">
        <f t="shared" si="120"/>
        <v>1RRG49.1</v>
      </c>
      <c r="I3852" s="4" t="str">
        <f t="shared" si="121"/>
        <v>SG1_P0_TESTD</v>
      </c>
    </row>
    <row r="3853" spans="1:9">
      <c r="A3853" t="s">
        <v>261</v>
      </c>
      <c r="B3853" t="s">
        <v>9227</v>
      </c>
      <c r="C3853" t="s">
        <v>5102</v>
      </c>
      <c r="D3853">
        <v>2</v>
      </c>
      <c r="E3853" t="s">
        <v>169</v>
      </c>
      <c r="F3853">
        <v>2</v>
      </c>
      <c r="G3853">
        <v>2</v>
      </c>
      <c r="H3853" s="4" t="str">
        <f t="shared" si="120"/>
        <v>1RRG49.2</v>
      </c>
      <c r="I3853" s="4" t="str">
        <f t="shared" si="121"/>
        <v>DGND</v>
      </c>
    </row>
    <row r="3854" spans="1:9">
      <c r="A3854" t="s">
        <v>261</v>
      </c>
      <c r="B3854" t="s">
        <v>9227</v>
      </c>
      <c r="C3854" t="s">
        <v>5103</v>
      </c>
      <c r="D3854">
        <v>1</v>
      </c>
      <c r="E3854" t="s">
        <v>8679</v>
      </c>
      <c r="F3854">
        <v>1</v>
      </c>
      <c r="G3854">
        <v>1</v>
      </c>
      <c r="H3854" s="4" t="str">
        <f t="shared" si="120"/>
        <v>1RRG51.1</v>
      </c>
      <c r="I3854" s="4" t="str">
        <f t="shared" si="121"/>
        <v>SG1_HL_P1_TXD0</v>
      </c>
    </row>
    <row r="3855" spans="1:9">
      <c r="A3855" t="s">
        <v>261</v>
      </c>
      <c r="B3855" t="s">
        <v>9227</v>
      </c>
      <c r="C3855" t="s">
        <v>5103</v>
      </c>
      <c r="D3855">
        <v>2</v>
      </c>
      <c r="E3855" t="s">
        <v>463</v>
      </c>
      <c r="F3855">
        <v>2</v>
      </c>
      <c r="G3855">
        <v>2</v>
      </c>
      <c r="H3855" s="4" t="str">
        <f t="shared" si="120"/>
        <v>1RRG51.2</v>
      </c>
      <c r="I3855" s="4" t="str">
        <f t="shared" si="121"/>
        <v>VDD33_ATX</v>
      </c>
    </row>
    <row r="3856" spans="1:9">
      <c r="A3856" t="s">
        <v>261</v>
      </c>
      <c r="B3856" t="s">
        <v>9227</v>
      </c>
      <c r="C3856" t="s">
        <v>5104</v>
      </c>
      <c r="D3856">
        <v>1</v>
      </c>
      <c r="E3856" t="s">
        <v>8679</v>
      </c>
      <c r="F3856">
        <v>1</v>
      </c>
      <c r="G3856">
        <v>1</v>
      </c>
      <c r="H3856" s="4" t="str">
        <f t="shared" si="120"/>
        <v>1RRG52.1</v>
      </c>
      <c r="I3856" s="4" t="str">
        <f t="shared" si="121"/>
        <v>SG1_HL_P1_TXD0</v>
      </c>
    </row>
    <row r="3857" spans="1:9">
      <c r="A3857" t="s">
        <v>261</v>
      </c>
      <c r="B3857" t="s">
        <v>9227</v>
      </c>
      <c r="C3857" t="s">
        <v>5104</v>
      </c>
      <c r="D3857">
        <v>2</v>
      </c>
      <c r="E3857" t="s">
        <v>169</v>
      </c>
      <c r="F3857">
        <v>2</v>
      </c>
      <c r="G3857">
        <v>2</v>
      </c>
      <c r="H3857" s="4" t="str">
        <f t="shared" si="120"/>
        <v>1RRG52.2</v>
      </c>
      <c r="I3857" s="4" t="str">
        <f t="shared" si="121"/>
        <v>DGND</v>
      </c>
    </row>
    <row r="3858" spans="1:9">
      <c r="A3858" t="s">
        <v>261</v>
      </c>
      <c r="B3858" t="s">
        <v>9227</v>
      </c>
      <c r="C3858" t="s">
        <v>5105</v>
      </c>
      <c r="D3858">
        <v>1</v>
      </c>
      <c r="E3858" t="s">
        <v>8680</v>
      </c>
      <c r="F3858">
        <v>1</v>
      </c>
      <c r="G3858">
        <v>1</v>
      </c>
      <c r="H3858" s="4" t="str">
        <f t="shared" si="120"/>
        <v>1RRG53.1</v>
      </c>
      <c r="I3858" s="4" t="str">
        <f t="shared" si="121"/>
        <v>SG1_HL_P1_TXD1</v>
      </c>
    </row>
    <row r="3859" spans="1:9">
      <c r="A3859" t="s">
        <v>261</v>
      </c>
      <c r="B3859" t="s">
        <v>9227</v>
      </c>
      <c r="C3859" t="s">
        <v>5105</v>
      </c>
      <c r="D3859">
        <v>2</v>
      </c>
      <c r="E3859" t="s">
        <v>463</v>
      </c>
      <c r="F3859">
        <v>2</v>
      </c>
      <c r="G3859">
        <v>2</v>
      </c>
      <c r="H3859" s="4" t="str">
        <f t="shared" si="120"/>
        <v>1RRG53.2</v>
      </c>
      <c r="I3859" s="4" t="str">
        <f t="shared" si="121"/>
        <v>VDD33_ATX</v>
      </c>
    </row>
    <row r="3860" spans="1:9">
      <c r="A3860" t="s">
        <v>261</v>
      </c>
      <c r="B3860" t="s">
        <v>9227</v>
      </c>
      <c r="C3860" t="s">
        <v>5106</v>
      </c>
      <c r="D3860">
        <v>1</v>
      </c>
      <c r="E3860" t="s">
        <v>8680</v>
      </c>
      <c r="F3860">
        <v>1</v>
      </c>
      <c r="G3860">
        <v>1</v>
      </c>
      <c r="H3860" s="4" t="str">
        <f t="shared" si="120"/>
        <v>1RRG54.1</v>
      </c>
      <c r="I3860" s="4" t="str">
        <f t="shared" si="121"/>
        <v>SG1_HL_P1_TXD1</v>
      </c>
    </row>
    <row r="3861" spans="1:9">
      <c r="A3861" t="s">
        <v>261</v>
      </c>
      <c r="B3861" t="s">
        <v>9227</v>
      </c>
      <c r="C3861" t="s">
        <v>5106</v>
      </c>
      <c r="D3861">
        <v>2</v>
      </c>
      <c r="E3861" t="s">
        <v>169</v>
      </c>
      <c r="F3861">
        <v>2</v>
      </c>
      <c r="G3861">
        <v>2</v>
      </c>
      <c r="H3861" s="4" t="str">
        <f t="shared" si="120"/>
        <v>1RRG54.2</v>
      </c>
      <c r="I3861" s="4" t="str">
        <f t="shared" si="121"/>
        <v>DGND</v>
      </c>
    </row>
    <row r="3862" spans="1:9">
      <c r="A3862" t="s">
        <v>261</v>
      </c>
      <c r="B3862" t="s">
        <v>9227</v>
      </c>
      <c r="C3862" t="s">
        <v>5107</v>
      </c>
      <c r="D3862">
        <v>1</v>
      </c>
      <c r="E3862" t="s">
        <v>8681</v>
      </c>
      <c r="F3862">
        <v>1</v>
      </c>
      <c r="G3862">
        <v>1</v>
      </c>
      <c r="H3862" s="4" t="str">
        <f t="shared" si="120"/>
        <v>1RRG55.1</v>
      </c>
      <c r="I3862" s="4" t="str">
        <f t="shared" si="121"/>
        <v>SG1_HL_P1_TXD2</v>
      </c>
    </row>
    <row r="3863" spans="1:9">
      <c r="A3863" t="s">
        <v>261</v>
      </c>
      <c r="B3863" t="s">
        <v>9227</v>
      </c>
      <c r="C3863" t="s">
        <v>5107</v>
      </c>
      <c r="D3863">
        <v>2</v>
      </c>
      <c r="E3863" t="s">
        <v>463</v>
      </c>
      <c r="F3863">
        <v>2</v>
      </c>
      <c r="G3863">
        <v>2</v>
      </c>
      <c r="H3863" s="4" t="str">
        <f t="shared" si="120"/>
        <v>1RRG55.2</v>
      </c>
      <c r="I3863" s="4" t="str">
        <f t="shared" si="121"/>
        <v>VDD33_ATX</v>
      </c>
    </row>
    <row r="3864" spans="1:9">
      <c r="A3864" t="s">
        <v>261</v>
      </c>
      <c r="B3864" t="s">
        <v>9227</v>
      </c>
      <c r="C3864" t="s">
        <v>5108</v>
      </c>
      <c r="D3864">
        <v>1</v>
      </c>
      <c r="E3864" t="s">
        <v>8681</v>
      </c>
      <c r="F3864">
        <v>1</v>
      </c>
      <c r="G3864">
        <v>1</v>
      </c>
      <c r="H3864" s="4" t="str">
        <f t="shared" si="120"/>
        <v>1RRG56.1</v>
      </c>
      <c r="I3864" s="4" t="str">
        <f t="shared" si="121"/>
        <v>SG1_HL_P1_TXD2</v>
      </c>
    </row>
    <row r="3865" spans="1:9">
      <c r="A3865" t="s">
        <v>261</v>
      </c>
      <c r="B3865" t="s">
        <v>9227</v>
      </c>
      <c r="C3865" t="s">
        <v>5108</v>
      </c>
      <c r="D3865">
        <v>2</v>
      </c>
      <c r="E3865" t="s">
        <v>169</v>
      </c>
      <c r="F3865">
        <v>2</v>
      </c>
      <c r="G3865">
        <v>2</v>
      </c>
      <c r="H3865" s="4" t="str">
        <f t="shared" si="120"/>
        <v>1RRG56.2</v>
      </c>
      <c r="I3865" s="4" t="str">
        <f t="shared" si="121"/>
        <v>DGND</v>
      </c>
    </row>
    <row r="3866" spans="1:9">
      <c r="A3866" t="s">
        <v>261</v>
      </c>
      <c r="B3866" t="s">
        <v>9227</v>
      </c>
      <c r="C3866" t="s">
        <v>5109</v>
      </c>
      <c r="D3866">
        <v>1</v>
      </c>
      <c r="E3866" t="s">
        <v>8682</v>
      </c>
      <c r="F3866">
        <v>1</v>
      </c>
      <c r="G3866">
        <v>1</v>
      </c>
      <c r="H3866" s="4" t="str">
        <f t="shared" si="120"/>
        <v>1RRG57.1</v>
      </c>
      <c r="I3866" s="4" t="str">
        <f t="shared" si="121"/>
        <v>SG1_HL_P1_TXD3</v>
      </c>
    </row>
    <row r="3867" spans="1:9">
      <c r="A3867" t="s">
        <v>261</v>
      </c>
      <c r="B3867" t="s">
        <v>9227</v>
      </c>
      <c r="C3867" t="s">
        <v>5109</v>
      </c>
      <c r="D3867">
        <v>2</v>
      </c>
      <c r="E3867" t="s">
        <v>463</v>
      </c>
      <c r="F3867">
        <v>2</v>
      </c>
      <c r="G3867">
        <v>2</v>
      </c>
      <c r="H3867" s="4" t="str">
        <f t="shared" si="120"/>
        <v>1RRG57.2</v>
      </c>
      <c r="I3867" s="4" t="str">
        <f t="shared" si="121"/>
        <v>VDD33_ATX</v>
      </c>
    </row>
    <row r="3868" spans="1:9">
      <c r="A3868" t="s">
        <v>261</v>
      </c>
      <c r="B3868" t="s">
        <v>9227</v>
      </c>
      <c r="C3868" t="s">
        <v>5110</v>
      </c>
      <c r="D3868">
        <v>1</v>
      </c>
      <c r="E3868" t="s">
        <v>8682</v>
      </c>
      <c r="F3868">
        <v>1</v>
      </c>
      <c r="G3868">
        <v>1</v>
      </c>
      <c r="H3868" s="4" t="str">
        <f t="shared" si="120"/>
        <v>1RRG58.1</v>
      </c>
      <c r="I3868" s="4" t="str">
        <f t="shared" si="121"/>
        <v>SG1_HL_P1_TXD3</v>
      </c>
    </row>
    <row r="3869" spans="1:9">
      <c r="A3869" t="s">
        <v>261</v>
      </c>
      <c r="B3869" t="s">
        <v>9227</v>
      </c>
      <c r="C3869" t="s">
        <v>5110</v>
      </c>
      <c r="D3869">
        <v>2</v>
      </c>
      <c r="E3869" t="s">
        <v>169</v>
      </c>
      <c r="F3869">
        <v>2</v>
      </c>
      <c r="G3869">
        <v>2</v>
      </c>
      <c r="H3869" s="4" t="str">
        <f t="shared" si="120"/>
        <v>1RRG58.2</v>
      </c>
      <c r="I3869" s="4" t="str">
        <f t="shared" si="121"/>
        <v>DGND</v>
      </c>
    </row>
    <row r="3870" spans="1:9">
      <c r="A3870" t="s">
        <v>261</v>
      </c>
      <c r="B3870" t="s">
        <v>9227</v>
      </c>
      <c r="C3870" t="s">
        <v>5111</v>
      </c>
      <c r="D3870">
        <v>1</v>
      </c>
      <c r="E3870" t="s">
        <v>3674</v>
      </c>
      <c r="F3870">
        <v>1</v>
      </c>
      <c r="G3870">
        <v>1</v>
      </c>
      <c r="H3870" s="4" t="str">
        <f t="shared" si="120"/>
        <v>1RRG59.1</v>
      </c>
      <c r="I3870" s="4" t="str">
        <f t="shared" si="121"/>
        <v>SG1_P1_TESTD</v>
      </c>
    </row>
    <row r="3871" spans="1:9">
      <c r="A3871" t="s">
        <v>261</v>
      </c>
      <c r="B3871" t="s">
        <v>9227</v>
      </c>
      <c r="C3871" t="s">
        <v>5111</v>
      </c>
      <c r="D3871">
        <v>2</v>
      </c>
      <c r="E3871" t="s">
        <v>169</v>
      </c>
      <c r="F3871">
        <v>2</v>
      </c>
      <c r="G3871">
        <v>2</v>
      </c>
      <c r="H3871" s="4" t="str">
        <f t="shared" si="120"/>
        <v>1RRG59.2</v>
      </c>
      <c r="I3871" s="4" t="str">
        <f t="shared" si="121"/>
        <v>DGND</v>
      </c>
    </row>
    <row r="3872" spans="1:9">
      <c r="A3872" t="s">
        <v>261</v>
      </c>
      <c r="B3872" t="s">
        <v>9227</v>
      </c>
      <c r="C3872" t="s">
        <v>5112</v>
      </c>
      <c r="D3872">
        <v>1</v>
      </c>
      <c r="E3872" t="s">
        <v>8683</v>
      </c>
      <c r="F3872">
        <v>1</v>
      </c>
      <c r="G3872">
        <v>1</v>
      </c>
      <c r="H3872" s="4" t="str">
        <f t="shared" si="120"/>
        <v>1RRG91.1</v>
      </c>
      <c r="I3872" s="4" t="str">
        <f t="shared" si="121"/>
        <v>SG1_HL_P5_TXD0</v>
      </c>
    </row>
    <row r="3873" spans="1:9">
      <c r="A3873" t="s">
        <v>261</v>
      </c>
      <c r="B3873" t="s">
        <v>9227</v>
      </c>
      <c r="C3873" t="s">
        <v>5112</v>
      </c>
      <c r="D3873">
        <v>2</v>
      </c>
      <c r="E3873" t="s">
        <v>463</v>
      </c>
      <c r="F3873">
        <v>2</v>
      </c>
      <c r="G3873">
        <v>2</v>
      </c>
      <c r="H3873" s="4" t="str">
        <f t="shared" si="120"/>
        <v>1RRG91.2</v>
      </c>
      <c r="I3873" s="4" t="str">
        <f t="shared" si="121"/>
        <v>VDD33_ATX</v>
      </c>
    </row>
    <row r="3874" spans="1:9">
      <c r="A3874" t="s">
        <v>261</v>
      </c>
      <c r="B3874" t="s">
        <v>9227</v>
      </c>
      <c r="C3874" t="s">
        <v>5113</v>
      </c>
      <c r="D3874">
        <v>1</v>
      </c>
      <c r="E3874" t="s">
        <v>8683</v>
      </c>
      <c r="F3874">
        <v>1</v>
      </c>
      <c r="G3874">
        <v>1</v>
      </c>
      <c r="H3874" s="4" t="str">
        <f t="shared" si="120"/>
        <v>1RRG92.1</v>
      </c>
      <c r="I3874" s="4" t="str">
        <f t="shared" si="121"/>
        <v>SG1_HL_P5_TXD0</v>
      </c>
    </row>
    <row r="3875" spans="1:9">
      <c r="A3875" t="s">
        <v>261</v>
      </c>
      <c r="B3875" t="s">
        <v>9227</v>
      </c>
      <c r="C3875" t="s">
        <v>5113</v>
      </c>
      <c r="D3875">
        <v>2</v>
      </c>
      <c r="E3875" t="s">
        <v>169</v>
      </c>
      <c r="F3875">
        <v>2</v>
      </c>
      <c r="G3875">
        <v>2</v>
      </c>
      <c r="H3875" s="4" t="str">
        <f t="shared" si="120"/>
        <v>1RRG92.2</v>
      </c>
      <c r="I3875" s="4" t="str">
        <f t="shared" si="121"/>
        <v>DGND</v>
      </c>
    </row>
    <row r="3876" spans="1:9">
      <c r="A3876" t="s">
        <v>261</v>
      </c>
      <c r="B3876" t="s">
        <v>9227</v>
      </c>
      <c r="C3876" t="s">
        <v>5114</v>
      </c>
      <c r="D3876">
        <v>1</v>
      </c>
      <c r="E3876" t="s">
        <v>8684</v>
      </c>
      <c r="F3876">
        <v>1</v>
      </c>
      <c r="G3876">
        <v>1</v>
      </c>
      <c r="H3876" s="4" t="str">
        <f t="shared" si="120"/>
        <v>1RRG93.1</v>
      </c>
      <c r="I3876" s="4" t="str">
        <f t="shared" si="121"/>
        <v>SG1_HL_P5_TXD1</v>
      </c>
    </row>
    <row r="3877" spans="1:9">
      <c r="A3877" t="s">
        <v>261</v>
      </c>
      <c r="B3877" t="s">
        <v>9227</v>
      </c>
      <c r="C3877" t="s">
        <v>5114</v>
      </c>
      <c r="D3877">
        <v>2</v>
      </c>
      <c r="E3877" t="s">
        <v>463</v>
      </c>
      <c r="F3877">
        <v>2</v>
      </c>
      <c r="G3877">
        <v>2</v>
      </c>
      <c r="H3877" s="4" t="str">
        <f t="shared" si="120"/>
        <v>1RRG93.2</v>
      </c>
      <c r="I3877" s="4" t="str">
        <f t="shared" si="121"/>
        <v>VDD33_ATX</v>
      </c>
    </row>
    <row r="3878" spans="1:9">
      <c r="A3878" t="s">
        <v>261</v>
      </c>
      <c r="B3878" t="s">
        <v>9227</v>
      </c>
      <c r="C3878" t="s">
        <v>5115</v>
      </c>
      <c r="D3878">
        <v>1</v>
      </c>
      <c r="E3878" t="s">
        <v>8684</v>
      </c>
      <c r="F3878">
        <v>1</v>
      </c>
      <c r="G3878">
        <v>1</v>
      </c>
      <c r="H3878" s="4" t="str">
        <f t="shared" si="120"/>
        <v>1RRG94.1</v>
      </c>
      <c r="I3878" s="4" t="str">
        <f t="shared" si="121"/>
        <v>SG1_HL_P5_TXD1</v>
      </c>
    </row>
    <row r="3879" spans="1:9">
      <c r="A3879" t="s">
        <v>261</v>
      </c>
      <c r="B3879" t="s">
        <v>9227</v>
      </c>
      <c r="C3879" t="s">
        <v>5115</v>
      </c>
      <c r="D3879">
        <v>2</v>
      </c>
      <c r="E3879" t="s">
        <v>169</v>
      </c>
      <c r="F3879">
        <v>2</v>
      </c>
      <c r="G3879">
        <v>2</v>
      </c>
      <c r="H3879" s="4" t="str">
        <f t="shared" si="120"/>
        <v>1RRG94.2</v>
      </c>
      <c r="I3879" s="4" t="str">
        <f t="shared" si="121"/>
        <v>DGND</v>
      </c>
    </row>
    <row r="3880" spans="1:9">
      <c r="A3880" t="s">
        <v>261</v>
      </c>
      <c r="B3880" t="s">
        <v>9227</v>
      </c>
      <c r="C3880" t="s">
        <v>5116</v>
      </c>
      <c r="D3880">
        <v>1</v>
      </c>
      <c r="E3880" t="s">
        <v>8685</v>
      </c>
      <c r="F3880">
        <v>1</v>
      </c>
      <c r="G3880">
        <v>1</v>
      </c>
      <c r="H3880" s="4" t="str">
        <f t="shared" si="120"/>
        <v>1RRG95.1</v>
      </c>
      <c r="I3880" s="4" t="str">
        <f t="shared" si="121"/>
        <v>SG1_HL_P5_TXD2</v>
      </c>
    </row>
    <row r="3881" spans="1:9">
      <c r="A3881" t="s">
        <v>261</v>
      </c>
      <c r="B3881" t="s">
        <v>9227</v>
      </c>
      <c r="C3881" t="s">
        <v>5116</v>
      </c>
      <c r="D3881">
        <v>2</v>
      </c>
      <c r="E3881" t="s">
        <v>463</v>
      </c>
      <c r="F3881">
        <v>2</v>
      </c>
      <c r="G3881">
        <v>2</v>
      </c>
      <c r="H3881" s="4" t="str">
        <f t="shared" si="120"/>
        <v>1RRG95.2</v>
      </c>
      <c r="I3881" s="4" t="str">
        <f t="shared" si="121"/>
        <v>VDD33_ATX</v>
      </c>
    </row>
    <row r="3882" spans="1:9">
      <c r="A3882" t="s">
        <v>261</v>
      </c>
      <c r="B3882" t="s">
        <v>9227</v>
      </c>
      <c r="C3882" t="s">
        <v>5117</v>
      </c>
      <c r="D3882">
        <v>1</v>
      </c>
      <c r="E3882" t="s">
        <v>8685</v>
      </c>
      <c r="F3882">
        <v>1</v>
      </c>
      <c r="G3882">
        <v>1</v>
      </c>
      <c r="H3882" s="4" t="str">
        <f t="shared" si="120"/>
        <v>1RRG96.1</v>
      </c>
      <c r="I3882" s="4" t="str">
        <f t="shared" si="121"/>
        <v>SG1_HL_P5_TXD2</v>
      </c>
    </row>
    <row r="3883" spans="1:9">
      <c r="A3883" t="s">
        <v>261</v>
      </c>
      <c r="B3883" t="s">
        <v>9227</v>
      </c>
      <c r="C3883" t="s">
        <v>5117</v>
      </c>
      <c r="D3883">
        <v>2</v>
      </c>
      <c r="E3883" t="s">
        <v>169</v>
      </c>
      <c r="F3883">
        <v>2</v>
      </c>
      <c r="G3883">
        <v>2</v>
      </c>
      <c r="H3883" s="4" t="str">
        <f t="shared" si="120"/>
        <v>1RRG96.2</v>
      </c>
      <c r="I3883" s="4" t="str">
        <f t="shared" si="121"/>
        <v>DGND</v>
      </c>
    </row>
    <row r="3884" spans="1:9">
      <c r="A3884" t="s">
        <v>261</v>
      </c>
      <c r="B3884" t="s">
        <v>9227</v>
      </c>
      <c r="C3884" t="s">
        <v>9220</v>
      </c>
      <c r="D3884" t="s">
        <v>3074</v>
      </c>
      <c r="E3884" t="s">
        <v>3629</v>
      </c>
      <c r="F3884" t="s">
        <v>175</v>
      </c>
      <c r="G3884" t="s">
        <v>3074</v>
      </c>
      <c r="H3884" s="4" t="str">
        <f t="shared" si="120"/>
        <v>GOLD1.G1</v>
      </c>
      <c r="I3884" s="4" t="str">
        <f t="shared" si="121"/>
        <v>SG1_P0_RXC</v>
      </c>
    </row>
    <row r="3885" spans="1:9">
      <c r="A3885" t="s">
        <v>261</v>
      </c>
      <c r="B3885" t="s">
        <v>9227</v>
      </c>
      <c r="C3885" t="s">
        <v>9220</v>
      </c>
      <c r="D3885" t="s">
        <v>3068</v>
      </c>
      <c r="E3885" t="s">
        <v>3627</v>
      </c>
      <c r="F3885" t="s">
        <v>299</v>
      </c>
      <c r="G3885" t="s">
        <v>3068</v>
      </c>
      <c r="H3885" s="4" t="str">
        <f t="shared" si="120"/>
        <v>GOLD1.K2</v>
      </c>
      <c r="I3885" s="4" t="str">
        <f t="shared" si="121"/>
        <v>SG1_P0_RXD0</v>
      </c>
    </row>
    <row r="3886" spans="1:9">
      <c r="A3886" t="s">
        <v>261</v>
      </c>
      <c r="B3886" t="s">
        <v>9227</v>
      </c>
      <c r="C3886" t="s">
        <v>9220</v>
      </c>
      <c r="D3886" t="s">
        <v>3071</v>
      </c>
      <c r="E3886" t="s">
        <v>3628</v>
      </c>
      <c r="F3886" t="s">
        <v>264</v>
      </c>
      <c r="G3886" t="s">
        <v>3071</v>
      </c>
      <c r="H3886" s="4" t="str">
        <f t="shared" si="120"/>
        <v>GOLD1.K1</v>
      </c>
      <c r="I3886" s="4" t="str">
        <f t="shared" si="121"/>
        <v>SG1_P0_RXD1</v>
      </c>
    </row>
    <row r="3887" spans="1:9">
      <c r="A3887" t="s">
        <v>261</v>
      </c>
      <c r="B3887" t="s">
        <v>9227</v>
      </c>
      <c r="C3887" t="s">
        <v>9220</v>
      </c>
      <c r="D3887" t="s">
        <v>3075</v>
      </c>
      <c r="E3887" t="s">
        <v>3630</v>
      </c>
      <c r="F3887" t="s">
        <v>357</v>
      </c>
      <c r="G3887" t="s">
        <v>3075</v>
      </c>
      <c r="H3887" s="4" t="str">
        <f t="shared" si="120"/>
        <v>GOLD1.J2</v>
      </c>
      <c r="I3887" s="4" t="str">
        <f t="shared" si="121"/>
        <v>SG1_P0_RXD2</v>
      </c>
    </row>
    <row r="3888" spans="1:9">
      <c r="A3888" t="s">
        <v>261</v>
      </c>
      <c r="B3888" t="s">
        <v>9227</v>
      </c>
      <c r="C3888" t="s">
        <v>9220</v>
      </c>
      <c r="D3888" t="s">
        <v>3072</v>
      </c>
      <c r="E3888" t="s">
        <v>3632</v>
      </c>
      <c r="F3888" t="s">
        <v>356</v>
      </c>
      <c r="G3888" t="s">
        <v>3072</v>
      </c>
      <c r="H3888" s="4" t="str">
        <f t="shared" si="120"/>
        <v>GOLD1.J1</v>
      </c>
      <c r="I3888" s="4" t="str">
        <f t="shared" si="121"/>
        <v>SG1_P0_RXD3</v>
      </c>
    </row>
    <row r="3889" spans="1:9">
      <c r="A3889" t="s">
        <v>261</v>
      </c>
      <c r="B3889" t="s">
        <v>9227</v>
      </c>
      <c r="C3889" t="s">
        <v>9220</v>
      </c>
      <c r="D3889" t="s">
        <v>3073</v>
      </c>
      <c r="E3889" t="s">
        <v>3619</v>
      </c>
      <c r="F3889" t="s">
        <v>359</v>
      </c>
      <c r="G3889" t="s">
        <v>3073</v>
      </c>
      <c r="H3889" s="4" t="str">
        <f t="shared" si="120"/>
        <v>GOLD1.H2</v>
      </c>
      <c r="I3889" s="4" t="str">
        <f t="shared" si="121"/>
        <v>SG1_P0_RXDV</v>
      </c>
    </row>
    <row r="3890" spans="1:9">
      <c r="A3890" t="s">
        <v>261</v>
      </c>
      <c r="B3890" t="s">
        <v>9227</v>
      </c>
      <c r="C3890" t="s">
        <v>9220</v>
      </c>
      <c r="D3890" t="s">
        <v>3070</v>
      </c>
      <c r="E3890" t="s">
        <v>169</v>
      </c>
      <c r="F3890" t="s">
        <v>358</v>
      </c>
      <c r="G3890" t="s">
        <v>3070</v>
      </c>
      <c r="H3890" s="4" t="str">
        <f t="shared" si="120"/>
        <v>GOLD1.H1</v>
      </c>
      <c r="I3890" s="4" t="str">
        <f t="shared" si="121"/>
        <v>DGND</v>
      </c>
    </row>
    <row r="3891" spans="1:9">
      <c r="A3891" t="s">
        <v>261</v>
      </c>
      <c r="B3891" t="s">
        <v>9227</v>
      </c>
      <c r="C3891" t="s">
        <v>9220</v>
      </c>
      <c r="D3891" t="s">
        <v>3076</v>
      </c>
      <c r="E3891" t="s">
        <v>3673</v>
      </c>
      <c r="F3891" t="s">
        <v>176</v>
      </c>
      <c r="G3891" t="s">
        <v>3076</v>
      </c>
      <c r="H3891" s="4" t="str">
        <f t="shared" si="120"/>
        <v>GOLD1.G2</v>
      </c>
      <c r="I3891" s="4" t="str">
        <f t="shared" si="121"/>
        <v>SG1_P0_TESTD</v>
      </c>
    </row>
    <row r="3892" spans="1:9">
      <c r="A3892" t="s">
        <v>261</v>
      </c>
      <c r="B3892" t="s">
        <v>9227</v>
      </c>
      <c r="C3892" t="s">
        <v>9220</v>
      </c>
      <c r="D3892" t="s">
        <v>3066</v>
      </c>
      <c r="E3892" t="s">
        <v>3640</v>
      </c>
      <c r="F3892" t="s">
        <v>417</v>
      </c>
      <c r="G3892" t="s">
        <v>3066</v>
      </c>
      <c r="H3892" s="4" t="str">
        <f t="shared" si="120"/>
        <v>GOLD1.E2</v>
      </c>
      <c r="I3892" s="4" t="str">
        <f t="shared" si="121"/>
        <v>SG1_P0_TXC</v>
      </c>
    </row>
    <row r="3893" spans="1:9">
      <c r="A3893" t="s">
        <v>261</v>
      </c>
      <c r="B3893" t="s">
        <v>9227</v>
      </c>
      <c r="C3893" t="s">
        <v>9220</v>
      </c>
      <c r="D3893" t="s">
        <v>3064</v>
      </c>
      <c r="E3893" t="s">
        <v>3624</v>
      </c>
      <c r="F3893" t="s">
        <v>362</v>
      </c>
      <c r="G3893" t="s">
        <v>3064</v>
      </c>
      <c r="H3893" s="4" t="str">
        <f t="shared" si="120"/>
        <v>GOLD1.D2</v>
      </c>
      <c r="I3893" s="4" t="str">
        <f t="shared" si="121"/>
        <v>SG1_P0_TXD0</v>
      </c>
    </row>
    <row r="3894" spans="1:9">
      <c r="A3894" t="s">
        <v>261</v>
      </c>
      <c r="B3894" t="s">
        <v>9227</v>
      </c>
      <c r="C3894" t="s">
        <v>9220</v>
      </c>
      <c r="D3894" t="s">
        <v>3065</v>
      </c>
      <c r="E3894" t="s">
        <v>3633</v>
      </c>
      <c r="F3894" t="s">
        <v>402</v>
      </c>
      <c r="G3894" t="s">
        <v>3065</v>
      </c>
      <c r="H3894" s="4" t="str">
        <f t="shared" si="120"/>
        <v>GOLD1.D1</v>
      </c>
      <c r="I3894" s="4" t="str">
        <f t="shared" si="121"/>
        <v>SG1_P0_TXD1</v>
      </c>
    </row>
    <row r="3895" spans="1:9">
      <c r="A3895" t="s">
        <v>261</v>
      </c>
      <c r="B3895" t="s">
        <v>9227</v>
      </c>
      <c r="C3895" t="s">
        <v>9220</v>
      </c>
      <c r="D3895" t="s">
        <v>3067</v>
      </c>
      <c r="E3895" t="s">
        <v>3641</v>
      </c>
      <c r="F3895" t="s">
        <v>10</v>
      </c>
      <c r="G3895" t="s">
        <v>3067</v>
      </c>
      <c r="H3895" s="4" t="str">
        <f t="shared" si="120"/>
        <v>GOLD1.C2</v>
      </c>
      <c r="I3895" s="4" t="str">
        <f t="shared" si="121"/>
        <v>SG1_P0_TXD2</v>
      </c>
    </row>
    <row r="3896" spans="1:9">
      <c r="A3896" t="s">
        <v>261</v>
      </c>
      <c r="B3896" t="s">
        <v>9227</v>
      </c>
      <c r="C3896" t="s">
        <v>9220</v>
      </c>
      <c r="D3896" t="s">
        <v>3069</v>
      </c>
      <c r="E3896" t="s">
        <v>3636</v>
      </c>
      <c r="F3896" t="s">
        <v>246</v>
      </c>
      <c r="G3896" t="s">
        <v>3069</v>
      </c>
      <c r="H3896" s="4" t="str">
        <f t="shared" si="120"/>
        <v>GOLD1.C1</v>
      </c>
      <c r="I3896" s="4" t="str">
        <f t="shared" si="121"/>
        <v>SG1_P0_TXD3</v>
      </c>
    </row>
    <row r="3897" spans="1:9">
      <c r="A3897" t="s">
        <v>261</v>
      </c>
      <c r="B3897" t="s">
        <v>9227</v>
      </c>
      <c r="C3897" t="s">
        <v>9220</v>
      </c>
      <c r="D3897" t="s">
        <v>3063</v>
      </c>
      <c r="E3897" t="s">
        <v>3637</v>
      </c>
      <c r="F3897" t="s">
        <v>363</v>
      </c>
      <c r="G3897" t="s">
        <v>3063</v>
      </c>
      <c r="H3897" s="4" t="str">
        <f t="shared" si="120"/>
        <v>GOLD1.E1</v>
      </c>
      <c r="I3897" s="4" t="str">
        <f t="shared" si="121"/>
        <v>SG1_P0_TXEN</v>
      </c>
    </row>
    <row r="3898" spans="1:9">
      <c r="A3898" t="s">
        <v>261</v>
      </c>
      <c r="B3898" t="s">
        <v>9227</v>
      </c>
      <c r="C3898" t="s">
        <v>9220</v>
      </c>
      <c r="D3898" t="s">
        <v>3088</v>
      </c>
      <c r="E3898" t="s">
        <v>3662</v>
      </c>
      <c r="F3898" t="s">
        <v>280</v>
      </c>
      <c r="G3898" t="s">
        <v>3088</v>
      </c>
      <c r="H3898" s="4" t="str">
        <f t="shared" si="120"/>
        <v>GOLD1.R18</v>
      </c>
      <c r="I3898" s="4" t="str">
        <f t="shared" si="121"/>
        <v>SG1_P1_RXC</v>
      </c>
    </row>
    <row r="3899" spans="1:9">
      <c r="A3899" t="s">
        <v>261</v>
      </c>
      <c r="B3899" t="s">
        <v>9227</v>
      </c>
      <c r="C3899" t="s">
        <v>9220</v>
      </c>
      <c r="D3899" t="s">
        <v>3082</v>
      </c>
      <c r="E3899" t="s">
        <v>3660</v>
      </c>
      <c r="F3899" t="s">
        <v>1601</v>
      </c>
      <c r="G3899" t="s">
        <v>3082</v>
      </c>
      <c r="H3899" s="4" t="str">
        <f t="shared" si="120"/>
        <v>GOLD1.M18</v>
      </c>
      <c r="I3899" s="4" t="str">
        <f t="shared" si="121"/>
        <v>SG1_P1_RXD0</v>
      </c>
    </row>
    <row r="3900" spans="1:9">
      <c r="A3900" t="s">
        <v>261</v>
      </c>
      <c r="B3900" t="s">
        <v>9227</v>
      </c>
      <c r="C3900" t="s">
        <v>9220</v>
      </c>
      <c r="D3900" t="s">
        <v>3085</v>
      </c>
      <c r="E3900" t="s">
        <v>3661</v>
      </c>
      <c r="F3900" t="s">
        <v>1602</v>
      </c>
      <c r="G3900" t="s">
        <v>3085</v>
      </c>
      <c r="H3900" s="4" t="str">
        <f t="shared" si="120"/>
        <v>GOLD1.M19</v>
      </c>
      <c r="I3900" s="4" t="str">
        <f t="shared" si="121"/>
        <v>SG1_P1_RXD1</v>
      </c>
    </row>
    <row r="3901" spans="1:9">
      <c r="A3901" t="s">
        <v>261</v>
      </c>
      <c r="B3901" t="s">
        <v>9227</v>
      </c>
      <c r="C3901" t="s">
        <v>9220</v>
      </c>
      <c r="D3901" t="s">
        <v>3089</v>
      </c>
      <c r="E3901" t="s">
        <v>3663</v>
      </c>
      <c r="F3901" t="s">
        <v>1604</v>
      </c>
      <c r="G3901" t="s">
        <v>3089</v>
      </c>
      <c r="H3901" s="4" t="str">
        <f t="shared" si="120"/>
        <v>GOLD1.N18</v>
      </c>
      <c r="I3901" s="4" t="str">
        <f t="shared" si="121"/>
        <v>SG1_P1_RXD2</v>
      </c>
    </row>
    <row r="3902" spans="1:9">
      <c r="A3902" t="s">
        <v>261</v>
      </c>
      <c r="B3902" t="s">
        <v>9227</v>
      </c>
      <c r="C3902" t="s">
        <v>9220</v>
      </c>
      <c r="D3902" t="s">
        <v>3086</v>
      </c>
      <c r="E3902" t="s">
        <v>3664</v>
      </c>
      <c r="F3902" t="s">
        <v>1605</v>
      </c>
      <c r="G3902" t="s">
        <v>3086</v>
      </c>
      <c r="H3902" s="4" t="str">
        <f t="shared" si="120"/>
        <v>GOLD1.N19</v>
      </c>
      <c r="I3902" s="4" t="str">
        <f t="shared" si="121"/>
        <v>SG1_P1_RXD3</v>
      </c>
    </row>
    <row r="3903" spans="1:9">
      <c r="A3903" t="s">
        <v>261</v>
      </c>
      <c r="B3903" t="s">
        <v>9227</v>
      </c>
      <c r="C3903" t="s">
        <v>9220</v>
      </c>
      <c r="D3903" t="s">
        <v>3087</v>
      </c>
      <c r="E3903" t="s">
        <v>3656</v>
      </c>
      <c r="F3903" t="s">
        <v>1607</v>
      </c>
      <c r="G3903" t="s">
        <v>3087</v>
      </c>
      <c r="H3903" s="4" t="str">
        <f t="shared" si="120"/>
        <v>GOLD1.P18</v>
      </c>
      <c r="I3903" s="4" t="str">
        <f t="shared" si="121"/>
        <v>SG1_P1_RXDV</v>
      </c>
    </row>
    <row r="3904" spans="1:9">
      <c r="A3904" t="s">
        <v>261</v>
      </c>
      <c r="B3904" t="s">
        <v>9227</v>
      </c>
      <c r="C3904" t="s">
        <v>9220</v>
      </c>
      <c r="D3904" t="s">
        <v>3084</v>
      </c>
      <c r="E3904" t="s">
        <v>169</v>
      </c>
      <c r="F3904" t="s">
        <v>1608</v>
      </c>
      <c r="G3904" t="s">
        <v>3084</v>
      </c>
      <c r="H3904" s="4" t="str">
        <f t="shared" si="120"/>
        <v>GOLD1.P19</v>
      </c>
      <c r="I3904" s="4" t="str">
        <f t="shared" si="121"/>
        <v>DGND</v>
      </c>
    </row>
    <row r="3905" spans="1:9">
      <c r="A3905" t="s">
        <v>261</v>
      </c>
      <c r="B3905" t="s">
        <v>9227</v>
      </c>
      <c r="C3905" t="s">
        <v>9220</v>
      </c>
      <c r="D3905" t="s">
        <v>3090</v>
      </c>
      <c r="E3905" t="s">
        <v>3674</v>
      </c>
      <c r="F3905" t="s">
        <v>987</v>
      </c>
      <c r="G3905" t="s">
        <v>3090</v>
      </c>
      <c r="H3905" s="4" t="str">
        <f t="shared" si="120"/>
        <v>GOLD1.U18</v>
      </c>
      <c r="I3905" s="4" t="str">
        <f t="shared" si="121"/>
        <v>SG1_P1_TESTD</v>
      </c>
    </row>
    <row r="3906" spans="1:9">
      <c r="A3906" t="s">
        <v>261</v>
      </c>
      <c r="B3906" t="s">
        <v>9227</v>
      </c>
      <c r="C3906" t="s">
        <v>9220</v>
      </c>
      <c r="D3906" t="s">
        <v>3080</v>
      </c>
      <c r="E3906" t="s">
        <v>3658</v>
      </c>
      <c r="F3906" t="s">
        <v>1610</v>
      </c>
      <c r="G3906" t="s">
        <v>3080</v>
      </c>
      <c r="H3906" s="4" t="str">
        <f t="shared" ref="H3906:H3969" si="122">CONCATENATE(C3906,".",F3906)</f>
        <v>GOLD1.T19</v>
      </c>
      <c r="I3906" s="4" t="str">
        <f t="shared" ref="I3906:I3969" si="123">E3906</f>
        <v>SG1_P1_TXC</v>
      </c>
    </row>
    <row r="3907" spans="1:9">
      <c r="A3907" t="s">
        <v>261</v>
      </c>
      <c r="B3907" t="s">
        <v>9227</v>
      </c>
      <c r="C3907" t="s">
        <v>9220</v>
      </c>
      <c r="D3907" t="s">
        <v>3078</v>
      </c>
      <c r="E3907" t="s">
        <v>3657</v>
      </c>
      <c r="F3907" t="s">
        <v>1621</v>
      </c>
      <c r="G3907" t="s">
        <v>3078</v>
      </c>
      <c r="H3907" s="4" t="str">
        <f t="shared" si="122"/>
        <v>GOLD1.V19</v>
      </c>
      <c r="I3907" s="4" t="str">
        <f t="shared" si="123"/>
        <v>SG1_P1_TXD0</v>
      </c>
    </row>
    <row r="3908" spans="1:9">
      <c r="A3908" t="s">
        <v>261</v>
      </c>
      <c r="B3908" t="s">
        <v>9227</v>
      </c>
      <c r="C3908" t="s">
        <v>9220</v>
      </c>
      <c r="D3908" t="s">
        <v>3079</v>
      </c>
      <c r="E3908" t="s">
        <v>3665</v>
      </c>
      <c r="F3908" t="s">
        <v>1620</v>
      </c>
      <c r="G3908" t="s">
        <v>3079</v>
      </c>
      <c r="H3908" s="4" t="str">
        <f t="shared" si="122"/>
        <v>GOLD1.V18</v>
      </c>
      <c r="I3908" s="4" t="str">
        <f t="shared" si="123"/>
        <v>SG1_P1_TXD1</v>
      </c>
    </row>
    <row r="3909" spans="1:9">
      <c r="A3909" t="s">
        <v>261</v>
      </c>
      <c r="B3909" t="s">
        <v>9227</v>
      </c>
      <c r="C3909" t="s">
        <v>9220</v>
      </c>
      <c r="D3909" t="s">
        <v>3081</v>
      </c>
      <c r="E3909" t="s">
        <v>3659</v>
      </c>
      <c r="F3909" t="s">
        <v>1629</v>
      </c>
      <c r="G3909" t="s">
        <v>3081</v>
      </c>
      <c r="H3909" s="4" t="str">
        <f t="shared" si="122"/>
        <v>GOLD1.W18</v>
      </c>
      <c r="I3909" s="4" t="str">
        <f t="shared" si="123"/>
        <v>SG1_P1_TXD2</v>
      </c>
    </row>
    <row r="3910" spans="1:9">
      <c r="A3910" t="s">
        <v>261</v>
      </c>
      <c r="B3910" t="s">
        <v>9227</v>
      </c>
      <c r="C3910" t="s">
        <v>9220</v>
      </c>
      <c r="D3910" t="s">
        <v>3083</v>
      </c>
      <c r="E3910" t="s">
        <v>3666</v>
      </c>
      <c r="F3910" t="s">
        <v>1619</v>
      </c>
      <c r="G3910" t="s">
        <v>3083</v>
      </c>
      <c r="H3910" s="4" t="str">
        <f t="shared" si="122"/>
        <v>GOLD1.V17</v>
      </c>
      <c r="I3910" s="4" t="str">
        <f t="shared" si="123"/>
        <v>SG1_P1_TXD3</v>
      </c>
    </row>
    <row r="3911" spans="1:9">
      <c r="A3911" t="s">
        <v>261</v>
      </c>
      <c r="B3911" t="s">
        <v>9227</v>
      </c>
      <c r="C3911" t="s">
        <v>9220</v>
      </c>
      <c r="D3911" t="s">
        <v>3077</v>
      </c>
      <c r="E3911" t="s">
        <v>3667</v>
      </c>
      <c r="F3911" t="s">
        <v>990</v>
      </c>
      <c r="G3911" t="s">
        <v>3077</v>
      </c>
      <c r="H3911" s="4" t="str">
        <f t="shared" si="122"/>
        <v>GOLD1.U19</v>
      </c>
      <c r="I3911" s="4" t="str">
        <f t="shared" si="123"/>
        <v>SG1_P1_TXEN</v>
      </c>
    </row>
    <row r="3912" spans="1:9">
      <c r="A3912" t="s">
        <v>261</v>
      </c>
      <c r="B3912" t="s">
        <v>9227</v>
      </c>
      <c r="C3912" t="s">
        <v>9220</v>
      </c>
      <c r="D3912" t="s">
        <v>1657</v>
      </c>
      <c r="E3912" t="s">
        <v>2168</v>
      </c>
      <c r="F3912" t="s">
        <v>1581</v>
      </c>
      <c r="G3912" t="s">
        <v>1657</v>
      </c>
      <c r="H3912" s="4" t="str">
        <f t="shared" si="122"/>
        <v>GOLD1.G19</v>
      </c>
      <c r="I3912" s="4" t="str">
        <f t="shared" si="123"/>
        <v>SG1_P5_RXC</v>
      </c>
    </row>
    <row r="3913" spans="1:9">
      <c r="A3913" t="s">
        <v>261</v>
      </c>
      <c r="B3913" t="s">
        <v>9227</v>
      </c>
      <c r="C3913" t="s">
        <v>9220</v>
      </c>
      <c r="D3913" t="s">
        <v>1651</v>
      </c>
      <c r="E3913" t="s">
        <v>2169</v>
      </c>
      <c r="F3913" t="s">
        <v>912</v>
      </c>
      <c r="G3913" t="s">
        <v>1651</v>
      </c>
      <c r="H3913" s="4" t="str">
        <f t="shared" si="122"/>
        <v>GOLD1.D19</v>
      </c>
      <c r="I3913" s="4" t="str">
        <f t="shared" si="123"/>
        <v>SG1_P5_RXD0</v>
      </c>
    </row>
    <row r="3914" spans="1:9">
      <c r="A3914" t="s">
        <v>261</v>
      </c>
      <c r="B3914" t="s">
        <v>9227</v>
      </c>
      <c r="C3914" t="s">
        <v>9220</v>
      </c>
      <c r="D3914" t="s">
        <v>1654</v>
      </c>
      <c r="E3914" t="s">
        <v>2170</v>
      </c>
      <c r="F3914" t="s">
        <v>1578</v>
      </c>
      <c r="G3914" t="s">
        <v>1654</v>
      </c>
      <c r="H3914" s="4" t="str">
        <f t="shared" si="122"/>
        <v>GOLD1.E18</v>
      </c>
      <c r="I3914" s="4" t="str">
        <f t="shared" si="123"/>
        <v>SG1_P5_RXD1</v>
      </c>
    </row>
    <row r="3915" spans="1:9">
      <c r="A3915" t="s">
        <v>261</v>
      </c>
      <c r="B3915" t="s">
        <v>9227</v>
      </c>
      <c r="C3915" t="s">
        <v>9220</v>
      </c>
      <c r="D3915" t="s">
        <v>1658</v>
      </c>
      <c r="E3915" t="s">
        <v>2171</v>
      </c>
      <c r="F3915" t="s">
        <v>1535</v>
      </c>
      <c r="G3915" t="s">
        <v>1658</v>
      </c>
      <c r="H3915" s="4" t="str">
        <f t="shared" si="122"/>
        <v>GOLD1.E19</v>
      </c>
      <c r="I3915" s="4" t="str">
        <f t="shared" si="123"/>
        <v>SG1_P5_RXD2</v>
      </c>
    </row>
    <row r="3916" spans="1:9">
      <c r="A3916" t="s">
        <v>261</v>
      </c>
      <c r="B3916" t="s">
        <v>9227</v>
      </c>
      <c r="C3916" t="s">
        <v>9220</v>
      </c>
      <c r="D3916" t="s">
        <v>1655</v>
      </c>
      <c r="E3916" t="s">
        <v>2172</v>
      </c>
      <c r="F3916" t="s">
        <v>3091</v>
      </c>
      <c r="G3916" t="s">
        <v>1655</v>
      </c>
      <c r="H3916" s="4" t="str">
        <f t="shared" si="122"/>
        <v>GOLD1.F18</v>
      </c>
      <c r="I3916" s="4" t="str">
        <f t="shared" si="123"/>
        <v>SG1_P5_RXD3</v>
      </c>
    </row>
    <row r="3917" spans="1:9">
      <c r="A3917" t="s">
        <v>261</v>
      </c>
      <c r="B3917" t="s">
        <v>9227</v>
      </c>
      <c r="C3917" t="s">
        <v>9220</v>
      </c>
      <c r="D3917" t="s">
        <v>1656</v>
      </c>
      <c r="E3917" t="s">
        <v>2173</v>
      </c>
      <c r="F3917" t="s">
        <v>3092</v>
      </c>
      <c r="G3917" t="s">
        <v>1656</v>
      </c>
      <c r="H3917" s="4" t="str">
        <f t="shared" si="122"/>
        <v>GOLD1.F19</v>
      </c>
      <c r="I3917" s="4" t="str">
        <f t="shared" si="123"/>
        <v>SG1_P5_RXDV</v>
      </c>
    </row>
    <row r="3918" spans="1:9">
      <c r="A3918" t="s">
        <v>261</v>
      </c>
      <c r="B3918" t="s">
        <v>9227</v>
      </c>
      <c r="C3918" t="s">
        <v>9220</v>
      </c>
      <c r="D3918" t="s">
        <v>1653</v>
      </c>
      <c r="E3918" t="s">
        <v>169</v>
      </c>
      <c r="F3918" t="s">
        <v>1580</v>
      </c>
      <c r="G3918" t="s">
        <v>1653</v>
      </c>
      <c r="H3918" s="4" t="str">
        <f t="shared" si="122"/>
        <v>GOLD1.G18</v>
      </c>
      <c r="I3918" s="4" t="str">
        <f t="shared" si="123"/>
        <v>DGND</v>
      </c>
    </row>
    <row r="3919" spans="1:9">
      <c r="A3919" t="s">
        <v>261</v>
      </c>
      <c r="B3919" t="s">
        <v>9227</v>
      </c>
      <c r="C3919" t="s">
        <v>9220</v>
      </c>
      <c r="D3919" t="s">
        <v>1649</v>
      </c>
      <c r="E3919" t="s">
        <v>2174</v>
      </c>
      <c r="F3919" t="s">
        <v>1588</v>
      </c>
      <c r="G3919" t="s">
        <v>1649</v>
      </c>
      <c r="H3919" s="4" t="str">
        <f t="shared" si="122"/>
        <v>GOLD1.J18</v>
      </c>
      <c r="I3919" s="4" t="str">
        <f t="shared" si="123"/>
        <v>SG1_P5_TXC</v>
      </c>
    </row>
    <row r="3920" spans="1:9">
      <c r="A3920" t="s">
        <v>261</v>
      </c>
      <c r="B3920" t="s">
        <v>9227</v>
      </c>
      <c r="C3920" t="s">
        <v>9220</v>
      </c>
      <c r="D3920" t="s">
        <v>1647</v>
      </c>
      <c r="E3920" t="s">
        <v>2164</v>
      </c>
      <c r="F3920" t="s">
        <v>1397</v>
      </c>
      <c r="G3920" t="s">
        <v>1647</v>
      </c>
      <c r="H3920" s="4" t="str">
        <f t="shared" si="122"/>
        <v>GOLD1.K18</v>
      </c>
      <c r="I3920" s="4" t="str">
        <f t="shared" si="123"/>
        <v>SG1_P5_TXD0</v>
      </c>
    </row>
    <row r="3921" spans="1:9">
      <c r="A3921" t="s">
        <v>261</v>
      </c>
      <c r="B3921" t="s">
        <v>9227</v>
      </c>
      <c r="C3921" t="s">
        <v>9220</v>
      </c>
      <c r="D3921" t="s">
        <v>1648</v>
      </c>
      <c r="E3921" t="s">
        <v>2165</v>
      </c>
      <c r="F3921" t="s">
        <v>1398</v>
      </c>
      <c r="G3921" t="s">
        <v>1648</v>
      </c>
      <c r="H3921" s="4" t="str">
        <f t="shared" si="122"/>
        <v>GOLD1.K19</v>
      </c>
      <c r="I3921" s="4" t="str">
        <f t="shared" si="123"/>
        <v>SG1_P5_TXD1</v>
      </c>
    </row>
    <row r="3922" spans="1:9">
      <c r="A3922" t="s">
        <v>261</v>
      </c>
      <c r="B3922" t="s">
        <v>9227</v>
      </c>
      <c r="C3922" t="s">
        <v>9220</v>
      </c>
      <c r="D3922" t="s">
        <v>1650</v>
      </c>
      <c r="E3922" t="s">
        <v>2166</v>
      </c>
      <c r="F3922" t="s">
        <v>1592</v>
      </c>
      <c r="G3922" t="s">
        <v>1650</v>
      </c>
      <c r="H3922" s="4" t="str">
        <f t="shared" si="122"/>
        <v>GOLD1.L18</v>
      </c>
      <c r="I3922" s="4" t="str">
        <f t="shared" si="123"/>
        <v>SG1_P5_TXD2</v>
      </c>
    </row>
    <row r="3923" spans="1:9">
      <c r="A3923" t="s">
        <v>261</v>
      </c>
      <c r="B3923" t="s">
        <v>9227</v>
      </c>
      <c r="C3923" t="s">
        <v>9220</v>
      </c>
      <c r="D3923" t="s">
        <v>1652</v>
      </c>
      <c r="E3923" t="s">
        <v>2167</v>
      </c>
      <c r="F3923" t="s">
        <v>1593</v>
      </c>
      <c r="G3923" t="s">
        <v>1652</v>
      </c>
      <c r="H3923" s="4" t="str">
        <f t="shared" si="122"/>
        <v>GOLD1.L19</v>
      </c>
      <c r="I3923" s="4" t="str">
        <f t="shared" si="123"/>
        <v>SG1_P5_TXD3</v>
      </c>
    </row>
    <row r="3924" spans="1:9">
      <c r="A3924" t="s">
        <v>261</v>
      </c>
      <c r="B3924" t="s">
        <v>9227</v>
      </c>
      <c r="C3924" t="s">
        <v>9220</v>
      </c>
      <c r="D3924" t="s">
        <v>1646</v>
      </c>
      <c r="E3924" t="s">
        <v>2175</v>
      </c>
      <c r="F3924" t="s">
        <v>1589</v>
      </c>
      <c r="G3924" t="s">
        <v>1646</v>
      </c>
      <c r="H3924" s="4" t="str">
        <f t="shared" si="122"/>
        <v>GOLD1.J19</v>
      </c>
      <c r="I3924" s="4" t="str">
        <f t="shared" si="123"/>
        <v>SG1_P5_TXEN</v>
      </c>
    </row>
    <row r="3925" spans="1:9">
      <c r="A3925" t="s">
        <v>261</v>
      </c>
      <c r="B3925" t="s">
        <v>9227</v>
      </c>
      <c r="C3925" t="s">
        <v>3629</v>
      </c>
      <c r="D3925" t="s">
        <v>173</v>
      </c>
      <c r="E3925" t="s">
        <v>3629</v>
      </c>
      <c r="F3925">
        <v>1</v>
      </c>
      <c r="G3925" t="s">
        <v>173</v>
      </c>
      <c r="H3925" s="4" t="str">
        <f t="shared" si="122"/>
        <v>SG1_P0_RXC.1</v>
      </c>
      <c r="I3925" s="4" t="str">
        <f t="shared" si="123"/>
        <v>SG1_P0_RXC</v>
      </c>
    </row>
    <row r="3926" spans="1:9">
      <c r="A3926" t="s">
        <v>261</v>
      </c>
      <c r="B3926" t="s">
        <v>9227</v>
      </c>
      <c r="C3926" t="s">
        <v>3627</v>
      </c>
      <c r="D3926" t="s">
        <v>173</v>
      </c>
      <c r="E3926" t="s">
        <v>3627</v>
      </c>
      <c r="F3926">
        <v>1</v>
      </c>
      <c r="G3926" t="s">
        <v>173</v>
      </c>
      <c r="H3926" s="4" t="str">
        <f t="shared" si="122"/>
        <v>SG1_P0_RXD0.1</v>
      </c>
      <c r="I3926" s="4" t="str">
        <f t="shared" si="123"/>
        <v>SG1_P0_RXD0</v>
      </c>
    </row>
    <row r="3927" spans="1:9">
      <c r="A3927" t="s">
        <v>261</v>
      </c>
      <c r="B3927" t="s">
        <v>9227</v>
      </c>
      <c r="C3927" t="s">
        <v>3628</v>
      </c>
      <c r="D3927" t="s">
        <v>173</v>
      </c>
      <c r="E3927" t="s">
        <v>3628</v>
      </c>
      <c r="F3927">
        <v>1</v>
      </c>
      <c r="G3927" t="s">
        <v>173</v>
      </c>
      <c r="H3927" s="4" t="str">
        <f t="shared" si="122"/>
        <v>SG1_P0_RXD1.1</v>
      </c>
      <c r="I3927" s="4" t="str">
        <f t="shared" si="123"/>
        <v>SG1_P0_RXD1</v>
      </c>
    </row>
    <row r="3928" spans="1:9">
      <c r="A3928" t="s">
        <v>261</v>
      </c>
      <c r="B3928" t="s">
        <v>9227</v>
      </c>
      <c r="C3928" t="s">
        <v>3630</v>
      </c>
      <c r="D3928" t="s">
        <v>173</v>
      </c>
      <c r="E3928" t="s">
        <v>3630</v>
      </c>
      <c r="F3928">
        <v>1</v>
      </c>
      <c r="G3928" t="s">
        <v>173</v>
      </c>
      <c r="H3928" s="4" t="str">
        <f t="shared" si="122"/>
        <v>SG1_P0_RXD2.1</v>
      </c>
      <c r="I3928" s="4" t="str">
        <f t="shared" si="123"/>
        <v>SG1_P0_RXD2</v>
      </c>
    </row>
    <row r="3929" spans="1:9">
      <c r="A3929" t="s">
        <v>261</v>
      </c>
      <c r="B3929" t="s">
        <v>9227</v>
      </c>
      <c r="C3929" t="s">
        <v>3632</v>
      </c>
      <c r="D3929" t="s">
        <v>173</v>
      </c>
      <c r="E3929" t="s">
        <v>3632</v>
      </c>
      <c r="F3929">
        <v>1</v>
      </c>
      <c r="G3929" t="s">
        <v>173</v>
      </c>
      <c r="H3929" s="4" t="str">
        <f t="shared" si="122"/>
        <v>SG1_P0_RXD3.1</v>
      </c>
      <c r="I3929" s="4" t="str">
        <f t="shared" si="123"/>
        <v>SG1_P0_RXD3</v>
      </c>
    </row>
    <row r="3930" spans="1:9">
      <c r="A3930" t="s">
        <v>261</v>
      </c>
      <c r="B3930" t="s">
        <v>9227</v>
      </c>
      <c r="C3930" t="s">
        <v>3619</v>
      </c>
      <c r="D3930" t="s">
        <v>173</v>
      </c>
      <c r="E3930" t="s">
        <v>3619</v>
      </c>
      <c r="F3930">
        <v>1</v>
      </c>
      <c r="G3930" t="s">
        <v>173</v>
      </c>
      <c r="H3930" s="4" t="str">
        <f t="shared" si="122"/>
        <v>SG1_P0_RXDV.1</v>
      </c>
      <c r="I3930" s="4" t="str">
        <f t="shared" si="123"/>
        <v>SG1_P0_RXDV</v>
      </c>
    </row>
    <row r="3931" spans="1:9">
      <c r="A3931" t="s">
        <v>261</v>
      </c>
      <c r="B3931" t="s">
        <v>9227</v>
      </c>
      <c r="C3931" t="s">
        <v>3640</v>
      </c>
      <c r="D3931" t="s">
        <v>173</v>
      </c>
      <c r="E3931" t="s">
        <v>3640</v>
      </c>
      <c r="F3931">
        <v>1</v>
      </c>
      <c r="G3931" t="s">
        <v>173</v>
      </c>
      <c r="H3931" s="4" t="str">
        <f t="shared" si="122"/>
        <v>SG1_P0_TXC.1</v>
      </c>
      <c r="I3931" s="4" t="str">
        <f t="shared" si="123"/>
        <v>SG1_P0_TXC</v>
      </c>
    </row>
    <row r="3932" spans="1:9">
      <c r="A3932" t="s">
        <v>261</v>
      </c>
      <c r="B3932" t="s">
        <v>9227</v>
      </c>
      <c r="C3932" t="s">
        <v>3624</v>
      </c>
      <c r="D3932" t="s">
        <v>173</v>
      </c>
      <c r="E3932" t="s">
        <v>3624</v>
      </c>
      <c r="F3932">
        <v>1</v>
      </c>
      <c r="G3932" t="s">
        <v>173</v>
      </c>
      <c r="H3932" s="4" t="str">
        <f t="shared" si="122"/>
        <v>SG1_P0_TXD0.1</v>
      </c>
      <c r="I3932" s="4" t="str">
        <f t="shared" si="123"/>
        <v>SG1_P0_TXD0</v>
      </c>
    </row>
    <row r="3933" spans="1:9">
      <c r="A3933" t="s">
        <v>261</v>
      </c>
      <c r="B3933" t="s">
        <v>9227</v>
      </c>
      <c r="C3933" t="s">
        <v>3633</v>
      </c>
      <c r="D3933" t="s">
        <v>173</v>
      </c>
      <c r="E3933" t="s">
        <v>3633</v>
      </c>
      <c r="F3933">
        <v>1</v>
      </c>
      <c r="G3933" t="s">
        <v>173</v>
      </c>
      <c r="H3933" s="4" t="str">
        <f t="shared" si="122"/>
        <v>SG1_P0_TXD1.1</v>
      </c>
      <c r="I3933" s="4" t="str">
        <f t="shared" si="123"/>
        <v>SG1_P0_TXD1</v>
      </c>
    </row>
    <row r="3934" spans="1:9">
      <c r="A3934" t="s">
        <v>261</v>
      </c>
      <c r="B3934" t="s">
        <v>9227</v>
      </c>
      <c r="C3934" t="s">
        <v>3641</v>
      </c>
      <c r="D3934" t="s">
        <v>173</v>
      </c>
      <c r="E3934" t="s">
        <v>3641</v>
      </c>
      <c r="F3934">
        <v>1</v>
      </c>
      <c r="G3934" t="s">
        <v>173</v>
      </c>
      <c r="H3934" s="4" t="str">
        <f t="shared" si="122"/>
        <v>SG1_P0_TXD2.1</v>
      </c>
      <c r="I3934" s="4" t="str">
        <f t="shared" si="123"/>
        <v>SG1_P0_TXD2</v>
      </c>
    </row>
    <row r="3935" spans="1:9">
      <c r="A3935" t="s">
        <v>261</v>
      </c>
      <c r="B3935" t="s">
        <v>9227</v>
      </c>
      <c r="C3935" t="s">
        <v>3636</v>
      </c>
      <c r="D3935" t="s">
        <v>173</v>
      </c>
      <c r="E3935" t="s">
        <v>3636</v>
      </c>
      <c r="F3935">
        <v>1</v>
      </c>
      <c r="G3935" t="s">
        <v>173</v>
      </c>
      <c r="H3935" s="4" t="str">
        <f t="shared" si="122"/>
        <v>SG1_P0_TXD3.1</v>
      </c>
      <c r="I3935" s="4" t="str">
        <f t="shared" si="123"/>
        <v>SG1_P0_TXD3</v>
      </c>
    </row>
    <row r="3936" spans="1:9">
      <c r="A3936" t="s">
        <v>261</v>
      </c>
      <c r="B3936" t="s">
        <v>9227</v>
      </c>
      <c r="C3936" t="s">
        <v>3637</v>
      </c>
      <c r="D3936" t="s">
        <v>173</v>
      </c>
      <c r="E3936" t="s">
        <v>3637</v>
      </c>
      <c r="F3936">
        <v>1</v>
      </c>
      <c r="G3936" t="s">
        <v>173</v>
      </c>
      <c r="H3936" s="4" t="str">
        <f t="shared" si="122"/>
        <v>SG1_P0_TXEN.1</v>
      </c>
      <c r="I3936" s="4" t="str">
        <f t="shared" si="123"/>
        <v>SG1_P0_TXEN</v>
      </c>
    </row>
    <row r="3937" spans="1:9">
      <c r="A3937" t="s">
        <v>261</v>
      </c>
      <c r="B3937" t="s">
        <v>9227</v>
      </c>
      <c r="C3937" t="s">
        <v>3662</v>
      </c>
      <c r="D3937" t="s">
        <v>173</v>
      </c>
      <c r="E3937" t="s">
        <v>3662</v>
      </c>
      <c r="F3937">
        <v>1</v>
      </c>
      <c r="G3937" t="s">
        <v>173</v>
      </c>
      <c r="H3937" s="4" t="str">
        <f t="shared" si="122"/>
        <v>SG1_P1_RXC.1</v>
      </c>
      <c r="I3937" s="4" t="str">
        <f t="shared" si="123"/>
        <v>SG1_P1_RXC</v>
      </c>
    </row>
    <row r="3938" spans="1:9">
      <c r="A3938" t="s">
        <v>261</v>
      </c>
      <c r="B3938" t="s">
        <v>9227</v>
      </c>
      <c r="C3938" t="s">
        <v>3660</v>
      </c>
      <c r="D3938" t="s">
        <v>173</v>
      </c>
      <c r="E3938" t="s">
        <v>3660</v>
      </c>
      <c r="F3938">
        <v>1</v>
      </c>
      <c r="G3938" t="s">
        <v>173</v>
      </c>
      <c r="H3938" s="4" t="str">
        <f t="shared" si="122"/>
        <v>SG1_P1_RXD0.1</v>
      </c>
      <c r="I3938" s="4" t="str">
        <f t="shared" si="123"/>
        <v>SG1_P1_RXD0</v>
      </c>
    </row>
    <row r="3939" spans="1:9">
      <c r="A3939" t="s">
        <v>261</v>
      </c>
      <c r="B3939" t="s">
        <v>9227</v>
      </c>
      <c r="C3939" t="s">
        <v>3661</v>
      </c>
      <c r="D3939" t="s">
        <v>173</v>
      </c>
      <c r="E3939" t="s">
        <v>3661</v>
      </c>
      <c r="F3939">
        <v>1</v>
      </c>
      <c r="G3939" t="s">
        <v>173</v>
      </c>
      <c r="H3939" s="4" t="str">
        <f t="shared" si="122"/>
        <v>SG1_P1_RXD1.1</v>
      </c>
      <c r="I3939" s="4" t="str">
        <f t="shared" si="123"/>
        <v>SG1_P1_RXD1</v>
      </c>
    </row>
    <row r="3940" spans="1:9">
      <c r="A3940" t="s">
        <v>261</v>
      </c>
      <c r="B3940" t="s">
        <v>9227</v>
      </c>
      <c r="C3940" t="s">
        <v>3663</v>
      </c>
      <c r="D3940" t="s">
        <v>173</v>
      </c>
      <c r="E3940" t="s">
        <v>3663</v>
      </c>
      <c r="F3940">
        <v>1</v>
      </c>
      <c r="G3940" t="s">
        <v>173</v>
      </c>
      <c r="H3940" s="4" t="str">
        <f t="shared" si="122"/>
        <v>SG1_P1_RXD2.1</v>
      </c>
      <c r="I3940" s="4" t="str">
        <f t="shared" si="123"/>
        <v>SG1_P1_RXD2</v>
      </c>
    </row>
    <row r="3941" spans="1:9">
      <c r="A3941" t="s">
        <v>261</v>
      </c>
      <c r="B3941" t="s">
        <v>9227</v>
      </c>
      <c r="C3941" t="s">
        <v>3664</v>
      </c>
      <c r="D3941" t="s">
        <v>173</v>
      </c>
      <c r="E3941" t="s">
        <v>3664</v>
      </c>
      <c r="F3941">
        <v>1</v>
      </c>
      <c r="G3941" t="s">
        <v>173</v>
      </c>
      <c r="H3941" s="4" t="str">
        <f t="shared" si="122"/>
        <v>SG1_P1_RXD3.1</v>
      </c>
      <c r="I3941" s="4" t="str">
        <f t="shared" si="123"/>
        <v>SG1_P1_RXD3</v>
      </c>
    </row>
    <row r="3942" spans="1:9">
      <c r="A3942" t="s">
        <v>261</v>
      </c>
      <c r="B3942" t="s">
        <v>9227</v>
      </c>
      <c r="C3942" t="s">
        <v>3656</v>
      </c>
      <c r="D3942" t="s">
        <v>173</v>
      </c>
      <c r="E3942" t="s">
        <v>3656</v>
      </c>
      <c r="F3942">
        <v>1</v>
      </c>
      <c r="G3942" t="s">
        <v>173</v>
      </c>
      <c r="H3942" s="4" t="str">
        <f t="shared" si="122"/>
        <v>SG1_P1_RXDV.1</v>
      </c>
      <c r="I3942" s="4" t="str">
        <f t="shared" si="123"/>
        <v>SG1_P1_RXDV</v>
      </c>
    </row>
    <row r="3943" spans="1:9">
      <c r="A3943" t="s">
        <v>261</v>
      </c>
      <c r="B3943" t="s">
        <v>9227</v>
      </c>
      <c r="C3943" t="s">
        <v>3658</v>
      </c>
      <c r="D3943" t="s">
        <v>173</v>
      </c>
      <c r="E3943" t="s">
        <v>3658</v>
      </c>
      <c r="F3943">
        <v>1</v>
      </c>
      <c r="G3943" t="s">
        <v>173</v>
      </c>
      <c r="H3943" s="4" t="str">
        <f t="shared" si="122"/>
        <v>SG1_P1_TXC.1</v>
      </c>
      <c r="I3943" s="4" t="str">
        <f t="shared" si="123"/>
        <v>SG1_P1_TXC</v>
      </c>
    </row>
    <row r="3944" spans="1:9">
      <c r="A3944" t="s">
        <v>261</v>
      </c>
      <c r="B3944" t="s">
        <v>9227</v>
      </c>
      <c r="C3944" t="s">
        <v>3657</v>
      </c>
      <c r="D3944" t="s">
        <v>173</v>
      </c>
      <c r="E3944" t="s">
        <v>3657</v>
      </c>
      <c r="F3944">
        <v>1</v>
      </c>
      <c r="G3944" t="s">
        <v>173</v>
      </c>
      <c r="H3944" s="4" t="str">
        <f t="shared" si="122"/>
        <v>SG1_P1_TXD0.1</v>
      </c>
      <c r="I3944" s="4" t="str">
        <f t="shared" si="123"/>
        <v>SG1_P1_TXD0</v>
      </c>
    </row>
    <row r="3945" spans="1:9">
      <c r="A3945" t="s">
        <v>261</v>
      </c>
      <c r="B3945" t="s">
        <v>9227</v>
      </c>
      <c r="C3945" t="s">
        <v>3665</v>
      </c>
      <c r="D3945" t="s">
        <v>173</v>
      </c>
      <c r="E3945" t="s">
        <v>3665</v>
      </c>
      <c r="F3945">
        <v>1</v>
      </c>
      <c r="G3945" t="s">
        <v>173</v>
      </c>
      <c r="H3945" s="4" t="str">
        <f t="shared" si="122"/>
        <v>SG1_P1_TXD1.1</v>
      </c>
      <c r="I3945" s="4" t="str">
        <f t="shared" si="123"/>
        <v>SG1_P1_TXD1</v>
      </c>
    </row>
    <row r="3946" spans="1:9">
      <c r="A3946" t="s">
        <v>261</v>
      </c>
      <c r="B3946" t="s">
        <v>9227</v>
      </c>
      <c r="C3946" t="s">
        <v>3659</v>
      </c>
      <c r="D3946" t="s">
        <v>173</v>
      </c>
      <c r="E3946" t="s">
        <v>3659</v>
      </c>
      <c r="F3946">
        <v>1</v>
      </c>
      <c r="G3946" t="s">
        <v>173</v>
      </c>
      <c r="H3946" s="4" t="str">
        <f t="shared" si="122"/>
        <v>SG1_P1_TXD2.1</v>
      </c>
      <c r="I3946" s="4" t="str">
        <f t="shared" si="123"/>
        <v>SG1_P1_TXD2</v>
      </c>
    </row>
    <row r="3947" spans="1:9">
      <c r="A3947" t="s">
        <v>261</v>
      </c>
      <c r="B3947" t="s">
        <v>9227</v>
      </c>
      <c r="C3947" t="s">
        <v>3666</v>
      </c>
      <c r="D3947" t="s">
        <v>173</v>
      </c>
      <c r="E3947" t="s">
        <v>3666</v>
      </c>
      <c r="F3947">
        <v>1</v>
      </c>
      <c r="G3947" t="s">
        <v>173</v>
      </c>
      <c r="H3947" s="4" t="str">
        <f t="shared" si="122"/>
        <v>SG1_P1_TXD3.1</v>
      </c>
      <c r="I3947" s="4" t="str">
        <f t="shared" si="123"/>
        <v>SG1_P1_TXD3</v>
      </c>
    </row>
    <row r="3948" spans="1:9">
      <c r="A3948" t="s">
        <v>261</v>
      </c>
      <c r="B3948" t="s">
        <v>9227</v>
      </c>
      <c r="C3948" t="s">
        <v>3667</v>
      </c>
      <c r="D3948" t="s">
        <v>173</v>
      </c>
      <c r="E3948" t="s">
        <v>3667</v>
      </c>
      <c r="F3948">
        <v>1</v>
      </c>
      <c r="G3948" t="s">
        <v>173</v>
      </c>
      <c r="H3948" s="4" t="str">
        <f t="shared" si="122"/>
        <v>SG1_P1_TXEN.1</v>
      </c>
      <c r="I3948" s="4" t="str">
        <f t="shared" si="123"/>
        <v>SG1_P1_TXEN</v>
      </c>
    </row>
    <row r="3949" spans="1:9">
      <c r="A3949" t="s">
        <v>261</v>
      </c>
      <c r="B3949" t="s">
        <v>9227</v>
      </c>
      <c r="C3949" t="s">
        <v>2168</v>
      </c>
      <c r="D3949" t="s">
        <v>173</v>
      </c>
      <c r="E3949" t="s">
        <v>2168</v>
      </c>
      <c r="F3949">
        <v>1</v>
      </c>
      <c r="G3949" t="s">
        <v>173</v>
      </c>
      <c r="H3949" s="4" t="str">
        <f t="shared" si="122"/>
        <v>SG1_P5_RXC.1</v>
      </c>
      <c r="I3949" s="4" t="str">
        <f t="shared" si="123"/>
        <v>SG1_P5_RXC</v>
      </c>
    </row>
    <row r="3950" spans="1:9">
      <c r="A3950" t="s">
        <v>261</v>
      </c>
      <c r="B3950" t="s">
        <v>9227</v>
      </c>
      <c r="C3950" t="s">
        <v>2169</v>
      </c>
      <c r="D3950" t="s">
        <v>173</v>
      </c>
      <c r="E3950" t="s">
        <v>2169</v>
      </c>
      <c r="F3950">
        <v>1</v>
      </c>
      <c r="G3950" t="s">
        <v>173</v>
      </c>
      <c r="H3950" s="4" t="str">
        <f t="shared" si="122"/>
        <v>SG1_P5_RXD0.1</v>
      </c>
      <c r="I3950" s="4" t="str">
        <f t="shared" si="123"/>
        <v>SG1_P5_RXD0</v>
      </c>
    </row>
    <row r="3951" spans="1:9">
      <c r="A3951" t="s">
        <v>261</v>
      </c>
      <c r="B3951" t="s">
        <v>9227</v>
      </c>
      <c r="C3951" t="s">
        <v>2170</v>
      </c>
      <c r="D3951" t="s">
        <v>173</v>
      </c>
      <c r="E3951" t="s">
        <v>2170</v>
      </c>
      <c r="F3951">
        <v>1</v>
      </c>
      <c r="G3951" t="s">
        <v>173</v>
      </c>
      <c r="H3951" s="4" t="str">
        <f t="shared" si="122"/>
        <v>SG1_P5_RXD1.1</v>
      </c>
      <c r="I3951" s="4" t="str">
        <f t="shared" si="123"/>
        <v>SG1_P5_RXD1</v>
      </c>
    </row>
    <row r="3952" spans="1:9">
      <c r="A3952" t="s">
        <v>261</v>
      </c>
      <c r="B3952" t="s">
        <v>9227</v>
      </c>
      <c r="C3952" t="s">
        <v>2171</v>
      </c>
      <c r="D3952" t="s">
        <v>173</v>
      </c>
      <c r="E3952" t="s">
        <v>2171</v>
      </c>
      <c r="F3952">
        <v>1</v>
      </c>
      <c r="G3952" t="s">
        <v>173</v>
      </c>
      <c r="H3952" s="4" t="str">
        <f t="shared" si="122"/>
        <v>SG1_P5_RXD2.1</v>
      </c>
      <c r="I3952" s="4" t="str">
        <f t="shared" si="123"/>
        <v>SG1_P5_RXD2</v>
      </c>
    </row>
    <row r="3953" spans="1:9">
      <c r="A3953" t="s">
        <v>261</v>
      </c>
      <c r="B3953" t="s">
        <v>9227</v>
      </c>
      <c r="C3953" t="s">
        <v>2172</v>
      </c>
      <c r="D3953" t="s">
        <v>173</v>
      </c>
      <c r="E3953" t="s">
        <v>2172</v>
      </c>
      <c r="F3953">
        <v>1</v>
      </c>
      <c r="G3953" t="s">
        <v>173</v>
      </c>
      <c r="H3953" s="4" t="str">
        <f t="shared" si="122"/>
        <v>SG1_P5_RXD3.1</v>
      </c>
      <c r="I3953" s="4" t="str">
        <f t="shared" si="123"/>
        <v>SG1_P5_RXD3</v>
      </c>
    </row>
    <row r="3954" spans="1:9">
      <c r="A3954" t="s">
        <v>261</v>
      </c>
      <c r="B3954" t="s">
        <v>9227</v>
      </c>
      <c r="C3954" t="s">
        <v>2173</v>
      </c>
      <c r="D3954" t="s">
        <v>173</v>
      </c>
      <c r="E3954" t="s">
        <v>2173</v>
      </c>
      <c r="F3954">
        <v>1</v>
      </c>
      <c r="G3954" t="s">
        <v>173</v>
      </c>
      <c r="H3954" s="4" t="str">
        <f t="shared" si="122"/>
        <v>SG1_P5_RXDV.1</v>
      </c>
      <c r="I3954" s="4" t="str">
        <f t="shared" si="123"/>
        <v>SG1_P5_RXDV</v>
      </c>
    </row>
    <row r="3955" spans="1:9">
      <c r="A3955" t="s">
        <v>261</v>
      </c>
      <c r="B3955" t="s">
        <v>9227</v>
      </c>
      <c r="C3955" t="s">
        <v>2174</v>
      </c>
      <c r="D3955" t="s">
        <v>173</v>
      </c>
      <c r="E3955" t="s">
        <v>2174</v>
      </c>
      <c r="F3955">
        <v>1</v>
      </c>
      <c r="G3955" t="s">
        <v>173</v>
      </c>
      <c r="H3955" s="4" t="str">
        <f t="shared" si="122"/>
        <v>SG1_P5_TXC.1</v>
      </c>
      <c r="I3955" s="4" t="str">
        <f t="shared" si="123"/>
        <v>SG1_P5_TXC</v>
      </c>
    </row>
    <row r="3956" spans="1:9">
      <c r="A3956" t="s">
        <v>261</v>
      </c>
      <c r="B3956" t="s">
        <v>9227</v>
      </c>
      <c r="C3956" t="s">
        <v>2164</v>
      </c>
      <c r="D3956" t="s">
        <v>173</v>
      </c>
      <c r="E3956" t="s">
        <v>2164</v>
      </c>
      <c r="F3956">
        <v>1</v>
      </c>
      <c r="G3956" t="s">
        <v>173</v>
      </c>
      <c r="H3956" s="4" t="str">
        <f t="shared" si="122"/>
        <v>SG1_P5_TXD0.1</v>
      </c>
      <c r="I3956" s="4" t="str">
        <f t="shared" si="123"/>
        <v>SG1_P5_TXD0</v>
      </c>
    </row>
    <row r="3957" spans="1:9">
      <c r="A3957" t="s">
        <v>261</v>
      </c>
      <c r="B3957" t="s">
        <v>9227</v>
      </c>
      <c r="C3957" t="s">
        <v>2165</v>
      </c>
      <c r="D3957" t="s">
        <v>173</v>
      </c>
      <c r="E3957" t="s">
        <v>2165</v>
      </c>
      <c r="F3957">
        <v>1</v>
      </c>
      <c r="G3957" t="s">
        <v>173</v>
      </c>
      <c r="H3957" s="4" t="str">
        <f t="shared" si="122"/>
        <v>SG1_P5_TXD1.1</v>
      </c>
      <c r="I3957" s="4" t="str">
        <f t="shared" si="123"/>
        <v>SG1_P5_TXD1</v>
      </c>
    </row>
    <row r="3958" spans="1:9">
      <c r="A3958" t="s">
        <v>261</v>
      </c>
      <c r="B3958" t="s">
        <v>9227</v>
      </c>
      <c r="C3958" t="s">
        <v>2166</v>
      </c>
      <c r="D3958" t="s">
        <v>173</v>
      </c>
      <c r="E3958" t="s">
        <v>2166</v>
      </c>
      <c r="F3958">
        <v>1</v>
      </c>
      <c r="G3958" t="s">
        <v>173</v>
      </c>
      <c r="H3958" s="4" t="str">
        <f t="shared" si="122"/>
        <v>SG1_P5_TXD2.1</v>
      </c>
      <c r="I3958" s="4" t="str">
        <f t="shared" si="123"/>
        <v>SG1_P5_TXD2</v>
      </c>
    </row>
    <row r="3959" spans="1:9">
      <c r="A3959" t="s">
        <v>261</v>
      </c>
      <c r="B3959" t="s">
        <v>9227</v>
      </c>
      <c r="C3959" t="s">
        <v>2167</v>
      </c>
      <c r="D3959" t="s">
        <v>173</v>
      </c>
      <c r="E3959" t="s">
        <v>2167</v>
      </c>
      <c r="F3959">
        <v>1</v>
      </c>
      <c r="G3959" t="s">
        <v>173</v>
      </c>
      <c r="H3959" s="4" t="str">
        <f t="shared" si="122"/>
        <v>SG1_P5_TXD3.1</v>
      </c>
      <c r="I3959" s="4" t="str">
        <f t="shared" si="123"/>
        <v>SG1_P5_TXD3</v>
      </c>
    </row>
    <row r="3960" spans="1:9">
      <c r="A3960" t="s">
        <v>261</v>
      </c>
      <c r="B3960" t="s">
        <v>9227</v>
      </c>
      <c r="C3960" t="s">
        <v>2175</v>
      </c>
      <c r="D3960" t="s">
        <v>173</v>
      </c>
      <c r="E3960" t="s">
        <v>2175</v>
      </c>
      <c r="F3960">
        <v>1</v>
      </c>
      <c r="G3960" t="s">
        <v>173</v>
      </c>
      <c r="H3960" s="4" t="str">
        <f t="shared" si="122"/>
        <v>SG1_P5_TXEN.1</v>
      </c>
      <c r="I3960" s="4" t="str">
        <f t="shared" si="123"/>
        <v>SG1_P5_TXEN</v>
      </c>
    </row>
    <row r="3961" spans="1:9">
      <c r="A3961" t="s">
        <v>261</v>
      </c>
      <c r="B3961" t="s">
        <v>9228</v>
      </c>
      <c r="C3961" t="s">
        <v>5118</v>
      </c>
      <c r="D3961">
        <v>1</v>
      </c>
      <c r="E3961" t="s">
        <v>463</v>
      </c>
      <c r="F3961">
        <v>1</v>
      </c>
      <c r="G3961">
        <v>1</v>
      </c>
      <c r="H3961" s="4" t="str">
        <f t="shared" si="122"/>
        <v>1C185.1</v>
      </c>
      <c r="I3961" s="4" t="str">
        <f t="shared" si="123"/>
        <v>VDD33_ATX</v>
      </c>
    </row>
    <row r="3962" spans="1:9">
      <c r="A3962" t="s">
        <v>261</v>
      </c>
      <c r="B3962" t="s">
        <v>9228</v>
      </c>
      <c r="C3962" t="s">
        <v>5118</v>
      </c>
      <c r="D3962">
        <v>2</v>
      </c>
      <c r="E3962" t="s">
        <v>169</v>
      </c>
      <c r="F3962">
        <v>2</v>
      </c>
      <c r="G3962">
        <v>2</v>
      </c>
      <c r="H3962" s="4" t="str">
        <f t="shared" si="122"/>
        <v>1C185.2</v>
      </c>
      <c r="I3962" s="4" t="str">
        <f t="shared" si="123"/>
        <v>DGND</v>
      </c>
    </row>
    <row r="3963" spans="1:9">
      <c r="A3963" t="s">
        <v>261</v>
      </c>
      <c r="B3963" t="s">
        <v>9228</v>
      </c>
      <c r="C3963" t="s">
        <v>5119</v>
      </c>
      <c r="D3963">
        <v>1</v>
      </c>
      <c r="E3963" t="s">
        <v>3675</v>
      </c>
      <c r="F3963">
        <v>1</v>
      </c>
      <c r="G3963">
        <v>1</v>
      </c>
      <c r="H3963" s="4" t="str">
        <f t="shared" si="122"/>
        <v>1CS61.1</v>
      </c>
      <c r="I3963" s="4" t="str">
        <f t="shared" si="123"/>
        <v>SG1_C_P4_HSO-</v>
      </c>
    </row>
    <row r="3964" spans="1:9">
      <c r="A3964" t="s">
        <v>261</v>
      </c>
      <c r="B3964" t="s">
        <v>9228</v>
      </c>
      <c r="C3964" t="s">
        <v>5119</v>
      </c>
      <c r="D3964">
        <v>2</v>
      </c>
      <c r="E3964" t="s">
        <v>3676</v>
      </c>
      <c r="F3964">
        <v>2</v>
      </c>
      <c r="G3964">
        <v>2</v>
      </c>
      <c r="H3964" s="4" t="str">
        <f t="shared" si="122"/>
        <v>1CS61.2</v>
      </c>
      <c r="I3964" s="4" t="str">
        <f t="shared" si="123"/>
        <v>SG1_P4_HSO-</v>
      </c>
    </row>
    <row r="3965" spans="1:9">
      <c r="A3965" t="s">
        <v>261</v>
      </c>
      <c r="B3965" t="s">
        <v>9228</v>
      </c>
      <c r="C3965" t="s">
        <v>5120</v>
      </c>
      <c r="D3965">
        <v>1</v>
      </c>
      <c r="E3965" t="s">
        <v>3677</v>
      </c>
      <c r="F3965">
        <v>1</v>
      </c>
      <c r="G3965">
        <v>1</v>
      </c>
      <c r="H3965" s="4" t="str">
        <f t="shared" si="122"/>
        <v>1CS62.1</v>
      </c>
      <c r="I3965" s="4" t="str">
        <f t="shared" si="123"/>
        <v>SG1_C_P4_HSO+</v>
      </c>
    </row>
    <row r="3966" spans="1:9">
      <c r="A3966" t="s">
        <v>261</v>
      </c>
      <c r="B3966" t="s">
        <v>9228</v>
      </c>
      <c r="C3966" t="s">
        <v>5120</v>
      </c>
      <c r="D3966">
        <v>2</v>
      </c>
      <c r="E3966" t="s">
        <v>3678</v>
      </c>
      <c r="F3966">
        <v>2</v>
      </c>
      <c r="G3966">
        <v>2</v>
      </c>
      <c r="H3966" s="4" t="str">
        <f t="shared" si="122"/>
        <v>1CS62.2</v>
      </c>
      <c r="I3966" s="4" t="str">
        <f t="shared" si="123"/>
        <v>SG1_P4_HSO+</v>
      </c>
    </row>
    <row r="3967" spans="1:9">
      <c r="A3967" t="s">
        <v>261</v>
      </c>
      <c r="B3967" t="s">
        <v>9228</v>
      </c>
      <c r="C3967" t="s">
        <v>5121</v>
      </c>
      <c r="D3967">
        <v>1</v>
      </c>
      <c r="E3967" t="s">
        <v>3679</v>
      </c>
      <c r="F3967">
        <v>1</v>
      </c>
      <c r="G3967">
        <v>1</v>
      </c>
      <c r="H3967" s="4" t="str">
        <f t="shared" si="122"/>
        <v>1CS63.1</v>
      </c>
      <c r="I3967" s="4" t="str">
        <f t="shared" si="123"/>
        <v>SG1_C_P4_HSI-</v>
      </c>
    </row>
    <row r="3968" spans="1:9">
      <c r="A3968" t="s">
        <v>261</v>
      </c>
      <c r="B3968" t="s">
        <v>9228</v>
      </c>
      <c r="C3968" t="s">
        <v>5121</v>
      </c>
      <c r="D3968">
        <v>2</v>
      </c>
      <c r="E3968" t="s">
        <v>3680</v>
      </c>
      <c r="F3968">
        <v>2</v>
      </c>
      <c r="G3968">
        <v>2</v>
      </c>
      <c r="H3968" s="4" t="str">
        <f t="shared" si="122"/>
        <v>1CS63.2</v>
      </c>
      <c r="I3968" s="4" t="str">
        <f t="shared" si="123"/>
        <v>SG1_P4_HSI-</v>
      </c>
    </row>
    <row r="3969" spans="1:9">
      <c r="A3969" t="s">
        <v>261</v>
      </c>
      <c r="B3969" t="s">
        <v>9228</v>
      </c>
      <c r="C3969" t="s">
        <v>5122</v>
      </c>
      <c r="D3969">
        <v>1</v>
      </c>
      <c r="E3969" t="s">
        <v>3681</v>
      </c>
      <c r="F3969">
        <v>1</v>
      </c>
      <c r="G3969">
        <v>1</v>
      </c>
      <c r="H3969" s="4" t="str">
        <f t="shared" si="122"/>
        <v>1CS64.1</v>
      </c>
      <c r="I3969" s="4" t="str">
        <f t="shared" si="123"/>
        <v>SG1_C_P4_HSI+</v>
      </c>
    </row>
    <row r="3970" spans="1:9">
      <c r="A3970" t="s">
        <v>261</v>
      </c>
      <c r="B3970" t="s">
        <v>9228</v>
      </c>
      <c r="C3970" t="s">
        <v>5122</v>
      </c>
      <c r="D3970">
        <v>2</v>
      </c>
      <c r="E3970" t="s">
        <v>3682</v>
      </c>
      <c r="F3970">
        <v>2</v>
      </c>
      <c r="G3970">
        <v>2</v>
      </c>
      <c r="H3970" s="4" t="str">
        <f t="shared" ref="H3970:H4033" si="124">CONCATENATE(C3970,".",F3970)</f>
        <v>1CS64.2</v>
      </c>
      <c r="I3970" s="4" t="str">
        <f t="shared" ref="I3970:I4033" si="125">E3970</f>
        <v>SG1_P4_HSI+</v>
      </c>
    </row>
    <row r="3971" spans="1:9">
      <c r="A3971" t="s">
        <v>261</v>
      </c>
      <c r="B3971" t="s">
        <v>9228</v>
      </c>
      <c r="C3971" t="s">
        <v>5123</v>
      </c>
      <c r="D3971">
        <v>1</v>
      </c>
      <c r="E3971" t="s">
        <v>3683</v>
      </c>
      <c r="F3971">
        <v>1</v>
      </c>
      <c r="G3971">
        <v>1</v>
      </c>
      <c r="H3971" s="4" t="str">
        <f t="shared" si="124"/>
        <v>1CS71.1</v>
      </c>
      <c r="I3971" s="4" t="str">
        <f t="shared" si="125"/>
        <v>SG1_C_P5_HSO-</v>
      </c>
    </row>
    <row r="3972" spans="1:9">
      <c r="A3972" t="s">
        <v>261</v>
      </c>
      <c r="B3972" t="s">
        <v>9228</v>
      </c>
      <c r="C3972" t="s">
        <v>5123</v>
      </c>
      <c r="D3972">
        <v>2</v>
      </c>
      <c r="E3972" t="s">
        <v>3684</v>
      </c>
      <c r="F3972">
        <v>2</v>
      </c>
      <c r="G3972">
        <v>2</v>
      </c>
      <c r="H3972" s="4" t="str">
        <f t="shared" si="124"/>
        <v>1CS71.2</v>
      </c>
      <c r="I3972" s="4" t="str">
        <f t="shared" si="125"/>
        <v>SG1_P5_HSO-</v>
      </c>
    </row>
    <row r="3973" spans="1:9">
      <c r="A3973" t="s">
        <v>261</v>
      </c>
      <c r="B3973" t="s">
        <v>9228</v>
      </c>
      <c r="C3973" t="s">
        <v>5124</v>
      </c>
      <c r="D3973">
        <v>1</v>
      </c>
      <c r="E3973" t="s">
        <v>3685</v>
      </c>
      <c r="F3973">
        <v>1</v>
      </c>
      <c r="G3973">
        <v>1</v>
      </c>
      <c r="H3973" s="4" t="str">
        <f t="shared" si="124"/>
        <v>1CS72.1</v>
      </c>
      <c r="I3973" s="4" t="str">
        <f t="shared" si="125"/>
        <v>SG1_C_P5_HSO+</v>
      </c>
    </row>
    <row r="3974" spans="1:9">
      <c r="A3974" t="s">
        <v>261</v>
      </c>
      <c r="B3974" t="s">
        <v>9228</v>
      </c>
      <c r="C3974" t="s">
        <v>5124</v>
      </c>
      <c r="D3974">
        <v>2</v>
      </c>
      <c r="E3974" t="s">
        <v>3686</v>
      </c>
      <c r="F3974">
        <v>2</v>
      </c>
      <c r="G3974">
        <v>2</v>
      </c>
      <c r="H3974" s="4" t="str">
        <f t="shared" si="124"/>
        <v>1CS72.2</v>
      </c>
      <c r="I3974" s="4" t="str">
        <f t="shared" si="125"/>
        <v>SG1_P5_HSO+</v>
      </c>
    </row>
    <row r="3975" spans="1:9">
      <c r="A3975" t="s">
        <v>261</v>
      </c>
      <c r="B3975" t="s">
        <v>9228</v>
      </c>
      <c r="C3975" t="s">
        <v>5125</v>
      </c>
      <c r="D3975">
        <v>1</v>
      </c>
      <c r="E3975" t="s">
        <v>3687</v>
      </c>
      <c r="F3975">
        <v>1</v>
      </c>
      <c r="G3975">
        <v>1</v>
      </c>
      <c r="H3975" s="4" t="str">
        <f t="shared" si="124"/>
        <v>1CS73.1</v>
      </c>
      <c r="I3975" s="4" t="str">
        <f t="shared" si="125"/>
        <v>SG1_C_P5_HSI-</v>
      </c>
    </row>
    <row r="3976" spans="1:9">
      <c r="A3976" t="s">
        <v>261</v>
      </c>
      <c r="B3976" t="s">
        <v>9228</v>
      </c>
      <c r="C3976" t="s">
        <v>5125</v>
      </c>
      <c r="D3976">
        <v>2</v>
      </c>
      <c r="E3976" t="s">
        <v>3688</v>
      </c>
      <c r="F3976">
        <v>2</v>
      </c>
      <c r="G3976">
        <v>2</v>
      </c>
      <c r="H3976" s="4" t="str">
        <f t="shared" si="124"/>
        <v>1CS73.2</v>
      </c>
      <c r="I3976" s="4" t="str">
        <f t="shared" si="125"/>
        <v>SG1_P5_HSI-</v>
      </c>
    </row>
    <row r="3977" spans="1:9">
      <c r="A3977" t="s">
        <v>261</v>
      </c>
      <c r="B3977" t="s">
        <v>9228</v>
      </c>
      <c r="C3977" t="s">
        <v>5126</v>
      </c>
      <c r="D3977">
        <v>1</v>
      </c>
      <c r="E3977" t="s">
        <v>3689</v>
      </c>
      <c r="F3977">
        <v>1</v>
      </c>
      <c r="G3977">
        <v>1</v>
      </c>
      <c r="H3977" s="4" t="str">
        <f t="shared" si="124"/>
        <v>1CS74.1</v>
      </c>
      <c r="I3977" s="4" t="str">
        <f t="shared" si="125"/>
        <v>SG1_C_P5_HSI+</v>
      </c>
    </row>
    <row r="3978" spans="1:9">
      <c r="A3978" t="s">
        <v>261</v>
      </c>
      <c r="B3978" t="s">
        <v>9228</v>
      </c>
      <c r="C3978" t="s">
        <v>5126</v>
      </c>
      <c r="D3978">
        <v>2</v>
      </c>
      <c r="E3978" t="s">
        <v>3690</v>
      </c>
      <c r="F3978">
        <v>2</v>
      </c>
      <c r="G3978">
        <v>2</v>
      </c>
      <c r="H3978" s="4" t="str">
        <f t="shared" si="124"/>
        <v>1CS74.2</v>
      </c>
      <c r="I3978" s="4" t="str">
        <f t="shared" si="125"/>
        <v>SG1_P5_HSI+</v>
      </c>
    </row>
    <row r="3979" spans="1:9">
      <c r="A3979" t="s">
        <v>261</v>
      </c>
      <c r="B3979" t="s">
        <v>9228</v>
      </c>
      <c r="C3979" t="s">
        <v>5127</v>
      </c>
      <c r="D3979" t="s">
        <v>3132</v>
      </c>
      <c r="E3979" t="s">
        <v>3691</v>
      </c>
      <c r="F3979">
        <v>1</v>
      </c>
      <c r="G3979" t="s">
        <v>3132</v>
      </c>
      <c r="H3979" s="4" t="str">
        <f t="shared" si="124"/>
        <v>1K184.1</v>
      </c>
      <c r="I3979" s="4" t="str">
        <f t="shared" si="125"/>
        <v>S1_OE_K184</v>
      </c>
    </row>
    <row r="3980" spans="1:9">
      <c r="A3980" t="s">
        <v>261</v>
      </c>
      <c r="B3980" t="s">
        <v>9228</v>
      </c>
      <c r="C3980" t="s">
        <v>5127</v>
      </c>
      <c r="D3980" t="s">
        <v>3133</v>
      </c>
      <c r="E3980" t="s">
        <v>3691</v>
      </c>
      <c r="F3980">
        <v>10</v>
      </c>
      <c r="G3980" t="s">
        <v>3133</v>
      </c>
      <c r="H3980" s="4" t="str">
        <f t="shared" si="124"/>
        <v>1K184.10</v>
      </c>
      <c r="I3980" s="4" t="str">
        <f t="shared" si="125"/>
        <v>S1_OE_K184</v>
      </c>
    </row>
    <row r="3981" spans="1:9">
      <c r="A3981" t="s">
        <v>261</v>
      </c>
      <c r="B3981" t="s">
        <v>9228</v>
      </c>
      <c r="C3981" t="s">
        <v>5127</v>
      </c>
      <c r="D3981" t="s">
        <v>3135</v>
      </c>
      <c r="E3981" t="s">
        <v>3692</v>
      </c>
      <c r="F3981">
        <v>2</v>
      </c>
      <c r="G3981" t="s">
        <v>3135</v>
      </c>
      <c r="H3981" s="4" t="str">
        <f t="shared" si="124"/>
        <v>1K184.2</v>
      </c>
      <c r="I3981" s="4" t="str">
        <f t="shared" si="125"/>
        <v>S1_P4_HSI-</v>
      </c>
    </row>
    <row r="3982" spans="1:9">
      <c r="A3982" t="s">
        <v>261</v>
      </c>
      <c r="B3982" t="s">
        <v>9228</v>
      </c>
      <c r="C3982" t="s">
        <v>5127</v>
      </c>
      <c r="D3982" t="s">
        <v>3137</v>
      </c>
      <c r="E3982" t="s">
        <v>3693</v>
      </c>
      <c r="F3982">
        <v>3</v>
      </c>
      <c r="G3982" t="s">
        <v>3137</v>
      </c>
      <c r="H3982" s="4" t="str">
        <f t="shared" si="124"/>
        <v>1K184.3</v>
      </c>
      <c r="I3982" s="4" t="str">
        <f t="shared" si="125"/>
        <v>S1_P4_HSI+</v>
      </c>
    </row>
    <row r="3983" spans="1:9">
      <c r="A3983" t="s">
        <v>261</v>
      </c>
      <c r="B3983" t="s">
        <v>9228</v>
      </c>
      <c r="C3983" t="s">
        <v>5127</v>
      </c>
      <c r="D3983" t="s">
        <v>3138</v>
      </c>
      <c r="E3983" t="s">
        <v>3697</v>
      </c>
      <c r="F3983">
        <v>6</v>
      </c>
      <c r="G3983" t="s">
        <v>3138</v>
      </c>
      <c r="H3983" s="4" t="str">
        <f t="shared" si="124"/>
        <v>1K184.6</v>
      </c>
      <c r="I3983" s="4" t="str">
        <f t="shared" si="125"/>
        <v>S1_P4_HSO-</v>
      </c>
    </row>
    <row r="3984" spans="1:9">
      <c r="A3984" t="s">
        <v>261</v>
      </c>
      <c r="B3984" t="s">
        <v>9228</v>
      </c>
      <c r="C3984" t="s">
        <v>5127</v>
      </c>
      <c r="D3984" t="s">
        <v>3139</v>
      </c>
      <c r="E3984" t="s">
        <v>3698</v>
      </c>
      <c r="F3984">
        <v>7</v>
      </c>
      <c r="G3984" t="s">
        <v>3139</v>
      </c>
      <c r="H3984" s="4" t="str">
        <f t="shared" si="124"/>
        <v>1K184.7</v>
      </c>
      <c r="I3984" s="4" t="str">
        <f t="shared" si="125"/>
        <v>S1_P4_HSO+</v>
      </c>
    </row>
    <row r="3985" spans="1:9">
      <c r="A3985" t="s">
        <v>261</v>
      </c>
      <c r="B3985" t="s">
        <v>9228</v>
      </c>
      <c r="C3985" t="s">
        <v>5127</v>
      </c>
      <c r="D3985" t="s">
        <v>3140</v>
      </c>
      <c r="E3985" t="s">
        <v>3694</v>
      </c>
      <c r="F3985">
        <v>11</v>
      </c>
      <c r="G3985" t="s">
        <v>3140</v>
      </c>
      <c r="H3985" s="4" t="str">
        <f t="shared" si="124"/>
        <v>1K184.11</v>
      </c>
      <c r="I3985" s="4" t="str">
        <f t="shared" si="125"/>
        <v>S1_P5_HSI-</v>
      </c>
    </row>
    <row r="3986" spans="1:9">
      <c r="A3986" t="s">
        <v>261</v>
      </c>
      <c r="B3986" t="s">
        <v>9228</v>
      </c>
      <c r="C3986" t="s">
        <v>5127</v>
      </c>
      <c r="D3986" t="s">
        <v>3141</v>
      </c>
      <c r="E3986" t="s">
        <v>3695</v>
      </c>
      <c r="F3986">
        <v>12</v>
      </c>
      <c r="G3986" t="s">
        <v>3141</v>
      </c>
      <c r="H3986" s="4" t="str">
        <f t="shared" si="124"/>
        <v>1K184.12</v>
      </c>
      <c r="I3986" s="4" t="str">
        <f t="shared" si="125"/>
        <v>S1_P5_HSI+</v>
      </c>
    </row>
    <row r="3987" spans="1:9">
      <c r="A3987" t="s">
        <v>261</v>
      </c>
      <c r="B3987" t="s">
        <v>9228</v>
      </c>
      <c r="C3987" t="s">
        <v>5127</v>
      </c>
      <c r="D3987" t="s">
        <v>3142</v>
      </c>
      <c r="E3987" t="s">
        <v>3699</v>
      </c>
      <c r="F3987">
        <v>15</v>
      </c>
      <c r="G3987" t="s">
        <v>3142</v>
      </c>
      <c r="H3987" s="4" t="str">
        <f t="shared" si="124"/>
        <v>1K184.15</v>
      </c>
      <c r="I3987" s="4" t="str">
        <f t="shared" si="125"/>
        <v>S1_P5_HSO-</v>
      </c>
    </row>
    <row r="3988" spans="1:9">
      <c r="A3988" t="s">
        <v>261</v>
      </c>
      <c r="B3988" t="s">
        <v>9228</v>
      </c>
      <c r="C3988" t="s">
        <v>5127</v>
      </c>
      <c r="D3988" t="s">
        <v>3143</v>
      </c>
      <c r="E3988" t="s">
        <v>3700</v>
      </c>
      <c r="F3988">
        <v>16</v>
      </c>
      <c r="G3988" t="s">
        <v>3143</v>
      </c>
      <c r="H3988" s="4" t="str">
        <f t="shared" si="124"/>
        <v>1K184.16</v>
      </c>
      <c r="I3988" s="4" t="str">
        <f t="shared" si="125"/>
        <v>S1_P5_HSO+</v>
      </c>
    </row>
    <row r="3989" spans="1:9">
      <c r="A3989" t="s">
        <v>261</v>
      </c>
      <c r="B3989" t="s">
        <v>9228</v>
      </c>
      <c r="C3989" t="s">
        <v>5127</v>
      </c>
      <c r="D3989" t="s">
        <v>3145</v>
      </c>
      <c r="E3989" t="s">
        <v>3675</v>
      </c>
      <c r="F3989">
        <v>38</v>
      </c>
      <c r="G3989" t="s">
        <v>3145</v>
      </c>
      <c r="H3989" s="4" t="str">
        <f t="shared" si="124"/>
        <v>1K184.38</v>
      </c>
      <c r="I3989" s="4" t="str">
        <f t="shared" si="125"/>
        <v>SG1_C_P4_HSO-</v>
      </c>
    </row>
    <row r="3990" spans="1:9">
      <c r="A3990" t="s">
        <v>261</v>
      </c>
      <c r="B3990" t="s">
        <v>9228</v>
      </c>
      <c r="C3990" t="s">
        <v>5127</v>
      </c>
      <c r="D3990" t="s">
        <v>3147</v>
      </c>
      <c r="E3990" t="s">
        <v>3677</v>
      </c>
      <c r="F3990">
        <v>37</v>
      </c>
      <c r="G3990" t="s">
        <v>3147</v>
      </c>
      <c r="H3990" s="4" t="str">
        <f t="shared" si="124"/>
        <v>1K184.37</v>
      </c>
      <c r="I3990" s="4" t="str">
        <f t="shared" si="125"/>
        <v>SG1_C_P4_HSO+</v>
      </c>
    </row>
    <row r="3991" spans="1:9">
      <c r="A3991" t="s">
        <v>261</v>
      </c>
      <c r="B3991" t="s">
        <v>9228</v>
      </c>
      <c r="C3991" t="s">
        <v>5127</v>
      </c>
      <c r="D3991" t="s">
        <v>3148</v>
      </c>
      <c r="E3991" t="s">
        <v>3679</v>
      </c>
      <c r="F3991">
        <v>36</v>
      </c>
      <c r="G3991" t="s">
        <v>3148</v>
      </c>
      <c r="H3991" s="4" t="str">
        <f t="shared" si="124"/>
        <v>1K184.36</v>
      </c>
      <c r="I3991" s="4" t="str">
        <f t="shared" si="125"/>
        <v>SG1_C_P4_HSI-</v>
      </c>
    </row>
    <row r="3992" spans="1:9">
      <c r="A3992" t="s">
        <v>261</v>
      </c>
      <c r="B3992" t="s">
        <v>9228</v>
      </c>
      <c r="C3992" t="s">
        <v>5127</v>
      </c>
      <c r="D3992" t="s">
        <v>3149</v>
      </c>
      <c r="E3992" t="s">
        <v>3681</v>
      </c>
      <c r="F3992">
        <v>35</v>
      </c>
      <c r="G3992" t="s">
        <v>3149</v>
      </c>
      <c r="H3992" s="4" t="str">
        <f t="shared" si="124"/>
        <v>1K184.35</v>
      </c>
      <c r="I3992" s="4" t="str">
        <f t="shared" si="125"/>
        <v>SG1_C_P4_HSI+</v>
      </c>
    </row>
    <row r="3993" spans="1:9">
      <c r="A3993" t="s">
        <v>261</v>
      </c>
      <c r="B3993" t="s">
        <v>9228</v>
      </c>
      <c r="C3993" t="s">
        <v>5127</v>
      </c>
      <c r="D3993" t="s">
        <v>3150</v>
      </c>
      <c r="E3993" t="s">
        <v>3683</v>
      </c>
      <c r="F3993">
        <v>29</v>
      </c>
      <c r="G3993" t="s">
        <v>3150</v>
      </c>
      <c r="H3993" s="4" t="str">
        <f t="shared" si="124"/>
        <v>1K184.29</v>
      </c>
      <c r="I3993" s="4" t="str">
        <f t="shared" si="125"/>
        <v>SG1_C_P5_HSO-</v>
      </c>
    </row>
    <row r="3994" spans="1:9">
      <c r="A3994" t="s">
        <v>261</v>
      </c>
      <c r="B3994" t="s">
        <v>9228</v>
      </c>
      <c r="C3994" t="s">
        <v>5127</v>
      </c>
      <c r="D3994" t="s">
        <v>3151</v>
      </c>
      <c r="E3994" t="s">
        <v>3685</v>
      </c>
      <c r="F3994">
        <v>28</v>
      </c>
      <c r="G3994" t="s">
        <v>3151</v>
      </c>
      <c r="H3994" s="4" t="str">
        <f t="shared" si="124"/>
        <v>1K184.28</v>
      </c>
      <c r="I3994" s="4" t="str">
        <f t="shared" si="125"/>
        <v>SG1_C_P5_HSO+</v>
      </c>
    </row>
    <row r="3995" spans="1:9">
      <c r="A3995" t="s">
        <v>261</v>
      </c>
      <c r="B3995" t="s">
        <v>9228</v>
      </c>
      <c r="C3995" t="s">
        <v>5127</v>
      </c>
      <c r="D3995" t="s">
        <v>3152</v>
      </c>
      <c r="E3995" t="s">
        <v>3687</v>
      </c>
      <c r="F3995">
        <v>27</v>
      </c>
      <c r="G3995" t="s">
        <v>3152</v>
      </c>
      <c r="H3995" s="4" t="str">
        <f t="shared" si="124"/>
        <v>1K184.27</v>
      </c>
      <c r="I3995" s="4" t="str">
        <f t="shared" si="125"/>
        <v>SG1_C_P5_HSI-</v>
      </c>
    </row>
    <row r="3996" spans="1:9">
      <c r="A3996" t="s">
        <v>261</v>
      </c>
      <c r="B3996" t="s">
        <v>9228</v>
      </c>
      <c r="C3996" t="s">
        <v>5127</v>
      </c>
      <c r="D3996" t="s">
        <v>3153</v>
      </c>
      <c r="E3996" t="s">
        <v>3689</v>
      </c>
      <c r="F3996">
        <v>26</v>
      </c>
      <c r="G3996" t="s">
        <v>3153</v>
      </c>
      <c r="H3996" s="4" t="str">
        <f t="shared" si="124"/>
        <v>1K184.26</v>
      </c>
      <c r="I3996" s="4" t="str">
        <f t="shared" si="125"/>
        <v>SG1_C_P5_HSI+</v>
      </c>
    </row>
    <row r="3997" spans="1:9">
      <c r="A3997" t="s">
        <v>261</v>
      </c>
      <c r="B3997" t="s">
        <v>9228</v>
      </c>
      <c r="C3997" t="s">
        <v>5127</v>
      </c>
      <c r="D3997" t="s">
        <v>3154</v>
      </c>
      <c r="E3997" t="s">
        <v>3421</v>
      </c>
      <c r="F3997">
        <v>34</v>
      </c>
      <c r="G3997" t="s">
        <v>3154</v>
      </c>
      <c r="H3997" s="4" t="str">
        <f t="shared" si="124"/>
        <v>1K184.34</v>
      </c>
      <c r="I3997" s="4" t="str">
        <f t="shared" si="125"/>
        <v>S1_DCH_P4_HSI-</v>
      </c>
    </row>
    <row r="3998" spans="1:9">
      <c r="A3998" t="s">
        <v>261</v>
      </c>
      <c r="B3998" t="s">
        <v>9228</v>
      </c>
      <c r="C3998" t="s">
        <v>5127</v>
      </c>
      <c r="D3998" t="s">
        <v>3155</v>
      </c>
      <c r="E3998" t="s">
        <v>3420</v>
      </c>
      <c r="F3998">
        <v>33</v>
      </c>
      <c r="G3998" t="s">
        <v>3155</v>
      </c>
      <c r="H3998" s="4" t="str">
        <f t="shared" si="124"/>
        <v>1K184.33</v>
      </c>
      <c r="I3998" s="4" t="str">
        <f t="shared" si="125"/>
        <v>S1_DCH_P4_HSI+</v>
      </c>
    </row>
    <row r="3999" spans="1:9">
      <c r="A3999" t="s">
        <v>261</v>
      </c>
      <c r="B3999" t="s">
        <v>9228</v>
      </c>
      <c r="C3999" t="s">
        <v>5127</v>
      </c>
      <c r="D3999" t="s">
        <v>3156</v>
      </c>
      <c r="E3999" t="s">
        <v>3427</v>
      </c>
      <c r="F3999">
        <v>32</v>
      </c>
      <c r="G3999" t="s">
        <v>3156</v>
      </c>
      <c r="H3999" s="4" t="str">
        <f t="shared" si="124"/>
        <v>1K184.32</v>
      </c>
      <c r="I3999" s="4" t="str">
        <f t="shared" si="125"/>
        <v>S1_DCH_P4_HSO-</v>
      </c>
    </row>
    <row r="4000" spans="1:9">
      <c r="A4000" t="s">
        <v>261</v>
      </c>
      <c r="B4000" t="s">
        <v>9228</v>
      </c>
      <c r="C4000" t="s">
        <v>5127</v>
      </c>
      <c r="D4000" t="s">
        <v>3157</v>
      </c>
      <c r="E4000" t="s">
        <v>3426</v>
      </c>
      <c r="F4000">
        <v>31</v>
      </c>
      <c r="G4000" t="s">
        <v>3157</v>
      </c>
      <c r="H4000" s="4" t="str">
        <f t="shared" si="124"/>
        <v>1K184.31</v>
      </c>
      <c r="I4000" s="4" t="str">
        <f t="shared" si="125"/>
        <v>S1_DCH_P4_HSO+</v>
      </c>
    </row>
    <row r="4001" spans="1:9">
      <c r="A4001" t="s">
        <v>261</v>
      </c>
      <c r="B4001" t="s">
        <v>9228</v>
      </c>
      <c r="C4001" t="s">
        <v>5127</v>
      </c>
      <c r="D4001" t="s">
        <v>3158</v>
      </c>
      <c r="E4001" t="s">
        <v>3433</v>
      </c>
      <c r="F4001">
        <v>25</v>
      </c>
      <c r="G4001" t="s">
        <v>3158</v>
      </c>
      <c r="H4001" s="4" t="str">
        <f t="shared" si="124"/>
        <v>1K184.25</v>
      </c>
      <c r="I4001" s="4" t="str">
        <f t="shared" si="125"/>
        <v>S1_DCH_P5_HSI-</v>
      </c>
    </row>
    <row r="4002" spans="1:9">
      <c r="A4002" t="s">
        <v>261</v>
      </c>
      <c r="B4002" t="s">
        <v>9228</v>
      </c>
      <c r="C4002" t="s">
        <v>5127</v>
      </c>
      <c r="D4002" t="s">
        <v>3159</v>
      </c>
      <c r="E4002" t="s">
        <v>3432</v>
      </c>
      <c r="F4002">
        <v>24</v>
      </c>
      <c r="G4002" t="s">
        <v>3159</v>
      </c>
      <c r="H4002" s="4" t="str">
        <f t="shared" si="124"/>
        <v>1K184.24</v>
      </c>
      <c r="I4002" s="4" t="str">
        <f t="shared" si="125"/>
        <v>S1_DCH_P5_HSI+</v>
      </c>
    </row>
    <row r="4003" spans="1:9">
      <c r="A4003" t="s">
        <v>261</v>
      </c>
      <c r="B4003" t="s">
        <v>9228</v>
      </c>
      <c r="C4003" t="s">
        <v>5127</v>
      </c>
      <c r="D4003" t="s">
        <v>3160</v>
      </c>
      <c r="E4003" t="s">
        <v>3439</v>
      </c>
      <c r="F4003">
        <v>23</v>
      </c>
      <c r="G4003" t="s">
        <v>3160</v>
      </c>
      <c r="H4003" s="4" t="str">
        <f t="shared" si="124"/>
        <v>1K184.23</v>
      </c>
      <c r="I4003" s="4" t="str">
        <f t="shared" si="125"/>
        <v>S1_DCH_P5_HSO-</v>
      </c>
    </row>
    <row r="4004" spans="1:9">
      <c r="A4004" t="s">
        <v>261</v>
      </c>
      <c r="B4004" t="s">
        <v>9228</v>
      </c>
      <c r="C4004" t="s">
        <v>5127</v>
      </c>
      <c r="D4004" t="s">
        <v>3161</v>
      </c>
      <c r="E4004" t="s">
        <v>3438</v>
      </c>
      <c r="F4004">
        <v>22</v>
      </c>
      <c r="G4004" t="s">
        <v>3161</v>
      </c>
      <c r="H4004" s="4" t="str">
        <f t="shared" si="124"/>
        <v>1K184.22</v>
      </c>
      <c r="I4004" s="4" t="str">
        <f t="shared" si="125"/>
        <v>S1_DCH_P5_HSO+</v>
      </c>
    </row>
    <row r="4005" spans="1:9">
      <c r="A4005" t="s">
        <v>261</v>
      </c>
      <c r="B4005" t="s">
        <v>9228</v>
      </c>
      <c r="C4005" t="s">
        <v>5127</v>
      </c>
      <c r="D4005" t="s">
        <v>174</v>
      </c>
      <c r="E4005" t="s">
        <v>169</v>
      </c>
      <c r="F4005" t="s">
        <v>174</v>
      </c>
      <c r="G4005" t="s">
        <v>174</v>
      </c>
      <c r="H4005" s="4" t="str">
        <f t="shared" si="124"/>
        <v>1K184.EP</v>
      </c>
      <c r="I4005" s="4" t="str">
        <f t="shared" si="125"/>
        <v>DGND</v>
      </c>
    </row>
    <row r="4006" spans="1:9">
      <c r="A4006" t="s">
        <v>261</v>
      </c>
      <c r="B4006" t="s">
        <v>9228</v>
      </c>
      <c r="C4006" t="s">
        <v>5127</v>
      </c>
      <c r="D4006" t="s">
        <v>3162</v>
      </c>
      <c r="E4006" t="s">
        <v>169</v>
      </c>
      <c r="F4006">
        <v>4</v>
      </c>
      <c r="G4006" t="s">
        <v>3162</v>
      </c>
      <c r="H4006" s="4" t="str">
        <f t="shared" si="124"/>
        <v>1K184.4</v>
      </c>
      <c r="I4006" s="4" t="str">
        <f t="shared" si="125"/>
        <v>DGND</v>
      </c>
    </row>
    <row r="4007" spans="1:9">
      <c r="A4007" t="s">
        <v>261</v>
      </c>
      <c r="B4007" t="s">
        <v>9228</v>
      </c>
      <c r="C4007" t="s">
        <v>5127</v>
      </c>
      <c r="D4007" t="s">
        <v>3163</v>
      </c>
      <c r="E4007" t="s">
        <v>169</v>
      </c>
      <c r="F4007">
        <v>14</v>
      </c>
      <c r="G4007" t="s">
        <v>3163</v>
      </c>
      <c r="H4007" s="4" t="str">
        <f t="shared" si="124"/>
        <v>1K184.14</v>
      </c>
      <c r="I4007" s="4" t="str">
        <f t="shared" si="125"/>
        <v>DGND</v>
      </c>
    </row>
    <row r="4008" spans="1:9">
      <c r="A4008" t="s">
        <v>261</v>
      </c>
      <c r="B4008" t="s">
        <v>9228</v>
      </c>
      <c r="C4008" t="s">
        <v>5127</v>
      </c>
      <c r="D4008" t="s">
        <v>3164</v>
      </c>
      <c r="E4008" t="s">
        <v>169</v>
      </c>
      <c r="F4008">
        <v>19</v>
      </c>
      <c r="G4008" t="s">
        <v>3164</v>
      </c>
      <c r="H4008" s="4" t="str">
        <f t="shared" si="124"/>
        <v>1K184.19</v>
      </c>
      <c r="I4008" s="4" t="str">
        <f t="shared" si="125"/>
        <v>DGND</v>
      </c>
    </row>
    <row r="4009" spans="1:9">
      <c r="A4009" t="s">
        <v>261</v>
      </c>
      <c r="B4009" t="s">
        <v>9228</v>
      </c>
      <c r="C4009" t="s">
        <v>5127</v>
      </c>
      <c r="D4009" t="s">
        <v>3165</v>
      </c>
      <c r="E4009" t="s">
        <v>169</v>
      </c>
      <c r="F4009">
        <v>21</v>
      </c>
      <c r="G4009" t="s">
        <v>3165</v>
      </c>
      <c r="H4009" s="4" t="str">
        <f t="shared" si="124"/>
        <v>1K184.21</v>
      </c>
      <c r="I4009" s="4" t="str">
        <f t="shared" si="125"/>
        <v>DGND</v>
      </c>
    </row>
    <row r="4010" spans="1:9">
      <c r="A4010" t="s">
        <v>261</v>
      </c>
      <c r="B4010" t="s">
        <v>9228</v>
      </c>
      <c r="C4010" t="s">
        <v>5127</v>
      </c>
      <c r="D4010" t="s">
        <v>3166</v>
      </c>
      <c r="E4010" t="s">
        <v>169</v>
      </c>
      <c r="F4010">
        <v>39</v>
      </c>
      <c r="G4010" t="s">
        <v>3166</v>
      </c>
      <c r="H4010" s="4" t="str">
        <f t="shared" si="124"/>
        <v>1K184.39</v>
      </c>
      <c r="I4010" s="4" t="str">
        <f t="shared" si="125"/>
        <v>DGND</v>
      </c>
    </row>
    <row r="4011" spans="1:9">
      <c r="A4011" t="s">
        <v>261</v>
      </c>
      <c r="B4011" t="s">
        <v>9228</v>
      </c>
      <c r="C4011" t="s">
        <v>5127</v>
      </c>
      <c r="D4011" t="s">
        <v>3167</v>
      </c>
      <c r="E4011" t="s">
        <v>169</v>
      </c>
      <c r="F4011">
        <v>41</v>
      </c>
      <c r="G4011" t="s">
        <v>3167</v>
      </c>
      <c r="H4011" s="4" t="str">
        <f t="shared" si="124"/>
        <v>1K184.41</v>
      </c>
      <c r="I4011" s="4" t="str">
        <f t="shared" si="125"/>
        <v>DGND</v>
      </c>
    </row>
    <row r="4012" spans="1:9">
      <c r="A4012" t="s">
        <v>261</v>
      </c>
      <c r="B4012" t="s">
        <v>9228</v>
      </c>
      <c r="C4012" t="s">
        <v>5127</v>
      </c>
      <c r="D4012" t="s">
        <v>864</v>
      </c>
      <c r="F4012">
        <v>18</v>
      </c>
      <c r="G4012" t="s">
        <v>864</v>
      </c>
      <c r="H4012" s="4" t="str">
        <f t="shared" si="124"/>
        <v>1K184.18</v>
      </c>
      <c r="I4012" s="4">
        <f t="shared" si="125"/>
        <v>0</v>
      </c>
    </row>
    <row r="4013" spans="1:9">
      <c r="A4013" t="s">
        <v>261</v>
      </c>
      <c r="B4013" t="s">
        <v>9228</v>
      </c>
      <c r="C4013" t="s">
        <v>5127</v>
      </c>
      <c r="D4013" t="s">
        <v>3168</v>
      </c>
      <c r="F4013">
        <v>42</v>
      </c>
      <c r="G4013" t="s">
        <v>3168</v>
      </c>
      <c r="H4013" s="4" t="str">
        <f t="shared" si="124"/>
        <v>1K184.42</v>
      </c>
      <c r="I4013" s="4">
        <f t="shared" si="125"/>
        <v>0</v>
      </c>
    </row>
    <row r="4014" spans="1:9">
      <c r="A4014" t="s">
        <v>261</v>
      </c>
      <c r="B4014" t="s">
        <v>9228</v>
      </c>
      <c r="C4014" t="s">
        <v>5127</v>
      </c>
      <c r="D4014" t="s">
        <v>3122</v>
      </c>
      <c r="E4014" t="s">
        <v>3696</v>
      </c>
      <c r="F4014">
        <v>8</v>
      </c>
      <c r="G4014" t="s">
        <v>3122</v>
      </c>
      <c r="H4014" s="4" t="str">
        <f t="shared" si="124"/>
        <v>1K184.8</v>
      </c>
      <c r="I4014" s="4" t="str">
        <f t="shared" si="125"/>
        <v>S1_SEL1_K184</v>
      </c>
    </row>
    <row r="4015" spans="1:9">
      <c r="A4015" t="s">
        <v>261</v>
      </c>
      <c r="B4015" t="s">
        <v>9228</v>
      </c>
      <c r="C4015" t="s">
        <v>5127</v>
      </c>
      <c r="D4015" t="s">
        <v>3123</v>
      </c>
      <c r="E4015" t="s">
        <v>3696</v>
      </c>
      <c r="F4015">
        <v>17</v>
      </c>
      <c r="G4015" t="s">
        <v>3123</v>
      </c>
      <c r="H4015" s="4" t="str">
        <f t="shared" si="124"/>
        <v>1K184.17</v>
      </c>
      <c r="I4015" s="4" t="str">
        <f t="shared" si="125"/>
        <v>S1_SEL1_K184</v>
      </c>
    </row>
    <row r="4016" spans="1:9">
      <c r="A4016" t="s">
        <v>261</v>
      </c>
      <c r="B4016" t="s">
        <v>9228</v>
      </c>
      <c r="C4016" t="s">
        <v>5127</v>
      </c>
      <c r="D4016" t="s">
        <v>3169</v>
      </c>
      <c r="E4016" t="s">
        <v>463</v>
      </c>
      <c r="F4016">
        <v>5</v>
      </c>
      <c r="G4016" t="s">
        <v>3169</v>
      </c>
      <c r="H4016" s="4" t="str">
        <f t="shared" si="124"/>
        <v>1K184.5</v>
      </c>
      <c r="I4016" s="4" t="str">
        <f t="shared" si="125"/>
        <v>VDD33_ATX</v>
      </c>
    </row>
    <row r="4017" spans="1:9">
      <c r="A4017" t="s">
        <v>261</v>
      </c>
      <c r="B4017" t="s">
        <v>9228</v>
      </c>
      <c r="C4017" t="s">
        <v>5127</v>
      </c>
      <c r="D4017" t="s">
        <v>3170</v>
      </c>
      <c r="E4017" t="s">
        <v>463</v>
      </c>
      <c r="F4017">
        <v>9</v>
      </c>
      <c r="G4017" t="s">
        <v>3170</v>
      </c>
      <c r="H4017" s="4" t="str">
        <f t="shared" si="124"/>
        <v>1K184.9</v>
      </c>
      <c r="I4017" s="4" t="str">
        <f t="shared" si="125"/>
        <v>VDD33_ATX</v>
      </c>
    </row>
    <row r="4018" spans="1:9">
      <c r="A4018" t="s">
        <v>261</v>
      </c>
      <c r="B4018" t="s">
        <v>9228</v>
      </c>
      <c r="C4018" t="s">
        <v>5127</v>
      </c>
      <c r="D4018" t="s">
        <v>3171</v>
      </c>
      <c r="E4018" t="s">
        <v>463</v>
      </c>
      <c r="F4018">
        <v>13</v>
      </c>
      <c r="G4018" t="s">
        <v>3171</v>
      </c>
      <c r="H4018" s="4" t="str">
        <f t="shared" si="124"/>
        <v>1K184.13</v>
      </c>
      <c r="I4018" s="4" t="str">
        <f t="shared" si="125"/>
        <v>VDD33_ATX</v>
      </c>
    </row>
    <row r="4019" spans="1:9">
      <c r="A4019" t="s">
        <v>261</v>
      </c>
      <c r="B4019" t="s">
        <v>9228</v>
      </c>
      <c r="C4019" t="s">
        <v>5127</v>
      </c>
      <c r="D4019" t="s">
        <v>3172</v>
      </c>
      <c r="E4019" t="s">
        <v>463</v>
      </c>
      <c r="F4019">
        <v>20</v>
      </c>
      <c r="G4019" t="s">
        <v>3172</v>
      </c>
      <c r="H4019" s="4" t="str">
        <f t="shared" si="124"/>
        <v>1K184.20</v>
      </c>
      <c r="I4019" s="4" t="str">
        <f t="shared" si="125"/>
        <v>VDD33_ATX</v>
      </c>
    </row>
    <row r="4020" spans="1:9">
      <c r="A4020" t="s">
        <v>261</v>
      </c>
      <c r="B4020" t="s">
        <v>9228</v>
      </c>
      <c r="C4020" t="s">
        <v>5127</v>
      </c>
      <c r="D4020" t="s">
        <v>3173</v>
      </c>
      <c r="E4020" t="s">
        <v>463</v>
      </c>
      <c r="F4020">
        <v>30</v>
      </c>
      <c r="G4020" t="s">
        <v>3173</v>
      </c>
      <c r="H4020" s="4" t="str">
        <f t="shared" si="124"/>
        <v>1K184.30</v>
      </c>
      <c r="I4020" s="4" t="str">
        <f t="shared" si="125"/>
        <v>VDD33_ATX</v>
      </c>
    </row>
    <row r="4021" spans="1:9">
      <c r="A4021" t="s">
        <v>261</v>
      </c>
      <c r="B4021" t="s">
        <v>9228</v>
      </c>
      <c r="C4021" t="s">
        <v>5127</v>
      </c>
      <c r="D4021" t="s">
        <v>3174</v>
      </c>
      <c r="E4021" t="s">
        <v>463</v>
      </c>
      <c r="F4021">
        <v>40</v>
      </c>
      <c r="G4021" t="s">
        <v>3174</v>
      </c>
      <c r="H4021" s="4" t="str">
        <f t="shared" si="124"/>
        <v>1K184.40</v>
      </c>
      <c r="I4021" s="4" t="str">
        <f t="shared" si="125"/>
        <v>VDD33_ATX</v>
      </c>
    </row>
    <row r="4022" spans="1:9">
      <c r="A4022" t="s">
        <v>261</v>
      </c>
      <c r="B4022" t="s">
        <v>9228</v>
      </c>
      <c r="C4022" t="s">
        <v>5128</v>
      </c>
      <c r="D4022">
        <v>1</v>
      </c>
      <c r="E4022" t="s">
        <v>3696</v>
      </c>
      <c r="F4022">
        <v>1</v>
      </c>
      <c r="G4022">
        <v>1</v>
      </c>
      <c r="H4022" s="4" t="str">
        <f t="shared" si="124"/>
        <v>1RL19.1</v>
      </c>
      <c r="I4022" s="4" t="str">
        <f t="shared" si="125"/>
        <v>S1_SEL1_K184</v>
      </c>
    </row>
    <row r="4023" spans="1:9">
      <c r="A4023" t="s">
        <v>261</v>
      </c>
      <c r="B4023" t="s">
        <v>9228</v>
      </c>
      <c r="C4023" t="s">
        <v>5128</v>
      </c>
      <c r="D4023">
        <v>2</v>
      </c>
      <c r="E4023" t="s">
        <v>169</v>
      </c>
      <c r="F4023">
        <v>2</v>
      </c>
      <c r="G4023">
        <v>2</v>
      </c>
      <c r="H4023" s="4" t="str">
        <f t="shared" si="124"/>
        <v>1RL19.2</v>
      </c>
      <c r="I4023" s="4" t="str">
        <f t="shared" si="125"/>
        <v>DGND</v>
      </c>
    </row>
    <row r="4024" spans="1:9">
      <c r="A4024" t="s">
        <v>261</v>
      </c>
      <c r="B4024" t="s">
        <v>9228</v>
      </c>
      <c r="C4024" t="s">
        <v>5129</v>
      </c>
      <c r="D4024">
        <v>1</v>
      </c>
      <c r="E4024" t="s">
        <v>3691</v>
      </c>
      <c r="F4024">
        <v>1</v>
      </c>
      <c r="G4024">
        <v>1</v>
      </c>
      <c r="H4024" s="4" t="str">
        <f t="shared" si="124"/>
        <v>1RL21.1</v>
      </c>
      <c r="I4024" s="4" t="str">
        <f t="shared" si="125"/>
        <v>S1_OE_K184</v>
      </c>
    </row>
    <row r="4025" spans="1:9">
      <c r="A4025" t="s">
        <v>261</v>
      </c>
      <c r="B4025" t="s">
        <v>9228</v>
      </c>
      <c r="C4025" t="s">
        <v>5129</v>
      </c>
      <c r="D4025">
        <v>2</v>
      </c>
      <c r="E4025" t="s">
        <v>169</v>
      </c>
      <c r="F4025">
        <v>2</v>
      </c>
      <c r="G4025">
        <v>2</v>
      </c>
      <c r="H4025" s="4" t="str">
        <f t="shared" si="124"/>
        <v>1RL21.2</v>
      </c>
      <c r="I4025" s="4" t="str">
        <f t="shared" si="125"/>
        <v>DGND</v>
      </c>
    </row>
    <row r="4026" spans="1:9">
      <c r="A4026" t="s">
        <v>261</v>
      </c>
      <c r="B4026" t="s">
        <v>9228</v>
      </c>
      <c r="C4026" t="s">
        <v>5130</v>
      </c>
      <c r="D4026">
        <v>1</v>
      </c>
      <c r="E4026" t="s">
        <v>3314</v>
      </c>
      <c r="F4026">
        <v>1</v>
      </c>
      <c r="G4026">
        <v>1</v>
      </c>
      <c r="H4026" s="4" t="str">
        <f t="shared" si="124"/>
        <v>1RU13.1</v>
      </c>
      <c r="I4026" s="4" t="str">
        <f t="shared" si="125"/>
        <v>SC_UDB184_1</v>
      </c>
    </row>
    <row r="4027" spans="1:9">
      <c r="A4027" t="s">
        <v>261</v>
      </c>
      <c r="B4027" t="s">
        <v>9228</v>
      </c>
      <c r="C4027" t="s">
        <v>5130</v>
      </c>
      <c r="D4027">
        <v>2</v>
      </c>
      <c r="E4027" t="s">
        <v>3696</v>
      </c>
      <c r="F4027">
        <v>2</v>
      </c>
      <c r="G4027">
        <v>2</v>
      </c>
      <c r="H4027" s="4" t="str">
        <f t="shared" si="124"/>
        <v>1RU13.2</v>
      </c>
      <c r="I4027" s="4" t="str">
        <f t="shared" si="125"/>
        <v>S1_SEL1_K184</v>
      </c>
    </row>
    <row r="4028" spans="1:9">
      <c r="A4028" t="s">
        <v>261</v>
      </c>
      <c r="B4028" t="s">
        <v>9228</v>
      </c>
      <c r="C4028" t="s">
        <v>165</v>
      </c>
      <c r="D4028" t="s">
        <v>3093</v>
      </c>
      <c r="E4028" t="s">
        <v>3692</v>
      </c>
      <c r="F4028" t="s">
        <v>1615</v>
      </c>
      <c r="G4028" t="s">
        <v>3093</v>
      </c>
      <c r="H4028" s="4" t="str">
        <f t="shared" si="124"/>
        <v>SITE1.V13</v>
      </c>
      <c r="I4028" s="4" t="str">
        <f t="shared" si="125"/>
        <v>S1_P4_HSI-</v>
      </c>
    </row>
    <row r="4029" spans="1:9">
      <c r="A4029" t="s">
        <v>261</v>
      </c>
      <c r="B4029" t="s">
        <v>9228</v>
      </c>
      <c r="C4029" t="s">
        <v>165</v>
      </c>
      <c r="D4029" t="s">
        <v>3094</v>
      </c>
      <c r="E4029" t="s">
        <v>3693</v>
      </c>
      <c r="F4029" t="s">
        <v>1614</v>
      </c>
      <c r="G4029" t="s">
        <v>3094</v>
      </c>
      <c r="H4029" s="4" t="str">
        <f t="shared" si="124"/>
        <v>SITE1.V12</v>
      </c>
      <c r="I4029" s="4" t="str">
        <f t="shared" si="125"/>
        <v>S1_P4_HSI+</v>
      </c>
    </row>
    <row r="4030" spans="1:9">
      <c r="A4030" t="s">
        <v>261</v>
      </c>
      <c r="B4030" t="s">
        <v>9228</v>
      </c>
      <c r="C4030" t="s">
        <v>165</v>
      </c>
      <c r="D4030" t="s">
        <v>3095</v>
      </c>
      <c r="E4030" t="s">
        <v>3697</v>
      </c>
      <c r="F4030" t="s">
        <v>1625</v>
      </c>
      <c r="G4030" t="s">
        <v>3095</v>
      </c>
      <c r="H4030" s="4" t="str">
        <f t="shared" si="124"/>
        <v>SITE1.W14</v>
      </c>
      <c r="I4030" s="4" t="str">
        <f t="shared" si="125"/>
        <v>S1_P4_HSO-</v>
      </c>
    </row>
    <row r="4031" spans="1:9">
      <c r="A4031" t="s">
        <v>261</v>
      </c>
      <c r="B4031" t="s">
        <v>9228</v>
      </c>
      <c r="C4031" t="s">
        <v>165</v>
      </c>
      <c r="D4031" t="s">
        <v>3096</v>
      </c>
      <c r="E4031" t="s">
        <v>3698</v>
      </c>
      <c r="F4031" t="s">
        <v>1624</v>
      </c>
      <c r="G4031" t="s">
        <v>3096</v>
      </c>
      <c r="H4031" s="4" t="str">
        <f t="shared" si="124"/>
        <v>SITE1.W13</v>
      </c>
      <c r="I4031" s="4" t="str">
        <f t="shared" si="125"/>
        <v>S1_P4_HSO+</v>
      </c>
    </row>
    <row r="4032" spans="1:9">
      <c r="A4032" t="s">
        <v>261</v>
      </c>
      <c r="B4032" t="s">
        <v>9228</v>
      </c>
      <c r="C4032" t="s">
        <v>165</v>
      </c>
      <c r="D4032" t="s">
        <v>3097</v>
      </c>
      <c r="E4032" t="s">
        <v>3694</v>
      </c>
      <c r="F4032" t="s">
        <v>1617</v>
      </c>
      <c r="G4032" t="s">
        <v>3097</v>
      </c>
      <c r="H4032" s="4" t="str">
        <f t="shared" si="124"/>
        <v>SITE1.V15</v>
      </c>
      <c r="I4032" s="4" t="str">
        <f t="shared" si="125"/>
        <v>S1_P5_HSI-</v>
      </c>
    </row>
    <row r="4033" spans="1:9">
      <c r="A4033" t="s">
        <v>261</v>
      </c>
      <c r="B4033" t="s">
        <v>9228</v>
      </c>
      <c r="C4033" t="s">
        <v>165</v>
      </c>
      <c r="D4033" t="s">
        <v>3098</v>
      </c>
      <c r="E4033" t="s">
        <v>3695</v>
      </c>
      <c r="F4033" t="s">
        <v>1616</v>
      </c>
      <c r="G4033" t="s">
        <v>3098</v>
      </c>
      <c r="H4033" s="4" t="str">
        <f t="shared" si="124"/>
        <v>SITE1.V14</v>
      </c>
      <c r="I4033" s="4" t="str">
        <f t="shared" si="125"/>
        <v>S1_P5_HSI+</v>
      </c>
    </row>
    <row r="4034" spans="1:9">
      <c r="A4034" t="s">
        <v>261</v>
      </c>
      <c r="B4034" t="s">
        <v>9228</v>
      </c>
      <c r="C4034" t="s">
        <v>165</v>
      </c>
      <c r="D4034" t="s">
        <v>3099</v>
      </c>
      <c r="E4034" t="s">
        <v>3699</v>
      </c>
      <c r="F4034" t="s">
        <v>1627</v>
      </c>
      <c r="G4034" t="s">
        <v>3099</v>
      </c>
      <c r="H4034" s="4" t="str">
        <f t="shared" ref="H4034:H4097" si="126">CONCATENATE(C4034,".",F4034)</f>
        <v>SITE1.W16</v>
      </c>
      <c r="I4034" s="4" t="str">
        <f t="shared" ref="I4034:I4097" si="127">E4034</f>
        <v>S1_P5_HSO-</v>
      </c>
    </row>
    <row r="4035" spans="1:9">
      <c r="A4035" t="s">
        <v>261</v>
      </c>
      <c r="B4035" t="s">
        <v>9228</v>
      </c>
      <c r="C4035" t="s">
        <v>165</v>
      </c>
      <c r="D4035" t="s">
        <v>3100</v>
      </c>
      <c r="E4035" t="s">
        <v>3700</v>
      </c>
      <c r="F4035" t="s">
        <v>1626</v>
      </c>
      <c r="G4035" t="s">
        <v>3100</v>
      </c>
      <c r="H4035" s="4" t="str">
        <f t="shared" si="126"/>
        <v>SITE1.W15</v>
      </c>
      <c r="I4035" s="4" t="str">
        <f t="shared" si="127"/>
        <v>S1_P5_HSO+</v>
      </c>
    </row>
    <row r="4036" spans="1:9">
      <c r="A4036" t="s">
        <v>261</v>
      </c>
      <c r="B4036" t="s">
        <v>9229</v>
      </c>
      <c r="C4036" t="s">
        <v>5139</v>
      </c>
      <c r="D4036">
        <v>1</v>
      </c>
      <c r="E4036" t="s">
        <v>463</v>
      </c>
      <c r="F4036">
        <v>1</v>
      </c>
      <c r="G4036">
        <v>1</v>
      </c>
      <c r="H4036" s="4" t="str">
        <f t="shared" si="126"/>
        <v>1C213.1</v>
      </c>
      <c r="I4036" s="4" t="str">
        <f t="shared" si="127"/>
        <v>VDD33_ATX</v>
      </c>
    </row>
    <row r="4037" spans="1:9">
      <c r="A4037" t="s">
        <v>261</v>
      </c>
      <c r="B4037" t="s">
        <v>9229</v>
      </c>
      <c r="C4037" t="s">
        <v>5139</v>
      </c>
      <c r="D4037">
        <v>2</v>
      </c>
      <c r="E4037" t="s">
        <v>169</v>
      </c>
      <c r="F4037">
        <v>2</v>
      </c>
      <c r="G4037">
        <v>2</v>
      </c>
      <c r="H4037" s="4" t="str">
        <f t="shared" si="126"/>
        <v>1C213.2</v>
      </c>
      <c r="I4037" s="4" t="str">
        <f t="shared" si="127"/>
        <v>DGND</v>
      </c>
    </row>
    <row r="4038" spans="1:9">
      <c r="A4038" t="s">
        <v>261</v>
      </c>
      <c r="B4038" t="s">
        <v>9229</v>
      </c>
      <c r="C4038" t="s">
        <v>5140</v>
      </c>
      <c r="D4038">
        <v>1</v>
      </c>
      <c r="E4038" t="s">
        <v>463</v>
      </c>
      <c r="F4038">
        <v>1</v>
      </c>
      <c r="G4038">
        <v>1</v>
      </c>
      <c r="H4038" s="4" t="str">
        <f t="shared" si="126"/>
        <v>1C214.1</v>
      </c>
      <c r="I4038" s="4" t="str">
        <f t="shared" si="127"/>
        <v>VDD33_ATX</v>
      </c>
    </row>
    <row r="4039" spans="1:9">
      <c r="A4039" t="s">
        <v>261</v>
      </c>
      <c r="B4039" t="s">
        <v>9229</v>
      </c>
      <c r="C4039" t="s">
        <v>5140</v>
      </c>
      <c r="D4039">
        <v>2</v>
      </c>
      <c r="E4039" t="s">
        <v>169</v>
      </c>
      <c r="F4039">
        <v>2</v>
      </c>
      <c r="G4039">
        <v>2</v>
      </c>
      <c r="H4039" s="4" t="str">
        <f t="shared" si="126"/>
        <v>1C214.2</v>
      </c>
      <c r="I4039" s="4" t="str">
        <f t="shared" si="127"/>
        <v>DGND</v>
      </c>
    </row>
    <row r="4040" spans="1:9">
      <c r="A4040" t="s">
        <v>261</v>
      </c>
      <c r="B4040" t="s">
        <v>9229</v>
      </c>
      <c r="C4040" t="s">
        <v>5141</v>
      </c>
      <c r="D4040">
        <v>1</v>
      </c>
      <c r="E4040" t="s">
        <v>463</v>
      </c>
      <c r="F4040">
        <v>1</v>
      </c>
      <c r="G4040">
        <v>1</v>
      </c>
      <c r="H4040" s="4" t="str">
        <f t="shared" si="126"/>
        <v>1C217.1</v>
      </c>
      <c r="I4040" s="4" t="str">
        <f t="shared" si="127"/>
        <v>VDD33_ATX</v>
      </c>
    </row>
    <row r="4041" spans="1:9">
      <c r="A4041" t="s">
        <v>261</v>
      </c>
      <c r="B4041" t="s">
        <v>9229</v>
      </c>
      <c r="C4041" t="s">
        <v>5141</v>
      </c>
      <c r="D4041">
        <v>2</v>
      </c>
      <c r="E4041" t="s">
        <v>169</v>
      </c>
      <c r="F4041">
        <v>2</v>
      </c>
      <c r="G4041">
        <v>2</v>
      </c>
      <c r="H4041" s="4" t="str">
        <f t="shared" si="126"/>
        <v>1C217.2</v>
      </c>
      <c r="I4041" s="4" t="str">
        <f t="shared" si="127"/>
        <v>DGND</v>
      </c>
    </row>
    <row r="4042" spans="1:9">
      <c r="A4042" t="s">
        <v>261</v>
      </c>
      <c r="B4042" t="s">
        <v>9229</v>
      </c>
      <c r="C4042" t="s">
        <v>5142</v>
      </c>
      <c r="D4042">
        <v>1</v>
      </c>
      <c r="E4042" t="s">
        <v>2176</v>
      </c>
      <c r="F4042">
        <v>1</v>
      </c>
      <c r="G4042">
        <v>1</v>
      </c>
      <c r="H4042" s="4" t="str">
        <f t="shared" si="126"/>
        <v>1CS101.1</v>
      </c>
      <c r="I4042" s="4" t="str">
        <f t="shared" si="127"/>
        <v>SG1_C_P6_HSO-</v>
      </c>
    </row>
    <row r="4043" spans="1:9">
      <c r="A4043" t="s">
        <v>261</v>
      </c>
      <c r="B4043" t="s">
        <v>9229</v>
      </c>
      <c r="C4043" t="s">
        <v>5142</v>
      </c>
      <c r="D4043">
        <v>2</v>
      </c>
      <c r="E4043" t="s">
        <v>2177</v>
      </c>
      <c r="F4043">
        <v>2</v>
      </c>
      <c r="G4043">
        <v>2</v>
      </c>
      <c r="H4043" s="4" t="str">
        <f t="shared" si="126"/>
        <v>1CS101.2</v>
      </c>
      <c r="I4043" s="4" t="str">
        <f t="shared" si="127"/>
        <v>SG1_P6_HSO-</v>
      </c>
    </row>
    <row r="4044" spans="1:9">
      <c r="A4044" t="s">
        <v>261</v>
      </c>
      <c r="B4044" t="s">
        <v>9229</v>
      </c>
      <c r="C4044" t="s">
        <v>5143</v>
      </c>
      <c r="D4044">
        <v>1</v>
      </c>
      <c r="E4044" t="s">
        <v>2178</v>
      </c>
      <c r="F4044">
        <v>1</v>
      </c>
      <c r="G4044">
        <v>1</v>
      </c>
      <c r="H4044" s="4" t="str">
        <f t="shared" si="126"/>
        <v>1CS102.1</v>
      </c>
      <c r="I4044" s="4" t="str">
        <f t="shared" si="127"/>
        <v>SG1_C_P6_HSO+</v>
      </c>
    </row>
    <row r="4045" spans="1:9">
      <c r="A4045" t="s">
        <v>261</v>
      </c>
      <c r="B4045" t="s">
        <v>9229</v>
      </c>
      <c r="C4045" t="s">
        <v>5143</v>
      </c>
      <c r="D4045">
        <v>2</v>
      </c>
      <c r="E4045" t="s">
        <v>2179</v>
      </c>
      <c r="F4045">
        <v>2</v>
      </c>
      <c r="G4045">
        <v>2</v>
      </c>
      <c r="H4045" s="4" t="str">
        <f t="shared" si="126"/>
        <v>1CS102.2</v>
      </c>
      <c r="I4045" s="4" t="str">
        <f t="shared" si="127"/>
        <v>SG1_P6_HSO+</v>
      </c>
    </row>
    <row r="4046" spans="1:9">
      <c r="A4046" t="s">
        <v>261</v>
      </c>
      <c r="B4046" t="s">
        <v>9229</v>
      </c>
      <c r="C4046" t="s">
        <v>5131</v>
      </c>
      <c r="D4046">
        <v>1</v>
      </c>
      <c r="E4046" t="s">
        <v>3701</v>
      </c>
      <c r="F4046">
        <v>1</v>
      </c>
      <c r="G4046">
        <v>1</v>
      </c>
      <c r="H4046" s="4" t="str">
        <f t="shared" si="126"/>
        <v>1CS103.1</v>
      </c>
      <c r="I4046" s="4" t="str">
        <f t="shared" si="127"/>
        <v>SH11_C_P6_HSI-</v>
      </c>
    </row>
    <row r="4047" spans="1:9">
      <c r="A4047" t="s">
        <v>261</v>
      </c>
      <c r="B4047" t="s">
        <v>9229</v>
      </c>
      <c r="C4047" t="s">
        <v>5131</v>
      </c>
      <c r="D4047">
        <v>2</v>
      </c>
      <c r="E4047" t="s">
        <v>3702</v>
      </c>
      <c r="F4047">
        <v>2</v>
      </c>
      <c r="G4047">
        <v>2</v>
      </c>
      <c r="H4047" s="4" t="str">
        <f t="shared" si="126"/>
        <v>1CS103.2</v>
      </c>
      <c r="I4047" s="4" t="str">
        <f t="shared" si="127"/>
        <v>SH11_P6_HSI-</v>
      </c>
    </row>
    <row r="4048" spans="1:9">
      <c r="A4048" t="s">
        <v>261</v>
      </c>
      <c r="B4048" t="s">
        <v>9229</v>
      </c>
      <c r="C4048" t="s">
        <v>5132</v>
      </c>
      <c r="D4048">
        <v>1</v>
      </c>
      <c r="E4048" t="s">
        <v>3703</v>
      </c>
      <c r="F4048">
        <v>1</v>
      </c>
      <c r="G4048">
        <v>1</v>
      </c>
      <c r="H4048" s="4" t="str">
        <f t="shared" si="126"/>
        <v>1CS104.1</v>
      </c>
      <c r="I4048" s="4" t="str">
        <f t="shared" si="127"/>
        <v>SH11_C_P6_HSI+</v>
      </c>
    </row>
    <row r="4049" spans="1:9">
      <c r="A4049" t="s">
        <v>261</v>
      </c>
      <c r="B4049" t="s">
        <v>9229</v>
      </c>
      <c r="C4049" t="s">
        <v>5132</v>
      </c>
      <c r="D4049">
        <v>2</v>
      </c>
      <c r="E4049" t="s">
        <v>3704</v>
      </c>
      <c r="F4049">
        <v>2</v>
      </c>
      <c r="G4049">
        <v>2</v>
      </c>
      <c r="H4049" s="4" t="str">
        <f t="shared" si="126"/>
        <v>1CS104.2</v>
      </c>
      <c r="I4049" s="4" t="str">
        <f t="shared" si="127"/>
        <v>SH11_P6_HSI+</v>
      </c>
    </row>
    <row r="4050" spans="1:9">
      <c r="A4050" t="s">
        <v>261</v>
      </c>
      <c r="B4050" t="s">
        <v>9229</v>
      </c>
      <c r="C4050" t="s">
        <v>5144</v>
      </c>
      <c r="D4050">
        <v>1</v>
      </c>
      <c r="E4050" t="s">
        <v>2182</v>
      </c>
      <c r="F4050">
        <v>1</v>
      </c>
      <c r="G4050">
        <v>1</v>
      </c>
      <c r="H4050" s="4" t="str">
        <f t="shared" si="126"/>
        <v>1CS107.1</v>
      </c>
      <c r="I4050" s="4" t="str">
        <f t="shared" si="127"/>
        <v>SG1_C_P6_HSI+</v>
      </c>
    </row>
    <row r="4051" spans="1:9">
      <c r="A4051" t="s">
        <v>261</v>
      </c>
      <c r="B4051" t="s">
        <v>9229</v>
      </c>
      <c r="C4051" t="s">
        <v>5144</v>
      </c>
      <c r="D4051">
        <v>2</v>
      </c>
      <c r="E4051" t="s">
        <v>2183</v>
      </c>
      <c r="F4051">
        <v>2</v>
      </c>
      <c r="G4051">
        <v>2</v>
      </c>
      <c r="H4051" s="4" t="str">
        <f t="shared" si="126"/>
        <v>1CS107.2</v>
      </c>
      <c r="I4051" s="4" t="str">
        <f t="shared" si="127"/>
        <v>SG1_P6_HSI+</v>
      </c>
    </row>
    <row r="4052" spans="1:9">
      <c r="A4052" t="s">
        <v>261</v>
      </c>
      <c r="B4052" t="s">
        <v>9229</v>
      </c>
      <c r="C4052" t="s">
        <v>5145</v>
      </c>
      <c r="D4052">
        <v>1</v>
      </c>
      <c r="E4052" t="s">
        <v>2180</v>
      </c>
      <c r="F4052">
        <v>1</v>
      </c>
      <c r="G4052">
        <v>1</v>
      </c>
      <c r="H4052" s="4" t="str">
        <f t="shared" si="126"/>
        <v>1CS108.1</v>
      </c>
      <c r="I4052" s="4" t="str">
        <f t="shared" si="127"/>
        <v>SG1_C_P6_HSI-</v>
      </c>
    </row>
    <row r="4053" spans="1:9">
      <c r="A4053" t="s">
        <v>261</v>
      </c>
      <c r="B4053" t="s">
        <v>9229</v>
      </c>
      <c r="C4053" t="s">
        <v>5145</v>
      </c>
      <c r="D4053">
        <v>2</v>
      </c>
      <c r="E4053" t="s">
        <v>2181</v>
      </c>
      <c r="F4053">
        <v>2</v>
      </c>
      <c r="G4053">
        <v>2</v>
      </c>
      <c r="H4053" s="4" t="str">
        <f t="shared" si="126"/>
        <v>1CS108.2</v>
      </c>
      <c r="I4053" s="4" t="str">
        <f t="shared" si="127"/>
        <v>SG1_P6_HSI-</v>
      </c>
    </row>
    <row r="4054" spans="1:9">
      <c r="A4054" t="s">
        <v>261</v>
      </c>
      <c r="B4054" t="s">
        <v>9229</v>
      </c>
      <c r="C4054" t="s">
        <v>5133</v>
      </c>
      <c r="D4054">
        <v>1</v>
      </c>
      <c r="E4054" t="s">
        <v>2184</v>
      </c>
      <c r="F4054">
        <v>1</v>
      </c>
      <c r="G4054">
        <v>1</v>
      </c>
      <c r="H4054" s="4" t="str">
        <f t="shared" si="126"/>
        <v>1CS111.1</v>
      </c>
      <c r="I4054" s="4" t="str">
        <f t="shared" si="127"/>
        <v>SG1_C_P7_HSO-</v>
      </c>
    </row>
    <row r="4055" spans="1:9">
      <c r="A4055" t="s">
        <v>261</v>
      </c>
      <c r="B4055" t="s">
        <v>9229</v>
      </c>
      <c r="C4055" t="s">
        <v>5133</v>
      </c>
      <c r="D4055">
        <v>2</v>
      </c>
      <c r="E4055" t="s">
        <v>2185</v>
      </c>
      <c r="F4055">
        <v>2</v>
      </c>
      <c r="G4055">
        <v>2</v>
      </c>
      <c r="H4055" s="4" t="str">
        <f t="shared" si="126"/>
        <v>1CS111.2</v>
      </c>
      <c r="I4055" s="4" t="str">
        <f t="shared" si="127"/>
        <v>SG1_P7_HSO-</v>
      </c>
    </row>
    <row r="4056" spans="1:9">
      <c r="A4056" t="s">
        <v>261</v>
      </c>
      <c r="B4056" t="s">
        <v>9229</v>
      </c>
      <c r="C4056" t="s">
        <v>5134</v>
      </c>
      <c r="D4056">
        <v>1</v>
      </c>
      <c r="E4056" t="s">
        <v>2186</v>
      </c>
      <c r="F4056">
        <v>1</v>
      </c>
      <c r="G4056">
        <v>1</v>
      </c>
      <c r="H4056" s="4" t="str">
        <f t="shared" si="126"/>
        <v>1CS112.1</v>
      </c>
      <c r="I4056" s="4" t="str">
        <f t="shared" si="127"/>
        <v>SG1_C_P7_HSO+</v>
      </c>
    </row>
    <row r="4057" spans="1:9">
      <c r="A4057" t="s">
        <v>261</v>
      </c>
      <c r="B4057" t="s">
        <v>9229</v>
      </c>
      <c r="C4057" t="s">
        <v>5134</v>
      </c>
      <c r="D4057">
        <v>2</v>
      </c>
      <c r="E4057" t="s">
        <v>2187</v>
      </c>
      <c r="F4057">
        <v>2</v>
      </c>
      <c r="G4057">
        <v>2</v>
      </c>
      <c r="H4057" s="4" t="str">
        <f t="shared" si="126"/>
        <v>1CS112.2</v>
      </c>
      <c r="I4057" s="4" t="str">
        <f t="shared" si="127"/>
        <v>SG1_P7_HSO+</v>
      </c>
    </row>
    <row r="4058" spans="1:9">
      <c r="A4058" t="s">
        <v>261</v>
      </c>
      <c r="B4058" t="s">
        <v>9229</v>
      </c>
      <c r="C4058" t="s">
        <v>5146</v>
      </c>
      <c r="D4058">
        <v>1</v>
      </c>
      <c r="E4058" t="s">
        <v>9913</v>
      </c>
      <c r="F4058">
        <v>1</v>
      </c>
      <c r="G4058">
        <v>1</v>
      </c>
      <c r="H4058" s="4" t="str">
        <f t="shared" si="126"/>
        <v>1CS113.1</v>
      </c>
      <c r="I4058" s="4" t="str">
        <f t="shared" si="127"/>
        <v>SH12_C_P7_HSI-</v>
      </c>
    </row>
    <row r="4059" spans="1:9">
      <c r="A4059" t="s">
        <v>261</v>
      </c>
      <c r="B4059" t="s">
        <v>9229</v>
      </c>
      <c r="C4059" t="s">
        <v>5146</v>
      </c>
      <c r="D4059">
        <v>2</v>
      </c>
      <c r="E4059" t="s">
        <v>8686</v>
      </c>
      <c r="F4059">
        <v>2</v>
      </c>
      <c r="G4059">
        <v>2</v>
      </c>
      <c r="H4059" s="4" t="str">
        <f t="shared" si="126"/>
        <v>1CS113.2</v>
      </c>
      <c r="I4059" s="4" t="str">
        <f t="shared" si="127"/>
        <v>SH12_P7_HSI-</v>
      </c>
    </row>
    <row r="4060" spans="1:9">
      <c r="A4060" t="s">
        <v>261</v>
      </c>
      <c r="B4060" t="s">
        <v>9229</v>
      </c>
      <c r="C4060" t="s">
        <v>5147</v>
      </c>
      <c r="D4060">
        <v>1</v>
      </c>
      <c r="E4060" t="s">
        <v>9914</v>
      </c>
      <c r="F4060">
        <v>1</v>
      </c>
      <c r="G4060">
        <v>1</v>
      </c>
      <c r="H4060" s="4" t="str">
        <f t="shared" si="126"/>
        <v>1CS114.1</v>
      </c>
      <c r="I4060" s="4" t="str">
        <f t="shared" si="127"/>
        <v>SH12_C_P7_HSI+</v>
      </c>
    </row>
    <row r="4061" spans="1:9">
      <c r="A4061" t="s">
        <v>261</v>
      </c>
      <c r="B4061" t="s">
        <v>9229</v>
      </c>
      <c r="C4061" t="s">
        <v>5147</v>
      </c>
      <c r="D4061">
        <v>2</v>
      </c>
      <c r="E4061" t="s">
        <v>8687</v>
      </c>
      <c r="F4061">
        <v>2</v>
      </c>
      <c r="G4061">
        <v>2</v>
      </c>
      <c r="H4061" s="4" t="str">
        <f t="shared" si="126"/>
        <v>1CS114.2</v>
      </c>
      <c r="I4061" s="4" t="str">
        <f t="shared" si="127"/>
        <v>SH12_P7_HSI+</v>
      </c>
    </row>
    <row r="4062" spans="1:9">
      <c r="A4062" t="s">
        <v>261</v>
      </c>
      <c r="B4062" t="s">
        <v>9229</v>
      </c>
      <c r="C4062" t="s">
        <v>5135</v>
      </c>
      <c r="D4062">
        <v>1</v>
      </c>
      <c r="E4062" t="s">
        <v>2190</v>
      </c>
      <c r="F4062">
        <v>1</v>
      </c>
      <c r="G4062">
        <v>1</v>
      </c>
      <c r="H4062" s="4" t="str">
        <f t="shared" si="126"/>
        <v>1CS117.1</v>
      </c>
      <c r="I4062" s="4" t="str">
        <f t="shared" si="127"/>
        <v>SG1_C_P7_HSI+</v>
      </c>
    </row>
    <row r="4063" spans="1:9">
      <c r="A4063" t="s">
        <v>261</v>
      </c>
      <c r="B4063" t="s">
        <v>9229</v>
      </c>
      <c r="C4063" t="s">
        <v>5135</v>
      </c>
      <c r="D4063">
        <v>2</v>
      </c>
      <c r="E4063" t="s">
        <v>2191</v>
      </c>
      <c r="F4063">
        <v>2</v>
      </c>
      <c r="G4063">
        <v>2</v>
      </c>
      <c r="H4063" s="4" t="str">
        <f t="shared" si="126"/>
        <v>1CS117.2</v>
      </c>
      <c r="I4063" s="4" t="str">
        <f t="shared" si="127"/>
        <v>SG1_P7_HSI+</v>
      </c>
    </row>
    <row r="4064" spans="1:9">
      <c r="A4064" t="s">
        <v>261</v>
      </c>
      <c r="B4064" t="s">
        <v>9229</v>
      </c>
      <c r="C4064" t="s">
        <v>5136</v>
      </c>
      <c r="D4064">
        <v>1</v>
      </c>
      <c r="E4064" t="s">
        <v>2188</v>
      </c>
      <c r="F4064">
        <v>1</v>
      </c>
      <c r="G4064">
        <v>1</v>
      </c>
      <c r="H4064" s="4" t="str">
        <f t="shared" si="126"/>
        <v>1CS118.1</v>
      </c>
      <c r="I4064" s="4" t="str">
        <f t="shared" si="127"/>
        <v>SG1_C_P7_HSI-</v>
      </c>
    </row>
    <row r="4065" spans="1:9">
      <c r="A4065" t="s">
        <v>261</v>
      </c>
      <c r="B4065" t="s">
        <v>9229</v>
      </c>
      <c r="C4065" t="s">
        <v>5136</v>
      </c>
      <c r="D4065">
        <v>2</v>
      </c>
      <c r="E4065" t="s">
        <v>2189</v>
      </c>
      <c r="F4065">
        <v>2</v>
      </c>
      <c r="G4065">
        <v>2</v>
      </c>
      <c r="H4065" s="4" t="str">
        <f t="shared" si="126"/>
        <v>1CS118.2</v>
      </c>
      <c r="I4065" s="4" t="str">
        <f t="shared" si="127"/>
        <v>SG1_P7_HSI-</v>
      </c>
    </row>
    <row r="4066" spans="1:9">
      <c r="A4066" t="s">
        <v>261</v>
      </c>
      <c r="B4066" t="s">
        <v>9229</v>
      </c>
      <c r="C4066" t="s">
        <v>5148</v>
      </c>
      <c r="D4066" t="s">
        <v>3132</v>
      </c>
      <c r="E4066" t="s">
        <v>3717</v>
      </c>
      <c r="F4066">
        <v>1</v>
      </c>
      <c r="G4066" t="s">
        <v>3132</v>
      </c>
      <c r="H4066" s="4" t="str">
        <f t="shared" si="126"/>
        <v>1K213.1</v>
      </c>
      <c r="I4066" s="4" t="str">
        <f t="shared" si="127"/>
        <v>S1_OE_K213</v>
      </c>
    </row>
    <row r="4067" spans="1:9">
      <c r="A4067" t="s">
        <v>261</v>
      </c>
      <c r="B4067" t="s">
        <v>9229</v>
      </c>
      <c r="C4067" t="s">
        <v>5148</v>
      </c>
      <c r="D4067" t="s">
        <v>3133</v>
      </c>
      <c r="E4067" t="s">
        <v>3717</v>
      </c>
      <c r="F4067">
        <v>10</v>
      </c>
      <c r="G4067" t="s">
        <v>3133</v>
      </c>
      <c r="H4067" s="4" t="str">
        <f t="shared" si="126"/>
        <v>1K213.10</v>
      </c>
      <c r="I4067" s="4" t="str">
        <f t="shared" si="127"/>
        <v>S1_OE_K213</v>
      </c>
    </row>
    <row r="4068" spans="1:9">
      <c r="A4068" t="s">
        <v>261</v>
      </c>
      <c r="B4068" t="s">
        <v>9229</v>
      </c>
      <c r="C4068" t="s">
        <v>5148</v>
      </c>
      <c r="D4068" t="s">
        <v>3135</v>
      </c>
      <c r="E4068" t="s">
        <v>2199</v>
      </c>
      <c r="F4068">
        <v>2</v>
      </c>
      <c r="G4068" t="s">
        <v>3135</v>
      </c>
      <c r="H4068" s="4" t="str">
        <f t="shared" si="126"/>
        <v>1K213.2</v>
      </c>
      <c r="I4068" s="4" t="str">
        <f t="shared" si="127"/>
        <v>S1_P6_HSO+</v>
      </c>
    </row>
    <row r="4069" spans="1:9">
      <c r="A4069" t="s">
        <v>261</v>
      </c>
      <c r="B4069" t="s">
        <v>9229</v>
      </c>
      <c r="C4069" t="s">
        <v>5148</v>
      </c>
      <c r="D4069" t="s">
        <v>3137</v>
      </c>
      <c r="E4069" t="s">
        <v>2196</v>
      </c>
      <c r="F4069">
        <v>3</v>
      </c>
      <c r="G4069" t="s">
        <v>3137</v>
      </c>
      <c r="H4069" s="4" t="str">
        <f t="shared" si="126"/>
        <v>1K213.3</v>
      </c>
      <c r="I4069" s="4" t="str">
        <f t="shared" si="127"/>
        <v>S1_P6_HSO-</v>
      </c>
    </row>
    <row r="4070" spans="1:9">
      <c r="A4070" t="s">
        <v>261</v>
      </c>
      <c r="B4070" t="s">
        <v>9229</v>
      </c>
      <c r="C4070" t="s">
        <v>5148</v>
      </c>
      <c r="D4070" t="s">
        <v>3138</v>
      </c>
      <c r="E4070" t="s">
        <v>2192</v>
      </c>
      <c r="F4070">
        <v>6</v>
      </c>
      <c r="G4070" t="s">
        <v>3138</v>
      </c>
      <c r="H4070" s="4" t="str">
        <f t="shared" si="126"/>
        <v>1K213.6</v>
      </c>
      <c r="I4070" s="4" t="str">
        <f t="shared" si="127"/>
        <v>S1_P6_HSI-</v>
      </c>
    </row>
    <row r="4071" spans="1:9">
      <c r="A4071" t="s">
        <v>261</v>
      </c>
      <c r="B4071" t="s">
        <v>9229</v>
      </c>
      <c r="C4071" t="s">
        <v>5148</v>
      </c>
      <c r="D4071" t="s">
        <v>3139</v>
      </c>
      <c r="E4071" t="s">
        <v>2195</v>
      </c>
      <c r="F4071">
        <v>7</v>
      </c>
      <c r="G4071" t="s">
        <v>3139</v>
      </c>
      <c r="H4071" s="4" t="str">
        <f t="shared" si="126"/>
        <v>1K213.7</v>
      </c>
      <c r="I4071" s="4" t="str">
        <f t="shared" si="127"/>
        <v>S1_P6_HSI+</v>
      </c>
    </row>
    <row r="4072" spans="1:9">
      <c r="A4072" t="s">
        <v>261</v>
      </c>
      <c r="B4072" t="s">
        <v>9229</v>
      </c>
      <c r="C4072" t="s">
        <v>5148</v>
      </c>
      <c r="D4072" t="s">
        <v>3140</v>
      </c>
      <c r="E4072" t="s">
        <v>2207</v>
      </c>
      <c r="F4072">
        <v>11</v>
      </c>
      <c r="G4072" t="s">
        <v>3140</v>
      </c>
      <c r="H4072" s="4" t="str">
        <f t="shared" si="126"/>
        <v>1K213.11</v>
      </c>
      <c r="I4072" s="4" t="str">
        <f t="shared" si="127"/>
        <v>S1_P7_HSO+</v>
      </c>
    </row>
    <row r="4073" spans="1:9">
      <c r="A4073" t="s">
        <v>261</v>
      </c>
      <c r="B4073" t="s">
        <v>9229</v>
      </c>
      <c r="C4073" t="s">
        <v>5148</v>
      </c>
      <c r="D4073" t="s">
        <v>3141</v>
      </c>
      <c r="E4073" t="s">
        <v>2204</v>
      </c>
      <c r="F4073">
        <v>12</v>
      </c>
      <c r="G4073" t="s">
        <v>3141</v>
      </c>
      <c r="H4073" s="4" t="str">
        <f t="shared" si="126"/>
        <v>1K213.12</v>
      </c>
      <c r="I4073" s="4" t="str">
        <f t="shared" si="127"/>
        <v>S1_P7_HSO-</v>
      </c>
    </row>
    <row r="4074" spans="1:9">
      <c r="A4074" t="s">
        <v>261</v>
      </c>
      <c r="B4074" t="s">
        <v>9229</v>
      </c>
      <c r="C4074" t="s">
        <v>5148</v>
      </c>
      <c r="D4074" t="s">
        <v>3142</v>
      </c>
      <c r="E4074" t="s">
        <v>2200</v>
      </c>
      <c r="F4074">
        <v>15</v>
      </c>
      <c r="G4074" t="s">
        <v>3142</v>
      </c>
      <c r="H4074" s="4" t="str">
        <f t="shared" si="126"/>
        <v>1K213.15</v>
      </c>
      <c r="I4074" s="4" t="str">
        <f t="shared" si="127"/>
        <v>S1_P7_HSI-</v>
      </c>
    </row>
    <row r="4075" spans="1:9">
      <c r="A4075" t="s">
        <v>261</v>
      </c>
      <c r="B4075" t="s">
        <v>9229</v>
      </c>
      <c r="C4075" t="s">
        <v>5148</v>
      </c>
      <c r="D4075" t="s">
        <v>3143</v>
      </c>
      <c r="E4075" t="s">
        <v>2203</v>
      </c>
      <c r="F4075">
        <v>16</v>
      </c>
      <c r="G4075" t="s">
        <v>3143</v>
      </c>
      <c r="H4075" s="4" t="str">
        <f t="shared" si="126"/>
        <v>1K213.16</v>
      </c>
      <c r="I4075" s="4" t="str">
        <f t="shared" si="127"/>
        <v>S1_P7_HSI+</v>
      </c>
    </row>
    <row r="4076" spans="1:9">
      <c r="A4076" t="s">
        <v>261</v>
      </c>
      <c r="B4076" t="s">
        <v>9229</v>
      </c>
      <c r="C4076" t="s">
        <v>5148</v>
      </c>
      <c r="D4076" t="s">
        <v>3145</v>
      </c>
      <c r="E4076" t="s">
        <v>3703</v>
      </c>
      <c r="F4076">
        <v>38</v>
      </c>
      <c r="G4076" t="s">
        <v>3145</v>
      </c>
      <c r="H4076" s="4" t="str">
        <f t="shared" si="126"/>
        <v>1K213.38</v>
      </c>
      <c r="I4076" s="4" t="str">
        <f t="shared" si="127"/>
        <v>SH11_C_P6_HSI+</v>
      </c>
    </row>
    <row r="4077" spans="1:9">
      <c r="A4077" t="s">
        <v>261</v>
      </c>
      <c r="B4077" t="s">
        <v>9229</v>
      </c>
      <c r="C4077" t="s">
        <v>5148</v>
      </c>
      <c r="D4077" t="s">
        <v>3147</v>
      </c>
      <c r="E4077" t="s">
        <v>3701</v>
      </c>
      <c r="F4077">
        <v>37</v>
      </c>
      <c r="G4077" t="s">
        <v>3147</v>
      </c>
      <c r="H4077" s="4" t="str">
        <f t="shared" si="126"/>
        <v>1K213.37</v>
      </c>
      <c r="I4077" s="4" t="str">
        <f t="shared" si="127"/>
        <v>SH11_C_P6_HSI-</v>
      </c>
    </row>
    <row r="4078" spans="1:9">
      <c r="A4078" t="s">
        <v>261</v>
      </c>
      <c r="B4078" t="s">
        <v>9229</v>
      </c>
      <c r="C4078" t="s">
        <v>5148</v>
      </c>
      <c r="D4078" t="s">
        <v>3148</v>
      </c>
      <c r="E4078" t="s">
        <v>3706</v>
      </c>
      <c r="F4078">
        <v>36</v>
      </c>
      <c r="G4078" t="s">
        <v>3148</v>
      </c>
      <c r="H4078" s="4" t="str">
        <f t="shared" si="126"/>
        <v>1K213.36</v>
      </c>
      <c r="I4078" s="4" t="str">
        <f t="shared" si="127"/>
        <v>SH11_P6_HSO-</v>
      </c>
    </row>
    <row r="4079" spans="1:9">
      <c r="A4079" t="s">
        <v>261</v>
      </c>
      <c r="B4079" t="s">
        <v>9229</v>
      </c>
      <c r="C4079" t="s">
        <v>5148</v>
      </c>
      <c r="D4079" t="s">
        <v>3149</v>
      </c>
      <c r="E4079" t="s">
        <v>3705</v>
      </c>
      <c r="F4079">
        <v>35</v>
      </c>
      <c r="G4079" t="s">
        <v>3149</v>
      </c>
      <c r="H4079" s="4" t="str">
        <f t="shared" si="126"/>
        <v>1K213.35</v>
      </c>
      <c r="I4079" s="4" t="str">
        <f t="shared" si="127"/>
        <v>SH11_P6_HSO+</v>
      </c>
    </row>
    <row r="4080" spans="1:9">
      <c r="A4080" t="s">
        <v>261</v>
      </c>
      <c r="B4080" t="s">
        <v>9229</v>
      </c>
      <c r="C4080" t="s">
        <v>5148</v>
      </c>
      <c r="D4080" t="s">
        <v>3150</v>
      </c>
      <c r="E4080" t="s">
        <v>9914</v>
      </c>
      <c r="F4080">
        <v>29</v>
      </c>
      <c r="G4080" t="s">
        <v>3150</v>
      </c>
      <c r="H4080" s="4" t="str">
        <f t="shared" si="126"/>
        <v>1K213.29</v>
      </c>
      <c r="I4080" s="4" t="str">
        <f t="shared" si="127"/>
        <v>SH12_C_P7_HSI+</v>
      </c>
    </row>
    <row r="4081" spans="1:9">
      <c r="A4081" t="s">
        <v>261</v>
      </c>
      <c r="B4081" t="s">
        <v>9229</v>
      </c>
      <c r="C4081" t="s">
        <v>5148</v>
      </c>
      <c r="D4081" t="s">
        <v>3151</v>
      </c>
      <c r="E4081" t="s">
        <v>9913</v>
      </c>
      <c r="F4081">
        <v>28</v>
      </c>
      <c r="G4081" t="s">
        <v>3151</v>
      </c>
      <c r="H4081" s="4" t="str">
        <f t="shared" si="126"/>
        <v>1K213.28</v>
      </c>
      <c r="I4081" s="4" t="str">
        <f t="shared" si="127"/>
        <v>SH12_C_P7_HSI-</v>
      </c>
    </row>
    <row r="4082" spans="1:9">
      <c r="A4082" t="s">
        <v>261</v>
      </c>
      <c r="B4082" t="s">
        <v>9229</v>
      </c>
      <c r="C4082" t="s">
        <v>5148</v>
      </c>
      <c r="D4082" t="s">
        <v>3152</v>
      </c>
      <c r="E4082" t="s">
        <v>8688</v>
      </c>
      <c r="F4082">
        <v>27</v>
      </c>
      <c r="G4082" t="s">
        <v>3152</v>
      </c>
      <c r="H4082" s="4" t="str">
        <f t="shared" si="126"/>
        <v>1K213.27</v>
      </c>
      <c r="I4082" s="4" t="str">
        <f t="shared" si="127"/>
        <v>SH12_P7_HSO-</v>
      </c>
    </row>
    <row r="4083" spans="1:9">
      <c r="A4083" t="s">
        <v>261</v>
      </c>
      <c r="B4083" t="s">
        <v>9229</v>
      </c>
      <c r="C4083" t="s">
        <v>5148</v>
      </c>
      <c r="D4083" t="s">
        <v>3153</v>
      </c>
      <c r="E4083" t="s">
        <v>8689</v>
      </c>
      <c r="F4083">
        <v>26</v>
      </c>
      <c r="G4083" t="s">
        <v>3153</v>
      </c>
      <c r="H4083" s="4" t="str">
        <f t="shared" si="126"/>
        <v>1K213.26</v>
      </c>
      <c r="I4083" s="4" t="str">
        <f t="shared" si="127"/>
        <v>SH12_P7_HSO+</v>
      </c>
    </row>
    <row r="4084" spans="1:9">
      <c r="A4084" t="s">
        <v>261</v>
      </c>
      <c r="B4084" t="s">
        <v>9229</v>
      </c>
      <c r="C4084" t="s">
        <v>5148</v>
      </c>
      <c r="D4084" t="s">
        <v>3154</v>
      </c>
      <c r="E4084" t="s">
        <v>2198</v>
      </c>
      <c r="F4084">
        <v>34</v>
      </c>
      <c r="G4084" t="s">
        <v>3154</v>
      </c>
      <c r="H4084" s="4" t="str">
        <f t="shared" si="126"/>
        <v>1K213.34</v>
      </c>
      <c r="I4084" s="4" t="str">
        <f t="shared" si="127"/>
        <v>S1_1_P6_HSO+</v>
      </c>
    </row>
    <row r="4085" spans="1:9">
      <c r="A4085" t="s">
        <v>261</v>
      </c>
      <c r="B4085" t="s">
        <v>9229</v>
      </c>
      <c r="C4085" t="s">
        <v>5148</v>
      </c>
      <c r="D4085" t="s">
        <v>3155</v>
      </c>
      <c r="E4085" t="s">
        <v>2197</v>
      </c>
      <c r="F4085">
        <v>33</v>
      </c>
      <c r="G4085" t="s">
        <v>3155</v>
      </c>
      <c r="H4085" s="4" t="str">
        <f t="shared" si="126"/>
        <v>1K213.33</v>
      </c>
      <c r="I4085" s="4" t="str">
        <f t="shared" si="127"/>
        <v>S1_1_P6_HSO-</v>
      </c>
    </row>
    <row r="4086" spans="1:9">
      <c r="A4086" t="s">
        <v>261</v>
      </c>
      <c r="B4086" t="s">
        <v>9229</v>
      </c>
      <c r="C4086" t="s">
        <v>5148</v>
      </c>
      <c r="D4086" t="s">
        <v>3156</v>
      </c>
      <c r="E4086" t="s">
        <v>2193</v>
      </c>
      <c r="F4086">
        <v>32</v>
      </c>
      <c r="G4086" t="s">
        <v>3156</v>
      </c>
      <c r="H4086" s="4" t="str">
        <f t="shared" si="126"/>
        <v>1K213.32</v>
      </c>
      <c r="I4086" s="4" t="str">
        <f t="shared" si="127"/>
        <v>S1_1_P6_HSI-</v>
      </c>
    </row>
    <row r="4087" spans="1:9">
      <c r="A4087" t="s">
        <v>261</v>
      </c>
      <c r="B4087" t="s">
        <v>9229</v>
      </c>
      <c r="C4087" t="s">
        <v>5148</v>
      </c>
      <c r="D4087" t="s">
        <v>3157</v>
      </c>
      <c r="E4087" t="s">
        <v>2194</v>
      </c>
      <c r="F4087">
        <v>31</v>
      </c>
      <c r="G4087" t="s">
        <v>3157</v>
      </c>
      <c r="H4087" s="4" t="str">
        <f t="shared" si="126"/>
        <v>1K213.31</v>
      </c>
      <c r="I4087" s="4" t="str">
        <f t="shared" si="127"/>
        <v>S1_1_P6_HSI+</v>
      </c>
    </row>
    <row r="4088" spans="1:9">
      <c r="A4088" t="s">
        <v>261</v>
      </c>
      <c r="B4088" t="s">
        <v>9229</v>
      </c>
      <c r="C4088" t="s">
        <v>5148</v>
      </c>
      <c r="D4088" t="s">
        <v>3158</v>
      </c>
      <c r="E4088" t="s">
        <v>2206</v>
      </c>
      <c r="F4088">
        <v>25</v>
      </c>
      <c r="G4088" t="s">
        <v>3158</v>
      </c>
      <c r="H4088" s="4" t="str">
        <f t="shared" si="126"/>
        <v>1K213.25</v>
      </c>
      <c r="I4088" s="4" t="str">
        <f t="shared" si="127"/>
        <v>S1_1_P7_HSO+</v>
      </c>
    </row>
    <row r="4089" spans="1:9">
      <c r="A4089" t="s">
        <v>261</v>
      </c>
      <c r="B4089" t="s">
        <v>9229</v>
      </c>
      <c r="C4089" t="s">
        <v>5148</v>
      </c>
      <c r="D4089" t="s">
        <v>3159</v>
      </c>
      <c r="E4089" t="s">
        <v>2205</v>
      </c>
      <c r="F4089">
        <v>24</v>
      </c>
      <c r="G4089" t="s">
        <v>3159</v>
      </c>
      <c r="H4089" s="4" t="str">
        <f t="shared" si="126"/>
        <v>1K213.24</v>
      </c>
      <c r="I4089" s="4" t="str">
        <f t="shared" si="127"/>
        <v>S1_1_P7_HSO-</v>
      </c>
    </row>
    <row r="4090" spans="1:9">
      <c r="A4090" t="s">
        <v>261</v>
      </c>
      <c r="B4090" t="s">
        <v>9229</v>
      </c>
      <c r="C4090" t="s">
        <v>5148</v>
      </c>
      <c r="D4090" t="s">
        <v>3160</v>
      </c>
      <c r="E4090" t="s">
        <v>2201</v>
      </c>
      <c r="F4090">
        <v>23</v>
      </c>
      <c r="G4090" t="s">
        <v>3160</v>
      </c>
      <c r="H4090" s="4" t="str">
        <f t="shared" si="126"/>
        <v>1K213.23</v>
      </c>
      <c r="I4090" s="4" t="str">
        <f t="shared" si="127"/>
        <v>S1_1_P7_HSI-</v>
      </c>
    </row>
    <row r="4091" spans="1:9">
      <c r="A4091" t="s">
        <v>261</v>
      </c>
      <c r="B4091" t="s">
        <v>9229</v>
      </c>
      <c r="C4091" t="s">
        <v>5148</v>
      </c>
      <c r="D4091" t="s">
        <v>3161</v>
      </c>
      <c r="E4091" t="s">
        <v>2202</v>
      </c>
      <c r="F4091">
        <v>22</v>
      </c>
      <c r="G4091" t="s">
        <v>3161</v>
      </c>
      <c r="H4091" s="4" t="str">
        <f t="shared" si="126"/>
        <v>1K213.22</v>
      </c>
      <c r="I4091" s="4" t="str">
        <f t="shared" si="127"/>
        <v>S1_1_P7_HSI+</v>
      </c>
    </row>
    <row r="4092" spans="1:9">
      <c r="A4092" t="s">
        <v>261</v>
      </c>
      <c r="B4092" t="s">
        <v>9229</v>
      </c>
      <c r="C4092" t="s">
        <v>5148</v>
      </c>
      <c r="D4092" t="s">
        <v>174</v>
      </c>
      <c r="E4092" t="s">
        <v>169</v>
      </c>
      <c r="F4092" t="s">
        <v>174</v>
      </c>
      <c r="G4092" t="s">
        <v>174</v>
      </c>
      <c r="H4092" s="4" t="str">
        <f t="shared" si="126"/>
        <v>1K213.EP</v>
      </c>
      <c r="I4092" s="4" t="str">
        <f t="shared" si="127"/>
        <v>DGND</v>
      </c>
    </row>
    <row r="4093" spans="1:9">
      <c r="A4093" t="s">
        <v>261</v>
      </c>
      <c r="B4093" t="s">
        <v>9229</v>
      </c>
      <c r="C4093" t="s">
        <v>5148</v>
      </c>
      <c r="D4093" t="s">
        <v>3162</v>
      </c>
      <c r="E4093" t="s">
        <v>169</v>
      </c>
      <c r="F4093">
        <v>4</v>
      </c>
      <c r="G4093" t="s">
        <v>3162</v>
      </c>
      <c r="H4093" s="4" t="str">
        <f t="shared" si="126"/>
        <v>1K213.4</v>
      </c>
      <c r="I4093" s="4" t="str">
        <f t="shared" si="127"/>
        <v>DGND</v>
      </c>
    </row>
    <row r="4094" spans="1:9">
      <c r="A4094" t="s">
        <v>261</v>
      </c>
      <c r="B4094" t="s">
        <v>9229</v>
      </c>
      <c r="C4094" t="s">
        <v>5148</v>
      </c>
      <c r="D4094" t="s">
        <v>3163</v>
      </c>
      <c r="E4094" t="s">
        <v>169</v>
      </c>
      <c r="F4094">
        <v>14</v>
      </c>
      <c r="G4094" t="s">
        <v>3163</v>
      </c>
      <c r="H4094" s="4" t="str">
        <f t="shared" si="126"/>
        <v>1K213.14</v>
      </c>
      <c r="I4094" s="4" t="str">
        <f t="shared" si="127"/>
        <v>DGND</v>
      </c>
    </row>
    <row r="4095" spans="1:9">
      <c r="A4095" t="s">
        <v>261</v>
      </c>
      <c r="B4095" t="s">
        <v>9229</v>
      </c>
      <c r="C4095" t="s">
        <v>5148</v>
      </c>
      <c r="D4095" t="s">
        <v>3164</v>
      </c>
      <c r="E4095" t="s">
        <v>169</v>
      </c>
      <c r="F4095">
        <v>19</v>
      </c>
      <c r="G4095" t="s">
        <v>3164</v>
      </c>
      <c r="H4095" s="4" t="str">
        <f t="shared" si="126"/>
        <v>1K213.19</v>
      </c>
      <c r="I4095" s="4" t="str">
        <f t="shared" si="127"/>
        <v>DGND</v>
      </c>
    </row>
    <row r="4096" spans="1:9">
      <c r="A4096" t="s">
        <v>261</v>
      </c>
      <c r="B4096" t="s">
        <v>9229</v>
      </c>
      <c r="C4096" t="s">
        <v>5148</v>
      </c>
      <c r="D4096" t="s">
        <v>3165</v>
      </c>
      <c r="E4096" t="s">
        <v>169</v>
      </c>
      <c r="F4096">
        <v>21</v>
      </c>
      <c r="G4096" t="s">
        <v>3165</v>
      </c>
      <c r="H4096" s="4" t="str">
        <f t="shared" si="126"/>
        <v>1K213.21</v>
      </c>
      <c r="I4096" s="4" t="str">
        <f t="shared" si="127"/>
        <v>DGND</v>
      </c>
    </row>
    <row r="4097" spans="1:9">
      <c r="A4097" t="s">
        <v>261</v>
      </c>
      <c r="B4097" t="s">
        <v>9229</v>
      </c>
      <c r="C4097" t="s">
        <v>5148</v>
      </c>
      <c r="D4097" t="s">
        <v>3166</v>
      </c>
      <c r="E4097" t="s">
        <v>169</v>
      </c>
      <c r="F4097">
        <v>39</v>
      </c>
      <c r="G4097" t="s">
        <v>3166</v>
      </c>
      <c r="H4097" s="4" t="str">
        <f t="shared" si="126"/>
        <v>1K213.39</v>
      </c>
      <c r="I4097" s="4" t="str">
        <f t="shared" si="127"/>
        <v>DGND</v>
      </c>
    </row>
    <row r="4098" spans="1:9">
      <c r="A4098" t="s">
        <v>261</v>
      </c>
      <c r="B4098" t="s">
        <v>9229</v>
      </c>
      <c r="C4098" t="s">
        <v>5148</v>
      </c>
      <c r="D4098" t="s">
        <v>3167</v>
      </c>
      <c r="E4098" t="s">
        <v>169</v>
      </c>
      <c r="F4098">
        <v>41</v>
      </c>
      <c r="G4098" t="s">
        <v>3167</v>
      </c>
      <c r="H4098" s="4" t="str">
        <f t="shared" ref="H4098:H4161" si="128">CONCATENATE(C4098,".",F4098)</f>
        <v>1K213.41</v>
      </c>
      <c r="I4098" s="4" t="str">
        <f t="shared" ref="I4098:I4161" si="129">E4098</f>
        <v>DGND</v>
      </c>
    </row>
    <row r="4099" spans="1:9">
      <c r="A4099" t="s">
        <v>261</v>
      </c>
      <c r="B4099" t="s">
        <v>9229</v>
      </c>
      <c r="C4099" t="s">
        <v>5148</v>
      </c>
      <c r="D4099" t="s">
        <v>864</v>
      </c>
      <c r="F4099">
        <v>18</v>
      </c>
      <c r="G4099" t="s">
        <v>864</v>
      </c>
      <c r="H4099" s="4" t="str">
        <f t="shared" si="128"/>
        <v>1K213.18</v>
      </c>
      <c r="I4099" s="4">
        <f t="shared" si="129"/>
        <v>0</v>
      </c>
    </row>
    <row r="4100" spans="1:9">
      <c r="A4100" t="s">
        <v>261</v>
      </c>
      <c r="B4100" t="s">
        <v>9229</v>
      </c>
      <c r="C4100" t="s">
        <v>5148</v>
      </c>
      <c r="D4100" t="s">
        <v>3168</v>
      </c>
      <c r="F4100">
        <v>42</v>
      </c>
      <c r="G4100" t="s">
        <v>3168</v>
      </c>
      <c r="H4100" s="4" t="str">
        <f t="shared" si="128"/>
        <v>1K213.42</v>
      </c>
      <c r="I4100" s="4">
        <f t="shared" si="129"/>
        <v>0</v>
      </c>
    </row>
    <row r="4101" spans="1:9">
      <c r="A4101" t="s">
        <v>261</v>
      </c>
      <c r="B4101" t="s">
        <v>9229</v>
      </c>
      <c r="C4101" t="s">
        <v>5148</v>
      </c>
      <c r="D4101" t="s">
        <v>3122</v>
      </c>
      <c r="E4101" t="s">
        <v>3718</v>
      </c>
      <c r="F4101">
        <v>8</v>
      </c>
      <c r="G4101" t="s">
        <v>3122</v>
      </c>
      <c r="H4101" s="4" t="str">
        <f t="shared" si="128"/>
        <v>1K213.8</v>
      </c>
      <c r="I4101" s="4" t="str">
        <f t="shared" si="129"/>
        <v>S1_SEL1_K213</v>
      </c>
    </row>
    <row r="4102" spans="1:9">
      <c r="A4102" t="s">
        <v>261</v>
      </c>
      <c r="B4102" t="s">
        <v>9229</v>
      </c>
      <c r="C4102" t="s">
        <v>5148</v>
      </c>
      <c r="D4102" t="s">
        <v>3123</v>
      </c>
      <c r="E4102" t="s">
        <v>3718</v>
      </c>
      <c r="F4102">
        <v>17</v>
      </c>
      <c r="G4102" t="s">
        <v>3123</v>
      </c>
      <c r="H4102" s="4" t="str">
        <f t="shared" si="128"/>
        <v>1K213.17</v>
      </c>
      <c r="I4102" s="4" t="str">
        <f t="shared" si="129"/>
        <v>S1_SEL1_K213</v>
      </c>
    </row>
    <row r="4103" spans="1:9">
      <c r="A4103" t="s">
        <v>261</v>
      </c>
      <c r="B4103" t="s">
        <v>9229</v>
      </c>
      <c r="C4103" t="s">
        <v>5148</v>
      </c>
      <c r="D4103" t="s">
        <v>3169</v>
      </c>
      <c r="E4103" t="s">
        <v>463</v>
      </c>
      <c r="F4103">
        <v>5</v>
      </c>
      <c r="G4103" t="s">
        <v>3169</v>
      </c>
      <c r="H4103" s="4" t="str">
        <f t="shared" si="128"/>
        <v>1K213.5</v>
      </c>
      <c r="I4103" s="4" t="str">
        <f t="shared" si="129"/>
        <v>VDD33_ATX</v>
      </c>
    </row>
    <row r="4104" spans="1:9">
      <c r="A4104" t="s">
        <v>261</v>
      </c>
      <c r="B4104" t="s">
        <v>9229</v>
      </c>
      <c r="C4104" t="s">
        <v>5148</v>
      </c>
      <c r="D4104" t="s">
        <v>3170</v>
      </c>
      <c r="E4104" t="s">
        <v>463</v>
      </c>
      <c r="F4104">
        <v>9</v>
      </c>
      <c r="G4104" t="s">
        <v>3170</v>
      </c>
      <c r="H4104" s="4" t="str">
        <f t="shared" si="128"/>
        <v>1K213.9</v>
      </c>
      <c r="I4104" s="4" t="str">
        <f t="shared" si="129"/>
        <v>VDD33_ATX</v>
      </c>
    </row>
    <row r="4105" spans="1:9">
      <c r="A4105" t="s">
        <v>261</v>
      </c>
      <c r="B4105" t="s">
        <v>9229</v>
      </c>
      <c r="C4105" t="s">
        <v>5148</v>
      </c>
      <c r="D4105" t="s">
        <v>3171</v>
      </c>
      <c r="E4105" t="s">
        <v>463</v>
      </c>
      <c r="F4105">
        <v>13</v>
      </c>
      <c r="G4105" t="s">
        <v>3171</v>
      </c>
      <c r="H4105" s="4" t="str">
        <f t="shared" si="128"/>
        <v>1K213.13</v>
      </c>
      <c r="I4105" s="4" t="str">
        <f t="shared" si="129"/>
        <v>VDD33_ATX</v>
      </c>
    </row>
    <row r="4106" spans="1:9">
      <c r="A4106" t="s">
        <v>261</v>
      </c>
      <c r="B4106" t="s">
        <v>9229</v>
      </c>
      <c r="C4106" t="s">
        <v>5148</v>
      </c>
      <c r="D4106" t="s">
        <v>3172</v>
      </c>
      <c r="E4106" t="s">
        <v>463</v>
      </c>
      <c r="F4106">
        <v>20</v>
      </c>
      <c r="G4106" t="s">
        <v>3172</v>
      </c>
      <c r="H4106" s="4" t="str">
        <f t="shared" si="128"/>
        <v>1K213.20</v>
      </c>
      <c r="I4106" s="4" t="str">
        <f t="shared" si="129"/>
        <v>VDD33_ATX</v>
      </c>
    </row>
    <row r="4107" spans="1:9">
      <c r="A4107" t="s">
        <v>261</v>
      </c>
      <c r="B4107" t="s">
        <v>9229</v>
      </c>
      <c r="C4107" t="s">
        <v>5148</v>
      </c>
      <c r="D4107" t="s">
        <v>3173</v>
      </c>
      <c r="E4107" t="s">
        <v>463</v>
      </c>
      <c r="F4107">
        <v>30</v>
      </c>
      <c r="G4107" t="s">
        <v>3173</v>
      </c>
      <c r="H4107" s="4" t="str">
        <f t="shared" si="128"/>
        <v>1K213.30</v>
      </c>
      <c r="I4107" s="4" t="str">
        <f t="shared" si="129"/>
        <v>VDD33_ATX</v>
      </c>
    </row>
    <row r="4108" spans="1:9">
      <c r="A4108" t="s">
        <v>261</v>
      </c>
      <c r="B4108" t="s">
        <v>9229</v>
      </c>
      <c r="C4108" t="s">
        <v>5148</v>
      </c>
      <c r="D4108" t="s">
        <v>3174</v>
      </c>
      <c r="E4108" t="s">
        <v>463</v>
      </c>
      <c r="F4108">
        <v>40</v>
      </c>
      <c r="G4108" t="s">
        <v>3174</v>
      </c>
      <c r="H4108" s="4" t="str">
        <f t="shared" si="128"/>
        <v>1K213.40</v>
      </c>
      <c r="I4108" s="4" t="str">
        <f t="shared" si="129"/>
        <v>VDD33_ATX</v>
      </c>
    </row>
    <row r="4109" spans="1:9">
      <c r="A4109" t="s">
        <v>261</v>
      </c>
      <c r="B4109" t="s">
        <v>9229</v>
      </c>
      <c r="C4109" t="s">
        <v>5149</v>
      </c>
      <c r="D4109" t="s">
        <v>3132</v>
      </c>
      <c r="E4109" t="s">
        <v>3719</v>
      </c>
      <c r="F4109">
        <v>1</v>
      </c>
      <c r="G4109" t="s">
        <v>3132</v>
      </c>
      <c r="H4109" s="4" t="str">
        <f t="shared" si="128"/>
        <v>1K214.1</v>
      </c>
      <c r="I4109" s="4" t="str">
        <f t="shared" si="129"/>
        <v>S1_OE_K214</v>
      </c>
    </row>
    <row r="4110" spans="1:9">
      <c r="A4110" t="s">
        <v>261</v>
      </c>
      <c r="B4110" t="s">
        <v>9229</v>
      </c>
      <c r="C4110" t="s">
        <v>5149</v>
      </c>
      <c r="D4110" t="s">
        <v>3133</v>
      </c>
      <c r="E4110" t="s">
        <v>3719</v>
      </c>
      <c r="F4110">
        <v>10</v>
      </c>
      <c r="G4110" t="s">
        <v>3133</v>
      </c>
      <c r="H4110" s="4" t="str">
        <f t="shared" si="128"/>
        <v>1K214.10</v>
      </c>
      <c r="I4110" s="4" t="str">
        <f t="shared" si="129"/>
        <v>S1_OE_K214</v>
      </c>
    </row>
    <row r="4111" spans="1:9">
      <c r="A4111" t="s">
        <v>261</v>
      </c>
      <c r="B4111" t="s">
        <v>9229</v>
      </c>
      <c r="C4111" t="s">
        <v>5149</v>
      </c>
      <c r="D4111" t="s">
        <v>3135</v>
      </c>
      <c r="E4111" t="s">
        <v>3708</v>
      </c>
      <c r="F4111">
        <v>2</v>
      </c>
      <c r="G4111" t="s">
        <v>3135</v>
      </c>
      <c r="H4111" s="4" t="str">
        <f t="shared" si="128"/>
        <v>1K214.2</v>
      </c>
      <c r="I4111" s="4" t="str">
        <f t="shared" si="129"/>
        <v>S1_P6_REFCLK+</v>
      </c>
    </row>
    <row r="4112" spans="1:9">
      <c r="A4112" t="s">
        <v>261</v>
      </c>
      <c r="B4112" t="s">
        <v>9229</v>
      </c>
      <c r="C4112" t="s">
        <v>5149</v>
      </c>
      <c r="D4112" t="s">
        <v>3137</v>
      </c>
      <c r="E4112" t="s">
        <v>3707</v>
      </c>
      <c r="F4112">
        <v>3</v>
      </c>
      <c r="G4112" t="s">
        <v>3137</v>
      </c>
      <c r="H4112" s="4" t="str">
        <f t="shared" si="128"/>
        <v>1K214.3</v>
      </c>
      <c r="I4112" s="4" t="str">
        <f t="shared" si="129"/>
        <v>S1_P6_REFCLK-</v>
      </c>
    </row>
    <row r="4113" spans="1:9">
      <c r="A4113" t="s">
        <v>261</v>
      </c>
      <c r="B4113" t="s">
        <v>9229</v>
      </c>
      <c r="C4113" t="s">
        <v>5149</v>
      </c>
      <c r="D4113" t="s">
        <v>3138</v>
      </c>
      <c r="E4113" t="s">
        <v>3721</v>
      </c>
      <c r="F4113">
        <v>6</v>
      </c>
      <c r="G4113" t="s">
        <v>3138</v>
      </c>
      <c r="H4113" s="4" t="str">
        <f t="shared" si="128"/>
        <v>1K214.6</v>
      </c>
      <c r="I4113" s="4" t="str">
        <f t="shared" si="129"/>
        <v>S1_P7_REFCLK+</v>
      </c>
    </row>
    <row r="4114" spans="1:9">
      <c r="A4114" t="s">
        <v>261</v>
      </c>
      <c r="B4114" t="s">
        <v>9229</v>
      </c>
      <c r="C4114" t="s">
        <v>5149</v>
      </c>
      <c r="D4114" t="s">
        <v>3139</v>
      </c>
      <c r="E4114" t="s">
        <v>3720</v>
      </c>
      <c r="F4114">
        <v>7</v>
      </c>
      <c r="G4114" t="s">
        <v>3139</v>
      </c>
      <c r="H4114" s="4" t="str">
        <f t="shared" si="128"/>
        <v>1K214.7</v>
      </c>
      <c r="I4114" s="4" t="str">
        <f t="shared" si="129"/>
        <v>S1_P7_REFCLK-</v>
      </c>
    </row>
    <row r="4115" spans="1:9">
      <c r="A4115" t="s">
        <v>261</v>
      </c>
      <c r="B4115" t="s">
        <v>9229</v>
      </c>
      <c r="C4115" t="s">
        <v>5149</v>
      </c>
      <c r="D4115" t="s">
        <v>3140</v>
      </c>
      <c r="E4115" t="s">
        <v>2193</v>
      </c>
      <c r="F4115">
        <v>11</v>
      </c>
      <c r="G4115" t="s">
        <v>3140</v>
      </c>
      <c r="H4115" s="4" t="str">
        <f t="shared" si="128"/>
        <v>1K214.11</v>
      </c>
      <c r="I4115" s="4" t="str">
        <f t="shared" si="129"/>
        <v>S1_1_P6_HSI-</v>
      </c>
    </row>
    <row r="4116" spans="1:9">
      <c r="A4116" t="s">
        <v>261</v>
      </c>
      <c r="B4116" t="s">
        <v>9229</v>
      </c>
      <c r="C4116" t="s">
        <v>5149</v>
      </c>
      <c r="D4116" t="s">
        <v>3141</v>
      </c>
      <c r="E4116" t="s">
        <v>2194</v>
      </c>
      <c r="F4116">
        <v>12</v>
      </c>
      <c r="G4116" t="s">
        <v>3141</v>
      </c>
      <c r="H4116" s="4" t="str">
        <f t="shared" si="128"/>
        <v>1K214.12</v>
      </c>
      <c r="I4116" s="4" t="str">
        <f t="shared" si="129"/>
        <v>S1_1_P6_HSI+</v>
      </c>
    </row>
    <row r="4117" spans="1:9">
      <c r="A4117" t="s">
        <v>261</v>
      </c>
      <c r="B4117" t="s">
        <v>9229</v>
      </c>
      <c r="C4117" t="s">
        <v>5149</v>
      </c>
      <c r="D4117" t="s">
        <v>3142</v>
      </c>
      <c r="E4117" t="s">
        <v>2201</v>
      </c>
      <c r="F4117">
        <v>15</v>
      </c>
      <c r="G4117" t="s">
        <v>3142</v>
      </c>
      <c r="H4117" s="4" t="str">
        <f t="shared" si="128"/>
        <v>1K214.15</v>
      </c>
      <c r="I4117" s="4" t="str">
        <f t="shared" si="129"/>
        <v>S1_1_P7_HSI-</v>
      </c>
    </row>
    <row r="4118" spans="1:9">
      <c r="A4118" t="s">
        <v>261</v>
      </c>
      <c r="B4118" t="s">
        <v>9229</v>
      </c>
      <c r="C4118" t="s">
        <v>5149</v>
      </c>
      <c r="D4118" t="s">
        <v>3143</v>
      </c>
      <c r="E4118" t="s">
        <v>2202</v>
      </c>
      <c r="F4118">
        <v>16</v>
      </c>
      <c r="G4118" t="s">
        <v>3143</v>
      </c>
      <c r="H4118" s="4" t="str">
        <f t="shared" si="128"/>
        <v>1K214.16</v>
      </c>
      <c r="I4118" s="4" t="str">
        <f t="shared" si="129"/>
        <v>S1_1_P7_HSI+</v>
      </c>
    </row>
    <row r="4119" spans="1:9">
      <c r="A4119" t="s">
        <v>261</v>
      </c>
      <c r="B4119" t="s">
        <v>9229</v>
      </c>
      <c r="C4119" t="s">
        <v>5149</v>
      </c>
      <c r="D4119" t="s">
        <v>3145</v>
      </c>
      <c r="E4119" t="s">
        <v>3710</v>
      </c>
      <c r="F4119">
        <v>38</v>
      </c>
      <c r="G4119" t="s">
        <v>3145</v>
      </c>
      <c r="H4119" s="4" t="str">
        <f t="shared" si="128"/>
        <v>1K214.38</v>
      </c>
      <c r="I4119" s="4" t="str">
        <f t="shared" si="129"/>
        <v>SH11_P6_REFCLK_100M+</v>
      </c>
    </row>
    <row r="4120" spans="1:9">
      <c r="A4120" t="s">
        <v>261</v>
      </c>
      <c r="B4120" t="s">
        <v>9229</v>
      </c>
      <c r="C4120" t="s">
        <v>5149</v>
      </c>
      <c r="D4120" t="s">
        <v>3147</v>
      </c>
      <c r="E4120" t="s">
        <v>3709</v>
      </c>
      <c r="F4120">
        <v>37</v>
      </c>
      <c r="G4120" t="s">
        <v>3147</v>
      </c>
      <c r="H4120" s="4" t="str">
        <f t="shared" si="128"/>
        <v>1K214.37</v>
      </c>
      <c r="I4120" s="4" t="str">
        <f t="shared" si="129"/>
        <v>SH11_P6_REFCLK_100M-</v>
      </c>
    </row>
    <row r="4121" spans="1:9">
      <c r="A4121" t="s">
        <v>261</v>
      </c>
      <c r="B4121" t="s">
        <v>9229</v>
      </c>
      <c r="C4121" t="s">
        <v>5149</v>
      </c>
      <c r="D4121" t="s">
        <v>3148</v>
      </c>
      <c r="E4121" t="s">
        <v>8690</v>
      </c>
      <c r="F4121">
        <v>36</v>
      </c>
      <c r="G4121" t="s">
        <v>3148</v>
      </c>
      <c r="H4121" s="4" t="str">
        <f t="shared" si="128"/>
        <v>1K214.36</v>
      </c>
      <c r="I4121" s="4" t="str">
        <f t="shared" si="129"/>
        <v>SH12_P7_REFCLK_100M+</v>
      </c>
    </row>
    <row r="4122" spans="1:9">
      <c r="A4122" t="s">
        <v>261</v>
      </c>
      <c r="B4122" t="s">
        <v>9229</v>
      </c>
      <c r="C4122" t="s">
        <v>5149</v>
      </c>
      <c r="D4122" t="s">
        <v>3149</v>
      </c>
      <c r="E4122" t="s">
        <v>8691</v>
      </c>
      <c r="F4122">
        <v>35</v>
      </c>
      <c r="G4122" t="s">
        <v>3149</v>
      </c>
      <c r="H4122" s="4" t="str">
        <f t="shared" si="128"/>
        <v>1K214.35</v>
      </c>
      <c r="I4122" s="4" t="str">
        <f t="shared" si="129"/>
        <v>SH12_P7_REFCLK_100M-</v>
      </c>
    </row>
    <row r="4123" spans="1:9">
      <c r="A4123" t="s">
        <v>261</v>
      </c>
      <c r="B4123" t="s">
        <v>9229</v>
      </c>
      <c r="C4123" t="s">
        <v>5149</v>
      </c>
      <c r="D4123" t="s">
        <v>3150</v>
      </c>
      <c r="E4123" t="s">
        <v>2184</v>
      </c>
      <c r="F4123">
        <v>29</v>
      </c>
      <c r="G4123" t="s">
        <v>3150</v>
      </c>
      <c r="H4123" s="4" t="str">
        <f t="shared" si="128"/>
        <v>1K214.29</v>
      </c>
      <c r="I4123" s="4" t="str">
        <f t="shared" si="129"/>
        <v>SG1_C_P7_HSO-</v>
      </c>
    </row>
    <row r="4124" spans="1:9">
      <c r="A4124" t="s">
        <v>261</v>
      </c>
      <c r="B4124" t="s">
        <v>9229</v>
      </c>
      <c r="C4124" t="s">
        <v>5149</v>
      </c>
      <c r="D4124" t="s">
        <v>3151</v>
      </c>
      <c r="E4124" t="s">
        <v>2186</v>
      </c>
      <c r="F4124">
        <v>28</v>
      </c>
      <c r="G4124" t="s">
        <v>3151</v>
      </c>
      <c r="H4124" s="4" t="str">
        <f t="shared" si="128"/>
        <v>1K214.28</v>
      </c>
      <c r="I4124" s="4" t="str">
        <f t="shared" si="129"/>
        <v>SG1_C_P7_HSO+</v>
      </c>
    </row>
    <row r="4125" spans="1:9">
      <c r="A4125" t="s">
        <v>261</v>
      </c>
      <c r="B4125" t="s">
        <v>9229</v>
      </c>
      <c r="C4125" t="s">
        <v>5149</v>
      </c>
      <c r="D4125" t="s">
        <v>3152</v>
      </c>
      <c r="E4125" t="s">
        <v>2176</v>
      </c>
      <c r="F4125">
        <v>27</v>
      </c>
      <c r="G4125" t="s">
        <v>3152</v>
      </c>
      <c r="H4125" s="4" t="str">
        <f t="shared" si="128"/>
        <v>1K214.27</v>
      </c>
      <c r="I4125" s="4" t="str">
        <f t="shared" si="129"/>
        <v>SG1_C_P6_HSO-</v>
      </c>
    </row>
    <row r="4126" spans="1:9">
      <c r="A4126" t="s">
        <v>261</v>
      </c>
      <c r="B4126" t="s">
        <v>9229</v>
      </c>
      <c r="C4126" t="s">
        <v>5149</v>
      </c>
      <c r="D4126" t="s">
        <v>3153</v>
      </c>
      <c r="E4126" t="s">
        <v>2178</v>
      </c>
      <c r="F4126">
        <v>26</v>
      </c>
      <c r="G4126" t="s">
        <v>3153</v>
      </c>
      <c r="H4126" s="4" t="str">
        <f t="shared" si="128"/>
        <v>1K214.26</v>
      </c>
      <c r="I4126" s="4" t="str">
        <f t="shared" si="129"/>
        <v>SG1_C_P6_HSO+</v>
      </c>
    </row>
    <row r="4127" spans="1:9">
      <c r="A4127" t="s">
        <v>261</v>
      </c>
      <c r="B4127" t="s">
        <v>9229</v>
      </c>
      <c r="C4127" t="s">
        <v>5149</v>
      </c>
      <c r="D4127" t="s">
        <v>3154</v>
      </c>
      <c r="E4127" t="s">
        <v>3444</v>
      </c>
      <c r="F4127">
        <v>34</v>
      </c>
      <c r="G4127" t="s">
        <v>3154</v>
      </c>
      <c r="H4127" s="4" t="str">
        <f t="shared" si="128"/>
        <v>1K214.34</v>
      </c>
      <c r="I4127" s="4" t="str">
        <f t="shared" si="129"/>
        <v>S1_DCH_P6_REFCLK_100M+</v>
      </c>
    </row>
    <row r="4128" spans="1:9">
      <c r="A4128" t="s">
        <v>261</v>
      </c>
      <c r="B4128" t="s">
        <v>9229</v>
      </c>
      <c r="C4128" t="s">
        <v>5149</v>
      </c>
      <c r="D4128" t="s">
        <v>3155</v>
      </c>
      <c r="E4128" t="s">
        <v>3445</v>
      </c>
      <c r="F4128">
        <v>33</v>
      </c>
      <c r="G4128" t="s">
        <v>3155</v>
      </c>
      <c r="H4128" s="4" t="str">
        <f t="shared" si="128"/>
        <v>1K214.33</v>
      </c>
      <c r="I4128" s="4" t="str">
        <f t="shared" si="129"/>
        <v>S1_DCH_P6_REFCLK_100M-</v>
      </c>
    </row>
    <row r="4129" spans="1:9">
      <c r="A4129" t="s">
        <v>261</v>
      </c>
      <c r="B4129" t="s">
        <v>9229</v>
      </c>
      <c r="C4129" t="s">
        <v>5149</v>
      </c>
      <c r="D4129" t="s">
        <v>3156</v>
      </c>
      <c r="E4129" t="s">
        <v>3462</v>
      </c>
      <c r="F4129">
        <v>32</v>
      </c>
      <c r="G4129" t="s">
        <v>3156</v>
      </c>
      <c r="H4129" s="4" t="str">
        <f t="shared" si="128"/>
        <v>1K214.32</v>
      </c>
      <c r="I4129" s="4" t="str">
        <f t="shared" si="129"/>
        <v>S1_DCH_P7_REFCLK_100M+</v>
      </c>
    </row>
    <row r="4130" spans="1:9">
      <c r="A4130" t="s">
        <v>261</v>
      </c>
      <c r="B4130" t="s">
        <v>9229</v>
      </c>
      <c r="C4130" t="s">
        <v>5149</v>
      </c>
      <c r="D4130" t="s">
        <v>3157</v>
      </c>
      <c r="E4130" t="s">
        <v>3463</v>
      </c>
      <c r="F4130">
        <v>31</v>
      </c>
      <c r="G4130" t="s">
        <v>3157</v>
      </c>
      <c r="H4130" s="4" t="str">
        <f t="shared" si="128"/>
        <v>1K214.31</v>
      </c>
      <c r="I4130" s="4" t="str">
        <f t="shared" si="129"/>
        <v>S1_DCH_P7_REFCLK_100M-</v>
      </c>
    </row>
    <row r="4131" spans="1:9">
      <c r="A4131" t="s">
        <v>261</v>
      </c>
      <c r="B4131" t="s">
        <v>9229</v>
      </c>
      <c r="C4131" t="s">
        <v>5149</v>
      </c>
      <c r="D4131" t="s">
        <v>3158</v>
      </c>
      <c r="E4131" t="s">
        <v>3451</v>
      </c>
      <c r="F4131">
        <v>25</v>
      </c>
      <c r="G4131" t="s">
        <v>3158</v>
      </c>
      <c r="H4131" s="4" t="str">
        <f t="shared" si="128"/>
        <v>1K214.25</v>
      </c>
      <c r="I4131" s="4" t="str">
        <f t="shared" si="129"/>
        <v>S1_DCH_P6_HSI-</v>
      </c>
    </row>
    <row r="4132" spans="1:9">
      <c r="A4132" t="s">
        <v>261</v>
      </c>
      <c r="B4132" t="s">
        <v>9229</v>
      </c>
      <c r="C4132" t="s">
        <v>5149</v>
      </c>
      <c r="D4132" t="s">
        <v>3159</v>
      </c>
      <c r="E4132" t="s">
        <v>3450</v>
      </c>
      <c r="F4132">
        <v>24</v>
      </c>
      <c r="G4132" t="s">
        <v>3159</v>
      </c>
      <c r="H4132" s="4" t="str">
        <f t="shared" si="128"/>
        <v>1K214.24</v>
      </c>
      <c r="I4132" s="4" t="str">
        <f t="shared" si="129"/>
        <v>S1_DCH_P6_HSI+</v>
      </c>
    </row>
    <row r="4133" spans="1:9">
      <c r="A4133" t="s">
        <v>261</v>
      </c>
      <c r="B4133" t="s">
        <v>9229</v>
      </c>
      <c r="C4133" t="s">
        <v>5149</v>
      </c>
      <c r="D4133" t="s">
        <v>3160</v>
      </c>
      <c r="E4133" t="s">
        <v>3469</v>
      </c>
      <c r="F4133">
        <v>23</v>
      </c>
      <c r="G4133" t="s">
        <v>3160</v>
      </c>
      <c r="H4133" s="4" t="str">
        <f t="shared" si="128"/>
        <v>1K214.23</v>
      </c>
      <c r="I4133" s="4" t="str">
        <f t="shared" si="129"/>
        <v>S1_DCH_P7_HSI-</v>
      </c>
    </row>
    <row r="4134" spans="1:9">
      <c r="A4134" t="s">
        <v>261</v>
      </c>
      <c r="B4134" t="s">
        <v>9229</v>
      </c>
      <c r="C4134" t="s">
        <v>5149</v>
      </c>
      <c r="D4134" t="s">
        <v>3161</v>
      </c>
      <c r="E4134" t="s">
        <v>3468</v>
      </c>
      <c r="F4134">
        <v>22</v>
      </c>
      <c r="G4134" t="s">
        <v>3161</v>
      </c>
      <c r="H4134" s="4" t="str">
        <f t="shared" si="128"/>
        <v>1K214.22</v>
      </c>
      <c r="I4134" s="4" t="str">
        <f t="shared" si="129"/>
        <v>S1_DCH_P7_HSI+</v>
      </c>
    </row>
    <row r="4135" spans="1:9">
      <c r="A4135" t="s">
        <v>261</v>
      </c>
      <c r="B4135" t="s">
        <v>9229</v>
      </c>
      <c r="C4135" t="s">
        <v>5149</v>
      </c>
      <c r="D4135" t="s">
        <v>174</v>
      </c>
      <c r="E4135" t="s">
        <v>169</v>
      </c>
      <c r="F4135" t="s">
        <v>174</v>
      </c>
      <c r="G4135" t="s">
        <v>174</v>
      </c>
      <c r="H4135" s="4" t="str">
        <f t="shared" si="128"/>
        <v>1K214.EP</v>
      </c>
      <c r="I4135" s="4" t="str">
        <f t="shared" si="129"/>
        <v>DGND</v>
      </c>
    </row>
    <row r="4136" spans="1:9">
      <c r="A4136" t="s">
        <v>261</v>
      </c>
      <c r="B4136" t="s">
        <v>9229</v>
      </c>
      <c r="C4136" t="s">
        <v>5149</v>
      </c>
      <c r="D4136" t="s">
        <v>3162</v>
      </c>
      <c r="E4136" t="s">
        <v>169</v>
      </c>
      <c r="F4136">
        <v>4</v>
      </c>
      <c r="G4136" t="s">
        <v>3162</v>
      </c>
      <c r="H4136" s="4" t="str">
        <f t="shared" si="128"/>
        <v>1K214.4</v>
      </c>
      <c r="I4136" s="4" t="str">
        <f t="shared" si="129"/>
        <v>DGND</v>
      </c>
    </row>
    <row r="4137" spans="1:9">
      <c r="A4137" t="s">
        <v>261</v>
      </c>
      <c r="B4137" t="s">
        <v>9229</v>
      </c>
      <c r="C4137" t="s">
        <v>5149</v>
      </c>
      <c r="D4137" t="s">
        <v>3163</v>
      </c>
      <c r="E4137" t="s">
        <v>169</v>
      </c>
      <c r="F4137">
        <v>14</v>
      </c>
      <c r="G4137" t="s">
        <v>3163</v>
      </c>
      <c r="H4137" s="4" t="str">
        <f t="shared" si="128"/>
        <v>1K214.14</v>
      </c>
      <c r="I4137" s="4" t="str">
        <f t="shared" si="129"/>
        <v>DGND</v>
      </c>
    </row>
    <row r="4138" spans="1:9">
      <c r="A4138" t="s">
        <v>261</v>
      </c>
      <c r="B4138" t="s">
        <v>9229</v>
      </c>
      <c r="C4138" t="s">
        <v>5149</v>
      </c>
      <c r="D4138" t="s">
        <v>3164</v>
      </c>
      <c r="E4138" t="s">
        <v>169</v>
      </c>
      <c r="F4138">
        <v>19</v>
      </c>
      <c r="G4138" t="s">
        <v>3164</v>
      </c>
      <c r="H4138" s="4" t="str">
        <f t="shared" si="128"/>
        <v>1K214.19</v>
      </c>
      <c r="I4138" s="4" t="str">
        <f t="shared" si="129"/>
        <v>DGND</v>
      </c>
    </row>
    <row r="4139" spans="1:9">
      <c r="A4139" t="s">
        <v>261</v>
      </c>
      <c r="B4139" t="s">
        <v>9229</v>
      </c>
      <c r="C4139" t="s">
        <v>5149</v>
      </c>
      <c r="D4139" t="s">
        <v>3165</v>
      </c>
      <c r="E4139" t="s">
        <v>169</v>
      </c>
      <c r="F4139">
        <v>21</v>
      </c>
      <c r="G4139" t="s">
        <v>3165</v>
      </c>
      <c r="H4139" s="4" t="str">
        <f t="shared" si="128"/>
        <v>1K214.21</v>
      </c>
      <c r="I4139" s="4" t="str">
        <f t="shared" si="129"/>
        <v>DGND</v>
      </c>
    </row>
    <row r="4140" spans="1:9">
      <c r="A4140" t="s">
        <v>261</v>
      </c>
      <c r="B4140" t="s">
        <v>9229</v>
      </c>
      <c r="C4140" t="s">
        <v>5149</v>
      </c>
      <c r="D4140" t="s">
        <v>3166</v>
      </c>
      <c r="E4140" t="s">
        <v>169</v>
      </c>
      <c r="F4140">
        <v>39</v>
      </c>
      <c r="G4140" t="s">
        <v>3166</v>
      </c>
      <c r="H4140" s="4" t="str">
        <f t="shared" si="128"/>
        <v>1K214.39</v>
      </c>
      <c r="I4140" s="4" t="str">
        <f t="shared" si="129"/>
        <v>DGND</v>
      </c>
    </row>
    <row r="4141" spans="1:9">
      <c r="A4141" t="s">
        <v>261</v>
      </c>
      <c r="B4141" t="s">
        <v>9229</v>
      </c>
      <c r="C4141" t="s">
        <v>5149</v>
      </c>
      <c r="D4141" t="s">
        <v>3167</v>
      </c>
      <c r="E4141" t="s">
        <v>169</v>
      </c>
      <c r="F4141">
        <v>41</v>
      </c>
      <c r="G4141" t="s">
        <v>3167</v>
      </c>
      <c r="H4141" s="4" t="str">
        <f t="shared" si="128"/>
        <v>1K214.41</v>
      </c>
      <c r="I4141" s="4" t="str">
        <f t="shared" si="129"/>
        <v>DGND</v>
      </c>
    </row>
    <row r="4142" spans="1:9">
      <c r="A4142" t="s">
        <v>261</v>
      </c>
      <c r="B4142" t="s">
        <v>9229</v>
      </c>
      <c r="C4142" t="s">
        <v>5149</v>
      </c>
      <c r="D4142" t="s">
        <v>864</v>
      </c>
      <c r="F4142">
        <v>18</v>
      </c>
      <c r="G4142" t="s">
        <v>864</v>
      </c>
      <c r="H4142" s="4" t="str">
        <f t="shared" si="128"/>
        <v>1K214.18</v>
      </c>
      <c r="I4142" s="4">
        <f t="shared" si="129"/>
        <v>0</v>
      </c>
    </row>
    <row r="4143" spans="1:9">
      <c r="A4143" t="s">
        <v>261</v>
      </c>
      <c r="B4143" t="s">
        <v>9229</v>
      </c>
      <c r="C4143" t="s">
        <v>5149</v>
      </c>
      <c r="D4143" t="s">
        <v>3168</v>
      </c>
      <c r="F4143">
        <v>42</v>
      </c>
      <c r="G4143" t="s">
        <v>3168</v>
      </c>
      <c r="H4143" s="4" t="str">
        <f t="shared" si="128"/>
        <v>1K214.42</v>
      </c>
      <c r="I4143" s="4">
        <f t="shared" si="129"/>
        <v>0</v>
      </c>
    </row>
    <row r="4144" spans="1:9">
      <c r="A4144" t="s">
        <v>261</v>
      </c>
      <c r="B4144" t="s">
        <v>9229</v>
      </c>
      <c r="C4144" t="s">
        <v>5149</v>
      </c>
      <c r="D4144" t="s">
        <v>3122</v>
      </c>
      <c r="E4144" t="s">
        <v>3723</v>
      </c>
      <c r="F4144">
        <v>8</v>
      </c>
      <c r="G4144" t="s">
        <v>3122</v>
      </c>
      <c r="H4144" s="4" t="str">
        <f t="shared" si="128"/>
        <v>1K214.8</v>
      </c>
      <c r="I4144" s="4" t="str">
        <f t="shared" si="129"/>
        <v>S1_SEL2_K214</v>
      </c>
    </row>
    <row r="4145" spans="1:9">
      <c r="A4145" t="s">
        <v>261</v>
      </c>
      <c r="B4145" t="s">
        <v>9229</v>
      </c>
      <c r="C4145" t="s">
        <v>5149</v>
      </c>
      <c r="D4145" t="s">
        <v>3123</v>
      </c>
      <c r="E4145" t="s">
        <v>3722</v>
      </c>
      <c r="F4145">
        <v>17</v>
      </c>
      <c r="G4145" t="s">
        <v>3123</v>
      </c>
      <c r="H4145" s="4" t="str">
        <f t="shared" si="128"/>
        <v>1K214.17</v>
      </c>
      <c r="I4145" s="4" t="str">
        <f t="shared" si="129"/>
        <v>S1_SEL1_K214</v>
      </c>
    </row>
    <row r="4146" spans="1:9">
      <c r="A4146" t="s">
        <v>261</v>
      </c>
      <c r="B4146" t="s">
        <v>9229</v>
      </c>
      <c r="C4146" t="s">
        <v>5149</v>
      </c>
      <c r="D4146" t="s">
        <v>3169</v>
      </c>
      <c r="E4146" t="s">
        <v>463</v>
      </c>
      <c r="F4146">
        <v>5</v>
      </c>
      <c r="G4146" t="s">
        <v>3169</v>
      </c>
      <c r="H4146" s="4" t="str">
        <f t="shared" si="128"/>
        <v>1K214.5</v>
      </c>
      <c r="I4146" s="4" t="str">
        <f t="shared" si="129"/>
        <v>VDD33_ATX</v>
      </c>
    </row>
    <row r="4147" spans="1:9">
      <c r="A4147" t="s">
        <v>261</v>
      </c>
      <c r="B4147" t="s">
        <v>9229</v>
      </c>
      <c r="C4147" t="s">
        <v>5149</v>
      </c>
      <c r="D4147" t="s">
        <v>3170</v>
      </c>
      <c r="E4147" t="s">
        <v>463</v>
      </c>
      <c r="F4147">
        <v>9</v>
      </c>
      <c r="G4147" t="s">
        <v>3170</v>
      </c>
      <c r="H4147" s="4" t="str">
        <f t="shared" si="128"/>
        <v>1K214.9</v>
      </c>
      <c r="I4147" s="4" t="str">
        <f t="shared" si="129"/>
        <v>VDD33_ATX</v>
      </c>
    </row>
    <row r="4148" spans="1:9">
      <c r="A4148" t="s">
        <v>261</v>
      </c>
      <c r="B4148" t="s">
        <v>9229</v>
      </c>
      <c r="C4148" t="s">
        <v>5149</v>
      </c>
      <c r="D4148" t="s">
        <v>3171</v>
      </c>
      <c r="E4148" t="s">
        <v>463</v>
      </c>
      <c r="F4148">
        <v>13</v>
      </c>
      <c r="G4148" t="s">
        <v>3171</v>
      </c>
      <c r="H4148" s="4" t="str">
        <f t="shared" si="128"/>
        <v>1K214.13</v>
      </c>
      <c r="I4148" s="4" t="str">
        <f t="shared" si="129"/>
        <v>VDD33_ATX</v>
      </c>
    </row>
    <row r="4149" spans="1:9">
      <c r="A4149" t="s">
        <v>261</v>
      </c>
      <c r="B4149" t="s">
        <v>9229</v>
      </c>
      <c r="C4149" t="s">
        <v>5149</v>
      </c>
      <c r="D4149" t="s">
        <v>3172</v>
      </c>
      <c r="E4149" t="s">
        <v>463</v>
      </c>
      <c r="F4149">
        <v>20</v>
      </c>
      <c r="G4149" t="s">
        <v>3172</v>
      </c>
      <c r="H4149" s="4" t="str">
        <f t="shared" si="128"/>
        <v>1K214.20</v>
      </c>
      <c r="I4149" s="4" t="str">
        <f t="shared" si="129"/>
        <v>VDD33_ATX</v>
      </c>
    </row>
    <row r="4150" spans="1:9">
      <c r="A4150" t="s">
        <v>261</v>
      </c>
      <c r="B4150" t="s">
        <v>9229</v>
      </c>
      <c r="C4150" t="s">
        <v>5149</v>
      </c>
      <c r="D4150" t="s">
        <v>3173</v>
      </c>
      <c r="E4150" t="s">
        <v>463</v>
      </c>
      <c r="F4150">
        <v>30</v>
      </c>
      <c r="G4150" t="s">
        <v>3173</v>
      </c>
      <c r="H4150" s="4" t="str">
        <f t="shared" si="128"/>
        <v>1K214.30</v>
      </c>
      <c r="I4150" s="4" t="str">
        <f t="shared" si="129"/>
        <v>VDD33_ATX</v>
      </c>
    </row>
    <row r="4151" spans="1:9">
      <c r="A4151" t="s">
        <v>261</v>
      </c>
      <c r="B4151" t="s">
        <v>9229</v>
      </c>
      <c r="C4151" t="s">
        <v>5149</v>
      </c>
      <c r="D4151" t="s">
        <v>3174</v>
      </c>
      <c r="E4151" t="s">
        <v>463</v>
      </c>
      <c r="F4151">
        <v>40</v>
      </c>
      <c r="G4151" t="s">
        <v>3174</v>
      </c>
      <c r="H4151" s="4" t="str">
        <f t="shared" si="128"/>
        <v>1K214.40</v>
      </c>
      <c r="I4151" s="4" t="str">
        <f t="shared" si="129"/>
        <v>VDD33_ATX</v>
      </c>
    </row>
    <row r="4152" spans="1:9">
      <c r="A4152" t="s">
        <v>261</v>
      </c>
      <c r="B4152" t="s">
        <v>9229</v>
      </c>
      <c r="C4152" t="s">
        <v>5150</v>
      </c>
      <c r="D4152" t="s">
        <v>3132</v>
      </c>
      <c r="E4152" t="s">
        <v>3724</v>
      </c>
      <c r="F4152">
        <v>1</v>
      </c>
      <c r="G4152" t="s">
        <v>3132</v>
      </c>
      <c r="H4152" s="4" t="str">
        <f t="shared" si="128"/>
        <v>1K217.1</v>
      </c>
      <c r="I4152" s="4" t="str">
        <f t="shared" si="129"/>
        <v>S1_OE_K217</v>
      </c>
    </row>
    <row r="4153" spans="1:9">
      <c r="A4153" t="s">
        <v>261</v>
      </c>
      <c r="B4153" t="s">
        <v>9229</v>
      </c>
      <c r="C4153" t="s">
        <v>5150</v>
      </c>
      <c r="D4153" t="s">
        <v>3133</v>
      </c>
      <c r="E4153" t="s">
        <v>3724</v>
      </c>
      <c r="F4153">
        <v>10</v>
      </c>
      <c r="G4153" t="s">
        <v>3133</v>
      </c>
      <c r="H4153" s="4" t="str">
        <f t="shared" si="128"/>
        <v>1K217.10</v>
      </c>
      <c r="I4153" s="4" t="str">
        <f t="shared" si="129"/>
        <v>S1_OE_K217</v>
      </c>
    </row>
    <row r="4154" spans="1:9">
      <c r="A4154" t="s">
        <v>261</v>
      </c>
      <c r="B4154" t="s">
        <v>9229</v>
      </c>
      <c r="C4154" t="s">
        <v>5150</v>
      </c>
      <c r="D4154" t="s">
        <v>3135</v>
      </c>
      <c r="F4154">
        <v>2</v>
      </c>
      <c r="G4154" t="s">
        <v>3135</v>
      </c>
      <c r="H4154" s="4" t="str">
        <f t="shared" si="128"/>
        <v>1K217.2</v>
      </c>
      <c r="I4154" s="4">
        <f t="shared" si="129"/>
        <v>0</v>
      </c>
    </row>
    <row r="4155" spans="1:9">
      <c r="A4155" t="s">
        <v>261</v>
      </c>
      <c r="B4155" t="s">
        <v>9229</v>
      </c>
      <c r="C4155" t="s">
        <v>5150</v>
      </c>
      <c r="D4155" t="s">
        <v>3137</v>
      </c>
      <c r="F4155">
        <v>3</v>
      </c>
      <c r="G4155" t="s">
        <v>3137</v>
      </c>
      <c r="H4155" s="4" t="str">
        <f t="shared" si="128"/>
        <v>1K217.3</v>
      </c>
      <c r="I4155" s="4">
        <f t="shared" si="129"/>
        <v>0</v>
      </c>
    </row>
    <row r="4156" spans="1:9">
      <c r="A4156" t="s">
        <v>261</v>
      </c>
      <c r="B4156" t="s">
        <v>9229</v>
      </c>
      <c r="C4156" t="s">
        <v>5150</v>
      </c>
      <c r="D4156" t="s">
        <v>3138</v>
      </c>
      <c r="F4156">
        <v>6</v>
      </c>
      <c r="G4156" t="s">
        <v>3138</v>
      </c>
      <c r="H4156" s="4" t="str">
        <f t="shared" si="128"/>
        <v>1K217.6</v>
      </c>
      <c r="I4156" s="4">
        <f t="shared" si="129"/>
        <v>0</v>
      </c>
    </row>
    <row r="4157" spans="1:9">
      <c r="A4157" t="s">
        <v>261</v>
      </c>
      <c r="B4157" t="s">
        <v>9229</v>
      </c>
      <c r="C4157" t="s">
        <v>5150</v>
      </c>
      <c r="D4157" t="s">
        <v>3139</v>
      </c>
      <c r="F4157">
        <v>7</v>
      </c>
      <c r="G4157" t="s">
        <v>3139</v>
      </c>
      <c r="H4157" s="4" t="str">
        <f t="shared" si="128"/>
        <v>1K217.7</v>
      </c>
      <c r="I4157" s="4">
        <f t="shared" si="129"/>
        <v>0</v>
      </c>
    </row>
    <row r="4158" spans="1:9">
      <c r="A4158" t="s">
        <v>261</v>
      </c>
      <c r="B4158" t="s">
        <v>9229</v>
      </c>
      <c r="C4158" t="s">
        <v>5150</v>
      </c>
      <c r="D4158" t="s">
        <v>3140</v>
      </c>
      <c r="E4158" t="s">
        <v>2198</v>
      </c>
      <c r="F4158">
        <v>11</v>
      </c>
      <c r="G4158" t="s">
        <v>3140</v>
      </c>
      <c r="H4158" s="4" t="str">
        <f t="shared" si="128"/>
        <v>1K217.11</v>
      </c>
      <c r="I4158" s="4" t="str">
        <f t="shared" si="129"/>
        <v>S1_1_P6_HSO+</v>
      </c>
    </row>
    <row r="4159" spans="1:9">
      <c r="A4159" t="s">
        <v>261</v>
      </c>
      <c r="B4159" t="s">
        <v>9229</v>
      </c>
      <c r="C4159" t="s">
        <v>5150</v>
      </c>
      <c r="D4159" t="s">
        <v>3141</v>
      </c>
      <c r="E4159" t="s">
        <v>2197</v>
      </c>
      <c r="F4159">
        <v>12</v>
      </c>
      <c r="G4159" t="s">
        <v>3141</v>
      </c>
      <c r="H4159" s="4" t="str">
        <f t="shared" si="128"/>
        <v>1K217.12</v>
      </c>
      <c r="I4159" s="4" t="str">
        <f t="shared" si="129"/>
        <v>S1_1_P6_HSO-</v>
      </c>
    </row>
    <row r="4160" spans="1:9">
      <c r="A4160" t="s">
        <v>261</v>
      </c>
      <c r="B4160" t="s">
        <v>9229</v>
      </c>
      <c r="C4160" t="s">
        <v>5150</v>
      </c>
      <c r="D4160" t="s">
        <v>3142</v>
      </c>
      <c r="E4160" t="s">
        <v>2206</v>
      </c>
      <c r="F4160">
        <v>15</v>
      </c>
      <c r="G4160" t="s">
        <v>3142</v>
      </c>
      <c r="H4160" s="4" t="str">
        <f t="shared" si="128"/>
        <v>1K217.15</v>
      </c>
      <c r="I4160" s="4" t="str">
        <f t="shared" si="129"/>
        <v>S1_1_P7_HSO+</v>
      </c>
    </row>
    <row r="4161" spans="1:9">
      <c r="A4161" t="s">
        <v>261</v>
      </c>
      <c r="B4161" t="s">
        <v>9229</v>
      </c>
      <c r="C4161" t="s">
        <v>5150</v>
      </c>
      <c r="D4161" t="s">
        <v>3143</v>
      </c>
      <c r="E4161" t="s">
        <v>2205</v>
      </c>
      <c r="F4161">
        <v>16</v>
      </c>
      <c r="G4161" t="s">
        <v>3143</v>
      </c>
      <c r="H4161" s="4" t="str">
        <f t="shared" si="128"/>
        <v>1K217.16</v>
      </c>
      <c r="I4161" s="4" t="str">
        <f t="shared" si="129"/>
        <v>S1_1_P7_HSO-</v>
      </c>
    </row>
    <row r="4162" spans="1:9">
      <c r="A4162" t="s">
        <v>261</v>
      </c>
      <c r="B4162" t="s">
        <v>9229</v>
      </c>
      <c r="C4162" t="s">
        <v>5150</v>
      </c>
      <c r="D4162" t="s">
        <v>3145</v>
      </c>
      <c r="F4162">
        <v>38</v>
      </c>
      <c r="G4162" t="s">
        <v>3145</v>
      </c>
      <c r="H4162" s="4" t="str">
        <f t="shared" ref="H4162:H4225" si="130">CONCATENATE(C4162,".",F4162)</f>
        <v>1K217.38</v>
      </c>
      <c r="I4162" s="4">
        <f t="shared" ref="I4162:I4225" si="131">E4162</f>
        <v>0</v>
      </c>
    </row>
    <row r="4163" spans="1:9">
      <c r="A4163" t="s">
        <v>261</v>
      </c>
      <c r="B4163" t="s">
        <v>9229</v>
      </c>
      <c r="C4163" t="s">
        <v>5150</v>
      </c>
      <c r="D4163" t="s">
        <v>3147</v>
      </c>
      <c r="F4163">
        <v>37</v>
      </c>
      <c r="G4163" t="s">
        <v>3147</v>
      </c>
      <c r="H4163" s="4" t="str">
        <f t="shared" si="130"/>
        <v>1K217.37</v>
      </c>
      <c r="I4163" s="4">
        <f t="shared" si="131"/>
        <v>0</v>
      </c>
    </row>
    <row r="4164" spans="1:9">
      <c r="A4164" t="s">
        <v>261</v>
      </c>
      <c r="B4164" t="s">
        <v>9229</v>
      </c>
      <c r="C4164" t="s">
        <v>5150</v>
      </c>
      <c r="D4164" t="s">
        <v>3148</v>
      </c>
      <c r="F4164">
        <v>36</v>
      </c>
      <c r="G4164" t="s">
        <v>3148</v>
      </c>
      <c r="H4164" s="4" t="str">
        <f t="shared" si="130"/>
        <v>1K217.36</v>
      </c>
      <c r="I4164" s="4">
        <f t="shared" si="131"/>
        <v>0</v>
      </c>
    </row>
    <row r="4165" spans="1:9">
      <c r="A4165" t="s">
        <v>261</v>
      </c>
      <c r="B4165" t="s">
        <v>9229</v>
      </c>
      <c r="C4165" t="s">
        <v>5150</v>
      </c>
      <c r="D4165" t="s">
        <v>3149</v>
      </c>
      <c r="F4165">
        <v>35</v>
      </c>
      <c r="G4165" t="s">
        <v>3149</v>
      </c>
      <c r="H4165" s="4" t="str">
        <f t="shared" si="130"/>
        <v>1K217.35</v>
      </c>
      <c r="I4165" s="4">
        <f t="shared" si="131"/>
        <v>0</v>
      </c>
    </row>
    <row r="4166" spans="1:9">
      <c r="A4166" t="s">
        <v>261</v>
      </c>
      <c r="B4166" t="s">
        <v>9229</v>
      </c>
      <c r="C4166" t="s">
        <v>5150</v>
      </c>
      <c r="D4166" t="s">
        <v>3150</v>
      </c>
      <c r="E4166" t="s">
        <v>2190</v>
      </c>
      <c r="F4166">
        <v>29</v>
      </c>
      <c r="G4166" t="s">
        <v>3150</v>
      </c>
      <c r="H4166" s="4" t="str">
        <f t="shared" si="130"/>
        <v>1K217.29</v>
      </c>
      <c r="I4166" s="4" t="str">
        <f t="shared" si="131"/>
        <v>SG1_C_P7_HSI+</v>
      </c>
    </row>
    <row r="4167" spans="1:9">
      <c r="A4167" t="s">
        <v>261</v>
      </c>
      <c r="B4167" t="s">
        <v>9229</v>
      </c>
      <c r="C4167" t="s">
        <v>5150</v>
      </c>
      <c r="D4167" t="s">
        <v>3151</v>
      </c>
      <c r="E4167" t="s">
        <v>2188</v>
      </c>
      <c r="F4167">
        <v>28</v>
      </c>
      <c r="G4167" t="s">
        <v>3151</v>
      </c>
      <c r="H4167" s="4" t="str">
        <f t="shared" si="130"/>
        <v>1K217.28</v>
      </c>
      <c r="I4167" s="4" t="str">
        <f t="shared" si="131"/>
        <v>SG1_C_P7_HSI-</v>
      </c>
    </row>
    <row r="4168" spans="1:9">
      <c r="A4168" t="s">
        <v>261</v>
      </c>
      <c r="B4168" t="s">
        <v>9229</v>
      </c>
      <c r="C4168" t="s">
        <v>5150</v>
      </c>
      <c r="D4168" t="s">
        <v>3152</v>
      </c>
      <c r="E4168" t="s">
        <v>2182</v>
      </c>
      <c r="F4168">
        <v>27</v>
      </c>
      <c r="G4168" t="s">
        <v>3152</v>
      </c>
      <c r="H4168" s="4" t="str">
        <f t="shared" si="130"/>
        <v>1K217.27</v>
      </c>
      <c r="I4168" s="4" t="str">
        <f t="shared" si="131"/>
        <v>SG1_C_P6_HSI+</v>
      </c>
    </row>
    <row r="4169" spans="1:9">
      <c r="A4169" t="s">
        <v>261</v>
      </c>
      <c r="B4169" t="s">
        <v>9229</v>
      </c>
      <c r="C4169" t="s">
        <v>5150</v>
      </c>
      <c r="D4169" t="s">
        <v>3153</v>
      </c>
      <c r="E4169" t="s">
        <v>2180</v>
      </c>
      <c r="F4169">
        <v>26</v>
      </c>
      <c r="G4169" t="s">
        <v>3153</v>
      </c>
      <c r="H4169" s="4" t="str">
        <f t="shared" si="130"/>
        <v>1K217.26</v>
      </c>
      <c r="I4169" s="4" t="str">
        <f t="shared" si="131"/>
        <v>SG1_C_P6_HSI-</v>
      </c>
    </row>
    <row r="4170" spans="1:9">
      <c r="A4170" t="s">
        <v>261</v>
      </c>
      <c r="B4170" t="s">
        <v>9229</v>
      </c>
      <c r="C4170" t="s">
        <v>5150</v>
      </c>
      <c r="D4170" t="s">
        <v>3154</v>
      </c>
      <c r="F4170">
        <v>34</v>
      </c>
      <c r="G4170" t="s">
        <v>3154</v>
      </c>
      <c r="H4170" s="4" t="str">
        <f t="shared" si="130"/>
        <v>1K217.34</v>
      </c>
      <c r="I4170" s="4">
        <f t="shared" si="131"/>
        <v>0</v>
      </c>
    </row>
    <row r="4171" spans="1:9">
      <c r="A4171" t="s">
        <v>261</v>
      </c>
      <c r="B4171" t="s">
        <v>9229</v>
      </c>
      <c r="C4171" t="s">
        <v>5150</v>
      </c>
      <c r="D4171" t="s">
        <v>3155</v>
      </c>
      <c r="F4171">
        <v>33</v>
      </c>
      <c r="G4171" t="s">
        <v>3155</v>
      </c>
      <c r="H4171" s="4" t="str">
        <f t="shared" si="130"/>
        <v>1K217.33</v>
      </c>
      <c r="I4171" s="4">
        <f t="shared" si="131"/>
        <v>0</v>
      </c>
    </row>
    <row r="4172" spans="1:9">
      <c r="A4172" t="s">
        <v>261</v>
      </c>
      <c r="B4172" t="s">
        <v>9229</v>
      </c>
      <c r="C4172" t="s">
        <v>5150</v>
      </c>
      <c r="D4172" t="s">
        <v>3156</v>
      </c>
      <c r="F4172">
        <v>32</v>
      </c>
      <c r="G4172" t="s">
        <v>3156</v>
      </c>
      <c r="H4172" s="4" t="str">
        <f t="shared" si="130"/>
        <v>1K217.32</v>
      </c>
      <c r="I4172" s="4">
        <f t="shared" si="131"/>
        <v>0</v>
      </c>
    </row>
    <row r="4173" spans="1:9">
      <c r="A4173" t="s">
        <v>261</v>
      </c>
      <c r="B4173" t="s">
        <v>9229</v>
      </c>
      <c r="C4173" t="s">
        <v>5150</v>
      </c>
      <c r="D4173" t="s">
        <v>3157</v>
      </c>
      <c r="F4173">
        <v>31</v>
      </c>
      <c r="G4173" t="s">
        <v>3157</v>
      </c>
      <c r="H4173" s="4" t="str">
        <f t="shared" si="130"/>
        <v>1K217.31</v>
      </c>
      <c r="I4173" s="4">
        <f t="shared" si="131"/>
        <v>0</v>
      </c>
    </row>
    <row r="4174" spans="1:9">
      <c r="A4174" t="s">
        <v>261</v>
      </c>
      <c r="B4174" t="s">
        <v>9229</v>
      </c>
      <c r="C4174" t="s">
        <v>5150</v>
      </c>
      <c r="D4174" t="s">
        <v>3158</v>
      </c>
      <c r="E4174" t="s">
        <v>3456</v>
      </c>
      <c r="F4174">
        <v>25</v>
      </c>
      <c r="G4174" t="s">
        <v>3158</v>
      </c>
      <c r="H4174" s="4" t="str">
        <f t="shared" si="130"/>
        <v>1K217.25</v>
      </c>
      <c r="I4174" s="4" t="str">
        <f t="shared" si="131"/>
        <v>S1_DCH_P6_HSO+</v>
      </c>
    </row>
    <row r="4175" spans="1:9">
      <c r="A4175" t="s">
        <v>261</v>
      </c>
      <c r="B4175" t="s">
        <v>9229</v>
      </c>
      <c r="C4175" t="s">
        <v>5150</v>
      </c>
      <c r="D4175" t="s">
        <v>3159</v>
      </c>
      <c r="E4175" t="s">
        <v>3457</v>
      </c>
      <c r="F4175">
        <v>24</v>
      </c>
      <c r="G4175" t="s">
        <v>3159</v>
      </c>
      <c r="H4175" s="4" t="str">
        <f t="shared" si="130"/>
        <v>1K217.24</v>
      </c>
      <c r="I4175" s="4" t="str">
        <f t="shared" si="131"/>
        <v>S1_DCH_P6_HSO-</v>
      </c>
    </row>
    <row r="4176" spans="1:9">
      <c r="A4176" t="s">
        <v>261</v>
      </c>
      <c r="B4176" t="s">
        <v>9229</v>
      </c>
      <c r="C4176" t="s">
        <v>5150</v>
      </c>
      <c r="D4176" t="s">
        <v>3160</v>
      </c>
      <c r="E4176" t="s">
        <v>3474</v>
      </c>
      <c r="F4176">
        <v>23</v>
      </c>
      <c r="G4176" t="s">
        <v>3160</v>
      </c>
      <c r="H4176" s="4" t="str">
        <f t="shared" si="130"/>
        <v>1K217.23</v>
      </c>
      <c r="I4176" s="4" t="str">
        <f t="shared" si="131"/>
        <v>S1_DCH_P7_HSO+</v>
      </c>
    </row>
    <row r="4177" spans="1:9">
      <c r="A4177" t="s">
        <v>261</v>
      </c>
      <c r="B4177" t="s">
        <v>9229</v>
      </c>
      <c r="C4177" t="s">
        <v>5150</v>
      </c>
      <c r="D4177" t="s">
        <v>3161</v>
      </c>
      <c r="E4177" t="s">
        <v>3475</v>
      </c>
      <c r="F4177">
        <v>22</v>
      </c>
      <c r="G4177" t="s">
        <v>3161</v>
      </c>
      <c r="H4177" s="4" t="str">
        <f t="shared" si="130"/>
        <v>1K217.22</v>
      </c>
      <c r="I4177" s="4" t="str">
        <f t="shared" si="131"/>
        <v>S1_DCH_P7_HSO-</v>
      </c>
    </row>
    <row r="4178" spans="1:9">
      <c r="A4178" t="s">
        <v>261</v>
      </c>
      <c r="B4178" t="s">
        <v>9229</v>
      </c>
      <c r="C4178" t="s">
        <v>5150</v>
      </c>
      <c r="D4178" t="s">
        <v>174</v>
      </c>
      <c r="E4178" t="s">
        <v>169</v>
      </c>
      <c r="F4178" t="s">
        <v>174</v>
      </c>
      <c r="G4178" t="s">
        <v>174</v>
      </c>
      <c r="H4178" s="4" t="str">
        <f t="shared" si="130"/>
        <v>1K217.EP</v>
      </c>
      <c r="I4178" s="4" t="str">
        <f t="shared" si="131"/>
        <v>DGND</v>
      </c>
    </row>
    <row r="4179" spans="1:9">
      <c r="A4179" t="s">
        <v>261</v>
      </c>
      <c r="B4179" t="s">
        <v>9229</v>
      </c>
      <c r="C4179" t="s">
        <v>5150</v>
      </c>
      <c r="D4179" t="s">
        <v>3162</v>
      </c>
      <c r="E4179" t="s">
        <v>169</v>
      </c>
      <c r="F4179">
        <v>4</v>
      </c>
      <c r="G4179" t="s">
        <v>3162</v>
      </c>
      <c r="H4179" s="4" t="str">
        <f t="shared" si="130"/>
        <v>1K217.4</v>
      </c>
      <c r="I4179" s="4" t="str">
        <f t="shared" si="131"/>
        <v>DGND</v>
      </c>
    </row>
    <row r="4180" spans="1:9">
      <c r="A4180" t="s">
        <v>261</v>
      </c>
      <c r="B4180" t="s">
        <v>9229</v>
      </c>
      <c r="C4180" t="s">
        <v>5150</v>
      </c>
      <c r="D4180" t="s">
        <v>3163</v>
      </c>
      <c r="E4180" t="s">
        <v>169</v>
      </c>
      <c r="F4180">
        <v>14</v>
      </c>
      <c r="G4180" t="s">
        <v>3163</v>
      </c>
      <c r="H4180" s="4" t="str">
        <f t="shared" si="130"/>
        <v>1K217.14</v>
      </c>
      <c r="I4180" s="4" t="str">
        <f t="shared" si="131"/>
        <v>DGND</v>
      </c>
    </row>
    <row r="4181" spans="1:9">
      <c r="A4181" t="s">
        <v>261</v>
      </c>
      <c r="B4181" t="s">
        <v>9229</v>
      </c>
      <c r="C4181" t="s">
        <v>5150</v>
      </c>
      <c r="D4181" t="s">
        <v>3164</v>
      </c>
      <c r="E4181" t="s">
        <v>169</v>
      </c>
      <c r="F4181">
        <v>19</v>
      </c>
      <c r="G4181" t="s">
        <v>3164</v>
      </c>
      <c r="H4181" s="4" t="str">
        <f t="shared" si="130"/>
        <v>1K217.19</v>
      </c>
      <c r="I4181" s="4" t="str">
        <f t="shared" si="131"/>
        <v>DGND</v>
      </c>
    </row>
    <row r="4182" spans="1:9">
      <c r="A4182" t="s">
        <v>261</v>
      </c>
      <c r="B4182" t="s">
        <v>9229</v>
      </c>
      <c r="C4182" t="s">
        <v>5150</v>
      </c>
      <c r="D4182" t="s">
        <v>3165</v>
      </c>
      <c r="E4182" t="s">
        <v>169</v>
      </c>
      <c r="F4182">
        <v>21</v>
      </c>
      <c r="G4182" t="s">
        <v>3165</v>
      </c>
      <c r="H4182" s="4" t="str">
        <f t="shared" si="130"/>
        <v>1K217.21</v>
      </c>
      <c r="I4182" s="4" t="str">
        <f t="shared" si="131"/>
        <v>DGND</v>
      </c>
    </row>
    <row r="4183" spans="1:9">
      <c r="A4183" t="s">
        <v>261</v>
      </c>
      <c r="B4183" t="s">
        <v>9229</v>
      </c>
      <c r="C4183" t="s">
        <v>5150</v>
      </c>
      <c r="D4183" t="s">
        <v>3166</v>
      </c>
      <c r="E4183" t="s">
        <v>169</v>
      </c>
      <c r="F4183">
        <v>39</v>
      </c>
      <c r="G4183" t="s">
        <v>3166</v>
      </c>
      <c r="H4183" s="4" t="str">
        <f t="shared" si="130"/>
        <v>1K217.39</v>
      </c>
      <c r="I4183" s="4" t="str">
        <f t="shared" si="131"/>
        <v>DGND</v>
      </c>
    </row>
    <row r="4184" spans="1:9">
      <c r="A4184" t="s">
        <v>261</v>
      </c>
      <c r="B4184" t="s">
        <v>9229</v>
      </c>
      <c r="C4184" t="s">
        <v>5150</v>
      </c>
      <c r="D4184" t="s">
        <v>3167</v>
      </c>
      <c r="E4184" t="s">
        <v>169</v>
      </c>
      <c r="F4184">
        <v>41</v>
      </c>
      <c r="G4184" t="s">
        <v>3167</v>
      </c>
      <c r="H4184" s="4" t="str">
        <f t="shared" si="130"/>
        <v>1K217.41</v>
      </c>
      <c r="I4184" s="4" t="str">
        <f t="shared" si="131"/>
        <v>DGND</v>
      </c>
    </row>
    <row r="4185" spans="1:9">
      <c r="A4185" t="s">
        <v>261</v>
      </c>
      <c r="B4185" t="s">
        <v>9229</v>
      </c>
      <c r="C4185" t="s">
        <v>5150</v>
      </c>
      <c r="D4185" t="s">
        <v>864</v>
      </c>
      <c r="F4185">
        <v>18</v>
      </c>
      <c r="G4185" t="s">
        <v>864</v>
      </c>
      <c r="H4185" s="4" t="str">
        <f t="shared" si="130"/>
        <v>1K217.18</v>
      </c>
      <c r="I4185" s="4">
        <f t="shared" si="131"/>
        <v>0</v>
      </c>
    </row>
    <row r="4186" spans="1:9">
      <c r="A4186" t="s">
        <v>261</v>
      </c>
      <c r="B4186" t="s">
        <v>9229</v>
      </c>
      <c r="C4186" t="s">
        <v>5150</v>
      </c>
      <c r="D4186" t="s">
        <v>3168</v>
      </c>
      <c r="F4186">
        <v>42</v>
      </c>
      <c r="G4186" t="s">
        <v>3168</v>
      </c>
      <c r="H4186" s="4" t="str">
        <f t="shared" si="130"/>
        <v>1K217.42</v>
      </c>
      <c r="I4186" s="4">
        <f t="shared" si="131"/>
        <v>0</v>
      </c>
    </row>
    <row r="4187" spans="1:9">
      <c r="A4187" t="s">
        <v>261</v>
      </c>
      <c r="B4187" t="s">
        <v>9229</v>
      </c>
      <c r="C4187" t="s">
        <v>5150</v>
      </c>
      <c r="D4187" t="s">
        <v>3122</v>
      </c>
      <c r="E4187" t="s">
        <v>3725</v>
      </c>
      <c r="F4187">
        <v>8</v>
      </c>
      <c r="G4187" t="s">
        <v>3122</v>
      </c>
      <c r="H4187" s="4" t="str">
        <f t="shared" si="130"/>
        <v>1K217.8</v>
      </c>
      <c r="I4187" s="4" t="str">
        <f t="shared" si="131"/>
        <v>S1_SEL1_K217</v>
      </c>
    </row>
    <row r="4188" spans="1:9">
      <c r="A4188" t="s">
        <v>261</v>
      </c>
      <c r="B4188" t="s">
        <v>9229</v>
      </c>
      <c r="C4188" t="s">
        <v>5150</v>
      </c>
      <c r="D4188" t="s">
        <v>3123</v>
      </c>
      <c r="E4188" t="s">
        <v>3726</v>
      </c>
      <c r="F4188">
        <v>17</v>
      </c>
      <c r="G4188" t="s">
        <v>3123</v>
      </c>
      <c r="H4188" s="4" t="str">
        <f t="shared" si="130"/>
        <v>1K217.17</v>
      </c>
      <c r="I4188" s="4" t="str">
        <f t="shared" si="131"/>
        <v>S1_SEL2_K217</v>
      </c>
    </row>
    <row r="4189" spans="1:9">
      <c r="A4189" t="s">
        <v>261</v>
      </c>
      <c r="B4189" t="s">
        <v>9229</v>
      </c>
      <c r="C4189" t="s">
        <v>5150</v>
      </c>
      <c r="D4189" t="s">
        <v>3169</v>
      </c>
      <c r="E4189" t="s">
        <v>463</v>
      </c>
      <c r="F4189">
        <v>5</v>
      </c>
      <c r="G4189" t="s">
        <v>3169</v>
      </c>
      <c r="H4189" s="4" t="str">
        <f t="shared" si="130"/>
        <v>1K217.5</v>
      </c>
      <c r="I4189" s="4" t="str">
        <f t="shared" si="131"/>
        <v>VDD33_ATX</v>
      </c>
    </row>
    <row r="4190" spans="1:9">
      <c r="A4190" t="s">
        <v>261</v>
      </c>
      <c r="B4190" t="s">
        <v>9229</v>
      </c>
      <c r="C4190" t="s">
        <v>5150</v>
      </c>
      <c r="D4190" t="s">
        <v>3170</v>
      </c>
      <c r="E4190" t="s">
        <v>463</v>
      </c>
      <c r="F4190">
        <v>9</v>
      </c>
      <c r="G4190" t="s">
        <v>3170</v>
      </c>
      <c r="H4190" s="4" t="str">
        <f t="shared" si="130"/>
        <v>1K217.9</v>
      </c>
      <c r="I4190" s="4" t="str">
        <f t="shared" si="131"/>
        <v>VDD33_ATX</v>
      </c>
    </row>
    <row r="4191" spans="1:9">
      <c r="A4191" t="s">
        <v>261</v>
      </c>
      <c r="B4191" t="s">
        <v>9229</v>
      </c>
      <c r="C4191" t="s">
        <v>5150</v>
      </c>
      <c r="D4191" t="s">
        <v>3171</v>
      </c>
      <c r="E4191" t="s">
        <v>463</v>
      </c>
      <c r="F4191">
        <v>13</v>
      </c>
      <c r="G4191" t="s">
        <v>3171</v>
      </c>
      <c r="H4191" s="4" t="str">
        <f t="shared" si="130"/>
        <v>1K217.13</v>
      </c>
      <c r="I4191" s="4" t="str">
        <f t="shared" si="131"/>
        <v>VDD33_ATX</v>
      </c>
    </row>
    <row r="4192" spans="1:9">
      <c r="A4192" t="s">
        <v>261</v>
      </c>
      <c r="B4192" t="s">
        <v>9229</v>
      </c>
      <c r="C4192" t="s">
        <v>5150</v>
      </c>
      <c r="D4192" t="s">
        <v>3172</v>
      </c>
      <c r="E4192" t="s">
        <v>463</v>
      </c>
      <c r="F4192">
        <v>20</v>
      </c>
      <c r="G4192" t="s">
        <v>3172</v>
      </c>
      <c r="H4192" s="4" t="str">
        <f t="shared" si="130"/>
        <v>1K217.20</v>
      </c>
      <c r="I4192" s="4" t="str">
        <f t="shared" si="131"/>
        <v>VDD33_ATX</v>
      </c>
    </row>
    <row r="4193" spans="1:9">
      <c r="A4193" t="s">
        <v>261</v>
      </c>
      <c r="B4193" t="s">
        <v>9229</v>
      </c>
      <c r="C4193" t="s">
        <v>5150</v>
      </c>
      <c r="D4193" t="s">
        <v>3173</v>
      </c>
      <c r="E4193" t="s">
        <v>463</v>
      </c>
      <c r="F4193">
        <v>30</v>
      </c>
      <c r="G4193" t="s">
        <v>3173</v>
      </c>
      <c r="H4193" s="4" t="str">
        <f t="shared" si="130"/>
        <v>1K217.30</v>
      </c>
      <c r="I4193" s="4" t="str">
        <f t="shared" si="131"/>
        <v>VDD33_ATX</v>
      </c>
    </row>
    <row r="4194" spans="1:9">
      <c r="A4194" t="s">
        <v>261</v>
      </c>
      <c r="B4194" t="s">
        <v>9229</v>
      </c>
      <c r="C4194" t="s">
        <v>5150</v>
      </c>
      <c r="D4194" t="s">
        <v>3174</v>
      </c>
      <c r="E4194" t="s">
        <v>463</v>
      </c>
      <c r="F4194">
        <v>40</v>
      </c>
      <c r="G4194" t="s">
        <v>3174</v>
      </c>
      <c r="H4194" s="4" t="str">
        <f t="shared" si="130"/>
        <v>1K217.40</v>
      </c>
      <c r="I4194" s="4" t="str">
        <f t="shared" si="131"/>
        <v>VDD33_ATX</v>
      </c>
    </row>
    <row r="4195" spans="1:9">
      <c r="A4195" t="s">
        <v>261</v>
      </c>
      <c r="B4195" t="s">
        <v>9229</v>
      </c>
      <c r="C4195" t="s">
        <v>5153</v>
      </c>
      <c r="D4195">
        <v>1</v>
      </c>
      <c r="E4195" t="s">
        <v>3725</v>
      </c>
      <c r="F4195">
        <v>1</v>
      </c>
      <c r="G4195">
        <v>1</v>
      </c>
      <c r="H4195" s="4" t="str">
        <f t="shared" si="130"/>
        <v>1RL37.1</v>
      </c>
      <c r="I4195" s="4" t="str">
        <f t="shared" si="131"/>
        <v>S1_SEL1_K217</v>
      </c>
    </row>
    <row r="4196" spans="1:9">
      <c r="A4196" t="s">
        <v>261</v>
      </c>
      <c r="B4196" t="s">
        <v>9229</v>
      </c>
      <c r="C4196" t="s">
        <v>5153</v>
      </c>
      <c r="D4196">
        <v>2</v>
      </c>
      <c r="E4196" t="s">
        <v>169</v>
      </c>
      <c r="F4196">
        <v>2</v>
      </c>
      <c r="G4196">
        <v>2</v>
      </c>
      <c r="H4196" s="4" t="str">
        <f t="shared" si="130"/>
        <v>1RL37.2</v>
      </c>
      <c r="I4196" s="4" t="str">
        <f t="shared" si="131"/>
        <v>DGND</v>
      </c>
    </row>
    <row r="4197" spans="1:9">
      <c r="A4197" t="s">
        <v>261</v>
      </c>
      <c r="B4197" t="s">
        <v>9229</v>
      </c>
      <c r="C4197" t="s">
        <v>5154</v>
      </c>
      <c r="D4197">
        <v>1</v>
      </c>
      <c r="E4197" t="s">
        <v>3726</v>
      </c>
      <c r="F4197">
        <v>1</v>
      </c>
      <c r="G4197">
        <v>1</v>
      </c>
      <c r="H4197" s="4" t="str">
        <f t="shared" si="130"/>
        <v>1RL38.1</v>
      </c>
      <c r="I4197" s="4" t="str">
        <f t="shared" si="131"/>
        <v>S1_SEL2_K217</v>
      </c>
    </row>
    <row r="4198" spans="1:9">
      <c r="A4198" t="s">
        <v>261</v>
      </c>
      <c r="B4198" t="s">
        <v>9229</v>
      </c>
      <c r="C4198" t="s">
        <v>5154</v>
      </c>
      <c r="D4198">
        <v>2</v>
      </c>
      <c r="F4198">
        <v>2</v>
      </c>
      <c r="G4198">
        <v>2</v>
      </c>
      <c r="H4198" s="4" t="str">
        <f t="shared" si="130"/>
        <v>1RL38.2</v>
      </c>
      <c r="I4198" s="4">
        <f t="shared" si="131"/>
        <v>0</v>
      </c>
    </row>
    <row r="4199" spans="1:9">
      <c r="A4199" t="s">
        <v>261</v>
      </c>
      <c r="B4199" t="s">
        <v>9229</v>
      </c>
      <c r="C4199" t="s">
        <v>5155</v>
      </c>
      <c r="D4199">
        <v>1</v>
      </c>
      <c r="E4199" t="s">
        <v>3724</v>
      </c>
      <c r="F4199">
        <v>1</v>
      </c>
      <c r="G4199">
        <v>1</v>
      </c>
      <c r="H4199" s="4" t="str">
        <f t="shared" si="130"/>
        <v>1RL39.1</v>
      </c>
      <c r="I4199" s="4" t="str">
        <f t="shared" si="131"/>
        <v>S1_OE_K217</v>
      </c>
    </row>
    <row r="4200" spans="1:9">
      <c r="A4200" t="s">
        <v>261</v>
      </c>
      <c r="B4200" t="s">
        <v>9229</v>
      </c>
      <c r="C4200" t="s">
        <v>5155</v>
      </c>
      <c r="D4200">
        <v>2</v>
      </c>
      <c r="E4200" t="s">
        <v>169</v>
      </c>
      <c r="F4200">
        <v>2</v>
      </c>
      <c r="G4200">
        <v>2</v>
      </c>
      <c r="H4200" s="4" t="str">
        <f t="shared" si="130"/>
        <v>1RL39.2</v>
      </c>
      <c r="I4200" s="4" t="str">
        <f t="shared" si="131"/>
        <v>DGND</v>
      </c>
    </row>
    <row r="4201" spans="1:9">
      <c r="A4201" t="s">
        <v>261</v>
      </c>
      <c r="B4201" t="s">
        <v>9229</v>
      </c>
      <c r="C4201" t="s">
        <v>5156</v>
      </c>
      <c r="D4201">
        <v>1</v>
      </c>
      <c r="E4201" t="s">
        <v>3718</v>
      </c>
      <c r="F4201">
        <v>1</v>
      </c>
      <c r="G4201">
        <v>1</v>
      </c>
      <c r="H4201" s="4" t="str">
        <f t="shared" si="130"/>
        <v>1RL41.1</v>
      </c>
      <c r="I4201" s="4" t="str">
        <f t="shared" si="131"/>
        <v>S1_SEL1_K213</v>
      </c>
    </row>
    <row r="4202" spans="1:9">
      <c r="A4202" t="s">
        <v>261</v>
      </c>
      <c r="B4202" t="s">
        <v>9229</v>
      </c>
      <c r="C4202" t="s">
        <v>5156</v>
      </c>
      <c r="D4202">
        <v>2</v>
      </c>
      <c r="E4202" t="s">
        <v>169</v>
      </c>
      <c r="F4202">
        <v>2</v>
      </c>
      <c r="G4202">
        <v>2</v>
      </c>
      <c r="H4202" s="4" t="str">
        <f t="shared" si="130"/>
        <v>1RL41.2</v>
      </c>
      <c r="I4202" s="4" t="str">
        <f t="shared" si="131"/>
        <v>DGND</v>
      </c>
    </row>
    <row r="4203" spans="1:9">
      <c r="A4203" t="s">
        <v>261</v>
      </c>
      <c r="B4203" t="s">
        <v>9229</v>
      </c>
      <c r="C4203" t="s">
        <v>5157</v>
      </c>
      <c r="D4203">
        <v>1</v>
      </c>
      <c r="E4203" t="s">
        <v>3717</v>
      </c>
      <c r="F4203">
        <v>1</v>
      </c>
      <c r="G4203">
        <v>1</v>
      </c>
      <c r="H4203" s="4" t="str">
        <f t="shared" si="130"/>
        <v>1RL42.1</v>
      </c>
      <c r="I4203" s="4" t="str">
        <f t="shared" si="131"/>
        <v>S1_OE_K213</v>
      </c>
    </row>
    <row r="4204" spans="1:9">
      <c r="A4204" t="s">
        <v>261</v>
      </c>
      <c r="B4204" t="s">
        <v>9229</v>
      </c>
      <c r="C4204" t="s">
        <v>5157</v>
      </c>
      <c r="D4204">
        <v>2</v>
      </c>
      <c r="E4204" t="s">
        <v>169</v>
      </c>
      <c r="F4204">
        <v>2</v>
      </c>
      <c r="G4204">
        <v>2</v>
      </c>
      <c r="H4204" s="4" t="str">
        <f t="shared" si="130"/>
        <v>1RL42.2</v>
      </c>
      <c r="I4204" s="4" t="str">
        <f t="shared" si="131"/>
        <v>DGND</v>
      </c>
    </row>
    <row r="4205" spans="1:9">
      <c r="A4205" t="s">
        <v>261</v>
      </c>
      <c r="B4205" t="s">
        <v>9229</v>
      </c>
      <c r="C4205" t="s">
        <v>5158</v>
      </c>
      <c r="D4205">
        <v>1</v>
      </c>
      <c r="E4205" t="s">
        <v>3722</v>
      </c>
      <c r="F4205">
        <v>1</v>
      </c>
      <c r="G4205">
        <v>1</v>
      </c>
      <c r="H4205" s="4" t="str">
        <f t="shared" si="130"/>
        <v>1RL43.1</v>
      </c>
      <c r="I4205" s="4" t="str">
        <f t="shared" si="131"/>
        <v>S1_SEL1_K214</v>
      </c>
    </row>
    <row r="4206" spans="1:9">
      <c r="A4206" t="s">
        <v>261</v>
      </c>
      <c r="B4206" t="s">
        <v>9229</v>
      </c>
      <c r="C4206" t="s">
        <v>5158</v>
      </c>
      <c r="D4206">
        <v>2</v>
      </c>
      <c r="E4206" t="s">
        <v>169</v>
      </c>
      <c r="F4206">
        <v>2</v>
      </c>
      <c r="G4206">
        <v>2</v>
      </c>
      <c r="H4206" s="4" t="str">
        <f t="shared" si="130"/>
        <v>1RL43.2</v>
      </c>
      <c r="I4206" s="4" t="str">
        <f t="shared" si="131"/>
        <v>DGND</v>
      </c>
    </row>
    <row r="4207" spans="1:9">
      <c r="A4207" t="s">
        <v>261</v>
      </c>
      <c r="B4207" t="s">
        <v>9229</v>
      </c>
      <c r="C4207" t="s">
        <v>5159</v>
      </c>
      <c r="D4207">
        <v>1</v>
      </c>
      <c r="E4207" t="s">
        <v>3719</v>
      </c>
      <c r="F4207">
        <v>1</v>
      </c>
      <c r="G4207">
        <v>1</v>
      </c>
      <c r="H4207" s="4" t="str">
        <f t="shared" si="130"/>
        <v>1RL44.1</v>
      </c>
      <c r="I4207" s="4" t="str">
        <f t="shared" si="131"/>
        <v>S1_OE_K214</v>
      </c>
    </row>
    <row r="4208" spans="1:9">
      <c r="A4208" t="s">
        <v>261</v>
      </c>
      <c r="B4208" t="s">
        <v>9229</v>
      </c>
      <c r="C4208" t="s">
        <v>5159</v>
      </c>
      <c r="D4208">
        <v>2</v>
      </c>
      <c r="E4208" t="s">
        <v>169</v>
      </c>
      <c r="F4208">
        <v>2</v>
      </c>
      <c r="G4208">
        <v>2</v>
      </c>
      <c r="H4208" s="4" t="str">
        <f t="shared" si="130"/>
        <v>1RL44.2</v>
      </c>
      <c r="I4208" s="4" t="str">
        <f t="shared" si="131"/>
        <v>DGND</v>
      </c>
    </row>
    <row r="4209" spans="1:9">
      <c r="A4209" t="s">
        <v>261</v>
      </c>
      <c r="B4209" t="s">
        <v>9229</v>
      </c>
      <c r="C4209" t="s">
        <v>5160</v>
      </c>
      <c r="D4209">
        <v>1</v>
      </c>
      <c r="E4209" t="s">
        <v>3723</v>
      </c>
      <c r="F4209">
        <v>1</v>
      </c>
      <c r="G4209">
        <v>1</v>
      </c>
      <c r="H4209" s="4" t="str">
        <f t="shared" si="130"/>
        <v>1RL45.1</v>
      </c>
      <c r="I4209" s="4" t="str">
        <f t="shared" si="131"/>
        <v>S1_SEL2_K214</v>
      </c>
    </row>
    <row r="4210" spans="1:9">
      <c r="A4210" t="s">
        <v>261</v>
      </c>
      <c r="B4210" t="s">
        <v>9229</v>
      </c>
      <c r="C4210" t="s">
        <v>5160</v>
      </c>
      <c r="D4210">
        <v>2</v>
      </c>
      <c r="E4210" t="s">
        <v>169</v>
      </c>
      <c r="F4210">
        <v>2</v>
      </c>
      <c r="G4210">
        <v>2</v>
      </c>
      <c r="H4210" s="4" t="str">
        <f t="shared" si="130"/>
        <v>1RL45.2</v>
      </c>
      <c r="I4210" s="4" t="str">
        <f t="shared" si="131"/>
        <v>DGND</v>
      </c>
    </row>
    <row r="4211" spans="1:9">
      <c r="A4211" t="s">
        <v>261</v>
      </c>
      <c r="B4211" t="s">
        <v>9229</v>
      </c>
      <c r="C4211" t="s">
        <v>5163</v>
      </c>
      <c r="D4211">
        <v>1</v>
      </c>
      <c r="E4211" t="s">
        <v>3367</v>
      </c>
      <c r="F4211">
        <v>1</v>
      </c>
      <c r="G4211">
        <v>1</v>
      </c>
      <c r="H4211" s="4" t="str">
        <f t="shared" si="130"/>
        <v>1RU25.1</v>
      </c>
      <c r="I4211" s="4" t="str">
        <f t="shared" si="131"/>
        <v>SC_UDB217_1</v>
      </c>
    </row>
    <row r="4212" spans="1:9">
      <c r="A4212" t="s">
        <v>261</v>
      </c>
      <c r="B4212" t="s">
        <v>9229</v>
      </c>
      <c r="C4212" t="s">
        <v>5163</v>
      </c>
      <c r="D4212">
        <v>2</v>
      </c>
      <c r="E4212" t="s">
        <v>3725</v>
      </c>
      <c r="F4212">
        <v>2</v>
      </c>
      <c r="G4212">
        <v>2</v>
      </c>
      <c r="H4212" s="4" t="str">
        <f t="shared" si="130"/>
        <v>1RU25.2</v>
      </c>
      <c r="I4212" s="4" t="str">
        <f t="shared" si="131"/>
        <v>S1_SEL1_K217</v>
      </c>
    </row>
    <row r="4213" spans="1:9">
      <c r="A4213" t="s">
        <v>261</v>
      </c>
      <c r="B4213" t="s">
        <v>9229</v>
      </c>
      <c r="C4213" t="s">
        <v>5164</v>
      </c>
      <c r="D4213">
        <v>1</v>
      </c>
      <c r="E4213" t="s">
        <v>3368</v>
      </c>
      <c r="F4213">
        <v>1</v>
      </c>
      <c r="G4213">
        <v>1</v>
      </c>
      <c r="H4213" s="4" t="str">
        <f t="shared" si="130"/>
        <v>1RU27.1</v>
      </c>
      <c r="I4213" s="4" t="str">
        <f t="shared" si="131"/>
        <v>SC_UDB213_1</v>
      </c>
    </row>
    <row r="4214" spans="1:9">
      <c r="A4214" t="s">
        <v>261</v>
      </c>
      <c r="B4214" t="s">
        <v>9229</v>
      </c>
      <c r="C4214" t="s">
        <v>5164</v>
      </c>
      <c r="D4214">
        <v>2</v>
      </c>
      <c r="E4214" t="s">
        <v>3718</v>
      </c>
      <c r="F4214">
        <v>2</v>
      </c>
      <c r="G4214">
        <v>2</v>
      </c>
      <c r="H4214" s="4" t="str">
        <f t="shared" si="130"/>
        <v>1RU27.2</v>
      </c>
      <c r="I4214" s="4" t="str">
        <f t="shared" si="131"/>
        <v>S1_SEL1_K213</v>
      </c>
    </row>
    <row r="4215" spans="1:9">
      <c r="A4215" t="s">
        <v>261</v>
      </c>
      <c r="B4215" t="s">
        <v>9229</v>
      </c>
      <c r="C4215" t="s">
        <v>5165</v>
      </c>
      <c r="D4215">
        <v>1</v>
      </c>
      <c r="E4215" t="s">
        <v>3369</v>
      </c>
      <c r="F4215">
        <v>1</v>
      </c>
      <c r="G4215">
        <v>1</v>
      </c>
      <c r="H4215" s="4" t="str">
        <f t="shared" si="130"/>
        <v>1RU29.1</v>
      </c>
      <c r="I4215" s="4" t="str">
        <f t="shared" si="131"/>
        <v>SC_UDB214_1</v>
      </c>
    </row>
    <row r="4216" spans="1:9">
      <c r="A4216" t="s">
        <v>261</v>
      </c>
      <c r="B4216" t="s">
        <v>9229</v>
      </c>
      <c r="C4216" t="s">
        <v>5165</v>
      </c>
      <c r="D4216">
        <v>2</v>
      </c>
      <c r="E4216" t="s">
        <v>3722</v>
      </c>
      <c r="F4216">
        <v>2</v>
      </c>
      <c r="G4216">
        <v>2</v>
      </c>
      <c r="H4216" s="4" t="str">
        <f t="shared" si="130"/>
        <v>1RU29.2</v>
      </c>
      <c r="I4216" s="4" t="str">
        <f t="shared" si="131"/>
        <v>S1_SEL1_K214</v>
      </c>
    </row>
    <row r="4217" spans="1:9">
      <c r="A4217" t="s">
        <v>261</v>
      </c>
      <c r="B4217" t="s">
        <v>9229</v>
      </c>
      <c r="C4217" t="s">
        <v>5166</v>
      </c>
      <c r="D4217">
        <v>1</v>
      </c>
      <c r="E4217" t="s">
        <v>3370</v>
      </c>
      <c r="F4217">
        <v>1</v>
      </c>
      <c r="G4217">
        <v>1</v>
      </c>
      <c r="H4217" s="4" t="str">
        <f t="shared" si="130"/>
        <v>1RU30.1</v>
      </c>
      <c r="I4217" s="4" t="str">
        <f t="shared" si="131"/>
        <v>SC_UDB214_2</v>
      </c>
    </row>
    <row r="4218" spans="1:9">
      <c r="A4218" t="s">
        <v>261</v>
      </c>
      <c r="B4218" t="s">
        <v>9229</v>
      </c>
      <c r="C4218" t="s">
        <v>5166</v>
      </c>
      <c r="D4218">
        <v>2</v>
      </c>
      <c r="E4218" t="s">
        <v>3723</v>
      </c>
      <c r="F4218">
        <v>2</v>
      </c>
      <c r="G4218">
        <v>2</v>
      </c>
      <c r="H4218" s="4" t="str">
        <f t="shared" si="130"/>
        <v>1RU30.2</v>
      </c>
      <c r="I4218" s="4" t="str">
        <f t="shared" si="131"/>
        <v>S1_SEL2_K214</v>
      </c>
    </row>
    <row r="4219" spans="1:9">
      <c r="A4219" t="s">
        <v>261</v>
      </c>
      <c r="B4219" t="s">
        <v>9229</v>
      </c>
      <c r="C4219" t="s">
        <v>165</v>
      </c>
      <c r="D4219" t="s">
        <v>1659</v>
      </c>
      <c r="E4219" t="s">
        <v>2192</v>
      </c>
      <c r="F4219" t="s">
        <v>1667</v>
      </c>
      <c r="G4219" t="s">
        <v>1659</v>
      </c>
      <c r="H4219" s="4" t="str">
        <f t="shared" si="130"/>
        <v>SITE1.W5</v>
      </c>
      <c r="I4219" s="4" t="str">
        <f t="shared" si="131"/>
        <v>S1_P6_HSI-</v>
      </c>
    </row>
    <row r="4220" spans="1:9">
      <c r="A4220" t="s">
        <v>261</v>
      </c>
      <c r="B4220" t="s">
        <v>9229</v>
      </c>
      <c r="C4220" t="s">
        <v>165</v>
      </c>
      <c r="D4220" t="s">
        <v>1660</v>
      </c>
      <c r="E4220" t="s">
        <v>2195</v>
      </c>
      <c r="F4220" t="s">
        <v>3101</v>
      </c>
      <c r="G4220" t="s">
        <v>1660</v>
      </c>
      <c r="H4220" s="4" t="str">
        <f t="shared" si="130"/>
        <v>SITE1.W6</v>
      </c>
      <c r="I4220" s="4" t="str">
        <f t="shared" si="131"/>
        <v>S1_P6_HSI+</v>
      </c>
    </row>
    <row r="4221" spans="1:9">
      <c r="A4221" t="s">
        <v>261</v>
      </c>
      <c r="B4221" t="s">
        <v>9229</v>
      </c>
      <c r="C4221" t="s">
        <v>165</v>
      </c>
      <c r="D4221" t="s">
        <v>1661</v>
      </c>
      <c r="E4221" t="s">
        <v>2196</v>
      </c>
      <c r="F4221" t="s">
        <v>1668</v>
      </c>
      <c r="G4221" t="s">
        <v>1661</v>
      </c>
      <c r="H4221" s="4" t="str">
        <f t="shared" si="130"/>
        <v>SITE1.W4</v>
      </c>
      <c r="I4221" s="4" t="str">
        <f t="shared" si="131"/>
        <v>S1_P6_HSO-</v>
      </c>
    </row>
    <row r="4222" spans="1:9">
      <c r="A4222" t="s">
        <v>261</v>
      </c>
      <c r="B4222" t="s">
        <v>9229</v>
      </c>
      <c r="C4222" t="s">
        <v>165</v>
      </c>
      <c r="D4222" t="s">
        <v>1662</v>
      </c>
      <c r="E4222" t="s">
        <v>2199</v>
      </c>
      <c r="F4222" t="s">
        <v>3102</v>
      </c>
      <c r="G4222" t="s">
        <v>1662</v>
      </c>
      <c r="H4222" s="4" t="str">
        <f t="shared" si="130"/>
        <v>SITE1.W3</v>
      </c>
      <c r="I4222" s="4" t="str">
        <f t="shared" si="131"/>
        <v>S1_P6_HSO+</v>
      </c>
    </row>
    <row r="4223" spans="1:9">
      <c r="A4223" t="s">
        <v>261</v>
      </c>
      <c r="B4223" t="s">
        <v>9229</v>
      </c>
      <c r="C4223" t="s">
        <v>165</v>
      </c>
      <c r="D4223" t="s">
        <v>3104</v>
      </c>
      <c r="E4223" t="s">
        <v>3707</v>
      </c>
      <c r="F4223" t="s">
        <v>3103</v>
      </c>
      <c r="G4223" t="s">
        <v>3104</v>
      </c>
      <c r="H4223" s="4" t="str">
        <f t="shared" si="130"/>
        <v>SITE1.V3</v>
      </c>
      <c r="I4223" s="4" t="str">
        <f t="shared" si="131"/>
        <v>S1_P6_REFCLK-</v>
      </c>
    </row>
    <row r="4224" spans="1:9">
      <c r="A4224" t="s">
        <v>261</v>
      </c>
      <c r="B4224" t="s">
        <v>9229</v>
      </c>
      <c r="C4224" t="s">
        <v>165</v>
      </c>
      <c r="D4224" t="s">
        <v>3105</v>
      </c>
      <c r="E4224" t="s">
        <v>3708</v>
      </c>
      <c r="F4224" t="s">
        <v>1672</v>
      </c>
      <c r="G4224" t="s">
        <v>3105</v>
      </c>
      <c r="H4224" s="4" t="str">
        <f t="shared" si="130"/>
        <v>SITE1.V2</v>
      </c>
      <c r="I4224" s="4" t="str">
        <f t="shared" si="131"/>
        <v>S1_P6_REFCLK+</v>
      </c>
    </row>
    <row r="4225" spans="1:9">
      <c r="A4225" t="s">
        <v>261</v>
      </c>
      <c r="B4225" t="s">
        <v>9229</v>
      </c>
      <c r="C4225" t="s">
        <v>165</v>
      </c>
      <c r="D4225" t="s">
        <v>1663</v>
      </c>
      <c r="E4225" t="s">
        <v>2200</v>
      </c>
      <c r="F4225" t="s">
        <v>1622</v>
      </c>
      <c r="G4225" t="s">
        <v>1663</v>
      </c>
      <c r="H4225" s="4" t="str">
        <f t="shared" si="130"/>
        <v>SITE1.W10</v>
      </c>
      <c r="I4225" s="4" t="str">
        <f t="shared" si="131"/>
        <v>S1_P7_HSI-</v>
      </c>
    </row>
    <row r="4226" spans="1:9">
      <c r="A4226" t="s">
        <v>261</v>
      </c>
      <c r="B4226" t="s">
        <v>9229</v>
      </c>
      <c r="C4226" t="s">
        <v>165</v>
      </c>
      <c r="D4226" t="s">
        <v>1664</v>
      </c>
      <c r="E4226" t="s">
        <v>2203</v>
      </c>
      <c r="F4226" t="s">
        <v>1528</v>
      </c>
      <c r="G4226" t="s">
        <v>1664</v>
      </c>
      <c r="H4226" s="4" t="str">
        <f t="shared" ref="H4226:H4289" si="132">CONCATENATE(C4226,".",F4226)</f>
        <v>SITE1.W11</v>
      </c>
      <c r="I4226" s="4" t="str">
        <f t="shared" ref="I4226:I4289" si="133">E4226</f>
        <v>S1_P7_HSI+</v>
      </c>
    </row>
    <row r="4227" spans="1:9">
      <c r="A4227" t="s">
        <v>261</v>
      </c>
      <c r="B4227" t="s">
        <v>9229</v>
      </c>
      <c r="C4227" t="s">
        <v>165</v>
      </c>
      <c r="D4227" t="s">
        <v>1665</v>
      </c>
      <c r="E4227" t="s">
        <v>2204</v>
      </c>
      <c r="F4227" t="s">
        <v>1683</v>
      </c>
      <c r="G4227" t="s">
        <v>1665</v>
      </c>
      <c r="H4227" s="4" t="str">
        <f t="shared" si="132"/>
        <v>SITE1.W9</v>
      </c>
      <c r="I4227" s="4" t="str">
        <f t="shared" si="133"/>
        <v>S1_P7_HSO-</v>
      </c>
    </row>
    <row r="4228" spans="1:9">
      <c r="A4228" t="s">
        <v>261</v>
      </c>
      <c r="B4228" t="s">
        <v>9229</v>
      </c>
      <c r="C4228" t="s">
        <v>165</v>
      </c>
      <c r="D4228" t="s">
        <v>1666</v>
      </c>
      <c r="E4228" t="s">
        <v>2207</v>
      </c>
      <c r="F4228" t="s">
        <v>1562</v>
      </c>
      <c r="G4228" t="s">
        <v>1666</v>
      </c>
      <c r="H4228" s="4" t="str">
        <f t="shared" si="132"/>
        <v>SITE1.W8</v>
      </c>
      <c r="I4228" s="4" t="str">
        <f t="shared" si="133"/>
        <v>S1_P7_HSO+</v>
      </c>
    </row>
    <row r="4229" spans="1:9">
      <c r="A4229" t="s">
        <v>261</v>
      </c>
      <c r="B4229" t="s">
        <v>9229</v>
      </c>
      <c r="C4229" t="s">
        <v>165</v>
      </c>
      <c r="D4229" t="s">
        <v>3110</v>
      </c>
      <c r="E4229" t="s">
        <v>3720</v>
      </c>
      <c r="F4229" t="s">
        <v>1564</v>
      </c>
      <c r="G4229" t="s">
        <v>3110</v>
      </c>
      <c r="H4229" s="4" t="str">
        <f t="shared" si="132"/>
        <v>SITE1.V7</v>
      </c>
      <c r="I4229" s="4" t="str">
        <f t="shared" si="133"/>
        <v>S1_P7_REFCLK-</v>
      </c>
    </row>
    <row r="4230" spans="1:9">
      <c r="A4230" t="s">
        <v>261</v>
      </c>
      <c r="B4230" t="s">
        <v>9229</v>
      </c>
      <c r="C4230" t="s">
        <v>165</v>
      </c>
      <c r="D4230" t="s">
        <v>3112</v>
      </c>
      <c r="E4230" t="s">
        <v>3721</v>
      </c>
      <c r="F4230" t="s">
        <v>3111</v>
      </c>
      <c r="G4230" t="s">
        <v>3112</v>
      </c>
      <c r="H4230" s="4" t="str">
        <f t="shared" si="132"/>
        <v>SITE1.V6</v>
      </c>
      <c r="I4230" s="4" t="str">
        <f t="shared" si="133"/>
        <v>S1_P7_REFCLK+</v>
      </c>
    </row>
    <row r="4231" spans="1:9">
      <c r="A4231" t="s">
        <v>261</v>
      </c>
      <c r="B4231" t="s">
        <v>9230</v>
      </c>
      <c r="C4231" t="s">
        <v>5180</v>
      </c>
      <c r="D4231">
        <v>1</v>
      </c>
      <c r="E4231" t="s">
        <v>8692</v>
      </c>
      <c r="F4231">
        <v>1</v>
      </c>
      <c r="G4231">
        <v>1</v>
      </c>
      <c r="H4231" s="4" t="str">
        <f t="shared" si="132"/>
        <v>1CH131.1</v>
      </c>
      <c r="I4231" s="4" t="str">
        <f t="shared" si="133"/>
        <v>SH1_DPS_5V0</v>
      </c>
    </row>
    <row r="4232" spans="1:9">
      <c r="A4232" t="s">
        <v>261</v>
      </c>
      <c r="B4232" t="s">
        <v>9230</v>
      </c>
      <c r="C4232" t="s">
        <v>5180</v>
      </c>
      <c r="D4232">
        <v>2</v>
      </c>
      <c r="E4232" t="s">
        <v>169</v>
      </c>
      <c r="F4232">
        <v>2</v>
      </c>
      <c r="G4232">
        <v>2</v>
      </c>
      <c r="H4232" s="4" t="str">
        <f t="shared" si="132"/>
        <v>1CH131.2</v>
      </c>
      <c r="I4232" s="4" t="str">
        <f t="shared" si="133"/>
        <v>DGND</v>
      </c>
    </row>
    <row r="4233" spans="1:9">
      <c r="A4233" t="s">
        <v>261</v>
      </c>
      <c r="B4233" t="s">
        <v>9230</v>
      </c>
      <c r="C4233" t="s">
        <v>5199</v>
      </c>
      <c r="D4233">
        <v>1</v>
      </c>
      <c r="E4233" t="s">
        <v>2210</v>
      </c>
      <c r="F4233">
        <v>1</v>
      </c>
      <c r="G4233">
        <v>1</v>
      </c>
      <c r="H4233" s="4" t="str">
        <f t="shared" si="132"/>
        <v>1CH1332.1</v>
      </c>
      <c r="I4233" s="4" t="str">
        <f t="shared" si="133"/>
        <v>S1_APWR_10F</v>
      </c>
    </row>
    <row r="4234" spans="1:9">
      <c r="A4234" t="s">
        <v>261</v>
      </c>
      <c r="B4234" t="s">
        <v>9230</v>
      </c>
      <c r="C4234" t="s">
        <v>5199</v>
      </c>
      <c r="D4234">
        <v>2</v>
      </c>
      <c r="E4234" t="s">
        <v>169</v>
      </c>
      <c r="F4234">
        <v>2</v>
      </c>
      <c r="G4234">
        <v>2</v>
      </c>
      <c r="H4234" s="4" t="str">
        <f t="shared" si="132"/>
        <v>1CH1332.2</v>
      </c>
      <c r="I4234" s="4" t="str">
        <f t="shared" si="133"/>
        <v>DGND</v>
      </c>
    </row>
    <row r="4235" spans="1:9">
      <c r="A4235" t="s">
        <v>261</v>
      </c>
      <c r="B4235" t="s">
        <v>9230</v>
      </c>
      <c r="C4235" t="s">
        <v>5200</v>
      </c>
      <c r="D4235">
        <v>1</v>
      </c>
      <c r="E4235" t="s">
        <v>2210</v>
      </c>
      <c r="F4235">
        <v>1</v>
      </c>
      <c r="G4235">
        <v>1</v>
      </c>
      <c r="H4235" s="4" t="str">
        <f t="shared" si="132"/>
        <v>1CH1333.1</v>
      </c>
      <c r="I4235" s="4" t="str">
        <f t="shared" si="133"/>
        <v>S1_APWR_10F</v>
      </c>
    </row>
    <row r="4236" spans="1:9">
      <c r="A4236" t="s">
        <v>261</v>
      </c>
      <c r="B4236" t="s">
        <v>9230</v>
      </c>
      <c r="C4236" t="s">
        <v>5200</v>
      </c>
      <c r="D4236">
        <v>2</v>
      </c>
      <c r="E4236" t="s">
        <v>169</v>
      </c>
      <c r="F4236">
        <v>2</v>
      </c>
      <c r="G4236">
        <v>2</v>
      </c>
      <c r="H4236" s="4" t="str">
        <f t="shared" si="132"/>
        <v>1CH1333.2</v>
      </c>
      <c r="I4236" s="4" t="str">
        <f t="shared" si="133"/>
        <v>DGND</v>
      </c>
    </row>
    <row r="4237" spans="1:9">
      <c r="A4237" t="s">
        <v>261</v>
      </c>
      <c r="B4237" t="s">
        <v>9230</v>
      </c>
      <c r="C4237" t="s">
        <v>5201</v>
      </c>
      <c r="D4237">
        <v>1</v>
      </c>
      <c r="E4237" t="s">
        <v>2210</v>
      </c>
      <c r="F4237">
        <v>1</v>
      </c>
      <c r="G4237">
        <v>1</v>
      </c>
      <c r="H4237" s="4" t="str">
        <f t="shared" si="132"/>
        <v>1CH1334.1</v>
      </c>
      <c r="I4237" s="4" t="str">
        <f t="shared" si="133"/>
        <v>S1_APWR_10F</v>
      </c>
    </row>
    <row r="4238" spans="1:9">
      <c r="A4238" t="s">
        <v>261</v>
      </c>
      <c r="B4238" t="s">
        <v>9230</v>
      </c>
      <c r="C4238" t="s">
        <v>5201</v>
      </c>
      <c r="D4238">
        <v>2</v>
      </c>
      <c r="E4238" t="s">
        <v>169</v>
      </c>
      <c r="F4238">
        <v>2</v>
      </c>
      <c r="G4238">
        <v>2</v>
      </c>
      <c r="H4238" s="4" t="str">
        <f t="shared" si="132"/>
        <v>1CH1334.2</v>
      </c>
      <c r="I4238" s="4" t="str">
        <f t="shared" si="133"/>
        <v>DGND</v>
      </c>
    </row>
    <row r="4239" spans="1:9">
      <c r="A4239" t="s">
        <v>261</v>
      </c>
      <c r="B4239" t="s">
        <v>9230</v>
      </c>
      <c r="C4239" t="s">
        <v>5137</v>
      </c>
      <c r="D4239">
        <v>2</v>
      </c>
      <c r="E4239" t="s">
        <v>3713</v>
      </c>
      <c r="F4239">
        <v>2</v>
      </c>
      <c r="G4239">
        <v>2</v>
      </c>
      <c r="H4239" s="4" t="str">
        <f t="shared" si="132"/>
        <v>1K211.2</v>
      </c>
      <c r="I4239" s="4" t="str">
        <f t="shared" si="133"/>
        <v>SH11_P6_CLKREQB</v>
      </c>
    </row>
    <row r="4240" spans="1:9">
      <c r="A4240" t="s">
        <v>261</v>
      </c>
      <c r="B4240" t="s">
        <v>9230</v>
      </c>
      <c r="C4240" t="s">
        <v>5137</v>
      </c>
      <c r="D4240">
        <v>3</v>
      </c>
      <c r="E4240" t="s">
        <v>3711</v>
      </c>
      <c r="F4240">
        <v>3</v>
      </c>
      <c r="G4240">
        <v>3</v>
      </c>
      <c r="H4240" s="4" t="str">
        <f t="shared" si="132"/>
        <v>1K211.3</v>
      </c>
      <c r="I4240" s="4" t="str">
        <f t="shared" si="133"/>
        <v>S1_P6_CLKREQB</v>
      </c>
    </row>
    <row r="4241" spans="1:9">
      <c r="A4241" t="s">
        <v>261</v>
      </c>
      <c r="B4241" t="s">
        <v>9230</v>
      </c>
      <c r="C4241" t="s">
        <v>5137</v>
      </c>
      <c r="D4241">
        <v>4</v>
      </c>
      <c r="E4241" t="s">
        <v>3480</v>
      </c>
      <c r="F4241">
        <v>4</v>
      </c>
      <c r="G4241">
        <v>4</v>
      </c>
      <c r="H4241" s="4" t="str">
        <f t="shared" si="132"/>
        <v>1K211.4</v>
      </c>
      <c r="I4241" s="4" t="str">
        <f t="shared" si="133"/>
        <v>S1_DCH_P6_CLKREQB</v>
      </c>
    </row>
    <row r="4242" spans="1:9">
      <c r="A4242" t="s">
        <v>261</v>
      </c>
      <c r="B4242" t="s">
        <v>9230</v>
      </c>
      <c r="C4242" t="s">
        <v>5137</v>
      </c>
      <c r="D4242">
        <v>5</v>
      </c>
      <c r="E4242" t="s">
        <v>3481</v>
      </c>
      <c r="F4242">
        <v>5</v>
      </c>
      <c r="G4242">
        <v>5</v>
      </c>
      <c r="H4242" s="4" t="str">
        <f t="shared" si="132"/>
        <v>1K211.5</v>
      </c>
      <c r="I4242" s="4" t="str">
        <f t="shared" si="133"/>
        <v>S1_DCH_P7_CLKREQB</v>
      </c>
    </row>
    <row r="4243" spans="1:9">
      <c r="A4243" t="s">
        <v>261</v>
      </c>
      <c r="B4243" t="s">
        <v>9230</v>
      </c>
      <c r="C4243" t="s">
        <v>5137</v>
      </c>
      <c r="D4243">
        <v>6</v>
      </c>
      <c r="E4243" t="s">
        <v>3712</v>
      </c>
      <c r="F4243">
        <v>6</v>
      </c>
      <c r="G4243">
        <v>6</v>
      </c>
      <c r="H4243" s="4" t="str">
        <f t="shared" si="132"/>
        <v>1K211.6</v>
      </c>
      <c r="I4243" s="4" t="str">
        <f t="shared" si="133"/>
        <v>S1_P7_CLKREQB</v>
      </c>
    </row>
    <row r="4244" spans="1:9">
      <c r="A4244" t="s">
        <v>261</v>
      </c>
      <c r="B4244" t="s">
        <v>9230</v>
      </c>
      <c r="C4244" t="s">
        <v>5137</v>
      </c>
      <c r="D4244">
        <v>7</v>
      </c>
      <c r="E4244" t="s">
        <v>8693</v>
      </c>
      <c r="F4244">
        <v>7</v>
      </c>
      <c r="G4244">
        <v>7</v>
      </c>
      <c r="H4244" s="4" t="str">
        <f t="shared" si="132"/>
        <v>1K211.7</v>
      </c>
      <c r="I4244" s="4" t="str">
        <f t="shared" si="133"/>
        <v>SH12_P7_CLKREQB</v>
      </c>
    </row>
    <row r="4245" spans="1:9">
      <c r="A4245" t="s">
        <v>261</v>
      </c>
      <c r="B4245" t="s">
        <v>9230</v>
      </c>
      <c r="C4245" t="s">
        <v>5137</v>
      </c>
      <c r="D4245" t="s">
        <v>7833</v>
      </c>
      <c r="E4245" t="s">
        <v>490</v>
      </c>
      <c r="F4245">
        <v>1</v>
      </c>
      <c r="G4245" t="s">
        <v>7833</v>
      </c>
      <c r="H4245" s="4" t="str">
        <f t="shared" si="132"/>
        <v>1K211.1</v>
      </c>
      <c r="I4245" s="4" t="str">
        <f t="shared" si="133"/>
        <v>VP12</v>
      </c>
    </row>
    <row r="4246" spans="1:9">
      <c r="A4246" t="s">
        <v>261</v>
      </c>
      <c r="B4246" t="s">
        <v>9230</v>
      </c>
      <c r="C4246" t="s">
        <v>5137</v>
      </c>
      <c r="D4246" t="s">
        <v>7834</v>
      </c>
      <c r="E4246" t="s">
        <v>8537</v>
      </c>
      <c r="F4246">
        <v>8</v>
      </c>
      <c r="G4246" t="s">
        <v>7834</v>
      </c>
      <c r="H4246" s="4" t="str">
        <f t="shared" si="132"/>
        <v>1K211.8</v>
      </c>
      <c r="I4246" s="4" t="str">
        <f t="shared" si="133"/>
        <v>SC_UDB211</v>
      </c>
    </row>
    <row r="4247" spans="1:9">
      <c r="A4247" t="s">
        <v>261</v>
      </c>
      <c r="B4247" t="s">
        <v>9230</v>
      </c>
      <c r="C4247" t="s">
        <v>5138</v>
      </c>
      <c r="D4247">
        <v>2</v>
      </c>
      <c r="E4247" t="s">
        <v>3716</v>
      </c>
      <c r="F4247">
        <v>2</v>
      </c>
      <c r="G4247">
        <v>2</v>
      </c>
      <c r="H4247" s="4" t="str">
        <f t="shared" si="132"/>
        <v>1K212.2</v>
      </c>
      <c r="I4247" s="4" t="str">
        <f t="shared" si="133"/>
        <v>SH11_P6_LANWAKEB</v>
      </c>
    </row>
    <row r="4248" spans="1:9">
      <c r="A4248" t="s">
        <v>261</v>
      </c>
      <c r="B4248" t="s">
        <v>9230</v>
      </c>
      <c r="C4248" t="s">
        <v>5138</v>
      </c>
      <c r="D4248">
        <v>3</v>
      </c>
      <c r="E4248" t="s">
        <v>3714</v>
      </c>
      <c r="F4248">
        <v>3</v>
      </c>
      <c r="G4248">
        <v>3</v>
      </c>
      <c r="H4248" s="4" t="str">
        <f t="shared" si="132"/>
        <v>1K212.3</v>
      </c>
      <c r="I4248" s="4" t="str">
        <f t="shared" si="133"/>
        <v>S1_P6_LANWAKEB</v>
      </c>
    </row>
    <row r="4249" spans="1:9">
      <c r="A4249" t="s">
        <v>261</v>
      </c>
      <c r="B4249" t="s">
        <v>9230</v>
      </c>
      <c r="C4249" t="s">
        <v>5138</v>
      </c>
      <c r="D4249">
        <v>4</v>
      </c>
      <c r="E4249" t="s">
        <v>3486</v>
      </c>
      <c r="F4249">
        <v>4</v>
      </c>
      <c r="G4249">
        <v>4</v>
      </c>
      <c r="H4249" s="4" t="str">
        <f t="shared" si="132"/>
        <v>1K212.4</v>
      </c>
      <c r="I4249" s="4" t="str">
        <f t="shared" si="133"/>
        <v>S1_DCH_P6_LANWAKEB</v>
      </c>
    </row>
    <row r="4250" spans="1:9">
      <c r="A4250" t="s">
        <v>261</v>
      </c>
      <c r="B4250" t="s">
        <v>9230</v>
      </c>
      <c r="C4250" t="s">
        <v>5138</v>
      </c>
      <c r="D4250">
        <v>5</v>
      </c>
      <c r="E4250" t="s">
        <v>3487</v>
      </c>
      <c r="F4250">
        <v>5</v>
      </c>
      <c r="G4250">
        <v>5</v>
      </c>
      <c r="H4250" s="4" t="str">
        <f t="shared" si="132"/>
        <v>1K212.5</v>
      </c>
      <c r="I4250" s="4" t="str">
        <f t="shared" si="133"/>
        <v>S1_DCH_P7_LANWAKEB</v>
      </c>
    </row>
    <row r="4251" spans="1:9">
      <c r="A4251" t="s">
        <v>261</v>
      </c>
      <c r="B4251" t="s">
        <v>9230</v>
      </c>
      <c r="C4251" t="s">
        <v>5138</v>
      </c>
      <c r="D4251">
        <v>6</v>
      </c>
      <c r="E4251" t="s">
        <v>3715</v>
      </c>
      <c r="F4251">
        <v>6</v>
      </c>
      <c r="G4251">
        <v>6</v>
      </c>
      <c r="H4251" s="4" t="str">
        <f t="shared" si="132"/>
        <v>1K212.6</v>
      </c>
      <c r="I4251" s="4" t="str">
        <f t="shared" si="133"/>
        <v>S1_P7_LANWAKEB</v>
      </c>
    </row>
    <row r="4252" spans="1:9">
      <c r="A4252" t="s">
        <v>261</v>
      </c>
      <c r="B4252" t="s">
        <v>9230</v>
      </c>
      <c r="C4252" t="s">
        <v>5138</v>
      </c>
      <c r="D4252">
        <v>7</v>
      </c>
      <c r="E4252" t="s">
        <v>8694</v>
      </c>
      <c r="F4252">
        <v>7</v>
      </c>
      <c r="G4252">
        <v>7</v>
      </c>
      <c r="H4252" s="4" t="str">
        <f t="shared" si="132"/>
        <v>1K212.7</v>
      </c>
      <c r="I4252" s="4" t="str">
        <f t="shared" si="133"/>
        <v>SH12_P7_LANWAKEB</v>
      </c>
    </row>
    <row r="4253" spans="1:9">
      <c r="A4253" t="s">
        <v>261</v>
      </c>
      <c r="B4253" t="s">
        <v>9230</v>
      </c>
      <c r="C4253" t="s">
        <v>5138</v>
      </c>
      <c r="D4253" t="s">
        <v>7833</v>
      </c>
      <c r="E4253" t="s">
        <v>490</v>
      </c>
      <c r="F4253">
        <v>1</v>
      </c>
      <c r="G4253" t="s">
        <v>7833</v>
      </c>
      <c r="H4253" s="4" t="str">
        <f t="shared" si="132"/>
        <v>1K212.1</v>
      </c>
      <c r="I4253" s="4" t="str">
        <f t="shared" si="133"/>
        <v>VP12</v>
      </c>
    </row>
    <row r="4254" spans="1:9">
      <c r="A4254" t="s">
        <v>261</v>
      </c>
      <c r="B4254" t="s">
        <v>9230</v>
      </c>
      <c r="C4254" t="s">
        <v>5138</v>
      </c>
      <c r="D4254" t="s">
        <v>7834</v>
      </c>
      <c r="E4254" t="s">
        <v>8539</v>
      </c>
      <c r="F4254">
        <v>8</v>
      </c>
      <c r="G4254" t="s">
        <v>7834</v>
      </c>
      <c r="H4254" s="4" t="str">
        <f t="shared" si="132"/>
        <v>1K212.8</v>
      </c>
      <c r="I4254" s="4" t="str">
        <f t="shared" si="133"/>
        <v>SC_UDB212</v>
      </c>
    </row>
    <row r="4255" spans="1:9">
      <c r="A4255" t="s">
        <v>261</v>
      </c>
      <c r="B4255" t="s">
        <v>9230</v>
      </c>
      <c r="C4255" t="s">
        <v>5151</v>
      </c>
      <c r="D4255">
        <v>2</v>
      </c>
      <c r="E4255" t="s">
        <v>3729</v>
      </c>
      <c r="F4255">
        <v>2</v>
      </c>
      <c r="G4255">
        <v>2</v>
      </c>
      <c r="H4255" s="4" t="str">
        <f t="shared" si="132"/>
        <v>1K220.2</v>
      </c>
      <c r="I4255" s="4" t="str">
        <f t="shared" si="133"/>
        <v>SH11_P6_ISOLATEB</v>
      </c>
    </row>
    <row r="4256" spans="1:9">
      <c r="A4256" t="s">
        <v>261</v>
      </c>
      <c r="B4256" t="s">
        <v>9230</v>
      </c>
      <c r="C4256" t="s">
        <v>5151</v>
      </c>
      <c r="D4256">
        <v>3</v>
      </c>
      <c r="E4256" t="s">
        <v>3727</v>
      </c>
      <c r="F4256">
        <v>3</v>
      </c>
      <c r="G4256">
        <v>3</v>
      </c>
      <c r="H4256" s="4" t="str">
        <f t="shared" si="132"/>
        <v>1K220.3</v>
      </c>
      <c r="I4256" s="4" t="str">
        <f t="shared" si="133"/>
        <v>S1_P6_ISOLATEB</v>
      </c>
    </row>
    <row r="4257" spans="1:9">
      <c r="A4257" t="s">
        <v>261</v>
      </c>
      <c r="B4257" t="s">
        <v>9230</v>
      </c>
      <c r="C4257" t="s">
        <v>5151</v>
      </c>
      <c r="D4257">
        <v>4</v>
      </c>
      <c r="E4257" t="s">
        <v>3492</v>
      </c>
      <c r="F4257">
        <v>4</v>
      </c>
      <c r="G4257">
        <v>4</v>
      </c>
      <c r="H4257" s="4" t="str">
        <f t="shared" si="132"/>
        <v>1K220.4</v>
      </c>
      <c r="I4257" s="4" t="str">
        <f t="shared" si="133"/>
        <v>S1_DCH_P6_ISOLATEB</v>
      </c>
    </row>
    <row r="4258" spans="1:9">
      <c r="A4258" t="s">
        <v>261</v>
      </c>
      <c r="B4258" t="s">
        <v>9230</v>
      </c>
      <c r="C4258" t="s">
        <v>5151</v>
      </c>
      <c r="D4258">
        <v>5</v>
      </c>
      <c r="E4258" t="s">
        <v>3493</v>
      </c>
      <c r="F4258">
        <v>5</v>
      </c>
      <c r="G4258">
        <v>5</v>
      </c>
      <c r="H4258" s="4" t="str">
        <f t="shared" si="132"/>
        <v>1K220.5</v>
      </c>
      <c r="I4258" s="4" t="str">
        <f t="shared" si="133"/>
        <v>S1_DCH_P7_ISOLATEB</v>
      </c>
    </row>
    <row r="4259" spans="1:9">
      <c r="A4259" t="s">
        <v>261</v>
      </c>
      <c r="B4259" t="s">
        <v>9230</v>
      </c>
      <c r="C4259" t="s">
        <v>5151</v>
      </c>
      <c r="D4259">
        <v>6</v>
      </c>
      <c r="E4259" t="s">
        <v>3728</v>
      </c>
      <c r="F4259">
        <v>6</v>
      </c>
      <c r="G4259">
        <v>6</v>
      </c>
      <c r="H4259" s="4" t="str">
        <f t="shared" si="132"/>
        <v>1K220.6</v>
      </c>
      <c r="I4259" s="4" t="str">
        <f t="shared" si="133"/>
        <v>S1_P7_ISOLATEB</v>
      </c>
    </row>
    <row r="4260" spans="1:9">
      <c r="A4260" t="s">
        <v>261</v>
      </c>
      <c r="B4260" t="s">
        <v>9230</v>
      </c>
      <c r="C4260" t="s">
        <v>5151</v>
      </c>
      <c r="D4260">
        <v>7</v>
      </c>
      <c r="E4260" t="s">
        <v>8695</v>
      </c>
      <c r="F4260">
        <v>7</v>
      </c>
      <c r="G4260">
        <v>7</v>
      </c>
      <c r="H4260" s="4" t="str">
        <f t="shared" si="132"/>
        <v>1K220.7</v>
      </c>
      <c r="I4260" s="4" t="str">
        <f t="shared" si="133"/>
        <v>SH12_P7_ISOLATEB</v>
      </c>
    </row>
    <row r="4261" spans="1:9">
      <c r="A4261" t="s">
        <v>261</v>
      </c>
      <c r="B4261" t="s">
        <v>9230</v>
      </c>
      <c r="C4261" t="s">
        <v>5151</v>
      </c>
      <c r="D4261" t="s">
        <v>7833</v>
      </c>
      <c r="E4261" t="s">
        <v>490</v>
      </c>
      <c r="F4261">
        <v>1</v>
      </c>
      <c r="G4261" t="s">
        <v>7833</v>
      </c>
      <c r="H4261" s="4" t="str">
        <f t="shared" si="132"/>
        <v>1K220.1</v>
      </c>
      <c r="I4261" s="4" t="str">
        <f t="shared" si="133"/>
        <v>VP12</v>
      </c>
    </row>
    <row r="4262" spans="1:9">
      <c r="A4262" t="s">
        <v>261</v>
      </c>
      <c r="B4262" t="s">
        <v>9230</v>
      </c>
      <c r="C4262" t="s">
        <v>5151</v>
      </c>
      <c r="D4262" t="s">
        <v>7834</v>
      </c>
      <c r="E4262" t="s">
        <v>8541</v>
      </c>
      <c r="F4262">
        <v>8</v>
      </c>
      <c r="G4262" t="s">
        <v>7834</v>
      </c>
      <c r="H4262" s="4" t="str">
        <f t="shared" si="132"/>
        <v>1K220.8</v>
      </c>
      <c r="I4262" s="4" t="str">
        <f t="shared" si="133"/>
        <v>SC_UDB220</v>
      </c>
    </row>
    <row r="4263" spans="1:9">
      <c r="A4263" t="s">
        <v>261</v>
      </c>
      <c r="B4263" t="s">
        <v>9230</v>
      </c>
      <c r="C4263" t="s">
        <v>5152</v>
      </c>
      <c r="D4263">
        <v>2</v>
      </c>
      <c r="E4263" t="s">
        <v>3732</v>
      </c>
      <c r="F4263">
        <v>2</v>
      </c>
      <c r="G4263">
        <v>2</v>
      </c>
      <c r="H4263" s="4" t="str">
        <f t="shared" si="132"/>
        <v>1K221.2</v>
      </c>
      <c r="I4263" s="4" t="str">
        <f t="shared" si="133"/>
        <v>SH11_P6_PCIE_RESETB</v>
      </c>
    </row>
    <row r="4264" spans="1:9">
      <c r="A4264" t="s">
        <v>261</v>
      </c>
      <c r="B4264" t="s">
        <v>9230</v>
      </c>
      <c r="C4264" t="s">
        <v>5152</v>
      </c>
      <c r="D4264">
        <v>3</v>
      </c>
      <c r="E4264" t="s">
        <v>3730</v>
      </c>
      <c r="F4264">
        <v>3</v>
      </c>
      <c r="G4264">
        <v>3</v>
      </c>
      <c r="H4264" s="4" t="str">
        <f t="shared" si="132"/>
        <v>1K221.3</v>
      </c>
      <c r="I4264" s="4" t="str">
        <f t="shared" si="133"/>
        <v>S1_P6_PCIE_RESETB</v>
      </c>
    </row>
    <row r="4265" spans="1:9">
      <c r="A4265" t="s">
        <v>261</v>
      </c>
      <c r="B4265" t="s">
        <v>9230</v>
      </c>
      <c r="C4265" t="s">
        <v>5152</v>
      </c>
      <c r="D4265">
        <v>4</v>
      </c>
      <c r="E4265" t="s">
        <v>3498</v>
      </c>
      <c r="F4265">
        <v>4</v>
      </c>
      <c r="G4265">
        <v>4</v>
      </c>
      <c r="H4265" s="4" t="str">
        <f t="shared" si="132"/>
        <v>1K221.4</v>
      </c>
      <c r="I4265" s="4" t="str">
        <f t="shared" si="133"/>
        <v>S1_DCH_P6_PCIE_RESETB</v>
      </c>
    </row>
    <row r="4266" spans="1:9">
      <c r="A4266" t="s">
        <v>261</v>
      </c>
      <c r="B4266" t="s">
        <v>9230</v>
      </c>
      <c r="C4266" t="s">
        <v>5152</v>
      </c>
      <c r="D4266">
        <v>5</v>
      </c>
      <c r="E4266" t="s">
        <v>3499</v>
      </c>
      <c r="F4266">
        <v>5</v>
      </c>
      <c r="G4266">
        <v>5</v>
      </c>
      <c r="H4266" s="4" t="str">
        <f t="shared" si="132"/>
        <v>1K221.5</v>
      </c>
      <c r="I4266" s="4" t="str">
        <f t="shared" si="133"/>
        <v>S1_DCH_P7_PCIE_RESETB</v>
      </c>
    </row>
    <row r="4267" spans="1:9">
      <c r="A4267" t="s">
        <v>261</v>
      </c>
      <c r="B4267" t="s">
        <v>9230</v>
      </c>
      <c r="C4267" t="s">
        <v>5152</v>
      </c>
      <c r="D4267">
        <v>6</v>
      </c>
      <c r="E4267" t="s">
        <v>3731</v>
      </c>
      <c r="F4267">
        <v>6</v>
      </c>
      <c r="G4267">
        <v>6</v>
      </c>
      <c r="H4267" s="4" t="str">
        <f t="shared" si="132"/>
        <v>1K221.6</v>
      </c>
      <c r="I4267" s="4" t="str">
        <f t="shared" si="133"/>
        <v>S1_P7_PCIE_RESETB</v>
      </c>
    </row>
    <row r="4268" spans="1:9">
      <c r="A4268" t="s">
        <v>261</v>
      </c>
      <c r="B4268" t="s">
        <v>9230</v>
      </c>
      <c r="C4268" t="s">
        <v>5152</v>
      </c>
      <c r="D4268">
        <v>7</v>
      </c>
      <c r="E4268" t="s">
        <v>8696</v>
      </c>
      <c r="F4268">
        <v>7</v>
      </c>
      <c r="G4268">
        <v>7</v>
      </c>
      <c r="H4268" s="4" t="str">
        <f t="shared" si="132"/>
        <v>1K221.7</v>
      </c>
      <c r="I4268" s="4" t="str">
        <f t="shared" si="133"/>
        <v>SH12_P7_PCIE_RESETB</v>
      </c>
    </row>
    <row r="4269" spans="1:9">
      <c r="A4269" t="s">
        <v>261</v>
      </c>
      <c r="B4269" t="s">
        <v>9230</v>
      </c>
      <c r="C4269" t="s">
        <v>5152</v>
      </c>
      <c r="D4269" t="s">
        <v>7833</v>
      </c>
      <c r="E4269" t="s">
        <v>490</v>
      </c>
      <c r="F4269">
        <v>1</v>
      </c>
      <c r="G4269" t="s">
        <v>7833</v>
      </c>
      <c r="H4269" s="4" t="str">
        <f t="shared" si="132"/>
        <v>1K221.1</v>
      </c>
      <c r="I4269" s="4" t="str">
        <f t="shared" si="133"/>
        <v>VP12</v>
      </c>
    </row>
    <row r="4270" spans="1:9">
      <c r="A4270" t="s">
        <v>261</v>
      </c>
      <c r="B4270" t="s">
        <v>9230</v>
      </c>
      <c r="C4270" t="s">
        <v>5152</v>
      </c>
      <c r="D4270" t="s">
        <v>7834</v>
      </c>
      <c r="E4270" t="s">
        <v>8543</v>
      </c>
      <c r="F4270">
        <v>8</v>
      </c>
      <c r="G4270" t="s">
        <v>7834</v>
      </c>
      <c r="H4270" s="4" t="str">
        <f t="shared" si="132"/>
        <v>1K221.8</v>
      </c>
      <c r="I4270" s="4" t="str">
        <f t="shared" si="133"/>
        <v>SC_UDB221</v>
      </c>
    </row>
    <row r="4271" spans="1:9">
      <c r="A4271" t="s">
        <v>261</v>
      </c>
      <c r="B4271" t="s">
        <v>9230</v>
      </c>
      <c r="C4271" t="s">
        <v>9231</v>
      </c>
      <c r="D4271">
        <v>1</v>
      </c>
      <c r="E4271" t="s">
        <v>8692</v>
      </c>
      <c r="F4271">
        <v>1</v>
      </c>
      <c r="G4271">
        <v>1</v>
      </c>
      <c r="H4271" s="4" t="str">
        <f t="shared" si="132"/>
        <v>1RHPC1.1</v>
      </c>
      <c r="I4271" s="4" t="str">
        <f t="shared" si="133"/>
        <v>SH1_DPS_5V0</v>
      </c>
    </row>
    <row r="4272" spans="1:9">
      <c r="A4272" t="s">
        <v>261</v>
      </c>
      <c r="B4272" t="s">
        <v>9230</v>
      </c>
      <c r="C4272" t="s">
        <v>9231</v>
      </c>
      <c r="D4272">
        <v>2</v>
      </c>
      <c r="E4272" t="s">
        <v>2210</v>
      </c>
      <c r="F4272">
        <v>2</v>
      </c>
      <c r="G4272">
        <v>2</v>
      </c>
      <c r="H4272" s="4" t="str">
        <f t="shared" si="132"/>
        <v>1RHPC1.2</v>
      </c>
      <c r="I4272" s="4" t="str">
        <f t="shared" si="133"/>
        <v>S1_APWR_10F</v>
      </c>
    </row>
    <row r="4273" spans="1:9">
      <c r="A4273" t="s">
        <v>261</v>
      </c>
      <c r="B4273" t="s">
        <v>9230</v>
      </c>
      <c r="C4273" t="s">
        <v>5161</v>
      </c>
      <c r="D4273">
        <v>1</v>
      </c>
      <c r="E4273" t="s">
        <v>2082</v>
      </c>
      <c r="F4273">
        <v>1</v>
      </c>
      <c r="G4273">
        <v>1</v>
      </c>
      <c r="H4273" s="4" t="str">
        <f t="shared" si="132"/>
        <v>1RS104.1</v>
      </c>
      <c r="I4273" s="4" t="str">
        <f t="shared" si="133"/>
        <v>SG1_SRC_DVDD33</v>
      </c>
    </row>
    <row r="4274" spans="1:9">
      <c r="A4274" t="s">
        <v>261</v>
      </c>
      <c r="B4274" t="s">
        <v>9230</v>
      </c>
      <c r="C4274" t="s">
        <v>5161</v>
      </c>
      <c r="D4274">
        <v>2</v>
      </c>
      <c r="E4274" t="s">
        <v>3729</v>
      </c>
      <c r="F4274">
        <v>2</v>
      </c>
      <c r="G4274">
        <v>2</v>
      </c>
      <c r="H4274" s="4" t="str">
        <f t="shared" si="132"/>
        <v>1RS104.2</v>
      </c>
      <c r="I4274" s="4" t="str">
        <f t="shared" si="133"/>
        <v>SH11_P6_ISOLATEB</v>
      </c>
    </row>
    <row r="4275" spans="1:9">
      <c r="A4275" t="s">
        <v>261</v>
      </c>
      <c r="B4275" t="s">
        <v>9230</v>
      </c>
      <c r="C4275" t="s">
        <v>5162</v>
      </c>
      <c r="D4275">
        <v>1</v>
      </c>
      <c r="E4275" t="s">
        <v>2082</v>
      </c>
      <c r="F4275">
        <v>1</v>
      </c>
      <c r="G4275">
        <v>1</v>
      </c>
      <c r="H4275" s="4" t="str">
        <f t="shared" si="132"/>
        <v>1RS114.1</v>
      </c>
      <c r="I4275" s="4" t="str">
        <f t="shared" si="133"/>
        <v>SG1_SRC_DVDD33</v>
      </c>
    </row>
    <row r="4276" spans="1:9">
      <c r="A4276" t="s">
        <v>261</v>
      </c>
      <c r="B4276" t="s">
        <v>9230</v>
      </c>
      <c r="C4276" t="s">
        <v>5162</v>
      </c>
      <c r="D4276">
        <v>2</v>
      </c>
      <c r="E4276" t="s">
        <v>8695</v>
      </c>
      <c r="F4276">
        <v>2</v>
      </c>
      <c r="G4276">
        <v>2</v>
      </c>
      <c r="H4276" s="4" t="str">
        <f t="shared" si="132"/>
        <v>1RS114.2</v>
      </c>
      <c r="I4276" s="4" t="str">
        <f t="shared" si="133"/>
        <v>SH12_P7_ISOLATEB</v>
      </c>
    </row>
    <row r="4277" spans="1:9">
      <c r="A4277" t="s">
        <v>261</v>
      </c>
      <c r="B4277" t="s">
        <v>9230</v>
      </c>
      <c r="C4277" t="s">
        <v>8069</v>
      </c>
      <c r="D4277">
        <v>1</v>
      </c>
      <c r="E4277" t="s">
        <v>2210</v>
      </c>
      <c r="F4277">
        <v>1</v>
      </c>
      <c r="G4277">
        <v>1</v>
      </c>
      <c r="H4277" s="4" t="str">
        <f t="shared" si="132"/>
        <v>1ST01.1</v>
      </c>
      <c r="I4277" s="4" t="str">
        <f t="shared" si="133"/>
        <v>S1_APWR_10F</v>
      </c>
    </row>
    <row r="4278" spans="1:9">
      <c r="A4278" t="s">
        <v>261</v>
      </c>
      <c r="B4278" t="s">
        <v>9230</v>
      </c>
      <c r="C4278" t="s">
        <v>8069</v>
      </c>
      <c r="D4278">
        <v>2</v>
      </c>
      <c r="E4278" t="s">
        <v>2242</v>
      </c>
      <c r="F4278">
        <v>2</v>
      </c>
      <c r="G4278">
        <v>2</v>
      </c>
      <c r="H4278" s="4" t="str">
        <f t="shared" si="132"/>
        <v>1ST01.2</v>
      </c>
      <c r="I4278" s="4" t="str">
        <f t="shared" si="133"/>
        <v>S1_APWR_10S</v>
      </c>
    </row>
    <row r="4279" spans="1:9">
      <c r="A4279" t="s">
        <v>261</v>
      </c>
      <c r="B4279" t="s">
        <v>9230</v>
      </c>
      <c r="C4279" t="s">
        <v>8070</v>
      </c>
      <c r="D4279">
        <v>1</v>
      </c>
      <c r="E4279" t="s">
        <v>169</v>
      </c>
      <c r="F4279">
        <v>1</v>
      </c>
      <c r="G4279">
        <v>1</v>
      </c>
      <c r="H4279" s="4" t="str">
        <f t="shared" si="132"/>
        <v>1STG01.1</v>
      </c>
      <c r="I4279" s="4" t="str">
        <f t="shared" si="133"/>
        <v>DGND</v>
      </c>
    </row>
    <row r="4280" spans="1:9">
      <c r="A4280" t="s">
        <v>261</v>
      </c>
      <c r="B4280" t="s">
        <v>9230</v>
      </c>
      <c r="C4280" t="s">
        <v>8070</v>
      </c>
      <c r="D4280">
        <v>2</v>
      </c>
      <c r="E4280" t="s">
        <v>2243</v>
      </c>
      <c r="F4280">
        <v>2</v>
      </c>
      <c r="G4280">
        <v>2</v>
      </c>
      <c r="H4280" s="4" t="str">
        <f t="shared" si="132"/>
        <v>1STG01.2</v>
      </c>
      <c r="I4280" s="4" t="str">
        <f t="shared" si="133"/>
        <v>S1_APWR_10GS</v>
      </c>
    </row>
    <row r="4281" spans="1:9">
      <c r="A4281" t="s">
        <v>261</v>
      </c>
      <c r="B4281" t="s">
        <v>9230</v>
      </c>
      <c r="C4281" t="s">
        <v>9232</v>
      </c>
      <c r="D4281">
        <v>1</v>
      </c>
      <c r="E4281" t="s">
        <v>693</v>
      </c>
      <c r="F4281">
        <v>1</v>
      </c>
      <c r="G4281">
        <v>1</v>
      </c>
      <c r="H4281" s="4" t="str">
        <f t="shared" si="132"/>
        <v>SH1_VDD5_ATX.1</v>
      </c>
      <c r="I4281" s="4" t="str">
        <f t="shared" si="133"/>
        <v>VDD5_ATX</v>
      </c>
    </row>
    <row r="4282" spans="1:9">
      <c r="A4282" t="s">
        <v>261</v>
      </c>
      <c r="B4282" t="s">
        <v>9230</v>
      </c>
      <c r="C4282" t="s">
        <v>9232</v>
      </c>
      <c r="D4282">
        <v>2</v>
      </c>
      <c r="E4282" t="s">
        <v>8692</v>
      </c>
      <c r="F4282">
        <v>2</v>
      </c>
      <c r="G4282">
        <v>2</v>
      </c>
      <c r="H4282" s="4" t="str">
        <f t="shared" si="132"/>
        <v>SH1_VDD5_ATX.2</v>
      </c>
      <c r="I4282" s="4" t="str">
        <f t="shared" si="133"/>
        <v>SH1_DPS_5V0</v>
      </c>
    </row>
    <row r="4283" spans="1:9">
      <c r="A4283" t="s">
        <v>261</v>
      </c>
      <c r="B4283" t="s">
        <v>9230</v>
      </c>
      <c r="C4283" t="s">
        <v>165</v>
      </c>
      <c r="D4283" t="s">
        <v>3106</v>
      </c>
      <c r="E4283" t="s">
        <v>3711</v>
      </c>
      <c r="F4283" t="s">
        <v>295</v>
      </c>
      <c r="G4283" t="s">
        <v>3106</v>
      </c>
      <c r="H4283" s="4" t="str">
        <f t="shared" si="132"/>
        <v>SITE1.U1</v>
      </c>
      <c r="I4283" s="4" t="str">
        <f t="shared" si="133"/>
        <v>S1_P6_CLKREQB</v>
      </c>
    </row>
    <row r="4284" spans="1:9">
      <c r="A4284" t="s">
        <v>261</v>
      </c>
      <c r="B4284" t="s">
        <v>9230</v>
      </c>
      <c r="C4284" t="s">
        <v>165</v>
      </c>
      <c r="D4284" t="s">
        <v>3113</v>
      </c>
      <c r="E4284" t="s">
        <v>3727</v>
      </c>
      <c r="F4284" t="s">
        <v>296</v>
      </c>
      <c r="G4284" t="s">
        <v>3113</v>
      </c>
      <c r="H4284" s="4" t="str">
        <f t="shared" si="132"/>
        <v>SITE1.U2</v>
      </c>
      <c r="I4284" s="4" t="str">
        <f t="shared" si="133"/>
        <v>S1_P6_ISOLATEB</v>
      </c>
    </row>
    <row r="4285" spans="1:9">
      <c r="A4285" t="s">
        <v>261</v>
      </c>
      <c r="B4285" t="s">
        <v>9230</v>
      </c>
      <c r="C4285" t="s">
        <v>165</v>
      </c>
      <c r="D4285" t="s">
        <v>3108</v>
      </c>
      <c r="E4285" t="s">
        <v>3714</v>
      </c>
      <c r="F4285" t="s">
        <v>316</v>
      </c>
      <c r="G4285" t="s">
        <v>3108</v>
      </c>
      <c r="H4285" s="4" t="str">
        <f t="shared" si="132"/>
        <v>SITE1.T2</v>
      </c>
      <c r="I4285" s="4" t="str">
        <f t="shared" si="133"/>
        <v>S1_P6_LANWAKEB</v>
      </c>
    </row>
    <row r="4286" spans="1:9">
      <c r="A4286" t="s">
        <v>261</v>
      </c>
      <c r="B4286" t="s">
        <v>9230</v>
      </c>
      <c r="C4286" t="s">
        <v>165</v>
      </c>
      <c r="D4286" t="s">
        <v>3115</v>
      </c>
      <c r="E4286" t="s">
        <v>3730</v>
      </c>
      <c r="F4286" t="s">
        <v>1645</v>
      </c>
      <c r="G4286" t="s">
        <v>3115</v>
      </c>
      <c r="H4286" s="4" t="str">
        <f t="shared" si="132"/>
        <v>SITE1.V1</v>
      </c>
      <c r="I4286" s="4" t="str">
        <f t="shared" si="133"/>
        <v>S1_P6_PCIE_RESETB</v>
      </c>
    </row>
    <row r="4287" spans="1:9">
      <c r="A4287" t="s">
        <v>261</v>
      </c>
      <c r="B4287" t="s">
        <v>9230</v>
      </c>
      <c r="C4287" t="s">
        <v>165</v>
      </c>
      <c r="D4287" t="s">
        <v>3107</v>
      </c>
      <c r="E4287" t="s">
        <v>3712</v>
      </c>
      <c r="F4287" t="s">
        <v>1335</v>
      </c>
      <c r="G4287" t="s">
        <v>3107</v>
      </c>
      <c r="H4287" s="4" t="str">
        <f t="shared" si="132"/>
        <v>SITE1.R5</v>
      </c>
      <c r="I4287" s="4" t="str">
        <f t="shared" si="133"/>
        <v>S1_P7_CLKREQB</v>
      </c>
    </row>
    <row r="4288" spans="1:9">
      <c r="A4288" t="s">
        <v>261</v>
      </c>
      <c r="B4288" t="s">
        <v>9230</v>
      </c>
      <c r="C4288" t="s">
        <v>165</v>
      </c>
      <c r="D4288" t="s">
        <v>3114</v>
      </c>
      <c r="E4288" t="s">
        <v>3728</v>
      </c>
      <c r="F4288" t="s">
        <v>335</v>
      </c>
      <c r="G4288" t="s">
        <v>3114</v>
      </c>
      <c r="H4288" s="4" t="str">
        <f t="shared" si="132"/>
        <v>SITE1.T4</v>
      </c>
      <c r="I4288" s="4" t="str">
        <f t="shared" si="133"/>
        <v>S1_P7_ISOLATEB</v>
      </c>
    </row>
    <row r="4289" spans="1:9">
      <c r="A4289" t="s">
        <v>261</v>
      </c>
      <c r="B4289" t="s">
        <v>9230</v>
      </c>
      <c r="C4289" t="s">
        <v>165</v>
      </c>
      <c r="D4289" t="s">
        <v>3109</v>
      </c>
      <c r="E4289" t="s">
        <v>3715</v>
      </c>
      <c r="F4289" t="s">
        <v>1334</v>
      </c>
      <c r="G4289" t="s">
        <v>3109</v>
      </c>
      <c r="H4289" s="4" t="str">
        <f t="shared" si="132"/>
        <v>SITE1.R4</v>
      </c>
      <c r="I4289" s="4" t="str">
        <f t="shared" si="133"/>
        <v>S1_P7_LANWAKEB</v>
      </c>
    </row>
    <row r="4290" spans="1:9">
      <c r="A4290" t="s">
        <v>261</v>
      </c>
      <c r="B4290" t="s">
        <v>9230</v>
      </c>
      <c r="C4290" t="s">
        <v>165</v>
      </c>
      <c r="D4290" t="s">
        <v>3116</v>
      </c>
      <c r="E4290" t="s">
        <v>3731</v>
      </c>
      <c r="F4290" t="s">
        <v>322</v>
      </c>
      <c r="G4290" t="s">
        <v>3116</v>
      </c>
      <c r="H4290" s="4" t="str">
        <f t="shared" ref="H4290:H4353" si="134">CONCATENATE(C4290,".",F4290)</f>
        <v>SITE1.T5</v>
      </c>
      <c r="I4290" s="4" t="str">
        <f t="shared" ref="I4290:I4353" si="135">E4290</f>
        <v>S1_P7_PCIE_RESETB</v>
      </c>
    </row>
    <row r="4291" spans="1:9">
      <c r="A4291" t="s">
        <v>261</v>
      </c>
      <c r="B4291" t="s">
        <v>9233</v>
      </c>
      <c r="C4291" t="s">
        <v>5167</v>
      </c>
      <c r="D4291">
        <v>1</v>
      </c>
      <c r="E4291" t="s">
        <v>3733</v>
      </c>
      <c r="F4291">
        <v>1</v>
      </c>
      <c r="G4291">
        <v>1</v>
      </c>
      <c r="H4291" s="4" t="str">
        <f t="shared" si="134"/>
        <v>1RSG104.1</v>
      </c>
      <c r="I4291" s="4" t="str">
        <f t="shared" si="135"/>
        <v>SG1_P6_ISOLATEB</v>
      </c>
    </row>
    <row r="4292" spans="1:9">
      <c r="A4292" t="s">
        <v>261</v>
      </c>
      <c r="B4292" t="s">
        <v>9233</v>
      </c>
      <c r="C4292" t="s">
        <v>5167</v>
      </c>
      <c r="D4292">
        <v>2</v>
      </c>
      <c r="E4292" t="s">
        <v>169</v>
      </c>
      <c r="F4292">
        <v>2</v>
      </c>
      <c r="G4292">
        <v>2</v>
      </c>
      <c r="H4292" s="4" t="str">
        <f t="shared" si="134"/>
        <v>1RSG104.2</v>
      </c>
      <c r="I4292" s="4" t="str">
        <f t="shared" si="135"/>
        <v>DGND</v>
      </c>
    </row>
    <row r="4293" spans="1:9">
      <c r="A4293" t="s">
        <v>261</v>
      </c>
      <c r="B4293" t="s">
        <v>9233</v>
      </c>
      <c r="C4293" t="s">
        <v>5168</v>
      </c>
      <c r="D4293">
        <v>1</v>
      </c>
      <c r="E4293" t="s">
        <v>3734</v>
      </c>
      <c r="F4293">
        <v>1</v>
      </c>
      <c r="G4293">
        <v>1</v>
      </c>
      <c r="H4293" s="4" t="str">
        <f t="shared" si="134"/>
        <v>1RSG105.1</v>
      </c>
      <c r="I4293" s="4" t="str">
        <f t="shared" si="135"/>
        <v>SG1_P6_PCIE_RESETB</v>
      </c>
    </row>
    <row r="4294" spans="1:9">
      <c r="A4294" t="s">
        <v>261</v>
      </c>
      <c r="B4294" t="s">
        <v>9233</v>
      </c>
      <c r="C4294" t="s">
        <v>5168</v>
      </c>
      <c r="D4294">
        <v>2</v>
      </c>
      <c r="E4294" t="s">
        <v>169</v>
      </c>
      <c r="F4294">
        <v>2</v>
      </c>
      <c r="G4294">
        <v>2</v>
      </c>
      <c r="H4294" s="4" t="str">
        <f t="shared" si="134"/>
        <v>1RSG105.2</v>
      </c>
      <c r="I4294" s="4" t="str">
        <f t="shared" si="135"/>
        <v>DGND</v>
      </c>
    </row>
    <row r="4295" spans="1:9">
      <c r="A4295" t="s">
        <v>261</v>
      </c>
      <c r="B4295" t="s">
        <v>9233</v>
      </c>
      <c r="C4295" t="s">
        <v>5169</v>
      </c>
      <c r="D4295">
        <v>1</v>
      </c>
      <c r="E4295" t="s">
        <v>3735</v>
      </c>
      <c r="F4295">
        <v>1</v>
      </c>
      <c r="G4295">
        <v>1</v>
      </c>
      <c r="H4295" s="4" t="str">
        <f t="shared" si="134"/>
        <v>1RSG114.1</v>
      </c>
      <c r="I4295" s="4" t="str">
        <f t="shared" si="135"/>
        <v>SG1_P7_ISOLATEB</v>
      </c>
    </row>
    <row r="4296" spans="1:9">
      <c r="A4296" t="s">
        <v>261</v>
      </c>
      <c r="B4296" t="s">
        <v>9233</v>
      </c>
      <c r="C4296" t="s">
        <v>5169</v>
      </c>
      <c r="D4296">
        <v>2</v>
      </c>
      <c r="E4296" t="s">
        <v>169</v>
      </c>
      <c r="F4296">
        <v>2</v>
      </c>
      <c r="G4296">
        <v>2</v>
      </c>
      <c r="H4296" s="4" t="str">
        <f t="shared" si="134"/>
        <v>1RSG114.2</v>
      </c>
      <c r="I4296" s="4" t="str">
        <f t="shared" si="135"/>
        <v>DGND</v>
      </c>
    </row>
    <row r="4297" spans="1:9">
      <c r="A4297" t="s">
        <v>261</v>
      </c>
      <c r="B4297" t="s">
        <v>9233</v>
      </c>
      <c r="C4297" t="s">
        <v>5170</v>
      </c>
      <c r="D4297">
        <v>1</v>
      </c>
      <c r="E4297" t="s">
        <v>3736</v>
      </c>
      <c r="F4297">
        <v>1</v>
      </c>
      <c r="G4297">
        <v>1</v>
      </c>
      <c r="H4297" s="4" t="str">
        <f t="shared" si="134"/>
        <v>1RSG115.1</v>
      </c>
      <c r="I4297" s="4" t="str">
        <f t="shared" si="135"/>
        <v>SG1_P7_PCIE_RESETB</v>
      </c>
    </row>
    <row r="4298" spans="1:9">
      <c r="A4298" t="s">
        <v>261</v>
      </c>
      <c r="B4298" t="s">
        <v>9233</v>
      </c>
      <c r="C4298" t="s">
        <v>5170</v>
      </c>
      <c r="D4298">
        <v>2</v>
      </c>
      <c r="E4298" t="s">
        <v>169</v>
      </c>
      <c r="F4298">
        <v>2</v>
      </c>
      <c r="G4298">
        <v>2</v>
      </c>
      <c r="H4298" s="4" t="str">
        <f t="shared" si="134"/>
        <v>1RSG115.2</v>
      </c>
      <c r="I4298" s="4" t="str">
        <f t="shared" si="135"/>
        <v>DGND</v>
      </c>
    </row>
    <row r="4299" spans="1:9">
      <c r="A4299" t="s">
        <v>261</v>
      </c>
      <c r="B4299" t="s">
        <v>9233</v>
      </c>
      <c r="C4299" t="s">
        <v>9220</v>
      </c>
      <c r="D4299" t="s">
        <v>3093</v>
      </c>
      <c r="E4299" t="s">
        <v>3680</v>
      </c>
      <c r="F4299" t="s">
        <v>1615</v>
      </c>
      <c r="G4299" t="s">
        <v>3093</v>
      </c>
      <c r="H4299" s="4" t="str">
        <f t="shared" si="134"/>
        <v>GOLD1.V13</v>
      </c>
      <c r="I4299" s="4" t="str">
        <f t="shared" si="135"/>
        <v>SG1_P4_HSI-</v>
      </c>
    </row>
    <row r="4300" spans="1:9">
      <c r="A4300" t="s">
        <v>261</v>
      </c>
      <c r="B4300" t="s">
        <v>9233</v>
      </c>
      <c r="C4300" t="s">
        <v>9220</v>
      </c>
      <c r="D4300" t="s">
        <v>3094</v>
      </c>
      <c r="E4300" t="s">
        <v>3682</v>
      </c>
      <c r="F4300" t="s">
        <v>1614</v>
      </c>
      <c r="G4300" t="s">
        <v>3094</v>
      </c>
      <c r="H4300" s="4" t="str">
        <f t="shared" si="134"/>
        <v>GOLD1.V12</v>
      </c>
      <c r="I4300" s="4" t="str">
        <f t="shared" si="135"/>
        <v>SG1_P4_HSI+</v>
      </c>
    </row>
    <row r="4301" spans="1:9">
      <c r="A4301" t="s">
        <v>261</v>
      </c>
      <c r="B4301" t="s">
        <v>9233</v>
      </c>
      <c r="C4301" t="s">
        <v>9220</v>
      </c>
      <c r="D4301" t="s">
        <v>3095</v>
      </c>
      <c r="E4301" t="s">
        <v>3676</v>
      </c>
      <c r="F4301" t="s">
        <v>1625</v>
      </c>
      <c r="G4301" t="s">
        <v>3095</v>
      </c>
      <c r="H4301" s="4" t="str">
        <f t="shared" si="134"/>
        <v>GOLD1.W14</v>
      </c>
      <c r="I4301" s="4" t="str">
        <f t="shared" si="135"/>
        <v>SG1_P4_HSO-</v>
      </c>
    </row>
    <row r="4302" spans="1:9">
      <c r="A4302" t="s">
        <v>261</v>
      </c>
      <c r="B4302" t="s">
        <v>9233</v>
      </c>
      <c r="C4302" t="s">
        <v>9220</v>
      </c>
      <c r="D4302" t="s">
        <v>3096</v>
      </c>
      <c r="E4302" t="s">
        <v>3678</v>
      </c>
      <c r="F4302" t="s">
        <v>1624</v>
      </c>
      <c r="G4302" t="s">
        <v>3096</v>
      </c>
      <c r="H4302" s="4" t="str">
        <f t="shared" si="134"/>
        <v>GOLD1.W13</v>
      </c>
      <c r="I4302" s="4" t="str">
        <f t="shared" si="135"/>
        <v>SG1_P4_HSO+</v>
      </c>
    </row>
    <row r="4303" spans="1:9">
      <c r="A4303" t="s">
        <v>261</v>
      </c>
      <c r="B4303" t="s">
        <v>9233</v>
      </c>
      <c r="C4303" t="s">
        <v>9220</v>
      </c>
      <c r="D4303" t="s">
        <v>3097</v>
      </c>
      <c r="E4303" t="s">
        <v>3688</v>
      </c>
      <c r="F4303" t="s">
        <v>1617</v>
      </c>
      <c r="G4303" t="s">
        <v>3097</v>
      </c>
      <c r="H4303" s="4" t="str">
        <f t="shared" si="134"/>
        <v>GOLD1.V15</v>
      </c>
      <c r="I4303" s="4" t="str">
        <f t="shared" si="135"/>
        <v>SG1_P5_HSI-</v>
      </c>
    </row>
    <row r="4304" spans="1:9">
      <c r="A4304" t="s">
        <v>261</v>
      </c>
      <c r="B4304" t="s">
        <v>9233</v>
      </c>
      <c r="C4304" t="s">
        <v>9220</v>
      </c>
      <c r="D4304" t="s">
        <v>3098</v>
      </c>
      <c r="E4304" t="s">
        <v>3690</v>
      </c>
      <c r="F4304" t="s">
        <v>1616</v>
      </c>
      <c r="G4304" t="s">
        <v>3098</v>
      </c>
      <c r="H4304" s="4" t="str">
        <f t="shared" si="134"/>
        <v>GOLD1.V14</v>
      </c>
      <c r="I4304" s="4" t="str">
        <f t="shared" si="135"/>
        <v>SG1_P5_HSI+</v>
      </c>
    </row>
    <row r="4305" spans="1:9">
      <c r="A4305" t="s">
        <v>261</v>
      </c>
      <c r="B4305" t="s">
        <v>9233</v>
      </c>
      <c r="C4305" t="s">
        <v>9220</v>
      </c>
      <c r="D4305" t="s">
        <v>3099</v>
      </c>
      <c r="E4305" t="s">
        <v>3684</v>
      </c>
      <c r="F4305" t="s">
        <v>1627</v>
      </c>
      <c r="G4305" t="s">
        <v>3099</v>
      </c>
      <c r="H4305" s="4" t="str">
        <f t="shared" si="134"/>
        <v>GOLD1.W16</v>
      </c>
      <c r="I4305" s="4" t="str">
        <f t="shared" si="135"/>
        <v>SG1_P5_HSO-</v>
      </c>
    </row>
    <row r="4306" spans="1:9">
      <c r="A4306" t="s">
        <v>261</v>
      </c>
      <c r="B4306" t="s">
        <v>9233</v>
      </c>
      <c r="C4306" t="s">
        <v>9220</v>
      </c>
      <c r="D4306" t="s">
        <v>3100</v>
      </c>
      <c r="E4306" t="s">
        <v>3686</v>
      </c>
      <c r="F4306" t="s">
        <v>1626</v>
      </c>
      <c r="G4306" t="s">
        <v>3100</v>
      </c>
      <c r="H4306" s="4" t="str">
        <f t="shared" si="134"/>
        <v>GOLD1.W15</v>
      </c>
      <c r="I4306" s="4" t="str">
        <f t="shared" si="135"/>
        <v>SG1_P5_HSO+</v>
      </c>
    </row>
    <row r="4307" spans="1:9">
      <c r="A4307" t="s">
        <v>261</v>
      </c>
      <c r="B4307" t="s">
        <v>9233</v>
      </c>
      <c r="C4307" t="s">
        <v>9220</v>
      </c>
      <c r="D4307" t="s">
        <v>3106</v>
      </c>
      <c r="E4307" t="s">
        <v>3737</v>
      </c>
      <c r="F4307" t="s">
        <v>295</v>
      </c>
      <c r="G4307" t="s">
        <v>3106</v>
      </c>
      <c r="H4307" s="4" t="str">
        <f t="shared" si="134"/>
        <v>GOLD1.U1</v>
      </c>
      <c r="I4307" s="4" t="str">
        <f t="shared" si="135"/>
        <v>SG1_P6_CLKREQB</v>
      </c>
    </row>
    <row r="4308" spans="1:9">
      <c r="A4308" t="s">
        <v>261</v>
      </c>
      <c r="B4308" t="s">
        <v>9233</v>
      </c>
      <c r="C4308" t="s">
        <v>9220</v>
      </c>
      <c r="D4308" t="s">
        <v>1659</v>
      </c>
      <c r="E4308" t="s">
        <v>2181</v>
      </c>
      <c r="F4308" t="s">
        <v>1667</v>
      </c>
      <c r="G4308" t="s">
        <v>1659</v>
      </c>
      <c r="H4308" s="4" t="str">
        <f t="shared" si="134"/>
        <v>GOLD1.W5</v>
      </c>
      <c r="I4308" s="4" t="str">
        <f t="shared" si="135"/>
        <v>SG1_P6_HSI-</v>
      </c>
    </row>
    <row r="4309" spans="1:9">
      <c r="A4309" t="s">
        <v>261</v>
      </c>
      <c r="B4309" t="s">
        <v>9233</v>
      </c>
      <c r="C4309" t="s">
        <v>9220</v>
      </c>
      <c r="D4309" t="s">
        <v>1660</v>
      </c>
      <c r="E4309" t="s">
        <v>2183</v>
      </c>
      <c r="F4309" t="s">
        <v>3101</v>
      </c>
      <c r="G4309" t="s">
        <v>1660</v>
      </c>
      <c r="H4309" s="4" t="str">
        <f t="shared" si="134"/>
        <v>GOLD1.W6</v>
      </c>
      <c r="I4309" s="4" t="str">
        <f t="shared" si="135"/>
        <v>SG1_P6_HSI+</v>
      </c>
    </row>
    <row r="4310" spans="1:9">
      <c r="A4310" t="s">
        <v>261</v>
      </c>
      <c r="B4310" t="s">
        <v>9233</v>
      </c>
      <c r="C4310" t="s">
        <v>9220</v>
      </c>
      <c r="D4310" t="s">
        <v>1661</v>
      </c>
      <c r="E4310" t="s">
        <v>2177</v>
      </c>
      <c r="F4310" t="s">
        <v>1668</v>
      </c>
      <c r="G4310" t="s">
        <v>1661</v>
      </c>
      <c r="H4310" s="4" t="str">
        <f t="shared" si="134"/>
        <v>GOLD1.W4</v>
      </c>
      <c r="I4310" s="4" t="str">
        <f t="shared" si="135"/>
        <v>SG1_P6_HSO-</v>
      </c>
    </row>
    <row r="4311" spans="1:9">
      <c r="A4311" t="s">
        <v>261</v>
      </c>
      <c r="B4311" t="s">
        <v>9233</v>
      </c>
      <c r="C4311" t="s">
        <v>9220</v>
      </c>
      <c r="D4311" t="s">
        <v>1662</v>
      </c>
      <c r="E4311" t="s">
        <v>2179</v>
      </c>
      <c r="F4311" t="s">
        <v>3102</v>
      </c>
      <c r="G4311" t="s">
        <v>1662</v>
      </c>
      <c r="H4311" s="4" t="str">
        <f t="shared" si="134"/>
        <v>GOLD1.W3</v>
      </c>
      <c r="I4311" s="4" t="str">
        <f t="shared" si="135"/>
        <v>SG1_P6_HSO+</v>
      </c>
    </row>
    <row r="4312" spans="1:9">
      <c r="A4312" t="s">
        <v>261</v>
      </c>
      <c r="B4312" t="s">
        <v>9233</v>
      </c>
      <c r="C4312" t="s">
        <v>9220</v>
      </c>
      <c r="D4312" t="s">
        <v>3113</v>
      </c>
      <c r="E4312" t="s">
        <v>3733</v>
      </c>
      <c r="F4312" t="s">
        <v>296</v>
      </c>
      <c r="G4312" t="s">
        <v>3113</v>
      </c>
      <c r="H4312" s="4" t="str">
        <f t="shared" si="134"/>
        <v>GOLD1.U2</v>
      </c>
      <c r="I4312" s="4" t="str">
        <f t="shared" si="135"/>
        <v>SG1_P6_ISOLATEB</v>
      </c>
    </row>
    <row r="4313" spans="1:9">
      <c r="A4313" t="s">
        <v>261</v>
      </c>
      <c r="B4313" t="s">
        <v>9233</v>
      </c>
      <c r="C4313" t="s">
        <v>9220</v>
      </c>
      <c r="D4313" t="s">
        <v>3108</v>
      </c>
      <c r="E4313" t="s">
        <v>3738</v>
      </c>
      <c r="F4313" t="s">
        <v>316</v>
      </c>
      <c r="G4313" t="s">
        <v>3108</v>
      </c>
      <c r="H4313" s="4" t="str">
        <f t="shared" si="134"/>
        <v>GOLD1.T2</v>
      </c>
      <c r="I4313" s="4" t="str">
        <f t="shared" si="135"/>
        <v>SG1_P6_LANWAKEB</v>
      </c>
    </row>
    <row r="4314" spans="1:9">
      <c r="A4314" t="s">
        <v>261</v>
      </c>
      <c r="B4314" t="s">
        <v>9233</v>
      </c>
      <c r="C4314" t="s">
        <v>9220</v>
      </c>
      <c r="D4314" t="s">
        <v>3115</v>
      </c>
      <c r="E4314" t="s">
        <v>3734</v>
      </c>
      <c r="F4314" t="s">
        <v>1645</v>
      </c>
      <c r="G4314" t="s">
        <v>3115</v>
      </c>
      <c r="H4314" s="4" t="str">
        <f t="shared" si="134"/>
        <v>GOLD1.V1</v>
      </c>
      <c r="I4314" s="4" t="str">
        <f t="shared" si="135"/>
        <v>SG1_P6_PCIE_RESETB</v>
      </c>
    </row>
    <row r="4315" spans="1:9">
      <c r="A4315" t="s">
        <v>261</v>
      </c>
      <c r="B4315" t="s">
        <v>9233</v>
      </c>
      <c r="C4315" t="s">
        <v>9220</v>
      </c>
      <c r="D4315" t="s">
        <v>3104</v>
      </c>
      <c r="E4315" t="s">
        <v>3739</v>
      </c>
      <c r="F4315" t="s">
        <v>3103</v>
      </c>
      <c r="G4315" t="s">
        <v>3104</v>
      </c>
      <c r="H4315" s="4" t="str">
        <f t="shared" si="134"/>
        <v>GOLD1.V3</v>
      </c>
      <c r="I4315" s="4" t="str">
        <f t="shared" si="135"/>
        <v>SG1_P6_REFCLK-</v>
      </c>
    </row>
    <row r="4316" spans="1:9">
      <c r="A4316" t="s">
        <v>261</v>
      </c>
      <c r="B4316" t="s">
        <v>9233</v>
      </c>
      <c r="C4316" t="s">
        <v>9220</v>
      </c>
      <c r="D4316" t="s">
        <v>3105</v>
      </c>
      <c r="E4316" t="s">
        <v>3740</v>
      </c>
      <c r="F4316" t="s">
        <v>1672</v>
      </c>
      <c r="G4316" t="s">
        <v>3105</v>
      </c>
      <c r="H4316" s="4" t="str">
        <f t="shared" si="134"/>
        <v>GOLD1.V2</v>
      </c>
      <c r="I4316" s="4" t="str">
        <f t="shared" si="135"/>
        <v>SG1_P6_REFCLK+</v>
      </c>
    </row>
    <row r="4317" spans="1:9">
      <c r="A4317" t="s">
        <v>261</v>
      </c>
      <c r="B4317" t="s">
        <v>9233</v>
      </c>
      <c r="C4317" t="s">
        <v>9220</v>
      </c>
      <c r="D4317" t="s">
        <v>3107</v>
      </c>
      <c r="E4317" t="s">
        <v>3741</v>
      </c>
      <c r="F4317" t="s">
        <v>1335</v>
      </c>
      <c r="G4317" t="s">
        <v>3107</v>
      </c>
      <c r="H4317" s="4" t="str">
        <f t="shared" si="134"/>
        <v>GOLD1.R5</v>
      </c>
      <c r="I4317" s="4" t="str">
        <f t="shared" si="135"/>
        <v>SG1_P7_CLKREQB</v>
      </c>
    </row>
    <row r="4318" spans="1:9">
      <c r="A4318" t="s">
        <v>261</v>
      </c>
      <c r="B4318" t="s">
        <v>9233</v>
      </c>
      <c r="C4318" t="s">
        <v>9220</v>
      </c>
      <c r="D4318" t="s">
        <v>1663</v>
      </c>
      <c r="E4318" t="s">
        <v>2189</v>
      </c>
      <c r="F4318" t="s">
        <v>1622</v>
      </c>
      <c r="G4318" t="s">
        <v>1663</v>
      </c>
      <c r="H4318" s="4" t="str">
        <f t="shared" si="134"/>
        <v>GOLD1.W10</v>
      </c>
      <c r="I4318" s="4" t="str">
        <f t="shared" si="135"/>
        <v>SG1_P7_HSI-</v>
      </c>
    </row>
    <row r="4319" spans="1:9">
      <c r="A4319" t="s">
        <v>261</v>
      </c>
      <c r="B4319" t="s">
        <v>9233</v>
      </c>
      <c r="C4319" t="s">
        <v>9220</v>
      </c>
      <c r="D4319" t="s">
        <v>1664</v>
      </c>
      <c r="E4319" t="s">
        <v>2191</v>
      </c>
      <c r="F4319" t="s">
        <v>1528</v>
      </c>
      <c r="G4319" t="s">
        <v>1664</v>
      </c>
      <c r="H4319" s="4" t="str">
        <f t="shared" si="134"/>
        <v>GOLD1.W11</v>
      </c>
      <c r="I4319" s="4" t="str">
        <f t="shared" si="135"/>
        <v>SG1_P7_HSI+</v>
      </c>
    </row>
    <row r="4320" spans="1:9">
      <c r="A4320" t="s">
        <v>261</v>
      </c>
      <c r="B4320" t="s">
        <v>9233</v>
      </c>
      <c r="C4320" t="s">
        <v>9220</v>
      </c>
      <c r="D4320" t="s">
        <v>1665</v>
      </c>
      <c r="E4320" t="s">
        <v>2185</v>
      </c>
      <c r="F4320" t="s">
        <v>1683</v>
      </c>
      <c r="G4320" t="s">
        <v>1665</v>
      </c>
      <c r="H4320" s="4" t="str">
        <f t="shared" si="134"/>
        <v>GOLD1.W9</v>
      </c>
      <c r="I4320" s="4" t="str">
        <f t="shared" si="135"/>
        <v>SG1_P7_HSO-</v>
      </c>
    </row>
    <row r="4321" spans="1:9">
      <c r="A4321" t="s">
        <v>261</v>
      </c>
      <c r="B4321" t="s">
        <v>9233</v>
      </c>
      <c r="C4321" t="s">
        <v>9220</v>
      </c>
      <c r="D4321" t="s">
        <v>1666</v>
      </c>
      <c r="E4321" t="s">
        <v>2187</v>
      </c>
      <c r="F4321" t="s">
        <v>1562</v>
      </c>
      <c r="G4321" t="s">
        <v>1666</v>
      </c>
      <c r="H4321" s="4" t="str">
        <f t="shared" si="134"/>
        <v>GOLD1.W8</v>
      </c>
      <c r="I4321" s="4" t="str">
        <f t="shared" si="135"/>
        <v>SG1_P7_HSO+</v>
      </c>
    </row>
    <row r="4322" spans="1:9">
      <c r="A4322" t="s">
        <v>261</v>
      </c>
      <c r="B4322" t="s">
        <v>9233</v>
      </c>
      <c r="C4322" t="s">
        <v>9220</v>
      </c>
      <c r="D4322" t="s">
        <v>3114</v>
      </c>
      <c r="E4322" t="s">
        <v>3735</v>
      </c>
      <c r="F4322" t="s">
        <v>335</v>
      </c>
      <c r="G4322" t="s">
        <v>3114</v>
      </c>
      <c r="H4322" s="4" t="str">
        <f t="shared" si="134"/>
        <v>GOLD1.T4</v>
      </c>
      <c r="I4322" s="4" t="str">
        <f t="shared" si="135"/>
        <v>SG1_P7_ISOLATEB</v>
      </c>
    </row>
    <row r="4323" spans="1:9">
      <c r="A4323" t="s">
        <v>261</v>
      </c>
      <c r="B4323" t="s">
        <v>9233</v>
      </c>
      <c r="C4323" t="s">
        <v>9220</v>
      </c>
      <c r="D4323" t="s">
        <v>3109</v>
      </c>
      <c r="E4323" t="s">
        <v>3742</v>
      </c>
      <c r="F4323" t="s">
        <v>1334</v>
      </c>
      <c r="G4323" t="s">
        <v>3109</v>
      </c>
      <c r="H4323" s="4" t="str">
        <f t="shared" si="134"/>
        <v>GOLD1.R4</v>
      </c>
      <c r="I4323" s="4" t="str">
        <f t="shared" si="135"/>
        <v>SG1_P7_LANWAKEB</v>
      </c>
    </row>
    <row r="4324" spans="1:9">
      <c r="A4324" t="s">
        <v>261</v>
      </c>
      <c r="B4324" t="s">
        <v>9233</v>
      </c>
      <c r="C4324" t="s">
        <v>9220</v>
      </c>
      <c r="D4324" t="s">
        <v>3116</v>
      </c>
      <c r="E4324" t="s">
        <v>3736</v>
      </c>
      <c r="F4324" t="s">
        <v>322</v>
      </c>
      <c r="G4324" t="s">
        <v>3116</v>
      </c>
      <c r="H4324" s="4" t="str">
        <f t="shared" si="134"/>
        <v>GOLD1.T5</v>
      </c>
      <c r="I4324" s="4" t="str">
        <f t="shared" si="135"/>
        <v>SG1_P7_PCIE_RESETB</v>
      </c>
    </row>
    <row r="4325" spans="1:9">
      <c r="A4325" t="s">
        <v>261</v>
      </c>
      <c r="B4325" t="s">
        <v>9233</v>
      </c>
      <c r="C4325" t="s">
        <v>9220</v>
      </c>
      <c r="D4325" t="s">
        <v>3110</v>
      </c>
      <c r="E4325" t="s">
        <v>3743</v>
      </c>
      <c r="F4325" t="s">
        <v>1564</v>
      </c>
      <c r="G4325" t="s">
        <v>3110</v>
      </c>
      <c r="H4325" s="4" t="str">
        <f t="shared" si="134"/>
        <v>GOLD1.V7</v>
      </c>
      <c r="I4325" s="4" t="str">
        <f t="shared" si="135"/>
        <v>SG1_P7_REFCLK-</v>
      </c>
    </row>
    <row r="4326" spans="1:9">
      <c r="A4326" t="s">
        <v>261</v>
      </c>
      <c r="B4326" t="s">
        <v>9233</v>
      </c>
      <c r="C4326" t="s">
        <v>9220</v>
      </c>
      <c r="D4326" t="s">
        <v>3112</v>
      </c>
      <c r="E4326" t="s">
        <v>3744</v>
      </c>
      <c r="F4326" t="s">
        <v>3111</v>
      </c>
      <c r="G4326" t="s">
        <v>3112</v>
      </c>
      <c r="H4326" s="4" t="str">
        <f t="shared" si="134"/>
        <v>GOLD1.V6</v>
      </c>
      <c r="I4326" s="4" t="str">
        <f t="shared" si="135"/>
        <v>SG1_P7_REFCLK+</v>
      </c>
    </row>
    <row r="4327" spans="1:9">
      <c r="A4327" t="s">
        <v>261</v>
      </c>
      <c r="B4327" t="s">
        <v>9233</v>
      </c>
      <c r="C4327" t="s">
        <v>3737</v>
      </c>
      <c r="D4327" t="s">
        <v>173</v>
      </c>
      <c r="E4327" t="s">
        <v>3737</v>
      </c>
      <c r="F4327">
        <v>1</v>
      </c>
      <c r="G4327" t="s">
        <v>173</v>
      </c>
      <c r="H4327" s="4" t="str">
        <f t="shared" si="134"/>
        <v>SG1_P6_CLKREQB.1</v>
      </c>
      <c r="I4327" s="4" t="str">
        <f t="shared" si="135"/>
        <v>SG1_P6_CLKREQB</v>
      </c>
    </row>
    <row r="4328" spans="1:9">
      <c r="A4328" t="s">
        <v>261</v>
      </c>
      <c r="B4328" t="s">
        <v>9233</v>
      </c>
      <c r="C4328" t="s">
        <v>3738</v>
      </c>
      <c r="D4328" t="s">
        <v>173</v>
      </c>
      <c r="E4328" t="s">
        <v>3738</v>
      </c>
      <c r="F4328">
        <v>1</v>
      </c>
      <c r="G4328" t="s">
        <v>173</v>
      </c>
      <c r="H4328" s="4" t="str">
        <f t="shared" si="134"/>
        <v>SG1_P6_LANWAKEB.1</v>
      </c>
      <c r="I4328" s="4" t="str">
        <f t="shared" si="135"/>
        <v>SG1_P6_LANWAKEB</v>
      </c>
    </row>
    <row r="4329" spans="1:9">
      <c r="A4329" t="s">
        <v>261</v>
      </c>
      <c r="B4329" t="s">
        <v>9233</v>
      </c>
      <c r="C4329" t="s">
        <v>3740</v>
      </c>
      <c r="D4329" t="s">
        <v>173</v>
      </c>
      <c r="E4329" t="s">
        <v>3740</v>
      </c>
      <c r="F4329">
        <v>1</v>
      </c>
      <c r="G4329" t="s">
        <v>173</v>
      </c>
      <c r="H4329" s="4" t="str">
        <f t="shared" si="134"/>
        <v>SG1_P6_REFCLK+.1</v>
      </c>
      <c r="I4329" s="4" t="str">
        <f t="shared" si="135"/>
        <v>SG1_P6_REFCLK+</v>
      </c>
    </row>
    <row r="4330" spans="1:9">
      <c r="A4330" t="s">
        <v>261</v>
      </c>
      <c r="B4330" t="s">
        <v>9233</v>
      </c>
      <c r="C4330" t="s">
        <v>3739</v>
      </c>
      <c r="D4330" t="s">
        <v>173</v>
      </c>
      <c r="E4330" t="s">
        <v>3739</v>
      </c>
      <c r="F4330">
        <v>1</v>
      </c>
      <c r="G4330" t="s">
        <v>173</v>
      </c>
      <c r="H4330" s="4" t="str">
        <f t="shared" si="134"/>
        <v>SG1_P6_REFCLK-.1</v>
      </c>
      <c r="I4330" s="4" t="str">
        <f t="shared" si="135"/>
        <v>SG1_P6_REFCLK-</v>
      </c>
    </row>
    <row r="4331" spans="1:9">
      <c r="A4331" t="s">
        <v>261</v>
      </c>
      <c r="B4331" t="s">
        <v>9233</v>
      </c>
      <c r="C4331" t="s">
        <v>3741</v>
      </c>
      <c r="D4331" t="s">
        <v>173</v>
      </c>
      <c r="E4331" t="s">
        <v>3741</v>
      </c>
      <c r="F4331">
        <v>1</v>
      </c>
      <c r="G4331" t="s">
        <v>173</v>
      </c>
      <c r="H4331" s="4" t="str">
        <f t="shared" si="134"/>
        <v>SG1_P7_CLKREQB.1</v>
      </c>
      <c r="I4331" s="4" t="str">
        <f t="shared" si="135"/>
        <v>SG1_P7_CLKREQB</v>
      </c>
    </row>
    <row r="4332" spans="1:9">
      <c r="A4332" t="s">
        <v>261</v>
      </c>
      <c r="B4332" t="s">
        <v>9233</v>
      </c>
      <c r="C4332" t="s">
        <v>3742</v>
      </c>
      <c r="D4332" t="s">
        <v>173</v>
      </c>
      <c r="E4332" t="s">
        <v>3742</v>
      </c>
      <c r="F4332">
        <v>1</v>
      </c>
      <c r="G4332" t="s">
        <v>173</v>
      </c>
      <c r="H4332" s="4" t="str">
        <f t="shared" si="134"/>
        <v>SG1_P7_LANWAKEB.1</v>
      </c>
      <c r="I4332" s="4" t="str">
        <f t="shared" si="135"/>
        <v>SG1_P7_LANWAKEB</v>
      </c>
    </row>
    <row r="4333" spans="1:9">
      <c r="A4333" t="s">
        <v>261</v>
      </c>
      <c r="B4333" t="s">
        <v>9233</v>
      </c>
      <c r="C4333" t="s">
        <v>3744</v>
      </c>
      <c r="D4333" t="s">
        <v>173</v>
      </c>
      <c r="E4333" t="s">
        <v>3744</v>
      </c>
      <c r="F4333">
        <v>1</v>
      </c>
      <c r="G4333" t="s">
        <v>173</v>
      </c>
      <c r="H4333" s="4" t="str">
        <f t="shared" si="134"/>
        <v>SG1_P7_REFCLK+.1</v>
      </c>
      <c r="I4333" s="4" t="str">
        <f t="shared" si="135"/>
        <v>SG1_P7_REFCLK+</v>
      </c>
    </row>
    <row r="4334" spans="1:9">
      <c r="A4334" t="s">
        <v>261</v>
      </c>
      <c r="B4334" t="s">
        <v>9233</v>
      </c>
      <c r="C4334" t="s">
        <v>3743</v>
      </c>
      <c r="D4334" t="s">
        <v>173</v>
      </c>
      <c r="E4334" t="s">
        <v>3743</v>
      </c>
      <c r="F4334">
        <v>1</v>
      </c>
      <c r="G4334" t="s">
        <v>173</v>
      </c>
      <c r="H4334" s="4" t="str">
        <f t="shared" si="134"/>
        <v>SG1_P7_REFCLK-.1</v>
      </c>
      <c r="I4334" s="4" t="str">
        <f t="shared" si="135"/>
        <v>SG1_P7_REFCLK-</v>
      </c>
    </row>
    <row r="4335" spans="1:9">
      <c r="A4335" t="s">
        <v>261</v>
      </c>
      <c r="B4335" t="s">
        <v>9234</v>
      </c>
      <c r="C4335" t="s">
        <v>5171</v>
      </c>
      <c r="D4335">
        <v>1</v>
      </c>
      <c r="E4335" t="s">
        <v>169</v>
      </c>
      <c r="F4335">
        <v>1</v>
      </c>
      <c r="G4335">
        <v>1</v>
      </c>
      <c r="H4335" s="4" t="str">
        <f t="shared" si="134"/>
        <v>1BDH11.1</v>
      </c>
      <c r="I4335" s="4" t="str">
        <f t="shared" si="135"/>
        <v>DGND</v>
      </c>
    </row>
    <row r="4336" spans="1:9">
      <c r="A4336" t="s">
        <v>261</v>
      </c>
      <c r="B4336" t="s">
        <v>9234</v>
      </c>
      <c r="C4336" t="s">
        <v>5171</v>
      </c>
      <c r="D4336">
        <v>2</v>
      </c>
      <c r="E4336" t="s">
        <v>1939</v>
      </c>
      <c r="F4336">
        <v>2</v>
      </c>
      <c r="G4336">
        <v>2</v>
      </c>
      <c r="H4336" s="4" t="str">
        <f t="shared" si="134"/>
        <v>1BDH11.2</v>
      </c>
      <c r="I4336" s="4" t="str">
        <f t="shared" si="135"/>
        <v>PCIE_GND</v>
      </c>
    </row>
    <row r="4337" spans="1:9">
      <c r="A4337" t="s">
        <v>261</v>
      </c>
      <c r="B4337" t="s">
        <v>9234</v>
      </c>
      <c r="C4337" t="s">
        <v>5172</v>
      </c>
      <c r="D4337">
        <v>1</v>
      </c>
      <c r="E4337" t="s">
        <v>169</v>
      </c>
      <c r="F4337">
        <v>1</v>
      </c>
      <c r="G4337">
        <v>1</v>
      </c>
      <c r="H4337" s="4" t="str">
        <f t="shared" si="134"/>
        <v>1BDH12.1</v>
      </c>
      <c r="I4337" s="4" t="str">
        <f t="shared" si="135"/>
        <v>DGND</v>
      </c>
    </row>
    <row r="4338" spans="1:9">
      <c r="A4338" t="s">
        <v>261</v>
      </c>
      <c r="B4338" t="s">
        <v>9234</v>
      </c>
      <c r="C4338" t="s">
        <v>5172</v>
      </c>
      <c r="D4338">
        <v>2</v>
      </c>
      <c r="E4338" t="s">
        <v>1939</v>
      </c>
      <c r="F4338">
        <v>2</v>
      </c>
      <c r="G4338">
        <v>2</v>
      </c>
      <c r="H4338" s="4" t="str">
        <f t="shared" si="134"/>
        <v>1BDH12.2</v>
      </c>
      <c r="I4338" s="4" t="str">
        <f t="shared" si="135"/>
        <v>PCIE_GND</v>
      </c>
    </row>
    <row r="4339" spans="1:9">
      <c r="A4339" t="s">
        <v>261</v>
      </c>
      <c r="B4339" t="s">
        <v>9234</v>
      </c>
      <c r="C4339" t="s">
        <v>5173</v>
      </c>
      <c r="D4339">
        <v>1</v>
      </c>
      <c r="E4339" t="s">
        <v>169</v>
      </c>
      <c r="F4339">
        <v>1</v>
      </c>
      <c r="G4339">
        <v>1</v>
      </c>
      <c r="H4339" s="4" t="str">
        <f t="shared" si="134"/>
        <v>1BDH13.1</v>
      </c>
      <c r="I4339" s="4" t="str">
        <f t="shared" si="135"/>
        <v>DGND</v>
      </c>
    </row>
    <row r="4340" spans="1:9">
      <c r="A4340" t="s">
        <v>261</v>
      </c>
      <c r="B4340" t="s">
        <v>9234</v>
      </c>
      <c r="C4340" t="s">
        <v>5173</v>
      </c>
      <c r="D4340">
        <v>2</v>
      </c>
      <c r="E4340" t="s">
        <v>1939</v>
      </c>
      <c r="F4340">
        <v>2</v>
      </c>
      <c r="G4340">
        <v>2</v>
      </c>
      <c r="H4340" s="4" t="str">
        <f t="shared" si="134"/>
        <v>1BDH13.2</v>
      </c>
      <c r="I4340" s="4" t="str">
        <f t="shared" si="135"/>
        <v>PCIE_GND</v>
      </c>
    </row>
    <row r="4341" spans="1:9">
      <c r="A4341" t="s">
        <v>261</v>
      </c>
      <c r="B4341" t="s">
        <v>9234</v>
      </c>
      <c r="C4341" t="s">
        <v>5174</v>
      </c>
      <c r="D4341">
        <v>1</v>
      </c>
      <c r="E4341" t="s">
        <v>169</v>
      </c>
      <c r="F4341">
        <v>1</v>
      </c>
      <c r="G4341">
        <v>1</v>
      </c>
      <c r="H4341" s="4" t="str">
        <f t="shared" si="134"/>
        <v>1BDH14.1</v>
      </c>
      <c r="I4341" s="4" t="str">
        <f t="shared" si="135"/>
        <v>DGND</v>
      </c>
    </row>
    <row r="4342" spans="1:9">
      <c r="A4342" t="s">
        <v>261</v>
      </c>
      <c r="B4342" t="s">
        <v>9234</v>
      </c>
      <c r="C4342" t="s">
        <v>5174</v>
      </c>
      <c r="D4342">
        <v>2</v>
      </c>
      <c r="E4342" t="s">
        <v>1939</v>
      </c>
      <c r="F4342">
        <v>2</v>
      </c>
      <c r="G4342">
        <v>2</v>
      </c>
      <c r="H4342" s="4" t="str">
        <f t="shared" si="134"/>
        <v>1BDH14.2</v>
      </c>
      <c r="I4342" s="4" t="str">
        <f t="shared" si="135"/>
        <v>PCIE_GND</v>
      </c>
    </row>
    <row r="4343" spans="1:9">
      <c r="A4343" t="s">
        <v>261</v>
      </c>
      <c r="B4343" t="s">
        <v>9234</v>
      </c>
      <c r="C4343" t="s">
        <v>5175</v>
      </c>
      <c r="D4343">
        <v>1</v>
      </c>
      <c r="E4343" t="s">
        <v>463</v>
      </c>
      <c r="F4343">
        <v>1</v>
      </c>
      <c r="G4343">
        <v>1</v>
      </c>
      <c r="H4343" s="4" t="str">
        <f t="shared" si="134"/>
        <v>1CH11.1</v>
      </c>
      <c r="I4343" s="4" t="str">
        <f t="shared" si="135"/>
        <v>VDD33_ATX</v>
      </c>
    </row>
    <row r="4344" spans="1:9">
      <c r="A4344" t="s">
        <v>261</v>
      </c>
      <c r="B4344" t="s">
        <v>9234</v>
      </c>
      <c r="C4344" t="s">
        <v>5175</v>
      </c>
      <c r="D4344">
        <v>2</v>
      </c>
      <c r="E4344" t="s">
        <v>169</v>
      </c>
      <c r="F4344">
        <v>2</v>
      </c>
      <c r="G4344">
        <v>2</v>
      </c>
      <c r="H4344" s="4" t="str">
        <f t="shared" si="134"/>
        <v>1CH11.2</v>
      </c>
      <c r="I4344" s="4" t="str">
        <f t="shared" si="135"/>
        <v>DGND</v>
      </c>
    </row>
    <row r="4345" spans="1:9">
      <c r="A4345" t="s">
        <v>261</v>
      </c>
      <c r="B4345" t="s">
        <v>9234</v>
      </c>
      <c r="C4345" t="s">
        <v>5176</v>
      </c>
      <c r="D4345">
        <v>1</v>
      </c>
      <c r="E4345" t="s">
        <v>2208</v>
      </c>
      <c r="F4345">
        <v>1</v>
      </c>
      <c r="G4345">
        <v>1</v>
      </c>
      <c r="H4345" s="4" t="str">
        <f t="shared" si="134"/>
        <v>1CH111.1</v>
      </c>
      <c r="I4345" s="4" t="str">
        <f t="shared" si="135"/>
        <v>SH11_LDO_5TO3_OUT</v>
      </c>
    </row>
    <row r="4346" spans="1:9">
      <c r="A4346" t="s">
        <v>261</v>
      </c>
      <c r="B4346" t="s">
        <v>9234</v>
      </c>
      <c r="C4346" t="s">
        <v>5176</v>
      </c>
      <c r="D4346">
        <v>2</v>
      </c>
      <c r="E4346" t="s">
        <v>1939</v>
      </c>
      <c r="F4346">
        <v>2</v>
      </c>
      <c r="G4346">
        <v>2</v>
      </c>
      <c r="H4346" s="4" t="str">
        <f t="shared" si="134"/>
        <v>1CH111.2</v>
      </c>
      <c r="I4346" s="4" t="str">
        <f t="shared" si="135"/>
        <v>PCIE_GND</v>
      </c>
    </row>
    <row r="4347" spans="1:9">
      <c r="A4347" t="s">
        <v>261</v>
      </c>
      <c r="B4347" t="s">
        <v>9234</v>
      </c>
      <c r="C4347" t="s">
        <v>5177</v>
      </c>
      <c r="D4347">
        <v>1</v>
      </c>
      <c r="E4347" t="s">
        <v>2208</v>
      </c>
      <c r="F4347">
        <v>1</v>
      </c>
      <c r="G4347">
        <v>1</v>
      </c>
      <c r="H4347" s="4" t="str">
        <f t="shared" si="134"/>
        <v>1CH112.1</v>
      </c>
      <c r="I4347" s="4" t="str">
        <f t="shared" si="135"/>
        <v>SH11_LDO_5TO3_OUT</v>
      </c>
    </row>
    <row r="4348" spans="1:9">
      <c r="A4348" t="s">
        <v>261</v>
      </c>
      <c r="B4348" t="s">
        <v>9234</v>
      </c>
      <c r="C4348" t="s">
        <v>5177</v>
      </c>
      <c r="D4348">
        <v>2</v>
      </c>
      <c r="E4348" t="s">
        <v>1939</v>
      </c>
      <c r="F4348">
        <v>2</v>
      </c>
      <c r="G4348">
        <v>2</v>
      </c>
      <c r="H4348" s="4" t="str">
        <f t="shared" si="134"/>
        <v>1CH112.2</v>
      </c>
      <c r="I4348" s="4" t="str">
        <f t="shared" si="135"/>
        <v>PCIE_GND</v>
      </c>
    </row>
    <row r="4349" spans="1:9">
      <c r="A4349" t="s">
        <v>261</v>
      </c>
      <c r="B4349" t="s">
        <v>9234</v>
      </c>
      <c r="C4349" t="s">
        <v>5178</v>
      </c>
      <c r="D4349">
        <v>1</v>
      </c>
      <c r="E4349" t="s">
        <v>2209</v>
      </c>
      <c r="F4349">
        <v>1</v>
      </c>
      <c r="G4349">
        <v>1</v>
      </c>
      <c r="H4349" s="4" t="str">
        <f t="shared" si="134"/>
        <v>1CH121.1</v>
      </c>
      <c r="I4349" s="4" t="str">
        <f t="shared" si="135"/>
        <v>SH11_L_SWR_5TO1_OUT</v>
      </c>
    </row>
    <row r="4350" spans="1:9">
      <c r="A4350" t="s">
        <v>261</v>
      </c>
      <c r="B4350" t="s">
        <v>9234</v>
      </c>
      <c r="C4350" t="s">
        <v>5178</v>
      </c>
      <c r="D4350">
        <v>2</v>
      </c>
      <c r="E4350" t="s">
        <v>1939</v>
      </c>
      <c r="F4350">
        <v>2</v>
      </c>
      <c r="G4350">
        <v>2</v>
      </c>
      <c r="H4350" s="4" t="str">
        <f t="shared" si="134"/>
        <v>1CH121.2</v>
      </c>
      <c r="I4350" s="4" t="str">
        <f t="shared" si="135"/>
        <v>PCIE_GND</v>
      </c>
    </row>
    <row r="4351" spans="1:9">
      <c r="A4351" t="s">
        <v>261</v>
      </c>
      <c r="B4351" t="s">
        <v>9234</v>
      </c>
      <c r="C4351" t="s">
        <v>5179</v>
      </c>
      <c r="D4351">
        <v>1</v>
      </c>
      <c r="E4351" t="s">
        <v>2209</v>
      </c>
      <c r="F4351">
        <v>1</v>
      </c>
      <c r="G4351">
        <v>1</v>
      </c>
      <c r="H4351" s="4" t="str">
        <f t="shared" si="134"/>
        <v>1CH122.1</v>
      </c>
      <c r="I4351" s="4" t="str">
        <f t="shared" si="135"/>
        <v>SH11_L_SWR_5TO1_OUT</v>
      </c>
    </row>
    <row r="4352" spans="1:9">
      <c r="A4352" t="s">
        <v>261</v>
      </c>
      <c r="B4352" t="s">
        <v>9234</v>
      </c>
      <c r="C4352" t="s">
        <v>5179</v>
      </c>
      <c r="D4352">
        <v>2</v>
      </c>
      <c r="E4352" t="s">
        <v>1939</v>
      </c>
      <c r="F4352">
        <v>2</v>
      </c>
      <c r="G4352">
        <v>2</v>
      </c>
      <c r="H4352" s="4" t="str">
        <f t="shared" si="134"/>
        <v>1CH122.2</v>
      </c>
      <c r="I4352" s="4" t="str">
        <f t="shared" si="135"/>
        <v>PCIE_GND</v>
      </c>
    </row>
    <row r="4353" spans="1:9">
      <c r="A4353" t="s">
        <v>261</v>
      </c>
      <c r="B4353" t="s">
        <v>9234</v>
      </c>
      <c r="C4353" t="s">
        <v>5181</v>
      </c>
      <c r="D4353">
        <v>1</v>
      </c>
      <c r="E4353" t="s">
        <v>2208</v>
      </c>
      <c r="F4353">
        <v>1</v>
      </c>
      <c r="G4353">
        <v>1</v>
      </c>
      <c r="H4353" s="4" t="str">
        <f t="shared" si="134"/>
        <v>1CH141.1</v>
      </c>
      <c r="I4353" s="4" t="str">
        <f t="shared" si="135"/>
        <v>SH11_LDO_5TO3_OUT</v>
      </c>
    </row>
    <row r="4354" spans="1:9">
      <c r="A4354" t="s">
        <v>261</v>
      </c>
      <c r="B4354" t="s">
        <v>9234</v>
      </c>
      <c r="C4354" t="s">
        <v>5181</v>
      </c>
      <c r="D4354">
        <v>2</v>
      </c>
      <c r="E4354" t="s">
        <v>169</v>
      </c>
      <c r="F4354">
        <v>2</v>
      </c>
      <c r="G4354">
        <v>2</v>
      </c>
      <c r="H4354" s="4" t="str">
        <f t="shared" ref="H4354:H4417" si="136">CONCATENATE(C4354,".",F4354)</f>
        <v>1CH141.2</v>
      </c>
      <c r="I4354" s="4" t="str">
        <f t="shared" ref="I4354:I4417" si="137">E4354</f>
        <v>DGND</v>
      </c>
    </row>
    <row r="4355" spans="1:9">
      <c r="A4355" t="s">
        <v>261</v>
      </c>
      <c r="B4355" t="s">
        <v>9234</v>
      </c>
      <c r="C4355" t="s">
        <v>5182</v>
      </c>
      <c r="D4355">
        <v>1</v>
      </c>
      <c r="E4355" t="s">
        <v>2208</v>
      </c>
      <c r="F4355">
        <v>1</v>
      </c>
      <c r="G4355">
        <v>1</v>
      </c>
      <c r="H4355" s="4" t="str">
        <f t="shared" si="136"/>
        <v>1CH142.1</v>
      </c>
      <c r="I4355" s="4" t="str">
        <f t="shared" si="137"/>
        <v>SH11_LDO_5TO3_OUT</v>
      </c>
    </row>
    <row r="4356" spans="1:9">
      <c r="A4356" t="s">
        <v>261</v>
      </c>
      <c r="B4356" t="s">
        <v>9234</v>
      </c>
      <c r="C4356" t="s">
        <v>5182</v>
      </c>
      <c r="D4356">
        <v>2</v>
      </c>
      <c r="E4356" t="s">
        <v>169</v>
      </c>
      <c r="F4356">
        <v>2</v>
      </c>
      <c r="G4356">
        <v>2</v>
      </c>
      <c r="H4356" s="4" t="str">
        <f t="shared" si="136"/>
        <v>1CH142.2</v>
      </c>
      <c r="I4356" s="4" t="str">
        <f t="shared" si="137"/>
        <v>DGND</v>
      </c>
    </row>
    <row r="4357" spans="1:9">
      <c r="A4357" t="s">
        <v>261</v>
      </c>
      <c r="B4357" t="s">
        <v>9234</v>
      </c>
      <c r="C4357" t="s">
        <v>5183</v>
      </c>
      <c r="D4357">
        <v>1</v>
      </c>
      <c r="E4357" t="s">
        <v>2208</v>
      </c>
      <c r="F4357">
        <v>1</v>
      </c>
      <c r="G4357">
        <v>1</v>
      </c>
      <c r="H4357" s="4" t="str">
        <f t="shared" si="136"/>
        <v>1CH152.1</v>
      </c>
      <c r="I4357" s="4" t="str">
        <f t="shared" si="137"/>
        <v>SH11_LDO_5TO3_OUT</v>
      </c>
    </row>
    <row r="4358" spans="1:9">
      <c r="A4358" t="s">
        <v>261</v>
      </c>
      <c r="B4358" t="s">
        <v>9234</v>
      </c>
      <c r="C4358" t="s">
        <v>5183</v>
      </c>
      <c r="D4358">
        <v>2</v>
      </c>
      <c r="E4358" t="s">
        <v>169</v>
      </c>
      <c r="F4358">
        <v>2</v>
      </c>
      <c r="G4358">
        <v>2</v>
      </c>
      <c r="H4358" s="4" t="str">
        <f t="shared" si="136"/>
        <v>1CH152.2</v>
      </c>
      <c r="I4358" s="4" t="str">
        <f t="shared" si="137"/>
        <v>DGND</v>
      </c>
    </row>
    <row r="4359" spans="1:9">
      <c r="A4359" t="s">
        <v>261</v>
      </c>
      <c r="B4359" t="s">
        <v>9234</v>
      </c>
      <c r="C4359" t="s">
        <v>5184</v>
      </c>
      <c r="D4359">
        <v>1</v>
      </c>
      <c r="E4359" t="s">
        <v>169</v>
      </c>
      <c r="F4359">
        <v>1</v>
      </c>
      <c r="G4359">
        <v>1</v>
      </c>
      <c r="H4359" s="4" t="str">
        <f t="shared" si="136"/>
        <v>1CH153.1</v>
      </c>
      <c r="I4359" s="4" t="str">
        <f t="shared" si="137"/>
        <v>DGND</v>
      </c>
    </row>
    <row r="4360" spans="1:9">
      <c r="A4360" t="s">
        <v>261</v>
      </c>
      <c r="B4360" t="s">
        <v>9234</v>
      </c>
      <c r="C4360" t="s">
        <v>5184</v>
      </c>
      <c r="D4360">
        <v>2</v>
      </c>
      <c r="E4360" t="s">
        <v>2211</v>
      </c>
      <c r="F4360">
        <v>2</v>
      </c>
      <c r="G4360">
        <v>2</v>
      </c>
      <c r="H4360" s="4" t="str">
        <f t="shared" si="136"/>
        <v>1CH153.2</v>
      </c>
      <c r="I4360" s="4" t="str">
        <f t="shared" si="137"/>
        <v>SH11_XTAL_IN</v>
      </c>
    </row>
    <row r="4361" spans="1:9">
      <c r="A4361" t="s">
        <v>261</v>
      </c>
      <c r="B4361" t="s">
        <v>9234</v>
      </c>
      <c r="C4361" t="s">
        <v>5185</v>
      </c>
      <c r="D4361">
        <v>1</v>
      </c>
      <c r="E4361" t="s">
        <v>169</v>
      </c>
      <c r="F4361">
        <v>1</v>
      </c>
      <c r="G4361">
        <v>1</v>
      </c>
      <c r="H4361" s="4" t="str">
        <f t="shared" si="136"/>
        <v>1CH154.1</v>
      </c>
      <c r="I4361" s="4" t="str">
        <f t="shared" si="137"/>
        <v>DGND</v>
      </c>
    </row>
    <row r="4362" spans="1:9">
      <c r="A4362" t="s">
        <v>261</v>
      </c>
      <c r="B4362" t="s">
        <v>9234</v>
      </c>
      <c r="C4362" t="s">
        <v>5185</v>
      </c>
      <c r="D4362">
        <v>2</v>
      </c>
      <c r="E4362" t="s">
        <v>2212</v>
      </c>
      <c r="F4362">
        <v>2</v>
      </c>
      <c r="G4362">
        <v>2</v>
      </c>
      <c r="H4362" s="4" t="str">
        <f t="shared" si="136"/>
        <v>1CH154.2</v>
      </c>
      <c r="I4362" s="4" t="str">
        <f t="shared" si="137"/>
        <v>SH11_XTAL_OUT</v>
      </c>
    </row>
    <row r="4363" spans="1:9">
      <c r="A4363" t="s">
        <v>261</v>
      </c>
      <c r="B4363" t="s">
        <v>9234</v>
      </c>
      <c r="C4363" t="s">
        <v>5186</v>
      </c>
      <c r="D4363">
        <v>1</v>
      </c>
      <c r="E4363" t="s">
        <v>3706</v>
      </c>
      <c r="F4363">
        <v>1</v>
      </c>
      <c r="G4363">
        <v>1</v>
      </c>
      <c r="H4363" s="4" t="str">
        <f t="shared" si="136"/>
        <v>1CH167.1</v>
      </c>
      <c r="I4363" s="4" t="str">
        <f t="shared" si="137"/>
        <v>SH11_P6_HSO-</v>
      </c>
    </row>
    <row r="4364" spans="1:9">
      <c r="A4364" t="s">
        <v>261</v>
      </c>
      <c r="B4364" t="s">
        <v>9234</v>
      </c>
      <c r="C4364" t="s">
        <v>5186</v>
      </c>
      <c r="D4364">
        <v>2</v>
      </c>
      <c r="E4364" t="s">
        <v>3746</v>
      </c>
      <c r="F4364">
        <v>2</v>
      </c>
      <c r="G4364">
        <v>2</v>
      </c>
      <c r="H4364" s="4" t="str">
        <f t="shared" si="136"/>
        <v>1CH167.2</v>
      </c>
      <c r="I4364" s="4" t="str">
        <f t="shared" si="137"/>
        <v>SH11_C_HSO-</v>
      </c>
    </row>
    <row r="4365" spans="1:9">
      <c r="A4365" t="s">
        <v>261</v>
      </c>
      <c r="B4365" t="s">
        <v>9234</v>
      </c>
      <c r="C4365" t="s">
        <v>5187</v>
      </c>
      <c r="D4365">
        <v>1</v>
      </c>
      <c r="E4365" t="s">
        <v>3705</v>
      </c>
      <c r="F4365">
        <v>1</v>
      </c>
      <c r="G4365">
        <v>1</v>
      </c>
      <c r="H4365" s="4" t="str">
        <f t="shared" si="136"/>
        <v>1CH168.1</v>
      </c>
      <c r="I4365" s="4" t="str">
        <f t="shared" si="137"/>
        <v>SH11_P6_HSO+</v>
      </c>
    </row>
    <row r="4366" spans="1:9">
      <c r="A4366" t="s">
        <v>261</v>
      </c>
      <c r="B4366" t="s">
        <v>9234</v>
      </c>
      <c r="C4366" t="s">
        <v>5187</v>
      </c>
      <c r="D4366">
        <v>2</v>
      </c>
      <c r="E4366" t="s">
        <v>3747</v>
      </c>
      <c r="F4366">
        <v>2</v>
      </c>
      <c r="G4366">
        <v>2</v>
      </c>
      <c r="H4366" s="4" t="str">
        <f t="shared" si="136"/>
        <v>1CH168.2</v>
      </c>
      <c r="I4366" s="4" t="str">
        <f t="shared" si="137"/>
        <v>SH11_C_HSO+</v>
      </c>
    </row>
    <row r="4367" spans="1:9">
      <c r="A4367" t="s">
        <v>261</v>
      </c>
      <c r="B4367" t="s">
        <v>9234</v>
      </c>
      <c r="C4367" t="s">
        <v>5188</v>
      </c>
      <c r="D4367">
        <v>1</v>
      </c>
      <c r="E4367" t="s">
        <v>2209</v>
      </c>
      <c r="F4367">
        <v>1</v>
      </c>
      <c r="G4367">
        <v>1</v>
      </c>
      <c r="H4367" s="4" t="str">
        <f t="shared" si="136"/>
        <v>1CH1111.1</v>
      </c>
      <c r="I4367" s="4" t="str">
        <f t="shared" si="137"/>
        <v>SH11_L_SWR_5TO1_OUT</v>
      </c>
    </row>
    <row r="4368" spans="1:9">
      <c r="A4368" t="s">
        <v>261</v>
      </c>
      <c r="B4368" t="s">
        <v>9234</v>
      </c>
      <c r="C4368" t="s">
        <v>5188</v>
      </c>
      <c r="D4368">
        <v>2</v>
      </c>
      <c r="E4368" t="s">
        <v>169</v>
      </c>
      <c r="F4368">
        <v>2</v>
      </c>
      <c r="G4368">
        <v>2</v>
      </c>
      <c r="H4368" s="4" t="str">
        <f t="shared" si="136"/>
        <v>1CH1111.2</v>
      </c>
      <c r="I4368" s="4" t="str">
        <f t="shared" si="137"/>
        <v>DGND</v>
      </c>
    </row>
    <row r="4369" spans="1:9">
      <c r="A4369" t="s">
        <v>261</v>
      </c>
      <c r="B4369" t="s">
        <v>9234</v>
      </c>
      <c r="C4369" t="s">
        <v>5189</v>
      </c>
      <c r="D4369">
        <v>1</v>
      </c>
      <c r="E4369" t="s">
        <v>2209</v>
      </c>
      <c r="F4369">
        <v>1</v>
      </c>
      <c r="G4369">
        <v>1</v>
      </c>
      <c r="H4369" s="4" t="str">
        <f t="shared" si="136"/>
        <v>1CH1112.1</v>
      </c>
      <c r="I4369" s="4" t="str">
        <f t="shared" si="137"/>
        <v>SH11_L_SWR_5TO1_OUT</v>
      </c>
    </row>
    <row r="4370" spans="1:9">
      <c r="A4370" t="s">
        <v>261</v>
      </c>
      <c r="B4370" t="s">
        <v>9234</v>
      </c>
      <c r="C4370" t="s">
        <v>5189</v>
      </c>
      <c r="D4370">
        <v>2</v>
      </c>
      <c r="E4370" t="s">
        <v>169</v>
      </c>
      <c r="F4370">
        <v>2</v>
      </c>
      <c r="G4370">
        <v>2</v>
      </c>
      <c r="H4370" s="4" t="str">
        <f t="shared" si="136"/>
        <v>1CH1112.2</v>
      </c>
      <c r="I4370" s="4" t="str">
        <f t="shared" si="137"/>
        <v>DGND</v>
      </c>
    </row>
    <row r="4371" spans="1:9">
      <c r="A4371" t="s">
        <v>261</v>
      </c>
      <c r="B4371" t="s">
        <v>9234</v>
      </c>
      <c r="C4371" t="s">
        <v>5190</v>
      </c>
      <c r="D4371">
        <v>1</v>
      </c>
      <c r="E4371" t="s">
        <v>8692</v>
      </c>
      <c r="F4371">
        <v>1</v>
      </c>
      <c r="G4371">
        <v>1</v>
      </c>
      <c r="H4371" s="4" t="str">
        <f t="shared" si="136"/>
        <v>1CH1171.1</v>
      </c>
      <c r="I4371" s="4" t="str">
        <f t="shared" si="137"/>
        <v>SH1_DPS_5V0</v>
      </c>
    </row>
    <row r="4372" spans="1:9">
      <c r="A4372" t="s">
        <v>261</v>
      </c>
      <c r="B4372" t="s">
        <v>9234</v>
      </c>
      <c r="C4372" t="s">
        <v>5190</v>
      </c>
      <c r="D4372">
        <v>2</v>
      </c>
      <c r="E4372" t="s">
        <v>169</v>
      </c>
      <c r="F4372">
        <v>2</v>
      </c>
      <c r="G4372">
        <v>2</v>
      </c>
      <c r="H4372" s="4" t="str">
        <f t="shared" si="136"/>
        <v>1CH1171.2</v>
      </c>
      <c r="I4372" s="4" t="str">
        <f t="shared" si="137"/>
        <v>DGND</v>
      </c>
    </row>
    <row r="4373" spans="1:9">
      <c r="A4373" t="s">
        <v>261</v>
      </c>
      <c r="B4373" t="s">
        <v>9234</v>
      </c>
      <c r="C4373" t="s">
        <v>5191</v>
      </c>
      <c r="D4373">
        <v>1</v>
      </c>
      <c r="E4373" t="s">
        <v>8692</v>
      </c>
      <c r="F4373">
        <v>1</v>
      </c>
      <c r="G4373">
        <v>1</v>
      </c>
      <c r="H4373" s="4" t="str">
        <f t="shared" si="136"/>
        <v>1CH1172.1</v>
      </c>
      <c r="I4373" s="4" t="str">
        <f t="shared" si="137"/>
        <v>SH1_DPS_5V0</v>
      </c>
    </row>
    <row r="4374" spans="1:9">
      <c r="A4374" t="s">
        <v>261</v>
      </c>
      <c r="B4374" t="s">
        <v>9234</v>
      </c>
      <c r="C4374" t="s">
        <v>5191</v>
      </c>
      <c r="D4374">
        <v>2</v>
      </c>
      <c r="E4374" t="s">
        <v>169</v>
      </c>
      <c r="F4374">
        <v>2</v>
      </c>
      <c r="G4374">
        <v>2</v>
      </c>
      <c r="H4374" s="4" t="str">
        <f t="shared" si="136"/>
        <v>1CH1172.2</v>
      </c>
      <c r="I4374" s="4" t="str">
        <f t="shared" si="137"/>
        <v>DGND</v>
      </c>
    </row>
    <row r="4375" spans="1:9">
      <c r="A4375" t="s">
        <v>261</v>
      </c>
      <c r="B4375" t="s">
        <v>9234</v>
      </c>
      <c r="C4375" t="s">
        <v>5192</v>
      </c>
      <c r="D4375">
        <v>1</v>
      </c>
      <c r="E4375" t="s">
        <v>8692</v>
      </c>
      <c r="F4375">
        <v>1</v>
      </c>
      <c r="G4375">
        <v>1</v>
      </c>
      <c r="H4375" s="4" t="str">
        <f t="shared" si="136"/>
        <v>1CH1173.1</v>
      </c>
      <c r="I4375" s="4" t="str">
        <f t="shared" si="137"/>
        <v>SH1_DPS_5V0</v>
      </c>
    </row>
    <row r="4376" spans="1:9">
      <c r="A4376" t="s">
        <v>261</v>
      </c>
      <c r="B4376" t="s">
        <v>9234</v>
      </c>
      <c r="C4376" t="s">
        <v>5192</v>
      </c>
      <c r="D4376">
        <v>2</v>
      </c>
      <c r="E4376" t="s">
        <v>169</v>
      </c>
      <c r="F4376">
        <v>2</v>
      </c>
      <c r="G4376">
        <v>2</v>
      </c>
      <c r="H4376" s="4" t="str">
        <f t="shared" si="136"/>
        <v>1CH1173.2</v>
      </c>
      <c r="I4376" s="4" t="str">
        <f t="shared" si="137"/>
        <v>DGND</v>
      </c>
    </row>
    <row r="4377" spans="1:9">
      <c r="A4377" t="s">
        <v>261</v>
      </c>
      <c r="B4377" t="s">
        <v>9234</v>
      </c>
      <c r="C4377" t="s">
        <v>5193</v>
      </c>
      <c r="D4377">
        <v>1</v>
      </c>
      <c r="E4377" t="s">
        <v>8692</v>
      </c>
      <c r="F4377">
        <v>1</v>
      </c>
      <c r="G4377">
        <v>1</v>
      </c>
      <c r="H4377" s="4" t="str">
        <f t="shared" si="136"/>
        <v>1CH1174.1</v>
      </c>
      <c r="I4377" s="4" t="str">
        <f t="shared" si="137"/>
        <v>SH1_DPS_5V0</v>
      </c>
    </row>
    <row r="4378" spans="1:9">
      <c r="A4378" t="s">
        <v>261</v>
      </c>
      <c r="B4378" t="s">
        <v>9234</v>
      </c>
      <c r="C4378" t="s">
        <v>5193</v>
      </c>
      <c r="D4378">
        <v>2</v>
      </c>
      <c r="E4378" t="s">
        <v>169</v>
      </c>
      <c r="F4378">
        <v>2</v>
      </c>
      <c r="G4378">
        <v>2</v>
      </c>
      <c r="H4378" s="4" t="str">
        <f t="shared" si="136"/>
        <v>1CH1174.2</v>
      </c>
      <c r="I4378" s="4" t="str">
        <f t="shared" si="137"/>
        <v>DGND</v>
      </c>
    </row>
    <row r="4379" spans="1:9">
      <c r="A4379" t="s">
        <v>261</v>
      </c>
      <c r="B4379" t="s">
        <v>9234</v>
      </c>
      <c r="C4379" t="s">
        <v>5194</v>
      </c>
      <c r="D4379">
        <v>1</v>
      </c>
      <c r="E4379" t="s">
        <v>2208</v>
      </c>
      <c r="F4379">
        <v>1</v>
      </c>
      <c r="G4379">
        <v>1</v>
      </c>
      <c r="H4379" s="4" t="str">
        <f t="shared" si="136"/>
        <v>1CH1201.1</v>
      </c>
      <c r="I4379" s="4" t="str">
        <f t="shared" si="137"/>
        <v>SH11_LDO_5TO3_OUT</v>
      </c>
    </row>
    <row r="4380" spans="1:9">
      <c r="A4380" t="s">
        <v>261</v>
      </c>
      <c r="B4380" t="s">
        <v>9234</v>
      </c>
      <c r="C4380" t="s">
        <v>5194</v>
      </c>
      <c r="D4380">
        <v>2</v>
      </c>
      <c r="E4380" t="s">
        <v>169</v>
      </c>
      <c r="F4380">
        <v>2</v>
      </c>
      <c r="G4380">
        <v>2</v>
      </c>
      <c r="H4380" s="4" t="str">
        <f t="shared" si="136"/>
        <v>1CH1201.2</v>
      </c>
      <c r="I4380" s="4" t="str">
        <f t="shared" si="137"/>
        <v>DGND</v>
      </c>
    </row>
    <row r="4381" spans="1:9">
      <c r="A4381" t="s">
        <v>261</v>
      </c>
      <c r="B4381" t="s">
        <v>9234</v>
      </c>
      <c r="C4381" t="s">
        <v>5195</v>
      </c>
      <c r="D4381">
        <v>1</v>
      </c>
      <c r="E4381" t="s">
        <v>2208</v>
      </c>
      <c r="F4381">
        <v>1</v>
      </c>
      <c r="G4381">
        <v>1</v>
      </c>
      <c r="H4381" s="4" t="str">
        <f t="shared" si="136"/>
        <v>1CH1202.1</v>
      </c>
      <c r="I4381" s="4" t="str">
        <f t="shared" si="137"/>
        <v>SH11_LDO_5TO3_OUT</v>
      </c>
    </row>
    <row r="4382" spans="1:9">
      <c r="A4382" t="s">
        <v>261</v>
      </c>
      <c r="B4382" t="s">
        <v>9234</v>
      </c>
      <c r="C4382" t="s">
        <v>5195</v>
      </c>
      <c r="D4382">
        <v>2</v>
      </c>
      <c r="E4382" t="s">
        <v>169</v>
      </c>
      <c r="F4382">
        <v>2</v>
      </c>
      <c r="G4382">
        <v>2</v>
      </c>
      <c r="H4382" s="4" t="str">
        <f t="shared" si="136"/>
        <v>1CH1202.2</v>
      </c>
      <c r="I4382" s="4" t="str">
        <f t="shared" si="137"/>
        <v>DGND</v>
      </c>
    </row>
    <row r="4383" spans="1:9">
      <c r="A4383" t="s">
        <v>261</v>
      </c>
      <c r="B4383" t="s">
        <v>9234</v>
      </c>
      <c r="C4383" t="s">
        <v>5196</v>
      </c>
      <c r="D4383">
        <v>1</v>
      </c>
      <c r="E4383" t="s">
        <v>2209</v>
      </c>
      <c r="F4383">
        <v>1</v>
      </c>
      <c r="G4383">
        <v>1</v>
      </c>
      <c r="H4383" s="4" t="str">
        <f t="shared" si="136"/>
        <v>1CH1251.1</v>
      </c>
      <c r="I4383" s="4" t="str">
        <f t="shared" si="137"/>
        <v>SH11_L_SWR_5TO1_OUT</v>
      </c>
    </row>
    <row r="4384" spans="1:9">
      <c r="A4384" t="s">
        <v>261</v>
      </c>
      <c r="B4384" t="s">
        <v>9234</v>
      </c>
      <c r="C4384" t="s">
        <v>5196</v>
      </c>
      <c r="D4384">
        <v>2</v>
      </c>
      <c r="E4384" t="s">
        <v>169</v>
      </c>
      <c r="F4384">
        <v>2</v>
      </c>
      <c r="G4384">
        <v>2</v>
      </c>
      <c r="H4384" s="4" t="str">
        <f t="shared" si="136"/>
        <v>1CH1251.2</v>
      </c>
      <c r="I4384" s="4" t="str">
        <f t="shared" si="137"/>
        <v>DGND</v>
      </c>
    </row>
    <row r="4385" spans="1:9">
      <c r="A4385" t="s">
        <v>261</v>
      </c>
      <c r="B4385" t="s">
        <v>9234</v>
      </c>
      <c r="C4385" t="s">
        <v>5197</v>
      </c>
      <c r="D4385">
        <v>1</v>
      </c>
      <c r="E4385" t="s">
        <v>2209</v>
      </c>
      <c r="F4385">
        <v>1</v>
      </c>
      <c r="G4385">
        <v>1</v>
      </c>
      <c r="H4385" s="4" t="str">
        <f t="shared" si="136"/>
        <v>1CH1252.1</v>
      </c>
      <c r="I4385" s="4" t="str">
        <f t="shared" si="137"/>
        <v>SH11_L_SWR_5TO1_OUT</v>
      </c>
    </row>
    <row r="4386" spans="1:9">
      <c r="A4386" t="s">
        <v>261</v>
      </c>
      <c r="B4386" t="s">
        <v>9234</v>
      </c>
      <c r="C4386" t="s">
        <v>5197</v>
      </c>
      <c r="D4386">
        <v>2</v>
      </c>
      <c r="E4386" t="s">
        <v>169</v>
      </c>
      <c r="F4386">
        <v>2</v>
      </c>
      <c r="G4386">
        <v>2</v>
      </c>
      <c r="H4386" s="4" t="str">
        <f t="shared" si="136"/>
        <v>1CH1252.2</v>
      </c>
      <c r="I4386" s="4" t="str">
        <f t="shared" si="137"/>
        <v>DGND</v>
      </c>
    </row>
    <row r="4387" spans="1:9">
      <c r="A4387" t="s">
        <v>261</v>
      </c>
      <c r="B4387" t="s">
        <v>9234</v>
      </c>
      <c r="C4387" t="s">
        <v>5198</v>
      </c>
      <c r="D4387">
        <v>1</v>
      </c>
      <c r="E4387" t="s">
        <v>8692</v>
      </c>
      <c r="F4387">
        <v>1</v>
      </c>
      <c r="G4387">
        <v>1</v>
      </c>
      <c r="H4387" s="4" t="str">
        <f t="shared" si="136"/>
        <v>1CH1331.1</v>
      </c>
      <c r="I4387" s="4" t="str">
        <f t="shared" si="137"/>
        <v>SH1_DPS_5V0</v>
      </c>
    </row>
    <row r="4388" spans="1:9">
      <c r="A4388" t="s">
        <v>261</v>
      </c>
      <c r="B4388" t="s">
        <v>9234</v>
      </c>
      <c r="C4388" t="s">
        <v>5198</v>
      </c>
      <c r="D4388">
        <v>2</v>
      </c>
      <c r="E4388" t="s">
        <v>169</v>
      </c>
      <c r="F4388">
        <v>2</v>
      </c>
      <c r="G4388">
        <v>2</v>
      </c>
      <c r="H4388" s="4" t="str">
        <f t="shared" si="136"/>
        <v>1CH1331.2</v>
      </c>
      <c r="I4388" s="4" t="str">
        <f t="shared" si="137"/>
        <v>DGND</v>
      </c>
    </row>
    <row r="4389" spans="1:9">
      <c r="A4389" t="s">
        <v>261</v>
      </c>
      <c r="B4389" t="s">
        <v>9234</v>
      </c>
      <c r="C4389" t="s">
        <v>5202</v>
      </c>
      <c r="D4389">
        <v>1</v>
      </c>
      <c r="E4389" t="s">
        <v>2208</v>
      </c>
      <c r="F4389">
        <v>1</v>
      </c>
      <c r="G4389">
        <v>1</v>
      </c>
      <c r="H4389" s="4" t="str">
        <f t="shared" si="136"/>
        <v>1CH1341.1</v>
      </c>
      <c r="I4389" s="4" t="str">
        <f t="shared" si="137"/>
        <v>SH11_LDO_5TO3_OUT</v>
      </c>
    </row>
    <row r="4390" spans="1:9">
      <c r="A4390" t="s">
        <v>261</v>
      </c>
      <c r="B4390" t="s">
        <v>9234</v>
      </c>
      <c r="C4390" t="s">
        <v>5202</v>
      </c>
      <c r="D4390">
        <v>2</v>
      </c>
      <c r="E4390" t="s">
        <v>169</v>
      </c>
      <c r="F4390">
        <v>2</v>
      </c>
      <c r="G4390">
        <v>2</v>
      </c>
      <c r="H4390" s="4" t="str">
        <f t="shared" si="136"/>
        <v>1CH1341.2</v>
      </c>
      <c r="I4390" s="4" t="str">
        <f t="shared" si="137"/>
        <v>DGND</v>
      </c>
    </row>
    <row r="4391" spans="1:9">
      <c r="A4391" t="s">
        <v>261</v>
      </c>
      <c r="B4391" t="s">
        <v>9234</v>
      </c>
      <c r="C4391" t="s">
        <v>5203</v>
      </c>
      <c r="D4391">
        <v>1</v>
      </c>
      <c r="E4391" t="s">
        <v>2208</v>
      </c>
      <c r="F4391">
        <v>1</v>
      </c>
      <c r="G4391">
        <v>1</v>
      </c>
      <c r="H4391" s="4" t="str">
        <f t="shared" si="136"/>
        <v>1CH1342.1</v>
      </c>
      <c r="I4391" s="4" t="str">
        <f t="shared" si="137"/>
        <v>SH11_LDO_5TO3_OUT</v>
      </c>
    </row>
    <row r="4392" spans="1:9">
      <c r="A4392" t="s">
        <v>261</v>
      </c>
      <c r="B4392" t="s">
        <v>9234</v>
      </c>
      <c r="C4392" t="s">
        <v>5203</v>
      </c>
      <c r="D4392">
        <v>2</v>
      </c>
      <c r="E4392" t="s">
        <v>169</v>
      </c>
      <c r="F4392">
        <v>2</v>
      </c>
      <c r="G4392">
        <v>2</v>
      </c>
      <c r="H4392" s="4" t="str">
        <f t="shared" si="136"/>
        <v>1CH1342.2</v>
      </c>
      <c r="I4392" s="4" t="str">
        <f t="shared" si="137"/>
        <v>DGND</v>
      </c>
    </row>
    <row r="4393" spans="1:9">
      <c r="A4393" t="s">
        <v>261</v>
      </c>
      <c r="B4393" t="s">
        <v>9234</v>
      </c>
      <c r="C4393" t="s">
        <v>5204</v>
      </c>
      <c r="D4393">
        <v>1</v>
      </c>
      <c r="E4393" t="s">
        <v>2209</v>
      </c>
      <c r="F4393">
        <v>1</v>
      </c>
      <c r="G4393">
        <v>1</v>
      </c>
      <c r="H4393" s="4" t="str">
        <f t="shared" si="136"/>
        <v>1CH1351.1</v>
      </c>
      <c r="I4393" s="4" t="str">
        <f t="shared" si="137"/>
        <v>SH11_L_SWR_5TO1_OUT</v>
      </c>
    </row>
    <row r="4394" spans="1:9">
      <c r="A4394" t="s">
        <v>261</v>
      </c>
      <c r="B4394" t="s">
        <v>9234</v>
      </c>
      <c r="C4394" t="s">
        <v>5204</v>
      </c>
      <c r="D4394">
        <v>2</v>
      </c>
      <c r="E4394" t="s">
        <v>169</v>
      </c>
      <c r="F4394">
        <v>2</v>
      </c>
      <c r="G4394">
        <v>2</v>
      </c>
      <c r="H4394" s="4" t="str">
        <f t="shared" si="136"/>
        <v>1CH1351.2</v>
      </c>
      <c r="I4394" s="4" t="str">
        <f t="shared" si="137"/>
        <v>DGND</v>
      </c>
    </row>
    <row r="4395" spans="1:9">
      <c r="A4395" t="s">
        <v>261</v>
      </c>
      <c r="B4395" t="s">
        <v>9234</v>
      </c>
      <c r="C4395" t="s">
        <v>5205</v>
      </c>
      <c r="D4395">
        <v>1</v>
      </c>
      <c r="E4395" t="s">
        <v>2209</v>
      </c>
      <c r="F4395">
        <v>1</v>
      </c>
      <c r="G4395">
        <v>1</v>
      </c>
      <c r="H4395" s="4" t="str">
        <f t="shared" si="136"/>
        <v>1CH1352.1</v>
      </c>
      <c r="I4395" s="4" t="str">
        <f t="shared" si="137"/>
        <v>SH11_L_SWR_5TO1_OUT</v>
      </c>
    </row>
    <row r="4396" spans="1:9">
      <c r="A4396" t="s">
        <v>261</v>
      </c>
      <c r="B4396" t="s">
        <v>9234</v>
      </c>
      <c r="C4396" t="s">
        <v>5205</v>
      </c>
      <c r="D4396">
        <v>2</v>
      </c>
      <c r="E4396" t="s">
        <v>169</v>
      </c>
      <c r="F4396">
        <v>2</v>
      </c>
      <c r="G4396">
        <v>2</v>
      </c>
      <c r="H4396" s="4" t="str">
        <f t="shared" si="136"/>
        <v>1CH1352.2</v>
      </c>
      <c r="I4396" s="4" t="str">
        <f t="shared" si="137"/>
        <v>DGND</v>
      </c>
    </row>
    <row r="4397" spans="1:9">
      <c r="A4397" t="s">
        <v>261</v>
      </c>
      <c r="B4397" t="s">
        <v>9234</v>
      </c>
      <c r="C4397" t="s">
        <v>5206</v>
      </c>
      <c r="D4397">
        <v>1</v>
      </c>
      <c r="E4397" t="s">
        <v>2213</v>
      </c>
      <c r="F4397">
        <v>1</v>
      </c>
      <c r="G4397">
        <v>1</v>
      </c>
      <c r="H4397" s="4" t="str">
        <f t="shared" si="136"/>
        <v>1CH1361.1</v>
      </c>
      <c r="I4397" s="4" t="str">
        <f t="shared" si="137"/>
        <v>SH11_USB_AVDD10</v>
      </c>
    </row>
    <row r="4398" spans="1:9">
      <c r="A4398" t="s">
        <v>261</v>
      </c>
      <c r="B4398" t="s">
        <v>9234</v>
      </c>
      <c r="C4398" t="s">
        <v>5206</v>
      </c>
      <c r="D4398">
        <v>2</v>
      </c>
      <c r="E4398" t="s">
        <v>169</v>
      </c>
      <c r="F4398">
        <v>2</v>
      </c>
      <c r="G4398">
        <v>2</v>
      </c>
      <c r="H4398" s="4" t="str">
        <f t="shared" si="136"/>
        <v>1CH1361.2</v>
      </c>
      <c r="I4398" s="4" t="str">
        <f t="shared" si="137"/>
        <v>DGND</v>
      </c>
    </row>
    <row r="4399" spans="1:9">
      <c r="A4399" t="s">
        <v>261</v>
      </c>
      <c r="B4399" t="s">
        <v>9234</v>
      </c>
      <c r="C4399" t="s">
        <v>5207</v>
      </c>
      <c r="D4399">
        <v>1</v>
      </c>
      <c r="E4399" t="s">
        <v>2213</v>
      </c>
      <c r="F4399">
        <v>1</v>
      </c>
      <c r="G4399">
        <v>1</v>
      </c>
      <c r="H4399" s="4" t="str">
        <f t="shared" si="136"/>
        <v>1CH1362.1</v>
      </c>
      <c r="I4399" s="4" t="str">
        <f t="shared" si="137"/>
        <v>SH11_USB_AVDD10</v>
      </c>
    </row>
    <row r="4400" spans="1:9">
      <c r="A4400" t="s">
        <v>261</v>
      </c>
      <c r="B4400" t="s">
        <v>9234</v>
      </c>
      <c r="C4400" t="s">
        <v>5207</v>
      </c>
      <c r="D4400">
        <v>2</v>
      </c>
      <c r="E4400" t="s">
        <v>169</v>
      </c>
      <c r="F4400">
        <v>2</v>
      </c>
      <c r="G4400">
        <v>2</v>
      </c>
      <c r="H4400" s="4" t="str">
        <f t="shared" si="136"/>
        <v>1CH1362.2</v>
      </c>
      <c r="I4400" s="4" t="str">
        <f t="shared" si="137"/>
        <v>DGND</v>
      </c>
    </row>
    <row r="4401" spans="1:9">
      <c r="A4401" t="s">
        <v>261</v>
      </c>
      <c r="B4401" t="s">
        <v>9234</v>
      </c>
      <c r="C4401" t="s">
        <v>5208</v>
      </c>
      <c r="D4401">
        <v>1</v>
      </c>
      <c r="E4401" t="s">
        <v>2213</v>
      </c>
      <c r="F4401">
        <v>1</v>
      </c>
      <c r="G4401">
        <v>1</v>
      </c>
      <c r="H4401" s="4" t="str">
        <f t="shared" si="136"/>
        <v>1CH1363.1</v>
      </c>
      <c r="I4401" s="4" t="str">
        <f t="shared" si="137"/>
        <v>SH11_USB_AVDD10</v>
      </c>
    </row>
    <row r="4402" spans="1:9">
      <c r="A4402" t="s">
        <v>261</v>
      </c>
      <c r="B4402" t="s">
        <v>9234</v>
      </c>
      <c r="C4402" t="s">
        <v>5208</v>
      </c>
      <c r="D4402">
        <v>2</v>
      </c>
      <c r="E4402" t="s">
        <v>169</v>
      </c>
      <c r="F4402">
        <v>2</v>
      </c>
      <c r="G4402">
        <v>2</v>
      </c>
      <c r="H4402" s="4" t="str">
        <f t="shared" si="136"/>
        <v>1CH1363.2</v>
      </c>
      <c r="I4402" s="4" t="str">
        <f t="shared" si="137"/>
        <v>DGND</v>
      </c>
    </row>
    <row r="4403" spans="1:9">
      <c r="A4403" t="s">
        <v>261</v>
      </c>
      <c r="B4403" t="s">
        <v>9234</v>
      </c>
      <c r="C4403" t="s">
        <v>5209</v>
      </c>
      <c r="D4403">
        <v>1</v>
      </c>
      <c r="E4403" t="s">
        <v>2213</v>
      </c>
      <c r="F4403">
        <v>1</v>
      </c>
      <c r="G4403">
        <v>1</v>
      </c>
      <c r="H4403" s="4" t="str">
        <f t="shared" si="136"/>
        <v>1CH1364.1</v>
      </c>
      <c r="I4403" s="4" t="str">
        <f t="shared" si="137"/>
        <v>SH11_USB_AVDD10</v>
      </c>
    </row>
    <row r="4404" spans="1:9">
      <c r="A4404" t="s">
        <v>261</v>
      </c>
      <c r="B4404" t="s">
        <v>9234</v>
      </c>
      <c r="C4404" t="s">
        <v>5209</v>
      </c>
      <c r="D4404">
        <v>2</v>
      </c>
      <c r="E4404" t="s">
        <v>169</v>
      </c>
      <c r="F4404">
        <v>2</v>
      </c>
      <c r="G4404">
        <v>2</v>
      </c>
      <c r="H4404" s="4" t="str">
        <f t="shared" si="136"/>
        <v>1CH1364.2</v>
      </c>
      <c r="I4404" s="4" t="str">
        <f t="shared" si="137"/>
        <v>DGND</v>
      </c>
    </row>
    <row r="4405" spans="1:9">
      <c r="A4405" t="s">
        <v>261</v>
      </c>
      <c r="B4405" t="s">
        <v>9234</v>
      </c>
      <c r="C4405" t="s">
        <v>5210</v>
      </c>
      <c r="D4405">
        <v>1</v>
      </c>
      <c r="E4405" t="s">
        <v>2208</v>
      </c>
      <c r="F4405">
        <v>1</v>
      </c>
      <c r="G4405">
        <v>1</v>
      </c>
      <c r="H4405" s="4" t="str">
        <f t="shared" si="136"/>
        <v>1CH1391.1</v>
      </c>
      <c r="I4405" s="4" t="str">
        <f t="shared" si="137"/>
        <v>SH11_LDO_5TO3_OUT</v>
      </c>
    </row>
    <row r="4406" spans="1:9">
      <c r="A4406" t="s">
        <v>261</v>
      </c>
      <c r="B4406" t="s">
        <v>9234</v>
      </c>
      <c r="C4406" t="s">
        <v>5210</v>
      </c>
      <c r="D4406">
        <v>2</v>
      </c>
      <c r="E4406" t="s">
        <v>169</v>
      </c>
      <c r="F4406">
        <v>2</v>
      </c>
      <c r="G4406">
        <v>2</v>
      </c>
      <c r="H4406" s="4" t="str">
        <f t="shared" si="136"/>
        <v>1CH1391.2</v>
      </c>
      <c r="I4406" s="4" t="str">
        <f t="shared" si="137"/>
        <v>DGND</v>
      </c>
    </row>
    <row r="4407" spans="1:9">
      <c r="A4407" t="s">
        <v>261</v>
      </c>
      <c r="B4407" t="s">
        <v>9234</v>
      </c>
      <c r="C4407" t="s">
        <v>5211</v>
      </c>
      <c r="D4407">
        <v>1</v>
      </c>
      <c r="E4407" t="s">
        <v>2208</v>
      </c>
      <c r="F4407">
        <v>1</v>
      </c>
      <c r="G4407">
        <v>1</v>
      </c>
      <c r="H4407" s="4" t="str">
        <f t="shared" si="136"/>
        <v>1CH1392.1</v>
      </c>
      <c r="I4407" s="4" t="str">
        <f t="shared" si="137"/>
        <v>SH11_LDO_5TO3_OUT</v>
      </c>
    </row>
    <row r="4408" spans="1:9">
      <c r="A4408" t="s">
        <v>261</v>
      </c>
      <c r="B4408" t="s">
        <v>9234</v>
      </c>
      <c r="C4408" t="s">
        <v>5211</v>
      </c>
      <c r="D4408">
        <v>2</v>
      </c>
      <c r="E4408" t="s">
        <v>169</v>
      </c>
      <c r="F4408">
        <v>2</v>
      </c>
      <c r="G4408">
        <v>2</v>
      </c>
      <c r="H4408" s="4" t="str">
        <f t="shared" si="136"/>
        <v>1CH1392.2</v>
      </c>
      <c r="I4408" s="4" t="str">
        <f t="shared" si="137"/>
        <v>DGND</v>
      </c>
    </row>
    <row r="4409" spans="1:9">
      <c r="A4409" t="s">
        <v>261</v>
      </c>
      <c r="B4409" t="s">
        <v>9234</v>
      </c>
      <c r="C4409" t="s">
        <v>5212</v>
      </c>
      <c r="D4409">
        <v>1</v>
      </c>
      <c r="E4409" t="s">
        <v>2213</v>
      </c>
      <c r="F4409">
        <v>1</v>
      </c>
      <c r="G4409">
        <v>1</v>
      </c>
      <c r="H4409" s="4" t="str">
        <f t="shared" si="136"/>
        <v>1CH1401.1</v>
      </c>
      <c r="I4409" s="4" t="str">
        <f t="shared" si="137"/>
        <v>SH11_USB_AVDD10</v>
      </c>
    </row>
    <row r="4410" spans="1:9">
      <c r="A4410" t="s">
        <v>261</v>
      </c>
      <c r="B4410" t="s">
        <v>9234</v>
      </c>
      <c r="C4410" t="s">
        <v>5212</v>
      </c>
      <c r="D4410">
        <v>2</v>
      </c>
      <c r="E4410" t="s">
        <v>169</v>
      </c>
      <c r="F4410">
        <v>2</v>
      </c>
      <c r="G4410">
        <v>2</v>
      </c>
      <c r="H4410" s="4" t="str">
        <f t="shared" si="136"/>
        <v>1CH1401.2</v>
      </c>
      <c r="I4410" s="4" t="str">
        <f t="shared" si="137"/>
        <v>DGND</v>
      </c>
    </row>
    <row r="4411" spans="1:9">
      <c r="A4411" t="s">
        <v>261</v>
      </c>
      <c r="B4411" t="s">
        <v>9234</v>
      </c>
      <c r="C4411" t="s">
        <v>5213</v>
      </c>
      <c r="D4411">
        <v>1</v>
      </c>
      <c r="E4411" t="s">
        <v>2213</v>
      </c>
      <c r="F4411">
        <v>1</v>
      </c>
      <c r="G4411">
        <v>1</v>
      </c>
      <c r="H4411" s="4" t="str">
        <f t="shared" si="136"/>
        <v>1CH1402.1</v>
      </c>
      <c r="I4411" s="4" t="str">
        <f t="shared" si="137"/>
        <v>SH11_USB_AVDD10</v>
      </c>
    </row>
    <row r="4412" spans="1:9">
      <c r="A4412" t="s">
        <v>261</v>
      </c>
      <c r="B4412" t="s">
        <v>9234</v>
      </c>
      <c r="C4412" t="s">
        <v>5213</v>
      </c>
      <c r="D4412">
        <v>2</v>
      </c>
      <c r="E4412" t="s">
        <v>169</v>
      </c>
      <c r="F4412">
        <v>2</v>
      </c>
      <c r="G4412">
        <v>2</v>
      </c>
      <c r="H4412" s="4" t="str">
        <f t="shared" si="136"/>
        <v>1CH1402.2</v>
      </c>
      <c r="I4412" s="4" t="str">
        <f t="shared" si="137"/>
        <v>DGND</v>
      </c>
    </row>
    <row r="4413" spans="1:9">
      <c r="A4413" t="s">
        <v>261</v>
      </c>
      <c r="B4413" t="s">
        <v>9234</v>
      </c>
      <c r="C4413" t="s">
        <v>5214</v>
      </c>
      <c r="D4413">
        <v>1</v>
      </c>
      <c r="E4413" t="s">
        <v>2213</v>
      </c>
      <c r="F4413">
        <v>1</v>
      </c>
      <c r="G4413">
        <v>1</v>
      </c>
      <c r="H4413" s="4" t="str">
        <f t="shared" si="136"/>
        <v>1CH1403.1</v>
      </c>
      <c r="I4413" s="4" t="str">
        <f t="shared" si="137"/>
        <v>SH11_USB_AVDD10</v>
      </c>
    </row>
    <row r="4414" spans="1:9">
      <c r="A4414" t="s">
        <v>261</v>
      </c>
      <c r="B4414" t="s">
        <v>9234</v>
      </c>
      <c r="C4414" t="s">
        <v>5214</v>
      </c>
      <c r="D4414">
        <v>2</v>
      </c>
      <c r="E4414" t="s">
        <v>169</v>
      </c>
      <c r="F4414">
        <v>2</v>
      </c>
      <c r="G4414">
        <v>2</v>
      </c>
      <c r="H4414" s="4" t="str">
        <f t="shared" si="136"/>
        <v>1CH1403.2</v>
      </c>
      <c r="I4414" s="4" t="str">
        <f t="shared" si="137"/>
        <v>DGND</v>
      </c>
    </row>
    <row r="4415" spans="1:9">
      <c r="A4415" t="s">
        <v>261</v>
      </c>
      <c r="B4415" t="s">
        <v>9234</v>
      </c>
      <c r="C4415" t="s">
        <v>5215</v>
      </c>
      <c r="D4415">
        <v>1</v>
      </c>
      <c r="E4415" t="s">
        <v>2213</v>
      </c>
      <c r="F4415">
        <v>1</v>
      </c>
      <c r="G4415">
        <v>1</v>
      </c>
      <c r="H4415" s="4" t="str">
        <f t="shared" si="136"/>
        <v>1CH1404.1</v>
      </c>
      <c r="I4415" s="4" t="str">
        <f t="shared" si="137"/>
        <v>SH11_USB_AVDD10</v>
      </c>
    </row>
    <row r="4416" spans="1:9">
      <c r="A4416" t="s">
        <v>261</v>
      </c>
      <c r="B4416" t="s">
        <v>9234</v>
      </c>
      <c r="C4416" t="s">
        <v>5215</v>
      </c>
      <c r="D4416">
        <v>2</v>
      </c>
      <c r="E4416" t="s">
        <v>169</v>
      </c>
      <c r="F4416">
        <v>2</v>
      </c>
      <c r="G4416">
        <v>2</v>
      </c>
      <c r="H4416" s="4" t="str">
        <f t="shared" si="136"/>
        <v>1CH1404.2</v>
      </c>
      <c r="I4416" s="4" t="str">
        <f t="shared" si="137"/>
        <v>DGND</v>
      </c>
    </row>
    <row r="4417" spans="1:9">
      <c r="A4417" t="s">
        <v>261</v>
      </c>
      <c r="B4417" t="s">
        <v>9234</v>
      </c>
      <c r="C4417" t="s">
        <v>5216</v>
      </c>
      <c r="D4417">
        <v>1</v>
      </c>
      <c r="E4417" t="s">
        <v>2213</v>
      </c>
      <c r="F4417">
        <v>1</v>
      </c>
      <c r="G4417">
        <v>1</v>
      </c>
      <c r="H4417" s="4" t="str">
        <f t="shared" si="136"/>
        <v>1CH1501.1</v>
      </c>
      <c r="I4417" s="4" t="str">
        <f t="shared" si="137"/>
        <v>SH11_USB_AVDD10</v>
      </c>
    </row>
    <row r="4418" spans="1:9">
      <c r="A4418" t="s">
        <v>261</v>
      </c>
      <c r="B4418" t="s">
        <v>9234</v>
      </c>
      <c r="C4418" t="s">
        <v>5216</v>
      </c>
      <c r="D4418">
        <v>2</v>
      </c>
      <c r="E4418" t="s">
        <v>169</v>
      </c>
      <c r="F4418">
        <v>2</v>
      </c>
      <c r="G4418">
        <v>2</v>
      </c>
      <c r="H4418" s="4" t="str">
        <f t="shared" ref="H4418:H4481" si="138">CONCATENATE(C4418,".",F4418)</f>
        <v>1CH1501.2</v>
      </c>
      <c r="I4418" s="4" t="str">
        <f t="shared" ref="I4418:I4481" si="139">E4418</f>
        <v>DGND</v>
      </c>
    </row>
    <row r="4419" spans="1:9">
      <c r="A4419" t="s">
        <v>261</v>
      </c>
      <c r="B4419" t="s">
        <v>9234</v>
      </c>
      <c r="C4419" t="s">
        <v>5217</v>
      </c>
      <c r="D4419">
        <v>1</v>
      </c>
      <c r="E4419" t="s">
        <v>2213</v>
      </c>
      <c r="F4419">
        <v>1</v>
      </c>
      <c r="G4419">
        <v>1</v>
      </c>
      <c r="H4419" s="4" t="str">
        <f t="shared" si="138"/>
        <v>1CH1502.1</v>
      </c>
      <c r="I4419" s="4" t="str">
        <f t="shared" si="139"/>
        <v>SH11_USB_AVDD10</v>
      </c>
    </row>
    <row r="4420" spans="1:9">
      <c r="A4420" t="s">
        <v>261</v>
      </c>
      <c r="B4420" t="s">
        <v>9234</v>
      </c>
      <c r="C4420" t="s">
        <v>5217</v>
      </c>
      <c r="D4420">
        <v>2</v>
      </c>
      <c r="E4420" t="s">
        <v>169</v>
      </c>
      <c r="F4420">
        <v>2</v>
      </c>
      <c r="G4420">
        <v>2</v>
      </c>
      <c r="H4420" s="4" t="str">
        <f t="shared" si="138"/>
        <v>1CH1502.2</v>
      </c>
      <c r="I4420" s="4" t="str">
        <f t="shared" si="139"/>
        <v>DGND</v>
      </c>
    </row>
    <row r="4421" spans="1:9">
      <c r="A4421" t="s">
        <v>261</v>
      </c>
      <c r="B4421" t="s">
        <v>9234</v>
      </c>
      <c r="C4421" t="s">
        <v>5218</v>
      </c>
      <c r="D4421">
        <v>1</v>
      </c>
      <c r="E4421" t="s">
        <v>2213</v>
      </c>
      <c r="F4421">
        <v>1</v>
      </c>
      <c r="G4421">
        <v>1</v>
      </c>
      <c r="H4421" s="4" t="str">
        <f t="shared" si="138"/>
        <v>1CH1503.1</v>
      </c>
      <c r="I4421" s="4" t="str">
        <f t="shared" si="139"/>
        <v>SH11_USB_AVDD10</v>
      </c>
    </row>
    <row r="4422" spans="1:9">
      <c r="A4422" t="s">
        <v>261</v>
      </c>
      <c r="B4422" t="s">
        <v>9234</v>
      </c>
      <c r="C4422" t="s">
        <v>5218</v>
      </c>
      <c r="D4422">
        <v>2</v>
      </c>
      <c r="E4422" t="s">
        <v>169</v>
      </c>
      <c r="F4422">
        <v>2</v>
      </c>
      <c r="G4422">
        <v>2</v>
      </c>
      <c r="H4422" s="4" t="str">
        <f t="shared" si="138"/>
        <v>1CH1503.2</v>
      </c>
      <c r="I4422" s="4" t="str">
        <f t="shared" si="139"/>
        <v>DGND</v>
      </c>
    </row>
    <row r="4423" spans="1:9">
      <c r="A4423" t="s">
        <v>261</v>
      </c>
      <c r="B4423" t="s">
        <v>9234</v>
      </c>
      <c r="C4423" t="s">
        <v>5219</v>
      </c>
      <c r="D4423">
        <v>1</v>
      </c>
      <c r="E4423" t="s">
        <v>2213</v>
      </c>
      <c r="F4423">
        <v>1</v>
      </c>
      <c r="G4423">
        <v>1</v>
      </c>
      <c r="H4423" s="4" t="str">
        <f t="shared" si="138"/>
        <v>1CH1504.1</v>
      </c>
      <c r="I4423" s="4" t="str">
        <f t="shared" si="139"/>
        <v>SH11_USB_AVDD10</v>
      </c>
    </row>
    <row r="4424" spans="1:9">
      <c r="A4424" t="s">
        <v>261</v>
      </c>
      <c r="B4424" t="s">
        <v>9234</v>
      </c>
      <c r="C4424" t="s">
        <v>5219</v>
      </c>
      <c r="D4424">
        <v>2</v>
      </c>
      <c r="E4424" t="s">
        <v>169</v>
      </c>
      <c r="F4424">
        <v>2</v>
      </c>
      <c r="G4424">
        <v>2</v>
      </c>
      <c r="H4424" s="4" t="str">
        <f t="shared" si="138"/>
        <v>1CH1504.2</v>
      </c>
      <c r="I4424" s="4" t="str">
        <f t="shared" si="139"/>
        <v>DGND</v>
      </c>
    </row>
    <row r="4425" spans="1:9">
      <c r="A4425" t="s">
        <v>261</v>
      </c>
      <c r="B4425" t="s">
        <v>9234</v>
      </c>
      <c r="C4425" t="s">
        <v>5220</v>
      </c>
      <c r="D4425">
        <v>1</v>
      </c>
      <c r="E4425" t="s">
        <v>2209</v>
      </c>
      <c r="F4425">
        <v>1</v>
      </c>
      <c r="G4425">
        <v>1</v>
      </c>
      <c r="H4425" s="4" t="str">
        <f t="shared" si="138"/>
        <v>1CH1551.1</v>
      </c>
      <c r="I4425" s="4" t="str">
        <f t="shared" si="139"/>
        <v>SH11_L_SWR_5TO1_OUT</v>
      </c>
    </row>
    <row r="4426" spans="1:9">
      <c r="A4426" t="s">
        <v>261</v>
      </c>
      <c r="B4426" t="s">
        <v>9234</v>
      </c>
      <c r="C4426" t="s">
        <v>5220</v>
      </c>
      <c r="D4426">
        <v>2</v>
      </c>
      <c r="E4426" t="s">
        <v>1939</v>
      </c>
      <c r="F4426">
        <v>2</v>
      </c>
      <c r="G4426">
        <v>2</v>
      </c>
      <c r="H4426" s="4" t="str">
        <f t="shared" si="138"/>
        <v>1CH1551.2</v>
      </c>
      <c r="I4426" s="4" t="str">
        <f t="shared" si="139"/>
        <v>PCIE_GND</v>
      </c>
    </row>
    <row r="4427" spans="1:9">
      <c r="A4427" t="s">
        <v>261</v>
      </c>
      <c r="B4427" t="s">
        <v>9234</v>
      </c>
      <c r="C4427" t="s">
        <v>5221</v>
      </c>
      <c r="D4427">
        <v>1</v>
      </c>
      <c r="E4427" t="s">
        <v>2209</v>
      </c>
      <c r="F4427">
        <v>1</v>
      </c>
      <c r="G4427">
        <v>1</v>
      </c>
      <c r="H4427" s="4" t="str">
        <f t="shared" si="138"/>
        <v>1CH1552.1</v>
      </c>
      <c r="I4427" s="4" t="str">
        <f t="shared" si="139"/>
        <v>SH11_L_SWR_5TO1_OUT</v>
      </c>
    </row>
    <row r="4428" spans="1:9">
      <c r="A4428" t="s">
        <v>261</v>
      </c>
      <c r="B4428" t="s">
        <v>9234</v>
      </c>
      <c r="C4428" t="s">
        <v>5221</v>
      </c>
      <c r="D4428">
        <v>2</v>
      </c>
      <c r="E4428" t="s">
        <v>1939</v>
      </c>
      <c r="F4428">
        <v>2</v>
      </c>
      <c r="G4428">
        <v>2</v>
      </c>
      <c r="H4428" s="4" t="str">
        <f t="shared" si="138"/>
        <v>1CH1552.2</v>
      </c>
      <c r="I4428" s="4" t="str">
        <f t="shared" si="139"/>
        <v>PCIE_GND</v>
      </c>
    </row>
    <row r="4429" spans="1:9">
      <c r="A4429" t="s">
        <v>261</v>
      </c>
      <c r="B4429" t="s">
        <v>9234</v>
      </c>
      <c r="C4429" t="s">
        <v>5222</v>
      </c>
      <c r="D4429">
        <v>1</v>
      </c>
      <c r="E4429" t="s">
        <v>2209</v>
      </c>
      <c r="F4429">
        <v>1</v>
      </c>
      <c r="G4429">
        <v>1</v>
      </c>
      <c r="H4429" s="4" t="str">
        <f t="shared" si="138"/>
        <v>1CH1601.1</v>
      </c>
      <c r="I4429" s="4" t="str">
        <f t="shared" si="139"/>
        <v>SH11_L_SWR_5TO1_OUT</v>
      </c>
    </row>
    <row r="4430" spans="1:9">
      <c r="A4430" t="s">
        <v>261</v>
      </c>
      <c r="B4430" t="s">
        <v>9234</v>
      </c>
      <c r="C4430" t="s">
        <v>5222</v>
      </c>
      <c r="D4430">
        <v>2</v>
      </c>
      <c r="E4430" t="s">
        <v>1939</v>
      </c>
      <c r="F4430">
        <v>2</v>
      </c>
      <c r="G4430">
        <v>2</v>
      </c>
      <c r="H4430" s="4" t="str">
        <f t="shared" si="138"/>
        <v>1CH1601.2</v>
      </c>
      <c r="I4430" s="4" t="str">
        <f t="shared" si="139"/>
        <v>PCIE_GND</v>
      </c>
    </row>
    <row r="4431" spans="1:9">
      <c r="A4431" t="s">
        <v>261</v>
      </c>
      <c r="B4431" t="s">
        <v>9234</v>
      </c>
      <c r="C4431" t="s">
        <v>5223</v>
      </c>
      <c r="D4431">
        <v>1</v>
      </c>
      <c r="E4431" t="s">
        <v>2209</v>
      </c>
      <c r="F4431">
        <v>1</v>
      </c>
      <c r="G4431">
        <v>1</v>
      </c>
      <c r="H4431" s="4" t="str">
        <f t="shared" si="138"/>
        <v>1CH1602.1</v>
      </c>
      <c r="I4431" s="4" t="str">
        <f t="shared" si="139"/>
        <v>SH11_L_SWR_5TO1_OUT</v>
      </c>
    </row>
    <row r="4432" spans="1:9">
      <c r="A4432" t="s">
        <v>261</v>
      </c>
      <c r="B4432" t="s">
        <v>9234</v>
      </c>
      <c r="C4432" t="s">
        <v>5223</v>
      </c>
      <c r="D4432">
        <v>2</v>
      </c>
      <c r="E4432" t="s">
        <v>1939</v>
      </c>
      <c r="F4432">
        <v>2</v>
      </c>
      <c r="G4432">
        <v>2</v>
      </c>
      <c r="H4432" s="4" t="str">
        <f t="shared" si="138"/>
        <v>1CH1602.2</v>
      </c>
      <c r="I4432" s="4" t="str">
        <f t="shared" si="139"/>
        <v>PCIE_GND</v>
      </c>
    </row>
    <row r="4433" spans="1:9">
      <c r="A4433" t="s">
        <v>261</v>
      </c>
      <c r="B4433" t="s">
        <v>9234</v>
      </c>
      <c r="C4433" t="s">
        <v>5224</v>
      </c>
      <c r="D4433">
        <v>1</v>
      </c>
      <c r="E4433" t="s">
        <v>2209</v>
      </c>
      <c r="F4433">
        <v>1</v>
      </c>
      <c r="G4433">
        <v>1</v>
      </c>
      <c r="H4433" s="4" t="str">
        <f t="shared" si="138"/>
        <v>1CH1631.1</v>
      </c>
      <c r="I4433" s="4" t="str">
        <f t="shared" si="139"/>
        <v>SH11_L_SWR_5TO1_OUT</v>
      </c>
    </row>
    <row r="4434" spans="1:9">
      <c r="A4434" t="s">
        <v>261</v>
      </c>
      <c r="B4434" t="s">
        <v>9234</v>
      </c>
      <c r="C4434" t="s">
        <v>5224</v>
      </c>
      <c r="D4434">
        <v>2</v>
      </c>
      <c r="E4434" t="s">
        <v>1939</v>
      </c>
      <c r="F4434">
        <v>2</v>
      </c>
      <c r="G4434">
        <v>2</v>
      </c>
      <c r="H4434" s="4" t="str">
        <f t="shared" si="138"/>
        <v>1CH1631.2</v>
      </c>
      <c r="I4434" s="4" t="str">
        <f t="shared" si="139"/>
        <v>PCIE_GND</v>
      </c>
    </row>
    <row r="4435" spans="1:9">
      <c r="A4435" t="s">
        <v>261</v>
      </c>
      <c r="B4435" t="s">
        <v>9234</v>
      </c>
      <c r="C4435" t="s">
        <v>5225</v>
      </c>
      <c r="D4435">
        <v>1</v>
      </c>
      <c r="E4435" t="s">
        <v>2209</v>
      </c>
      <c r="F4435">
        <v>1</v>
      </c>
      <c r="G4435">
        <v>1</v>
      </c>
      <c r="H4435" s="4" t="str">
        <f t="shared" si="138"/>
        <v>1CH1632.1</v>
      </c>
      <c r="I4435" s="4" t="str">
        <f t="shared" si="139"/>
        <v>SH11_L_SWR_5TO1_OUT</v>
      </c>
    </row>
    <row r="4436" spans="1:9">
      <c r="A4436" t="s">
        <v>261</v>
      </c>
      <c r="B4436" t="s">
        <v>9234</v>
      </c>
      <c r="C4436" t="s">
        <v>5225</v>
      </c>
      <c r="D4436">
        <v>2</v>
      </c>
      <c r="E4436" t="s">
        <v>1939</v>
      </c>
      <c r="F4436">
        <v>2</v>
      </c>
      <c r="G4436">
        <v>2</v>
      </c>
      <c r="H4436" s="4" t="str">
        <f t="shared" si="138"/>
        <v>1CH1632.2</v>
      </c>
      <c r="I4436" s="4" t="str">
        <f t="shared" si="139"/>
        <v>PCIE_GND</v>
      </c>
    </row>
    <row r="4437" spans="1:9">
      <c r="A4437" t="s">
        <v>261</v>
      </c>
      <c r="B4437" t="s">
        <v>9234</v>
      </c>
      <c r="C4437" t="s">
        <v>5226</v>
      </c>
      <c r="D4437">
        <v>1</v>
      </c>
      <c r="E4437" t="s">
        <v>2209</v>
      </c>
      <c r="F4437">
        <v>1</v>
      </c>
      <c r="G4437">
        <v>1</v>
      </c>
      <c r="H4437" s="4" t="str">
        <f t="shared" si="138"/>
        <v>1CH1633.1</v>
      </c>
      <c r="I4437" s="4" t="str">
        <f t="shared" si="139"/>
        <v>SH11_L_SWR_5TO1_OUT</v>
      </c>
    </row>
    <row r="4438" spans="1:9">
      <c r="A4438" t="s">
        <v>261</v>
      </c>
      <c r="B4438" t="s">
        <v>9234</v>
      </c>
      <c r="C4438" t="s">
        <v>5226</v>
      </c>
      <c r="D4438">
        <v>2</v>
      </c>
      <c r="E4438" t="s">
        <v>169</v>
      </c>
      <c r="F4438">
        <v>2</v>
      </c>
      <c r="G4438">
        <v>2</v>
      </c>
      <c r="H4438" s="4" t="str">
        <f t="shared" si="138"/>
        <v>1CH1633.2</v>
      </c>
      <c r="I4438" s="4" t="str">
        <f t="shared" si="139"/>
        <v>DGND</v>
      </c>
    </row>
    <row r="4439" spans="1:9">
      <c r="A4439" t="s">
        <v>261</v>
      </c>
      <c r="B4439" t="s">
        <v>9234</v>
      </c>
      <c r="C4439" t="s">
        <v>5227</v>
      </c>
      <c r="D4439">
        <v>1</v>
      </c>
      <c r="E4439" t="s">
        <v>2209</v>
      </c>
      <c r="F4439">
        <v>1</v>
      </c>
      <c r="G4439">
        <v>1</v>
      </c>
      <c r="H4439" s="4" t="str">
        <f t="shared" si="138"/>
        <v>1CH1634.1</v>
      </c>
      <c r="I4439" s="4" t="str">
        <f t="shared" si="139"/>
        <v>SH11_L_SWR_5TO1_OUT</v>
      </c>
    </row>
    <row r="4440" spans="1:9">
      <c r="A4440" t="s">
        <v>261</v>
      </c>
      <c r="B4440" t="s">
        <v>9234</v>
      </c>
      <c r="C4440" t="s">
        <v>5227</v>
      </c>
      <c r="D4440">
        <v>2</v>
      </c>
      <c r="E4440" t="s">
        <v>169</v>
      </c>
      <c r="F4440">
        <v>2</v>
      </c>
      <c r="G4440">
        <v>2</v>
      </c>
      <c r="H4440" s="4" t="str">
        <f t="shared" si="138"/>
        <v>1CH1634.2</v>
      </c>
      <c r="I4440" s="4" t="str">
        <f t="shared" si="139"/>
        <v>DGND</v>
      </c>
    </row>
    <row r="4441" spans="1:9">
      <c r="A4441" t="s">
        <v>261</v>
      </c>
      <c r="B4441" t="s">
        <v>9234</v>
      </c>
      <c r="C4441" t="s">
        <v>2948</v>
      </c>
      <c r="D4441" t="s">
        <v>1460</v>
      </c>
      <c r="E4441" t="s">
        <v>2214</v>
      </c>
      <c r="F4441">
        <v>30</v>
      </c>
      <c r="G4441" t="s">
        <v>1460</v>
      </c>
      <c r="H4441" s="4" t="str">
        <f t="shared" si="138"/>
        <v>1HOST1.30</v>
      </c>
      <c r="I4441" s="4" t="str">
        <f t="shared" si="139"/>
        <v>SH11_CC1</v>
      </c>
    </row>
    <row r="4442" spans="1:9">
      <c r="A4442" t="s">
        <v>261</v>
      </c>
      <c r="B4442" t="s">
        <v>9234</v>
      </c>
      <c r="C4442" t="s">
        <v>2948</v>
      </c>
      <c r="D4442" t="s">
        <v>1461</v>
      </c>
      <c r="E4442" t="s">
        <v>2215</v>
      </c>
      <c r="F4442">
        <v>32</v>
      </c>
      <c r="G4442" t="s">
        <v>1461</v>
      </c>
      <c r="H4442" s="4" t="str">
        <f t="shared" si="138"/>
        <v>1HOST1.32</v>
      </c>
      <c r="I4442" s="4" t="str">
        <f t="shared" si="139"/>
        <v>SH11_CC2</v>
      </c>
    </row>
    <row r="4443" spans="1:9">
      <c r="A4443" t="s">
        <v>261</v>
      </c>
      <c r="B4443" t="s">
        <v>9234</v>
      </c>
      <c r="C4443" t="s">
        <v>2948</v>
      </c>
      <c r="D4443" t="s">
        <v>1720</v>
      </c>
      <c r="E4443" t="s">
        <v>3713</v>
      </c>
      <c r="F4443">
        <v>13</v>
      </c>
      <c r="G4443" t="s">
        <v>1720</v>
      </c>
      <c r="H4443" s="4" t="str">
        <f t="shared" si="138"/>
        <v>1HOST1.13</v>
      </c>
      <c r="I4443" s="4" t="str">
        <f t="shared" si="139"/>
        <v>SH11_P6_CLKREQB</v>
      </c>
    </row>
    <row r="4444" spans="1:9">
      <c r="A4444" t="s">
        <v>261</v>
      </c>
      <c r="B4444" t="s">
        <v>9234</v>
      </c>
      <c r="C4444" t="s">
        <v>2948</v>
      </c>
      <c r="D4444" t="s">
        <v>1769</v>
      </c>
      <c r="E4444" t="s">
        <v>2216</v>
      </c>
      <c r="F4444">
        <v>29</v>
      </c>
      <c r="G4444" t="s">
        <v>1769</v>
      </c>
      <c r="H4444" s="4" t="str">
        <f t="shared" si="138"/>
        <v>1HOST1.29</v>
      </c>
      <c r="I4444" s="4" t="str">
        <f t="shared" si="139"/>
        <v>SH11_DIS_DB</v>
      </c>
    </row>
    <row r="4445" spans="1:9">
      <c r="A4445" t="s">
        <v>261</v>
      </c>
      <c r="B4445" t="s">
        <v>9234</v>
      </c>
      <c r="C4445" t="s">
        <v>2948</v>
      </c>
      <c r="D4445" t="s">
        <v>1718</v>
      </c>
      <c r="E4445" t="s">
        <v>2209</v>
      </c>
      <c r="F4445">
        <v>11</v>
      </c>
      <c r="G4445" t="s">
        <v>1718</v>
      </c>
      <c r="H4445" s="4" t="str">
        <f t="shared" si="138"/>
        <v>1HOST1.11</v>
      </c>
      <c r="I4445" s="4" t="str">
        <f t="shared" si="139"/>
        <v>SH11_L_SWR_5TO1_OUT</v>
      </c>
    </row>
    <row r="4446" spans="1:9">
      <c r="A4446" t="s">
        <v>261</v>
      </c>
      <c r="B4446" t="s">
        <v>9234</v>
      </c>
      <c r="C4446" t="s">
        <v>2948</v>
      </c>
      <c r="D4446" t="s">
        <v>1765</v>
      </c>
      <c r="E4446" t="s">
        <v>2209</v>
      </c>
      <c r="F4446">
        <v>25</v>
      </c>
      <c r="G4446" t="s">
        <v>1765</v>
      </c>
      <c r="H4446" s="4" t="str">
        <f t="shared" si="138"/>
        <v>1HOST1.25</v>
      </c>
      <c r="I4446" s="4" t="str">
        <f t="shared" si="139"/>
        <v>SH11_L_SWR_5TO1_OUT</v>
      </c>
    </row>
    <row r="4447" spans="1:9">
      <c r="A4447" t="s">
        <v>261</v>
      </c>
      <c r="B4447" t="s">
        <v>9234</v>
      </c>
      <c r="C4447" t="s">
        <v>2948</v>
      </c>
      <c r="D4447" t="s">
        <v>1740</v>
      </c>
      <c r="E4447" t="s">
        <v>2209</v>
      </c>
      <c r="F4447">
        <v>35</v>
      </c>
      <c r="G4447" t="s">
        <v>1740</v>
      </c>
      <c r="H4447" s="4" t="str">
        <f t="shared" si="138"/>
        <v>1HOST1.35</v>
      </c>
      <c r="I4447" s="4" t="str">
        <f t="shared" si="139"/>
        <v>SH11_L_SWR_5TO1_OUT</v>
      </c>
    </row>
    <row r="4448" spans="1:9">
      <c r="A4448" t="s">
        <v>261</v>
      </c>
      <c r="B4448" t="s">
        <v>9234</v>
      </c>
      <c r="C4448" t="s">
        <v>2948</v>
      </c>
      <c r="D4448" t="s">
        <v>1773</v>
      </c>
      <c r="E4448" t="s">
        <v>169</v>
      </c>
      <c r="F4448" t="s">
        <v>174</v>
      </c>
      <c r="G4448" t="s">
        <v>1773</v>
      </c>
      <c r="H4448" s="4" t="str">
        <f t="shared" si="138"/>
        <v>1HOST1.EP</v>
      </c>
      <c r="I4448" s="4" t="str">
        <f t="shared" si="139"/>
        <v>DGND</v>
      </c>
    </row>
    <row r="4449" spans="1:9">
      <c r="A4449" t="s">
        <v>261</v>
      </c>
      <c r="B4449" t="s">
        <v>9234</v>
      </c>
      <c r="C4449" t="s">
        <v>2948</v>
      </c>
      <c r="D4449" t="s">
        <v>175</v>
      </c>
      <c r="E4449" t="s">
        <v>169</v>
      </c>
      <c r="F4449" t="s">
        <v>175</v>
      </c>
      <c r="G4449" t="s">
        <v>175</v>
      </c>
      <c r="H4449" s="4" t="str">
        <f t="shared" si="138"/>
        <v>1HOST1.G1</v>
      </c>
      <c r="I4449" s="4" t="str">
        <f t="shared" si="139"/>
        <v>DGND</v>
      </c>
    </row>
    <row r="4450" spans="1:9">
      <c r="A4450" t="s">
        <v>261</v>
      </c>
      <c r="B4450" t="s">
        <v>9234</v>
      </c>
      <c r="C4450" t="s">
        <v>2948</v>
      </c>
      <c r="D4450" t="s">
        <v>176</v>
      </c>
      <c r="E4450" t="s">
        <v>169</v>
      </c>
      <c r="F4450" t="s">
        <v>176</v>
      </c>
      <c r="G4450" t="s">
        <v>176</v>
      </c>
      <c r="H4450" s="4" t="str">
        <f t="shared" si="138"/>
        <v>1HOST1.G2</v>
      </c>
      <c r="I4450" s="4" t="str">
        <f t="shared" si="139"/>
        <v>DGND</v>
      </c>
    </row>
    <row r="4451" spans="1:9">
      <c r="A4451" t="s">
        <v>261</v>
      </c>
      <c r="B4451" t="s">
        <v>9234</v>
      </c>
      <c r="C4451" t="s">
        <v>2948</v>
      </c>
      <c r="D4451" t="s">
        <v>177</v>
      </c>
      <c r="E4451" t="s">
        <v>169</v>
      </c>
      <c r="F4451" t="s">
        <v>177</v>
      </c>
      <c r="G4451" t="s">
        <v>177</v>
      </c>
      <c r="H4451" s="4" t="str">
        <f t="shared" si="138"/>
        <v>1HOST1.G3</v>
      </c>
      <c r="I4451" s="4" t="str">
        <f t="shared" si="139"/>
        <v>DGND</v>
      </c>
    </row>
    <row r="4452" spans="1:9">
      <c r="A4452" t="s">
        <v>261</v>
      </c>
      <c r="B4452" t="s">
        <v>9234</v>
      </c>
      <c r="C4452" t="s">
        <v>2948</v>
      </c>
      <c r="D4452" t="s">
        <v>178</v>
      </c>
      <c r="E4452" t="s">
        <v>169</v>
      </c>
      <c r="F4452" t="s">
        <v>178</v>
      </c>
      <c r="G4452" t="s">
        <v>178</v>
      </c>
      <c r="H4452" s="4" t="str">
        <f t="shared" si="138"/>
        <v>1HOST1.G4</v>
      </c>
      <c r="I4452" s="4" t="str">
        <f t="shared" si="139"/>
        <v>DGND</v>
      </c>
    </row>
    <row r="4453" spans="1:9">
      <c r="A4453" t="s">
        <v>261</v>
      </c>
      <c r="B4453" t="s">
        <v>9234</v>
      </c>
      <c r="C4453" t="s">
        <v>2948</v>
      </c>
      <c r="D4453" t="s">
        <v>179</v>
      </c>
      <c r="E4453" t="s">
        <v>169</v>
      </c>
      <c r="F4453" t="s">
        <v>179</v>
      </c>
      <c r="G4453" t="s">
        <v>179</v>
      </c>
      <c r="H4453" s="4" t="str">
        <f t="shared" si="138"/>
        <v>1HOST1.G5</v>
      </c>
      <c r="I4453" s="4" t="str">
        <f t="shared" si="139"/>
        <v>DGND</v>
      </c>
    </row>
    <row r="4454" spans="1:9">
      <c r="A4454" t="s">
        <v>261</v>
      </c>
      <c r="B4454" t="s">
        <v>9234</v>
      </c>
      <c r="C4454" t="s">
        <v>2948</v>
      </c>
      <c r="D4454" t="s">
        <v>180</v>
      </c>
      <c r="E4454" t="s">
        <v>169</v>
      </c>
      <c r="F4454" t="s">
        <v>180</v>
      </c>
      <c r="G4454" t="s">
        <v>180</v>
      </c>
      <c r="H4454" s="4" t="str">
        <f t="shared" si="138"/>
        <v>1HOST1.G6</v>
      </c>
      <c r="I4454" s="4" t="str">
        <f t="shared" si="139"/>
        <v>DGND</v>
      </c>
    </row>
    <row r="4455" spans="1:9">
      <c r="A4455" t="s">
        <v>261</v>
      </c>
      <c r="B4455" t="s">
        <v>9234</v>
      </c>
      <c r="C4455" t="s">
        <v>2948</v>
      </c>
      <c r="D4455" t="s">
        <v>181</v>
      </c>
      <c r="E4455" t="s">
        <v>169</v>
      </c>
      <c r="F4455" t="s">
        <v>181</v>
      </c>
      <c r="G4455" t="s">
        <v>181</v>
      </c>
      <c r="H4455" s="4" t="str">
        <f t="shared" si="138"/>
        <v>1HOST1.G7</v>
      </c>
      <c r="I4455" s="4" t="str">
        <f t="shared" si="139"/>
        <v>DGND</v>
      </c>
    </row>
    <row r="4456" spans="1:9">
      <c r="A4456" t="s">
        <v>261</v>
      </c>
      <c r="B4456" t="s">
        <v>9234</v>
      </c>
      <c r="C4456" t="s">
        <v>2948</v>
      </c>
      <c r="D4456" t="s">
        <v>428</v>
      </c>
      <c r="E4456" t="s">
        <v>169</v>
      </c>
      <c r="F4456" t="s">
        <v>428</v>
      </c>
      <c r="G4456" t="s">
        <v>428</v>
      </c>
      <c r="H4456" s="4" t="str">
        <f t="shared" si="138"/>
        <v>1HOST1.G8</v>
      </c>
      <c r="I4456" s="4" t="str">
        <f t="shared" si="139"/>
        <v>DGND</v>
      </c>
    </row>
    <row r="4457" spans="1:9">
      <c r="A4457" t="s">
        <v>261</v>
      </c>
      <c r="B4457" t="s">
        <v>9234</v>
      </c>
      <c r="C4457" t="s">
        <v>2948</v>
      </c>
      <c r="D4457" t="s">
        <v>409</v>
      </c>
      <c r="E4457" t="s">
        <v>169</v>
      </c>
      <c r="F4457" t="s">
        <v>409</v>
      </c>
      <c r="G4457" t="s">
        <v>409</v>
      </c>
      <c r="H4457" s="4" t="str">
        <f t="shared" si="138"/>
        <v>1HOST1.G9</v>
      </c>
      <c r="I4457" s="4" t="str">
        <f t="shared" si="139"/>
        <v>DGND</v>
      </c>
    </row>
    <row r="4458" spans="1:9">
      <c r="A4458" t="s">
        <v>261</v>
      </c>
      <c r="B4458" t="s">
        <v>9234</v>
      </c>
      <c r="C4458" t="s">
        <v>2948</v>
      </c>
      <c r="D4458" t="s">
        <v>406</v>
      </c>
      <c r="E4458" t="s">
        <v>169</v>
      </c>
      <c r="F4458" t="s">
        <v>406</v>
      </c>
      <c r="G4458" t="s">
        <v>406</v>
      </c>
      <c r="H4458" s="4" t="str">
        <f t="shared" si="138"/>
        <v>1HOST1.G10</v>
      </c>
      <c r="I4458" s="4" t="str">
        <f t="shared" si="139"/>
        <v>DGND</v>
      </c>
    </row>
    <row r="4459" spans="1:9">
      <c r="A4459" t="s">
        <v>261</v>
      </c>
      <c r="B4459" t="s">
        <v>9234</v>
      </c>
      <c r="C4459" t="s">
        <v>2948</v>
      </c>
      <c r="D4459" t="s">
        <v>407</v>
      </c>
      <c r="E4459" t="s">
        <v>169</v>
      </c>
      <c r="F4459" t="s">
        <v>407</v>
      </c>
      <c r="G4459" t="s">
        <v>407</v>
      </c>
      <c r="H4459" s="4" t="str">
        <f t="shared" si="138"/>
        <v>1HOST1.G11</v>
      </c>
      <c r="I4459" s="4" t="str">
        <f t="shared" si="139"/>
        <v>DGND</v>
      </c>
    </row>
    <row r="4460" spans="1:9">
      <c r="A4460" t="s">
        <v>261</v>
      </c>
      <c r="B4460" t="s">
        <v>9234</v>
      </c>
      <c r="C4460" t="s">
        <v>2948</v>
      </c>
      <c r="D4460" t="s">
        <v>694</v>
      </c>
      <c r="E4460" t="s">
        <v>169</v>
      </c>
      <c r="F4460" t="s">
        <v>694</v>
      </c>
      <c r="G4460" t="s">
        <v>694</v>
      </c>
      <c r="H4460" s="4" t="str">
        <f t="shared" si="138"/>
        <v>1HOST1.G12</v>
      </c>
      <c r="I4460" s="4" t="str">
        <f t="shared" si="139"/>
        <v>DGND</v>
      </c>
    </row>
    <row r="4461" spans="1:9">
      <c r="A4461" t="s">
        <v>261</v>
      </c>
      <c r="B4461" t="s">
        <v>9234</v>
      </c>
      <c r="C4461" t="s">
        <v>2948</v>
      </c>
      <c r="D4461" t="s">
        <v>408</v>
      </c>
      <c r="E4461" t="s">
        <v>169</v>
      </c>
      <c r="F4461" t="s">
        <v>408</v>
      </c>
      <c r="G4461" t="s">
        <v>408</v>
      </c>
      <c r="H4461" s="4" t="str">
        <f t="shared" si="138"/>
        <v>1HOST1.G13</v>
      </c>
      <c r="I4461" s="4" t="str">
        <f t="shared" si="139"/>
        <v>DGND</v>
      </c>
    </row>
    <row r="4462" spans="1:9">
      <c r="A4462" t="s">
        <v>261</v>
      </c>
      <c r="B4462" t="s">
        <v>9234</v>
      </c>
      <c r="C4462" t="s">
        <v>2948</v>
      </c>
      <c r="D4462" t="s">
        <v>443</v>
      </c>
      <c r="E4462" t="s">
        <v>169</v>
      </c>
      <c r="F4462" t="s">
        <v>443</v>
      </c>
      <c r="G4462" t="s">
        <v>443</v>
      </c>
      <c r="H4462" s="4" t="str">
        <f t="shared" si="138"/>
        <v>1HOST1.G14</v>
      </c>
      <c r="I4462" s="4" t="str">
        <f t="shared" si="139"/>
        <v>DGND</v>
      </c>
    </row>
    <row r="4463" spans="1:9">
      <c r="A4463" t="s">
        <v>261</v>
      </c>
      <c r="B4463" t="s">
        <v>9234</v>
      </c>
      <c r="C4463" t="s">
        <v>2948</v>
      </c>
      <c r="D4463" t="s">
        <v>1579</v>
      </c>
      <c r="E4463" t="s">
        <v>169</v>
      </c>
      <c r="F4463" t="s">
        <v>1579</v>
      </c>
      <c r="G4463" t="s">
        <v>1579</v>
      </c>
      <c r="H4463" s="4" t="str">
        <f t="shared" si="138"/>
        <v>1HOST1.G15</v>
      </c>
      <c r="I4463" s="4" t="str">
        <f t="shared" si="139"/>
        <v>DGND</v>
      </c>
    </row>
    <row r="4464" spans="1:9">
      <c r="A4464" t="s">
        <v>261</v>
      </c>
      <c r="B4464" t="s">
        <v>9234</v>
      </c>
      <c r="C4464" t="s">
        <v>2948</v>
      </c>
      <c r="D4464" t="s">
        <v>427</v>
      </c>
      <c r="E4464" t="s">
        <v>169</v>
      </c>
      <c r="F4464" t="s">
        <v>427</v>
      </c>
      <c r="G4464" t="s">
        <v>427</v>
      </c>
      <c r="H4464" s="4" t="str">
        <f t="shared" si="138"/>
        <v>1HOST1.G16</v>
      </c>
      <c r="I4464" s="4" t="str">
        <f t="shared" si="139"/>
        <v>DGND</v>
      </c>
    </row>
    <row r="4465" spans="1:9">
      <c r="A4465" t="s">
        <v>261</v>
      </c>
      <c r="B4465" t="s">
        <v>9234</v>
      </c>
      <c r="C4465" t="s">
        <v>2948</v>
      </c>
      <c r="D4465" t="s">
        <v>397</v>
      </c>
      <c r="E4465" t="s">
        <v>169</v>
      </c>
      <c r="F4465" t="s">
        <v>397</v>
      </c>
      <c r="G4465" t="s">
        <v>397</v>
      </c>
      <c r="H4465" s="4" t="str">
        <f t="shared" si="138"/>
        <v>1HOST1.G17</v>
      </c>
      <c r="I4465" s="4" t="str">
        <f t="shared" si="139"/>
        <v>DGND</v>
      </c>
    </row>
    <row r="4466" spans="1:9">
      <c r="A4466" t="s">
        <v>261</v>
      </c>
      <c r="B4466" t="s">
        <v>9234</v>
      </c>
      <c r="C4466" t="s">
        <v>2948</v>
      </c>
      <c r="D4466" t="s">
        <v>1580</v>
      </c>
      <c r="E4466" t="s">
        <v>169</v>
      </c>
      <c r="F4466" t="s">
        <v>1580</v>
      </c>
      <c r="G4466" t="s">
        <v>1580</v>
      </c>
      <c r="H4466" s="4" t="str">
        <f t="shared" si="138"/>
        <v>1HOST1.G18</v>
      </c>
      <c r="I4466" s="4" t="str">
        <f t="shared" si="139"/>
        <v>DGND</v>
      </c>
    </row>
    <row r="4467" spans="1:9">
      <c r="A4467" t="s">
        <v>261</v>
      </c>
      <c r="B4467" t="s">
        <v>9234</v>
      </c>
      <c r="C4467" t="s">
        <v>2948</v>
      </c>
      <c r="D4467" t="s">
        <v>1581</v>
      </c>
      <c r="E4467" t="s">
        <v>169</v>
      </c>
      <c r="F4467" t="s">
        <v>1581</v>
      </c>
      <c r="G4467" t="s">
        <v>1581</v>
      </c>
      <c r="H4467" s="4" t="str">
        <f t="shared" si="138"/>
        <v>1HOST1.G19</v>
      </c>
      <c r="I4467" s="4" t="str">
        <f t="shared" si="139"/>
        <v>DGND</v>
      </c>
    </row>
    <row r="4468" spans="1:9">
      <c r="A4468" t="s">
        <v>261</v>
      </c>
      <c r="B4468" t="s">
        <v>9234</v>
      </c>
      <c r="C4468" t="s">
        <v>2948</v>
      </c>
      <c r="D4468" t="s">
        <v>1774</v>
      </c>
      <c r="E4468" t="s">
        <v>169</v>
      </c>
      <c r="F4468" t="s">
        <v>1774</v>
      </c>
      <c r="G4468" t="s">
        <v>1774</v>
      </c>
      <c r="H4468" s="4" t="str">
        <f t="shared" si="138"/>
        <v>1HOST1.G20</v>
      </c>
      <c r="I4468" s="4" t="str">
        <f t="shared" si="139"/>
        <v>DGND</v>
      </c>
    </row>
    <row r="4469" spans="1:9">
      <c r="A4469" t="s">
        <v>261</v>
      </c>
      <c r="B4469" t="s">
        <v>9234</v>
      </c>
      <c r="C4469" t="s">
        <v>2948</v>
      </c>
      <c r="D4469" t="s">
        <v>1574</v>
      </c>
      <c r="E4469" t="s">
        <v>169</v>
      </c>
      <c r="F4469" t="s">
        <v>1574</v>
      </c>
      <c r="G4469" t="s">
        <v>1574</v>
      </c>
      <c r="H4469" s="4" t="str">
        <f t="shared" si="138"/>
        <v>1HOST1.G21</v>
      </c>
      <c r="I4469" s="4" t="str">
        <f t="shared" si="139"/>
        <v>DGND</v>
      </c>
    </row>
    <row r="4470" spans="1:9">
      <c r="A4470" t="s">
        <v>261</v>
      </c>
      <c r="B4470" t="s">
        <v>9234</v>
      </c>
      <c r="C4470" t="s">
        <v>2948</v>
      </c>
      <c r="D4470" t="s">
        <v>1566</v>
      </c>
      <c r="E4470" t="s">
        <v>169</v>
      </c>
      <c r="F4470" t="s">
        <v>1566</v>
      </c>
      <c r="G4470" t="s">
        <v>1566</v>
      </c>
      <c r="H4470" s="4" t="str">
        <f t="shared" si="138"/>
        <v>1HOST1.G22</v>
      </c>
      <c r="I4470" s="4" t="str">
        <f t="shared" si="139"/>
        <v>DGND</v>
      </c>
    </row>
    <row r="4471" spans="1:9">
      <c r="A4471" t="s">
        <v>261</v>
      </c>
      <c r="B4471" t="s">
        <v>9234</v>
      </c>
      <c r="C4471" t="s">
        <v>2948</v>
      </c>
      <c r="D4471" t="s">
        <v>1775</v>
      </c>
      <c r="E4471" t="s">
        <v>169</v>
      </c>
      <c r="F4471" t="s">
        <v>1775</v>
      </c>
      <c r="G4471" t="s">
        <v>1775</v>
      </c>
      <c r="H4471" s="4" t="str">
        <f t="shared" si="138"/>
        <v>1HOST1.G23</v>
      </c>
      <c r="I4471" s="4" t="str">
        <f t="shared" si="139"/>
        <v>DGND</v>
      </c>
    </row>
    <row r="4472" spans="1:9">
      <c r="A4472" t="s">
        <v>261</v>
      </c>
      <c r="B4472" t="s">
        <v>9234</v>
      </c>
      <c r="C4472" t="s">
        <v>2948</v>
      </c>
      <c r="D4472" t="s">
        <v>1693</v>
      </c>
      <c r="E4472" t="s">
        <v>169</v>
      </c>
      <c r="F4472" t="s">
        <v>1693</v>
      </c>
      <c r="G4472" t="s">
        <v>1693</v>
      </c>
      <c r="H4472" s="4" t="str">
        <f t="shared" si="138"/>
        <v>1HOST1.G24</v>
      </c>
      <c r="I4472" s="4" t="str">
        <f t="shared" si="139"/>
        <v>DGND</v>
      </c>
    </row>
    <row r="4473" spans="1:9">
      <c r="A4473" t="s">
        <v>261</v>
      </c>
      <c r="B4473" t="s">
        <v>9234</v>
      </c>
      <c r="C4473" t="s">
        <v>2948</v>
      </c>
      <c r="D4473" t="s">
        <v>182</v>
      </c>
      <c r="F4473" t="s">
        <v>182</v>
      </c>
      <c r="G4473" t="s">
        <v>182</v>
      </c>
      <c r="H4473" s="4" t="str">
        <f t="shared" si="138"/>
        <v>1HOST1.GH1</v>
      </c>
      <c r="I4473" s="4">
        <f t="shared" si="139"/>
        <v>0</v>
      </c>
    </row>
    <row r="4474" spans="1:9">
      <c r="A4474" t="s">
        <v>261</v>
      </c>
      <c r="B4474" t="s">
        <v>9234</v>
      </c>
      <c r="C4474" t="s">
        <v>2948</v>
      </c>
      <c r="D4474" t="s">
        <v>183</v>
      </c>
      <c r="F4474" t="s">
        <v>183</v>
      </c>
      <c r="G4474" t="s">
        <v>183</v>
      </c>
      <c r="H4474" s="4" t="str">
        <f t="shared" si="138"/>
        <v>1HOST1.GH2</v>
      </c>
      <c r="I4474" s="4">
        <f t="shared" si="139"/>
        <v>0</v>
      </c>
    </row>
    <row r="4475" spans="1:9">
      <c r="A4475" t="s">
        <v>261</v>
      </c>
      <c r="B4475" t="s">
        <v>9234</v>
      </c>
      <c r="C4475" t="s">
        <v>2948</v>
      </c>
      <c r="D4475" t="s">
        <v>184</v>
      </c>
      <c r="F4475" t="s">
        <v>184</v>
      </c>
      <c r="G4475" t="s">
        <v>184</v>
      </c>
      <c r="H4475" s="4" t="str">
        <f t="shared" si="138"/>
        <v>1HOST1.GH3</v>
      </c>
      <c r="I4475" s="4">
        <f t="shared" si="139"/>
        <v>0</v>
      </c>
    </row>
    <row r="4476" spans="1:9">
      <c r="A4476" t="s">
        <v>261</v>
      </c>
      <c r="B4476" t="s">
        <v>9234</v>
      </c>
      <c r="C4476" t="s">
        <v>2948</v>
      </c>
      <c r="D4476" t="s">
        <v>185</v>
      </c>
      <c r="F4476" t="s">
        <v>185</v>
      </c>
      <c r="G4476" t="s">
        <v>185</v>
      </c>
      <c r="H4476" s="4" t="str">
        <f t="shared" si="138"/>
        <v>1HOST1.GH4</v>
      </c>
      <c r="I4476" s="4">
        <f t="shared" si="139"/>
        <v>0</v>
      </c>
    </row>
    <row r="4477" spans="1:9">
      <c r="A4477" t="s">
        <v>261</v>
      </c>
      <c r="B4477" t="s">
        <v>9234</v>
      </c>
      <c r="C4477" t="s">
        <v>2948</v>
      </c>
      <c r="D4477" t="s">
        <v>1715</v>
      </c>
      <c r="E4477" t="s">
        <v>9979</v>
      </c>
      <c r="F4477">
        <v>8</v>
      </c>
      <c r="G4477" t="s">
        <v>1715</v>
      </c>
      <c r="H4477" s="4" t="str">
        <f t="shared" si="138"/>
        <v>1HOST1.8</v>
      </c>
      <c r="I4477" s="4" t="str">
        <f t="shared" si="139"/>
        <v>SH11_D_SJTMS</v>
      </c>
    </row>
    <row r="4478" spans="1:9">
      <c r="A4478" t="s">
        <v>261</v>
      </c>
      <c r="B4478" t="s">
        <v>9234</v>
      </c>
      <c r="C4478" t="s">
        <v>2948</v>
      </c>
      <c r="D4478" t="s">
        <v>1716</v>
      </c>
      <c r="E4478" t="s">
        <v>9980</v>
      </c>
      <c r="F4478">
        <v>9</v>
      </c>
      <c r="G4478" t="s">
        <v>1716</v>
      </c>
      <c r="H4478" s="4" t="str">
        <f t="shared" si="138"/>
        <v>1HOST1.9</v>
      </c>
      <c r="I4478" s="4" t="str">
        <f t="shared" si="139"/>
        <v>SH11_D_SJTDO</v>
      </c>
    </row>
    <row r="4479" spans="1:9">
      <c r="A4479" t="s">
        <v>261</v>
      </c>
      <c r="B4479" t="s">
        <v>9234</v>
      </c>
      <c r="C4479" t="s">
        <v>2948</v>
      </c>
      <c r="D4479" t="s">
        <v>1717</v>
      </c>
      <c r="E4479" t="s">
        <v>3745</v>
      </c>
      <c r="F4479">
        <v>10</v>
      </c>
      <c r="G4479" t="s">
        <v>1717</v>
      </c>
      <c r="H4479" s="4" t="str">
        <f t="shared" si="138"/>
        <v>1HOST1.10</v>
      </c>
      <c r="I4479" s="4" t="str">
        <f t="shared" si="139"/>
        <v>SH11_LANWAKEB</v>
      </c>
    </row>
    <row r="4480" spans="1:9">
      <c r="A4480" t="s">
        <v>261</v>
      </c>
      <c r="B4480" t="s">
        <v>9234</v>
      </c>
      <c r="C4480" t="s">
        <v>2948</v>
      </c>
      <c r="D4480" t="s">
        <v>1766</v>
      </c>
      <c r="E4480" t="s">
        <v>2217</v>
      </c>
      <c r="F4480">
        <v>26</v>
      </c>
      <c r="G4480" t="s">
        <v>1766</v>
      </c>
      <c r="H4480" s="4" t="str">
        <f t="shared" si="138"/>
        <v>1HOST1.26</v>
      </c>
      <c r="I4480" s="4" t="str">
        <f t="shared" si="139"/>
        <v>SH11_HSD026</v>
      </c>
    </row>
    <row r="4481" spans="1:9">
      <c r="A4481" t="s">
        <v>261</v>
      </c>
      <c r="B4481" t="s">
        <v>9234</v>
      </c>
      <c r="C4481" t="s">
        <v>2948</v>
      </c>
      <c r="D4481" t="s">
        <v>1737</v>
      </c>
      <c r="F4481">
        <v>38</v>
      </c>
      <c r="G4481" t="s">
        <v>1737</v>
      </c>
      <c r="H4481" s="4" t="str">
        <f t="shared" si="138"/>
        <v>1HOST1.38</v>
      </c>
      <c r="I4481" s="4">
        <f t="shared" si="139"/>
        <v>0</v>
      </c>
    </row>
    <row r="4482" spans="1:9">
      <c r="A4482" t="s">
        <v>261</v>
      </c>
      <c r="B4482" t="s">
        <v>9234</v>
      </c>
      <c r="C4482" t="s">
        <v>2948</v>
      </c>
      <c r="D4482" t="s">
        <v>1738</v>
      </c>
      <c r="F4482">
        <v>37</v>
      </c>
      <c r="G4482" t="s">
        <v>1738</v>
      </c>
      <c r="H4482" s="4" t="str">
        <f t="shared" ref="H4482:H4545" si="140">CONCATENATE(C4482,".",F4482)</f>
        <v>1HOST1.37</v>
      </c>
      <c r="I4482" s="4">
        <f t="shared" ref="I4482:I4545" si="141">E4482</f>
        <v>0</v>
      </c>
    </row>
    <row r="4483" spans="1:9">
      <c r="A4483" t="s">
        <v>261</v>
      </c>
      <c r="B4483" t="s">
        <v>9234</v>
      </c>
      <c r="C4483" t="s">
        <v>2948</v>
      </c>
      <c r="D4483" t="s">
        <v>1762</v>
      </c>
      <c r="E4483" t="s">
        <v>2218</v>
      </c>
      <c r="F4483">
        <v>22</v>
      </c>
      <c r="G4483" t="s">
        <v>1762</v>
      </c>
      <c r="H4483" s="4" t="str">
        <f t="shared" si="140"/>
        <v>1HOST1.22</v>
      </c>
      <c r="I4483" s="4" t="str">
        <f t="shared" si="141"/>
        <v>SH11_SPIO3</v>
      </c>
    </row>
    <row r="4484" spans="1:9">
      <c r="A4484" t="s">
        <v>261</v>
      </c>
      <c r="B4484" t="s">
        <v>9234</v>
      </c>
      <c r="C4484" t="s">
        <v>2948</v>
      </c>
      <c r="D4484" t="s">
        <v>1761</v>
      </c>
      <c r="E4484" t="s">
        <v>2219</v>
      </c>
      <c r="F4484">
        <v>21</v>
      </c>
      <c r="G4484" t="s">
        <v>1761</v>
      </c>
      <c r="H4484" s="4" t="str">
        <f t="shared" si="140"/>
        <v>1HOST1.21</v>
      </c>
      <c r="I4484" s="4" t="str">
        <f t="shared" si="141"/>
        <v>SH11_SPIO2</v>
      </c>
    </row>
    <row r="4485" spans="1:9">
      <c r="A4485" t="s">
        <v>261</v>
      </c>
      <c r="B4485" t="s">
        <v>9234</v>
      </c>
      <c r="C4485" t="s">
        <v>2948</v>
      </c>
      <c r="D4485" t="s">
        <v>1719</v>
      </c>
      <c r="E4485" t="s">
        <v>2220</v>
      </c>
      <c r="F4485">
        <v>12</v>
      </c>
      <c r="G4485" t="s">
        <v>1719</v>
      </c>
      <c r="H4485" s="4" t="str">
        <f t="shared" si="140"/>
        <v>1HOST1.12</v>
      </c>
      <c r="I4485" s="4" t="str">
        <f t="shared" si="141"/>
        <v>SH11_ISOLATEBPIN</v>
      </c>
    </row>
    <row r="4486" spans="1:9">
      <c r="A4486" t="s">
        <v>261</v>
      </c>
      <c r="B4486" t="s">
        <v>9234</v>
      </c>
      <c r="C4486" t="s">
        <v>2948</v>
      </c>
      <c r="D4486" t="s">
        <v>1771</v>
      </c>
      <c r="E4486" t="s">
        <v>8692</v>
      </c>
      <c r="F4486">
        <v>33</v>
      </c>
      <c r="G4486" t="s">
        <v>1771</v>
      </c>
      <c r="H4486" s="4" t="str">
        <f t="shared" si="140"/>
        <v>1HOST1.33</v>
      </c>
      <c r="I4486" s="4" t="str">
        <f t="shared" si="141"/>
        <v>SH1_DPS_5V0</v>
      </c>
    </row>
    <row r="4487" spans="1:9">
      <c r="A4487" t="s">
        <v>261</v>
      </c>
      <c r="B4487" t="s">
        <v>9234</v>
      </c>
      <c r="C4487" t="s">
        <v>2948</v>
      </c>
      <c r="D4487" t="s">
        <v>1772</v>
      </c>
      <c r="E4487" t="s">
        <v>2208</v>
      </c>
      <c r="F4487">
        <v>34</v>
      </c>
      <c r="G4487" t="s">
        <v>1772</v>
      </c>
      <c r="H4487" s="4" t="str">
        <f t="shared" si="140"/>
        <v>1HOST1.34</v>
      </c>
      <c r="I4487" s="4" t="str">
        <f t="shared" si="141"/>
        <v>SH11_LDO_5TO3_OUT</v>
      </c>
    </row>
    <row r="4488" spans="1:9">
      <c r="A4488" t="s">
        <v>261</v>
      </c>
      <c r="B4488" t="s">
        <v>9234</v>
      </c>
      <c r="C4488" t="s">
        <v>2948</v>
      </c>
      <c r="D4488" t="s">
        <v>186</v>
      </c>
      <c r="F4488" t="s">
        <v>186</v>
      </c>
      <c r="G4488" t="s">
        <v>186</v>
      </c>
      <c r="H4488" s="4" t="str">
        <f t="shared" si="140"/>
        <v>1HOST1.NUT1</v>
      </c>
      <c r="I4488" s="4">
        <f t="shared" si="141"/>
        <v>0</v>
      </c>
    </row>
    <row r="4489" spans="1:9">
      <c r="A4489" t="s">
        <v>261</v>
      </c>
      <c r="B4489" t="s">
        <v>9234</v>
      </c>
      <c r="C4489" t="s">
        <v>2948</v>
      </c>
      <c r="D4489" t="s">
        <v>187</v>
      </c>
      <c r="F4489" t="s">
        <v>187</v>
      </c>
      <c r="G4489" t="s">
        <v>187</v>
      </c>
      <c r="H4489" s="4" t="str">
        <f t="shared" si="140"/>
        <v>1HOST1.NUT2</v>
      </c>
      <c r="I4489" s="4">
        <f t="shared" si="141"/>
        <v>0</v>
      </c>
    </row>
    <row r="4490" spans="1:9">
      <c r="A4490" t="s">
        <v>261</v>
      </c>
      <c r="B4490" t="s">
        <v>9234</v>
      </c>
      <c r="C4490" t="s">
        <v>2948</v>
      </c>
      <c r="D4490" t="s">
        <v>188</v>
      </c>
      <c r="F4490" t="s">
        <v>188</v>
      </c>
      <c r="G4490" t="s">
        <v>188</v>
      </c>
      <c r="H4490" s="4" t="str">
        <f t="shared" si="140"/>
        <v>1HOST1.NUT3</v>
      </c>
      <c r="I4490" s="4">
        <f t="shared" si="141"/>
        <v>0</v>
      </c>
    </row>
    <row r="4491" spans="1:9">
      <c r="A4491" t="s">
        <v>261</v>
      </c>
      <c r="B4491" t="s">
        <v>9234</v>
      </c>
      <c r="C4491" t="s">
        <v>2948</v>
      </c>
      <c r="D4491" t="s">
        <v>189</v>
      </c>
      <c r="F4491" t="s">
        <v>189</v>
      </c>
      <c r="G4491" t="s">
        <v>189</v>
      </c>
      <c r="H4491" s="4" t="str">
        <f t="shared" si="140"/>
        <v>1HOST1.NUT4</v>
      </c>
      <c r="I4491" s="4">
        <f t="shared" si="141"/>
        <v>0</v>
      </c>
    </row>
    <row r="4492" spans="1:9">
      <c r="A4492" t="s">
        <v>261</v>
      </c>
      <c r="B4492" t="s">
        <v>9234</v>
      </c>
      <c r="C4492" t="s">
        <v>2948</v>
      </c>
      <c r="D4492" t="s">
        <v>1708</v>
      </c>
      <c r="E4492" t="s">
        <v>2208</v>
      </c>
      <c r="F4492">
        <v>1</v>
      </c>
      <c r="G4492" t="s">
        <v>1708</v>
      </c>
      <c r="H4492" s="4" t="str">
        <f t="shared" si="140"/>
        <v>1HOST1.1</v>
      </c>
      <c r="I4492" s="4" t="str">
        <f t="shared" si="141"/>
        <v>SH11_LDO_5TO3_OUT</v>
      </c>
    </row>
    <row r="4493" spans="1:9">
      <c r="A4493" t="s">
        <v>261</v>
      </c>
      <c r="B4493" t="s">
        <v>9234</v>
      </c>
      <c r="C4493" t="s">
        <v>2948</v>
      </c>
      <c r="D4493" t="s">
        <v>1709</v>
      </c>
      <c r="E4493" t="s">
        <v>2209</v>
      </c>
      <c r="F4493">
        <v>2</v>
      </c>
      <c r="G4493" t="s">
        <v>1709</v>
      </c>
      <c r="H4493" s="4" t="str">
        <f t="shared" si="140"/>
        <v>1HOST1.2</v>
      </c>
      <c r="I4493" s="4" t="str">
        <f t="shared" si="141"/>
        <v>SH11_L_SWR_5TO1_OUT</v>
      </c>
    </row>
    <row r="4494" spans="1:9">
      <c r="A4494" t="s">
        <v>261</v>
      </c>
      <c r="B4494" t="s">
        <v>9234</v>
      </c>
      <c r="C4494" t="s">
        <v>2948</v>
      </c>
      <c r="D4494" t="s">
        <v>1754</v>
      </c>
      <c r="E4494" t="s">
        <v>2209</v>
      </c>
      <c r="F4494">
        <v>55</v>
      </c>
      <c r="G4494" t="s">
        <v>1754</v>
      </c>
      <c r="H4494" s="4" t="str">
        <f t="shared" si="140"/>
        <v>1HOST1.55</v>
      </c>
      <c r="I4494" s="4" t="str">
        <f t="shared" si="141"/>
        <v>SH11_L_SWR_5TO1_OUT</v>
      </c>
    </row>
    <row r="4495" spans="1:9">
      <c r="A4495" t="s">
        <v>261</v>
      </c>
      <c r="B4495" t="s">
        <v>9234</v>
      </c>
      <c r="C4495" t="s">
        <v>2948</v>
      </c>
      <c r="D4495" t="s">
        <v>1749</v>
      </c>
      <c r="E4495" t="s">
        <v>2209</v>
      </c>
      <c r="F4495">
        <v>60</v>
      </c>
      <c r="G4495" t="s">
        <v>1749</v>
      </c>
      <c r="H4495" s="4" t="str">
        <f t="shared" si="140"/>
        <v>1HOST1.60</v>
      </c>
      <c r="I4495" s="4" t="str">
        <f t="shared" si="141"/>
        <v>SH11_L_SWR_5TO1_OUT</v>
      </c>
    </row>
    <row r="4496" spans="1:9">
      <c r="A4496" t="s">
        <v>261</v>
      </c>
      <c r="B4496" t="s">
        <v>9234</v>
      </c>
      <c r="C4496" t="s">
        <v>2948</v>
      </c>
      <c r="D4496" t="s">
        <v>1746</v>
      </c>
      <c r="E4496" t="s">
        <v>2209</v>
      </c>
      <c r="F4496">
        <v>63</v>
      </c>
      <c r="G4496" t="s">
        <v>1746</v>
      </c>
      <c r="H4496" s="4" t="str">
        <f t="shared" si="140"/>
        <v>1HOST1.63</v>
      </c>
      <c r="I4496" s="4" t="str">
        <f t="shared" si="141"/>
        <v>SH11_L_SWR_5TO1_OUT</v>
      </c>
    </row>
    <row r="4497" spans="1:9">
      <c r="A4497" t="s">
        <v>261</v>
      </c>
      <c r="B4497" t="s">
        <v>9234</v>
      </c>
      <c r="C4497" t="s">
        <v>2948</v>
      </c>
      <c r="D4497" t="s">
        <v>1743</v>
      </c>
      <c r="E4497" t="s">
        <v>1939</v>
      </c>
      <c r="F4497">
        <v>66</v>
      </c>
      <c r="G4497" t="s">
        <v>1743</v>
      </c>
      <c r="H4497" s="4" t="str">
        <f t="shared" si="140"/>
        <v>1HOST1.66</v>
      </c>
      <c r="I4497" s="4" t="str">
        <f t="shared" si="141"/>
        <v>PCIE_GND</v>
      </c>
    </row>
    <row r="4498" spans="1:9">
      <c r="A4498" t="s">
        <v>261</v>
      </c>
      <c r="B4498" t="s">
        <v>9234</v>
      </c>
      <c r="C4498" t="s">
        <v>2948</v>
      </c>
      <c r="D4498" t="s">
        <v>1747</v>
      </c>
      <c r="E4498" t="s">
        <v>3709</v>
      </c>
      <c r="F4498">
        <v>62</v>
      </c>
      <c r="G4498" t="s">
        <v>1747</v>
      </c>
      <c r="H4498" s="4" t="str">
        <f t="shared" si="140"/>
        <v>1HOST1.62</v>
      </c>
      <c r="I4498" s="4" t="str">
        <f t="shared" si="141"/>
        <v>SH11_P6_REFCLK_100M-</v>
      </c>
    </row>
    <row r="4499" spans="1:9">
      <c r="A4499" t="s">
        <v>261</v>
      </c>
      <c r="B4499" t="s">
        <v>9234</v>
      </c>
      <c r="C4499" t="s">
        <v>2948</v>
      </c>
      <c r="D4499" t="s">
        <v>1748</v>
      </c>
      <c r="E4499" t="s">
        <v>3710</v>
      </c>
      <c r="F4499">
        <v>61</v>
      </c>
      <c r="G4499" t="s">
        <v>1748</v>
      </c>
      <c r="H4499" s="4" t="str">
        <f t="shared" si="140"/>
        <v>1HOST1.61</v>
      </c>
      <c r="I4499" s="4" t="str">
        <f t="shared" si="141"/>
        <v>SH11_P6_REFCLK_100M+</v>
      </c>
    </row>
    <row r="4500" spans="1:9">
      <c r="A4500" t="s">
        <v>261</v>
      </c>
      <c r="B4500" t="s">
        <v>9234</v>
      </c>
      <c r="C4500" t="s">
        <v>2948</v>
      </c>
      <c r="D4500" t="s">
        <v>1744</v>
      </c>
      <c r="E4500" t="s">
        <v>3702</v>
      </c>
      <c r="F4500">
        <v>65</v>
      </c>
      <c r="G4500" t="s">
        <v>1744</v>
      </c>
      <c r="H4500" s="4" t="str">
        <f t="shared" si="140"/>
        <v>1HOST1.65</v>
      </c>
      <c r="I4500" s="4" t="str">
        <f t="shared" si="141"/>
        <v>SH11_P6_HSI-</v>
      </c>
    </row>
    <row r="4501" spans="1:9">
      <c r="A4501" t="s">
        <v>261</v>
      </c>
      <c r="B4501" t="s">
        <v>9234</v>
      </c>
      <c r="C4501" t="s">
        <v>2948</v>
      </c>
      <c r="D4501" t="s">
        <v>1751</v>
      </c>
      <c r="F4501">
        <v>58</v>
      </c>
      <c r="G4501" t="s">
        <v>1751</v>
      </c>
      <c r="H4501" s="4" t="str">
        <f t="shared" si="140"/>
        <v>1HOST1.58</v>
      </c>
      <c r="I4501" s="4">
        <f t="shared" si="141"/>
        <v>0</v>
      </c>
    </row>
    <row r="4502" spans="1:9">
      <c r="A4502" t="s">
        <v>261</v>
      </c>
      <c r="B4502" t="s">
        <v>9234</v>
      </c>
      <c r="C4502" t="s">
        <v>2948</v>
      </c>
      <c r="D4502" t="s">
        <v>1745</v>
      </c>
      <c r="E4502" t="s">
        <v>3704</v>
      </c>
      <c r="F4502">
        <v>64</v>
      </c>
      <c r="G4502" t="s">
        <v>1745</v>
      </c>
      <c r="H4502" s="4" t="str">
        <f t="shared" si="140"/>
        <v>1HOST1.64</v>
      </c>
      <c r="I4502" s="4" t="str">
        <f t="shared" si="141"/>
        <v>SH11_P6_HSI+</v>
      </c>
    </row>
    <row r="4503" spans="1:9">
      <c r="A4503" t="s">
        <v>261</v>
      </c>
      <c r="B4503" t="s">
        <v>9234</v>
      </c>
      <c r="C4503" t="s">
        <v>2948</v>
      </c>
      <c r="D4503" t="s">
        <v>1750</v>
      </c>
      <c r="F4503">
        <v>59</v>
      </c>
      <c r="G4503" t="s">
        <v>1750</v>
      </c>
      <c r="H4503" s="4" t="str">
        <f t="shared" si="140"/>
        <v>1HOST1.59</v>
      </c>
      <c r="I4503" s="4">
        <f t="shared" si="141"/>
        <v>0</v>
      </c>
    </row>
    <row r="4504" spans="1:9">
      <c r="A4504" t="s">
        <v>261</v>
      </c>
      <c r="B4504" t="s">
        <v>9234</v>
      </c>
      <c r="C4504" t="s">
        <v>2948</v>
      </c>
      <c r="D4504" t="s">
        <v>1742</v>
      </c>
      <c r="E4504" t="s">
        <v>3746</v>
      </c>
      <c r="F4504">
        <v>67</v>
      </c>
      <c r="G4504" t="s">
        <v>1742</v>
      </c>
      <c r="H4504" s="4" t="str">
        <f t="shared" si="140"/>
        <v>1HOST1.67</v>
      </c>
      <c r="I4504" s="4" t="str">
        <f t="shared" si="141"/>
        <v>SH11_C_HSO-</v>
      </c>
    </row>
    <row r="4505" spans="1:9">
      <c r="A4505" t="s">
        <v>261</v>
      </c>
      <c r="B4505" t="s">
        <v>9234</v>
      </c>
      <c r="C4505" t="s">
        <v>2948</v>
      </c>
      <c r="D4505" t="s">
        <v>1752</v>
      </c>
      <c r="F4505">
        <v>57</v>
      </c>
      <c r="G4505" t="s">
        <v>1752</v>
      </c>
      <c r="H4505" s="4" t="str">
        <f t="shared" si="140"/>
        <v>1HOST1.57</v>
      </c>
      <c r="I4505" s="4">
        <f t="shared" si="141"/>
        <v>0</v>
      </c>
    </row>
    <row r="4506" spans="1:9">
      <c r="A4506" t="s">
        <v>261</v>
      </c>
      <c r="B4506" t="s">
        <v>9234</v>
      </c>
      <c r="C4506" t="s">
        <v>2948</v>
      </c>
      <c r="D4506" t="s">
        <v>1741</v>
      </c>
      <c r="E4506" t="s">
        <v>3747</v>
      </c>
      <c r="F4506">
        <v>68</v>
      </c>
      <c r="G4506" t="s">
        <v>1741</v>
      </c>
      <c r="H4506" s="4" t="str">
        <f t="shared" si="140"/>
        <v>1HOST1.68</v>
      </c>
      <c r="I4506" s="4" t="str">
        <f t="shared" si="141"/>
        <v>SH11_C_HSO+</v>
      </c>
    </row>
    <row r="4507" spans="1:9">
      <c r="A4507" t="s">
        <v>261</v>
      </c>
      <c r="B4507" t="s">
        <v>9234</v>
      </c>
      <c r="C4507" t="s">
        <v>2948</v>
      </c>
      <c r="D4507" t="s">
        <v>1753</v>
      </c>
      <c r="F4507">
        <v>56</v>
      </c>
      <c r="G4507" t="s">
        <v>1753</v>
      </c>
      <c r="H4507" s="4" t="str">
        <f t="shared" si="140"/>
        <v>1HOST1.56</v>
      </c>
      <c r="I4507" s="4">
        <f t="shared" si="141"/>
        <v>0</v>
      </c>
    </row>
    <row r="4508" spans="1:9">
      <c r="A4508" t="s">
        <v>261</v>
      </c>
      <c r="B4508" t="s">
        <v>9234</v>
      </c>
      <c r="C4508" t="s">
        <v>2948</v>
      </c>
      <c r="D4508" t="s">
        <v>1721</v>
      </c>
      <c r="E4508" t="s">
        <v>3732</v>
      </c>
      <c r="F4508">
        <v>14</v>
      </c>
      <c r="G4508" t="s">
        <v>1721</v>
      </c>
      <c r="H4508" s="4" t="str">
        <f t="shared" si="140"/>
        <v>1HOST1.14</v>
      </c>
      <c r="I4508" s="4" t="str">
        <f t="shared" si="141"/>
        <v>SH11_P6_PCIE_RESETB</v>
      </c>
    </row>
    <row r="4509" spans="1:9">
      <c r="A4509" t="s">
        <v>261</v>
      </c>
      <c r="B4509" t="s">
        <v>9234</v>
      </c>
      <c r="C4509" t="s">
        <v>2948</v>
      </c>
      <c r="D4509" t="s">
        <v>389</v>
      </c>
      <c r="E4509" t="s">
        <v>2221</v>
      </c>
      <c r="F4509">
        <v>51</v>
      </c>
      <c r="G4509" t="s">
        <v>389</v>
      </c>
      <c r="H4509" s="4" t="str">
        <f t="shared" si="140"/>
        <v>1HOST1.51</v>
      </c>
      <c r="I4509" s="4" t="str">
        <f t="shared" si="141"/>
        <v>SH11_RSET</v>
      </c>
    </row>
    <row r="4510" spans="1:9">
      <c r="A4510" t="s">
        <v>261</v>
      </c>
      <c r="B4510" t="s">
        <v>9234</v>
      </c>
      <c r="C4510" t="s">
        <v>2948</v>
      </c>
      <c r="D4510" t="s">
        <v>1710</v>
      </c>
      <c r="E4510" t="s">
        <v>2222</v>
      </c>
      <c r="F4510">
        <v>3</v>
      </c>
      <c r="G4510" t="s">
        <v>1710</v>
      </c>
      <c r="H4510" s="4" t="str">
        <f t="shared" si="140"/>
        <v>1HOST1.3</v>
      </c>
      <c r="I4510" s="4" t="str">
        <f t="shared" si="141"/>
        <v>SH11_RST_INPIN</v>
      </c>
    </row>
    <row r="4511" spans="1:9">
      <c r="A4511" t="s">
        <v>261</v>
      </c>
      <c r="B4511" t="s">
        <v>9234</v>
      </c>
      <c r="C4511" t="s">
        <v>2948</v>
      </c>
      <c r="D4511" t="s">
        <v>1759</v>
      </c>
      <c r="E4511" t="s">
        <v>2223</v>
      </c>
      <c r="F4511">
        <v>19</v>
      </c>
      <c r="G4511" t="s">
        <v>1759</v>
      </c>
      <c r="H4511" s="4" t="str">
        <f t="shared" si="140"/>
        <v>1HOST1.19</v>
      </c>
      <c r="I4511" s="4" t="str">
        <f t="shared" si="141"/>
        <v>SH11_SPICK</v>
      </c>
    </row>
    <row r="4512" spans="1:9">
      <c r="A4512" t="s">
        <v>261</v>
      </c>
      <c r="B4512" t="s">
        <v>9234</v>
      </c>
      <c r="C4512" t="s">
        <v>2948</v>
      </c>
      <c r="D4512" t="s">
        <v>1764</v>
      </c>
      <c r="E4512" t="s">
        <v>2224</v>
      </c>
      <c r="F4512">
        <v>24</v>
      </c>
      <c r="G4512" t="s">
        <v>1764</v>
      </c>
      <c r="H4512" s="4" t="str">
        <f t="shared" si="140"/>
        <v>1HOST1.24</v>
      </c>
      <c r="I4512" s="4" t="str">
        <f t="shared" si="141"/>
        <v>SH11_SPICS</v>
      </c>
    </row>
    <row r="4513" spans="1:9">
      <c r="A4513" t="s">
        <v>261</v>
      </c>
      <c r="B4513" t="s">
        <v>9234</v>
      </c>
      <c r="C4513" t="s">
        <v>2948</v>
      </c>
      <c r="D4513" t="s">
        <v>1758</v>
      </c>
      <c r="E4513" t="s">
        <v>2225</v>
      </c>
      <c r="F4513">
        <v>18</v>
      </c>
      <c r="G4513" t="s">
        <v>1758</v>
      </c>
      <c r="H4513" s="4" t="str">
        <f t="shared" si="140"/>
        <v>1HOST1.18</v>
      </c>
      <c r="I4513" s="4" t="str">
        <f t="shared" si="141"/>
        <v>SH11_SPISI</v>
      </c>
    </row>
    <row r="4514" spans="1:9">
      <c r="A4514" t="s">
        <v>261</v>
      </c>
      <c r="B4514" t="s">
        <v>9234</v>
      </c>
      <c r="C4514" t="s">
        <v>2948</v>
      </c>
      <c r="D4514" t="s">
        <v>1763</v>
      </c>
      <c r="E4514" t="s">
        <v>2226</v>
      </c>
      <c r="F4514">
        <v>23</v>
      </c>
      <c r="G4514" t="s">
        <v>1763</v>
      </c>
      <c r="H4514" s="4" t="str">
        <f t="shared" si="140"/>
        <v>1HOST1.23</v>
      </c>
      <c r="I4514" s="4" t="str">
        <f t="shared" si="141"/>
        <v>SH11_SPISO</v>
      </c>
    </row>
    <row r="4515" spans="1:9">
      <c r="A4515" t="s">
        <v>261</v>
      </c>
      <c r="B4515" t="s">
        <v>9234</v>
      </c>
      <c r="C4515" t="s">
        <v>2948</v>
      </c>
      <c r="D4515" t="s">
        <v>1724</v>
      </c>
      <c r="E4515" t="s">
        <v>8692</v>
      </c>
      <c r="F4515">
        <v>17</v>
      </c>
      <c r="G4515" t="s">
        <v>1724</v>
      </c>
      <c r="H4515" s="4" t="str">
        <f t="shared" si="140"/>
        <v>1HOST1.17</v>
      </c>
      <c r="I4515" s="4" t="str">
        <f t="shared" si="141"/>
        <v>SH1_DPS_5V0</v>
      </c>
    </row>
    <row r="4516" spans="1:9">
      <c r="A4516" t="s">
        <v>261</v>
      </c>
      <c r="B4516" t="s">
        <v>9234</v>
      </c>
      <c r="C4516" t="s">
        <v>2948</v>
      </c>
      <c r="D4516" t="s">
        <v>1723</v>
      </c>
      <c r="E4516" t="s">
        <v>2227</v>
      </c>
      <c r="F4516">
        <v>16</v>
      </c>
      <c r="G4516" t="s">
        <v>1723</v>
      </c>
      <c r="H4516" s="4" t="str">
        <f t="shared" si="140"/>
        <v>1HOST1.16</v>
      </c>
      <c r="I4516" s="4" t="str">
        <f t="shared" si="141"/>
        <v>SH11_SWR_5TO1_OUT</v>
      </c>
    </row>
    <row r="4517" spans="1:9">
      <c r="A4517" t="s">
        <v>261</v>
      </c>
      <c r="B4517" t="s">
        <v>9234</v>
      </c>
      <c r="C4517" t="s">
        <v>2948</v>
      </c>
      <c r="D4517" t="s">
        <v>1722</v>
      </c>
      <c r="E4517" t="s">
        <v>169</v>
      </c>
      <c r="F4517">
        <v>15</v>
      </c>
      <c r="G4517" t="s">
        <v>1722</v>
      </c>
      <c r="H4517" s="4" t="str">
        <f t="shared" si="140"/>
        <v>1HOST1.15</v>
      </c>
      <c r="I4517" s="4" t="str">
        <f t="shared" si="141"/>
        <v>DGND</v>
      </c>
    </row>
    <row r="4518" spans="1:9">
      <c r="A4518" t="s">
        <v>261</v>
      </c>
      <c r="B4518" t="s">
        <v>9234</v>
      </c>
      <c r="C4518" t="s">
        <v>2948</v>
      </c>
      <c r="D4518" t="s">
        <v>1714</v>
      </c>
      <c r="E4518" t="s">
        <v>2228</v>
      </c>
      <c r="F4518">
        <v>7</v>
      </c>
      <c r="G4518" t="s">
        <v>1714</v>
      </c>
      <c r="H4518" s="4" t="str">
        <f t="shared" si="140"/>
        <v>1HOST1.7</v>
      </c>
      <c r="I4518" s="4" t="str">
        <f t="shared" si="141"/>
        <v>SH11_TESTENPIN</v>
      </c>
    </row>
    <row r="4519" spans="1:9">
      <c r="A4519" t="s">
        <v>261</v>
      </c>
      <c r="B4519" t="s">
        <v>9234</v>
      </c>
      <c r="C4519" t="s">
        <v>2948</v>
      </c>
      <c r="D4519" t="s">
        <v>1712</v>
      </c>
      <c r="E4519" t="s">
        <v>9981</v>
      </c>
      <c r="F4519">
        <v>5</v>
      </c>
      <c r="G4519" t="s">
        <v>1712</v>
      </c>
      <c r="H4519" s="4" t="str">
        <f t="shared" si="140"/>
        <v>1HOST1.5</v>
      </c>
      <c r="I4519" s="4" t="str">
        <f t="shared" si="141"/>
        <v>SH11_D_SJTCLK</v>
      </c>
    </row>
    <row r="4520" spans="1:9">
      <c r="A4520" t="s">
        <v>261</v>
      </c>
      <c r="B4520" t="s">
        <v>9234</v>
      </c>
      <c r="C4520" t="s">
        <v>2948</v>
      </c>
      <c r="D4520" t="s">
        <v>1713</v>
      </c>
      <c r="E4520" t="s">
        <v>9982</v>
      </c>
      <c r="F4520">
        <v>6</v>
      </c>
      <c r="G4520" t="s">
        <v>1713</v>
      </c>
      <c r="H4520" s="4" t="str">
        <f t="shared" si="140"/>
        <v>1HOST1.6</v>
      </c>
      <c r="I4520" s="4" t="str">
        <f t="shared" si="141"/>
        <v>SH11_D_SJTDI</v>
      </c>
    </row>
    <row r="4521" spans="1:9">
      <c r="A4521" t="s">
        <v>261</v>
      </c>
      <c r="B4521" t="s">
        <v>9234</v>
      </c>
      <c r="C4521" t="s">
        <v>2948</v>
      </c>
      <c r="D4521" t="s">
        <v>1736</v>
      </c>
      <c r="E4521" t="s">
        <v>2208</v>
      </c>
      <c r="F4521">
        <v>39</v>
      </c>
      <c r="G4521" t="s">
        <v>1736</v>
      </c>
      <c r="H4521" s="4" t="str">
        <f t="shared" si="140"/>
        <v>1HOST1.39</v>
      </c>
      <c r="I4521" s="4" t="str">
        <f t="shared" si="141"/>
        <v>SH11_LDO_5TO3_OUT</v>
      </c>
    </row>
    <row r="4522" spans="1:9">
      <c r="A4522" t="s">
        <v>261</v>
      </c>
      <c r="B4522" t="s">
        <v>9234</v>
      </c>
      <c r="C4522" t="s">
        <v>2948</v>
      </c>
      <c r="D4522" t="s">
        <v>1739</v>
      </c>
      <c r="E4522" t="s">
        <v>2213</v>
      </c>
      <c r="F4522">
        <v>36</v>
      </c>
      <c r="G4522" t="s">
        <v>1739</v>
      </c>
      <c r="H4522" s="4" t="str">
        <f t="shared" si="140"/>
        <v>1HOST1.36</v>
      </c>
      <c r="I4522" s="4" t="str">
        <f t="shared" si="141"/>
        <v>SH11_USB_AVDD10</v>
      </c>
    </row>
    <row r="4523" spans="1:9">
      <c r="A4523" t="s">
        <v>261</v>
      </c>
      <c r="B4523" t="s">
        <v>9234</v>
      </c>
      <c r="C4523" t="s">
        <v>2948</v>
      </c>
      <c r="D4523" t="s">
        <v>1735</v>
      </c>
      <c r="E4523" t="s">
        <v>2213</v>
      </c>
      <c r="F4523">
        <v>40</v>
      </c>
      <c r="G4523" t="s">
        <v>1735</v>
      </c>
      <c r="H4523" s="4" t="str">
        <f t="shared" si="140"/>
        <v>1HOST1.40</v>
      </c>
      <c r="I4523" s="4" t="str">
        <f t="shared" si="141"/>
        <v>SH11_USB_AVDD10</v>
      </c>
    </row>
    <row r="4524" spans="1:9">
      <c r="A4524" t="s">
        <v>261</v>
      </c>
      <c r="B4524" t="s">
        <v>9234</v>
      </c>
      <c r="C4524" t="s">
        <v>2948</v>
      </c>
      <c r="D4524" t="s">
        <v>1725</v>
      </c>
      <c r="E4524" t="s">
        <v>2213</v>
      </c>
      <c r="F4524">
        <v>50</v>
      </c>
      <c r="G4524" t="s">
        <v>1725</v>
      </c>
      <c r="H4524" s="4" t="str">
        <f t="shared" si="140"/>
        <v>1HOST1.50</v>
      </c>
      <c r="I4524" s="4" t="str">
        <f t="shared" si="141"/>
        <v>SH11_USB_AVDD10</v>
      </c>
    </row>
    <row r="4525" spans="1:9">
      <c r="A4525" t="s">
        <v>261</v>
      </c>
      <c r="B4525" t="s">
        <v>9234</v>
      </c>
      <c r="C4525" t="s">
        <v>2948</v>
      </c>
      <c r="D4525" t="s">
        <v>1730</v>
      </c>
      <c r="E4525" t="s">
        <v>169</v>
      </c>
      <c r="F4525">
        <v>45</v>
      </c>
      <c r="G4525" t="s">
        <v>1730</v>
      </c>
      <c r="H4525" s="4" t="str">
        <f t="shared" si="140"/>
        <v>1HOST1.45</v>
      </c>
      <c r="I4525" s="4" t="str">
        <f t="shared" si="141"/>
        <v>DGND</v>
      </c>
    </row>
    <row r="4526" spans="1:9">
      <c r="A4526" t="s">
        <v>261</v>
      </c>
      <c r="B4526" t="s">
        <v>9234</v>
      </c>
      <c r="C4526" t="s">
        <v>2948</v>
      </c>
      <c r="D4526" t="s">
        <v>1728</v>
      </c>
      <c r="F4526">
        <v>47</v>
      </c>
      <c r="G4526" t="s">
        <v>1728</v>
      </c>
      <c r="H4526" s="4" t="str">
        <f t="shared" si="140"/>
        <v>1HOST1.47</v>
      </c>
      <c r="I4526" s="4">
        <f t="shared" si="141"/>
        <v>0</v>
      </c>
    </row>
    <row r="4527" spans="1:9">
      <c r="A4527" t="s">
        <v>261</v>
      </c>
      <c r="B4527" t="s">
        <v>9234</v>
      </c>
      <c r="C4527" t="s">
        <v>2948</v>
      </c>
      <c r="D4527" t="s">
        <v>1727</v>
      </c>
      <c r="F4527">
        <v>48</v>
      </c>
      <c r="G4527" t="s">
        <v>1727</v>
      </c>
      <c r="H4527" s="4" t="str">
        <f t="shared" si="140"/>
        <v>1HOST1.48</v>
      </c>
      <c r="I4527" s="4">
        <f t="shared" si="141"/>
        <v>0</v>
      </c>
    </row>
    <row r="4528" spans="1:9">
      <c r="A4528" t="s">
        <v>261</v>
      </c>
      <c r="B4528" t="s">
        <v>9234</v>
      </c>
      <c r="C4528" t="s">
        <v>2948</v>
      </c>
      <c r="D4528" t="s">
        <v>1729</v>
      </c>
      <c r="F4528">
        <v>46</v>
      </c>
      <c r="G4528" t="s">
        <v>1729</v>
      </c>
      <c r="H4528" s="4" t="str">
        <f t="shared" si="140"/>
        <v>1HOST1.46</v>
      </c>
      <c r="I4528" s="4">
        <f t="shared" si="141"/>
        <v>0</v>
      </c>
    </row>
    <row r="4529" spans="1:9">
      <c r="A4529" t="s">
        <v>261</v>
      </c>
      <c r="B4529" t="s">
        <v>9234</v>
      </c>
      <c r="C4529" t="s">
        <v>2948</v>
      </c>
      <c r="D4529" t="s">
        <v>1726</v>
      </c>
      <c r="F4529">
        <v>49</v>
      </c>
      <c r="G4529" t="s">
        <v>1726</v>
      </c>
      <c r="H4529" s="4" t="str">
        <f t="shared" si="140"/>
        <v>1HOST1.49</v>
      </c>
      <c r="I4529" s="4">
        <f t="shared" si="141"/>
        <v>0</v>
      </c>
    </row>
    <row r="4530" spans="1:9">
      <c r="A4530" t="s">
        <v>261</v>
      </c>
      <c r="B4530" t="s">
        <v>9234</v>
      </c>
      <c r="C4530" t="s">
        <v>2948</v>
      </c>
      <c r="D4530" t="s">
        <v>1733</v>
      </c>
      <c r="F4530">
        <v>42</v>
      </c>
      <c r="G4530" t="s">
        <v>1733</v>
      </c>
      <c r="H4530" s="4" t="str">
        <f t="shared" si="140"/>
        <v>1HOST1.42</v>
      </c>
      <c r="I4530" s="4">
        <f t="shared" si="141"/>
        <v>0</v>
      </c>
    </row>
    <row r="4531" spans="1:9">
      <c r="A4531" t="s">
        <v>261</v>
      </c>
      <c r="B4531" t="s">
        <v>9234</v>
      </c>
      <c r="C4531" t="s">
        <v>2948</v>
      </c>
      <c r="D4531" t="s">
        <v>1732</v>
      </c>
      <c r="F4531">
        <v>43</v>
      </c>
      <c r="G4531" t="s">
        <v>1732</v>
      </c>
      <c r="H4531" s="4" t="str">
        <f t="shared" si="140"/>
        <v>1HOST1.43</v>
      </c>
      <c r="I4531" s="4">
        <f t="shared" si="141"/>
        <v>0</v>
      </c>
    </row>
    <row r="4532" spans="1:9">
      <c r="A4532" t="s">
        <v>261</v>
      </c>
      <c r="B4532" t="s">
        <v>9234</v>
      </c>
      <c r="C4532" t="s">
        <v>2948</v>
      </c>
      <c r="D4532" t="s">
        <v>1734</v>
      </c>
      <c r="F4532">
        <v>41</v>
      </c>
      <c r="G4532" t="s">
        <v>1734</v>
      </c>
      <c r="H4532" s="4" t="str">
        <f t="shared" si="140"/>
        <v>1HOST1.41</v>
      </c>
      <c r="I4532" s="4">
        <f t="shared" si="141"/>
        <v>0</v>
      </c>
    </row>
    <row r="4533" spans="1:9">
      <c r="A4533" t="s">
        <v>261</v>
      </c>
      <c r="B4533" t="s">
        <v>9234</v>
      </c>
      <c r="C4533" t="s">
        <v>2948</v>
      </c>
      <c r="D4533" t="s">
        <v>1731</v>
      </c>
      <c r="F4533">
        <v>44</v>
      </c>
      <c r="G4533" t="s">
        <v>1731</v>
      </c>
      <c r="H4533" s="4" t="str">
        <f t="shared" si="140"/>
        <v>1HOST1.44</v>
      </c>
      <c r="I4533" s="4">
        <f t="shared" si="141"/>
        <v>0</v>
      </c>
    </row>
    <row r="4534" spans="1:9">
      <c r="A4534" t="s">
        <v>261</v>
      </c>
      <c r="B4534" t="s">
        <v>9234</v>
      </c>
      <c r="C4534" t="s">
        <v>2948</v>
      </c>
      <c r="D4534" t="s">
        <v>1770</v>
      </c>
      <c r="E4534" t="s">
        <v>8692</v>
      </c>
      <c r="F4534">
        <v>31</v>
      </c>
      <c r="G4534" t="s">
        <v>1770</v>
      </c>
      <c r="H4534" s="4" t="str">
        <f t="shared" si="140"/>
        <v>1HOST1.31</v>
      </c>
      <c r="I4534" s="4" t="str">
        <f t="shared" si="141"/>
        <v>SH1_DPS_5V0</v>
      </c>
    </row>
    <row r="4535" spans="1:9">
      <c r="A4535" t="s">
        <v>261</v>
      </c>
      <c r="B4535" t="s">
        <v>9234</v>
      </c>
      <c r="C4535" t="s">
        <v>2948</v>
      </c>
      <c r="D4535" t="s">
        <v>1711</v>
      </c>
      <c r="E4535" t="s">
        <v>2208</v>
      </c>
      <c r="F4535">
        <v>4</v>
      </c>
      <c r="G4535" t="s">
        <v>1711</v>
      </c>
      <c r="H4535" s="4" t="str">
        <f t="shared" si="140"/>
        <v>1HOST1.4</v>
      </c>
      <c r="I4535" s="4" t="str">
        <f t="shared" si="141"/>
        <v>SH11_LDO_5TO3_OUT</v>
      </c>
    </row>
    <row r="4536" spans="1:9">
      <c r="A4536" t="s">
        <v>261</v>
      </c>
      <c r="B4536" t="s">
        <v>9234</v>
      </c>
      <c r="C4536" t="s">
        <v>2948</v>
      </c>
      <c r="D4536" t="s">
        <v>1760</v>
      </c>
      <c r="E4536" t="s">
        <v>2208</v>
      </c>
      <c r="F4536">
        <v>20</v>
      </c>
      <c r="G4536" t="s">
        <v>1760</v>
      </c>
      <c r="H4536" s="4" t="str">
        <f t="shared" si="140"/>
        <v>1HOST1.20</v>
      </c>
      <c r="I4536" s="4" t="str">
        <f t="shared" si="141"/>
        <v>SH11_LDO_5TO3_OUT</v>
      </c>
    </row>
    <row r="4537" spans="1:9">
      <c r="A4537" t="s">
        <v>261</v>
      </c>
      <c r="B4537" t="s">
        <v>9234</v>
      </c>
      <c r="C4537" t="s">
        <v>2948</v>
      </c>
      <c r="D4537" t="s">
        <v>1767</v>
      </c>
      <c r="E4537" t="s">
        <v>2229</v>
      </c>
      <c r="F4537">
        <v>27</v>
      </c>
      <c r="G4537" t="s">
        <v>1767</v>
      </c>
      <c r="H4537" s="4" t="str">
        <f t="shared" si="140"/>
        <v>1HOST1.27</v>
      </c>
      <c r="I4537" s="4" t="str">
        <f t="shared" si="141"/>
        <v>SH11_HSD027</v>
      </c>
    </row>
    <row r="4538" spans="1:9">
      <c r="A4538" t="s">
        <v>261</v>
      </c>
      <c r="B4538" t="s">
        <v>9234</v>
      </c>
      <c r="C4538" t="s">
        <v>2948</v>
      </c>
      <c r="D4538" t="s">
        <v>1768</v>
      </c>
      <c r="E4538" t="s">
        <v>9983</v>
      </c>
      <c r="F4538">
        <v>28</v>
      </c>
      <c r="G4538" t="s">
        <v>1768</v>
      </c>
      <c r="H4538" s="4" t="str">
        <f t="shared" si="140"/>
        <v>1HOST1.28</v>
      </c>
      <c r="I4538" s="4" t="str">
        <f t="shared" si="141"/>
        <v>SH11_D_GPIO_VBUS</v>
      </c>
    </row>
    <row r="4539" spans="1:9">
      <c r="A4539" t="s">
        <v>261</v>
      </c>
      <c r="B4539" t="s">
        <v>9234</v>
      </c>
      <c r="C4539" t="s">
        <v>2948</v>
      </c>
      <c r="D4539" t="s">
        <v>1757</v>
      </c>
      <c r="E4539" t="s">
        <v>2208</v>
      </c>
      <c r="F4539">
        <v>52</v>
      </c>
      <c r="G4539" t="s">
        <v>1757</v>
      </c>
      <c r="H4539" s="4" t="str">
        <f t="shared" si="140"/>
        <v>1HOST1.52</v>
      </c>
      <c r="I4539" s="4" t="str">
        <f t="shared" si="141"/>
        <v>SH11_LDO_5TO3_OUT</v>
      </c>
    </row>
    <row r="4540" spans="1:9">
      <c r="A4540" t="s">
        <v>261</v>
      </c>
      <c r="B4540" t="s">
        <v>9234</v>
      </c>
      <c r="C4540" t="s">
        <v>2948</v>
      </c>
      <c r="D4540" t="s">
        <v>1756</v>
      </c>
      <c r="E4540" t="s">
        <v>2211</v>
      </c>
      <c r="F4540">
        <v>53</v>
      </c>
      <c r="G4540" t="s">
        <v>1756</v>
      </c>
      <c r="H4540" s="4" t="str">
        <f t="shared" si="140"/>
        <v>1HOST1.53</v>
      </c>
      <c r="I4540" s="4" t="str">
        <f t="shared" si="141"/>
        <v>SH11_XTAL_IN</v>
      </c>
    </row>
    <row r="4541" spans="1:9">
      <c r="A4541" t="s">
        <v>261</v>
      </c>
      <c r="B4541" t="s">
        <v>9234</v>
      </c>
      <c r="C4541" t="s">
        <v>2948</v>
      </c>
      <c r="D4541" t="s">
        <v>1755</v>
      </c>
      <c r="E4541" t="s">
        <v>2212</v>
      </c>
      <c r="F4541">
        <v>54</v>
      </c>
      <c r="G4541" t="s">
        <v>1755</v>
      </c>
      <c r="H4541" s="4" t="str">
        <f t="shared" si="140"/>
        <v>1HOST1.54</v>
      </c>
      <c r="I4541" s="4" t="str">
        <f t="shared" si="141"/>
        <v>SH11_XTAL_OUT</v>
      </c>
    </row>
    <row r="4542" spans="1:9">
      <c r="A4542" t="s">
        <v>261</v>
      </c>
      <c r="B4542" t="s">
        <v>9234</v>
      </c>
      <c r="C4542" t="s">
        <v>5228</v>
      </c>
      <c r="D4542">
        <v>1</v>
      </c>
      <c r="E4542" t="s">
        <v>2209</v>
      </c>
      <c r="F4542">
        <v>1</v>
      </c>
      <c r="G4542">
        <v>1</v>
      </c>
      <c r="H4542" s="4" t="str">
        <f t="shared" si="140"/>
        <v>1LH11.1</v>
      </c>
      <c r="I4542" s="4" t="str">
        <f t="shared" si="141"/>
        <v>SH11_L_SWR_5TO1_OUT</v>
      </c>
    </row>
    <row r="4543" spans="1:9">
      <c r="A4543" t="s">
        <v>261</v>
      </c>
      <c r="B4543" t="s">
        <v>9234</v>
      </c>
      <c r="C4543" t="s">
        <v>5228</v>
      </c>
      <c r="D4543">
        <v>2</v>
      </c>
      <c r="E4543" t="s">
        <v>2227</v>
      </c>
      <c r="F4543">
        <v>2</v>
      </c>
      <c r="G4543">
        <v>2</v>
      </c>
      <c r="H4543" s="4" t="str">
        <f t="shared" si="140"/>
        <v>1LH11.2</v>
      </c>
      <c r="I4543" s="4" t="str">
        <f t="shared" si="141"/>
        <v>SH11_SWR_5TO1_OUT</v>
      </c>
    </row>
    <row r="4544" spans="1:9">
      <c r="A4544" t="s">
        <v>261</v>
      </c>
      <c r="B4544" t="s">
        <v>9234</v>
      </c>
      <c r="C4544" t="s">
        <v>5229</v>
      </c>
      <c r="D4544">
        <v>1</v>
      </c>
      <c r="E4544" t="s">
        <v>2208</v>
      </c>
      <c r="F4544">
        <v>1</v>
      </c>
      <c r="G4544">
        <v>1</v>
      </c>
      <c r="H4544" s="4" t="str">
        <f t="shared" si="140"/>
        <v>1RH13.1</v>
      </c>
      <c r="I4544" s="4" t="str">
        <f t="shared" si="141"/>
        <v>SH11_LDO_5TO3_OUT</v>
      </c>
    </row>
    <row r="4545" spans="1:9">
      <c r="A4545" t="s">
        <v>261</v>
      </c>
      <c r="B4545" t="s">
        <v>9234</v>
      </c>
      <c r="C4545" t="s">
        <v>5229</v>
      </c>
      <c r="D4545">
        <v>2</v>
      </c>
      <c r="E4545" t="s">
        <v>2222</v>
      </c>
      <c r="F4545">
        <v>2</v>
      </c>
      <c r="G4545">
        <v>2</v>
      </c>
      <c r="H4545" s="4" t="str">
        <f t="shared" si="140"/>
        <v>1RH13.2</v>
      </c>
      <c r="I4545" s="4" t="str">
        <f t="shared" si="141"/>
        <v>SH11_RST_INPIN</v>
      </c>
    </row>
    <row r="4546" spans="1:9">
      <c r="A4546" t="s">
        <v>261</v>
      </c>
      <c r="B4546" t="s">
        <v>9234</v>
      </c>
      <c r="C4546" t="s">
        <v>5230</v>
      </c>
      <c r="D4546">
        <v>1</v>
      </c>
      <c r="E4546" t="s">
        <v>3729</v>
      </c>
      <c r="F4546">
        <v>1</v>
      </c>
      <c r="G4546">
        <v>1</v>
      </c>
      <c r="H4546" s="4" t="str">
        <f t="shared" ref="H4546:H4609" si="142">CONCATENATE(C4546,".",F4546)</f>
        <v>1RH112.1</v>
      </c>
      <c r="I4546" s="4" t="str">
        <f t="shared" ref="I4546:I4609" si="143">E4546</f>
        <v>SH11_P6_ISOLATEB</v>
      </c>
    </row>
    <row r="4547" spans="1:9">
      <c r="A4547" t="s">
        <v>261</v>
      </c>
      <c r="B4547" t="s">
        <v>9234</v>
      </c>
      <c r="C4547" t="s">
        <v>5230</v>
      </c>
      <c r="D4547">
        <v>2</v>
      </c>
      <c r="E4547" t="s">
        <v>2220</v>
      </c>
      <c r="F4547">
        <v>2</v>
      </c>
      <c r="G4547">
        <v>2</v>
      </c>
      <c r="H4547" s="4" t="str">
        <f t="shared" si="142"/>
        <v>1RH112.2</v>
      </c>
      <c r="I4547" s="4" t="str">
        <f t="shared" si="143"/>
        <v>SH11_ISOLATEBPIN</v>
      </c>
    </row>
    <row r="4548" spans="1:9">
      <c r="A4548" t="s">
        <v>261</v>
      </c>
      <c r="B4548" t="s">
        <v>9234</v>
      </c>
      <c r="C4548" t="s">
        <v>5231</v>
      </c>
      <c r="D4548">
        <v>1</v>
      </c>
      <c r="E4548" t="s">
        <v>2208</v>
      </c>
      <c r="F4548">
        <v>1</v>
      </c>
      <c r="G4548">
        <v>1</v>
      </c>
      <c r="H4548" s="4" t="str">
        <f t="shared" si="142"/>
        <v>1RH113.1</v>
      </c>
      <c r="I4548" s="4" t="str">
        <f t="shared" si="143"/>
        <v>SH11_LDO_5TO3_OUT</v>
      </c>
    </row>
    <row r="4549" spans="1:9">
      <c r="A4549" t="s">
        <v>261</v>
      </c>
      <c r="B4549" t="s">
        <v>9234</v>
      </c>
      <c r="C4549" t="s">
        <v>5231</v>
      </c>
      <c r="D4549">
        <v>2</v>
      </c>
      <c r="E4549" t="s">
        <v>3713</v>
      </c>
      <c r="F4549">
        <v>2</v>
      </c>
      <c r="G4549">
        <v>2</v>
      </c>
      <c r="H4549" s="4" t="str">
        <f t="shared" si="142"/>
        <v>1RH113.2</v>
      </c>
      <c r="I4549" s="4" t="str">
        <f t="shared" si="143"/>
        <v>SH11_P6_CLKREQB</v>
      </c>
    </row>
    <row r="4550" spans="1:9">
      <c r="A4550" t="s">
        <v>261</v>
      </c>
      <c r="B4550" t="s">
        <v>9234</v>
      </c>
      <c r="C4550" t="s">
        <v>5232</v>
      </c>
      <c r="D4550">
        <v>1</v>
      </c>
      <c r="E4550" t="s">
        <v>2208</v>
      </c>
      <c r="F4550">
        <v>1</v>
      </c>
      <c r="G4550">
        <v>1</v>
      </c>
      <c r="H4550" s="4" t="str">
        <f t="shared" si="142"/>
        <v>1RH114.1</v>
      </c>
      <c r="I4550" s="4" t="str">
        <f t="shared" si="143"/>
        <v>SH11_LDO_5TO3_OUT</v>
      </c>
    </row>
    <row r="4551" spans="1:9">
      <c r="A4551" t="s">
        <v>261</v>
      </c>
      <c r="B4551" t="s">
        <v>9234</v>
      </c>
      <c r="C4551" t="s">
        <v>5232</v>
      </c>
      <c r="D4551">
        <v>2</v>
      </c>
      <c r="E4551" t="s">
        <v>3732</v>
      </c>
      <c r="F4551">
        <v>2</v>
      </c>
      <c r="G4551">
        <v>2</v>
      </c>
      <c r="H4551" s="4" t="str">
        <f t="shared" si="142"/>
        <v>1RH114.2</v>
      </c>
      <c r="I4551" s="4" t="str">
        <f t="shared" si="143"/>
        <v>SH11_P6_PCIE_RESETB</v>
      </c>
    </row>
    <row r="4552" spans="1:9">
      <c r="A4552" t="s">
        <v>261</v>
      </c>
      <c r="B4552" t="s">
        <v>9234</v>
      </c>
      <c r="C4552" t="s">
        <v>5233</v>
      </c>
      <c r="D4552">
        <v>1</v>
      </c>
      <c r="E4552" t="s">
        <v>2209</v>
      </c>
      <c r="F4552">
        <v>1</v>
      </c>
      <c r="G4552">
        <v>1</v>
      </c>
      <c r="H4552" s="4" t="str">
        <f t="shared" si="142"/>
        <v>1RH116.1</v>
      </c>
      <c r="I4552" s="4" t="str">
        <f t="shared" si="143"/>
        <v>SH11_L_SWR_5TO1_OUT</v>
      </c>
    </row>
    <row r="4553" spans="1:9">
      <c r="A4553" t="s">
        <v>261</v>
      </c>
      <c r="B4553" t="s">
        <v>9234</v>
      </c>
      <c r="C4553" t="s">
        <v>5233</v>
      </c>
      <c r="D4553">
        <v>2</v>
      </c>
      <c r="E4553" t="s">
        <v>2213</v>
      </c>
      <c r="F4553">
        <v>2</v>
      </c>
      <c r="G4553">
        <v>2</v>
      </c>
      <c r="H4553" s="4" t="str">
        <f t="shared" si="142"/>
        <v>1RH116.2</v>
      </c>
      <c r="I4553" s="4" t="str">
        <f t="shared" si="143"/>
        <v>SH11_USB_AVDD10</v>
      </c>
    </row>
    <row r="4554" spans="1:9">
      <c r="A4554" t="s">
        <v>261</v>
      </c>
      <c r="B4554" t="s">
        <v>9234</v>
      </c>
      <c r="C4554" t="s">
        <v>5234</v>
      </c>
      <c r="D4554">
        <v>1</v>
      </c>
      <c r="E4554" t="s">
        <v>2230</v>
      </c>
      <c r="F4554">
        <v>1</v>
      </c>
      <c r="G4554">
        <v>1</v>
      </c>
      <c r="H4554" s="4" t="str">
        <f t="shared" si="142"/>
        <v>1RH118.1</v>
      </c>
      <c r="I4554" s="4" t="str">
        <f t="shared" si="143"/>
        <v>SH11_SPISI_DBG</v>
      </c>
    </row>
    <row r="4555" spans="1:9">
      <c r="A4555" t="s">
        <v>261</v>
      </c>
      <c r="B4555" t="s">
        <v>9234</v>
      </c>
      <c r="C4555" t="s">
        <v>5234</v>
      </c>
      <c r="D4555">
        <v>2</v>
      </c>
      <c r="E4555" t="s">
        <v>2225</v>
      </c>
      <c r="F4555">
        <v>2</v>
      </c>
      <c r="G4555">
        <v>2</v>
      </c>
      <c r="H4555" s="4" t="str">
        <f t="shared" si="142"/>
        <v>1RH118.2</v>
      </c>
      <c r="I4555" s="4" t="str">
        <f t="shared" si="143"/>
        <v>SH11_SPISI</v>
      </c>
    </row>
    <row r="4556" spans="1:9">
      <c r="A4556" t="s">
        <v>261</v>
      </c>
      <c r="B4556" t="s">
        <v>9234</v>
      </c>
      <c r="C4556" t="s">
        <v>5235</v>
      </c>
      <c r="D4556">
        <v>1</v>
      </c>
      <c r="E4556" t="s">
        <v>2231</v>
      </c>
      <c r="F4556">
        <v>1</v>
      </c>
      <c r="G4556">
        <v>1</v>
      </c>
      <c r="H4556" s="4" t="str">
        <f t="shared" si="142"/>
        <v>1RH119.1</v>
      </c>
      <c r="I4556" s="4" t="str">
        <f t="shared" si="143"/>
        <v>SH11_SPICK_DBG</v>
      </c>
    </row>
    <row r="4557" spans="1:9">
      <c r="A4557" t="s">
        <v>261</v>
      </c>
      <c r="B4557" t="s">
        <v>9234</v>
      </c>
      <c r="C4557" t="s">
        <v>5235</v>
      </c>
      <c r="D4557">
        <v>2</v>
      </c>
      <c r="E4557" t="s">
        <v>2223</v>
      </c>
      <c r="F4557">
        <v>2</v>
      </c>
      <c r="G4557">
        <v>2</v>
      </c>
      <c r="H4557" s="4" t="str">
        <f t="shared" si="142"/>
        <v>1RH119.2</v>
      </c>
      <c r="I4557" s="4" t="str">
        <f t="shared" si="143"/>
        <v>SH11_SPICK</v>
      </c>
    </row>
    <row r="4558" spans="1:9">
      <c r="A4558" t="s">
        <v>261</v>
      </c>
      <c r="B4558" t="s">
        <v>9234</v>
      </c>
      <c r="C4558" t="s">
        <v>5236</v>
      </c>
      <c r="D4558">
        <v>1</v>
      </c>
      <c r="E4558" t="s">
        <v>169</v>
      </c>
      <c r="F4558">
        <v>1</v>
      </c>
      <c r="G4558">
        <v>1</v>
      </c>
      <c r="H4558" s="4" t="str">
        <f t="shared" si="142"/>
        <v>1RH121.1</v>
      </c>
      <c r="I4558" s="4" t="str">
        <f t="shared" si="143"/>
        <v>DGND</v>
      </c>
    </row>
    <row r="4559" spans="1:9">
      <c r="A4559" t="s">
        <v>261</v>
      </c>
      <c r="B4559" t="s">
        <v>9234</v>
      </c>
      <c r="C4559" t="s">
        <v>5236</v>
      </c>
      <c r="D4559">
        <v>2</v>
      </c>
      <c r="E4559" t="s">
        <v>2219</v>
      </c>
      <c r="F4559">
        <v>2</v>
      </c>
      <c r="G4559">
        <v>2</v>
      </c>
      <c r="H4559" s="4" t="str">
        <f t="shared" si="142"/>
        <v>1RH121.2</v>
      </c>
      <c r="I4559" s="4" t="str">
        <f t="shared" si="143"/>
        <v>SH11_SPIO2</v>
      </c>
    </row>
    <row r="4560" spans="1:9">
      <c r="A4560" t="s">
        <v>261</v>
      </c>
      <c r="B4560" t="s">
        <v>9234</v>
      </c>
      <c r="C4560" t="s">
        <v>5237</v>
      </c>
      <c r="D4560">
        <v>1</v>
      </c>
      <c r="E4560" t="s">
        <v>463</v>
      </c>
      <c r="F4560">
        <v>1</v>
      </c>
      <c r="G4560">
        <v>1</v>
      </c>
      <c r="H4560" s="4" t="str">
        <f t="shared" si="142"/>
        <v>1RH122.1</v>
      </c>
      <c r="I4560" s="4" t="str">
        <f t="shared" si="143"/>
        <v>VDD33_ATX</v>
      </c>
    </row>
    <row r="4561" spans="1:9">
      <c r="A4561" t="s">
        <v>261</v>
      </c>
      <c r="B4561" t="s">
        <v>9234</v>
      </c>
      <c r="C4561" t="s">
        <v>5237</v>
      </c>
      <c r="D4561">
        <v>2</v>
      </c>
      <c r="E4561" t="s">
        <v>2218</v>
      </c>
      <c r="F4561">
        <v>2</v>
      </c>
      <c r="G4561">
        <v>2</v>
      </c>
      <c r="H4561" s="4" t="str">
        <f t="shared" si="142"/>
        <v>1RH122.2</v>
      </c>
      <c r="I4561" s="4" t="str">
        <f t="shared" si="143"/>
        <v>SH11_SPIO3</v>
      </c>
    </row>
    <row r="4562" spans="1:9">
      <c r="A4562" t="s">
        <v>261</v>
      </c>
      <c r="B4562" t="s">
        <v>9234</v>
      </c>
      <c r="C4562" t="s">
        <v>5238</v>
      </c>
      <c r="D4562">
        <v>1</v>
      </c>
      <c r="E4562" t="s">
        <v>2232</v>
      </c>
      <c r="F4562">
        <v>1</v>
      </c>
      <c r="G4562">
        <v>1</v>
      </c>
      <c r="H4562" s="4" t="str">
        <f t="shared" si="142"/>
        <v>1RH123.1</v>
      </c>
      <c r="I4562" s="4" t="str">
        <f t="shared" si="143"/>
        <v>SH11_SPISO_DBG</v>
      </c>
    </row>
    <row r="4563" spans="1:9">
      <c r="A4563" t="s">
        <v>261</v>
      </c>
      <c r="B4563" t="s">
        <v>9234</v>
      </c>
      <c r="C4563" t="s">
        <v>5238</v>
      </c>
      <c r="D4563">
        <v>2</v>
      </c>
      <c r="E4563" t="s">
        <v>2226</v>
      </c>
      <c r="F4563">
        <v>2</v>
      </c>
      <c r="G4563">
        <v>2</v>
      </c>
      <c r="H4563" s="4" t="str">
        <f t="shared" si="142"/>
        <v>1RH123.2</v>
      </c>
      <c r="I4563" s="4" t="str">
        <f t="shared" si="143"/>
        <v>SH11_SPISO</v>
      </c>
    </row>
    <row r="4564" spans="1:9">
      <c r="A4564" t="s">
        <v>261</v>
      </c>
      <c r="B4564" t="s">
        <v>9234</v>
      </c>
      <c r="C4564" t="s">
        <v>5239</v>
      </c>
      <c r="D4564">
        <v>1</v>
      </c>
      <c r="E4564" t="s">
        <v>2216</v>
      </c>
      <c r="F4564">
        <v>1</v>
      </c>
      <c r="G4564">
        <v>1</v>
      </c>
      <c r="H4564" s="4" t="str">
        <f t="shared" si="142"/>
        <v>1RH129.1</v>
      </c>
      <c r="I4564" s="4" t="str">
        <f t="shared" si="143"/>
        <v>SH11_DIS_DB</v>
      </c>
    </row>
    <row r="4565" spans="1:9">
      <c r="A4565" t="s">
        <v>261</v>
      </c>
      <c r="B4565" t="s">
        <v>9234</v>
      </c>
      <c r="C4565" t="s">
        <v>5239</v>
      </c>
      <c r="D4565">
        <v>2</v>
      </c>
      <c r="E4565" t="s">
        <v>169</v>
      </c>
      <c r="F4565">
        <v>2</v>
      </c>
      <c r="G4565">
        <v>2</v>
      </c>
      <c r="H4565" s="4" t="str">
        <f t="shared" si="142"/>
        <v>1RH129.2</v>
      </c>
      <c r="I4565" s="4" t="str">
        <f t="shared" si="143"/>
        <v>DGND</v>
      </c>
    </row>
    <row r="4566" spans="1:9">
      <c r="A4566" t="s">
        <v>261</v>
      </c>
      <c r="B4566" t="s">
        <v>9234</v>
      </c>
      <c r="C4566" t="s">
        <v>5240</v>
      </c>
      <c r="D4566">
        <v>1</v>
      </c>
      <c r="E4566" t="s">
        <v>2214</v>
      </c>
      <c r="F4566">
        <v>1</v>
      </c>
      <c r="G4566">
        <v>1</v>
      </c>
      <c r="H4566" s="4" t="str">
        <f t="shared" si="142"/>
        <v>1RH130.1</v>
      </c>
      <c r="I4566" s="4" t="str">
        <f t="shared" si="143"/>
        <v>SH11_CC1</v>
      </c>
    </row>
    <row r="4567" spans="1:9">
      <c r="A4567" t="s">
        <v>261</v>
      </c>
      <c r="B4567" t="s">
        <v>9234</v>
      </c>
      <c r="C4567" t="s">
        <v>5240</v>
      </c>
      <c r="D4567">
        <v>2</v>
      </c>
      <c r="F4567">
        <v>2</v>
      </c>
      <c r="G4567">
        <v>2</v>
      </c>
      <c r="H4567" s="4" t="str">
        <f t="shared" si="142"/>
        <v>1RH130.2</v>
      </c>
      <c r="I4567" s="4">
        <f t="shared" si="143"/>
        <v>0</v>
      </c>
    </row>
    <row r="4568" spans="1:9">
      <c r="A4568" t="s">
        <v>261</v>
      </c>
      <c r="B4568" t="s">
        <v>9234</v>
      </c>
      <c r="C4568" t="s">
        <v>5241</v>
      </c>
      <c r="D4568">
        <v>1</v>
      </c>
      <c r="E4568" t="s">
        <v>2215</v>
      </c>
      <c r="F4568">
        <v>1</v>
      </c>
      <c r="G4568">
        <v>1</v>
      </c>
      <c r="H4568" s="4" t="str">
        <f t="shared" si="142"/>
        <v>1RH132.1</v>
      </c>
      <c r="I4568" s="4" t="str">
        <f t="shared" si="143"/>
        <v>SH11_CC2</v>
      </c>
    </row>
    <row r="4569" spans="1:9">
      <c r="A4569" t="s">
        <v>261</v>
      </c>
      <c r="B4569" t="s">
        <v>9234</v>
      </c>
      <c r="C4569" t="s">
        <v>5241</v>
      </c>
      <c r="D4569">
        <v>2</v>
      </c>
      <c r="F4569">
        <v>2</v>
      </c>
      <c r="G4569">
        <v>2</v>
      </c>
      <c r="H4569" s="4" t="str">
        <f t="shared" si="142"/>
        <v>1RH132.2</v>
      </c>
      <c r="I4569" s="4">
        <f t="shared" si="143"/>
        <v>0</v>
      </c>
    </row>
    <row r="4570" spans="1:9">
      <c r="A4570" t="s">
        <v>261</v>
      </c>
      <c r="B4570" t="s">
        <v>9234</v>
      </c>
      <c r="C4570" t="s">
        <v>5242</v>
      </c>
      <c r="D4570">
        <v>1</v>
      </c>
      <c r="E4570" t="s">
        <v>2233</v>
      </c>
      <c r="F4570">
        <v>1</v>
      </c>
      <c r="G4570">
        <v>1</v>
      </c>
      <c r="H4570" s="4" t="str">
        <f t="shared" si="142"/>
        <v>1RH151.1</v>
      </c>
      <c r="I4570" s="4" t="str">
        <f t="shared" si="143"/>
        <v>SH11_SJTCLK</v>
      </c>
    </row>
    <row r="4571" spans="1:9">
      <c r="A4571" t="s">
        <v>261</v>
      </c>
      <c r="B4571" t="s">
        <v>9234</v>
      </c>
      <c r="C4571" t="s">
        <v>5242</v>
      </c>
      <c r="D4571">
        <v>2</v>
      </c>
      <c r="E4571" t="s">
        <v>9981</v>
      </c>
      <c r="F4571">
        <v>2</v>
      </c>
      <c r="G4571">
        <v>2</v>
      </c>
      <c r="H4571" s="4" t="str">
        <f t="shared" si="142"/>
        <v>1RH151.2</v>
      </c>
      <c r="I4571" s="4" t="str">
        <f t="shared" si="143"/>
        <v>SH11_D_SJTCLK</v>
      </c>
    </row>
    <row r="4572" spans="1:9">
      <c r="A4572" t="s">
        <v>261</v>
      </c>
      <c r="B4572" t="s">
        <v>9234</v>
      </c>
      <c r="C4572" t="s">
        <v>5243</v>
      </c>
      <c r="D4572">
        <v>1</v>
      </c>
      <c r="F4572">
        <v>1</v>
      </c>
      <c r="G4572">
        <v>1</v>
      </c>
      <c r="H4572" s="4" t="str">
        <f t="shared" si="142"/>
        <v>1RH152.1</v>
      </c>
      <c r="I4572" s="4">
        <f t="shared" si="143"/>
        <v>0</v>
      </c>
    </row>
    <row r="4573" spans="1:9">
      <c r="A4573" t="s">
        <v>261</v>
      </c>
      <c r="B4573" t="s">
        <v>9234</v>
      </c>
      <c r="C4573" t="s">
        <v>5243</v>
      </c>
      <c r="D4573">
        <v>2</v>
      </c>
      <c r="E4573" t="s">
        <v>2233</v>
      </c>
      <c r="F4573">
        <v>2</v>
      </c>
      <c r="G4573">
        <v>2</v>
      </c>
      <c r="H4573" s="4" t="str">
        <f t="shared" si="142"/>
        <v>1RH152.2</v>
      </c>
      <c r="I4573" s="4" t="str">
        <f t="shared" si="143"/>
        <v>SH11_SJTCLK</v>
      </c>
    </row>
    <row r="4574" spans="1:9">
      <c r="A4574" t="s">
        <v>261</v>
      </c>
      <c r="B4574" t="s">
        <v>9234</v>
      </c>
      <c r="C4574" t="s">
        <v>5244</v>
      </c>
      <c r="D4574">
        <v>1</v>
      </c>
      <c r="E4574" t="s">
        <v>2234</v>
      </c>
      <c r="F4574">
        <v>1</v>
      </c>
      <c r="G4574">
        <v>1</v>
      </c>
      <c r="H4574" s="4" t="str">
        <f t="shared" si="142"/>
        <v>1RH161.1</v>
      </c>
      <c r="I4574" s="4" t="str">
        <f t="shared" si="143"/>
        <v>SH11_SJTDI</v>
      </c>
    </row>
    <row r="4575" spans="1:9">
      <c r="A4575" t="s">
        <v>261</v>
      </c>
      <c r="B4575" t="s">
        <v>9234</v>
      </c>
      <c r="C4575" t="s">
        <v>5244</v>
      </c>
      <c r="D4575">
        <v>2</v>
      </c>
      <c r="E4575" t="s">
        <v>9982</v>
      </c>
      <c r="F4575">
        <v>2</v>
      </c>
      <c r="G4575">
        <v>2</v>
      </c>
      <c r="H4575" s="4" t="str">
        <f t="shared" si="142"/>
        <v>1RH161.2</v>
      </c>
      <c r="I4575" s="4" t="str">
        <f t="shared" si="143"/>
        <v>SH11_D_SJTDI</v>
      </c>
    </row>
    <row r="4576" spans="1:9">
      <c r="A4576" t="s">
        <v>261</v>
      </c>
      <c r="B4576" t="s">
        <v>9234</v>
      </c>
      <c r="C4576" t="s">
        <v>5245</v>
      </c>
      <c r="D4576">
        <v>1</v>
      </c>
      <c r="F4576">
        <v>1</v>
      </c>
      <c r="G4576">
        <v>1</v>
      </c>
      <c r="H4576" s="4" t="str">
        <f t="shared" si="142"/>
        <v>1RH162.1</v>
      </c>
      <c r="I4576" s="4">
        <f t="shared" si="143"/>
        <v>0</v>
      </c>
    </row>
    <row r="4577" spans="1:9">
      <c r="A4577" t="s">
        <v>261</v>
      </c>
      <c r="B4577" t="s">
        <v>9234</v>
      </c>
      <c r="C4577" t="s">
        <v>5245</v>
      </c>
      <c r="D4577">
        <v>2</v>
      </c>
      <c r="E4577" t="s">
        <v>2234</v>
      </c>
      <c r="F4577">
        <v>2</v>
      </c>
      <c r="G4577">
        <v>2</v>
      </c>
      <c r="H4577" s="4" t="str">
        <f t="shared" si="142"/>
        <v>1RH162.2</v>
      </c>
      <c r="I4577" s="4" t="str">
        <f t="shared" si="143"/>
        <v>SH11_SJTDI</v>
      </c>
    </row>
    <row r="4578" spans="1:9">
      <c r="A4578" t="s">
        <v>261</v>
      </c>
      <c r="B4578" t="s">
        <v>9234</v>
      </c>
      <c r="C4578" t="s">
        <v>5246</v>
      </c>
      <c r="D4578">
        <v>1</v>
      </c>
      <c r="E4578" t="s">
        <v>2208</v>
      </c>
      <c r="F4578">
        <v>1</v>
      </c>
      <c r="G4578">
        <v>1</v>
      </c>
      <c r="H4578" s="4" t="str">
        <f t="shared" si="142"/>
        <v>1RH171.1</v>
      </c>
      <c r="I4578" s="4" t="str">
        <f t="shared" si="143"/>
        <v>SH11_LDO_5TO3_OUT</v>
      </c>
    </row>
    <row r="4579" spans="1:9">
      <c r="A4579" t="s">
        <v>261</v>
      </c>
      <c r="B4579" t="s">
        <v>9234</v>
      </c>
      <c r="C4579" t="s">
        <v>5246</v>
      </c>
      <c r="D4579">
        <v>2</v>
      </c>
      <c r="E4579" t="s">
        <v>2228</v>
      </c>
      <c r="F4579">
        <v>2</v>
      </c>
      <c r="G4579">
        <v>2</v>
      </c>
      <c r="H4579" s="4" t="str">
        <f t="shared" si="142"/>
        <v>1RH171.2</v>
      </c>
      <c r="I4579" s="4" t="str">
        <f t="shared" si="143"/>
        <v>SH11_TESTENPIN</v>
      </c>
    </row>
    <row r="4580" spans="1:9">
      <c r="A4580" t="s">
        <v>261</v>
      </c>
      <c r="B4580" t="s">
        <v>9234</v>
      </c>
      <c r="C4580" t="s">
        <v>5247</v>
      </c>
      <c r="D4580">
        <v>1</v>
      </c>
      <c r="E4580" t="s">
        <v>169</v>
      </c>
      <c r="F4580">
        <v>1</v>
      </c>
      <c r="G4580">
        <v>1</v>
      </c>
      <c r="H4580" s="4" t="str">
        <f t="shared" si="142"/>
        <v>1RH172.1</v>
      </c>
      <c r="I4580" s="4" t="str">
        <f t="shared" si="143"/>
        <v>DGND</v>
      </c>
    </row>
    <row r="4581" spans="1:9">
      <c r="A4581" t="s">
        <v>261</v>
      </c>
      <c r="B4581" t="s">
        <v>9234</v>
      </c>
      <c r="C4581" t="s">
        <v>5247</v>
      </c>
      <c r="D4581">
        <v>2</v>
      </c>
      <c r="E4581" t="s">
        <v>2228</v>
      </c>
      <c r="F4581">
        <v>2</v>
      </c>
      <c r="G4581">
        <v>2</v>
      </c>
      <c r="H4581" s="4" t="str">
        <f t="shared" si="142"/>
        <v>1RH172.2</v>
      </c>
      <c r="I4581" s="4" t="str">
        <f t="shared" si="143"/>
        <v>SH11_TESTENPIN</v>
      </c>
    </row>
    <row r="4582" spans="1:9">
      <c r="A4582" t="s">
        <v>261</v>
      </c>
      <c r="B4582" t="s">
        <v>9234</v>
      </c>
      <c r="C4582" t="s">
        <v>5248</v>
      </c>
      <c r="D4582">
        <v>1</v>
      </c>
      <c r="E4582" t="s">
        <v>2235</v>
      </c>
      <c r="F4582">
        <v>1</v>
      </c>
      <c r="G4582">
        <v>1</v>
      </c>
      <c r="H4582" s="4" t="str">
        <f t="shared" si="142"/>
        <v>1RH181.1</v>
      </c>
      <c r="I4582" s="4" t="str">
        <f t="shared" si="143"/>
        <v>SH11_SJTMS</v>
      </c>
    </row>
    <row r="4583" spans="1:9">
      <c r="A4583" t="s">
        <v>261</v>
      </c>
      <c r="B4583" t="s">
        <v>9234</v>
      </c>
      <c r="C4583" t="s">
        <v>5248</v>
      </c>
      <c r="D4583">
        <v>2</v>
      </c>
      <c r="E4583" t="s">
        <v>9979</v>
      </c>
      <c r="F4583">
        <v>2</v>
      </c>
      <c r="G4583">
        <v>2</v>
      </c>
      <c r="H4583" s="4" t="str">
        <f t="shared" si="142"/>
        <v>1RH181.2</v>
      </c>
      <c r="I4583" s="4" t="str">
        <f t="shared" si="143"/>
        <v>SH11_D_SJTMS</v>
      </c>
    </row>
    <row r="4584" spans="1:9">
      <c r="A4584" t="s">
        <v>261</v>
      </c>
      <c r="B4584" t="s">
        <v>9234</v>
      </c>
      <c r="C4584" t="s">
        <v>5249</v>
      </c>
      <c r="D4584">
        <v>1</v>
      </c>
      <c r="F4584">
        <v>1</v>
      </c>
      <c r="G4584">
        <v>1</v>
      </c>
      <c r="H4584" s="4" t="str">
        <f t="shared" si="142"/>
        <v>1RH182.1</v>
      </c>
      <c r="I4584" s="4">
        <f t="shared" si="143"/>
        <v>0</v>
      </c>
    </row>
    <row r="4585" spans="1:9">
      <c r="A4585" t="s">
        <v>261</v>
      </c>
      <c r="B4585" t="s">
        <v>9234</v>
      </c>
      <c r="C4585" t="s">
        <v>5249</v>
      </c>
      <c r="D4585">
        <v>2</v>
      </c>
      <c r="E4585" t="s">
        <v>2235</v>
      </c>
      <c r="F4585">
        <v>2</v>
      </c>
      <c r="G4585">
        <v>2</v>
      </c>
      <c r="H4585" s="4" t="str">
        <f t="shared" si="142"/>
        <v>1RH182.2</v>
      </c>
      <c r="I4585" s="4" t="str">
        <f t="shared" si="143"/>
        <v>SH11_SJTMS</v>
      </c>
    </row>
    <row r="4586" spans="1:9">
      <c r="A4586" t="s">
        <v>261</v>
      </c>
      <c r="B4586" t="s">
        <v>9234</v>
      </c>
      <c r="C4586" t="s">
        <v>5250</v>
      </c>
      <c r="D4586">
        <v>1</v>
      </c>
      <c r="E4586" t="s">
        <v>2236</v>
      </c>
      <c r="F4586">
        <v>1</v>
      </c>
      <c r="G4586">
        <v>1</v>
      </c>
      <c r="H4586" s="4" t="str">
        <f t="shared" si="142"/>
        <v>1RH191.1</v>
      </c>
      <c r="I4586" s="4" t="str">
        <f t="shared" si="143"/>
        <v>SH11_SJTDO/LED0</v>
      </c>
    </row>
    <row r="4587" spans="1:9">
      <c r="A4587" t="s">
        <v>261</v>
      </c>
      <c r="B4587" t="s">
        <v>9234</v>
      </c>
      <c r="C4587" t="s">
        <v>5250</v>
      </c>
      <c r="D4587">
        <v>2</v>
      </c>
      <c r="E4587" t="s">
        <v>9980</v>
      </c>
      <c r="F4587">
        <v>2</v>
      </c>
      <c r="G4587">
        <v>2</v>
      </c>
      <c r="H4587" s="4" t="str">
        <f t="shared" si="142"/>
        <v>1RH191.2</v>
      </c>
      <c r="I4587" s="4" t="str">
        <f t="shared" si="143"/>
        <v>SH11_D_SJTDO</v>
      </c>
    </row>
    <row r="4588" spans="1:9">
      <c r="A4588" t="s">
        <v>261</v>
      </c>
      <c r="B4588" t="s">
        <v>9234</v>
      </c>
      <c r="C4588" t="s">
        <v>9235</v>
      </c>
      <c r="D4588">
        <v>1</v>
      </c>
      <c r="F4588">
        <v>1</v>
      </c>
      <c r="G4588">
        <v>1</v>
      </c>
      <c r="H4588" s="4" t="str">
        <f t="shared" si="142"/>
        <v>1RH192.1</v>
      </c>
      <c r="I4588" s="4">
        <f t="shared" si="143"/>
        <v>0</v>
      </c>
    </row>
    <row r="4589" spans="1:9">
      <c r="A4589" t="s">
        <v>261</v>
      </c>
      <c r="B4589" t="s">
        <v>9234</v>
      </c>
      <c r="C4589" t="s">
        <v>9235</v>
      </c>
      <c r="D4589">
        <v>2</v>
      </c>
      <c r="E4589" t="s">
        <v>2236</v>
      </c>
      <c r="F4589">
        <v>2</v>
      </c>
      <c r="G4589">
        <v>2</v>
      </c>
      <c r="H4589" s="4" t="str">
        <f t="shared" si="142"/>
        <v>1RH192.2</v>
      </c>
      <c r="I4589" s="4" t="str">
        <f t="shared" si="143"/>
        <v>SH11_SJTDO/LED0</v>
      </c>
    </row>
    <row r="4590" spans="1:9">
      <c r="A4590" t="s">
        <v>261</v>
      </c>
      <c r="B4590" t="s">
        <v>9234</v>
      </c>
      <c r="C4590" t="s">
        <v>5251</v>
      </c>
      <c r="D4590">
        <v>1</v>
      </c>
      <c r="E4590" t="s">
        <v>3716</v>
      </c>
      <c r="F4590">
        <v>1</v>
      </c>
      <c r="G4590">
        <v>1</v>
      </c>
      <c r="H4590" s="4" t="str">
        <f t="shared" si="142"/>
        <v>1RH1101.1</v>
      </c>
      <c r="I4590" s="4" t="str">
        <f t="shared" si="143"/>
        <v>SH11_P6_LANWAKEB</v>
      </c>
    </row>
    <row r="4591" spans="1:9">
      <c r="A4591" t="s">
        <v>261</v>
      </c>
      <c r="B4591" t="s">
        <v>9234</v>
      </c>
      <c r="C4591" t="s">
        <v>5251</v>
      </c>
      <c r="D4591">
        <v>2</v>
      </c>
      <c r="E4591" t="s">
        <v>3745</v>
      </c>
      <c r="F4591">
        <v>2</v>
      </c>
      <c r="G4591">
        <v>2</v>
      </c>
      <c r="H4591" s="4" t="str">
        <f t="shared" si="142"/>
        <v>1RH1101.2</v>
      </c>
      <c r="I4591" s="4" t="str">
        <f t="shared" si="143"/>
        <v>SH11_LANWAKEB</v>
      </c>
    </row>
    <row r="4592" spans="1:9">
      <c r="A4592" t="s">
        <v>261</v>
      </c>
      <c r="B4592" t="s">
        <v>9234</v>
      </c>
      <c r="C4592" t="s">
        <v>5252</v>
      </c>
      <c r="D4592">
        <v>1</v>
      </c>
      <c r="E4592" t="s">
        <v>2237</v>
      </c>
      <c r="F4592">
        <v>1</v>
      </c>
      <c r="G4592">
        <v>1</v>
      </c>
      <c r="H4592" s="4" t="str">
        <f t="shared" si="142"/>
        <v>1RH1102.1</v>
      </c>
      <c r="I4592" s="4" t="str">
        <f t="shared" si="143"/>
        <v>SH11_GPIO8</v>
      </c>
    </row>
    <row r="4593" spans="1:9">
      <c r="A4593" t="s">
        <v>261</v>
      </c>
      <c r="B4593" t="s">
        <v>9234</v>
      </c>
      <c r="C4593" t="s">
        <v>5252</v>
      </c>
      <c r="D4593">
        <v>2</v>
      </c>
      <c r="E4593" t="s">
        <v>3745</v>
      </c>
      <c r="F4593">
        <v>2</v>
      </c>
      <c r="G4593">
        <v>2</v>
      </c>
      <c r="H4593" s="4" t="str">
        <f t="shared" si="142"/>
        <v>1RH1102.2</v>
      </c>
      <c r="I4593" s="4" t="str">
        <f t="shared" si="143"/>
        <v>SH11_LANWAKEB</v>
      </c>
    </row>
    <row r="4594" spans="1:9">
      <c r="A4594" t="s">
        <v>261</v>
      </c>
      <c r="B4594" t="s">
        <v>9234</v>
      </c>
      <c r="C4594" t="s">
        <v>5253</v>
      </c>
      <c r="D4594">
        <v>1</v>
      </c>
      <c r="E4594" t="s">
        <v>2208</v>
      </c>
      <c r="F4594">
        <v>1</v>
      </c>
      <c r="G4594">
        <v>1</v>
      </c>
      <c r="H4594" s="4" t="str">
        <f t="shared" si="142"/>
        <v>1RH1103.1</v>
      </c>
      <c r="I4594" s="4" t="str">
        <f t="shared" si="143"/>
        <v>SH11_LDO_5TO3_OUT</v>
      </c>
    </row>
    <row r="4595" spans="1:9">
      <c r="A4595" t="s">
        <v>261</v>
      </c>
      <c r="B4595" t="s">
        <v>9234</v>
      </c>
      <c r="C4595" t="s">
        <v>5253</v>
      </c>
      <c r="D4595">
        <v>2</v>
      </c>
      <c r="E4595" t="s">
        <v>3745</v>
      </c>
      <c r="F4595">
        <v>2</v>
      </c>
      <c r="G4595">
        <v>2</v>
      </c>
      <c r="H4595" s="4" t="str">
        <f t="shared" si="142"/>
        <v>1RH1103.2</v>
      </c>
      <c r="I4595" s="4" t="str">
        <f t="shared" si="143"/>
        <v>SH11_LANWAKEB</v>
      </c>
    </row>
    <row r="4596" spans="1:9">
      <c r="A4596" t="s">
        <v>261</v>
      </c>
      <c r="B4596" t="s">
        <v>9234</v>
      </c>
      <c r="C4596" t="s">
        <v>9236</v>
      </c>
      <c r="D4596">
        <v>1</v>
      </c>
      <c r="F4596">
        <v>1</v>
      </c>
      <c r="G4596">
        <v>1</v>
      </c>
      <c r="H4596" s="4" t="str">
        <f t="shared" si="142"/>
        <v>1RH1104.1</v>
      </c>
      <c r="I4596" s="4">
        <f t="shared" si="143"/>
        <v>0</v>
      </c>
    </row>
    <row r="4597" spans="1:9">
      <c r="A4597" t="s">
        <v>261</v>
      </c>
      <c r="B4597" t="s">
        <v>9234</v>
      </c>
      <c r="C4597" t="s">
        <v>9236</v>
      </c>
      <c r="D4597">
        <v>2</v>
      </c>
      <c r="E4597" t="s">
        <v>2237</v>
      </c>
      <c r="F4597">
        <v>2</v>
      </c>
      <c r="G4597">
        <v>2</v>
      </c>
      <c r="H4597" s="4" t="str">
        <f t="shared" si="142"/>
        <v>1RH1104.2</v>
      </c>
      <c r="I4597" s="4" t="str">
        <f t="shared" si="143"/>
        <v>SH11_GPIO8</v>
      </c>
    </row>
    <row r="4598" spans="1:9">
      <c r="A4598" t="s">
        <v>261</v>
      </c>
      <c r="B4598" t="s">
        <v>9234</v>
      </c>
      <c r="C4598" t="s">
        <v>9237</v>
      </c>
      <c r="D4598">
        <v>1</v>
      </c>
      <c r="F4598">
        <v>1</v>
      </c>
      <c r="G4598">
        <v>1</v>
      </c>
      <c r="H4598" s="4" t="str">
        <f t="shared" si="142"/>
        <v>1RH1182.1</v>
      </c>
      <c r="I4598" s="4">
        <f t="shared" si="143"/>
        <v>0</v>
      </c>
    </row>
    <row r="4599" spans="1:9">
      <c r="A4599" t="s">
        <v>261</v>
      </c>
      <c r="B4599" t="s">
        <v>9234</v>
      </c>
      <c r="C4599" t="s">
        <v>9237</v>
      </c>
      <c r="D4599">
        <v>2</v>
      </c>
      <c r="E4599" t="s">
        <v>2230</v>
      </c>
      <c r="F4599">
        <v>2</v>
      </c>
      <c r="G4599">
        <v>2</v>
      </c>
      <c r="H4599" s="4" t="str">
        <f t="shared" si="142"/>
        <v>1RH1182.2</v>
      </c>
      <c r="I4599" s="4" t="str">
        <f t="shared" si="143"/>
        <v>SH11_SPISI_DBG</v>
      </c>
    </row>
    <row r="4600" spans="1:9">
      <c r="A4600" t="s">
        <v>261</v>
      </c>
      <c r="B4600" t="s">
        <v>9234</v>
      </c>
      <c r="C4600" t="s">
        <v>9238</v>
      </c>
      <c r="D4600">
        <v>1</v>
      </c>
      <c r="F4600">
        <v>1</v>
      </c>
      <c r="G4600">
        <v>1</v>
      </c>
      <c r="H4600" s="4" t="str">
        <f t="shared" si="142"/>
        <v>1RH1192.1</v>
      </c>
      <c r="I4600" s="4">
        <f t="shared" si="143"/>
        <v>0</v>
      </c>
    </row>
    <row r="4601" spans="1:9">
      <c r="A4601" t="s">
        <v>261</v>
      </c>
      <c r="B4601" t="s">
        <v>9234</v>
      </c>
      <c r="C4601" t="s">
        <v>9238</v>
      </c>
      <c r="D4601">
        <v>2</v>
      </c>
      <c r="E4601" t="s">
        <v>2231</v>
      </c>
      <c r="F4601">
        <v>2</v>
      </c>
      <c r="G4601">
        <v>2</v>
      </c>
      <c r="H4601" s="4" t="str">
        <f t="shared" si="142"/>
        <v>1RH1192.2</v>
      </c>
      <c r="I4601" s="4" t="str">
        <f t="shared" si="143"/>
        <v>SH11_SPICK_DBG</v>
      </c>
    </row>
    <row r="4602" spans="1:9">
      <c r="A4602" t="s">
        <v>261</v>
      </c>
      <c r="B4602" t="s">
        <v>9234</v>
      </c>
      <c r="C4602" t="s">
        <v>9239</v>
      </c>
      <c r="D4602">
        <v>1</v>
      </c>
      <c r="F4602">
        <v>1</v>
      </c>
      <c r="G4602">
        <v>1</v>
      </c>
      <c r="H4602" s="4" t="str">
        <f t="shared" si="142"/>
        <v>1RH1232.1</v>
      </c>
      <c r="I4602" s="4">
        <f t="shared" si="143"/>
        <v>0</v>
      </c>
    </row>
    <row r="4603" spans="1:9">
      <c r="A4603" t="s">
        <v>261</v>
      </c>
      <c r="B4603" t="s">
        <v>9234</v>
      </c>
      <c r="C4603" t="s">
        <v>9239</v>
      </c>
      <c r="D4603">
        <v>2</v>
      </c>
      <c r="E4603" t="s">
        <v>2232</v>
      </c>
      <c r="F4603">
        <v>2</v>
      </c>
      <c r="G4603">
        <v>2</v>
      </c>
      <c r="H4603" s="4" t="str">
        <f t="shared" si="142"/>
        <v>1RH1232.2</v>
      </c>
      <c r="I4603" s="4" t="str">
        <f t="shared" si="143"/>
        <v>SH11_SPISO_DBG</v>
      </c>
    </row>
    <row r="4604" spans="1:9">
      <c r="A4604" t="s">
        <v>261</v>
      </c>
      <c r="B4604" t="s">
        <v>9234</v>
      </c>
      <c r="C4604" t="s">
        <v>5254</v>
      </c>
      <c r="D4604">
        <v>1</v>
      </c>
      <c r="E4604" t="s">
        <v>2238</v>
      </c>
      <c r="F4604">
        <v>1</v>
      </c>
      <c r="G4604">
        <v>1</v>
      </c>
      <c r="H4604" s="4" t="str">
        <f t="shared" si="142"/>
        <v>1RH1241.1</v>
      </c>
      <c r="I4604" s="4" t="str">
        <f t="shared" si="143"/>
        <v>SH11_SPICS_DBG</v>
      </c>
    </row>
    <row r="4605" spans="1:9">
      <c r="A4605" t="s">
        <v>261</v>
      </c>
      <c r="B4605" t="s">
        <v>9234</v>
      </c>
      <c r="C4605" t="s">
        <v>5254</v>
      </c>
      <c r="D4605">
        <v>2</v>
      </c>
      <c r="E4605" t="s">
        <v>2224</v>
      </c>
      <c r="F4605">
        <v>2</v>
      </c>
      <c r="G4605">
        <v>2</v>
      </c>
      <c r="H4605" s="4" t="str">
        <f t="shared" si="142"/>
        <v>1RH1241.2</v>
      </c>
      <c r="I4605" s="4" t="str">
        <f t="shared" si="143"/>
        <v>SH11_SPICS</v>
      </c>
    </row>
    <row r="4606" spans="1:9">
      <c r="A4606" t="s">
        <v>261</v>
      </c>
      <c r="B4606" t="s">
        <v>9234</v>
      </c>
      <c r="C4606" t="s">
        <v>5255</v>
      </c>
      <c r="D4606">
        <v>1</v>
      </c>
      <c r="E4606" t="s">
        <v>463</v>
      </c>
      <c r="F4606">
        <v>1</v>
      </c>
      <c r="G4606">
        <v>1</v>
      </c>
      <c r="H4606" s="4" t="str">
        <f t="shared" si="142"/>
        <v>1RH1242.1</v>
      </c>
      <c r="I4606" s="4" t="str">
        <f t="shared" si="143"/>
        <v>VDD33_ATX</v>
      </c>
    </row>
    <row r="4607" spans="1:9">
      <c r="A4607" t="s">
        <v>261</v>
      </c>
      <c r="B4607" t="s">
        <v>9234</v>
      </c>
      <c r="C4607" t="s">
        <v>5255</v>
      </c>
      <c r="D4607">
        <v>2</v>
      </c>
      <c r="E4607" t="s">
        <v>2224</v>
      </c>
      <c r="F4607">
        <v>2</v>
      </c>
      <c r="G4607">
        <v>2</v>
      </c>
      <c r="H4607" s="4" t="str">
        <f t="shared" si="142"/>
        <v>1RH1242.2</v>
      </c>
      <c r="I4607" s="4" t="str">
        <f t="shared" si="143"/>
        <v>SH11_SPICS</v>
      </c>
    </row>
    <row r="4608" spans="1:9">
      <c r="A4608" t="s">
        <v>261</v>
      </c>
      <c r="B4608" t="s">
        <v>9234</v>
      </c>
      <c r="C4608" t="s">
        <v>9240</v>
      </c>
      <c r="D4608">
        <v>1</v>
      </c>
      <c r="F4608">
        <v>1</v>
      </c>
      <c r="G4608">
        <v>1</v>
      </c>
      <c r="H4608" s="4" t="str">
        <f t="shared" si="142"/>
        <v>1RH1243.1</v>
      </c>
      <c r="I4608" s="4">
        <f t="shared" si="143"/>
        <v>0</v>
      </c>
    </row>
    <row r="4609" spans="1:9">
      <c r="A4609" t="s">
        <v>261</v>
      </c>
      <c r="B4609" t="s">
        <v>9234</v>
      </c>
      <c r="C4609" t="s">
        <v>9240</v>
      </c>
      <c r="D4609">
        <v>2</v>
      </c>
      <c r="E4609" t="s">
        <v>2238</v>
      </c>
      <c r="F4609">
        <v>2</v>
      </c>
      <c r="G4609">
        <v>2</v>
      </c>
      <c r="H4609" s="4" t="str">
        <f t="shared" si="142"/>
        <v>1RH1243.2</v>
      </c>
      <c r="I4609" s="4" t="str">
        <f t="shared" si="143"/>
        <v>SH11_SPICS_DBG</v>
      </c>
    </row>
    <row r="4610" spans="1:9">
      <c r="A4610" t="s">
        <v>261</v>
      </c>
      <c r="B4610" t="s">
        <v>9234</v>
      </c>
      <c r="C4610" t="s">
        <v>5256</v>
      </c>
      <c r="D4610">
        <v>1</v>
      </c>
      <c r="E4610" t="s">
        <v>2217</v>
      </c>
      <c r="F4610">
        <v>1</v>
      </c>
      <c r="G4610">
        <v>1</v>
      </c>
      <c r="H4610" s="4" t="str">
        <f t="shared" ref="H4610:H4673" si="144">CONCATENATE(C4610,".",F4610)</f>
        <v>1RH1261.1</v>
      </c>
      <c r="I4610" s="4" t="str">
        <f t="shared" ref="I4610:I4673" si="145">E4610</f>
        <v>SH11_HSD026</v>
      </c>
    </row>
    <row r="4611" spans="1:9">
      <c r="A4611" t="s">
        <v>261</v>
      </c>
      <c r="B4611" t="s">
        <v>9234</v>
      </c>
      <c r="C4611" t="s">
        <v>5256</v>
      </c>
      <c r="D4611">
        <v>2</v>
      </c>
      <c r="E4611" t="s">
        <v>2208</v>
      </c>
      <c r="F4611">
        <v>2</v>
      </c>
      <c r="G4611">
        <v>2</v>
      </c>
      <c r="H4611" s="4" t="str">
        <f t="shared" si="144"/>
        <v>1RH1261.2</v>
      </c>
      <c r="I4611" s="4" t="str">
        <f t="shared" si="145"/>
        <v>SH11_LDO_5TO3_OUT</v>
      </c>
    </row>
    <row r="4612" spans="1:9">
      <c r="A4612" t="s">
        <v>261</v>
      </c>
      <c r="B4612" t="s">
        <v>9234</v>
      </c>
      <c r="C4612" t="s">
        <v>5257</v>
      </c>
      <c r="D4612">
        <v>1</v>
      </c>
      <c r="E4612" t="s">
        <v>2217</v>
      </c>
      <c r="F4612">
        <v>1</v>
      </c>
      <c r="G4612">
        <v>1</v>
      </c>
      <c r="H4612" s="4" t="str">
        <f t="shared" si="144"/>
        <v>1RH1262.1</v>
      </c>
      <c r="I4612" s="4" t="str">
        <f t="shared" si="145"/>
        <v>SH11_HSD026</v>
      </c>
    </row>
    <row r="4613" spans="1:9">
      <c r="A4613" t="s">
        <v>261</v>
      </c>
      <c r="B4613" t="s">
        <v>9234</v>
      </c>
      <c r="C4613" t="s">
        <v>5257</v>
      </c>
      <c r="D4613">
        <v>2</v>
      </c>
      <c r="E4613" t="s">
        <v>2239</v>
      </c>
      <c r="F4613">
        <v>2</v>
      </c>
      <c r="G4613">
        <v>2</v>
      </c>
      <c r="H4613" s="4" t="str">
        <f t="shared" si="144"/>
        <v>1RH1262.2</v>
      </c>
      <c r="I4613" s="4" t="str">
        <f t="shared" si="145"/>
        <v>SH11_DEV_SLP</v>
      </c>
    </row>
    <row r="4614" spans="1:9">
      <c r="A4614" t="s">
        <v>261</v>
      </c>
      <c r="B4614" t="s">
        <v>9234</v>
      </c>
      <c r="C4614" t="s">
        <v>9241</v>
      </c>
      <c r="D4614">
        <v>1</v>
      </c>
      <c r="F4614">
        <v>1</v>
      </c>
      <c r="G4614">
        <v>1</v>
      </c>
      <c r="H4614" s="4" t="str">
        <f t="shared" si="144"/>
        <v>1RH1263.1</v>
      </c>
      <c r="I4614" s="4">
        <f t="shared" si="145"/>
        <v>0</v>
      </c>
    </row>
    <row r="4615" spans="1:9">
      <c r="A4615" t="s">
        <v>261</v>
      </c>
      <c r="B4615" t="s">
        <v>9234</v>
      </c>
      <c r="C4615" t="s">
        <v>9241</v>
      </c>
      <c r="D4615">
        <v>2</v>
      </c>
      <c r="E4615" t="s">
        <v>2239</v>
      </c>
      <c r="F4615">
        <v>2</v>
      </c>
      <c r="G4615">
        <v>2</v>
      </c>
      <c r="H4615" s="4" t="str">
        <f t="shared" si="144"/>
        <v>1RH1263.2</v>
      </c>
      <c r="I4615" s="4" t="str">
        <f t="shared" si="145"/>
        <v>SH11_DEV_SLP</v>
      </c>
    </row>
    <row r="4616" spans="1:9">
      <c r="A4616" t="s">
        <v>261</v>
      </c>
      <c r="B4616" t="s">
        <v>9234</v>
      </c>
      <c r="C4616" t="s">
        <v>5258</v>
      </c>
      <c r="D4616">
        <v>1</v>
      </c>
      <c r="E4616" t="s">
        <v>2229</v>
      </c>
      <c r="F4616">
        <v>1</v>
      </c>
      <c r="G4616">
        <v>1</v>
      </c>
      <c r="H4616" s="4" t="str">
        <f t="shared" si="144"/>
        <v>1RH1271.1</v>
      </c>
      <c r="I4616" s="4" t="str">
        <f t="shared" si="145"/>
        <v>SH11_HSD027</v>
      </c>
    </row>
    <row r="4617" spans="1:9">
      <c r="A4617" t="s">
        <v>261</v>
      </c>
      <c r="B4617" t="s">
        <v>9234</v>
      </c>
      <c r="C4617" t="s">
        <v>5258</v>
      </c>
      <c r="D4617">
        <v>2</v>
      </c>
      <c r="E4617" t="s">
        <v>2208</v>
      </c>
      <c r="F4617">
        <v>2</v>
      </c>
      <c r="G4617">
        <v>2</v>
      </c>
      <c r="H4617" s="4" t="str">
        <f t="shared" si="144"/>
        <v>1RH1271.2</v>
      </c>
      <c r="I4617" s="4" t="str">
        <f t="shared" si="145"/>
        <v>SH11_LDO_5TO3_OUT</v>
      </c>
    </row>
    <row r="4618" spans="1:9">
      <c r="A4618" t="s">
        <v>261</v>
      </c>
      <c r="B4618" t="s">
        <v>9234</v>
      </c>
      <c r="C4618" t="s">
        <v>5259</v>
      </c>
      <c r="D4618">
        <v>1</v>
      </c>
      <c r="E4618" t="s">
        <v>2229</v>
      </c>
      <c r="F4618">
        <v>1</v>
      </c>
      <c r="G4618">
        <v>1</v>
      </c>
      <c r="H4618" s="4" t="str">
        <f t="shared" si="144"/>
        <v>1RH1272.1</v>
      </c>
      <c r="I4618" s="4" t="str">
        <f t="shared" si="145"/>
        <v>SH11_HSD027</v>
      </c>
    </row>
    <row r="4619" spans="1:9">
      <c r="A4619" t="s">
        <v>261</v>
      </c>
      <c r="B4619" t="s">
        <v>9234</v>
      </c>
      <c r="C4619" t="s">
        <v>5259</v>
      </c>
      <c r="D4619">
        <v>2</v>
      </c>
      <c r="E4619" t="s">
        <v>2240</v>
      </c>
      <c r="F4619">
        <v>2</v>
      </c>
      <c r="G4619">
        <v>2</v>
      </c>
      <c r="H4619" s="4" t="str">
        <f t="shared" si="144"/>
        <v>1RH1272.2</v>
      </c>
      <c r="I4619" s="4" t="str">
        <f t="shared" si="145"/>
        <v>SH11_LED1</v>
      </c>
    </row>
    <row r="4620" spans="1:9">
      <c r="A4620" t="s">
        <v>261</v>
      </c>
      <c r="B4620" t="s">
        <v>9234</v>
      </c>
      <c r="C4620" t="s">
        <v>9242</v>
      </c>
      <c r="D4620">
        <v>1</v>
      </c>
      <c r="F4620">
        <v>1</v>
      </c>
      <c r="G4620">
        <v>1</v>
      </c>
      <c r="H4620" s="4" t="str">
        <f t="shared" si="144"/>
        <v>1RH1273.1</v>
      </c>
      <c r="I4620" s="4">
        <f t="shared" si="145"/>
        <v>0</v>
      </c>
    </row>
    <row r="4621" spans="1:9">
      <c r="A4621" t="s">
        <v>261</v>
      </c>
      <c r="B4621" t="s">
        <v>9234</v>
      </c>
      <c r="C4621" t="s">
        <v>9242</v>
      </c>
      <c r="D4621">
        <v>2</v>
      </c>
      <c r="E4621" t="s">
        <v>2240</v>
      </c>
      <c r="F4621">
        <v>2</v>
      </c>
      <c r="G4621">
        <v>2</v>
      </c>
      <c r="H4621" s="4" t="str">
        <f t="shared" si="144"/>
        <v>1RH1273.2</v>
      </c>
      <c r="I4621" s="4" t="str">
        <f t="shared" si="145"/>
        <v>SH11_LED1</v>
      </c>
    </row>
    <row r="4622" spans="1:9">
      <c r="A4622" t="s">
        <v>261</v>
      </c>
      <c r="B4622" t="s">
        <v>9234</v>
      </c>
      <c r="C4622" t="s">
        <v>5260</v>
      </c>
      <c r="D4622">
        <v>1</v>
      </c>
      <c r="E4622" t="s">
        <v>9983</v>
      </c>
      <c r="F4622">
        <v>1</v>
      </c>
      <c r="G4622">
        <v>1</v>
      </c>
      <c r="H4622" s="4" t="str">
        <f t="shared" si="144"/>
        <v>1RH1281.1</v>
      </c>
      <c r="I4622" s="4" t="str">
        <f t="shared" si="145"/>
        <v>SH11_D_GPIO_VBUS</v>
      </c>
    </row>
    <row r="4623" spans="1:9">
      <c r="A4623" t="s">
        <v>261</v>
      </c>
      <c r="B4623" t="s">
        <v>9234</v>
      </c>
      <c r="C4623" t="s">
        <v>5260</v>
      </c>
      <c r="D4623">
        <v>2</v>
      </c>
      <c r="E4623" t="s">
        <v>2208</v>
      </c>
      <c r="F4623">
        <v>2</v>
      </c>
      <c r="G4623">
        <v>2</v>
      </c>
      <c r="H4623" s="4" t="str">
        <f t="shared" si="144"/>
        <v>1RH1281.2</v>
      </c>
      <c r="I4623" s="4" t="str">
        <f t="shared" si="145"/>
        <v>SH11_LDO_5TO3_OUT</v>
      </c>
    </row>
    <row r="4624" spans="1:9">
      <c r="A4624" t="s">
        <v>261</v>
      </c>
      <c r="B4624" t="s">
        <v>9234</v>
      </c>
      <c r="C4624" t="s">
        <v>5261</v>
      </c>
      <c r="D4624">
        <v>1</v>
      </c>
      <c r="E4624" t="s">
        <v>9983</v>
      </c>
      <c r="F4624">
        <v>1</v>
      </c>
      <c r="G4624">
        <v>1</v>
      </c>
      <c r="H4624" s="4" t="str">
        <f t="shared" si="144"/>
        <v>1RH1282.1</v>
      </c>
      <c r="I4624" s="4" t="str">
        <f t="shared" si="145"/>
        <v>SH11_D_GPIO_VBUS</v>
      </c>
    </row>
    <row r="4625" spans="1:9">
      <c r="A4625" t="s">
        <v>261</v>
      </c>
      <c r="B4625" t="s">
        <v>9234</v>
      </c>
      <c r="C4625" t="s">
        <v>5261</v>
      </c>
      <c r="D4625">
        <v>2</v>
      </c>
      <c r="E4625" t="s">
        <v>2241</v>
      </c>
      <c r="F4625">
        <v>2</v>
      </c>
      <c r="G4625">
        <v>2</v>
      </c>
      <c r="H4625" s="4" t="str">
        <f t="shared" si="144"/>
        <v>1RH1282.2</v>
      </c>
      <c r="I4625" s="4" t="str">
        <f t="shared" si="145"/>
        <v>SH11_GPIO_VBUS</v>
      </c>
    </row>
    <row r="4626" spans="1:9">
      <c r="A4626" t="s">
        <v>261</v>
      </c>
      <c r="B4626" t="s">
        <v>9234</v>
      </c>
      <c r="C4626" t="s">
        <v>9243</v>
      </c>
      <c r="D4626">
        <v>1</v>
      </c>
      <c r="F4626">
        <v>1</v>
      </c>
      <c r="G4626">
        <v>1</v>
      </c>
      <c r="H4626" s="4" t="str">
        <f t="shared" si="144"/>
        <v>1RH1283.1</v>
      </c>
      <c r="I4626" s="4">
        <f t="shared" si="145"/>
        <v>0</v>
      </c>
    </row>
    <row r="4627" spans="1:9">
      <c r="A4627" t="s">
        <v>261</v>
      </c>
      <c r="B4627" t="s">
        <v>9234</v>
      </c>
      <c r="C4627" t="s">
        <v>9243</v>
      </c>
      <c r="D4627">
        <v>2</v>
      </c>
      <c r="E4627" t="s">
        <v>2241</v>
      </c>
      <c r="F4627">
        <v>2</v>
      </c>
      <c r="G4627">
        <v>2</v>
      </c>
      <c r="H4627" s="4" t="str">
        <f t="shared" si="144"/>
        <v>1RH1283.2</v>
      </c>
      <c r="I4627" s="4" t="str">
        <f t="shared" si="145"/>
        <v>SH11_GPIO_VBUS</v>
      </c>
    </row>
    <row r="4628" spans="1:9">
      <c r="A4628" t="s">
        <v>261</v>
      </c>
      <c r="B4628" t="s">
        <v>9234</v>
      </c>
      <c r="C4628" t="s">
        <v>5262</v>
      </c>
      <c r="D4628">
        <v>1</v>
      </c>
      <c r="E4628" t="s">
        <v>2221</v>
      </c>
      <c r="F4628">
        <v>1</v>
      </c>
      <c r="G4628">
        <v>1</v>
      </c>
      <c r="H4628" s="4" t="str">
        <f t="shared" si="144"/>
        <v>1RH1511.1</v>
      </c>
      <c r="I4628" s="4" t="str">
        <f t="shared" si="145"/>
        <v>SH11_RSET</v>
      </c>
    </row>
    <row r="4629" spans="1:9">
      <c r="A4629" t="s">
        <v>261</v>
      </c>
      <c r="B4629" t="s">
        <v>9234</v>
      </c>
      <c r="C4629" t="s">
        <v>5262</v>
      </c>
      <c r="D4629">
        <v>2</v>
      </c>
      <c r="E4629" t="s">
        <v>169</v>
      </c>
      <c r="F4629">
        <v>2</v>
      </c>
      <c r="G4629">
        <v>2</v>
      </c>
      <c r="H4629" s="4" t="str">
        <f t="shared" si="144"/>
        <v>1RH1511.2</v>
      </c>
      <c r="I4629" s="4" t="str">
        <f t="shared" si="145"/>
        <v>DGND</v>
      </c>
    </row>
    <row r="4630" spans="1:9">
      <c r="A4630" t="s">
        <v>261</v>
      </c>
      <c r="B4630" t="s">
        <v>9234</v>
      </c>
      <c r="C4630" t="s">
        <v>5263</v>
      </c>
      <c r="D4630" t="s">
        <v>191</v>
      </c>
      <c r="E4630" t="s">
        <v>2224</v>
      </c>
      <c r="F4630">
        <v>1</v>
      </c>
      <c r="G4630" t="s">
        <v>191</v>
      </c>
      <c r="H4630" s="4" t="str">
        <f t="shared" si="144"/>
        <v>1SPIH11.1</v>
      </c>
      <c r="I4630" s="4" t="str">
        <f t="shared" si="145"/>
        <v>SH11_SPICS</v>
      </c>
    </row>
    <row r="4631" spans="1:9">
      <c r="A4631" t="s">
        <v>261</v>
      </c>
      <c r="B4631" t="s">
        <v>9234</v>
      </c>
      <c r="C4631" t="s">
        <v>5263</v>
      </c>
      <c r="D4631" t="s">
        <v>171</v>
      </c>
      <c r="E4631" t="s">
        <v>169</v>
      </c>
      <c r="F4631">
        <v>4</v>
      </c>
      <c r="G4631" t="s">
        <v>171</v>
      </c>
      <c r="H4631" s="4" t="str">
        <f t="shared" si="144"/>
        <v>1SPIH11.4</v>
      </c>
      <c r="I4631" s="4" t="str">
        <f t="shared" si="145"/>
        <v>DGND</v>
      </c>
    </row>
    <row r="4632" spans="1:9">
      <c r="A4632" t="s">
        <v>261</v>
      </c>
      <c r="B4632" t="s">
        <v>9234</v>
      </c>
      <c r="C4632" t="s">
        <v>5263</v>
      </c>
      <c r="D4632" t="s">
        <v>1974</v>
      </c>
      <c r="E4632" t="s">
        <v>2218</v>
      </c>
      <c r="F4632">
        <v>7</v>
      </c>
      <c r="G4632" t="s">
        <v>1974</v>
      </c>
      <c r="H4632" s="4" t="str">
        <f t="shared" si="144"/>
        <v>1SPIH11.7</v>
      </c>
      <c r="I4632" s="4" t="str">
        <f t="shared" si="145"/>
        <v>SH11_SPIO3</v>
      </c>
    </row>
    <row r="4633" spans="1:9">
      <c r="A4633" t="s">
        <v>261</v>
      </c>
      <c r="B4633" t="s">
        <v>9234</v>
      </c>
      <c r="C4633" t="s">
        <v>5263</v>
      </c>
      <c r="D4633" t="s">
        <v>1975</v>
      </c>
      <c r="E4633" t="s">
        <v>2223</v>
      </c>
      <c r="F4633">
        <v>6</v>
      </c>
      <c r="G4633" t="s">
        <v>1975</v>
      </c>
      <c r="H4633" s="4" t="str">
        <f t="shared" si="144"/>
        <v>1SPIH11.6</v>
      </c>
      <c r="I4633" s="4" t="str">
        <f t="shared" si="145"/>
        <v>SH11_SPICK</v>
      </c>
    </row>
    <row r="4634" spans="1:9">
      <c r="A4634" t="s">
        <v>261</v>
      </c>
      <c r="B4634" t="s">
        <v>9234</v>
      </c>
      <c r="C4634" t="s">
        <v>5263</v>
      </c>
      <c r="D4634" t="s">
        <v>1976</v>
      </c>
      <c r="E4634" t="s">
        <v>2225</v>
      </c>
      <c r="F4634">
        <v>5</v>
      </c>
      <c r="G4634" t="s">
        <v>1976</v>
      </c>
      <c r="H4634" s="4" t="str">
        <f t="shared" si="144"/>
        <v>1SPIH11.5</v>
      </c>
      <c r="I4634" s="4" t="str">
        <f t="shared" si="145"/>
        <v>SH11_SPISI</v>
      </c>
    </row>
    <row r="4635" spans="1:9">
      <c r="A4635" t="s">
        <v>261</v>
      </c>
      <c r="B4635" t="s">
        <v>9234</v>
      </c>
      <c r="C4635" t="s">
        <v>5263</v>
      </c>
      <c r="D4635" t="s">
        <v>1977</v>
      </c>
      <c r="E4635" t="s">
        <v>2226</v>
      </c>
      <c r="F4635">
        <v>2</v>
      </c>
      <c r="G4635" t="s">
        <v>1977</v>
      </c>
      <c r="H4635" s="4" t="str">
        <f t="shared" si="144"/>
        <v>1SPIH11.2</v>
      </c>
      <c r="I4635" s="4" t="str">
        <f t="shared" si="145"/>
        <v>SH11_SPISO</v>
      </c>
    </row>
    <row r="4636" spans="1:9">
      <c r="A4636" t="s">
        <v>261</v>
      </c>
      <c r="B4636" t="s">
        <v>9234</v>
      </c>
      <c r="C4636" t="s">
        <v>5263</v>
      </c>
      <c r="D4636" t="s">
        <v>172</v>
      </c>
      <c r="E4636" t="s">
        <v>463</v>
      </c>
      <c r="F4636">
        <v>8</v>
      </c>
      <c r="G4636" t="s">
        <v>172</v>
      </c>
      <c r="H4636" s="4" t="str">
        <f t="shared" si="144"/>
        <v>1SPIH11.8</v>
      </c>
      <c r="I4636" s="4" t="str">
        <f t="shared" si="145"/>
        <v>VDD33_ATX</v>
      </c>
    </row>
    <row r="4637" spans="1:9">
      <c r="A4637" t="s">
        <v>261</v>
      </c>
      <c r="B4637" t="s">
        <v>9234</v>
      </c>
      <c r="C4637" t="s">
        <v>5263</v>
      </c>
      <c r="D4637" t="s">
        <v>1978</v>
      </c>
      <c r="E4637" t="s">
        <v>2219</v>
      </c>
      <c r="F4637">
        <v>3</v>
      </c>
      <c r="G4637" t="s">
        <v>1978</v>
      </c>
      <c r="H4637" s="4" t="str">
        <f t="shared" si="144"/>
        <v>1SPIH11.3</v>
      </c>
      <c r="I4637" s="4" t="str">
        <f t="shared" si="145"/>
        <v>SH11_SPIO2</v>
      </c>
    </row>
    <row r="4638" spans="1:9">
      <c r="A4638" t="s">
        <v>261</v>
      </c>
      <c r="B4638" t="s">
        <v>9234</v>
      </c>
      <c r="C4638" t="s">
        <v>5264</v>
      </c>
      <c r="D4638">
        <v>1</v>
      </c>
      <c r="E4638" t="s">
        <v>2212</v>
      </c>
      <c r="F4638">
        <v>1</v>
      </c>
      <c r="G4638">
        <v>1</v>
      </c>
      <c r="H4638" s="4" t="str">
        <f t="shared" si="144"/>
        <v>1YH11.1</v>
      </c>
      <c r="I4638" s="4" t="str">
        <f t="shared" si="145"/>
        <v>SH11_XTAL_OUT</v>
      </c>
    </row>
    <row r="4639" spans="1:9">
      <c r="A4639" t="s">
        <v>261</v>
      </c>
      <c r="B4639" t="s">
        <v>9234</v>
      </c>
      <c r="C4639" t="s">
        <v>5264</v>
      </c>
      <c r="D4639">
        <v>2</v>
      </c>
      <c r="E4639" t="s">
        <v>169</v>
      </c>
      <c r="F4639">
        <v>2</v>
      </c>
      <c r="G4639">
        <v>2</v>
      </c>
      <c r="H4639" s="4" t="str">
        <f t="shared" si="144"/>
        <v>1YH11.2</v>
      </c>
      <c r="I4639" s="4" t="str">
        <f t="shared" si="145"/>
        <v>DGND</v>
      </c>
    </row>
    <row r="4640" spans="1:9">
      <c r="A4640" t="s">
        <v>261</v>
      </c>
      <c r="B4640" t="s">
        <v>9234</v>
      </c>
      <c r="C4640" t="s">
        <v>5264</v>
      </c>
      <c r="D4640">
        <v>3</v>
      </c>
      <c r="E4640" t="s">
        <v>2211</v>
      </c>
      <c r="F4640">
        <v>3</v>
      </c>
      <c r="G4640">
        <v>3</v>
      </c>
      <c r="H4640" s="4" t="str">
        <f t="shared" si="144"/>
        <v>1YH11.3</v>
      </c>
      <c r="I4640" s="4" t="str">
        <f t="shared" si="145"/>
        <v>SH11_XTAL_IN</v>
      </c>
    </row>
    <row r="4641" spans="1:9">
      <c r="A4641" t="s">
        <v>261</v>
      </c>
      <c r="B4641" t="s">
        <v>9234</v>
      </c>
      <c r="C4641" t="s">
        <v>5264</v>
      </c>
      <c r="D4641">
        <v>4</v>
      </c>
      <c r="E4641" t="s">
        <v>169</v>
      </c>
      <c r="F4641">
        <v>4</v>
      </c>
      <c r="G4641">
        <v>4</v>
      </c>
      <c r="H4641" s="4" t="str">
        <f t="shared" si="144"/>
        <v>1YH11.4</v>
      </c>
      <c r="I4641" s="4" t="str">
        <f t="shared" si="145"/>
        <v>DGND</v>
      </c>
    </row>
    <row r="4642" spans="1:9">
      <c r="A4642" t="s">
        <v>261</v>
      </c>
      <c r="B4642" t="s">
        <v>9234</v>
      </c>
      <c r="C4642" t="s">
        <v>5265</v>
      </c>
      <c r="D4642" t="s">
        <v>173</v>
      </c>
      <c r="E4642" t="s">
        <v>169</v>
      </c>
      <c r="F4642">
        <v>1</v>
      </c>
      <c r="G4642" t="s">
        <v>173</v>
      </c>
      <c r="H4642" s="4" t="str">
        <f t="shared" si="144"/>
        <v>SH11_DGND1.1</v>
      </c>
      <c r="I4642" s="4" t="str">
        <f t="shared" si="145"/>
        <v>DGND</v>
      </c>
    </row>
    <row r="4643" spans="1:9">
      <c r="A4643" t="s">
        <v>261</v>
      </c>
      <c r="B4643" t="s">
        <v>9234</v>
      </c>
      <c r="C4643" t="s">
        <v>5266</v>
      </c>
      <c r="D4643" t="s">
        <v>173</v>
      </c>
      <c r="E4643" t="s">
        <v>169</v>
      </c>
      <c r="F4643">
        <v>1</v>
      </c>
      <c r="G4643" t="s">
        <v>173</v>
      </c>
      <c r="H4643" s="4" t="str">
        <f t="shared" si="144"/>
        <v>SH11_DGND2.1</v>
      </c>
      <c r="I4643" s="4" t="str">
        <f t="shared" si="145"/>
        <v>DGND</v>
      </c>
    </row>
    <row r="4644" spans="1:9">
      <c r="A4644" t="s">
        <v>261</v>
      </c>
      <c r="B4644" t="s">
        <v>9234</v>
      </c>
      <c r="C4644" t="s">
        <v>5267</v>
      </c>
      <c r="D4644" t="s">
        <v>173</v>
      </c>
      <c r="E4644" t="s">
        <v>169</v>
      </c>
      <c r="F4644">
        <v>1</v>
      </c>
      <c r="G4644" t="s">
        <v>173</v>
      </c>
      <c r="H4644" s="4" t="str">
        <f t="shared" si="144"/>
        <v>SH11_DGND3.1</v>
      </c>
      <c r="I4644" s="4" t="str">
        <f t="shared" si="145"/>
        <v>DGND</v>
      </c>
    </row>
    <row r="4645" spans="1:9">
      <c r="A4645" t="s">
        <v>261</v>
      </c>
      <c r="B4645" t="s">
        <v>9234</v>
      </c>
      <c r="C4645" t="s">
        <v>5268</v>
      </c>
      <c r="D4645" t="s">
        <v>173</v>
      </c>
      <c r="E4645" t="s">
        <v>169</v>
      </c>
      <c r="F4645">
        <v>1</v>
      </c>
      <c r="G4645" t="s">
        <v>173</v>
      </c>
      <c r="H4645" s="4" t="str">
        <f t="shared" si="144"/>
        <v>SH11_DGND4.1</v>
      </c>
      <c r="I4645" s="4" t="str">
        <f t="shared" si="145"/>
        <v>DGND</v>
      </c>
    </row>
    <row r="4646" spans="1:9">
      <c r="A4646" t="s">
        <v>261</v>
      </c>
      <c r="B4646" t="s">
        <v>9234</v>
      </c>
      <c r="C4646" t="s">
        <v>5269</v>
      </c>
      <c r="D4646" t="s">
        <v>173</v>
      </c>
      <c r="E4646" t="s">
        <v>8692</v>
      </c>
      <c r="F4646">
        <v>1</v>
      </c>
      <c r="G4646" t="s">
        <v>173</v>
      </c>
      <c r="H4646" s="4" t="str">
        <f t="shared" si="144"/>
        <v>SH11_DPS_5V0.1</v>
      </c>
      <c r="I4646" s="4" t="str">
        <f t="shared" si="145"/>
        <v>SH1_DPS_5V0</v>
      </c>
    </row>
    <row r="4647" spans="1:9">
      <c r="A4647" t="s">
        <v>261</v>
      </c>
      <c r="B4647" t="s">
        <v>9234</v>
      </c>
      <c r="C4647" t="s">
        <v>2209</v>
      </c>
      <c r="D4647" t="s">
        <v>173</v>
      </c>
      <c r="E4647" t="s">
        <v>2209</v>
      </c>
      <c r="F4647">
        <v>1</v>
      </c>
      <c r="G4647" t="s">
        <v>173</v>
      </c>
      <c r="H4647" s="4" t="str">
        <f t="shared" si="144"/>
        <v>SH11_L_SWR_5TO1_OUT.1</v>
      </c>
      <c r="I4647" s="4" t="str">
        <f t="shared" si="145"/>
        <v>SH11_L_SWR_5TO1_OUT</v>
      </c>
    </row>
    <row r="4648" spans="1:9">
      <c r="A4648" t="s">
        <v>261</v>
      </c>
      <c r="B4648" t="s">
        <v>9234</v>
      </c>
      <c r="C4648" t="s">
        <v>2208</v>
      </c>
      <c r="D4648" t="s">
        <v>173</v>
      </c>
      <c r="E4648" t="s">
        <v>2208</v>
      </c>
      <c r="F4648">
        <v>1</v>
      </c>
      <c r="G4648" t="s">
        <v>173</v>
      </c>
      <c r="H4648" s="4" t="str">
        <f t="shared" si="144"/>
        <v>SH11_LDO_5TO3_OUT.1</v>
      </c>
      <c r="I4648" s="4" t="str">
        <f t="shared" si="145"/>
        <v>SH11_LDO_5TO3_OUT</v>
      </c>
    </row>
    <row r="4649" spans="1:9">
      <c r="A4649" t="s">
        <v>261</v>
      </c>
      <c r="B4649" t="s">
        <v>9234</v>
      </c>
      <c r="C4649" t="s">
        <v>5270</v>
      </c>
      <c r="D4649" t="s">
        <v>173</v>
      </c>
      <c r="E4649" t="s">
        <v>1939</v>
      </c>
      <c r="F4649">
        <v>1</v>
      </c>
      <c r="G4649" t="s">
        <v>173</v>
      </c>
      <c r="H4649" s="4" t="str">
        <f t="shared" si="144"/>
        <v>SH11_PCIEGND1.1</v>
      </c>
      <c r="I4649" s="4" t="str">
        <f t="shared" si="145"/>
        <v>PCIE_GND</v>
      </c>
    </row>
    <row r="4650" spans="1:9">
      <c r="A4650" t="s">
        <v>261</v>
      </c>
      <c r="B4650" t="s">
        <v>9234</v>
      </c>
      <c r="C4650" t="s">
        <v>5271</v>
      </c>
      <c r="D4650" t="s">
        <v>173</v>
      </c>
      <c r="E4650" t="s">
        <v>1939</v>
      </c>
      <c r="F4650">
        <v>1</v>
      </c>
      <c r="G4650" t="s">
        <v>173</v>
      </c>
      <c r="H4650" s="4" t="str">
        <f t="shared" si="144"/>
        <v>SH11_PCIEGND2.1</v>
      </c>
      <c r="I4650" s="4" t="str">
        <f t="shared" si="145"/>
        <v>PCIE_GND</v>
      </c>
    </row>
    <row r="4651" spans="1:9">
      <c r="A4651" t="s">
        <v>261</v>
      </c>
      <c r="B4651" t="s">
        <v>9234</v>
      </c>
      <c r="C4651" t="s">
        <v>5272</v>
      </c>
      <c r="D4651" t="s">
        <v>173</v>
      </c>
      <c r="E4651" t="s">
        <v>1939</v>
      </c>
      <c r="F4651">
        <v>1</v>
      </c>
      <c r="G4651" t="s">
        <v>173</v>
      </c>
      <c r="H4651" s="4" t="str">
        <f t="shared" si="144"/>
        <v>SH11_PCIEGND3.1</v>
      </c>
      <c r="I4651" s="4" t="str">
        <f t="shared" si="145"/>
        <v>PCIE_GND</v>
      </c>
    </row>
    <row r="4652" spans="1:9">
      <c r="A4652" t="s">
        <v>261</v>
      </c>
      <c r="B4652" t="s">
        <v>9234</v>
      </c>
      <c r="C4652" t="s">
        <v>5273</v>
      </c>
      <c r="D4652" t="s">
        <v>173</v>
      </c>
      <c r="E4652" t="s">
        <v>1939</v>
      </c>
      <c r="F4652">
        <v>1</v>
      </c>
      <c r="G4652" t="s">
        <v>173</v>
      </c>
      <c r="H4652" s="4" t="str">
        <f t="shared" si="144"/>
        <v>SH11_PCIEGND4.1</v>
      </c>
      <c r="I4652" s="4" t="str">
        <f t="shared" si="145"/>
        <v>PCIE_GND</v>
      </c>
    </row>
    <row r="4653" spans="1:9">
      <c r="A4653" t="s">
        <v>261</v>
      </c>
      <c r="B4653" t="s">
        <v>9234</v>
      </c>
      <c r="C4653" t="s">
        <v>2213</v>
      </c>
      <c r="D4653" t="s">
        <v>173</v>
      </c>
      <c r="E4653" t="s">
        <v>2213</v>
      </c>
      <c r="F4653">
        <v>1</v>
      </c>
      <c r="G4653" t="s">
        <v>173</v>
      </c>
      <c r="H4653" s="4" t="str">
        <f t="shared" si="144"/>
        <v>SH11_USB_AVDD10.1</v>
      </c>
      <c r="I4653" s="4" t="str">
        <f t="shared" si="145"/>
        <v>SH11_USB_AVDD10</v>
      </c>
    </row>
    <row r="4654" spans="1:9">
      <c r="A4654" t="s">
        <v>261</v>
      </c>
      <c r="B4654" t="s">
        <v>9244</v>
      </c>
      <c r="C4654" t="s">
        <v>9245</v>
      </c>
      <c r="D4654">
        <v>1</v>
      </c>
      <c r="E4654" t="s">
        <v>169</v>
      </c>
      <c r="F4654">
        <v>1</v>
      </c>
      <c r="G4654">
        <v>1</v>
      </c>
      <c r="H4654" s="4" t="str">
        <f t="shared" si="144"/>
        <v>1BDH21.1</v>
      </c>
      <c r="I4654" s="4" t="str">
        <f t="shared" si="145"/>
        <v>DGND</v>
      </c>
    </row>
    <row r="4655" spans="1:9">
      <c r="A4655" t="s">
        <v>261</v>
      </c>
      <c r="B4655" t="s">
        <v>9244</v>
      </c>
      <c r="C4655" t="s">
        <v>9245</v>
      </c>
      <c r="D4655">
        <v>2</v>
      </c>
      <c r="E4655" t="s">
        <v>1939</v>
      </c>
      <c r="F4655">
        <v>2</v>
      </c>
      <c r="G4655">
        <v>2</v>
      </c>
      <c r="H4655" s="4" t="str">
        <f t="shared" si="144"/>
        <v>1BDH21.2</v>
      </c>
      <c r="I4655" s="4" t="str">
        <f t="shared" si="145"/>
        <v>PCIE_GND</v>
      </c>
    </row>
    <row r="4656" spans="1:9">
      <c r="A4656" t="s">
        <v>261</v>
      </c>
      <c r="B4656" t="s">
        <v>9244</v>
      </c>
      <c r="C4656" t="s">
        <v>9246</v>
      </c>
      <c r="D4656">
        <v>1</v>
      </c>
      <c r="E4656" t="s">
        <v>169</v>
      </c>
      <c r="F4656">
        <v>1</v>
      </c>
      <c r="G4656">
        <v>1</v>
      </c>
      <c r="H4656" s="4" t="str">
        <f t="shared" si="144"/>
        <v>1BDH22.1</v>
      </c>
      <c r="I4656" s="4" t="str">
        <f t="shared" si="145"/>
        <v>DGND</v>
      </c>
    </row>
    <row r="4657" spans="1:9">
      <c r="A4657" t="s">
        <v>261</v>
      </c>
      <c r="B4657" t="s">
        <v>9244</v>
      </c>
      <c r="C4657" t="s">
        <v>9246</v>
      </c>
      <c r="D4657">
        <v>2</v>
      </c>
      <c r="E4657" t="s">
        <v>1939</v>
      </c>
      <c r="F4657">
        <v>2</v>
      </c>
      <c r="G4657">
        <v>2</v>
      </c>
      <c r="H4657" s="4" t="str">
        <f t="shared" si="144"/>
        <v>1BDH22.2</v>
      </c>
      <c r="I4657" s="4" t="str">
        <f t="shared" si="145"/>
        <v>PCIE_GND</v>
      </c>
    </row>
    <row r="4658" spans="1:9">
      <c r="A4658" t="s">
        <v>261</v>
      </c>
      <c r="B4658" t="s">
        <v>9244</v>
      </c>
      <c r="C4658" t="s">
        <v>9247</v>
      </c>
      <c r="D4658">
        <v>1</v>
      </c>
      <c r="E4658" t="s">
        <v>169</v>
      </c>
      <c r="F4658">
        <v>1</v>
      </c>
      <c r="G4658">
        <v>1</v>
      </c>
      <c r="H4658" s="4" t="str">
        <f t="shared" si="144"/>
        <v>1BDH23.1</v>
      </c>
      <c r="I4658" s="4" t="str">
        <f t="shared" si="145"/>
        <v>DGND</v>
      </c>
    </row>
    <row r="4659" spans="1:9">
      <c r="A4659" t="s">
        <v>261</v>
      </c>
      <c r="B4659" t="s">
        <v>9244</v>
      </c>
      <c r="C4659" t="s">
        <v>9247</v>
      </c>
      <c r="D4659">
        <v>2</v>
      </c>
      <c r="E4659" t="s">
        <v>1939</v>
      </c>
      <c r="F4659">
        <v>2</v>
      </c>
      <c r="G4659">
        <v>2</v>
      </c>
      <c r="H4659" s="4" t="str">
        <f t="shared" si="144"/>
        <v>1BDH23.2</v>
      </c>
      <c r="I4659" s="4" t="str">
        <f t="shared" si="145"/>
        <v>PCIE_GND</v>
      </c>
    </row>
    <row r="4660" spans="1:9">
      <c r="A4660" t="s">
        <v>261</v>
      </c>
      <c r="B4660" t="s">
        <v>9244</v>
      </c>
      <c r="C4660" t="s">
        <v>9248</v>
      </c>
      <c r="D4660">
        <v>1</v>
      </c>
      <c r="E4660" t="s">
        <v>169</v>
      </c>
      <c r="F4660">
        <v>1</v>
      </c>
      <c r="G4660">
        <v>1</v>
      </c>
      <c r="H4660" s="4" t="str">
        <f t="shared" si="144"/>
        <v>1BDH24.1</v>
      </c>
      <c r="I4660" s="4" t="str">
        <f t="shared" si="145"/>
        <v>DGND</v>
      </c>
    </row>
    <row r="4661" spans="1:9">
      <c r="A4661" t="s">
        <v>261</v>
      </c>
      <c r="B4661" t="s">
        <v>9244</v>
      </c>
      <c r="C4661" t="s">
        <v>9248</v>
      </c>
      <c r="D4661">
        <v>2</v>
      </c>
      <c r="E4661" t="s">
        <v>1939</v>
      </c>
      <c r="F4661">
        <v>2</v>
      </c>
      <c r="G4661">
        <v>2</v>
      </c>
      <c r="H4661" s="4" t="str">
        <f t="shared" si="144"/>
        <v>1BDH24.2</v>
      </c>
      <c r="I4661" s="4" t="str">
        <f t="shared" si="145"/>
        <v>PCIE_GND</v>
      </c>
    </row>
    <row r="4662" spans="1:9">
      <c r="A4662" t="s">
        <v>261</v>
      </c>
      <c r="B4662" t="s">
        <v>9244</v>
      </c>
      <c r="C4662" t="s">
        <v>9249</v>
      </c>
      <c r="D4662">
        <v>1</v>
      </c>
      <c r="E4662" t="s">
        <v>463</v>
      </c>
      <c r="F4662">
        <v>1</v>
      </c>
      <c r="G4662">
        <v>1</v>
      </c>
      <c r="H4662" s="4" t="str">
        <f t="shared" si="144"/>
        <v>1CH21.1</v>
      </c>
      <c r="I4662" s="4" t="str">
        <f t="shared" si="145"/>
        <v>VDD33_ATX</v>
      </c>
    </row>
    <row r="4663" spans="1:9">
      <c r="A4663" t="s">
        <v>261</v>
      </c>
      <c r="B4663" t="s">
        <v>9244</v>
      </c>
      <c r="C4663" t="s">
        <v>9249</v>
      </c>
      <c r="D4663">
        <v>2</v>
      </c>
      <c r="E4663" t="s">
        <v>169</v>
      </c>
      <c r="F4663">
        <v>2</v>
      </c>
      <c r="G4663">
        <v>2</v>
      </c>
      <c r="H4663" s="4" t="str">
        <f t="shared" si="144"/>
        <v>1CH21.2</v>
      </c>
      <c r="I4663" s="4" t="str">
        <f t="shared" si="145"/>
        <v>DGND</v>
      </c>
    </row>
    <row r="4664" spans="1:9">
      <c r="A4664" t="s">
        <v>261</v>
      </c>
      <c r="B4664" t="s">
        <v>9244</v>
      </c>
      <c r="C4664" t="s">
        <v>9250</v>
      </c>
      <c r="D4664">
        <v>1</v>
      </c>
      <c r="E4664" t="s">
        <v>8697</v>
      </c>
      <c r="F4664">
        <v>1</v>
      </c>
      <c r="G4664">
        <v>1</v>
      </c>
      <c r="H4664" s="4" t="str">
        <f t="shared" si="144"/>
        <v>1CH211.1</v>
      </c>
      <c r="I4664" s="4" t="str">
        <f t="shared" si="145"/>
        <v>SH12_LDO_5TO3_OUT</v>
      </c>
    </row>
    <row r="4665" spans="1:9">
      <c r="A4665" t="s">
        <v>261</v>
      </c>
      <c r="B4665" t="s">
        <v>9244</v>
      </c>
      <c r="C4665" t="s">
        <v>9250</v>
      </c>
      <c r="D4665">
        <v>2</v>
      </c>
      <c r="E4665" t="s">
        <v>1939</v>
      </c>
      <c r="F4665">
        <v>2</v>
      </c>
      <c r="G4665">
        <v>2</v>
      </c>
      <c r="H4665" s="4" t="str">
        <f t="shared" si="144"/>
        <v>1CH211.2</v>
      </c>
      <c r="I4665" s="4" t="str">
        <f t="shared" si="145"/>
        <v>PCIE_GND</v>
      </c>
    </row>
    <row r="4666" spans="1:9">
      <c r="A4666" t="s">
        <v>261</v>
      </c>
      <c r="B4666" t="s">
        <v>9244</v>
      </c>
      <c r="C4666" t="s">
        <v>9251</v>
      </c>
      <c r="D4666">
        <v>1</v>
      </c>
      <c r="E4666" t="s">
        <v>8697</v>
      </c>
      <c r="F4666">
        <v>1</v>
      </c>
      <c r="G4666">
        <v>1</v>
      </c>
      <c r="H4666" s="4" t="str">
        <f t="shared" si="144"/>
        <v>1CH212.1</v>
      </c>
      <c r="I4666" s="4" t="str">
        <f t="shared" si="145"/>
        <v>SH12_LDO_5TO3_OUT</v>
      </c>
    </row>
    <row r="4667" spans="1:9">
      <c r="A4667" t="s">
        <v>261</v>
      </c>
      <c r="B4667" t="s">
        <v>9244</v>
      </c>
      <c r="C4667" t="s">
        <v>9251</v>
      </c>
      <c r="D4667">
        <v>2</v>
      </c>
      <c r="E4667" t="s">
        <v>1939</v>
      </c>
      <c r="F4667">
        <v>2</v>
      </c>
      <c r="G4667">
        <v>2</v>
      </c>
      <c r="H4667" s="4" t="str">
        <f t="shared" si="144"/>
        <v>1CH212.2</v>
      </c>
      <c r="I4667" s="4" t="str">
        <f t="shared" si="145"/>
        <v>PCIE_GND</v>
      </c>
    </row>
    <row r="4668" spans="1:9">
      <c r="A4668" t="s">
        <v>261</v>
      </c>
      <c r="B4668" t="s">
        <v>9244</v>
      </c>
      <c r="C4668" t="s">
        <v>9252</v>
      </c>
      <c r="D4668">
        <v>1</v>
      </c>
      <c r="E4668" t="s">
        <v>8698</v>
      </c>
      <c r="F4668">
        <v>1</v>
      </c>
      <c r="G4668">
        <v>1</v>
      </c>
      <c r="H4668" s="4" t="str">
        <f t="shared" si="144"/>
        <v>1CH221.1</v>
      </c>
      <c r="I4668" s="4" t="str">
        <f t="shared" si="145"/>
        <v>SH12_L_SWR_5TO1_OUT</v>
      </c>
    </row>
    <row r="4669" spans="1:9">
      <c r="A4669" t="s">
        <v>261</v>
      </c>
      <c r="B4669" t="s">
        <v>9244</v>
      </c>
      <c r="C4669" t="s">
        <v>9252</v>
      </c>
      <c r="D4669">
        <v>2</v>
      </c>
      <c r="E4669" t="s">
        <v>1939</v>
      </c>
      <c r="F4669">
        <v>2</v>
      </c>
      <c r="G4669">
        <v>2</v>
      </c>
      <c r="H4669" s="4" t="str">
        <f t="shared" si="144"/>
        <v>1CH221.2</v>
      </c>
      <c r="I4669" s="4" t="str">
        <f t="shared" si="145"/>
        <v>PCIE_GND</v>
      </c>
    </row>
    <row r="4670" spans="1:9">
      <c r="A4670" t="s">
        <v>261</v>
      </c>
      <c r="B4670" t="s">
        <v>9244</v>
      </c>
      <c r="C4670" t="s">
        <v>9253</v>
      </c>
      <c r="D4670">
        <v>1</v>
      </c>
      <c r="E4670" t="s">
        <v>8698</v>
      </c>
      <c r="F4670">
        <v>1</v>
      </c>
      <c r="G4670">
        <v>1</v>
      </c>
      <c r="H4670" s="4" t="str">
        <f t="shared" si="144"/>
        <v>1CH222.1</v>
      </c>
      <c r="I4670" s="4" t="str">
        <f t="shared" si="145"/>
        <v>SH12_L_SWR_5TO1_OUT</v>
      </c>
    </row>
    <row r="4671" spans="1:9">
      <c r="A4671" t="s">
        <v>261</v>
      </c>
      <c r="B4671" t="s">
        <v>9244</v>
      </c>
      <c r="C4671" t="s">
        <v>9253</v>
      </c>
      <c r="D4671">
        <v>2</v>
      </c>
      <c r="E4671" t="s">
        <v>1939</v>
      </c>
      <c r="F4671">
        <v>2</v>
      </c>
      <c r="G4671">
        <v>2</v>
      </c>
      <c r="H4671" s="4" t="str">
        <f t="shared" si="144"/>
        <v>1CH222.2</v>
      </c>
      <c r="I4671" s="4" t="str">
        <f t="shared" si="145"/>
        <v>PCIE_GND</v>
      </c>
    </row>
    <row r="4672" spans="1:9">
      <c r="A4672" t="s">
        <v>261</v>
      </c>
      <c r="B4672" t="s">
        <v>9244</v>
      </c>
      <c r="C4672" t="s">
        <v>9254</v>
      </c>
      <c r="D4672">
        <v>1</v>
      </c>
      <c r="E4672" t="s">
        <v>8697</v>
      </c>
      <c r="F4672">
        <v>1</v>
      </c>
      <c r="G4672">
        <v>1</v>
      </c>
      <c r="H4672" s="4" t="str">
        <f t="shared" si="144"/>
        <v>1CH241.1</v>
      </c>
      <c r="I4672" s="4" t="str">
        <f t="shared" si="145"/>
        <v>SH12_LDO_5TO3_OUT</v>
      </c>
    </row>
    <row r="4673" spans="1:9">
      <c r="A4673" t="s">
        <v>261</v>
      </c>
      <c r="B4673" t="s">
        <v>9244</v>
      </c>
      <c r="C4673" t="s">
        <v>9254</v>
      </c>
      <c r="D4673">
        <v>2</v>
      </c>
      <c r="E4673" t="s">
        <v>169</v>
      </c>
      <c r="F4673">
        <v>2</v>
      </c>
      <c r="G4673">
        <v>2</v>
      </c>
      <c r="H4673" s="4" t="str">
        <f t="shared" si="144"/>
        <v>1CH241.2</v>
      </c>
      <c r="I4673" s="4" t="str">
        <f t="shared" si="145"/>
        <v>DGND</v>
      </c>
    </row>
    <row r="4674" spans="1:9">
      <c r="A4674" t="s">
        <v>261</v>
      </c>
      <c r="B4674" t="s">
        <v>9244</v>
      </c>
      <c r="C4674" t="s">
        <v>9255</v>
      </c>
      <c r="D4674">
        <v>1</v>
      </c>
      <c r="E4674" t="s">
        <v>8697</v>
      </c>
      <c r="F4674">
        <v>1</v>
      </c>
      <c r="G4674">
        <v>1</v>
      </c>
      <c r="H4674" s="4" t="str">
        <f t="shared" ref="H4674:H4737" si="146">CONCATENATE(C4674,".",F4674)</f>
        <v>1CH242.1</v>
      </c>
      <c r="I4674" s="4" t="str">
        <f t="shared" ref="I4674:I4737" si="147">E4674</f>
        <v>SH12_LDO_5TO3_OUT</v>
      </c>
    </row>
    <row r="4675" spans="1:9">
      <c r="A4675" t="s">
        <v>261</v>
      </c>
      <c r="B4675" t="s">
        <v>9244</v>
      </c>
      <c r="C4675" t="s">
        <v>9255</v>
      </c>
      <c r="D4675">
        <v>2</v>
      </c>
      <c r="E4675" t="s">
        <v>169</v>
      </c>
      <c r="F4675">
        <v>2</v>
      </c>
      <c r="G4675">
        <v>2</v>
      </c>
      <c r="H4675" s="4" t="str">
        <f t="shared" si="146"/>
        <v>1CH242.2</v>
      </c>
      <c r="I4675" s="4" t="str">
        <f t="shared" si="147"/>
        <v>DGND</v>
      </c>
    </row>
    <row r="4676" spans="1:9">
      <c r="A4676" t="s">
        <v>261</v>
      </c>
      <c r="B4676" t="s">
        <v>9244</v>
      </c>
      <c r="C4676" t="s">
        <v>9256</v>
      </c>
      <c r="D4676">
        <v>1</v>
      </c>
      <c r="E4676" t="s">
        <v>8697</v>
      </c>
      <c r="F4676">
        <v>1</v>
      </c>
      <c r="G4676">
        <v>1</v>
      </c>
      <c r="H4676" s="4" t="str">
        <f t="shared" si="146"/>
        <v>1CH252.1</v>
      </c>
      <c r="I4676" s="4" t="str">
        <f t="shared" si="147"/>
        <v>SH12_LDO_5TO3_OUT</v>
      </c>
    </row>
    <row r="4677" spans="1:9">
      <c r="A4677" t="s">
        <v>261</v>
      </c>
      <c r="B4677" t="s">
        <v>9244</v>
      </c>
      <c r="C4677" t="s">
        <v>9256</v>
      </c>
      <c r="D4677">
        <v>2</v>
      </c>
      <c r="E4677" t="s">
        <v>169</v>
      </c>
      <c r="F4677">
        <v>2</v>
      </c>
      <c r="G4677">
        <v>2</v>
      </c>
      <c r="H4677" s="4" t="str">
        <f t="shared" si="146"/>
        <v>1CH252.2</v>
      </c>
      <c r="I4677" s="4" t="str">
        <f t="shared" si="147"/>
        <v>DGND</v>
      </c>
    </row>
    <row r="4678" spans="1:9">
      <c r="A4678" t="s">
        <v>261</v>
      </c>
      <c r="B4678" t="s">
        <v>9244</v>
      </c>
      <c r="C4678" t="s">
        <v>9257</v>
      </c>
      <c r="D4678">
        <v>1</v>
      </c>
      <c r="E4678" t="s">
        <v>169</v>
      </c>
      <c r="F4678">
        <v>1</v>
      </c>
      <c r="G4678">
        <v>1</v>
      </c>
      <c r="H4678" s="4" t="str">
        <f t="shared" si="146"/>
        <v>1CH253.1</v>
      </c>
      <c r="I4678" s="4" t="str">
        <f t="shared" si="147"/>
        <v>DGND</v>
      </c>
    </row>
    <row r="4679" spans="1:9">
      <c r="A4679" t="s">
        <v>261</v>
      </c>
      <c r="B4679" t="s">
        <v>9244</v>
      </c>
      <c r="C4679" t="s">
        <v>9257</v>
      </c>
      <c r="D4679">
        <v>2</v>
      </c>
      <c r="E4679" t="s">
        <v>8699</v>
      </c>
      <c r="F4679">
        <v>2</v>
      </c>
      <c r="G4679">
        <v>2</v>
      </c>
      <c r="H4679" s="4" t="str">
        <f t="shared" si="146"/>
        <v>1CH253.2</v>
      </c>
      <c r="I4679" s="4" t="str">
        <f t="shared" si="147"/>
        <v>SH12_XTAL_IN</v>
      </c>
    </row>
    <row r="4680" spans="1:9">
      <c r="A4680" t="s">
        <v>261</v>
      </c>
      <c r="B4680" t="s">
        <v>9244</v>
      </c>
      <c r="C4680" t="s">
        <v>9258</v>
      </c>
      <c r="D4680">
        <v>1</v>
      </c>
      <c r="E4680" t="s">
        <v>169</v>
      </c>
      <c r="F4680">
        <v>1</v>
      </c>
      <c r="G4680">
        <v>1</v>
      </c>
      <c r="H4680" s="4" t="str">
        <f t="shared" si="146"/>
        <v>1CH254.1</v>
      </c>
      <c r="I4680" s="4" t="str">
        <f t="shared" si="147"/>
        <v>DGND</v>
      </c>
    </row>
    <row r="4681" spans="1:9">
      <c r="A4681" t="s">
        <v>261</v>
      </c>
      <c r="B4681" t="s">
        <v>9244</v>
      </c>
      <c r="C4681" t="s">
        <v>9258</v>
      </c>
      <c r="D4681">
        <v>2</v>
      </c>
      <c r="E4681" t="s">
        <v>8700</v>
      </c>
      <c r="F4681">
        <v>2</v>
      </c>
      <c r="G4681">
        <v>2</v>
      </c>
      <c r="H4681" s="4" t="str">
        <f t="shared" si="146"/>
        <v>1CH254.2</v>
      </c>
      <c r="I4681" s="4" t="str">
        <f t="shared" si="147"/>
        <v>SH12_XTAL_OUT</v>
      </c>
    </row>
    <row r="4682" spans="1:9">
      <c r="A4682" t="s">
        <v>261</v>
      </c>
      <c r="B4682" t="s">
        <v>9244</v>
      </c>
      <c r="C4682" t="s">
        <v>9259</v>
      </c>
      <c r="D4682">
        <v>1</v>
      </c>
      <c r="E4682" t="s">
        <v>8688</v>
      </c>
      <c r="F4682">
        <v>1</v>
      </c>
      <c r="G4682">
        <v>1</v>
      </c>
      <c r="H4682" s="4" t="str">
        <f t="shared" si="146"/>
        <v>1CH267.1</v>
      </c>
      <c r="I4682" s="4" t="str">
        <f t="shared" si="147"/>
        <v>SH12_P7_HSO-</v>
      </c>
    </row>
    <row r="4683" spans="1:9">
      <c r="A4683" t="s">
        <v>261</v>
      </c>
      <c r="B4683" t="s">
        <v>9244</v>
      </c>
      <c r="C4683" t="s">
        <v>9259</v>
      </c>
      <c r="D4683">
        <v>2</v>
      </c>
      <c r="E4683" t="s">
        <v>8701</v>
      </c>
      <c r="F4683">
        <v>2</v>
      </c>
      <c r="G4683">
        <v>2</v>
      </c>
      <c r="H4683" s="4" t="str">
        <f t="shared" si="146"/>
        <v>1CH267.2</v>
      </c>
      <c r="I4683" s="4" t="str">
        <f t="shared" si="147"/>
        <v>SH12_C_HSO-</v>
      </c>
    </row>
    <row r="4684" spans="1:9">
      <c r="A4684" t="s">
        <v>261</v>
      </c>
      <c r="B4684" t="s">
        <v>9244</v>
      </c>
      <c r="C4684" t="s">
        <v>9260</v>
      </c>
      <c r="D4684">
        <v>1</v>
      </c>
      <c r="E4684" t="s">
        <v>8689</v>
      </c>
      <c r="F4684">
        <v>1</v>
      </c>
      <c r="G4684">
        <v>1</v>
      </c>
      <c r="H4684" s="4" t="str">
        <f t="shared" si="146"/>
        <v>1CH268.1</v>
      </c>
      <c r="I4684" s="4" t="str">
        <f t="shared" si="147"/>
        <v>SH12_P7_HSO+</v>
      </c>
    </row>
    <row r="4685" spans="1:9">
      <c r="A4685" t="s">
        <v>261</v>
      </c>
      <c r="B4685" t="s">
        <v>9244</v>
      </c>
      <c r="C4685" t="s">
        <v>9260</v>
      </c>
      <c r="D4685">
        <v>2</v>
      </c>
      <c r="E4685" t="s">
        <v>8702</v>
      </c>
      <c r="F4685">
        <v>2</v>
      </c>
      <c r="G4685">
        <v>2</v>
      </c>
      <c r="H4685" s="4" t="str">
        <f t="shared" si="146"/>
        <v>1CH268.2</v>
      </c>
      <c r="I4685" s="4" t="str">
        <f t="shared" si="147"/>
        <v>SH12_C_HSO+</v>
      </c>
    </row>
    <row r="4686" spans="1:9">
      <c r="A4686" t="s">
        <v>261</v>
      </c>
      <c r="B4686" t="s">
        <v>9244</v>
      </c>
      <c r="C4686" t="s">
        <v>9261</v>
      </c>
      <c r="D4686">
        <v>1</v>
      </c>
      <c r="E4686" t="s">
        <v>8698</v>
      </c>
      <c r="F4686">
        <v>1</v>
      </c>
      <c r="G4686">
        <v>1</v>
      </c>
      <c r="H4686" s="4" t="str">
        <f t="shared" si="146"/>
        <v>1CH2111.1</v>
      </c>
      <c r="I4686" s="4" t="str">
        <f t="shared" si="147"/>
        <v>SH12_L_SWR_5TO1_OUT</v>
      </c>
    </row>
    <row r="4687" spans="1:9">
      <c r="A4687" t="s">
        <v>261</v>
      </c>
      <c r="B4687" t="s">
        <v>9244</v>
      </c>
      <c r="C4687" t="s">
        <v>9261</v>
      </c>
      <c r="D4687">
        <v>2</v>
      </c>
      <c r="E4687" t="s">
        <v>169</v>
      </c>
      <c r="F4687">
        <v>2</v>
      </c>
      <c r="G4687">
        <v>2</v>
      </c>
      <c r="H4687" s="4" t="str">
        <f t="shared" si="146"/>
        <v>1CH2111.2</v>
      </c>
      <c r="I4687" s="4" t="str">
        <f t="shared" si="147"/>
        <v>DGND</v>
      </c>
    </row>
    <row r="4688" spans="1:9">
      <c r="A4688" t="s">
        <v>261</v>
      </c>
      <c r="B4688" t="s">
        <v>9244</v>
      </c>
      <c r="C4688" t="s">
        <v>9262</v>
      </c>
      <c r="D4688">
        <v>1</v>
      </c>
      <c r="E4688" t="s">
        <v>8698</v>
      </c>
      <c r="F4688">
        <v>1</v>
      </c>
      <c r="G4688">
        <v>1</v>
      </c>
      <c r="H4688" s="4" t="str">
        <f t="shared" si="146"/>
        <v>1CH2112.1</v>
      </c>
      <c r="I4688" s="4" t="str">
        <f t="shared" si="147"/>
        <v>SH12_L_SWR_5TO1_OUT</v>
      </c>
    </row>
    <row r="4689" spans="1:9">
      <c r="A4689" t="s">
        <v>261</v>
      </c>
      <c r="B4689" t="s">
        <v>9244</v>
      </c>
      <c r="C4689" t="s">
        <v>9262</v>
      </c>
      <c r="D4689">
        <v>2</v>
      </c>
      <c r="E4689" t="s">
        <v>169</v>
      </c>
      <c r="F4689">
        <v>2</v>
      </c>
      <c r="G4689">
        <v>2</v>
      </c>
      <c r="H4689" s="4" t="str">
        <f t="shared" si="146"/>
        <v>1CH2112.2</v>
      </c>
      <c r="I4689" s="4" t="str">
        <f t="shared" si="147"/>
        <v>DGND</v>
      </c>
    </row>
    <row r="4690" spans="1:9">
      <c r="A4690" t="s">
        <v>261</v>
      </c>
      <c r="B4690" t="s">
        <v>9244</v>
      </c>
      <c r="C4690" t="s">
        <v>9263</v>
      </c>
      <c r="D4690">
        <v>1</v>
      </c>
      <c r="E4690" t="s">
        <v>8692</v>
      </c>
      <c r="F4690">
        <v>1</v>
      </c>
      <c r="G4690">
        <v>1</v>
      </c>
      <c r="H4690" s="4" t="str">
        <f t="shared" si="146"/>
        <v>1CH2171.1</v>
      </c>
      <c r="I4690" s="4" t="str">
        <f t="shared" si="147"/>
        <v>SH1_DPS_5V0</v>
      </c>
    </row>
    <row r="4691" spans="1:9">
      <c r="A4691" t="s">
        <v>261</v>
      </c>
      <c r="B4691" t="s">
        <v>9244</v>
      </c>
      <c r="C4691" t="s">
        <v>9263</v>
      </c>
      <c r="D4691">
        <v>2</v>
      </c>
      <c r="E4691" t="s">
        <v>169</v>
      </c>
      <c r="F4691">
        <v>2</v>
      </c>
      <c r="G4691">
        <v>2</v>
      </c>
      <c r="H4691" s="4" t="str">
        <f t="shared" si="146"/>
        <v>1CH2171.2</v>
      </c>
      <c r="I4691" s="4" t="str">
        <f t="shared" si="147"/>
        <v>DGND</v>
      </c>
    </row>
    <row r="4692" spans="1:9">
      <c r="A4692" t="s">
        <v>261</v>
      </c>
      <c r="B4692" t="s">
        <v>9244</v>
      </c>
      <c r="C4692" t="s">
        <v>9264</v>
      </c>
      <c r="D4692">
        <v>1</v>
      </c>
      <c r="E4692" t="s">
        <v>8692</v>
      </c>
      <c r="F4692">
        <v>1</v>
      </c>
      <c r="G4692">
        <v>1</v>
      </c>
      <c r="H4692" s="4" t="str">
        <f t="shared" si="146"/>
        <v>1CH2172.1</v>
      </c>
      <c r="I4692" s="4" t="str">
        <f t="shared" si="147"/>
        <v>SH1_DPS_5V0</v>
      </c>
    </row>
    <row r="4693" spans="1:9">
      <c r="A4693" t="s">
        <v>261</v>
      </c>
      <c r="B4693" t="s">
        <v>9244</v>
      </c>
      <c r="C4693" t="s">
        <v>9264</v>
      </c>
      <c r="D4693">
        <v>2</v>
      </c>
      <c r="E4693" t="s">
        <v>169</v>
      </c>
      <c r="F4693">
        <v>2</v>
      </c>
      <c r="G4693">
        <v>2</v>
      </c>
      <c r="H4693" s="4" t="str">
        <f t="shared" si="146"/>
        <v>1CH2172.2</v>
      </c>
      <c r="I4693" s="4" t="str">
        <f t="shared" si="147"/>
        <v>DGND</v>
      </c>
    </row>
    <row r="4694" spans="1:9">
      <c r="A4694" t="s">
        <v>261</v>
      </c>
      <c r="B4694" t="s">
        <v>9244</v>
      </c>
      <c r="C4694" t="s">
        <v>9265</v>
      </c>
      <c r="D4694">
        <v>1</v>
      </c>
      <c r="E4694" t="s">
        <v>8692</v>
      </c>
      <c r="F4694">
        <v>1</v>
      </c>
      <c r="G4694">
        <v>1</v>
      </c>
      <c r="H4694" s="4" t="str">
        <f t="shared" si="146"/>
        <v>1CH2173.1</v>
      </c>
      <c r="I4694" s="4" t="str">
        <f t="shared" si="147"/>
        <v>SH1_DPS_5V0</v>
      </c>
    </row>
    <row r="4695" spans="1:9">
      <c r="A4695" t="s">
        <v>261</v>
      </c>
      <c r="B4695" t="s">
        <v>9244</v>
      </c>
      <c r="C4695" t="s">
        <v>9265</v>
      </c>
      <c r="D4695">
        <v>2</v>
      </c>
      <c r="E4695" t="s">
        <v>169</v>
      </c>
      <c r="F4695">
        <v>2</v>
      </c>
      <c r="G4695">
        <v>2</v>
      </c>
      <c r="H4695" s="4" t="str">
        <f t="shared" si="146"/>
        <v>1CH2173.2</v>
      </c>
      <c r="I4695" s="4" t="str">
        <f t="shared" si="147"/>
        <v>DGND</v>
      </c>
    </row>
    <row r="4696" spans="1:9">
      <c r="A4696" t="s">
        <v>261</v>
      </c>
      <c r="B4696" t="s">
        <v>9244</v>
      </c>
      <c r="C4696" t="s">
        <v>9266</v>
      </c>
      <c r="D4696">
        <v>1</v>
      </c>
      <c r="E4696" t="s">
        <v>8692</v>
      </c>
      <c r="F4696">
        <v>1</v>
      </c>
      <c r="G4696">
        <v>1</v>
      </c>
      <c r="H4696" s="4" t="str">
        <f t="shared" si="146"/>
        <v>1CH2174.1</v>
      </c>
      <c r="I4696" s="4" t="str">
        <f t="shared" si="147"/>
        <v>SH1_DPS_5V0</v>
      </c>
    </row>
    <row r="4697" spans="1:9">
      <c r="A4697" t="s">
        <v>261</v>
      </c>
      <c r="B4697" t="s">
        <v>9244</v>
      </c>
      <c r="C4697" t="s">
        <v>9266</v>
      </c>
      <c r="D4697">
        <v>2</v>
      </c>
      <c r="E4697" t="s">
        <v>169</v>
      </c>
      <c r="F4697">
        <v>2</v>
      </c>
      <c r="G4697">
        <v>2</v>
      </c>
      <c r="H4697" s="4" t="str">
        <f t="shared" si="146"/>
        <v>1CH2174.2</v>
      </c>
      <c r="I4697" s="4" t="str">
        <f t="shared" si="147"/>
        <v>DGND</v>
      </c>
    </row>
    <row r="4698" spans="1:9">
      <c r="A4698" t="s">
        <v>261</v>
      </c>
      <c r="B4698" t="s">
        <v>9244</v>
      </c>
      <c r="C4698" t="s">
        <v>9267</v>
      </c>
      <c r="D4698">
        <v>1</v>
      </c>
      <c r="E4698" t="s">
        <v>8697</v>
      </c>
      <c r="F4698">
        <v>1</v>
      </c>
      <c r="G4698">
        <v>1</v>
      </c>
      <c r="H4698" s="4" t="str">
        <f t="shared" si="146"/>
        <v>1CH2201.1</v>
      </c>
      <c r="I4698" s="4" t="str">
        <f t="shared" si="147"/>
        <v>SH12_LDO_5TO3_OUT</v>
      </c>
    </row>
    <row r="4699" spans="1:9">
      <c r="A4699" t="s">
        <v>261</v>
      </c>
      <c r="B4699" t="s">
        <v>9244</v>
      </c>
      <c r="C4699" t="s">
        <v>9267</v>
      </c>
      <c r="D4699">
        <v>2</v>
      </c>
      <c r="E4699" t="s">
        <v>169</v>
      </c>
      <c r="F4699">
        <v>2</v>
      </c>
      <c r="G4699">
        <v>2</v>
      </c>
      <c r="H4699" s="4" t="str">
        <f t="shared" si="146"/>
        <v>1CH2201.2</v>
      </c>
      <c r="I4699" s="4" t="str">
        <f t="shared" si="147"/>
        <v>DGND</v>
      </c>
    </row>
    <row r="4700" spans="1:9">
      <c r="A4700" t="s">
        <v>261</v>
      </c>
      <c r="B4700" t="s">
        <v>9244</v>
      </c>
      <c r="C4700" t="s">
        <v>9268</v>
      </c>
      <c r="D4700">
        <v>1</v>
      </c>
      <c r="E4700" t="s">
        <v>8697</v>
      </c>
      <c r="F4700">
        <v>1</v>
      </c>
      <c r="G4700">
        <v>1</v>
      </c>
      <c r="H4700" s="4" t="str">
        <f t="shared" si="146"/>
        <v>1CH2202.1</v>
      </c>
      <c r="I4700" s="4" t="str">
        <f t="shared" si="147"/>
        <v>SH12_LDO_5TO3_OUT</v>
      </c>
    </row>
    <row r="4701" spans="1:9">
      <c r="A4701" t="s">
        <v>261</v>
      </c>
      <c r="B4701" t="s">
        <v>9244</v>
      </c>
      <c r="C4701" t="s">
        <v>9268</v>
      </c>
      <c r="D4701">
        <v>2</v>
      </c>
      <c r="E4701" t="s">
        <v>169</v>
      </c>
      <c r="F4701">
        <v>2</v>
      </c>
      <c r="G4701">
        <v>2</v>
      </c>
      <c r="H4701" s="4" t="str">
        <f t="shared" si="146"/>
        <v>1CH2202.2</v>
      </c>
      <c r="I4701" s="4" t="str">
        <f t="shared" si="147"/>
        <v>DGND</v>
      </c>
    </row>
    <row r="4702" spans="1:9">
      <c r="A4702" t="s">
        <v>261</v>
      </c>
      <c r="B4702" t="s">
        <v>9244</v>
      </c>
      <c r="C4702" t="s">
        <v>9269</v>
      </c>
      <c r="D4702">
        <v>1</v>
      </c>
      <c r="E4702" t="s">
        <v>8698</v>
      </c>
      <c r="F4702">
        <v>1</v>
      </c>
      <c r="G4702">
        <v>1</v>
      </c>
      <c r="H4702" s="4" t="str">
        <f t="shared" si="146"/>
        <v>1CH2251.1</v>
      </c>
      <c r="I4702" s="4" t="str">
        <f t="shared" si="147"/>
        <v>SH12_L_SWR_5TO1_OUT</v>
      </c>
    </row>
    <row r="4703" spans="1:9">
      <c r="A4703" t="s">
        <v>261</v>
      </c>
      <c r="B4703" t="s">
        <v>9244</v>
      </c>
      <c r="C4703" t="s">
        <v>9269</v>
      </c>
      <c r="D4703">
        <v>2</v>
      </c>
      <c r="E4703" t="s">
        <v>169</v>
      </c>
      <c r="F4703">
        <v>2</v>
      </c>
      <c r="G4703">
        <v>2</v>
      </c>
      <c r="H4703" s="4" t="str">
        <f t="shared" si="146"/>
        <v>1CH2251.2</v>
      </c>
      <c r="I4703" s="4" t="str">
        <f t="shared" si="147"/>
        <v>DGND</v>
      </c>
    </row>
    <row r="4704" spans="1:9">
      <c r="A4704" t="s">
        <v>261</v>
      </c>
      <c r="B4704" t="s">
        <v>9244</v>
      </c>
      <c r="C4704" t="s">
        <v>9270</v>
      </c>
      <c r="D4704">
        <v>1</v>
      </c>
      <c r="E4704" t="s">
        <v>8698</v>
      </c>
      <c r="F4704">
        <v>1</v>
      </c>
      <c r="G4704">
        <v>1</v>
      </c>
      <c r="H4704" s="4" t="str">
        <f t="shared" si="146"/>
        <v>1CH2252.1</v>
      </c>
      <c r="I4704" s="4" t="str">
        <f t="shared" si="147"/>
        <v>SH12_L_SWR_5TO1_OUT</v>
      </c>
    </row>
    <row r="4705" spans="1:9">
      <c r="A4705" t="s">
        <v>261</v>
      </c>
      <c r="B4705" t="s">
        <v>9244</v>
      </c>
      <c r="C4705" t="s">
        <v>9270</v>
      </c>
      <c r="D4705">
        <v>2</v>
      </c>
      <c r="E4705" t="s">
        <v>169</v>
      </c>
      <c r="F4705">
        <v>2</v>
      </c>
      <c r="G4705">
        <v>2</v>
      </c>
      <c r="H4705" s="4" t="str">
        <f t="shared" si="146"/>
        <v>1CH2252.2</v>
      </c>
      <c r="I4705" s="4" t="str">
        <f t="shared" si="147"/>
        <v>DGND</v>
      </c>
    </row>
    <row r="4706" spans="1:9">
      <c r="A4706" t="s">
        <v>261</v>
      </c>
      <c r="B4706" t="s">
        <v>9244</v>
      </c>
      <c r="C4706" t="s">
        <v>9271</v>
      </c>
      <c r="D4706">
        <v>1</v>
      </c>
      <c r="E4706" t="s">
        <v>8692</v>
      </c>
      <c r="F4706">
        <v>1</v>
      </c>
      <c r="G4706">
        <v>1</v>
      </c>
      <c r="H4706" s="4" t="str">
        <f t="shared" si="146"/>
        <v>1CH2331.1</v>
      </c>
      <c r="I4706" s="4" t="str">
        <f t="shared" si="147"/>
        <v>SH1_DPS_5V0</v>
      </c>
    </row>
    <row r="4707" spans="1:9">
      <c r="A4707" t="s">
        <v>261</v>
      </c>
      <c r="B4707" t="s">
        <v>9244</v>
      </c>
      <c r="C4707" t="s">
        <v>9271</v>
      </c>
      <c r="D4707">
        <v>2</v>
      </c>
      <c r="E4707" t="s">
        <v>169</v>
      </c>
      <c r="F4707">
        <v>2</v>
      </c>
      <c r="G4707">
        <v>2</v>
      </c>
      <c r="H4707" s="4" t="str">
        <f t="shared" si="146"/>
        <v>1CH2331.2</v>
      </c>
      <c r="I4707" s="4" t="str">
        <f t="shared" si="147"/>
        <v>DGND</v>
      </c>
    </row>
    <row r="4708" spans="1:9">
      <c r="A4708" t="s">
        <v>261</v>
      </c>
      <c r="B4708" t="s">
        <v>9244</v>
      </c>
      <c r="C4708" t="s">
        <v>9272</v>
      </c>
      <c r="D4708">
        <v>1</v>
      </c>
      <c r="E4708" t="s">
        <v>8697</v>
      </c>
      <c r="F4708">
        <v>1</v>
      </c>
      <c r="G4708">
        <v>1</v>
      </c>
      <c r="H4708" s="4" t="str">
        <f t="shared" si="146"/>
        <v>1CH2341.1</v>
      </c>
      <c r="I4708" s="4" t="str">
        <f t="shared" si="147"/>
        <v>SH12_LDO_5TO3_OUT</v>
      </c>
    </row>
    <row r="4709" spans="1:9">
      <c r="A4709" t="s">
        <v>261</v>
      </c>
      <c r="B4709" t="s">
        <v>9244</v>
      </c>
      <c r="C4709" t="s">
        <v>9272</v>
      </c>
      <c r="D4709">
        <v>2</v>
      </c>
      <c r="E4709" t="s">
        <v>169</v>
      </c>
      <c r="F4709">
        <v>2</v>
      </c>
      <c r="G4709">
        <v>2</v>
      </c>
      <c r="H4709" s="4" t="str">
        <f t="shared" si="146"/>
        <v>1CH2341.2</v>
      </c>
      <c r="I4709" s="4" t="str">
        <f t="shared" si="147"/>
        <v>DGND</v>
      </c>
    </row>
    <row r="4710" spans="1:9">
      <c r="A4710" t="s">
        <v>261</v>
      </c>
      <c r="B4710" t="s">
        <v>9244</v>
      </c>
      <c r="C4710" t="s">
        <v>9273</v>
      </c>
      <c r="D4710">
        <v>1</v>
      </c>
      <c r="E4710" t="s">
        <v>8697</v>
      </c>
      <c r="F4710">
        <v>1</v>
      </c>
      <c r="G4710">
        <v>1</v>
      </c>
      <c r="H4710" s="4" t="str">
        <f t="shared" si="146"/>
        <v>1CH2342.1</v>
      </c>
      <c r="I4710" s="4" t="str">
        <f t="shared" si="147"/>
        <v>SH12_LDO_5TO3_OUT</v>
      </c>
    </row>
    <row r="4711" spans="1:9">
      <c r="A4711" t="s">
        <v>261</v>
      </c>
      <c r="B4711" t="s">
        <v>9244</v>
      </c>
      <c r="C4711" t="s">
        <v>9273</v>
      </c>
      <c r="D4711">
        <v>2</v>
      </c>
      <c r="E4711" t="s">
        <v>169</v>
      </c>
      <c r="F4711">
        <v>2</v>
      </c>
      <c r="G4711">
        <v>2</v>
      </c>
      <c r="H4711" s="4" t="str">
        <f t="shared" si="146"/>
        <v>1CH2342.2</v>
      </c>
      <c r="I4711" s="4" t="str">
        <f t="shared" si="147"/>
        <v>DGND</v>
      </c>
    </row>
    <row r="4712" spans="1:9">
      <c r="A4712" t="s">
        <v>261</v>
      </c>
      <c r="B4712" t="s">
        <v>9244</v>
      </c>
      <c r="C4712" t="s">
        <v>9274</v>
      </c>
      <c r="D4712">
        <v>1</v>
      </c>
      <c r="E4712" t="s">
        <v>8698</v>
      </c>
      <c r="F4712">
        <v>1</v>
      </c>
      <c r="G4712">
        <v>1</v>
      </c>
      <c r="H4712" s="4" t="str">
        <f t="shared" si="146"/>
        <v>1CH2351.1</v>
      </c>
      <c r="I4712" s="4" t="str">
        <f t="shared" si="147"/>
        <v>SH12_L_SWR_5TO1_OUT</v>
      </c>
    </row>
    <row r="4713" spans="1:9">
      <c r="A4713" t="s">
        <v>261</v>
      </c>
      <c r="B4713" t="s">
        <v>9244</v>
      </c>
      <c r="C4713" t="s">
        <v>9274</v>
      </c>
      <c r="D4713">
        <v>2</v>
      </c>
      <c r="E4713" t="s">
        <v>169</v>
      </c>
      <c r="F4713">
        <v>2</v>
      </c>
      <c r="G4713">
        <v>2</v>
      </c>
      <c r="H4713" s="4" t="str">
        <f t="shared" si="146"/>
        <v>1CH2351.2</v>
      </c>
      <c r="I4713" s="4" t="str">
        <f t="shared" si="147"/>
        <v>DGND</v>
      </c>
    </row>
    <row r="4714" spans="1:9">
      <c r="A4714" t="s">
        <v>261</v>
      </c>
      <c r="B4714" t="s">
        <v>9244</v>
      </c>
      <c r="C4714" t="s">
        <v>9275</v>
      </c>
      <c r="D4714">
        <v>1</v>
      </c>
      <c r="E4714" t="s">
        <v>8698</v>
      </c>
      <c r="F4714">
        <v>1</v>
      </c>
      <c r="G4714">
        <v>1</v>
      </c>
      <c r="H4714" s="4" t="str">
        <f t="shared" si="146"/>
        <v>1CH2352.1</v>
      </c>
      <c r="I4714" s="4" t="str">
        <f t="shared" si="147"/>
        <v>SH12_L_SWR_5TO1_OUT</v>
      </c>
    </row>
    <row r="4715" spans="1:9">
      <c r="A4715" t="s">
        <v>261</v>
      </c>
      <c r="B4715" t="s">
        <v>9244</v>
      </c>
      <c r="C4715" t="s">
        <v>9275</v>
      </c>
      <c r="D4715">
        <v>2</v>
      </c>
      <c r="E4715" t="s">
        <v>169</v>
      </c>
      <c r="F4715">
        <v>2</v>
      </c>
      <c r="G4715">
        <v>2</v>
      </c>
      <c r="H4715" s="4" t="str">
        <f t="shared" si="146"/>
        <v>1CH2352.2</v>
      </c>
      <c r="I4715" s="4" t="str">
        <f t="shared" si="147"/>
        <v>DGND</v>
      </c>
    </row>
    <row r="4716" spans="1:9">
      <c r="A4716" t="s">
        <v>261</v>
      </c>
      <c r="B4716" t="s">
        <v>9244</v>
      </c>
      <c r="C4716" t="s">
        <v>9276</v>
      </c>
      <c r="D4716">
        <v>1</v>
      </c>
      <c r="E4716" t="s">
        <v>8703</v>
      </c>
      <c r="F4716">
        <v>1</v>
      </c>
      <c r="G4716">
        <v>1</v>
      </c>
      <c r="H4716" s="4" t="str">
        <f t="shared" si="146"/>
        <v>1CH2361.1</v>
      </c>
      <c r="I4716" s="4" t="str">
        <f t="shared" si="147"/>
        <v>SH12_USB_AVDD10</v>
      </c>
    </row>
    <row r="4717" spans="1:9">
      <c r="A4717" t="s">
        <v>261</v>
      </c>
      <c r="B4717" t="s">
        <v>9244</v>
      </c>
      <c r="C4717" t="s">
        <v>9276</v>
      </c>
      <c r="D4717">
        <v>2</v>
      </c>
      <c r="E4717" t="s">
        <v>169</v>
      </c>
      <c r="F4717">
        <v>2</v>
      </c>
      <c r="G4717">
        <v>2</v>
      </c>
      <c r="H4717" s="4" t="str">
        <f t="shared" si="146"/>
        <v>1CH2361.2</v>
      </c>
      <c r="I4717" s="4" t="str">
        <f t="shared" si="147"/>
        <v>DGND</v>
      </c>
    </row>
    <row r="4718" spans="1:9">
      <c r="A4718" t="s">
        <v>261</v>
      </c>
      <c r="B4718" t="s">
        <v>9244</v>
      </c>
      <c r="C4718" t="s">
        <v>9277</v>
      </c>
      <c r="D4718">
        <v>1</v>
      </c>
      <c r="E4718" t="s">
        <v>8703</v>
      </c>
      <c r="F4718">
        <v>1</v>
      </c>
      <c r="G4718">
        <v>1</v>
      </c>
      <c r="H4718" s="4" t="str">
        <f t="shared" si="146"/>
        <v>1CH2362.1</v>
      </c>
      <c r="I4718" s="4" t="str">
        <f t="shared" si="147"/>
        <v>SH12_USB_AVDD10</v>
      </c>
    </row>
    <row r="4719" spans="1:9">
      <c r="A4719" t="s">
        <v>261</v>
      </c>
      <c r="B4719" t="s">
        <v>9244</v>
      </c>
      <c r="C4719" t="s">
        <v>9277</v>
      </c>
      <c r="D4719">
        <v>2</v>
      </c>
      <c r="E4719" t="s">
        <v>169</v>
      </c>
      <c r="F4719">
        <v>2</v>
      </c>
      <c r="G4719">
        <v>2</v>
      </c>
      <c r="H4719" s="4" t="str">
        <f t="shared" si="146"/>
        <v>1CH2362.2</v>
      </c>
      <c r="I4719" s="4" t="str">
        <f t="shared" si="147"/>
        <v>DGND</v>
      </c>
    </row>
    <row r="4720" spans="1:9">
      <c r="A4720" t="s">
        <v>261</v>
      </c>
      <c r="B4720" t="s">
        <v>9244</v>
      </c>
      <c r="C4720" t="s">
        <v>9278</v>
      </c>
      <c r="D4720">
        <v>1</v>
      </c>
      <c r="E4720" t="s">
        <v>8703</v>
      </c>
      <c r="F4720">
        <v>1</v>
      </c>
      <c r="G4720">
        <v>1</v>
      </c>
      <c r="H4720" s="4" t="str">
        <f t="shared" si="146"/>
        <v>1CH2363.1</v>
      </c>
      <c r="I4720" s="4" t="str">
        <f t="shared" si="147"/>
        <v>SH12_USB_AVDD10</v>
      </c>
    </row>
    <row r="4721" spans="1:9">
      <c r="A4721" t="s">
        <v>261</v>
      </c>
      <c r="B4721" t="s">
        <v>9244</v>
      </c>
      <c r="C4721" t="s">
        <v>9278</v>
      </c>
      <c r="D4721">
        <v>2</v>
      </c>
      <c r="E4721" t="s">
        <v>169</v>
      </c>
      <c r="F4721">
        <v>2</v>
      </c>
      <c r="G4721">
        <v>2</v>
      </c>
      <c r="H4721" s="4" t="str">
        <f t="shared" si="146"/>
        <v>1CH2363.2</v>
      </c>
      <c r="I4721" s="4" t="str">
        <f t="shared" si="147"/>
        <v>DGND</v>
      </c>
    </row>
    <row r="4722" spans="1:9">
      <c r="A4722" t="s">
        <v>261</v>
      </c>
      <c r="B4722" t="s">
        <v>9244</v>
      </c>
      <c r="C4722" t="s">
        <v>9279</v>
      </c>
      <c r="D4722">
        <v>1</v>
      </c>
      <c r="E4722" t="s">
        <v>8703</v>
      </c>
      <c r="F4722">
        <v>1</v>
      </c>
      <c r="G4722">
        <v>1</v>
      </c>
      <c r="H4722" s="4" t="str">
        <f t="shared" si="146"/>
        <v>1CH2364.1</v>
      </c>
      <c r="I4722" s="4" t="str">
        <f t="shared" si="147"/>
        <v>SH12_USB_AVDD10</v>
      </c>
    </row>
    <row r="4723" spans="1:9">
      <c r="A4723" t="s">
        <v>261</v>
      </c>
      <c r="B4723" t="s">
        <v>9244</v>
      </c>
      <c r="C4723" t="s">
        <v>9279</v>
      </c>
      <c r="D4723">
        <v>2</v>
      </c>
      <c r="E4723" t="s">
        <v>169</v>
      </c>
      <c r="F4723">
        <v>2</v>
      </c>
      <c r="G4723">
        <v>2</v>
      </c>
      <c r="H4723" s="4" t="str">
        <f t="shared" si="146"/>
        <v>1CH2364.2</v>
      </c>
      <c r="I4723" s="4" t="str">
        <f t="shared" si="147"/>
        <v>DGND</v>
      </c>
    </row>
    <row r="4724" spans="1:9">
      <c r="A4724" t="s">
        <v>261</v>
      </c>
      <c r="B4724" t="s">
        <v>9244</v>
      </c>
      <c r="C4724" t="s">
        <v>9280</v>
      </c>
      <c r="D4724">
        <v>1</v>
      </c>
      <c r="E4724" t="s">
        <v>8697</v>
      </c>
      <c r="F4724">
        <v>1</v>
      </c>
      <c r="G4724">
        <v>1</v>
      </c>
      <c r="H4724" s="4" t="str">
        <f t="shared" si="146"/>
        <v>1CH2391.1</v>
      </c>
      <c r="I4724" s="4" t="str">
        <f t="shared" si="147"/>
        <v>SH12_LDO_5TO3_OUT</v>
      </c>
    </row>
    <row r="4725" spans="1:9">
      <c r="A4725" t="s">
        <v>261</v>
      </c>
      <c r="B4725" t="s">
        <v>9244</v>
      </c>
      <c r="C4725" t="s">
        <v>9280</v>
      </c>
      <c r="D4725">
        <v>2</v>
      </c>
      <c r="E4725" t="s">
        <v>169</v>
      </c>
      <c r="F4725">
        <v>2</v>
      </c>
      <c r="G4725">
        <v>2</v>
      </c>
      <c r="H4725" s="4" t="str">
        <f t="shared" si="146"/>
        <v>1CH2391.2</v>
      </c>
      <c r="I4725" s="4" t="str">
        <f t="shared" si="147"/>
        <v>DGND</v>
      </c>
    </row>
    <row r="4726" spans="1:9">
      <c r="A4726" t="s">
        <v>261</v>
      </c>
      <c r="B4726" t="s">
        <v>9244</v>
      </c>
      <c r="C4726" t="s">
        <v>9281</v>
      </c>
      <c r="D4726">
        <v>1</v>
      </c>
      <c r="E4726" t="s">
        <v>8697</v>
      </c>
      <c r="F4726">
        <v>1</v>
      </c>
      <c r="G4726">
        <v>1</v>
      </c>
      <c r="H4726" s="4" t="str">
        <f t="shared" si="146"/>
        <v>1CH2392.1</v>
      </c>
      <c r="I4726" s="4" t="str">
        <f t="shared" si="147"/>
        <v>SH12_LDO_5TO3_OUT</v>
      </c>
    </row>
    <row r="4727" spans="1:9">
      <c r="A4727" t="s">
        <v>261</v>
      </c>
      <c r="B4727" t="s">
        <v>9244</v>
      </c>
      <c r="C4727" t="s">
        <v>9281</v>
      </c>
      <c r="D4727">
        <v>2</v>
      </c>
      <c r="E4727" t="s">
        <v>169</v>
      </c>
      <c r="F4727">
        <v>2</v>
      </c>
      <c r="G4727">
        <v>2</v>
      </c>
      <c r="H4727" s="4" t="str">
        <f t="shared" si="146"/>
        <v>1CH2392.2</v>
      </c>
      <c r="I4727" s="4" t="str">
        <f t="shared" si="147"/>
        <v>DGND</v>
      </c>
    </row>
    <row r="4728" spans="1:9">
      <c r="A4728" t="s">
        <v>261</v>
      </c>
      <c r="B4728" t="s">
        <v>9244</v>
      </c>
      <c r="C4728" t="s">
        <v>9282</v>
      </c>
      <c r="D4728">
        <v>1</v>
      </c>
      <c r="E4728" t="s">
        <v>8703</v>
      </c>
      <c r="F4728">
        <v>1</v>
      </c>
      <c r="G4728">
        <v>1</v>
      </c>
      <c r="H4728" s="4" t="str">
        <f t="shared" si="146"/>
        <v>1CH2401.1</v>
      </c>
      <c r="I4728" s="4" t="str">
        <f t="shared" si="147"/>
        <v>SH12_USB_AVDD10</v>
      </c>
    </row>
    <row r="4729" spans="1:9">
      <c r="A4729" t="s">
        <v>261</v>
      </c>
      <c r="B4729" t="s">
        <v>9244</v>
      </c>
      <c r="C4729" t="s">
        <v>9282</v>
      </c>
      <c r="D4729">
        <v>2</v>
      </c>
      <c r="E4729" t="s">
        <v>169</v>
      </c>
      <c r="F4729">
        <v>2</v>
      </c>
      <c r="G4729">
        <v>2</v>
      </c>
      <c r="H4729" s="4" t="str">
        <f t="shared" si="146"/>
        <v>1CH2401.2</v>
      </c>
      <c r="I4729" s="4" t="str">
        <f t="shared" si="147"/>
        <v>DGND</v>
      </c>
    </row>
    <row r="4730" spans="1:9">
      <c r="A4730" t="s">
        <v>261</v>
      </c>
      <c r="B4730" t="s">
        <v>9244</v>
      </c>
      <c r="C4730" t="s">
        <v>9283</v>
      </c>
      <c r="D4730">
        <v>1</v>
      </c>
      <c r="E4730" t="s">
        <v>8703</v>
      </c>
      <c r="F4730">
        <v>1</v>
      </c>
      <c r="G4730">
        <v>1</v>
      </c>
      <c r="H4730" s="4" t="str">
        <f t="shared" si="146"/>
        <v>1CH2402.1</v>
      </c>
      <c r="I4730" s="4" t="str">
        <f t="shared" si="147"/>
        <v>SH12_USB_AVDD10</v>
      </c>
    </row>
    <row r="4731" spans="1:9">
      <c r="A4731" t="s">
        <v>261</v>
      </c>
      <c r="B4731" t="s">
        <v>9244</v>
      </c>
      <c r="C4731" t="s">
        <v>9283</v>
      </c>
      <c r="D4731">
        <v>2</v>
      </c>
      <c r="E4731" t="s">
        <v>169</v>
      </c>
      <c r="F4731">
        <v>2</v>
      </c>
      <c r="G4731">
        <v>2</v>
      </c>
      <c r="H4731" s="4" t="str">
        <f t="shared" si="146"/>
        <v>1CH2402.2</v>
      </c>
      <c r="I4731" s="4" t="str">
        <f t="shared" si="147"/>
        <v>DGND</v>
      </c>
    </row>
    <row r="4732" spans="1:9">
      <c r="A4732" t="s">
        <v>261</v>
      </c>
      <c r="B4732" t="s">
        <v>9244</v>
      </c>
      <c r="C4732" t="s">
        <v>9284</v>
      </c>
      <c r="D4732">
        <v>1</v>
      </c>
      <c r="E4732" t="s">
        <v>8703</v>
      </c>
      <c r="F4732">
        <v>1</v>
      </c>
      <c r="G4732">
        <v>1</v>
      </c>
      <c r="H4732" s="4" t="str">
        <f t="shared" si="146"/>
        <v>1CH2403.1</v>
      </c>
      <c r="I4732" s="4" t="str">
        <f t="shared" si="147"/>
        <v>SH12_USB_AVDD10</v>
      </c>
    </row>
    <row r="4733" spans="1:9">
      <c r="A4733" t="s">
        <v>261</v>
      </c>
      <c r="B4733" t="s">
        <v>9244</v>
      </c>
      <c r="C4733" t="s">
        <v>9284</v>
      </c>
      <c r="D4733">
        <v>2</v>
      </c>
      <c r="E4733" t="s">
        <v>169</v>
      </c>
      <c r="F4733">
        <v>2</v>
      </c>
      <c r="G4733">
        <v>2</v>
      </c>
      <c r="H4733" s="4" t="str">
        <f t="shared" si="146"/>
        <v>1CH2403.2</v>
      </c>
      <c r="I4733" s="4" t="str">
        <f t="shared" si="147"/>
        <v>DGND</v>
      </c>
    </row>
    <row r="4734" spans="1:9">
      <c r="A4734" t="s">
        <v>261</v>
      </c>
      <c r="B4734" t="s">
        <v>9244</v>
      </c>
      <c r="C4734" t="s">
        <v>9285</v>
      </c>
      <c r="D4734">
        <v>1</v>
      </c>
      <c r="E4734" t="s">
        <v>8703</v>
      </c>
      <c r="F4734">
        <v>1</v>
      </c>
      <c r="G4734">
        <v>1</v>
      </c>
      <c r="H4734" s="4" t="str">
        <f t="shared" si="146"/>
        <v>1CH2404.1</v>
      </c>
      <c r="I4734" s="4" t="str">
        <f t="shared" si="147"/>
        <v>SH12_USB_AVDD10</v>
      </c>
    </row>
    <row r="4735" spans="1:9">
      <c r="A4735" t="s">
        <v>261</v>
      </c>
      <c r="B4735" t="s">
        <v>9244</v>
      </c>
      <c r="C4735" t="s">
        <v>9285</v>
      </c>
      <c r="D4735">
        <v>2</v>
      </c>
      <c r="E4735" t="s">
        <v>169</v>
      </c>
      <c r="F4735">
        <v>2</v>
      </c>
      <c r="G4735">
        <v>2</v>
      </c>
      <c r="H4735" s="4" t="str">
        <f t="shared" si="146"/>
        <v>1CH2404.2</v>
      </c>
      <c r="I4735" s="4" t="str">
        <f t="shared" si="147"/>
        <v>DGND</v>
      </c>
    </row>
    <row r="4736" spans="1:9">
      <c r="A4736" t="s">
        <v>261</v>
      </c>
      <c r="B4736" t="s">
        <v>9244</v>
      </c>
      <c r="C4736" t="s">
        <v>9286</v>
      </c>
      <c r="D4736">
        <v>1</v>
      </c>
      <c r="E4736" t="s">
        <v>8703</v>
      </c>
      <c r="F4736">
        <v>1</v>
      </c>
      <c r="G4736">
        <v>1</v>
      </c>
      <c r="H4736" s="4" t="str">
        <f t="shared" si="146"/>
        <v>1CH2501.1</v>
      </c>
      <c r="I4736" s="4" t="str">
        <f t="shared" si="147"/>
        <v>SH12_USB_AVDD10</v>
      </c>
    </row>
    <row r="4737" spans="1:9">
      <c r="A4737" t="s">
        <v>261</v>
      </c>
      <c r="B4737" t="s">
        <v>9244</v>
      </c>
      <c r="C4737" t="s">
        <v>9286</v>
      </c>
      <c r="D4737">
        <v>2</v>
      </c>
      <c r="E4737" t="s">
        <v>169</v>
      </c>
      <c r="F4737">
        <v>2</v>
      </c>
      <c r="G4737">
        <v>2</v>
      </c>
      <c r="H4737" s="4" t="str">
        <f t="shared" si="146"/>
        <v>1CH2501.2</v>
      </c>
      <c r="I4737" s="4" t="str">
        <f t="shared" si="147"/>
        <v>DGND</v>
      </c>
    </row>
    <row r="4738" spans="1:9">
      <c r="A4738" t="s">
        <v>261</v>
      </c>
      <c r="B4738" t="s">
        <v>9244</v>
      </c>
      <c r="C4738" t="s">
        <v>9287</v>
      </c>
      <c r="D4738">
        <v>1</v>
      </c>
      <c r="E4738" t="s">
        <v>8703</v>
      </c>
      <c r="F4738">
        <v>1</v>
      </c>
      <c r="G4738">
        <v>1</v>
      </c>
      <c r="H4738" s="4" t="str">
        <f t="shared" ref="H4738:H4801" si="148">CONCATENATE(C4738,".",F4738)</f>
        <v>1CH2502.1</v>
      </c>
      <c r="I4738" s="4" t="str">
        <f t="shared" ref="I4738:I4801" si="149">E4738</f>
        <v>SH12_USB_AVDD10</v>
      </c>
    </row>
    <row r="4739" spans="1:9">
      <c r="A4739" t="s">
        <v>261</v>
      </c>
      <c r="B4739" t="s">
        <v>9244</v>
      </c>
      <c r="C4739" t="s">
        <v>9287</v>
      </c>
      <c r="D4739">
        <v>2</v>
      </c>
      <c r="E4739" t="s">
        <v>169</v>
      </c>
      <c r="F4739">
        <v>2</v>
      </c>
      <c r="G4739">
        <v>2</v>
      </c>
      <c r="H4739" s="4" t="str">
        <f t="shared" si="148"/>
        <v>1CH2502.2</v>
      </c>
      <c r="I4739" s="4" t="str">
        <f t="shared" si="149"/>
        <v>DGND</v>
      </c>
    </row>
    <row r="4740" spans="1:9">
      <c r="A4740" t="s">
        <v>261</v>
      </c>
      <c r="B4740" t="s">
        <v>9244</v>
      </c>
      <c r="C4740" t="s">
        <v>9288</v>
      </c>
      <c r="D4740">
        <v>1</v>
      </c>
      <c r="E4740" t="s">
        <v>8703</v>
      </c>
      <c r="F4740">
        <v>1</v>
      </c>
      <c r="G4740">
        <v>1</v>
      </c>
      <c r="H4740" s="4" t="str">
        <f t="shared" si="148"/>
        <v>1CH2503.1</v>
      </c>
      <c r="I4740" s="4" t="str">
        <f t="shared" si="149"/>
        <v>SH12_USB_AVDD10</v>
      </c>
    </row>
    <row r="4741" spans="1:9">
      <c r="A4741" t="s">
        <v>261</v>
      </c>
      <c r="B4741" t="s">
        <v>9244</v>
      </c>
      <c r="C4741" t="s">
        <v>9288</v>
      </c>
      <c r="D4741">
        <v>2</v>
      </c>
      <c r="E4741" t="s">
        <v>169</v>
      </c>
      <c r="F4741">
        <v>2</v>
      </c>
      <c r="G4741">
        <v>2</v>
      </c>
      <c r="H4741" s="4" t="str">
        <f t="shared" si="148"/>
        <v>1CH2503.2</v>
      </c>
      <c r="I4741" s="4" t="str">
        <f t="shared" si="149"/>
        <v>DGND</v>
      </c>
    </row>
    <row r="4742" spans="1:9">
      <c r="A4742" t="s">
        <v>261</v>
      </c>
      <c r="B4742" t="s">
        <v>9244</v>
      </c>
      <c r="C4742" t="s">
        <v>9289</v>
      </c>
      <c r="D4742">
        <v>1</v>
      </c>
      <c r="E4742" t="s">
        <v>8703</v>
      </c>
      <c r="F4742">
        <v>1</v>
      </c>
      <c r="G4742">
        <v>1</v>
      </c>
      <c r="H4742" s="4" t="str">
        <f t="shared" si="148"/>
        <v>1CH2504.1</v>
      </c>
      <c r="I4742" s="4" t="str">
        <f t="shared" si="149"/>
        <v>SH12_USB_AVDD10</v>
      </c>
    </row>
    <row r="4743" spans="1:9">
      <c r="A4743" t="s">
        <v>261</v>
      </c>
      <c r="B4743" t="s">
        <v>9244</v>
      </c>
      <c r="C4743" t="s">
        <v>9289</v>
      </c>
      <c r="D4743">
        <v>2</v>
      </c>
      <c r="E4743" t="s">
        <v>169</v>
      </c>
      <c r="F4743">
        <v>2</v>
      </c>
      <c r="G4743">
        <v>2</v>
      </c>
      <c r="H4743" s="4" t="str">
        <f t="shared" si="148"/>
        <v>1CH2504.2</v>
      </c>
      <c r="I4743" s="4" t="str">
        <f t="shared" si="149"/>
        <v>DGND</v>
      </c>
    </row>
    <row r="4744" spans="1:9">
      <c r="A4744" t="s">
        <v>261</v>
      </c>
      <c r="B4744" t="s">
        <v>9244</v>
      </c>
      <c r="C4744" t="s">
        <v>9290</v>
      </c>
      <c r="D4744">
        <v>1</v>
      </c>
      <c r="E4744" t="s">
        <v>8698</v>
      </c>
      <c r="F4744">
        <v>1</v>
      </c>
      <c r="G4744">
        <v>1</v>
      </c>
      <c r="H4744" s="4" t="str">
        <f t="shared" si="148"/>
        <v>1CH2551.1</v>
      </c>
      <c r="I4744" s="4" t="str">
        <f t="shared" si="149"/>
        <v>SH12_L_SWR_5TO1_OUT</v>
      </c>
    </row>
    <row r="4745" spans="1:9">
      <c r="A4745" t="s">
        <v>261</v>
      </c>
      <c r="B4745" t="s">
        <v>9244</v>
      </c>
      <c r="C4745" t="s">
        <v>9290</v>
      </c>
      <c r="D4745">
        <v>2</v>
      </c>
      <c r="E4745" t="s">
        <v>1939</v>
      </c>
      <c r="F4745">
        <v>2</v>
      </c>
      <c r="G4745">
        <v>2</v>
      </c>
      <c r="H4745" s="4" t="str">
        <f t="shared" si="148"/>
        <v>1CH2551.2</v>
      </c>
      <c r="I4745" s="4" t="str">
        <f t="shared" si="149"/>
        <v>PCIE_GND</v>
      </c>
    </row>
    <row r="4746" spans="1:9">
      <c r="A4746" t="s">
        <v>261</v>
      </c>
      <c r="B4746" t="s">
        <v>9244</v>
      </c>
      <c r="C4746" t="s">
        <v>9291</v>
      </c>
      <c r="D4746">
        <v>1</v>
      </c>
      <c r="E4746" t="s">
        <v>8698</v>
      </c>
      <c r="F4746">
        <v>1</v>
      </c>
      <c r="G4746">
        <v>1</v>
      </c>
      <c r="H4746" s="4" t="str">
        <f t="shared" si="148"/>
        <v>1CH2552.1</v>
      </c>
      <c r="I4746" s="4" t="str">
        <f t="shared" si="149"/>
        <v>SH12_L_SWR_5TO1_OUT</v>
      </c>
    </row>
    <row r="4747" spans="1:9">
      <c r="A4747" t="s">
        <v>261</v>
      </c>
      <c r="B4747" t="s">
        <v>9244</v>
      </c>
      <c r="C4747" t="s">
        <v>9291</v>
      </c>
      <c r="D4747">
        <v>2</v>
      </c>
      <c r="E4747" t="s">
        <v>1939</v>
      </c>
      <c r="F4747">
        <v>2</v>
      </c>
      <c r="G4747">
        <v>2</v>
      </c>
      <c r="H4747" s="4" t="str">
        <f t="shared" si="148"/>
        <v>1CH2552.2</v>
      </c>
      <c r="I4747" s="4" t="str">
        <f t="shared" si="149"/>
        <v>PCIE_GND</v>
      </c>
    </row>
    <row r="4748" spans="1:9">
      <c r="A4748" t="s">
        <v>261</v>
      </c>
      <c r="B4748" t="s">
        <v>9244</v>
      </c>
      <c r="C4748" t="s">
        <v>9292</v>
      </c>
      <c r="D4748">
        <v>1</v>
      </c>
      <c r="E4748" t="s">
        <v>8698</v>
      </c>
      <c r="F4748">
        <v>1</v>
      </c>
      <c r="G4748">
        <v>1</v>
      </c>
      <c r="H4748" s="4" t="str">
        <f t="shared" si="148"/>
        <v>1CH2601.1</v>
      </c>
      <c r="I4748" s="4" t="str">
        <f t="shared" si="149"/>
        <v>SH12_L_SWR_5TO1_OUT</v>
      </c>
    </row>
    <row r="4749" spans="1:9">
      <c r="A4749" t="s">
        <v>261</v>
      </c>
      <c r="B4749" t="s">
        <v>9244</v>
      </c>
      <c r="C4749" t="s">
        <v>9292</v>
      </c>
      <c r="D4749">
        <v>2</v>
      </c>
      <c r="E4749" t="s">
        <v>1939</v>
      </c>
      <c r="F4749">
        <v>2</v>
      </c>
      <c r="G4749">
        <v>2</v>
      </c>
      <c r="H4749" s="4" t="str">
        <f t="shared" si="148"/>
        <v>1CH2601.2</v>
      </c>
      <c r="I4749" s="4" t="str">
        <f t="shared" si="149"/>
        <v>PCIE_GND</v>
      </c>
    </row>
    <row r="4750" spans="1:9">
      <c r="A4750" t="s">
        <v>261</v>
      </c>
      <c r="B4750" t="s">
        <v>9244</v>
      </c>
      <c r="C4750" t="s">
        <v>9293</v>
      </c>
      <c r="D4750">
        <v>1</v>
      </c>
      <c r="E4750" t="s">
        <v>8698</v>
      </c>
      <c r="F4750">
        <v>1</v>
      </c>
      <c r="G4750">
        <v>1</v>
      </c>
      <c r="H4750" s="4" t="str">
        <f t="shared" si="148"/>
        <v>1CH2602.1</v>
      </c>
      <c r="I4750" s="4" t="str">
        <f t="shared" si="149"/>
        <v>SH12_L_SWR_5TO1_OUT</v>
      </c>
    </row>
    <row r="4751" spans="1:9">
      <c r="A4751" t="s">
        <v>261</v>
      </c>
      <c r="B4751" t="s">
        <v>9244</v>
      </c>
      <c r="C4751" t="s">
        <v>9293</v>
      </c>
      <c r="D4751">
        <v>2</v>
      </c>
      <c r="E4751" t="s">
        <v>1939</v>
      </c>
      <c r="F4751">
        <v>2</v>
      </c>
      <c r="G4751">
        <v>2</v>
      </c>
      <c r="H4751" s="4" t="str">
        <f t="shared" si="148"/>
        <v>1CH2602.2</v>
      </c>
      <c r="I4751" s="4" t="str">
        <f t="shared" si="149"/>
        <v>PCIE_GND</v>
      </c>
    </row>
    <row r="4752" spans="1:9">
      <c r="A4752" t="s">
        <v>261</v>
      </c>
      <c r="B4752" t="s">
        <v>9244</v>
      </c>
      <c r="C4752" t="s">
        <v>9294</v>
      </c>
      <c r="D4752">
        <v>1</v>
      </c>
      <c r="E4752" t="s">
        <v>8698</v>
      </c>
      <c r="F4752">
        <v>1</v>
      </c>
      <c r="G4752">
        <v>1</v>
      </c>
      <c r="H4752" s="4" t="str">
        <f t="shared" si="148"/>
        <v>1CH2631.1</v>
      </c>
      <c r="I4752" s="4" t="str">
        <f t="shared" si="149"/>
        <v>SH12_L_SWR_5TO1_OUT</v>
      </c>
    </row>
    <row r="4753" spans="1:9">
      <c r="A4753" t="s">
        <v>261</v>
      </c>
      <c r="B4753" t="s">
        <v>9244</v>
      </c>
      <c r="C4753" t="s">
        <v>9294</v>
      </c>
      <c r="D4753">
        <v>2</v>
      </c>
      <c r="E4753" t="s">
        <v>1939</v>
      </c>
      <c r="F4753">
        <v>2</v>
      </c>
      <c r="G4753">
        <v>2</v>
      </c>
      <c r="H4753" s="4" t="str">
        <f t="shared" si="148"/>
        <v>1CH2631.2</v>
      </c>
      <c r="I4753" s="4" t="str">
        <f t="shared" si="149"/>
        <v>PCIE_GND</v>
      </c>
    </row>
    <row r="4754" spans="1:9">
      <c r="A4754" t="s">
        <v>261</v>
      </c>
      <c r="B4754" t="s">
        <v>9244</v>
      </c>
      <c r="C4754" t="s">
        <v>9295</v>
      </c>
      <c r="D4754">
        <v>1</v>
      </c>
      <c r="E4754" t="s">
        <v>8698</v>
      </c>
      <c r="F4754">
        <v>1</v>
      </c>
      <c r="G4754">
        <v>1</v>
      </c>
      <c r="H4754" s="4" t="str">
        <f t="shared" si="148"/>
        <v>1CH2632.1</v>
      </c>
      <c r="I4754" s="4" t="str">
        <f t="shared" si="149"/>
        <v>SH12_L_SWR_5TO1_OUT</v>
      </c>
    </row>
    <row r="4755" spans="1:9">
      <c r="A4755" t="s">
        <v>261</v>
      </c>
      <c r="B4755" t="s">
        <v>9244</v>
      </c>
      <c r="C4755" t="s">
        <v>9295</v>
      </c>
      <c r="D4755">
        <v>2</v>
      </c>
      <c r="E4755" t="s">
        <v>1939</v>
      </c>
      <c r="F4755">
        <v>2</v>
      </c>
      <c r="G4755">
        <v>2</v>
      </c>
      <c r="H4755" s="4" t="str">
        <f t="shared" si="148"/>
        <v>1CH2632.2</v>
      </c>
      <c r="I4755" s="4" t="str">
        <f t="shared" si="149"/>
        <v>PCIE_GND</v>
      </c>
    </row>
    <row r="4756" spans="1:9">
      <c r="A4756" t="s">
        <v>261</v>
      </c>
      <c r="B4756" t="s">
        <v>9244</v>
      </c>
      <c r="C4756" t="s">
        <v>9296</v>
      </c>
      <c r="D4756">
        <v>1</v>
      </c>
      <c r="E4756" t="s">
        <v>8698</v>
      </c>
      <c r="F4756">
        <v>1</v>
      </c>
      <c r="G4756">
        <v>1</v>
      </c>
      <c r="H4756" s="4" t="str">
        <f t="shared" si="148"/>
        <v>1CH2633.1</v>
      </c>
      <c r="I4756" s="4" t="str">
        <f t="shared" si="149"/>
        <v>SH12_L_SWR_5TO1_OUT</v>
      </c>
    </row>
    <row r="4757" spans="1:9">
      <c r="A4757" t="s">
        <v>261</v>
      </c>
      <c r="B4757" t="s">
        <v>9244</v>
      </c>
      <c r="C4757" t="s">
        <v>9296</v>
      </c>
      <c r="D4757">
        <v>2</v>
      </c>
      <c r="E4757" t="s">
        <v>169</v>
      </c>
      <c r="F4757">
        <v>2</v>
      </c>
      <c r="G4757">
        <v>2</v>
      </c>
      <c r="H4757" s="4" t="str">
        <f t="shared" si="148"/>
        <v>1CH2633.2</v>
      </c>
      <c r="I4757" s="4" t="str">
        <f t="shared" si="149"/>
        <v>DGND</v>
      </c>
    </row>
    <row r="4758" spans="1:9">
      <c r="A4758" t="s">
        <v>261</v>
      </c>
      <c r="B4758" t="s">
        <v>9244</v>
      </c>
      <c r="C4758" t="s">
        <v>9297</v>
      </c>
      <c r="D4758">
        <v>1</v>
      </c>
      <c r="E4758" t="s">
        <v>8698</v>
      </c>
      <c r="F4758">
        <v>1</v>
      </c>
      <c r="G4758">
        <v>1</v>
      </c>
      <c r="H4758" s="4" t="str">
        <f t="shared" si="148"/>
        <v>1CH2634.1</v>
      </c>
      <c r="I4758" s="4" t="str">
        <f t="shared" si="149"/>
        <v>SH12_L_SWR_5TO1_OUT</v>
      </c>
    </row>
    <row r="4759" spans="1:9">
      <c r="A4759" t="s">
        <v>261</v>
      </c>
      <c r="B4759" t="s">
        <v>9244</v>
      </c>
      <c r="C4759" t="s">
        <v>9297</v>
      </c>
      <c r="D4759">
        <v>2</v>
      </c>
      <c r="E4759" t="s">
        <v>169</v>
      </c>
      <c r="F4759">
        <v>2</v>
      </c>
      <c r="G4759">
        <v>2</v>
      </c>
      <c r="H4759" s="4" t="str">
        <f t="shared" si="148"/>
        <v>1CH2634.2</v>
      </c>
      <c r="I4759" s="4" t="str">
        <f t="shared" si="149"/>
        <v>DGND</v>
      </c>
    </row>
    <row r="4760" spans="1:9">
      <c r="A4760" t="s">
        <v>261</v>
      </c>
      <c r="B4760" t="s">
        <v>9244</v>
      </c>
      <c r="C4760" t="s">
        <v>9298</v>
      </c>
      <c r="D4760" t="s">
        <v>1460</v>
      </c>
      <c r="E4760" t="s">
        <v>8704</v>
      </c>
      <c r="F4760">
        <v>30</v>
      </c>
      <c r="G4760" t="s">
        <v>1460</v>
      </c>
      <c r="H4760" s="4" t="str">
        <f t="shared" si="148"/>
        <v>1HOST2.30</v>
      </c>
      <c r="I4760" s="4" t="str">
        <f t="shared" si="149"/>
        <v>SH12_CC1</v>
      </c>
    </row>
    <row r="4761" spans="1:9">
      <c r="A4761" t="s">
        <v>261</v>
      </c>
      <c r="B4761" t="s">
        <v>9244</v>
      </c>
      <c r="C4761" t="s">
        <v>9298</v>
      </c>
      <c r="D4761" t="s">
        <v>1461</v>
      </c>
      <c r="E4761" t="s">
        <v>8705</v>
      </c>
      <c r="F4761">
        <v>32</v>
      </c>
      <c r="G4761" t="s">
        <v>1461</v>
      </c>
      <c r="H4761" s="4" t="str">
        <f t="shared" si="148"/>
        <v>1HOST2.32</v>
      </c>
      <c r="I4761" s="4" t="str">
        <f t="shared" si="149"/>
        <v>SH12_CC2</v>
      </c>
    </row>
    <row r="4762" spans="1:9">
      <c r="A4762" t="s">
        <v>261</v>
      </c>
      <c r="B4762" t="s">
        <v>9244</v>
      </c>
      <c r="C4762" t="s">
        <v>9298</v>
      </c>
      <c r="D4762" t="s">
        <v>1720</v>
      </c>
      <c r="E4762" t="s">
        <v>8693</v>
      </c>
      <c r="F4762">
        <v>13</v>
      </c>
      <c r="G4762" t="s">
        <v>1720</v>
      </c>
      <c r="H4762" s="4" t="str">
        <f t="shared" si="148"/>
        <v>1HOST2.13</v>
      </c>
      <c r="I4762" s="4" t="str">
        <f t="shared" si="149"/>
        <v>SH12_P7_CLKREQB</v>
      </c>
    </row>
    <row r="4763" spans="1:9">
      <c r="A4763" t="s">
        <v>261</v>
      </c>
      <c r="B4763" t="s">
        <v>9244</v>
      </c>
      <c r="C4763" t="s">
        <v>9298</v>
      </c>
      <c r="D4763" t="s">
        <v>1769</v>
      </c>
      <c r="E4763" t="s">
        <v>8706</v>
      </c>
      <c r="F4763">
        <v>29</v>
      </c>
      <c r="G4763" t="s">
        <v>1769</v>
      </c>
      <c r="H4763" s="4" t="str">
        <f t="shared" si="148"/>
        <v>1HOST2.29</v>
      </c>
      <c r="I4763" s="4" t="str">
        <f t="shared" si="149"/>
        <v>SH12_DIS_DB</v>
      </c>
    </row>
    <row r="4764" spans="1:9">
      <c r="A4764" t="s">
        <v>261</v>
      </c>
      <c r="B4764" t="s">
        <v>9244</v>
      </c>
      <c r="C4764" t="s">
        <v>9298</v>
      </c>
      <c r="D4764" t="s">
        <v>1718</v>
      </c>
      <c r="E4764" t="s">
        <v>8698</v>
      </c>
      <c r="F4764">
        <v>11</v>
      </c>
      <c r="G4764" t="s">
        <v>1718</v>
      </c>
      <c r="H4764" s="4" t="str">
        <f t="shared" si="148"/>
        <v>1HOST2.11</v>
      </c>
      <c r="I4764" s="4" t="str">
        <f t="shared" si="149"/>
        <v>SH12_L_SWR_5TO1_OUT</v>
      </c>
    </row>
    <row r="4765" spans="1:9">
      <c r="A4765" t="s">
        <v>261</v>
      </c>
      <c r="B4765" t="s">
        <v>9244</v>
      </c>
      <c r="C4765" t="s">
        <v>9298</v>
      </c>
      <c r="D4765" t="s">
        <v>1765</v>
      </c>
      <c r="E4765" t="s">
        <v>8698</v>
      </c>
      <c r="F4765">
        <v>25</v>
      </c>
      <c r="G4765" t="s">
        <v>1765</v>
      </c>
      <c r="H4765" s="4" t="str">
        <f t="shared" si="148"/>
        <v>1HOST2.25</v>
      </c>
      <c r="I4765" s="4" t="str">
        <f t="shared" si="149"/>
        <v>SH12_L_SWR_5TO1_OUT</v>
      </c>
    </row>
    <row r="4766" spans="1:9">
      <c r="A4766" t="s">
        <v>261</v>
      </c>
      <c r="B4766" t="s">
        <v>9244</v>
      </c>
      <c r="C4766" t="s">
        <v>9298</v>
      </c>
      <c r="D4766" t="s">
        <v>1740</v>
      </c>
      <c r="E4766" t="s">
        <v>8698</v>
      </c>
      <c r="F4766">
        <v>35</v>
      </c>
      <c r="G4766" t="s">
        <v>1740</v>
      </c>
      <c r="H4766" s="4" t="str">
        <f t="shared" si="148"/>
        <v>1HOST2.35</v>
      </c>
      <c r="I4766" s="4" t="str">
        <f t="shared" si="149"/>
        <v>SH12_L_SWR_5TO1_OUT</v>
      </c>
    </row>
    <row r="4767" spans="1:9">
      <c r="A4767" t="s">
        <v>261</v>
      </c>
      <c r="B4767" t="s">
        <v>9244</v>
      </c>
      <c r="C4767" t="s">
        <v>9298</v>
      </c>
      <c r="D4767" t="s">
        <v>1773</v>
      </c>
      <c r="E4767" t="s">
        <v>169</v>
      </c>
      <c r="F4767" t="s">
        <v>174</v>
      </c>
      <c r="G4767" t="s">
        <v>1773</v>
      </c>
      <c r="H4767" s="4" t="str">
        <f t="shared" si="148"/>
        <v>1HOST2.EP</v>
      </c>
      <c r="I4767" s="4" t="str">
        <f t="shared" si="149"/>
        <v>DGND</v>
      </c>
    </row>
    <row r="4768" spans="1:9">
      <c r="A4768" t="s">
        <v>261</v>
      </c>
      <c r="B4768" t="s">
        <v>9244</v>
      </c>
      <c r="C4768" t="s">
        <v>9298</v>
      </c>
      <c r="D4768" t="s">
        <v>175</v>
      </c>
      <c r="E4768" t="s">
        <v>169</v>
      </c>
      <c r="F4768" t="s">
        <v>175</v>
      </c>
      <c r="G4768" t="s">
        <v>175</v>
      </c>
      <c r="H4768" s="4" t="str">
        <f t="shared" si="148"/>
        <v>1HOST2.G1</v>
      </c>
      <c r="I4768" s="4" t="str">
        <f t="shared" si="149"/>
        <v>DGND</v>
      </c>
    </row>
    <row r="4769" spans="1:9">
      <c r="A4769" t="s">
        <v>261</v>
      </c>
      <c r="B4769" t="s">
        <v>9244</v>
      </c>
      <c r="C4769" t="s">
        <v>9298</v>
      </c>
      <c r="D4769" t="s">
        <v>176</v>
      </c>
      <c r="E4769" t="s">
        <v>169</v>
      </c>
      <c r="F4769" t="s">
        <v>176</v>
      </c>
      <c r="G4769" t="s">
        <v>176</v>
      </c>
      <c r="H4769" s="4" t="str">
        <f t="shared" si="148"/>
        <v>1HOST2.G2</v>
      </c>
      <c r="I4769" s="4" t="str">
        <f t="shared" si="149"/>
        <v>DGND</v>
      </c>
    </row>
    <row r="4770" spans="1:9">
      <c r="A4770" t="s">
        <v>261</v>
      </c>
      <c r="B4770" t="s">
        <v>9244</v>
      </c>
      <c r="C4770" t="s">
        <v>9298</v>
      </c>
      <c r="D4770" t="s">
        <v>177</v>
      </c>
      <c r="E4770" t="s">
        <v>169</v>
      </c>
      <c r="F4770" t="s">
        <v>177</v>
      </c>
      <c r="G4770" t="s">
        <v>177</v>
      </c>
      <c r="H4770" s="4" t="str">
        <f t="shared" si="148"/>
        <v>1HOST2.G3</v>
      </c>
      <c r="I4770" s="4" t="str">
        <f t="shared" si="149"/>
        <v>DGND</v>
      </c>
    </row>
    <row r="4771" spans="1:9">
      <c r="A4771" t="s">
        <v>261</v>
      </c>
      <c r="B4771" t="s">
        <v>9244</v>
      </c>
      <c r="C4771" t="s">
        <v>9298</v>
      </c>
      <c r="D4771" t="s">
        <v>178</v>
      </c>
      <c r="E4771" t="s">
        <v>169</v>
      </c>
      <c r="F4771" t="s">
        <v>178</v>
      </c>
      <c r="G4771" t="s">
        <v>178</v>
      </c>
      <c r="H4771" s="4" t="str">
        <f t="shared" si="148"/>
        <v>1HOST2.G4</v>
      </c>
      <c r="I4771" s="4" t="str">
        <f t="shared" si="149"/>
        <v>DGND</v>
      </c>
    </row>
    <row r="4772" spans="1:9">
      <c r="A4772" t="s">
        <v>261</v>
      </c>
      <c r="B4772" t="s">
        <v>9244</v>
      </c>
      <c r="C4772" t="s">
        <v>9298</v>
      </c>
      <c r="D4772" t="s">
        <v>179</v>
      </c>
      <c r="E4772" t="s">
        <v>169</v>
      </c>
      <c r="F4772" t="s">
        <v>179</v>
      </c>
      <c r="G4772" t="s">
        <v>179</v>
      </c>
      <c r="H4772" s="4" t="str">
        <f t="shared" si="148"/>
        <v>1HOST2.G5</v>
      </c>
      <c r="I4772" s="4" t="str">
        <f t="shared" si="149"/>
        <v>DGND</v>
      </c>
    </row>
    <row r="4773" spans="1:9">
      <c r="A4773" t="s">
        <v>261</v>
      </c>
      <c r="B4773" t="s">
        <v>9244</v>
      </c>
      <c r="C4773" t="s">
        <v>9298</v>
      </c>
      <c r="D4773" t="s">
        <v>180</v>
      </c>
      <c r="E4773" t="s">
        <v>169</v>
      </c>
      <c r="F4773" t="s">
        <v>180</v>
      </c>
      <c r="G4773" t="s">
        <v>180</v>
      </c>
      <c r="H4773" s="4" t="str">
        <f t="shared" si="148"/>
        <v>1HOST2.G6</v>
      </c>
      <c r="I4773" s="4" t="str">
        <f t="shared" si="149"/>
        <v>DGND</v>
      </c>
    </row>
    <row r="4774" spans="1:9">
      <c r="A4774" t="s">
        <v>261</v>
      </c>
      <c r="B4774" t="s">
        <v>9244</v>
      </c>
      <c r="C4774" t="s">
        <v>9298</v>
      </c>
      <c r="D4774" t="s">
        <v>181</v>
      </c>
      <c r="E4774" t="s">
        <v>169</v>
      </c>
      <c r="F4774" t="s">
        <v>181</v>
      </c>
      <c r="G4774" t="s">
        <v>181</v>
      </c>
      <c r="H4774" s="4" t="str">
        <f t="shared" si="148"/>
        <v>1HOST2.G7</v>
      </c>
      <c r="I4774" s="4" t="str">
        <f t="shared" si="149"/>
        <v>DGND</v>
      </c>
    </row>
    <row r="4775" spans="1:9">
      <c r="A4775" t="s">
        <v>261</v>
      </c>
      <c r="B4775" t="s">
        <v>9244</v>
      </c>
      <c r="C4775" t="s">
        <v>9298</v>
      </c>
      <c r="D4775" t="s">
        <v>428</v>
      </c>
      <c r="E4775" t="s">
        <v>169</v>
      </c>
      <c r="F4775" t="s">
        <v>428</v>
      </c>
      <c r="G4775" t="s">
        <v>428</v>
      </c>
      <c r="H4775" s="4" t="str">
        <f t="shared" si="148"/>
        <v>1HOST2.G8</v>
      </c>
      <c r="I4775" s="4" t="str">
        <f t="shared" si="149"/>
        <v>DGND</v>
      </c>
    </row>
    <row r="4776" spans="1:9">
      <c r="A4776" t="s">
        <v>261</v>
      </c>
      <c r="B4776" t="s">
        <v>9244</v>
      </c>
      <c r="C4776" t="s">
        <v>9298</v>
      </c>
      <c r="D4776" t="s">
        <v>409</v>
      </c>
      <c r="E4776" t="s">
        <v>169</v>
      </c>
      <c r="F4776" t="s">
        <v>409</v>
      </c>
      <c r="G4776" t="s">
        <v>409</v>
      </c>
      <c r="H4776" s="4" t="str">
        <f t="shared" si="148"/>
        <v>1HOST2.G9</v>
      </c>
      <c r="I4776" s="4" t="str">
        <f t="shared" si="149"/>
        <v>DGND</v>
      </c>
    </row>
    <row r="4777" spans="1:9">
      <c r="A4777" t="s">
        <v>261</v>
      </c>
      <c r="B4777" t="s">
        <v>9244</v>
      </c>
      <c r="C4777" t="s">
        <v>9298</v>
      </c>
      <c r="D4777" t="s">
        <v>406</v>
      </c>
      <c r="E4777" t="s">
        <v>169</v>
      </c>
      <c r="F4777" t="s">
        <v>406</v>
      </c>
      <c r="G4777" t="s">
        <v>406</v>
      </c>
      <c r="H4777" s="4" t="str">
        <f t="shared" si="148"/>
        <v>1HOST2.G10</v>
      </c>
      <c r="I4777" s="4" t="str">
        <f t="shared" si="149"/>
        <v>DGND</v>
      </c>
    </row>
    <row r="4778" spans="1:9">
      <c r="A4778" t="s">
        <v>261</v>
      </c>
      <c r="B4778" t="s">
        <v>9244</v>
      </c>
      <c r="C4778" t="s">
        <v>9298</v>
      </c>
      <c r="D4778" t="s">
        <v>407</v>
      </c>
      <c r="E4778" t="s">
        <v>169</v>
      </c>
      <c r="F4778" t="s">
        <v>407</v>
      </c>
      <c r="G4778" t="s">
        <v>407</v>
      </c>
      <c r="H4778" s="4" t="str">
        <f t="shared" si="148"/>
        <v>1HOST2.G11</v>
      </c>
      <c r="I4778" s="4" t="str">
        <f t="shared" si="149"/>
        <v>DGND</v>
      </c>
    </row>
    <row r="4779" spans="1:9">
      <c r="A4779" t="s">
        <v>261</v>
      </c>
      <c r="B4779" t="s">
        <v>9244</v>
      </c>
      <c r="C4779" t="s">
        <v>9298</v>
      </c>
      <c r="D4779" t="s">
        <v>694</v>
      </c>
      <c r="E4779" t="s">
        <v>169</v>
      </c>
      <c r="F4779" t="s">
        <v>694</v>
      </c>
      <c r="G4779" t="s">
        <v>694</v>
      </c>
      <c r="H4779" s="4" t="str">
        <f t="shared" si="148"/>
        <v>1HOST2.G12</v>
      </c>
      <c r="I4779" s="4" t="str">
        <f t="shared" si="149"/>
        <v>DGND</v>
      </c>
    </row>
    <row r="4780" spans="1:9">
      <c r="A4780" t="s">
        <v>261</v>
      </c>
      <c r="B4780" t="s">
        <v>9244</v>
      </c>
      <c r="C4780" t="s">
        <v>9298</v>
      </c>
      <c r="D4780" t="s">
        <v>408</v>
      </c>
      <c r="E4780" t="s">
        <v>169</v>
      </c>
      <c r="F4780" t="s">
        <v>408</v>
      </c>
      <c r="G4780" t="s">
        <v>408</v>
      </c>
      <c r="H4780" s="4" t="str">
        <f t="shared" si="148"/>
        <v>1HOST2.G13</v>
      </c>
      <c r="I4780" s="4" t="str">
        <f t="shared" si="149"/>
        <v>DGND</v>
      </c>
    </row>
    <row r="4781" spans="1:9">
      <c r="A4781" t="s">
        <v>261</v>
      </c>
      <c r="B4781" t="s">
        <v>9244</v>
      </c>
      <c r="C4781" t="s">
        <v>9298</v>
      </c>
      <c r="D4781" t="s">
        <v>443</v>
      </c>
      <c r="E4781" t="s">
        <v>169</v>
      </c>
      <c r="F4781" t="s">
        <v>443</v>
      </c>
      <c r="G4781" t="s">
        <v>443</v>
      </c>
      <c r="H4781" s="4" t="str">
        <f t="shared" si="148"/>
        <v>1HOST2.G14</v>
      </c>
      <c r="I4781" s="4" t="str">
        <f t="shared" si="149"/>
        <v>DGND</v>
      </c>
    </row>
    <row r="4782" spans="1:9">
      <c r="A4782" t="s">
        <v>261</v>
      </c>
      <c r="B4782" t="s">
        <v>9244</v>
      </c>
      <c r="C4782" t="s">
        <v>9298</v>
      </c>
      <c r="D4782" t="s">
        <v>1579</v>
      </c>
      <c r="E4782" t="s">
        <v>169</v>
      </c>
      <c r="F4782" t="s">
        <v>1579</v>
      </c>
      <c r="G4782" t="s">
        <v>1579</v>
      </c>
      <c r="H4782" s="4" t="str">
        <f t="shared" si="148"/>
        <v>1HOST2.G15</v>
      </c>
      <c r="I4782" s="4" t="str">
        <f t="shared" si="149"/>
        <v>DGND</v>
      </c>
    </row>
    <row r="4783" spans="1:9">
      <c r="A4783" t="s">
        <v>261</v>
      </c>
      <c r="B4783" t="s">
        <v>9244</v>
      </c>
      <c r="C4783" t="s">
        <v>9298</v>
      </c>
      <c r="D4783" t="s">
        <v>427</v>
      </c>
      <c r="E4783" t="s">
        <v>169</v>
      </c>
      <c r="F4783" t="s">
        <v>427</v>
      </c>
      <c r="G4783" t="s">
        <v>427</v>
      </c>
      <c r="H4783" s="4" t="str">
        <f t="shared" si="148"/>
        <v>1HOST2.G16</v>
      </c>
      <c r="I4783" s="4" t="str">
        <f t="shared" si="149"/>
        <v>DGND</v>
      </c>
    </row>
    <row r="4784" spans="1:9">
      <c r="A4784" t="s">
        <v>261</v>
      </c>
      <c r="B4784" t="s">
        <v>9244</v>
      </c>
      <c r="C4784" t="s">
        <v>9298</v>
      </c>
      <c r="D4784" t="s">
        <v>397</v>
      </c>
      <c r="E4784" t="s">
        <v>169</v>
      </c>
      <c r="F4784" t="s">
        <v>397</v>
      </c>
      <c r="G4784" t="s">
        <v>397</v>
      </c>
      <c r="H4784" s="4" t="str">
        <f t="shared" si="148"/>
        <v>1HOST2.G17</v>
      </c>
      <c r="I4784" s="4" t="str">
        <f t="shared" si="149"/>
        <v>DGND</v>
      </c>
    </row>
    <row r="4785" spans="1:9">
      <c r="A4785" t="s">
        <v>261</v>
      </c>
      <c r="B4785" t="s">
        <v>9244</v>
      </c>
      <c r="C4785" t="s">
        <v>9298</v>
      </c>
      <c r="D4785" t="s">
        <v>1580</v>
      </c>
      <c r="E4785" t="s">
        <v>169</v>
      </c>
      <c r="F4785" t="s">
        <v>1580</v>
      </c>
      <c r="G4785" t="s">
        <v>1580</v>
      </c>
      <c r="H4785" s="4" t="str">
        <f t="shared" si="148"/>
        <v>1HOST2.G18</v>
      </c>
      <c r="I4785" s="4" t="str">
        <f t="shared" si="149"/>
        <v>DGND</v>
      </c>
    </row>
    <row r="4786" spans="1:9">
      <c r="A4786" t="s">
        <v>261</v>
      </c>
      <c r="B4786" t="s">
        <v>9244</v>
      </c>
      <c r="C4786" t="s">
        <v>9298</v>
      </c>
      <c r="D4786" t="s">
        <v>1581</v>
      </c>
      <c r="E4786" t="s">
        <v>169</v>
      </c>
      <c r="F4786" t="s">
        <v>1581</v>
      </c>
      <c r="G4786" t="s">
        <v>1581</v>
      </c>
      <c r="H4786" s="4" t="str">
        <f t="shared" si="148"/>
        <v>1HOST2.G19</v>
      </c>
      <c r="I4786" s="4" t="str">
        <f t="shared" si="149"/>
        <v>DGND</v>
      </c>
    </row>
    <row r="4787" spans="1:9">
      <c r="A4787" t="s">
        <v>261</v>
      </c>
      <c r="B4787" t="s">
        <v>9244</v>
      </c>
      <c r="C4787" t="s">
        <v>9298</v>
      </c>
      <c r="D4787" t="s">
        <v>1774</v>
      </c>
      <c r="E4787" t="s">
        <v>169</v>
      </c>
      <c r="F4787" t="s">
        <v>1774</v>
      </c>
      <c r="G4787" t="s">
        <v>1774</v>
      </c>
      <c r="H4787" s="4" t="str">
        <f t="shared" si="148"/>
        <v>1HOST2.G20</v>
      </c>
      <c r="I4787" s="4" t="str">
        <f t="shared" si="149"/>
        <v>DGND</v>
      </c>
    </row>
    <row r="4788" spans="1:9">
      <c r="A4788" t="s">
        <v>261</v>
      </c>
      <c r="B4788" t="s">
        <v>9244</v>
      </c>
      <c r="C4788" t="s">
        <v>9298</v>
      </c>
      <c r="D4788" t="s">
        <v>1574</v>
      </c>
      <c r="E4788" t="s">
        <v>169</v>
      </c>
      <c r="F4788" t="s">
        <v>1574</v>
      </c>
      <c r="G4788" t="s">
        <v>1574</v>
      </c>
      <c r="H4788" s="4" t="str">
        <f t="shared" si="148"/>
        <v>1HOST2.G21</v>
      </c>
      <c r="I4788" s="4" t="str">
        <f t="shared" si="149"/>
        <v>DGND</v>
      </c>
    </row>
    <row r="4789" spans="1:9">
      <c r="A4789" t="s">
        <v>261</v>
      </c>
      <c r="B4789" t="s">
        <v>9244</v>
      </c>
      <c r="C4789" t="s">
        <v>9298</v>
      </c>
      <c r="D4789" t="s">
        <v>1566</v>
      </c>
      <c r="E4789" t="s">
        <v>169</v>
      </c>
      <c r="F4789" t="s">
        <v>1566</v>
      </c>
      <c r="G4789" t="s">
        <v>1566</v>
      </c>
      <c r="H4789" s="4" t="str">
        <f t="shared" si="148"/>
        <v>1HOST2.G22</v>
      </c>
      <c r="I4789" s="4" t="str">
        <f t="shared" si="149"/>
        <v>DGND</v>
      </c>
    </row>
    <row r="4790" spans="1:9">
      <c r="A4790" t="s">
        <v>261</v>
      </c>
      <c r="B4790" t="s">
        <v>9244</v>
      </c>
      <c r="C4790" t="s">
        <v>9298</v>
      </c>
      <c r="D4790" t="s">
        <v>1775</v>
      </c>
      <c r="E4790" t="s">
        <v>169</v>
      </c>
      <c r="F4790" t="s">
        <v>1775</v>
      </c>
      <c r="G4790" t="s">
        <v>1775</v>
      </c>
      <c r="H4790" s="4" t="str">
        <f t="shared" si="148"/>
        <v>1HOST2.G23</v>
      </c>
      <c r="I4790" s="4" t="str">
        <f t="shared" si="149"/>
        <v>DGND</v>
      </c>
    </row>
    <row r="4791" spans="1:9">
      <c r="A4791" t="s">
        <v>261</v>
      </c>
      <c r="B4791" t="s">
        <v>9244</v>
      </c>
      <c r="C4791" t="s">
        <v>9298</v>
      </c>
      <c r="D4791" t="s">
        <v>1693</v>
      </c>
      <c r="E4791" t="s">
        <v>169</v>
      </c>
      <c r="F4791" t="s">
        <v>1693</v>
      </c>
      <c r="G4791" t="s">
        <v>1693</v>
      </c>
      <c r="H4791" s="4" t="str">
        <f t="shared" si="148"/>
        <v>1HOST2.G24</v>
      </c>
      <c r="I4791" s="4" t="str">
        <f t="shared" si="149"/>
        <v>DGND</v>
      </c>
    </row>
    <row r="4792" spans="1:9">
      <c r="A4792" t="s">
        <v>261</v>
      </c>
      <c r="B4792" t="s">
        <v>9244</v>
      </c>
      <c r="C4792" t="s">
        <v>9298</v>
      </c>
      <c r="D4792" t="s">
        <v>182</v>
      </c>
      <c r="F4792" t="s">
        <v>182</v>
      </c>
      <c r="G4792" t="s">
        <v>182</v>
      </c>
      <c r="H4792" s="4" t="str">
        <f t="shared" si="148"/>
        <v>1HOST2.GH1</v>
      </c>
      <c r="I4792" s="4">
        <f t="shared" si="149"/>
        <v>0</v>
      </c>
    </row>
    <row r="4793" spans="1:9">
      <c r="A4793" t="s">
        <v>261</v>
      </c>
      <c r="B4793" t="s">
        <v>9244</v>
      </c>
      <c r="C4793" t="s">
        <v>9298</v>
      </c>
      <c r="D4793" t="s">
        <v>183</v>
      </c>
      <c r="F4793" t="s">
        <v>183</v>
      </c>
      <c r="G4793" t="s">
        <v>183</v>
      </c>
      <c r="H4793" s="4" t="str">
        <f t="shared" si="148"/>
        <v>1HOST2.GH2</v>
      </c>
      <c r="I4793" s="4">
        <f t="shared" si="149"/>
        <v>0</v>
      </c>
    </row>
    <row r="4794" spans="1:9">
      <c r="A4794" t="s">
        <v>261</v>
      </c>
      <c r="B4794" t="s">
        <v>9244</v>
      </c>
      <c r="C4794" t="s">
        <v>9298</v>
      </c>
      <c r="D4794" t="s">
        <v>184</v>
      </c>
      <c r="F4794" t="s">
        <v>184</v>
      </c>
      <c r="G4794" t="s">
        <v>184</v>
      </c>
      <c r="H4794" s="4" t="str">
        <f t="shared" si="148"/>
        <v>1HOST2.GH3</v>
      </c>
      <c r="I4794" s="4">
        <f t="shared" si="149"/>
        <v>0</v>
      </c>
    </row>
    <row r="4795" spans="1:9">
      <c r="A4795" t="s">
        <v>261</v>
      </c>
      <c r="B4795" t="s">
        <v>9244</v>
      </c>
      <c r="C4795" t="s">
        <v>9298</v>
      </c>
      <c r="D4795" t="s">
        <v>185</v>
      </c>
      <c r="F4795" t="s">
        <v>185</v>
      </c>
      <c r="G4795" t="s">
        <v>185</v>
      </c>
      <c r="H4795" s="4" t="str">
        <f t="shared" si="148"/>
        <v>1HOST2.GH4</v>
      </c>
      <c r="I4795" s="4">
        <f t="shared" si="149"/>
        <v>0</v>
      </c>
    </row>
    <row r="4796" spans="1:9">
      <c r="A4796" t="s">
        <v>261</v>
      </c>
      <c r="B4796" t="s">
        <v>9244</v>
      </c>
      <c r="C4796" t="s">
        <v>9298</v>
      </c>
      <c r="D4796" t="s">
        <v>1715</v>
      </c>
      <c r="E4796" t="s">
        <v>9984</v>
      </c>
      <c r="F4796">
        <v>8</v>
      </c>
      <c r="G4796" t="s">
        <v>1715</v>
      </c>
      <c r="H4796" s="4" t="str">
        <f t="shared" si="148"/>
        <v>1HOST2.8</v>
      </c>
      <c r="I4796" s="4" t="str">
        <f t="shared" si="149"/>
        <v>SH12_D_SJTMS</v>
      </c>
    </row>
    <row r="4797" spans="1:9">
      <c r="A4797" t="s">
        <v>261</v>
      </c>
      <c r="B4797" t="s">
        <v>9244</v>
      </c>
      <c r="C4797" t="s">
        <v>9298</v>
      </c>
      <c r="D4797" t="s">
        <v>1716</v>
      </c>
      <c r="E4797" t="s">
        <v>9985</v>
      </c>
      <c r="F4797">
        <v>9</v>
      </c>
      <c r="G4797" t="s">
        <v>1716</v>
      </c>
      <c r="H4797" s="4" t="str">
        <f t="shared" si="148"/>
        <v>1HOST2.9</v>
      </c>
      <c r="I4797" s="4" t="str">
        <f t="shared" si="149"/>
        <v>SH12_D_SJTDO</v>
      </c>
    </row>
    <row r="4798" spans="1:9">
      <c r="A4798" t="s">
        <v>261</v>
      </c>
      <c r="B4798" t="s">
        <v>9244</v>
      </c>
      <c r="C4798" t="s">
        <v>9298</v>
      </c>
      <c r="D4798" t="s">
        <v>1717</v>
      </c>
      <c r="E4798" t="s">
        <v>9915</v>
      </c>
      <c r="F4798">
        <v>10</v>
      </c>
      <c r="G4798" t="s">
        <v>1717</v>
      </c>
      <c r="H4798" s="4" t="str">
        <f t="shared" si="148"/>
        <v>1HOST2.10</v>
      </c>
      <c r="I4798" s="4" t="str">
        <f t="shared" si="149"/>
        <v>SH12_LANWAKEB</v>
      </c>
    </row>
    <row r="4799" spans="1:9">
      <c r="A4799" t="s">
        <v>261</v>
      </c>
      <c r="B4799" t="s">
        <v>9244</v>
      </c>
      <c r="C4799" t="s">
        <v>9298</v>
      </c>
      <c r="D4799" t="s">
        <v>1766</v>
      </c>
      <c r="E4799" t="s">
        <v>8707</v>
      </c>
      <c r="F4799">
        <v>26</v>
      </c>
      <c r="G4799" t="s">
        <v>1766</v>
      </c>
      <c r="H4799" s="4" t="str">
        <f t="shared" si="148"/>
        <v>1HOST2.26</v>
      </c>
      <c r="I4799" s="4" t="str">
        <f t="shared" si="149"/>
        <v>SH12_HSD026</v>
      </c>
    </row>
    <row r="4800" spans="1:9">
      <c r="A4800" t="s">
        <v>261</v>
      </c>
      <c r="B4800" t="s">
        <v>9244</v>
      </c>
      <c r="C4800" t="s">
        <v>9298</v>
      </c>
      <c r="D4800" t="s">
        <v>1737</v>
      </c>
      <c r="F4800">
        <v>38</v>
      </c>
      <c r="G4800" t="s">
        <v>1737</v>
      </c>
      <c r="H4800" s="4" t="str">
        <f t="shared" si="148"/>
        <v>1HOST2.38</v>
      </c>
      <c r="I4800" s="4">
        <f t="shared" si="149"/>
        <v>0</v>
      </c>
    </row>
    <row r="4801" spans="1:9">
      <c r="A4801" t="s">
        <v>261</v>
      </c>
      <c r="B4801" t="s">
        <v>9244</v>
      </c>
      <c r="C4801" t="s">
        <v>9298</v>
      </c>
      <c r="D4801" t="s">
        <v>1738</v>
      </c>
      <c r="F4801">
        <v>37</v>
      </c>
      <c r="G4801" t="s">
        <v>1738</v>
      </c>
      <c r="H4801" s="4" t="str">
        <f t="shared" si="148"/>
        <v>1HOST2.37</v>
      </c>
      <c r="I4801" s="4">
        <f t="shared" si="149"/>
        <v>0</v>
      </c>
    </row>
    <row r="4802" spans="1:9">
      <c r="A4802" t="s">
        <v>261</v>
      </c>
      <c r="B4802" t="s">
        <v>9244</v>
      </c>
      <c r="C4802" t="s">
        <v>9298</v>
      </c>
      <c r="D4802" t="s">
        <v>1762</v>
      </c>
      <c r="E4802" t="s">
        <v>8708</v>
      </c>
      <c r="F4802">
        <v>22</v>
      </c>
      <c r="G4802" t="s">
        <v>1762</v>
      </c>
      <c r="H4802" s="4" t="str">
        <f t="shared" ref="H4802:H4865" si="150">CONCATENATE(C4802,".",F4802)</f>
        <v>1HOST2.22</v>
      </c>
      <c r="I4802" s="4" t="str">
        <f t="shared" ref="I4802:I4865" si="151">E4802</f>
        <v>SH12_SPIO3</v>
      </c>
    </row>
    <row r="4803" spans="1:9">
      <c r="A4803" t="s">
        <v>261</v>
      </c>
      <c r="B4803" t="s">
        <v>9244</v>
      </c>
      <c r="C4803" t="s">
        <v>9298</v>
      </c>
      <c r="D4803" t="s">
        <v>1761</v>
      </c>
      <c r="E4803" t="s">
        <v>8709</v>
      </c>
      <c r="F4803">
        <v>21</v>
      </c>
      <c r="G4803" t="s">
        <v>1761</v>
      </c>
      <c r="H4803" s="4" t="str">
        <f t="shared" si="150"/>
        <v>1HOST2.21</v>
      </c>
      <c r="I4803" s="4" t="str">
        <f t="shared" si="151"/>
        <v>SH12_SPIO2</v>
      </c>
    </row>
    <row r="4804" spans="1:9">
      <c r="A4804" t="s">
        <v>261</v>
      </c>
      <c r="B4804" t="s">
        <v>9244</v>
      </c>
      <c r="C4804" t="s">
        <v>9298</v>
      </c>
      <c r="D4804" t="s">
        <v>1719</v>
      </c>
      <c r="E4804" t="s">
        <v>8710</v>
      </c>
      <c r="F4804">
        <v>12</v>
      </c>
      <c r="G4804" t="s">
        <v>1719</v>
      </c>
      <c r="H4804" s="4" t="str">
        <f t="shared" si="150"/>
        <v>1HOST2.12</v>
      </c>
      <c r="I4804" s="4" t="str">
        <f t="shared" si="151"/>
        <v>SH12_ISOLATEBPIN</v>
      </c>
    </row>
    <row r="4805" spans="1:9">
      <c r="A4805" t="s">
        <v>261</v>
      </c>
      <c r="B4805" t="s">
        <v>9244</v>
      </c>
      <c r="C4805" t="s">
        <v>9298</v>
      </c>
      <c r="D4805" t="s">
        <v>1771</v>
      </c>
      <c r="E4805" t="s">
        <v>8692</v>
      </c>
      <c r="F4805">
        <v>33</v>
      </c>
      <c r="G4805" t="s">
        <v>1771</v>
      </c>
      <c r="H4805" s="4" t="str">
        <f t="shared" si="150"/>
        <v>1HOST2.33</v>
      </c>
      <c r="I4805" s="4" t="str">
        <f t="shared" si="151"/>
        <v>SH1_DPS_5V0</v>
      </c>
    </row>
    <row r="4806" spans="1:9">
      <c r="A4806" t="s">
        <v>261</v>
      </c>
      <c r="B4806" t="s">
        <v>9244</v>
      </c>
      <c r="C4806" t="s">
        <v>9298</v>
      </c>
      <c r="D4806" t="s">
        <v>1772</v>
      </c>
      <c r="E4806" t="s">
        <v>8697</v>
      </c>
      <c r="F4806">
        <v>34</v>
      </c>
      <c r="G4806" t="s">
        <v>1772</v>
      </c>
      <c r="H4806" s="4" t="str">
        <f t="shared" si="150"/>
        <v>1HOST2.34</v>
      </c>
      <c r="I4806" s="4" t="str">
        <f t="shared" si="151"/>
        <v>SH12_LDO_5TO3_OUT</v>
      </c>
    </row>
    <row r="4807" spans="1:9">
      <c r="A4807" t="s">
        <v>261</v>
      </c>
      <c r="B4807" t="s">
        <v>9244</v>
      </c>
      <c r="C4807" t="s">
        <v>9298</v>
      </c>
      <c r="D4807" t="s">
        <v>186</v>
      </c>
      <c r="F4807" t="s">
        <v>186</v>
      </c>
      <c r="G4807" t="s">
        <v>186</v>
      </c>
      <c r="H4807" s="4" t="str">
        <f t="shared" si="150"/>
        <v>1HOST2.NUT1</v>
      </c>
      <c r="I4807" s="4">
        <f t="shared" si="151"/>
        <v>0</v>
      </c>
    </row>
    <row r="4808" spans="1:9">
      <c r="A4808" t="s">
        <v>261</v>
      </c>
      <c r="B4808" t="s">
        <v>9244</v>
      </c>
      <c r="C4808" t="s">
        <v>9298</v>
      </c>
      <c r="D4808" t="s">
        <v>187</v>
      </c>
      <c r="F4808" t="s">
        <v>187</v>
      </c>
      <c r="G4808" t="s">
        <v>187</v>
      </c>
      <c r="H4808" s="4" t="str">
        <f t="shared" si="150"/>
        <v>1HOST2.NUT2</v>
      </c>
      <c r="I4808" s="4">
        <f t="shared" si="151"/>
        <v>0</v>
      </c>
    </row>
    <row r="4809" spans="1:9">
      <c r="A4809" t="s">
        <v>261</v>
      </c>
      <c r="B4809" t="s">
        <v>9244</v>
      </c>
      <c r="C4809" t="s">
        <v>9298</v>
      </c>
      <c r="D4809" t="s">
        <v>188</v>
      </c>
      <c r="F4809" t="s">
        <v>188</v>
      </c>
      <c r="G4809" t="s">
        <v>188</v>
      </c>
      <c r="H4809" s="4" t="str">
        <f t="shared" si="150"/>
        <v>1HOST2.NUT3</v>
      </c>
      <c r="I4809" s="4">
        <f t="shared" si="151"/>
        <v>0</v>
      </c>
    </row>
    <row r="4810" spans="1:9">
      <c r="A4810" t="s">
        <v>261</v>
      </c>
      <c r="B4810" t="s">
        <v>9244</v>
      </c>
      <c r="C4810" t="s">
        <v>9298</v>
      </c>
      <c r="D4810" t="s">
        <v>189</v>
      </c>
      <c r="F4810" t="s">
        <v>189</v>
      </c>
      <c r="G4810" t="s">
        <v>189</v>
      </c>
      <c r="H4810" s="4" t="str">
        <f t="shared" si="150"/>
        <v>1HOST2.NUT4</v>
      </c>
      <c r="I4810" s="4">
        <f t="shared" si="151"/>
        <v>0</v>
      </c>
    </row>
    <row r="4811" spans="1:9">
      <c r="A4811" t="s">
        <v>261</v>
      </c>
      <c r="B4811" t="s">
        <v>9244</v>
      </c>
      <c r="C4811" t="s">
        <v>9298</v>
      </c>
      <c r="D4811" t="s">
        <v>1708</v>
      </c>
      <c r="E4811" t="s">
        <v>8697</v>
      </c>
      <c r="F4811">
        <v>1</v>
      </c>
      <c r="G4811" t="s">
        <v>1708</v>
      </c>
      <c r="H4811" s="4" t="str">
        <f t="shared" si="150"/>
        <v>1HOST2.1</v>
      </c>
      <c r="I4811" s="4" t="str">
        <f t="shared" si="151"/>
        <v>SH12_LDO_5TO3_OUT</v>
      </c>
    </row>
    <row r="4812" spans="1:9">
      <c r="A4812" t="s">
        <v>261</v>
      </c>
      <c r="B4812" t="s">
        <v>9244</v>
      </c>
      <c r="C4812" t="s">
        <v>9298</v>
      </c>
      <c r="D4812" t="s">
        <v>1709</v>
      </c>
      <c r="E4812" t="s">
        <v>8698</v>
      </c>
      <c r="F4812">
        <v>2</v>
      </c>
      <c r="G4812" t="s">
        <v>1709</v>
      </c>
      <c r="H4812" s="4" t="str">
        <f t="shared" si="150"/>
        <v>1HOST2.2</v>
      </c>
      <c r="I4812" s="4" t="str">
        <f t="shared" si="151"/>
        <v>SH12_L_SWR_5TO1_OUT</v>
      </c>
    </row>
    <row r="4813" spans="1:9">
      <c r="A4813" t="s">
        <v>261</v>
      </c>
      <c r="B4813" t="s">
        <v>9244</v>
      </c>
      <c r="C4813" t="s">
        <v>9298</v>
      </c>
      <c r="D4813" t="s">
        <v>1754</v>
      </c>
      <c r="E4813" t="s">
        <v>8698</v>
      </c>
      <c r="F4813">
        <v>55</v>
      </c>
      <c r="G4813" t="s">
        <v>1754</v>
      </c>
      <c r="H4813" s="4" t="str">
        <f t="shared" si="150"/>
        <v>1HOST2.55</v>
      </c>
      <c r="I4813" s="4" t="str">
        <f t="shared" si="151"/>
        <v>SH12_L_SWR_5TO1_OUT</v>
      </c>
    </row>
    <row r="4814" spans="1:9">
      <c r="A4814" t="s">
        <v>261</v>
      </c>
      <c r="B4814" t="s">
        <v>9244</v>
      </c>
      <c r="C4814" t="s">
        <v>9298</v>
      </c>
      <c r="D4814" t="s">
        <v>1749</v>
      </c>
      <c r="E4814" t="s">
        <v>8698</v>
      </c>
      <c r="F4814">
        <v>60</v>
      </c>
      <c r="G4814" t="s">
        <v>1749</v>
      </c>
      <c r="H4814" s="4" t="str">
        <f t="shared" si="150"/>
        <v>1HOST2.60</v>
      </c>
      <c r="I4814" s="4" t="str">
        <f t="shared" si="151"/>
        <v>SH12_L_SWR_5TO1_OUT</v>
      </c>
    </row>
    <row r="4815" spans="1:9">
      <c r="A4815" t="s">
        <v>261</v>
      </c>
      <c r="B4815" t="s">
        <v>9244</v>
      </c>
      <c r="C4815" t="s">
        <v>9298</v>
      </c>
      <c r="D4815" t="s">
        <v>1746</v>
      </c>
      <c r="E4815" t="s">
        <v>8698</v>
      </c>
      <c r="F4815">
        <v>63</v>
      </c>
      <c r="G4815" t="s">
        <v>1746</v>
      </c>
      <c r="H4815" s="4" t="str">
        <f t="shared" si="150"/>
        <v>1HOST2.63</v>
      </c>
      <c r="I4815" s="4" t="str">
        <f t="shared" si="151"/>
        <v>SH12_L_SWR_5TO1_OUT</v>
      </c>
    </row>
    <row r="4816" spans="1:9">
      <c r="A4816" t="s">
        <v>261</v>
      </c>
      <c r="B4816" t="s">
        <v>9244</v>
      </c>
      <c r="C4816" t="s">
        <v>9298</v>
      </c>
      <c r="D4816" t="s">
        <v>1743</v>
      </c>
      <c r="E4816" t="s">
        <v>1939</v>
      </c>
      <c r="F4816">
        <v>66</v>
      </c>
      <c r="G4816" t="s">
        <v>1743</v>
      </c>
      <c r="H4816" s="4" t="str">
        <f t="shared" si="150"/>
        <v>1HOST2.66</v>
      </c>
      <c r="I4816" s="4" t="str">
        <f t="shared" si="151"/>
        <v>PCIE_GND</v>
      </c>
    </row>
    <row r="4817" spans="1:9">
      <c r="A4817" t="s">
        <v>261</v>
      </c>
      <c r="B4817" t="s">
        <v>9244</v>
      </c>
      <c r="C4817" t="s">
        <v>9298</v>
      </c>
      <c r="D4817" t="s">
        <v>1747</v>
      </c>
      <c r="E4817" t="s">
        <v>8691</v>
      </c>
      <c r="F4817">
        <v>62</v>
      </c>
      <c r="G4817" t="s">
        <v>1747</v>
      </c>
      <c r="H4817" s="4" t="str">
        <f t="shared" si="150"/>
        <v>1HOST2.62</v>
      </c>
      <c r="I4817" s="4" t="str">
        <f t="shared" si="151"/>
        <v>SH12_P7_REFCLK_100M-</v>
      </c>
    </row>
    <row r="4818" spans="1:9">
      <c r="A4818" t="s">
        <v>261</v>
      </c>
      <c r="B4818" t="s">
        <v>9244</v>
      </c>
      <c r="C4818" t="s">
        <v>9298</v>
      </c>
      <c r="D4818" t="s">
        <v>1748</v>
      </c>
      <c r="E4818" t="s">
        <v>8690</v>
      </c>
      <c r="F4818">
        <v>61</v>
      </c>
      <c r="G4818" t="s">
        <v>1748</v>
      </c>
      <c r="H4818" s="4" t="str">
        <f t="shared" si="150"/>
        <v>1HOST2.61</v>
      </c>
      <c r="I4818" s="4" t="str">
        <f t="shared" si="151"/>
        <v>SH12_P7_REFCLK_100M+</v>
      </c>
    </row>
    <row r="4819" spans="1:9">
      <c r="A4819" t="s">
        <v>261</v>
      </c>
      <c r="B4819" t="s">
        <v>9244</v>
      </c>
      <c r="C4819" t="s">
        <v>9298</v>
      </c>
      <c r="D4819" t="s">
        <v>1744</v>
      </c>
      <c r="E4819" t="s">
        <v>8686</v>
      </c>
      <c r="F4819">
        <v>65</v>
      </c>
      <c r="G4819" t="s">
        <v>1744</v>
      </c>
      <c r="H4819" s="4" t="str">
        <f t="shared" si="150"/>
        <v>1HOST2.65</v>
      </c>
      <c r="I4819" s="4" t="str">
        <f t="shared" si="151"/>
        <v>SH12_P7_HSI-</v>
      </c>
    </row>
    <row r="4820" spans="1:9">
      <c r="A4820" t="s">
        <v>261</v>
      </c>
      <c r="B4820" t="s">
        <v>9244</v>
      </c>
      <c r="C4820" t="s">
        <v>9298</v>
      </c>
      <c r="D4820" t="s">
        <v>1751</v>
      </c>
      <c r="F4820">
        <v>58</v>
      </c>
      <c r="G4820" t="s">
        <v>1751</v>
      </c>
      <c r="H4820" s="4" t="str">
        <f t="shared" si="150"/>
        <v>1HOST2.58</v>
      </c>
      <c r="I4820" s="4">
        <f t="shared" si="151"/>
        <v>0</v>
      </c>
    </row>
    <row r="4821" spans="1:9">
      <c r="A4821" t="s">
        <v>261</v>
      </c>
      <c r="B4821" t="s">
        <v>9244</v>
      </c>
      <c r="C4821" t="s">
        <v>9298</v>
      </c>
      <c r="D4821" t="s">
        <v>1745</v>
      </c>
      <c r="E4821" t="s">
        <v>8687</v>
      </c>
      <c r="F4821">
        <v>64</v>
      </c>
      <c r="G4821" t="s">
        <v>1745</v>
      </c>
      <c r="H4821" s="4" t="str">
        <f t="shared" si="150"/>
        <v>1HOST2.64</v>
      </c>
      <c r="I4821" s="4" t="str">
        <f t="shared" si="151"/>
        <v>SH12_P7_HSI+</v>
      </c>
    </row>
    <row r="4822" spans="1:9">
      <c r="A4822" t="s">
        <v>261</v>
      </c>
      <c r="B4822" t="s">
        <v>9244</v>
      </c>
      <c r="C4822" t="s">
        <v>9298</v>
      </c>
      <c r="D4822" t="s">
        <v>1750</v>
      </c>
      <c r="F4822">
        <v>59</v>
      </c>
      <c r="G4822" t="s">
        <v>1750</v>
      </c>
      <c r="H4822" s="4" t="str">
        <f t="shared" si="150"/>
        <v>1HOST2.59</v>
      </c>
      <c r="I4822" s="4">
        <f t="shared" si="151"/>
        <v>0</v>
      </c>
    </row>
    <row r="4823" spans="1:9">
      <c r="A4823" t="s">
        <v>261</v>
      </c>
      <c r="B4823" t="s">
        <v>9244</v>
      </c>
      <c r="C4823" t="s">
        <v>9298</v>
      </c>
      <c r="D4823" t="s">
        <v>1742</v>
      </c>
      <c r="E4823" t="s">
        <v>8701</v>
      </c>
      <c r="F4823">
        <v>67</v>
      </c>
      <c r="G4823" t="s">
        <v>1742</v>
      </c>
      <c r="H4823" s="4" t="str">
        <f t="shared" si="150"/>
        <v>1HOST2.67</v>
      </c>
      <c r="I4823" s="4" t="str">
        <f t="shared" si="151"/>
        <v>SH12_C_HSO-</v>
      </c>
    </row>
    <row r="4824" spans="1:9">
      <c r="A4824" t="s">
        <v>261</v>
      </c>
      <c r="B4824" t="s">
        <v>9244</v>
      </c>
      <c r="C4824" t="s">
        <v>9298</v>
      </c>
      <c r="D4824" t="s">
        <v>1752</v>
      </c>
      <c r="F4824">
        <v>57</v>
      </c>
      <c r="G4824" t="s">
        <v>1752</v>
      </c>
      <c r="H4824" s="4" t="str">
        <f t="shared" si="150"/>
        <v>1HOST2.57</v>
      </c>
      <c r="I4824" s="4">
        <f t="shared" si="151"/>
        <v>0</v>
      </c>
    </row>
    <row r="4825" spans="1:9">
      <c r="A4825" t="s">
        <v>261</v>
      </c>
      <c r="B4825" t="s">
        <v>9244</v>
      </c>
      <c r="C4825" t="s">
        <v>9298</v>
      </c>
      <c r="D4825" t="s">
        <v>1741</v>
      </c>
      <c r="E4825" t="s">
        <v>8702</v>
      </c>
      <c r="F4825">
        <v>68</v>
      </c>
      <c r="G4825" t="s">
        <v>1741</v>
      </c>
      <c r="H4825" s="4" t="str">
        <f t="shared" si="150"/>
        <v>1HOST2.68</v>
      </c>
      <c r="I4825" s="4" t="str">
        <f t="shared" si="151"/>
        <v>SH12_C_HSO+</v>
      </c>
    </row>
    <row r="4826" spans="1:9">
      <c r="A4826" t="s">
        <v>261</v>
      </c>
      <c r="B4826" t="s">
        <v>9244</v>
      </c>
      <c r="C4826" t="s">
        <v>9298</v>
      </c>
      <c r="D4826" t="s">
        <v>1753</v>
      </c>
      <c r="F4826">
        <v>56</v>
      </c>
      <c r="G4826" t="s">
        <v>1753</v>
      </c>
      <c r="H4826" s="4" t="str">
        <f t="shared" si="150"/>
        <v>1HOST2.56</v>
      </c>
      <c r="I4826" s="4">
        <f t="shared" si="151"/>
        <v>0</v>
      </c>
    </row>
    <row r="4827" spans="1:9">
      <c r="A4827" t="s">
        <v>261</v>
      </c>
      <c r="B4827" t="s">
        <v>9244</v>
      </c>
      <c r="C4827" t="s">
        <v>9298</v>
      </c>
      <c r="D4827" t="s">
        <v>1721</v>
      </c>
      <c r="E4827" t="s">
        <v>8696</v>
      </c>
      <c r="F4827">
        <v>14</v>
      </c>
      <c r="G4827" t="s">
        <v>1721</v>
      </c>
      <c r="H4827" s="4" t="str">
        <f t="shared" si="150"/>
        <v>1HOST2.14</v>
      </c>
      <c r="I4827" s="4" t="str">
        <f t="shared" si="151"/>
        <v>SH12_P7_PCIE_RESETB</v>
      </c>
    </row>
    <row r="4828" spans="1:9">
      <c r="A4828" t="s">
        <v>261</v>
      </c>
      <c r="B4828" t="s">
        <v>9244</v>
      </c>
      <c r="C4828" t="s">
        <v>9298</v>
      </c>
      <c r="D4828" t="s">
        <v>389</v>
      </c>
      <c r="E4828" t="s">
        <v>8711</v>
      </c>
      <c r="F4828">
        <v>51</v>
      </c>
      <c r="G4828" t="s">
        <v>389</v>
      </c>
      <c r="H4828" s="4" t="str">
        <f t="shared" si="150"/>
        <v>1HOST2.51</v>
      </c>
      <c r="I4828" s="4" t="str">
        <f t="shared" si="151"/>
        <v>SH12_RSET</v>
      </c>
    </row>
    <row r="4829" spans="1:9">
      <c r="A4829" t="s">
        <v>261</v>
      </c>
      <c r="B4829" t="s">
        <v>9244</v>
      </c>
      <c r="C4829" t="s">
        <v>9298</v>
      </c>
      <c r="D4829" t="s">
        <v>1710</v>
      </c>
      <c r="E4829" t="s">
        <v>8712</v>
      </c>
      <c r="F4829">
        <v>3</v>
      </c>
      <c r="G4829" t="s">
        <v>1710</v>
      </c>
      <c r="H4829" s="4" t="str">
        <f t="shared" si="150"/>
        <v>1HOST2.3</v>
      </c>
      <c r="I4829" s="4" t="str">
        <f t="shared" si="151"/>
        <v>SH12_RST_INPIN</v>
      </c>
    </row>
    <row r="4830" spans="1:9">
      <c r="A4830" t="s">
        <v>261</v>
      </c>
      <c r="B4830" t="s">
        <v>9244</v>
      </c>
      <c r="C4830" t="s">
        <v>9298</v>
      </c>
      <c r="D4830" t="s">
        <v>1759</v>
      </c>
      <c r="E4830" t="s">
        <v>8713</v>
      </c>
      <c r="F4830">
        <v>19</v>
      </c>
      <c r="G4830" t="s">
        <v>1759</v>
      </c>
      <c r="H4830" s="4" t="str">
        <f t="shared" si="150"/>
        <v>1HOST2.19</v>
      </c>
      <c r="I4830" s="4" t="str">
        <f t="shared" si="151"/>
        <v>SH12_SPICK</v>
      </c>
    </row>
    <row r="4831" spans="1:9">
      <c r="A4831" t="s">
        <v>261</v>
      </c>
      <c r="B4831" t="s">
        <v>9244</v>
      </c>
      <c r="C4831" t="s">
        <v>9298</v>
      </c>
      <c r="D4831" t="s">
        <v>1764</v>
      </c>
      <c r="E4831" t="s">
        <v>8714</v>
      </c>
      <c r="F4831">
        <v>24</v>
      </c>
      <c r="G4831" t="s">
        <v>1764</v>
      </c>
      <c r="H4831" s="4" t="str">
        <f t="shared" si="150"/>
        <v>1HOST2.24</v>
      </c>
      <c r="I4831" s="4" t="str">
        <f t="shared" si="151"/>
        <v>SH12_SPICS</v>
      </c>
    </row>
    <row r="4832" spans="1:9">
      <c r="A4832" t="s">
        <v>261</v>
      </c>
      <c r="B4832" t="s">
        <v>9244</v>
      </c>
      <c r="C4832" t="s">
        <v>9298</v>
      </c>
      <c r="D4832" t="s">
        <v>1758</v>
      </c>
      <c r="E4832" t="s">
        <v>8715</v>
      </c>
      <c r="F4832">
        <v>18</v>
      </c>
      <c r="G4832" t="s">
        <v>1758</v>
      </c>
      <c r="H4832" s="4" t="str">
        <f t="shared" si="150"/>
        <v>1HOST2.18</v>
      </c>
      <c r="I4832" s="4" t="str">
        <f t="shared" si="151"/>
        <v>SH12_SPISI</v>
      </c>
    </row>
    <row r="4833" spans="1:9">
      <c r="A4833" t="s">
        <v>261</v>
      </c>
      <c r="B4833" t="s">
        <v>9244</v>
      </c>
      <c r="C4833" t="s">
        <v>9298</v>
      </c>
      <c r="D4833" t="s">
        <v>1763</v>
      </c>
      <c r="E4833" t="s">
        <v>8716</v>
      </c>
      <c r="F4833">
        <v>23</v>
      </c>
      <c r="G4833" t="s">
        <v>1763</v>
      </c>
      <c r="H4833" s="4" t="str">
        <f t="shared" si="150"/>
        <v>1HOST2.23</v>
      </c>
      <c r="I4833" s="4" t="str">
        <f t="shared" si="151"/>
        <v>SH12_SPISO</v>
      </c>
    </row>
    <row r="4834" spans="1:9">
      <c r="A4834" t="s">
        <v>261</v>
      </c>
      <c r="B4834" t="s">
        <v>9244</v>
      </c>
      <c r="C4834" t="s">
        <v>9298</v>
      </c>
      <c r="D4834" t="s">
        <v>1724</v>
      </c>
      <c r="E4834" t="s">
        <v>8692</v>
      </c>
      <c r="F4834">
        <v>17</v>
      </c>
      <c r="G4834" t="s">
        <v>1724</v>
      </c>
      <c r="H4834" s="4" t="str">
        <f t="shared" si="150"/>
        <v>1HOST2.17</v>
      </c>
      <c r="I4834" s="4" t="str">
        <f t="shared" si="151"/>
        <v>SH1_DPS_5V0</v>
      </c>
    </row>
    <row r="4835" spans="1:9">
      <c r="A4835" t="s">
        <v>261</v>
      </c>
      <c r="B4835" t="s">
        <v>9244</v>
      </c>
      <c r="C4835" t="s">
        <v>9298</v>
      </c>
      <c r="D4835" t="s">
        <v>1723</v>
      </c>
      <c r="E4835" t="s">
        <v>8717</v>
      </c>
      <c r="F4835">
        <v>16</v>
      </c>
      <c r="G4835" t="s">
        <v>1723</v>
      </c>
      <c r="H4835" s="4" t="str">
        <f t="shared" si="150"/>
        <v>1HOST2.16</v>
      </c>
      <c r="I4835" s="4" t="str">
        <f t="shared" si="151"/>
        <v>SH12_SWR_5TO1_OUT</v>
      </c>
    </row>
    <row r="4836" spans="1:9">
      <c r="A4836" t="s">
        <v>261</v>
      </c>
      <c r="B4836" t="s">
        <v>9244</v>
      </c>
      <c r="C4836" t="s">
        <v>9298</v>
      </c>
      <c r="D4836" t="s">
        <v>1722</v>
      </c>
      <c r="E4836" t="s">
        <v>169</v>
      </c>
      <c r="F4836">
        <v>15</v>
      </c>
      <c r="G4836" t="s">
        <v>1722</v>
      </c>
      <c r="H4836" s="4" t="str">
        <f t="shared" si="150"/>
        <v>1HOST2.15</v>
      </c>
      <c r="I4836" s="4" t="str">
        <f t="shared" si="151"/>
        <v>DGND</v>
      </c>
    </row>
    <row r="4837" spans="1:9">
      <c r="A4837" t="s">
        <v>261</v>
      </c>
      <c r="B4837" t="s">
        <v>9244</v>
      </c>
      <c r="C4837" t="s">
        <v>9298</v>
      </c>
      <c r="D4837" t="s">
        <v>1714</v>
      </c>
      <c r="E4837" t="s">
        <v>8718</v>
      </c>
      <c r="F4837">
        <v>7</v>
      </c>
      <c r="G4837" t="s">
        <v>1714</v>
      </c>
      <c r="H4837" s="4" t="str">
        <f t="shared" si="150"/>
        <v>1HOST2.7</v>
      </c>
      <c r="I4837" s="4" t="str">
        <f t="shared" si="151"/>
        <v>SH12_TESTENPIN</v>
      </c>
    </row>
    <row r="4838" spans="1:9">
      <c r="A4838" t="s">
        <v>261</v>
      </c>
      <c r="B4838" t="s">
        <v>9244</v>
      </c>
      <c r="C4838" t="s">
        <v>9298</v>
      </c>
      <c r="D4838" t="s">
        <v>1712</v>
      </c>
      <c r="E4838" t="s">
        <v>9986</v>
      </c>
      <c r="F4838">
        <v>5</v>
      </c>
      <c r="G4838" t="s">
        <v>1712</v>
      </c>
      <c r="H4838" s="4" t="str">
        <f t="shared" si="150"/>
        <v>1HOST2.5</v>
      </c>
      <c r="I4838" s="4" t="str">
        <f t="shared" si="151"/>
        <v>SH12_D_SJTCLK</v>
      </c>
    </row>
    <row r="4839" spans="1:9">
      <c r="A4839" t="s">
        <v>261</v>
      </c>
      <c r="B4839" t="s">
        <v>9244</v>
      </c>
      <c r="C4839" t="s">
        <v>9298</v>
      </c>
      <c r="D4839" t="s">
        <v>1713</v>
      </c>
      <c r="E4839" t="s">
        <v>9987</v>
      </c>
      <c r="F4839">
        <v>6</v>
      </c>
      <c r="G4839" t="s">
        <v>1713</v>
      </c>
      <c r="H4839" s="4" t="str">
        <f t="shared" si="150"/>
        <v>1HOST2.6</v>
      </c>
      <c r="I4839" s="4" t="str">
        <f t="shared" si="151"/>
        <v>SH12_D_SJTDI</v>
      </c>
    </row>
    <row r="4840" spans="1:9">
      <c r="A4840" t="s">
        <v>261</v>
      </c>
      <c r="B4840" t="s">
        <v>9244</v>
      </c>
      <c r="C4840" t="s">
        <v>9298</v>
      </c>
      <c r="D4840" t="s">
        <v>1736</v>
      </c>
      <c r="E4840" t="s">
        <v>8697</v>
      </c>
      <c r="F4840">
        <v>39</v>
      </c>
      <c r="G4840" t="s">
        <v>1736</v>
      </c>
      <c r="H4840" s="4" t="str">
        <f t="shared" si="150"/>
        <v>1HOST2.39</v>
      </c>
      <c r="I4840" s="4" t="str">
        <f t="shared" si="151"/>
        <v>SH12_LDO_5TO3_OUT</v>
      </c>
    </row>
    <row r="4841" spans="1:9">
      <c r="A4841" t="s">
        <v>261</v>
      </c>
      <c r="B4841" t="s">
        <v>9244</v>
      </c>
      <c r="C4841" t="s">
        <v>9298</v>
      </c>
      <c r="D4841" t="s">
        <v>1739</v>
      </c>
      <c r="E4841" t="s">
        <v>8703</v>
      </c>
      <c r="F4841">
        <v>36</v>
      </c>
      <c r="G4841" t="s">
        <v>1739</v>
      </c>
      <c r="H4841" s="4" t="str">
        <f t="shared" si="150"/>
        <v>1HOST2.36</v>
      </c>
      <c r="I4841" s="4" t="str">
        <f t="shared" si="151"/>
        <v>SH12_USB_AVDD10</v>
      </c>
    </row>
    <row r="4842" spans="1:9">
      <c r="A4842" t="s">
        <v>261</v>
      </c>
      <c r="B4842" t="s">
        <v>9244</v>
      </c>
      <c r="C4842" t="s">
        <v>9298</v>
      </c>
      <c r="D4842" t="s">
        <v>1735</v>
      </c>
      <c r="E4842" t="s">
        <v>8703</v>
      </c>
      <c r="F4842">
        <v>40</v>
      </c>
      <c r="G4842" t="s">
        <v>1735</v>
      </c>
      <c r="H4842" s="4" t="str">
        <f t="shared" si="150"/>
        <v>1HOST2.40</v>
      </c>
      <c r="I4842" s="4" t="str">
        <f t="shared" si="151"/>
        <v>SH12_USB_AVDD10</v>
      </c>
    </row>
    <row r="4843" spans="1:9">
      <c r="A4843" t="s">
        <v>261</v>
      </c>
      <c r="B4843" t="s">
        <v>9244</v>
      </c>
      <c r="C4843" t="s">
        <v>9298</v>
      </c>
      <c r="D4843" t="s">
        <v>1725</v>
      </c>
      <c r="E4843" t="s">
        <v>8703</v>
      </c>
      <c r="F4843">
        <v>50</v>
      </c>
      <c r="G4843" t="s">
        <v>1725</v>
      </c>
      <c r="H4843" s="4" t="str">
        <f t="shared" si="150"/>
        <v>1HOST2.50</v>
      </c>
      <c r="I4843" s="4" t="str">
        <f t="shared" si="151"/>
        <v>SH12_USB_AVDD10</v>
      </c>
    </row>
    <row r="4844" spans="1:9">
      <c r="A4844" t="s">
        <v>261</v>
      </c>
      <c r="B4844" t="s">
        <v>9244</v>
      </c>
      <c r="C4844" t="s">
        <v>9298</v>
      </c>
      <c r="D4844" t="s">
        <v>1730</v>
      </c>
      <c r="E4844" t="s">
        <v>169</v>
      </c>
      <c r="F4844">
        <v>45</v>
      </c>
      <c r="G4844" t="s">
        <v>1730</v>
      </c>
      <c r="H4844" s="4" t="str">
        <f t="shared" si="150"/>
        <v>1HOST2.45</v>
      </c>
      <c r="I4844" s="4" t="str">
        <f t="shared" si="151"/>
        <v>DGND</v>
      </c>
    </row>
    <row r="4845" spans="1:9">
      <c r="A4845" t="s">
        <v>261</v>
      </c>
      <c r="B4845" t="s">
        <v>9244</v>
      </c>
      <c r="C4845" t="s">
        <v>9298</v>
      </c>
      <c r="D4845" t="s">
        <v>1728</v>
      </c>
      <c r="F4845">
        <v>47</v>
      </c>
      <c r="G4845" t="s">
        <v>1728</v>
      </c>
      <c r="H4845" s="4" t="str">
        <f t="shared" si="150"/>
        <v>1HOST2.47</v>
      </c>
      <c r="I4845" s="4">
        <f t="shared" si="151"/>
        <v>0</v>
      </c>
    </row>
    <row r="4846" spans="1:9">
      <c r="A4846" t="s">
        <v>261</v>
      </c>
      <c r="B4846" t="s">
        <v>9244</v>
      </c>
      <c r="C4846" t="s">
        <v>9298</v>
      </c>
      <c r="D4846" t="s">
        <v>1727</v>
      </c>
      <c r="F4846">
        <v>48</v>
      </c>
      <c r="G4846" t="s">
        <v>1727</v>
      </c>
      <c r="H4846" s="4" t="str">
        <f t="shared" si="150"/>
        <v>1HOST2.48</v>
      </c>
      <c r="I4846" s="4">
        <f t="shared" si="151"/>
        <v>0</v>
      </c>
    </row>
    <row r="4847" spans="1:9">
      <c r="A4847" t="s">
        <v>261</v>
      </c>
      <c r="B4847" t="s">
        <v>9244</v>
      </c>
      <c r="C4847" t="s">
        <v>9298</v>
      </c>
      <c r="D4847" t="s">
        <v>1729</v>
      </c>
      <c r="F4847">
        <v>46</v>
      </c>
      <c r="G4847" t="s">
        <v>1729</v>
      </c>
      <c r="H4847" s="4" t="str">
        <f t="shared" si="150"/>
        <v>1HOST2.46</v>
      </c>
      <c r="I4847" s="4">
        <f t="shared" si="151"/>
        <v>0</v>
      </c>
    </row>
    <row r="4848" spans="1:9">
      <c r="A4848" t="s">
        <v>261</v>
      </c>
      <c r="B4848" t="s">
        <v>9244</v>
      </c>
      <c r="C4848" t="s">
        <v>9298</v>
      </c>
      <c r="D4848" t="s">
        <v>1726</v>
      </c>
      <c r="F4848">
        <v>49</v>
      </c>
      <c r="G4848" t="s">
        <v>1726</v>
      </c>
      <c r="H4848" s="4" t="str">
        <f t="shared" si="150"/>
        <v>1HOST2.49</v>
      </c>
      <c r="I4848" s="4">
        <f t="shared" si="151"/>
        <v>0</v>
      </c>
    </row>
    <row r="4849" spans="1:9">
      <c r="A4849" t="s">
        <v>261</v>
      </c>
      <c r="B4849" t="s">
        <v>9244</v>
      </c>
      <c r="C4849" t="s">
        <v>9298</v>
      </c>
      <c r="D4849" t="s">
        <v>1733</v>
      </c>
      <c r="F4849">
        <v>42</v>
      </c>
      <c r="G4849" t="s">
        <v>1733</v>
      </c>
      <c r="H4849" s="4" t="str">
        <f t="shared" si="150"/>
        <v>1HOST2.42</v>
      </c>
      <c r="I4849" s="4">
        <f t="shared" si="151"/>
        <v>0</v>
      </c>
    </row>
    <row r="4850" spans="1:9">
      <c r="A4850" t="s">
        <v>261</v>
      </c>
      <c r="B4850" t="s">
        <v>9244</v>
      </c>
      <c r="C4850" t="s">
        <v>9298</v>
      </c>
      <c r="D4850" t="s">
        <v>1732</v>
      </c>
      <c r="F4850">
        <v>43</v>
      </c>
      <c r="G4850" t="s">
        <v>1732</v>
      </c>
      <c r="H4850" s="4" t="str">
        <f t="shared" si="150"/>
        <v>1HOST2.43</v>
      </c>
      <c r="I4850" s="4">
        <f t="shared" si="151"/>
        <v>0</v>
      </c>
    </row>
    <row r="4851" spans="1:9">
      <c r="A4851" t="s">
        <v>261</v>
      </c>
      <c r="B4851" t="s">
        <v>9244</v>
      </c>
      <c r="C4851" t="s">
        <v>9298</v>
      </c>
      <c r="D4851" t="s">
        <v>1734</v>
      </c>
      <c r="F4851">
        <v>41</v>
      </c>
      <c r="G4851" t="s">
        <v>1734</v>
      </c>
      <c r="H4851" s="4" t="str">
        <f t="shared" si="150"/>
        <v>1HOST2.41</v>
      </c>
      <c r="I4851" s="4">
        <f t="shared" si="151"/>
        <v>0</v>
      </c>
    </row>
    <row r="4852" spans="1:9">
      <c r="A4852" t="s">
        <v>261</v>
      </c>
      <c r="B4852" t="s">
        <v>9244</v>
      </c>
      <c r="C4852" t="s">
        <v>9298</v>
      </c>
      <c r="D4852" t="s">
        <v>1731</v>
      </c>
      <c r="F4852">
        <v>44</v>
      </c>
      <c r="G4852" t="s">
        <v>1731</v>
      </c>
      <c r="H4852" s="4" t="str">
        <f t="shared" si="150"/>
        <v>1HOST2.44</v>
      </c>
      <c r="I4852" s="4">
        <f t="shared" si="151"/>
        <v>0</v>
      </c>
    </row>
    <row r="4853" spans="1:9">
      <c r="A4853" t="s">
        <v>261</v>
      </c>
      <c r="B4853" t="s">
        <v>9244</v>
      </c>
      <c r="C4853" t="s">
        <v>9298</v>
      </c>
      <c r="D4853" t="s">
        <v>1770</v>
      </c>
      <c r="E4853" t="s">
        <v>8692</v>
      </c>
      <c r="F4853">
        <v>31</v>
      </c>
      <c r="G4853" t="s">
        <v>1770</v>
      </c>
      <c r="H4853" s="4" t="str">
        <f t="shared" si="150"/>
        <v>1HOST2.31</v>
      </c>
      <c r="I4853" s="4" t="str">
        <f t="shared" si="151"/>
        <v>SH1_DPS_5V0</v>
      </c>
    </row>
    <row r="4854" spans="1:9">
      <c r="A4854" t="s">
        <v>261</v>
      </c>
      <c r="B4854" t="s">
        <v>9244</v>
      </c>
      <c r="C4854" t="s">
        <v>9298</v>
      </c>
      <c r="D4854" t="s">
        <v>1711</v>
      </c>
      <c r="E4854" t="s">
        <v>8697</v>
      </c>
      <c r="F4854">
        <v>4</v>
      </c>
      <c r="G4854" t="s">
        <v>1711</v>
      </c>
      <c r="H4854" s="4" t="str">
        <f t="shared" si="150"/>
        <v>1HOST2.4</v>
      </c>
      <c r="I4854" s="4" t="str">
        <f t="shared" si="151"/>
        <v>SH12_LDO_5TO3_OUT</v>
      </c>
    </row>
    <row r="4855" spans="1:9">
      <c r="A4855" t="s">
        <v>261</v>
      </c>
      <c r="B4855" t="s">
        <v>9244</v>
      </c>
      <c r="C4855" t="s">
        <v>9298</v>
      </c>
      <c r="D4855" t="s">
        <v>1760</v>
      </c>
      <c r="E4855" t="s">
        <v>8697</v>
      </c>
      <c r="F4855">
        <v>20</v>
      </c>
      <c r="G4855" t="s">
        <v>1760</v>
      </c>
      <c r="H4855" s="4" t="str">
        <f t="shared" si="150"/>
        <v>1HOST2.20</v>
      </c>
      <c r="I4855" s="4" t="str">
        <f t="shared" si="151"/>
        <v>SH12_LDO_5TO3_OUT</v>
      </c>
    </row>
    <row r="4856" spans="1:9">
      <c r="A4856" t="s">
        <v>261</v>
      </c>
      <c r="B4856" t="s">
        <v>9244</v>
      </c>
      <c r="C4856" t="s">
        <v>9298</v>
      </c>
      <c r="D4856" t="s">
        <v>1767</v>
      </c>
      <c r="E4856" t="s">
        <v>8719</v>
      </c>
      <c r="F4856">
        <v>27</v>
      </c>
      <c r="G4856" t="s">
        <v>1767</v>
      </c>
      <c r="H4856" s="4" t="str">
        <f t="shared" si="150"/>
        <v>1HOST2.27</v>
      </c>
      <c r="I4856" s="4" t="str">
        <f t="shared" si="151"/>
        <v>SH12_HSD027</v>
      </c>
    </row>
    <row r="4857" spans="1:9">
      <c r="A4857" t="s">
        <v>261</v>
      </c>
      <c r="B4857" t="s">
        <v>9244</v>
      </c>
      <c r="C4857" t="s">
        <v>9298</v>
      </c>
      <c r="D4857" t="s">
        <v>1768</v>
      </c>
      <c r="E4857" t="s">
        <v>9988</v>
      </c>
      <c r="F4857">
        <v>28</v>
      </c>
      <c r="G4857" t="s">
        <v>1768</v>
      </c>
      <c r="H4857" s="4" t="str">
        <f t="shared" si="150"/>
        <v>1HOST2.28</v>
      </c>
      <c r="I4857" s="4" t="str">
        <f t="shared" si="151"/>
        <v>SH12_D_GPIO_VBUS</v>
      </c>
    </row>
    <row r="4858" spans="1:9">
      <c r="A4858" t="s">
        <v>261</v>
      </c>
      <c r="B4858" t="s">
        <v>9244</v>
      </c>
      <c r="C4858" t="s">
        <v>9298</v>
      </c>
      <c r="D4858" t="s">
        <v>1757</v>
      </c>
      <c r="E4858" t="s">
        <v>8697</v>
      </c>
      <c r="F4858">
        <v>52</v>
      </c>
      <c r="G4858" t="s">
        <v>1757</v>
      </c>
      <c r="H4858" s="4" t="str">
        <f t="shared" si="150"/>
        <v>1HOST2.52</v>
      </c>
      <c r="I4858" s="4" t="str">
        <f t="shared" si="151"/>
        <v>SH12_LDO_5TO3_OUT</v>
      </c>
    </row>
    <row r="4859" spans="1:9">
      <c r="A4859" t="s">
        <v>261</v>
      </c>
      <c r="B4859" t="s">
        <v>9244</v>
      </c>
      <c r="C4859" t="s">
        <v>9298</v>
      </c>
      <c r="D4859" t="s">
        <v>1756</v>
      </c>
      <c r="E4859" t="s">
        <v>8699</v>
      </c>
      <c r="F4859">
        <v>53</v>
      </c>
      <c r="G4859" t="s">
        <v>1756</v>
      </c>
      <c r="H4859" s="4" t="str">
        <f t="shared" si="150"/>
        <v>1HOST2.53</v>
      </c>
      <c r="I4859" s="4" t="str">
        <f t="shared" si="151"/>
        <v>SH12_XTAL_IN</v>
      </c>
    </row>
    <row r="4860" spans="1:9">
      <c r="A4860" t="s">
        <v>261</v>
      </c>
      <c r="B4860" t="s">
        <v>9244</v>
      </c>
      <c r="C4860" t="s">
        <v>9298</v>
      </c>
      <c r="D4860" t="s">
        <v>1755</v>
      </c>
      <c r="E4860" t="s">
        <v>8700</v>
      </c>
      <c r="F4860">
        <v>54</v>
      </c>
      <c r="G4860" t="s">
        <v>1755</v>
      </c>
      <c r="H4860" s="4" t="str">
        <f t="shared" si="150"/>
        <v>1HOST2.54</v>
      </c>
      <c r="I4860" s="4" t="str">
        <f t="shared" si="151"/>
        <v>SH12_XTAL_OUT</v>
      </c>
    </row>
    <row r="4861" spans="1:9">
      <c r="A4861" t="s">
        <v>261</v>
      </c>
      <c r="B4861" t="s">
        <v>9244</v>
      </c>
      <c r="C4861" t="s">
        <v>9299</v>
      </c>
      <c r="D4861">
        <v>1</v>
      </c>
      <c r="E4861" t="s">
        <v>8698</v>
      </c>
      <c r="F4861">
        <v>1</v>
      </c>
      <c r="G4861">
        <v>1</v>
      </c>
      <c r="H4861" s="4" t="str">
        <f t="shared" si="150"/>
        <v>1LH21.1</v>
      </c>
      <c r="I4861" s="4" t="str">
        <f t="shared" si="151"/>
        <v>SH12_L_SWR_5TO1_OUT</v>
      </c>
    </row>
    <row r="4862" spans="1:9">
      <c r="A4862" t="s">
        <v>261</v>
      </c>
      <c r="B4862" t="s">
        <v>9244</v>
      </c>
      <c r="C4862" t="s">
        <v>9299</v>
      </c>
      <c r="D4862">
        <v>2</v>
      </c>
      <c r="E4862" t="s">
        <v>8717</v>
      </c>
      <c r="F4862">
        <v>2</v>
      </c>
      <c r="G4862">
        <v>2</v>
      </c>
      <c r="H4862" s="4" t="str">
        <f t="shared" si="150"/>
        <v>1LH21.2</v>
      </c>
      <c r="I4862" s="4" t="str">
        <f t="shared" si="151"/>
        <v>SH12_SWR_5TO1_OUT</v>
      </c>
    </row>
    <row r="4863" spans="1:9">
      <c r="A4863" t="s">
        <v>261</v>
      </c>
      <c r="B4863" t="s">
        <v>9244</v>
      </c>
      <c r="C4863" t="s">
        <v>9300</v>
      </c>
      <c r="D4863">
        <v>1</v>
      </c>
      <c r="E4863" t="s">
        <v>8697</v>
      </c>
      <c r="F4863">
        <v>1</v>
      </c>
      <c r="G4863">
        <v>1</v>
      </c>
      <c r="H4863" s="4" t="str">
        <f t="shared" si="150"/>
        <v>1RH23.1</v>
      </c>
      <c r="I4863" s="4" t="str">
        <f t="shared" si="151"/>
        <v>SH12_LDO_5TO3_OUT</v>
      </c>
    </row>
    <row r="4864" spans="1:9">
      <c r="A4864" t="s">
        <v>261</v>
      </c>
      <c r="B4864" t="s">
        <v>9244</v>
      </c>
      <c r="C4864" t="s">
        <v>9300</v>
      </c>
      <c r="D4864">
        <v>2</v>
      </c>
      <c r="E4864" t="s">
        <v>8712</v>
      </c>
      <c r="F4864">
        <v>2</v>
      </c>
      <c r="G4864">
        <v>2</v>
      </c>
      <c r="H4864" s="4" t="str">
        <f t="shared" si="150"/>
        <v>1RH23.2</v>
      </c>
      <c r="I4864" s="4" t="str">
        <f t="shared" si="151"/>
        <v>SH12_RST_INPIN</v>
      </c>
    </row>
    <row r="4865" spans="1:9">
      <c r="A4865" t="s">
        <v>261</v>
      </c>
      <c r="B4865" t="s">
        <v>9244</v>
      </c>
      <c r="C4865" t="s">
        <v>9301</v>
      </c>
      <c r="D4865">
        <v>1</v>
      </c>
      <c r="E4865" t="s">
        <v>8695</v>
      </c>
      <c r="F4865">
        <v>1</v>
      </c>
      <c r="G4865">
        <v>1</v>
      </c>
      <c r="H4865" s="4" t="str">
        <f t="shared" si="150"/>
        <v>1RH212.1</v>
      </c>
      <c r="I4865" s="4" t="str">
        <f t="shared" si="151"/>
        <v>SH12_P7_ISOLATEB</v>
      </c>
    </row>
    <row r="4866" spans="1:9">
      <c r="A4866" t="s">
        <v>261</v>
      </c>
      <c r="B4866" t="s">
        <v>9244</v>
      </c>
      <c r="C4866" t="s">
        <v>9301</v>
      </c>
      <c r="D4866">
        <v>2</v>
      </c>
      <c r="E4866" t="s">
        <v>8710</v>
      </c>
      <c r="F4866">
        <v>2</v>
      </c>
      <c r="G4866">
        <v>2</v>
      </c>
      <c r="H4866" s="4" t="str">
        <f t="shared" ref="H4866:H4929" si="152">CONCATENATE(C4866,".",F4866)</f>
        <v>1RH212.2</v>
      </c>
      <c r="I4866" s="4" t="str">
        <f t="shared" ref="I4866:I4929" si="153">E4866</f>
        <v>SH12_ISOLATEBPIN</v>
      </c>
    </row>
    <row r="4867" spans="1:9">
      <c r="A4867" t="s">
        <v>261</v>
      </c>
      <c r="B4867" t="s">
        <v>9244</v>
      </c>
      <c r="C4867" t="s">
        <v>9302</v>
      </c>
      <c r="D4867">
        <v>1</v>
      </c>
      <c r="E4867" t="s">
        <v>8697</v>
      </c>
      <c r="F4867">
        <v>1</v>
      </c>
      <c r="G4867">
        <v>1</v>
      </c>
      <c r="H4867" s="4" t="str">
        <f t="shared" si="152"/>
        <v>1RH213.1</v>
      </c>
      <c r="I4867" s="4" t="str">
        <f t="shared" si="153"/>
        <v>SH12_LDO_5TO3_OUT</v>
      </c>
    </row>
    <row r="4868" spans="1:9">
      <c r="A4868" t="s">
        <v>261</v>
      </c>
      <c r="B4868" t="s">
        <v>9244</v>
      </c>
      <c r="C4868" t="s">
        <v>9302</v>
      </c>
      <c r="D4868">
        <v>2</v>
      </c>
      <c r="E4868" t="s">
        <v>8693</v>
      </c>
      <c r="F4868">
        <v>2</v>
      </c>
      <c r="G4868">
        <v>2</v>
      </c>
      <c r="H4868" s="4" t="str">
        <f t="shared" si="152"/>
        <v>1RH213.2</v>
      </c>
      <c r="I4868" s="4" t="str">
        <f t="shared" si="153"/>
        <v>SH12_P7_CLKREQB</v>
      </c>
    </row>
    <row r="4869" spans="1:9">
      <c r="A4869" t="s">
        <v>261</v>
      </c>
      <c r="B4869" t="s">
        <v>9244</v>
      </c>
      <c r="C4869" t="s">
        <v>9303</v>
      </c>
      <c r="D4869">
        <v>1</v>
      </c>
      <c r="E4869" t="s">
        <v>8697</v>
      </c>
      <c r="F4869">
        <v>1</v>
      </c>
      <c r="G4869">
        <v>1</v>
      </c>
      <c r="H4869" s="4" t="str">
        <f t="shared" si="152"/>
        <v>1RH214.1</v>
      </c>
      <c r="I4869" s="4" t="str">
        <f t="shared" si="153"/>
        <v>SH12_LDO_5TO3_OUT</v>
      </c>
    </row>
    <row r="4870" spans="1:9">
      <c r="A4870" t="s">
        <v>261</v>
      </c>
      <c r="B4870" t="s">
        <v>9244</v>
      </c>
      <c r="C4870" t="s">
        <v>9303</v>
      </c>
      <c r="D4870">
        <v>2</v>
      </c>
      <c r="E4870" t="s">
        <v>8696</v>
      </c>
      <c r="F4870">
        <v>2</v>
      </c>
      <c r="G4870">
        <v>2</v>
      </c>
      <c r="H4870" s="4" t="str">
        <f t="shared" si="152"/>
        <v>1RH214.2</v>
      </c>
      <c r="I4870" s="4" t="str">
        <f t="shared" si="153"/>
        <v>SH12_P7_PCIE_RESETB</v>
      </c>
    </row>
    <row r="4871" spans="1:9">
      <c r="A4871" t="s">
        <v>261</v>
      </c>
      <c r="B4871" t="s">
        <v>9244</v>
      </c>
      <c r="C4871" t="s">
        <v>9304</v>
      </c>
      <c r="D4871">
        <v>1</v>
      </c>
      <c r="E4871" t="s">
        <v>8698</v>
      </c>
      <c r="F4871">
        <v>1</v>
      </c>
      <c r="G4871">
        <v>1</v>
      </c>
      <c r="H4871" s="4" t="str">
        <f t="shared" si="152"/>
        <v>1RH216.1</v>
      </c>
      <c r="I4871" s="4" t="str">
        <f t="shared" si="153"/>
        <v>SH12_L_SWR_5TO1_OUT</v>
      </c>
    </row>
    <row r="4872" spans="1:9">
      <c r="A4872" t="s">
        <v>261</v>
      </c>
      <c r="B4872" t="s">
        <v>9244</v>
      </c>
      <c r="C4872" t="s">
        <v>9304</v>
      </c>
      <c r="D4872">
        <v>2</v>
      </c>
      <c r="E4872" t="s">
        <v>8703</v>
      </c>
      <c r="F4872">
        <v>2</v>
      </c>
      <c r="G4872">
        <v>2</v>
      </c>
      <c r="H4872" s="4" t="str">
        <f t="shared" si="152"/>
        <v>1RH216.2</v>
      </c>
      <c r="I4872" s="4" t="str">
        <f t="shared" si="153"/>
        <v>SH12_USB_AVDD10</v>
      </c>
    </row>
    <row r="4873" spans="1:9">
      <c r="A4873" t="s">
        <v>261</v>
      </c>
      <c r="B4873" t="s">
        <v>9244</v>
      </c>
      <c r="C4873" t="s">
        <v>9305</v>
      </c>
      <c r="D4873">
        <v>1</v>
      </c>
      <c r="E4873" t="s">
        <v>8720</v>
      </c>
      <c r="F4873">
        <v>1</v>
      </c>
      <c r="G4873">
        <v>1</v>
      </c>
      <c r="H4873" s="4" t="str">
        <f t="shared" si="152"/>
        <v>1RH218.1</v>
      </c>
      <c r="I4873" s="4" t="str">
        <f t="shared" si="153"/>
        <v>SH12_SPISI_DBG</v>
      </c>
    </row>
    <row r="4874" spans="1:9">
      <c r="A4874" t="s">
        <v>261</v>
      </c>
      <c r="B4874" t="s">
        <v>9244</v>
      </c>
      <c r="C4874" t="s">
        <v>9305</v>
      </c>
      <c r="D4874">
        <v>2</v>
      </c>
      <c r="E4874" t="s">
        <v>8715</v>
      </c>
      <c r="F4874">
        <v>2</v>
      </c>
      <c r="G4874">
        <v>2</v>
      </c>
      <c r="H4874" s="4" t="str">
        <f t="shared" si="152"/>
        <v>1RH218.2</v>
      </c>
      <c r="I4874" s="4" t="str">
        <f t="shared" si="153"/>
        <v>SH12_SPISI</v>
      </c>
    </row>
    <row r="4875" spans="1:9">
      <c r="A4875" t="s">
        <v>261</v>
      </c>
      <c r="B4875" t="s">
        <v>9244</v>
      </c>
      <c r="C4875" t="s">
        <v>9306</v>
      </c>
      <c r="D4875">
        <v>1</v>
      </c>
      <c r="E4875" t="s">
        <v>8721</v>
      </c>
      <c r="F4875">
        <v>1</v>
      </c>
      <c r="G4875">
        <v>1</v>
      </c>
      <c r="H4875" s="4" t="str">
        <f t="shared" si="152"/>
        <v>1RH219.1</v>
      </c>
      <c r="I4875" s="4" t="str">
        <f t="shared" si="153"/>
        <v>SH12_SPICK_DBG</v>
      </c>
    </row>
    <row r="4876" spans="1:9">
      <c r="A4876" t="s">
        <v>261</v>
      </c>
      <c r="B4876" t="s">
        <v>9244</v>
      </c>
      <c r="C4876" t="s">
        <v>9306</v>
      </c>
      <c r="D4876">
        <v>2</v>
      </c>
      <c r="E4876" t="s">
        <v>8713</v>
      </c>
      <c r="F4876">
        <v>2</v>
      </c>
      <c r="G4876">
        <v>2</v>
      </c>
      <c r="H4876" s="4" t="str">
        <f t="shared" si="152"/>
        <v>1RH219.2</v>
      </c>
      <c r="I4876" s="4" t="str">
        <f t="shared" si="153"/>
        <v>SH12_SPICK</v>
      </c>
    </row>
    <row r="4877" spans="1:9">
      <c r="A4877" t="s">
        <v>261</v>
      </c>
      <c r="B4877" t="s">
        <v>9244</v>
      </c>
      <c r="C4877" t="s">
        <v>9307</v>
      </c>
      <c r="D4877">
        <v>1</v>
      </c>
      <c r="E4877" t="s">
        <v>169</v>
      </c>
      <c r="F4877">
        <v>1</v>
      </c>
      <c r="G4877">
        <v>1</v>
      </c>
      <c r="H4877" s="4" t="str">
        <f t="shared" si="152"/>
        <v>1RH221.1</v>
      </c>
      <c r="I4877" s="4" t="str">
        <f t="shared" si="153"/>
        <v>DGND</v>
      </c>
    </row>
    <row r="4878" spans="1:9">
      <c r="A4878" t="s">
        <v>261</v>
      </c>
      <c r="B4878" t="s">
        <v>9244</v>
      </c>
      <c r="C4878" t="s">
        <v>9307</v>
      </c>
      <c r="D4878">
        <v>2</v>
      </c>
      <c r="E4878" t="s">
        <v>8709</v>
      </c>
      <c r="F4878">
        <v>2</v>
      </c>
      <c r="G4878">
        <v>2</v>
      </c>
      <c r="H4878" s="4" t="str">
        <f t="shared" si="152"/>
        <v>1RH221.2</v>
      </c>
      <c r="I4878" s="4" t="str">
        <f t="shared" si="153"/>
        <v>SH12_SPIO2</v>
      </c>
    </row>
    <row r="4879" spans="1:9">
      <c r="A4879" t="s">
        <v>261</v>
      </c>
      <c r="B4879" t="s">
        <v>9244</v>
      </c>
      <c r="C4879" t="s">
        <v>9308</v>
      </c>
      <c r="D4879">
        <v>1</v>
      </c>
      <c r="E4879" t="s">
        <v>463</v>
      </c>
      <c r="F4879">
        <v>1</v>
      </c>
      <c r="G4879">
        <v>1</v>
      </c>
      <c r="H4879" s="4" t="str">
        <f t="shared" si="152"/>
        <v>1RH222.1</v>
      </c>
      <c r="I4879" s="4" t="str">
        <f t="shared" si="153"/>
        <v>VDD33_ATX</v>
      </c>
    </row>
    <row r="4880" spans="1:9">
      <c r="A4880" t="s">
        <v>261</v>
      </c>
      <c r="B4880" t="s">
        <v>9244</v>
      </c>
      <c r="C4880" t="s">
        <v>9308</v>
      </c>
      <c r="D4880">
        <v>2</v>
      </c>
      <c r="E4880" t="s">
        <v>8708</v>
      </c>
      <c r="F4880">
        <v>2</v>
      </c>
      <c r="G4880">
        <v>2</v>
      </c>
      <c r="H4880" s="4" t="str">
        <f t="shared" si="152"/>
        <v>1RH222.2</v>
      </c>
      <c r="I4880" s="4" t="str">
        <f t="shared" si="153"/>
        <v>SH12_SPIO3</v>
      </c>
    </row>
    <row r="4881" spans="1:9">
      <c r="A4881" t="s">
        <v>261</v>
      </c>
      <c r="B4881" t="s">
        <v>9244</v>
      </c>
      <c r="C4881" t="s">
        <v>9309</v>
      </c>
      <c r="D4881">
        <v>1</v>
      </c>
      <c r="E4881" t="s">
        <v>8722</v>
      </c>
      <c r="F4881">
        <v>1</v>
      </c>
      <c r="G4881">
        <v>1</v>
      </c>
      <c r="H4881" s="4" t="str">
        <f t="shared" si="152"/>
        <v>1RH223.1</v>
      </c>
      <c r="I4881" s="4" t="str">
        <f t="shared" si="153"/>
        <v>SH12_SPISO_DBG</v>
      </c>
    </row>
    <row r="4882" spans="1:9">
      <c r="A4882" t="s">
        <v>261</v>
      </c>
      <c r="B4882" t="s">
        <v>9244</v>
      </c>
      <c r="C4882" t="s">
        <v>9309</v>
      </c>
      <c r="D4882">
        <v>2</v>
      </c>
      <c r="E4882" t="s">
        <v>8716</v>
      </c>
      <c r="F4882">
        <v>2</v>
      </c>
      <c r="G4882">
        <v>2</v>
      </c>
      <c r="H4882" s="4" t="str">
        <f t="shared" si="152"/>
        <v>1RH223.2</v>
      </c>
      <c r="I4882" s="4" t="str">
        <f t="shared" si="153"/>
        <v>SH12_SPISO</v>
      </c>
    </row>
    <row r="4883" spans="1:9">
      <c r="A4883" t="s">
        <v>261</v>
      </c>
      <c r="B4883" t="s">
        <v>9244</v>
      </c>
      <c r="C4883" t="s">
        <v>9310</v>
      </c>
      <c r="D4883">
        <v>1</v>
      </c>
      <c r="E4883" t="s">
        <v>8706</v>
      </c>
      <c r="F4883">
        <v>1</v>
      </c>
      <c r="G4883">
        <v>1</v>
      </c>
      <c r="H4883" s="4" t="str">
        <f t="shared" si="152"/>
        <v>1RH229.1</v>
      </c>
      <c r="I4883" s="4" t="str">
        <f t="shared" si="153"/>
        <v>SH12_DIS_DB</v>
      </c>
    </row>
    <row r="4884" spans="1:9">
      <c r="A4884" t="s">
        <v>261</v>
      </c>
      <c r="B4884" t="s">
        <v>9244</v>
      </c>
      <c r="C4884" t="s">
        <v>9310</v>
      </c>
      <c r="D4884">
        <v>2</v>
      </c>
      <c r="E4884" t="s">
        <v>169</v>
      </c>
      <c r="F4884">
        <v>2</v>
      </c>
      <c r="G4884">
        <v>2</v>
      </c>
      <c r="H4884" s="4" t="str">
        <f t="shared" si="152"/>
        <v>1RH229.2</v>
      </c>
      <c r="I4884" s="4" t="str">
        <f t="shared" si="153"/>
        <v>DGND</v>
      </c>
    </row>
    <row r="4885" spans="1:9">
      <c r="A4885" t="s">
        <v>261</v>
      </c>
      <c r="B4885" t="s">
        <v>9244</v>
      </c>
      <c r="C4885" t="s">
        <v>9311</v>
      </c>
      <c r="D4885">
        <v>1</v>
      </c>
      <c r="E4885" t="s">
        <v>8704</v>
      </c>
      <c r="F4885">
        <v>1</v>
      </c>
      <c r="G4885">
        <v>1</v>
      </c>
      <c r="H4885" s="4" t="str">
        <f t="shared" si="152"/>
        <v>1RH230.1</v>
      </c>
      <c r="I4885" s="4" t="str">
        <f t="shared" si="153"/>
        <v>SH12_CC1</v>
      </c>
    </row>
    <row r="4886" spans="1:9">
      <c r="A4886" t="s">
        <v>261</v>
      </c>
      <c r="B4886" t="s">
        <v>9244</v>
      </c>
      <c r="C4886" t="s">
        <v>9311</v>
      </c>
      <c r="D4886">
        <v>2</v>
      </c>
      <c r="F4886">
        <v>2</v>
      </c>
      <c r="G4886">
        <v>2</v>
      </c>
      <c r="H4886" s="4" t="str">
        <f t="shared" si="152"/>
        <v>1RH230.2</v>
      </c>
      <c r="I4886" s="4">
        <f t="shared" si="153"/>
        <v>0</v>
      </c>
    </row>
    <row r="4887" spans="1:9">
      <c r="A4887" t="s">
        <v>261</v>
      </c>
      <c r="B4887" t="s">
        <v>9244</v>
      </c>
      <c r="C4887" t="s">
        <v>9312</v>
      </c>
      <c r="D4887">
        <v>1</v>
      </c>
      <c r="E4887" t="s">
        <v>8705</v>
      </c>
      <c r="F4887">
        <v>1</v>
      </c>
      <c r="G4887">
        <v>1</v>
      </c>
      <c r="H4887" s="4" t="str">
        <f t="shared" si="152"/>
        <v>1RH232.1</v>
      </c>
      <c r="I4887" s="4" t="str">
        <f t="shared" si="153"/>
        <v>SH12_CC2</v>
      </c>
    </row>
    <row r="4888" spans="1:9">
      <c r="A4888" t="s">
        <v>261</v>
      </c>
      <c r="B4888" t="s">
        <v>9244</v>
      </c>
      <c r="C4888" t="s">
        <v>9312</v>
      </c>
      <c r="D4888">
        <v>2</v>
      </c>
      <c r="F4888">
        <v>2</v>
      </c>
      <c r="G4888">
        <v>2</v>
      </c>
      <c r="H4888" s="4" t="str">
        <f t="shared" si="152"/>
        <v>1RH232.2</v>
      </c>
      <c r="I4888" s="4">
        <f t="shared" si="153"/>
        <v>0</v>
      </c>
    </row>
    <row r="4889" spans="1:9">
      <c r="A4889" t="s">
        <v>261</v>
      </c>
      <c r="B4889" t="s">
        <v>9244</v>
      </c>
      <c r="C4889" t="s">
        <v>9313</v>
      </c>
      <c r="D4889">
        <v>1</v>
      </c>
      <c r="E4889" t="s">
        <v>8723</v>
      </c>
      <c r="F4889">
        <v>1</v>
      </c>
      <c r="G4889">
        <v>1</v>
      </c>
      <c r="H4889" s="4" t="str">
        <f t="shared" si="152"/>
        <v>1RH251.1</v>
      </c>
      <c r="I4889" s="4" t="str">
        <f t="shared" si="153"/>
        <v>SH12_SJTCLK</v>
      </c>
    </row>
    <row r="4890" spans="1:9">
      <c r="A4890" t="s">
        <v>261</v>
      </c>
      <c r="B4890" t="s">
        <v>9244</v>
      </c>
      <c r="C4890" t="s">
        <v>9313</v>
      </c>
      <c r="D4890">
        <v>2</v>
      </c>
      <c r="E4890" t="s">
        <v>9986</v>
      </c>
      <c r="F4890">
        <v>2</v>
      </c>
      <c r="G4890">
        <v>2</v>
      </c>
      <c r="H4890" s="4" t="str">
        <f t="shared" si="152"/>
        <v>1RH251.2</v>
      </c>
      <c r="I4890" s="4" t="str">
        <f t="shared" si="153"/>
        <v>SH12_D_SJTCLK</v>
      </c>
    </row>
    <row r="4891" spans="1:9">
      <c r="A4891" t="s">
        <v>261</v>
      </c>
      <c r="B4891" t="s">
        <v>9244</v>
      </c>
      <c r="C4891" t="s">
        <v>9314</v>
      </c>
      <c r="D4891">
        <v>1</v>
      </c>
      <c r="F4891">
        <v>1</v>
      </c>
      <c r="G4891">
        <v>1</v>
      </c>
      <c r="H4891" s="4" t="str">
        <f t="shared" si="152"/>
        <v>1RH252.1</v>
      </c>
      <c r="I4891" s="4">
        <f t="shared" si="153"/>
        <v>0</v>
      </c>
    </row>
    <row r="4892" spans="1:9">
      <c r="A4892" t="s">
        <v>261</v>
      </c>
      <c r="B4892" t="s">
        <v>9244</v>
      </c>
      <c r="C4892" t="s">
        <v>9314</v>
      </c>
      <c r="D4892">
        <v>2</v>
      </c>
      <c r="E4892" t="s">
        <v>8723</v>
      </c>
      <c r="F4892">
        <v>2</v>
      </c>
      <c r="G4892">
        <v>2</v>
      </c>
      <c r="H4892" s="4" t="str">
        <f t="shared" si="152"/>
        <v>1RH252.2</v>
      </c>
      <c r="I4892" s="4" t="str">
        <f t="shared" si="153"/>
        <v>SH12_SJTCLK</v>
      </c>
    </row>
    <row r="4893" spans="1:9">
      <c r="A4893" t="s">
        <v>261</v>
      </c>
      <c r="B4893" t="s">
        <v>9244</v>
      </c>
      <c r="C4893" t="s">
        <v>9315</v>
      </c>
      <c r="D4893">
        <v>1</v>
      </c>
      <c r="E4893" t="s">
        <v>8724</v>
      </c>
      <c r="F4893">
        <v>1</v>
      </c>
      <c r="G4893">
        <v>1</v>
      </c>
      <c r="H4893" s="4" t="str">
        <f t="shared" si="152"/>
        <v>1RH261.1</v>
      </c>
      <c r="I4893" s="4" t="str">
        <f t="shared" si="153"/>
        <v>SH12_SJTDI</v>
      </c>
    </row>
    <row r="4894" spans="1:9">
      <c r="A4894" t="s">
        <v>261</v>
      </c>
      <c r="B4894" t="s">
        <v>9244</v>
      </c>
      <c r="C4894" t="s">
        <v>9315</v>
      </c>
      <c r="D4894">
        <v>2</v>
      </c>
      <c r="E4894" t="s">
        <v>9987</v>
      </c>
      <c r="F4894">
        <v>2</v>
      </c>
      <c r="G4894">
        <v>2</v>
      </c>
      <c r="H4894" s="4" t="str">
        <f t="shared" si="152"/>
        <v>1RH261.2</v>
      </c>
      <c r="I4894" s="4" t="str">
        <f t="shared" si="153"/>
        <v>SH12_D_SJTDI</v>
      </c>
    </row>
    <row r="4895" spans="1:9">
      <c r="A4895" t="s">
        <v>261</v>
      </c>
      <c r="B4895" t="s">
        <v>9244</v>
      </c>
      <c r="C4895" t="s">
        <v>9316</v>
      </c>
      <c r="D4895">
        <v>1</v>
      </c>
      <c r="F4895">
        <v>1</v>
      </c>
      <c r="G4895">
        <v>1</v>
      </c>
      <c r="H4895" s="4" t="str">
        <f t="shared" si="152"/>
        <v>1RH262.1</v>
      </c>
      <c r="I4895" s="4">
        <f t="shared" si="153"/>
        <v>0</v>
      </c>
    </row>
    <row r="4896" spans="1:9">
      <c r="A4896" t="s">
        <v>261</v>
      </c>
      <c r="B4896" t="s">
        <v>9244</v>
      </c>
      <c r="C4896" t="s">
        <v>9316</v>
      </c>
      <c r="D4896">
        <v>2</v>
      </c>
      <c r="E4896" t="s">
        <v>8724</v>
      </c>
      <c r="F4896">
        <v>2</v>
      </c>
      <c r="G4896">
        <v>2</v>
      </c>
      <c r="H4896" s="4" t="str">
        <f t="shared" si="152"/>
        <v>1RH262.2</v>
      </c>
      <c r="I4896" s="4" t="str">
        <f t="shared" si="153"/>
        <v>SH12_SJTDI</v>
      </c>
    </row>
    <row r="4897" spans="1:9">
      <c r="A4897" t="s">
        <v>261</v>
      </c>
      <c r="B4897" t="s">
        <v>9244</v>
      </c>
      <c r="C4897" t="s">
        <v>9317</v>
      </c>
      <c r="D4897">
        <v>1</v>
      </c>
      <c r="E4897" t="s">
        <v>8697</v>
      </c>
      <c r="F4897">
        <v>1</v>
      </c>
      <c r="G4897">
        <v>1</v>
      </c>
      <c r="H4897" s="4" t="str">
        <f t="shared" si="152"/>
        <v>1RH271.1</v>
      </c>
      <c r="I4897" s="4" t="str">
        <f t="shared" si="153"/>
        <v>SH12_LDO_5TO3_OUT</v>
      </c>
    </row>
    <row r="4898" spans="1:9">
      <c r="A4898" t="s">
        <v>261</v>
      </c>
      <c r="B4898" t="s">
        <v>9244</v>
      </c>
      <c r="C4898" t="s">
        <v>9317</v>
      </c>
      <c r="D4898">
        <v>2</v>
      </c>
      <c r="E4898" t="s">
        <v>8718</v>
      </c>
      <c r="F4898">
        <v>2</v>
      </c>
      <c r="G4898">
        <v>2</v>
      </c>
      <c r="H4898" s="4" t="str">
        <f t="shared" si="152"/>
        <v>1RH271.2</v>
      </c>
      <c r="I4898" s="4" t="str">
        <f t="shared" si="153"/>
        <v>SH12_TESTENPIN</v>
      </c>
    </row>
    <row r="4899" spans="1:9">
      <c r="A4899" t="s">
        <v>261</v>
      </c>
      <c r="B4899" t="s">
        <v>9244</v>
      </c>
      <c r="C4899" t="s">
        <v>9318</v>
      </c>
      <c r="D4899">
        <v>1</v>
      </c>
      <c r="E4899" t="s">
        <v>169</v>
      </c>
      <c r="F4899">
        <v>1</v>
      </c>
      <c r="G4899">
        <v>1</v>
      </c>
      <c r="H4899" s="4" t="str">
        <f t="shared" si="152"/>
        <v>1RH272.1</v>
      </c>
      <c r="I4899" s="4" t="str">
        <f t="shared" si="153"/>
        <v>DGND</v>
      </c>
    </row>
    <row r="4900" spans="1:9">
      <c r="A4900" t="s">
        <v>261</v>
      </c>
      <c r="B4900" t="s">
        <v>9244</v>
      </c>
      <c r="C4900" t="s">
        <v>9318</v>
      </c>
      <c r="D4900">
        <v>2</v>
      </c>
      <c r="E4900" t="s">
        <v>8718</v>
      </c>
      <c r="F4900">
        <v>2</v>
      </c>
      <c r="G4900">
        <v>2</v>
      </c>
      <c r="H4900" s="4" t="str">
        <f t="shared" si="152"/>
        <v>1RH272.2</v>
      </c>
      <c r="I4900" s="4" t="str">
        <f t="shared" si="153"/>
        <v>SH12_TESTENPIN</v>
      </c>
    </row>
    <row r="4901" spans="1:9">
      <c r="A4901" t="s">
        <v>261</v>
      </c>
      <c r="B4901" t="s">
        <v>9244</v>
      </c>
      <c r="C4901" t="s">
        <v>9319</v>
      </c>
      <c r="D4901">
        <v>1</v>
      </c>
      <c r="E4901" t="s">
        <v>8725</v>
      </c>
      <c r="F4901">
        <v>1</v>
      </c>
      <c r="G4901">
        <v>1</v>
      </c>
      <c r="H4901" s="4" t="str">
        <f t="shared" si="152"/>
        <v>1RH281.1</v>
      </c>
      <c r="I4901" s="4" t="str">
        <f t="shared" si="153"/>
        <v>SH12_SJTMS</v>
      </c>
    </row>
    <row r="4902" spans="1:9">
      <c r="A4902" t="s">
        <v>261</v>
      </c>
      <c r="B4902" t="s">
        <v>9244</v>
      </c>
      <c r="C4902" t="s">
        <v>9319</v>
      </c>
      <c r="D4902">
        <v>2</v>
      </c>
      <c r="E4902" t="s">
        <v>9984</v>
      </c>
      <c r="F4902">
        <v>2</v>
      </c>
      <c r="G4902">
        <v>2</v>
      </c>
      <c r="H4902" s="4" t="str">
        <f t="shared" si="152"/>
        <v>1RH281.2</v>
      </c>
      <c r="I4902" s="4" t="str">
        <f t="shared" si="153"/>
        <v>SH12_D_SJTMS</v>
      </c>
    </row>
    <row r="4903" spans="1:9">
      <c r="A4903" t="s">
        <v>261</v>
      </c>
      <c r="B4903" t="s">
        <v>9244</v>
      </c>
      <c r="C4903" t="s">
        <v>9320</v>
      </c>
      <c r="D4903">
        <v>1</v>
      </c>
      <c r="F4903">
        <v>1</v>
      </c>
      <c r="G4903">
        <v>1</v>
      </c>
      <c r="H4903" s="4" t="str">
        <f t="shared" si="152"/>
        <v>1RH282.1</v>
      </c>
      <c r="I4903" s="4">
        <f t="shared" si="153"/>
        <v>0</v>
      </c>
    </row>
    <row r="4904" spans="1:9">
      <c r="A4904" t="s">
        <v>261</v>
      </c>
      <c r="B4904" t="s">
        <v>9244</v>
      </c>
      <c r="C4904" t="s">
        <v>9320</v>
      </c>
      <c r="D4904">
        <v>2</v>
      </c>
      <c r="E4904" t="s">
        <v>8725</v>
      </c>
      <c r="F4904">
        <v>2</v>
      </c>
      <c r="G4904">
        <v>2</v>
      </c>
      <c r="H4904" s="4" t="str">
        <f t="shared" si="152"/>
        <v>1RH282.2</v>
      </c>
      <c r="I4904" s="4" t="str">
        <f t="shared" si="153"/>
        <v>SH12_SJTMS</v>
      </c>
    </row>
    <row r="4905" spans="1:9">
      <c r="A4905" t="s">
        <v>261</v>
      </c>
      <c r="B4905" t="s">
        <v>9244</v>
      </c>
      <c r="C4905" t="s">
        <v>9321</v>
      </c>
      <c r="D4905">
        <v>1</v>
      </c>
      <c r="E4905" t="s">
        <v>8726</v>
      </c>
      <c r="F4905">
        <v>1</v>
      </c>
      <c r="G4905">
        <v>1</v>
      </c>
      <c r="H4905" s="4" t="str">
        <f t="shared" si="152"/>
        <v>1RH291.1</v>
      </c>
      <c r="I4905" s="4" t="str">
        <f t="shared" si="153"/>
        <v>SH12_SJTDO/LED0</v>
      </c>
    </row>
    <row r="4906" spans="1:9">
      <c r="A4906" t="s">
        <v>261</v>
      </c>
      <c r="B4906" t="s">
        <v>9244</v>
      </c>
      <c r="C4906" t="s">
        <v>9321</v>
      </c>
      <c r="D4906">
        <v>2</v>
      </c>
      <c r="E4906" t="s">
        <v>9985</v>
      </c>
      <c r="F4906">
        <v>2</v>
      </c>
      <c r="G4906">
        <v>2</v>
      </c>
      <c r="H4906" s="4" t="str">
        <f t="shared" si="152"/>
        <v>1RH291.2</v>
      </c>
      <c r="I4906" s="4" t="str">
        <f t="shared" si="153"/>
        <v>SH12_D_SJTDO</v>
      </c>
    </row>
    <row r="4907" spans="1:9">
      <c r="A4907" t="s">
        <v>261</v>
      </c>
      <c r="B4907" t="s">
        <v>9244</v>
      </c>
      <c r="C4907" t="s">
        <v>9322</v>
      </c>
      <c r="D4907">
        <v>1</v>
      </c>
      <c r="F4907">
        <v>1</v>
      </c>
      <c r="G4907">
        <v>1</v>
      </c>
      <c r="H4907" s="4" t="str">
        <f t="shared" si="152"/>
        <v>1RH292.1</v>
      </c>
      <c r="I4907" s="4">
        <f t="shared" si="153"/>
        <v>0</v>
      </c>
    </row>
    <row r="4908" spans="1:9">
      <c r="A4908" t="s">
        <v>261</v>
      </c>
      <c r="B4908" t="s">
        <v>9244</v>
      </c>
      <c r="C4908" t="s">
        <v>9322</v>
      </c>
      <c r="D4908">
        <v>2</v>
      </c>
      <c r="E4908" t="s">
        <v>8726</v>
      </c>
      <c r="F4908">
        <v>2</v>
      </c>
      <c r="G4908">
        <v>2</v>
      </c>
      <c r="H4908" s="4" t="str">
        <f t="shared" si="152"/>
        <v>1RH292.2</v>
      </c>
      <c r="I4908" s="4" t="str">
        <f t="shared" si="153"/>
        <v>SH12_SJTDO/LED0</v>
      </c>
    </row>
    <row r="4909" spans="1:9">
      <c r="A4909" t="s">
        <v>261</v>
      </c>
      <c r="B4909" t="s">
        <v>9244</v>
      </c>
      <c r="C4909" t="s">
        <v>9323</v>
      </c>
      <c r="D4909">
        <v>1</v>
      </c>
      <c r="E4909" t="s">
        <v>8694</v>
      </c>
      <c r="F4909">
        <v>1</v>
      </c>
      <c r="G4909">
        <v>1</v>
      </c>
      <c r="H4909" s="4" t="str">
        <f t="shared" si="152"/>
        <v>1RH2101.1</v>
      </c>
      <c r="I4909" s="4" t="str">
        <f t="shared" si="153"/>
        <v>SH12_P7_LANWAKEB</v>
      </c>
    </row>
    <row r="4910" spans="1:9">
      <c r="A4910" t="s">
        <v>261</v>
      </c>
      <c r="B4910" t="s">
        <v>9244</v>
      </c>
      <c r="C4910" t="s">
        <v>9323</v>
      </c>
      <c r="D4910">
        <v>2</v>
      </c>
      <c r="E4910" t="s">
        <v>9915</v>
      </c>
      <c r="F4910">
        <v>2</v>
      </c>
      <c r="G4910">
        <v>2</v>
      </c>
      <c r="H4910" s="4" t="str">
        <f t="shared" si="152"/>
        <v>1RH2101.2</v>
      </c>
      <c r="I4910" s="4" t="str">
        <f t="shared" si="153"/>
        <v>SH12_LANWAKEB</v>
      </c>
    </row>
    <row r="4911" spans="1:9">
      <c r="A4911" t="s">
        <v>261</v>
      </c>
      <c r="B4911" t="s">
        <v>9244</v>
      </c>
      <c r="C4911" t="s">
        <v>9324</v>
      </c>
      <c r="D4911">
        <v>1</v>
      </c>
      <c r="E4911" t="s">
        <v>8727</v>
      </c>
      <c r="F4911">
        <v>1</v>
      </c>
      <c r="G4911">
        <v>1</v>
      </c>
      <c r="H4911" s="4" t="str">
        <f t="shared" si="152"/>
        <v>1RH2102.1</v>
      </c>
      <c r="I4911" s="4" t="str">
        <f t="shared" si="153"/>
        <v>SH12_GPIO8</v>
      </c>
    </row>
    <row r="4912" spans="1:9">
      <c r="A4912" t="s">
        <v>261</v>
      </c>
      <c r="B4912" t="s">
        <v>9244</v>
      </c>
      <c r="C4912" t="s">
        <v>9324</v>
      </c>
      <c r="D4912">
        <v>2</v>
      </c>
      <c r="E4912" t="s">
        <v>9915</v>
      </c>
      <c r="F4912">
        <v>2</v>
      </c>
      <c r="G4912">
        <v>2</v>
      </c>
      <c r="H4912" s="4" t="str">
        <f t="shared" si="152"/>
        <v>1RH2102.2</v>
      </c>
      <c r="I4912" s="4" t="str">
        <f t="shared" si="153"/>
        <v>SH12_LANWAKEB</v>
      </c>
    </row>
    <row r="4913" spans="1:9">
      <c r="A4913" t="s">
        <v>261</v>
      </c>
      <c r="B4913" t="s">
        <v>9244</v>
      </c>
      <c r="C4913" t="s">
        <v>9325</v>
      </c>
      <c r="D4913">
        <v>1</v>
      </c>
      <c r="E4913" t="s">
        <v>8697</v>
      </c>
      <c r="F4913">
        <v>1</v>
      </c>
      <c r="G4913">
        <v>1</v>
      </c>
      <c r="H4913" s="4" t="str">
        <f t="shared" si="152"/>
        <v>1RH2103.1</v>
      </c>
      <c r="I4913" s="4" t="str">
        <f t="shared" si="153"/>
        <v>SH12_LDO_5TO3_OUT</v>
      </c>
    </row>
    <row r="4914" spans="1:9">
      <c r="A4914" t="s">
        <v>261</v>
      </c>
      <c r="B4914" t="s">
        <v>9244</v>
      </c>
      <c r="C4914" t="s">
        <v>9325</v>
      </c>
      <c r="D4914">
        <v>2</v>
      </c>
      <c r="E4914" t="s">
        <v>9915</v>
      </c>
      <c r="F4914">
        <v>2</v>
      </c>
      <c r="G4914">
        <v>2</v>
      </c>
      <c r="H4914" s="4" t="str">
        <f t="shared" si="152"/>
        <v>1RH2103.2</v>
      </c>
      <c r="I4914" s="4" t="str">
        <f t="shared" si="153"/>
        <v>SH12_LANWAKEB</v>
      </c>
    </row>
    <row r="4915" spans="1:9">
      <c r="A4915" t="s">
        <v>261</v>
      </c>
      <c r="B4915" t="s">
        <v>9244</v>
      </c>
      <c r="C4915" t="s">
        <v>9326</v>
      </c>
      <c r="D4915">
        <v>1</v>
      </c>
      <c r="F4915">
        <v>1</v>
      </c>
      <c r="G4915">
        <v>1</v>
      </c>
      <c r="H4915" s="4" t="str">
        <f t="shared" si="152"/>
        <v>1RH2104.1</v>
      </c>
      <c r="I4915" s="4">
        <f t="shared" si="153"/>
        <v>0</v>
      </c>
    </row>
    <row r="4916" spans="1:9">
      <c r="A4916" t="s">
        <v>261</v>
      </c>
      <c r="B4916" t="s">
        <v>9244</v>
      </c>
      <c r="C4916" t="s">
        <v>9326</v>
      </c>
      <c r="D4916">
        <v>2</v>
      </c>
      <c r="E4916" t="s">
        <v>8727</v>
      </c>
      <c r="F4916">
        <v>2</v>
      </c>
      <c r="G4916">
        <v>2</v>
      </c>
      <c r="H4916" s="4" t="str">
        <f t="shared" si="152"/>
        <v>1RH2104.2</v>
      </c>
      <c r="I4916" s="4" t="str">
        <f t="shared" si="153"/>
        <v>SH12_GPIO8</v>
      </c>
    </row>
    <row r="4917" spans="1:9">
      <c r="A4917" t="s">
        <v>261</v>
      </c>
      <c r="B4917" t="s">
        <v>9244</v>
      </c>
      <c r="C4917" t="s">
        <v>9327</v>
      </c>
      <c r="D4917">
        <v>1</v>
      </c>
      <c r="F4917">
        <v>1</v>
      </c>
      <c r="G4917">
        <v>1</v>
      </c>
      <c r="H4917" s="4" t="str">
        <f t="shared" si="152"/>
        <v>1RH2182.1</v>
      </c>
      <c r="I4917" s="4">
        <f t="shared" si="153"/>
        <v>0</v>
      </c>
    </row>
    <row r="4918" spans="1:9">
      <c r="A4918" t="s">
        <v>261</v>
      </c>
      <c r="B4918" t="s">
        <v>9244</v>
      </c>
      <c r="C4918" t="s">
        <v>9327</v>
      </c>
      <c r="D4918">
        <v>2</v>
      </c>
      <c r="E4918" t="s">
        <v>8720</v>
      </c>
      <c r="F4918">
        <v>2</v>
      </c>
      <c r="G4918">
        <v>2</v>
      </c>
      <c r="H4918" s="4" t="str">
        <f t="shared" si="152"/>
        <v>1RH2182.2</v>
      </c>
      <c r="I4918" s="4" t="str">
        <f t="shared" si="153"/>
        <v>SH12_SPISI_DBG</v>
      </c>
    </row>
    <row r="4919" spans="1:9">
      <c r="A4919" t="s">
        <v>261</v>
      </c>
      <c r="B4919" t="s">
        <v>9244</v>
      </c>
      <c r="C4919" t="s">
        <v>9328</v>
      </c>
      <c r="D4919">
        <v>1</v>
      </c>
      <c r="F4919">
        <v>1</v>
      </c>
      <c r="G4919">
        <v>1</v>
      </c>
      <c r="H4919" s="4" t="str">
        <f t="shared" si="152"/>
        <v>1RH2192.1</v>
      </c>
      <c r="I4919" s="4">
        <f t="shared" si="153"/>
        <v>0</v>
      </c>
    </row>
    <row r="4920" spans="1:9">
      <c r="A4920" t="s">
        <v>261</v>
      </c>
      <c r="B4920" t="s">
        <v>9244</v>
      </c>
      <c r="C4920" t="s">
        <v>9328</v>
      </c>
      <c r="D4920">
        <v>2</v>
      </c>
      <c r="E4920" t="s">
        <v>8721</v>
      </c>
      <c r="F4920">
        <v>2</v>
      </c>
      <c r="G4920">
        <v>2</v>
      </c>
      <c r="H4920" s="4" t="str">
        <f t="shared" si="152"/>
        <v>1RH2192.2</v>
      </c>
      <c r="I4920" s="4" t="str">
        <f t="shared" si="153"/>
        <v>SH12_SPICK_DBG</v>
      </c>
    </row>
    <row r="4921" spans="1:9">
      <c r="A4921" t="s">
        <v>261</v>
      </c>
      <c r="B4921" t="s">
        <v>9244</v>
      </c>
      <c r="C4921" t="s">
        <v>9329</v>
      </c>
      <c r="D4921">
        <v>1</v>
      </c>
      <c r="F4921">
        <v>1</v>
      </c>
      <c r="G4921">
        <v>1</v>
      </c>
      <c r="H4921" s="4" t="str">
        <f t="shared" si="152"/>
        <v>1RH2232.1</v>
      </c>
      <c r="I4921" s="4">
        <f t="shared" si="153"/>
        <v>0</v>
      </c>
    </row>
    <row r="4922" spans="1:9">
      <c r="A4922" t="s">
        <v>261</v>
      </c>
      <c r="B4922" t="s">
        <v>9244</v>
      </c>
      <c r="C4922" t="s">
        <v>9329</v>
      </c>
      <c r="D4922">
        <v>2</v>
      </c>
      <c r="E4922" t="s">
        <v>8722</v>
      </c>
      <c r="F4922">
        <v>2</v>
      </c>
      <c r="G4922">
        <v>2</v>
      </c>
      <c r="H4922" s="4" t="str">
        <f t="shared" si="152"/>
        <v>1RH2232.2</v>
      </c>
      <c r="I4922" s="4" t="str">
        <f t="shared" si="153"/>
        <v>SH12_SPISO_DBG</v>
      </c>
    </row>
    <row r="4923" spans="1:9">
      <c r="A4923" t="s">
        <v>261</v>
      </c>
      <c r="B4923" t="s">
        <v>9244</v>
      </c>
      <c r="C4923" t="s">
        <v>9330</v>
      </c>
      <c r="D4923">
        <v>1</v>
      </c>
      <c r="E4923" t="s">
        <v>8728</v>
      </c>
      <c r="F4923">
        <v>1</v>
      </c>
      <c r="G4923">
        <v>1</v>
      </c>
      <c r="H4923" s="4" t="str">
        <f t="shared" si="152"/>
        <v>1RH2241.1</v>
      </c>
      <c r="I4923" s="4" t="str">
        <f t="shared" si="153"/>
        <v>SH12_SPICS_DBG</v>
      </c>
    </row>
    <row r="4924" spans="1:9">
      <c r="A4924" t="s">
        <v>261</v>
      </c>
      <c r="B4924" t="s">
        <v>9244</v>
      </c>
      <c r="C4924" t="s">
        <v>9330</v>
      </c>
      <c r="D4924">
        <v>2</v>
      </c>
      <c r="E4924" t="s">
        <v>8714</v>
      </c>
      <c r="F4924">
        <v>2</v>
      </c>
      <c r="G4924">
        <v>2</v>
      </c>
      <c r="H4924" s="4" t="str">
        <f t="shared" si="152"/>
        <v>1RH2241.2</v>
      </c>
      <c r="I4924" s="4" t="str">
        <f t="shared" si="153"/>
        <v>SH12_SPICS</v>
      </c>
    </row>
    <row r="4925" spans="1:9">
      <c r="A4925" t="s">
        <v>261</v>
      </c>
      <c r="B4925" t="s">
        <v>9244</v>
      </c>
      <c r="C4925" t="s">
        <v>9331</v>
      </c>
      <c r="D4925">
        <v>1</v>
      </c>
      <c r="E4925" t="s">
        <v>463</v>
      </c>
      <c r="F4925">
        <v>1</v>
      </c>
      <c r="G4925">
        <v>1</v>
      </c>
      <c r="H4925" s="4" t="str">
        <f t="shared" si="152"/>
        <v>1RH2242.1</v>
      </c>
      <c r="I4925" s="4" t="str">
        <f t="shared" si="153"/>
        <v>VDD33_ATX</v>
      </c>
    </row>
    <row r="4926" spans="1:9">
      <c r="A4926" t="s">
        <v>261</v>
      </c>
      <c r="B4926" t="s">
        <v>9244</v>
      </c>
      <c r="C4926" t="s">
        <v>9331</v>
      </c>
      <c r="D4926">
        <v>2</v>
      </c>
      <c r="E4926" t="s">
        <v>8714</v>
      </c>
      <c r="F4926">
        <v>2</v>
      </c>
      <c r="G4926">
        <v>2</v>
      </c>
      <c r="H4926" s="4" t="str">
        <f t="shared" si="152"/>
        <v>1RH2242.2</v>
      </c>
      <c r="I4926" s="4" t="str">
        <f t="shared" si="153"/>
        <v>SH12_SPICS</v>
      </c>
    </row>
    <row r="4927" spans="1:9">
      <c r="A4927" t="s">
        <v>261</v>
      </c>
      <c r="B4927" t="s">
        <v>9244</v>
      </c>
      <c r="C4927" t="s">
        <v>9332</v>
      </c>
      <c r="D4927">
        <v>1</v>
      </c>
      <c r="F4927">
        <v>1</v>
      </c>
      <c r="G4927">
        <v>1</v>
      </c>
      <c r="H4927" s="4" t="str">
        <f t="shared" si="152"/>
        <v>1RH2243.1</v>
      </c>
      <c r="I4927" s="4">
        <f t="shared" si="153"/>
        <v>0</v>
      </c>
    </row>
    <row r="4928" spans="1:9">
      <c r="A4928" t="s">
        <v>261</v>
      </c>
      <c r="B4928" t="s">
        <v>9244</v>
      </c>
      <c r="C4928" t="s">
        <v>9332</v>
      </c>
      <c r="D4928">
        <v>2</v>
      </c>
      <c r="E4928" t="s">
        <v>8728</v>
      </c>
      <c r="F4928">
        <v>2</v>
      </c>
      <c r="G4928">
        <v>2</v>
      </c>
      <c r="H4928" s="4" t="str">
        <f t="shared" si="152"/>
        <v>1RH2243.2</v>
      </c>
      <c r="I4928" s="4" t="str">
        <f t="shared" si="153"/>
        <v>SH12_SPICS_DBG</v>
      </c>
    </row>
    <row r="4929" spans="1:9">
      <c r="A4929" t="s">
        <v>261</v>
      </c>
      <c r="B4929" t="s">
        <v>9244</v>
      </c>
      <c r="C4929" t="s">
        <v>9333</v>
      </c>
      <c r="D4929">
        <v>1</v>
      </c>
      <c r="E4929" t="s">
        <v>8707</v>
      </c>
      <c r="F4929">
        <v>1</v>
      </c>
      <c r="G4929">
        <v>1</v>
      </c>
      <c r="H4929" s="4" t="str">
        <f t="shared" si="152"/>
        <v>1RH2261.1</v>
      </c>
      <c r="I4929" s="4" t="str">
        <f t="shared" si="153"/>
        <v>SH12_HSD026</v>
      </c>
    </row>
    <row r="4930" spans="1:9">
      <c r="A4930" t="s">
        <v>261</v>
      </c>
      <c r="B4930" t="s">
        <v>9244</v>
      </c>
      <c r="C4930" t="s">
        <v>9333</v>
      </c>
      <c r="D4930">
        <v>2</v>
      </c>
      <c r="E4930" t="s">
        <v>8697</v>
      </c>
      <c r="F4930">
        <v>2</v>
      </c>
      <c r="G4930">
        <v>2</v>
      </c>
      <c r="H4930" s="4" t="str">
        <f t="shared" ref="H4930:H4993" si="154">CONCATENATE(C4930,".",F4930)</f>
        <v>1RH2261.2</v>
      </c>
      <c r="I4930" s="4" t="str">
        <f t="shared" ref="I4930:I4993" si="155">E4930</f>
        <v>SH12_LDO_5TO3_OUT</v>
      </c>
    </row>
    <row r="4931" spans="1:9">
      <c r="A4931" t="s">
        <v>261</v>
      </c>
      <c r="B4931" t="s">
        <v>9244</v>
      </c>
      <c r="C4931" t="s">
        <v>9334</v>
      </c>
      <c r="D4931">
        <v>1</v>
      </c>
      <c r="E4931" t="s">
        <v>8707</v>
      </c>
      <c r="F4931">
        <v>1</v>
      </c>
      <c r="G4931">
        <v>1</v>
      </c>
      <c r="H4931" s="4" t="str">
        <f t="shared" si="154"/>
        <v>1RH2262.1</v>
      </c>
      <c r="I4931" s="4" t="str">
        <f t="shared" si="155"/>
        <v>SH12_HSD026</v>
      </c>
    </row>
    <row r="4932" spans="1:9">
      <c r="A4932" t="s">
        <v>261</v>
      </c>
      <c r="B4932" t="s">
        <v>9244</v>
      </c>
      <c r="C4932" t="s">
        <v>9334</v>
      </c>
      <c r="D4932">
        <v>2</v>
      </c>
      <c r="E4932" t="s">
        <v>8729</v>
      </c>
      <c r="F4932">
        <v>2</v>
      </c>
      <c r="G4932">
        <v>2</v>
      </c>
      <c r="H4932" s="4" t="str">
        <f t="shared" si="154"/>
        <v>1RH2262.2</v>
      </c>
      <c r="I4932" s="4" t="str">
        <f t="shared" si="155"/>
        <v>SH12_DEV_SLP</v>
      </c>
    </row>
    <row r="4933" spans="1:9">
      <c r="A4933" t="s">
        <v>261</v>
      </c>
      <c r="B4933" t="s">
        <v>9244</v>
      </c>
      <c r="C4933" t="s">
        <v>9335</v>
      </c>
      <c r="D4933">
        <v>1</v>
      </c>
      <c r="F4933">
        <v>1</v>
      </c>
      <c r="G4933">
        <v>1</v>
      </c>
      <c r="H4933" s="4" t="str">
        <f t="shared" si="154"/>
        <v>1RH2263.1</v>
      </c>
      <c r="I4933" s="4">
        <f t="shared" si="155"/>
        <v>0</v>
      </c>
    </row>
    <row r="4934" spans="1:9">
      <c r="A4934" t="s">
        <v>261</v>
      </c>
      <c r="B4934" t="s">
        <v>9244</v>
      </c>
      <c r="C4934" t="s">
        <v>9335</v>
      </c>
      <c r="D4934">
        <v>2</v>
      </c>
      <c r="E4934" t="s">
        <v>8729</v>
      </c>
      <c r="F4934">
        <v>2</v>
      </c>
      <c r="G4934">
        <v>2</v>
      </c>
      <c r="H4934" s="4" t="str">
        <f t="shared" si="154"/>
        <v>1RH2263.2</v>
      </c>
      <c r="I4934" s="4" t="str">
        <f t="shared" si="155"/>
        <v>SH12_DEV_SLP</v>
      </c>
    </row>
    <row r="4935" spans="1:9">
      <c r="A4935" t="s">
        <v>261</v>
      </c>
      <c r="B4935" t="s">
        <v>9244</v>
      </c>
      <c r="C4935" t="s">
        <v>9336</v>
      </c>
      <c r="D4935">
        <v>1</v>
      </c>
      <c r="E4935" t="s">
        <v>8719</v>
      </c>
      <c r="F4935">
        <v>1</v>
      </c>
      <c r="G4935">
        <v>1</v>
      </c>
      <c r="H4935" s="4" t="str">
        <f t="shared" si="154"/>
        <v>1RH2271.1</v>
      </c>
      <c r="I4935" s="4" t="str">
        <f t="shared" si="155"/>
        <v>SH12_HSD027</v>
      </c>
    </row>
    <row r="4936" spans="1:9">
      <c r="A4936" t="s">
        <v>261</v>
      </c>
      <c r="B4936" t="s">
        <v>9244</v>
      </c>
      <c r="C4936" t="s">
        <v>9336</v>
      </c>
      <c r="D4936">
        <v>2</v>
      </c>
      <c r="E4936" t="s">
        <v>8697</v>
      </c>
      <c r="F4936">
        <v>2</v>
      </c>
      <c r="G4936">
        <v>2</v>
      </c>
      <c r="H4936" s="4" t="str">
        <f t="shared" si="154"/>
        <v>1RH2271.2</v>
      </c>
      <c r="I4936" s="4" t="str">
        <f t="shared" si="155"/>
        <v>SH12_LDO_5TO3_OUT</v>
      </c>
    </row>
    <row r="4937" spans="1:9">
      <c r="A4937" t="s">
        <v>261</v>
      </c>
      <c r="B4937" t="s">
        <v>9244</v>
      </c>
      <c r="C4937" t="s">
        <v>9337</v>
      </c>
      <c r="D4937">
        <v>1</v>
      </c>
      <c r="E4937" t="s">
        <v>8719</v>
      </c>
      <c r="F4937">
        <v>1</v>
      </c>
      <c r="G4937">
        <v>1</v>
      </c>
      <c r="H4937" s="4" t="str">
        <f t="shared" si="154"/>
        <v>1RH2272.1</v>
      </c>
      <c r="I4937" s="4" t="str">
        <f t="shared" si="155"/>
        <v>SH12_HSD027</v>
      </c>
    </row>
    <row r="4938" spans="1:9">
      <c r="A4938" t="s">
        <v>261</v>
      </c>
      <c r="B4938" t="s">
        <v>9244</v>
      </c>
      <c r="C4938" t="s">
        <v>9337</v>
      </c>
      <c r="D4938">
        <v>2</v>
      </c>
      <c r="E4938" t="s">
        <v>8730</v>
      </c>
      <c r="F4938">
        <v>2</v>
      </c>
      <c r="G4938">
        <v>2</v>
      </c>
      <c r="H4938" s="4" t="str">
        <f t="shared" si="154"/>
        <v>1RH2272.2</v>
      </c>
      <c r="I4938" s="4" t="str">
        <f t="shared" si="155"/>
        <v>SH12_LED1</v>
      </c>
    </row>
    <row r="4939" spans="1:9">
      <c r="A4939" t="s">
        <v>261</v>
      </c>
      <c r="B4939" t="s">
        <v>9244</v>
      </c>
      <c r="C4939" t="s">
        <v>9338</v>
      </c>
      <c r="D4939">
        <v>1</v>
      </c>
      <c r="F4939">
        <v>1</v>
      </c>
      <c r="G4939">
        <v>1</v>
      </c>
      <c r="H4939" s="4" t="str">
        <f t="shared" si="154"/>
        <v>1RH2273.1</v>
      </c>
      <c r="I4939" s="4">
        <f t="shared" si="155"/>
        <v>0</v>
      </c>
    </row>
    <row r="4940" spans="1:9">
      <c r="A4940" t="s">
        <v>261</v>
      </c>
      <c r="B4940" t="s">
        <v>9244</v>
      </c>
      <c r="C4940" t="s">
        <v>9338</v>
      </c>
      <c r="D4940">
        <v>2</v>
      </c>
      <c r="E4940" t="s">
        <v>8730</v>
      </c>
      <c r="F4940">
        <v>2</v>
      </c>
      <c r="G4940">
        <v>2</v>
      </c>
      <c r="H4940" s="4" t="str">
        <f t="shared" si="154"/>
        <v>1RH2273.2</v>
      </c>
      <c r="I4940" s="4" t="str">
        <f t="shared" si="155"/>
        <v>SH12_LED1</v>
      </c>
    </row>
    <row r="4941" spans="1:9">
      <c r="A4941" t="s">
        <v>261</v>
      </c>
      <c r="B4941" t="s">
        <v>9244</v>
      </c>
      <c r="C4941" t="s">
        <v>9339</v>
      </c>
      <c r="D4941">
        <v>1</v>
      </c>
      <c r="E4941" t="s">
        <v>9988</v>
      </c>
      <c r="F4941">
        <v>1</v>
      </c>
      <c r="G4941">
        <v>1</v>
      </c>
      <c r="H4941" s="4" t="str">
        <f t="shared" si="154"/>
        <v>1RH2281.1</v>
      </c>
      <c r="I4941" s="4" t="str">
        <f t="shared" si="155"/>
        <v>SH12_D_GPIO_VBUS</v>
      </c>
    </row>
    <row r="4942" spans="1:9">
      <c r="A4942" t="s">
        <v>261</v>
      </c>
      <c r="B4942" t="s">
        <v>9244</v>
      </c>
      <c r="C4942" t="s">
        <v>9339</v>
      </c>
      <c r="D4942">
        <v>2</v>
      </c>
      <c r="E4942" t="s">
        <v>8697</v>
      </c>
      <c r="F4942">
        <v>2</v>
      </c>
      <c r="G4942">
        <v>2</v>
      </c>
      <c r="H4942" s="4" t="str">
        <f t="shared" si="154"/>
        <v>1RH2281.2</v>
      </c>
      <c r="I4942" s="4" t="str">
        <f t="shared" si="155"/>
        <v>SH12_LDO_5TO3_OUT</v>
      </c>
    </row>
    <row r="4943" spans="1:9">
      <c r="A4943" t="s">
        <v>261</v>
      </c>
      <c r="B4943" t="s">
        <v>9244</v>
      </c>
      <c r="C4943" t="s">
        <v>9340</v>
      </c>
      <c r="D4943">
        <v>1</v>
      </c>
      <c r="E4943" t="s">
        <v>9988</v>
      </c>
      <c r="F4943">
        <v>1</v>
      </c>
      <c r="G4943">
        <v>1</v>
      </c>
      <c r="H4943" s="4" t="str">
        <f t="shared" si="154"/>
        <v>1RH2282.1</v>
      </c>
      <c r="I4943" s="4" t="str">
        <f t="shared" si="155"/>
        <v>SH12_D_GPIO_VBUS</v>
      </c>
    </row>
    <row r="4944" spans="1:9">
      <c r="A4944" t="s">
        <v>261</v>
      </c>
      <c r="B4944" t="s">
        <v>9244</v>
      </c>
      <c r="C4944" t="s">
        <v>9340</v>
      </c>
      <c r="D4944">
        <v>2</v>
      </c>
      <c r="E4944" t="s">
        <v>8731</v>
      </c>
      <c r="F4944">
        <v>2</v>
      </c>
      <c r="G4944">
        <v>2</v>
      </c>
      <c r="H4944" s="4" t="str">
        <f t="shared" si="154"/>
        <v>1RH2282.2</v>
      </c>
      <c r="I4944" s="4" t="str">
        <f t="shared" si="155"/>
        <v>SH12_GPIO_VBUS</v>
      </c>
    </row>
    <row r="4945" spans="1:9">
      <c r="A4945" t="s">
        <v>261</v>
      </c>
      <c r="B4945" t="s">
        <v>9244</v>
      </c>
      <c r="C4945" t="s">
        <v>9341</v>
      </c>
      <c r="D4945">
        <v>1</v>
      </c>
      <c r="F4945">
        <v>1</v>
      </c>
      <c r="G4945">
        <v>1</v>
      </c>
      <c r="H4945" s="4" t="str">
        <f t="shared" si="154"/>
        <v>1RH2283.1</v>
      </c>
      <c r="I4945" s="4">
        <f t="shared" si="155"/>
        <v>0</v>
      </c>
    </row>
    <row r="4946" spans="1:9">
      <c r="A4946" t="s">
        <v>261</v>
      </c>
      <c r="B4946" t="s">
        <v>9244</v>
      </c>
      <c r="C4946" t="s">
        <v>9341</v>
      </c>
      <c r="D4946">
        <v>2</v>
      </c>
      <c r="E4946" t="s">
        <v>8731</v>
      </c>
      <c r="F4946">
        <v>2</v>
      </c>
      <c r="G4946">
        <v>2</v>
      </c>
      <c r="H4946" s="4" t="str">
        <f t="shared" si="154"/>
        <v>1RH2283.2</v>
      </c>
      <c r="I4946" s="4" t="str">
        <f t="shared" si="155"/>
        <v>SH12_GPIO_VBUS</v>
      </c>
    </row>
    <row r="4947" spans="1:9">
      <c r="A4947" t="s">
        <v>261</v>
      </c>
      <c r="B4947" t="s">
        <v>9244</v>
      </c>
      <c r="C4947" t="s">
        <v>9342</v>
      </c>
      <c r="D4947">
        <v>1</v>
      </c>
      <c r="E4947" t="s">
        <v>8711</v>
      </c>
      <c r="F4947">
        <v>1</v>
      </c>
      <c r="G4947">
        <v>1</v>
      </c>
      <c r="H4947" s="4" t="str">
        <f t="shared" si="154"/>
        <v>1RH2511.1</v>
      </c>
      <c r="I4947" s="4" t="str">
        <f t="shared" si="155"/>
        <v>SH12_RSET</v>
      </c>
    </row>
    <row r="4948" spans="1:9">
      <c r="A4948" t="s">
        <v>261</v>
      </c>
      <c r="B4948" t="s">
        <v>9244</v>
      </c>
      <c r="C4948" t="s">
        <v>9342</v>
      </c>
      <c r="D4948">
        <v>2</v>
      </c>
      <c r="E4948" t="s">
        <v>169</v>
      </c>
      <c r="F4948">
        <v>2</v>
      </c>
      <c r="G4948">
        <v>2</v>
      </c>
      <c r="H4948" s="4" t="str">
        <f t="shared" si="154"/>
        <v>1RH2511.2</v>
      </c>
      <c r="I4948" s="4" t="str">
        <f t="shared" si="155"/>
        <v>DGND</v>
      </c>
    </row>
    <row r="4949" spans="1:9">
      <c r="A4949" t="s">
        <v>261</v>
      </c>
      <c r="B4949" t="s">
        <v>9244</v>
      </c>
      <c r="C4949" t="s">
        <v>9343</v>
      </c>
      <c r="D4949" t="s">
        <v>191</v>
      </c>
      <c r="E4949" t="s">
        <v>8714</v>
      </c>
      <c r="F4949">
        <v>1</v>
      </c>
      <c r="G4949" t="s">
        <v>191</v>
      </c>
      <c r="H4949" s="4" t="str">
        <f t="shared" si="154"/>
        <v>1SPIH21.1</v>
      </c>
      <c r="I4949" s="4" t="str">
        <f t="shared" si="155"/>
        <v>SH12_SPICS</v>
      </c>
    </row>
    <row r="4950" spans="1:9">
      <c r="A4950" t="s">
        <v>261</v>
      </c>
      <c r="B4950" t="s">
        <v>9244</v>
      </c>
      <c r="C4950" t="s">
        <v>9343</v>
      </c>
      <c r="D4950" t="s">
        <v>171</v>
      </c>
      <c r="E4950" t="s">
        <v>169</v>
      </c>
      <c r="F4950">
        <v>4</v>
      </c>
      <c r="G4950" t="s">
        <v>171</v>
      </c>
      <c r="H4950" s="4" t="str">
        <f t="shared" si="154"/>
        <v>1SPIH21.4</v>
      </c>
      <c r="I4950" s="4" t="str">
        <f t="shared" si="155"/>
        <v>DGND</v>
      </c>
    </row>
    <row r="4951" spans="1:9">
      <c r="A4951" t="s">
        <v>261</v>
      </c>
      <c r="B4951" t="s">
        <v>9244</v>
      </c>
      <c r="C4951" t="s">
        <v>9343</v>
      </c>
      <c r="D4951" t="s">
        <v>1974</v>
      </c>
      <c r="E4951" t="s">
        <v>8708</v>
      </c>
      <c r="F4951">
        <v>7</v>
      </c>
      <c r="G4951" t="s">
        <v>1974</v>
      </c>
      <c r="H4951" s="4" t="str">
        <f t="shared" si="154"/>
        <v>1SPIH21.7</v>
      </c>
      <c r="I4951" s="4" t="str">
        <f t="shared" si="155"/>
        <v>SH12_SPIO3</v>
      </c>
    </row>
    <row r="4952" spans="1:9">
      <c r="A4952" t="s">
        <v>261</v>
      </c>
      <c r="B4952" t="s">
        <v>9244</v>
      </c>
      <c r="C4952" t="s">
        <v>9343</v>
      </c>
      <c r="D4952" t="s">
        <v>1975</v>
      </c>
      <c r="E4952" t="s">
        <v>8713</v>
      </c>
      <c r="F4952">
        <v>6</v>
      </c>
      <c r="G4952" t="s">
        <v>1975</v>
      </c>
      <c r="H4952" s="4" t="str">
        <f t="shared" si="154"/>
        <v>1SPIH21.6</v>
      </c>
      <c r="I4952" s="4" t="str">
        <f t="shared" si="155"/>
        <v>SH12_SPICK</v>
      </c>
    </row>
    <row r="4953" spans="1:9">
      <c r="A4953" t="s">
        <v>261</v>
      </c>
      <c r="B4953" t="s">
        <v>9244</v>
      </c>
      <c r="C4953" t="s">
        <v>9343</v>
      </c>
      <c r="D4953" t="s">
        <v>1976</v>
      </c>
      <c r="E4953" t="s">
        <v>8715</v>
      </c>
      <c r="F4953">
        <v>5</v>
      </c>
      <c r="G4953" t="s">
        <v>1976</v>
      </c>
      <c r="H4953" s="4" t="str">
        <f t="shared" si="154"/>
        <v>1SPIH21.5</v>
      </c>
      <c r="I4953" s="4" t="str">
        <f t="shared" si="155"/>
        <v>SH12_SPISI</v>
      </c>
    </row>
    <row r="4954" spans="1:9">
      <c r="A4954" t="s">
        <v>261</v>
      </c>
      <c r="B4954" t="s">
        <v>9244</v>
      </c>
      <c r="C4954" t="s">
        <v>9343</v>
      </c>
      <c r="D4954" t="s">
        <v>1977</v>
      </c>
      <c r="E4954" t="s">
        <v>8716</v>
      </c>
      <c r="F4954">
        <v>2</v>
      </c>
      <c r="G4954" t="s">
        <v>1977</v>
      </c>
      <c r="H4954" s="4" t="str">
        <f t="shared" si="154"/>
        <v>1SPIH21.2</v>
      </c>
      <c r="I4954" s="4" t="str">
        <f t="shared" si="155"/>
        <v>SH12_SPISO</v>
      </c>
    </row>
    <row r="4955" spans="1:9">
      <c r="A4955" t="s">
        <v>261</v>
      </c>
      <c r="B4955" t="s">
        <v>9244</v>
      </c>
      <c r="C4955" t="s">
        <v>9343</v>
      </c>
      <c r="D4955" t="s">
        <v>172</v>
      </c>
      <c r="E4955" t="s">
        <v>463</v>
      </c>
      <c r="F4955">
        <v>8</v>
      </c>
      <c r="G4955" t="s">
        <v>172</v>
      </c>
      <c r="H4955" s="4" t="str">
        <f t="shared" si="154"/>
        <v>1SPIH21.8</v>
      </c>
      <c r="I4955" s="4" t="str">
        <f t="shared" si="155"/>
        <v>VDD33_ATX</v>
      </c>
    </row>
    <row r="4956" spans="1:9">
      <c r="A4956" t="s">
        <v>261</v>
      </c>
      <c r="B4956" t="s">
        <v>9244</v>
      </c>
      <c r="C4956" t="s">
        <v>9343</v>
      </c>
      <c r="D4956" t="s">
        <v>1978</v>
      </c>
      <c r="E4956" t="s">
        <v>8709</v>
      </c>
      <c r="F4956">
        <v>3</v>
      </c>
      <c r="G4956" t="s">
        <v>1978</v>
      </c>
      <c r="H4956" s="4" t="str">
        <f t="shared" si="154"/>
        <v>1SPIH21.3</v>
      </c>
      <c r="I4956" s="4" t="str">
        <f t="shared" si="155"/>
        <v>SH12_SPIO2</v>
      </c>
    </row>
    <row r="4957" spans="1:9">
      <c r="A4957" t="s">
        <v>261</v>
      </c>
      <c r="B4957" t="s">
        <v>9244</v>
      </c>
      <c r="C4957" t="s">
        <v>9344</v>
      </c>
      <c r="D4957">
        <v>1</v>
      </c>
      <c r="E4957" t="s">
        <v>8700</v>
      </c>
      <c r="F4957">
        <v>1</v>
      </c>
      <c r="G4957">
        <v>1</v>
      </c>
      <c r="H4957" s="4" t="str">
        <f t="shared" si="154"/>
        <v>1YH21.1</v>
      </c>
      <c r="I4957" s="4" t="str">
        <f t="shared" si="155"/>
        <v>SH12_XTAL_OUT</v>
      </c>
    </row>
    <row r="4958" spans="1:9">
      <c r="A4958" t="s">
        <v>261</v>
      </c>
      <c r="B4958" t="s">
        <v>9244</v>
      </c>
      <c r="C4958" t="s">
        <v>9344</v>
      </c>
      <c r="D4958">
        <v>2</v>
      </c>
      <c r="E4958" t="s">
        <v>169</v>
      </c>
      <c r="F4958">
        <v>2</v>
      </c>
      <c r="G4958">
        <v>2</v>
      </c>
      <c r="H4958" s="4" t="str">
        <f t="shared" si="154"/>
        <v>1YH21.2</v>
      </c>
      <c r="I4958" s="4" t="str">
        <f t="shared" si="155"/>
        <v>DGND</v>
      </c>
    </row>
    <row r="4959" spans="1:9">
      <c r="A4959" t="s">
        <v>261</v>
      </c>
      <c r="B4959" t="s">
        <v>9244</v>
      </c>
      <c r="C4959" t="s">
        <v>9344</v>
      </c>
      <c r="D4959">
        <v>3</v>
      </c>
      <c r="E4959" t="s">
        <v>8699</v>
      </c>
      <c r="F4959">
        <v>3</v>
      </c>
      <c r="G4959">
        <v>3</v>
      </c>
      <c r="H4959" s="4" t="str">
        <f t="shared" si="154"/>
        <v>1YH21.3</v>
      </c>
      <c r="I4959" s="4" t="str">
        <f t="shared" si="155"/>
        <v>SH12_XTAL_IN</v>
      </c>
    </row>
    <row r="4960" spans="1:9">
      <c r="A4960" t="s">
        <v>261</v>
      </c>
      <c r="B4960" t="s">
        <v>9244</v>
      </c>
      <c r="C4960" t="s">
        <v>9344</v>
      </c>
      <c r="D4960">
        <v>4</v>
      </c>
      <c r="E4960" t="s">
        <v>169</v>
      </c>
      <c r="F4960">
        <v>4</v>
      </c>
      <c r="G4960">
        <v>4</v>
      </c>
      <c r="H4960" s="4" t="str">
        <f t="shared" si="154"/>
        <v>1YH21.4</v>
      </c>
      <c r="I4960" s="4" t="str">
        <f t="shared" si="155"/>
        <v>DGND</v>
      </c>
    </row>
    <row r="4961" spans="1:9">
      <c r="A4961" t="s">
        <v>261</v>
      </c>
      <c r="B4961" t="s">
        <v>9244</v>
      </c>
      <c r="C4961" t="s">
        <v>9345</v>
      </c>
      <c r="D4961" t="s">
        <v>173</v>
      </c>
      <c r="E4961" t="s">
        <v>169</v>
      </c>
      <c r="F4961">
        <v>1</v>
      </c>
      <c r="G4961" t="s">
        <v>173</v>
      </c>
      <c r="H4961" s="4" t="str">
        <f t="shared" si="154"/>
        <v>SH12_DGND1.1</v>
      </c>
      <c r="I4961" s="4" t="str">
        <f t="shared" si="155"/>
        <v>DGND</v>
      </c>
    </row>
    <row r="4962" spans="1:9">
      <c r="A4962" t="s">
        <v>261</v>
      </c>
      <c r="B4962" t="s">
        <v>9244</v>
      </c>
      <c r="C4962" t="s">
        <v>9346</v>
      </c>
      <c r="D4962" t="s">
        <v>173</v>
      </c>
      <c r="E4962" t="s">
        <v>169</v>
      </c>
      <c r="F4962">
        <v>1</v>
      </c>
      <c r="G4962" t="s">
        <v>173</v>
      </c>
      <c r="H4962" s="4" t="str">
        <f t="shared" si="154"/>
        <v>SH12_DGND2.1</v>
      </c>
      <c r="I4962" s="4" t="str">
        <f t="shared" si="155"/>
        <v>DGND</v>
      </c>
    </row>
    <row r="4963" spans="1:9">
      <c r="A4963" t="s">
        <v>261</v>
      </c>
      <c r="B4963" t="s">
        <v>9244</v>
      </c>
      <c r="C4963" t="s">
        <v>9347</v>
      </c>
      <c r="D4963" t="s">
        <v>173</v>
      </c>
      <c r="E4963" t="s">
        <v>169</v>
      </c>
      <c r="F4963">
        <v>1</v>
      </c>
      <c r="G4963" t="s">
        <v>173</v>
      </c>
      <c r="H4963" s="4" t="str">
        <f t="shared" si="154"/>
        <v>SH12_DGND3.1</v>
      </c>
      <c r="I4963" s="4" t="str">
        <f t="shared" si="155"/>
        <v>DGND</v>
      </c>
    </row>
    <row r="4964" spans="1:9">
      <c r="A4964" t="s">
        <v>261</v>
      </c>
      <c r="B4964" t="s">
        <v>9244</v>
      </c>
      <c r="C4964" t="s">
        <v>9348</v>
      </c>
      <c r="D4964" t="s">
        <v>173</v>
      </c>
      <c r="E4964" t="s">
        <v>169</v>
      </c>
      <c r="F4964">
        <v>1</v>
      </c>
      <c r="G4964" t="s">
        <v>173</v>
      </c>
      <c r="H4964" s="4" t="str">
        <f t="shared" si="154"/>
        <v>SH12_DGND4.1</v>
      </c>
      <c r="I4964" s="4" t="str">
        <f t="shared" si="155"/>
        <v>DGND</v>
      </c>
    </row>
    <row r="4965" spans="1:9">
      <c r="A4965" t="s">
        <v>261</v>
      </c>
      <c r="B4965" t="s">
        <v>9244</v>
      </c>
      <c r="C4965" t="s">
        <v>9349</v>
      </c>
      <c r="D4965" t="s">
        <v>173</v>
      </c>
      <c r="E4965" t="s">
        <v>8692</v>
      </c>
      <c r="F4965">
        <v>1</v>
      </c>
      <c r="G4965" t="s">
        <v>173</v>
      </c>
      <c r="H4965" s="4" t="str">
        <f t="shared" si="154"/>
        <v>SH12_DPS_5V0.1</v>
      </c>
      <c r="I4965" s="4" t="str">
        <f t="shared" si="155"/>
        <v>SH1_DPS_5V0</v>
      </c>
    </row>
    <row r="4966" spans="1:9">
      <c r="A4966" t="s">
        <v>261</v>
      </c>
      <c r="B4966" t="s">
        <v>9244</v>
      </c>
      <c r="C4966" t="s">
        <v>8698</v>
      </c>
      <c r="D4966" t="s">
        <v>173</v>
      </c>
      <c r="E4966" t="s">
        <v>8698</v>
      </c>
      <c r="F4966">
        <v>1</v>
      </c>
      <c r="G4966" t="s">
        <v>173</v>
      </c>
      <c r="H4966" s="4" t="str">
        <f t="shared" si="154"/>
        <v>SH12_L_SWR_5TO1_OUT.1</v>
      </c>
      <c r="I4966" s="4" t="str">
        <f t="shared" si="155"/>
        <v>SH12_L_SWR_5TO1_OUT</v>
      </c>
    </row>
    <row r="4967" spans="1:9">
      <c r="A4967" t="s">
        <v>261</v>
      </c>
      <c r="B4967" t="s">
        <v>9244</v>
      </c>
      <c r="C4967" t="s">
        <v>8697</v>
      </c>
      <c r="D4967" t="s">
        <v>173</v>
      </c>
      <c r="E4967" t="s">
        <v>8697</v>
      </c>
      <c r="F4967">
        <v>1</v>
      </c>
      <c r="G4967" t="s">
        <v>173</v>
      </c>
      <c r="H4967" s="4" t="str">
        <f t="shared" si="154"/>
        <v>SH12_LDO_5TO3_OUT.1</v>
      </c>
      <c r="I4967" s="4" t="str">
        <f t="shared" si="155"/>
        <v>SH12_LDO_5TO3_OUT</v>
      </c>
    </row>
    <row r="4968" spans="1:9">
      <c r="A4968" t="s">
        <v>261</v>
      </c>
      <c r="B4968" t="s">
        <v>9244</v>
      </c>
      <c r="C4968" t="s">
        <v>9350</v>
      </c>
      <c r="D4968" t="s">
        <v>173</v>
      </c>
      <c r="E4968" t="s">
        <v>1939</v>
      </c>
      <c r="F4968">
        <v>1</v>
      </c>
      <c r="G4968" t="s">
        <v>173</v>
      </c>
      <c r="H4968" s="4" t="str">
        <f t="shared" si="154"/>
        <v>SH12_PCIEGND1.1</v>
      </c>
      <c r="I4968" s="4" t="str">
        <f t="shared" si="155"/>
        <v>PCIE_GND</v>
      </c>
    </row>
    <row r="4969" spans="1:9">
      <c r="A4969" t="s">
        <v>261</v>
      </c>
      <c r="B4969" t="s">
        <v>9244</v>
      </c>
      <c r="C4969" t="s">
        <v>9351</v>
      </c>
      <c r="D4969" t="s">
        <v>173</v>
      </c>
      <c r="E4969" t="s">
        <v>1939</v>
      </c>
      <c r="F4969">
        <v>1</v>
      </c>
      <c r="G4969" t="s">
        <v>173</v>
      </c>
      <c r="H4969" s="4" t="str">
        <f t="shared" si="154"/>
        <v>SH12_PCIEGND2.1</v>
      </c>
      <c r="I4969" s="4" t="str">
        <f t="shared" si="155"/>
        <v>PCIE_GND</v>
      </c>
    </row>
    <row r="4970" spans="1:9">
      <c r="A4970" t="s">
        <v>261</v>
      </c>
      <c r="B4970" t="s">
        <v>9244</v>
      </c>
      <c r="C4970" t="s">
        <v>9352</v>
      </c>
      <c r="D4970" t="s">
        <v>173</v>
      </c>
      <c r="E4970" t="s">
        <v>1939</v>
      </c>
      <c r="F4970">
        <v>1</v>
      </c>
      <c r="G4970" t="s">
        <v>173</v>
      </c>
      <c r="H4970" s="4" t="str">
        <f t="shared" si="154"/>
        <v>SH12_PCIEGND3.1</v>
      </c>
      <c r="I4970" s="4" t="str">
        <f t="shared" si="155"/>
        <v>PCIE_GND</v>
      </c>
    </row>
    <row r="4971" spans="1:9">
      <c r="A4971" t="s">
        <v>261</v>
      </c>
      <c r="B4971" t="s">
        <v>9244</v>
      </c>
      <c r="C4971" t="s">
        <v>9353</v>
      </c>
      <c r="D4971" t="s">
        <v>173</v>
      </c>
      <c r="E4971" t="s">
        <v>1939</v>
      </c>
      <c r="F4971">
        <v>1</v>
      </c>
      <c r="G4971" t="s">
        <v>173</v>
      </c>
      <c r="H4971" s="4" t="str">
        <f t="shared" si="154"/>
        <v>SH12_PCIEGND4.1</v>
      </c>
      <c r="I4971" s="4" t="str">
        <f t="shared" si="155"/>
        <v>PCIE_GND</v>
      </c>
    </row>
    <row r="4972" spans="1:9">
      <c r="A4972" t="s">
        <v>261</v>
      </c>
      <c r="B4972" t="s">
        <v>9244</v>
      </c>
      <c r="C4972" t="s">
        <v>8703</v>
      </c>
      <c r="D4972" t="s">
        <v>173</v>
      </c>
      <c r="E4972" t="s">
        <v>8703</v>
      </c>
      <c r="F4972">
        <v>1</v>
      </c>
      <c r="G4972" t="s">
        <v>173</v>
      </c>
      <c r="H4972" s="4" t="str">
        <f t="shared" si="154"/>
        <v>SH12_USB_AVDD10.1</v>
      </c>
      <c r="I4972" s="4" t="str">
        <f t="shared" si="155"/>
        <v>SH12_USB_AVDD10</v>
      </c>
    </row>
    <row r="4973" spans="1:9">
      <c r="A4973" t="s">
        <v>261</v>
      </c>
      <c r="B4973" t="s">
        <v>9354</v>
      </c>
      <c r="C4973" t="s">
        <v>5274</v>
      </c>
      <c r="D4973" t="s">
        <v>491</v>
      </c>
      <c r="E4973" t="s">
        <v>490</v>
      </c>
      <c r="F4973">
        <v>1</v>
      </c>
      <c r="G4973" t="s">
        <v>491</v>
      </c>
      <c r="H4973" s="4" t="str">
        <f t="shared" si="154"/>
        <v>1K6.1</v>
      </c>
      <c r="I4973" s="4" t="str">
        <f t="shared" si="155"/>
        <v>VP12</v>
      </c>
    </row>
    <row r="4974" spans="1:9">
      <c r="A4974" t="s">
        <v>261</v>
      </c>
      <c r="B4974" t="s">
        <v>9354</v>
      </c>
      <c r="C4974" t="s">
        <v>5274</v>
      </c>
      <c r="D4974" t="s">
        <v>492</v>
      </c>
      <c r="E4974" t="s">
        <v>753</v>
      </c>
      <c r="F4974">
        <v>4</v>
      </c>
      <c r="G4974" t="s">
        <v>492</v>
      </c>
      <c r="H4974" s="4" t="str">
        <f t="shared" si="154"/>
        <v>1K6.4</v>
      </c>
      <c r="I4974" s="4" t="str">
        <f t="shared" si="155"/>
        <v>S1_1_INH</v>
      </c>
    </row>
    <row r="4975" spans="1:9">
      <c r="A4975" t="s">
        <v>261</v>
      </c>
      <c r="B4975" t="s">
        <v>9354</v>
      </c>
      <c r="C4975" t="s">
        <v>5274</v>
      </c>
      <c r="D4975" t="s">
        <v>493</v>
      </c>
      <c r="E4975" t="s">
        <v>754</v>
      </c>
      <c r="F4975">
        <v>9</v>
      </c>
      <c r="G4975" t="s">
        <v>493</v>
      </c>
      <c r="H4975" s="4" t="str">
        <f t="shared" si="154"/>
        <v>1K6.9</v>
      </c>
      <c r="I4975" s="4" t="str">
        <f t="shared" si="155"/>
        <v>S1_INH_GND</v>
      </c>
    </row>
    <row r="4976" spans="1:9">
      <c r="A4976" t="s">
        <v>261</v>
      </c>
      <c r="B4976" t="s">
        <v>9354</v>
      </c>
      <c r="C4976" t="s">
        <v>5274</v>
      </c>
      <c r="D4976" t="s">
        <v>494</v>
      </c>
      <c r="E4976" t="s">
        <v>8579</v>
      </c>
      <c r="F4976">
        <v>12</v>
      </c>
      <c r="G4976" t="s">
        <v>494</v>
      </c>
      <c r="H4976" s="4" t="str">
        <f t="shared" si="154"/>
        <v>1K6.12</v>
      </c>
      <c r="I4976" s="4" t="str">
        <f t="shared" si="155"/>
        <v>SC_UDB006</v>
      </c>
    </row>
    <row r="4977" spans="1:9">
      <c r="A4977" t="s">
        <v>261</v>
      </c>
      <c r="B4977" t="s">
        <v>9354</v>
      </c>
      <c r="C4977" t="s">
        <v>5274</v>
      </c>
      <c r="D4977" t="s">
        <v>192</v>
      </c>
      <c r="E4977" t="s">
        <v>756</v>
      </c>
      <c r="F4977">
        <v>3</v>
      </c>
      <c r="G4977" t="s">
        <v>192</v>
      </c>
      <c r="H4977" s="4" t="str">
        <f t="shared" si="154"/>
        <v>1K6.3</v>
      </c>
      <c r="I4977" s="4" t="str">
        <f t="shared" si="155"/>
        <v>S1_INH_DIV2</v>
      </c>
    </row>
    <row r="4978" spans="1:9">
      <c r="A4978" t="s">
        <v>261</v>
      </c>
      <c r="B4978" t="s">
        <v>9354</v>
      </c>
      <c r="C4978" t="s">
        <v>5274</v>
      </c>
      <c r="D4978" t="s">
        <v>193</v>
      </c>
      <c r="E4978" t="s">
        <v>169</v>
      </c>
      <c r="F4978">
        <v>10</v>
      </c>
      <c r="G4978" t="s">
        <v>193</v>
      </c>
      <c r="H4978" s="4" t="str">
        <f t="shared" si="154"/>
        <v>1K6.10</v>
      </c>
      <c r="I4978" s="4" t="str">
        <f t="shared" si="155"/>
        <v>DGND</v>
      </c>
    </row>
    <row r="4979" spans="1:9">
      <c r="A4979" t="s">
        <v>261</v>
      </c>
      <c r="B4979" t="s">
        <v>9354</v>
      </c>
      <c r="C4979" t="s">
        <v>5274</v>
      </c>
      <c r="D4979" t="s">
        <v>495</v>
      </c>
      <c r="E4979" t="s">
        <v>755</v>
      </c>
      <c r="F4979">
        <v>5</v>
      </c>
      <c r="G4979" t="s">
        <v>495</v>
      </c>
      <c r="H4979" s="4" t="str">
        <f t="shared" si="154"/>
        <v>1K6.5</v>
      </c>
      <c r="I4979" s="4" t="str">
        <f t="shared" si="155"/>
        <v>S1_INH</v>
      </c>
    </row>
    <row r="4980" spans="1:9">
      <c r="A4980" t="s">
        <v>261</v>
      </c>
      <c r="B4980" t="s">
        <v>9354</v>
      </c>
      <c r="C4980" t="s">
        <v>5274</v>
      </c>
      <c r="D4980" t="s">
        <v>496</v>
      </c>
      <c r="F4980">
        <v>8</v>
      </c>
      <c r="G4980" t="s">
        <v>496</v>
      </c>
      <c r="H4980" s="4" t="str">
        <f t="shared" si="154"/>
        <v>1K6.8</v>
      </c>
      <c r="I4980" s="4">
        <f t="shared" si="155"/>
        <v>0</v>
      </c>
    </row>
    <row r="4981" spans="1:9">
      <c r="A4981" t="s">
        <v>261</v>
      </c>
      <c r="B4981" t="s">
        <v>9354</v>
      </c>
      <c r="C4981" t="s">
        <v>5275</v>
      </c>
      <c r="D4981">
        <v>2</v>
      </c>
      <c r="F4981">
        <v>2</v>
      </c>
      <c r="G4981">
        <v>2</v>
      </c>
      <c r="H4981" s="4" t="str">
        <f t="shared" si="154"/>
        <v>1K124.2</v>
      </c>
      <c r="I4981" s="4">
        <f t="shared" si="155"/>
        <v>0</v>
      </c>
    </row>
    <row r="4982" spans="1:9">
      <c r="A4982" t="s">
        <v>261</v>
      </c>
      <c r="B4982" t="s">
        <v>9354</v>
      </c>
      <c r="C4982" t="s">
        <v>5275</v>
      </c>
      <c r="D4982">
        <v>3</v>
      </c>
      <c r="E4982" t="s">
        <v>771</v>
      </c>
      <c r="F4982">
        <v>3</v>
      </c>
      <c r="G4982">
        <v>3</v>
      </c>
      <c r="H4982" s="4" t="str">
        <f t="shared" si="154"/>
        <v>1K124.3</v>
      </c>
      <c r="I4982" s="4" t="str">
        <f t="shared" si="155"/>
        <v>S1_2_GPIOA1</v>
      </c>
    </row>
    <row r="4983" spans="1:9">
      <c r="A4983" t="s">
        <v>261</v>
      </c>
      <c r="B4983" t="s">
        <v>9354</v>
      </c>
      <c r="C4983" t="s">
        <v>5275</v>
      </c>
      <c r="D4983">
        <v>4</v>
      </c>
      <c r="E4983" t="s">
        <v>463</v>
      </c>
      <c r="F4983">
        <v>4</v>
      </c>
      <c r="G4983">
        <v>4</v>
      </c>
      <c r="H4983" s="4" t="str">
        <f t="shared" si="154"/>
        <v>1K124.4</v>
      </c>
      <c r="I4983" s="4" t="str">
        <f t="shared" si="155"/>
        <v>VDD33_ATX</v>
      </c>
    </row>
    <row r="4984" spans="1:9">
      <c r="A4984" t="s">
        <v>261</v>
      </c>
      <c r="B4984" t="s">
        <v>9354</v>
      </c>
      <c r="C4984" t="s">
        <v>5275</v>
      </c>
      <c r="D4984">
        <v>5</v>
      </c>
      <c r="E4984" t="s">
        <v>463</v>
      </c>
      <c r="F4984">
        <v>5</v>
      </c>
      <c r="G4984">
        <v>5</v>
      </c>
      <c r="H4984" s="4" t="str">
        <f t="shared" si="154"/>
        <v>1K124.5</v>
      </c>
      <c r="I4984" s="4" t="str">
        <f t="shared" si="155"/>
        <v>VDD33_ATX</v>
      </c>
    </row>
    <row r="4985" spans="1:9">
      <c r="A4985" t="s">
        <v>261</v>
      </c>
      <c r="B4985" t="s">
        <v>9354</v>
      </c>
      <c r="C4985" t="s">
        <v>5275</v>
      </c>
      <c r="D4985">
        <v>6</v>
      </c>
      <c r="E4985" t="s">
        <v>770</v>
      </c>
      <c r="F4985">
        <v>6</v>
      </c>
      <c r="G4985">
        <v>6</v>
      </c>
      <c r="H4985" s="4" t="str">
        <f t="shared" si="154"/>
        <v>1K124.6</v>
      </c>
      <c r="I4985" s="4" t="str">
        <f t="shared" si="155"/>
        <v>S1_2_GPIOA2</v>
      </c>
    </row>
    <row r="4986" spans="1:9">
      <c r="A4986" t="s">
        <v>261</v>
      </c>
      <c r="B4986" t="s">
        <v>9354</v>
      </c>
      <c r="C4986" t="s">
        <v>5275</v>
      </c>
      <c r="D4986">
        <v>7</v>
      </c>
      <c r="F4986">
        <v>7</v>
      </c>
      <c r="G4986">
        <v>7</v>
      </c>
      <c r="H4986" s="4" t="str">
        <f t="shared" si="154"/>
        <v>1K124.7</v>
      </c>
      <c r="I4986" s="4">
        <f t="shared" si="155"/>
        <v>0</v>
      </c>
    </row>
    <row r="4987" spans="1:9">
      <c r="A4987" t="s">
        <v>261</v>
      </c>
      <c r="B4987" t="s">
        <v>9354</v>
      </c>
      <c r="C4987" t="s">
        <v>5275</v>
      </c>
      <c r="D4987" t="s">
        <v>7833</v>
      </c>
      <c r="E4987" t="s">
        <v>490</v>
      </c>
      <c r="F4987">
        <v>1</v>
      </c>
      <c r="G4987" t="s">
        <v>7833</v>
      </c>
      <c r="H4987" s="4" t="str">
        <f t="shared" si="154"/>
        <v>1K124.1</v>
      </c>
      <c r="I4987" s="4" t="str">
        <f t="shared" si="155"/>
        <v>VP12</v>
      </c>
    </row>
    <row r="4988" spans="1:9">
      <c r="A4988" t="s">
        <v>261</v>
      </c>
      <c r="B4988" t="s">
        <v>9354</v>
      </c>
      <c r="C4988" t="s">
        <v>5275</v>
      </c>
      <c r="D4988" t="s">
        <v>7834</v>
      </c>
      <c r="E4988" t="s">
        <v>8580</v>
      </c>
      <c r="F4988">
        <v>8</v>
      </c>
      <c r="G4988" t="s">
        <v>7834</v>
      </c>
      <c r="H4988" s="4" t="str">
        <f t="shared" si="154"/>
        <v>1K124.8</v>
      </c>
      <c r="I4988" s="4" t="str">
        <f t="shared" si="155"/>
        <v>SC_UDB124</v>
      </c>
    </row>
    <row r="4989" spans="1:9">
      <c r="A4989" t="s">
        <v>261</v>
      </c>
      <c r="B4989" t="s">
        <v>9354</v>
      </c>
      <c r="C4989" t="s">
        <v>5276</v>
      </c>
      <c r="D4989">
        <v>1</v>
      </c>
      <c r="E4989" t="s">
        <v>772</v>
      </c>
      <c r="F4989">
        <v>1</v>
      </c>
      <c r="G4989">
        <v>1</v>
      </c>
      <c r="H4989" s="4" t="str">
        <f t="shared" si="154"/>
        <v>1R105.1</v>
      </c>
      <c r="I4989" s="4" t="str">
        <f t="shared" si="155"/>
        <v>S1_RTT</v>
      </c>
    </row>
    <row r="4990" spans="1:9">
      <c r="A4990" t="s">
        <v>261</v>
      </c>
      <c r="B4990" t="s">
        <v>9354</v>
      </c>
      <c r="C4990" t="s">
        <v>5276</v>
      </c>
      <c r="D4990">
        <v>2</v>
      </c>
      <c r="E4990" t="s">
        <v>169</v>
      </c>
      <c r="F4990">
        <v>2</v>
      </c>
      <c r="G4990">
        <v>2</v>
      </c>
      <c r="H4990" s="4" t="str">
        <f t="shared" si="154"/>
        <v>1R105.2</v>
      </c>
      <c r="I4990" s="4" t="str">
        <f t="shared" si="155"/>
        <v>DGND</v>
      </c>
    </row>
    <row r="4991" spans="1:9">
      <c r="A4991" t="s">
        <v>261</v>
      </c>
      <c r="B4991" t="s">
        <v>9354</v>
      </c>
      <c r="C4991" t="s">
        <v>5277</v>
      </c>
      <c r="D4991">
        <v>1</v>
      </c>
      <c r="E4991" t="s">
        <v>778</v>
      </c>
      <c r="F4991">
        <v>1</v>
      </c>
      <c r="G4991">
        <v>1</v>
      </c>
      <c r="H4991" s="4" t="str">
        <f t="shared" si="154"/>
        <v>1R110.1</v>
      </c>
      <c r="I4991" s="4" t="str">
        <f t="shared" si="155"/>
        <v>S1_HSD114</v>
      </c>
    </row>
    <row r="4992" spans="1:9">
      <c r="A4992" t="s">
        <v>261</v>
      </c>
      <c r="B4992" t="s">
        <v>9354</v>
      </c>
      <c r="C4992" t="s">
        <v>5277</v>
      </c>
      <c r="D4992">
        <v>2</v>
      </c>
      <c r="E4992" t="s">
        <v>169</v>
      </c>
      <c r="F4992">
        <v>2</v>
      </c>
      <c r="G4992">
        <v>2</v>
      </c>
      <c r="H4992" s="4" t="str">
        <f t="shared" si="154"/>
        <v>1R110.2</v>
      </c>
      <c r="I4992" s="4" t="str">
        <f t="shared" si="155"/>
        <v>DGND</v>
      </c>
    </row>
    <row r="4993" spans="1:9">
      <c r="A4993" t="s">
        <v>261</v>
      </c>
      <c r="B4993" t="s">
        <v>9354</v>
      </c>
      <c r="C4993" t="s">
        <v>5278</v>
      </c>
      <c r="D4993">
        <v>1</v>
      </c>
      <c r="E4993" t="s">
        <v>755</v>
      </c>
      <c r="F4993">
        <v>1</v>
      </c>
      <c r="G4993">
        <v>1</v>
      </c>
      <c r="H4993" s="4" t="str">
        <f t="shared" si="154"/>
        <v>1R275.1</v>
      </c>
      <c r="I4993" s="4" t="str">
        <f t="shared" si="155"/>
        <v>S1_INH</v>
      </c>
    </row>
    <row r="4994" spans="1:9">
      <c r="A4994" t="s">
        <v>261</v>
      </c>
      <c r="B4994" t="s">
        <v>9354</v>
      </c>
      <c r="C4994" t="s">
        <v>5278</v>
      </c>
      <c r="D4994">
        <v>2</v>
      </c>
      <c r="E4994" t="s">
        <v>169</v>
      </c>
      <c r="F4994">
        <v>2</v>
      </c>
      <c r="G4994">
        <v>2</v>
      </c>
      <c r="H4994" s="4" t="str">
        <f t="shared" ref="H4994:H5057" si="156">CONCATENATE(C4994,".",F4994)</f>
        <v>1R275.2</v>
      </c>
      <c r="I4994" s="4" t="str">
        <f t="shared" ref="I4994:I5057" si="157">E4994</f>
        <v>DGND</v>
      </c>
    </row>
    <row r="4995" spans="1:9">
      <c r="A4995" t="s">
        <v>261</v>
      </c>
      <c r="B4995" t="s">
        <v>9354</v>
      </c>
      <c r="C4995" t="s">
        <v>5279</v>
      </c>
      <c r="D4995">
        <v>1</v>
      </c>
      <c r="E4995" t="s">
        <v>2244</v>
      </c>
      <c r="F4995">
        <v>1</v>
      </c>
      <c r="G4995">
        <v>1</v>
      </c>
      <c r="H4995" s="4" t="str">
        <f t="shared" si="156"/>
        <v>1R327.1</v>
      </c>
      <c r="I4995" s="4" t="str">
        <f t="shared" si="157"/>
        <v>S1_SCANB_DS_HSD063</v>
      </c>
    </row>
    <row r="4996" spans="1:9">
      <c r="A4996" t="s">
        <v>261</v>
      </c>
      <c r="B4996" t="s">
        <v>9354</v>
      </c>
      <c r="C4996" t="s">
        <v>5279</v>
      </c>
      <c r="D4996">
        <v>2</v>
      </c>
      <c r="E4996" t="s">
        <v>770</v>
      </c>
      <c r="F4996">
        <v>2</v>
      </c>
      <c r="G4996">
        <v>2</v>
      </c>
      <c r="H4996" s="4" t="str">
        <f t="shared" si="156"/>
        <v>1R327.2</v>
      </c>
      <c r="I4996" s="4" t="str">
        <f t="shared" si="157"/>
        <v>S1_2_GPIOA2</v>
      </c>
    </row>
    <row r="4997" spans="1:9">
      <c r="A4997" t="s">
        <v>261</v>
      </c>
      <c r="B4997" t="s">
        <v>9354</v>
      </c>
      <c r="C4997" t="s">
        <v>5280</v>
      </c>
      <c r="D4997">
        <v>1</v>
      </c>
      <c r="E4997" t="s">
        <v>2245</v>
      </c>
      <c r="F4997">
        <v>1</v>
      </c>
      <c r="G4997">
        <v>1</v>
      </c>
      <c r="H4997" s="4" t="str">
        <f t="shared" si="156"/>
        <v>1R328.1</v>
      </c>
      <c r="I4997" s="4" t="str">
        <f t="shared" si="157"/>
        <v>S1_SCANB_HSD064</v>
      </c>
    </row>
    <row r="4998" spans="1:9">
      <c r="A4998" t="s">
        <v>261</v>
      </c>
      <c r="B4998" t="s">
        <v>9354</v>
      </c>
      <c r="C4998" t="s">
        <v>5280</v>
      </c>
      <c r="D4998">
        <v>2</v>
      </c>
      <c r="E4998" t="s">
        <v>771</v>
      </c>
      <c r="F4998">
        <v>2</v>
      </c>
      <c r="G4998">
        <v>2</v>
      </c>
      <c r="H4998" s="4" t="str">
        <f t="shared" si="156"/>
        <v>1R328.2</v>
      </c>
      <c r="I4998" s="4" t="str">
        <f t="shared" si="157"/>
        <v>S1_2_GPIOA1</v>
      </c>
    </row>
    <row r="4999" spans="1:9">
      <c r="A4999" t="s">
        <v>261</v>
      </c>
      <c r="B4999" t="s">
        <v>9354</v>
      </c>
      <c r="C4999" t="s">
        <v>5281</v>
      </c>
      <c r="D4999">
        <v>1</v>
      </c>
      <c r="E4999" t="s">
        <v>755</v>
      </c>
      <c r="F4999">
        <v>1</v>
      </c>
      <c r="G4999">
        <v>1</v>
      </c>
      <c r="H4999" s="4" t="str">
        <f t="shared" si="156"/>
        <v>1R360.1</v>
      </c>
      <c r="I4999" s="4" t="str">
        <f t="shared" si="157"/>
        <v>S1_INH</v>
      </c>
    </row>
    <row r="5000" spans="1:9">
      <c r="A5000" t="s">
        <v>261</v>
      </c>
      <c r="B5000" t="s">
        <v>9354</v>
      </c>
      <c r="C5000" t="s">
        <v>5281</v>
      </c>
      <c r="D5000">
        <v>2</v>
      </c>
      <c r="E5000" t="s">
        <v>756</v>
      </c>
      <c r="F5000">
        <v>2</v>
      </c>
      <c r="G5000">
        <v>2</v>
      </c>
      <c r="H5000" s="4" t="str">
        <f t="shared" si="156"/>
        <v>1R360.2</v>
      </c>
      <c r="I5000" s="4" t="str">
        <f t="shared" si="157"/>
        <v>S1_INH_DIV2</v>
      </c>
    </row>
    <row r="5001" spans="1:9">
      <c r="A5001" t="s">
        <v>261</v>
      </c>
      <c r="B5001" t="s">
        <v>9354</v>
      </c>
      <c r="C5001" t="s">
        <v>5282</v>
      </c>
      <c r="D5001">
        <v>1</v>
      </c>
      <c r="E5001" t="s">
        <v>756</v>
      </c>
      <c r="F5001">
        <v>1</v>
      </c>
      <c r="G5001">
        <v>1</v>
      </c>
      <c r="H5001" s="4" t="str">
        <f t="shared" si="156"/>
        <v>1R361.1</v>
      </c>
      <c r="I5001" s="4" t="str">
        <f t="shared" si="157"/>
        <v>S1_INH_DIV2</v>
      </c>
    </row>
    <row r="5002" spans="1:9">
      <c r="A5002" t="s">
        <v>261</v>
      </c>
      <c r="B5002" t="s">
        <v>9354</v>
      </c>
      <c r="C5002" t="s">
        <v>5282</v>
      </c>
      <c r="D5002">
        <v>2</v>
      </c>
      <c r="E5002" t="s">
        <v>754</v>
      </c>
      <c r="F5002">
        <v>2</v>
      </c>
      <c r="G5002">
        <v>2</v>
      </c>
      <c r="H5002" s="4" t="str">
        <f t="shared" si="156"/>
        <v>1R361.2</v>
      </c>
      <c r="I5002" s="4" t="str">
        <f t="shared" si="157"/>
        <v>S1_INH_GND</v>
      </c>
    </row>
    <row r="5003" spans="1:9">
      <c r="A5003" t="s">
        <v>261</v>
      </c>
      <c r="B5003" t="s">
        <v>9354</v>
      </c>
      <c r="C5003" t="s">
        <v>5283</v>
      </c>
      <c r="D5003">
        <v>1</v>
      </c>
      <c r="E5003" t="s">
        <v>753</v>
      </c>
      <c r="F5003">
        <v>1</v>
      </c>
      <c r="G5003">
        <v>1</v>
      </c>
      <c r="H5003" s="4" t="str">
        <f t="shared" si="156"/>
        <v>1R362.1</v>
      </c>
      <c r="I5003" s="4" t="str">
        <f t="shared" si="157"/>
        <v>S1_1_INH</v>
      </c>
    </row>
    <row r="5004" spans="1:9">
      <c r="A5004" t="s">
        <v>261</v>
      </c>
      <c r="B5004" t="s">
        <v>9354</v>
      </c>
      <c r="C5004" t="s">
        <v>5283</v>
      </c>
      <c r="D5004">
        <v>2</v>
      </c>
      <c r="E5004" t="s">
        <v>2251</v>
      </c>
      <c r="F5004">
        <v>2</v>
      </c>
      <c r="G5004">
        <v>2</v>
      </c>
      <c r="H5004" s="4" t="str">
        <f t="shared" si="156"/>
        <v>1R362.2</v>
      </c>
      <c r="I5004" s="4" t="str">
        <f t="shared" si="157"/>
        <v>S1_BPMUINH_HSD141</v>
      </c>
    </row>
    <row r="5005" spans="1:9">
      <c r="A5005" t="s">
        <v>261</v>
      </c>
      <c r="B5005" t="s">
        <v>9354</v>
      </c>
      <c r="C5005" t="s">
        <v>5284</v>
      </c>
      <c r="D5005">
        <v>1</v>
      </c>
      <c r="E5005" t="s">
        <v>772</v>
      </c>
      <c r="F5005">
        <v>1</v>
      </c>
      <c r="G5005">
        <v>1</v>
      </c>
      <c r="H5005" s="4" t="str">
        <f t="shared" si="156"/>
        <v>1R434.1</v>
      </c>
      <c r="I5005" s="4" t="str">
        <f t="shared" si="157"/>
        <v>S1_RTT</v>
      </c>
    </row>
    <row r="5006" spans="1:9">
      <c r="A5006" t="s">
        <v>261</v>
      </c>
      <c r="B5006" t="s">
        <v>9354</v>
      </c>
      <c r="C5006" t="s">
        <v>5284</v>
      </c>
      <c r="D5006">
        <v>2</v>
      </c>
      <c r="E5006" t="s">
        <v>8732</v>
      </c>
      <c r="F5006">
        <v>2</v>
      </c>
      <c r="G5006">
        <v>2</v>
      </c>
      <c r="H5006" s="4" t="str">
        <f t="shared" si="156"/>
        <v>1R434.2</v>
      </c>
      <c r="I5006" s="4" t="str">
        <f t="shared" si="157"/>
        <v>S1_HSD144</v>
      </c>
    </row>
    <row r="5007" spans="1:9">
      <c r="A5007" t="s">
        <v>261</v>
      </c>
      <c r="B5007" t="s">
        <v>9354</v>
      </c>
      <c r="C5007" t="s">
        <v>5285</v>
      </c>
      <c r="D5007">
        <v>1</v>
      </c>
      <c r="E5007" t="s">
        <v>773</v>
      </c>
      <c r="F5007">
        <v>1</v>
      </c>
      <c r="G5007">
        <v>1</v>
      </c>
      <c r="H5007" s="4" t="str">
        <f t="shared" si="156"/>
        <v>1RD81.1</v>
      </c>
      <c r="I5007" s="4" t="str">
        <f t="shared" si="157"/>
        <v>S1_GPIOA_0</v>
      </c>
    </row>
    <row r="5008" spans="1:9">
      <c r="A5008" t="s">
        <v>261</v>
      </c>
      <c r="B5008" t="s">
        <v>9354</v>
      </c>
      <c r="C5008" t="s">
        <v>5285</v>
      </c>
      <c r="D5008">
        <v>2</v>
      </c>
      <c r="E5008" t="s">
        <v>2252</v>
      </c>
      <c r="F5008">
        <v>2</v>
      </c>
      <c r="G5008">
        <v>2</v>
      </c>
      <c r="H5008" s="4" t="str">
        <f t="shared" si="156"/>
        <v>1RD81.2</v>
      </c>
      <c r="I5008" s="4" t="str">
        <f t="shared" si="157"/>
        <v>S1_SCANB_HSD085</v>
      </c>
    </row>
    <row r="5009" spans="1:9">
      <c r="A5009" t="s">
        <v>261</v>
      </c>
      <c r="B5009" t="s">
        <v>9354</v>
      </c>
      <c r="C5009" t="s">
        <v>5286</v>
      </c>
      <c r="D5009">
        <v>1</v>
      </c>
      <c r="E5009" t="s">
        <v>766</v>
      </c>
      <c r="F5009">
        <v>1</v>
      </c>
      <c r="G5009">
        <v>1</v>
      </c>
      <c r="H5009" s="4" t="str">
        <f t="shared" si="156"/>
        <v>1RD82.1</v>
      </c>
      <c r="I5009" s="4" t="str">
        <f t="shared" si="157"/>
        <v>S1_GPIOA_2</v>
      </c>
    </row>
    <row r="5010" spans="1:9">
      <c r="A5010" t="s">
        <v>261</v>
      </c>
      <c r="B5010" t="s">
        <v>9354</v>
      </c>
      <c r="C5010" t="s">
        <v>5286</v>
      </c>
      <c r="D5010">
        <v>2</v>
      </c>
      <c r="E5010" t="s">
        <v>2244</v>
      </c>
      <c r="F5010">
        <v>2</v>
      </c>
      <c r="G5010">
        <v>2</v>
      </c>
      <c r="H5010" s="4" t="str">
        <f t="shared" si="156"/>
        <v>1RD82.2</v>
      </c>
      <c r="I5010" s="4" t="str">
        <f t="shared" si="157"/>
        <v>S1_SCANB_DS_HSD063</v>
      </c>
    </row>
    <row r="5011" spans="1:9">
      <c r="A5011" t="s">
        <v>261</v>
      </c>
      <c r="B5011" t="s">
        <v>9354</v>
      </c>
      <c r="C5011" t="s">
        <v>5287</v>
      </c>
      <c r="D5011">
        <v>1</v>
      </c>
      <c r="E5011" t="s">
        <v>767</v>
      </c>
      <c r="F5011">
        <v>1</v>
      </c>
      <c r="G5011">
        <v>1</v>
      </c>
      <c r="H5011" s="4" t="str">
        <f t="shared" si="156"/>
        <v>1RD83.1</v>
      </c>
      <c r="I5011" s="4" t="str">
        <f t="shared" si="157"/>
        <v>S1_GPIOA_1</v>
      </c>
    </row>
    <row r="5012" spans="1:9">
      <c r="A5012" t="s">
        <v>261</v>
      </c>
      <c r="B5012" t="s">
        <v>9354</v>
      </c>
      <c r="C5012" t="s">
        <v>5287</v>
      </c>
      <c r="D5012">
        <v>2</v>
      </c>
      <c r="E5012" t="s">
        <v>2245</v>
      </c>
      <c r="F5012">
        <v>2</v>
      </c>
      <c r="G5012">
        <v>2</v>
      </c>
      <c r="H5012" s="4" t="str">
        <f t="shared" si="156"/>
        <v>1RD83.2</v>
      </c>
      <c r="I5012" s="4" t="str">
        <f t="shared" si="157"/>
        <v>S1_SCANB_HSD064</v>
      </c>
    </row>
    <row r="5013" spans="1:9">
      <c r="A5013" t="s">
        <v>261</v>
      </c>
      <c r="B5013" t="s">
        <v>9354</v>
      </c>
      <c r="C5013" t="s">
        <v>5288</v>
      </c>
      <c r="D5013">
        <v>1</v>
      </c>
      <c r="E5013" t="s">
        <v>2253</v>
      </c>
      <c r="F5013">
        <v>1</v>
      </c>
      <c r="G5013">
        <v>1</v>
      </c>
      <c r="H5013" s="4" t="str">
        <f t="shared" si="156"/>
        <v>1RD84.1</v>
      </c>
      <c r="I5013" s="4" t="str">
        <f t="shared" si="157"/>
        <v>S1_GPIOA_3</v>
      </c>
    </row>
    <row r="5014" spans="1:9">
      <c r="A5014" t="s">
        <v>261</v>
      </c>
      <c r="B5014" t="s">
        <v>9354</v>
      </c>
      <c r="C5014" t="s">
        <v>5288</v>
      </c>
      <c r="D5014">
        <v>2</v>
      </c>
      <c r="E5014" t="s">
        <v>2246</v>
      </c>
      <c r="F5014">
        <v>2</v>
      </c>
      <c r="G5014">
        <v>2</v>
      </c>
      <c r="H5014" s="4" t="str">
        <f t="shared" si="156"/>
        <v>1RD84.2</v>
      </c>
      <c r="I5014" s="4" t="str">
        <f t="shared" si="157"/>
        <v>S1_SCANB_HSD089</v>
      </c>
    </row>
    <row r="5015" spans="1:9">
      <c r="A5015" t="s">
        <v>261</v>
      </c>
      <c r="B5015" t="s">
        <v>9354</v>
      </c>
      <c r="C5015" t="s">
        <v>5289</v>
      </c>
      <c r="D5015">
        <v>1</v>
      </c>
      <c r="E5015" t="s">
        <v>768</v>
      </c>
      <c r="F5015">
        <v>1</v>
      </c>
      <c r="G5015">
        <v>1</v>
      </c>
      <c r="H5015" s="4" t="str">
        <f t="shared" si="156"/>
        <v>1RD85.1</v>
      </c>
      <c r="I5015" s="4" t="str">
        <f t="shared" si="157"/>
        <v>S1_GPIOB_0</v>
      </c>
    </row>
    <row r="5016" spans="1:9">
      <c r="A5016" t="s">
        <v>261</v>
      </c>
      <c r="B5016" t="s">
        <v>9354</v>
      </c>
      <c r="C5016" t="s">
        <v>5289</v>
      </c>
      <c r="D5016">
        <v>2</v>
      </c>
      <c r="E5016" t="s">
        <v>2247</v>
      </c>
      <c r="F5016">
        <v>2</v>
      </c>
      <c r="G5016">
        <v>2</v>
      </c>
      <c r="H5016" s="4" t="str">
        <f t="shared" si="156"/>
        <v>1RD85.2</v>
      </c>
      <c r="I5016" s="4" t="str">
        <f t="shared" si="157"/>
        <v>S1_SCANB_HSD073</v>
      </c>
    </row>
    <row r="5017" spans="1:9">
      <c r="A5017" t="s">
        <v>261</v>
      </c>
      <c r="B5017" t="s">
        <v>9354</v>
      </c>
      <c r="C5017" t="s">
        <v>5290</v>
      </c>
      <c r="D5017">
        <v>1</v>
      </c>
      <c r="E5017" t="s">
        <v>769</v>
      </c>
      <c r="F5017">
        <v>1</v>
      </c>
      <c r="G5017">
        <v>1</v>
      </c>
      <c r="H5017" s="4" t="str">
        <f t="shared" si="156"/>
        <v>1RD86.1</v>
      </c>
      <c r="I5017" s="4" t="str">
        <f t="shared" si="157"/>
        <v>S1_GPIOB_1</v>
      </c>
    </row>
    <row r="5018" spans="1:9">
      <c r="A5018" t="s">
        <v>261</v>
      </c>
      <c r="B5018" t="s">
        <v>9354</v>
      </c>
      <c r="C5018" t="s">
        <v>5290</v>
      </c>
      <c r="D5018">
        <v>2</v>
      </c>
      <c r="E5018" t="s">
        <v>2248</v>
      </c>
      <c r="F5018">
        <v>2</v>
      </c>
      <c r="G5018">
        <v>2</v>
      </c>
      <c r="H5018" s="4" t="str">
        <f t="shared" si="156"/>
        <v>1RD86.2</v>
      </c>
      <c r="I5018" s="4" t="str">
        <f t="shared" si="157"/>
        <v>S1_SCANB_HSD072</v>
      </c>
    </row>
    <row r="5019" spans="1:9">
      <c r="A5019" t="s">
        <v>261</v>
      </c>
      <c r="B5019" t="s">
        <v>9354</v>
      </c>
      <c r="C5019" t="s">
        <v>5291</v>
      </c>
      <c r="D5019">
        <v>1</v>
      </c>
      <c r="E5019" t="s">
        <v>2254</v>
      </c>
      <c r="F5019">
        <v>1</v>
      </c>
      <c r="G5019">
        <v>1</v>
      </c>
      <c r="H5019" s="4" t="str">
        <f t="shared" si="156"/>
        <v>1RD87.1</v>
      </c>
      <c r="I5019" s="4" t="str">
        <f t="shared" si="157"/>
        <v>S1_P5_LED</v>
      </c>
    </row>
    <row r="5020" spans="1:9">
      <c r="A5020" t="s">
        <v>261</v>
      </c>
      <c r="B5020" t="s">
        <v>9354</v>
      </c>
      <c r="C5020" t="s">
        <v>5291</v>
      </c>
      <c r="D5020">
        <v>2</v>
      </c>
      <c r="E5020" t="s">
        <v>3748</v>
      </c>
      <c r="F5020">
        <v>2</v>
      </c>
      <c r="G5020">
        <v>2</v>
      </c>
      <c r="H5020" s="4" t="str">
        <f t="shared" si="156"/>
        <v>1RD87.2</v>
      </c>
      <c r="I5020" s="4" t="str">
        <f t="shared" si="157"/>
        <v>S1_SCAND_HSD275</v>
      </c>
    </row>
    <row r="5021" spans="1:9">
      <c r="A5021" t="s">
        <v>261</v>
      </c>
      <c r="B5021" t="s">
        <v>9354</v>
      </c>
      <c r="C5021" t="s">
        <v>5292</v>
      </c>
      <c r="D5021">
        <v>1</v>
      </c>
      <c r="E5021" t="s">
        <v>2255</v>
      </c>
      <c r="F5021">
        <v>1</v>
      </c>
      <c r="G5021">
        <v>1</v>
      </c>
      <c r="H5021" s="4" t="str">
        <f t="shared" si="156"/>
        <v>1RD88.1</v>
      </c>
      <c r="I5021" s="4" t="str">
        <f t="shared" si="157"/>
        <v>S1_FE_LED0</v>
      </c>
    </row>
    <row r="5022" spans="1:9">
      <c r="A5022" t="s">
        <v>261</v>
      </c>
      <c r="B5022" t="s">
        <v>9354</v>
      </c>
      <c r="C5022" t="s">
        <v>5292</v>
      </c>
      <c r="D5022">
        <v>2</v>
      </c>
      <c r="E5022" t="s">
        <v>2256</v>
      </c>
      <c r="F5022">
        <v>2</v>
      </c>
      <c r="G5022">
        <v>2</v>
      </c>
      <c r="H5022" s="4" t="str">
        <f t="shared" si="156"/>
        <v>1RD88.2</v>
      </c>
      <c r="I5022" s="4" t="str">
        <f t="shared" si="157"/>
        <v>S1_SCANC_HSD280</v>
      </c>
    </row>
    <row r="5023" spans="1:9">
      <c r="A5023" t="s">
        <v>261</v>
      </c>
      <c r="B5023" t="s">
        <v>9354</v>
      </c>
      <c r="C5023" t="s">
        <v>5293</v>
      </c>
      <c r="D5023">
        <v>1</v>
      </c>
      <c r="E5023" t="s">
        <v>2257</v>
      </c>
      <c r="F5023">
        <v>1</v>
      </c>
      <c r="G5023">
        <v>1</v>
      </c>
      <c r="H5023" s="4" t="str">
        <f t="shared" si="156"/>
        <v>1RD89.1</v>
      </c>
      <c r="I5023" s="4" t="str">
        <f t="shared" si="157"/>
        <v>S1_FE_LED1</v>
      </c>
    </row>
    <row r="5024" spans="1:9">
      <c r="A5024" t="s">
        <v>261</v>
      </c>
      <c r="B5024" t="s">
        <v>9354</v>
      </c>
      <c r="C5024" t="s">
        <v>5293</v>
      </c>
      <c r="D5024">
        <v>2</v>
      </c>
      <c r="E5024" t="s">
        <v>2258</v>
      </c>
      <c r="F5024">
        <v>2</v>
      </c>
      <c r="G5024">
        <v>2</v>
      </c>
      <c r="H5024" s="4" t="str">
        <f t="shared" si="156"/>
        <v>1RD89.2</v>
      </c>
      <c r="I5024" s="4" t="str">
        <f t="shared" si="157"/>
        <v>S1_SCANC_HSD281</v>
      </c>
    </row>
    <row r="5025" spans="1:9">
      <c r="A5025" t="s">
        <v>261</v>
      </c>
      <c r="B5025" t="s">
        <v>9354</v>
      </c>
      <c r="C5025" t="s">
        <v>5294</v>
      </c>
      <c r="D5025">
        <v>1</v>
      </c>
      <c r="E5025" t="s">
        <v>2259</v>
      </c>
      <c r="F5025">
        <v>1</v>
      </c>
      <c r="G5025">
        <v>1</v>
      </c>
      <c r="H5025" s="4" t="str">
        <f t="shared" si="156"/>
        <v>1RD90.1</v>
      </c>
      <c r="I5025" s="4" t="str">
        <f t="shared" si="157"/>
        <v>S1_P0_LED</v>
      </c>
    </row>
    <row r="5026" spans="1:9">
      <c r="A5026" t="s">
        <v>261</v>
      </c>
      <c r="B5026" t="s">
        <v>9354</v>
      </c>
      <c r="C5026" t="s">
        <v>5294</v>
      </c>
      <c r="D5026">
        <v>2</v>
      </c>
      <c r="E5026" t="s">
        <v>2260</v>
      </c>
      <c r="F5026">
        <v>2</v>
      </c>
      <c r="G5026">
        <v>2</v>
      </c>
      <c r="H5026" s="4" t="str">
        <f t="shared" si="156"/>
        <v>1RD90.2</v>
      </c>
      <c r="I5026" s="4" t="str">
        <f t="shared" si="157"/>
        <v>S1_SCAND_HSD270</v>
      </c>
    </row>
    <row r="5027" spans="1:9">
      <c r="A5027" t="s">
        <v>261</v>
      </c>
      <c r="B5027" t="s">
        <v>9354</v>
      </c>
      <c r="C5027" t="s">
        <v>5295</v>
      </c>
      <c r="D5027">
        <v>1</v>
      </c>
      <c r="E5027" t="s">
        <v>2261</v>
      </c>
      <c r="F5027">
        <v>1</v>
      </c>
      <c r="G5027">
        <v>1</v>
      </c>
      <c r="H5027" s="4" t="str">
        <f t="shared" si="156"/>
        <v>1RD92.1</v>
      </c>
      <c r="I5027" s="4" t="str">
        <f t="shared" si="157"/>
        <v>S1_P6_LED</v>
      </c>
    </row>
    <row r="5028" spans="1:9">
      <c r="A5028" t="s">
        <v>261</v>
      </c>
      <c r="B5028" t="s">
        <v>9354</v>
      </c>
      <c r="C5028" t="s">
        <v>5295</v>
      </c>
      <c r="D5028">
        <v>2</v>
      </c>
      <c r="E5028" t="s">
        <v>2262</v>
      </c>
      <c r="F5028">
        <v>2</v>
      </c>
      <c r="G5028">
        <v>2</v>
      </c>
      <c r="H5028" s="4" t="str">
        <f t="shared" si="156"/>
        <v>1RD92.2</v>
      </c>
      <c r="I5028" s="4" t="str">
        <f t="shared" si="157"/>
        <v>S1_SCAND_HSD276</v>
      </c>
    </row>
    <row r="5029" spans="1:9">
      <c r="A5029" t="s">
        <v>261</v>
      </c>
      <c r="B5029" t="s">
        <v>9354</v>
      </c>
      <c r="C5029" t="s">
        <v>5296</v>
      </c>
      <c r="D5029">
        <v>1</v>
      </c>
      <c r="E5029" t="s">
        <v>3749</v>
      </c>
      <c r="F5029">
        <v>1</v>
      </c>
      <c r="G5029">
        <v>1</v>
      </c>
      <c r="H5029" s="4" t="str">
        <f t="shared" si="156"/>
        <v>1RD95.1</v>
      </c>
      <c r="I5029" s="4" t="str">
        <f t="shared" si="157"/>
        <v>S1_P1_LED</v>
      </c>
    </row>
    <row r="5030" spans="1:9">
      <c r="A5030" t="s">
        <v>261</v>
      </c>
      <c r="B5030" t="s">
        <v>9354</v>
      </c>
      <c r="C5030" t="s">
        <v>5296</v>
      </c>
      <c r="D5030">
        <v>2</v>
      </c>
      <c r="E5030" t="s">
        <v>3750</v>
      </c>
      <c r="F5030">
        <v>2</v>
      </c>
      <c r="G5030">
        <v>2</v>
      </c>
      <c r="H5030" s="4" t="str">
        <f t="shared" si="156"/>
        <v>1RD95.2</v>
      </c>
      <c r="I5030" s="4" t="str">
        <f t="shared" si="157"/>
        <v>S1_SCANC_HSD271</v>
      </c>
    </row>
    <row r="5031" spans="1:9">
      <c r="A5031" t="s">
        <v>261</v>
      </c>
      <c r="B5031" t="s">
        <v>9354</v>
      </c>
      <c r="C5031" t="s">
        <v>5297</v>
      </c>
      <c r="D5031">
        <v>1</v>
      </c>
      <c r="E5031" t="s">
        <v>3751</v>
      </c>
      <c r="F5031">
        <v>1</v>
      </c>
      <c r="G5031">
        <v>1</v>
      </c>
      <c r="H5031" s="4" t="str">
        <f t="shared" si="156"/>
        <v>1RD96.1</v>
      </c>
      <c r="I5031" s="4" t="str">
        <f t="shared" si="157"/>
        <v>S1_P2_LED</v>
      </c>
    </row>
    <row r="5032" spans="1:9">
      <c r="A5032" t="s">
        <v>261</v>
      </c>
      <c r="B5032" t="s">
        <v>9354</v>
      </c>
      <c r="C5032" t="s">
        <v>5297</v>
      </c>
      <c r="D5032">
        <v>2</v>
      </c>
      <c r="E5032" t="s">
        <v>3752</v>
      </c>
      <c r="F5032">
        <v>2</v>
      </c>
      <c r="G5032">
        <v>2</v>
      </c>
      <c r="H5032" s="4" t="str">
        <f t="shared" si="156"/>
        <v>1RD96.2</v>
      </c>
      <c r="I5032" s="4" t="str">
        <f t="shared" si="157"/>
        <v>S1_SCAND_HSD272</v>
      </c>
    </row>
    <row r="5033" spans="1:9">
      <c r="A5033" t="s">
        <v>261</v>
      </c>
      <c r="B5033" t="s">
        <v>9354</v>
      </c>
      <c r="C5033" t="s">
        <v>8338</v>
      </c>
      <c r="D5033">
        <v>1</v>
      </c>
      <c r="E5033" t="s">
        <v>8330</v>
      </c>
      <c r="F5033">
        <v>1</v>
      </c>
      <c r="G5033">
        <v>1</v>
      </c>
      <c r="H5033" s="4" t="str">
        <f t="shared" si="156"/>
        <v>1RD98.1</v>
      </c>
      <c r="I5033" s="4" t="str">
        <f t="shared" si="157"/>
        <v>S1_GPIOC_0</v>
      </c>
    </row>
    <row r="5034" spans="1:9">
      <c r="A5034" t="s">
        <v>261</v>
      </c>
      <c r="B5034" t="s">
        <v>9354</v>
      </c>
      <c r="C5034" t="s">
        <v>8338</v>
      </c>
      <c r="D5034">
        <v>2</v>
      </c>
      <c r="E5034" t="s">
        <v>3753</v>
      </c>
      <c r="F5034">
        <v>2</v>
      </c>
      <c r="G5034">
        <v>2</v>
      </c>
      <c r="H5034" s="4" t="str">
        <f t="shared" si="156"/>
        <v>1RD98.2</v>
      </c>
      <c r="I5034" s="4" t="str">
        <f t="shared" si="157"/>
        <v>S1_SCANB_HSD079</v>
      </c>
    </row>
    <row r="5035" spans="1:9">
      <c r="A5035" t="s">
        <v>261</v>
      </c>
      <c r="B5035" t="s">
        <v>9354</v>
      </c>
      <c r="C5035" t="s">
        <v>8339</v>
      </c>
      <c r="D5035">
        <v>1</v>
      </c>
      <c r="E5035" t="s">
        <v>8331</v>
      </c>
      <c r="F5035">
        <v>1</v>
      </c>
      <c r="G5035">
        <v>1</v>
      </c>
      <c r="H5035" s="4" t="str">
        <f t="shared" si="156"/>
        <v>1RD99.1</v>
      </c>
      <c r="I5035" s="4" t="str">
        <f t="shared" si="157"/>
        <v>S1_GPIOC_1</v>
      </c>
    </row>
    <row r="5036" spans="1:9">
      <c r="A5036" t="s">
        <v>261</v>
      </c>
      <c r="B5036" t="s">
        <v>9354</v>
      </c>
      <c r="C5036" t="s">
        <v>8339</v>
      </c>
      <c r="D5036">
        <v>2</v>
      </c>
      <c r="E5036" t="s">
        <v>3754</v>
      </c>
      <c r="F5036">
        <v>2</v>
      </c>
      <c r="G5036">
        <v>2</v>
      </c>
      <c r="H5036" s="4" t="str">
        <f t="shared" si="156"/>
        <v>1RD99.2</v>
      </c>
      <c r="I5036" s="4" t="str">
        <f t="shared" si="157"/>
        <v>S1_SCANB_HSD066</v>
      </c>
    </row>
    <row r="5037" spans="1:9">
      <c r="A5037" t="s">
        <v>261</v>
      </c>
      <c r="B5037" t="s">
        <v>9354</v>
      </c>
      <c r="C5037" t="s">
        <v>9355</v>
      </c>
      <c r="D5037">
        <v>1</v>
      </c>
      <c r="E5037" t="s">
        <v>8733</v>
      </c>
      <c r="F5037">
        <v>1</v>
      </c>
      <c r="G5037">
        <v>1</v>
      </c>
      <c r="H5037" s="4" t="str">
        <f t="shared" si="156"/>
        <v>1RD100.1</v>
      </c>
      <c r="I5037" s="4" t="str">
        <f t="shared" si="157"/>
        <v>S1_P3_LED</v>
      </c>
    </row>
    <row r="5038" spans="1:9">
      <c r="A5038" t="s">
        <v>261</v>
      </c>
      <c r="B5038" t="s">
        <v>9354</v>
      </c>
      <c r="C5038" t="s">
        <v>9355</v>
      </c>
      <c r="D5038">
        <v>2</v>
      </c>
      <c r="E5038" t="s">
        <v>8734</v>
      </c>
      <c r="F5038">
        <v>2</v>
      </c>
      <c r="G5038">
        <v>2</v>
      </c>
      <c r="H5038" s="4" t="str">
        <f t="shared" si="156"/>
        <v>1RD100.2</v>
      </c>
      <c r="I5038" s="4" t="str">
        <f t="shared" si="157"/>
        <v>S1_SCAND_HSD273</v>
      </c>
    </row>
    <row r="5039" spans="1:9">
      <c r="A5039" t="s">
        <v>261</v>
      </c>
      <c r="B5039" t="s">
        <v>9354</v>
      </c>
      <c r="C5039" t="s">
        <v>9356</v>
      </c>
      <c r="D5039">
        <v>1</v>
      </c>
      <c r="E5039" t="s">
        <v>8735</v>
      </c>
      <c r="F5039">
        <v>1</v>
      </c>
      <c r="G5039">
        <v>1</v>
      </c>
      <c r="H5039" s="4" t="str">
        <f t="shared" si="156"/>
        <v>1RD101.1</v>
      </c>
      <c r="I5039" s="4" t="str">
        <f t="shared" si="157"/>
        <v>S1_GPIOB_2</v>
      </c>
    </row>
    <row r="5040" spans="1:9">
      <c r="A5040" t="s">
        <v>261</v>
      </c>
      <c r="B5040" t="s">
        <v>9354</v>
      </c>
      <c r="C5040" t="s">
        <v>9356</v>
      </c>
      <c r="D5040">
        <v>2</v>
      </c>
      <c r="E5040" t="s">
        <v>8736</v>
      </c>
      <c r="F5040">
        <v>2</v>
      </c>
      <c r="G5040">
        <v>2</v>
      </c>
      <c r="H5040" s="4" t="str">
        <f t="shared" si="156"/>
        <v>1RD101.2</v>
      </c>
      <c r="I5040" s="4" t="str">
        <f t="shared" si="157"/>
        <v>S1_SCANB_HSD255</v>
      </c>
    </row>
    <row r="5041" spans="1:9">
      <c r="A5041" t="s">
        <v>261</v>
      </c>
      <c r="B5041" t="s">
        <v>9354</v>
      </c>
      <c r="C5041" t="s">
        <v>9357</v>
      </c>
      <c r="D5041">
        <v>1</v>
      </c>
      <c r="E5041" t="s">
        <v>1458</v>
      </c>
      <c r="F5041">
        <v>1</v>
      </c>
      <c r="G5041">
        <v>1</v>
      </c>
      <c r="H5041" s="4" t="str">
        <f t="shared" si="156"/>
        <v>1RD178.1</v>
      </c>
      <c r="I5041" s="4" t="str">
        <f t="shared" si="157"/>
        <v>S1_DISB</v>
      </c>
    </row>
    <row r="5042" spans="1:9">
      <c r="A5042" t="s">
        <v>261</v>
      </c>
      <c r="B5042" t="s">
        <v>9354</v>
      </c>
      <c r="C5042" t="s">
        <v>9357</v>
      </c>
      <c r="D5042">
        <v>2</v>
      </c>
      <c r="E5042" t="s">
        <v>782</v>
      </c>
      <c r="F5042">
        <v>2</v>
      </c>
      <c r="G5042">
        <v>2</v>
      </c>
      <c r="H5042" s="4" t="str">
        <f t="shared" si="156"/>
        <v>1RD178.2</v>
      </c>
      <c r="I5042" s="4" t="str">
        <f t="shared" si="157"/>
        <v>S1_HSD099</v>
      </c>
    </row>
    <row r="5043" spans="1:9">
      <c r="A5043" t="s">
        <v>261</v>
      </c>
      <c r="B5043" t="s">
        <v>9354</v>
      </c>
      <c r="C5043" t="s">
        <v>9358</v>
      </c>
      <c r="D5043">
        <v>1</v>
      </c>
      <c r="E5043" t="s">
        <v>1459</v>
      </c>
      <c r="F5043">
        <v>1</v>
      </c>
      <c r="G5043">
        <v>1</v>
      </c>
      <c r="H5043" s="4" t="str">
        <f t="shared" si="156"/>
        <v>1RD179.1</v>
      </c>
      <c r="I5043" s="4" t="str">
        <f t="shared" si="157"/>
        <v>S1_RESETB</v>
      </c>
    </row>
    <row r="5044" spans="1:9">
      <c r="A5044" t="s">
        <v>261</v>
      </c>
      <c r="B5044" t="s">
        <v>9354</v>
      </c>
      <c r="C5044" t="s">
        <v>9358</v>
      </c>
      <c r="D5044">
        <v>2</v>
      </c>
      <c r="E5044" t="s">
        <v>781</v>
      </c>
      <c r="F5044">
        <v>2</v>
      </c>
      <c r="G5044">
        <v>2</v>
      </c>
      <c r="H5044" s="4" t="str">
        <f t="shared" si="156"/>
        <v>1RD179.2</v>
      </c>
      <c r="I5044" s="4" t="str">
        <f t="shared" si="157"/>
        <v>S1_HSD112</v>
      </c>
    </row>
    <row r="5045" spans="1:9">
      <c r="A5045" t="s">
        <v>261</v>
      </c>
      <c r="B5045" t="s">
        <v>9354</v>
      </c>
      <c r="C5045" t="s">
        <v>9359</v>
      </c>
      <c r="D5045">
        <v>1</v>
      </c>
      <c r="E5045" t="s">
        <v>8737</v>
      </c>
      <c r="F5045">
        <v>1</v>
      </c>
      <c r="G5045">
        <v>1</v>
      </c>
      <c r="H5045" s="4" t="str">
        <f t="shared" si="156"/>
        <v>1RD180.1</v>
      </c>
      <c r="I5045" s="4" t="str">
        <f t="shared" si="157"/>
        <v>S1_HSD257</v>
      </c>
    </row>
    <row r="5046" spans="1:9">
      <c r="A5046" t="s">
        <v>261</v>
      </c>
      <c r="B5046" t="s">
        <v>9354</v>
      </c>
      <c r="C5046" t="s">
        <v>9359</v>
      </c>
      <c r="D5046">
        <v>2</v>
      </c>
      <c r="E5046" t="s">
        <v>8361</v>
      </c>
      <c r="F5046">
        <v>2</v>
      </c>
      <c r="G5046">
        <v>2</v>
      </c>
      <c r="H5046" s="4" t="str">
        <f t="shared" si="156"/>
        <v>1RD180.2</v>
      </c>
      <c r="I5046" s="4" t="str">
        <f t="shared" si="157"/>
        <v>SG1_PH_GPIOA_1</v>
      </c>
    </row>
    <row r="5047" spans="1:9">
      <c r="A5047" t="s">
        <v>261</v>
      </c>
      <c r="B5047" t="s">
        <v>9354</v>
      </c>
      <c r="C5047" t="s">
        <v>9360</v>
      </c>
      <c r="D5047">
        <v>1</v>
      </c>
      <c r="E5047" t="s">
        <v>8738</v>
      </c>
      <c r="F5047">
        <v>1</v>
      </c>
      <c r="G5047">
        <v>1</v>
      </c>
      <c r="H5047" s="4" t="str">
        <f t="shared" si="156"/>
        <v>1RD181.1</v>
      </c>
      <c r="I5047" s="4" t="str">
        <f t="shared" si="157"/>
        <v>S1_HSD258</v>
      </c>
    </row>
    <row r="5048" spans="1:9">
      <c r="A5048" t="s">
        <v>261</v>
      </c>
      <c r="B5048" t="s">
        <v>9354</v>
      </c>
      <c r="C5048" t="s">
        <v>9360</v>
      </c>
      <c r="D5048">
        <v>2</v>
      </c>
      <c r="E5048" t="s">
        <v>8362</v>
      </c>
      <c r="F5048">
        <v>2</v>
      </c>
      <c r="G5048">
        <v>2</v>
      </c>
      <c r="H5048" s="4" t="str">
        <f t="shared" si="156"/>
        <v>1RD181.2</v>
      </c>
      <c r="I5048" s="4" t="str">
        <f t="shared" si="157"/>
        <v>SG1_PH_GPIOA_2</v>
      </c>
    </row>
    <row r="5049" spans="1:9">
      <c r="A5049" t="s">
        <v>261</v>
      </c>
      <c r="B5049" t="s">
        <v>9354</v>
      </c>
      <c r="C5049" t="s">
        <v>165</v>
      </c>
      <c r="D5049" t="s">
        <v>1688</v>
      </c>
      <c r="E5049" t="s">
        <v>3415</v>
      </c>
      <c r="F5049" t="s">
        <v>227</v>
      </c>
      <c r="G5049" t="s">
        <v>1688</v>
      </c>
      <c r="H5049" s="4" t="str">
        <f t="shared" si="156"/>
        <v>SITE1.B16</v>
      </c>
      <c r="I5049" s="4" t="str">
        <f t="shared" si="157"/>
        <v>S1_DCH_AT-</v>
      </c>
    </row>
    <row r="5050" spans="1:9">
      <c r="A5050" t="s">
        <v>261</v>
      </c>
      <c r="B5050" t="s">
        <v>9354</v>
      </c>
      <c r="C5050" t="s">
        <v>165</v>
      </c>
      <c r="D5050" t="s">
        <v>1689</v>
      </c>
      <c r="E5050" t="s">
        <v>3414</v>
      </c>
      <c r="F5050" t="s">
        <v>226</v>
      </c>
      <c r="G5050" t="s">
        <v>1689</v>
      </c>
      <c r="H5050" s="4" t="str">
        <f t="shared" si="156"/>
        <v>SITE1.B15</v>
      </c>
      <c r="I5050" s="4" t="str">
        <f t="shared" si="157"/>
        <v>S1_DCH_AT+</v>
      </c>
    </row>
    <row r="5051" spans="1:9">
      <c r="A5051" t="s">
        <v>261</v>
      </c>
      <c r="B5051" t="s">
        <v>9354</v>
      </c>
      <c r="C5051" t="s">
        <v>165</v>
      </c>
      <c r="D5051" t="s">
        <v>391</v>
      </c>
      <c r="E5051" t="s">
        <v>1458</v>
      </c>
      <c r="F5051" t="s">
        <v>318</v>
      </c>
      <c r="G5051" t="s">
        <v>391</v>
      </c>
      <c r="H5051" s="4" t="str">
        <f t="shared" si="156"/>
        <v>SITE1.R1</v>
      </c>
      <c r="I5051" s="4" t="str">
        <f t="shared" si="157"/>
        <v>S1_DISB</v>
      </c>
    </row>
    <row r="5052" spans="1:9">
      <c r="A5052" t="s">
        <v>261</v>
      </c>
      <c r="B5052" t="s">
        <v>9354</v>
      </c>
      <c r="C5052" t="s">
        <v>165</v>
      </c>
      <c r="D5052" t="s">
        <v>1692</v>
      </c>
      <c r="E5052" t="s">
        <v>2255</v>
      </c>
      <c r="F5052" t="s">
        <v>1603</v>
      </c>
      <c r="G5052" t="s">
        <v>1692</v>
      </c>
      <c r="H5052" s="4" t="str">
        <f t="shared" si="156"/>
        <v>SITE1.N15</v>
      </c>
      <c r="I5052" s="4" t="str">
        <f t="shared" si="157"/>
        <v>S1_FE_LED0</v>
      </c>
    </row>
    <row r="5053" spans="1:9">
      <c r="A5053" t="s">
        <v>261</v>
      </c>
      <c r="B5053" t="s">
        <v>9354</v>
      </c>
      <c r="C5053" t="s">
        <v>165</v>
      </c>
      <c r="D5053" t="s">
        <v>1694</v>
      </c>
      <c r="E5053" t="s">
        <v>2257</v>
      </c>
      <c r="F5053" t="s">
        <v>1606</v>
      </c>
      <c r="G5053" t="s">
        <v>1694</v>
      </c>
      <c r="H5053" s="4" t="str">
        <f t="shared" si="156"/>
        <v>SITE1.P15</v>
      </c>
      <c r="I5053" s="4" t="str">
        <f t="shared" si="157"/>
        <v>S1_FE_LED1</v>
      </c>
    </row>
    <row r="5054" spans="1:9">
      <c r="A5054" t="s">
        <v>261</v>
      </c>
      <c r="B5054" t="s">
        <v>9354</v>
      </c>
      <c r="C5054" t="s">
        <v>165</v>
      </c>
      <c r="D5054" t="s">
        <v>365</v>
      </c>
      <c r="E5054" t="s">
        <v>773</v>
      </c>
      <c r="F5054" t="s">
        <v>274</v>
      </c>
      <c r="G5054" t="s">
        <v>365</v>
      </c>
      <c r="H5054" s="4" t="str">
        <f t="shared" si="156"/>
        <v>SITE1.L1</v>
      </c>
      <c r="I5054" s="4" t="str">
        <f t="shared" si="157"/>
        <v>S1_GPIOA_0</v>
      </c>
    </row>
    <row r="5055" spans="1:9">
      <c r="A5055" t="s">
        <v>261</v>
      </c>
      <c r="B5055" t="s">
        <v>9354</v>
      </c>
      <c r="C5055" t="s">
        <v>165</v>
      </c>
      <c r="D5055" t="s">
        <v>367</v>
      </c>
      <c r="E5055" t="s">
        <v>767</v>
      </c>
      <c r="F5055" t="s">
        <v>308</v>
      </c>
      <c r="G5055" t="s">
        <v>367</v>
      </c>
      <c r="H5055" s="4" t="str">
        <f t="shared" si="156"/>
        <v>SITE1.M1</v>
      </c>
      <c r="I5055" s="4" t="str">
        <f t="shared" si="157"/>
        <v>S1_GPIOA_1</v>
      </c>
    </row>
    <row r="5056" spans="1:9">
      <c r="A5056" t="s">
        <v>261</v>
      </c>
      <c r="B5056" t="s">
        <v>9354</v>
      </c>
      <c r="C5056" t="s">
        <v>165</v>
      </c>
      <c r="D5056" t="s">
        <v>369</v>
      </c>
      <c r="E5056" t="s">
        <v>766</v>
      </c>
      <c r="F5056" t="s">
        <v>442</v>
      </c>
      <c r="G5056" t="s">
        <v>369</v>
      </c>
      <c r="H5056" s="4" t="str">
        <f t="shared" si="156"/>
        <v>SITE1.N1</v>
      </c>
      <c r="I5056" s="4" t="str">
        <f t="shared" si="157"/>
        <v>S1_GPIOA_2</v>
      </c>
    </row>
    <row r="5057" spans="1:9">
      <c r="A5057" t="s">
        <v>261</v>
      </c>
      <c r="B5057" t="s">
        <v>9354</v>
      </c>
      <c r="C5057" t="s">
        <v>165</v>
      </c>
      <c r="D5057" t="s">
        <v>370</v>
      </c>
      <c r="E5057" t="s">
        <v>2253</v>
      </c>
      <c r="F5057" t="s">
        <v>440</v>
      </c>
      <c r="G5057" t="s">
        <v>370</v>
      </c>
      <c r="H5057" s="4" t="str">
        <f t="shared" si="156"/>
        <v>SITE1.P1</v>
      </c>
      <c r="I5057" s="4" t="str">
        <f t="shared" si="157"/>
        <v>S1_GPIOA_3</v>
      </c>
    </row>
    <row r="5058" spans="1:9">
      <c r="A5058" t="s">
        <v>261</v>
      </c>
      <c r="B5058" t="s">
        <v>9354</v>
      </c>
      <c r="C5058" t="s">
        <v>165</v>
      </c>
      <c r="D5058" t="s">
        <v>371</v>
      </c>
      <c r="E5058" t="s">
        <v>768</v>
      </c>
      <c r="F5058" t="s">
        <v>361</v>
      </c>
      <c r="G5058" t="s">
        <v>371</v>
      </c>
      <c r="H5058" s="4" t="str">
        <f t="shared" ref="H5058:H5121" si="158">CONCATENATE(C5058,".",F5058)</f>
        <v>SITE1.L2</v>
      </c>
      <c r="I5058" s="4" t="str">
        <f t="shared" ref="I5058:I5121" si="159">E5058</f>
        <v>S1_GPIOB_0</v>
      </c>
    </row>
    <row r="5059" spans="1:9">
      <c r="A5059" t="s">
        <v>261</v>
      </c>
      <c r="B5059" t="s">
        <v>9354</v>
      </c>
      <c r="C5059" t="s">
        <v>165</v>
      </c>
      <c r="D5059" t="s">
        <v>373</v>
      </c>
      <c r="E5059" t="s">
        <v>769</v>
      </c>
      <c r="F5059" t="s">
        <v>311</v>
      </c>
      <c r="G5059" t="s">
        <v>373</v>
      </c>
      <c r="H5059" s="4" t="str">
        <f t="shared" si="158"/>
        <v>SITE1.M2</v>
      </c>
      <c r="I5059" s="4" t="str">
        <f t="shared" si="159"/>
        <v>S1_GPIOB_1</v>
      </c>
    </row>
    <row r="5060" spans="1:9">
      <c r="A5060" t="s">
        <v>261</v>
      </c>
      <c r="B5060" t="s">
        <v>9354</v>
      </c>
      <c r="C5060" t="s">
        <v>165</v>
      </c>
      <c r="D5060" t="s">
        <v>1671</v>
      </c>
      <c r="E5060" t="s">
        <v>8735</v>
      </c>
      <c r="F5060" t="s">
        <v>349</v>
      </c>
      <c r="G5060" t="s">
        <v>1671</v>
      </c>
      <c r="H5060" s="4" t="str">
        <f t="shared" si="158"/>
        <v>SITE1.N2</v>
      </c>
      <c r="I5060" s="4" t="str">
        <f t="shared" si="159"/>
        <v>S1_GPIOB_2</v>
      </c>
    </row>
    <row r="5061" spans="1:9">
      <c r="A5061" t="s">
        <v>261</v>
      </c>
      <c r="B5061" t="s">
        <v>9354</v>
      </c>
      <c r="C5061" t="s">
        <v>165</v>
      </c>
      <c r="D5061" t="s">
        <v>374</v>
      </c>
      <c r="E5061" t="s">
        <v>8330</v>
      </c>
      <c r="F5061" t="s">
        <v>375</v>
      </c>
      <c r="G5061" t="s">
        <v>374</v>
      </c>
      <c r="H5061" s="4" t="str">
        <f t="shared" si="158"/>
        <v>SITE1.L4</v>
      </c>
      <c r="I5061" s="4" t="str">
        <f t="shared" si="159"/>
        <v>S1_GPIOC_0</v>
      </c>
    </row>
    <row r="5062" spans="1:9">
      <c r="A5062" t="s">
        <v>261</v>
      </c>
      <c r="B5062" t="s">
        <v>9354</v>
      </c>
      <c r="C5062" t="s">
        <v>165</v>
      </c>
      <c r="D5062" t="s">
        <v>376</v>
      </c>
      <c r="E5062" t="s">
        <v>8331</v>
      </c>
      <c r="F5062" t="s">
        <v>304</v>
      </c>
      <c r="G5062" t="s">
        <v>376</v>
      </c>
      <c r="H5062" s="4" t="str">
        <f t="shared" si="158"/>
        <v>SITE1.L5</v>
      </c>
      <c r="I5062" s="4" t="str">
        <f t="shared" si="159"/>
        <v>S1_GPIOC_1</v>
      </c>
    </row>
    <row r="5063" spans="1:9">
      <c r="A5063" t="s">
        <v>261</v>
      </c>
      <c r="B5063" t="s">
        <v>9354</v>
      </c>
      <c r="C5063" t="s">
        <v>165</v>
      </c>
      <c r="D5063" t="s">
        <v>384</v>
      </c>
      <c r="E5063" t="s">
        <v>8739</v>
      </c>
      <c r="F5063" t="s">
        <v>383</v>
      </c>
      <c r="G5063" t="s">
        <v>384</v>
      </c>
      <c r="H5063" s="4" t="str">
        <f t="shared" si="158"/>
        <v>SITE1.M4</v>
      </c>
      <c r="I5063" s="4" t="str">
        <f t="shared" si="159"/>
        <v>S1_HSD097</v>
      </c>
    </row>
    <row r="5064" spans="1:9">
      <c r="A5064" t="s">
        <v>261</v>
      </c>
      <c r="B5064" t="s">
        <v>9354</v>
      </c>
      <c r="C5064" t="s">
        <v>165</v>
      </c>
      <c r="D5064" t="s">
        <v>388</v>
      </c>
      <c r="E5064" t="s">
        <v>8740</v>
      </c>
      <c r="F5064" t="s">
        <v>450</v>
      </c>
      <c r="G5064" t="s">
        <v>388</v>
      </c>
      <c r="H5064" s="4" t="str">
        <f t="shared" si="158"/>
        <v>SITE1.M5</v>
      </c>
      <c r="I5064" s="4" t="str">
        <f t="shared" si="159"/>
        <v>S1_HSD082</v>
      </c>
    </row>
    <row r="5065" spans="1:9">
      <c r="A5065" t="s">
        <v>261</v>
      </c>
      <c r="B5065" t="s">
        <v>9354</v>
      </c>
      <c r="C5065" t="s">
        <v>165</v>
      </c>
      <c r="D5065" t="s">
        <v>386</v>
      </c>
      <c r="E5065" t="s">
        <v>8741</v>
      </c>
      <c r="F5065" t="s">
        <v>387</v>
      </c>
      <c r="G5065" t="s">
        <v>386</v>
      </c>
      <c r="H5065" s="4" t="str">
        <f t="shared" si="158"/>
        <v>SITE1.N4</v>
      </c>
      <c r="I5065" s="4" t="str">
        <f t="shared" si="159"/>
        <v>S1_HSD081</v>
      </c>
    </row>
    <row r="5066" spans="1:9">
      <c r="A5066" t="s">
        <v>261</v>
      </c>
      <c r="B5066" t="s">
        <v>9354</v>
      </c>
      <c r="C5066" t="s">
        <v>165</v>
      </c>
      <c r="D5066" t="s">
        <v>1673</v>
      </c>
      <c r="E5066" t="s">
        <v>8742</v>
      </c>
      <c r="F5066" t="s">
        <v>458</v>
      </c>
      <c r="G5066" t="s">
        <v>1673</v>
      </c>
      <c r="H5066" s="4" t="str">
        <f t="shared" si="158"/>
        <v>SITE1.N5</v>
      </c>
      <c r="I5066" s="4" t="str">
        <f t="shared" si="159"/>
        <v>S1_HSD256</v>
      </c>
    </row>
    <row r="5067" spans="1:9">
      <c r="A5067" t="s">
        <v>261</v>
      </c>
      <c r="B5067" t="s">
        <v>9354</v>
      </c>
      <c r="C5067" t="s">
        <v>165</v>
      </c>
      <c r="D5067" t="s">
        <v>1674</v>
      </c>
      <c r="E5067" t="s">
        <v>8737</v>
      </c>
      <c r="F5067" t="s">
        <v>385</v>
      </c>
      <c r="G5067" t="s">
        <v>1674</v>
      </c>
      <c r="H5067" s="4" t="str">
        <f t="shared" si="158"/>
        <v>SITE1.P4</v>
      </c>
      <c r="I5067" s="4" t="str">
        <f t="shared" si="159"/>
        <v>S1_HSD257</v>
      </c>
    </row>
    <row r="5068" spans="1:9">
      <c r="A5068" t="s">
        <v>261</v>
      </c>
      <c r="B5068" t="s">
        <v>9354</v>
      </c>
      <c r="C5068" t="s">
        <v>165</v>
      </c>
      <c r="D5068" t="s">
        <v>1675</v>
      </c>
      <c r="E5068" t="s">
        <v>8738</v>
      </c>
      <c r="F5068" t="s">
        <v>460</v>
      </c>
      <c r="G5068" t="s">
        <v>1675</v>
      </c>
      <c r="H5068" s="4" t="str">
        <f t="shared" si="158"/>
        <v>SITE1.P5</v>
      </c>
      <c r="I5068" s="4" t="str">
        <f t="shared" si="159"/>
        <v>S1_HSD258</v>
      </c>
    </row>
    <row r="5069" spans="1:9">
      <c r="A5069" t="s">
        <v>261</v>
      </c>
      <c r="B5069" t="s">
        <v>9354</v>
      </c>
      <c r="C5069" t="s">
        <v>165</v>
      </c>
      <c r="D5069" t="s">
        <v>1676</v>
      </c>
      <c r="E5069" t="s">
        <v>8743</v>
      </c>
      <c r="F5069" t="s">
        <v>290</v>
      </c>
      <c r="G5069" t="s">
        <v>1676</v>
      </c>
      <c r="H5069" s="4" t="str">
        <f t="shared" si="158"/>
        <v>SITE1.R9</v>
      </c>
      <c r="I5069" s="4" t="str">
        <f t="shared" si="159"/>
        <v>S1_HSD259</v>
      </c>
    </row>
    <row r="5070" spans="1:9">
      <c r="A5070" t="s">
        <v>261</v>
      </c>
      <c r="B5070" t="s">
        <v>9354</v>
      </c>
      <c r="C5070" t="s">
        <v>165</v>
      </c>
      <c r="D5070" t="s">
        <v>1677</v>
      </c>
      <c r="E5070" t="s">
        <v>8744</v>
      </c>
      <c r="F5070" t="s">
        <v>275</v>
      </c>
      <c r="G5070" t="s">
        <v>1677</v>
      </c>
      <c r="H5070" s="4" t="str">
        <f t="shared" si="158"/>
        <v>SITE1.R7</v>
      </c>
      <c r="I5070" s="4" t="str">
        <f t="shared" si="159"/>
        <v>S1_HSD260</v>
      </c>
    </row>
    <row r="5071" spans="1:9">
      <c r="A5071" t="s">
        <v>261</v>
      </c>
      <c r="B5071" t="s">
        <v>9354</v>
      </c>
      <c r="C5071" t="s">
        <v>165</v>
      </c>
      <c r="D5071" t="s">
        <v>1678</v>
      </c>
      <c r="E5071" t="s">
        <v>8745</v>
      </c>
      <c r="F5071" t="s">
        <v>289</v>
      </c>
      <c r="G5071" t="s">
        <v>1678</v>
      </c>
      <c r="H5071" s="4" t="str">
        <f t="shared" si="158"/>
        <v>SITE1.R8</v>
      </c>
      <c r="I5071" s="4" t="str">
        <f t="shared" si="159"/>
        <v>S1_HSD261</v>
      </c>
    </row>
    <row r="5072" spans="1:9">
      <c r="A5072" t="s">
        <v>261</v>
      </c>
      <c r="B5072" t="s">
        <v>9354</v>
      </c>
      <c r="C5072" t="s">
        <v>165</v>
      </c>
      <c r="D5072" t="s">
        <v>1679</v>
      </c>
      <c r="E5072" t="s">
        <v>8746</v>
      </c>
      <c r="F5072" t="s">
        <v>445</v>
      </c>
      <c r="G5072" t="s">
        <v>1679</v>
      </c>
      <c r="H5072" s="4" t="str">
        <f t="shared" si="158"/>
        <v>SITE1.N7</v>
      </c>
      <c r="I5072" s="4" t="str">
        <f t="shared" si="159"/>
        <v>S1_HSD262</v>
      </c>
    </row>
    <row r="5073" spans="1:9">
      <c r="A5073" t="s">
        <v>261</v>
      </c>
      <c r="B5073" t="s">
        <v>9354</v>
      </c>
      <c r="C5073" t="s">
        <v>165</v>
      </c>
      <c r="D5073" t="s">
        <v>1680</v>
      </c>
      <c r="E5073" t="s">
        <v>8747</v>
      </c>
      <c r="F5073" t="s">
        <v>1594</v>
      </c>
      <c r="G5073" t="s">
        <v>1680</v>
      </c>
      <c r="H5073" s="4" t="str">
        <f t="shared" si="158"/>
        <v>SITE1.M7</v>
      </c>
      <c r="I5073" s="4" t="str">
        <f t="shared" si="159"/>
        <v>S1_HSD263</v>
      </c>
    </row>
    <row r="5074" spans="1:9">
      <c r="A5074" t="s">
        <v>261</v>
      </c>
      <c r="B5074" t="s">
        <v>9354</v>
      </c>
      <c r="C5074" t="s">
        <v>165</v>
      </c>
      <c r="D5074" t="s">
        <v>1681</v>
      </c>
      <c r="E5074" t="s">
        <v>8748</v>
      </c>
      <c r="F5074" t="s">
        <v>350</v>
      </c>
      <c r="G5074" t="s">
        <v>1681</v>
      </c>
      <c r="H5074" s="4" t="str">
        <f t="shared" si="158"/>
        <v>SITE1.N8</v>
      </c>
      <c r="I5074" s="4" t="str">
        <f t="shared" si="159"/>
        <v>S1_HSD264</v>
      </c>
    </row>
    <row r="5075" spans="1:9">
      <c r="A5075" t="s">
        <v>261</v>
      </c>
      <c r="B5075" t="s">
        <v>9354</v>
      </c>
      <c r="C5075" t="s">
        <v>165</v>
      </c>
      <c r="D5075" t="s">
        <v>1682</v>
      </c>
      <c r="E5075" t="s">
        <v>8749</v>
      </c>
      <c r="F5075" t="s">
        <v>1595</v>
      </c>
      <c r="G5075" t="s">
        <v>1682</v>
      </c>
      <c r="H5075" s="4" t="str">
        <f t="shared" si="158"/>
        <v>SITE1.M8</v>
      </c>
      <c r="I5075" s="4" t="str">
        <f t="shared" si="159"/>
        <v>S1_HSD265</v>
      </c>
    </row>
    <row r="5076" spans="1:9">
      <c r="A5076" t="s">
        <v>261</v>
      </c>
      <c r="B5076" t="s">
        <v>9354</v>
      </c>
      <c r="C5076" t="s">
        <v>165</v>
      </c>
      <c r="D5076" t="s">
        <v>1684</v>
      </c>
      <c r="E5076" t="s">
        <v>8750</v>
      </c>
      <c r="F5076" t="s">
        <v>433</v>
      </c>
      <c r="G5076" t="s">
        <v>1684</v>
      </c>
      <c r="H5076" s="4" t="str">
        <f t="shared" si="158"/>
        <v>SITE1.L8</v>
      </c>
      <c r="I5076" s="4" t="str">
        <f t="shared" si="159"/>
        <v>S1_HSD266</v>
      </c>
    </row>
    <row r="5077" spans="1:9">
      <c r="A5077" t="s">
        <v>261</v>
      </c>
      <c r="B5077" t="s">
        <v>9354</v>
      </c>
      <c r="C5077" t="s">
        <v>165</v>
      </c>
      <c r="D5077" t="s">
        <v>1685</v>
      </c>
      <c r="E5077" t="s">
        <v>8751</v>
      </c>
      <c r="F5077" t="s">
        <v>267</v>
      </c>
      <c r="G5077" t="s">
        <v>1685</v>
      </c>
      <c r="H5077" s="4" t="str">
        <f t="shared" si="158"/>
        <v>SITE1.K8</v>
      </c>
      <c r="I5077" s="4" t="str">
        <f t="shared" si="159"/>
        <v>S1_HSD267</v>
      </c>
    </row>
    <row r="5078" spans="1:9">
      <c r="A5078" t="s">
        <v>261</v>
      </c>
      <c r="B5078" t="s">
        <v>9354</v>
      </c>
      <c r="C5078" t="s">
        <v>165</v>
      </c>
      <c r="D5078" t="s">
        <v>1686</v>
      </c>
      <c r="E5078" t="s">
        <v>8752</v>
      </c>
      <c r="F5078" t="s">
        <v>262</v>
      </c>
      <c r="G5078" t="s">
        <v>1686</v>
      </c>
      <c r="H5078" s="4" t="str">
        <f t="shared" si="158"/>
        <v>SITE1.J8</v>
      </c>
      <c r="I5078" s="4" t="str">
        <f t="shared" si="159"/>
        <v>S1_HSD268</v>
      </c>
    </row>
    <row r="5079" spans="1:9">
      <c r="A5079" t="s">
        <v>261</v>
      </c>
      <c r="B5079" t="s">
        <v>9354</v>
      </c>
      <c r="C5079" t="s">
        <v>165</v>
      </c>
      <c r="D5079" t="s">
        <v>1687</v>
      </c>
      <c r="E5079" t="s">
        <v>8753</v>
      </c>
      <c r="F5079" t="s">
        <v>459</v>
      </c>
      <c r="G5079" t="s">
        <v>1687</v>
      </c>
      <c r="H5079" s="4" t="str">
        <f t="shared" si="158"/>
        <v>SITE1.N9</v>
      </c>
      <c r="I5079" s="4" t="str">
        <f t="shared" si="159"/>
        <v>S1_HSD269</v>
      </c>
    </row>
    <row r="5080" spans="1:9">
      <c r="A5080" t="s">
        <v>261</v>
      </c>
      <c r="B5080" t="s">
        <v>9354</v>
      </c>
      <c r="C5080" t="s">
        <v>165</v>
      </c>
      <c r="D5080" t="s">
        <v>314</v>
      </c>
      <c r="E5080" t="s">
        <v>755</v>
      </c>
      <c r="F5080" t="s">
        <v>372</v>
      </c>
      <c r="G5080" t="s">
        <v>314</v>
      </c>
      <c r="H5080" s="4" t="str">
        <f t="shared" si="158"/>
        <v>SITE1.J4</v>
      </c>
      <c r="I5080" s="4" t="str">
        <f t="shared" si="159"/>
        <v>S1_INH</v>
      </c>
    </row>
    <row r="5081" spans="1:9">
      <c r="A5081" t="s">
        <v>261</v>
      </c>
      <c r="B5081" t="s">
        <v>9354</v>
      </c>
      <c r="C5081" t="s">
        <v>165</v>
      </c>
      <c r="D5081" t="s">
        <v>340</v>
      </c>
      <c r="E5081" t="s">
        <v>2259</v>
      </c>
      <c r="F5081" t="s">
        <v>1583</v>
      </c>
      <c r="G5081" t="s">
        <v>340</v>
      </c>
      <c r="H5081" s="4" t="str">
        <f t="shared" si="158"/>
        <v>SITE1.H15</v>
      </c>
      <c r="I5081" s="4" t="str">
        <f t="shared" si="159"/>
        <v>S1_P0_LED</v>
      </c>
    </row>
    <row r="5082" spans="1:9">
      <c r="A5082" t="s">
        <v>261</v>
      </c>
      <c r="B5082" t="s">
        <v>9354</v>
      </c>
      <c r="C5082" t="s">
        <v>165</v>
      </c>
      <c r="D5082" t="s">
        <v>342</v>
      </c>
      <c r="E5082" t="s">
        <v>3749</v>
      </c>
      <c r="F5082" t="s">
        <v>347</v>
      </c>
      <c r="G5082" t="s">
        <v>342</v>
      </c>
      <c r="H5082" s="4" t="str">
        <f t="shared" si="158"/>
        <v>SITE1.J16</v>
      </c>
      <c r="I5082" s="4" t="str">
        <f t="shared" si="159"/>
        <v>S1_P1_LED</v>
      </c>
    </row>
    <row r="5083" spans="1:9">
      <c r="A5083" t="s">
        <v>261</v>
      </c>
      <c r="B5083" t="s">
        <v>9354</v>
      </c>
      <c r="C5083" t="s">
        <v>165</v>
      </c>
      <c r="D5083" t="s">
        <v>338</v>
      </c>
      <c r="E5083" t="s">
        <v>3751</v>
      </c>
      <c r="F5083" t="s">
        <v>1587</v>
      </c>
      <c r="G5083" t="s">
        <v>338</v>
      </c>
      <c r="H5083" s="4" t="str">
        <f t="shared" si="158"/>
        <v>SITE1.J15</v>
      </c>
      <c r="I5083" s="4" t="str">
        <f t="shared" si="159"/>
        <v>S1_P2_LED</v>
      </c>
    </row>
    <row r="5084" spans="1:9">
      <c r="A5084" t="s">
        <v>261</v>
      </c>
      <c r="B5084" t="s">
        <v>9354</v>
      </c>
      <c r="C5084" t="s">
        <v>165</v>
      </c>
      <c r="D5084" t="s">
        <v>344</v>
      </c>
      <c r="E5084" t="s">
        <v>8733</v>
      </c>
      <c r="F5084" t="s">
        <v>271</v>
      </c>
      <c r="G5084" t="s">
        <v>344</v>
      </c>
      <c r="H5084" s="4" t="str">
        <f t="shared" si="158"/>
        <v>SITE1.K15</v>
      </c>
      <c r="I5084" s="4" t="str">
        <f t="shared" si="159"/>
        <v>S1_P3_LED</v>
      </c>
    </row>
    <row r="5085" spans="1:9">
      <c r="A5085" t="s">
        <v>261</v>
      </c>
      <c r="B5085" t="s">
        <v>9354</v>
      </c>
      <c r="C5085" t="s">
        <v>165</v>
      </c>
      <c r="D5085" t="s">
        <v>1690</v>
      </c>
      <c r="E5085" t="s">
        <v>2254</v>
      </c>
      <c r="F5085" t="s">
        <v>1591</v>
      </c>
      <c r="G5085" t="s">
        <v>1690</v>
      </c>
      <c r="H5085" s="4" t="str">
        <f t="shared" si="158"/>
        <v>SITE1.L15</v>
      </c>
      <c r="I5085" s="4" t="str">
        <f t="shared" si="159"/>
        <v>S1_P5_LED</v>
      </c>
    </row>
    <row r="5086" spans="1:9">
      <c r="A5086" t="s">
        <v>261</v>
      </c>
      <c r="B5086" t="s">
        <v>9354</v>
      </c>
      <c r="C5086" t="s">
        <v>165</v>
      </c>
      <c r="D5086" t="s">
        <v>1691</v>
      </c>
      <c r="E5086" t="s">
        <v>2261</v>
      </c>
      <c r="F5086" t="s">
        <v>1600</v>
      </c>
      <c r="G5086" t="s">
        <v>1691</v>
      </c>
      <c r="H5086" s="4" t="str">
        <f t="shared" si="158"/>
        <v>SITE1.M15</v>
      </c>
      <c r="I5086" s="4" t="str">
        <f t="shared" si="159"/>
        <v>S1_P6_LED</v>
      </c>
    </row>
    <row r="5087" spans="1:9">
      <c r="A5087" t="s">
        <v>261</v>
      </c>
      <c r="B5087" t="s">
        <v>9354</v>
      </c>
      <c r="C5087" t="s">
        <v>165</v>
      </c>
      <c r="D5087" t="s">
        <v>390</v>
      </c>
      <c r="E5087" t="s">
        <v>1459</v>
      </c>
      <c r="F5087" t="s">
        <v>317</v>
      </c>
      <c r="G5087" t="s">
        <v>390</v>
      </c>
      <c r="H5087" s="4" t="str">
        <f t="shared" si="158"/>
        <v>SITE1.T1</v>
      </c>
      <c r="I5087" s="4" t="str">
        <f t="shared" si="159"/>
        <v>S1_RESETB</v>
      </c>
    </row>
    <row r="5088" spans="1:9">
      <c r="A5088" t="s">
        <v>261</v>
      </c>
      <c r="B5088" t="s">
        <v>9354</v>
      </c>
      <c r="C5088" t="s">
        <v>165</v>
      </c>
      <c r="D5088" t="s">
        <v>389</v>
      </c>
      <c r="E5088" t="s">
        <v>778</v>
      </c>
      <c r="F5088" t="s">
        <v>203</v>
      </c>
      <c r="G5088" t="s">
        <v>389</v>
      </c>
      <c r="H5088" s="4" t="str">
        <f t="shared" si="158"/>
        <v>SITE1.A10</v>
      </c>
      <c r="I5088" s="4" t="str">
        <f t="shared" si="159"/>
        <v>S1_HSD114</v>
      </c>
    </row>
    <row r="5089" spans="1:9">
      <c r="A5089" t="s">
        <v>261</v>
      </c>
      <c r="B5089" t="s">
        <v>9354</v>
      </c>
      <c r="C5089" t="s">
        <v>165</v>
      </c>
      <c r="D5089" t="s">
        <v>1695</v>
      </c>
      <c r="E5089" t="s">
        <v>772</v>
      </c>
      <c r="F5089" t="s">
        <v>351</v>
      </c>
      <c r="G5089" t="s">
        <v>1695</v>
      </c>
      <c r="H5089" s="4" t="str">
        <f t="shared" si="158"/>
        <v>SITE1.D11</v>
      </c>
      <c r="I5089" s="4" t="str">
        <f t="shared" si="159"/>
        <v>S1_RTT</v>
      </c>
    </row>
    <row r="5090" spans="1:9">
      <c r="A5090" t="s">
        <v>261</v>
      </c>
      <c r="B5090" t="s">
        <v>9361</v>
      </c>
      <c r="C5090" t="s">
        <v>5298</v>
      </c>
      <c r="D5090">
        <v>1</v>
      </c>
      <c r="E5090" t="s">
        <v>709</v>
      </c>
      <c r="F5090">
        <v>1</v>
      </c>
      <c r="G5090">
        <v>1</v>
      </c>
      <c r="H5090" s="4" t="str">
        <f t="shared" si="158"/>
        <v>1R24.1</v>
      </c>
      <c r="I5090" s="4" t="str">
        <f t="shared" si="159"/>
        <v>SG1_INH</v>
      </c>
    </row>
    <row r="5091" spans="1:9">
      <c r="A5091" t="s">
        <v>261</v>
      </c>
      <c r="B5091" t="s">
        <v>9361</v>
      </c>
      <c r="C5091" t="s">
        <v>5298</v>
      </c>
      <c r="D5091">
        <v>2</v>
      </c>
      <c r="E5091" t="s">
        <v>169</v>
      </c>
      <c r="F5091">
        <v>2</v>
      </c>
      <c r="G5091">
        <v>2</v>
      </c>
      <c r="H5091" s="4" t="str">
        <f t="shared" si="158"/>
        <v>1R24.2</v>
      </c>
      <c r="I5091" s="4" t="str">
        <f t="shared" si="159"/>
        <v>DGND</v>
      </c>
    </row>
    <row r="5092" spans="1:9">
      <c r="A5092" t="s">
        <v>261</v>
      </c>
      <c r="B5092" t="s">
        <v>9361</v>
      </c>
      <c r="C5092" t="s">
        <v>5299</v>
      </c>
      <c r="D5092">
        <v>1</v>
      </c>
      <c r="E5092" t="s">
        <v>720</v>
      </c>
      <c r="F5092">
        <v>1</v>
      </c>
      <c r="G5092">
        <v>1</v>
      </c>
      <c r="H5092" s="4" t="str">
        <f t="shared" si="158"/>
        <v>1R56.1</v>
      </c>
      <c r="I5092" s="4" t="str">
        <f t="shared" si="159"/>
        <v>SG1_RTT</v>
      </c>
    </row>
    <row r="5093" spans="1:9">
      <c r="A5093" t="s">
        <v>261</v>
      </c>
      <c r="B5093" t="s">
        <v>9361</v>
      </c>
      <c r="C5093" t="s">
        <v>5299</v>
      </c>
      <c r="D5093">
        <v>2</v>
      </c>
      <c r="E5093" t="s">
        <v>169</v>
      </c>
      <c r="F5093">
        <v>2</v>
      </c>
      <c r="G5093">
        <v>2</v>
      </c>
      <c r="H5093" s="4" t="str">
        <f t="shared" si="158"/>
        <v>1R56.2</v>
      </c>
      <c r="I5093" s="4" t="str">
        <f t="shared" si="159"/>
        <v>DGND</v>
      </c>
    </row>
    <row r="5094" spans="1:9">
      <c r="A5094" t="s">
        <v>261</v>
      </c>
      <c r="B5094" t="s">
        <v>9361</v>
      </c>
      <c r="C5094" t="s">
        <v>5300</v>
      </c>
      <c r="D5094">
        <v>1</v>
      </c>
      <c r="E5094" t="s">
        <v>2263</v>
      </c>
      <c r="F5094">
        <v>1</v>
      </c>
      <c r="G5094">
        <v>1</v>
      </c>
      <c r="H5094" s="4" t="str">
        <f t="shared" si="158"/>
        <v>1R60.1</v>
      </c>
      <c r="I5094" s="4" t="str">
        <f t="shared" si="159"/>
        <v>SG1_GPIOA_3</v>
      </c>
    </row>
    <row r="5095" spans="1:9">
      <c r="A5095" t="s">
        <v>261</v>
      </c>
      <c r="B5095" t="s">
        <v>9361</v>
      </c>
      <c r="C5095" t="s">
        <v>5300</v>
      </c>
      <c r="D5095">
        <v>2</v>
      </c>
      <c r="E5095" t="s">
        <v>2082</v>
      </c>
      <c r="F5095">
        <v>2</v>
      </c>
      <c r="G5095">
        <v>2</v>
      </c>
      <c r="H5095" s="4" t="str">
        <f t="shared" si="158"/>
        <v>1R60.2</v>
      </c>
      <c r="I5095" s="4" t="str">
        <f t="shared" si="159"/>
        <v>SG1_SRC_DVDD33</v>
      </c>
    </row>
    <row r="5096" spans="1:9">
      <c r="A5096" t="s">
        <v>261</v>
      </c>
      <c r="B5096" t="s">
        <v>9361</v>
      </c>
      <c r="C5096" t="s">
        <v>5301</v>
      </c>
      <c r="D5096">
        <v>1</v>
      </c>
      <c r="E5096" t="s">
        <v>721</v>
      </c>
      <c r="F5096">
        <v>1</v>
      </c>
      <c r="G5096">
        <v>1</v>
      </c>
      <c r="H5096" s="4" t="str">
        <f t="shared" si="158"/>
        <v>1R61.1</v>
      </c>
      <c r="I5096" s="4" t="str">
        <f t="shared" si="159"/>
        <v>SG1_GPIOB_0</v>
      </c>
    </row>
    <row r="5097" spans="1:9">
      <c r="A5097" t="s">
        <v>261</v>
      </c>
      <c r="B5097" t="s">
        <v>9361</v>
      </c>
      <c r="C5097" t="s">
        <v>5301</v>
      </c>
      <c r="D5097">
        <v>2</v>
      </c>
      <c r="E5097" t="s">
        <v>2082</v>
      </c>
      <c r="F5097">
        <v>2</v>
      </c>
      <c r="G5097">
        <v>2</v>
      </c>
      <c r="H5097" s="4" t="str">
        <f t="shared" si="158"/>
        <v>1R61.2</v>
      </c>
      <c r="I5097" s="4" t="str">
        <f t="shared" si="159"/>
        <v>SG1_SRC_DVDD33</v>
      </c>
    </row>
    <row r="5098" spans="1:9">
      <c r="A5098" t="s">
        <v>261</v>
      </c>
      <c r="B5098" t="s">
        <v>9361</v>
      </c>
      <c r="C5098" t="s">
        <v>5302</v>
      </c>
      <c r="D5098">
        <v>1</v>
      </c>
      <c r="E5098" t="s">
        <v>722</v>
      </c>
      <c r="F5098">
        <v>1</v>
      </c>
      <c r="G5098">
        <v>1</v>
      </c>
      <c r="H5098" s="4" t="str">
        <f t="shared" si="158"/>
        <v>1R62.1</v>
      </c>
      <c r="I5098" s="4" t="str">
        <f t="shared" si="159"/>
        <v>SG1_GPIOB_1</v>
      </c>
    </row>
    <row r="5099" spans="1:9">
      <c r="A5099" t="s">
        <v>261</v>
      </c>
      <c r="B5099" t="s">
        <v>9361</v>
      </c>
      <c r="C5099" t="s">
        <v>5302</v>
      </c>
      <c r="D5099">
        <v>2</v>
      </c>
      <c r="E5099" t="s">
        <v>169</v>
      </c>
      <c r="F5099">
        <v>2</v>
      </c>
      <c r="G5099">
        <v>2</v>
      </c>
      <c r="H5099" s="4" t="str">
        <f t="shared" si="158"/>
        <v>1R62.2</v>
      </c>
      <c r="I5099" s="4" t="str">
        <f t="shared" si="159"/>
        <v>DGND</v>
      </c>
    </row>
    <row r="5100" spans="1:9">
      <c r="A5100" t="s">
        <v>261</v>
      </c>
      <c r="B5100" t="s">
        <v>9361</v>
      </c>
      <c r="C5100" t="s">
        <v>5303</v>
      </c>
      <c r="D5100">
        <v>1</v>
      </c>
      <c r="E5100" t="s">
        <v>723</v>
      </c>
      <c r="F5100">
        <v>1</v>
      </c>
      <c r="G5100">
        <v>1</v>
      </c>
      <c r="H5100" s="4" t="str">
        <f t="shared" si="158"/>
        <v>1R63.1</v>
      </c>
      <c r="I5100" s="4" t="str">
        <f t="shared" si="159"/>
        <v>SG1_GPIOC_0</v>
      </c>
    </row>
    <row r="5101" spans="1:9">
      <c r="A5101" t="s">
        <v>261</v>
      </c>
      <c r="B5101" t="s">
        <v>9361</v>
      </c>
      <c r="C5101" t="s">
        <v>5303</v>
      </c>
      <c r="D5101">
        <v>2</v>
      </c>
      <c r="E5101" t="s">
        <v>2082</v>
      </c>
      <c r="F5101">
        <v>2</v>
      </c>
      <c r="G5101">
        <v>2</v>
      </c>
      <c r="H5101" s="4" t="str">
        <f t="shared" si="158"/>
        <v>1R63.2</v>
      </c>
      <c r="I5101" s="4" t="str">
        <f t="shared" si="159"/>
        <v>SG1_SRC_DVDD33</v>
      </c>
    </row>
    <row r="5102" spans="1:9">
      <c r="A5102" t="s">
        <v>261</v>
      </c>
      <c r="B5102" t="s">
        <v>9361</v>
      </c>
      <c r="C5102" t="s">
        <v>5304</v>
      </c>
      <c r="D5102">
        <v>1</v>
      </c>
      <c r="E5102" t="s">
        <v>724</v>
      </c>
      <c r="F5102">
        <v>1</v>
      </c>
      <c r="G5102">
        <v>1</v>
      </c>
      <c r="H5102" s="4" t="str">
        <f t="shared" si="158"/>
        <v>1R64.1</v>
      </c>
      <c r="I5102" s="4" t="str">
        <f t="shared" si="159"/>
        <v>SG1_GPIOC_1</v>
      </c>
    </row>
    <row r="5103" spans="1:9">
      <c r="A5103" t="s">
        <v>261</v>
      </c>
      <c r="B5103" t="s">
        <v>9361</v>
      </c>
      <c r="C5103" t="s">
        <v>5304</v>
      </c>
      <c r="D5103">
        <v>2</v>
      </c>
      <c r="E5103" t="s">
        <v>2082</v>
      </c>
      <c r="F5103">
        <v>2</v>
      </c>
      <c r="G5103">
        <v>2</v>
      </c>
      <c r="H5103" s="4" t="str">
        <f t="shared" si="158"/>
        <v>1R64.2</v>
      </c>
      <c r="I5103" s="4" t="str">
        <f t="shared" si="159"/>
        <v>SG1_SRC_DVDD33</v>
      </c>
    </row>
    <row r="5104" spans="1:9">
      <c r="A5104" t="s">
        <v>261</v>
      </c>
      <c r="B5104" t="s">
        <v>9361</v>
      </c>
      <c r="C5104" t="s">
        <v>5305</v>
      </c>
      <c r="D5104">
        <v>1</v>
      </c>
      <c r="E5104" t="s">
        <v>726</v>
      </c>
      <c r="F5104">
        <v>1</v>
      </c>
      <c r="G5104">
        <v>1</v>
      </c>
      <c r="H5104" s="4" t="str">
        <f t="shared" si="158"/>
        <v>1R66.1</v>
      </c>
      <c r="I5104" s="4" t="str">
        <f t="shared" si="159"/>
        <v>SG1_GPIOC_2</v>
      </c>
    </row>
    <row r="5105" spans="1:9">
      <c r="A5105" t="s">
        <v>261</v>
      </c>
      <c r="B5105" t="s">
        <v>9361</v>
      </c>
      <c r="C5105" t="s">
        <v>5305</v>
      </c>
      <c r="D5105">
        <v>2</v>
      </c>
      <c r="E5105" t="s">
        <v>2082</v>
      </c>
      <c r="F5105">
        <v>2</v>
      </c>
      <c r="G5105">
        <v>2</v>
      </c>
      <c r="H5105" s="4" t="str">
        <f t="shared" si="158"/>
        <v>1R66.2</v>
      </c>
      <c r="I5105" s="4" t="str">
        <f t="shared" si="159"/>
        <v>SG1_SRC_DVDD33</v>
      </c>
    </row>
    <row r="5106" spans="1:9">
      <c r="A5106" t="s">
        <v>261</v>
      </c>
      <c r="B5106" t="s">
        <v>9361</v>
      </c>
      <c r="C5106" t="s">
        <v>5306</v>
      </c>
      <c r="D5106">
        <v>1</v>
      </c>
      <c r="E5106" t="s">
        <v>727</v>
      </c>
      <c r="F5106">
        <v>1</v>
      </c>
      <c r="G5106">
        <v>1</v>
      </c>
      <c r="H5106" s="4" t="str">
        <f t="shared" si="158"/>
        <v>1R67.1</v>
      </c>
      <c r="I5106" s="4" t="str">
        <f t="shared" si="159"/>
        <v>SG1_GPIOC_4</v>
      </c>
    </row>
    <row r="5107" spans="1:9">
      <c r="A5107" t="s">
        <v>261</v>
      </c>
      <c r="B5107" t="s">
        <v>9361</v>
      </c>
      <c r="C5107" t="s">
        <v>5306</v>
      </c>
      <c r="D5107">
        <v>2</v>
      </c>
      <c r="E5107" t="s">
        <v>2082</v>
      </c>
      <c r="F5107">
        <v>2</v>
      </c>
      <c r="G5107">
        <v>2</v>
      </c>
      <c r="H5107" s="4" t="str">
        <f t="shared" si="158"/>
        <v>1R67.2</v>
      </c>
      <c r="I5107" s="4" t="str">
        <f t="shared" si="159"/>
        <v>SG1_SRC_DVDD33</v>
      </c>
    </row>
    <row r="5108" spans="1:9">
      <c r="A5108" t="s">
        <v>261</v>
      </c>
      <c r="B5108" t="s">
        <v>9361</v>
      </c>
      <c r="C5108" t="s">
        <v>5307</v>
      </c>
      <c r="D5108">
        <v>1</v>
      </c>
      <c r="E5108" t="s">
        <v>728</v>
      </c>
      <c r="F5108">
        <v>1</v>
      </c>
      <c r="G5108">
        <v>1</v>
      </c>
      <c r="H5108" s="4" t="str">
        <f t="shared" si="158"/>
        <v>1R68.1</v>
      </c>
      <c r="I5108" s="4" t="str">
        <f t="shared" si="159"/>
        <v>SG1_GPIOC_3</v>
      </c>
    </row>
    <row r="5109" spans="1:9">
      <c r="A5109" t="s">
        <v>261</v>
      </c>
      <c r="B5109" t="s">
        <v>9361</v>
      </c>
      <c r="C5109" t="s">
        <v>5307</v>
      </c>
      <c r="D5109">
        <v>2</v>
      </c>
      <c r="E5109" t="s">
        <v>2082</v>
      </c>
      <c r="F5109">
        <v>2</v>
      </c>
      <c r="G5109">
        <v>2</v>
      </c>
      <c r="H5109" s="4" t="str">
        <f t="shared" si="158"/>
        <v>1R68.2</v>
      </c>
      <c r="I5109" s="4" t="str">
        <f t="shared" si="159"/>
        <v>SG1_SRC_DVDD33</v>
      </c>
    </row>
    <row r="5110" spans="1:9">
      <c r="A5110" t="s">
        <v>261</v>
      </c>
      <c r="B5110" t="s">
        <v>9361</v>
      </c>
      <c r="C5110" t="s">
        <v>5308</v>
      </c>
      <c r="D5110">
        <v>1</v>
      </c>
      <c r="E5110" t="s">
        <v>729</v>
      </c>
      <c r="F5110">
        <v>1</v>
      </c>
      <c r="G5110">
        <v>1</v>
      </c>
      <c r="H5110" s="4" t="str">
        <f t="shared" si="158"/>
        <v>1R69.1</v>
      </c>
      <c r="I5110" s="4" t="str">
        <f t="shared" si="159"/>
        <v>SG1_RSET</v>
      </c>
    </row>
    <row r="5111" spans="1:9">
      <c r="A5111" t="s">
        <v>261</v>
      </c>
      <c r="B5111" t="s">
        <v>9361</v>
      </c>
      <c r="C5111" t="s">
        <v>5308</v>
      </c>
      <c r="D5111">
        <v>2</v>
      </c>
      <c r="E5111" t="s">
        <v>169</v>
      </c>
      <c r="F5111">
        <v>2</v>
      </c>
      <c r="G5111">
        <v>2</v>
      </c>
      <c r="H5111" s="4" t="str">
        <f t="shared" si="158"/>
        <v>1R69.2</v>
      </c>
      <c r="I5111" s="4" t="str">
        <f t="shared" si="159"/>
        <v>DGND</v>
      </c>
    </row>
    <row r="5112" spans="1:9">
      <c r="A5112" t="s">
        <v>261</v>
      </c>
      <c r="B5112" t="s">
        <v>9361</v>
      </c>
      <c r="C5112" t="s">
        <v>5309</v>
      </c>
      <c r="D5112">
        <v>1</v>
      </c>
      <c r="E5112" t="s">
        <v>7557</v>
      </c>
      <c r="F5112">
        <v>1</v>
      </c>
      <c r="G5112">
        <v>1</v>
      </c>
      <c r="H5112" s="4" t="str">
        <f t="shared" si="158"/>
        <v>1R70.1</v>
      </c>
      <c r="I5112" s="4" t="str">
        <f t="shared" si="159"/>
        <v>SG1_RESETB</v>
      </c>
    </row>
    <row r="5113" spans="1:9">
      <c r="A5113" t="s">
        <v>261</v>
      </c>
      <c r="B5113" t="s">
        <v>9361</v>
      </c>
      <c r="C5113" t="s">
        <v>5309</v>
      </c>
      <c r="D5113">
        <v>2</v>
      </c>
      <c r="E5113" t="s">
        <v>2082</v>
      </c>
      <c r="F5113">
        <v>2</v>
      </c>
      <c r="G5113">
        <v>2</v>
      </c>
      <c r="H5113" s="4" t="str">
        <f t="shared" si="158"/>
        <v>1R70.2</v>
      </c>
      <c r="I5113" s="4" t="str">
        <f t="shared" si="159"/>
        <v>SG1_SRC_DVDD33</v>
      </c>
    </row>
    <row r="5114" spans="1:9">
      <c r="A5114" t="s">
        <v>261</v>
      </c>
      <c r="B5114" t="s">
        <v>9361</v>
      </c>
      <c r="C5114" t="s">
        <v>5310</v>
      </c>
      <c r="D5114">
        <v>1</v>
      </c>
      <c r="E5114" t="s">
        <v>730</v>
      </c>
      <c r="F5114">
        <v>1</v>
      </c>
      <c r="G5114">
        <v>1</v>
      </c>
      <c r="H5114" s="4" t="str">
        <f t="shared" si="158"/>
        <v>1R71.1</v>
      </c>
      <c r="I5114" s="4" t="str">
        <f t="shared" si="159"/>
        <v>SG1_DISB</v>
      </c>
    </row>
    <row r="5115" spans="1:9">
      <c r="A5115" t="s">
        <v>261</v>
      </c>
      <c r="B5115" t="s">
        <v>9361</v>
      </c>
      <c r="C5115" t="s">
        <v>5310</v>
      </c>
      <c r="D5115">
        <v>2</v>
      </c>
      <c r="E5115" t="s">
        <v>2082</v>
      </c>
      <c r="F5115">
        <v>2</v>
      </c>
      <c r="G5115">
        <v>2</v>
      </c>
      <c r="H5115" s="4" t="str">
        <f t="shared" si="158"/>
        <v>1R71.2</v>
      </c>
      <c r="I5115" s="4" t="str">
        <f t="shared" si="159"/>
        <v>SG1_SRC_DVDD33</v>
      </c>
    </row>
    <row r="5116" spans="1:9">
      <c r="A5116" t="s">
        <v>261</v>
      </c>
      <c r="B5116" t="s">
        <v>9361</v>
      </c>
      <c r="C5116" t="s">
        <v>5311</v>
      </c>
      <c r="D5116">
        <v>1</v>
      </c>
      <c r="E5116" t="s">
        <v>722</v>
      </c>
      <c r="F5116">
        <v>1</v>
      </c>
      <c r="G5116">
        <v>1</v>
      </c>
      <c r="H5116" s="4" t="str">
        <f t="shared" si="158"/>
        <v>1R263.1</v>
      </c>
      <c r="I5116" s="4" t="str">
        <f t="shared" si="159"/>
        <v>SG1_GPIOB_1</v>
      </c>
    </row>
    <row r="5117" spans="1:9">
      <c r="A5117" t="s">
        <v>261</v>
      </c>
      <c r="B5117" t="s">
        <v>9361</v>
      </c>
      <c r="C5117" t="s">
        <v>5311</v>
      </c>
      <c r="D5117">
        <v>2</v>
      </c>
      <c r="E5117" t="s">
        <v>2082</v>
      </c>
      <c r="F5117">
        <v>2</v>
      </c>
      <c r="G5117">
        <v>2</v>
      </c>
      <c r="H5117" s="4" t="str">
        <f t="shared" si="158"/>
        <v>1R263.2</v>
      </c>
      <c r="I5117" s="4" t="str">
        <f t="shared" si="159"/>
        <v>SG1_SRC_DVDD33</v>
      </c>
    </row>
    <row r="5118" spans="1:9">
      <c r="A5118" t="s">
        <v>261</v>
      </c>
      <c r="B5118" t="s">
        <v>9361</v>
      </c>
      <c r="C5118" t="s">
        <v>5312</v>
      </c>
      <c r="D5118">
        <v>1</v>
      </c>
      <c r="E5118" t="s">
        <v>721</v>
      </c>
      <c r="F5118">
        <v>1</v>
      </c>
      <c r="G5118">
        <v>1</v>
      </c>
      <c r="H5118" s="4" t="str">
        <f t="shared" si="158"/>
        <v>1R264.1</v>
      </c>
      <c r="I5118" s="4" t="str">
        <f t="shared" si="159"/>
        <v>SG1_GPIOB_0</v>
      </c>
    </row>
    <row r="5119" spans="1:9">
      <c r="A5119" t="s">
        <v>261</v>
      </c>
      <c r="B5119" t="s">
        <v>9361</v>
      </c>
      <c r="C5119" t="s">
        <v>5312</v>
      </c>
      <c r="D5119">
        <v>2</v>
      </c>
      <c r="E5119" t="s">
        <v>169</v>
      </c>
      <c r="F5119">
        <v>2</v>
      </c>
      <c r="G5119">
        <v>2</v>
      </c>
      <c r="H5119" s="4" t="str">
        <f t="shared" si="158"/>
        <v>1R264.2</v>
      </c>
      <c r="I5119" s="4" t="str">
        <f t="shared" si="159"/>
        <v>DGND</v>
      </c>
    </row>
    <row r="5120" spans="1:9">
      <c r="A5120" t="s">
        <v>261</v>
      </c>
      <c r="B5120" t="s">
        <v>9361</v>
      </c>
      <c r="C5120" t="s">
        <v>5313</v>
      </c>
      <c r="D5120">
        <v>1</v>
      </c>
      <c r="E5120" t="s">
        <v>2250</v>
      </c>
      <c r="F5120">
        <v>1</v>
      </c>
      <c r="G5120">
        <v>1</v>
      </c>
      <c r="H5120" s="4" t="str">
        <f t="shared" si="158"/>
        <v>1R347.1</v>
      </c>
      <c r="I5120" s="4" t="str">
        <f t="shared" si="159"/>
        <v>SG1_GPIOA_2</v>
      </c>
    </row>
    <row r="5121" spans="1:9">
      <c r="A5121" t="s">
        <v>261</v>
      </c>
      <c r="B5121" t="s">
        <v>9361</v>
      </c>
      <c r="C5121" t="s">
        <v>5313</v>
      </c>
      <c r="D5121">
        <v>2</v>
      </c>
      <c r="E5121" t="s">
        <v>2264</v>
      </c>
      <c r="F5121">
        <v>2</v>
      </c>
      <c r="G5121">
        <v>2</v>
      </c>
      <c r="H5121" s="4" t="str">
        <f t="shared" si="158"/>
        <v>1R347.2</v>
      </c>
      <c r="I5121" s="4" t="str">
        <f t="shared" si="159"/>
        <v>S1_DS_HSD998</v>
      </c>
    </row>
    <row r="5122" spans="1:9">
      <c r="A5122" t="s">
        <v>261</v>
      </c>
      <c r="B5122" t="s">
        <v>9361</v>
      </c>
      <c r="C5122" t="s">
        <v>5314</v>
      </c>
      <c r="D5122">
        <v>1</v>
      </c>
      <c r="E5122" t="s">
        <v>2249</v>
      </c>
      <c r="F5122">
        <v>1</v>
      </c>
      <c r="G5122">
        <v>1</v>
      </c>
      <c r="H5122" s="4" t="str">
        <f t="shared" ref="H5122:H5185" si="160">CONCATENATE(C5122,".",F5122)</f>
        <v>1R348.1</v>
      </c>
      <c r="I5122" s="4" t="str">
        <f t="shared" ref="I5122:I5185" si="161">E5122</f>
        <v>SG1_GPIOA_1</v>
      </c>
    </row>
    <row r="5123" spans="1:9">
      <c r="A5123" t="s">
        <v>261</v>
      </c>
      <c r="B5123" t="s">
        <v>9361</v>
      </c>
      <c r="C5123" t="s">
        <v>5314</v>
      </c>
      <c r="D5123">
        <v>2</v>
      </c>
      <c r="E5123" t="s">
        <v>733</v>
      </c>
      <c r="F5123">
        <v>2</v>
      </c>
      <c r="G5123">
        <v>2</v>
      </c>
      <c r="H5123" s="4" t="str">
        <f t="shared" si="160"/>
        <v>1R348.2</v>
      </c>
      <c r="I5123" s="4" t="str">
        <f t="shared" si="161"/>
        <v>S1_HSD999</v>
      </c>
    </row>
    <row r="5124" spans="1:9">
      <c r="A5124" t="s">
        <v>261</v>
      </c>
      <c r="B5124" t="s">
        <v>9361</v>
      </c>
      <c r="C5124" t="s">
        <v>5315</v>
      </c>
      <c r="D5124">
        <v>1</v>
      </c>
      <c r="E5124" t="s">
        <v>2082</v>
      </c>
      <c r="F5124">
        <v>1</v>
      </c>
      <c r="G5124">
        <v>1</v>
      </c>
      <c r="H5124" s="4" t="str">
        <f t="shared" si="160"/>
        <v>1R350.1</v>
      </c>
      <c r="I5124" s="4" t="str">
        <f t="shared" si="161"/>
        <v>SG1_SRC_DVDD33</v>
      </c>
    </row>
    <row r="5125" spans="1:9">
      <c r="A5125" t="s">
        <v>261</v>
      </c>
      <c r="B5125" t="s">
        <v>9361</v>
      </c>
      <c r="C5125" t="s">
        <v>5315</v>
      </c>
      <c r="D5125">
        <v>2</v>
      </c>
      <c r="E5125" t="s">
        <v>2264</v>
      </c>
      <c r="F5125">
        <v>2</v>
      </c>
      <c r="G5125">
        <v>2</v>
      </c>
      <c r="H5125" s="4" t="str">
        <f t="shared" si="160"/>
        <v>1R350.2</v>
      </c>
      <c r="I5125" s="4" t="str">
        <f t="shared" si="161"/>
        <v>S1_DS_HSD998</v>
      </c>
    </row>
    <row r="5126" spans="1:9">
      <c r="A5126" t="s">
        <v>261</v>
      </c>
      <c r="B5126" t="s">
        <v>9361</v>
      </c>
      <c r="C5126" t="s">
        <v>5316</v>
      </c>
      <c r="D5126">
        <v>1</v>
      </c>
      <c r="E5126" t="s">
        <v>733</v>
      </c>
      <c r="F5126">
        <v>1</v>
      </c>
      <c r="G5126">
        <v>1</v>
      </c>
      <c r="H5126" s="4" t="str">
        <f t="shared" si="160"/>
        <v>1R351.1</v>
      </c>
      <c r="I5126" s="4" t="str">
        <f t="shared" si="161"/>
        <v>S1_HSD999</v>
      </c>
    </row>
    <row r="5127" spans="1:9">
      <c r="A5127" t="s">
        <v>261</v>
      </c>
      <c r="B5127" t="s">
        <v>9361</v>
      </c>
      <c r="C5127" t="s">
        <v>5316</v>
      </c>
      <c r="D5127">
        <v>2</v>
      </c>
      <c r="E5127" t="s">
        <v>2082</v>
      </c>
      <c r="F5127">
        <v>2</v>
      </c>
      <c r="G5127">
        <v>2</v>
      </c>
      <c r="H5127" s="4" t="str">
        <f t="shared" si="160"/>
        <v>1R351.2</v>
      </c>
      <c r="I5127" s="4" t="str">
        <f t="shared" si="161"/>
        <v>SG1_SRC_DVDD33</v>
      </c>
    </row>
    <row r="5128" spans="1:9">
      <c r="A5128" t="s">
        <v>261</v>
      </c>
      <c r="B5128" t="s">
        <v>9361</v>
      </c>
      <c r="C5128" t="s">
        <v>5317</v>
      </c>
      <c r="D5128">
        <v>1</v>
      </c>
      <c r="E5128" t="s">
        <v>169</v>
      </c>
      <c r="F5128">
        <v>1</v>
      </c>
      <c r="G5128">
        <v>1</v>
      </c>
      <c r="H5128" s="4" t="str">
        <f t="shared" si="160"/>
        <v>1R552.1</v>
      </c>
      <c r="I5128" s="4" t="str">
        <f t="shared" si="161"/>
        <v>DGND</v>
      </c>
    </row>
    <row r="5129" spans="1:9">
      <c r="A5129" t="s">
        <v>261</v>
      </c>
      <c r="B5129" t="s">
        <v>9361</v>
      </c>
      <c r="C5129" t="s">
        <v>5317</v>
      </c>
      <c r="D5129">
        <v>2</v>
      </c>
      <c r="E5129" t="s">
        <v>2263</v>
      </c>
      <c r="F5129">
        <v>2</v>
      </c>
      <c r="G5129">
        <v>2</v>
      </c>
      <c r="H5129" s="4" t="str">
        <f t="shared" si="160"/>
        <v>1R552.2</v>
      </c>
      <c r="I5129" s="4" t="str">
        <f t="shared" si="161"/>
        <v>SG1_GPIOA_3</v>
      </c>
    </row>
    <row r="5130" spans="1:9">
      <c r="A5130" t="s">
        <v>261</v>
      </c>
      <c r="B5130" t="s">
        <v>9361</v>
      </c>
      <c r="C5130" t="s">
        <v>5318</v>
      </c>
      <c r="D5130">
        <v>1</v>
      </c>
      <c r="E5130" t="s">
        <v>2265</v>
      </c>
      <c r="F5130">
        <v>1</v>
      </c>
      <c r="G5130">
        <v>1</v>
      </c>
      <c r="H5130" s="4" t="str">
        <f t="shared" si="160"/>
        <v>1R553.1</v>
      </c>
      <c r="I5130" s="4" t="str">
        <f t="shared" si="161"/>
        <v>SG1_GPIOB_2</v>
      </c>
    </row>
    <row r="5131" spans="1:9">
      <c r="A5131" t="s">
        <v>261</v>
      </c>
      <c r="B5131" t="s">
        <v>9361</v>
      </c>
      <c r="C5131" t="s">
        <v>5318</v>
      </c>
      <c r="D5131">
        <v>2</v>
      </c>
      <c r="F5131">
        <v>2</v>
      </c>
      <c r="G5131">
        <v>2</v>
      </c>
      <c r="H5131" s="4" t="str">
        <f t="shared" si="160"/>
        <v>1R553.2</v>
      </c>
      <c r="I5131" s="4">
        <f t="shared" si="161"/>
        <v>0</v>
      </c>
    </row>
    <row r="5132" spans="1:9">
      <c r="A5132" t="s">
        <v>261</v>
      </c>
      <c r="B5132" t="s">
        <v>9361</v>
      </c>
      <c r="C5132" t="s">
        <v>5319</v>
      </c>
      <c r="D5132">
        <v>1</v>
      </c>
      <c r="E5132" t="s">
        <v>2266</v>
      </c>
      <c r="F5132">
        <v>1</v>
      </c>
      <c r="G5132">
        <v>1</v>
      </c>
      <c r="H5132" s="4" t="str">
        <f t="shared" si="160"/>
        <v>1R554.1</v>
      </c>
      <c r="I5132" s="4" t="str">
        <f t="shared" si="161"/>
        <v>SG1_GPIOC_5</v>
      </c>
    </row>
    <row r="5133" spans="1:9">
      <c r="A5133" t="s">
        <v>261</v>
      </c>
      <c r="B5133" t="s">
        <v>9361</v>
      </c>
      <c r="C5133" t="s">
        <v>5319</v>
      </c>
      <c r="D5133">
        <v>2</v>
      </c>
      <c r="E5133" t="s">
        <v>2082</v>
      </c>
      <c r="F5133">
        <v>2</v>
      </c>
      <c r="G5133">
        <v>2</v>
      </c>
      <c r="H5133" s="4" t="str">
        <f t="shared" si="160"/>
        <v>1R554.2</v>
      </c>
      <c r="I5133" s="4" t="str">
        <f t="shared" si="161"/>
        <v>SG1_SRC_DVDD33</v>
      </c>
    </row>
    <row r="5134" spans="1:9">
      <c r="A5134" t="s">
        <v>261</v>
      </c>
      <c r="B5134" t="s">
        <v>9361</v>
      </c>
      <c r="C5134" t="s">
        <v>5320</v>
      </c>
      <c r="D5134">
        <v>1</v>
      </c>
      <c r="E5134" t="s">
        <v>2267</v>
      </c>
      <c r="F5134">
        <v>1</v>
      </c>
      <c r="G5134">
        <v>1</v>
      </c>
      <c r="H5134" s="4" t="str">
        <f t="shared" si="160"/>
        <v>1R555.1</v>
      </c>
      <c r="I5134" s="4" t="str">
        <f t="shared" si="161"/>
        <v>SG1_GPIOD_0</v>
      </c>
    </row>
    <row r="5135" spans="1:9">
      <c r="A5135" t="s">
        <v>261</v>
      </c>
      <c r="B5135" t="s">
        <v>9361</v>
      </c>
      <c r="C5135" t="s">
        <v>5320</v>
      </c>
      <c r="D5135">
        <v>2</v>
      </c>
      <c r="F5135">
        <v>2</v>
      </c>
      <c r="G5135">
        <v>2</v>
      </c>
      <c r="H5135" s="4" t="str">
        <f t="shared" si="160"/>
        <v>1R555.2</v>
      </c>
      <c r="I5135" s="4">
        <f t="shared" si="161"/>
        <v>0</v>
      </c>
    </row>
    <row r="5136" spans="1:9">
      <c r="A5136" t="s">
        <v>261</v>
      </c>
      <c r="B5136" t="s">
        <v>9361</v>
      </c>
      <c r="C5136" t="s">
        <v>5321</v>
      </c>
      <c r="D5136">
        <v>1</v>
      </c>
      <c r="E5136" t="s">
        <v>2268</v>
      </c>
      <c r="F5136">
        <v>1</v>
      </c>
      <c r="G5136">
        <v>1</v>
      </c>
      <c r="H5136" s="4" t="str">
        <f t="shared" si="160"/>
        <v>1R556.1</v>
      </c>
      <c r="I5136" s="4" t="str">
        <f t="shared" si="161"/>
        <v>SG1_GPIOD_1</v>
      </c>
    </row>
    <row r="5137" spans="1:9">
      <c r="A5137" t="s">
        <v>261</v>
      </c>
      <c r="B5137" t="s">
        <v>9361</v>
      </c>
      <c r="C5137" t="s">
        <v>5321</v>
      </c>
      <c r="D5137">
        <v>2</v>
      </c>
      <c r="F5137">
        <v>2</v>
      </c>
      <c r="G5137">
        <v>2</v>
      </c>
      <c r="H5137" s="4" t="str">
        <f t="shared" si="160"/>
        <v>1R556.2</v>
      </c>
      <c r="I5137" s="4">
        <f t="shared" si="161"/>
        <v>0</v>
      </c>
    </row>
    <row r="5138" spans="1:9">
      <c r="A5138" t="s">
        <v>261</v>
      </c>
      <c r="B5138" t="s">
        <v>9361</v>
      </c>
      <c r="C5138" t="s">
        <v>5322</v>
      </c>
      <c r="D5138">
        <v>1</v>
      </c>
      <c r="E5138" t="s">
        <v>2269</v>
      </c>
      <c r="F5138">
        <v>1</v>
      </c>
      <c r="G5138">
        <v>1</v>
      </c>
      <c r="H5138" s="4" t="str">
        <f t="shared" si="160"/>
        <v>1R557.1</v>
      </c>
      <c r="I5138" s="4" t="str">
        <f t="shared" si="161"/>
        <v>SG1_GPIOD_2</v>
      </c>
    </row>
    <row r="5139" spans="1:9">
      <c r="A5139" t="s">
        <v>261</v>
      </c>
      <c r="B5139" t="s">
        <v>9361</v>
      </c>
      <c r="C5139" t="s">
        <v>5322</v>
      </c>
      <c r="D5139">
        <v>2</v>
      </c>
      <c r="F5139">
        <v>2</v>
      </c>
      <c r="G5139">
        <v>2</v>
      </c>
      <c r="H5139" s="4" t="str">
        <f t="shared" si="160"/>
        <v>1R557.2</v>
      </c>
      <c r="I5139" s="4">
        <f t="shared" si="161"/>
        <v>0</v>
      </c>
    </row>
    <row r="5140" spans="1:9">
      <c r="A5140" t="s">
        <v>261</v>
      </c>
      <c r="B5140" t="s">
        <v>9361</v>
      </c>
      <c r="C5140" t="s">
        <v>5323</v>
      </c>
      <c r="D5140">
        <v>1</v>
      </c>
      <c r="E5140" t="s">
        <v>2270</v>
      </c>
      <c r="F5140">
        <v>1</v>
      </c>
      <c r="G5140">
        <v>1</v>
      </c>
      <c r="H5140" s="4" t="str">
        <f t="shared" si="160"/>
        <v>1R558.1</v>
      </c>
      <c r="I5140" s="4" t="str">
        <f t="shared" si="161"/>
        <v>SG1_GPIOE_0</v>
      </c>
    </row>
    <row r="5141" spans="1:9">
      <c r="A5141" t="s">
        <v>261</v>
      </c>
      <c r="B5141" t="s">
        <v>9361</v>
      </c>
      <c r="C5141" t="s">
        <v>5323</v>
      </c>
      <c r="D5141">
        <v>2</v>
      </c>
      <c r="F5141">
        <v>2</v>
      </c>
      <c r="G5141">
        <v>2</v>
      </c>
      <c r="H5141" s="4" t="str">
        <f t="shared" si="160"/>
        <v>1R558.2</v>
      </c>
      <c r="I5141" s="4">
        <f t="shared" si="161"/>
        <v>0</v>
      </c>
    </row>
    <row r="5142" spans="1:9">
      <c r="A5142" t="s">
        <v>261</v>
      </c>
      <c r="B5142" t="s">
        <v>9361</v>
      </c>
      <c r="C5142" t="s">
        <v>5324</v>
      </c>
      <c r="D5142">
        <v>1</v>
      </c>
      <c r="E5142" t="s">
        <v>2271</v>
      </c>
      <c r="F5142">
        <v>1</v>
      </c>
      <c r="G5142">
        <v>1</v>
      </c>
      <c r="H5142" s="4" t="str">
        <f t="shared" si="160"/>
        <v>1R559.1</v>
      </c>
      <c r="I5142" s="4" t="str">
        <f t="shared" si="161"/>
        <v>SG1_GPIOE_1</v>
      </c>
    </row>
    <row r="5143" spans="1:9">
      <c r="A5143" t="s">
        <v>261</v>
      </c>
      <c r="B5143" t="s">
        <v>9361</v>
      </c>
      <c r="C5143" t="s">
        <v>5324</v>
      </c>
      <c r="D5143">
        <v>2</v>
      </c>
      <c r="F5143">
        <v>2</v>
      </c>
      <c r="G5143">
        <v>2</v>
      </c>
      <c r="H5143" s="4" t="str">
        <f t="shared" si="160"/>
        <v>1R559.2</v>
      </c>
      <c r="I5143" s="4">
        <f t="shared" si="161"/>
        <v>0</v>
      </c>
    </row>
    <row r="5144" spans="1:9">
      <c r="A5144" t="s">
        <v>261</v>
      </c>
      <c r="B5144" t="s">
        <v>9361</v>
      </c>
      <c r="C5144" t="s">
        <v>5325</v>
      </c>
      <c r="D5144">
        <v>1</v>
      </c>
      <c r="E5144" t="s">
        <v>2272</v>
      </c>
      <c r="F5144">
        <v>1</v>
      </c>
      <c r="G5144">
        <v>1</v>
      </c>
      <c r="H5144" s="4" t="str">
        <f t="shared" si="160"/>
        <v>1R560.1</v>
      </c>
      <c r="I5144" s="4" t="str">
        <f t="shared" si="161"/>
        <v>SG1_GPIOE_2</v>
      </c>
    </row>
    <row r="5145" spans="1:9">
      <c r="A5145" t="s">
        <v>261</v>
      </c>
      <c r="B5145" t="s">
        <v>9361</v>
      </c>
      <c r="C5145" t="s">
        <v>5325</v>
      </c>
      <c r="D5145">
        <v>2</v>
      </c>
      <c r="F5145">
        <v>2</v>
      </c>
      <c r="G5145">
        <v>2</v>
      </c>
      <c r="H5145" s="4" t="str">
        <f t="shared" si="160"/>
        <v>1R560.2</v>
      </c>
      <c r="I5145" s="4">
        <f t="shared" si="161"/>
        <v>0</v>
      </c>
    </row>
    <row r="5146" spans="1:9">
      <c r="A5146" t="s">
        <v>261</v>
      </c>
      <c r="B5146" t="s">
        <v>9361</v>
      </c>
      <c r="C5146" t="s">
        <v>5326</v>
      </c>
      <c r="D5146">
        <v>1</v>
      </c>
      <c r="E5146" t="s">
        <v>2273</v>
      </c>
      <c r="F5146">
        <v>1</v>
      </c>
      <c r="G5146">
        <v>1</v>
      </c>
      <c r="H5146" s="4" t="str">
        <f t="shared" si="160"/>
        <v>1R561.1</v>
      </c>
      <c r="I5146" s="4" t="str">
        <f t="shared" si="161"/>
        <v>SG1_GPIOE_3</v>
      </c>
    </row>
    <row r="5147" spans="1:9">
      <c r="A5147" t="s">
        <v>261</v>
      </c>
      <c r="B5147" t="s">
        <v>9361</v>
      </c>
      <c r="C5147" t="s">
        <v>5326</v>
      </c>
      <c r="D5147">
        <v>2</v>
      </c>
      <c r="F5147">
        <v>2</v>
      </c>
      <c r="G5147">
        <v>2</v>
      </c>
      <c r="H5147" s="4" t="str">
        <f t="shared" si="160"/>
        <v>1R561.2</v>
      </c>
      <c r="I5147" s="4">
        <f t="shared" si="161"/>
        <v>0</v>
      </c>
    </row>
    <row r="5148" spans="1:9">
      <c r="A5148" t="s">
        <v>261</v>
      </c>
      <c r="B5148" t="s">
        <v>9361</v>
      </c>
      <c r="C5148" t="s">
        <v>5327</v>
      </c>
      <c r="D5148">
        <v>1</v>
      </c>
      <c r="E5148" t="s">
        <v>2274</v>
      </c>
      <c r="F5148">
        <v>1</v>
      </c>
      <c r="G5148">
        <v>1</v>
      </c>
      <c r="H5148" s="4" t="str">
        <f t="shared" si="160"/>
        <v>1R562.1</v>
      </c>
      <c r="I5148" s="4" t="str">
        <f t="shared" si="161"/>
        <v>SG1_GPIOE_4</v>
      </c>
    </row>
    <row r="5149" spans="1:9">
      <c r="A5149" t="s">
        <v>261</v>
      </c>
      <c r="B5149" t="s">
        <v>9361</v>
      </c>
      <c r="C5149" t="s">
        <v>5327</v>
      </c>
      <c r="D5149">
        <v>2</v>
      </c>
      <c r="F5149">
        <v>2</v>
      </c>
      <c r="G5149">
        <v>2</v>
      </c>
      <c r="H5149" s="4" t="str">
        <f t="shared" si="160"/>
        <v>1R562.2</v>
      </c>
      <c r="I5149" s="4">
        <f t="shared" si="161"/>
        <v>0</v>
      </c>
    </row>
    <row r="5150" spans="1:9">
      <c r="A5150" t="s">
        <v>261</v>
      </c>
      <c r="B5150" t="s">
        <v>9361</v>
      </c>
      <c r="C5150" t="s">
        <v>5328</v>
      </c>
      <c r="D5150">
        <v>1</v>
      </c>
      <c r="E5150" t="s">
        <v>2275</v>
      </c>
      <c r="F5150">
        <v>1</v>
      </c>
      <c r="G5150">
        <v>1</v>
      </c>
      <c r="H5150" s="4" t="str">
        <f t="shared" si="160"/>
        <v>1R563.1</v>
      </c>
      <c r="I5150" s="4" t="str">
        <f t="shared" si="161"/>
        <v>SG1_GPIOF_0</v>
      </c>
    </row>
    <row r="5151" spans="1:9">
      <c r="A5151" t="s">
        <v>261</v>
      </c>
      <c r="B5151" t="s">
        <v>9361</v>
      </c>
      <c r="C5151" t="s">
        <v>5328</v>
      </c>
      <c r="D5151">
        <v>2</v>
      </c>
      <c r="E5151" t="s">
        <v>2082</v>
      </c>
      <c r="F5151">
        <v>2</v>
      </c>
      <c r="G5151">
        <v>2</v>
      </c>
      <c r="H5151" s="4" t="str">
        <f t="shared" si="160"/>
        <v>1R563.2</v>
      </c>
      <c r="I5151" s="4" t="str">
        <f t="shared" si="161"/>
        <v>SG1_SRC_DVDD33</v>
      </c>
    </row>
    <row r="5152" spans="1:9">
      <c r="A5152" t="s">
        <v>261</v>
      </c>
      <c r="B5152" t="s">
        <v>9361</v>
      </c>
      <c r="C5152" t="s">
        <v>5329</v>
      </c>
      <c r="D5152">
        <v>1</v>
      </c>
      <c r="E5152" t="s">
        <v>2276</v>
      </c>
      <c r="F5152">
        <v>1</v>
      </c>
      <c r="G5152">
        <v>1</v>
      </c>
      <c r="H5152" s="4" t="str">
        <f t="shared" si="160"/>
        <v>1R564.1</v>
      </c>
      <c r="I5152" s="4" t="str">
        <f t="shared" si="161"/>
        <v>SG1_GPIOF_1</v>
      </c>
    </row>
    <row r="5153" spans="1:9">
      <c r="A5153" t="s">
        <v>261</v>
      </c>
      <c r="B5153" t="s">
        <v>9361</v>
      </c>
      <c r="C5153" t="s">
        <v>5329</v>
      </c>
      <c r="D5153">
        <v>2</v>
      </c>
      <c r="E5153" t="s">
        <v>2082</v>
      </c>
      <c r="F5153">
        <v>2</v>
      </c>
      <c r="G5153">
        <v>2</v>
      </c>
      <c r="H5153" s="4" t="str">
        <f t="shared" si="160"/>
        <v>1R564.2</v>
      </c>
      <c r="I5153" s="4" t="str">
        <f t="shared" si="161"/>
        <v>SG1_SRC_DVDD33</v>
      </c>
    </row>
    <row r="5154" spans="1:9">
      <c r="A5154" t="s">
        <v>261</v>
      </c>
      <c r="B5154" t="s">
        <v>9361</v>
      </c>
      <c r="C5154" t="s">
        <v>5330</v>
      </c>
      <c r="D5154">
        <v>1</v>
      </c>
      <c r="E5154" t="s">
        <v>2277</v>
      </c>
      <c r="F5154">
        <v>1</v>
      </c>
      <c r="G5154">
        <v>1</v>
      </c>
      <c r="H5154" s="4" t="str">
        <f t="shared" si="160"/>
        <v>1R565.1</v>
      </c>
      <c r="I5154" s="4" t="str">
        <f t="shared" si="161"/>
        <v>SG1_GPIOF_2</v>
      </c>
    </row>
    <row r="5155" spans="1:9">
      <c r="A5155" t="s">
        <v>261</v>
      </c>
      <c r="B5155" t="s">
        <v>9361</v>
      </c>
      <c r="C5155" t="s">
        <v>5330</v>
      </c>
      <c r="D5155">
        <v>2</v>
      </c>
      <c r="E5155" t="s">
        <v>2082</v>
      </c>
      <c r="F5155">
        <v>2</v>
      </c>
      <c r="G5155">
        <v>2</v>
      </c>
      <c r="H5155" s="4" t="str">
        <f t="shared" si="160"/>
        <v>1R565.2</v>
      </c>
      <c r="I5155" s="4" t="str">
        <f t="shared" si="161"/>
        <v>SG1_SRC_DVDD33</v>
      </c>
    </row>
    <row r="5156" spans="1:9">
      <c r="A5156" t="s">
        <v>261</v>
      </c>
      <c r="B5156" t="s">
        <v>9361</v>
      </c>
      <c r="C5156" t="s">
        <v>5331</v>
      </c>
      <c r="D5156">
        <v>1</v>
      </c>
      <c r="E5156" t="s">
        <v>2278</v>
      </c>
      <c r="F5156">
        <v>1</v>
      </c>
      <c r="G5156">
        <v>1</v>
      </c>
      <c r="H5156" s="4" t="str">
        <f t="shared" si="160"/>
        <v>1R566.1</v>
      </c>
      <c r="I5156" s="4" t="str">
        <f t="shared" si="161"/>
        <v>SG1_GPIOF_3</v>
      </c>
    </row>
    <row r="5157" spans="1:9">
      <c r="A5157" t="s">
        <v>261</v>
      </c>
      <c r="B5157" t="s">
        <v>9361</v>
      </c>
      <c r="C5157" t="s">
        <v>5331</v>
      </c>
      <c r="D5157">
        <v>2</v>
      </c>
      <c r="E5157" t="s">
        <v>2082</v>
      </c>
      <c r="F5157">
        <v>2</v>
      </c>
      <c r="G5157">
        <v>2</v>
      </c>
      <c r="H5157" s="4" t="str">
        <f t="shared" si="160"/>
        <v>1R566.2</v>
      </c>
      <c r="I5157" s="4" t="str">
        <f t="shared" si="161"/>
        <v>SG1_SRC_DVDD33</v>
      </c>
    </row>
    <row r="5158" spans="1:9">
      <c r="A5158" t="s">
        <v>261</v>
      </c>
      <c r="B5158" t="s">
        <v>9361</v>
      </c>
      <c r="C5158" t="s">
        <v>5332</v>
      </c>
      <c r="D5158">
        <v>1</v>
      </c>
      <c r="E5158" t="s">
        <v>2279</v>
      </c>
      <c r="F5158">
        <v>1</v>
      </c>
      <c r="G5158">
        <v>1</v>
      </c>
      <c r="H5158" s="4" t="str">
        <f t="shared" si="160"/>
        <v>1R567.1</v>
      </c>
      <c r="I5158" s="4" t="str">
        <f t="shared" si="161"/>
        <v>SG1_GPIOF_4</v>
      </c>
    </row>
    <row r="5159" spans="1:9">
      <c r="A5159" t="s">
        <v>261</v>
      </c>
      <c r="B5159" t="s">
        <v>9361</v>
      </c>
      <c r="C5159" t="s">
        <v>5332</v>
      </c>
      <c r="D5159">
        <v>2</v>
      </c>
      <c r="F5159">
        <v>2</v>
      </c>
      <c r="G5159">
        <v>2</v>
      </c>
      <c r="H5159" s="4" t="str">
        <f t="shared" si="160"/>
        <v>1R567.2</v>
      </c>
      <c r="I5159" s="4">
        <f t="shared" si="161"/>
        <v>0</v>
      </c>
    </row>
    <row r="5160" spans="1:9">
      <c r="A5160" t="s">
        <v>261</v>
      </c>
      <c r="B5160" t="s">
        <v>9361</v>
      </c>
      <c r="C5160" t="s">
        <v>5333</v>
      </c>
      <c r="D5160">
        <v>1</v>
      </c>
      <c r="E5160" t="s">
        <v>723</v>
      </c>
      <c r="F5160">
        <v>1</v>
      </c>
      <c r="G5160">
        <v>1</v>
      </c>
      <c r="H5160" s="4" t="str">
        <f t="shared" si="160"/>
        <v>1R568.1</v>
      </c>
      <c r="I5160" s="4" t="str">
        <f t="shared" si="161"/>
        <v>SG1_GPIOC_0</v>
      </c>
    </row>
    <row r="5161" spans="1:9">
      <c r="A5161" t="s">
        <v>261</v>
      </c>
      <c r="B5161" t="s">
        <v>9361</v>
      </c>
      <c r="C5161" t="s">
        <v>5333</v>
      </c>
      <c r="D5161">
        <v>2</v>
      </c>
      <c r="E5161" t="s">
        <v>169</v>
      </c>
      <c r="F5161">
        <v>2</v>
      </c>
      <c r="G5161">
        <v>2</v>
      </c>
      <c r="H5161" s="4" t="str">
        <f t="shared" si="160"/>
        <v>1R568.2</v>
      </c>
      <c r="I5161" s="4" t="str">
        <f t="shared" si="161"/>
        <v>DGND</v>
      </c>
    </row>
    <row r="5162" spans="1:9">
      <c r="A5162" t="s">
        <v>261</v>
      </c>
      <c r="B5162" t="s">
        <v>9361</v>
      </c>
      <c r="C5162" t="s">
        <v>5334</v>
      </c>
      <c r="D5162">
        <v>1</v>
      </c>
      <c r="E5162" t="s">
        <v>724</v>
      </c>
      <c r="F5162">
        <v>1</v>
      </c>
      <c r="G5162">
        <v>1</v>
      </c>
      <c r="H5162" s="4" t="str">
        <f t="shared" si="160"/>
        <v>1R569.1</v>
      </c>
      <c r="I5162" s="4" t="str">
        <f t="shared" si="161"/>
        <v>SG1_GPIOC_1</v>
      </c>
    </row>
    <row r="5163" spans="1:9">
      <c r="A5163" t="s">
        <v>261</v>
      </c>
      <c r="B5163" t="s">
        <v>9361</v>
      </c>
      <c r="C5163" t="s">
        <v>5334</v>
      </c>
      <c r="D5163">
        <v>2</v>
      </c>
      <c r="E5163" t="s">
        <v>169</v>
      </c>
      <c r="F5163">
        <v>2</v>
      </c>
      <c r="G5163">
        <v>2</v>
      </c>
      <c r="H5163" s="4" t="str">
        <f t="shared" si="160"/>
        <v>1R569.2</v>
      </c>
      <c r="I5163" s="4" t="str">
        <f t="shared" si="161"/>
        <v>DGND</v>
      </c>
    </row>
    <row r="5164" spans="1:9">
      <c r="A5164" t="s">
        <v>261</v>
      </c>
      <c r="B5164" t="s">
        <v>9361</v>
      </c>
      <c r="C5164" t="s">
        <v>5335</v>
      </c>
      <c r="D5164">
        <v>1</v>
      </c>
      <c r="E5164" t="s">
        <v>726</v>
      </c>
      <c r="F5164">
        <v>1</v>
      </c>
      <c r="G5164">
        <v>1</v>
      </c>
      <c r="H5164" s="4" t="str">
        <f t="shared" si="160"/>
        <v>1R570.1</v>
      </c>
      <c r="I5164" s="4" t="str">
        <f t="shared" si="161"/>
        <v>SG1_GPIOC_2</v>
      </c>
    </row>
    <row r="5165" spans="1:9">
      <c r="A5165" t="s">
        <v>261</v>
      </c>
      <c r="B5165" t="s">
        <v>9361</v>
      </c>
      <c r="C5165" t="s">
        <v>5335</v>
      </c>
      <c r="D5165">
        <v>2</v>
      </c>
      <c r="E5165" t="s">
        <v>169</v>
      </c>
      <c r="F5165">
        <v>2</v>
      </c>
      <c r="G5165">
        <v>2</v>
      </c>
      <c r="H5165" s="4" t="str">
        <f t="shared" si="160"/>
        <v>1R570.2</v>
      </c>
      <c r="I5165" s="4" t="str">
        <f t="shared" si="161"/>
        <v>DGND</v>
      </c>
    </row>
    <row r="5166" spans="1:9">
      <c r="A5166" t="s">
        <v>261</v>
      </c>
      <c r="B5166" t="s">
        <v>9361</v>
      </c>
      <c r="C5166" t="s">
        <v>5336</v>
      </c>
      <c r="D5166">
        <v>1</v>
      </c>
      <c r="E5166" t="s">
        <v>728</v>
      </c>
      <c r="F5166">
        <v>1</v>
      </c>
      <c r="G5166">
        <v>1</v>
      </c>
      <c r="H5166" s="4" t="str">
        <f t="shared" si="160"/>
        <v>1R571.1</v>
      </c>
      <c r="I5166" s="4" t="str">
        <f t="shared" si="161"/>
        <v>SG1_GPIOC_3</v>
      </c>
    </row>
    <row r="5167" spans="1:9">
      <c r="A5167" t="s">
        <v>261</v>
      </c>
      <c r="B5167" t="s">
        <v>9361</v>
      </c>
      <c r="C5167" t="s">
        <v>5336</v>
      </c>
      <c r="D5167">
        <v>2</v>
      </c>
      <c r="E5167" t="s">
        <v>169</v>
      </c>
      <c r="F5167">
        <v>2</v>
      </c>
      <c r="G5167">
        <v>2</v>
      </c>
      <c r="H5167" s="4" t="str">
        <f t="shared" si="160"/>
        <v>1R571.2</v>
      </c>
      <c r="I5167" s="4" t="str">
        <f t="shared" si="161"/>
        <v>DGND</v>
      </c>
    </row>
    <row r="5168" spans="1:9">
      <c r="A5168" t="s">
        <v>261</v>
      </c>
      <c r="B5168" t="s">
        <v>9361</v>
      </c>
      <c r="C5168" t="s">
        <v>5337</v>
      </c>
      <c r="D5168">
        <v>1</v>
      </c>
      <c r="E5168" t="s">
        <v>727</v>
      </c>
      <c r="F5168">
        <v>1</v>
      </c>
      <c r="G5168">
        <v>1</v>
      </c>
      <c r="H5168" s="4" t="str">
        <f t="shared" si="160"/>
        <v>1R572.1</v>
      </c>
      <c r="I5168" s="4" t="str">
        <f t="shared" si="161"/>
        <v>SG1_GPIOC_4</v>
      </c>
    </row>
    <row r="5169" spans="1:9">
      <c r="A5169" t="s">
        <v>261</v>
      </c>
      <c r="B5169" t="s">
        <v>9361</v>
      </c>
      <c r="C5169" t="s">
        <v>5337</v>
      </c>
      <c r="D5169">
        <v>2</v>
      </c>
      <c r="E5169" t="s">
        <v>169</v>
      </c>
      <c r="F5169">
        <v>2</v>
      </c>
      <c r="G5169">
        <v>2</v>
      </c>
      <c r="H5169" s="4" t="str">
        <f t="shared" si="160"/>
        <v>1R572.2</v>
      </c>
      <c r="I5169" s="4" t="str">
        <f t="shared" si="161"/>
        <v>DGND</v>
      </c>
    </row>
    <row r="5170" spans="1:9">
      <c r="A5170" t="s">
        <v>261</v>
      </c>
      <c r="B5170" t="s">
        <v>9361</v>
      </c>
      <c r="C5170" t="s">
        <v>5338</v>
      </c>
      <c r="D5170">
        <v>1</v>
      </c>
      <c r="E5170" t="s">
        <v>2266</v>
      </c>
      <c r="F5170">
        <v>1</v>
      </c>
      <c r="G5170">
        <v>1</v>
      </c>
      <c r="H5170" s="4" t="str">
        <f t="shared" si="160"/>
        <v>1R573.1</v>
      </c>
      <c r="I5170" s="4" t="str">
        <f t="shared" si="161"/>
        <v>SG1_GPIOC_5</v>
      </c>
    </row>
    <row r="5171" spans="1:9">
      <c r="A5171" t="s">
        <v>261</v>
      </c>
      <c r="B5171" t="s">
        <v>9361</v>
      </c>
      <c r="C5171" t="s">
        <v>5338</v>
      </c>
      <c r="D5171">
        <v>2</v>
      </c>
      <c r="E5171" t="s">
        <v>169</v>
      </c>
      <c r="F5171">
        <v>2</v>
      </c>
      <c r="G5171">
        <v>2</v>
      </c>
      <c r="H5171" s="4" t="str">
        <f t="shared" si="160"/>
        <v>1R573.2</v>
      </c>
      <c r="I5171" s="4" t="str">
        <f t="shared" si="161"/>
        <v>DGND</v>
      </c>
    </row>
    <row r="5172" spans="1:9">
      <c r="A5172" t="s">
        <v>261</v>
      </c>
      <c r="B5172" t="s">
        <v>9361</v>
      </c>
      <c r="C5172" t="s">
        <v>5339</v>
      </c>
      <c r="D5172">
        <v>1</v>
      </c>
      <c r="E5172" t="s">
        <v>2278</v>
      </c>
      <c r="F5172">
        <v>1</v>
      </c>
      <c r="G5172">
        <v>1</v>
      </c>
      <c r="H5172" s="4" t="str">
        <f t="shared" si="160"/>
        <v>1R574.1</v>
      </c>
      <c r="I5172" s="4" t="str">
        <f t="shared" si="161"/>
        <v>SG1_GPIOF_3</v>
      </c>
    </row>
    <row r="5173" spans="1:9">
      <c r="A5173" t="s">
        <v>261</v>
      </c>
      <c r="B5173" t="s">
        <v>9361</v>
      </c>
      <c r="C5173" t="s">
        <v>5339</v>
      </c>
      <c r="D5173">
        <v>2</v>
      </c>
      <c r="E5173" t="s">
        <v>169</v>
      </c>
      <c r="F5173">
        <v>2</v>
      </c>
      <c r="G5173">
        <v>2</v>
      </c>
      <c r="H5173" s="4" t="str">
        <f t="shared" si="160"/>
        <v>1R574.2</v>
      </c>
      <c r="I5173" s="4" t="str">
        <f t="shared" si="161"/>
        <v>DGND</v>
      </c>
    </row>
    <row r="5174" spans="1:9">
      <c r="A5174" t="s">
        <v>261</v>
      </c>
      <c r="B5174" t="s">
        <v>9361</v>
      </c>
      <c r="C5174" t="s">
        <v>5340</v>
      </c>
      <c r="D5174">
        <v>1</v>
      </c>
      <c r="E5174" t="s">
        <v>2277</v>
      </c>
      <c r="F5174">
        <v>1</v>
      </c>
      <c r="G5174">
        <v>1</v>
      </c>
      <c r="H5174" s="4" t="str">
        <f t="shared" si="160"/>
        <v>1R575.1</v>
      </c>
      <c r="I5174" s="4" t="str">
        <f t="shared" si="161"/>
        <v>SG1_GPIOF_2</v>
      </c>
    </row>
    <row r="5175" spans="1:9">
      <c r="A5175" t="s">
        <v>261</v>
      </c>
      <c r="B5175" t="s">
        <v>9361</v>
      </c>
      <c r="C5175" t="s">
        <v>5340</v>
      </c>
      <c r="D5175">
        <v>2</v>
      </c>
      <c r="E5175" t="s">
        <v>169</v>
      </c>
      <c r="F5175">
        <v>2</v>
      </c>
      <c r="G5175">
        <v>2</v>
      </c>
      <c r="H5175" s="4" t="str">
        <f t="shared" si="160"/>
        <v>1R575.2</v>
      </c>
      <c r="I5175" s="4" t="str">
        <f t="shared" si="161"/>
        <v>DGND</v>
      </c>
    </row>
    <row r="5176" spans="1:9">
      <c r="A5176" t="s">
        <v>261</v>
      </c>
      <c r="B5176" t="s">
        <v>9361</v>
      </c>
      <c r="C5176" t="s">
        <v>5341</v>
      </c>
      <c r="D5176">
        <v>1</v>
      </c>
      <c r="E5176" t="s">
        <v>2276</v>
      </c>
      <c r="F5176">
        <v>1</v>
      </c>
      <c r="G5176">
        <v>1</v>
      </c>
      <c r="H5176" s="4" t="str">
        <f t="shared" si="160"/>
        <v>1R576.1</v>
      </c>
      <c r="I5176" s="4" t="str">
        <f t="shared" si="161"/>
        <v>SG1_GPIOF_1</v>
      </c>
    </row>
    <row r="5177" spans="1:9">
      <c r="A5177" t="s">
        <v>261</v>
      </c>
      <c r="B5177" t="s">
        <v>9361</v>
      </c>
      <c r="C5177" t="s">
        <v>5341</v>
      </c>
      <c r="D5177">
        <v>2</v>
      </c>
      <c r="E5177" t="s">
        <v>169</v>
      </c>
      <c r="F5177">
        <v>2</v>
      </c>
      <c r="G5177">
        <v>2</v>
      </c>
      <c r="H5177" s="4" t="str">
        <f t="shared" si="160"/>
        <v>1R576.2</v>
      </c>
      <c r="I5177" s="4" t="str">
        <f t="shared" si="161"/>
        <v>DGND</v>
      </c>
    </row>
    <row r="5178" spans="1:9">
      <c r="A5178" t="s">
        <v>261</v>
      </c>
      <c r="B5178" t="s">
        <v>9361</v>
      </c>
      <c r="C5178" t="s">
        <v>5342</v>
      </c>
      <c r="D5178">
        <v>1</v>
      </c>
      <c r="E5178" t="s">
        <v>2275</v>
      </c>
      <c r="F5178">
        <v>1</v>
      </c>
      <c r="G5178">
        <v>1</v>
      </c>
      <c r="H5178" s="4" t="str">
        <f t="shared" si="160"/>
        <v>1R577.1</v>
      </c>
      <c r="I5178" s="4" t="str">
        <f t="shared" si="161"/>
        <v>SG1_GPIOF_0</v>
      </c>
    </row>
    <row r="5179" spans="1:9">
      <c r="A5179" t="s">
        <v>261</v>
      </c>
      <c r="B5179" t="s">
        <v>9361</v>
      </c>
      <c r="C5179" t="s">
        <v>5342</v>
      </c>
      <c r="D5179">
        <v>2</v>
      </c>
      <c r="E5179" t="s">
        <v>169</v>
      </c>
      <c r="F5179">
        <v>2</v>
      </c>
      <c r="G5179">
        <v>2</v>
      </c>
      <c r="H5179" s="4" t="str">
        <f t="shared" si="160"/>
        <v>1R577.2</v>
      </c>
      <c r="I5179" s="4" t="str">
        <f t="shared" si="161"/>
        <v>DGND</v>
      </c>
    </row>
    <row r="5180" spans="1:9">
      <c r="A5180" t="s">
        <v>261</v>
      </c>
      <c r="B5180" t="s">
        <v>9361</v>
      </c>
      <c r="C5180" t="s">
        <v>5343</v>
      </c>
      <c r="D5180">
        <v>1</v>
      </c>
      <c r="E5180" t="s">
        <v>2280</v>
      </c>
      <c r="F5180">
        <v>1</v>
      </c>
      <c r="G5180">
        <v>1</v>
      </c>
      <c r="H5180" s="4" t="str">
        <f t="shared" si="160"/>
        <v>1R578.1</v>
      </c>
      <c r="I5180" s="4" t="str">
        <f t="shared" si="161"/>
        <v>SG1_AT-</v>
      </c>
    </row>
    <row r="5181" spans="1:9">
      <c r="A5181" t="s">
        <v>261</v>
      </c>
      <c r="B5181" t="s">
        <v>9361</v>
      </c>
      <c r="C5181" t="s">
        <v>5343</v>
      </c>
      <c r="D5181">
        <v>2</v>
      </c>
      <c r="F5181">
        <v>2</v>
      </c>
      <c r="G5181">
        <v>2</v>
      </c>
      <c r="H5181" s="4" t="str">
        <f t="shared" si="160"/>
        <v>1R578.2</v>
      </c>
      <c r="I5181" s="4">
        <f t="shared" si="161"/>
        <v>0</v>
      </c>
    </row>
    <row r="5182" spans="1:9">
      <c r="A5182" t="s">
        <v>261</v>
      </c>
      <c r="B5182" t="s">
        <v>9361</v>
      </c>
      <c r="C5182" t="s">
        <v>5344</v>
      </c>
      <c r="D5182">
        <v>1</v>
      </c>
      <c r="E5182" t="s">
        <v>2281</v>
      </c>
      <c r="F5182">
        <v>1</v>
      </c>
      <c r="G5182">
        <v>1</v>
      </c>
      <c r="H5182" s="4" t="str">
        <f t="shared" si="160"/>
        <v>1R579.1</v>
      </c>
      <c r="I5182" s="4" t="str">
        <f t="shared" si="161"/>
        <v>SG1_AT+</v>
      </c>
    </row>
    <row r="5183" spans="1:9">
      <c r="A5183" t="s">
        <v>261</v>
      </c>
      <c r="B5183" t="s">
        <v>9361</v>
      </c>
      <c r="C5183" t="s">
        <v>5344</v>
      </c>
      <c r="D5183">
        <v>2</v>
      </c>
      <c r="F5183">
        <v>2</v>
      </c>
      <c r="G5183">
        <v>2</v>
      </c>
      <c r="H5183" s="4" t="str">
        <f t="shared" si="160"/>
        <v>1R579.2</v>
      </c>
      <c r="I5183" s="4">
        <f t="shared" si="161"/>
        <v>0</v>
      </c>
    </row>
    <row r="5184" spans="1:9">
      <c r="A5184" t="s">
        <v>261</v>
      </c>
      <c r="B5184" t="s">
        <v>9361</v>
      </c>
      <c r="C5184" t="s">
        <v>5345</v>
      </c>
      <c r="D5184">
        <v>1</v>
      </c>
      <c r="E5184" t="s">
        <v>7557</v>
      </c>
      <c r="F5184">
        <v>1</v>
      </c>
      <c r="G5184">
        <v>1</v>
      </c>
      <c r="H5184" s="4" t="str">
        <f t="shared" si="160"/>
        <v>1R584.1</v>
      </c>
      <c r="I5184" s="4" t="str">
        <f t="shared" si="161"/>
        <v>SG1_RESETB</v>
      </c>
    </row>
    <row r="5185" spans="1:9">
      <c r="A5185" t="s">
        <v>261</v>
      </c>
      <c r="B5185" t="s">
        <v>9361</v>
      </c>
      <c r="C5185" t="s">
        <v>5345</v>
      </c>
      <c r="D5185">
        <v>2</v>
      </c>
      <c r="E5185" t="s">
        <v>3395</v>
      </c>
      <c r="F5185">
        <v>2</v>
      </c>
      <c r="G5185">
        <v>2</v>
      </c>
      <c r="H5185" s="4" t="str">
        <f t="shared" si="160"/>
        <v>1R584.2</v>
      </c>
      <c r="I5185" s="4" t="str">
        <f t="shared" si="161"/>
        <v>SC_HSD070</v>
      </c>
    </row>
    <row r="5186" spans="1:9">
      <c r="A5186" t="s">
        <v>261</v>
      </c>
      <c r="B5186" t="s">
        <v>9361</v>
      </c>
      <c r="C5186" t="s">
        <v>8373</v>
      </c>
      <c r="D5186">
        <v>1</v>
      </c>
      <c r="E5186" t="s">
        <v>2249</v>
      </c>
      <c r="F5186">
        <v>1</v>
      </c>
      <c r="G5186">
        <v>1</v>
      </c>
      <c r="H5186" s="4" t="str">
        <f t="shared" ref="H5186:H5249" si="162">CONCATENATE(C5186,".",F5186)</f>
        <v>1RG21.1</v>
      </c>
      <c r="I5186" s="4" t="str">
        <f t="shared" ref="I5186:I5249" si="163">E5186</f>
        <v>SG1_GPIOA_1</v>
      </c>
    </row>
    <row r="5187" spans="1:9">
      <c r="A5187" t="s">
        <v>261</v>
      </c>
      <c r="B5187" t="s">
        <v>9361</v>
      </c>
      <c r="C5187" t="s">
        <v>8373</v>
      </c>
      <c r="D5187">
        <v>2</v>
      </c>
      <c r="E5187" t="s">
        <v>8361</v>
      </c>
      <c r="F5187">
        <v>2</v>
      </c>
      <c r="G5187">
        <v>2</v>
      </c>
      <c r="H5187" s="4" t="str">
        <f t="shared" si="162"/>
        <v>1RG21.2</v>
      </c>
      <c r="I5187" s="4" t="str">
        <f t="shared" si="163"/>
        <v>SG1_PH_GPIOA_1</v>
      </c>
    </row>
    <row r="5188" spans="1:9">
      <c r="A5188" t="s">
        <v>261</v>
      </c>
      <c r="B5188" t="s">
        <v>9361</v>
      </c>
      <c r="C5188" t="s">
        <v>8374</v>
      </c>
      <c r="D5188">
        <v>1</v>
      </c>
      <c r="E5188" t="s">
        <v>2250</v>
      </c>
      <c r="F5188">
        <v>1</v>
      </c>
      <c r="G5188">
        <v>1</v>
      </c>
      <c r="H5188" s="4" t="str">
        <f t="shared" si="162"/>
        <v>1RG22.1</v>
      </c>
      <c r="I5188" s="4" t="str">
        <f t="shared" si="163"/>
        <v>SG1_GPIOA_2</v>
      </c>
    </row>
    <row r="5189" spans="1:9">
      <c r="A5189" t="s">
        <v>261</v>
      </c>
      <c r="B5189" t="s">
        <v>9361</v>
      </c>
      <c r="C5189" t="s">
        <v>8374</v>
      </c>
      <c r="D5189">
        <v>2</v>
      </c>
      <c r="E5189" t="s">
        <v>8362</v>
      </c>
      <c r="F5189">
        <v>2</v>
      </c>
      <c r="G5189">
        <v>2</v>
      </c>
      <c r="H5189" s="4" t="str">
        <f t="shared" si="162"/>
        <v>1RG22.2</v>
      </c>
      <c r="I5189" s="4" t="str">
        <f t="shared" si="163"/>
        <v>SG1_PH_GPIOA_2</v>
      </c>
    </row>
    <row r="5190" spans="1:9">
      <c r="A5190" t="s">
        <v>261</v>
      </c>
      <c r="B5190" t="s">
        <v>9361</v>
      </c>
      <c r="C5190" t="s">
        <v>9220</v>
      </c>
      <c r="D5190" t="s">
        <v>1688</v>
      </c>
      <c r="E5190" t="s">
        <v>2280</v>
      </c>
      <c r="F5190" t="s">
        <v>227</v>
      </c>
      <c r="G5190" t="s">
        <v>1688</v>
      </c>
      <c r="H5190" s="4" t="str">
        <f t="shared" si="162"/>
        <v>GOLD1.B16</v>
      </c>
      <c r="I5190" s="4" t="str">
        <f t="shared" si="163"/>
        <v>SG1_AT-</v>
      </c>
    </row>
    <row r="5191" spans="1:9">
      <c r="A5191" t="s">
        <v>261</v>
      </c>
      <c r="B5191" t="s">
        <v>9361</v>
      </c>
      <c r="C5191" t="s">
        <v>9220</v>
      </c>
      <c r="D5191" t="s">
        <v>1689</v>
      </c>
      <c r="E5191" t="s">
        <v>2281</v>
      </c>
      <c r="F5191" t="s">
        <v>226</v>
      </c>
      <c r="G5191" t="s">
        <v>1689</v>
      </c>
      <c r="H5191" s="4" t="str">
        <f t="shared" si="162"/>
        <v>GOLD1.B15</v>
      </c>
      <c r="I5191" s="4" t="str">
        <f t="shared" si="163"/>
        <v>SG1_AT+</v>
      </c>
    </row>
    <row r="5192" spans="1:9">
      <c r="A5192" t="s">
        <v>261</v>
      </c>
      <c r="B5192" t="s">
        <v>9361</v>
      </c>
      <c r="C5192" t="s">
        <v>9220</v>
      </c>
      <c r="D5192" t="s">
        <v>391</v>
      </c>
      <c r="E5192" t="s">
        <v>730</v>
      </c>
      <c r="F5192" t="s">
        <v>318</v>
      </c>
      <c r="G5192" t="s">
        <v>391</v>
      </c>
      <c r="H5192" s="4" t="str">
        <f t="shared" si="162"/>
        <v>GOLD1.R1</v>
      </c>
      <c r="I5192" s="4" t="str">
        <f t="shared" si="163"/>
        <v>SG1_DISB</v>
      </c>
    </row>
    <row r="5193" spans="1:9">
      <c r="A5193" t="s">
        <v>261</v>
      </c>
      <c r="B5193" t="s">
        <v>9361</v>
      </c>
      <c r="C5193" t="s">
        <v>9220</v>
      </c>
      <c r="D5193" t="s">
        <v>1692</v>
      </c>
      <c r="E5193" t="s">
        <v>2282</v>
      </c>
      <c r="F5193" t="s">
        <v>1603</v>
      </c>
      <c r="G5193" t="s">
        <v>1692</v>
      </c>
      <c r="H5193" s="4" t="str">
        <f t="shared" si="162"/>
        <v>GOLD1.N15</v>
      </c>
      <c r="I5193" s="4" t="str">
        <f t="shared" si="163"/>
        <v>SG1_FE_LED0</v>
      </c>
    </row>
    <row r="5194" spans="1:9">
      <c r="A5194" t="s">
        <v>261</v>
      </c>
      <c r="B5194" t="s">
        <v>9361</v>
      </c>
      <c r="C5194" t="s">
        <v>9220</v>
      </c>
      <c r="D5194" t="s">
        <v>1694</v>
      </c>
      <c r="E5194" t="s">
        <v>2283</v>
      </c>
      <c r="F5194" t="s">
        <v>1606</v>
      </c>
      <c r="G5194" t="s">
        <v>1694</v>
      </c>
      <c r="H5194" s="4" t="str">
        <f t="shared" si="162"/>
        <v>GOLD1.P15</v>
      </c>
      <c r="I5194" s="4" t="str">
        <f t="shared" si="163"/>
        <v>SG1_FE_LED1</v>
      </c>
    </row>
    <row r="5195" spans="1:9">
      <c r="A5195" t="s">
        <v>261</v>
      </c>
      <c r="B5195" t="s">
        <v>9361</v>
      </c>
      <c r="C5195" t="s">
        <v>9220</v>
      </c>
      <c r="D5195" t="s">
        <v>365</v>
      </c>
      <c r="E5195" t="s">
        <v>2284</v>
      </c>
      <c r="F5195" t="s">
        <v>274</v>
      </c>
      <c r="G5195" t="s">
        <v>365</v>
      </c>
      <c r="H5195" s="4" t="str">
        <f t="shared" si="162"/>
        <v>GOLD1.L1</v>
      </c>
      <c r="I5195" s="4" t="str">
        <f t="shared" si="163"/>
        <v>SG1_GPIOA_0</v>
      </c>
    </row>
    <row r="5196" spans="1:9">
      <c r="A5196" t="s">
        <v>261</v>
      </c>
      <c r="B5196" t="s">
        <v>9361</v>
      </c>
      <c r="C5196" t="s">
        <v>9220</v>
      </c>
      <c r="D5196" t="s">
        <v>367</v>
      </c>
      <c r="E5196" t="s">
        <v>2249</v>
      </c>
      <c r="F5196" t="s">
        <v>308</v>
      </c>
      <c r="G5196" t="s">
        <v>367</v>
      </c>
      <c r="H5196" s="4" t="str">
        <f t="shared" si="162"/>
        <v>GOLD1.M1</v>
      </c>
      <c r="I5196" s="4" t="str">
        <f t="shared" si="163"/>
        <v>SG1_GPIOA_1</v>
      </c>
    </row>
    <row r="5197" spans="1:9">
      <c r="A5197" t="s">
        <v>261</v>
      </c>
      <c r="B5197" t="s">
        <v>9361</v>
      </c>
      <c r="C5197" t="s">
        <v>9220</v>
      </c>
      <c r="D5197" t="s">
        <v>369</v>
      </c>
      <c r="E5197" t="s">
        <v>2250</v>
      </c>
      <c r="F5197" t="s">
        <v>442</v>
      </c>
      <c r="G5197" t="s">
        <v>369</v>
      </c>
      <c r="H5197" s="4" t="str">
        <f t="shared" si="162"/>
        <v>GOLD1.N1</v>
      </c>
      <c r="I5197" s="4" t="str">
        <f t="shared" si="163"/>
        <v>SG1_GPIOA_2</v>
      </c>
    </row>
    <row r="5198" spans="1:9">
      <c r="A5198" t="s">
        <v>261</v>
      </c>
      <c r="B5198" t="s">
        <v>9361</v>
      </c>
      <c r="C5198" t="s">
        <v>9220</v>
      </c>
      <c r="D5198" t="s">
        <v>370</v>
      </c>
      <c r="E5198" t="s">
        <v>2263</v>
      </c>
      <c r="F5198" t="s">
        <v>440</v>
      </c>
      <c r="G5198" t="s">
        <v>370</v>
      </c>
      <c r="H5198" s="4" t="str">
        <f t="shared" si="162"/>
        <v>GOLD1.P1</v>
      </c>
      <c r="I5198" s="4" t="str">
        <f t="shared" si="163"/>
        <v>SG1_GPIOA_3</v>
      </c>
    </row>
    <row r="5199" spans="1:9">
      <c r="A5199" t="s">
        <v>261</v>
      </c>
      <c r="B5199" t="s">
        <v>9361</v>
      </c>
      <c r="C5199" t="s">
        <v>9220</v>
      </c>
      <c r="D5199" t="s">
        <v>371</v>
      </c>
      <c r="E5199" t="s">
        <v>721</v>
      </c>
      <c r="F5199" t="s">
        <v>361</v>
      </c>
      <c r="G5199" t="s">
        <v>371</v>
      </c>
      <c r="H5199" s="4" t="str">
        <f t="shared" si="162"/>
        <v>GOLD1.L2</v>
      </c>
      <c r="I5199" s="4" t="str">
        <f t="shared" si="163"/>
        <v>SG1_GPIOB_0</v>
      </c>
    </row>
    <row r="5200" spans="1:9">
      <c r="A5200" t="s">
        <v>261</v>
      </c>
      <c r="B5200" t="s">
        <v>9361</v>
      </c>
      <c r="C5200" t="s">
        <v>9220</v>
      </c>
      <c r="D5200" t="s">
        <v>373</v>
      </c>
      <c r="E5200" t="s">
        <v>722</v>
      </c>
      <c r="F5200" t="s">
        <v>311</v>
      </c>
      <c r="G5200" t="s">
        <v>373</v>
      </c>
      <c r="H5200" s="4" t="str">
        <f t="shared" si="162"/>
        <v>GOLD1.M2</v>
      </c>
      <c r="I5200" s="4" t="str">
        <f t="shared" si="163"/>
        <v>SG1_GPIOB_1</v>
      </c>
    </row>
    <row r="5201" spans="1:9">
      <c r="A5201" t="s">
        <v>261</v>
      </c>
      <c r="B5201" t="s">
        <v>9361</v>
      </c>
      <c r="C5201" t="s">
        <v>9220</v>
      </c>
      <c r="D5201" t="s">
        <v>1671</v>
      </c>
      <c r="E5201" t="s">
        <v>2265</v>
      </c>
      <c r="F5201" t="s">
        <v>349</v>
      </c>
      <c r="G5201" t="s">
        <v>1671</v>
      </c>
      <c r="H5201" s="4" t="str">
        <f t="shared" si="162"/>
        <v>GOLD1.N2</v>
      </c>
      <c r="I5201" s="4" t="str">
        <f t="shared" si="163"/>
        <v>SG1_GPIOB_2</v>
      </c>
    </row>
    <row r="5202" spans="1:9">
      <c r="A5202" t="s">
        <v>261</v>
      </c>
      <c r="B5202" t="s">
        <v>9361</v>
      </c>
      <c r="C5202" t="s">
        <v>9220</v>
      </c>
      <c r="D5202" t="s">
        <v>374</v>
      </c>
      <c r="E5202" t="s">
        <v>723</v>
      </c>
      <c r="F5202" t="s">
        <v>375</v>
      </c>
      <c r="G5202" t="s">
        <v>374</v>
      </c>
      <c r="H5202" s="4" t="str">
        <f t="shared" si="162"/>
        <v>GOLD1.L4</v>
      </c>
      <c r="I5202" s="4" t="str">
        <f t="shared" si="163"/>
        <v>SG1_GPIOC_0</v>
      </c>
    </row>
    <row r="5203" spans="1:9">
      <c r="A5203" t="s">
        <v>261</v>
      </c>
      <c r="B5203" t="s">
        <v>9361</v>
      </c>
      <c r="C5203" t="s">
        <v>9220</v>
      </c>
      <c r="D5203" t="s">
        <v>376</v>
      </c>
      <c r="E5203" t="s">
        <v>724</v>
      </c>
      <c r="F5203" t="s">
        <v>304</v>
      </c>
      <c r="G5203" t="s">
        <v>376</v>
      </c>
      <c r="H5203" s="4" t="str">
        <f t="shared" si="162"/>
        <v>GOLD1.L5</v>
      </c>
      <c r="I5203" s="4" t="str">
        <f t="shared" si="163"/>
        <v>SG1_GPIOC_1</v>
      </c>
    </row>
    <row r="5204" spans="1:9">
      <c r="A5204" t="s">
        <v>261</v>
      </c>
      <c r="B5204" t="s">
        <v>9361</v>
      </c>
      <c r="C5204" t="s">
        <v>9220</v>
      </c>
      <c r="D5204" t="s">
        <v>384</v>
      </c>
      <c r="E5204" t="s">
        <v>726</v>
      </c>
      <c r="F5204" t="s">
        <v>383</v>
      </c>
      <c r="G5204" t="s">
        <v>384</v>
      </c>
      <c r="H5204" s="4" t="str">
        <f t="shared" si="162"/>
        <v>GOLD1.M4</v>
      </c>
      <c r="I5204" s="4" t="str">
        <f t="shared" si="163"/>
        <v>SG1_GPIOC_2</v>
      </c>
    </row>
    <row r="5205" spans="1:9">
      <c r="A5205" t="s">
        <v>261</v>
      </c>
      <c r="B5205" t="s">
        <v>9361</v>
      </c>
      <c r="C5205" t="s">
        <v>9220</v>
      </c>
      <c r="D5205" t="s">
        <v>388</v>
      </c>
      <c r="E5205" t="s">
        <v>728</v>
      </c>
      <c r="F5205" t="s">
        <v>450</v>
      </c>
      <c r="G5205" t="s">
        <v>388</v>
      </c>
      <c r="H5205" s="4" t="str">
        <f t="shared" si="162"/>
        <v>GOLD1.M5</v>
      </c>
      <c r="I5205" s="4" t="str">
        <f t="shared" si="163"/>
        <v>SG1_GPIOC_3</v>
      </c>
    </row>
    <row r="5206" spans="1:9">
      <c r="A5206" t="s">
        <v>261</v>
      </c>
      <c r="B5206" t="s">
        <v>9361</v>
      </c>
      <c r="C5206" t="s">
        <v>9220</v>
      </c>
      <c r="D5206" t="s">
        <v>386</v>
      </c>
      <c r="E5206" t="s">
        <v>727</v>
      </c>
      <c r="F5206" t="s">
        <v>387</v>
      </c>
      <c r="G5206" t="s">
        <v>386</v>
      </c>
      <c r="H5206" s="4" t="str">
        <f t="shared" si="162"/>
        <v>GOLD1.N4</v>
      </c>
      <c r="I5206" s="4" t="str">
        <f t="shared" si="163"/>
        <v>SG1_GPIOC_4</v>
      </c>
    </row>
    <row r="5207" spans="1:9">
      <c r="A5207" t="s">
        <v>261</v>
      </c>
      <c r="B5207" t="s">
        <v>9361</v>
      </c>
      <c r="C5207" t="s">
        <v>9220</v>
      </c>
      <c r="D5207" t="s">
        <v>1673</v>
      </c>
      <c r="E5207" t="s">
        <v>2266</v>
      </c>
      <c r="F5207" t="s">
        <v>458</v>
      </c>
      <c r="G5207" t="s">
        <v>1673</v>
      </c>
      <c r="H5207" s="4" t="str">
        <f t="shared" si="162"/>
        <v>GOLD1.N5</v>
      </c>
      <c r="I5207" s="4" t="str">
        <f t="shared" si="163"/>
        <v>SG1_GPIOC_5</v>
      </c>
    </row>
    <row r="5208" spans="1:9">
      <c r="A5208" t="s">
        <v>261</v>
      </c>
      <c r="B5208" t="s">
        <v>9361</v>
      </c>
      <c r="C5208" t="s">
        <v>9220</v>
      </c>
      <c r="D5208" t="s">
        <v>1674</v>
      </c>
      <c r="E5208" t="s">
        <v>2267</v>
      </c>
      <c r="F5208" t="s">
        <v>385</v>
      </c>
      <c r="G5208" t="s">
        <v>1674</v>
      </c>
      <c r="H5208" s="4" t="str">
        <f t="shared" si="162"/>
        <v>GOLD1.P4</v>
      </c>
      <c r="I5208" s="4" t="str">
        <f t="shared" si="163"/>
        <v>SG1_GPIOD_0</v>
      </c>
    </row>
    <row r="5209" spans="1:9">
      <c r="A5209" t="s">
        <v>261</v>
      </c>
      <c r="B5209" t="s">
        <v>9361</v>
      </c>
      <c r="C5209" t="s">
        <v>9220</v>
      </c>
      <c r="D5209" t="s">
        <v>1675</v>
      </c>
      <c r="E5209" t="s">
        <v>2268</v>
      </c>
      <c r="F5209" t="s">
        <v>460</v>
      </c>
      <c r="G5209" t="s">
        <v>1675</v>
      </c>
      <c r="H5209" s="4" t="str">
        <f t="shared" si="162"/>
        <v>GOLD1.P5</v>
      </c>
      <c r="I5209" s="4" t="str">
        <f t="shared" si="163"/>
        <v>SG1_GPIOD_1</v>
      </c>
    </row>
    <row r="5210" spans="1:9">
      <c r="A5210" t="s">
        <v>261</v>
      </c>
      <c r="B5210" t="s">
        <v>9361</v>
      </c>
      <c r="C5210" t="s">
        <v>9220</v>
      </c>
      <c r="D5210" t="s">
        <v>1676</v>
      </c>
      <c r="E5210" t="s">
        <v>2269</v>
      </c>
      <c r="F5210" t="s">
        <v>290</v>
      </c>
      <c r="G5210" t="s">
        <v>1676</v>
      </c>
      <c r="H5210" s="4" t="str">
        <f t="shared" si="162"/>
        <v>GOLD1.R9</v>
      </c>
      <c r="I5210" s="4" t="str">
        <f t="shared" si="163"/>
        <v>SG1_GPIOD_2</v>
      </c>
    </row>
    <row r="5211" spans="1:9">
      <c r="A5211" t="s">
        <v>261</v>
      </c>
      <c r="B5211" t="s">
        <v>9361</v>
      </c>
      <c r="C5211" t="s">
        <v>9220</v>
      </c>
      <c r="D5211" t="s">
        <v>1677</v>
      </c>
      <c r="E5211" t="s">
        <v>2270</v>
      </c>
      <c r="F5211" t="s">
        <v>275</v>
      </c>
      <c r="G5211" t="s">
        <v>1677</v>
      </c>
      <c r="H5211" s="4" t="str">
        <f t="shared" si="162"/>
        <v>GOLD1.R7</v>
      </c>
      <c r="I5211" s="4" t="str">
        <f t="shared" si="163"/>
        <v>SG1_GPIOE_0</v>
      </c>
    </row>
    <row r="5212" spans="1:9">
      <c r="A5212" t="s">
        <v>261</v>
      </c>
      <c r="B5212" t="s">
        <v>9361</v>
      </c>
      <c r="C5212" t="s">
        <v>9220</v>
      </c>
      <c r="D5212" t="s">
        <v>1678</v>
      </c>
      <c r="E5212" t="s">
        <v>2271</v>
      </c>
      <c r="F5212" t="s">
        <v>289</v>
      </c>
      <c r="G5212" t="s">
        <v>1678</v>
      </c>
      <c r="H5212" s="4" t="str">
        <f t="shared" si="162"/>
        <v>GOLD1.R8</v>
      </c>
      <c r="I5212" s="4" t="str">
        <f t="shared" si="163"/>
        <v>SG1_GPIOE_1</v>
      </c>
    </row>
    <row r="5213" spans="1:9">
      <c r="A5213" t="s">
        <v>261</v>
      </c>
      <c r="B5213" t="s">
        <v>9361</v>
      </c>
      <c r="C5213" t="s">
        <v>9220</v>
      </c>
      <c r="D5213" t="s">
        <v>1679</v>
      </c>
      <c r="E5213" t="s">
        <v>2272</v>
      </c>
      <c r="F5213" t="s">
        <v>445</v>
      </c>
      <c r="G5213" t="s">
        <v>1679</v>
      </c>
      <c r="H5213" s="4" t="str">
        <f t="shared" si="162"/>
        <v>GOLD1.N7</v>
      </c>
      <c r="I5213" s="4" t="str">
        <f t="shared" si="163"/>
        <v>SG1_GPIOE_2</v>
      </c>
    </row>
    <row r="5214" spans="1:9">
      <c r="A5214" t="s">
        <v>261</v>
      </c>
      <c r="B5214" t="s">
        <v>9361</v>
      </c>
      <c r="C5214" t="s">
        <v>9220</v>
      </c>
      <c r="D5214" t="s">
        <v>1680</v>
      </c>
      <c r="E5214" t="s">
        <v>2273</v>
      </c>
      <c r="F5214" t="s">
        <v>1594</v>
      </c>
      <c r="G5214" t="s">
        <v>1680</v>
      </c>
      <c r="H5214" s="4" t="str">
        <f t="shared" si="162"/>
        <v>GOLD1.M7</v>
      </c>
      <c r="I5214" s="4" t="str">
        <f t="shared" si="163"/>
        <v>SG1_GPIOE_3</v>
      </c>
    </row>
    <row r="5215" spans="1:9">
      <c r="A5215" t="s">
        <v>261</v>
      </c>
      <c r="B5215" t="s">
        <v>9361</v>
      </c>
      <c r="C5215" t="s">
        <v>9220</v>
      </c>
      <c r="D5215" t="s">
        <v>1681</v>
      </c>
      <c r="E5215" t="s">
        <v>2274</v>
      </c>
      <c r="F5215" t="s">
        <v>350</v>
      </c>
      <c r="G5215" t="s">
        <v>1681</v>
      </c>
      <c r="H5215" s="4" t="str">
        <f t="shared" si="162"/>
        <v>GOLD1.N8</v>
      </c>
      <c r="I5215" s="4" t="str">
        <f t="shared" si="163"/>
        <v>SG1_GPIOE_4</v>
      </c>
    </row>
    <row r="5216" spans="1:9">
      <c r="A5216" t="s">
        <v>261</v>
      </c>
      <c r="B5216" t="s">
        <v>9361</v>
      </c>
      <c r="C5216" t="s">
        <v>9220</v>
      </c>
      <c r="D5216" t="s">
        <v>1682</v>
      </c>
      <c r="E5216" t="s">
        <v>2275</v>
      </c>
      <c r="F5216" t="s">
        <v>1595</v>
      </c>
      <c r="G5216" t="s">
        <v>1682</v>
      </c>
      <c r="H5216" s="4" t="str">
        <f t="shared" si="162"/>
        <v>GOLD1.M8</v>
      </c>
      <c r="I5216" s="4" t="str">
        <f t="shared" si="163"/>
        <v>SG1_GPIOF_0</v>
      </c>
    </row>
    <row r="5217" spans="1:9">
      <c r="A5217" t="s">
        <v>261</v>
      </c>
      <c r="B5217" t="s">
        <v>9361</v>
      </c>
      <c r="C5217" t="s">
        <v>9220</v>
      </c>
      <c r="D5217" t="s">
        <v>1684</v>
      </c>
      <c r="E5217" t="s">
        <v>2276</v>
      </c>
      <c r="F5217" t="s">
        <v>433</v>
      </c>
      <c r="G5217" t="s">
        <v>1684</v>
      </c>
      <c r="H5217" s="4" t="str">
        <f t="shared" si="162"/>
        <v>GOLD1.L8</v>
      </c>
      <c r="I5217" s="4" t="str">
        <f t="shared" si="163"/>
        <v>SG1_GPIOF_1</v>
      </c>
    </row>
    <row r="5218" spans="1:9">
      <c r="A5218" t="s">
        <v>261</v>
      </c>
      <c r="B5218" t="s">
        <v>9361</v>
      </c>
      <c r="C5218" t="s">
        <v>9220</v>
      </c>
      <c r="D5218" t="s">
        <v>1685</v>
      </c>
      <c r="E5218" t="s">
        <v>2277</v>
      </c>
      <c r="F5218" t="s">
        <v>267</v>
      </c>
      <c r="G5218" t="s">
        <v>1685</v>
      </c>
      <c r="H5218" s="4" t="str">
        <f t="shared" si="162"/>
        <v>GOLD1.K8</v>
      </c>
      <c r="I5218" s="4" t="str">
        <f t="shared" si="163"/>
        <v>SG1_GPIOF_2</v>
      </c>
    </row>
    <row r="5219" spans="1:9">
      <c r="A5219" t="s">
        <v>261</v>
      </c>
      <c r="B5219" t="s">
        <v>9361</v>
      </c>
      <c r="C5219" t="s">
        <v>9220</v>
      </c>
      <c r="D5219" t="s">
        <v>1686</v>
      </c>
      <c r="E5219" t="s">
        <v>2278</v>
      </c>
      <c r="F5219" t="s">
        <v>262</v>
      </c>
      <c r="G5219" t="s">
        <v>1686</v>
      </c>
      <c r="H5219" s="4" t="str">
        <f t="shared" si="162"/>
        <v>GOLD1.J8</v>
      </c>
      <c r="I5219" s="4" t="str">
        <f t="shared" si="163"/>
        <v>SG1_GPIOF_3</v>
      </c>
    </row>
    <row r="5220" spans="1:9">
      <c r="A5220" t="s">
        <v>261</v>
      </c>
      <c r="B5220" t="s">
        <v>9361</v>
      </c>
      <c r="C5220" t="s">
        <v>9220</v>
      </c>
      <c r="D5220" t="s">
        <v>1687</v>
      </c>
      <c r="E5220" t="s">
        <v>2279</v>
      </c>
      <c r="F5220" t="s">
        <v>459</v>
      </c>
      <c r="G5220" t="s">
        <v>1687</v>
      </c>
      <c r="H5220" s="4" t="str">
        <f t="shared" si="162"/>
        <v>GOLD1.N9</v>
      </c>
      <c r="I5220" s="4" t="str">
        <f t="shared" si="163"/>
        <v>SG1_GPIOF_4</v>
      </c>
    </row>
    <row r="5221" spans="1:9">
      <c r="A5221" t="s">
        <v>261</v>
      </c>
      <c r="B5221" t="s">
        <v>9361</v>
      </c>
      <c r="C5221" t="s">
        <v>9220</v>
      </c>
      <c r="D5221" t="s">
        <v>314</v>
      </c>
      <c r="E5221" t="s">
        <v>709</v>
      </c>
      <c r="F5221" t="s">
        <v>372</v>
      </c>
      <c r="G5221" t="s">
        <v>314</v>
      </c>
      <c r="H5221" s="4" t="str">
        <f t="shared" si="162"/>
        <v>GOLD1.J4</v>
      </c>
      <c r="I5221" s="4" t="str">
        <f t="shared" si="163"/>
        <v>SG1_INH</v>
      </c>
    </row>
    <row r="5222" spans="1:9">
      <c r="A5222" t="s">
        <v>261</v>
      </c>
      <c r="B5222" t="s">
        <v>9361</v>
      </c>
      <c r="C5222" t="s">
        <v>9220</v>
      </c>
      <c r="D5222" t="s">
        <v>340</v>
      </c>
      <c r="E5222" t="s">
        <v>713</v>
      </c>
      <c r="F5222" t="s">
        <v>1583</v>
      </c>
      <c r="G5222" t="s">
        <v>340</v>
      </c>
      <c r="H5222" s="4" t="str">
        <f t="shared" si="162"/>
        <v>GOLD1.H15</v>
      </c>
      <c r="I5222" s="4" t="str">
        <f t="shared" si="163"/>
        <v>SG1_P0_LED</v>
      </c>
    </row>
    <row r="5223" spans="1:9">
      <c r="A5223" t="s">
        <v>261</v>
      </c>
      <c r="B5223" t="s">
        <v>9361</v>
      </c>
      <c r="C5223" t="s">
        <v>9220</v>
      </c>
      <c r="D5223" t="s">
        <v>342</v>
      </c>
      <c r="E5223" t="s">
        <v>714</v>
      </c>
      <c r="F5223" t="s">
        <v>347</v>
      </c>
      <c r="G5223" t="s">
        <v>342</v>
      </c>
      <c r="H5223" s="4" t="str">
        <f t="shared" si="162"/>
        <v>GOLD1.J16</v>
      </c>
      <c r="I5223" s="4" t="str">
        <f t="shared" si="163"/>
        <v>SG1_P1_LED</v>
      </c>
    </row>
    <row r="5224" spans="1:9">
      <c r="A5224" t="s">
        <v>261</v>
      </c>
      <c r="B5224" t="s">
        <v>9361</v>
      </c>
      <c r="C5224" t="s">
        <v>9220</v>
      </c>
      <c r="D5224" t="s">
        <v>338</v>
      </c>
      <c r="E5224" t="s">
        <v>715</v>
      </c>
      <c r="F5224" t="s">
        <v>1587</v>
      </c>
      <c r="G5224" t="s">
        <v>338</v>
      </c>
      <c r="H5224" s="4" t="str">
        <f t="shared" si="162"/>
        <v>GOLD1.J15</v>
      </c>
      <c r="I5224" s="4" t="str">
        <f t="shared" si="163"/>
        <v>SG1_P2_LED</v>
      </c>
    </row>
    <row r="5225" spans="1:9">
      <c r="A5225" t="s">
        <v>261</v>
      </c>
      <c r="B5225" t="s">
        <v>9361</v>
      </c>
      <c r="C5225" t="s">
        <v>9220</v>
      </c>
      <c r="D5225" t="s">
        <v>344</v>
      </c>
      <c r="E5225" t="s">
        <v>716</v>
      </c>
      <c r="F5225" t="s">
        <v>271</v>
      </c>
      <c r="G5225" t="s">
        <v>344</v>
      </c>
      <c r="H5225" s="4" t="str">
        <f t="shared" si="162"/>
        <v>GOLD1.K15</v>
      </c>
      <c r="I5225" s="4" t="str">
        <f t="shared" si="163"/>
        <v>SG1_P3_LED</v>
      </c>
    </row>
    <row r="5226" spans="1:9">
      <c r="A5226" t="s">
        <v>261</v>
      </c>
      <c r="B5226" t="s">
        <v>9361</v>
      </c>
      <c r="C5226" t="s">
        <v>9220</v>
      </c>
      <c r="D5226" t="s">
        <v>1690</v>
      </c>
      <c r="E5226" t="s">
        <v>2285</v>
      </c>
      <c r="F5226" t="s">
        <v>1591</v>
      </c>
      <c r="G5226" t="s">
        <v>1690</v>
      </c>
      <c r="H5226" s="4" t="str">
        <f t="shared" si="162"/>
        <v>GOLD1.L15</v>
      </c>
      <c r="I5226" s="4" t="str">
        <f t="shared" si="163"/>
        <v>SG1_P5_LED</v>
      </c>
    </row>
    <row r="5227" spans="1:9">
      <c r="A5227" t="s">
        <v>261</v>
      </c>
      <c r="B5227" t="s">
        <v>9361</v>
      </c>
      <c r="C5227" t="s">
        <v>9220</v>
      </c>
      <c r="D5227" t="s">
        <v>1691</v>
      </c>
      <c r="E5227" t="s">
        <v>2286</v>
      </c>
      <c r="F5227" t="s">
        <v>1600</v>
      </c>
      <c r="G5227" t="s">
        <v>1691</v>
      </c>
      <c r="H5227" s="4" t="str">
        <f t="shared" si="162"/>
        <v>GOLD1.M15</v>
      </c>
      <c r="I5227" s="4" t="str">
        <f t="shared" si="163"/>
        <v>SG1_P6_LED</v>
      </c>
    </row>
    <row r="5228" spans="1:9">
      <c r="A5228" t="s">
        <v>261</v>
      </c>
      <c r="B5228" t="s">
        <v>9361</v>
      </c>
      <c r="C5228" t="s">
        <v>9220</v>
      </c>
      <c r="D5228" t="s">
        <v>390</v>
      </c>
      <c r="E5228" t="s">
        <v>7557</v>
      </c>
      <c r="F5228" t="s">
        <v>317</v>
      </c>
      <c r="G5228" t="s">
        <v>390</v>
      </c>
      <c r="H5228" s="4" t="str">
        <f t="shared" si="162"/>
        <v>GOLD1.T1</v>
      </c>
      <c r="I5228" s="4" t="str">
        <f t="shared" si="163"/>
        <v>SG1_RESETB</v>
      </c>
    </row>
    <row r="5229" spans="1:9">
      <c r="A5229" t="s">
        <v>261</v>
      </c>
      <c r="B5229" t="s">
        <v>9361</v>
      </c>
      <c r="C5229" t="s">
        <v>9220</v>
      </c>
      <c r="D5229" t="s">
        <v>389</v>
      </c>
      <c r="E5229" t="s">
        <v>729</v>
      </c>
      <c r="F5229" t="s">
        <v>203</v>
      </c>
      <c r="G5229" t="s">
        <v>389</v>
      </c>
      <c r="H5229" s="4" t="str">
        <f t="shared" si="162"/>
        <v>GOLD1.A10</v>
      </c>
      <c r="I5229" s="4" t="str">
        <f t="shared" si="163"/>
        <v>SG1_RSET</v>
      </c>
    </row>
    <row r="5230" spans="1:9">
      <c r="A5230" t="s">
        <v>261</v>
      </c>
      <c r="B5230" t="s">
        <v>9361</v>
      </c>
      <c r="C5230" t="s">
        <v>9220</v>
      </c>
      <c r="D5230" t="s">
        <v>1695</v>
      </c>
      <c r="E5230" t="s">
        <v>720</v>
      </c>
      <c r="F5230" t="s">
        <v>351</v>
      </c>
      <c r="G5230" t="s">
        <v>1695</v>
      </c>
      <c r="H5230" s="4" t="str">
        <f t="shared" si="162"/>
        <v>GOLD1.D11</v>
      </c>
      <c r="I5230" s="4" t="str">
        <f t="shared" si="163"/>
        <v>SG1_RTT</v>
      </c>
    </row>
    <row r="5231" spans="1:9">
      <c r="A5231" t="s">
        <v>261</v>
      </c>
      <c r="B5231" t="s">
        <v>9361</v>
      </c>
      <c r="C5231" t="s">
        <v>2282</v>
      </c>
      <c r="D5231" t="s">
        <v>173</v>
      </c>
      <c r="E5231" t="s">
        <v>2282</v>
      </c>
      <c r="F5231">
        <v>1</v>
      </c>
      <c r="G5231" t="s">
        <v>173</v>
      </c>
      <c r="H5231" s="4" t="str">
        <f t="shared" si="162"/>
        <v>SG1_FE_LED0.1</v>
      </c>
      <c r="I5231" s="4" t="str">
        <f t="shared" si="163"/>
        <v>SG1_FE_LED0</v>
      </c>
    </row>
    <row r="5232" spans="1:9">
      <c r="A5232" t="s">
        <v>261</v>
      </c>
      <c r="B5232" t="s">
        <v>9361</v>
      </c>
      <c r="C5232" t="s">
        <v>2283</v>
      </c>
      <c r="D5232" t="s">
        <v>173</v>
      </c>
      <c r="E5232" t="s">
        <v>2283</v>
      </c>
      <c r="F5232">
        <v>1</v>
      </c>
      <c r="G5232" t="s">
        <v>173</v>
      </c>
      <c r="H5232" s="4" t="str">
        <f t="shared" si="162"/>
        <v>SG1_FE_LED1.1</v>
      </c>
      <c r="I5232" s="4" t="str">
        <f t="shared" si="163"/>
        <v>SG1_FE_LED1</v>
      </c>
    </row>
    <row r="5233" spans="1:9">
      <c r="A5233" t="s">
        <v>261</v>
      </c>
      <c r="B5233" t="s">
        <v>9361</v>
      </c>
      <c r="C5233" t="s">
        <v>5346</v>
      </c>
      <c r="D5233">
        <v>1</v>
      </c>
      <c r="E5233" t="s">
        <v>8361</v>
      </c>
      <c r="F5233">
        <v>1</v>
      </c>
      <c r="G5233">
        <v>1</v>
      </c>
      <c r="H5233" s="4" t="str">
        <f t="shared" si="162"/>
        <v>SG1_GPIOA1_2.1</v>
      </c>
      <c r="I5233" s="4" t="str">
        <f t="shared" si="163"/>
        <v>SG1_PH_GPIOA_1</v>
      </c>
    </row>
    <row r="5234" spans="1:9">
      <c r="A5234" t="s">
        <v>261</v>
      </c>
      <c r="B5234" t="s">
        <v>9361</v>
      </c>
      <c r="C5234" t="s">
        <v>5346</v>
      </c>
      <c r="D5234">
        <v>2</v>
      </c>
      <c r="E5234" t="s">
        <v>169</v>
      </c>
      <c r="F5234">
        <v>2</v>
      </c>
      <c r="G5234">
        <v>2</v>
      </c>
      <c r="H5234" s="4" t="str">
        <f t="shared" si="162"/>
        <v>SG1_GPIOA1_2.2</v>
      </c>
      <c r="I5234" s="4" t="str">
        <f t="shared" si="163"/>
        <v>DGND</v>
      </c>
    </row>
    <row r="5235" spans="1:9">
      <c r="A5235" t="s">
        <v>261</v>
      </c>
      <c r="B5235" t="s">
        <v>9361</v>
      </c>
      <c r="C5235" t="s">
        <v>5346</v>
      </c>
      <c r="D5235">
        <v>3</v>
      </c>
      <c r="E5235" t="s">
        <v>8362</v>
      </c>
      <c r="F5235">
        <v>3</v>
      </c>
      <c r="G5235">
        <v>3</v>
      </c>
      <c r="H5235" s="4" t="str">
        <f t="shared" si="162"/>
        <v>SG1_GPIOA1_2.3</v>
      </c>
      <c r="I5235" s="4" t="str">
        <f t="shared" si="163"/>
        <v>SG1_PH_GPIOA_2</v>
      </c>
    </row>
    <row r="5236" spans="1:9">
      <c r="A5236" t="s">
        <v>261</v>
      </c>
      <c r="B5236" t="s">
        <v>9361</v>
      </c>
      <c r="C5236" t="s">
        <v>5346</v>
      </c>
      <c r="D5236">
        <v>4</v>
      </c>
      <c r="E5236" t="s">
        <v>169</v>
      </c>
      <c r="F5236">
        <v>4</v>
      </c>
      <c r="G5236">
        <v>4</v>
      </c>
      <c r="H5236" s="4" t="str">
        <f t="shared" si="162"/>
        <v>SG1_GPIOA1_2.4</v>
      </c>
      <c r="I5236" s="4" t="str">
        <f t="shared" si="163"/>
        <v>DGND</v>
      </c>
    </row>
    <row r="5237" spans="1:9">
      <c r="A5237" t="s">
        <v>261</v>
      </c>
      <c r="B5237" t="s">
        <v>9361</v>
      </c>
      <c r="C5237" t="s">
        <v>5347</v>
      </c>
      <c r="D5237" t="s">
        <v>173</v>
      </c>
      <c r="E5237" t="s">
        <v>2263</v>
      </c>
      <c r="F5237">
        <v>1</v>
      </c>
      <c r="G5237" t="s">
        <v>173</v>
      </c>
      <c r="H5237" s="4" t="str">
        <f t="shared" si="162"/>
        <v>SG1_GPIOA3.1</v>
      </c>
      <c r="I5237" s="4" t="str">
        <f t="shared" si="163"/>
        <v>SG1_GPIOA_3</v>
      </c>
    </row>
    <row r="5238" spans="1:9">
      <c r="A5238" t="s">
        <v>261</v>
      </c>
      <c r="B5238" t="s">
        <v>9361</v>
      </c>
      <c r="C5238" t="s">
        <v>2284</v>
      </c>
      <c r="D5238" t="s">
        <v>173</v>
      </c>
      <c r="E5238" t="s">
        <v>2284</v>
      </c>
      <c r="F5238">
        <v>1</v>
      </c>
      <c r="G5238" t="s">
        <v>173</v>
      </c>
      <c r="H5238" s="4" t="str">
        <f t="shared" si="162"/>
        <v>SG1_GPIOA_0.1</v>
      </c>
      <c r="I5238" s="4" t="str">
        <f t="shared" si="163"/>
        <v>SG1_GPIOA_0</v>
      </c>
    </row>
    <row r="5239" spans="1:9">
      <c r="A5239" t="s">
        <v>261</v>
      </c>
      <c r="B5239" t="s">
        <v>9361</v>
      </c>
      <c r="C5239" t="s">
        <v>709</v>
      </c>
      <c r="D5239" t="s">
        <v>173</v>
      </c>
      <c r="E5239" t="s">
        <v>709</v>
      </c>
      <c r="F5239">
        <v>1</v>
      </c>
      <c r="G5239" t="s">
        <v>173</v>
      </c>
      <c r="H5239" s="4" t="str">
        <f t="shared" si="162"/>
        <v>SG1_INH.1</v>
      </c>
      <c r="I5239" s="4" t="str">
        <f t="shared" si="163"/>
        <v>SG1_INH</v>
      </c>
    </row>
    <row r="5240" spans="1:9">
      <c r="A5240" t="s">
        <v>261</v>
      </c>
      <c r="B5240" t="s">
        <v>9361</v>
      </c>
      <c r="C5240" t="s">
        <v>713</v>
      </c>
      <c r="D5240" t="s">
        <v>173</v>
      </c>
      <c r="E5240" t="s">
        <v>713</v>
      </c>
      <c r="F5240">
        <v>1</v>
      </c>
      <c r="G5240" t="s">
        <v>173</v>
      </c>
      <c r="H5240" s="4" t="str">
        <f t="shared" si="162"/>
        <v>SG1_P0_LED.1</v>
      </c>
      <c r="I5240" s="4" t="str">
        <f t="shared" si="163"/>
        <v>SG1_P0_LED</v>
      </c>
    </row>
    <row r="5241" spans="1:9">
      <c r="A5241" t="s">
        <v>261</v>
      </c>
      <c r="B5241" t="s">
        <v>9361</v>
      </c>
      <c r="C5241" t="s">
        <v>714</v>
      </c>
      <c r="D5241" t="s">
        <v>173</v>
      </c>
      <c r="E5241" t="s">
        <v>714</v>
      </c>
      <c r="F5241">
        <v>1</v>
      </c>
      <c r="G5241" t="s">
        <v>173</v>
      </c>
      <c r="H5241" s="4" t="str">
        <f t="shared" si="162"/>
        <v>SG1_P1_LED.1</v>
      </c>
      <c r="I5241" s="4" t="str">
        <f t="shared" si="163"/>
        <v>SG1_P1_LED</v>
      </c>
    </row>
    <row r="5242" spans="1:9">
      <c r="A5242" t="s">
        <v>261</v>
      </c>
      <c r="B5242" t="s">
        <v>9361</v>
      </c>
      <c r="C5242" t="s">
        <v>715</v>
      </c>
      <c r="D5242" t="s">
        <v>173</v>
      </c>
      <c r="E5242" t="s">
        <v>715</v>
      </c>
      <c r="F5242">
        <v>1</v>
      </c>
      <c r="G5242" t="s">
        <v>173</v>
      </c>
      <c r="H5242" s="4" t="str">
        <f t="shared" si="162"/>
        <v>SG1_P2_LED.1</v>
      </c>
      <c r="I5242" s="4" t="str">
        <f t="shared" si="163"/>
        <v>SG1_P2_LED</v>
      </c>
    </row>
    <row r="5243" spans="1:9">
      <c r="A5243" t="s">
        <v>261</v>
      </c>
      <c r="B5243" t="s">
        <v>9361</v>
      </c>
      <c r="C5243" t="s">
        <v>716</v>
      </c>
      <c r="D5243" t="s">
        <v>173</v>
      </c>
      <c r="E5243" t="s">
        <v>716</v>
      </c>
      <c r="F5243">
        <v>1</v>
      </c>
      <c r="G5243" t="s">
        <v>173</v>
      </c>
      <c r="H5243" s="4" t="str">
        <f t="shared" si="162"/>
        <v>SG1_P3_LED.1</v>
      </c>
      <c r="I5243" s="4" t="str">
        <f t="shared" si="163"/>
        <v>SG1_P3_LED</v>
      </c>
    </row>
    <row r="5244" spans="1:9">
      <c r="A5244" t="s">
        <v>261</v>
      </c>
      <c r="B5244" t="s">
        <v>9361</v>
      </c>
      <c r="C5244" t="s">
        <v>2285</v>
      </c>
      <c r="D5244" t="s">
        <v>173</v>
      </c>
      <c r="E5244" t="s">
        <v>2285</v>
      </c>
      <c r="F5244">
        <v>1</v>
      </c>
      <c r="G5244" t="s">
        <v>173</v>
      </c>
      <c r="H5244" s="4" t="str">
        <f t="shared" si="162"/>
        <v>SG1_P5_LED.1</v>
      </c>
      <c r="I5244" s="4" t="str">
        <f t="shared" si="163"/>
        <v>SG1_P5_LED</v>
      </c>
    </row>
    <row r="5245" spans="1:9">
      <c r="A5245" t="s">
        <v>261</v>
      </c>
      <c r="B5245" t="s">
        <v>9361</v>
      </c>
      <c r="C5245" t="s">
        <v>2286</v>
      </c>
      <c r="D5245" t="s">
        <v>173</v>
      </c>
      <c r="E5245" t="s">
        <v>2286</v>
      </c>
      <c r="F5245">
        <v>1</v>
      </c>
      <c r="G5245" t="s">
        <v>173</v>
      </c>
      <c r="H5245" s="4" t="str">
        <f t="shared" si="162"/>
        <v>SG1_P6_LED.1</v>
      </c>
      <c r="I5245" s="4" t="str">
        <f t="shared" si="163"/>
        <v>SG1_P6_LED</v>
      </c>
    </row>
    <row r="5246" spans="1:9">
      <c r="A5246" t="s">
        <v>261</v>
      </c>
      <c r="B5246" t="s">
        <v>9362</v>
      </c>
      <c r="C5246" t="s">
        <v>5348</v>
      </c>
      <c r="D5246">
        <v>1</v>
      </c>
      <c r="E5246" t="s">
        <v>1789</v>
      </c>
      <c r="F5246">
        <v>1</v>
      </c>
      <c r="G5246">
        <v>1</v>
      </c>
      <c r="H5246" s="4" t="str">
        <f t="shared" si="162"/>
        <v>1BD15.1</v>
      </c>
      <c r="I5246" s="4" t="str">
        <f t="shared" si="163"/>
        <v>MGND</v>
      </c>
    </row>
    <row r="5247" spans="1:9">
      <c r="A5247" t="s">
        <v>261</v>
      </c>
      <c r="B5247" t="s">
        <v>9362</v>
      </c>
      <c r="C5247" t="s">
        <v>5348</v>
      </c>
      <c r="D5247">
        <v>2</v>
      </c>
      <c r="E5247" t="s">
        <v>169</v>
      </c>
      <c r="F5247">
        <v>2</v>
      </c>
      <c r="G5247">
        <v>2</v>
      </c>
      <c r="H5247" s="4" t="str">
        <f t="shared" si="162"/>
        <v>1BD15.2</v>
      </c>
      <c r="I5247" s="4" t="str">
        <f t="shared" si="163"/>
        <v>DGND</v>
      </c>
    </row>
    <row r="5248" spans="1:9">
      <c r="A5248" t="s">
        <v>261</v>
      </c>
      <c r="B5248" t="s">
        <v>9362</v>
      </c>
      <c r="C5248" t="s">
        <v>5349</v>
      </c>
      <c r="D5248">
        <v>1</v>
      </c>
      <c r="E5248" t="s">
        <v>1789</v>
      </c>
      <c r="F5248">
        <v>1</v>
      </c>
      <c r="G5248">
        <v>1</v>
      </c>
      <c r="H5248" s="4" t="str">
        <f t="shared" si="162"/>
        <v>1BD16.1</v>
      </c>
      <c r="I5248" s="4" t="str">
        <f t="shared" si="163"/>
        <v>MGND</v>
      </c>
    </row>
    <row r="5249" spans="1:9">
      <c r="A5249" t="s">
        <v>261</v>
      </c>
      <c r="B5249" t="s">
        <v>9362</v>
      </c>
      <c r="C5249" t="s">
        <v>5349</v>
      </c>
      <c r="D5249">
        <v>2</v>
      </c>
      <c r="E5249" t="s">
        <v>169</v>
      </c>
      <c r="F5249">
        <v>2</v>
      </c>
      <c r="G5249">
        <v>2</v>
      </c>
      <c r="H5249" s="4" t="str">
        <f t="shared" si="162"/>
        <v>1BD16.2</v>
      </c>
      <c r="I5249" s="4" t="str">
        <f t="shared" si="163"/>
        <v>DGND</v>
      </c>
    </row>
    <row r="5250" spans="1:9">
      <c r="A5250" t="s">
        <v>261</v>
      </c>
      <c r="B5250" t="s">
        <v>9362</v>
      </c>
      <c r="C5250" t="s">
        <v>5350</v>
      </c>
      <c r="D5250">
        <v>1</v>
      </c>
      <c r="E5250" t="s">
        <v>169</v>
      </c>
      <c r="F5250">
        <v>1</v>
      </c>
      <c r="G5250">
        <v>1</v>
      </c>
      <c r="H5250" s="4" t="str">
        <f t="shared" ref="H5250:H5313" si="164">CONCATENATE(C5250,".",F5250)</f>
        <v>1BD17.1</v>
      </c>
      <c r="I5250" s="4" t="str">
        <f t="shared" ref="I5250:I5313" si="165">E5250</f>
        <v>DGND</v>
      </c>
    </row>
    <row r="5251" spans="1:9">
      <c r="A5251" t="s">
        <v>261</v>
      </c>
      <c r="B5251" t="s">
        <v>9362</v>
      </c>
      <c r="C5251" t="s">
        <v>5350</v>
      </c>
      <c r="D5251">
        <v>2</v>
      </c>
      <c r="E5251" t="s">
        <v>1789</v>
      </c>
      <c r="F5251">
        <v>2</v>
      </c>
      <c r="G5251">
        <v>2</v>
      </c>
      <c r="H5251" s="4" t="str">
        <f t="shared" si="164"/>
        <v>1BD17.2</v>
      </c>
      <c r="I5251" s="4" t="str">
        <f t="shared" si="165"/>
        <v>MGND</v>
      </c>
    </row>
    <row r="5252" spans="1:9">
      <c r="A5252" t="s">
        <v>261</v>
      </c>
      <c r="B5252" t="s">
        <v>9362</v>
      </c>
      <c r="C5252" t="s">
        <v>5351</v>
      </c>
      <c r="D5252">
        <v>1</v>
      </c>
      <c r="E5252" t="s">
        <v>169</v>
      </c>
      <c r="F5252">
        <v>1</v>
      </c>
      <c r="G5252">
        <v>1</v>
      </c>
      <c r="H5252" s="4" t="str">
        <f t="shared" si="164"/>
        <v>1BD18.1</v>
      </c>
      <c r="I5252" s="4" t="str">
        <f t="shared" si="165"/>
        <v>DGND</v>
      </c>
    </row>
    <row r="5253" spans="1:9">
      <c r="A5253" t="s">
        <v>261</v>
      </c>
      <c r="B5253" t="s">
        <v>9362</v>
      </c>
      <c r="C5253" t="s">
        <v>5351</v>
      </c>
      <c r="D5253">
        <v>2</v>
      </c>
      <c r="E5253" t="s">
        <v>1789</v>
      </c>
      <c r="F5253">
        <v>2</v>
      </c>
      <c r="G5253">
        <v>2</v>
      </c>
      <c r="H5253" s="4" t="str">
        <f t="shared" si="164"/>
        <v>1BD18.2</v>
      </c>
      <c r="I5253" s="4" t="str">
        <f t="shared" si="165"/>
        <v>MGND</v>
      </c>
    </row>
    <row r="5254" spans="1:9">
      <c r="A5254" t="s">
        <v>261</v>
      </c>
      <c r="B5254" t="s">
        <v>9362</v>
      </c>
      <c r="C5254" t="s">
        <v>5352</v>
      </c>
      <c r="D5254">
        <v>1</v>
      </c>
      <c r="E5254" t="s">
        <v>169</v>
      </c>
      <c r="F5254">
        <v>1</v>
      </c>
      <c r="G5254">
        <v>1</v>
      </c>
      <c r="H5254" s="4" t="str">
        <f t="shared" si="164"/>
        <v>1C168.1</v>
      </c>
      <c r="I5254" s="4" t="str">
        <f t="shared" si="165"/>
        <v>DGND</v>
      </c>
    </row>
    <row r="5255" spans="1:9">
      <c r="A5255" t="s">
        <v>261</v>
      </c>
      <c r="B5255" t="s">
        <v>9362</v>
      </c>
      <c r="C5255" t="s">
        <v>5352</v>
      </c>
      <c r="D5255">
        <v>2</v>
      </c>
      <c r="E5255" t="s">
        <v>762</v>
      </c>
      <c r="F5255">
        <v>2</v>
      </c>
      <c r="G5255">
        <v>2</v>
      </c>
      <c r="H5255" s="4" t="str">
        <f t="shared" si="164"/>
        <v>1C168.2</v>
      </c>
      <c r="I5255" s="4" t="str">
        <f t="shared" si="165"/>
        <v>S1_1_CKXTAL2</v>
      </c>
    </row>
    <row r="5256" spans="1:9">
      <c r="A5256" t="s">
        <v>261</v>
      </c>
      <c r="B5256" t="s">
        <v>9362</v>
      </c>
      <c r="C5256" t="s">
        <v>5353</v>
      </c>
      <c r="D5256">
        <v>1</v>
      </c>
      <c r="E5256" t="s">
        <v>169</v>
      </c>
      <c r="F5256">
        <v>1</v>
      </c>
      <c r="G5256">
        <v>1</v>
      </c>
      <c r="H5256" s="4" t="str">
        <f t="shared" si="164"/>
        <v>1C169.1</v>
      </c>
      <c r="I5256" s="4" t="str">
        <f t="shared" si="165"/>
        <v>DGND</v>
      </c>
    </row>
    <row r="5257" spans="1:9">
      <c r="A5257" t="s">
        <v>261</v>
      </c>
      <c r="B5257" t="s">
        <v>9362</v>
      </c>
      <c r="C5257" t="s">
        <v>5353</v>
      </c>
      <c r="D5257">
        <v>2</v>
      </c>
      <c r="E5257" t="s">
        <v>763</v>
      </c>
      <c r="F5257">
        <v>2</v>
      </c>
      <c r="G5257">
        <v>2</v>
      </c>
      <c r="H5257" s="4" t="str">
        <f t="shared" si="164"/>
        <v>1C169.2</v>
      </c>
      <c r="I5257" s="4" t="str">
        <f t="shared" si="165"/>
        <v>S1_1_CKXTAL1</v>
      </c>
    </row>
    <row r="5258" spans="1:9">
      <c r="A5258" t="s">
        <v>261</v>
      </c>
      <c r="B5258" t="s">
        <v>9362</v>
      </c>
      <c r="C5258" t="s">
        <v>5354</v>
      </c>
      <c r="D5258">
        <v>1</v>
      </c>
      <c r="E5258" t="s">
        <v>2300</v>
      </c>
      <c r="F5258">
        <v>1</v>
      </c>
      <c r="G5258">
        <v>1</v>
      </c>
      <c r="H5258" s="4" t="str">
        <f t="shared" si="164"/>
        <v>1CD168.1</v>
      </c>
      <c r="I5258" s="4" t="str">
        <f t="shared" si="165"/>
        <v>S1_HSD288</v>
      </c>
    </row>
    <row r="5259" spans="1:9">
      <c r="A5259" t="s">
        <v>261</v>
      </c>
      <c r="B5259" t="s">
        <v>9362</v>
      </c>
      <c r="C5259" t="s">
        <v>5354</v>
      </c>
      <c r="D5259">
        <v>2</v>
      </c>
      <c r="E5259" t="s">
        <v>169</v>
      </c>
      <c r="F5259">
        <v>2</v>
      </c>
      <c r="G5259">
        <v>2</v>
      </c>
      <c r="H5259" s="4" t="str">
        <f t="shared" si="164"/>
        <v>1CD168.2</v>
      </c>
      <c r="I5259" s="4" t="str">
        <f t="shared" si="165"/>
        <v>DGND</v>
      </c>
    </row>
    <row r="5260" spans="1:9">
      <c r="A5260" t="s">
        <v>261</v>
      </c>
      <c r="B5260" t="s">
        <v>9362</v>
      </c>
      <c r="C5260" t="s">
        <v>5355</v>
      </c>
      <c r="D5260" t="s">
        <v>2025</v>
      </c>
      <c r="E5260" t="s">
        <v>2287</v>
      </c>
      <c r="F5260">
        <v>5</v>
      </c>
      <c r="G5260" t="s">
        <v>2025</v>
      </c>
      <c r="H5260" s="4" t="str">
        <f t="shared" si="164"/>
        <v>1CMOS1.5</v>
      </c>
      <c r="I5260" s="4" t="str">
        <f t="shared" si="165"/>
        <v>S1_1_VSENSE</v>
      </c>
    </row>
    <row r="5261" spans="1:9">
      <c r="A5261" t="s">
        <v>261</v>
      </c>
      <c r="B5261" t="s">
        <v>9362</v>
      </c>
      <c r="C5261" t="s">
        <v>5355</v>
      </c>
      <c r="D5261" t="s">
        <v>2026</v>
      </c>
      <c r="E5261" t="s">
        <v>2287</v>
      </c>
      <c r="F5261">
        <v>6</v>
      </c>
      <c r="G5261" t="s">
        <v>2026</v>
      </c>
      <c r="H5261" s="4" t="str">
        <f t="shared" si="164"/>
        <v>1CMOS1.6</v>
      </c>
      <c r="I5261" s="4" t="str">
        <f t="shared" si="165"/>
        <v>S1_1_VSENSE</v>
      </c>
    </row>
    <row r="5262" spans="1:9">
      <c r="A5262" t="s">
        <v>261</v>
      </c>
      <c r="B5262" t="s">
        <v>9362</v>
      </c>
      <c r="C5262" t="s">
        <v>5355</v>
      </c>
      <c r="D5262" t="s">
        <v>2027</v>
      </c>
      <c r="E5262" t="s">
        <v>2287</v>
      </c>
      <c r="F5262">
        <v>10</v>
      </c>
      <c r="G5262" t="s">
        <v>2027</v>
      </c>
      <c r="H5262" s="4" t="str">
        <f t="shared" si="164"/>
        <v>1CMOS1.10</v>
      </c>
      <c r="I5262" s="4" t="str">
        <f t="shared" si="165"/>
        <v>S1_1_VSENSE</v>
      </c>
    </row>
    <row r="5263" spans="1:9">
      <c r="A5263" t="s">
        <v>261</v>
      </c>
      <c r="B5263" t="s">
        <v>9362</v>
      </c>
      <c r="C5263" t="s">
        <v>5355</v>
      </c>
      <c r="D5263" t="s">
        <v>2028</v>
      </c>
      <c r="E5263" t="s">
        <v>2292</v>
      </c>
      <c r="F5263">
        <v>4</v>
      </c>
      <c r="G5263" t="s">
        <v>2028</v>
      </c>
      <c r="H5263" s="4" t="str">
        <f t="shared" si="164"/>
        <v>1CMOS1.4</v>
      </c>
      <c r="I5263" s="4" t="str">
        <f t="shared" si="165"/>
        <v>S1_1_PGATE</v>
      </c>
    </row>
    <row r="5264" spans="1:9">
      <c r="A5264" t="s">
        <v>261</v>
      </c>
      <c r="B5264" t="s">
        <v>9362</v>
      </c>
      <c r="C5264" t="s">
        <v>5355</v>
      </c>
      <c r="D5264" t="s">
        <v>2029</v>
      </c>
      <c r="E5264" t="s">
        <v>2065</v>
      </c>
      <c r="F5264">
        <v>3</v>
      </c>
      <c r="G5264" t="s">
        <v>2029</v>
      </c>
      <c r="H5264" s="4" t="str">
        <f t="shared" si="164"/>
        <v>1CMOS1.3</v>
      </c>
      <c r="I5264" s="4" t="str">
        <f t="shared" si="165"/>
        <v>S1_AVDD33_MOSFET</v>
      </c>
    </row>
    <row r="5265" spans="1:9">
      <c r="A5265" t="s">
        <v>261</v>
      </c>
      <c r="B5265" t="s">
        <v>9362</v>
      </c>
      <c r="C5265" t="s">
        <v>5355</v>
      </c>
      <c r="D5265" t="s">
        <v>2030</v>
      </c>
      <c r="E5265" t="s">
        <v>2287</v>
      </c>
      <c r="F5265">
        <v>7</v>
      </c>
      <c r="G5265" t="s">
        <v>2030</v>
      </c>
      <c r="H5265" s="4" t="str">
        <f t="shared" si="164"/>
        <v>1CMOS1.7</v>
      </c>
      <c r="I5265" s="4" t="str">
        <f t="shared" si="165"/>
        <v>S1_1_VSENSE</v>
      </c>
    </row>
    <row r="5266" spans="1:9">
      <c r="A5266" t="s">
        <v>261</v>
      </c>
      <c r="B5266" t="s">
        <v>9362</v>
      </c>
      <c r="C5266" t="s">
        <v>5355</v>
      </c>
      <c r="D5266" t="s">
        <v>2031</v>
      </c>
      <c r="E5266" t="s">
        <v>2287</v>
      </c>
      <c r="F5266">
        <v>8</v>
      </c>
      <c r="G5266" t="s">
        <v>2031</v>
      </c>
      <c r="H5266" s="4" t="str">
        <f t="shared" si="164"/>
        <v>1CMOS1.8</v>
      </c>
      <c r="I5266" s="4" t="str">
        <f t="shared" si="165"/>
        <v>S1_1_VSENSE</v>
      </c>
    </row>
    <row r="5267" spans="1:9">
      <c r="A5267" t="s">
        <v>261</v>
      </c>
      <c r="B5267" t="s">
        <v>9362</v>
      </c>
      <c r="C5267" t="s">
        <v>5355</v>
      </c>
      <c r="D5267" t="s">
        <v>2032</v>
      </c>
      <c r="E5267" t="s">
        <v>2287</v>
      </c>
      <c r="F5267">
        <v>9</v>
      </c>
      <c r="G5267" t="s">
        <v>2032</v>
      </c>
      <c r="H5267" s="4" t="str">
        <f t="shared" si="164"/>
        <v>1CMOS1.9</v>
      </c>
      <c r="I5267" s="4" t="str">
        <f t="shared" si="165"/>
        <v>S1_1_VSENSE</v>
      </c>
    </row>
    <row r="5268" spans="1:9">
      <c r="A5268" t="s">
        <v>261</v>
      </c>
      <c r="B5268" t="s">
        <v>9362</v>
      </c>
      <c r="C5268" t="s">
        <v>5355</v>
      </c>
      <c r="D5268" t="s">
        <v>2033</v>
      </c>
      <c r="E5268" t="s">
        <v>2293</v>
      </c>
      <c r="F5268">
        <v>2</v>
      </c>
      <c r="G5268" t="s">
        <v>2033</v>
      </c>
      <c r="H5268" s="4" t="str">
        <f t="shared" si="164"/>
        <v>1CMOS1.2</v>
      </c>
      <c r="I5268" s="4" t="str">
        <f t="shared" si="165"/>
        <v>S1_1_NGATE</v>
      </c>
    </row>
    <row r="5269" spans="1:9">
      <c r="A5269" t="s">
        <v>261</v>
      </c>
      <c r="B5269" t="s">
        <v>9362</v>
      </c>
      <c r="C5269" t="s">
        <v>5355</v>
      </c>
      <c r="D5269" t="s">
        <v>2034</v>
      </c>
      <c r="E5269" t="s">
        <v>1789</v>
      </c>
      <c r="F5269">
        <v>1</v>
      </c>
      <c r="G5269" t="s">
        <v>2034</v>
      </c>
      <c r="H5269" s="4" t="str">
        <f t="shared" si="164"/>
        <v>1CMOS1.1</v>
      </c>
      <c r="I5269" s="4" t="str">
        <f t="shared" si="165"/>
        <v>MGND</v>
      </c>
    </row>
    <row r="5270" spans="1:9">
      <c r="A5270" t="s">
        <v>261</v>
      </c>
      <c r="B5270" t="s">
        <v>9362</v>
      </c>
      <c r="C5270" t="s">
        <v>5356</v>
      </c>
      <c r="D5270" t="s">
        <v>491</v>
      </c>
      <c r="E5270" t="s">
        <v>490</v>
      </c>
      <c r="F5270">
        <v>1</v>
      </c>
      <c r="G5270" t="s">
        <v>491</v>
      </c>
      <c r="H5270" s="4" t="str">
        <f t="shared" si="164"/>
        <v>1K11.1</v>
      </c>
      <c r="I5270" s="4" t="str">
        <f t="shared" si="165"/>
        <v>VP12</v>
      </c>
    </row>
    <row r="5271" spans="1:9">
      <c r="A5271" t="s">
        <v>261</v>
      </c>
      <c r="B5271" t="s">
        <v>9362</v>
      </c>
      <c r="C5271" t="s">
        <v>5356</v>
      </c>
      <c r="D5271" t="s">
        <v>492</v>
      </c>
      <c r="E5271" t="s">
        <v>2288</v>
      </c>
      <c r="F5271">
        <v>4</v>
      </c>
      <c r="G5271" t="s">
        <v>492</v>
      </c>
      <c r="H5271" s="4" t="str">
        <f t="shared" si="164"/>
        <v>1K11.4</v>
      </c>
      <c r="I5271" s="4" t="str">
        <f t="shared" si="165"/>
        <v>S1_PGATE</v>
      </c>
    </row>
    <row r="5272" spans="1:9">
      <c r="A5272" t="s">
        <v>261</v>
      </c>
      <c r="B5272" t="s">
        <v>9362</v>
      </c>
      <c r="C5272" t="s">
        <v>5356</v>
      </c>
      <c r="D5272" t="s">
        <v>493</v>
      </c>
      <c r="E5272" t="s">
        <v>2289</v>
      </c>
      <c r="F5272">
        <v>9</v>
      </c>
      <c r="G5272" t="s">
        <v>493</v>
      </c>
      <c r="H5272" s="4" t="str">
        <f t="shared" si="164"/>
        <v>1K11.9</v>
      </c>
      <c r="I5272" s="4" t="str">
        <f t="shared" si="165"/>
        <v>S1_NGATE</v>
      </c>
    </row>
    <row r="5273" spans="1:9">
      <c r="A5273" t="s">
        <v>261</v>
      </c>
      <c r="B5273" t="s">
        <v>9362</v>
      </c>
      <c r="C5273" t="s">
        <v>5356</v>
      </c>
      <c r="D5273" t="s">
        <v>494</v>
      </c>
      <c r="E5273" t="s">
        <v>8603</v>
      </c>
      <c r="F5273">
        <v>12</v>
      </c>
      <c r="G5273" t="s">
        <v>494</v>
      </c>
      <c r="H5273" s="4" t="str">
        <f t="shared" si="164"/>
        <v>1K11.12</v>
      </c>
      <c r="I5273" s="4" t="str">
        <f t="shared" si="165"/>
        <v>SC_UDB011</v>
      </c>
    </row>
    <row r="5274" spans="1:9">
      <c r="A5274" t="s">
        <v>261</v>
      </c>
      <c r="B5274" t="s">
        <v>9362</v>
      </c>
      <c r="C5274" t="s">
        <v>5356</v>
      </c>
      <c r="D5274" t="s">
        <v>192</v>
      </c>
      <c r="E5274" t="s">
        <v>2290</v>
      </c>
      <c r="F5274">
        <v>3</v>
      </c>
      <c r="G5274" t="s">
        <v>192</v>
      </c>
      <c r="H5274" s="4" t="str">
        <f t="shared" si="164"/>
        <v>1K11.3</v>
      </c>
      <c r="I5274" s="4" t="str">
        <f t="shared" si="165"/>
        <v>S1_HSD286</v>
      </c>
    </row>
    <row r="5275" spans="1:9">
      <c r="A5275" t="s">
        <v>261</v>
      </c>
      <c r="B5275" t="s">
        <v>9362</v>
      </c>
      <c r="C5275" t="s">
        <v>5356</v>
      </c>
      <c r="D5275" t="s">
        <v>193</v>
      </c>
      <c r="E5275" t="s">
        <v>2291</v>
      </c>
      <c r="F5275">
        <v>10</v>
      </c>
      <c r="G5275" t="s">
        <v>193</v>
      </c>
      <c r="H5275" s="4" t="str">
        <f t="shared" si="164"/>
        <v>1K11.10</v>
      </c>
      <c r="I5275" s="4" t="str">
        <f t="shared" si="165"/>
        <v>S1_HSD287</v>
      </c>
    </row>
    <row r="5276" spans="1:9">
      <c r="A5276" t="s">
        <v>261</v>
      </c>
      <c r="B5276" t="s">
        <v>9362</v>
      </c>
      <c r="C5276" t="s">
        <v>5356</v>
      </c>
      <c r="D5276" t="s">
        <v>495</v>
      </c>
      <c r="E5276" t="s">
        <v>2292</v>
      </c>
      <c r="F5276">
        <v>5</v>
      </c>
      <c r="G5276" t="s">
        <v>495</v>
      </c>
      <c r="H5276" s="4" t="str">
        <f t="shared" si="164"/>
        <v>1K11.5</v>
      </c>
      <c r="I5276" s="4" t="str">
        <f t="shared" si="165"/>
        <v>S1_1_PGATE</v>
      </c>
    </row>
    <row r="5277" spans="1:9">
      <c r="A5277" t="s">
        <v>261</v>
      </c>
      <c r="B5277" t="s">
        <v>9362</v>
      </c>
      <c r="C5277" t="s">
        <v>5356</v>
      </c>
      <c r="D5277" t="s">
        <v>496</v>
      </c>
      <c r="E5277" t="s">
        <v>2293</v>
      </c>
      <c r="F5277">
        <v>8</v>
      </c>
      <c r="G5277" t="s">
        <v>496</v>
      </c>
      <c r="H5277" s="4" t="str">
        <f t="shared" si="164"/>
        <v>1K11.8</v>
      </c>
      <c r="I5277" s="4" t="str">
        <f t="shared" si="165"/>
        <v>S1_1_NGATE</v>
      </c>
    </row>
    <row r="5278" spans="1:9">
      <c r="A5278" t="s">
        <v>261</v>
      </c>
      <c r="B5278" t="s">
        <v>9362</v>
      </c>
      <c r="C5278" t="s">
        <v>5357</v>
      </c>
      <c r="D5278">
        <v>2</v>
      </c>
      <c r="E5278" t="s">
        <v>8754</v>
      </c>
      <c r="F5278">
        <v>2</v>
      </c>
      <c r="G5278">
        <v>2</v>
      </c>
      <c r="H5278" s="4" t="str">
        <f t="shared" si="164"/>
        <v>1K34.2</v>
      </c>
      <c r="I5278" s="4" t="str">
        <f t="shared" si="165"/>
        <v>S1_HSD120</v>
      </c>
    </row>
    <row r="5279" spans="1:9">
      <c r="A5279" t="s">
        <v>261</v>
      </c>
      <c r="B5279" t="s">
        <v>9362</v>
      </c>
      <c r="C5279" t="s">
        <v>5357</v>
      </c>
      <c r="D5279">
        <v>3</v>
      </c>
      <c r="E5279" t="s">
        <v>765</v>
      </c>
      <c r="F5279">
        <v>3</v>
      </c>
      <c r="G5279">
        <v>3</v>
      </c>
      <c r="H5279" s="4" t="str">
        <f t="shared" si="164"/>
        <v>1K34.3</v>
      </c>
      <c r="I5279" s="4" t="str">
        <f t="shared" si="165"/>
        <v>S1_CKXTAL2</v>
      </c>
    </row>
    <row r="5280" spans="1:9">
      <c r="A5280" t="s">
        <v>261</v>
      </c>
      <c r="B5280" t="s">
        <v>9362</v>
      </c>
      <c r="C5280" t="s">
        <v>5357</v>
      </c>
      <c r="D5280">
        <v>4</v>
      </c>
      <c r="E5280" t="s">
        <v>762</v>
      </c>
      <c r="F5280">
        <v>4</v>
      </c>
      <c r="G5280">
        <v>4</v>
      </c>
      <c r="H5280" s="4" t="str">
        <f t="shared" si="164"/>
        <v>1K34.4</v>
      </c>
      <c r="I5280" s="4" t="str">
        <f t="shared" si="165"/>
        <v>S1_1_CKXTAL2</v>
      </c>
    </row>
    <row r="5281" spans="1:9">
      <c r="A5281" t="s">
        <v>261</v>
      </c>
      <c r="B5281" t="s">
        <v>9362</v>
      </c>
      <c r="C5281" t="s">
        <v>5357</v>
      </c>
      <c r="D5281">
        <v>5</v>
      </c>
      <c r="E5281" t="s">
        <v>763</v>
      </c>
      <c r="F5281">
        <v>5</v>
      </c>
      <c r="G5281">
        <v>5</v>
      </c>
      <c r="H5281" s="4" t="str">
        <f t="shared" si="164"/>
        <v>1K34.5</v>
      </c>
      <c r="I5281" s="4" t="str">
        <f t="shared" si="165"/>
        <v>S1_1_CKXTAL1</v>
      </c>
    </row>
    <row r="5282" spans="1:9">
      <c r="A5282" t="s">
        <v>261</v>
      </c>
      <c r="B5282" t="s">
        <v>9362</v>
      </c>
      <c r="C5282" t="s">
        <v>5357</v>
      </c>
      <c r="D5282">
        <v>6</v>
      </c>
      <c r="E5282" t="s">
        <v>764</v>
      </c>
      <c r="F5282">
        <v>6</v>
      </c>
      <c r="G5282">
        <v>6</v>
      </c>
      <c r="H5282" s="4" t="str">
        <f t="shared" si="164"/>
        <v>1K34.6</v>
      </c>
      <c r="I5282" s="4" t="str">
        <f t="shared" si="165"/>
        <v>S1_CKXTAL1</v>
      </c>
    </row>
    <row r="5283" spans="1:9">
      <c r="A5283" t="s">
        <v>261</v>
      </c>
      <c r="B5283" t="s">
        <v>9362</v>
      </c>
      <c r="C5283" t="s">
        <v>5357</v>
      </c>
      <c r="D5283">
        <v>7</v>
      </c>
      <c r="E5283" t="s">
        <v>8755</v>
      </c>
      <c r="F5283">
        <v>7</v>
      </c>
      <c r="G5283">
        <v>7</v>
      </c>
      <c r="H5283" s="4" t="str">
        <f t="shared" si="164"/>
        <v>1K34.7</v>
      </c>
      <c r="I5283" s="4" t="str">
        <f t="shared" si="165"/>
        <v>S1_HSD101</v>
      </c>
    </row>
    <row r="5284" spans="1:9">
      <c r="A5284" t="s">
        <v>261</v>
      </c>
      <c r="B5284" t="s">
        <v>9362</v>
      </c>
      <c r="C5284" t="s">
        <v>5357</v>
      </c>
      <c r="D5284" t="s">
        <v>7833</v>
      </c>
      <c r="E5284" t="s">
        <v>490</v>
      </c>
      <c r="F5284">
        <v>1</v>
      </c>
      <c r="G5284" t="s">
        <v>7833</v>
      </c>
      <c r="H5284" s="4" t="str">
        <f t="shared" si="164"/>
        <v>1K34.1</v>
      </c>
      <c r="I5284" s="4" t="str">
        <f t="shared" si="165"/>
        <v>VP12</v>
      </c>
    </row>
    <row r="5285" spans="1:9">
      <c r="A5285" t="s">
        <v>261</v>
      </c>
      <c r="B5285" t="s">
        <v>9362</v>
      </c>
      <c r="C5285" t="s">
        <v>5357</v>
      </c>
      <c r="D5285" t="s">
        <v>7834</v>
      </c>
      <c r="E5285" t="s">
        <v>8606</v>
      </c>
      <c r="F5285">
        <v>8</v>
      </c>
      <c r="G5285" t="s">
        <v>7834</v>
      </c>
      <c r="H5285" s="4" t="str">
        <f t="shared" si="164"/>
        <v>1K34.8</v>
      </c>
      <c r="I5285" s="4" t="str">
        <f t="shared" si="165"/>
        <v>SC_UDB034</v>
      </c>
    </row>
    <row r="5286" spans="1:9">
      <c r="A5286" t="s">
        <v>261</v>
      </c>
      <c r="B5286" t="s">
        <v>9362</v>
      </c>
      <c r="C5286" t="s">
        <v>5359</v>
      </c>
      <c r="D5286" t="s">
        <v>491</v>
      </c>
      <c r="E5286" t="s">
        <v>490</v>
      </c>
      <c r="F5286">
        <v>1</v>
      </c>
      <c r="G5286" t="s">
        <v>491</v>
      </c>
      <c r="H5286" s="4" t="str">
        <f t="shared" si="164"/>
        <v>1K223.1</v>
      </c>
      <c r="I5286" s="4" t="str">
        <f t="shared" si="165"/>
        <v>VP12</v>
      </c>
    </row>
    <row r="5287" spans="1:9">
      <c r="A5287" t="s">
        <v>261</v>
      </c>
      <c r="B5287" t="s">
        <v>9362</v>
      </c>
      <c r="C5287" t="s">
        <v>5359</v>
      </c>
      <c r="D5287" t="s">
        <v>492</v>
      </c>
      <c r="E5287" t="s">
        <v>2301</v>
      </c>
      <c r="F5287">
        <v>4</v>
      </c>
      <c r="G5287" t="s">
        <v>492</v>
      </c>
      <c r="H5287" s="4" t="str">
        <f t="shared" si="164"/>
        <v>1K223.4</v>
      </c>
      <c r="I5287" s="4" t="str">
        <f t="shared" si="165"/>
        <v>S1_VSENSE</v>
      </c>
    </row>
    <row r="5288" spans="1:9">
      <c r="A5288" t="s">
        <v>261</v>
      </c>
      <c r="B5288" t="s">
        <v>9362</v>
      </c>
      <c r="C5288" t="s">
        <v>5359</v>
      </c>
      <c r="D5288" t="s">
        <v>493</v>
      </c>
      <c r="F5288">
        <v>9</v>
      </c>
      <c r="G5288" t="s">
        <v>493</v>
      </c>
      <c r="H5288" s="4" t="str">
        <f t="shared" si="164"/>
        <v>1K223.9</v>
      </c>
      <c r="I5288" s="4">
        <f t="shared" si="165"/>
        <v>0</v>
      </c>
    </row>
    <row r="5289" spans="1:9">
      <c r="A5289" t="s">
        <v>261</v>
      </c>
      <c r="B5289" t="s">
        <v>9362</v>
      </c>
      <c r="C5289" t="s">
        <v>5359</v>
      </c>
      <c r="D5289" t="s">
        <v>494</v>
      </c>
      <c r="E5289" t="s">
        <v>8607</v>
      </c>
      <c r="F5289">
        <v>12</v>
      </c>
      <c r="G5289" t="s">
        <v>494</v>
      </c>
      <c r="H5289" s="4" t="str">
        <f t="shared" si="164"/>
        <v>1K223.12</v>
      </c>
      <c r="I5289" s="4" t="str">
        <f t="shared" si="165"/>
        <v>SC_UDB223</v>
      </c>
    </row>
    <row r="5290" spans="1:9">
      <c r="A5290" t="s">
        <v>261</v>
      </c>
      <c r="B5290" t="s">
        <v>9362</v>
      </c>
      <c r="C5290" t="s">
        <v>5359</v>
      </c>
      <c r="D5290" t="s">
        <v>192</v>
      </c>
      <c r="E5290" t="s">
        <v>2983</v>
      </c>
      <c r="F5290">
        <v>3</v>
      </c>
      <c r="G5290" t="s">
        <v>192</v>
      </c>
      <c r="H5290" s="4" t="str">
        <f t="shared" si="164"/>
        <v>1K223.3</v>
      </c>
      <c r="I5290" s="4" t="str">
        <f t="shared" si="165"/>
        <v>S1_HSD292</v>
      </c>
    </row>
    <row r="5291" spans="1:9">
      <c r="A5291" t="s">
        <v>261</v>
      </c>
      <c r="B5291" t="s">
        <v>9362</v>
      </c>
      <c r="C5291" t="s">
        <v>5359</v>
      </c>
      <c r="D5291" t="s">
        <v>193</v>
      </c>
      <c r="F5291">
        <v>10</v>
      </c>
      <c r="G5291" t="s">
        <v>193</v>
      </c>
      <c r="H5291" s="4" t="str">
        <f t="shared" si="164"/>
        <v>1K223.10</v>
      </c>
      <c r="I5291" s="4">
        <f t="shared" si="165"/>
        <v>0</v>
      </c>
    </row>
    <row r="5292" spans="1:9">
      <c r="A5292" t="s">
        <v>261</v>
      </c>
      <c r="B5292" t="s">
        <v>9362</v>
      </c>
      <c r="C5292" t="s">
        <v>5359</v>
      </c>
      <c r="D5292" t="s">
        <v>495</v>
      </c>
      <c r="E5292" t="s">
        <v>2287</v>
      </c>
      <c r="F5292">
        <v>5</v>
      </c>
      <c r="G5292" t="s">
        <v>495</v>
      </c>
      <c r="H5292" s="4" t="str">
        <f t="shared" si="164"/>
        <v>1K223.5</v>
      </c>
      <c r="I5292" s="4" t="str">
        <f t="shared" si="165"/>
        <v>S1_1_VSENSE</v>
      </c>
    </row>
    <row r="5293" spans="1:9">
      <c r="A5293" t="s">
        <v>261</v>
      </c>
      <c r="B5293" t="s">
        <v>9362</v>
      </c>
      <c r="C5293" t="s">
        <v>5359</v>
      </c>
      <c r="D5293" t="s">
        <v>496</v>
      </c>
      <c r="F5293">
        <v>8</v>
      </c>
      <c r="G5293" t="s">
        <v>496</v>
      </c>
      <c r="H5293" s="4" t="str">
        <f t="shared" si="164"/>
        <v>1K223.8</v>
      </c>
      <c r="I5293" s="4">
        <f t="shared" si="165"/>
        <v>0</v>
      </c>
    </row>
    <row r="5294" spans="1:9">
      <c r="A5294" t="s">
        <v>261</v>
      </c>
      <c r="B5294" t="s">
        <v>9362</v>
      </c>
      <c r="C5294" t="s">
        <v>5360</v>
      </c>
      <c r="D5294">
        <v>1</v>
      </c>
      <c r="E5294" t="s">
        <v>2287</v>
      </c>
      <c r="F5294">
        <v>1</v>
      </c>
      <c r="G5294">
        <v>1</v>
      </c>
      <c r="H5294" s="4" t="str">
        <f t="shared" si="164"/>
        <v>1L3.1</v>
      </c>
      <c r="I5294" s="4" t="str">
        <f t="shared" si="165"/>
        <v>S1_1_VSENSE</v>
      </c>
    </row>
    <row r="5295" spans="1:9">
      <c r="A5295" t="s">
        <v>261</v>
      </c>
      <c r="B5295" t="s">
        <v>9362</v>
      </c>
      <c r="C5295" t="s">
        <v>5360</v>
      </c>
      <c r="D5295">
        <v>2</v>
      </c>
      <c r="E5295" t="s">
        <v>2300</v>
      </c>
      <c r="F5295">
        <v>2</v>
      </c>
      <c r="G5295">
        <v>2</v>
      </c>
      <c r="H5295" s="4" t="str">
        <f t="shared" si="164"/>
        <v>1L3.2</v>
      </c>
      <c r="I5295" s="4" t="str">
        <f t="shared" si="165"/>
        <v>S1_HSD288</v>
      </c>
    </row>
    <row r="5296" spans="1:9">
      <c r="A5296" t="s">
        <v>261</v>
      </c>
      <c r="B5296" t="s">
        <v>9362</v>
      </c>
      <c r="C5296" t="s">
        <v>5362</v>
      </c>
      <c r="D5296">
        <v>1</v>
      </c>
      <c r="E5296" t="s">
        <v>757</v>
      </c>
      <c r="F5296">
        <v>1</v>
      </c>
      <c r="G5296">
        <v>1</v>
      </c>
      <c r="H5296" s="4" t="str">
        <f t="shared" si="164"/>
        <v>1R342.1</v>
      </c>
      <c r="I5296" s="4" t="str">
        <f t="shared" si="165"/>
        <v>S1_TAPSL0_HIGH</v>
      </c>
    </row>
    <row r="5297" spans="1:9">
      <c r="A5297" t="s">
        <v>261</v>
      </c>
      <c r="B5297" t="s">
        <v>9362</v>
      </c>
      <c r="C5297" t="s">
        <v>5362</v>
      </c>
      <c r="D5297">
        <v>2</v>
      </c>
      <c r="E5297" t="s">
        <v>2082</v>
      </c>
      <c r="F5297">
        <v>2</v>
      </c>
      <c r="G5297">
        <v>2</v>
      </c>
      <c r="H5297" s="4" t="str">
        <f t="shared" si="164"/>
        <v>1R342.2</v>
      </c>
      <c r="I5297" s="4" t="str">
        <f t="shared" si="165"/>
        <v>SG1_SRC_DVDD33</v>
      </c>
    </row>
    <row r="5298" spans="1:9">
      <c r="A5298" t="s">
        <v>261</v>
      </c>
      <c r="B5298" t="s">
        <v>9362</v>
      </c>
      <c r="C5298" t="s">
        <v>5363</v>
      </c>
      <c r="D5298">
        <v>1</v>
      </c>
      <c r="E5298" t="s">
        <v>758</v>
      </c>
      <c r="F5298">
        <v>1</v>
      </c>
      <c r="G5298">
        <v>1</v>
      </c>
      <c r="H5298" s="4" t="str">
        <f t="shared" si="164"/>
        <v>1R343.1</v>
      </c>
      <c r="I5298" s="4" t="str">
        <f t="shared" si="165"/>
        <v>S1_TAPSL0_LOW</v>
      </c>
    </row>
    <row r="5299" spans="1:9">
      <c r="A5299" t="s">
        <v>261</v>
      </c>
      <c r="B5299" t="s">
        <v>9362</v>
      </c>
      <c r="C5299" t="s">
        <v>5363</v>
      </c>
      <c r="D5299">
        <v>2</v>
      </c>
      <c r="E5299" t="s">
        <v>169</v>
      </c>
      <c r="F5299">
        <v>2</v>
      </c>
      <c r="G5299">
        <v>2</v>
      </c>
      <c r="H5299" s="4" t="str">
        <f t="shared" si="164"/>
        <v>1R343.2</v>
      </c>
      <c r="I5299" s="4" t="str">
        <f t="shared" si="165"/>
        <v>DGND</v>
      </c>
    </row>
    <row r="5300" spans="1:9">
      <c r="A5300" t="s">
        <v>261</v>
      </c>
      <c r="B5300" t="s">
        <v>9362</v>
      </c>
      <c r="C5300" t="s">
        <v>5364</v>
      </c>
      <c r="D5300">
        <v>1</v>
      </c>
      <c r="E5300" t="s">
        <v>759</v>
      </c>
      <c r="F5300">
        <v>1</v>
      </c>
      <c r="G5300">
        <v>1</v>
      </c>
      <c r="H5300" s="4" t="str">
        <f t="shared" si="164"/>
        <v>1R344.1</v>
      </c>
      <c r="I5300" s="4" t="str">
        <f t="shared" si="165"/>
        <v>S1_TAPSL1_HIGH</v>
      </c>
    </row>
    <row r="5301" spans="1:9">
      <c r="A5301" t="s">
        <v>261</v>
      </c>
      <c r="B5301" t="s">
        <v>9362</v>
      </c>
      <c r="C5301" t="s">
        <v>5364</v>
      </c>
      <c r="D5301">
        <v>2</v>
      </c>
      <c r="E5301" t="s">
        <v>2082</v>
      </c>
      <c r="F5301">
        <v>2</v>
      </c>
      <c r="G5301">
        <v>2</v>
      </c>
      <c r="H5301" s="4" t="str">
        <f t="shared" si="164"/>
        <v>1R344.2</v>
      </c>
      <c r="I5301" s="4" t="str">
        <f t="shared" si="165"/>
        <v>SG1_SRC_DVDD33</v>
      </c>
    </row>
    <row r="5302" spans="1:9">
      <c r="A5302" t="s">
        <v>261</v>
      </c>
      <c r="B5302" t="s">
        <v>9362</v>
      </c>
      <c r="C5302" t="s">
        <v>5365</v>
      </c>
      <c r="D5302">
        <v>1</v>
      </c>
      <c r="E5302" t="s">
        <v>760</v>
      </c>
      <c r="F5302">
        <v>1</v>
      </c>
      <c r="G5302">
        <v>1</v>
      </c>
      <c r="H5302" s="4" t="str">
        <f t="shared" si="164"/>
        <v>1R345.1</v>
      </c>
      <c r="I5302" s="4" t="str">
        <f t="shared" si="165"/>
        <v>S1_TAPSL1_LOW</v>
      </c>
    </row>
    <row r="5303" spans="1:9">
      <c r="A5303" t="s">
        <v>261</v>
      </c>
      <c r="B5303" t="s">
        <v>9362</v>
      </c>
      <c r="C5303" t="s">
        <v>5365</v>
      </c>
      <c r="D5303">
        <v>2</v>
      </c>
      <c r="E5303" t="s">
        <v>169</v>
      </c>
      <c r="F5303">
        <v>2</v>
      </c>
      <c r="G5303">
        <v>2</v>
      </c>
      <c r="H5303" s="4" t="str">
        <f t="shared" si="164"/>
        <v>1R345.2</v>
      </c>
      <c r="I5303" s="4" t="str">
        <f t="shared" si="165"/>
        <v>DGND</v>
      </c>
    </row>
    <row r="5304" spans="1:9">
      <c r="A5304" t="s">
        <v>261</v>
      </c>
      <c r="B5304" t="s">
        <v>9362</v>
      </c>
      <c r="C5304" t="s">
        <v>5366</v>
      </c>
      <c r="D5304">
        <v>1</v>
      </c>
      <c r="E5304" t="s">
        <v>774</v>
      </c>
      <c r="F5304">
        <v>1</v>
      </c>
      <c r="G5304">
        <v>1</v>
      </c>
      <c r="H5304" s="4" t="str">
        <f t="shared" si="164"/>
        <v>1RD73.1</v>
      </c>
      <c r="I5304" s="4" t="str">
        <f t="shared" si="165"/>
        <v>S1_SPI_CSB</v>
      </c>
    </row>
    <row r="5305" spans="1:9">
      <c r="A5305" t="s">
        <v>261</v>
      </c>
      <c r="B5305" t="s">
        <v>9362</v>
      </c>
      <c r="C5305" t="s">
        <v>5366</v>
      </c>
      <c r="D5305">
        <v>2</v>
      </c>
      <c r="E5305" t="s">
        <v>2294</v>
      </c>
      <c r="F5305">
        <v>2</v>
      </c>
      <c r="G5305">
        <v>2</v>
      </c>
      <c r="H5305" s="4" t="str">
        <f t="shared" si="164"/>
        <v>1RD73.2</v>
      </c>
      <c r="I5305" s="4" t="str">
        <f t="shared" si="165"/>
        <v>S1_SCANB_HSD136</v>
      </c>
    </row>
    <row r="5306" spans="1:9">
      <c r="A5306" t="s">
        <v>261</v>
      </c>
      <c r="B5306" t="s">
        <v>9362</v>
      </c>
      <c r="C5306" t="s">
        <v>5367</v>
      </c>
      <c r="D5306">
        <v>1</v>
      </c>
      <c r="E5306" t="s">
        <v>775</v>
      </c>
      <c r="F5306">
        <v>1</v>
      </c>
      <c r="G5306">
        <v>1</v>
      </c>
      <c r="H5306" s="4" t="str">
        <f t="shared" si="164"/>
        <v>1RD74.1</v>
      </c>
      <c r="I5306" s="4" t="str">
        <f t="shared" si="165"/>
        <v>S1_SPI_SO</v>
      </c>
    </row>
    <row r="5307" spans="1:9">
      <c r="A5307" t="s">
        <v>261</v>
      </c>
      <c r="B5307" t="s">
        <v>9362</v>
      </c>
      <c r="C5307" t="s">
        <v>5367</v>
      </c>
      <c r="D5307">
        <v>2</v>
      </c>
      <c r="E5307" t="s">
        <v>2295</v>
      </c>
      <c r="F5307">
        <v>2</v>
      </c>
      <c r="G5307">
        <v>2</v>
      </c>
      <c r="H5307" s="4" t="str">
        <f t="shared" si="164"/>
        <v>1RD74.2</v>
      </c>
      <c r="I5307" s="4" t="str">
        <f t="shared" si="165"/>
        <v>S1_SCANB_HSD109</v>
      </c>
    </row>
    <row r="5308" spans="1:9">
      <c r="A5308" t="s">
        <v>261</v>
      </c>
      <c r="B5308" t="s">
        <v>9362</v>
      </c>
      <c r="C5308" t="s">
        <v>5368</v>
      </c>
      <c r="D5308">
        <v>1</v>
      </c>
      <c r="E5308" t="s">
        <v>776</v>
      </c>
      <c r="F5308">
        <v>1</v>
      </c>
      <c r="G5308">
        <v>1</v>
      </c>
      <c r="H5308" s="4" t="str">
        <f t="shared" si="164"/>
        <v>1RD75.1</v>
      </c>
      <c r="I5308" s="4" t="str">
        <f t="shared" si="165"/>
        <v>S1_SPI_SCK</v>
      </c>
    </row>
    <row r="5309" spans="1:9">
      <c r="A5309" t="s">
        <v>261</v>
      </c>
      <c r="B5309" t="s">
        <v>9362</v>
      </c>
      <c r="C5309" t="s">
        <v>5368</v>
      </c>
      <c r="D5309">
        <v>2</v>
      </c>
      <c r="E5309" t="s">
        <v>2296</v>
      </c>
      <c r="F5309">
        <v>2</v>
      </c>
      <c r="G5309">
        <v>2</v>
      </c>
      <c r="H5309" s="4" t="str">
        <f t="shared" si="164"/>
        <v>1RD75.2</v>
      </c>
      <c r="I5309" s="4" t="str">
        <f t="shared" si="165"/>
        <v>S1_SCANB_HSD134</v>
      </c>
    </row>
    <row r="5310" spans="1:9">
      <c r="A5310" t="s">
        <v>261</v>
      </c>
      <c r="B5310" t="s">
        <v>9362</v>
      </c>
      <c r="C5310" t="s">
        <v>5369</v>
      </c>
      <c r="D5310">
        <v>1</v>
      </c>
      <c r="E5310" t="s">
        <v>777</v>
      </c>
      <c r="F5310">
        <v>1</v>
      </c>
      <c r="G5310">
        <v>1</v>
      </c>
      <c r="H5310" s="4" t="str">
        <f t="shared" si="164"/>
        <v>1RD76.1</v>
      </c>
      <c r="I5310" s="4" t="str">
        <f t="shared" si="165"/>
        <v>S1_SPI_SI</v>
      </c>
    </row>
    <row r="5311" spans="1:9">
      <c r="A5311" t="s">
        <v>261</v>
      </c>
      <c r="B5311" t="s">
        <v>9362</v>
      </c>
      <c r="C5311" t="s">
        <v>5369</v>
      </c>
      <c r="D5311">
        <v>2</v>
      </c>
      <c r="E5311" t="s">
        <v>2297</v>
      </c>
      <c r="F5311">
        <v>2</v>
      </c>
      <c r="G5311">
        <v>2</v>
      </c>
      <c r="H5311" s="4" t="str">
        <f t="shared" si="164"/>
        <v>1RD76.2</v>
      </c>
      <c r="I5311" s="4" t="str">
        <f t="shared" si="165"/>
        <v>S1_SCANB_HSD133</v>
      </c>
    </row>
    <row r="5312" spans="1:9">
      <c r="A5312" t="s">
        <v>261</v>
      </c>
      <c r="B5312" t="s">
        <v>9362</v>
      </c>
      <c r="C5312" t="s">
        <v>5370</v>
      </c>
      <c r="D5312">
        <v>1</v>
      </c>
      <c r="E5312" t="s">
        <v>780</v>
      </c>
      <c r="F5312">
        <v>1</v>
      </c>
      <c r="G5312">
        <v>1</v>
      </c>
      <c r="H5312" s="4" t="str">
        <f t="shared" si="164"/>
        <v>1RD77.1</v>
      </c>
      <c r="I5312" s="4" t="str">
        <f t="shared" si="165"/>
        <v>S1_WP</v>
      </c>
    </row>
    <row r="5313" spans="1:9">
      <c r="A5313" t="s">
        <v>261</v>
      </c>
      <c r="B5313" t="s">
        <v>9362</v>
      </c>
      <c r="C5313" t="s">
        <v>5370</v>
      </c>
      <c r="D5313">
        <v>2</v>
      </c>
      <c r="E5313" t="s">
        <v>2298</v>
      </c>
      <c r="F5313">
        <v>2</v>
      </c>
      <c r="G5313">
        <v>2</v>
      </c>
      <c r="H5313" s="4" t="str">
        <f t="shared" si="164"/>
        <v>1RD77.2</v>
      </c>
      <c r="I5313" s="4" t="str">
        <f t="shared" si="165"/>
        <v>S1_SCANB_HSD284</v>
      </c>
    </row>
    <row r="5314" spans="1:9">
      <c r="A5314" t="s">
        <v>261</v>
      </c>
      <c r="B5314" t="s">
        <v>9362</v>
      </c>
      <c r="C5314" t="s">
        <v>5371</v>
      </c>
      <c r="D5314">
        <v>1</v>
      </c>
      <c r="E5314" t="s">
        <v>779</v>
      </c>
      <c r="F5314">
        <v>1</v>
      </c>
      <c r="G5314">
        <v>1</v>
      </c>
      <c r="H5314" s="4" t="str">
        <f t="shared" ref="H5314:H5377" si="166">CONCATENATE(C5314,".",F5314)</f>
        <v>1RD78.1</v>
      </c>
      <c r="I5314" s="4" t="str">
        <f t="shared" ref="I5314:I5377" si="167">E5314</f>
        <v>S1_HOLD</v>
      </c>
    </row>
    <row r="5315" spans="1:9">
      <c r="A5315" t="s">
        <v>261</v>
      </c>
      <c r="B5315" t="s">
        <v>9362</v>
      </c>
      <c r="C5315" t="s">
        <v>5371</v>
      </c>
      <c r="D5315">
        <v>2</v>
      </c>
      <c r="E5315" t="s">
        <v>2299</v>
      </c>
      <c r="F5315">
        <v>2</v>
      </c>
      <c r="G5315">
        <v>2</v>
      </c>
      <c r="H5315" s="4" t="str">
        <f t="shared" si="166"/>
        <v>1RD78.2</v>
      </c>
      <c r="I5315" s="4" t="str">
        <f t="shared" si="167"/>
        <v>S1_SCANB_HSD285</v>
      </c>
    </row>
    <row r="5316" spans="1:9">
      <c r="A5316" t="s">
        <v>261</v>
      </c>
      <c r="B5316" t="s">
        <v>9362</v>
      </c>
      <c r="C5316" t="s">
        <v>5372</v>
      </c>
      <c r="D5316">
        <v>1</v>
      </c>
      <c r="E5316" t="s">
        <v>1456</v>
      </c>
      <c r="F5316">
        <v>1</v>
      </c>
      <c r="G5316">
        <v>1</v>
      </c>
      <c r="H5316" s="4" t="str">
        <f t="shared" si="166"/>
        <v>1RD79.1</v>
      </c>
      <c r="I5316" s="4" t="str">
        <f t="shared" si="167"/>
        <v>S1_TAPSL0</v>
      </c>
    </row>
    <row r="5317" spans="1:9">
      <c r="A5317" t="s">
        <v>261</v>
      </c>
      <c r="B5317" t="s">
        <v>9362</v>
      </c>
      <c r="C5317" t="s">
        <v>5372</v>
      </c>
      <c r="D5317">
        <v>2</v>
      </c>
      <c r="E5317" t="s">
        <v>2302</v>
      </c>
      <c r="F5317">
        <v>2</v>
      </c>
      <c r="G5317">
        <v>2</v>
      </c>
      <c r="H5317" s="4" t="str">
        <f t="shared" si="166"/>
        <v>1RD79.2</v>
      </c>
      <c r="I5317" s="4" t="str">
        <f t="shared" si="167"/>
        <v>S1_SCAND_HSD042</v>
      </c>
    </row>
    <row r="5318" spans="1:9">
      <c r="A5318" t="s">
        <v>261</v>
      </c>
      <c r="B5318" t="s">
        <v>9362</v>
      </c>
      <c r="C5318" t="s">
        <v>5373</v>
      </c>
      <c r="D5318">
        <v>1</v>
      </c>
      <c r="E5318" t="s">
        <v>1457</v>
      </c>
      <c r="F5318">
        <v>1</v>
      </c>
      <c r="G5318">
        <v>1</v>
      </c>
      <c r="H5318" s="4" t="str">
        <f t="shared" si="166"/>
        <v>1RD80.1</v>
      </c>
      <c r="I5318" s="4" t="str">
        <f t="shared" si="167"/>
        <v>S1_TAPSL1</v>
      </c>
    </row>
    <row r="5319" spans="1:9">
      <c r="A5319" t="s">
        <v>261</v>
      </c>
      <c r="B5319" t="s">
        <v>9362</v>
      </c>
      <c r="C5319" t="s">
        <v>5373</v>
      </c>
      <c r="D5319">
        <v>2</v>
      </c>
      <c r="E5319" t="s">
        <v>2303</v>
      </c>
      <c r="F5319">
        <v>2</v>
      </c>
      <c r="G5319">
        <v>2</v>
      </c>
      <c r="H5319" s="4" t="str">
        <f t="shared" si="166"/>
        <v>1RD80.2</v>
      </c>
      <c r="I5319" s="4" t="str">
        <f t="shared" si="167"/>
        <v>S1_SCAND_HSD035</v>
      </c>
    </row>
    <row r="5320" spans="1:9">
      <c r="A5320" t="s">
        <v>261</v>
      </c>
      <c r="B5320" t="s">
        <v>9362</v>
      </c>
      <c r="C5320" t="s">
        <v>5374</v>
      </c>
      <c r="D5320">
        <v>1</v>
      </c>
      <c r="E5320" t="s">
        <v>3755</v>
      </c>
      <c r="F5320">
        <v>1</v>
      </c>
      <c r="G5320">
        <v>1</v>
      </c>
      <c r="H5320" s="4" t="str">
        <f t="shared" si="166"/>
        <v>1RD97.1</v>
      </c>
      <c r="I5320" s="4" t="str">
        <f t="shared" si="167"/>
        <v>S1_SCAND_HSD292</v>
      </c>
    </row>
    <row r="5321" spans="1:9">
      <c r="A5321" t="s">
        <v>261</v>
      </c>
      <c r="B5321" t="s">
        <v>9362</v>
      </c>
      <c r="C5321" t="s">
        <v>5374</v>
      </c>
      <c r="D5321">
        <v>2</v>
      </c>
      <c r="E5321" t="s">
        <v>3756</v>
      </c>
      <c r="F5321">
        <v>2</v>
      </c>
      <c r="G5321">
        <v>2</v>
      </c>
      <c r="H5321" s="4" t="str">
        <f t="shared" si="166"/>
        <v>1RD97.2</v>
      </c>
      <c r="I5321" s="4" t="str">
        <f t="shared" si="167"/>
        <v>S1_TDO</v>
      </c>
    </row>
    <row r="5322" spans="1:9">
      <c r="A5322" t="s">
        <v>261</v>
      </c>
      <c r="B5322" t="s">
        <v>9362</v>
      </c>
      <c r="C5322" t="s">
        <v>5375</v>
      </c>
      <c r="D5322">
        <v>1</v>
      </c>
      <c r="E5322" t="s">
        <v>762</v>
      </c>
      <c r="F5322">
        <v>1</v>
      </c>
      <c r="G5322">
        <v>1</v>
      </c>
      <c r="H5322" s="4" t="str">
        <f t="shared" si="166"/>
        <v>1Y7.1</v>
      </c>
      <c r="I5322" s="4" t="str">
        <f t="shared" si="167"/>
        <v>S1_1_CKXTAL2</v>
      </c>
    </row>
    <row r="5323" spans="1:9">
      <c r="A5323" t="s">
        <v>261</v>
      </c>
      <c r="B5323" t="s">
        <v>9362</v>
      </c>
      <c r="C5323" t="s">
        <v>5375</v>
      </c>
      <c r="D5323">
        <v>2</v>
      </c>
      <c r="E5323" t="s">
        <v>169</v>
      </c>
      <c r="F5323">
        <v>2</v>
      </c>
      <c r="G5323">
        <v>2</v>
      </c>
      <c r="H5323" s="4" t="str">
        <f t="shared" si="166"/>
        <v>1Y7.2</v>
      </c>
      <c r="I5323" s="4" t="str">
        <f t="shared" si="167"/>
        <v>DGND</v>
      </c>
    </row>
    <row r="5324" spans="1:9">
      <c r="A5324" t="s">
        <v>261</v>
      </c>
      <c r="B5324" t="s">
        <v>9362</v>
      </c>
      <c r="C5324" t="s">
        <v>5375</v>
      </c>
      <c r="D5324">
        <v>3</v>
      </c>
      <c r="E5324" t="s">
        <v>763</v>
      </c>
      <c r="F5324">
        <v>3</v>
      </c>
      <c r="G5324">
        <v>3</v>
      </c>
      <c r="H5324" s="4" t="str">
        <f t="shared" si="166"/>
        <v>1Y7.3</v>
      </c>
      <c r="I5324" s="4" t="str">
        <f t="shared" si="167"/>
        <v>S1_1_CKXTAL1</v>
      </c>
    </row>
    <row r="5325" spans="1:9">
      <c r="A5325" t="s">
        <v>261</v>
      </c>
      <c r="B5325" t="s">
        <v>9362</v>
      </c>
      <c r="C5325" t="s">
        <v>5375</v>
      </c>
      <c r="D5325">
        <v>4</v>
      </c>
      <c r="E5325" t="s">
        <v>169</v>
      </c>
      <c r="F5325">
        <v>4</v>
      </c>
      <c r="G5325">
        <v>4</v>
      </c>
      <c r="H5325" s="4" t="str">
        <f t="shared" si="166"/>
        <v>1Y7.4</v>
      </c>
      <c r="I5325" s="4" t="str">
        <f t="shared" si="167"/>
        <v>DGND</v>
      </c>
    </row>
    <row r="5326" spans="1:9">
      <c r="A5326" t="s">
        <v>261</v>
      </c>
      <c r="B5326" t="s">
        <v>9362</v>
      </c>
      <c r="C5326" t="s">
        <v>5376</v>
      </c>
      <c r="D5326" t="s">
        <v>173</v>
      </c>
      <c r="E5326" t="s">
        <v>1789</v>
      </c>
      <c r="F5326">
        <v>1</v>
      </c>
      <c r="G5326" t="s">
        <v>173</v>
      </c>
      <c r="H5326" s="4" t="str">
        <f t="shared" si="166"/>
        <v>S1_MGND1.1</v>
      </c>
      <c r="I5326" s="4" t="str">
        <f t="shared" si="167"/>
        <v>MGND</v>
      </c>
    </row>
    <row r="5327" spans="1:9">
      <c r="A5327" t="s">
        <v>261</v>
      </c>
      <c r="B5327" t="s">
        <v>9362</v>
      </c>
      <c r="C5327" t="s">
        <v>5377</v>
      </c>
      <c r="D5327" t="s">
        <v>173</v>
      </c>
      <c r="E5327" t="s">
        <v>1789</v>
      </c>
      <c r="F5327">
        <v>1</v>
      </c>
      <c r="G5327" t="s">
        <v>173</v>
      </c>
      <c r="H5327" s="4" t="str">
        <f t="shared" si="166"/>
        <v>S1_MGND2.1</v>
      </c>
      <c r="I5327" s="4" t="str">
        <f t="shared" si="167"/>
        <v>MGND</v>
      </c>
    </row>
    <row r="5328" spans="1:9">
      <c r="A5328" t="s">
        <v>261</v>
      </c>
      <c r="B5328" t="s">
        <v>9362</v>
      </c>
      <c r="C5328" t="s">
        <v>5378</v>
      </c>
      <c r="D5328" t="s">
        <v>173</v>
      </c>
      <c r="E5328" t="s">
        <v>1789</v>
      </c>
      <c r="F5328">
        <v>1</v>
      </c>
      <c r="G5328" t="s">
        <v>173</v>
      </c>
      <c r="H5328" s="4" t="str">
        <f t="shared" si="166"/>
        <v>S1_MGND3.1</v>
      </c>
      <c r="I5328" s="4" t="str">
        <f t="shared" si="167"/>
        <v>MGND</v>
      </c>
    </row>
    <row r="5329" spans="1:9">
      <c r="A5329" t="s">
        <v>261</v>
      </c>
      <c r="B5329" t="s">
        <v>9362</v>
      </c>
      <c r="C5329" t="s">
        <v>5379</v>
      </c>
      <c r="D5329" t="s">
        <v>173</v>
      </c>
      <c r="E5329" t="s">
        <v>1789</v>
      </c>
      <c r="F5329">
        <v>1</v>
      </c>
      <c r="G5329" t="s">
        <v>173</v>
      </c>
      <c r="H5329" s="4" t="str">
        <f t="shared" si="166"/>
        <v>S1_MGND4.1</v>
      </c>
      <c r="I5329" s="4" t="str">
        <f t="shared" si="167"/>
        <v>MGND</v>
      </c>
    </row>
    <row r="5330" spans="1:9">
      <c r="A5330" t="s">
        <v>261</v>
      </c>
      <c r="B5330" t="s">
        <v>9362</v>
      </c>
      <c r="C5330" t="s">
        <v>1456</v>
      </c>
      <c r="D5330">
        <v>1</v>
      </c>
      <c r="E5330" t="s">
        <v>757</v>
      </c>
      <c r="F5330">
        <v>1</v>
      </c>
      <c r="G5330">
        <v>1</v>
      </c>
      <c r="H5330" s="4" t="str">
        <f t="shared" si="166"/>
        <v>S1_TAPSL0.1</v>
      </c>
      <c r="I5330" s="4" t="str">
        <f t="shared" si="167"/>
        <v>S1_TAPSL0_HIGH</v>
      </c>
    </row>
    <row r="5331" spans="1:9">
      <c r="A5331" t="s">
        <v>261</v>
      </c>
      <c r="B5331" t="s">
        <v>9362</v>
      </c>
      <c r="C5331" t="s">
        <v>1456</v>
      </c>
      <c r="D5331">
        <v>2</v>
      </c>
      <c r="E5331" t="s">
        <v>2302</v>
      </c>
      <c r="F5331">
        <v>2</v>
      </c>
      <c r="G5331">
        <v>2</v>
      </c>
      <c r="H5331" s="4" t="str">
        <f t="shared" si="166"/>
        <v>S1_TAPSL0.2</v>
      </c>
      <c r="I5331" s="4" t="str">
        <f t="shared" si="167"/>
        <v>S1_SCAND_HSD042</v>
      </c>
    </row>
    <row r="5332" spans="1:9">
      <c r="A5332" t="s">
        <v>261</v>
      </c>
      <c r="B5332" t="s">
        <v>9362</v>
      </c>
      <c r="C5332" t="s">
        <v>1456</v>
      </c>
      <c r="D5332">
        <v>3</v>
      </c>
      <c r="E5332" t="s">
        <v>758</v>
      </c>
      <c r="F5332">
        <v>3</v>
      </c>
      <c r="G5332">
        <v>3</v>
      </c>
      <c r="H5332" s="4" t="str">
        <f t="shared" si="166"/>
        <v>S1_TAPSL0.3</v>
      </c>
      <c r="I5332" s="4" t="str">
        <f t="shared" si="167"/>
        <v>S1_TAPSL0_LOW</v>
      </c>
    </row>
    <row r="5333" spans="1:9">
      <c r="A5333" t="s">
        <v>261</v>
      </c>
      <c r="B5333" t="s">
        <v>9362</v>
      </c>
      <c r="C5333" t="s">
        <v>1457</v>
      </c>
      <c r="D5333">
        <v>1</v>
      </c>
      <c r="E5333" t="s">
        <v>759</v>
      </c>
      <c r="F5333">
        <v>1</v>
      </c>
      <c r="G5333">
        <v>1</v>
      </c>
      <c r="H5333" s="4" t="str">
        <f t="shared" si="166"/>
        <v>S1_TAPSL1.1</v>
      </c>
      <c r="I5333" s="4" t="str">
        <f t="shared" si="167"/>
        <v>S1_TAPSL1_HIGH</v>
      </c>
    </row>
    <row r="5334" spans="1:9">
      <c r="A5334" t="s">
        <v>261</v>
      </c>
      <c r="B5334" t="s">
        <v>9362</v>
      </c>
      <c r="C5334" t="s">
        <v>1457</v>
      </c>
      <c r="D5334">
        <v>2</v>
      </c>
      <c r="E5334" t="s">
        <v>2303</v>
      </c>
      <c r="F5334">
        <v>2</v>
      </c>
      <c r="G5334">
        <v>2</v>
      </c>
      <c r="H5334" s="4" t="str">
        <f t="shared" si="166"/>
        <v>S1_TAPSL1.2</v>
      </c>
      <c r="I5334" s="4" t="str">
        <f t="shared" si="167"/>
        <v>S1_SCAND_HSD035</v>
      </c>
    </row>
    <row r="5335" spans="1:9">
      <c r="A5335" t="s">
        <v>261</v>
      </c>
      <c r="B5335" t="s">
        <v>9362</v>
      </c>
      <c r="C5335" t="s">
        <v>1457</v>
      </c>
      <c r="D5335">
        <v>3</v>
      </c>
      <c r="E5335" t="s">
        <v>760</v>
      </c>
      <c r="F5335">
        <v>3</v>
      </c>
      <c r="G5335">
        <v>3</v>
      </c>
      <c r="H5335" s="4" t="str">
        <f t="shared" si="166"/>
        <v>S1_TAPSL1.3</v>
      </c>
      <c r="I5335" s="4" t="str">
        <f t="shared" si="167"/>
        <v>S1_TAPSL1_LOW</v>
      </c>
    </row>
    <row r="5336" spans="1:9">
      <c r="A5336" t="s">
        <v>261</v>
      </c>
      <c r="B5336" t="s">
        <v>9362</v>
      </c>
      <c r="C5336" t="s">
        <v>2062</v>
      </c>
      <c r="D5336" t="s">
        <v>173</v>
      </c>
      <c r="E5336" t="s">
        <v>2300</v>
      </c>
      <c r="F5336">
        <v>1</v>
      </c>
      <c r="G5336" t="s">
        <v>173</v>
      </c>
      <c r="H5336" s="4" t="str">
        <f t="shared" si="166"/>
        <v>S1_VO09.1</v>
      </c>
      <c r="I5336" s="4" t="str">
        <f t="shared" si="167"/>
        <v>S1_HSD288</v>
      </c>
    </row>
    <row r="5337" spans="1:9">
      <c r="A5337" t="s">
        <v>261</v>
      </c>
      <c r="B5337" t="s">
        <v>9362</v>
      </c>
      <c r="C5337" t="s">
        <v>165</v>
      </c>
      <c r="D5337" t="s">
        <v>1701</v>
      </c>
      <c r="E5337" t="s">
        <v>2289</v>
      </c>
      <c r="F5337" t="s">
        <v>426</v>
      </c>
      <c r="G5337" t="s">
        <v>1701</v>
      </c>
      <c r="H5337" s="4" t="str">
        <f t="shared" si="166"/>
        <v>SITE1.F5</v>
      </c>
      <c r="I5337" s="4" t="str">
        <f t="shared" si="167"/>
        <v>S1_NGATE</v>
      </c>
    </row>
    <row r="5338" spans="1:9">
      <c r="A5338" t="s">
        <v>261</v>
      </c>
      <c r="B5338" t="s">
        <v>9362</v>
      </c>
      <c r="C5338" t="s">
        <v>165</v>
      </c>
      <c r="D5338" t="s">
        <v>1700</v>
      </c>
      <c r="E5338" t="s">
        <v>2288</v>
      </c>
      <c r="F5338" t="s">
        <v>310</v>
      </c>
      <c r="G5338" t="s">
        <v>1700</v>
      </c>
      <c r="H5338" s="4" t="str">
        <f t="shared" si="166"/>
        <v>SITE1.H5</v>
      </c>
      <c r="I5338" s="4" t="str">
        <f t="shared" si="167"/>
        <v>S1_PGATE</v>
      </c>
    </row>
    <row r="5339" spans="1:9">
      <c r="A5339" t="s">
        <v>261</v>
      </c>
      <c r="B5339" t="s">
        <v>9362</v>
      </c>
      <c r="C5339" t="s">
        <v>165</v>
      </c>
      <c r="D5339" t="s">
        <v>378</v>
      </c>
      <c r="E5339" t="s">
        <v>774</v>
      </c>
      <c r="F5339" t="s">
        <v>420</v>
      </c>
      <c r="G5339" t="s">
        <v>378</v>
      </c>
      <c r="H5339" s="4" t="str">
        <f t="shared" si="166"/>
        <v>SITE1.L16</v>
      </c>
      <c r="I5339" s="4" t="str">
        <f t="shared" si="167"/>
        <v>S1_SPI_CSB</v>
      </c>
    </row>
    <row r="5340" spans="1:9">
      <c r="A5340" t="s">
        <v>261</v>
      </c>
      <c r="B5340" t="s">
        <v>9362</v>
      </c>
      <c r="C5340" t="s">
        <v>165</v>
      </c>
      <c r="D5340" t="s">
        <v>382</v>
      </c>
      <c r="E5340" t="s">
        <v>776</v>
      </c>
      <c r="F5340" t="s">
        <v>324</v>
      </c>
      <c r="G5340" t="s">
        <v>382</v>
      </c>
      <c r="H5340" s="4" t="str">
        <f t="shared" si="166"/>
        <v>SITE1.P16</v>
      </c>
      <c r="I5340" s="4" t="str">
        <f t="shared" si="167"/>
        <v>S1_SPI_SCK</v>
      </c>
    </row>
    <row r="5341" spans="1:9">
      <c r="A5341" t="s">
        <v>261</v>
      </c>
      <c r="B5341" t="s">
        <v>9362</v>
      </c>
      <c r="C5341" t="s">
        <v>165</v>
      </c>
      <c r="D5341" t="s">
        <v>1697</v>
      </c>
      <c r="E5341" t="s">
        <v>777</v>
      </c>
      <c r="F5341" t="s">
        <v>279</v>
      </c>
      <c r="G5341" t="s">
        <v>1697</v>
      </c>
      <c r="H5341" s="4" t="str">
        <f t="shared" si="166"/>
        <v>SITE1.R16</v>
      </c>
      <c r="I5341" s="4" t="str">
        <f t="shared" si="167"/>
        <v>S1_SPI_SI</v>
      </c>
    </row>
    <row r="5342" spans="1:9">
      <c r="A5342" t="s">
        <v>261</v>
      </c>
      <c r="B5342" t="s">
        <v>9362</v>
      </c>
      <c r="C5342" t="s">
        <v>165</v>
      </c>
      <c r="D5342" t="s">
        <v>1696</v>
      </c>
      <c r="E5342" t="s">
        <v>775</v>
      </c>
      <c r="F5342" t="s">
        <v>326</v>
      </c>
      <c r="G5342" t="s">
        <v>1696</v>
      </c>
      <c r="H5342" s="4" t="str">
        <f t="shared" si="166"/>
        <v>SITE1.M16</v>
      </c>
      <c r="I5342" s="4" t="str">
        <f t="shared" si="167"/>
        <v>S1_SPI_SO</v>
      </c>
    </row>
    <row r="5343" spans="1:9">
      <c r="A5343" t="s">
        <v>261</v>
      </c>
      <c r="B5343" t="s">
        <v>9362</v>
      </c>
      <c r="C5343" t="s">
        <v>165</v>
      </c>
      <c r="D5343" t="s">
        <v>1698</v>
      </c>
      <c r="E5343" t="s">
        <v>780</v>
      </c>
      <c r="F5343" t="s">
        <v>272</v>
      </c>
      <c r="G5343" t="s">
        <v>1698</v>
      </c>
      <c r="H5343" s="4" t="str">
        <f t="shared" si="166"/>
        <v>SITE1.K16</v>
      </c>
      <c r="I5343" s="4" t="str">
        <f t="shared" si="167"/>
        <v>S1_WP</v>
      </c>
    </row>
    <row r="5344" spans="1:9">
      <c r="A5344" t="s">
        <v>261</v>
      </c>
      <c r="B5344" t="s">
        <v>9362</v>
      </c>
      <c r="C5344" t="s">
        <v>165</v>
      </c>
      <c r="D5344" t="s">
        <v>1699</v>
      </c>
      <c r="E5344" t="s">
        <v>779</v>
      </c>
      <c r="F5344" t="s">
        <v>348</v>
      </c>
      <c r="G5344" t="s">
        <v>1699</v>
      </c>
      <c r="H5344" s="4" t="str">
        <f t="shared" si="166"/>
        <v>SITE1.N16</v>
      </c>
      <c r="I5344" s="4" t="str">
        <f t="shared" si="167"/>
        <v>S1_HOLD</v>
      </c>
    </row>
    <row r="5345" spans="1:9">
      <c r="A5345" t="s">
        <v>261</v>
      </c>
      <c r="B5345" t="s">
        <v>9362</v>
      </c>
      <c r="C5345" t="s">
        <v>165</v>
      </c>
      <c r="D5345" t="s">
        <v>329</v>
      </c>
      <c r="E5345" t="s">
        <v>1456</v>
      </c>
      <c r="F5345" t="s">
        <v>333</v>
      </c>
      <c r="G5345" t="s">
        <v>329</v>
      </c>
      <c r="H5345" s="4" t="str">
        <f t="shared" si="166"/>
        <v>SITE1.P2</v>
      </c>
      <c r="I5345" s="4" t="str">
        <f t="shared" si="167"/>
        <v>S1_TAPSL0</v>
      </c>
    </row>
    <row r="5346" spans="1:9">
      <c r="A5346" t="s">
        <v>261</v>
      </c>
      <c r="B5346" t="s">
        <v>9362</v>
      </c>
      <c r="C5346" t="s">
        <v>165</v>
      </c>
      <c r="D5346" t="s">
        <v>331</v>
      </c>
      <c r="E5346" t="s">
        <v>1457</v>
      </c>
      <c r="F5346" t="s">
        <v>305</v>
      </c>
      <c r="G5346" t="s">
        <v>331</v>
      </c>
      <c r="H5346" s="4" t="str">
        <f t="shared" si="166"/>
        <v>SITE1.R2</v>
      </c>
      <c r="I5346" s="4" t="str">
        <f t="shared" si="167"/>
        <v>S1_TAPSL1</v>
      </c>
    </row>
    <row r="5347" spans="1:9">
      <c r="A5347" t="s">
        <v>261</v>
      </c>
      <c r="B5347" t="s">
        <v>9362</v>
      </c>
      <c r="C5347" t="s">
        <v>165</v>
      </c>
      <c r="D5347" t="s">
        <v>3117</v>
      </c>
      <c r="E5347" t="s">
        <v>3756</v>
      </c>
      <c r="F5347" t="s">
        <v>323</v>
      </c>
      <c r="G5347" t="s">
        <v>3117</v>
      </c>
      <c r="H5347" s="4" t="str">
        <f t="shared" si="166"/>
        <v>SITE1.H16</v>
      </c>
      <c r="I5347" s="4" t="str">
        <f t="shared" si="167"/>
        <v>S1_TDO</v>
      </c>
    </row>
    <row r="5348" spans="1:9">
      <c r="A5348" t="s">
        <v>261</v>
      </c>
      <c r="B5348" t="s">
        <v>9362</v>
      </c>
      <c r="C5348" t="s">
        <v>165</v>
      </c>
      <c r="D5348" t="s">
        <v>1703</v>
      </c>
      <c r="E5348" t="s">
        <v>2300</v>
      </c>
      <c r="F5348" t="s">
        <v>178</v>
      </c>
      <c r="G5348" t="s">
        <v>1703</v>
      </c>
      <c r="H5348" s="4" t="str">
        <f t="shared" si="166"/>
        <v>SITE1.G4</v>
      </c>
      <c r="I5348" s="4" t="str">
        <f t="shared" si="167"/>
        <v>S1_HSD288</v>
      </c>
    </row>
    <row r="5349" spans="1:9">
      <c r="A5349" t="s">
        <v>261</v>
      </c>
      <c r="B5349" t="s">
        <v>9362</v>
      </c>
      <c r="C5349" t="s">
        <v>165</v>
      </c>
      <c r="D5349" t="s">
        <v>1702</v>
      </c>
      <c r="E5349" t="s">
        <v>2301</v>
      </c>
      <c r="F5349" t="s">
        <v>368</v>
      </c>
      <c r="G5349" t="s">
        <v>1702</v>
      </c>
      <c r="H5349" s="4" t="str">
        <f t="shared" si="166"/>
        <v>SITE1.F4</v>
      </c>
      <c r="I5349" s="4" t="str">
        <f t="shared" si="167"/>
        <v>S1_VSENSE</v>
      </c>
    </row>
    <row r="5350" spans="1:9">
      <c r="A5350" t="s">
        <v>261</v>
      </c>
      <c r="B5350" t="s">
        <v>9362</v>
      </c>
      <c r="C5350" t="s">
        <v>165</v>
      </c>
      <c r="D5350" t="s">
        <v>315</v>
      </c>
      <c r="E5350" t="s">
        <v>761</v>
      </c>
      <c r="F5350" t="s">
        <v>265</v>
      </c>
      <c r="G5350" t="s">
        <v>315</v>
      </c>
      <c r="H5350" s="4" t="str">
        <f t="shared" si="166"/>
        <v>SITE1.K4</v>
      </c>
      <c r="I5350" s="4" t="str">
        <f t="shared" si="167"/>
        <v>S1_WAKE</v>
      </c>
    </row>
    <row r="5351" spans="1:9">
      <c r="A5351" t="s">
        <v>261</v>
      </c>
      <c r="B5351" t="s">
        <v>9362</v>
      </c>
      <c r="C5351" t="s">
        <v>165</v>
      </c>
      <c r="D5351" t="s">
        <v>1706</v>
      </c>
      <c r="E5351" t="s">
        <v>764</v>
      </c>
      <c r="F5351" t="s">
        <v>206</v>
      </c>
      <c r="G5351" t="s">
        <v>1706</v>
      </c>
      <c r="H5351" s="4" t="str">
        <f t="shared" si="166"/>
        <v>SITE1.A13</v>
      </c>
      <c r="I5351" s="4" t="str">
        <f t="shared" si="167"/>
        <v>S1_CKXTAL1</v>
      </c>
    </row>
    <row r="5352" spans="1:9">
      <c r="A5352" t="s">
        <v>261</v>
      </c>
      <c r="B5352" t="s">
        <v>9362</v>
      </c>
      <c r="C5352" t="s">
        <v>165</v>
      </c>
      <c r="D5352" t="s">
        <v>1707</v>
      </c>
      <c r="E5352" t="s">
        <v>765</v>
      </c>
      <c r="F5352" t="s">
        <v>205</v>
      </c>
      <c r="G5352" t="s">
        <v>1707</v>
      </c>
      <c r="H5352" s="4" t="str">
        <f t="shared" si="166"/>
        <v>SITE1.A12</v>
      </c>
      <c r="I5352" s="4" t="str">
        <f t="shared" si="167"/>
        <v>S1_CKXTAL2</v>
      </c>
    </row>
    <row r="5353" spans="1:9">
      <c r="A5353" t="s">
        <v>261</v>
      </c>
      <c r="B5353" t="s">
        <v>9363</v>
      </c>
      <c r="C5353" t="s">
        <v>5380</v>
      </c>
      <c r="D5353">
        <v>1</v>
      </c>
      <c r="E5353" t="s">
        <v>1789</v>
      </c>
      <c r="F5353">
        <v>1</v>
      </c>
      <c r="G5353">
        <v>1</v>
      </c>
      <c r="H5353" s="4" t="str">
        <f t="shared" si="166"/>
        <v>1BDG15.1</v>
      </c>
      <c r="I5353" s="4" t="str">
        <f t="shared" si="167"/>
        <v>MGND</v>
      </c>
    </row>
    <row r="5354" spans="1:9">
      <c r="A5354" t="s">
        <v>261</v>
      </c>
      <c r="B5354" t="s">
        <v>9363</v>
      </c>
      <c r="C5354" t="s">
        <v>5380</v>
      </c>
      <c r="D5354">
        <v>2</v>
      </c>
      <c r="E5354" t="s">
        <v>169</v>
      </c>
      <c r="F5354">
        <v>2</v>
      </c>
      <c r="G5354">
        <v>2</v>
      </c>
      <c r="H5354" s="4" t="str">
        <f t="shared" si="166"/>
        <v>1BDG15.2</v>
      </c>
      <c r="I5354" s="4" t="str">
        <f t="shared" si="167"/>
        <v>DGND</v>
      </c>
    </row>
    <row r="5355" spans="1:9">
      <c r="A5355" t="s">
        <v>261</v>
      </c>
      <c r="B5355" t="s">
        <v>9363</v>
      </c>
      <c r="C5355" t="s">
        <v>5381</v>
      </c>
      <c r="D5355">
        <v>1</v>
      </c>
      <c r="E5355" t="s">
        <v>1789</v>
      </c>
      <c r="F5355">
        <v>1</v>
      </c>
      <c r="G5355">
        <v>1</v>
      </c>
      <c r="H5355" s="4" t="str">
        <f t="shared" si="166"/>
        <v>1BDG16.1</v>
      </c>
      <c r="I5355" s="4" t="str">
        <f t="shared" si="167"/>
        <v>MGND</v>
      </c>
    </row>
    <row r="5356" spans="1:9">
      <c r="A5356" t="s">
        <v>261</v>
      </c>
      <c r="B5356" t="s">
        <v>9363</v>
      </c>
      <c r="C5356" t="s">
        <v>5381</v>
      </c>
      <c r="D5356">
        <v>2</v>
      </c>
      <c r="E5356" t="s">
        <v>169</v>
      </c>
      <c r="F5356">
        <v>2</v>
      </c>
      <c r="G5356">
        <v>2</v>
      </c>
      <c r="H5356" s="4" t="str">
        <f t="shared" si="166"/>
        <v>1BDG16.2</v>
      </c>
      <c r="I5356" s="4" t="str">
        <f t="shared" si="167"/>
        <v>DGND</v>
      </c>
    </row>
    <row r="5357" spans="1:9">
      <c r="A5357" t="s">
        <v>261</v>
      </c>
      <c r="B5357" t="s">
        <v>9363</v>
      </c>
      <c r="C5357" t="s">
        <v>5382</v>
      </c>
      <c r="D5357">
        <v>1</v>
      </c>
      <c r="E5357" t="s">
        <v>169</v>
      </c>
      <c r="F5357">
        <v>1</v>
      </c>
      <c r="G5357">
        <v>1</v>
      </c>
      <c r="H5357" s="4" t="str">
        <f t="shared" si="166"/>
        <v>1BDG17.1</v>
      </c>
      <c r="I5357" s="4" t="str">
        <f t="shared" si="167"/>
        <v>DGND</v>
      </c>
    </row>
    <row r="5358" spans="1:9">
      <c r="A5358" t="s">
        <v>261</v>
      </c>
      <c r="B5358" t="s">
        <v>9363</v>
      </c>
      <c r="C5358" t="s">
        <v>5382</v>
      </c>
      <c r="D5358">
        <v>2</v>
      </c>
      <c r="E5358" t="s">
        <v>1789</v>
      </c>
      <c r="F5358">
        <v>2</v>
      </c>
      <c r="G5358">
        <v>2</v>
      </c>
      <c r="H5358" s="4" t="str">
        <f t="shared" si="166"/>
        <v>1BDG17.2</v>
      </c>
      <c r="I5358" s="4" t="str">
        <f t="shared" si="167"/>
        <v>MGND</v>
      </c>
    </row>
    <row r="5359" spans="1:9">
      <c r="A5359" t="s">
        <v>261</v>
      </c>
      <c r="B5359" t="s">
        <v>9363</v>
      </c>
      <c r="C5359" t="s">
        <v>5383</v>
      </c>
      <c r="D5359">
        <v>1</v>
      </c>
      <c r="E5359" t="s">
        <v>169</v>
      </c>
      <c r="F5359">
        <v>1</v>
      </c>
      <c r="G5359">
        <v>1</v>
      </c>
      <c r="H5359" s="4" t="str">
        <f t="shared" si="166"/>
        <v>1BDG18.1</v>
      </c>
      <c r="I5359" s="4" t="str">
        <f t="shared" si="167"/>
        <v>DGND</v>
      </c>
    </row>
    <row r="5360" spans="1:9">
      <c r="A5360" t="s">
        <v>261</v>
      </c>
      <c r="B5360" t="s">
        <v>9363</v>
      </c>
      <c r="C5360" t="s">
        <v>5383</v>
      </c>
      <c r="D5360">
        <v>2</v>
      </c>
      <c r="E5360" t="s">
        <v>1789</v>
      </c>
      <c r="F5360">
        <v>2</v>
      </c>
      <c r="G5360">
        <v>2</v>
      </c>
      <c r="H5360" s="4" t="str">
        <f t="shared" si="166"/>
        <v>1BDG18.2</v>
      </c>
      <c r="I5360" s="4" t="str">
        <f t="shared" si="167"/>
        <v>MGND</v>
      </c>
    </row>
    <row r="5361" spans="1:9">
      <c r="A5361" t="s">
        <v>261</v>
      </c>
      <c r="B5361" t="s">
        <v>9363</v>
      </c>
      <c r="C5361" t="s">
        <v>5384</v>
      </c>
      <c r="D5361">
        <v>1</v>
      </c>
      <c r="E5361" t="s">
        <v>169</v>
      </c>
      <c r="F5361">
        <v>1</v>
      </c>
      <c r="G5361">
        <v>1</v>
      </c>
      <c r="H5361" s="4" t="str">
        <f t="shared" si="166"/>
        <v>1C75.1</v>
      </c>
      <c r="I5361" s="4" t="str">
        <f t="shared" si="167"/>
        <v>DGND</v>
      </c>
    </row>
    <row r="5362" spans="1:9">
      <c r="A5362" t="s">
        <v>261</v>
      </c>
      <c r="B5362" t="s">
        <v>9363</v>
      </c>
      <c r="C5362" t="s">
        <v>5384</v>
      </c>
      <c r="D5362">
        <v>2</v>
      </c>
      <c r="E5362" t="s">
        <v>717</v>
      </c>
      <c r="F5362">
        <v>2</v>
      </c>
      <c r="G5362">
        <v>2</v>
      </c>
      <c r="H5362" s="4" t="str">
        <f t="shared" si="166"/>
        <v>1C75.2</v>
      </c>
      <c r="I5362" s="4" t="str">
        <f t="shared" si="167"/>
        <v>SG1_CKXTAL1</v>
      </c>
    </row>
    <row r="5363" spans="1:9">
      <c r="A5363" t="s">
        <v>261</v>
      </c>
      <c r="B5363" t="s">
        <v>9363</v>
      </c>
      <c r="C5363" t="s">
        <v>5385</v>
      </c>
      <c r="D5363">
        <v>1</v>
      </c>
      <c r="E5363" t="s">
        <v>169</v>
      </c>
      <c r="F5363">
        <v>1</v>
      </c>
      <c r="G5363">
        <v>1</v>
      </c>
      <c r="H5363" s="4" t="str">
        <f t="shared" si="166"/>
        <v>1C76.1</v>
      </c>
      <c r="I5363" s="4" t="str">
        <f t="shared" si="167"/>
        <v>DGND</v>
      </c>
    </row>
    <row r="5364" spans="1:9">
      <c r="A5364" t="s">
        <v>261</v>
      </c>
      <c r="B5364" t="s">
        <v>9363</v>
      </c>
      <c r="C5364" t="s">
        <v>5385</v>
      </c>
      <c r="D5364">
        <v>2</v>
      </c>
      <c r="E5364" t="s">
        <v>718</v>
      </c>
      <c r="F5364">
        <v>2</v>
      </c>
      <c r="G5364">
        <v>2</v>
      </c>
      <c r="H5364" s="4" t="str">
        <f t="shared" si="166"/>
        <v>1C76.2</v>
      </c>
      <c r="I5364" s="4" t="str">
        <f t="shared" si="167"/>
        <v>SG1_CKXTAL2</v>
      </c>
    </row>
    <row r="5365" spans="1:9">
      <c r="A5365" t="s">
        <v>261</v>
      </c>
      <c r="B5365" t="s">
        <v>9363</v>
      </c>
      <c r="C5365" t="s">
        <v>5386</v>
      </c>
      <c r="D5365">
        <v>1</v>
      </c>
      <c r="E5365" t="s">
        <v>710</v>
      </c>
      <c r="F5365">
        <v>1</v>
      </c>
      <c r="G5365">
        <v>1</v>
      </c>
      <c r="H5365" s="4" t="str">
        <f t="shared" si="166"/>
        <v>1R26.1</v>
      </c>
      <c r="I5365" s="4" t="str">
        <f t="shared" si="167"/>
        <v>SG1_WAKE</v>
      </c>
    </row>
    <row r="5366" spans="1:9">
      <c r="A5366" t="s">
        <v>261</v>
      </c>
      <c r="B5366" t="s">
        <v>9363</v>
      </c>
      <c r="C5366" t="s">
        <v>5386</v>
      </c>
      <c r="D5366">
        <v>2</v>
      </c>
      <c r="E5366" t="s">
        <v>169</v>
      </c>
      <c r="F5366">
        <v>2</v>
      </c>
      <c r="G5366">
        <v>2</v>
      </c>
      <c r="H5366" s="4" t="str">
        <f t="shared" si="166"/>
        <v>1R26.2</v>
      </c>
      <c r="I5366" s="4" t="str">
        <f t="shared" si="167"/>
        <v>DGND</v>
      </c>
    </row>
    <row r="5367" spans="1:9">
      <c r="A5367" t="s">
        <v>261</v>
      </c>
      <c r="B5367" t="s">
        <v>9363</v>
      </c>
      <c r="C5367" t="s">
        <v>5387</v>
      </c>
      <c r="D5367">
        <v>1</v>
      </c>
      <c r="E5367" t="s">
        <v>711</v>
      </c>
      <c r="F5367">
        <v>1</v>
      </c>
      <c r="G5367">
        <v>1</v>
      </c>
      <c r="H5367" s="4" t="str">
        <f t="shared" si="166"/>
        <v>1R45.1</v>
      </c>
      <c r="I5367" s="4" t="str">
        <f t="shared" si="167"/>
        <v>SG1_TAPSL0</v>
      </c>
    </row>
    <row r="5368" spans="1:9">
      <c r="A5368" t="s">
        <v>261</v>
      </c>
      <c r="B5368" t="s">
        <v>9363</v>
      </c>
      <c r="C5368" t="s">
        <v>5387</v>
      </c>
      <c r="D5368">
        <v>2</v>
      </c>
      <c r="E5368" t="s">
        <v>2082</v>
      </c>
      <c r="F5368">
        <v>2</v>
      </c>
      <c r="G5368">
        <v>2</v>
      </c>
      <c r="H5368" s="4" t="str">
        <f t="shared" si="166"/>
        <v>1R45.2</v>
      </c>
      <c r="I5368" s="4" t="str">
        <f t="shared" si="167"/>
        <v>SG1_SRC_DVDD33</v>
      </c>
    </row>
    <row r="5369" spans="1:9">
      <c r="A5369" t="s">
        <v>261</v>
      </c>
      <c r="B5369" t="s">
        <v>9363</v>
      </c>
      <c r="C5369" t="s">
        <v>5388</v>
      </c>
      <c r="D5369">
        <v>1</v>
      </c>
      <c r="E5369" t="s">
        <v>712</v>
      </c>
      <c r="F5369">
        <v>1</v>
      </c>
      <c r="G5369">
        <v>1</v>
      </c>
      <c r="H5369" s="4" t="str">
        <f t="shared" si="166"/>
        <v>1R46.1</v>
      </c>
      <c r="I5369" s="4" t="str">
        <f t="shared" si="167"/>
        <v>SG1_TAPSL1</v>
      </c>
    </row>
    <row r="5370" spans="1:9">
      <c r="A5370" t="s">
        <v>261</v>
      </c>
      <c r="B5370" t="s">
        <v>9363</v>
      </c>
      <c r="C5370" t="s">
        <v>5388</v>
      </c>
      <c r="D5370">
        <v>2</v>
      </c>
      <c r="E5370" t="s">
        <v>2082</v>
      </c>
      <c r="F5370">
        <v>2</v>
      </c>
      <c r="G5370">
        <v>2</v>
      </c>
      <c r="H5370" s="4" t="str">
        <f t="shared" si="166"/>
        <v>1R46.2</v>
      </c>
      <c r="I5370" s="4" t="str">
        <f t="shared" si="167"/>
        <v>SG1_SRC_DVDD33</v>
      </c>
    </row>
    <row r="5371" spans="1:9">
      <c r="A5371" t="s">
        <v>261</v>
      </c>
      <c r="B5371" t="s">
        <v>9363</v>
      </c>
      <c r="C5371" t="s">
        <v>5389</v>
      </c>
      <c r="D5371">
        <v>1</v>
      </c>
      <c r="E5371" t="s">
        <v>711</v>
      </c>
      <c r="F5371">
        <v>1</v>
      </c>
      <c r="G5371">
        <v>1</v>
      </c>
      <c r="H5371" s="4" t="str">
        <f t="shared" si="166"/>
        <v>1R281.1</v>
      </c>
      <c r="I5371" s="4" t="str">
        <f t="shared" si="167"/>
        <v>SG1_TAPSL0</v>
      </c>
    </row>
    <row r="5372" spans="1:9">
      <c r="A5372" t="s">
        <v>261</v>
      </c>
      <c r="B5372" t="s">
        <v>9363</v>
      </c>
      <c r="C5372" t="s">
        <v>5389</v>
      </c>
      <c r="D5372">
        <v>2</v>
      </c>
      <c r="E5372" t="s">
        <v>169</v>
      </c>
      <c r="F5372">
        <v>2</v>
      </c>
      <c r="G5372">
        <v>2</v>
      </c>
      <c r="H5372" s="4" t="str">
        <f t="shared" si="166"/>
        <v>1R281.2</v>
      </c>
      <c r="I5372" s="4" t="str">
        <f t="shared" si="167"/>
        <v>DGND</v>
      </c>
    </row>
    <row r="5373" spans="1:9">
      <c r="A5373" t="s">
        <v>261</v>
      </c>
      <c r="B5373" t="s">
        <v>9363</v>
      </c>
      <c r="C5373" t="s">
        <v>5390</v>
      </c>
      <c r="D5373">
        <v>1</v>
      </c>
      <c r="E5373" t="s">
        <v>712</v>
      </c>
      <c r="F5373">
        <v>1</v>
      </c>
      <c r="G5373">
        <v>1</v>
      </c>
      <c r="H5373" s="4" t="str">
        <f t="shared" si="166"/>
        <v>1R282.1</v>
      </c>
      <c r="I5373" s="4" t="str">
        <f t="shared" si="167"/>
        <v>SG1_TAPSL1</v>
      </c>
    </row>
    <row r="5374" spans="1:9">
      <c r="A5374" t="s">
        <v>261</v>
      </c>
      <c r="B5374" t="s">
        <v>9363</v>
      </c>
      <c r="C5374" t="s">
        <v>5390</v>
      </c>
      <c r="D5374">
        <v>2</v>
      </c>
      <c r="E5374" t="s">
        <v>169</v>
      </c>
      <c r="F5374">
        <v>2</v>
      </c>
      <c r="G5374">
        <v>2</v>
      </c>
      <c r="H5374" s="4" t="str">
        <f t="shared" si="166"/>
        <v>1R282.2</v>
      </c>
      <c r="I5374" s="4" t="str">
        <f t="shared" si="167"/>
        <v>DGND</v>
      </c>
    </row>
    <row r="5375" spans="1:9">
      <c r="A5375" t="s">
        <v>261</v>
      </c>
      <c r="B5375" t="s">
        <v>9363</v>
      </c>
      <c r="C5375" t="s">
        <v>5391</v>
      </c>
      <c r="D5375">
        <v>1</v>
      </c>
      <c r="E5375" t="s">
        <v>2304</v>
      </c>
      <c r="F5375">
        <v>1</v>
      </c>
      <c r="G5375">
        <v>1</v>
      </c>
      <c r="H5375" s="4" t="str">
        <f t="shared" si="166"/>
        <v>1R580.1</v>
      </c>
      <c r="I5375" s="4" t="str">
        <f t="shared" si="167"/>
        <v>SG1_PGATE</v>
      </c>
    </row>
    <row r="5376" spans="1:9">
      <c r="A5376" t="s">
        <v>261</v>
      </c>
      <c r="B5376" t="s">
        <v>9363</v>
      </c>
      <c r="C5376" t="s">
        <v>5391</v>
      </c>
      <c r="D5376">
        <v>2</v>
      </c>
      <c r="F5376">
        <v>2</v>
      </c>
      <c r="G5376">
        <v>2</v>
      </c>
      <c r="H5376" s="4" t="str">
        <f t="shared" si="166"/>
        <v>1R580.2</v>
      </c>
      <c r="I5376" s="4">
        <f t="shared" si="167"/>
        <v>0</v>
      </c>
    </row>
    <row r="5377" spans="1:9">
      <c r="A5377" t="s">
        <v>261</v>
      </c>
      <c r="B5377" t="s">
        <v>9363</v>
      </c>
      <c r="C5377" t="s">
        <v>5392</v>
      </c>
      <c r="D5377">
        <v>1</v>
      </c>
      <c r="E5377" t="s">
        <v>2305</v>
      </c>
      <c r="F5377">
        <v>1</v>
      </c>
      <c r="G5377">
        <v>1</v>
      </c>
      <c r="H5377" s="4" t="str">
        <f t="shared" si="166"/>
        <v>1R581.1</v>
      </c>
      <c r="I5377" s="4" t="str">
        <f t="shared" si="167"/>
        <v>SG1_NGATE</v>
      </c>
    </row>
    <row r="5378" spans="1:9">
      <c r="A5378" t="s">
        <v>261</v>
      </c>
      <c r="B5378" t="s">
        <v>9363</v>
      </c>
      <c r="C5378" t="s">
        <v>5392</v>
      </c>
      <c r="D5378">
        <v>2</v>
      </c>
      <c r="F5378">
        <v>2</v>
      </c>
      <c r="G5378">
        <v>2</v>
      </c>
      <c r="H5378" s="4" t="str">
        <f t="shared" ref="H5378:H5441" si="168">CONCATENATE(C5378,".",F5378)</f>
        <v>1R581.2</v>
      </c>
      <c r="I5378" s="4">
        <f t="shared" ref="I5378:I5441" si="169">E5378</f>
        <v>0</v>
      </c>
    </row>
    <row r="5379" spans="1:9">
      <c r="A5379" t="s">
        <v>261</v>
      </c>
      <c r="B5379" t="s">
        <v>9363</v>
      </c>
      <c r="C5379" t="s">
        <v>5393</v>
      </c>
      <c r="D5379">
        <v>1</v>
      </c>
      <c r="E5379" t="s">
        <v>2306</v>
      </c>
      <c r="F5379">
        <v>1</v>
      </c>
      <c r="G5379">
        <v>1</v>
      </c>
      <c r="H5379" s="4" t="str">
        <f t="shared" si="168"/>
        <v>1R582.1</v>
      </c>
      <c r="I5379" s="4" t="str">
        <f t="shared" si="169"/>
        <v>SG1_VSENSE</v>
      </c>
    </row>
    <row r="5380" spans="1:9">
      <c r="A5380" t="s">
        <v>261</v>
      </c>
      <c r="B5380" t="s">
        <v>9363</v>
      </c>
      <c r="C5380" t="s">
        <v>5393</v>
      </c>
      <c r="D5380">
        <v>2</v>
      </c>
      <c r="F5380">
        <v>2</v>
      </c>
      <c r="G5380">
        <v>2</v>
      </c>
      <c r="H5380" s="4" t="str">
        <f t="shared" si="168"/>
        <v>1R582.2</v>
      </c>
      <c r="I5380" s="4">
        <f t="shared" si="169"/>
        <v>0</v>
      </c>
    </row>
    <row r="5381" spans="1:9">
      <c r="A5381" t="s">
        <v>261</v>
      </c>
      <c r="B5381" t="s">
        <v>9363</v>
      </c>
      <c r="C5381" t="s">
        <v>5394</v>
      </c>
      <c r="D5381">
        <v>1</v>
      </c>
      <c r="E5381" t="s">
        <v>2307</v>
      </c>
      <c r="F5381">
        <v>1</v>
      </c>
      <c r="G5381">
        <v>1</v>
      </c>
      <c r="H5381" s="4" t="str">
        <f t="shared" si="168"/>
        <v>1R583.1</v>
      </c>
      <c r="I5381" s="4" t="str">
        <f t="shared" si="169"/>
        <v>SG1_VO09</v>
      </c>
    </row>
    <row r="5382" spans="1:9">
      <c r="A5382" t="s">
        <v>261</v>
      </c>
      <c r="B5382" t="s">
        <v>9363</v>
      </c>
      <c r="C5382" t="s">
        <v>5394</v>
      </c>
      <c r="D5382">
        <v>2</v>
      </c>
      <c r="F5382">
        <v>2</v>
      </c>
      <c r="G5382">
        <v>2</v>
      </c>
      <c r="H5382" s="4" t="str">
        <f t="shared" si="168"/>
        <v>1R583.2</v>
      </c>
      <c r="I5382" s="4">
        <f t="shared" si="169"/>
        <v>0</v>
      </c>
    </row>
    <row r="5383" spans="1:9">
      <c r="A5383" t="s">
        <v>261</v>
      </c>
      <c r="B5383" t="s">
        <v>9363</v>
      </c>
      <c r="C5383" t="s">
        <v>9364</v>
      </c>
      <c r="D5383">
        <v>1</v>
      </c>
      <c r="E5383" t="s">
        <v>725</v>
      </c>
      <c r="F5383">
        <v>1</v>
      </c>
      <c r="G5383">
        <v>1</v>
      </c>
      <c r="H5383" s="4" t="str">
        <f t="shared" si="168"/>
        <v>1RG73.1</v>
      </c>
      <c r="I5383" s="4" t="str">
        <f t="shared" si="169"/>
        <v>SG1_SPI_CSB</v>
      </c>
    </row>
    <row r="5384" spans="1:9">
      <c r="A5384" t="s">
        <v>261</v>
      </c>
      <c r="B5384" t="s">
        <v>9363</v>
      </c>
      <c r="C5384" t="s">
        <v>9364</v>
      </c>
      <c r="D5384">
        <v>2</v>
      </c>
      <c r="F5384">
        <v>2</v>
      </c>
      <c r="G5384">
        <v>2</v>
      </c>
      <c r="H5384" s="4" t="str">
        <f t="shared" si="168"/>
        <v>1RG73.2</v>
      </c>
      <c r="I5384" s="4">
        <f t="shared" si="169"/>
        <v>0</v>
      </c>
    </row>
    <row r="5385" spans="1:9">
      <c r="A5385" t="s">
        <v>261</v>
      </c>
      <c r="B5385" t="s">
        <v>9363</v>
      </c>
      <c r="C5385" t="s">
        <v>9365</v>
      </c>
      <c r="D5385">
        <v>1</v>
      </c>
      <c r="E5385" t="s">
        <v>719</v>
      </c>
      <c r="F5385">
        <v>1</v>
      </c>
      <c r="G5385">
        <v>1</v>
      </c>
      <c r="H5385" s="4" t="str">
        <f t="shared" si="168"/>
        <v>1RG74.1</v>
      </c>
      <c r="I5385" s="4" t="str">
        <f t="shared" si="169"/>
        <v>SG1_SPI_SO</v>
      </c>
    </row>
    <row r="5386" spans="1:9">
      <c r="A5386" t="s">
        <v>261</v>
      </c>
      <c r="B5386" t="s">
        <v>9363</v>
      </c>
      <c r="C5386" t="s">
        <v>9365</v>
      </c>
      <c r="D5386">
        <v>2</v>
      </c>
      <c r="F5386">
        <v>2</v>
      </c>
      <c r="G5386">
        <v>2</v>
      </c>
      <c r="H5386" s="4" t="str">
        <f t="shared" si="168"/>
        <v>1RG74.2</v>
      </c>
      <c r="I5386" s="4">
        <f t="shared" si="169"/>
        <v>0</v>
      </c>
    </row>
    <row r="5387" spans="1:9">
      <c r="A5387" t="s">
        <v>261</v>
      </c>
      <c r="B5387" t="s">
        <v>9363</v>
      </c>
      <c r="C5387" t="s">
        <v>9366</v>
      </c>
      <c r="D5387">
        <v>1</v>
      </c>
      <c r="E5387" t="s">
        <v>734</v>
      </c>
      <c r="F5387">
        <v>1</v>
      </c>
      <c r="G5387">
        <v>1</v>
      </c>
      <c r="H5387" s="4" t="str">
        <f t="shared" si="168"/>
        <v>1RG75.1</v>
      </c>
      <c r="I5387" s="4" t="str">
        <f t="shared" si="169"/>
        <v>SG1_SPI_SCK</v>
      </c>
    </row>
    <row r="5388" spans="1:9">
      <c r="A5388" t="s">
        <v>261</v>
      </c>
      <c r="B5388" t="s">
        <v>9363</v>
      </c>
      <c r="C5388" t="s">
        <v>9366</v>
      </c>
      <c r="D5388">
        <v>2</v>
      </c>
      <c r="F5388">
        <v>2</v>
      </c>
      <c r="G5388">
        <v>2</v>
      </c>
      <c r="H5388" s="4" t="str">
        <f t="shared" si="168"/>
        <v>1RG75.2</v>
      </c>
      <c r="I5388" s="4">
        <f t="shared" si="169"/>
        <v>0</v>
      </c>
    </row>
    <row r="5389" spans="1:9">
      <c r="A5389" t="s">
        <v>261</v>
      </c>
      <c r="B5389" t="s">
        <v>9363</v>
      </c>
      <c r="C5389" t="s">
        <v>9367</v>
      </c>
      <c r="D5389">
        <v>1</v>
      </c>
      <c r="E5389" t="s">
        <v>735</v>
      </c>
      <c r="F5389">
        <v>1</v>
      </c>
      <c r="G5389">
        <v>1</v>
      </c>
      <c r="H5389" s="4" t="str">
        <f t="shared" si="168"/>
        <v>1RG76.1</v>
      </c>
      <c r="I5389" s="4" t="str">
        <f t="shared" si="169"/>
        <v>SG1_SPI_SI</v>
      </c>
    </row>
    <row r="5390" spans="1:9">
      <c r="A5390" t="s">
        <v>261</v>
      </c>
      <c r="B5390" t="s">
        <v>9363</v>
      </c>
      <c r="C5390" t="s">
        <v>9367</v>
      </c>
      <c r="D5390">
        <v>2</v>
      </c>
      <c r="F5390">
        <v>2</v>
      </c>
      <c r="G5390">
        <v>2</v>
      </c>
      <c r="H5390" s="4" t="str">
        <f t="shared" si="168"/>
        <v>1RG76.2</v>
      </c>
      <c r="I5390" s="4">
        <f t="shared" si="169"/>
        <v>0</v>
      </c>
    </row>
    <row r="5391" spans="1:9">
      <c r="A5391" t="s">
        <v>261</v>
      </c>
      <c r="B5391" t="s">
        <v>9363</v>
      </c>
      <c r="C5391" t="s">
        <v>9368</v>
      </c>
      <c r="D5391">
        <v>1</v>
      </c>
      <c r="E5391" t="s">
        <v>732</v>
      </c>
      <c r="F5391">
        <v>1</v>
      </c>
      <c r="G5391">
        <v>1</v>
      </c>
      <c r="H5391" s="4" t="str">
        <f t="shared" si="168"/>
        <v>1RG77.1</v>
      </c>
      <c r="I5391" s="4" t="str">
        <f t="shared" si="169"/>
        <v>SG1_WP</v>
      </c>
    </row>
    <row r="5392" spans="1:9">
      <c r="A5392" t="s">
        <v>261</v>
      </c>
      <c r="B5392" t="s">
        <v>9363</v>
      </c>
      <c r="C5392" t="s">
        <v>9368</v>
      </c>
      <c r="D5392">
        <v>2</v>
      </c>
      <c r="F5392">
        <v>2</v>
      </c>
      <c r="G5392">
        <v>2</v>
      </c>
      <c r="H5392" s="4" t="str">
        <f t="shared" si="168"/>
        <v>1RG77.2</v>
      </c>
      <c r="I5392" s="4">
        <f t="shared" si="169"/>
        <v>0</v>
      </c>
    </row>
    <row r="5393" spans="1:9">
      <c r="A5393" t="s">
        <v>261</v>
      </c>
      <c r="B5393" t="s">
        <v>9363</v>
      </c>
      <c r="C5393" t="s">
        <v>9369</v>
      </c>
      <c r="D5393">
        <v>1</v>
      </c>
      <c r="E5393" t="s">
        <v>731</v>
      </c>
      <c r="F5393">
        <v>1</v>
      </c>
      <c r="G5393">
        <v>1</v>
      </c>
      <c r="H5393" s="4" t="str">
        <f t="shared" si="168"/>
        <v>1RG78.1</v>
      </c>
      <c r="I5393" s="4" t="str">
        <f t="shared" si="169"/>
        <v>SG1_HOLD</v>
      </c>
    </row>
    <row r="5394" spans="1:9">
      <c r="A5394" t="s">
        <v>261</v>
      </c>
      <c r="B5394" t="s">
        <v>9363</v>
      </c>
      <c r="C5394" t="s">
        <v>9369</v>
      </c>
      <c r="D5394">
        <v>2</v>
      </c>
      <c r="F5394">
        <v>2</v>
      </c>
      <c r="G5394">
        <v>2</v>
      </c>
      <c r="H5394" s="4" t="str">
        <f t="shared" si="168"/>
        <v>1RG78.2</v>
      </c>
      <c r="I5394" s="4">
        <f t="shared" si="169"/>
        <v>0</v>
      </c>
    </row>
    <row r="5395" spans="1:9">
      <c r="A5395" t="s">
        <v>261</v>
      </c>
      <c r="B5395" t="s">
        <v>9363</v>
      </c>
      <c r="C5395" t="s">
        <v>5395</v>
      </c>
      <c r="D5395">
        <v>1</v>
      </c>
      <c r="E5395" t="s">
        <v>718</v>
      </c>
      <c r="F5395">
        <v>1</v>
      </c>
      <c r="G5395">
        <v>1</v>
      </c>
      <c r="H5395" s="4" t="str">
        <f t="shared" si="168"/>
        <v>1Y6.1</v>
      </c>
      <c r="I5395" s="4" t="str">
        <f t="shared" si="169"/>
        <v>SG1_CKXTAL2</v>
      </c>
    </row>
    <row r="5396" spans="1:9">
      <c r="A5396" t="s">
        <v>261</v>
      </c>
      <c r="B5396" t="s">
        <v>9363</v>
      </c>
      <c r="C5396" t="s">
        <v>5395</v>
      </c>
      <c r="D5396">
        <v>2</v>
      </c>
      <c r="E5396" t="s">
        <v>169</v>
      </c>
      <c r="F5396">
        <v>2</v>
      </c>
      <c r="G5396">
        <v>2</v>
      </c>
      <c r="H5396" s="4" t="str">
        <f t="shared" si="168"/>
        <v>1Y6.2</v>
      </c>
      <c r="I5396" s="4" t="str">
        <f t="shared" si="169"/>
        <v>DGND</v>
      </c>
    </row>
    <row r="5397" spans="1:9">
      <c r="A5397" t="s">
        <v>261</v>
      </c>
      <c r="B5397" t="s">
        <v>9363</v>
      </c>
      <c r="C5397" t="s">
        <v>5395</v>
      </c>
      <c r="D5397">
        <v>3</v>
      </c>
      <c r="E5397" t="s">
        <v>717</v>
      </c>
      <c r="F5397">
        <v>3</v>
      </c>
      <c r="G5397">
        <v>3</v>
      </c>
      <c r="H5397" s="4" t="str">
        <f t="shared" si="168"/>
        <v>1Y6.3</v>
      </c>
      <c r="I5397" s="4" t="str">
        <f t="shared" si="169"/>
        <v>SG1_CKXTAL1</v>
      </c>
    </row>
    <row r="5398" spans="1:9">
      <c r="A5398" t="s">
        <v>261</v>
      </c>
      <c r="B5398" t="s">
        <v>9363</v>
      </c>
      <c r="C5398" t="s">
        <v>5395</v>
      </c>
      <c r="D5398">
        <v>4</v>
      </c>
      <c r="E5398" t="s">
        <v>169</v>
      </c>
      <c r="F5398">
        <v>4</v>
      </c>
      <c r="G5398">
        <v>4</v>
      </c>
      <c r="H5398" s="4" t="str">
        <f t="shared" si="168"/>
        <v>1Y6.4</v>
      </c>
      <c r="I5398" s="4" t="str">
        <f t="shared" si="169"/>
        <v>DGND</v>
      </c>
    </row>
    <row r="5399" spans="1:9">
      <c r="A5399" t="s">
        <v>261</v>
      </c>
      <c r="B5399" t="s">
        <v>9363</v>
      </c>
      <c r="C5399" t="s">
        <v>9220</v>
      </c>
      <c r="D5399" t="s">
        <v>1701</v>
      </c>
      <c r="E5399" t="s">
        <v>2305</v>
      </c>
      <c r="F5399" t="s">
        <v>426</v>
      </c>
      <c r="G5399" t="s">
        <v>1701</v>
      </c>
      <c r="H5399" s="4" t="str">
        <f t="shared" si="168"/>
        <v>GOLD1.F5</v>
      </c>
      <c r="I5399" s="4" t="str">
        <f t="shared" si="169"/>
        <v>SG1_NGATE</v>
      </c>
    </row>
    <row r="5400" spans="1:9">
      <c r="A5400" t="s">
        <v>261</v>
      </c>
      <c r="B5400" t="s">
        <v>9363</v>
      </c>
      <c r="C5400" t="s">
        <v>9220</v>
      </c>
      <c r="D5400" t="s">
        <v>1700</v>
      </c>
      <c r="E5400" t="s">
        <v>2304</v>
      </c>
      <c r="F5400" t="s">
        <v>310</v>
      </c>
      <c r="G5400" t="s">
        <v>1700</v>
      </c>
      <c r="H5400" s="4" t="str">
        <f t="shared" si="168"/>
        <v>GOLD1.H5</v>
      </c>
      <c r="I5400" s="4" t="str">
        <f t="shared" si="169"/>
        <v>SG1_PGATE</v>
      </c>
    </row>
    <row r="5401" spans="1:9">
      <c r="A5401" t="s">
        <v>261</v>
      </c>
      <c r="B5401" t="s">
        <v>9363</v>
      </c>
      <c r="C5401" t="s">
        <v>9220</v>
      </c>
      <c r="D5401" t="s">
        <v>378</v>
      </c>
      <c r="E5401" t="s">
        <v>725</v>
      </c>
      <c r="F5401" t="s">
        <v>420</v>
      </c>
      <c r="G5401" t="s">
        <v>378</v>
      </c>
      <c r="H5401" s="4" t="str">
        <f t="shared" si="168"/>
        <v>GOLD1.L16</v>
      </c>
      <c r="I5401" s="4" t="str">
        <f t="shared" si="169"/>
        <v>SG1_SPI_CSB</v>
      </c>
    </row>
    <row r="5402" spans="1:9">
      <c r="A5402" t="s">
        <v>261</v>
      </c>
      <c r="B5402" t="s">
        <v>9363</v>
      </c>
      <c r="C5402" t="s">
        <v>9220</v>
      </c>
      <c r="D5402" t="s">
        <v>382</v>
      </c>
      <c r="E5402" t="s">
        <v>734</v>
      </c>
      <c r="F5402" t="s">
        <v>324</v>
      </c>
      <c r="G5402" t="s">
        <v>382</v>
      </c>
      <c r="H5402" s="4" t="str">
        <f t="shared" si="168"/>
        <v>GOLD1.P16</v>
      </c>
      <c r="I5402" s="4" t="str">
        <f t="shared" si="169"/>
        <v>SG1_SPI_SCK</v>
      </c>
    </row>
    <row r="5403" spans="1:9">
      <c r="A5403" t="s">
        <v>261</v>
      </c>
      <c r="B5403" t="s">
        <v>9363</v>
      </c>
      <c r="C5403" t="s">
        <v>9220</v>
      </c>
      <c r="D5403" t="s">
        <v>1697</v>
      </c>
      <c r="E5403" t="s">
        <v>735</v>
      </c>
      <c r="F5403" t="s">
        <v>279</v>
      </c>
      <c r="G5403" t="s">
        <v>1697</v>
      </c>
      <c r="H5403" s="4" t="str">
        <f t="shared" si="168"/>
        <v>GOLD1.R16</v>
      </c>
      <c r="I5403" s="4" t="str">
        <f t="shared" si="169"/>
        <v>SG1_SPI_SI</v>
      </c>
    </row>
    <row r="5404" spans="1:9">
      <c r="A5404" t="s">
        <v>261</v>
      </c>
      <c r="B5404" t="s">
        <v>9363</v>
      </c>
      <c r="C5404" t="s">
        <v>9220</v>
      </c>
      <c r="D5404" t="s">
        <v>1696</v>
      </c>
      <c r="E5404" t="s">
        <v>719</v>
      </c>
      <c r="F5404" t="s">
        <v>326</v>
      </c>
      <c r="G5404" t="s">
        <v>1696</v>
      </c>
      <c r="H5404" s="4" t="str">
        <f t="shared" si="168"/>
        <v>GOLD1.M16</v>
      </c>
      <c r="I5404" s="4" t="str">
        <f t="shared" si="169"/>
        <v>SG1_SPI_SO</v>
      </c>
    </row>
    <row r="5405" spans="1:9">
      <c r="A5405" t="s">
        <v>261</v>
      </c>
      <c r="B5405" t="s">
        <v>9363</v>
      </c>
      <c r="C5405" t="s">
        <v>9220</v>
      </c>
      <c r="D5405" t="s">
        <v>1698</v>
      </c>
      <c r="E5405" t="s">
        <v>732</v>
      </c>
      <c r="F5405" t="s">
        <v>272</v>
      </c>
      <c r="G5405" t="s">
        <v>1698</v>
      </c>
      <c r="H5405" s="4" t="str">
        <f t="shared" si="168"/>
        <v>GOLD1.K16</v>
      </c>
      <c r="I5405" s="4" t="str">
        <f t="shared" si="169"/>
        <v>SG1_WP</v>
      </c>
    </row>
    <row r="5406" spans="1:9">
      <c r="A5406" t="s">
        <v>261</v>
      </c>
      <c r="B5406" t="s">
        <v>9363</v>
      </c>
      <c r="C5406" t="s">
        <v>9220</v>
      </c>
      <c r="D5406" t="s">
        <v>1699</v>
      </c>
      <c r="E5406" t="s">
        <v>731</v>
      </c>
      <c r="F5406" t="s">
        <v>348</v>
      </c>
      <c r="G5406" t="s">
        <v>1699</v>
      </c>
      <c r="H5406" s="4" t="str">
        <f t="shared" si="168"/>
        <v>GOLD1.N16</v>
      </c>
      <c r="I5406" s="4" t="str">
        <f t="shared" si="169"/>
        <v>SG1_HOLD</v>
      </c>
    </row>
    <row r="5407" spans="1:9">
      <c r="A5407" t="s">
        <v>261</v>
      </c>
      <c r="B5407" t="s">
        <v>9363</v>
      </c>
      <c r="C5407" t="s">
        <v>9220</v>
      </c>
      <c r="D5407" t="s">
        <v>329</v>
      </c>
      <c r="E5407" t="s">
        <v>711</v>
      </c>
      <c r="F5407" t="s">
        <v>333</v>
      </c>
      <c r="G5407" t="s">
        <v>329</v>
      </c>
      <c r="H5407" s="4" t="str">
        <f t="shared" si="168"/>
        <v>GOLD1.P2</v>
      </c>
      <c r="I5407" s="4" t="str">
        <f t="shared" si="169"/>
        <v>SG1_TAPSL0</v>
      </c>
    </row>
    <row r="5408" spans="1:9">
      <c r="A5408" t="s">
        <v>261</v>
      </c>
      <c r="B5408" t="s">
        <v>9363</v>
      </c>
      <c r="C5408" t="s">
        <v>9220</v>
      </c>
      <c r="D5408" t="s">
        <v>331</v>
      </c>
      <c r="E5408" t="s">
        <v>712</v>
      </c>
      <c r="F5408" t="s">
        <v>305</v>
      </c>
      <c r="G5408" t="s">
        <v>331</v>
      </c>
      <c r="H5408" s="4" t="str">
        <f t="shared" si="168"/>
        <v>GOLD1.R2</v>
      </c>
      <c r="I5408" s="4" t="str">
        <f t="shared" si="169"/>
        <v>SG1_TAPSL1</v>
      </c>
    </row>
    <row r="5409" spans="1:9">
      <c r="A5409" t="s">
        <v>261</v>
      </c>
      <c r="B5409" t="s">
        <v>9363</v>
      </c>
      <c r="C5409" t="s">
        <v>9220</v>
      </c>
      <c r="D5409" t="s">
        <v>3117</v>
      </c>
      <c r="E5409" t="s">
        <v>8756</v>
      </c>
      <c r="F5409" t="s">
        <v>323</v>
      </c>
      <c r="G5409" t="s">
        <v>3117</v>
      </c>
      <c r="H5409" s="4" t="str">
        <f t="shared" si="168"/>
        <v>GOLD1.H16</v>
      </c>
      <c r="I5409" s="4" t="str">
        <f t="shared" si="169"/>
        <v>SG1_DCH_TDO</v>
      </c>
    </row>
    <row r="5410" spans="1:9">
      <c r="A5410" t="s">
        <v>261</v>
      </c>
      <c r="B5410" t="s">
        <v>9363</v>
      </c>
      <c r="C5410" t="s">
        <v>9220</v>
      </c>
      <c r="D5410" t="s">
        <v>1703</v>
      </c>
      <c r="E5410" t="s">
        <v>2307</v>
      </c>
      <c r="F5410" t="s">
        <v>178</v>
      </c>
      <c r="G5410" t="s">
        <v>1703</v>
      </c>
      <c r="H5410" s="4" t="str">
        <f t="shared" si="168"/>
        <v>GOLD1.G4</v>
      </c>
      <c r="I5410" s="4" t="str">
        <f t="shared" si="169"/>
        <v>SG1_VO09</v>
      </c>
    </row>
    <row r="5411" spans="1:9">
      <c r="A5411" t="s">
        <v>261</v>
      </c>
      <c r="B5411" t="s">
        <v>9363</v>
      </c>
      <c r="C5411" t="s">
        <v>9220</v>
      </c>
      <c r="D5411" t="s">
        <v>1702</v>
      </c>
      <c r="E5411" t="s">
        <v>2306</v>
      </c>
      <c r="F5411" t="s">
        <v>368</v>
      </c>
      <c r="G5411" t="s">
        <v>1702</v>
      </c>
      <c r="H5411" s="4" t="str">
        <f t="shared" si="168"/>
        <v>GOLD1.F4</v>
      </c>
      <c r="I5411" s="4" t="str">
        <f t="shared" si="169"/>
        <v>SG1_VSENSE</v>
      </c>
    </row>
    <row r="5412" spans="1:9">
      <c r="A5412" t="s">
        <v>261</v>
      </c>
      <c r="B5412" t="s">
        <v>9363</v>
      </c>
      <c r="C5412" t="s">
        <v>9220</v>
      </c>
      <c r="D5412" t="s">
        <v>315</v>
      </c>
      <c r="E5412" t="s">
        <v>710</v>
      </c>
      <c r="F5412" t="s">
        <v>265</v>
      </c>
      <c r="G5412" t="s">
        <v>315</v>
      </c>
      <c r="H5412" s="4" t="str">
        <f t="shared" si="168"/>
        <v>GOLD1.K4</v>
      </c>
      <c r="I5412" s="4" t="str">
        <f t="shared" si="169"/>
        <v>SG1_WAKE</v>
      </c>
    </row>
    <row r="5413" spans="1:9">
      <c r="A5413" t="s">
        <v>261</v>
      </c>
      <c r="B5413" t="s">
        <v>9363</v>
      </c>
      <c r="C5413" t="s">
        <v>9220</v>
      </c>
      <c r="D5413" t="s">
        <v>1706</v>
      </c>
      <c r="E5413" t="s">
        <v>717</v>
      </c>
      <c r="F5413" t="s">
        <v>206</v>
      </c>
      <c r="G5413" t="s">
        <v>1706</v>
      </c>
      <c r="H5413" s="4" t="str">
        <f t="shared" si="168"/>
        <v>GOLD1.A13</v>
      </c>
      <c r="I5413" s="4" t="str">
        <f t="shared" si="169"/>
        <v>SG1_CKXTAL1</v>
      </c>
    </row>
    <row r="5414" spans="1:9">
      <c r="A5414" t="s">
        <v>261</v>
      </c>
      <c r="B5414" t="s">
        <v>9363</v>
      </c>
      <c r="C5414" t="s">
        <v>9220</v>
      </c>
      <c r="D5414" t="s">
        <v>1707</v>
      </c>
      <c r="E5414" t="s">
        <v>718</v>
      </c>
      <c r="F5414" t="s">
        <v>205</v>
      </c>
      <c r="G5414" t="s">
        <v>1707</v>
      </c>
      <c r="H5414" s="4" t="str">
        <f t="shared" si="168"/>
        <v>GOLD1.A12</v>
      </c>
      <c r="I5414" s="4" t="str">
        <f t="shared" si="169"/>
        <v>SG1_CKXTAL2</v>
      </c>
    </row>
    <row r="5415" spans="1:9">
      <c r="A5415" t="s">
        <v>261</v>
      </c>
      <c r="B5415" t="s">
        <v>9363</v>
      </c>
      <c r="C5415" t="s">
        <v>5396</v>
      </c>
      <c r="D5415" t="s">
        <v>173</v>
      </c>
      <c r="E5415" t="s">
        <v>1789</v>
      </c>
      <c r="F5415">
        <v>1</v>
      </c>
      <c r="G5415" t="s">
        <v>173</v>
      </c>
      <c r="H5415" s="4" t="str">
        <f t="shared" si="168"/>
        <v>SG1_MGND1.1</v>
      </c>
      <c r="I5415" s="4" t="str">
        <f t="shared" si="169"/>
        <v>MGND</v>
      </c>
    </row>
    <row r="5416" spans="1:9">
      <c r="A5416" t="s">
        <v>261</v>
      </c>
      <c r="B5416" t="s">
        <v>9363</v>
      </c>
      <c r="C5416" t="s">
        <v>5397</v>
      </c>
      <c r="D5416" t="s">
        <v>173</v>
      </c>
      <c r="E5416" t="s">
        <v>1789</v>
      </c>
      <c r="F5416">
        <v>1</v>
      </c>
      <c r="G5416" t="s">
        <v>173</v>
      </c>
      <c r="H5416" s="4" t="str">
        <f t="shared" si="168"/>
        <v>SG1_MGND2.1</v>
      </c>
      <c r="I5416" s="4" t="str">
        <f t="shared" si="169"/>
        <v>MGND</v>
      </c>
    </row>
    <row r="5417" spans="1:9">
      <c r="A5417" t="s">
        <v>261</v>
      </c>
      <c r="B5417" t="s">
        <v>9363</v>
      </c>
      <c r="C5417" t="s">
        <v>5398</v>
      </c>
      <c r="D5417" t="s">
        <v>173</v>
      </c>
      <c r="E5417" t="s">
        <v>1789</v>
      </c>
      <c r="F5417">
        <v>1</v>
      </c>
      <c r="G5417" t="s">
        <v>173</v>
      </c>
      <c r="H5417" s="4" t="str">
        <f t="shared" si="168"/>
        <v>SG1_MGND3.1</v>
      </c>
      <c r="I5417" s="4" t="str">
        <f t="shared" si="169"/>
        <v>MGND</v>
      </c>
    </row>
    <row r="5418" spans="1:9">
      <c r="A5418" t="s">
        <v>261</v>
      </c>
      <c r="B5418" t="s">
        <v>9363</v>
      </c>
      <c r="C5418" t="s">
        <v>5399</v>
      </c>
      <c r="D5418" t="s">
        <v>173</v>
      </c>
      <c r="E5418" t="s">
        <v>1789</v>
      </c>
      <c r="F5418">
        <v>1</v>
      </c>
      <c r="G5418" t="s">
        <v>173</v>
      </c>
      <c r="H5418" s="4" t="str">
        <f t="shared" si="168"/>
        <v>SG1_MGND4.1</v>
      </c>
      <c r="I5418" s="4" t="str">
        <f t="shared" si="169"/>
        <v>MGND</v>
      </c>
    </row>
    <row r="5419" spans="1:9">
      <c r="A5419" t="s">
        <v>261</v>
      </c>
      <c r="B5419" t="s">
        <v>3546</v>
      </c>
      <c r="C5419" t="s">
        <v>2381</v>
      </c>
      <c r="D5419">
        <v>1</v>
      </c>
      <c r="E5419" t="s">
        <v>1786</v>
      </c>
      <c r="F5419">
        <v>1</v>
      </c>
      <c r="G5419">
        <v>1</v>
      </c>
      <c r="H5419" s="4" t="str">
        <f t="shared" si="168"/>
        <v>BD5.1</v>
      </c>
      <c r="I5419" s="4" t="str">
        <f t="shared" si="169"/>
        <v>S0_AVDD33_MOSFET</v>
      </c>
    </row>
    <row r="5420" spans="1:9">
      <c r="A5420" t="s">
        <v>261</v>
      </c>
      <c r="B5420" t="s">
        <v>3546</v>
      </c>
      <c r="C5420" t="s">
        <v>2381</v>
      </c>
      <c r="D5420">
        <v>2</v>
      </c>
      <c r="E5420" t="s">
        <v>1787</v>
      </c>
      <c r="F5420">
        <v>2</v>
      </c>
      <c r="G5420">
        <v>2</v>
      </c>
      <c r="H5420" s="4" t="str">
        <f t="shared" si="168"/>
        <v>BD5.2</v>
      </c>
      <c r="I5420" s="4" t="str">
        <f t="shared" si="169"/>
        <v>S0_APWR_06+1F</v>
      </c>
    </row>
    <row r="5421" spans="1:9">
      <c r="A5421" t="s">
        <v>261</v>
      </c>
      <c r="B5421" t="s">
        <v>3546</v>
      </c>
      <c r="C5421" t="s">
        <v>2382</v>
      </c>
      <c r="D5421">
        <v>1</v>
      </c>
      <c r="E5421" t="s">
        <v>533</v>
      </c>
      <c r="F5421">
        <v>1</v>
      </c>
      <c r="G5421">
        <v>1</v>
      </c>
      <c r="H5421" s="4" t="str">
        <f t="shared" si="168"/>
        <v>CD51.1</v>
      </c>
      <c r="I5421" s="4" t="str">
        <f t="shared" si="169"/>
        <v>S0_AVDD33</v>
      </c>
    </row>
    <row r="5422" spans="1:9">
      <c r="A5422" t="s">
        <v>261</v>
      </c>
      <c r="B5422" t="s">
        <v>3546</v>
      </c>
      <c r="C5422" t="s">
        <v>2382</v>
      </c>
      <c r="D5422">
        <v>2</v>
      </c>
      <c r="E5422" t="s">
        <v>169</v>
      </c>
      <c r="F5422">
        <v>2</v>
      </c>
      <c r="G5422">
        <v>2</v>
      </c>
      <c r="H5422" s="4" t="str">
        <f t="shared" si="168"/>
        <v>CD51.2</v>
      </c>
      <c r="I5422" s="4" t="str">
        <f t="shared" si="169"/>
        <v>DGND</v>
      </c>
    </row>
    <row r="5423" spans="1:9">
      <c r="A5423" t="s">
        <v>261</v>
      </c>
      <c r="B5423" t="s">
        <v>3546</v>
      </c>
      <c r="C5423" t="s">
        <v>2383</v>
      </c>
      <c r="D5423">
        <v>1</v>
      </c>
      <c r="E5423" t="s">
        <v>533</v>
      </c>
      <c r="F5423">
        <v>1</v>
      </c>
      <c r="G5423">
        <v>1</v>
      </c>
      <c r="H5423" s="4" t="str">
        <f t="shared" si="168"/>
        <v>CD52.1</v>
      </c>
      <c r="I5423" s="4" t="str">
        <f t="shared" si="169"/>
        <v>S0_AVDD33</v>
      </c>
    </row>
    <row r="5424" spans="1:9">
      <c r="A5424" t="s">
        <v>261</v>
      </c>
      <c r="B5424" t="s">
        <v>3546</v>
      </c>
      <c r="C5424" t="s">
        <v>2383</v>
      </c>
      <c r="D5424">
        <v>2</v>
      </c>
      <c r="E5424" t="s">
        <v>169</v>
      </c>
      <c r="F5424">
        <v>2</v>
      </c>
      <c r="G5424">
        <v>2</v>
      </c>
      <c r="H5424" s="4" t="str">
        <f t="shared" si="168"/>
        <v>CD52.2</v>
      </c>
      <c r="I5424" s="4" t="str">
        <f t="shared" si="169"/>
        <v>DGND</v>
      </c>
    </row>
    <row r="5425" spans="1:9">
      <c r="A5425" t="s">
        <v>261</v>
      </c>
      <c r="B5425" t="s">
        <v>3546</v>
      </c>
      <c r="C5425" t="s">
        <v>2384</v>
      </c>
      <c r="D5425">
        <v>1</v>
      </c>
      <c r="E5425" t="s">
        <v>533</v>
      </c>
      <c r="F5425">
        <v>1</v>
      </c>
      <c r="G5425">
        <v>1</v>
      </c>
      <c r="H5425" s="4" t="str">
        <f t="shared" si="168"/>
        <v>CD53.1</v>
      </c>
      <c r="I5425" s="4" t="str">
        <f t="shared" si="169"/>
        <v>S0_AVDD33</v>
      </c>
    </row>
    <row r="5426" spans="1:9">
      <c r="A5426" t="s">
        <v>261</v>
      </c>
      <c r="B5426" t="s">
        <v>3546</v>
      </c>
      <c r="C5426" t="s">
        <v>2384</v>
      </c>
      <c r="D5426">
        <v>2</v>
      </c>
      <c r="E5426" t="s">
        <v>169</v>
      </c>
      <c r="F5426">
        <v>2</v>
      </c>
      <c r="G5426">
        <v>2</v>
      </c>
      <c r="H5426" s="4" t="str">
        <f t="shared" si="168"/>
        <v>CD53.2</v>
      </c>
      <c r="I5426" s="4" t="str">
        <f t="shared" si="169"/>
        <v>DGND</v>
      </c>
    </row>
    <row r="5427" spans="1:9">
      <c r="A5427" t="s">
        <v>261</v>
      </c>
      <c r="B5427" t="s">
        <v>3546</v>
      </c>
      <c r="C5427" t="s">
        <v>2385</v>
      </c>
      <c r="D5427">
        <v>1</v>
      </c>
      <c r="E5427" t="s">
        <v>533</v>
      </c>
      <c r="F5427">
        <v>1</v>
      </c>
      <c r="G5427">
        <v>1</v>
      </c>
      <c r="H5427" s="4" t="str">
        <f t="shared" si="168"/>
        <v>CD54.1</v>
      </c>
      <c r="I5427" s="4" t="str">
        <f t="shared" si="169"/>
        <v>S0_AVDD33</v>
      </c>
    </row>
    <row r="5428" spans="1:9">
      <c r="A5428" t="s">
        <v>261</v>
      </c>
      <c r="B5428" t="s">
        <v>3546</v>
      </c>
      <c r="C5428" t="s">
        <v>2385</v>
      </c>
      <c r="D5428">
        <v>2</v>
      </c>
      <c r="E5428" t="s">
        <v>169</v>
      </c>
      <c r="F5428">
        <v>2</v>
      </c>
      <c r="G5428">
        <v>2</v>
      </c>
      <c r="H5428" s="4" t="str">
        <f t="shared" si="168"/>
        <v>CD54.2</v>
      </c>
      <c r="I5428" s="4" t="str">
        <f t="shared" si="169"/>
        <v>DGND</v>
      </c>
    </row>
    <row r="5429" spans="1:9">
      <c r="A5429" t="s">
        <v>261</v>
      </c>
      <c r="B5429" t="s">
        <v>3546</v>
      </c>
      <c r="C5429" t="s">
        <v>2386</v>
      </c>
      <c r="D5429">
        <v>1</v>
      </c>
      <c r="E5429" t="s">
        <v>533</v>
      </c>
      <c r="F5429">
        <v>1</v>
      </c>
      <c r="G5429">
        <v>1</v>
      </c>
      <c r="H5429" s="4" t="str">
        <f t="shared" si="168"/>
        <v>CD55.1</v>
      </c>
      <c r="I5429" s="4" t="str">
        <f t="shared" si="169"/>
        <v>S0_AVDD33</v>
      </c>
    </row>
    <row r="5430" spans="1:9">
      <c r="A5430" t="s">
        <v>261</v>
      </c>
      <c r="B5430" t="s">
        <v>3546</v>
      </c>
      <c r="C5430" t="s">
        <v>2386</v>
      </c>
      <c r="D5430">
        <v>2</v>
      </c>
      <c r="E5430" t="s">
        <v>169</v>
      </c>
      <c r="F5430">
        <v>2</v>
      </c>
      <c r="G5430">
        <v>2</v>
      </c>
      <c r="H5430" s="4" t="str">
        <f t="shared" si="168"/>
        <v>CD55.2</v>
      </c>
      <c r="I5430" s="4" t="str">
        <f t="shared" si="169"/>
        <v>DGND</v>
      </c>
    </row>
    <row r="5431" spans="1:9">
      <c r="A5431" t="s">
        <v>261</v>
      </c>
      <c r="B5431" t="s">
        <v>3546</v>
      </c>
      <c r="C5431" t="s">
        <v>2387</v>
      </c>
      <c r="D5431">
        <v>1</v>
      </c>
      <c r="E5431" t="s">
        <v>533</v>
      </c>
      <c r="F5431">
        <v>1</v>
      </c>
      <c r="G5431">
        <v>1</v>
      </c>
      <c r="H5431" s="4" t="str">
        <f t="shared" si="168"/>
        <v>CD56.1</v>
      </c>
      <c r="I5431" s="4" t="str">
        <f t="shared" si="169"/>
        <v>S0_AVDD33</v>
      </c>
    </row>
    <row r="5432" spans="1:9">
      <c r="A5432" t="s">
        <v>261</v>
      </c>
      <c r="B5432" t="s">
        <v>3546</v>
      </c>
      <c r="C5432" t="s">
        <v>2387</v>
      </c>
      <c r="D5432">
        <v>2</v>
      </c>
      <c r="E5432" t="s">
        <v>169</v>
      </c>
      <c r="F5432">
        <v>2</v>
      </c>
      <c r="G5432">
        <v>2</v>
      </c>
      <c r="H5432" s="4" t="str">
        <f t="shared" si="168"/>
        <v>CD56.2</v>
      </c>
      <c r="I5432" s="4" t="str">
        <f t="shared" si="169"/>
        <v>DGND</v>
      </c>
    </row>
    <row r="5433" spans="1:9">
      <c r="A5433" t="s">
        <v>261</v>
      </c>
      <c r="B5433" t="s">
        <v>3546</v>
      </c>
      <c r="C5433" t="s">
        <v>2388</v>
      </c>
      <c r="D5433">
        <v>1</v>
      </c>
      <c r="E5433" t="s">
        <v>533</v>
      </c>
      <c r="F5433">
        <v>1</v>
      </c>
      <c r="G5433">
        <v>1</v>
      </c>
      <c r="H5433" s="4" t="str">
        <f t="shared" si="168"/>
        <v>CD57.1</v>
      </c>
      <c r="I5433" s="4" t="str">
        <f t="shared" si="169"/>
        <v>S0_AVDD33</v>
      </c>
    </row>
    <row r="5434" spans="1:9">
      <c r="A5434" t="s">
        <v>261</v>
      </c>
      <c r="B5434" t="s">
        <v>3546</v>
      </c>
      <c r="C5434" t="s">
        <v>2388</v>
      </c>
      <c r="D5434">
        <v>2</v>
      </c>
      <c r="E5434" t="s">
        <v>169</v>
      </c>
      <c r="F5434">
        <v>2</v>
      </c>
      <c r="G5434">
        <v>2</v>
      </c>
      <c r="H5434" s="4" t="str">
        <f t="shared" si="168"/>
        <v>CD57.2</v>
      </c>
      <c r="I5434" s="4" t="str">
        <f t="shared" si="169"/>
        <v>DGND</v>
      </c>
    </row>
    <row r="5435" spans="1:9">
      <c r="A5435" t="s">
        <v>261</v>
      </c>
      <c r="B5435" t="s">
        <v>3546</v>
      </c>
      <c r="C5435" t="s">
        <v>2389</v>
      </c>
      <c r="D5435">
        <v>1</v>
      </c>
      <c r="E5435" t="s">
        <v>533</v>
      </c>
      <c r="F5435">
        <v>1</v>
      </c>
      <c r="G5435">
        <v>1</v>
      </c>
      <c r="H5435" s="4" t="str">
        <f t="shared" si="168"/>
        <v>CD58.1</v>
      </c>
      <c r="I5435" s="4" t="str">
        <f t="shared" si="169"/>
        <v>S0_AVDD33</v>
      </c>
    </row>
    <row r="5436" spans="1:9">
      <c r="A5436" t="s">
        <v>261</v>
      </c>
      <c r="B5436" t="s">
        <v>3546</v>
      </c>
      <c r="C5436" t="s">
        <v>2389</v>
      </c>
      <c r="D5436">
        <v>2</v>
      </c>
      <c r="E5436" t="s">
        <v>169</v>
      </c>
      <c r="F5436">
        <v>2</v>
      </c>
      <c r="G5436">
        <v>2</v>
      </c>
      <c r="H5436" s="4" t="str">
        <f t="shared" si="168"/>
        <v>CD58.2</v>
      </c>
      <c r="I5436" s="4" t="str">
        <f t="shared" si="169"/>
        <v>DGND</v>
      </c>
    </row>
    <row r="5437" spans="1:9">
      <c r="A5437" t="s">
        <v>261</v>
      </c>
      <c r="B5437" t="s">
        <v>3546</v>
      </c>
      <c r="C5437" t="s">
        <v>2390</v>
      </c>
      <c r="D5437">
        <v>1</v>
      </c>
      <c r="E5437" t="s">
        <v>533</v>
      </c>
      <c r="F5437">
        <v>1</v>
      </c>
      <c r="G5437">
        <v>1</v>
      </c>
      <c r="H5437" s="4" t="str">
        <f t="shared" si="168"/>
        <v>CD59.1</v>
      </c>
      <c r="I5437" s="4" t="str">
        <f t="shared" si="169"/>
        <v>S0_AVDD33</v>
      </c>
    </row>
    <row r="5438" spans="1:9">
      <c r="A5438" t="s">
        <v>261</v>
      </c>
      <c r="B5438" t="s">
        <v>3546</v>
      </c>
      <c r="C5438" t="s">
        <v>2390</v>
      </c>
      <c r="D5438">
        <v>2</v>
      </c>
      <c r="E5438" t="s">
        <v>169</v>
      </c>
      <c r="F5438">
        <v>2</v>
      </c>
      <c r="G5438">
        <v>2</v>
      </c>
      <c r="H5438" s="4" t="str">
        <f t="shared" si="168"/>
        <v>CD59.2</v>
      </c>
      <c r="I5438" s="4" t="str">
        <f t="shared" si="169"/>
        <v>DGND</v>
      </c>
    </row>
    <row r="5439" spans="1:9">
      <c r="A5439" t="s">
        <v>261</v>
      </c>
      <c r="B5439" t="s">
        <v>3546</v>
      </c>
      <c r="C5439" t="s">
        <v>2391</v>
      </c>
      <c r="D5439">
        <v>1</v>
      </c>
      <c r="E5439" t="s">
        <v>533</v>
      </c>
      <c r="F5439">
        <v>1</v>
      </c>
      <c r="G5439">
        <v>1</v>
      </c>
      <c r="H5439" s="4" t="str">
        <f t="shared" si="168"/>
        <v>CD60.1</v>
      </c>
      <c r="I5439" s="4" t="str">
        <f t="shared" si="169"/>
        <v>S0_AVDD33</v>
      </c>
    </row>
    <row r="5440" spans="1:9">
      <c r="A5440" t="s">
        <v>261</v>
      </c>
      <c r="B5440" t="s">
        <v>3546</v>
      </c>
      <c r="C5440" t="s">
        <v>2391</v>
      </c>
      <c r="D5440">
        <v>2</v>
      </c>
      <c r="E5440" t="s">
        <v>169</v>
      </c>
      <c r="F5440">
        <v>2</v>
      </c>
      <c r="G5440">
        <v>2</v>
      </c>
      <c r="H5440" s="4" t="str">
        <f t="shared" si="168"/>
        <v>CD60.2</v>
      </c>
      <c r="I5440" s="4" t="str">
        <f t="shared" si="169"/>
        <v>DGND</v>
      </c>
    </row>
    <row r="5441" spans="1:9">
      <c r="A5441" t="s">
        <v>261</v>
      </c>
      <c r="B5441" t="s">
        <v>3546</v>
      </c>
      <c r="C5441" t="s">
        <v>2392</v>
      </c>
      <c r="D5441">
        <v>1</v>
      </c>
      <c r="E5441" t="s">
        <v>533</v>
      </c>
      <c r="F5441">
        <v>1</v>
      </c>
      <c r="G5441">
        <v>1</v>
      </c>
      <c r="H5441" s="4" t="str">
        <f t="shared" si="168"/>
        <v>CD61.1</v>
      </c>
      <c r="I5441" s="4" t="str">
        <f t="shared" si="169"/>
        <v>S0_AVDD33</v>
      </c>
    </row>
    <row r="5442" spans="1:9">
      <c r="A5442" t="s">
        <v>261</v>
      </c>
      <c r="B5442" t="s">
        <v>3546</v>
      </c>
      <c r="C5442" t="s">
        <v>2392</v>
      </c>
      <c r="D5442">
        <v>2</v>
      </c>
      <c r="E5442" t="s">
        <v>169</v>
      </c>
      <c r="F5442">
        <v>2</v>
      </c>
      <c r="G5442">
        <v>2</v>
      </c>
      <c r="H5442" s="4" t="str">
        <f t="shared" ref="H5442:H5505" si="170">CONCATENATE(C5442,".",F5442)</f>
        <v>CD61.2</v>
      </c>
      <c r="I5442" s="4" t="str">
        <f t="shared" ref="I5442:I5505" si="171">E5442</f>
        <v>DGND</v>
      </c>
    </row>
    <row r="5443" spans="1:9">
      <c r="A5443" t="s">
        <v>261</v>
      </c>
      <c r="B5443" t="s">
        <v>3546</v>
      </c>
      <c r="C5443" t="s">
        <v>2393</v>
      </c>
      <c r="D5443">
        <v>1</v>
      </c>
      <c r="E5443" t="s">
        <v>533</v>
      </c>
      <c r="F5443">
        <v>1</v>
      </c>
      <c r="G5443">
        <v>1</v>
      </c>
      <c r="H5443" s="4" t="str">
        <f t="shared" si="170"/>
        <v>CD62.1</v>
      </c>
      <c r="I5443" s="4" t="str">
        <f t="shared" si="171"/>
        <v>S0_AVDD33</v>
      </c>
    </row>
    <row r="5444" spans="1:9">
      <c r="A5444" t="s">
        <v>261</v>
      </c>
      <c r="B5444" t="s">
        <v>3546</v>
      </c>
      <c r="C5444" t="s">
        <v>2393</v>
      </c>
      <c r="D5444">
        <v>2</v>
      </c>
      <c r="E5444" t="s">
        <v>169</v>
      </c>
      <c r="F5444">
        <v>2</v>
      </c>
      <c r="G5444">
        <v>2</v>
      </c>
      <c r="H5444" s="4" t="str">
        <f t="shared" si="170"/>
        <v>CD62.2</v>
      </c>
      <c r="I5444" s="4" t="str">
        <f t="shared" si="171"/>
        <v>DGND</v>
      </c>
    </row>
    <row r="5445" spans="1:9">
      <c r="A5445" t="s">
        <v>261</v>
      </c>
      <c r="B5445" t="s">
        <v>3546</v>
      </c>
      <c r="C5445" t="s">
        <v>2394</v>
      </c>
      <c r="D5445">
        <v>1</v>
      </c>
      <c r="E5445" t="s">
        <v>533</v>
      </c>
      <c r="F5445">
        <v>1</v>
      </c>
      <c r="G5445">
        <v>1</v>
      </c>
      <c r="H5445" s="4" t="str">
        <f t="shared" si="170"/>
        <v>CD63.1</v>
      </c>
      <c r="I5445" s="4" t="str">
        <f t="shared" si="171"/>
        <v>S0_AVDD33</v>
      </c>
    </row>
    <row r="5446" spans="1:9">
      <c r="A5446" t="s">
        <v>261</v>
      </c>
      <c r="B5446" t="s">
        <v>3546</v>
      </c>
      <c r="C5446" t="s">
        <v>2394</v>
      </c>
      <c r="D5446">
        <v>2</v>
      </c>
      <c r="E5446" t="s">
        <v>169</v>
      </c>
      <c r="F5446">
        <v>2</v>
      </c>
      <c r="G5446">
        <v>2</v>
      </c>
      <c r="H5446" s="4" t="str">
        <f t="shared" si="170"/>
        <v>CD63.2</v>
      </c>
      <c r="I5446" s="4" t="str">
        <f t="shared" si="171"/>
        <v>DGND</v>
      </c>
    </row>
    <row r="5447" spans="1:9">
      <c r="A5447" t="s">
        <v>261</v>
      </c>
      <c r="B5447" t="s">
        <v>3546</v>
      </c>
      <c r="C5447" t="s">
        <v>2395</v>
      </c>
      <c r="D5447">
        <v>1</v>
      </c>
      <c r="E5447" t="s">
        <v>533</v>
      </c>
      <c r="F5447">
        <v>1</v>
      </c>
      <c r="G5447">
        <v>1</v>
      </c>
      <c r="H5447" s="4" t="str">
        <f t="shared" si="170"/>
        <v>CD64.1</v>
      </c>
      <c r="I5447" s="4" t="str">
        <f t="shared" si="171"/>
        <v>S0_AVDD33</v>
      </c>
    </row>
    <row r="5448" spans="1:9">
      <c r="A5448" t="s">
        <v>261</v>
      </c>
      <c r="B5448" t="s">
        <v>3546</v>
      </c>
      <c r="C5448" t="s">
        <v>2395</v>
      </c>
      <c r="D5448">
        <v>2</v>
      </c>
      <c r="E5448" t="s">
        <v>169</v>
      </c>
      <c r="F5448">
        <v>2</v>
      </c>
      <c r="G5448">
        <v>2</v>
      </c>
      <c r="H5448" s="4" t="str">
        <f t="shared" si="170"/>
        <v>CD64.2</v>
      </c>
      <c r="I5448" s="4" t="str">
        <f t="shared" si="171"/>
        <v>DGND</v>
      </c>
    </row>
    <row r="5449" spans="1:9">
      <c r="A5449" t="s">
        <v>261</v>
      </c>
      <c r="B5449" t="s">
        <v>3546</v>
      </c>
      <c r="C5449" t="s">
        <v>2396</v>
      </c>
      <c r="D5449">
        <v>1</v>
      </c>
      <c r="E5449" t="s">
        <v>533</v>
      </c>
      <c r="F5449">
        <v>1</v>
      </c>
      <c r="G5449">
        <v>1</v>
      </c>
      <c r="H5449" s="4" t="str">
        <f t="shared" si="170"/>
        <v>CD65.1</v>
      </c>
      <c r="I5449" s="4" t="str">
        <f t="shared" si="171"/>
        <v>S0_AVDD33</v>
      </c>
    </row>
    <row r="5450" spans="1:9">
      <c r="A5450" t="s">
        <v>261</v>
      </c>
      <c r="B5450" t="s">
        <v>3546</v>
      </c>
      <c r="C5450" t="s">
        <v>2396</v>
      </c>
      <c r="D5450">
        <v>2</v>
      </c>
      <c r="E5450" t="s">
        <v>169</v>
      </c>
      <c r="F5450">
        <v>2</v>
      </c>
      <c r="G5450">
        <v>2</v>
      </c>
      <c r="H5450" s="4" t="str">
        <f t="shared" si="170"/>
        <v>CD65.2</v>
      </c>
      <c r="I5450" s="4" t="str">
        <f t="shared" si="171"/>
        <v>DGND</v>
      </c>
    </row>
    <row r="5451" spans="1:9">
      <c r="A5451" t="s">
        <v>261</v>
      </c>
      <c r="B5451" t="s">
        <v>3546</v>
      </c>
      <c r="C5451" t="s">
        <v>2397</v>
      </c>
      <c r="D5451">
        <v>1</v>
      </c>
      <c r="E5451" t="s">
        <v>533</v>
      </c>
      <c r="F5451">
        <v>1</v>
      </c>
      <c r="G5451">
        <v>1</v>
      </c>
      <c r="H5451" s="4" t="str">
        <f t="shared" si="170"/>
        <v>CD66.1</v>
      </c>
      <c r="I5451" s="4" t="str">
        <f t="shared" si="171"/>
        <v>S0_AVDD33</v>
      </c>
    </row>
    <row r="5452" spans="1:9">
      <c r="A5452" t="s">
        <v>261</v>
      </c>
      <c r="B5452" t="s">
        <v>3546</v>
      </c>
      <c r="C5452" t="s">
        <v>2397</v>
      </c>
      <c r="D5452">
        <v>2</v>
      </c>
      <c r="E5452" t="s">
        <v>169</v>
      </c>
      <c r="F5452">
        <v>2</v>
      </c>
      <c r="G5452">
        <v>2</v>
      </c>
      <c r="H5452" s="4" t="str">
        <f t="shared" si="170"/>
        <v>CD66.2</v>
      </c>
      <c r="I5452" s="4" t="str">
        <f t="shared" si="171"/>
        <v>DGND</v>
      </c>
    </row>
    <row r="5453" spans="1:9">
      <c r="A5453" t="s">
        <v>261</v>
      </c>
      <c r="B5453" t="s">
        <v>3546</v>
      </c>
      <c r="C5453" t="s">
        <v>2398</v>
      </c>
      <c r="D5453">
        <v>1</v>
      </c>
      <c r="E5453" t="s">
        <v>533</v>
      </c>
      <c r="F5453">
        <v>1</v>
      </c>
      <c r="G5453">
        <v>1</v>
      </c>
      <c r="H5453" s="4" t="str">
        <f t="shared" si="170"/>
        <v>CD67.1</v>
      </c>
      <c r="I5453" s="4" t="str">
        <f t="shared" si="171"/>
        <v>S0_AVDD33</v>
      </c>
    </row>
    <row r="5454" spans="1:9">
      <c r="A5454" t="s">
        <v>261</v>
      </c>
      <c r="B5454" t="s">
        <v>3546</v>
      </c>
      <c r="C5454" t="s">
        <v>2398</v>
      </c>
      <c r="D5454">
        <v>2</v>
      </c>
      <c r="E5454" t="s">
        <v>169</v>
      </c>
      <c r="F5454">
        <v>2</v>
      </c>
      <c r="G5454">
        <v>2</v>
      </c>
      <c r="H5454" s="4" t="str">
        <f t="shared" si="170"/>
        <v>CD67.2</v>
      </c>
      <c r="I5454" s="4" t="str">
        <f t="shared" si="171"/>
        <v>DGND</v>
      </c>
    </row>
    <row r="5455" spans="1:9">
      <c r="A5455" t="s">
        <v>261</v>
      </c>
      <c r="B5455" t="s">
        <v>3546</v>
      </c>
      <c r="C5455" t="s">
        <v>2399</v>
      </c>
      <c r="D5455">
        <v>1</v>
      </c>
      <c r="E5455" t="s">
        <v>533</v>
      </c>
      <c r="F5455">
        <v>1</v>
      </c>
      <c r="G5455">
        <v>1</v>
      </c>
      <c r="H5455" s="4" t="str">
        <f t="shared" si="170"/>
        <v>CD68.1</v>
      </c>
      <c r="I5455" s="4" t="str">
        <f t="shared" si="171"/>
        <v>S0_AVDD33</v>
      </c>
    </row>
    <row r="5456" spans="1:9">
      <c r="A5456" t="s">
        <v>261</v>
      </c>
      <c r="B5456" t="s">
        <v>3546</v>
      </c>
      <c r="C5456" t="s">
        <v>2399</v>
      </c>
      <c r="D5456">
        <v>2</v>
      </c>
      <c r="E5456" t="s">
        <v>169</v>
      </c>
      <c r="F5456">
        <v>2</v>
      </c>
      <c r="G5456">
        <v>2</v>
      </c>
      <c r="H5456" s="4" t="str">
        <f t="shared" si="170"/>
        <v>CD68.2</v>
      </c>
      <c r="I5456" s="4" t="str">
        <f t="shared" si="171"/>
        <v>DGND</v>
      </c>
    </row>
    <row r="5457" spans="1:9">
      <c r="A5457" t="s">
        <v>261</v>
      </c>
      <c r="B5457" t="s">
        <v>3546</v>
      </c>
      <c r="C5457" t="s">
        <v>2400</v>
      </c>
      <c r="D5457">
        <v>1</v>
      </c>
      <c r="E5457" t="s">
        <v>533</v>
      </c>
      <c r="F5457">
        <v>1</v>
      </c>
      <c r="G5457">
        <v>1</v>
      </c>
      <c r="H5457" s="4" t="str">
        <f t="shared" si="170"/>
        <v>CD69.1</v>
      </c>
      <c r="I5457" s="4" t="str">
        <f t="shared" si="171"/>
        <v>S0_AVDD33</v>
      </c>
    </row>
    <row r="5458" spans="1:9">
      <c r="A5458" t="s">
        <v>261</v>
      </c>
      <c r="B5458" t="s">
        <v>3546</v>
      </c>
      <c r="C5458" t="s">
        <v>2400</v>
      </c>
      <c r="D5458">
        <v>2</v>
      </c>
      <c r="E5458" t="s">
        <v>169</v>
      </c>
      <c r="F5458">
        <v>2</v>
      </c>
      <c r="G5458">
        <v>2</v>
      </c>
      <c r="H5458" s="4" t="str">
        <f t="shared" si="170"/>
        <v>CD69.2</v>
      </c>
      <c r="I5458" s="4" t="str">
        <f t="shared" si="171"/>
        <v>DGND</v>
      </c>
    </row>
    <row r="5459" spans="1:9">
      <c r="A5459" t="s">
        <v>261</v>
      </c>
      <c r="B5459" t="s">
        <v>3546</v>
      </c>
      <c r="C5459" t="s">
        <v>2401</v>
      </c>
      <c r="D5459">
        <v>1</v>
      </c>
      <c r="E5459" t="s">
        <v>533</v>
      </c>
      <c r="F5459">
        <v>1</v>
      </c>
      <c r="G5459">
        <v>1</v>
      </c>
      <c r="H5459" s="4" t="str">
        <f t="shared" si="170"/>
        <v>CD70.1</v>
      </c>
      <c r="I5459" s="4" t="str">
        <f t="shared" si="171"/>
        <v>S0_AVDD33</v>
      </c>
    </row>
    <row r="5460" spans="1:9">
      <c r="A5460" t="s">
        <v>261</v>
      </c>
      <c r="B5460" t="s">
        <v>3546</v>
      </c>
      <c r="C5460" t="s">
        <v>2401</v>
      </c>
      <c r="D5460">
        <v>2</v>
      </c>
      <c r="E5460" t="s">
        <v>169</v>
      </c>
      <c r="F5460">
        <v>2</v>
      </c>
      <c r="G5460">
        <v>2</v>
      </c>
      <c r="H5460" s="4" t="str">
        <f t="shared" si="170"/>
        <v>CD70.2</v>
      </c>
      <c r="I5460" s="4" t="str">
        <f t="shared" si="171"/>
        <v>DGND</v>
      </c>
    </row>
    <row r="5461" spans="1:9">
      <c r="A5461" t="s">
        <v>261</v>
      </c>
      <c r="B5461" t="s">
        <v>3546</v>
      </c>
      <c r="C5461" t="s">
        <v>2402</v>
      </c>
      <c r="D5461">
        <v>1</v>
      </c>
      <c r="E5461" t="s">
        <v>533</v>
      </c>
      <c r="F5461">
        <v>1</v>
      </c>
      <c r="G5461">
        <v>1</v>
      </c>
      <c r="H5461" s="4" t="str">
        <f t="shared" si="170"/>
        <v>CD71.1</v>
      </c>
      <c r="I5461" s="4" t="str">
        <f t="shared" si="171"/>
        <v>S0_AVDD33</v>
      </c>
    </row>
    <row r="5462" spans="1:9">
      <c r="A5462" t="s">
        <v>261</v>
      </c>
      <c r="B5462" t="s">
        <v>3546</v>
      </c>
      <c r="C5462" t="s">
        <v>2402</v>
      </c>
      <c r="D5462">
        <v>2</v>
      </c>
      <c r="E5462" t="s">
        <v>169</v>
      </c>
      <c r="F5462">
        <v>2</v>
      </c>
      <c r="G5462">
        <v>2</v>
      </c>
      <c r="H5462" s="4" t="str">
        <f t="shared" si="170"/>
        <v>CD71.2</v>
      </c>
      <c r="I5462" s="4" t="str">
        <f t="shared" si="171"/>
        <v>DGND</v>
      </c>
    </row>
    <row r="5463" spans="1:9">
      <c r="A5463" t="s">
        <v>261</v>
      </c>
      <c r="B5463" t="s">
        <v>3546</v>
      </c>
      <c r="C5463" t="s">
        <v>2403</v>
      </c>
      <c r="D5463">
        <v>1</v>
      </c>
      <c r="E5463" t="s">
        <v>533</v>
      </c>
      <c r="F5463">
        <v>1</v>
      </c>
      <c r="G5463">
        <v>1</v>
      </c>
      <c r="H5463" s="4" t="str">
        <f t="shared" si="170"/>
        <v>CD72.1</v>
      </c>
      <c r="I5463" s="4" t="str">
        <f t="shared" si="171"/>
        <v>S0_AVDD33</v>
      </c>
    </row>
    <row r="5464" spans="1:9">
      <c r="A5464" t="s">
        <v>261</v>
      </c>
      <c r="B5464" t="s">
        <v>3546</v>
      </c>
      <c r="C5464" t="s">
        <v>2403</v>
      </c>
      <c r="D5464">
        <v>2</v>
      </c>
      <c r="E5464" t="s">
        <v>169</v>
      </c>
      <c r="F5464">
        <v>2</v>
      </c>
      <c r="G5464">
        <v>2</v>
      </c>
      <c r="H5464" s="4" t="str">
        <f t="shared" si="170"/>
        <v>CD72.2</v>
      </c>
      <c r="I5464" s="4" t="str">
        <f t="shared" si="171"/>
        <v>DGND</v>
      </c>
    </row>
    <row r="5465" spans="1:9">
      <c r="A5465" t="s">
        <v>261</v>
      </c>
      <c r="B5465" t="s">
        <v>3546</v>
      </c>
      <c r="C5465" t="s">
        <v>2404</v>
      </c>
      <c r="D5465">
        <v>1</v>
      </c>
      <c r="E5465" t="s">
        <v>533</v>
      </c>
      <c r="F5465">
        <v>1</v>
      </c>
      <c r="G5465">
        <v>1</v>
      </c>
      <c r="H5465" s="4" t="str">
        <f t="shared" si="170"/>
        <v>CD73.1</v>
      </c>
      <c r="I5465" s="4" t="str">
        <f t="shared" si="171"/>
        <v>S0_AVDD33</v>
      </c>
    </row>
    <row r="5466" spans="1:9">
      <c r="A5466" t="s">
        <v>261</v>
      </c>
      <c r="B5466" t="s">
        <v>3546</v>
      </c>
      <c r="C5466" t="s">
        <v>2404</v>
      </c>
      <c r="D5466">
        <v>2</v>
      </c>
      <c r="E5466" t="s">
        <v>169</v>
      </c>
      <c r="F5466">
        <v>2</v>
      </c>
      <c r="G5466">
        <v>2</v>
      </c>
      <c r="H5466" s="4" t="str">
        <f t="shared" si="170"/>
        <v>CD73.2</v>
      </c>
      <c r="I5466" s="4" t="str">
        <f t="shared" si="171"/>
        <v>DGND</v>
      </c>
    </row>
    <row r="5467" spans="1:9">
      <c r="A5467" t="s">
        <v>261</v>
      </c>
      <c r="B5467" t="s">
        <v>3546</v>
      </c>
      <c r="C5467" t="s">
        <v>2405</v>
      </c>
      <c r="D5467">
        <v>1</v>
      </c>
      <c r="E5467" t="s">
        <v>1787</v>
      </c>
      <c r="F5467">
        <v>1</v>
      </c>
      <c r="G5467">
        <v>1</v>
      </c>
      <c r="H5467" s="4" t="str">
        <f t="shared" si="170"/>
        <v>CD74.1</v>
      </c>
      <c r="I5467" s="4" t="str">
        <f t="shared" si="171"/>
        <v>S0_APWR_06+1F</v>
      </c>
    </row>
    <row r="5468" spans="1:9">
      <c r="A5468" t="s">
        <v>261</v>
      </c>
      <c r="B5468" t="s">
        <v>3546</v>
      </c>
      <c r="C5468" t="s">
        <v>2405</v>
      </c>
      <c r="D5468">
        <v>2</v>
      </c>
      <c r="E5468" t="s">
        <v>169</v>
      </c>
      <c r="F5468">
        <v>2</v>
      </c>
      <c r="G5468">
        <v>2</v>
      </c>
      <c r="H5468" s="4" t="str">
        <f t="shared" si="170"/>
        <v>CD74.2</v>
      </c>
      <c r="I5468" s="4" t="str">
        <f t="shared" si="171"/>
        <v>DGND</v>
      </c>
    </row>
    <row r="5469" spans="1:9">
      <c r="A5469" t="s">
        <v>261</v>
      </c>
      <c r="B5469" t="s">
        <v>3546</v>
      </c>
      <c r="C5469" t="s">
        <v>2406</v>
      </c>
      <c r="D5469">
        <v>1</v>
      </c>
      <c r="E5469" t="s">
        <v>1787</v>
      </c>
      <c r="F5469">
        <v>1</v>
      </c>
      <c r="G5469">
        <v>1</v>
      </c>
      <c r="H5469" s="4" t="str">
        <f t="shared" si="170"/>
        <v>CD75.1</v>
      </c>
      <c r="I5469" s="4" t="str">
        <f t="shared" si="171"/>
        <v>S0_APWR_06+1F</v>
      </c>
    </row>
    <row r="5470" spans="1:9">
      <c r="A5470" t="s">
        <v>261</v>
      </c>
      <c r="B5470" t="s">
        <v>3546</v>
      </c>
      <c r="C5470" t="s">
        <v>2406</v>
      </c>
      <c r="D5470">
        <v>2</v>
      </c>
      <c r="E5470" t="s">
        <v>169</v>
      </c>
      <c r="F5470">
        <v>2</v>
      </c>
      <c r="G5470">
        <v>2</v>
      </c>
      <c r="H5470" s="4" t="str">
        <f t="shared" si="170"/>
        <v>CD75.2</v>
      </c>
      <c r="I5470" s="4" t="str">
        <f t="shared" si="171"/>
        <v>DGND</v>
      </c>
    </row>
    <row r="5471" spans="1:9">
      <c r="A5471" t="s">
        <v>261</v>
      </c>
      <c r="B5471" t="s">
        <v>3546</v>
      </c>
      <c r="C5471" t="s">
        <v>2407</v>
      </c>
      <c r="D5471">
        <v>1</v>
      </c>
      <c r="E5471" t="s">
        <v>1787</v>
      </c>
      <c r="F5471">
        <v>1</v>
      </c>
      <c r="G5471">
        <v>1</v>
      </c>
      <c r="H5471" s="4" t="str">
        <f t="shared" si="170"/>
        <v>CD76.1</v>
      </c>
      <c r="I5471" s="4" t="str">
        <f t="shared" si="171"/>
        <v>S0_APWR_06+1F</v>
      </c>
    </row>
    <row r="5472" spans="1:9">
      <c r="A5472" t="s">
        <v>261</v>
      </c>
      <c r="B5472" t="s">
        <v>3546</v>
      </c>
      <c r="C5472" t="s">
        <v>2407</v>
      </c>
      <c r="D5472">
        <v>2</v>
      </c>
      <c r="E5472" t="s">
        <v>169</v>
      </c>
      <c r="F5472">
        <v>2</v>
      </c>
      <c r="G5472">
        <v>2</v>
      </c>
      <c r="H5472" s="4" t="str">
        <f t="shared" si="170"/>
        <v>CD76.2</v>
      </c>
      <c r="I5472" s="4" t="str">
        <f t="shared" si="171"/>
        <v>DGND</v>
      </c>
    </row>
    <row r="5473" spans="1:9">
      <c r="A5473" t="s">
        <v>261</v>
      </c>
      <c r="B5473" t="s">
        <v>3546</v>
      </c>
      <c r="C5473" t="s">
        <v>2408</v>
      </c>
      <c r="D5473">
        <v>1</v>
      </c>
      <c r="E5473" t="s">
        <v>1787</v>
      </c>
      <c r="F5473">
        <v>1</v>
      </c>
      <c r="G5473">
        <v>1</v>
      </c>
      <c r="H5473" s="4" t="str">
        <f t="shared" si="170"/>
        <v>CD77.1</v>
      </c>
      <c r="I5473" s="4" t="str">
        <f t="shared" si="171"/>
        <v>S0_APWR_06+1F</v>
      </c>
    </row>
    <row r="5474" spans="1:9">
      <c r="A5474" t="s">
        <v>261</v>
      </c>
      <c r="B5474" t="s">
        <v>3546</v>
      </c>
      <c r="C5474" t="s">
        <v>2408</v>
      </c>
      <c r="D5474">
        <v>2</v>
      </c>
      <c r="E5474" t="s">
        <v>169</v>
      </c>
      <c r="F5474">
        <v>2</v>
      </c>
      <c r="G5474">
        <v>2</v>
      </c>
      <c r="H5474" s="4" t="str">
        <f t="shared" si="170"/>
        <v>CD77.2</v>
      </c>
      <c r="I5474" s="4" t="str">
        <f t="shared" si="171"/>
        <v>DGND</v>
      </c>
    </row>
    <row r="5475" spans="1:9">
      <c r="A5475" t="s">
        <v>261</v>
      </c>
      <c r="B5475" t="s">
        <v>3546</v>
      </c>
      <c r="C5475" t="s">
        <v>2409</v>
      </c>
      <c r="D5475">
        <v>1</v>
      </c>
      <c r="E5475" t="s">
        <v>1787</v>
      </c>
      <c r="F5475">
        <v>1</v>
      </c>
      <c r="G5475">
        <v>1</v>
      </c>
      <c r="H5475" s="4" t="str">
        <f t="shared" si="170"/>
        <v>CD78.1</v>
      </c>
      <c r="I5475" s="4" t="str">
        <f t="shared" si="171"/>
        <v>S0_APWR_06+1F</v>
      </c>
    </row>
    <row r="5476" spans="1:9">
      <c r="A5476" t="s">
        <v>261</v>
      </c>
      <c r="B5476" t="s">
        <v>3546</v>
      </c>
      <c r="C5476" t="s">
        <v>2409</v>
      </c>
      <c r="D5476">
        <v>2</v>
      </c>
      <c r="E5476" t="s">
        <v>169</v>
      </c>
      <c r="F5476">
        <v>2</v>
      </c>
      <c r="G5476">
        <v>2</v>
      </c>
      <c r="H5476" s="4" t="str">
        <f t="shared" si="170"/>
        <v>CD78.2</v>
      </c>
      <c r="I5476" s="4" t="str">
        <f t="shared" si="171"/>
        <v>DGND</v>
      </c>
    </row>
    <row r="5477" spans="1:9">
      <c r="A5477" t="s">
        <v>261</v>
      </c>
      <c r="B5477" t="s">
        <v>3546</v>
      </c>
      <c r="C5477" t="s">
        <v>2410</v>
      </c>
      <c r="D5477">
        <v>1</v>
      </c>
      <c r="E5477" t="s">
        <v>1787</v>
      </c>
      <c r="F5477">
        <v>1</v>
      </c>
      <c r="G5477">
        <v>1</v>
      </c>
      <c r="H5477" s="4" t="str">
        <f t="shared" si="170"/>
        <v>CD79.1</v>
      </c>
      <c r="I5477" s="4" t="str">
        <f t="shared" si="171"/>
        <v>S0_APWR_06+1F</v>
      </c>
    </row>
    <row r="5478" spans="1:9">
      <c r="A5478" t="s">
        <v>261</v>
      </c>
      <c r="B5478" t="s">
        <v>3546</v>
      </c>
      <c r="C5478" t="s">
        <v>2410</v>
      </c>
      <c r="D5478">
        <v>2</v>
      </c>
      <c r="E5478" t="s">
        <v>169</v>
      </c>
      <c r="F5478">
        <v>2</v>
      </c>
      <c r="G5478">
        <v>2</v>
      </c>
      <c r="H5478" s="4" t="str">
        <f t="shared" si="170"/>
        <v>CD79.2</v>
      </c>
      <c r="I5478" s="4" t="str">
        <f t="shared" si="171"/>
        <v>DGND</v>
      </c>
    </row>
    <row r="5479" spans="1:9">
      <c r="A5479" t="s">
        <v>261</v>
      </c>
      <c r="B5479" t="s">
        <v>3546</v>
      </c>
      <c r="C5479" t="s">
        <v>2411</v>
      </c>
      <c r="D5479">
        <v>1</v>
      </c>
      <c r="E5479" t="s">
        <v>1788</v>
      </c>
      <c r="F5479">
        <v>1</v>
      </c>
      <c r="G5479">
        <v>1</v>
      </c>
      <c r="H5479" s="4" t="str">
        <f t="shared" si="170"/>
        <v>CD83.1</v>
      </c>
      <c r="I5479" s="4" t="str">
        <f t="shared" si="171"/>
        <v>S0_DVDD33</v>
      </c>
    </row>
    <row r="5480" spans="1:9">
      <c r="A5480" t="s">
        <v>261</v>
      </c>
      <c r="B5480" t="s">
        <v>3546</v>
      </c>
      <c r="C5480" t="s">
        <v>2411</v>
      </c>
      <c r="D5480">
        <v>2</v>
      </c>
      <c r="E5480" t="s">
        <v>169</v>
      </c>
      <c r="F5480">
        <v>2</v>
      </c>
      <c r="G5480">
        <v>2</v>
      </c>
      <c r="H5480" s="4" t="str">
        <f t="shared" si="170"/>
        <v>CD83.2</v>
      </c>
      <c r="I5480" s="4" t="str">
        <f t="shared" si="171"/>
        <v>DGND</v>
      </c>
    </row>
    <row r="5481" spans="1:9">
      <c r="A5481" t="s">
        <v>261</v>
      </c>
      <c r="B5481" t="s">
        <v>3546</v>
      </c>
      <c r="C5481" t="s">
        <v>2412</v>
      </c>
      <c r="D5481">
        <v>1</v>
      </c>
      <c r="E5481" t="s">
        <v>1788</v>
      </c>
      <c r="F5481">
        <v>1</v>
      </c>
      <c r="G5481">
        <v>1</v>
      </c>
      <c r="H5481" s="4" t="str">
        <f t="shared" si="170"/>
        <v>CD84.1</v>
      </c>
      <c r="I5481" s="4" t="str">
        <f t="shared" si="171"/>
        <v>S0_DVDD33</v>
      </c>
    </row>
    <row r="5482" spans="1:9">
      <c r="A5482" t="s">
        <v>261</v>
      </c>
      <c r="B5482" t="s">
        <v>3546</v>
      </c>
      <c r="C5482" t="s">
        <v>2412</v>
      </c>
      <c r="D5482">
        <v>2</v>
      </c>
      <c r="E5482" t="s">
        <v>169</v>
      </c>
      <c r="F5482">
        <v>2</v>
      </c>
      <c r="G5482">
        <v>2</v>
      </c>
      <c r="H5482" s="4" t="str">
        <f t="shared" si="170"/>
        <v>CD84.2</v>
      </c>
      <c r="I5482" s="4" t="str">
        <f t="shared" si="171"/>
        <v>DGND</v>
      </c>
    </row>
    <row r="5483" spans="1:9">
      <c r="A5483" t="s">
        <v>261</v>
      </c>
      <c r="B5483" t="s">
        <v>3546</v>
      </c>
      <c r="C5483" t="s">
        <v>2413</v>
      </c>
      <c r="D5483">
        <v>1</v>
      </c>
      <c r="E5483" t="s">
        <v>1788</v>
      </c>
      <c r="F5483">
        <v>1</v>
      </c>
      <c r="G5483">
        <v>1</v>
      </c>
      <c r="H5483" s="4" t="str">
        <f t="shared" si="170"/>
        <v>CD85.1</v>
      </c>
      <c r="I5483" s="4" t="str">
        <f t="shared" si="171"/>
        <v>S0_DVDD33</v>
      </c>
    </row>
    <row r="5484" spans="1:9">
      <c r="A5484" t="s">
        <v>261</v>
      </c>
      <c r="B5484" t="s">
        <v>3546</v>
      </c>
      <c r="C5484" t="s">
        <v>2413</v>
      </c>
      <c r="D5484">
        <v>2</v>
      </c>
      <c r="E5484" t="s">
        <v>169</v>
      </c>
      <c r="F5484">
        <v>2</v>
      </c>
      <c r="G5484">
        <v>2</v>
      </c>
      <c r="H5484" s="4" t="str">
        <f t="shared" si="170"/>
        <v>CD85.2</v>
      </c>
      <c r="I5484" s="4" t="str">
        <f t="shared" si="171"/>
        <v>DGND</v>
      </c>
    </row>
    <row r="5485" spans="1:9">
      <c r="A5485" t="s">
        <v>261</v>
      </c>
      <c r="B5485" t="s">
        <v>3546</v>
      </c>
      <c r="C5485" t="s">
        <v>9370</v>
      </c>
      <c r="D5485">
        <v>1</v>
      </c>
      <c r="E5485" t="s">
        <v>533</v>
      </c>
      <c r="F5485">
        <v>1</v>
      </c>
      <c r="G5485">
        <v>1</v>
      </c>
      <c r="H5485" s="4" t="str">
        <f t="shared" si="170"/>
        <v>CD87.1</v>
      </c>
      <c r="I5485" s="4" t="str">
        <f t="shared" si="171"/>
        <v>S0_AVDD33</v>
      </c>
    </row>
    <row r="5486" spans="1:9">
      <c r="A5486" t="s">
        <v>261</v>
      </c>
      <c r="B5486" t="s">
        <v>3546</v>
      </c>
      <c r="C5486" t="s">
        <v>9370</v>
      </c>
      <c r="D5486">
        <v>2</v>
      </c>
      <c r="E5486" t="s">
        <v>169</v>
      </c>
      <c r="F5486">
        <v>2</v>
      </c>
      <c r="G5486">
        <v>2</v>
      </c>
      <c r="H5486" s="4" t="str">
        <f t="shared" si="170"/>
        <v>CD87.2</v>
      </c>
      <c r="I5486" s="4" t="str">
        <f t="shared" si="171"/>
        <v>DGND</v>
      </c>
    </row>
    <row r="5487" spans="1:9">
      <c r="A5487" t="s">
        <v>261</v>
      </c>
      <c r="B5487" t="s">
        <v>3546</v>
      </c>
      <c r="C5487" t="s">
        <v>9371</v>
      </c>
      <c r="D5487">
        <v>1</v>
      </c>
      <c r="E5487" t="s">
        <v>533</v>
      </c>
      <c r="F5487">
        <v>1</v>
      </c>
      <c r="G5487">
        <v>1</v>
      </c>
      <c r="H5487" s="4" t="str">
        <f t="shared" si="170"/>
        <v>CD88.1</v>
      </c>
      <c r="I5487" s="4" t="str">
        <f t="shared" si="171"/>
        <v>S0_AVDD33</v>
      </c>
    </row>
    <row r="5488" spans="1:9">
      <c r="A5488" t="s">
        <v>261</v>
      </c>
      <c r="B5488" t="s">
        <v>3546</v>
      </c>
      <c r="C5488" t="s">
        <v>9371</v>
      </c>
      <c r="D5488">
        <v>2</v>
      </c>
      <c r="E5488" t="s">
        <v>169</v>
      </c>
      <c r="F5488">
        <v>2</v>
      </c>
      <c r="G5488">
        <v>2</v>
      </c>
      <c r="H5488" s="4" t="str">
        <f t="shared" si="170"/>
        <v>CD88.2</v>
      </c>
      <c r="I5488" s="4" t="str">
        <f t="shared" si="171"/>
        <v>DGND</v>
      </c>
    </row>
    <row r="5489" spans="1:9">
      <c r="A5489" t="s">
        <v>261</v>
      </c>
      <c r="B5489" t="s">
        <v>3546</v>
      </c>
      <c r="C5489" t="s">
        <v>2414</v>
      </c>
      <c r="D5489">
        <v>1</v>
      </c>
      <c r="E5489" t="s">
        <v>1788</v>
      </c>
      <c r="F5489">
        <v>1</v>
      </c>
      <c r="G5489">
        <v>1</v>
      </c>
      <c r="H5489" s="4" t="str">
        <f t="shared" si="170"/>
        <v>CD89.1</v>
      </c>
      <c r="I5489" s="4" t="str">
        <f t="shared" si="171"/>
        <v>S0_DVDD33</v>
      </c>
    </row>
    <row r="5490" spans="1:9">
      <c r="A5490" t="s">
        <v>261</v>
      </c>
      <c r="B5490" t="s">
        <v>3546</v>
      </c>
      <c r="C5490" t="s">
        <v>2414</v>
      </c>
      <c r="D5490">
        <v>2</v>
      </c>
      <c r="E5490" t="s">
        <v>169</v>
      </c>
      <c r="F5490">
        <v>2</v>
      </c>
      <c r="G5490">
        <v>2</v>
      </c>
      <c r="H5490" s="4" t="str">
        <f t="shared" si="170"/>
        <v>CD89.2</v>
      </c>
      <c r="I5490" s="4" t="str">
        <f t="shared" si="171"/>
        <v>DGND</v>
      </c>
    </row>
    <row r="5491" spans="1:9">
      <c r="A5491" t="s">
        <v>261</v>
      </c>
      <c r="B5491" t="s">
        <v>3546</v>
      </c>
      <c r="C5491" t="s">
        <v>9372</v>
      </c>
      <c r="D5491">
        <v>1</v>
      </c>
      <c r="E5491" t="s">
        <v>1786</v>
      </c>
      <c r="F5491">
        <v>1</v>
      </c>
      <c r="G5491">
        <v>1</v>
      </c>
      <c r="H5491" s="4" t="str">
        <f t="shared" si="170"/>
        <v>CD90.1</v>
      </c>
      <c r="I5491" s="4" t="str">
        <f t="shared" si="171"/>
        <v>S0_AVDD33_MOSFET</v>
      </c>
    </row>
    <row r="5492" spans="1:9">
      <c r="A5492" t="s">
        <v>261</v>
      </c>
      <c r="B5492" t="s">
        <v>3546</v>
      </c>
      <c r="C5492" t="s">
        <v>9372</v>
      </c>
      <c r="D5492">
        <v>2</v>
      </c>
      <c r="E5492" t="s">
        <v>1789</v>
      </c>
      <c r="F5492">
        <v>2</v>
      </c>
      <c r="G5492">
        <v>2</v>
      </c>
      <c r="H5492" s="4" t="str">
        <f t="shared" si="170"/>
        <v>CD90.2</v>
      </c>
      <c r="I5492" s="4" t="str">
        <f t="shared" si="171"/>
        <v>MGND</v>
      </c>
    </row>
    <row r="5493" spans="1:9">
      <c r="A5493" t="s">
        <v>261</v>
      </c>
      <c r="B5493" t="s">
        <v>3546</v>
      </c>
      <c r="C5493" t="s">
        <v>2415</v>
      </c>
      <c r="D5493">
        <v>1</v>
      </c>
      <c r="E5493" t="s">
        <v>1788</v>
      </c>
      <c r="F5493">
        <v>1</v>
      </c>
      <c r="G5493">
        <v>1</v>
      </c>
      <c r="H5493" s="4" t="str">
        <f t="shared" si="170"/>
        <v>CD91.1</v>
      </c>
      <c r="I5493" s="4" t="str">
        <f t="shared" si="171"/>
        <v>S0_DVDD33</v>
      </c>
    </row>
    <row r="5494" spans="1:9">
      <c r="A5494" t="s">
        <v>261</v>
      </c>
      <c r="B5494" t="s">
        <v>3546</v>
      </c>
      <c r="C5494" t="s">
        <v>2415</v>
      </c>
      <c r="D5494">
        <v>2</v>
      </c>
      <c r="E5494" t="s">
        <v>169</v>
      </c>
      <c r="F5494">
        <v>2</v>
      </c>
      <c r="G5494">
        <v>2</v>
      </c>
      <c r="H5494" s="4" t="str">
        <f t="shared" si="170"/>
        <v>CD91.2</v>
      </c>
      <c r="I5494" s="4" t="str">
        <f t="shared" si="171"/>
        <v>DGND</v>
      </c>
    </row>
    <row r="5495" spans="1:9">
      <c r="A5495" t="s">
        <v>261</v>
      </c>
      <c r="B5495" t="s">
        <v>3546</v>
      </c>
      <c r="C5495" t="s">
        <v>2416</v>
      </c>
      <c r="D5495">
        <v>1</v>
      </c>
      <c r="E5495" t="s">
        <v>1788</v>
      </c>
      <c r="F5495">
        <v>1</v>
      </c>
      <c r="G5495">
        <v>1</v>
      </c>
      <c r="H5495" s="4" t="str">
        <f t="shared" si="170"/>
        <v>CD92.1</v>
      </c>
      <c r="I5495" s="4" t="str">
        <f t="shared" si="171"/>
        <v>S0_DVDD33</v>
      </c>
    </row>
    <row r="5496" spans="1:9">
      <c r="A5496" t="s">
        <v>261</v>
      </c>
      <c r="B5496" t="s">
        <v>3546</v>
      </c>
      <c r="C5496" t="s">
        <v>2416</v>
      </c>
      <c r="D5496">
        <v>2</v>
      </c>
      <c r="E5496" t="s">
        <v>169</v>
      </c>
      <c r="F5496">
        <v>2</v>
      </c>
      <c r="G5496">
        <v>2</v>
      </c>
      <c r="H5496" s="4" t="str">
        <f t="shared" si="170"/>
        <v>CD92.2</v>
      </c>
      <c r="I5496" s="4" t="str">
        <f t="shared" si="171"/>
        <v>DGND</v>
      </c>
    </row>
    <row r="5497" spans="1:9">
      <c r="A5497" t="s">
        <v>261</v>
      </c>
      <c r="B5497" t="s">
        <v>3546</v>
      </c>
      <c r="C5497" t="s">
        <v>2417</v>
      </c>
      <c r="D5497">
        <v>1</v>
      </c>
      <c r="E5497" t="s">
        <v>2497</v>
      </c>
      <c r="F5497">
        <v>1</v>
      </c>
      <c r="G5497">
        <v>1</v>
      </c>
      <c r="H5497" s="4" t="str">
        <f t="shared" si="170"/>
        <v>CD93.1</v>
      </c>
      <c r="I5497" s="4" t="str">
        <f t="shared" si="171"/>
        <v>S0_DPS_DVDD33</v>
      </c>
    </row>
    <row r="5498" spans="1:9">
      <c r="A5498" t="s">
        <v>261</v>
      </c>
      <c r="B5498" t="s">
        <v>3546</v>
      </c>
      <c r="C5498" t="s">
        <v>2417</v>
      </c>
      <c r="D5498">
        <v>2</v>
      </c>
      <c r="E5498" t="s">
        <v>169</v>
      </c>
      <c r="F5498">
        <v>2</v>
      </c>
      <c r="G5498">
        <v>2</v>
      </c>
      <c r="H5498" s="4" t="str">
        <f t="shared" si="170"/>
        <v>CD93.2</v>
      </c>
      <c r="I5498" s="4" t="str">
        <f t="shared" si="171"/>
        <v>DGND</v>
      </c>
    </row>
    <row r="5499" spans="1:9">
      <c r="A5499" t="s">
        <v>261</v>
      </c>
      <c r="B5499" t="s">
        <v>3546</v>
      </c>
      <c r="C5499" t="s">
        <v>2418</v>
      </c>
      <c r="D5499">
        <v>1</v>
      </c>
      <c r="E5499" t="s">
        <v>2497</v>
      </c>
      <c r="F5499">
        <v>1</v>
      </c>
      <c r="G5499">
        <v>1</v>
      </c>
      <c r="H5499" s="4" t="str">
        <f t="shared" si="170"/>
        <v>CD94.1</v>
      </c>
      <c r="I5499" s="4" t="str">
        <f t="shared" si="171"/>
        <v>S0_DPS_DVDD33</v>
      </c>
    </row>
    <row r="5500" spans="1:9">
      <c r="A5500" t="s">
        <v>261</v>
      </c>
      <c r="B5500" t="s">
        <v>3546</v>
      </c>
      <c r="C5500" t="s">
        <v>2418</v>
      </c>
      <c r="D5500">
        <v>2</v>
      </c>
      <c r="E5500" t="s">
        <v>169</v>
      </c>
      <c r="F5500">
        <v>2</v>
      </c>
      <c r="G5500">
        <v>2</v>
      </c>
      <c r="H5500" s="4" t="str">
        <f t="shared" si="170"/>
        <v>CD94.2</v>
      </c>
      <c r="I5500" s="4" t="str">
        <f t="shared" si="171"/>
        <v>DGND</v>
      </c>
    </row>
    <row r="5501" spans="1:9">
      <c r="A5501" t="s">
        <v>261</v>
      </c>
      <c r="B5501" t="s">
        <v>3546</v>
      </c>
      <c r="C5501" t="s">
        <v>2419</v>
      </c>
      <c r="D5501">
        <v>1</v>
      </c>
      <c r="E5501" t="s">
        <v>2497</v>
      </c>
      <c r="F5501">
        <v>1</v>
      </c>
      <c r="G5501">
        <v>1</v>
      </c>
      <c r="H5501" s="4" t="str">
        <f t="shared" si="170"/>
        <v>CD95.1</v>
      </c>
      <c r="I5501" s="4" t="str">
        <f t="shared" si="171"/>
        <v>S0_DPS_DVDD33</v>
      </c>
    </row>
    <row r="5502" spans="1:9">
      <c r="A5502" t="s">
        <v>261</v>
      </c>
      <c r="B5502" t="s">
        <v>3546</v>
      </c>
      <c r="C5502" t="s">
        <v>2419</v>
      </c>
      <c r="D5502">
        <v>2</v>
      </c>
      <c r="E5502" t="s">
        <v>169</v>
      </c>
      <c r="F5502">
        <v>2</v>
      </c>
      <c r="G5502">
        <v>2</v>
      </c>
      <c r="H5502" s="4" t="str">
        <f t="shared" si="170"/>
        <v>CD95.2</v>
      </c>
      <c r="I5502" s="4" t="str">
        <f t="shared" si="171"/>
        <v>DGND</v>
      </c>
    </row>
    <row r="5503" spans="1:9">
      <c r="A5503" t="s">
        <v>261</v>
      </c>
      <c r="B5503" t="s">
        <v>3546</v>
      </c>
      <c r="C5503" t="s">
        <v>9373</v>
      </c>
      <c r="D5503">
        <v>1</v>
      </c>
      <c r="E5503" t="s">
        <v>1786</v>
      </c>
      <c r="F5503">
        <v>1</v>
      </c>
      <c r="G5503">
        <v>1</v>
      </c>
      <c r="H5503" s="4" t="str">
        <f t="shared" si="170"/>
        <v>CD96.1</v>
      </c>
      <c r="I5503" s="4" t="str">
        <f t="shared" si="171"/>
        <v>S0_AVDD33_MOSFET</v>
      </c>
    </row>
    <row r="5504" spans="1:9">
      <c r="A5504" t="s">
        <v>261</v>
      </c>
      <c r="B5504" t="s">
        <v>3546</v>
      </c>
      <c r="C5504" t="s">
        <v>9373</v>
      </c>
      <c r="D5504">
        <v>2</v>
      </c>
      <c r="E5504" t="s">
        <v>1789</v>
      </c>
      <c r="F5504">
        <v>2</v>
      </c>
      <c r="G5504">
        <v>2</v>
      </c>
      <c r="H5504" s="4" t="str">
        <f t="shared" si="170"/>
        <v>CD96.2</v>
      </c>
      <c r="I5504" s="4" t="str">
        <f t="shared" si="171"/>
        <v>MGND</v>
      </c>
    </row>
    <row r="5505" spans="1:9">
      <c r="A5505" t="s">
        <v>261</v>
      </c>
      <c r="B5505" t="s">
        <v>3546</v>
      </c>
      <c r="C5505" t="s">
        <v>2420</v>
      </c>
      <c r="D5505">
        <v>1</v>
      </c>
      <c r="E5505" t="s">
        <v>2497</v>
      </c>
      <c r="F5505">
        <v>1</v>
      </c>
      <c r="G5505">
        <v>1</v>
      </c>
      <c r="H5505" s="4" t="str">
        <f t="shared" si="170"/>
        <v>CD97.1</v>
      </c>
      <c r="I5505" s="4" t="str">
        <f t="shared" si="171"/>
        <v>S0_DPS_DVDD33</v>
      </c>
    </row>
    <row r="5506" spans="1:9">
      <c r="A5506" t="s">
        <v>261</v>
      </c>
      <c r="B5506" t="s">
        <v>3546</v>
      </c>
      <c r="C5506" t="s">
        <v>2420</v>
      </c>
      <c r="D5506">
        <v>2</v>
      </c>
      <c r="E5506" t="s">
        <v>169</v>
      </c>
      <c r="F5506">
        <v>2</v>
      </c>
      <c r="G5506">
        <v>2</v>
      </c>
      <c r="H5506" s="4" t="str">
        <f t="shared" ref="H5506:H5569" si="172">CONCATENATE(C5506,".",F5506)</f>
        <v>CD97.2</v>
      </c>
      <c r="I5506" s="4" t="str">
        <f t="shared" ref="I5506:I5569" si="173">E5506</f>
        <v>DGND</v>
      </c>
    </row>
    <row r="5507" spans="1:9">
      <c r="A5507" t="s">
        <v>261</v>
      </c>
      <c r="B5507" t="s">
        <v>3546</v>
      </c>
      <c r="C5507" t="s">
        <v>9374</v>
      </c>
      <c r="D5507">
        <v>1</v>
      </c>
      <c r="E5507" t="s">
        <v>1802</v>
      </c>
      <c r="F5507">
        <v>1</v>
      </c>
      <c r="G5507">
        <v>1</v>
      </c>
      <c r="H5507" s="4" t="str">
        <f t="shared" si="172"/>
        <v>CD98.1</v>
      </c>
      <c r="I5507" s="4" t="str">
        <f t="shared" si="173"/>
        <v>S0_LDOIN</v>
      </c>
    </row>
    <row r="5508" spans="1:9">
      <c r="A5508" t="s">
        <v>261</v>
      </c>
      <c r="B5508" t="s">
        <v>3546</v>
      </c>
      <c r="C5508" t="s">
        <v>9374</v>
      </c>
      <c r="D5508">
        <v>2</v>
      </c>
      <c r="E5508" t="s">
        <v>169</v>
      </c>
      <c r="F5508">
        <v>2</v>
      </c>
      <c r="G5508">
        <v>2</v>
      </c>
      <c r="H5508" s="4" t="str">
        <f t="shared" si="172"/>
        <v>CD98.2</v>
      </c>
      <c r="I5508" s="4" t="str">
        <f t="shared" si="173"/>
        <v>DGND</v>
      </c>
    </row>
    <row r="5509" spans="1:9">
      <c r="A5509" t="s">
        <v>261</v>
      </c>
      <c r="B5509" t="s">
        <v>3546</v>
      </c>
      <c r="C5509" t="s">
        <v>9375</v>
      </c>
      <c r="D5509">
        <v>1</v>
      </c>
      <c r="E5509" t="s">
        <v>1802</v>
      </c>
      <c r="F5509">
        <v>1</v>
      </c>
      <c r="G5509">
        <v>1</v>
      </c>
      <c r="H5509" s="4" t="str">
        <f t="shared" si="172"/>
        <v>CD99.1</v>
      </c>
      <c r="I5509" s="4" t="str">
        <f t="shared" si="173"/>
        <v>S0_LDOIN</v>
      </c>
    </row>
    <row r="5510" spans="1:9">
      <c r="A5510" t="s">
        <v>261</v>
      </c>
      <c r="B5510" t="s">
        <v>3546</v>
      </c>
      <c r="C5510" t="s">
        <v>9375</v>
      </c>
      <c r="D5510">
        <v>2</v>
      </c>
      <c r="E5510" t="s">
        <v>169</v>
      </c>
      <c r="F5510">
        <v>2</v>
      </c>
      <c r="G5510">
        <v>2</v>
      </c>
      <c r="H5510" s="4" t="str">
        <f t="shared" si="172"/>
        <v>CD99.2</v>
      </c>
      <c r="I5510" s="4" t="str">
        <f t="shared" si="173"/>
        <v>DGND</v>
      </c>
    </row>
    <row r="5511" spans="1:9">
      <c r="A5511" t="s">
        <v>261</v>
      </c>
      <c r="B5511" t="s">
        <v>3546</v>
      </c>
      <c r="C5511" t="s">
        <v>9376</v>
      </c>
      <c r="D5511">
        <v>1</v>
      </c>
      <c r="E5511" t="s">
        <v>1788</v>
      </c>
      <c r="F5511">
        <v>1</v>
      </c>
      <c r="G5511">
        <v>1</v>
      </c>
      <c r="H5511" s="4" t="str">
        <f t="shared" si="172"/>
        <v>CD100.1</v>
      </c>
      <c r="I5511" s="4" t="str">
        <f t="shared" si="173"/>
        <v>S0_DVDD33</v>
      </c>
    </row>
    <row r="5512" spans="1:9">
      <c r="A5512" t="s">
        <v>261</v>
      </c>
      <c r="B5512" t="s">
        <v>3546</v>
      </c>
      <c r="C5512" t="s">
        <v>9376</v>
      </c>
      <c r="D5512">
        <v>2</v>
      </c>
      <c r="E5512" t="s">
        <v>169</v>
      </c>
      <c r="F5512">
        <v>2</v>
      </c>
      <c r="G5512">
        <v>2</v>
      </c>
      <c r="H5512" s="4" t="str">
        <f t="shared" si="172"/>
        <v>CD100.2</v>
      </c>
      <c r="I5512" s="4" t="str">
        <f t="shared" si="173"/>
        <v>DGND</v>
      </c>
    </row>
    <row r="5513" spans="1:9">
      <c r="A5513" t="s">
        <v>261</v>
      </c>
      <c r="B5513" t="s">
        <v>3546</v>
      </c>
      <c r="C5513" t="s">
        <v>2421</v>
      </c>
      <c r="D5513">
        <v>1</v>
      </c>
      <c r="E5513" t="s">
        <v>1787</v>
      </c>
      <c r="F5513">
        <v>1</v>
      </c>
      <c r="G5513">
        <v>1</v>
      </c>
      <c r="H5513" s="4" t="str">
        <f t="shared" si="172"/>
        <v>CD111.1</v>
      </c>
      <c r="I5513" s="4" t="str">
        <f t="shared" si="173"/>
        <v>S0_APWR_06+1F</v>
      </c>
    </row>
    <row r="5514" spans="1:9">
      <c r="A5514" t="s">
        <v>261</v>
      </c>
      <c r="B5514" t="s">
        <v>3546</v>
      </c>
      <c r="C5514" t="s">
        <v>2421</v>
      </c>
      <c r="D5514">
        <v>2</v>
      </c>
      <c r="E5514" t="s">
        <v>169</v>
      </c>
      <c r="F5514">
        <v>2</v>
      </c>
      <c r="G5514">
        <v>2</v>
      </c>
      <c r="H5514" s="4" t="str">
        <f t="shared" si="172"/>
        <v>CD111.2</v>
      </c>
      <c r="I5514" s="4" t="str">
        <f t="shared" si="173"/>
        <v>DGND</v>
      </c>
    </row>
    <row r="5515" spans="1:9">
      <c r="A5515" t="s">
        <v>261</v>
      </c>
      <c r="B5515" t="s">
        <v>3546</v>
      </c>
      <c r="C5515" t="s">
        <v>2422</v>
      </c>
      <c r="D5515">
        <v>1</v>
      </c>
      <c r="E5515" t="s">
        <v>2497</v>
      </c>
      <c r="F5515">
        <v>1</v>
      </c>
      <c r="G5515">
        <v>1</v>
      </c>
      <c r="H5515" s="4" t="str">
        <f t="shared" si="172"/>
        <v>CD112.1</v>
      </c>
      <c r="I5515" s="4" t="str">
        <f t="shared" si="173"/>
        <v>S0_DPS_DVDD33</v>
      </c>
    </row>
    <row r="5516" spans="1:9">
      <c r="A5516" t="s">
        <v>261</v>
      </c>
      <c r="B5516" t="s">
        <v>3546</v>
      </c>
      <c r="C5516" t="s">
        <v>2422</v>
      </c>
      <c r="D5516">
        <v>2</v>
      </c>
      <c r="E5516" t="s">
        <v>169</v>
      </c>
      <c r="F5516">
        <v>2</v>
      </c>
      <c r="G5516">
        <v>2</v>
      </c>
      <c r="H5516" s="4" t="str">
        <f t="shared" si="172"/>
        <v>CD112.2</v>
      </c>
      <c r="I5516" s="4" t="str">
        <f t="shared" si="173"/>
        <v>DGND</v>
      </c>
    </row>
    <row r="5517" spans="1:9">
      <c r="A5517" t="s">
        <v>261</v>
      </c>
      <c r="B5517" t="s">
        <v>3546</v>
      </c>
      <c r="C5517" t="s">
        <v>2423</v>
      </c>
      <c r="D5517">
        <v>1</v>
      </c>
      <c r="E5517" t="s">
        <v>1787</v>
      </c>
      <c r="F5517">
        <v>1</v>
      </c>
      <c r="G5517">
        <v>1</v>
      </c>
      <c r="H5517" s="4" t="str">
        <f t="shared" si="172"/>
        <v>CD113.1</v>
      </c>
      <c r="I5517" s="4" t="str">
        <f t="shared" si="173"/>
        <v>S0_APWR_06+1F</v>
      </c>
    </row>
    <row r="5518" spans="1:9">
      <c r="A5518" t="s">
        <v>261</v>
      </c>
      <c r="B5518" t="s">
        <v>3546</v>
      </c>
      <c r="C5518" t="s">
        <v>2423</v>
      </c>
      <c r="D5518">
        <v>2</v>
      </c>
      <c r="E5518" t="s">
        <v>169</v>
      </c>
      <c r="F5518">
        <v>2</v>
      </c>
      <c r="G5518">
        <v>2</v>
      </c>
      <c r="H5518" s="4" t="str">
        <f t="shared" si="172"/>
        <v>CD113.2</v>
      </c>
      <c r="I5518" s="4" t="str">
        <f t="shared" si="173"/>
        <v>DGND</v>
      </c>
    </row>
    <row r="5519" spans="1:9">
      <c r="A5519" t="s">
        <v>261</v>
      </c>
      <c r="B5519" t="s">
        <v>3546</v>
      </c>
      <c r="C5519" t="s">
        <v>2424</v>
      </c>
      <c r="D5519">
        <v>1</v>
      </c>
      <c r="E5519" t="s">
        <v>1786</v>
      </c>
      <c r="F5519">
        <v>1</v>
      </c>
      <c r="G5519">
        <v>1</v>
      </c>
      <c r="H5519" s="4" t="str">
        <f t="shared" si="172"/>
        <v>CD114.1</v>
      </c>
      <c r="I5519" s="4" t="str">
        <f t="shared" si="173"/>
        <v>S0_AVDD33_MOSFET</v>
      </c>
    </row>
    <row r="5520" spans="1:9">
      <c r="A5520" t="s">
        <v>261</v>
      </c>
      <c r="B5520" t="s">
        <v>3546</v>
      </c>
      <c r="C5520" t="s">
        <v>2424</v>
      </c>
      <c r="D5520">
        <v>2</v>
      </c>
      <c r="E5520" t="s">
        <v>1789</v>
      </c>
      <c r="F5520">
        <v>2</v>
      </c>
      <c r="G5520">
        <v>2</v>
      </c>
      <c r="H5520" s="4" t="str">
        <f t="shared" si="172"/>
        <v>CD114.2</v>
      </c>
      <c r="I5520" s="4" t="str">
        <f t="shared" si="173"/>
        <v>MGND</v>
      </c>
    </row>
    <row r="5521" spans="1:9">
      <c r="A5521" t="s">
        <v>261</v>
      </c>
      <c r="B5521" t="s">
        <v>3546</v>
      </c>
      <c r="C5521" t="s">
        <v>2425</v>
      </c>
      <c r="D5521">
        <v>1</v>
      </c>
      <c r="E5521" t="s">
        <v>1787</v>
      </c>
      <c r="F5521">
        <v>1</v>
      </c>
      <c r="G5521">
        <v>1</v>
      </c>
      <c r="H5521" s="4" t="str">
        <f t="shared" si="172"/>
        <v>CD115.1</v>
      </c>
      <c r="I5521" s="4" t="str">
        <f t="shared" si="173"/>
        <v>S0_APWR_06+1F</v>
      </c>
    </row>
    <row r="5522" spans="1:9">
      <c r="A5522" t="s">
        <v>261</v>
      </c>
      <c r="B5522" t="s">
        <v>3546</v>
      </c>
      <c r="C5522" t="s">
        <v>2425</v>
      </c>
      <c r="D5522">
        <v>2</v>
      </c>
      <c r="E5522" t="s">
        <v>169</v>
      </c>
      <c r="F5522">
        <v>2</v>
      </c>
      <c r="G5522">
        <v>2</v>
      </c>
      <c r="H5522" s="4" t="str">
        <f t="shared" si="172"/>
        <v>CD115.2</v>
      </c>
      <c r="I5522" s="4" t="str">
        <f t="shared" si="173"/>
        <v>DGND</v>
      </c>
    </row>
    <row r="5523" spans="1:9">
      <c r="A5523" t="s">
        <v>261</v>
      </c>
      <c r="B5523" t="s">
        <v>3546</v>
      </c>
      <c r="C5523" t="s">
        <v>2426</v>
      </c>
      <c r="D5523">
        <v>1</v>
      </c>
      <c r="E5523" t="s">
        <v>1787</v>
      </c>
      <c r="F5523">
        <v>1</v>
      </c>
      <c r="G5523">
        <v>1</v>
      </c>
      <c r="H5523" s="4" t="str">
        <f t="shared" si="172"/>
        <v>CD116.1</v>
      </c>
      <c r="I5523" s="4" t="str">
        <f t="shared" si="173"/>
        <v>S0_APWR_06+1F</v>
      </c>
    </row>
    <row r="5524" spans="1:9">
      <c r="A5524" t="s">
        <v>261</v>
      </c>
      <c r="B5524" t="s">
        <v>3546</v>
      </c>
      <c r="C5524" t="s">
        <v>2426</v>
      </c>
      <c r="D5524">
        <v>2</v>
      </c>
      <c r="E5524" t="s">
        <v>169</v>
      </c>
      <c r="F5524">
        <v>2</v>
      </c>
      <c r="G5524">
        <v>2</v>
      </c>
      <c r="H5524" s="4" t="str">
        <f t="shared" si="172"/>
        <v>CD116.2</v>
      </c>
      <c r="I5524" s="4" t="str">
        <f t="shared" si="173"/>
        <v>DGND</v>
      </c>
    </row>
    <row r="5525" spans="1:9">
      <c r="A5525" t="s">
        <v>261</v>
      </c>
      <c r="B5525" t="s">
        <v>3546</v>
      </c>
      <c r="C5525" t="s">
        <v>2427</v>
      </c>
      <c r="D5525">
        <v>1</v>
      </c>
      <c r="E5525" t="s">
        <v>1787</v>
      </c>
      <c r="F5525">
        <v>1</v>
      </c>
      <c r="G5525">
        <v>1</v>
      </c>
      <c r="H5525" s="4" t="str">
        <f t="shared" si="172"/>
        <v>CD117.1</v>
      </c>
      <c r="I5525" s="4" t="str">
        <f t="shared" si="173"/>
        <v>S0_APWR_06+1F</v>
      </c>
    </row>
    <row r="5526" spans="1:9">
      <c r="A5526" t="s">
        <v>261</v>
      </c>
      <c r="B5526" t="s">
        <v>3546</v>
      </c>
      <c r="C5526" t="s">
        <v>2427</v>
      </c>
      <c r="D5526">
        <v>2</v>
      </c>
      <c r="E5526" t="s">
        <v>169</v>
      </c>
      <c r="F5526">
        <v>2</v>
      </c>
      <c r="G5526">
        <v>2</v>
      </c>
      <c r="H5526" s="4" t="str">
        <f t="shared" si="172"/>
        <v>CD117.2</v>
      </c>
      <c r="I5526" s="4" t="str">
        <f t="shared" si="173"/>
        <v>DGND</v>
      </c>
    </row>
    <row r="5527" spans="1:9">
      <c r="A5527" t="s">
        <v>261</v>
      </c>
      <c r="B5527" t="s">
        <v>3546</v>
      </c>
      <c r="C5527" t="s">
        <v>2428</v>
      </c>
      <c r="D5527">
        <v>1</v>
      </c>
      <c r="E5527" t="s">
        <v>1787</v>
      </c>
      <c r="F5527">
        <v>1</v>
      </c>
      <c r="G5527">
        <v>1</v>
      </c>
      <c r="H5527" s="4" t="str">
        <f t="shared" si="172"/>
        <v>CD118.1</v>
      </c>
      <c r="I5527" s="4" t="str">
        <f t="shared" si="173"/>
        <v>S0_APWR_06+1F</v>
      </c>
    </row>
    <row r="5528" spans="1:9">
      <c r="A5528" t="s">
        <v>261</v>
      </c>
      <c r="B5528" t="s">
        <v>3546</v>
      </c>
      <c r="C5528" t="s">
        <v>2428</v>
      </c>
      <c r="D5528">
        <v>2</v>
      </c>
      <c r="E5528" t="s">
        <v>169</v>
      </c>
      <c r="F5528">
        <v>2</v>
      </c>
      <c r="G5528">
        <v>2</v>
      </c>
      <c r="H5528" s="4" t="str">
        <f t="shared" si="172"/>
        <v>CD118.2</v>
      </c>
      <c r="I5528" s="4" t="str">
        <f t="shared" si="173"/>
        <v>DGND</v>
      </c>
    </row>
    <row r="5529" spans="1:9">
      <c r="A5529" t="s">
        <v>261</v>
      </c>
      <c r="B5529" t="s">
        <v>3546</v>
      </c>
      <c r="C5529" t="s">
        <v>2429</v>
      </c>
      <c r="D5529">
        <v>1</v>
      </c>
      <c r="E5529" t="s">
        <v>1787</v>
      </c>
      <c r="F5529">
        <v>1</v>
      </c>
      <c r="G5529">
        <v>1</v>
      </c>
      <c r="H5529" s="4" t="str">
        <f t="shared" si="172"/>
        <v>CD119.1</v>
      </c>
      <c r="I5529" s="4" t="str">
        <f t="shared" si="173"/>
        <v>S0_APWR_06+1F</v>
      </c>
    </row>
    <row r="5530" spans="1:9">
      <c r="A5530" t="s">
        <v>261</v>
      </c>
      <c r="B5530" t="s">
        <v>3546</v>
      </c>
      <c r="C5530" t="s">
        <v>2429</v>
      </c>
      <c r="D5530">
        <v>2</v>
      </c>
      <c r="E5530" t="s">
        <v>169</v>
      </c>
      <c r="F5530">
        <v>2</v>
      </c>
      <c r="G5530">
        <v>2</v>
      </c>
      <c r="H5530" s="4" t="str">
        <f t="shared" si="172"/>
        <v>CD119.2</v>
      </c>
      <c r="I5530" s="4" t="str">
        <f t="shared" si="173"/>
        <v>DGND</v>
      </c>
    </row>
    <row r="5531" spans="1:9">
      <c r="A5531" t="s">
        <v>261</v>
      </c>
      <c r="B5531" t="s">
        <v>3546</v>
      </c>
      <c r="C5531" t="s">
        <v>2430</v>
      </c>
      <c r="D5531">
        <v>1</v>
      </c>
      <c r="E5531" t="s">
        <v>1787</v>
      </c>
      <c r="F5531">
        <v>1</v>
      </c>
      <c r="G5531">
        <v>1</v>
      </c>
      <c r="H5531" s="4" t="str">
        <f t="shared" si="172"/>
        <v>CD120.1</v>
      </c>
      <c r="I5531" s="4" t="str">
        <f t="shared" si="173"/>
        <v>S0_APWR_06+1F</v>
      </c>
    </row>
    <row r="5532" spans="1:9">
      <c r="A5532" t="s">
        <v>261</v>
      </c>
      <c r="B5532" t="s">
        <v>3546</v>
      </c>
      <c r="C5532" t="s">
        <v>2430</v>
      </c>
      <c r="D5532">
        <v>2</v>
      </c>
      <c r="E5532" t="s">
        <v>169</v>
      </c>
      <c r="F5532">
        <v>2</v>
      </c>
      <c r="G5532">
        <v>2</v>
      </c>
      <c r="H5532" s="4" t="str">
        <f t="shared" si="172"/>
        <v>CD120.2</v>
      </c>
      <c r="I5532" s="4" t="str">
        <f t="shared" si="173"/>
        <v>DGND</v>
      </c>
    </row>
    <row r="5533" spans="1:9">
      <c r="A5533" t="s">
        <v>261</v>
      </c>
      <c r="B5533" t="s">
        <v>3546</v>
      </c>
      <c r="C5533" t="s">
        <v>9377</v>
      </c>
      <c r="D5533">
        <v>1</v>
      </c>
      <c r="E5533" t="s">
        <v>1788</v>
      </c>
      <c r="F5533">
        <v>1</v>
      </c>
      <c r="G5533">
        <v>1</v>
      </c>
      <c r="H5533" s="4" t="str">
        <f t="shared" si="172"/>
        <v>CD142.1</v>
      </c>
      <c r="I5533" s="4" t="str">
        <f t="shared" si="173"/>
        <v>S0_DVDD33</v>
      </c>
    </row>
    <row r="5534" spans="1:9">
      <c r="A5534" t="s">
        <v>261</v>
      </c>
      <c r="B5534" t="s">
        <v>3546</v>
      </c>
      <c r="C5534" t="s">
        <v>9377</v>
      </c>
      <c r="D5534">
        <v>2</v>
      </c>
      <c r="E5534" t="s">
        <v>169</v>
      </c>
      <c r="F5534">
        <v>2</v>
      </c>
      <c r="G5534">
        <v>2</v>
      </c>
      <c r="H5534" s="4" t="str">
        <f t="shared" si="172"/>
        <v>CD142.2</v>
      </c>
      <c r="I5534" s="4" t="str">
        <f t="shared" si="173"/>
        <v>DGND</v>
      </c>
    </row>
    <row r="5535" spans="1:9">
      <c r="A5535" t="s">
        <v>261</v>
      </c>
      <c r="B5535" t="s">
        <v>3546</v>
      </c>
      <c r="C5535" t="s">
        <v>2471</v>
      </c>
      <c r="D5535">
        <v>1</v>
      </c>
      <c r="E5535" t="s">
        <v>1475</v>
      </c>
      <c r="F5535">
        <v>1</v>
      </c>
      <c r="G5535">
        <v>1</v>
      </c>
      <c r="H5535" s="4" t="str">
        <f t="shared" si="172"/>
        <v>CD155.1</v>
      </c>
      <c r="I5535" s="4" t="str">
        <f t="shared" si="173"/>
        <v>S0_APWR_04F</v>
      </c>
    </row>
    <row r="5536" spans="1:9">
      <c r="A5536" t="s">
        <v>261</v>
      </c>
      <c r="B5536" t="s">
        <v>3546</v>
      </c>
      <c r="C5536" t="s">
        <v>2471</v>
      </c>
      <c r="D5536">
        <v>2</v>
      </c>
      <c r="E5536" t="s">
        <v>169</v>
      </c>
      <c r="F5536">
        <v>2</v>
      </c>
      <c r="G5536">
        <v>2</v>
      </c>
      <c r="H5536" s="4" t="str">
        <f t="shared" si="172"/>
        <v>CD155.2</v>
      </c>
      <c r="I5536" s="4" t="str">
        <f t="shared" si="173"/>
        <v>DGND</v>
      </c>
    </row>
    <row r="5537" spans="1:9">
      <c r="A5537" t="s">
        <v>261</v>
      </c>
      <c r="B5537" t="s">
        <v>3546</v>
      </c>
      <c r="C5537" t="s">
        <v>2472</v>
      </c>
      <c r="D5537">
        <v>1</v>
      </c>
      <c r="E5537" t="s">
        <v>1475</v>
      </c>
      <c r="F5537">
        <v>1</v>
      </c>
      <c r="G5537">
        <v>1</v>
      </c>
      <c r="H5537" s="4" t="str">
        <f t="shared" si="172"/>
        <v>CD156.1</v>
      </c>
      <c r="I5537" s="4" t="str">
        <f t="shared" si="173"/>
        <v>S0_APWR_04F</v>
      </c>
    </row>
    <row r="5538" spans="1:9">
      <c r="A5538" t="s">
        <v>261</v>
      </c>
      <c r="B5538" t="s">
        <v>3546</v>
      </c>
      <c r="C5538" t="s">
        <v>2472</v>
      </c>
      <c r="D5538">
        <v>2</v>
      </c>
      <c r="E5538" t="s">
        <v>169</v>
      </c>
      <c r="F5538">
        <v>2</v>
      </c>
      <c r="G5538">
        <v>2</v>
      </c>
      <c r="H5538" s="4" t="str">
        <f t="shared" si="172"/>
        <v>CD156.2</v>
      </c>
      <c r="I5538" s="4" t="str">
        <f t="shared" si="173"/>
        <v>DGND</v>
      </c>
    </row>
    <row r="5539" spans="1:9">
      <c r="A5539" t="s">
        <v>261</v>
      </c>
      <c r="B5539" t="s">
        <v>3546</v>
      </c>
      <c r="C5539" t="s">
        <v>2473</v>
      </c>
      <c r="D5539">
        <v>1</v>
      </c>
      <c r="E5539" t="s">
        <v>1475</v>
      </c>
      <c r="F5539">
        <v>1</v>
      </c>
      <c r="G5539">
        <v>1</v>
      </c>
      <c r="H5539" s="4" t="str">
        <f t="shared" si="172"/>
        <v>CD157.1</v>
      </c>
      <c r="I5539" s="4" t="str">
        <f t="shared" si="173"/>
        <v>S0_APWR_04F</v>
      </c>
    </row>
    <row r="5540" spans="1:9">
      <c r="A5540" t="s">
        <v>261</v>
      </c>
      <c r="B5540" t="s">
        <v>3546</v>
      </c>
      <c r="C5540" t="s">
        <v>2473</v>
      </c>
      <c r="D5540">
        <v>2</v>
      </c>
      <c r="E5540" t="s">
        <v>169</v>
      </c>
      <c r="F5540">
        <v>2</v>
      </c>
      <c r="G5540">
        <v>2</v>
      </c>
      <c r="H5540" s="4" t="str">
        <f t="shared" si="172"/>
        <v>CD157.2</v>
      </c>
      <c r="I5540" s="4" t="str">
        <f t="shared" si="173"/>
        <v>DGND</v>
      </c>
    </row>
    <row r="5541" spans="1:9">
      <c r="A5541" t="s">
        <v>261</v>
      </c>
      <c r="B5541" t="s">
        <v>3546</v>
      </c>
      <c r="C5541" t="s">
        <v>2474</v>
      </c>
      <c r="D5541">
        <v>1</v>
      </c>
      <c r="E5541" t="s">
        <v>1475</v>
      </c>
      <c r="F5541">
        <v>1</v>
      </c>
      <c r="G5541">
        <v>1</v>
      </c>
      <c r="H5541" s="4" t="str">
        <f t="shared" si="172"/>
        <v>CD158.1</v>
      </c>
      <c r="I5541" s="4" t="str">
        <f t="shared" si="173"/>
        <v>S0_APWR_04F</v>
      </c>
    </row>
    <row r="5542" spans="1:9">
      <c r="A5542" t="s">
        <v>261</v>
      </c>
      <c r="B5542" t="s">
        <v>3546</v>
      </c>
      <c r="C5542" t="s">
        <v>2474</v>
      </c>
      <c r="D5542">
        <v>2</v>
      </c>
      <c r="E5542" t="s">
        <v>169</v>
      </c>
      <c r="F5542">
        <v>2</v>
      </c>
      <c r="G5542">
        <v>2</v>
      </c>
      <c r="H5542" s="4" t="str">
        <f t="shared" si="172"/>
        <v>CD158.2</v>
      </c>
      <c r="I5542" s="4" t="str">
        <f t="shared" si="173"/>
        <v>DGND</v>
      </c>
    </row>
    <row r="5543" spans="1:9">
      <c r="A5543" t="s">
        <v>261</v>
      </c>
      <c r="B5543" t="s">
        <v>3546</v>
      </c>
      <c r="C5543" t="s">
        <v>2475</v>
      </c>
      <c r="D5543">
        <v>1</v>
      </c>
      <c r="E5543" t="s">
        <v>1475</v>
      </c>
      <c r="F5543">
        <v>1</v>
      </c>
      <c r="G5543">
        <v>1</v>
      </c>
      <c r="H5543" s="4" t="str">
        <f t="shared" si="172"/>
        <v>CD159.1</v>
      </c>
      <c r="I5543" s="4" t="str">
        <f t="shared" si="173"/>
        <v>S0_APWR_04F</v>
      </c>
    </row>
    <row r="5544" spans="1:9">
      <c r="A5544" t="s">
        <v>261</v>
      </c>
      <c r="B5544" t="s">
        <v>3546</v>
      </c>
      <c r="C5544" t="s">
        <v>2475</v>
      </c>
      <c r="D5544">
        <v>2</v>
      </c>
      <c r="E5544" t="s">
        <v>169</v>
      </c>
      <c r="F5544">
        <v>2</v>
      </c>
      <c r="G5544">
        <v>2</v>
      </c>
      <c r="H5544" s="4" t="str">
        <f t="shared" si="172"/>
        <v>CD159.2</v>
      </c>
      <c r="I5544" s="4" t="str">
        <f t="shared" si="173"/>
        <v>DGND</v>
      </c>
    </row>
    <row r="5545" spans="1:9">
      <c r="A5545" t="s">
        <v>261</v>
      </c>
      <c r="B5545" t="s">
        <v>3546</v>
      </c>
      <c r="C5545" t="s">
        <v>2476</v>
      </c>
      <c r="D5545">
        <v>1</v>
      </c>
      <c r="E5545" t="s">
        <v>1475</v>
      </c>
      <c r="F5545">
        <v>1</v>
      </c>
      <c r="G5545">
        <v>1</v>
      </c>
      <c r="H5545" s="4" t="str">
        <f t="shared" si="172"/>
        <v>CD160.1</v>
      </c>
      <c r="I5545" s="4" t="str">
        <f t="shared" si="173"/>
        <v>S0_APWR_04F</v>
      </c>
    </row>
    <row r="5546" spans="1:9">
      <c r="A5546" t="s">
        <v>261</v>
      </c>
      <c r="B5546" t="s">
        <v>3546</v>
      </c>
      <c r="C5546" t="s">
        <v>2476</v>
      </c>
      <c r="D5546">
        <v>2</v>
      </c>
      <c r="E5546" t="s">
        <v>169</v>
      </c>
      <c r="F5546">
        <v>2</v>
      </c>
      <c r="G5546">
        <v>2</v>
      </c>
      <c r="H5546" s="4" t="str">
        <f t="shared" si="172"/>
        <v>CD160.2</v>
      </c>
      <c r="I5546" s="4" t="str">
        <f t="shared" si="173"/>
        <v>DGND</v>
      </c>
    </row>
    <row r="5547" spans="1:9">
      <c r="A5547" t="s">
        <v>261</v>
      </c>
      <c r="B5547" t="s">
        <v>3546</v>
      </c>
      <c r="C5547" t="s">
        <v>2477</v>
      </c>
      <c r="D5547">
        <v>1</v>
      </c>
      <c r="E5547" t="s">
        <v>1802</v>
      </c>
      <c r="F5547">
        <v>1</v>
      </c>
      <c r="G5547">
        <v>1</v>
      </c>
      <c r="H5547" s="4" t="str">
        <f t="shared" si="172"/>
        <v>CD161.1</v>
      </c>
      <c r="I5547" s="4" t="str">
        <f t="shared" si="173"/>
        <v>S0_LDOIN</v>
      </c>
    </row>
    <row r="5548" spans="1:9">
      <c r="A5548" t="s">
        <v>261</v>
      </c>
      <c r="B5548" t="s">
        <v>3546</v>
      </c>
      <c r="C5548" t="s">
        <v>2477</v>
      </c>
      <c r="D5548">
        <v>2</v>
      </c>
      <c r="E5548" t="s">
        <v>169</v>
      </c>
      <c r="F5548">
        <v>2</v>
      </c>
      <c r="G5548">
        <v>2</v>
      </c>
      <c r="H5548" s="4" t="str">
        <f t="shared" si="172"/>
        <v>CD161.2</v>
      </c>
      <c r="I5548" s="4" t="str">
        <f t="shared" si="173"/>
        <v>DGND</v>
      </c>
    </row>
    <row r="5549" spans="1:9">
      <c r="A5549" t="s">
        <v>261</v>
      </c>
      <c r="B5549" t="s">
        <v>3546</v>
      </c>
      <c r="C5549" t="s">
        <v>2478</v>
      </c>
      <c r="D5549">
        <v>1</v>
      </c>
      <c r="E5549" t="s">
        <v>1802</v>
      </c>
      <c r="F5549">
        <v>1</v>
      </c>
      <c r="G5549">
        <v>1</v>
      </c>
      <c r="H5549" s="4" t="str">
        <f t="shared" si="172"/>
        <v>CD162.1</v>
      </c>
      <c r="I5549" s="4" t="str">
        <f t="shared" si="173"/>
        <v>S0_LDOIN</v>
      </c>
    </row>
    <row r="5550" spans="1:9">
      <c r="A5550" t="s">
        <v>261</v>
      </c>
      <c r="B5550" t="s">
        <v>3546</v>
      </c>
      <c r="C5550" t="s">
        <v>2478</v>
      </c>
      <c r="D5550">
        <v>2</v>
      </c>
      <c r="E5550" t="s">
        <v>169</v>
      </c>
      <c r="F5550">
        <v>2</v>
      </c>
      <c r="G5550">
        <v>2</v>
      </c>
      <c r="H5550" s="4" t="str">
        <f t="shared" si="172"/>
        <v>CD162.2</v>
      </c>
      <c r="I5550" s="4" t="str">
        <f t="shared" si="173"/>
        <v>DGND</v>
      </c>
    </row>
    <row r="5551" spans="1:9">
      <c r="A5551" t="s">
        <v>261</v>
      </c>
      <c r="B5551" t="s">
        <v>3546</v>
      </c>
      <c r="C5551" t="s">
        <v>2479</v>
      </c>
      <c r="D5551">
        <v>1</v>
      </c>
      <c r="E5551" t="s">
        <v>1802</v>
      </c>
      <c r="F5551">
        <v>1</v>
      </c>
      <c r="G5551">
        <v>1</v>
      </c>
      <c r="H5551" s="4" t="str">
        <f t="shared" si="172"/>
        <v>CD163.1</v>
      </c>
      <c r="I5551" s="4" t="str">
        <f t="shared" si="173"/>
        <v>S0_LDOIN</v>
      </c>
    </row>
    <row r="5552" spans="1:9">
      <c r="A5552" t="s">
        <v>261</v>
      </c>
      <c r="B5552" t="s">
        <v>3546</v>
      </c>
      <c r="C5552" t="s">
        <v>2479</v>
      </c>
      <c r="D5552">
        <v>2</v>
      </c>
      <c r="E5552" t="s">
        <v>169</v>
      </c>
      <c r="F5552">
        <v>2</v>
      </c>
      <c r="G5552">
        <v>2</v>
      </c>
      <c r="H5552" s="4" t="str">
        <f t="shared" si="172"/>
        <v>CD163.2</v>
      </c>
      <c r="I5552" s="4" t="str">
        <f t="shared" si="173"/>
        <v>DGND</v>
      </c>
    </row>
    <row r="5553" spans="1:9">
      <c r="A5553" t="s">
        <v>261</v>
      </c>
      <c r="B5553" t="s">
        <v>3546</v>
      </c>
      <c r="C5553" t="s">
        <v>2480</v>
      </c>
      <c r="D5553">
        <v>1</v>
      </c>
      <c r="E5553" t="s">
        <v>1802</v>
      </c>
      <c r="F5553">
        <v>1</v>
      </c>
      <c r="G5553">
        <v>1</v>
      </c>
      <c r="H5553" s="4" t="str">
        <f t="shared" si="172"/>
        <v>CD164.1</v>
      </c>
      <c r="I5553" s="4" t="str">
        <f t="shared" si="173"/>
        <v>S0_LDOIN</v>
      </c>
    </row>
    <row r="5554" spans="1:9">
      <c r="A5554" t="s">
        <v>261</v>
      </c>
      <c r="B5554" t="s">
        <v>3546</v>
      </c>
      <c r="C5554" t="s">
        <v>2480</v>
      </c>
      <c r="D5554">
        <v>2</v>
      </c>
      <c r="E5554" t="s">
        <v>169</v>
      </c>
      <c r="F5554">
        <v>2</v>
      </c>
      <c r="G5554">
        <v>2</v>
      </c>
      <c r="H5554" s="4" t="str">
        <f t="shared" si="172"/>
        <v>CD164.2</v>
      </c>
      <c r="I5554" s="4" t="str">
        <f t="shared" si="173"/>
        <v>DGND</v>
      </c>
    </row>
    <row r="5555" spans="1:9">
      <c r="A5555" t="s">
        <v>261</v>
      </c>
      <c r="B5555" t="s">
        <v>3546</v>
      </c>
      <c r="C5555" t="s">
        <v>2481</v>
      </c>
      <c r="D5555">
        <v>1</v>
      </c>
      <c r="E5555" t="s">
        <v>1802</v>
      </c>
      <c r="F5555">
        <v>1</v>
      </c>
      <c r="G5555">
        <v>1</v>
      </c>
      <c r="H5555" s="4" t="str">
        <f t="shared" si="172"/>
        <v>CD165.1</v>
      </c>
      <c r="I5555" s="4" t="str">
        <f t="shared" si="173"/>
        <v>S0_LDOIN</v>
      </c>
    </row>
    <row r="5556" spans="1:9">
      <c r="A5556" t="s">
        <v>261</v>
      </c>
      <c r="B5556" t="s">
        <v>3546</v>
      </c>
      <c r="C5556" t="s">
        <v>2481</v>
      </c>
      <c r="D5556">
        <v>2</v>
      </c>
      <c r="E5556" t="s">
        <v>169</v>
      </c>
      <c r="F5556">
        <v>2</v>
      </c>
      <c r="G5556">
        <v>2</v>
      </c>
      <c r="H5556" s="4" t="str">
        <f t="shared" si="172"/>
        <v>CD165.2</v>
      </c>
      <c r="I5556" s="4" t="str">
        <f t="shared" si="173"/>
        <v>DGND</v>
      </c>
    </row>
    <row r="5557" spans="1:9">
      <c r="A5557" t="s">
        <v>261</v>
      </c>
      <c r="B5557" t="s">
        <v>3546</v>
      </c>
      <c r="C5557" t="s">
        <v>2482</v>
      </c>
      <c r="D5557">
        <v>1</v>
      </c>
      <c r="E5557" t="s">
        <v>1802</v>
      </c>
      <c r="F5557">
        <v>1</v>
      </c>
      <c r="G5557">
        <v>1</v>
      </c>
      <c r="H5557" s="4" t="str">
        <f t="shared" si="172"/>
        <v>CD166.1</v>
      </c>
      <c r="I5557" s="4" t="str">
        <f t="shared" si="173"/>
        <v>S0_LDOIN</v>
      </c>
    </row>
    <row r="5558" spans="1:9">
      <c r="A5558" t="s">
        <v>261</v>
      </c>
      <c r="B5558" t="s">
        <v>3546</v>
      </c>
      <c r="C5558" t="s">
        <v>2482</v>
      </c>
      <c r="D5558">
        <v>2</v>
      </c>
      <c r="E5558" t="s">
        <v>169</v>
      </c>
      <c r="F5558">
        <v>2</v>
      </c>
      <c r="G5558">
        <v>2</v>
      </c>
      <c r="H5558" s="4" t="str">
        <f t="shared" si="172"/>
        <v>CD166.2</v>
      </c>
      <c r="I5558" s="4" t="str">
        <f t="shared" si="173"/>
        <v>DGND</v>
      </c>
    </row>
    <row r="5559" spans="1:9">
      <c r="A5559" t="s">
        <v>261</v>
      </c>
      <c r="B5559" t="s">
        <v>3546</v>
      </c>
      <c r="C5559" t="s">
        <v>2483</v>
      </c>
      <c r="D5559">
        <v>1</v>
      </c>
      <c r="E5559" t="s">
        <v>1475</v>
      </c>
      <c r="F5559">
        <v>1</v>
      </c>
      <c r="G5559">
        <v>1</v>
      </c>
      <c r="H5559" s="4" t="str">
        <f t="shared" si="172"/>
        <v>CD167.1</v>
      </c>
      <c r="I5559" s="4" t="str">
        <f t="shared" si="173"/>
        <v>S0_APWR_04F</v>
      </c>
    </row>
    <row r="5560" spans="1:9">
      <c r="A5560" t="s">
        <v>261</v>
      </c>
      <c r="B5560" t="s">
        <v>3546</v>
      </c>
      <c r="C5560" t="s">
        <v>2483</v>
      </c>
      <c r="D5560">
        <v>2</v>
      </c>
      <c r="E5560" t="s">
        <v>169</v>
      </c>
      <c r="F5560">
        <v>2</v>
      </c>
      <c r="G5560">
        <v>2</v>
      </c>
      <c r="H5560" s="4" t="str">
        <f t="shared" si="172"/>
        <v>CD167.2</v>
      </c>
      <c r="I5560" s="4" t="str">
        <f t="shared" si="173"/>
        <v>DGND</v>
      </c>
    </row>
    <row r="5561" spans="1:9">
      <c r="A5561" t="s">
        <v>261</v>
      </c>
      <c r="B5561" t="s">
        <v>3546</v>
      </c>
      <c r="C5561" t="s">
        <v>2431</v>
      </c>
      <c r="D5561">
        <v>1</v>
      </c>
      <c r="E5561" t="s">
        <v>533</v>
      </c>
      <c r="F5561">
        <v>1</v>
      </c>
      <c r="G5561">
        <v>1</v>
      </c>
      <c r="H5561" s="4" t="str">
        <f t="shared" si="172"/>
        <v>RD32.1</v>
      </c>
      <c r="I5561" s="4" t="str">
        <f t="shared" si="173"/>
        <v>S0_AVDD33</v>
      </c>
    </row>
    <row r="5562" spans="1:9">
      <c r="A5562" t="s">
        <v>261</v>
      </c>
      <c r="B5562" t="s">
        <v>3546</v>
      </c>
      <c r="C5562" t="s">
        <v>2431</v>
      </c>
      <c r="D5562">
        <v>2</v>
      </c>
      <c r="E5562" t="s">
        <v>1787</v>
      </c>
      <c r="F5562">
        <v>2</v>
      </c>
      <c r="G5562">
        <v>2</v>
      </c>
      <c r="H5562" s="4" t="str">
        <f t="shared" si="172"/>
        <v>RD32.2</v>
      </c>
      <c r="I5562" s="4" t="str">
        <f t="shared" si="173"/>
        <v>S0_APWR_06+1F</v>
      </c>
    </row>
    <row r="5563" spans="1:9">
      <c r="A5563" t="s">
        <v>261</v>
      </c>
      <c r="B5563" t="s">
        <v>3546</v>
      </c>
      <c r="C5563" t="s">
        <v>2432</v>
      </c>
      <c r="D5563">
        <v>1</v>
      </c>
      <c r="E5563" t="s">
        <v>1788</v>
      </c>
      <c r="F5563">
        <v>1</v>
      </c>
      <c r="G5563">
        <v>1</v>
      </c>
      <c r="H5563" s="4" t="str">
        <f t="shared" si="172"/>
        <v>RD42.1</v>
      </c>
      <c r="I5563" s="4" t="str">
        <f t="shared" si="173"/>
        <v>S0_DVDD33</v>
      </c>
    </row>
    <row r="5564" spans="1:9">
      <c r="A5564" t="s">
        <v>261</v>
      </c>
      <c r="B5564" t="s">
        <v>3546</v>
      </c>
      <c r="C5564" t="s">
        <v>2432</v>
      </c>
      <c r="D5564">
        <v>2</v>
      </c>
      <c r="E5564" t="s">
        <v>2497</v>
      </c>
      <c r="F5564">
        <v>2</v>
      </c>
      <c r="G5564">
        <v>2</v>
      </c>
      <c r="H5564" s="4" t="str">
        <f t="shared" si="172"/>
        <v>RD42.2</v>
      </c>
      <c r="I5564" s="4" t="str">
        <f t="shared" si="173"/>
        <v>S0_DPS_DVDD33</v>
      </c>
    </row>
    <row r="5565" spans="1:9">
      <c r="A5565" t="s">
        <v>261</v>
      </c>
      <c r="B5565" t="s">
        <v>3546</v>
      </c>
      <c r="C5565" t="s">
        <v>3547</v>
      </c>
      <c r="D5565">
        <v>1</v>
      </c>
      <c r="E5565" t="s">
        <v>2497</v>
      </c>
      <c r="F5565">
        <v>1</v>
      </c>
      <c r="G5565">
        <v>1</v>
      </c>
      <c r="H5565" s="4" t="str">
        <f t="shared" si="172"/>
        <v>RD43.1</v>
      </c>
      <c r="I5565" s="4" t="str">
        <f t="shared" si="173"/>
        <v>S0_DPS_DVDD33</v>
      </c>
    </row>
    <row r="5566" spans="1:9">
      <c r="A5566" t="s">
        <v>261</v>
      </c>
      <c r="B5566" t="s">
        <v>3546</v>
      </c>
      <c r="C5566" t="s">
        <v>3547</v>
      </c>
      <c r="D5566">
        <v>2</v>
      </c>
      <c r="E5566" t="s">
        <v>1475</v>
      </c>
      <c r="F5566">
        <v>2</v>
      </c>
      <c r="G5566">
        <v>2</v>
      </c>
      <c r="H5566" s="4" t="str">
        <f t="shared" si="172"/>
        <v>RD43.2</v>
      </c>
      <c r="I5566" s="4" t="str">
        <f t="shared" si="173"/>
        <v>S0_APWR_04F</v>
      </c>
    </row>
    <row r="5567" spans="1:9">
      <c r="A5567" t="s">
        <v>261</v>
      </c>
      <c r="B5567" t="s">
        <v>3546</v>
      </c>
      <c r="C5567" t="s">
        <v>2484</v>
      </c>
      <c r="D5567">
        <v>1</v>
      </c>
      <c r="E5567" t="s">
        <v>1802</v>
      </c>
      <c r="F5567">
        <v>1</v>
      </c>
      <c r="G5567">
        <v>1</v>
      </c>
      <c r="H5567" s="4" t="str">
        <f t="shared" si="172"/>
        <v>RD72.1</v>
      </c>
      <c r="I5567" s="4" t="str">
        <f t="shared" si="173"/>
        <v>S0_LDOIN</v>
      </c>
    </row>
    <row r="5568" spans="1:9">
      <c r="A5568" t="s">
        <v>261</v>
      </c>
      <c r="B5568" t="s">
        <v>3546</v>
      </c>
      <c r="C5568" t="s">
        <v>2484</v>
      </c>
      <c r="D5568">
        <v>2</v>
      </c>
      <c r="E5568" t="s">
        <v>1475</v>
      </c>
      <c r="F5568">
        <v>2</v>
      </c>
      <c r="G5568">
        <v>2</v>
      </c>
      <c r="H5568" s="4" t="str">
        <f t="shared" si="172"/>
        <v>RD72.2</v>
      </c>
      <c r="I5568" s="4" t="str">
        <f t="shared" si="173"/>
        <v>S0_APWR_04F</v>
      </c>
    </row>
    <row r="5569" spans="1:9">
      <c r="A5569" t="s">
        <v>261</v>
      </c>
      <c r="B5569" t="s">
        <v>3546</v>
      </c>
      <c r="C5569" t="s">
        <v>2433</v>
      </c>
      <c r="D5569">
        <v>1</v>
      </c>
      <c r="E5569" t="s">
        <v>1481</v>
      </c>
      <c r="F5569">
        <v>1</v>
      </c>
      <c r="G5569">
        <v>1</v>
      </c>
      <c r="H5569" s="4" t="str">
        <f t="shared" si="172"/>
        <v>RS5.1</v>
      </c>
      <c r="I5569" s="4" t="str">
        <f t="shared" si="173"/>
        <v>S0_APWR_06S</v>
      </c>
    </row>
    <row r="5570" spans="1:9">
      <c r="A5570" t="s">
        <v>261</v>
      </c>
      <c r="B5570" t="s">
        <v>3546</v>
      </c>
      <c r="C5570" t="s">
        <v>2433</v>
      </c>
      <c r="D5570">
        <v>2</v>
      </c>
      <c r="E5570" t="s">
        <v>1790</v>
      </c>
      <c r="F5570">
        <v>2</v>
      </c>
      <c r="G5570">
        <v>2</v>
      </c>
      <c r="H5570" s="4" t="str">
        <f t="shared" ref="H5570:H5633" si="174">CONCATENATE(C5570,".",F5570)</f>
        <v>RS5.2</v>
      </c>
      <c r="I5570" s="4" t="str">
        <f t="shared" ref="I5570:I5633" si="175">E5570</f>
        <v>S0_APWR_06+1S</v>
      </c>
    </row>
    <row r="5571" spans="1:9">
      <c r="A5571" t="s">
        <v>261</v>
      </c>
      <c r="B5571" t="s">
        <v>3546</v>
      </c>
      <c r="C5571" t="s">
        <v>533</v>
      </c>
      <c r="D5571" t="s">
        <v>173</v>
      </c>
      <c r="E5571" t="s">
        <v>533</v>
      </c>
      <c r="F5571">
        <v>1</v>
      </c>
      <c r="G5571" t="s">
        <v>173</v>
      </c>
      <c r="H5571" s="4" t="str">
        <f t="shared" si="174"/>
        <v>S0_AVDD33.1</v>
      </c>
      <c r="I5571" s="4" t="str">
        <f t="shared" si="175"/>
        <v>S0_AVDD33</v>
      </c>
    </row>
    <row r="5572" spans="1:9">
      <c r="A5572" t="s">
        <v>261</v>
      </c>
      <c r="B5572" t="s">
        <v>3546</v>
      </c>
      <c r="C5572" t="s">
        <v>1786</v>
      </c>
      <c r="D5572" t="s">
        <v>173</v>
      </c>
      <c r="E5572" t="s">
        <v>1786</v>
      </c>
      <c r="F5572">
        <v>1</v>
      </c>
      <c r="G5572" t="s">
        <v>173</v>
      </c>
      <c r="H5572" s="4" t="str">
        <f t="shared" si="174"/>
        <v>S0_AVDD33_MOSFET.1</v>
      </c>
      <c r="I5572" s="4" t="str">
        <f t="shared" si="175"/>
        <v>S0_AVDD33_MOSFET</v>
      </c>
    </row>
    <row r="5573" spans="1:9">
      <c r="A5573" t="s">
        <v>261</v>
      </c>
      <c r="B5573" t="s">
        <v>3546</v>
      </c>
      <c r="C5573" t="s">
        <v>1788</v>
      </c>
      <c r="D5573" t="s">
        <v>173</v>
      </c>
      <c r="E5573" t="s">
        <v>1788</v>
      </c>
      <c r="F5573">
        <v>1</v>
      </c>
      <c r="G5573" t="s">
        <v>173</v>
      </c>
      <c r="H5573" s="4" t="str">
        <f t="shared" si="174"/>
        <v>S0_DVDD33.1</v>
      </c>
      <c r="I5573" s="4" t="str">
        <f t="shared" si="175"/>
        <v>S0_DVDD33</v>
      </c>
    </row>
    <row r="5574" spans="1:9">
      <c r="A5574" t="s">
        <v>261</v>
      </c>
      <c r="B5574" t="s">
        <v>3546</v>
      </c>
      <c r="C5574" t="s">
        <v>1802</v>
      </c>
      <c r="D5574" t="s">
        <v>173</v>
      </c>
      <c r="E5574" t="s">
        <v>1802</v>
      </c>
      <c r="F5574">
        <v>1</v>
      </c>
      <c r="G5574" t="s">
        <v>173</v>
      </c>
      <c r="H5574" s="4" t="str">
        <f t="shared" si="174"/>
        <v>S0_LDOIN.1</v>
      </c>
      <c r="I5574" s="4" t="str">
        <f t="shared" si="175"/>
        <v>S0_LDOIN</v>
      </c>
    </row>
    <row r="5575" spans="1:9">
      <c r="A5575" t="s">
        <v>261</v>
      </c>
      <c r="B5575" t="s">
        <v>3546</v>
      </c>
      <c r="C5575" t="s">
        <v>287</v>
      </c>
      <c r="D5575" t="s">
        <v>1544</v>
      </c>
      <c r="E5575" t="s">
        <v>533</v>
      </c>
      <c r="F5575" t="s">
        <v>364</v>
      </c>
      <c r="G5575" t="s">
        <v>1544</v>
      </c>
      <c r="H5575" s="4" t="str">
        <f t="shared" si="174"/>
        <v>SITE0.D4</v>
      </c>
      <c r="I5575" s="4" t="str">
        <f t="shared" si="175"/>
        <v>S0_AVDD33</v>
      </c>
    </row>
    <row r="5576" spans="1:9">
      <c r="A5576" t="s">
        <v>261</v>
      </c>
      <c r="B5576" t="s">
        <v>3546</v>
      </c>
      <c r="C5576" t="s">
        <v>287</v>
      </c>
      <c r="D5576" t="s">
        <v>1545</v>
      </c>
      <c r="E5576" t="s">
        <v>533</v>
      </c>
      <c r="F5576" t="s">
        <v>404</v>
      </c>
      <c r="G5576" t="s">
        <v>1545</v>
      </c>
      <c r="H5576" s="4" t="str">
        <f t="shared" si="174"/>
        <v>SITE0.D5</v>
      </c>
      <c r="I5576" s="4" t="str">
        <f t="shared" si="175"/>
        <v>S0_AVDD33</v>
      </c>
    </row>
    <row r="5577" spans="1:9">
      <c r="A5577" t="s">
        <v>261</v>
      </c>
      <c r="B5577" t="s">
        <v>3546</v>
      </c>
      <c r="C5577" t="s">
        <v>287</v>
      </c>
      <c r="D5577" t="s">
        <v>444</v>
      </c>
      <c r="E5577" t="s">
        <v>533</v>
      </c>
      <c r="F5577" t="s">
        <v>225</v>
      </c>
      <c r="G5577" t="s">
        <v>444</v>
      </c>
      <c r="H5577" s="4" t="str">
        <f t="shared" si="174"/>
        <v>SITE0.B14</v>
      </c>
      <c r="I5577" s="4" t="str">
        <f t="shared" si="175"/>
        <v>S0_AVDD33</v>
      </c>
    </row>
    <row r="5578" spans="1:9">
      <c r="A5578" t="s">
        <v>261</v>
      </c>
      <c r="B5578" t="s">
        <v>3546</v>
      </c>
      <c r="C5578" t="s">
        <v>287</v>
      </c>
      <c r="D5578" t="s">
        <v>1546</v>
      </c>
      <c r="E5578" t="s">
        <v>533</v>
      </c>
      <c r="F5578" t="s">
        <v>439</v>
      </c>
      <c r="G5578" t="s">
        <v>1546</v>
      </c>
      <c r="H5578" s="4" t="str">
        <f t="shared" si="174"/>
        <v>SITE0.E11</v>
      </c>
      <c r="I5578" s="4" t="str">
        <f t="shared" si="175"/>
        <v>S0_AVDD33</v>
      </c>
    </row>
    <row r="5579" spans="1:9">
      <c r="A5579" t="s">
        <v>261</v>
      </c>
      <c r="B5579" t="s">
        <v>3546</v>
      </c>
      <c r="C5579" t="s">
        <v>287</v>
      </c>
      <c r="D5579" t="s">
        <v>1547</v>
      </c>
      <c r="E5579" t="s">
        <v>533</v>
      </c>
      <c r="F5579" t="s">
        <v>352</v>
      </c>
      <c r="G5579" t="s">
        <v>1547</v>
      </c>
      <c r="H5579" s="4" t="str">
        <f t="shared" si="174"/>
        <v>SITE0.T9</v>
      </c>
      <c r="I5579" s="4" t="str">
        <f t="shared" si="175"/>
        <v>S0_AVDD33</v>
      </c>
    </row>
    <row r="5580" spans="1:9">
      <c r="A5580" t="s">
        <v>261</v>
      </c>
      <c r="B5580" t="s">
        <v>3546</v>
      </c>
      <c r="C5580" t="s">
        <v>287</v>
      </c>
      <c r="D5580" t="s">
        <v>1548</v>
      </c>
      <c r="E5580" t="s">
        <v>533</v>
      </c>
      <c r="F5580" t="s">
        <v>328</v>
      </c>
      <c r="G5580" t="s">
        <v>1548</v>
      </c>
      <c r="H5580" s="4" t="str">
        <f t="shared" si="174"/>
        <v>SITE0.T10</v>
      </c>
      <c r="I5580" s="4" t="str">
        <f t="shared" si="175"/>
        <v>S0_AVDD33</v>
      </c>
    </row>
    <row r="5581" spans="1:9">
      <c r="A5581" t="s">
        <v>261</v>
      </c>
      <c r="B5581" t="s">
        <v>3546</v>
      </c>
      <c r="C5581" t="s">
        <v>287</v>
      </c>
      <c r="D5581" t="s">
        <v>1549</v>
      </c>
      <c r="E5581" t="s">
        <v>533</v>
      </c>
      <c r="F5581" t="s">
        <v>434</v>
      </c>
      <c r="G5581" t="s">
        <v>1549</v>
      </c>
      <c r="H5581" s="4" t="str">
        <f t="shared" si="174"/>
        <v>SITE0.D6</v>
      </c>
      <c r="I5581" s="4" t="str">
        <f t="shared" si="175"/>
        <v>S0_AVDD33</v>
      </c>
    </row>
    <row r="5582" spans="1:9">
      <c r="A5582" t="s">
        <v>261</v>
      </c>
      <c r="B5582" t="s">
        <v>3546</v>
      </c>
      <c r="C5582" t="s">
        <v>287</v>
      </c>
      <c r="D5582" t="s">
        <v>1550</v>
      </c>
      <c r="E5582" t="s">
        <v>533</v>
      </c>
      <c r="F5582" t="s">
        <v>425</v>
      </c>
      <c r="G5582" t="s">
        <v>1550</v>
      </c>
      <c r="H5582" s="4" t="str">
        <f t="shared" si="174"/>
        <v>SITE0.E6</v>
      </c>
      <c r="I5582" s="4" t="str">
        <f t="shared" si="175"/>
        <v>S0_AVDD33</v>
      </c>
    </row>
    <row r="5583" spans="1:9">
      <c r="A5583" t="s">
        <v>261</v>
      </c>
      <c r="B5583" t="s">
        <v>3546</v>
      </c>
      <c r="C5583" t="s">
        <v>287</v>
      </c>
      <c r="D5583" t="s">
        <v>1551</v>
      </c>
      <c r="E5583" t="s">
        <v>533</v>
      </c>
      <c r="F5583" t="s">
        <v>435</v>
      </c>
      <c r="G5583" t="s">
        <v>1551</v>
      </c>
      <c r="H5583" s="4" t="str">
        <f t="shared" si="174"/>
        <v>SITE0.D7</v>
      </c>
      <c r="I5583" s="4" t="str">
        <f t="shared" si="175"/>
        <v>S0_AVDD33</v>
      </c>
    </row>
    <row r="5584" spans="1:9">
      <c r="A5584" t="s">
        <v>261</v>
      </c>
      <c r="B5584" t="s">
        <v>3546</v>
      </c>
      <c r="C5584" t="s">
        <v>287</v>
      </c>
      <c r="D5584" t="s">
        <v>1552</v>
      </c>
      <c r="E5584" t="s">
        <v>533</v>
      </c>
      <c r="F5584" t="s">
        <v>436</v>
      </c>
      <c r="G5584" t="s">
        <v>1552</v>
      </c>
      <c r="H5584" s="4" t="str">
        <f t="shared" si="174"/>
        <v>SITE0.E7</v>
      </c>
      <c r="I5584" s="4" t="str">
        <f t="shared" si="175"/>
        <v>S0_AVDD33</v>
      </c>
    </row>
    <row r="5585" spans="1:9">
      <c r="A5585" t="s">
        <v>261</v>
      </c>
      <c r="B5585" t="s">
        <v>3546</v>
      </c>
      <c r="C5585" t="s">
        <v>287</v>
      </c>
      <c r="D5585" t="s">
        <v>2988</v>
      </c>
      <c r="E5585" t="s">
        <v>533</v>
      </c>
      <c r="F5585" t="s">
        <v>228</v>
      </c>
      <c r="G5585" t="s">
        <v>2988</v>
      </c>
      <c r="H5585" s="4" t="str">
        <f t="shared" si="174"/>
        <v>SITE0.B17</v>
      </c>
      <c r="I5585" s="4" t="str">
        <f t="shared" si="175"/>
        <v>S0_AVDD33</v>
      </c>
    </row>
    <row r="5586" spans="1:9">
      <c r="A5586" t="s">
        <v>261</v>
      </c>
      <c r="B5586" t="s">
        <v>3546</v>
      </c>
      <c r="C5586" t="s">
        <v>287</v>
      </c>
      <c r="D5586" t="s">
        <v>2989</v>
      </c>
      <c r="E5586" t="s">
        <v>533</v>
      </c>
      <c r="F5586" t="s">
        <v>229</v>
      </c>
      <c r="G5586" t="s">
        <v>2989</v>
      </c>
      <c r="H5586" s="4" t="str">
        <f t="shared" si="174"/>
        <v>SITE0.B18</v>
      </c>
      <c r="I5586" s="4" t="str">
        <f t="shared" si="175"/>
        <v>S0_AVDD33</v>
      </c>
    </row>
    <row r="5587" spans="1:9">
      <c r="A5587" t="s">
        <v>261</v>
      </c>
      <c r="B5587" t="s">
        <v>3546</v>
      </c>
      <c r="C5587" t="s">
        <v>287</v>
      </c>
      <c r="D5587" t="s">
        <v>2991</v>
      </c>
      <c r="E5587" t="s">
        <v>533</v>
      </c>
      <c r="F5587" t="s">
        <v>2990</v>
      </c>
      <c r="G5587" t="s">
        <v>2991</v>
      </c>
      <c r="H5587" s="4" t="str">
        <f t="shared" si="174"/>
        <v>SITE0.F15</v>
      </c>
      <c r="I5587" s="4" t="str">
        <f t="shared" si="175"/>
        <v>S0_AVDD33</v>
      </c>
    </row>
    <row r="5588" spans="1:9">
      <c r="A5588" t="s">
        <v>261</v>
      </c>
      <c r="B5588" t="s">
        <v>3546</v>
      </c>
      <c r="C5588" t="s">
        <v>287</v>
      </c>
      <c r="D5588" t="s">
        <v>2992</v>
      </c>
      <c r="E5588" t="s">
        <v>533</v>
      </c>
      <c r="F5588" t="s">
        <v>1579</v>
      </c>
      <c r="G5588" t="s">
        <v>2992</v>
      </c>
      <c r="H5588" s="4" t="str">
        <f t="shared" si="174"/>
        <v>SITE0.G15</v>
      </c>
      <c r="I5588" s="4" t="str">
        <f t="shared" si="175"/>
        <v>S0_AVDD33</v>
      </c>
    </row>
    <row r="5589" spans="1:9">
      <c r="A5589" t="s">
        <v>261</v>
      </c>
      <c r="B5589" t="s">
        <v>3546</v>
      </c>
      <c r="C5589" t="s">
        <v>287</v>
      </c>
      <c r="D5589" t="s">
        <v>2994</v>
      </c>
      <c r="E5589" t="s">
        <v>533</v>
      </c>
      <c r="F5589" t="s">
        <v>2993</v>
      </c>
      <c r="G5589" t="s">
        <v>2994</v>
      </c>
      <c r="H5589" s="4" t="str">
        <f t="shared" si="174"/>
        <v>SITE0.F16</v>
      </c>
      <c r="I5589" s="4" t="str">
        <f t="shared" si="175"/>
        <v>S0_AVDD33</v>
      </c>
    </row>
    <row r="5590" spans="1:9">
      <c r="A5590" t="s">
        <v>261</v>
      </c>
      <c r="B5590" t="s">
        <v>3546</v>
      </c>
      <c r="C5590" t="s">
        <v>287</v>
      </c>
      <c r="D5590" t="s">
        <v>2995</v>
      </c>
      <c r="E5590" t="s">
        <v>533</v>
      </c>
      <c r="F5590" t="s">
        <v>427</v>
      </c>
      <c r="G5590" t="s">
        <v>2995</v>
      </c>
      <c r="H5590" s="4" t="str">
        <f t="shared" si="174"/>
        <v>SITE0.G16</v>
      </c>
      <c r="I5590" s="4" t="str">
        <f t="shared" si="175"/>
        <v>S0_AVDD33</v>
      </c>
    </row>
    <row r="5591" spans="1:9">
      <c r="A5591" t="s">
        <v>261</v>
      </c>
      <c r="B5591" t="s">
        <v>3546</v>
      </c>
      <c r="C5591" t="s">
        <v>287</v>
      </c>
      <c r="D5591" t="s">
        <v>1553</v>
      </c>
      <c r="E5591" t="s">
        <v>533</v>
      </c>
      <c r="F5591" t="s">
        <v>179</v>
      </c>
      <c r="G5591" t="s">
        <v>1553</v>
      </c>
      <c r="H5591" s="4" t="str">
        <f t="shared" si="174"/>
        <v>SITE0.G5</v>
      </c>
      <c r="I5591" s="4" t="str">
        <f t="shared" si="175"/>
        <v>S0_AVDD33</v>
      </c>
    </row>
    <row r="5592" spans="1:9">
      <c r="A5592" t="s">
        <v>261</v>
      </c>
      <c r="B5592" t="s">
        <v>3546</v>
      </c>
      <c r="C5592" t="s">
        <v>287</v>
      </c>
      <c r="D5592" t="s">
        <v>1554</v>
      </c>
      <c r="E5592" t="s">
        <v>533</v>
      </c>
      <c r="F5592" t="s">
        <v>337</v>
      </c>
      <c r="G5592" t="s">
        <v>1554</v>
      </c>
      <c r="H5592" s="4" t="str">
        <f t="shared" si="174"/>
        <v>SITE0.T15</v>
      </c>
      <c r="I5592" s="4" t="str">
        <f t="shared" si="175"/>
        <v>S0_AVDD33</v>
      </c>
    </row>
    <row r="5593" spans="1:9">
      <c r="A5593" t="s">
        <v>261</v>
      </c>
      <c r="B5593" t="s">
        <v>3546</v>
      </c>
      <c r="C5593" t="s">
        <v>287</v>
      </c>
      <c r="D5593" t="s">
        <v>1555</v>
      </c>
      <c r="E5593" t="s">
        <v>533</v>
      </c>
      <c r="F5593" t="s">
        <v>336</v>
      </c>
      <c r="G5593" t="s">
        <v>1555</v>
      </c>
      <c r="H5593" s="4" t="str">
        <f t="shared" si="174"/>
        <v>SITE0.T16</v>
      </c>
      <c r="I5593" s="4" t="str">
        <f t="shared" si="175"/>
        <v>S0_AVDD33</v>
      </c>
    </row>
    <row r="5594" spans="1:9">
      <c r="A5594" t="s">
        <v>261</v>
      </c>
      <c r="B5594" t="s">
        <v>3546</v>
      </c>
      <c r="C5594" t="s">
        <v>287</v>
      </c>
      <c r="D5594" t="s">
        <v>1556</v>
      </c>
      <c r="E5594" t="s">
        <v>533</v>
      </c>
      <c r="F5594" t="s">
        <v>1618</v>
      </c>
      <c r="G5594" t="s">
        <v>1556</v>
      </c>
      <c r="H5594" s="4" t="str">
        <f t="shared" si="174"/>
        <v>SITE0.V16</v>
      </c>
      <c r="I5594" s="4" t="str">
        <f t="shared" si="175"/>
        <v>S0_AVDD33</v>
      </c>
    </row>
    <row r="5595" spans="1:9">
      <c r="A5595" t="s">
        <v>261</v>
      </c>
      <c r="B5595" t="s">
        <v>3546</v>
      </c>
      <c r="C5595" t="s">
        <v>287</v>
      </c>
      <c r="D5595" t="s">
        <v>2996</v>
      </c>
      <c r="E5595" t="s">
        <v>533</v>
      </c>
      <c r="F5595" t="s">
        <v>223</v>
      </c>
      <c r="G5595" t="s">
        <v>2996</v>
      </c>
      <c r="H5595" s="4" t="str">
        <f t="shared" si="174"/>
        <v>SITE0.B12</v>
      </c>
      <c r="I5595" s="4" t="str">
        <f t="shared" si="175"/>
        <v>S0_AVDD33</v>
      </c>
    </row>
    <row r="5596" spans="1:9">
      <c r="A5596" t="s">
        <v>261</v>
      </c>
      <c r="B5596" t="s">
        <v>3546</v>
      </c>
      <c r="C5596" t="s">
        <v>287</v>
      </c>
      <c r="D5596" t="s">
        <v>2997</v>
      </c>
      <c r="E5596" t="s">
        <v>533</v>
      </c>
      <c r="F5596" t="s">
        <v>224</v>
      </c>
      <c r="G5596" t="s">
        <v>2997</v>
      </c>
      <c r="H5596" s="4" t="str">
        <f t="shared" si="174"/>
        <v>SITE0.B13</v>
      </c>
      <c r="I5596" s="4" t="str">
        <f t="shared" si="175"/>
        <v>S0_AVDD33</v>
      </c>
    </row>
    <row r="5597" spans="1:9">
      <c r="A5597" t="s">
        <v>261</v>
      </c>
      <c r="B5597" t="s">
        <v>3546</v>
      </c>
      <c r="C5597" t="s">
        <v>287</v>
      </c>
      <c r="D5597" t="s">
        <v>1559</v>
      </c>
      <c r="E5597" t="s">
        <v>1786</v>
      </c>
      <c r="F5597" t="s">
        <v>298</v>
      </c>
      <c r="G5597" t="s">
        <v>1559</v>
      </c>
      <c r="H5597" s="4" t="str">
        <f t="shared" si="174"/>
        <v>SITE0.J5</v>
      </c>
      <c r="I5597" s="4" t="str">
        <f t="shared" si="175"/>
        <v>S0_AVDD33_MOSFET</v>
      </c>
    </row>
    <row r="5598" spans="1:9">
      <c r="A5598" t="s">
        <v>261</v>
      </c>
      <c r="B5598" t="s">
        <v>3546</v>
      </c>
      <c r="C5598" t="s">
        <v>287</v>
      </c>
      <c r="D5598" t="s">
        <v>1557</v>
      </c>
      <c r="E5598" t="s">
        <v>1788</v>
      </c>
      <c r="F5598" t="s">
        <v>422</v>
      </c>
      <c r="G5598" t="s">
        <v>1557</v>
      </c>
      <c r="H5598" s="4" t="str">
        <f t="shared" si="174"/>
        <v>SITE0.M13</v>
      </c>
      <c r="I5598" s="4" t="str">
        <f t="shared" si="175"/>
        <v>S0_DVDD33</v>
      </c>
    </row>
    <row r="5599" spans="1:9">
      <c r="A5599" t="s">
        <v>261</v>
      </c>
      <c r="B5599" t="s">
        <v>3546</v>
      </c>
      <c r="C5599" t="s">
        <v>287</v>
      </c>
      <c r="D5599" t="s">
        <v>1558</v>
      </c>
      <c r="E5599" t="s">
        <v>1788</v>
      </c>
      <c r="F5599" t="s">
        <v>446</v>
      </c>
      <c r="G5599" t="s">
        <v>1558</v>
      </c>
      <c r="H5599" s="4" t="str">
        <f t="shared" si="174"/>
        <v>SITE0.N13</v>
      </c>
      <c r="I5599" s="4" t="str">
        <f t="shared" si="175"/>
        <v>S0_DVDD33</v>
      </c>
    </row>
    <row r="5600" spans="1:9">
      <c r="A5600" t="s">
        <v>261</v>
      </c>
      <c r="B5600" t="s">
        <v>3546</v>
      </c>
      <c r="C5600" t="s">
        <v>287</v>
      </c>
      <c r="D5600" t="s">
        <v>1560</v>
      </c>
      <c r="E5600" t="s">
        <v>1789</v>
      </c>
      <c r="F5600" t="s">
        <v>300</v>
      </c>
      <c r="G5600" t="s">
        <v>1560</v>
      </c>
      <c r="H5600" s="4" t="str">
        <f t="shared" si="174"/>
        <v>SITE0.K5</v>
      </c>
      <c r="I5600" s="4" t="str">
        <f t="shared" si="175"/>
        <v>MGND</v>
      </c>
    </row>
    <row r="5601" spans="1:9">
      <c r="A5601" t="s">
        <v>261</v>
      </c>
      <c r="B5601" t="s">
        <v>3546</v>
      </c>
      <c r="C5601" t="s">
        <v>287</v>
      </c>
      <c r="D5601" t="s">
        <v>3010</v>
      </c>
      <c r="E5601" t="s">
        <v>1802</v>
      </c>
      <c r="F5601" t="s">
        <v>431</v>
      </c>
      <c r="G5601" t="s">
        <v>3010</v>
      </c>
      <c r="H5601" s="4" t="str">
        <f t="shared" si="174"/>
        <v>SITE0.J7</v>
      </c>
      <c r="I5601" s="4" t="str">
        <f t="shared" si="175"/>
        <v>S0_LDOIN</v>
      </c>
    </row>
    <row r="5602" spans="1:9">
      <c r="A5602" t="s">
        <v>261</v>
      </c>
      <c r="B5602" t="s">
        <v>3546</v>
      </c>
      <c r="C5602" t="s">
        <v>287</v>
      </c>
      <c r="D5602" t="s">
        <v>3011</v>
      </c>
      <c r="E5602" t="s">
        <v>1802</v>
      </c>
      <c r="F5602" t="s">
        <v>301</v>
      </c>
      <c r="G5602" t="s">
        <v>3011</v>
      </c>
      <c r="H5602" s="4" t="str">
        <f t="shared" si="174"/>
        <v>SITE0.K7</v>
      </c>
      <c r="I5602" s="4" t="str">
        <f t="shared" si="175"/>
        <v>S0_LDOIN</v>
      </c>
    </row>
    <row r="5603" spans="1:9">
      <c r="A5603" t="s">
        <v>261</v>
      </c>
      <c r="B5603" t="s">
        <v>3546</v>
      </c>
      <c r="C5603" t="s">
        <v>287</v>
      </c>
      <c r="D5603" t="s">
        <v>3012</v>
      </c>
      <c r="E5603" t="s">
        <v>1802</v>
      </c>
      <c r="F5603" t="s">
        <v>327</v>
      </c>
      <c r="G5603" t="s">
        <v>3012</v>
      </c>
      <c r="H5603" s="4" t="str">
        <f t="shared" si="174"/>
        <v>SITE0.H13</v>
      </c>
      <c r="I5603" s="4" t="str">
        <f t="shared" si="175"/>
        <v>S0_LDOIN</v>
      </c>
    </row>
    <row r="5604" spans="1:9">
      <c r="A5604" t="s">
        <v>261</v>
      </c>
      <c r="B5604" t="s">
        <v>3546</v>
      </c>
      <c r="C5604" t="s">
        <v>287</v>
      </c>
      <c r="D5604" t="s">
        <v>3013</v>
      </c>
      <c r="E5604" t="s">
        <v>1802</v>
      </c>
      <c r="F5604" t="s">
        <v>263</v>
      </c>
      <c r="G5604" t="s">
        <v>3013</v>
      </c>
      <c r="H5604" s="4" t="str">
        <f t="shared" si="174"/>
        <v>SITE0.J13</v>
      </c>
      <c r="I5604" s="4" t="str">
        <f t="shared" si="175"/>
        <v>S0_LDOIN</v>
      </c>
    </row>
    <row r="5605" spans="1:9">
      <c r="A5605" t="s">
        <v>261</v>
      </c>
      <c r="B5605" t="s">
        <v>3546</v>
      </c>
      <c r="C5605" t="s">
        <v>287</v>
      </c>
      <c r="D5605" t="s">
        <v>1575</v>
      </c>
      <c r="E5605" t="s">
        <v>1802</v>
      </c>
      <c r="F5605" t="s">
        <v>1582</v>
      </c>
      <c r="G5605" t="s">
        <v>1575</v>
      </c>
      <c r="H5605" s="4" t="str">
        <f t="shared" si="174"/>
        <v>SITE0.H12</v>
      </c>
      <c r="I5605" s="4" t="str">
        <f t="shared" si="175"/>
        <v>S0_LDOIN</v>
      </c>
    </row>
    <row r="5606" spans="1:9">
      <c r="A5606" t="s">
        <v>261</v>
      </c>
      <c r="B5606" t="s">
        <v>3546</v>
      </c>
      <c r="C5606" t="s">
        <v>287</v>
      </c>
      <c r="D5606" t="s">
        <v>1576</v>
      </c>
      <c r="E5606" t="s">
        <v>1802</v>
      </c>
      <c r="F5606" t="s">
        <v>1586</v>
      </c>
      <c r="G5606" t="s">
        <v>1576</v>
      </c>
      <c r="H5606" s="4" t="str">
        <f t="shared" si="174"/>
        <v>SITE0.J12</v>
      </c>
      <c r="I5606" s="4" t="str">
        <f t="shared" si="175"/>
        <v>S0_LDOIN</v>
      </c>
    </row>
    <row r="5607" spans="1:9">
      <c r="A5607" t="s">
        <v>261</v>
      </c>
      <c r="B5607" t="s">
        <v>3546</v>
      </c>
      <c r="C5607" t="s">
        <v>2434</v>
      </c>
      <c r="D5607">
        <v>1</v>
      </c>
      <c r="E5607" t="s">
        <v>1802</v>
      </c>
      <c r="F5607">
        <v>1</v>
      </c>
      <c r="G5607">
        <v>1</v>
      </c>
      <c r="H5607" s="4" t="str">
        <f t="shared" si="174"/>
        <v>ST3.1</v>
      </c>
      <c r="I5607" s="4" t="str">
        <f t="shared" si="175"/>
        <v>S0_LDOIN</v>
      </c>
    </row>
    <row r="5608" spans="1:9">
      <c r="A5608" t="s">
        <v>261</v>
      </c>
      <c r="B5608" t="s">
        <v>3546</v>
      </c>
      <c r="C5608" t="s">
        <v>2434</v>
      </c>
      <c r="D5608">
        <v>2</v>
      </c>
      <c r="E5608" t="s">
        <v>1480</v>
      </c>
      <c r="F5608">
        <v>2</v>
      </c>
      <c r="G5608">
        <v>2</v>
      </c>
      <c r="H5608" s="4" t="str">
        <f t="shared" si="174"/>
        <v>ST3.2</v>
      </c>
      <c r="I5608" s="4" t="str">
        <f t="shared" si="175"/>
        <v>S0_APWR_04S</v>
      </c>
    </row>
    <row r="5609" spans="1:9">
      <c r="A5609" t="s">
        <v>261</v>
      </c>
      <c r="B5609" t="s">
        <v>3546</v>
      </c>
      <c r="C5609" t="s">
        <v>2435</v>
      </c>
      <c r="D5609">
        <v>1</v>
      </c>
      <c r="E5609" t="s">
        <v>1786</v>
      </c>
      <c r="F5609">
        <v>1</v>
      </c>
      <c r="G5609">
        <v>1</v>
      </c>
      <c r="H5609" s="4" t="str">
        <f t="shared" si="174"/>
        <v>ST5.1</v>
      </c>
      <c r="I5609" s="4" t="str">
        <f t="shared" si="175"/>
        <v>S0_AVDD33_MOSFET</v>
      </c>
    </row>
    <row r="5610" spans="1:9">
      <c r="A5610" t="s">
        <v>261</v>
      </c>
      <c r="B5610" t="s">
        <v>3546</v>
      </c>
      <c r="C5610" t="s">
        <v>2435</v>
      </c>
      <c r="D5610">
        <v>2</v>
      </c>
      <c r="E5610" t="s">
        <v>1481</v>
      </c>
      <c r="F5610">
        <v>2</v>
      </c>
      <c r="G5610">
        <v>2</v>
      </c>
      <c r="H5610" s="4" t="str">
        <f t="shared" si="174"/>
        <v>ST5.2</v>
      </c>
      <c r="I5610" s="4" t="str">
        <f t="shared" si="175"/>
        <v>S0_APWR_06S</v>
      </c>
    </row>
    <row r="5611" spans="1:9">
      <c r="A5611" t="s">
        <v>261</v>
      </c>
      <c r="B5611" t="s">
        <v>3546</v>
      </c>
      <c r="C5611" t="s">
        <v>2436</v>
      </c>
      <c r="D5611">
        <v>1</v>
      </c>
      <c r="E5611" t="s">
        <v>169</v>
      </c>
      <c r="F5611">
        <v>1</v>
      </c>
      <c r="G5611">
        <v>1</v>
      </c>
      <c r="H5611" s="4" t="str">
        <f t="shared" si="174"/>
        <v>STG3.1</v>
      </c>
      <c r="I5611" s="4" t="str">
        <f t="shared" si="175"/>
        <v>DGND</v>
      </c>
    </row>
    <row r="5612" spans="1:9">
      <c r="A5612" t="s">
        <v>261</v>
      </c>
      <c r="B5612" t="s">
        <v>3546</v>
      </c>
      <c r="C5612" t="s">
        <v>2436</v>
      </c>
      <c r="D5612">
        <v>2</v>
      </c>
      <c r="E5612" t="s">
        <v>1487</v>
      </c>
      <c r="F5612">
        <v>2</v>
      </c>
      <c r="G5612">
        <v>2</v>
      </c>
      <c r="H5612" s="4" t="str">
        <f t="shared" si="174"/>
        <v>STG3.2</v>
      </c>
      <c r="I5612" s="4" t="str">
        <f t="shared" si="175"/>
        <v>S0_APWR_04GS</v>
      </c>
    </row>
    <row r="5613" spans="1:9">
      <c r="A5613" t="s">
        <v>261</v>
      </c>
      <c r="B5613" t="s">
        <v>3546</v>
      </c>
      <c r="C5613" t="s">
        <v>2437</v>
      </c>
      <c r="D5613">
        <v>1</v>
      </c>
      <c r="E5613" t="s">
        <v>1789</v>
      </c>
      <c r="F5613">
        <v>1</v>
      </c>
      <c r="G5613">
        <v>1</v>
      </c>
      <c r="H5613" s="4" t="str">
        <f t="shared" si="174"/>
        <v>STG5.1</v>
      </c>
      <c r="I5613" s="4" t="str">
        <f t="shared" si="175"/>
        <v>MGND</v>
      </c>
    </row>
    <row r="5614" spans="1:9">
      <c r="A5614" t="s">
        <v>261</v>
      </c>
      <c r="B5614" t="s">
        <v>3546</v>
      </c>
      <c r="C5614" t="s">
        <v>2437</v>
      </c>
      <c r="D5614">
        <v>2</v>
      </c>
      <c r="E5614" t="s">
        <v>1791</v>
      </c>
      <c r="F5614">
        <v>2</v>
      </c>
      <c r="G5614">
        <v>2</v>
      </c>
      <c r="H5614" s="4" t="str">
        <f t="shared" si="174"/>
        <v>STG5.2</v>
      </c>
      <c r="I5614" s="4" t="str">
        <f t="shared" si="175"/>
        <v>S0_APWR_06+1GS</v>
      </c>
    </row>
    <row r="5615" spans="1:9">
      <c r="A5615" t="s">
        <v>261</v>
      </c>
      <c r="B5615" t="s">
        <v>9378</v>
      </c>
      <c r="C5615" t="s">
        <v>5400</v>
      </c>
      <c r="D5615">
        <v>1</v>
      </c>
      <c r="E5615" t="s">
        <v>3757</v>
      </c>
      <c r="F5615">
        <v>1</v>
      </c>
      <c r="G5615">
        <v>1</v>
      </c>
      <c r="H5615" s="4" t="str">
        <f t="shared" si="174"/>
        <v>2C194.1</v>
      </c>
      <c r="I5615" s="4" t="str">
        <f t="shared" si="175"/>
        <v>S2_U3_P0_RC</v>
      </c>
    </row>
    <row r="5616" spans="1:9">
      <c r="A5616" t="s">
        <v>261</v>
      </c>
      <c r="B5616" t="s">
        <v>9378</v>
      </c>
      <c r="C5616" t="s">
        <v>5400</v>
      </c>
      <c r="D5616">
        <v>2</v>
      </c>
      <c r="E5616" t="s">
        <v>169</v>
      </c>
      <c r="F5616">
        <v>2</v>
      </c>
      <c r="G5616">
        <v>2</v>
      </c>
      <c r="H5616" s="4" t="str">
        <f t="shared" si="174"/>
        <v>2C194.2</v>
      </c>
      <c r="I5616" s="4" t="str">
        <f t="shared" si="175"/>
        <v>DGND</v>
      </c>
    </row>
    <row r="5617" spans="1:9">
      <c r="A5617" t="s">
        <v>261</v>
      </c>
      <c r="B5617" t="s">
        <v>9378</v>
      </c>
      <c r="C5617" t="s">
        <v>5401</v>
      </c>
      <c r="D5617">
        <v>1</v>
      </c>
      <c r="E5617" t="s">
        <v>3758</v>
      </c>
      <c r="F5617">
        <v>1</v>
      </c>
      <c r="G5617">
        <v>1</v>
      </c>
      <c r="H5617" s="4" t="str">
        <f t="shared" si="174"/>
        <v>2C195.1</v>
      </c>
      <c r="I5617" s="4" t="str">
        <f t="shared" si="175"/>
        <v>S2_U2_P0_MDI+</v>
      </c>
    </row>
    <row r="5618" spans="1:9">
      <c r="A5618" t="s">
        <v>261</v>
      </c>
      <c r="B5618" t="s">
        <v>9378</v>
      </c>
      <c r="C5618" t="s">
        <v>5401</v>
      </c>
      <c r="D5618">
        <v>2</v>
      </c>
      <c r="E5618" t="s">
        <v>3759</v>
      </c>
      <c r="F5618">
        <v>2</v>
      </c>
      <c r="G5618">
        <v>2</v>
      </c>
      <c r="H5618" s="4" t="str">
        <f t="shared" si="174"/>
        <v>2C195.2</v>
      </c>
      <c r="I5618" s="4" t="str">
        <f t="shared" si="175"/>
        <v>S2_U3_P0_MDI+</v>
      </c>
    </row>
    <row r="5619" spans="1:9">
      <c r="A5619" t="s">
        <v>261</v>
      </c>
      <c r="B5619" t="s">
        <v>9378</v>
      </c>
      <c r="C5619" t="s">
        <v>5402</v>
      </c>
      <c r="D5619">
        <v>1</v>
      </c>
      <c r="E5619" t="s">
        <v>3760</v>
      </c>
      <c r="F5619">
        <v>1</v>
      </c>
      <c r="G5619">
        <v>1</v>
      </c>
      <c r="H5619" s="4" t="str">
        <f t="shared" si="174"/>
        <v>2C196.1</v>
      </c>
      <c r="I5619" s="4" t="str">
        <f t="shared" si="175"/>
        <v>S2_U2_P0_MDI-</v>
      </c>
    </row>
    <row r="5620" spans="1:9">
      <c r="A5620" t="s">
        <v>261</v>
      </c>
      <c r="B5620" t="s">
        <v>9378</v>
      </c>
      <c r="C5620" t="s">
        <v>5402</v>
      </c>
      <c r="D5620">
        <v>2</v>
      </c>
      <c r="E5620" t="s">
        <v>3761</v>
      </c>
      <c r="F5620">
        <v>2</v>
      </c>
      <c r="G5620">
        <v>2</v>
      </c>
      <c r="H5620" s="4" t="str">
        <f t="shared" si="174"/>
        <v>2C196.2</v>
      </c>
      <c r="I5620" s="4" t="str">
        <f t="shared" si="175"/>
        <v>S2_U3_P0_MDI-</v>
      </c>
    </row>
    <row r="5621" spans="1:9">
      <c r="A5621" t="s">
        <v>261</v>
      </c>
      <c r="B5621" t="s">
        <v>9378</v>
      </c>
      <c r="C5621" t="s">
        <v>5403</v>
      </c>
      <c r="D5621">
        <v>1</v>
      </c>
      <c r="E5621" t="s">
        <v>3762</v>
      </c>
      <c r="F5621">
        <v>1</v>
      </c>
      <c r="G5621">
        <v>1</v>
      </c>
      <c r="H5621" s="4" t="str">
        <f t="shared" si="174"/>
        <v>2C197.1</v>
      </c>
      <c r="I5621" s="4" t="str">
        <f t="shared" si="175"/>
        <v>S2_U3_P1_RC</v>
      </c>
    </row>
    <row r="5622" spans="1:9">
      <c r="A5622" t="s">
        <v>261</v>
      </c>
      <c r="B5622" t="s">
        <v>9378</v>
      </c>
      <c r="C5622" t="s">
        <v>5403</v>
      </c>
      <c r="D5622">
        <v>2</v>
      </c>
      <c r="E5622" t="s">
        <v>169</v>
      </c>
      <c r="F5622">
        <v>2</v>
      </c>
      <c r="G5622">
        <v>2</v>
      </c>
      <c r="H5622" s="4" t="str">
        <f t="shared" si="174"/>
        <v>2C197.2</v>
      </c>
      <c r="I5622" s="4" t="str">
        <f t="shared" si="175"/>
        <v>DGND</v>
      </c>
    </row>
    <row r="5623" spans="1:9">
      <c r="A5623" t="s">
        <v>261</v>
      </c>
      <c r="B5623" t="s">
        <v>9378</v>
      </c>
      <c r="C5623" t="s">
        <v>5404</v>
      </c>
      <c r="D5623">
        <v>1</v>
      </c>
      <c r="E5623" t="s">
        <v>3763</v>
      </c>
      <c r="F5623">
        <v>1</v>
      </c>
      <c r="G5623">
        <v>1</v>
      </c>
      <c r="H5623" s="4" t="str">
        <f t="shared" si="174"/>
        <v>2C198.1</v>
      </c>
      <c r="I5623" s="4" t="str">
        <f t="shared" si="175"/>
        <v>S2_U2_P1_MDI+</v>
      </c>
    </row>
    <row r="5624" spans="1:9">
      <c r="A5624" t="s">
        <v>261</v>
      </c>
      <c r="B5624" t="s">
        <v>9378</v>
      </c>
      <c r="C5624" t="s">
        <v>5404</v>
      </c>
      <c r="D5624">
        <v>2</v>
      </c>
      <c r="E5624" t="s">
        <v>3764</v>
      </c>
      <c r="F5624">
        <v>2</v>
      </c>
      <c r="G5624">
        <v>2</v>
      </c>
      <c r="H5624" s="4" t="str">
        <f t="shared" si="174"/>
        <v>2C198.2</v>
      </c>
      <c r="I5624" s="4" t="str">
        <f t="shared" si="175"/>
        <v>S2_U3_P1_MDI+</v>
      </c>
    </row>
    <row r="5625" spans="1:9">
      <c r="A5625" t="s">
        <v>261</v>
      </c>
      <c r="B5625" t="s">
        <v>9378</v>
      </c>
      <c r="C5625" t="s">
        <v>5405</v>
      </c>
      <c r="D5625">
        <v>1</v>
      </c>
      <c r="E5625" t="s">
        <v>3765</v>
      </c>
      <c r="F5625">
        <v>1</v>
      </c>
      <c r="G5625">
        <v>1</v>
      </c>
      <c r="H5625" s="4" t="str">
        <f t="shared" si="174"/>
        <v>2C199.1</v>
      </c>
      <c r="I5625" s="4" t="str">
        <f t="shared" si="175"/>
        <v>S2_U2_P1_MDI-</v>
      </c>
    </row>
    <row r="5626" spans="1:9">
      <c r="A5626" t="s">
        <v>261</v>
      </c>
      <c r="B5626" t="s">
        <v>9378</v>
      </c>
      <c r="C5626" t="s">
        <v>5405</v>
      </c>
      <c r="D5626">
        <v>2</v>
      </c>
      <c r="E5626" t="s">
        <v>3766</v>
      </c>
      <c r="F5626">
        <v>2</v>
      </c>
      <c r="G5626">
        <v>2</v>
      </c>
      <c r="H5626" s="4" t="str">
        <f t="shared" si="174"/>
        <v>2C199.2</v>
      </c>
      <c r="I5626" s="4" t="str">
        <f t="shared" si="175"/>
        <v>S2_U3_P1_MDI-</v>
      </c>
    </row>
    <row r="5627" spans="1:9">
      <c r="A5627" t="s">
        <v>261</v>
      </c>
      <c r="B5627" t="s">
        <v>9378</v>
      </c>
      <c r="C5627" t="s">
        <v>5429</v>
      </c>
      <c r="D5627">
        <v>1</v>
      </c>
      <c r="E5627" t="s">
        <v>3791</v>
      </c>
      <c r="F5627">
        <v>1</v>
      </c>
      <c r="G5627">
        <v>1</v>
      </c>
      <c r="H5627" s="4" t="str">
        <f t="shared" si="174"/>
        <v>2C375.1</v>
      </c>
      <c r="I5627" s="4" t="str">
        <f t="shared" si="175"/>
        <v>S2_U3_P6_RC</v>
      </c>
    </row>
    <row r="5628" spans="1:9">
      <c r="A5628" t="s">
        <v>261</v>
      </c>
      <c r="B5628" t="s">
        <v>9378</v>
      </c>
      <c r="C5628" t="s">
        <v>5429</v>
      </c>
      <c r="D5628">
        <v>2</v>
      </c>
      <c r="E5628" t="s">
        <v>169</v>
      </c>
      <c r="F5628">
        <v>2</v>
      </c>
      <c r="G5628">
        <v>2</v>
      </c>
      <c r="H5628" s="4" t="str">
        <f t="shared" si="174"/>
        <v>2C375.2</v>
      </c>
      <c r="I5628" s="4" t="str">
        <f t="shared" si="175"/>
        <v>DGND</v>
      </c>
    </row>
    <row r="5629" spans="1:9">
      <c r="A5629" t="s">
        <v>261</v>
      </c>
      <c r="B5629" t="s">
        <v>9378</v>
      </c>
      <c r="C5629" t="s">
        <v>5430</v>
      </c>
      <c r="D5629">
        <v>1</v>
      </c>
      <c r="E5629" t="s">
        <v>3792</v>
      </c>
      <c r="F5629">
        <v>1</v>
      </c>
      <c r="G5629">
        <v>1</v>
      </c>
      <c r="H5629" s="4" t="str">
        <f t="shared" si="174"/>
        <v>2C376.1</v>
      </c>
      <c r="I5629" s="4" t="str">
        <f t="shared" si="175"/>
        <v>S2_U2_P6_MDI+</v>
      </c>
    </row>
    <row r="5630" spans="1:9">
      <c r="A5630" t="s">
        <v>261</v>
      </c>
      <c r="B5630" t="s">
        <v>9378</v>
      </c>
      <c r="C5630" t="s">
        <v>5430</v>
      </c>
      <c r="D5630">
        <v>2</v>
      </c>
      <c r="E5630" t="s">
        <v>3793</v>
      </c>
      <c r="F5630">
        <v>2</v>
      </c>
      <c r="G5630">
        <v>2</v>
      </c>
      <c r="H5630" s="4" t="str">
        <f t="shared" si="174"/>
        <v>2C376.2</v>
      </c>
      <c r="I5630" s="4" t="str">
        <f t="shared" si="175"/>
        <v>S2_U3_P6_MDI+</v>
      </c>
    </row>
    <row r="5631" spans="1:9">
      <c r="A5631" t="s">
        <v>261</v>
      </c>
      <c r="B5631" t="s">
        <v>9378</v>
      </c>
      <c r="C5631" t="s">
        <v>5431</v>
      </c>
      <c r="D5631">
        <v>1</v>
      </c>
      <c r="E5631" t="s">
        <v>3794</v>
      </c>
      <c r="F5631">
        <v>1</v>
      </c>
      <c r="G5631">
        <v>1</v>
      </c>
      <c r="H5631" s="4" t="str">
        <f t="shared" si="174"/>
        <v>2C377.1</v>
      </c>
      <c r="I5631" s="4" t="str">
        <f t="shared" si="175"/>
        <v>S2_U2_P6_MDI-</v>
      </c>
    </row>
    <row r="5632" spans="1:9">
      <c r="A5632" t="s">
        <v>261</v>
      </c>
      <c r="B5632" t="s">
        <v>9378</v>
      </c>
      <c r="C5632" t="s">
        <v>5431</v>
      </c>
      <c r="D5632">
        <v>2</v>
      </c>
      <c r="E5632" t="s">
        <v>3795</v>
      </c>
      <c r="F5632">
        <v>2</v>
      </c>
      <c r="G5632">
        <v>2</v>
      </c>
      <c r="H5632" s="4" t="str">
        <f t="shared" si="174"/>
        <v>2C377.2</v>
      </c>
      <c r="I5632" s="4" t="str">
        <f t="shared" si="175"/>
        <v>S2_U3_P6_MDI-</v>
      </c>
    </row>
    <row r="5633" spans="1:9">
      <c r="A5633" t="s">
        <v>261</v>
      </c>
      <c r="B5633" t="s">
        <v>9378</v>
      </c>
      <c r="C5633" t="s">
        <v>5432</v>
      </c>
      <c r="D5633">
        <v>1</v>
      </c>
      <c r="E5633" t="s">
        <v>3796</v>
      </c>
      <c r="F5633">
        <v>1</v>
      </c>
      <c r="G5633">
        <v>1</v>
      </c>
      <c r="H5633" s="4" t="str">
        <f t="shared" si="174"/>
        <v>2C379.1</v>
      </c>
      <c r="I5633" s="4" t="str">
        <f t="shared" si="175"/>
        <v>S2_U3_P5_RC</v>
      </c>
    </row>
    <row r="5634" spans="1:9">
      <c r="A5634" t="s">
        <v>261</v>
      </c>
      <c r="B5634" t="s">
        <v>9378</v>
      </c>
      <c r="C5634" t="s">
        <v>5432</v>
      </c>
      <c r="D5634">
        <v>2</v>
      </c>
      <c r="E5634" t="s">
        <v>169</v>
      </c>
      <c r="F5634">
        <v>2</v>
      </c>
      <c r="G5634">
        <v>2</v>
      </c>
      <c r="H5634" s="4" t="str">
        <f t="shared" ref="H5634:H5697" si="176">CONCATENATE(C5634,".",F5634)</f>
        <v>2C379.2</v>
      </c>
      <c r="I5634" s="4" t="str">
        <f t="shared" ref="I5634:I5697" si="177">E5634</f>
        <v>DGND</v>
      </c>
    </row>
    <row r="5635" spans="1:9">
      <c r="A5635" t="s">
        <v>261</v>
      </c>
      <c r="B5635" t="s">
        <v>9378</v>
      </c>
      <c r="C5635" t="s">
        <v>5433</v>
      </c>
      <c r="D5635">
        <v>1</v>
      </c>
      <c r="E5635" t="s">
        <v>3797</v>
      </c>
      <c r="F5635">
        <v>1</v>
      </c>
      <c r="G5635">
        <v>1</v>
      </c>
      <c r="H5635" s="4" t="str">
        <f t="shared" si="176"/>
        <v>2C381.1</v>
      </c>
      <c r="I5635" s="4" t="str">
        <f t="shared" si="177"/>
        <v>S2_U2_P5_MDI-</v>
      </c>
    </row>
    <row r="5636" spans="1:9">
      <c r="A5636" t="s">
        <v>261</v>
      </c>
      <c r="B5636" t="s">
        <v>9378</v>
      </c>
      <c r="C5636" t="s">
        <v>5433</v>
      </c>
      <c r="D5636">
        <v>2</v>
      </c>
      <c r="E5636" t="s">
        <v>3798</v>
      </c>
      <c r="F5636">
        <v>2</v>
      </c>
      <c r="G5636">
        <v>2</v>
      </c>
      <c r="H5636" s="4" t="str">
        <f t="shared" si="176"/>
        <v>2C381.2</v>
      </c>
      <c r="I5636" s="4" t="str">
        <f t="shared" si="177"/>
        <v>S2_U3_P5_MDI-</v>
      </c>
    </row>
    <row r="5637" spans="1:9">
      <c r="A5637" t="s">
        <v>261</v>
      </c>
      <c r="B5637" t="s">
        <v>9378</v>
      </c>
      <c r="C5637" t="s">
        <v>5434</v>
      </c>
      <c r="D5637">
        <v>1</v>
      </c>
      <c r="E5637" t="s">
        <v>3799</v>
      </c>
      <c r="F5637">
        <v>1</v>
      </c>
      <c r="G5637">
        <v>1</v>
      </c>
      <c r="H5637" s="4" t="str">
        <f t="shared" si="176"/>
        <v>2C383.1</v>
      </c>
      <c r="I5637" s="4" t="str">
        <f t="shared" si="177"/>
        <v>S2_U2_P5_MDI+</v>
      </c>
    </row>
    <row r="5638" spans="1:9">
      <c r="A5638" t="s">
        <v>261</v>
      </c>
      <c r="B5638" t="s">
        <v>9378</v>
      </c>
      <c r="C5638" t="s">
        <v>5434</v>
      </c>
      <c r="D5638">
        <v>2</v>
      </c>
      <c r="E5638" t="s">
        <v>3800</v>
      </c>
      <c r="F5638">
        <v>2</v>
      </c>
      <c r="G5638">
        <v>2</v>
      </c>
      <c r="H5638" s="4" t="str">
        <f t="shared" si="176"/>
        <v>2C383.2</v>
      </c>
      <c r="I5638" s="4" t="str">
        <f t="shared" si="177"/>
        <v>S2_U3_P5_MDI+</v>
      </c>
    </row>
    <row r="5639" spans="1:9">
      <c r="A5639" t="s">
        <v>261</v>
      </c>
      <c r="B5639" t="s">
        <v>9378</v>
      </c>
      <c r="C5639" t="s">
        <v>5406</v>
      </c>
      <c r="D5639">
        <v>2</v>
      </c>
      <c r="E5639" t="s">
        <v>8757</v>
      </c>
      <c r="F5639">
        <v>2</v>
      </c>
      <c r="G5639">
        <v>2</v>
      </c>
      <c r="H5639" s="4" t="str">
        <f t="shared" si="176"/>
        <v>2K60.2</v>
      </c>
      <c r="I5639" s="4" t="str">
        <f t="shared" si="177"/>
        <v>S2_HSD018+</v>
      </c>
    </row>
    <row r="5640" spans="1:9">
      <c r="A5640" t="s">
        <v>261</v>
      </c>
      <c r="B5640" t="s">
        <v>9378</v>
      </c>
      <c r="C5640" t="s">
        <v>5406</v>
      </c>
      <c r="D5640">
        <v>3</v>
      </c>
      <c r="E5640" t="s">
        <v>3767</v>
      </c>
      <c r="F5640">
        <v>3</v>
      </c>
      <c r="G5640">
        <v>3</v>
      </c>
      <c r="H5640" s="4" t="str">
        <f t="shared" si="176"/>
        <v>2K60.3</v>
      </c>
      <c r="I5640" s="4" t="str">
        <f t="shared" si="177"/>
        <v>S2_P0_MDI+</v>
      </c>
    </row>
    <row r="5641" spans="1:9">
      <c r="A5641" t="s">
        <v>261</v>
      </c>
      <c r="B5641" t="s">
        <v>9378</v>
      </c>
      <c r="C5641" t="s">
        <v>5406</v>
      </c>
      <c r="D5641">
        <v>4</v>
      </c>
      <c r="E5641" t="s">
        <v>3769</v>
      </c>
      <c r="F5641">
        <v>4</v>
      </c>
      <c r="G5641">
        <v>4</v>
      </c>
      <c r="H5641" s="4" t="str">
        <f t="shared" si="176"/>
        <v>2K60.4</v>
      </c>
      <c r="I5641" s="4" t="str">
        <f t="shared" si="177"/>
        <v>S2_U1_P0_MDI+</v>
      </c>
    </row>
    <row r="5642" spans="1:9">
      <c r="A5642" t="s">
        <v>261</v>
      </c>
      <c r="B5642" t="s">
        <v>9378</v>
      </c>
      <c r="C5642" t="s">
        <v>5406</v>
      </c>
      <c r="D5642">
        <v>5</v>
      </c>
      <c r="E5642" t="s">
        <v>3770</v>
      </c>
      <c r="F5642">
        <v>5</v>
      </c>
      <c r="G5642">
        <v>5</v>
      </c>
      <c r="H5642" s="4" t="str">
        <f t="shared" si="176"/>
        <v>2K60.5</v>
      </c>
      <c r="I5642" s="4" t="str">
        <f t="shared" si="177"/>
        <v>S2_U1_P0_MDI-</v>
      </c>
    </row>
    <row r="5643" spans="1:9">
      <c r="A5643" t="s">
        <v>261</v>
      </c>
      <c r="B5643" t="s">
        <v>9378</v>
      </c>
      <c r="C5643" t="s">
        <v>5406</v>
      </c>
      <c r="D5643">
        <v>6</v>
      </c>
      <c r="E5643" t="s">
        <v>3768</v>
      </c>
      <c r="F5643">
        <v>6</v>
      </c>
      <c r="G5643">
        <v>6</v>
      </c>
      <c r="H5643" s="4" t="str">
        <f t="shared" si="176"/>
        <v>2K60.6</v>
      </c>
      <c r="I5643" s="4" t="str">
        <f t="shared" si="177"/>
        <v>S2_P0_MDI-</v>
      </c>
    </row>
    <row r="5644" spans="1:9">
      <c r="A5644" t="s">
        <v>261</v>
      </c>
      <c r="B5644" t="s">
        <v>9378</v>
      </c>
      <c r="C5644" t="s">
        <v>5406</v>
      </c>
      <c r="D5644">
        <v>7</v>
      </c>
      <c r="E5644" t="s">
        <v>8758</v>
      </c>
      <c r="F5644">
        <v>7</v>
      </c>
      <c r="G5644">
        <v>7</v>
      </c>
      <c r="H5644" s="4" t="str">
        <f t="shared" si="176"/>
        <v>2K60.7</v>
      </c>
      <c r="I5644" s="4" t="str">
        <f t="shared" si="177"/>
        <v>S2_HSD018-</v>
      </c>
    </row>
    <row r="5645" spans="1:9">
      <c r="A5645" t="s">
        <v>261</v>
      </c>
      <c r="B5645" t="s">
        <v>9378</v>
      </c>
      <c r="C5645" t="s">
        <v>5406</v>
      </c>
      <c r="D5645" t="s">
        <v>7833</v>
      </c>
      <c r="E5645" t="s">
        <v>490</v>
      </c>
      <c r="F5645">
        <v>1</v>
      </c>
      <c r="G5645" t="s">
        <v>7833</v>
      </c>
      <c r="H5645" s="4" t="str">
        <f t="shared" si="176"/>
        <v>2K60.1</v>
      </c>
      <c r="I5645" s="4" t="str">
        <f t="shared" si="177"/>
        <v>VP12</v>
      </c>
    </row>
    <row r="5646" spans="1:9">
      <c r="A5646" t="s">
        <v>261</v>
      </c>
      <c r="B5646" t="s">
        <v>9378</v>
      </c>
      <c r="C5646" t="s">
        <v>5406</v>
      </c>
      <c r="D5646" t="s">
        <v>7834</v>
      </c>
      <c r="E5646" t="s">
        <v>8442</v>
      </c>
      <c r="F5646">
        <v>8</v>
      </c>
      <c r="G5646" t="s">
        <v>7834</v>
      </c>
      <c r="H5646" s="4" t="str">
        <f t="shared" si="176"/>
        <v>2K60.8</v>
      </c>
      <c r="I5646" s="4" t="str">
        <f t="shared" si="177"/>
        <v>SC_UDB060</v>
      </c>
    </row>
    <row r="5647" spans="1:9">
      <c r="A5647" t="s">
        <v>261</v>
      </c>
      <c r="B5647" t="s">
        <v>9378</v>
      </c>
      <c r="C5647" t="s">
        <v>5407</v>
      </c>
      <c r="D5647">
        <v>2</v>
      </c>
      <c r="E5647" t="s">
        <v>8759</v>
      </c>
      <c r="F5647">
        <v>2</v>
      </c>
      <c r="G5647">
        <v>2</v>
      </c>
      <c r="H5647" s="4" t="str">
        <f t="shared" si="176"/>
        <v>2K64.2</v>
      </c>
      <c r="I5647" s="4" t="str">
        <f t="shared" si="177"/>
        <v>S2_HSD006+</v>
      </c>
    </row>
    <row r="5648" spans="1:9">
      <c r="A5648" t="s">
        <v>261</v>
      </c>
      <c r="B5648" t="s">
        <v>9378</v>
      </c>
      <c r="C5648" t="s">
        <v>5407</v>
      </c>
      <c r="D5648">
        <v>3</v>
      </c>
      <c r="E5648" t="s">
        <v>3771</v>
      </c>
      <c r="F5648">
        <v>3</v>
      </c>
      <c r="G5648">
        <v>3</v>
      </c>
      <c r="H5648" s="4" t="str">
        <f t="shared" si="176"/>
        <v>2K64.3</v>
      </c>
      <c r="I5648" s="4" t="str">
        <f t="shared" si="177"/>
        <v>S2_P1_MDI+</v>
      </c>
    </row>
    <row r="5649" spans="1:9">
      <c r="A5649" t="s">
        <v>261</v>
      </c>
      <c r="B5649" t="s">
        <v>9378</v>
      </c>
      <c r="C5649" t="s">
        <v>5407</v>
      </c>
      <c r="D5649">
        <v>4</v>
      </c>
      <c r="E5649" t="s">
        <v>3773</v>
      </c>
      <c r="F5649">
        <v>4</v>
      </c>
      <c r="G5649">
        <v>4</v>
      </c>
      <c r="H5649" s="4" t="str">
        <f t="shared" si="176"/>
        <v>2K64.4</v>
      </c>
      <c r="I5649" s="4" t="str">
        <f t="shared" si="177"/>
        <v>S2_U1_P1_MDI+</v>
      </c>
    </row>
    <row r="5650" spans="1:9">
      <c r="A5650" t="s">
        <v>261</v>
      </c>
      <c r="B5650" t="s">
        <v>9378</v>
      </c>
      <c r="C5650" t="s">
        <v>5407</v>
      </c>
      <c r="D5650">
        <v>5</v>
      </c>
      <c r="E5650" t="s">
        <v>3774</v>
      </c>
      <c r="F5650">
        <v>5</v>
      </c>
      <c r="G5650">
        <v>5</v>
      </c>
      <c r="H5650" s="4" t="str">
        <f t="shared" si="176"/>
        <v>2K64.5</v>
      </c>
      <c r="I5650" s="4" t="str">
        <f t="shared" si="177"/>
        <v>S2_U1_P1_MDI-</v>
      </c>
    </row>
    <row r="5651" spans="1:9">
      <c r="A5651" t="s">
        <v>261</v>
      </c>
      <c r="B5651" t="s">
        <v>9378</v>
      </c>
      <c r="C5651" t="s">
        <v>5407</v>
      </c>
      <c r="D5651">
        <v>6</v>
      </c>
      <c r="E5651" t="s">
        <v>3772</v>
      </c>
      <c r="F5651">
        <v>6</v>
      </c>
      <c r="G5651">
        <v>6</v>
      </c>
      <c r="H5651" s="4" t="str">
        <f t="shared" si="176"/>
        <v>2K64.6</v>
      </c>
      <c r="I5651" s="4" t="str">
        <f t="shared" si="177"/>
        <v>S2_P1_MDI-</v>
      </c>
    </row>
    <row r="5652" spans="1:9">
      <c r="A5652" t="s">
        <v>261</v>
      </c>
      <c r="B5652" t="s">
        <v>9378</v>
      </c>
      <c r="C5652" t="s">
        <v>5407</v>
      </c>
      <c r="D5652">
        <v>7</v>
      </c>
      <c r="E5652" t="s">
        <v>8760</v>
      </c>
      <c r="F5652">
        <v>7</v>
      </c>
      <c r="G5652">
        <v>7</v>
      </c>
      <c r="H5652" s="4" t="str">
        <f t="shared" si="176"/>
        <v>2K64.7</v>
      </c>
      <c r="I5652" s="4" t="str">
        <f t="shared" si="177"/>
        <v>S2_HSD006-</v>
      </c>
    </row>
    <row r="5653" spans="1:9">
      <c r="A5653" t="s">
        <v>261</v>
      </c>
      <c r="B5653" t="s">
        <v>9378</v>
      </c>
      <c r="C5653" t="s">
        <v>5407</v>
      </c>
      <c r="D5653" t="s">
        <v>7833</v>
      </c>
      <c r="E5653" t="s">
        <v>490</v>
      </c>
      <c r="F5653">
        <v>1</v>
      </c>
      <c r="G5653" t="s">
        <v>7833</v>
      </c>
      <c r="H5653" s="4" t="str">
        <f t="shared" si="176"/>
        <v>2K64.1</v>
      </c>
      <c r="I5653" s="4" t="str">
        <f t="shared" si="177"/>
        <v>VP12</v>
      </c>
    </row>
    <row r="5654" spans="1:9">
      <c r="A5654" t="s">
        <v>261</v>
      </c>
      <c r="B5654" t="s">
        <v>9378</v>
      </c>
      <c r="C5654" t="s">
        <v>5407</v>
      </c>
      <c r="D5654" t="s">
        <v>7834</v>
      </c>
      <c r="E5654" t="s">
        <v>8445</v>
      </c>
      <c r="F5654">
        <v>8</v>
      </c>
      <c r="G5654" t="s">
        <v>7834</v>
      </c>
      <c r="H5654" s="4" t="str">
        <f t="shared" si="176"/>
        <v>2K64.8</v>
      </c>
      <c r="I5654" s="4" t="str">
        <f t="shared" si="177"/>
        <v>SC_UDB064</v>
      </c>
    </row>
    <row r="5655" spans="1:9">
      <c r="A5655" t="s">
        <v>261</v>
      </c>
      <c r="B5655" t="s">
        <v>9378</v>
      </c>
      <c r="C5655" t="s">
        <v>5435</v>
      </c>
      <c r="D5655">
        <v>2</v>
      </c>
      <c r="E5655" t="s">
        <v>8761</v>
      </c>
      <c r="F5655">
        <v>2</v>
      </c>
      <c r="G5655">
        <v>2</v>
      </c>
      <c r="H5655" s="4" t="str">
        <f t="shared" si="176"/>
        <v>2K130.2</v>
      </c>
      <c r="I5655" s="4" t="str">
        <f t="shared" si="177"/>
        <v>S2_HSD165+</v>
      </c>
    </row>
    <row r="5656" spans="1:9">
      <c r="A5656" t="s">
        <v>261</v>
      </c>
      <c r="B5656" t="s">
        <v>9378</v>
      </c>
      <c r="C5656" t="s">
        <v>5435</v>
      </c>
      <c r="D5656">
        <v>3</v>
      </c>
      <c r="E5656" t="s">
        <v>3801</v>
      </c>
      <c r="F5656">
        <v>3</v>
      </c>
      <c r="G5656">
        <v>3</v>
      </c>
      <c r="H5656" s="4" t="str">
        <f t="shared" si="176"/>
        <v>2K130.3</v>
      </c>
      <c r="I5656" s="4" t="str">
        <f t="shared" si="177"/>
        <v>S2_P5_MDI+</v>
      </c>
    </row>
    <row r="5657" spans="1:9">
      <c r="A5657" t="s">
        <v>261</v>
      </c>
      <c r="B5657" t="s">
        <v>9378</v>
      </c>
      <c r="C5657" t="s">
        <v>5435</v>
      </c>
      <c r="D5657">
        <v>4</v>
      </c>
      <c r="E5657" t="s">
        <v>3803</v>
      </c>
      <c r="F5657">
        <v>4</v>
      </c>
      <c r="G5657">
        <v>4</v>
      </c>
      <c r="H5657" s="4" t="str">
        <f t="shared" si="176"/>
        <v>2K130.4</v>
      </c>
      <c r="I5657" s="4" t="str">
        <f t="shared" si="177"/>
        <v>S2_U1_P5_MDI+</v>
      </c>
    </row>
    <row r="5658" spans="1:9">
      <c r="A5658" t="s">
        <v>261</v>
      </c>
      <c r="B5658" t="s">
        <v>9378</v>
      </c>
      <c r="C5658" t="s">
        <v>5435</v>
      </c>
      <c r="D5658">
        <v>5</v>
      </c>
      <c r="E5658" t="s">
        <v>3804</v>
      </c>
      <c r="F5658">
        <v>5</v>
      </c>
      <c r="G5658">
        <v>5</v>
      </c>
      <c r="H5658" s="4" t="str">
        <f t="shared" si="176"/>
        <v>2K130.5</v>
      </c>
      <c r="I5658" s="4" t="str">
        <f t="shared" si="177"/>
        <v>S2_U1_P5_MDI-</v>
      </c>
    </row>
    <row r="5659" spans="1:9">
      <c r="A5659" t="s">
        <v>261</v>
      </c>
      <c r="B5659" t="s">
        <v>9378</v>
      </c>
      <c r="C5659" t="s">
        <v>5435</v>
      </c>
      <c r="D5659">
        <v>6</v>
      </c>
      <c r="E5659" t="s">
        <v>3802</v>
      </c>
      <c r="F5659">
        <v>6</v>
      </c>
      <c r="G5659">
        <v>6</v>
      </c>
      <c r="H5659" s="4" t="str">
        <f t="shared" si="176"/>
        <v>2K130.6</v>
      </c>
      <c r="I5659" s="4" t="str">
        <f t="shared" si="177"/>
        <v>S2_P5_MDI-</v>
      </c>
    </row>
    <row r="5660" spans="1:9">
      <c r="A5660" t="s">
        <v>261</v>
      </c>
      <c r="B5660" t="s">
        <v>9378</v>
      </c>
      <c r="C5660" t="s">
        <v>5435</v>
      </c>
      <c r="D5660">
        <v>7</v>
      </c>
      <c r="E5660" t="s">
        <v>8762</v>
      </c>
      <c r="F5660">
        <v>7</v>
      </c>
      <c r="G5660">
        <v>7</v>
      </c>
      <c r="H5660" s="4" t="str">
        <f t="shared" si="176"/>
        <v>2K130.7</v>
      </c>
      <c r="I5660" s="4" t="str">
        <f t="shared" si="177"/>
        <v>S2_HSD165-</v>
      </c>
    </row>
    <row r="5661" spans="1:9">
      <c r="A5661" t="s">
        <v>261</v>
      </c>
      <c r="B5661" t="s">
        <v>9378</v>
      </c>
      <c r="C5661" t="s">
        <v>5435</v>
      </c>
      <c r="D5661" t="s">
        <v>7833</v>
      </c>
      <c r="E5661" t="s">
        <v>490</v>
      </c>
      <c r="F5661">
        <v>1</v>
      </c>
      <c r="G5661" t="s">
        <v>7833</v>
      </c>
      <c r="H5661" s="4" t="str">
        <f t="shared" si="176"/>
        <v>2K130.1</v>
      </c>
      <c r="I5661" s="4" t="str">
        <f t="shared" si="177"/>
        <v>VP12</v>
      </c>
    </row>
    <row r="5662" spans="1:9">
      <c r="A5662" t="s">
        <v>261</v>
      </c>
      <c r="B5662" t="s">
        <v>9378</v>
      </c>
      <c r="C5662" t="s">
        <v>5435</v>
      </c>
      <c r="D5662" t="s">
        <v>7834</v>
      </c>
      <c r="E5662" t="s">
        <v>1832</v>
      </c>
      <c r="F5662">
        <v>8</v>
      </c>
      <c r="G5662" t="s">
        <v>7834</v>
      </c>
      <c r="H5662" s="4" t="str">
        <f t="shared" si="176"/>
        <v>2K130.8</v>
      </c>
      <c r="I5662" s="4" t="str">
        <f t="shared" si="177"/>
        <v>SC_UDB130</v>
      </c>
    </row>
    <row r="5663" spans="1:9">
      <c r="A5663" t="s">
        <v>261</v>
      </c>
      <c r="B5663" t="s">
        <v>9378</v>
      </c>
      <c r="C5663" t="s">
        <v>5436</v>
      </c>
      <c r="D5663">
        <v>2</v>
      </c>
      <c r="E5663" t="s">
        <v>8763</v>
      </c>
      <c r="F5663">
        <v>2</v>
      </c>
      <c r="G5663">
        <v>2</v>
      </c>
      <c r="H5663" s="4" t="str">
        <f t="shared" si="176"/>
        <v>2K140.2</v>
      </c>
      <c r="I5663" s="4" t="str">
        <f t="shared" si="177"/>
        <v>S2_HSD161+</v>
      </c>
    </row>
    <row r="5664" spans="1:9">
      <c r="A5664" t="s">
        <v>261</v>
      </c>
      <c r="B5664" t="s">
        <v>9378</v>
      </c>
      <c r="C5664" t="s">
        <v>5436</v>
      </c>
      <c r="D5664">
        <v>3</v>
      </c>
      <c r="E5664" t="s">
        <v>3805</v>
      </c>
      <c r="F5664">
        <v>3</v>
      </c>
      <c r="G5664">
        <v>3</v>
      </c>
      <c r="H5664" s="4" t="str">
        <f t="shared" si="176"/>
        <v>2K140.3</v>
      </c>
      <c r="I5664" s="4" t="str">
        <f t="shared" si="177"/>
        <v>S2_P6_MDI+</v>
      </c>
    </row>
    <row r="5665" spans="1:9">
      <c r="A5665" t="s">
        <v>261</v>
      </c>
      <c r="B5665" t="s">
        <v>9378</v>
      </c>
      <c r="C5665" t="s">
        <v>5436</v>
      </c>
      <c r="D5665">
        <v>4</v>
      </c>
      <c r="E5665" t="s">
        <v>3807</v>
      </c>
      <c r="F5665">
        <v>4</v>
      </c>
      <c r="G5665">
        <v>4</v>
      </c>
      <c r="H5665" s="4" t="str">
        <f t="shared" si="176"/>
        <v>2K140.4</v>
      </c>
      <c r="I5665" s="4" t="str">
        <f t="shared" si="177"/>
        <v>S2_U1_P6_MDI+</v>
      </c>
    </row>
    <row r="5666" spans="1:9">
      <c r="A5666" t="s">
        <v>261</v>
      </c>
      <c r="B5666" t="s">
        <v>9378</v>
      </c>
      <c r="C5666" t="s">
        <v>5436</v>
      </c>
      <c r="D5666">
        <v>5</v>
      </c>
      <c r="E5666" t="s">
        <v>3808</v>
      </c>
      <c r="F5666">
        <v>5</v>
      </c>
      <c r="G5666">
        <v>5</v>
      </c>
      <c r="H5666" s="4" t="str">
        <f t="shared" si="176"/>
        <v>2K140.5</v>
      </c>
      <c r="I5666" s="4" t="str">
        <f t="shared" si="177"/>
        <v>S2_U1_P6_MDI-</v>
      </c>
    </row>
    <row r="5667" spans="1:9">
      <c r="A5667" t="s">
        <v>261</v>
      </c>
      <c r="B5667" t="s">
        <v>9378</v>
      </c>
      <c r="C5667" t="s">
        <v>5436</v>
      </c>
      <c r="D5667">
        <v>6</v>
      </c>
      <c r="E5667" t="s">
        <v>3806</v>
      </c>
      <c r="F5667">
        <v>6</v>
      </c>
      <c r="G5667">
        <v>6</v>
      </c>
      <c r="H5667" s="4" t="str">
        <f t="shared" si="176"/>
        <v>2K140.6</v>
      </c>
      <c r="I5667" s="4" t="str">
        <f t="shared" si="177"/>
        <v>S2_P6_MDI-</v>
      </c>
    </row>
    <row r="5668" spans="1:9">
      <c r="A5668" t="s">
        <v>261</v>
      </c>
      <c r="B5668" t="s">
        <v>9378</v>
      </c>
      <c r="C5668" t="s">
        <v>5436</v>
      </c>
      <c r="D5668">
        <v>7</v>
      </c>
      <c r="E5668" t="s">
        <v>8764</v>
      </c>
      <c r="F5668">
        <v>7</v>
      </c>
      <c r="G5668">
        <v>7</v>
      </c>
      <c r="H5668" s="4" t="str">
        <f t="shared" si="176"/>
        <v>2K140.7</v>
      </c>
      <c r="I5668" s="4" t="str">
        <f t="shared" si="177"/>
        <v>S2_HSD161-</v>
      </c>
    </row>
    <row r="5669" spans="1:9">
      <c r="A5669" t="s">
        <v>261</v>
      </c>
      <c r="B5669" t="s">
        <v>9378</v>
      </c>
      <c r="C5669" t="s">
        <v>5436</v>
      </c>
      <c r="D5669" t="s">
        <v>7833</v>
      </c>
      <c r="E5669" t="s">
        <v>490</v>
      </c>
      <c r="F5669">
        <v>1</v>
      </c>
      <c r="G5669" t="s">
        <v>7833</v>
      </c>
      <c r="H5669" s="4" t="str">
        <f t="shared" si="176"/>
        <v>2K140.1</v>
      </c>
      <c r="I5669" s="4" t="str">
        <f t="shared" si="177"/>
        <v>VP12</v>
      </c>
    </row>
    <row r="5670" spans="1:9">
      <c r="A5670" t="s">
        <v>261</v>
      </c>
      <c r="B5670" t="s">
        <v>9378</v>
      </c>
      <c r="C5670" t="s">
        <v>5436</v>
      </c>
      <c r="D5670" t="s">
        <v>7834</v>
      </c>
      <c r="E5670" t="s">
        <v>1833</v>
      </c>
      <c r="F5670">
        <v>8</v>
      </c>
      <c r="G5670" t="s">
        <v>7834</v>
      </c>
      <c r="H5670" s="4" t="str">
        <f t="shared" si="176"/>
        <v>2K140.8</v>
      </c>
      <c r="I5670" s="4" t="str">
        <f t="shared" si="177"/>
        <v>SC_UDB140</v>
      </c>
    </row>
    <row r="5671" spans="1:9">
      <c r="A5671" t="s">
        <v>261</v>
      </c>
      <c r="B5671" t="s">
        <v>9378</v>
      </c>
      <c r="C5671" t="s">
        <v>6918</v>
      </c>
      <c r="D5671">
        <v>1</v>
      </c>
      <c r="E5671" t="s">
        <v>3757</v>
      </c>
      <c r="F5671">
        <v>1</v>
      </c>
      <c r="G5671">
        <v>1</v>
      </c>
      <c r="H5671" s="4" t="str">
        <f t="shared" si="176"/>
        <v>2R2.1</v>
      </c>
      <c r="I5671" s="4" t="str">
        <f t="shared" si="177"/>
        <v>S2_U3_P0_RC</v>
      </c>
    </row>
    <row r="5672" spans="1:9">
      <c r="A5672" t="s">
        <v>261</v>
      </c>
      <c r="B5672" t="s">
        <v>9378</v>
      </c>
      <c r="C5672" t="s">
        <v>6918</v>
      </c>
      <c r="D5672">
        <v>2</v>
      </c>
      <c r="E5672" t="s">
        <v>169</v>
      </c>
      <c r="F5672">
        <v>2</v>
      </c>
      <c r="G5672">
        <v>2</v>
      </c>
      <c r="H5672" s="4" t="str">
        <f t="shared" si="176"/>
        <v>2R2.2</v>
      </c>
      <c r="I5672" s="4" t="str">
        <f t="shared" si="177"/>
        <v>DGND</v>
      </c>
    </row>
    <row r="5673" spans="1:9">
      <c r="A5673" t="s">
        <v>261</v>
      </c>
      <c r="B5673" t="s">
        <v>9378</v>
      </c>
      <c r="C5673" t="s">
        <v>6919</v>
      </c>
      <c r="D5673">
        <v>1</v>
      </c>
      <c r="E5673" t="s">
        <v>3762</v>
      </c>
      <c r="F5673">
        <v>1</v>
      </c>
      <c r="G5673">
        <v>1</v>
      </c>
      <c r="H5673" s="4" t="str">
        <f t="shared" si="176"/>
        <v>2R3.1</v>
      </c>
      <c r="I5673" s="4" t="str">
        <f t="shared" si="177"/>
        <v>S2_U3_P1_RC</v>
      </c>
    </row>
    <row r="5674" spans="1:9">
      <c r="A5674" t="s">
        <v>261</v>
      </c>
      <c r="B5674" t="s">
        <v>9378</v>
      </c>
      <c r="C5674" t="s">
        <v>6919</v>
      </c>
      <c r="D5674">
        <v>2</v>
      </c>
      <c r="E5674" t="s">
        <v>169</v>
      </c>
      <c r="F5674">
        <v>2</v>
      </c>
      <c r="G5674">
        <v>2</v>
      </c>
      <c r="H5674" s="4" t="str">
        <f t="shared" si="176"/>
        <v>2R3.2</v>
      </c>
      <c r="I5674" s="4" t="str">
        <f t="shared" si="177"/>
        <v>DGND</v>
      </c>
    </row>
    <row r="5675" spans="1:9">
      <c r="A5675" t="s">
        <v>261</v>
      </c>
      <c r="B5675" t="s">
        <v>9378</v>
      </c>
      <c r="C5675" t="s">
        <v>6920</v>
      </c>
      <c r="D5675">
        <v>1</v>
      </c>
      <c r="E5675" t="s">
        <v>3796</v>
      </c>
      <c r="F5675">
        <v>1</v>
      </c>
      <c r="G5675">
        <v>1</v>
      </c>
      <c r="H5675" s="4" t="str">
        <f t="shared" si="176"/>
        <v>2R5.1</v>
      </c>
      <c r="I5675" s="4" t="str">
        <f t="shared" si="177"/>
        <v>S2_U3_P5_RC</v>
      </c>
    </row>
    <row r="5676" spans="1:9">
      <c r="A5676" t="s">
        <v>261</v>
      </c>
      <c r="B5676" t="s">
        <v>9378</v>
      </c>
      <c r="C5676" t="s">
        <v>6920</v>
      </c>
      <c r="D5676">
        <v>2</v>
      </c>
      <c r="E5676" t="s">
        <v>169</v>
      </c>
      <c r="F5676">
        <v>2</v>
      </c>
      <c r="G5676">
        <v>2</v>
      </c>
      <c r="H5676" s="4" t="str">
        <f t="shared" si="176"/>
        <v>2R5.2</v>
      </c>
      <c r="I5676" s="4" t="str">
        <f t="shared" si="177"/>
        <v>DGND</v>
      </c>
    </row>
    <row r="5677" spans="1:9">
      <c r="A5677" t="s">
        <v>261</v>
      </c>
      <c r="B5677" t="s">
        <v>9378</v>
      </c>
      <c r="C5677" t="s">
        <v>6924</v>
      </c>
      <c r="D5677">
        <v>1</v>
      </c>
      <c r="E5677" t="s">
        <v>3791</v>
      </c>
      <c r="F5677">
        <v>1</v>
      </c>
      <c r="G5677">
        <v>1</v>
      </c>
      <c r="H5677" s="4" t="str">
        <f t="shared" si="176"/>
        <v>2R10.1</v>
      </c>
      <c r="I5677" s="4" t="str">
        <f t="shared" si="177"/>
        <v>S2_U3_P6_RC</v>
      </c>
    </row>
    <row r="5678" spans="1:9">
      <c r="A5678" t="s">
        <v>261</v>
      </c>
      <c r="B5678" t="s">
        <v>9378</v>
      </c>
      <c r="C5678" t="s">
        <v>6924</v>
      </c>
      <c r="D5678">
        <v>2</v>
      </c>
      <c r="E5678" t="s">
        <v>169</v>
      </c>
      <c r="F5678">
        <v>2</v>
      </c>
      <c r="G5678">
        <v>2</v>
      </c>
      <c r="H5678" s="4" t="str">
        <f t="shared" si="176"/>
        <v>2R10.2</v>
      </c>
      <c r="I5678" s="4" t="str">
        <f t="shared" si="177"/>
        <v>DGND</v>
      </c>
    </row>
    <row r="5679" spans="1:9">
      <c r="A5679" t="s">
        <v>261</v>
      </c>
      <c r="B5679" t="s">
        <v>9378</v>
      </c>
      <c r="C5679" t="s">
        <v>5408</v>
      </c>
      <c r="D5679">
        <v>1</v>
      </c>
      <c r="E5679" t="s">
        <v>3759</v>
      </c>
      <c r="F5679">
        <v>1</v>
      </c>
      <c r="G5679">
        <v>1</v>
      </c>
      <c r="H5679" s="4" t="str">
        <f t="shared" si="176"/>
        <v>2R149.1</v>
      </c>
      <c r="I5679" s="4" t="str">
        <f t="shared" si="177"/>
        <v>S2_U3_P0_MDI+</v>
      </c>
    </row>
    <row r="5680" spans="1:9">
      <c r="A5680" t="s">
        <v>261</v>
      </c>
      <c r="B5680" t="s">
        <v>9378</v>
      </c>
      <c r="C5680" t="s">
        <v>5408</v>
      </c>
      <c r="D5680">
        <v>2</v>
      </c>
      <c r="E5680" t="s">
        <v>3757</v>
      </c>
      <c r="F5680">
        <v>2</v>
      </c>
      <c r="G5680">
        <v>2</v>
      </c>
      <c r="H5680" s="4" t="str">
        <f t="shared" si="176"/>
        <v>2R149.2</v>
      </c>
      <c r="I5680" s="4" t="str">
        <f t="shared" si="177"/>
        <v>S2_U3_P0_RC</v>
      </c>
    </row>
    <row r="5681" spans="1:9">
      <c r="A5681" t="s">
        <v>261</v>
      </c>
      <c r="B5681" t="s">
        <v>9378</v>
      </c>
      <c r="C5681" t="s">
        <v>5409</v>
      </c>
      <c r="D5681">
        <v>1</v>
      </c>
      <c r="E5681" t="s">
        <v>3761</v>
      </c>
      <c r="F5681">
        <v>1</v>
      </c>
      <c r="G5681">
        <v>1</v>
      </c>
      <c r="H5681" s="4" t="str">
        <f t="shared" si="176"/>
        <v>2R150.1</v>
      </c>
      <c r="I5681" s="4" t="str">
        <f t="shared" si="177"/>
        <v>S2_U3_P0_MDI-</v>
      </c>
    </row>
    <row r="5682" spans="1:9">
      <c r="A5682" t="s">
        <v>261</v>
      </c>
      <c r="B5682" t="s">
        <v>9378</v>
      </c>
      <c r="C5682" t="s">
        <v>5409</v>
      </c>
      <c r="D5682">
        <v>2</v>
      </c>
      <c r="E5682" t="s">
        <v>3757</v>
      </c>
      <c r="F5682">
        <v>2</v>
      </c>
      <c r="G5682">
        <v>2</v>
      </c>
      <c r="H5682" s="4" t="str">
        <f t="shared" si="176"/>
        <v>2R150.2</v>
      </c>
      <c r="I5682" s="4" t="str">
        <f t="shared" si="177"/>
        <v>S2_U3_P0_RC</v>
      </c>
    </row>
    <row r="5683" spans="1:9">
      <c r="A5683" t="s">
        <v>261</v>
      </c>
      <c r="B5683" t="s">
        <v>9378</v>
      </c>
      <c r="C5683" t="s">
        <v>5410</v>
      </c>
      <c r="D5683">
        <v>1</v>
      </c>
      <c r="E5683" t="s">
        <v>3764</v>
      </c>
      <c r="F5683">
        <v>1</v>
      </c>
      <c r="G5683">
        <v>1</v>
      </c>
      <c r="H5683" s="4" t="str">
        <f t="shared" si="176"/>
        <v>2R155.1</v>
      </c>
      <c r="I5683" s="4" t="str">
        <f t="shared" si="177"/>
        <v>S2_U3_P1_MDI+</v>
      </c>
    </row>
    <row r="5684" spans="1:9">
      <c r="A5684" t="s">
        <v>261</v>
      </c>
      <c r="B5684" t="s">
        <v>9378</v>
      </c>
      <c r="C5684" t="s">
        <v>5410</v>
      </c>
      <c r="D5684">
        <v>2</v>
      </c>
      <c r="E5684" t="s">
        <v>3762</v>
      </c>
      <c r="F5684">
        <v>2</v>
      </c>
      <c r="G5684">
        <v>2</v>
      </c>
      <c r="H5684" s="4" t="str">
        <f t="shared" si="176"/>
        <v>2R155.2</v>
      </c>
      <c r="I5684" s="4" t="str">
        <f t="shared" si="177"/>
        <v>S2_U3_P1_RC</v>
      </c>
    </row>
    <row r="5685" spans="1:9">
      <c r="A5685" t="s">
        <v>261</v>
      </c>
      <c r="B5685" t="s">
        <v>9378</v>
      </c>
      <c r="C5685" t="s">
        <v>5411</v>
      </c>
      <c r="D5685">
        <v>1</v>
      </c>
      <c r="E5685" t="s">
        <v>3766</v>
      </c>
      <c r="F5685">
        <v>1</v>
      </c>
      <c r="G5685">
        <v>1</v>
      </c>
      <c r="H5685" s="4" t="str">
        <f t="shared" si="176"/>
        <v>2R156.1</v>
      </c>
      <c r="I5685" s="4" t="str">
        <f t="shared" si="177"/>
        <v>S2_U3_P1_MDI-</v>
      </c>
    </row>
    <row r="5686" spans="1:9">
      <c r="A5686" t="s">
        <v>261</v>
      </c>
      <c r="B5686" t="s">
        <v>9378</v>
      </c>
      <c r="C5686" t="s">
        <v>5411</v>
      </c>
      <c r="D5686">
        <v>2</v>
      </c>
      <c r="E5686" t="s">
        <v>3762</v>
      </c>
      <c r="F5686">
        <v>2</v>
      </c>
      <c r="G5686">
        <v>2</v>
      </c>
      <c r="H5686" s="4" t="str">
        <f t="shared" si="176"/>
        <v>2R156.2</v>
      </c>
      <c r="I5686" s="4" t="str">
        <f t="shared" si="177"/>
        <v>S2_U3_P1_RC</v>
      </c>
    </row>
    <row r="5687" spans="1:9">
      <c r="A5687" t="s">
        <v>261</v>
      </c>
      <c r="B5687" t="s">
        <v>9378</v>
      </c>
      <c r="C5687" t="s">
        <v>5437</v>
      </c>
      <c r="D5687">
        <v>1</v>
      </c>
      <c r="E5687" t="s">
        <v>3795</v>
      </c>
      <c r="F5687">
        <v>1</v>
      </c>
      <c r="G5687">
        <v>1</v>
      </c>
      <c r="H5687" s="4" t="str">
        <f t="shared" si="176"/>
        <v>2R438.1</v>
      </c>
      <c r="I5687" s="4" t="str">
        <f t="shared" si="177"/>
        <v>S2_U3_P6_MDI-</v>
      </c>
    </row>
    <row r="5688" spans="1:9">
      <c r="A5688" t="s">
        <v>261</v>
      </c>
      <c r="B5688" t="s">
        <v>9378</v>
      </c>
      <c r="C5688" t="s">
        <v>5437</v>
      </c>
      <c r="D5688">
        <v>2</v>
      </c>
      <c r="E5688" t="s">
        <v>3791</v>
      </c>
      <c r="F5688">
        <v>2</v>
      </c>
      <c r="G5688">
        <v>2</v>
      </c>
      <c r="H5688" s="4" t="str">
        <f t="shared" si="176"/>
        <v>2R438.2</v>
      </c>
      <c r="I5688" s="4" t="str">
        <f t="shared" si="177"/>
        <v>S2_U3_P6_RC</v>
      </c>
    </row>
    <row r="5689" spans="1:9">
      <c r="A5689" t="s">
        <v>261</v>
      </c>
      <c r="B5689" t="s">
        <v>9378</v>
      </c>
      <c r="C5689" t="s">
        <v>5438</v>
      </c>
      <c r="D5689">
        <v>1</v>
      </c>
      <c r="E5689" t="s">
        <v>3798</v>
      </c>
      <c r="F5689">
        <v>1</v>
      </c>
      <c r="G5689">
        <v>1</v>
      </c>
      <c r="H5689" s="4" t="str">
        <f t="shared" si="176"/>
        <v>2R439.1</v>
      </c>
      <c r="I5689" s="4" t="str">
        <f t="shared" si="177"/>
        <v>S2_U3_P5_MDI-</v>
      </c>
    </row>
    <row r="5690" spans="1:9">
      <c r="A5690" t="s">
        <v>261</v>
      </c>
      <c r="B5690" t="s">
        <v>9378</v>
      </c>
      <c r="C5690" t="s">
        <v>5438</v>
      </c>
      <c r="D5690">
        <v>2</v>
      </c>
      <c r="E5690" t="s">
        <v>3796</v>
      </c>
      <c r="F5690">
        <v>2</v>
      </c>
      <c r="G5690">
        <v>2</v>
      </c>
      <c r="H5690" s="4" t="str">
        <f t="shared" si="176"/>
        <v>2R439.2</v>
      </c>
      <c r="I5690" s="4" t="str">
        <f t="shared" si="177"/>
        <v>S2_U3_P5_RC</v>
      </c>
    </row>
    <row r="5691" spans="1:9">
      <c r="A5691" t="s">
        <v>261</v>
      </c>
      <c r="B5691" t="s">
        <v>9378</v>
      </c>
      <c r="C5691" t="s">
        <v>5439</v>
      </c>
      <c r="D5691">
        <v>1</v>
      </c>
      <c r="E5691" t="s">
        <v>3800</v>
      </c>
      <c r="F5691">
        <v>1</v>
      </c>
      <c r="G5691">
        <v>1</v>
      </c>
      <c r="H5691" s="4" t="str">
        <f t="shared" si="176"/>
        <v>2R440.1</v>
      </c>
      <c r="I5691" s="4" t="str">
        <f t="shared" si="177"/>
        <v>S2_U3_P5_MDI+</v>
      </c>
    </row>
    <row r="5692" spans="1:9">
      <c r="A5692" t="s">
        <v>261</v>
      </c>
      <c r="B5692" t="s">
        <v>9378</v>
      </c>
      <c r="C5692" t="s">
        <v>5439</v>
      </c>
      <c r="D5692">
        <v>2</v>
      </c>
      <c r="E5692" t="s">
        <v>3796</v>
      </c>
      <c r="F5692">
        <v>2</v>
      </c>
      <c r="G5692">
        <v>2</v>
      </c>
      <c r="H5692" s="4" t="str">
        <f t="shared" si="176"/>
        <v>2R440.2</v>
      </c>
      <c r="I5692" s="4" t="str">
        <f t="shared" si="177"/>
        <v>S2_U3_P5_RC</v>
      </c>
    </row>
    <row r="5693" spans="1:9">
      <c r="A5693" t="s">
        <v>261</v>
      </c>
      <c r="B5693" t="s">
        <v>9378</v>
      </c>
      <c r="C5693" t="s">
        <v>5440</v>
      </c>
      <c r="D5693">
        <v>1</v>
      </c>
      <c r="E5693" t="s">
        <v>3793</v>
      </c>
      <c r="F5693">
        <v>1</v>
      </c>
      <c r="G5693">
        <v>1</v>
      </c>
      <c r="H5693" s="4" t="str">
        <f t="shared" si="176"/>
        <v>2R441.1</v>
      </c>
      <c r="I5693" s="4" t="str">
        <f t="shared" si="177"/>
        <v>S2_U3_P6_MDI+</v>
      </c>
    </row>
    <row r="5694" spans="1:9">
      <c r="A5694" t="s">
        <v>261</v>
      </c>
      <c r="B5694" t="s">
        <v>9378</v>
      </c>
      <c r="C5694" t="s">
        <v>5440</v>
      </c>
      <c r="D5694">
        <v>2</v>
      </c>
      <c r="E5694" t="s">
        <v>3791</v>
      </c>
      <c r="F5694">
        <v>2</v>
      </c>
      <c r="G5694">
        <v>2</v>
      </c>
      <c r="H5694" s="4" t="str">
        <f t="shared" si="176"/>
        <v>2R441.2</v>
      </c>
      <c r="I5694" s="4" t="str">
        <f t="shared" si="177"/>
        <v>S2_U3_P6_RC</v>
      </c>
    </row>
    <row r="5695" spans="1:9">
      <c r="A5695" t="s">
        <v>261</v>
      </c>
      <c r="B5695" t="s">
        <v>9378</v>
      </c>
      <c r="C5695" t="s">
        <v>5412</v>
      </c>
      <c r="D5695">
        <v>1</v>
      </c>
      <c r="E5695" t="s">
        <v>3760</v>
      </c>
      <c r="F5695">
        <v>1</v>
      </c>
      <c r="G5695">
        <v>1</v>
      </c>
      <c r="H5695" s="4" t="str">
        <f t="shared" si="176"/>
        <v>2T7.1</v>
      </c>
      <c r="I5695" s="4" t="str">
        <f t="shared" si="177"/>
        <v>S2_U2_P0_MDI-</v>
      </c>
    </row>
    <row r="5696" spans="1:9">
      <c r="A5696" t="s">
        <v>261</v>
      </c>
      <c r="B5696" t="s">
        <v>9378</v>
      </c>
      <c r="C5696" t="s">
        <v>5412</v>
      </c>
      <c r="D5696">
        <v>2</v>
      </c>
      <c r="E5696" t="s">
        <v>3758</v>
      </c>
      <c r="F5696">
        <v>2</v>
      </c>
      <c r="G5696">
        <v>2</v>
      </c>
      <c r="H5696" s="4" t="str">
        <f t="shared" si="176"/>
        <v>2T7.2</v>
      </c>
      <c r="I5696" s="4" t="str">
        <f t="shared" si="177"/>
        <v>S2_U2_P0_MDI+</v>
      </c>
    </row>
    <row r="5697" spans="1:9">
      <c r="A5697" t="s">
        <v>261</v>
      </c>
      <c r="B5697" t="s">
        <v>9378</v>
      </c>
      <c r="C5697" t="s">
        <v>5412</v>
      </c>
      <c r="D5697">
        <v>3</v>
      </c>
      <c r="E5697" t="s">
        <v>3769</v>
      </c>
      <c r="F5697">
        <v>3</v>
      </c>
      <c r="G5697">
        <v>3</v>
      </c>
      <c r="H5697" s="4" t="str">
        <f t="shared" si="176"/>
        <v>2T7.3</v>
      </c>
      <c r="I5697" s="4" t="str">
        <f t="shared" si="177"/>
        <v>S2_U1_P0_MDI+</v>
      </c>
    </row>
    <row r="5698" spans="1:9">
      <c r="A5698" t="s">
        <v>261</v>
      </c>
      <c r="B5698" t="s">
        <v>9378</v>
      </c>
      <c r="C5698" t="s">
        <v>5412</v>
      </c>
      <c r="D5698">
        <v>4</v>
      </c>
      <c r="E5698" t="s">
        <v>3770</v>
      </c>
      <c r="F5698">
        <v>4</v>
      </c>
      <c r="G5698">
        <v>4</v>
      </c>
      <c r="H5698" s="4" t="str">
        <f t="shared" ref="H5698:H5761" si="178">CONCATENATE(C5698,".",F5698)</f>
        <v>2T7.4</v>
      </c>
      <c r="I5698" s="4" t="str">
        <f t="shared" ref="I5698:I5761" si="179">E5698</f>
        <v>S2_U1_P0_MDI-</v>
      </c>
    </row>
    <row r="5699" spans="1:9">
      <c r="A5699" t="s">
        <v>261</v>
      </c>
      <c r="B5699" t="s">
        <v>9378</v>
      </c>
      <c r="C5699" t="s">
        <v>5413</v>
      </c>
      <c r="D5699">
        <v>1</v>
      </c>
      <c r="E5699" t="s">
        <v>3765</v>
      </c>
      <c r="F5699">
        <v>1</v>
      </c>
      <c r="G5699">
        <v>1</v>
      </c>
      <c r="H5699" s="4" t="str">
        <f t="shared" si="178"/>
        <v>2T8.1</v>
      </c>
      <c r="I5699" s="4" t="str">
        <f t="shared" si="179"/>
        <v>S2_U2_P1_MDI-</v>
      </c>
    </row>
    <row r="5700" spans="1:9">
      <c r="A5700" t="s">
        <v>261</v>
      </c>
      <c r="B5700" t="s">
        <v>9378</v>
      </c>
      <c r="C5700" t="s">
        <v>5413</v>
      </c>
      <c r="D5700">
        <v>2</v>
      </c>
      <c r="E5700" t="s">
        <v>3763</v>
      </c>
      <c r="F5700">
        <v>2</v>
      </c>
      <c r="G5700">
        <v>2</v>
      </c>
      <c r="H5700" s="4" t="str">
        <f t="shared" si="178"/>
        <v>2T8.2</v>
      </c>
      <c r="I5700" s="4" t="str">
        <f t="shared" si="179"/>
        <v>S2_U2_P1_MDI+</v>
      </c>
    </row>
    <row r="5701" spans="1:9">
      <c r="A5701" t="s">
        <v>261</v>
      </c>
      <c r="B5701" t="s">
        <v>9378</v>
      </c>
      <c r="C5701" t="s">
        <v>5413</v>
      </c>
      <c r="D5701">
        <v>3</v>
      </c>
      <c r="E5701" t="s">
        <v>3773</v>
      </c>
      <c r="F5701">
        <v>3</v>
      </c>
      <c r="G5701">
        <v>3</v>
      </c>
      <c r="H5701" s="4" t="str">
        <f t="shared" si="178"/>
        <v>2T8.3</v>
      </c>
      <c r="I5701" s="4" t="str">
        <f t="shared" si="179"/>
        <v>S2_U1_P1_MDI+</v>
      </c>
    </row>
    <row r="5702" spans="1:9">
      <c r="A5702" t="s">
        <v>261</v>
      </c>
      <c r="B5702" t="s">
        <v>9378</v>
      </c>
      <c r="C5702" t="s">
        <v>5413</v>
      </c>
      <c r="D5702">
        <v>4</v>
      </c>
      <c r="E5702" t="s">
        <v>3774</v>
      </c>
      <c r="F5702">
        <v>4</v>
      </c>
      <c r="G5702">
        <v>4</v>
      </c>
      <c r="H5702" s="4" t="str">
        <f t="shared" si="178"/>
        <v>2T8.4</v>
      </c>
      <c r="I5702" s="4" t="str">
        <f t="shared" si="179"/>
        <v>S2_U1_P1_MDI-</v>
      </c>
    </row>
    <row r="5703" spans="1:9">
      <c r="A5703" t="s">
        <v>261</v>
      </c>
      <c r="B5703" t="s">
        <v>9378</v>
      </c>
      <c r="C5703" t="s">
        <v>5441</v>
      </c>
      <c r="D5703">
        <v>1</v>
      </c>
      <c r="E5703" t="s">
        <v>3794</v>
      </c>
      <c r="F5703">
        <v>1</v>
      </c>
      <c r="G5703">
        <v>1</v>
      </c>
      <c r="H5703" s="4" t="str">
        <f t="shared" si="178"/>
        <v>2T15.1</v>
      </c>
      <c r="I5703" s="4" t="str">
        <f t="shared" si="179"/>
        <v>S2_U2_P6_MDI-</v>
      </c>
    </row>
    <row r="5704" spans="1:9">
      <c r="A5704" t="s">
        <v>261</v>
      </c>
      <c r="B5704" t="s">
        <v>9378</v>
      </c>
      <c r="C5704" t="s">
        <v>5441</v>
      </c>
      <c r="D5704">
        <v>2</v>
      </c>
      <c r="E5704" t="s">
        <v>3792</v>
      </c>
      <c r="F5704">
        <v>2</v>
      </c>
      <c r="G5704">
        <v>2</v>
      </c>
      <c r="H5704" s="4" t="str">
        <f t="shared" si="178"/>
        <v>2T15.2</v>
      </c>
      <c r="I5704" s="4" t="str">
        <f t="shared" si="179"/>
        <v>S2_U2_P6_MDI+</v>
      </c>
    </row>
    <row r="5705" spans="1:9">
      <c r="A5705" t="s">
        <v>261</v>
      </c>
      <c r="B5705" t="s">
        <v>9378</v>
      </c>
      <c r="C5705" t="s">
        <v>5441</v>
      </c>
      <c r="D5705">
        <v>3</v>
      </c>
      <c r="E5705" t="s">
        <v>3807</v>
      </c>
      <c r="F5705">
        <v>3</v>
      </c>
      <c r="G5705">
        <v>3</v>
      </c>
      <c r="H5705" s="4" t="str">
        <f t="shared" si="178"/>
        <v>2T15.3</v>
      </c>
      <c r="I5705" s="4" t="str">
        <f t="shared" si="179"/>
        <v>S2_U1_P6_MDI+</v>
      </c>
    </row>
    <row r="5706" spans="1:9">
      <c r="A5706" t="s">
        <v>261</v>
      </c>
      <c r="B5706" t="s">
        <v>9378</v>
      </c>
      <c r="C5706" t="s">
        <v>5441</v>
      </c>
      <c r="D5706">
        <v>4</v>
      </c>
      <c r="E5706" t="s">
        <v>3808</v>
      </c>
      <c r="F5706">
        <v>4</v>
      </c>
      <c r="G5706">
        <v>4</v>
      </c>
      <c r="H5706" s="4" t="str">
        <f t="shared" si="178"/>
        <v>2T15.4</v>
      </c>
      <c r="I5706" s="4" t="str">
        <f t="shared" si="179"/>
        <v>S2_U1_P6_MDI-</v>
      </c>
    </row>
    <row r="5707" spans="1:9">
      <c r="A5707" t="s">
        <v>261</v>
      </c>
      <c r="B5707" t="s">
        <v>9378</v>
      </c>
      <c r="C5707" t="s">
        <v>5442</v>
      </c>
      <c r="D5707">
        <v>1</v>
      </c>
      <c r="E5707" t="s">
        <v>3797</v>
      </c>
      <c r="F5707">
        <v>1</v>
      </c>
      <c r="G5707">
        <v>1</v>
      </c>
      <c r="H5707" s="4" t="str">
        <f t="shared" si="178"/>
        <v>2T17.1</v>
      </c>
      <c r="I5707" s="4" t="str">
        <f t="shared" si="179"/>
        <v>S2_U2_P5_MDI-</v>
      </c>
    </row>
    <row r="5708" spans="1:9">
      <c r="A5708" t="s">
        <v>261</v>
      </c>
      <c r="B5708" t="s">
        <v>9378</v>
      </c>
      <c r="C5708" t="s">
        <v>5442</v>
      </c>
      <c r="D5708">
        <v>2</v>
      </c>
      <c r="E5708" t="s">
        <v>3799</v>
      </c>
      <c r="F5708">
        <v>2</v>
      </c>
      <c r="G5708">
        <v>2</v>
      </c>
      <c r="H5708" s="4" t="str">
        <f t="shared" si="178"/>
        <v>2T17.2</v>
      </c>
      <c r="I5708" s="4" t="str">
        <f t="shared" si="179"/>
        <v>S2_U2_P5_MDI+</v>
      </c>
    </row>
    <row r="5709" spans="1:9">
      <c r="A5709" t="s">
        <v>261</v>
      </c>
      <c r="B5709" t="s">
        <v>9378</v>
      </c>
      <c r="C5709" t="s">
        <v>5442</v>
      </c>
      <c r="D5709">
        <v>3</v>
      </c>
      <c r="E5709" t="s">
        <v>3803</v>
      </c>
      <c r="F5709">
        <v>3</v>
      </c>
      <c r="G5709">
        <v>3</v>
      </c>
      <c r="H5709" s="4" t="str">
        <f t="shared" si="178"/>
        <v>2T17.3</v>
      </c>
      <c r="I5709" s="4" t="str">
        <f t="shared" si="179"/>
        <v>S2_U1_P5_MDI+</v>
      </c>
    </row>
    <row r="5710" spans="1:9">
      <c r="A5710" t="s">
        <v>261</v>
      </c>
      <c r="B5710" t="s">
        <v>9378</v>
      </c>
      <c r="C5710" t="s">
        <v>5442</v>
      </c>
      <c r="D5710">
        <v>4</v>
      </c>
      <c r="E5710" t="s">
        <v>3804</v>
      </c>
      <c r="F5710">
        <v>4</v>
      </c>
      <c r="G5710">
        <v>4</v>
      </c>
      <c r="H5710" s="4" t="str">
        <f t="shared" si="178"/>
        <v>2T17.4</v>
      </c>
      <c r="I5710" s="4" t="str">
        <f t="shared" si="179"/>
        <v>S2_U1_P5_MDI-</v>
      </c>
    </row>
    <row r="5711" spans="1:9">
      <c r="A5711" t="s">
        <v>261</v>
      </c>
      <c r="B5711" t="s">
        <v>9378</v>
      </c>
      <c r="C5711" t="s">
        <v>5414</v>
      </c>
      <c r="D5711" t="s">
        <v>398</v>
      </c>
      <c r="E5711" t="s">
        <v>3768</v>
      </c>
      <c r="F5711" t="s">
        <v>196</v>
      </c>
      <c r="G5711" t="s">
        <v>398</v>
      </c>
      <c r="H5711" s="4" t="str">
        <f t="shared" si="178"/>
        <v>SITE2.A2</v>
      </c>
      <c r="I5711" s="4" t="str">
        <f t="shared" si="179"/>
        <v>S2_P0_MDI-</v>
      </c>
    </row>
    <row r="5712" spans="1:9">
      <c r="A5712" t="s">
        <v>261</v>
      </c>
      <c r="B5712" t="s">
        <v>9378</v>
      </c>
      <c r="C5712" t="s">
        <v>5414</v>
      </c>
      <c r="D5712" t="s">
        <v>396</v>
      </c>
      <c r="E5712" t="s">
        <v>3767</v>
      </c>
      <c r="F5712" t="s">
        <v>197</v>
      </c>
      <c r="G5712" t="s">
        <v>396</v>
      </c>
      <c r="H5712" s="4" t="str">
        <f t="shared" si="178"/>
        <v>SITE2.A3</v>
      </c>
      <c r="I5712" s="4" t="str">
        <f t="shared" si="179"/>
        <v>S2_P0_MDI+</v>
      </c>
    </row>
    <row r="5713" spans="1:9">
      <c r="A5713" t="s">
        <v>261</v>
      </c>
      <c r="B5713" t="s">
        <v>9378</v>
      </c>
      <c r="C5713" t="s">
        <v>5414</v>
      </c>
      <c r="D5713" t="s">
        <v>400</v>
      </c>
      <c r="E5713" t="s">
        <v>3772</v>
      </c>
      <c r="F5713" t="s">
        <v>215</v>
      </c>
      <c r="G5713" t="s">
        <v>400</v>
      </c>
      <c r="H5713" s="4" t="str">
        <f t="shared" si="178"/>
        <v>SITE2.B3</v>
      </c>
      <c r="I5713" s="4" t="str">
        <f t="shared" si="179"/>
        <v>S2_P1_MDI-</v>
      </c>
    </row>
    <row r="5714" spans="1:9">
      <c r="A5714" t="s">
        <v>261</v>
      </c>
      <c r="B5714" t="s">
        <v>9378</v>
      </c>
      <c r="C5714" t="s">
        <v>5414</v>
      </c>
      <c r="D5714" t="s">
        <v>399</v>
      </c>
      <c r="E5714" t="s">
        <v>3771</v>
      </c>
      <c r="F5714" t="s">
        <v>216</v>
      </c>
      <c r="G5714" t="s">
        <v>399</v>
      </c>
      <c r="H5714" s="4" t="str">
        <f t="shared" si="178"/>
        <v>SITE2.B4</v>
      </c>
      <c r="I5714" s="4" t="str">
        <f t="shared" si="179"/>
        <v>S2_P1_MDI+</v>
      </c>
    </row>
    <row r="5715" spans="1:9">
      <c r="A5715" t="s">
        <v>261</v>
      </c>
      <c r="B5715" t="s">
        <v>9378</v>
      </c>
      <c r="C5715" t="s">
        <v>5414</v>
      </c>
      <c r="D5715" t="s">
        <v>1640</v>
      </c>
      <c r="E5715" t="s">
        <v>3802</v>
      </c>
      <c r="F5715" t="s">
        <v>11</v>
      </c>
      <c r="G5715" t="s">
        <v>1640</v>
      </c>
      <c r="H5715" s="4" t="str">
        <f t="shared" si="178"/>
        <v>SITE2.A4</v>
      </c>
      <c r="I5715" s="4" t="str">
        <f t="shared" si="179"/>
        <v>S2_P5_MDI-</v>
      </c>
    </row>
    <row r="5716" spans="1:9">
      <c r="A5716" t="s">
        <v>261</v>
      </c>
      <c r="B5716" t="s">
        <v>9378</v>
      </c>
      <c r="C5716" t="s">
        <v>5414</v>
      </c>
      <c r="D5716" t="s">
        <v>1639</v>
      </c>
      <c r="E5716" t="s">
        <v>3801</v>
      </c>
      <c r="F5716" t="s">
        <v>198</v>
      </c>
      <c r="G5716" t="s">
        <v>1639</v>
      </c>
      <c r="H5716" s="4" t="str">
        <f t="shared" si="178"/>
        <v>SITE2.A5</v>
      </c>
      <c r="I5716" s="4" t="str">
        <f t="shared" si="179"/>
        <v>S2_P5_MDI+</v>
      </c>
    </row>
    <row r="5717" spans="1:9">
      <c r="A5717" t="s">
        <v>261</v>
      </c>
      <c r="B5717" t="s">
        <v>9378</v>
      </c>
      <c r="C5717" t="s">
        <v>5414</v>
      </c>
      <c r="D5717" t="s">
        <v>3062</v>
      </c>
      <c r="E5717" t="s">
        <v>3806</v>
      </c>
      <c r="F5717" t="s">
        <v>13</v>
      </c>
      <c r="G5717" t="s">
        <v>3062</v>
      </c>
      <c r="H5717" s="4" t="str">
        <f t="shared" si="178"/>
        <v>SITE2.B5</v>
      </c>
      <c r="I5717" s="4" t="str">
        <f t="shared" si="179"/>
        <v>S2_P6_MDI-</v>
      </c>
    </row>
    <row r="5718" spans="1:9">
      <c r="A5718" t="s">
        <v>261</v>
      </c>
      <c r="B5718" t="s">
        <v>9378</v>
      </c>
      <c r="C5718" t="s">
        <v>5414</v>
      </c>
      <c r="D5718" t="s">
        <v>3061</v>
      </c>
      <c r="E5718" t="s">
        <v>3805</v>
      </c>
      <c r="F5718" t="s">
        <v>217</v>
      </c>
      <c r="G5718" t="s">
        <v>3061</v>
      </c>
      <c r="H5718" s="4" t="str">
        <f t="shared" si="178"/>
        <v>SITE2.B6</v>
      </c>
      <c r="I5718" s="4" t="str">
        <f t="shared" si="179"/>
        <v>S2_P6_MDI+</v>
      </c>
    </row>
    <row r="5719" spans="1:9">
      <c r="A5719" t="s">
        <v>261</v>
      </c>
      <c r="B5719" t="s">
        <v>9379</v>
      </c>
      <c r="C5719" t="s">
        <v>5443</v>
      </c>
      <c r="D5719">
        <v>1</v>
      </c>
      <c r="E5719" t="s">
        <v>3809</v>
      </c>
      <c r="F5719">
        <v>1</v>
      </c>
      <c r="G5719">
        <v>1</v>
      </c>
      <c r="H5719" s="4" t="str">
        <f t="shared" si="178"/>
        <v>2C179.1</v>
      </c>
      <c r="I5719" s="4" t="str">
        <f t="shared" si="179"/>
        <v>SG2_1_P0_MDI+</v>
      </c>
    </row>
    <row r="5720" spans="1:9">
      <c r="A5720" t="s">
        <v>261</v>
      </c>
      <c r="B5720" t="s">
        <v>9379</v>
      </c>
      <c r="C5720" t="s">
        <v>5443</v>
      </c>
      <c r="D5720">
        <v>2</v>
      </c>
      <c r="E5720" t="s">
        <v>3810</v>
      </c>
      <c r="F5720">
        <v>2</v>
      </c>
      <c r="G5720">
        <v>2</v>
      </c>
      <c r="H5720" s="4" t="str">
        <f t="shared" si="178"/>
        <v>2C179.2</v>
      </c>
      <c r="I5720" s="4" t="str">
        <f t="shared" si="179"/>
        <v>SG2_2_P0_MDI+</v>
      </c>
    </row>
    <row r="5721" spans="1:9">
      <c r="A5721" t="s">
        <v>261</v>
      </c>
      <c r="B5721" t="s">
        <v>9379</v>
      </c>
      <c r="C5721" t="s">
        <v>5444</v>
      </c>
      <c r="D5721">
        <v>1</v>
      </c>
      <c r="E5721" t="s">
        <v>3811</v>
      </c>
      <c r="F5721">
        <v>1</v>
      </c>
      <c r="G5721">
        <v>1</v>
      </c>
      <c r="H5721" s="4" t="str">
        <f t="shared" si="178"/>
        <v>2C180.1</v>
      </c>
      <c r="I5721" s="4" t="str">
        <f t="shared" si="179"/>
        <v>SG2_1_P0_MDI-</v>
      </c>
    </row>
    <row r="5722" spans="1:9">
      <c r="A5722" t="s">
        <v>261</v>
      </c>
      <c r="B5722" t="s">
        <v>9379</v>
      </c>
      <c r="C5722" t="s">
        <v>5444</v>
      </c>
      <c r="D5722">
        <v>2</v>
      </c>
      <c r="E5722" t="s">
        <v>3812</v>
      </c>
      <c r="F5722">
        <v>2</v>
      </c>
      <c r="G5722">
        <v>2</v>
      </c>
      <c r="H5722" s="4" t="str">
        <f t="shared" si="178"/>
        <v>2C180.2</v>
      </c>
      <c r="I5722" s="4" t="str">
        <f t="shared" si="179"/>
        <v>SG2_2_P0_MDI-</v>
      </c>
    </row>
    <row r="5723" spans="1:9">
      <c r="A5723" t="s">
        <v>261</v>
      </c>
      <c r="B5723" t="s">
        <v>9379</v>
      </c>
      <c r="C5723" t="s">
        <v>5445</v>
      </c>
      <c r="D5723">
        <v>1</v>
      </c>
      <c r="E5723" t="s">
        <v>3813</v>
      </c>
      <c r="F5723">
        <v>1</v>
      </c>
      <c r="G5723">
        <v>1</v>
      </c>
      <c r="H5723" s="4" t="str">
        <f t="shared" si="178"/>
        <v>2C181.1</v>
      </c>
      <c r="I5723" s="4" t="str">
        <f t="shared" si="179"/>
        <v>SG2_2_P0_RC</v>
      </c>
    </row>
    <row r="5724" spans="1:9">
      <c r="A5724" t="s">
        <v>261</v>
      </c>
      <c r="B5724" t="s">
        <v>9379</v>
      </c>
      <c r="C5724" t="s">
        <v>5445</v>
      </c>
      <c r="D5724">
        <v>2</v>
      </c>
      <c r="E5724" t="s">
        <v>169</v>
      </c>
      <c r="F5724">
        <v>2</v>
      </c>
      <c r="G5724">
        <v>2</v>
      </c>
      <c r="H5724" s="4" t="str">
        <f t="shared" si="178"/>
        <v>2C181.2</v>
      </c>
      <c r="I5724" s="4" t="str">
        <f t="shared" si="179"/>
        <v>DGND</v>
      </c>
    </row>
    <row r="5725" spans="1:9">
      <c r="A5725" t="s">
        <v>261</v>
      </c>
      <c r="B5725" t="s">
        <v>9379</v>
      </c>
      <c r="C5725" t="s">
        <v>5446</v>
      </c>
      <c r="D5725">
        <v>1</v>
      </c>
      <c r="E5725" t="s">
        <v>3814</v>
      </c>
      <c r="F5725">
        <v>1</v>
      </c>
      <c r="G5725">
        <v>1</v>
      </c>
      <c r="H5725" s="4" t="str">
        <f t="shared" si="178"/>
        <v>2C182.1</v>
      </c>
      <c r="I5725" s="4" t="str">
        <f t="shared" si="179"/>
        <v>SG2_2_P1_RC</v>
      </c>
    </row>
    <row r="5726" spans="1:9">
      <c r="A5726" t="s">
        <v>261</v>
      </c>
      <c r="B5726" t="s">
        <v>9379</v>
      </c>
      <c r="C5726" t="s">
        <v>5446</v>
      </c>
      <c r="D5726">
        <v>2</v>
      </c>
      <c r="E5726" t="s">
        <v>169</v>
      </c>
      <c r="F5726">
        <v>2</v>
      </c>
      <c r="G5726">
        <v>2</v>
      </c>
      <c r="H5726" s="4" t="str">
        <f t="shared" si="178"/>
        <v>2C182.2</v>
      </c>
      <c r="I5726" s="4" t="str">
        <f t="shared" si="179"/>
        <v>DGND</v>
      </c>
    </row>
    <row r="5727" spans="1:9">
      <c r="A5727" t="s">
        <v>261</v>
      </c>
      <c r="B5727" t="s">
        <v>9379</v>
      </c>
      <c r="C5727" t="s">
        <v>5447</v>
      </c>
      <c r="D5727">
        <v>1</v>
      </c>
      <c r="E5727" t="s">
        <v>3815</v>
      </c>
      <c r="F5727">
        <v>1</v>
      </c>
      <c r="G5727">
        <v>1</v>
      </c>
      <c r="H5727" s="4" t="str">
        <f t="shared" si="178"/>
        <v>2C183.1</v>
      </c>
      <c r="I5727" s="4" t="str">
        <f t="shared" si="179"/>
        <v>SG2_1_P1_MDI+</v>
      </c>
    </row>
    <row r="5728" spans="1:9">
      <c r="A5728" t="s">
        <v>261</v>
      </c>
      <c r="B5728" t="s">
        <v>9379</v>
      </c>
      <c r="C5728" t="s">
        <v>5447</v>
      </c>
      <c r="D5728">
        <v>2</v>
      </c>
      <c r="E5728" t="s">
        <v>3816</v>
      </c>
      <c r="F5728">
        <v>2</v>
      </c>
      <c r="G5728">
        <v>2</v>
      </c>
      <c r="H5728" s="4" t="str">
        <f t="shared" si="178"/>
        <v>2C183.2</v>
      </c>
      <c r="I5728" s="4" t="str">
        <f t="shared" si="179"/>
        <v>SG2_2_P1_MDI+</v>
      </c>
    </row>
    <row r="5729" spans="1:9">
      <c r="A5729" t="s">
        <v>261</v>
      </c>
      <c r="B5729" t="s">
        <v>9379</v>
      </c>
      <c r="C5729" t="s">
        <v>5448</v>
      </c>
      <c r="D5729">
        <v>1</v>
      </c>
      <c r="E5729" t="s">
        <v>3817</v>
      </c>
      <c r="F5729">
        <v>1</v>
      </c>
      <c r="G5729">
        <v>1</v>
      </c>
      <c r="H5729" s="4" t="str">
        <f t="shared" si="178"/>
        <v>2C184.1</v>
      </c>
      <c r="I5729" s="4" t="str">
        <f t="shared" si="179"/>
        <v>SG2_1_P1_MDI-</v>
      </c>
    </row>
    <row r="5730" spans="1:9">
      <c r="A5730" t="s">
        <v>261</v>
      </c>
      <c r="B5730" t="s">
        <v>9379</v>
      </c>
      <c r="C5730" t="s">
        <v>5448</v>
      </c>
      <c r="D5730">
        <v>2</v>
      </c>
      <c r="E5730" t="s">
        <v>3818</v>
      </c>
      <c r="F5730">
        <v>2</v>
      </c>
      <c r="G5730">
        <v>2</v>
      </c>
      <c r="H5730" s="4" t="str">
        <f t="shared" si="178"/>
        <v>2C184.2</v>
      </c>
      <c r="I5730" s="4" t="str">
        <f t="shared" si="179"/>
        <v>SG2_2_P1_MDI-</v>
      </c>
    </row>
    <row r="5731" spans="1:9">
      <c r="A5731" t="s">
        <v>261</v>
      </c>
      <c r="B5731" t="s">
        <v>9379</v>
      </c>
      <c r="C5731" t="s">
        <v>5455</v>
      </c>
      <c r="D5731">
        <v>1</v>
      </c>
      <c r="E5731" t="s">
        <v>3823</v>
      </c>
      <c r="F5731">
        <v>1</v>
      </c>
      <c r="G5731">
        <v>1</v>
      </c>
      <c r="H5731" s="4" t="str">
        <f t="shared" si="178"/>
        <v>2C399.1</v>
      </c>
      <c r="I5731" s="4" t="str">
        <f t="shared" si="179"/>
        <v>SG2_2_P6_RC</v>
      </c>
    </row>
    <row r="5732" spans="1:9">
      <c r="A5732" t="s">
        <v>261</v>
      </c>
      <c r="B5732" t="s">
        <v>9379</v>
      </c>
      <c r="C5732" t="s">
        <v>5455</v>
      </c>
      <c r="D5732">
        <v>2</v>
      </c>
      <c r="E5732" t="s">
        <v>169</v>
      </c>
      <c r="F5732">
        <v>2</v>
      </c>
      <c r="G5732">
        <v>2</v>
      </c>
      <c r="H5732" s="4" t="str">
        <f t="shared" si="178"/>
        <v>2C399.2</v>
      </c>
      <c r="I5732" s="4" t="str">
        <f t="shared" si="179"/>
        <v>DGND</v>
      </c>
    </row>
    <row r="5733" spans="1:9">
      <c r="A5733" t="s">
        <v>261</v>
      </c>
      <c r="B5733" t="s">
        <v>9379</v>
      </c>
      <c r="C5733" t="s">
        <v>5456</v>
      </c>
      <c r="D5733">
        <v>1</v>
      </c>
      <c r="E5733" t="s">
        <v>3824</v>
      </c>
      <c r="F5733">
        <v>1</v>
      </c>
      <c r="G5733">
        <v>1</v>
      </c>
      <c r="H5733" s="4" t="str">
        <f t="shared" si="178"/>
        <v>2C401.1</v>
      </c>
      <c r="I5733" s="4" t="str">
        <f t="shared" si="179"/>
        <v>SG2_1_P5_MDI+</v>
      </c>
    </row>
    <row r="5734" spans="1:9">
      <c r="A5734" t="s">
        <v>261</v>
      </c>
      <c r="B5734" t="s">
        <v>9379</v>
      </c>
      <c r="C5734" t="s">
        <v>5456</v>
      </c>
      <c r="D5734">
        <v>2</v>
      </c>
      <c r="E5734" t="s">
        <v>3825</v>
      </c>
      <c r="F5734">
        <v>2</v>
      </c>
      <c r="G5734">
        <v>2</v>
      </c>
      <c r="H5734" s="4" t="str">
        <f t="shared" si="178"/>
        <v>2C401.2</v>
      </c>
      <c r="I5734" s="4" t="str">
        <f t="shared" si="179"/>
        <v>SG2_2_P5_MDI+</v>
      </c>
    </row>
    <row r="5735" spans="1:9">
      <c r="A5735" t="s">
        <v>261</v>
      </c>
      <c r="B5735" t="s">
        <v>9379</v>
      </c>
      <c r="C5735" t="s">
        <v>5457</v>
      </c>
      <c r="D5735">
        <v>1</v>
      </c>
      <c r="E5735" t="s">
        <v>3826</v>
      </c>
      <c r="F5735">
        <v>1</v>
      </c>
      <c r="G5735">
        <v>1</v>
      </c>
      <c r="H5735" s="4" t="str">
        <f t="shared" si="178"/>
        <v>2C402.1</v>
      </c>
      <c r="I5735" s="4" t="str">
        <f t="shared" si="179"/>
        <v>SG2_1_P6_MDI-</v>
      </c>
    </row>
    <row r="5736" spans="1:9">
      <c r="A5736" t="s">
        <v>261</v>
      </c>
      <c r="B5736" t="s">
        <v>9379</v>
      </c>
      <c r="C5736" t="s">
        <v>5457</v>
      </c>
      <c r="D5736">
        <v>2</v>
      </c>
      <c r="E5736" t="s">
        <v>3827</v>
      </c>
      <c r="F5736">
        <v>2</v>
      </c>
      <c r="G5736">
        <v>2</v>
      </c>
      <c r="H5736" s="4" t="str">
        <f t="shared" si="178"/>
        <v>2C402.2</v>
      </c>
      <c r="I5736" s="4" t="str">
        <f t="shared" si="179"/>
        <v>SG2_2_P6_MDI-</v>
      </c>
    </row>
    <row r="5737" spans="1:9">
      <c r="A5737" t="s">
        <v>261</v>
      </c>
      <c r="B5737" t="s">
        <v>9379</v>
      </c>
      <c r="C5737" t="s">
        <v>5458</v>
      </c>
      <c r="D5737">
        <v>1</v>
      </c>
      <c r="E5737" t="s">
        <v>3828</v>
      </c>
      <c r="F5737">
        <v>1</v>
      </c>
      <c r="G5737">
        <v>1</v>
      </c>
      <c r="H5737" s="4" t="str">
        <f t="shared" si="178"/>
        <v>2C405.1</v>
      </c>
      <c r="I5737" s="4" t="str">
        <f t="shared" si="179"/>
        <v>SG2_1_P5_MDI-</v>
      </c>
    </row>
    <row r="5738" spans="1:9">
      <c r="A5738" t="s">
        <v>261</v>
      </c>
      <c r="B5738" t="s">
        <v>9379</v>
      </c>
      <c r="C5738" t="s">
        <v>5458</v>
      </c>
      <c r="D5738">
        <v>2</v>
      </c>
      <c r="E5738" t="s">
        <v>3829</v>
      </c>
      <c r="F5738">
        <v>2</v>
      </c>
      <c r="G5738">
        <v>2</v>
      </c>
      <c r="H5738" s="4" t="str">
        <f t="shared" si="178"/>
        <v>2C405.2</v>
      </c>
      <c r="I5738" s="4" t="str">
        <f t="shared" si="179"/>
        <v>SG2_2_P5_MDI-</v>
      </c>
    </row>
    <row r="5739" spans="1:9">
      <c r="A5739" t="s">
        <v>261</v>
      </c>
      <c r="B5739" t="s">
        <v>9379</v>
      </c>
      <c r="C5739" t="s">
        <v>5459</v>
      </c>
      <c r="D5739">
        <v>1</v>
      </c>
      <c r="E5739" t="s">
        <v>3830</v>
      </c>
      <c r="F5739">
        <v>1</v>
      </c>
      <c r="G5739">
        <v>1</v>
      </c>
      <c r="H5739" s="4" t="str">
        <f t="shared" si="178"/>
        <v>2C406.1</v>
      </c>
      <c r="I5739" s="4" t="str">
        <f t="shared" si="179"/>
        <v>SG2_2_P5_RC</v>
      </c>
    </row>
    <row r="5740" spans="1:9">
      <c r="A5740" t="s">
        <v>261</v>
      </c>
      <c r="B5740" t="s">
        <v>9379</v>
      </c>
      <c r="C5740" t="s">
        <v>5459</v>
      </c>
      <c r="D5740">
        <v>2</v>
      </c>
      <c r="E5740" t="s">
        <v>169</v>
      </c>
      <c r="F5740">
        <v>2</v>
      </c>
      <c r="G5740">
        <v>2</v>
      </c>
      <c r="H5740" s="4" t="str">
        <f t="shared" si="178"/>
        <v>2C406.2</v>
      </c>
      <c r="I5740" s="4" t="str">
        <f t="shared" si="179"/>
        <v>DGND</v>
      </c>
    </row>
    <row r="5741" spans="1:9">
      <c r="A5741" t="s">
        <v>261</v>
      </c>
      <c r="B5741" t="s">
        <v>9379</v>
      </c>
      <c r="C5741" t="s">
        <v>5460</v>
      </c>
      <c r="D5741">
        <v>1</v>
      </c>
      <c r="E5741" t="s">
        <v>3831</v>
      </c>
      <c r="F5741">
        <v>1</v>
      </c>
      <c r="G5741">
        <v>1</v>
      </c>
      <c r="H5741" s="4" t="str">
        <f t="shared" si="178"/>
        <v>2C407.1</v>
      </c>
      <c r="I5741" s="4" t="str">
        <f t="shared" si="179"/>
        <v>SG2_1_P6_MDI+</v>
      </c>
    </row>
    <row r="5742" spans="1:9">
      <c r="A5742" t="s">
        <v>261</v>
      </c>
      <c r="B5742" t="s">
        <v>9379</v>
      </c>
      <c r="C5742" t="s">
        <v>5460</v>
      </c>
      <c r="D5742">
        <v>2</v>
      </c>
      <c r="E5742" t="s">
        <v>3832</v>
      </c>
      <c r="F5742">
        <v>2</v>
      </c>
      <c r="G5742">
        <v>2</v>
      </c>
      <c r="H5742" s="4" t="str">
        <f t="shared" si="178"/>
        <v>2C407.2</v>
      </c>
      <c r="I5742" s="4" t="str">
        <f t="shared" si="179"/>
        <v>SG2_2_P6_MDI+</v>
      </c>
    </row>
    <row r="5743" spans="1:9">
      <c r="A5743" t="s">
        <v>261</v>
      </c>
      <c r="B5743" t="s">
        <v>9379</v>
      </c>
      <c r="C5743" t="s">
        <v>6921</v>
      </c>
      <c r="D5743">
        <v>1</v>
      </c>
      <c r="E5743" t="s">
        <v>3813</v>
      </c>
      <c r="F5743">
        <v>1</v>
      </c>
      <c r="G5743">
        <v>1</v>
      </c>
      <c r="H5743" s="4" t="str">
        <f t="shared" si="178"/>
        <v>2R6.1</v>
      </c>
      <c r="I5743" s="4" t="str">
        <f t="shared" si="179"/>
        <v>SG2_2_P0_RC</v>
      </c>
    </row>
    <row r="5744" spans="1:9">
      <c r="A5744" t="s">
        <v>261</v>
      </c>
      <c r="B5744" t="s">
        <v>9379</v>
      </c>
      <c r="C5744" t="s">
        <v>6921</v>
      </c>
      <c r="D5744">
        <v>2</v>
      </c>
      <c r="E5744" t="s">
        <v>169</v>
      </c>
      <c r="F5744">
        <v>2</v>
      </c>
      <c r="G5744">
        <v>2</v>
      </c>
      <c r="H5744" s="4" t="str">
        <f t="shared" si="178"/>
        <v>2R6.2</v>
      </c>
      <c r="I5744" s="4" t="str">
        <f t="shared" si="179"/>
        <v>DGND</v>
      </c>
    </row>
    <row r="5745" spans="1:9">
      <c r="A5745" t="s">
        <v>261</v>
      </c>
      <c r="B5745" t="s">
        <v>9379</v>
      </c>
      <c r="C5745" t="s">
        <v>6922</v>
      </c>
      <c r="D5745">
        <v>1</v>
      </c>
      <c r="E5745" t="s">
        <v>3814</v>
      </c>
      <c r="F5745">
        <v>1</v>
      </c>
      <c r="G5745">
        <v>1</v>
      </c>
      <c r="H5745" s="4" t="str">
        <f t="shared" si="178"/>
        <v>2R7.1</v>
      </c>
      <c r="I5745" s="4" t="str">
        <f t="shared" si="179"/>
        <v>SG2_2_P1_RC</v>
      </c>
    </row>
    <row r="5746" spans="1:9">
      <c r="A5746" t="s">
        <v>261</v>
      </c>
      <c r="B5746" t="s">
        <v>9379</v>
      </c>
      <c r="C5746" t="s">
        <v>6922</v>
      </c>
      <c r="D5746">
        <v>2</v>
      </c>
      <c r="E5746" t="s">
        <v>169</v>
      </c>
      <c r="F5746">
        <v>2</v>
      </c>
      <c r="G5746">
        <v>2</v>
      </c>
      <c r="H5746" s="4" t="str">
        <f t="shared" si="178"/>
        <v>2R7.2</v>
      </c>
      <c r="I5746" s="4" t="str">
        <f t="shared" si="179"/>
        <v>DGND</v>
      </c>
    </row>
    <row r="5747" spans="1:9">
      <c r="A5747" t="s">
        <v>261</v>
      </c>
      <c r="B5747" t="s">
        <v>9379</v>
      </c>
      <c r="C5747" t="s">
        <v>6923</v>
      </c>
      <c r="D5747">
        <v>1</v>
      </c>
      <c r="E5747" t="s">
        <v>3830</v>
      </c>
      <c r="F5747">
        <v>1</v>
      </c>
      <c r="G5747">
        <v>1</v>
      </c>
      <c r="H5747" s="4" t="str">
        <f t="shared" si="178"/>
        <v>2R9.1</v>
      </c>
      <c r="I5747" s="4" t="str">
        <f t="shared" si="179"/>
        <v>SG2_2_P5_RC</v>
      </c>
    </row>
    <row r="5748" spans="1:9">
      <c r="A5748" t="s">
        <v>261</v>
      </c>
      <c r="B5748" t="s">
        <v>9379</v>
      </c>
      <c r="C5748" t="s">
        <v>6923</v>
      </c>
      <c r="D5748">
        <v>2</v>
      </c>
      <c r="E5748" t="s">
        <v>169</v>
      </c>
      <c r="F5748">
        <v>2</v>
      </c>
      <c r="G5748">
        <v>2</v>
      </c>
      <c r="H5748" s="4" t="str">
        <f t="shared" si="178"/>
        <v>2R9.2</v>
      </c>
      <c r="I5748" s="4" t="str">
        <f t="shared" si="179"/>
        <v>DGND</v>
      </c>
    </row>
    <row r="5749" spans="1:9">
      <c r="A5749" t="s">
        <v>261</v>
      </c>
      <c r="B5749" t="s">
        <v>9379</v>
      </c>
      <c r="C5749" t="s">
        <v>9380</v>
      </c>
      <c r="D5749">
        <v>1</v>
      </c>
      <c r="E5749" t="s">
        <v>3823</v>
      </c>
      <c r="F5749">
        <v>1</v>
      </c>
      <c r="G5749">
        <v>1</v>
      </c>
      <c r="H5749" s="4" t="str">
        <f t="shared" si="178"/>
        <v>2R19.1</v>
      </c>
      <c r="I5749" s="4" t="str">
        <f t="shared" si="179"/>
        <v>SG2_2_P6_RC</v>
      </c>
    </row>
    <row r="5750" spans="1:9">
      <c r="A5750" t="s">
        <v>261</v>
      </c>
      <c r="B5750" t="s">
        <v>9379</v>
      </c>
      <c r="C5750" t="s">
        <v>9380</v>
      </c>
      <c r="D5750">
        <v>2</v>
      </c>
      <c r="E5750" t="s">
        <v>169</v>
      </c>
      <c r="F5750">
        <v>2</v>
      </c>
      <c r="G5750">
        <v>2</v>
      </c>
      <c r="H5750" s="4" t="str">
        <f t="shared" si="178"/>
        <v>2R19.2</v>
      </c>
      <c r="I5750" s="4" t="str">
        <f t="shared" si="179"/>
        <v>DGND</v>
      </c>
    </row>
    <row r="5751" spans="1:9">
      <c r="A5751" t="s">
        <v>261</v>
      </c>
      <c r="B5751" t="s">
        <v>9379</v>
      </c>
      <c r="C5751" t="s">
        <v>5449</v>
      </c>
      <c r="D5751">
        <v>1</v>
      </c>
      <c r="E5751" t="s">
        <v>3810</v>
      </c>
      <c r="F5751">
        <v>1</v>
      </c>
      <c r="G5751">
        <v>1</v>
      </c>
      <c r="H5751" s="4" t="str">
        <f t="shared" si="178"/>
        <v>2R139.1</v>
      </c>
      <c r="I5751" s="4" t="str">
        <f t="shared" si="179"/>
        <v>SG2_2_P0_MDI+</v>
      </c>
    </row>
    <row r="5752" spans="1:9">
      <c r="A5752" t="s">
        <v>261</v>
      </c>
      <c r="B5752" t="s">
        <v>9379</v>
      </c>
      <c r="C5752" t="s">
        <v>5449</v>
      </c>
      <c r="D5752">
        <v>2</v>
      </c>
      <c r="E5752" t="s">
        <v>3813</v>
      </c>
      <c r="F5752">
        <v>2</v>
      </c>
      <c r="G5752">
        <v>2</v>
      </c>
      <c r="H5752" s="4" t="str">
        <f t="shared" si="178"/>
        <v>2R139.2</v>
      </c>
      <c r="I5752" s="4" t="str">
        <f t="shared" si="179"/>
        <v>SG2_2_P0_RC</v>
      </c>
    </row>
    <row r="5753" spans="1:9">
      <c r="A5753" t="s">
        <v>261</v>
      </c>
      <c r="B5753" t="s">
        <v>9379</v>
      </c>
      <c r="C5753" t="s">
        <v>5450</v>
      </c>
      <c r="D5753">
        <v>1</v>
      </c>
      <c r="E5753" t="s">
        <v>3812</v>
      </c>
      <c r="F5753">
        <v>1</v>
      </c>
      <c r="G5753">
        <v>1</v>
      </c>
      <c r="H5753" s="4" t="str">
        <f t="shared" si="178"/>
        <v>2R140.1</v>
      </c>
      <c r="I5753" s="4" t="str">
        <f t="shared" si="179"/>
        <v>SG2_2_P0_MDI-</v>
      </c>
    </row>
    <row r="5754" spans="1:9">
      <c r="A5754" t="s">
        <v>261</v>
      </c>
      <c r="B5754" t="s">
        <v>9379</v>
      </c>
      <c r="C5754" t="s">
        <v>5450</v>
      </c>
      <c r="D5754">
        <v>2</v>
      </c>
      <c r="E5754" t="s">
        <v>3813</v>
      </c>
      <c r="F5754">
        <v>2</v>
      </c>
      <c r="G5754">
        <v>2</v>
      </c>
      <c r="H5754" s="4" t="str">
        <f t="shared" si="178"/>
        <v>2R140.2</v>
      </c>
      <c r="I5754" s="4" t="str">
        <f t="shared" si="179"/>
        <v>SG2_2_P0_RC</v>
      </c>
    </row>
    <row r="5755" spans="1:9">
      <c r="A5755" t="s">
        <v>261</v>
      </c>
      <c r="B5755" t="s">
        <v>9379</v>
      </c>
      <c r="C5755" t="s">
        <v>5451</v>
      </c>
      <c r="D5755">
        <v>1</v>
      </c>
      <c r="E5755" t="s">
        <v>3816</v>
      </c>
      <c r="F5755">
        <v>1</v>
      </c>
      <c r="G5755">
        <v>1</v>
      </c>
      <c r="H5755" s="4" t="str">
        <f t="shared" si="178"/>
        <v>2R141.1</v>
      </c>
      <c r="I5755" s="4" t="str">
        <f t="shared" si="179"/>
        <v>SG2_2_P1_MDI+</v>
      </c>
    </row>
    <row r="5756" spans="1:9">
      <c r="A5756" t="s">
        <v>261</v>
      </c>
      <c r="B5756" t="s">
        <v>9379</v>
      </c>
      <c r="C5756" t="s">
        <v>5451</v>
      </c>
      <c r="D5756">
        <v>2</v>
      </c>
      <c r="E5756" t="s">
        <v>3814</v>
      </c>
      <c r="F5756">
        <v>2</v>
      </c>
      <c r="G5756">
        <v>2</v>
      </c>
      <c r="H5756" s="4" t="str">
        <f t="shared" si="178"/>
        <v>2R141.2</v>
      </c>
      <c r="I5756" s="4" t="str">
        <f t="shared" si="179"/>
        <v>SG2_2_P1_RC</v>
      </c>
    </row>
    <row r="5757" spans="1:9">
      <c r="A5757" t="s">
        <v>261</v>
      </c>
      <c r="B5757" t="s">
        <v>9379</v>
      </c>
      <c r="C5757" t="s">
        <v>5452</v>
      </c>
      <c r="D5757">
        <v>1</v>
      </c>
      <c r="E5757" t="s">
        <v>3818</v>
      </c>
      <c r="F5757">
        <v>1</v>
      </c>
      <c r="G5757">
        <v>1</v>
      </c>
      <c r="H5757" s="4" t="str">
        <f t="shared" si="178"/>
        <v>2R142.1</v>
      </c>
      <c r="I5757" s="4" t="str">
        <f t="shared" si="179"/>
        <v>SG2_2_P1_MDI-</v>
      </c>
    </row>
    <row r="5758" spans="1:9">
      <c r="A5758" t="s">
        <v>261</v>
      </c>
      <c r="B5758" t="s">
        <v>9379</v>
      </c>
      <c r="C5758" t="s">
        <v>5452</v>
      </c>
      <c r="D5758">
        <v>2</v>
      </c>
      <c r="E5758" t="s">
        <v>3814</v>
      </c>
      <c r="F5758">
        <v>2</v>
      </c>
      <c r="G5758">
        <v>2</v>
      </c>
      <c r="H5758" s="4" t="str">
        <f t="shared" si="178"/>
        <v>2R142.2</v>
      </c>
      <c r="I5758" s="4" t="str">
        <f t="shared" si="179"/>
        <v>SG2_2_P1_RC</v>
      </c>
    </row>
    <row r="5759" spans="1:9">
      <c r="A5759" t="s">
        <v>261</v>
      </c>
      <c r="B5759" t="s">
        <v>9379</v>
      </c>
      <c r="C5759" t="s">
        <v>5467</v>
      </c>
      <c r="D5759">
        <v>1</v>
      </c>
      <c r="E5759" t="s">
        <v>3829</v>
      </c>
      <c r="F5759">
        <v>1</v>
      </c>
      <c r="G5759">
        <v>1</v>
      </c>
      <c r="H5759" s="4" t="str">
        <f t="shared" si="178"/>
        <v>2R470.1</v>
      </c>
      <c r="I5759" s="4" t="str">
        <f t="shared" si="179"/>
        <v>SG2_2_P5_MDI-</v>
      </c>
    </row>
    <row r="5760" spans="1:9">
      <c r="A5760" t="s">
        <v>261</v>
      </c>
      <c r="B5760" t="s">
        <v>9379</v>
      </c>
      <c r="C5760" t="s">
        <v>5467</v>
      </c>
      <c r="D5760">
        <v>2</v>
      </c>
      <c r="E5760" t="s">
        <v>3830</v>
      </c>
      <c r="F5760">
        <v>2</v>
      </c>
      <c r="G5760">
        <v>2</v>
      </c>
      <c r="H5760" s="4" t="str">
        <f t="shared" si="178"/>
        <v>2R470.2</v>
      </c>
      <c r="I5760" s="4" t="str">
        <f t="shared" si="179"/>
        <v>SG2_2_P5_RC</v>
      </c>
    </row>
    <row r="5761" spans="1:9">
      <c r="A5761" t="s">
        <v>261</v>
      </c>
      <c r="B5761" t="s">
        <v>9379</v>
      </c>
      <c r="C5761" t="s">
        <v>5468</v>
      </c>
      <c r="D5761">
        <v>1</v>
      </c>
      <c r="E5761" t="s">
        <v>3827</v>
      </c>
      <c r="F5761">
        <v>1</v>
      </c>
      <c r="G5761">
        <v>1</v>
      </c>
      <c r="H5761" s="4" t="str">
        <f t="shared" si="178"/>
        <v>2R473.1</v>
      </c>
      <c r="I5761" s="4" t="str">
        <f t="shared" si="179"/>
        <v>SG2_2_P6_MDI-</v>
      </c>
    </row>
    <row r="5762" spans="1:9">
      <c r="A5762" t="s">
        <v>261</v>
      </c>
      <c r="B5762" t="s">
        <v>9379</v>
      </c>
      <c r="C5762" t="s">
        <v>5468</v>
      </c>
      <c r="D5762">
        <v>2</v>
      </c>
      <c r="E5762" t="s">
        <v>3823</v>
      </c>
      <c r="F5762">
        <v>2</v>
      </c>
      <c r="G5762">
        <v>2</v>
      </c>
      <c r="H5762" s="4" t="str">
        <f t="shared" ref="H5762:H5825" si="180">CONCATENATE(C5762,".",F5762)</f>
        <v>2R473.2</v>
      </c>
      <c r="I5762" s="4" t="str">
        <f t="shared" ref="I5762:I5825" si="181">E5762</f>
        <v>SG2_2_P6_RC</v>
      </c>
    </row>
    <row r="5763" spans="1:9">
      <c r="A5763" t="s">
        <v>261</v>
      </c>
      <c r="B5763" t="s">
        <v>9379</v>
      </c>
      <c r="C5763" t="s">
        <v>5469</v>
      </c>
      <c r="D5763">
        <v>1</v>
      </c>
      <c r="E5763" t="s">
        <v>3825</v>
      </c>
      <c r="F5763">
        <v>1</v>
      </c>
      <c r="G5763">
        <v>1</v>
      </c>
      <c r="H5763" s="4" t="str">
        <f t="shared" si="180"/>
        <v>2R474.1</v>
      </c>
      <c r="I5763" s="4" t="str">
        <f t="shared" si="181"/>
        <v>SG2_2_P5_MDI+</v>
      </c>
    </row>
    <row r="5764" spans="1:9">
      <c r="A5764" t="s">
        <v>261</v>
      </c>
      <c r="B5764" t="s">
        <v>9379</v>
      </c>
      <c r="C5764" t="s">
        <v>5469</v>
      </c>
      <c r="D5764">
        <v>2</v>
      </c>
      <c r="E5764" t="s">
        <v>3830</v>
      </c>
      <c r="F5764">
        <v>2</v>
      </c>
      <c r="G5764">
        <v>2</v>
      </c>
      <c r="H5764" s="4" t="str">
        <f t="shared" si="180"/>
        <v>2R474.2</v>
      </c>
      <c r="I5764" s="4" t="str">
        <f t="shared" si="181"/>
        <v>SG2_2_P5_RC</v>
      </c>
    </row>
    <row r="5765" spans="1:9">
      <c r="A5765" t="s">
        <v>261</v>
      </c>
      <c r="B5765" t="s">
        <v>9379</v>
      </c>
      <c r="C5765" t="s">
        <v>5470</v>
      </c>
      <c r="D5765">
        <v>1</v>
      </c>
      <c r="E5765" t="s">
        <v>3832</v>
      </c>
      <c r="F5765">
        <v>1</v>
      </c>
      <c r="G5765">
        <v>1</v>
      </c>
      <c r="H5765" s="4" t="str">
        <f t="shared" si="180"/>
        <v>2R475.1</v>
      </c>
      <c r="I5765" s="4" t="str">
        <f t="shared" si="181"/>
        <v>SG2_2_P6_MDI+</v>
      </c>
    </row>
    <row r="5766" spans="1:9">
      <c r="A5766" t="s">
        <v>261</v>
      </c>
      <c r="B5766" t="s">
        <v>9379</v>
      </c>
      <c r="C5766" t="s">
        <v>5470</v>
      </c>
      <c r="D5766">
        <v>2</v>
      </c>
      <c r="E5766" t="s">
        <v>3823</v>
      </c>
      <c r="F5766">
        <v>2</v>
      </c>
      <c r="G5766">
        <v>2</v>
      </c>
      <c r="H5766" s="4" t="str">
        <f t="shared" si="180"/>
        <v>2R475.2</v>
      </c>
      <c r="I5766" s="4" t="str">
        <f t="shared" si="181"/>
        <v>SG2_2_P6_RC</v>
      </c>
    </row>
    <row r="5767" spans="1:9">
      <c r="A5767" t="s">
        <v>261</v>
      </c>
      <c r="B5767" t="s">
        <v>9379</v>
      </c>
      <c r="C5767" t="s">
        <v>5453</v>
      </c>
      <c r="D5767">
        <v>1</v>
      </c>
      <c r="E5767" t="s">
        <v>3811</v>
      </c>
      <c r="F5767">
        <v>1</v>
      </c>
      <c r="G5767">
        <v>1</v>
      </c>
      <c r="H5767" s="4" t="str">
        <f t="shared" si="180"/>
        <v>2T2.1</v>
      </c>
      <c r="I5767" s="4" t="str">
        <f t="shared" si="181"/>
        <v>SG2_1_P0_MDI-</v>
      </c>
    </row>
    <row r="5768" spans="1:9">
      <c r="A5768" t="s">
        <v>261</v>
      </c>
      <c r="B5768" t="s">
        <v>9379</v>
      </c>
      <c r="C5768" t="s">
        <v>5453</v>
      </c>
      <c r="D5768">
        <v>2</v>
      </c>
      <c r="E5768" t="s">
        <v>3809</v>
      </c>
      <c r="F5768">
        <v>2</v>
      </c>
      <c r="G5768">
        <v>2</v>
      </c>
      <c r="H5768" s="4" t="str">
        <f t="shared" si="180"/>
        <v>2T2.2</v>
      </c>
      <c r="I5768" s="4" t="str">
        <f t="shared" si="181"/>
        <v>SG2_1_P0_MDI+</v>
      </c>
    </row>
    <row r="5769" spans="1:9">
      <c r="A5769" t="s">
        <v>261</v>
      </c>
      <c r="B5769" t="s">
        <v>9379</v>
      </c>
      <c r="C5769" t="s">
        <v>5453</v>
      </c>
      <c r="D5769">
        <v>3</v>
      </c>
      <c r="E5769" t="s">
        <v>3819</v>
      </c>
      <c r="F5769">
        <v>3</v>
      </c>
      <c r="G5769">
        <v>3</v>
      </c>
      <c r="H5769" s="4" t="str">
        <f t="shared" si="180"/>
        <v>2T2.3</v>
      </c>
      <c r="I5769" s="4" t="str">
        <f t="shared" si="181"/>
        <v>SG2_P0_MDI+</v>
      </c>
    </row>
    <row r="5770" spans="1:9">
      <c r="A5770" t="s">
        <v>261</v>
      </c>
      <c r="B5770" t="s">
        <v>9379</v>
      </c>
      <c r="C5770" t="s">
        <v>5453</v>
      </c>
      <c r="D5770">
        <v>4</v>
      </c>
      <c r="E5770" t="s">
        <v>3820</v>
      </c>
      <c r="F5770">
        <v>4</v>
      </c>
      <c r="G5770">
        <v>4</v>
      </c>
      <c r="H5770" s="4" t="str">
        <f t="shared" si="180"/>
        <v>2T2.4</v>
      </c>
      <c r="I5770" s="4" t="str">
        <f t="shared" si="181"/>
        <v>SG2_P0_MDI-</v>
      </c>
    </row>
    <row r="5771" spans="1:9">
      <c r="A5771" t="s">
        <v>261</v>
      </c>
      <c r="B5771" t="s">
        <v>9379</v>
      </c>
      <c r="C5771" t="s">
        <v>5454</v>
      </c>
      <c r="D5771">
        <v>1</v>
      </c>
      <c r="E5771" t="s">
        <v>3817</v>
      </c>
      <c r="F5771">
        <v>1</v>
      </c>
      <c r="G5771">
        <v>1</v>
      </c>
      <c r="H5771" s="4" t="str">
        <f t="shared" si="180"/>
        <v>2T3.1</v>
      </c>
      <c r="I5771" s="4" t="str">
        <f t="shared" si="181"/>
        <v>SG2_1_P1_MDI-</v>
      </c>
    </row>
    <row r="5772" spans="1:9">
      <c r="A5772" t="s">
        <v>261</v>
      </c>
      <c r="B5772" t="s">
        <v>9379</v>
      </c>
      <c r="C5772" t="s">
        <v>5454</v>
      </c>
      <c r="D5772">
        <v>2</v>
      </c>
      <c r="E5772" t="s">
        <v>3815</v>
      </c>
      <c r="F5772">
        <v>2</v>
      </c>
      <c r="G5772">
        <v>2</v>
      </c>
      <c r="H5772" s="4" t="str">
        <f t="shared" si="180"/>
        <v>2T3.2</v>
      </c>
      <c r="I5772" s="4" t="str">
        <f t="shared" si="181"/>
        <v>SG2_1_P1_MDI+</v>
      </c>
    </row>
    <row r="5773" spans="1:9">
      <c r="A5773" t="s">
        <v>261</v>
      </c>
      <c r="B5773" t="s">
        <v>9379</v>
      </c>
      <c r="C5773" t="s">
        <v>5454</v>
      </c>
      <c r="D5773">
        <v>3</v>
      </c>
      <c r="E5773" t="s">
        <v>3821</v>
      </c>
      <c r="F5773">
        <v>3</v>
      </c>
      <c r="G5773">
        <v>3</v>
      </c>
      <c r="H5773" s="4" t="str">
        <f t="shared" si="180"/>
        <v>2T3.3</v>
      </c>
      <c r="I5773" s="4" t="str">
        <f t="shared" si="181"/>
        <v>SG2_P1_MDI+</v>
      </c>
    </row>
    <row r="5774" spans="1:9">
      <c r="A5774" t="s">
        <v>261</v>
      </c>
      <c r="B5774" t="s">
        <v>9379</v>
      </c>
      <c r="C5774" t="s">
        <v>5454</v>
      </c>
      <c r="D5774">
        <v>4</v>
      </c>
      <c r="E5774" t="s">
        <v>3822</v>
      </c>
      <c r="F5774">
        <v>4</v>
      </c>
      <c r="G5774">
        <v>4</v>
      </c>
      <c r="H5774" s="4" t="str">
        <f t="shared" si="180"/>
        <v>2T3.4</v>
      </c>
      <c r="I5774" s="4" t="str">
        <f t="shared" si="181"/>
        <v>SG2_P1_MDI-</v>
      </c>
    </row>
    <row r="5775" spans="1:9">
      <c r="A5775" t="s">
        <v>261</v>
      </c>
      <c r="B5775" t="s">
        <v>9379</v>
      </c>
      <c r="C5775" t="s">
        <v>5477</v>
      </c>
      <c r="D5775">
        <v>1</v>
      </c>
      <c r="E5775" t="s">
        <v>3826</v>
      </c>
      <c r="F5775">
        <v>1</v>
      </c>
      <c r="G5775">
        <v>1</v>
      </c>
      <c r="H5775" s="4" t="str">
        <f t="shared" si="180"/>
        <v>2T20.1</v>
      </c>
      <c r="I5775" s="4" t="str">
        <f t="shared" si="181"/>
        <v>SG2_1_P6_MDI-</v>
      </c>
    </row>
    <row r="5776" spans="1:9">
      <c r="A5776" t="s">
        <v>261</v>
      </c>
      <c r="B5776" t="s">
        <v>9379</v>
      </c>
      <c r="C5776" t="s">
        <v>5477</v>
      </c>
      <c r="D5776">
        <v>2</v>
      </c>
      <c r="E5776" t="s">
        <v>3831</v>
      </c>
      <c r="F5776">
        <v>2</v>
      </c>
      <c r="G5776">
        <v>2</v>
      </c>
      <c r="H5776" s="4" t="str">
        <f t="shared" si="180"/>
        <v>2T20.2</v>
      </c>
      <c r="I5776" s="4" t="str">
        <f t="shared" si="181"/>
        <v>SG2_1_P6_MDI+</v>
      </c>
    </row>
    <row r="5777" spans="1:9">
      <c r="A5777" t="s">
        <v>261</v>
      </c>
      <c r="B5777" t="s">
        <v>9379</v>
      </c>
      <c r="C5777" t="s">
        <v>5477</v>
      </c>
      <c r="D5777">
        <v>3</v>
      </c>
      <c r="E5777" t="s">
        <v>3843</v>
      </c>
      <c r="F5777">
        <v>3</v>
      </c>
      <c r="G5777">
        <v>3</v>
      </c>
      <c r="H5777" s="4" t="str">
        <f t="shared" si="180"/>
        <v>2T20.3</v>
      </c>
      <c r="I5777" s="4" t="str">
        <f t="shared" si="181"/>
        <v>SG2_P6_MDI+</v>
      </c>
    </row>
    <row r="5778" spans="1:9">
      <c r="A5778" t="s">
        <v>261</v>
      </c>
      <c r="B5778" t="s">
        <v>9379</v>
      </c>
      <c r="C5778" t="s">
        <v>5477</v>
      </c>
      <c r="D5778">
        <v>4</v>
      </c>
      <c r="E5778" t="s">
        <v>3844</v>
      </c>
      <c r="F5778">
        <v>4</v>
      </c>
      <c r="G5778">
        <v>4</v>
      </c>
      <c r="H5778" s="4" t="str">
        <f t="shared" si="180"/>
        <v>2T20.4</v>
      </c>
      <c r="I5778" s="4" t="str">
        <f t="shared" si="181"/>
        <v>SG2_P6_MDI-</v>
      </c>
    </row>
    <row r="5779" spans="1:9">
      <c r="A5779" t="s">
        <v>261</v>
      </c>
      <c r="B5779" t="s">
        <v>9379</v>
      </c>
      <c r="C5779" t="s">
        <v>5478</v>
      </c>
      <c r="D5779">
        <v>1</v>
      </c>
      <c r="E5779" t="s">
        <v>3828</v>
      </c>
      <c r="F5779">
        <v>1</v>
      </c>
      <c r="G5779">
        <v>1</v>
      </c>
      <c r="H5779" s="4" t="str">
        <f t="shared" si="180"/>
        <v>2T21.1</v>
      </c>
      <c r="I5779" s="4" t="str">
        <f t="shared" si="181"/>
        <v>SG2_1_P5_MDI-</v>
      </c>
    </row>
    <row r="5780" spans="1:9">
      <c r="A5780" t="s">
        <v>261</v>
      </c>
      <c r="B5780" t="s">
        <v>9379</v>
      </c>
      <c r="C5780" t="s">
        <v>5478</v>
      </c>
      <c r="D5780">
        <v>2</v>
      </c>
      <c r="E5780" t="s">
        <v>3824</v>
      </c>
      <c r="F5780">
        <v>2</v>
      </c>
      <c r="G5780">
        <v>2</v>
      </c>
      <c r="H5780" s="4" t="str">
        <f t="shared" si="180"/>
        <v>2T21.2</v>
      </c>
      <c r="I5780" s="4" t="str">
        <f t="shared" si="181"/>
        <v>SG2_1_P5_MDI+</v>
      </c>
    </row>
    <row r="5781" spans="1:9">
      <c r="A5781" t="s">
        <v>261</v>
      </c>
      <c r="B5781" t="s">
        <v>9379</v>
      </c>
      <c r="C5781" t="s">
        <v>5478</v>
      </c>
      <c r="D5781">
        <v>3</v>
      </c>
      <c r="E5781" t="s">
        <v>3845</v>
      </c>
      <c r="F5781">
        <v>3</v>
      </c>
      <c r="G5781">
        <v>3</v>
      </c>
      <c r="H5781" s="4" t="str">
        <f t="shared" si="180"/>
        <v>2T21.3</v>
      </c>
      <c r="I5781" s="4" t="str">
        <f t="shared" si="181"/>
        <v>SG2_P5_MDI+</v>
      </c>
    </row>
    <row r="5782" spans="1:9">
      <c r="A5782" t="s">
        <v>261</v>
      </c>
      <c r="B5782" t="s">
        <v>9379</v>
      </c>
      <c r="C5782" t="s">
        <v>5478</v>
      </c>
      <c r="D5782">
        <v>4</v>
      </c>
      <c r="E5782" t="s">
        <v>3846</v>
      </c>
      <c r="F5782">
        <v>4</v>
      </c>
      <c r="G5782">
        <v>4</v>
      </c>
      <c r="H5782" s="4" t="str">
        <f t="shared" si="180"/>
        <v>2T21.4</v>
      </c>
      <c r="I5782" s="4" t="str">
        <f t="shared" si="181"/>
        <v>SG2_P5_MDI-</v>
      </c>
    </row>
    <row r="5783" spans="1:9">
      <c r="A5783" t="s">
        <v>261</v>
      </c>
      <c r="B5783" t="s">
        <v>9379</v>
      </c>
      <c r="C5783" t="s">
        <v>9381</v>
      </c>
      <c r="D5783" t="s">
        <v>398</v>
      </c>
      <c r="E5783" t="s">
        <v>3820</v>
      </c>
      <c r="F5783" t="s">
        <v>196</v>
      </c>
      <c r="G5783" t="s">
        <v>398</v>
      </c>
      <c r="H5783" s="4" t="str">
        <f t="shared" si="180"/>
        <v>GOLD2.A2</v>
      </c>
      <c r="I5783" s="4" t="str">
        <f t="shared" si="181"/>
        <v>SG2_P0_MDI-</v>
      </c>
    </row>
    <row r="5784" spans="1:9">
      <c r="A5784" t="s">
        <v>261</v>
      </c>
      <c r="B5784" t="s">
        <v>9379</v>
      </c>
      <c r="C5784" t="s">
        <v>9381</v>
      </c>
      <c r="D5784" t="s">
        <v>396</v>
      </c>
      <c r="E5784" t="s">
        <v>3819</v>
      </c>
      <c r="F5784" t="s">
        <v>197</v>
      </c>
      <c r="G5784" t="s">
        <v>396</v>
      </c>
      <c r="H5784" s="4" t="str">
        <f t="shared" si="180"/>
        <v>GOLD2.A3</v>
      </c>
      <c r="I5784" s="4" t="str">
        <f t="shared" si="181"/>
        <v>SG2_P0_MDI+</v>
      </c>
    </row>
    <row r="5785" spans="1:9">
      <c r="A5785" t="s">
        <v>261</v>
      </c>
      <c r="B5785" t="s">
        <v>9379</v>
      </c>
      <c r="C5785" t="s">
        <v>9381</v>
      </c>
      <c r="D5785" t="s">
        <v>400</v>
      </c>
      <c r="E5785" t="s">
        <v>3822</v>
      </c>
      <c r="F5785" t="s">
        <v>215</v>
      </c>
      <c r="G5785" t="s">
        <v>400</v>
      </c>
      <c r="H5785" s="4" t="str">
        <f t="shared" si="180"/>
        <v>GOLD2.B3</v>
      </c>
      <c r="I5785" s="4" t="str">
        <f t="shared" si="181"/>
        <v>SG2_P1_MDI-</v>
      </c>
    </row>
    <row r="5786" spans="1:9">
      <c r="A5786" t="s">
        <v>261</v>
      </c>
      <c r="B5786" t="s">
        <v>9379</v>
      </c>
      <c r="C5786" t="s">
        <v>9381</v>
      </c>
      <c r="D5786" t="s">
        <v>399</v>
      </c>
      <c r="E5786" t="s">
        <v>3821</v>
      </c>
      <c r="F5786" t="s">
        <v>216</v>
      </c>
      <c r="G5786" t="s">
        <v>399</v>
      </c>
      <c r="H5786" s="4" t="str">
        <f t="shared" si="180"/>
        <v>GOLD2.B4</v>
      </c>
      <c r="I5786" s="4" t="str">
        <f t="shared" si="181"/>
        <v>SG2_P1_MDI+</v>
      </c>
    </row>
    <row r="5787" spans="1:9">
      <c r="A5787" t="s">
        <v>261</v>
      </c>
      <c r="B5787" t="s">
        <v>9379</v>
      </c>
      <c r="C5787" t="s">
        <v>9381</v>
      </c>
      <c r="D5787" t="s">
        <v>1640</v>
      </c>
      <c r="E5787" t="s">
        <v>3846</v>
      </c>
      <c r="F5787" t="s">
        <v>11</v>
      </c>
      <c r="G5787" t="s">
        <v>1640</v>
      </c>
      <c r="H5787" s="4" t="str">
        <f t="shared" si="180"/>
        <v>GOLD2.A4</v>
      </c>
      <c r="I5787" s="4" t="str">
        <f t="shared" si="181"/>
        <v>SG2_P5_MDI-</v>
      </c>
    </row>
    <row r="5788" spans="1:9">
      <c r="A5788" t="s">
        <v>261</v>
      </c>
      <c r="B5788" t="s">
        <v>9379</v>
      </c>
      <c r="C5788" t="s">
        <v>9381</v>
      </c>
      <c r="D5788" t="s">
        <v>1639</v>
      </c>
      <c r="E5788" t="s">
        <v>3845</v>
      </c>
      <c r="F5788" t="s">
        <v>198</v>
      </c>
      <c r="G5788" t="s">
        <v>1639</v>
      </c>
      <c r="H5788" s="4" t="str">
        <f t="shared" si="180"/>
        <v>GOLD2.A5</v>
      </c>
      <c r="I5788" s="4" t="str">
        <f t="shared" si="181"/>
        <v>SG2_P5_MDI+</v>
      </c>
    </row>
    <row r="5789" spans="1:9">
      <c r="A5789" t="s">
        <v>261</v>
      </c>
      <c r="B5789" t="s">
        <v>9379</v>
      </c>
      <c r="C5789" t="s">
        <v>9381</v>
      </c>
      <c r="D5789" t="s">
        <v>3062</v>
      </c>
      <c r="E5789" t="s">
        <v>3844</v>
      </c>
      <c r="F5789" t="s">
        <v>13</v>
      </c>
      <c r="G5789" t="s">
        <v>3062</v>
      </c>
      <c r="H5789" s="4" t="str">
        <f t="shared" si="180"/>
        <v>GOLD2.B5</v>
      </c>
      <c r="I5789" s="4" t="str">
        <f t="shared" si="181"/>
        <v>SG2_P6_MDI-</v>
      </c>
    </row>
    <row r="5790" spans="1:9">
      <c r="A5790" t="s">
        <v>261</v>
      </c>
      <c r="B5790" t="s">
        <v>9379</v>
      </c>
      <c r="C5790" t="s">
        <v>9381</v>
      </c>
      <c r="D5790" t="s">
        <v>3061</v>
      </c>
      <c r="E5790" t="s">
        <v>3843</v>
      </c>
      <c r="F5790" t="s">
        <v>217</v>
      </c>
      <c r="G5790" t="s">
        <v>3061</v>
      </c>
      <c r="H5790" s="4" t="str">
        <f t="shared" si="180"/>
        <v>GOLD2.B6</v>
      </c>
      <c r="I5790" s="4" t="str">
        <f t="shared" si="181"/>
        <v>SG2_P6_MDI+</v>
      </c>
    </row>
    <row r="5791" spans="1:9">
      <c r="A5791" t="s">
        <v>261</v>
      </c>
      <c r="B5791" t="s">
        <v>9382</v>
      </c>
      <c r="C5791" t="s">
        <v>5481</v>
      </c>
      <c r="D5791">
        <v>1</v>
      </c>
      <c r="E5791" t="s">
        <v>3851</v>
      </c>
      <c r="F5791">
        <v>1</v>
      </c>
      <c r="G5791">
        <v>1</v>
      </c>
      <c r="H5791" s="4" t="str">
        <f t="shared" si="180"/>
        <v>2C209.1</v>
      </c>
      <c r="I5791" s="4" t="str">
        <f t="shared" si="181"/>
        <v>S2_U17_VDD</v>
      </c>
    </row>
    <row r="5792" spans="1:9">
      <c r="A5792" t="s">
        <v>261</v>
      </c>
      <c r="B5792" t="s">
        <v>9382</v>
      </c>
      <c r="C5792" t="s">
        <v>5481</v>
      </c>
      <c r="D5792">
        <v>2</v>
      </c>
      <c r="E5792" t="s">
        <v>169</v>
      </c>
      <c r="F5792">
        <v>2</v>
      </c>
      <c r="G5792">
        <v>2</v>
      </c>
      <c r="H5792" s="4" t="str">
        <f t="shared" si="180"/>
        <v>2C209.2</v>
      </c>
      <c r="I5792" s="4" t="str">
        <f t="shared" si="181"/>
        <v>DGND</v>
      </c>
    </row>
    <row r="5793" spans="1:9">
      <c r="A5793" t="s">
        <v>261</v>
      </c>
      <c r="B5793" t="s">
        <v>9382</v>
      </c>
      <c r="C5793" t="s">
        <v>5482</v>
      </c>
      <c r="D5793">
        <v>1</v>
      </c>
      <c r="E5793" t="s">
        <v>3851</v>
      </c>
      <c r="F5793">
        <v>1</v>
      </c>
      <c r="G5793">
        <v>1</v>
      </c>
      <c r="H5793" s="4" t="str">
        <f t="shared" si="180"/>
        <v>2C220.1</v>
      </c>
      <c r="I5793" s="4" t="str">
        <f t="shared" si="181"/>
        <v>S2_U17_VDD</v>
      </c>
    </row>
    <row r="5794" spans="1:9">
      <c r="A5794" t="s">
        <v>261</v>
      </c>
      <c r="B5794" t="s">
        <v>9382</v>
      </c>
      <c r="C5794" t="s">
        <v>5482</v>
      </c>
      <c r="D5794">
        <v>2</v>
      </c>
      <c r="E5794" t="s">
        <v>169</v>
      </c>
      <c r="F5794">
        <v>2</v>
      </c>
      <c r="G5794">
        <v>2</v>
      </c>
      <c r="H5794" s="4" t="str">
        <f t="shared" si="180"/>
        <v>2C220.2</v>
      </c>
      <c r="I5794" s="4" t="str">
        <f t="shared" si="181"/>
        <v>DGND</v>
      </c>
    </row>
    <row r="5795" spans="1:9">
      <c r="A5795" t="s">
        <v>261</v>
      </c>
      <c r="B5795" t="s">
        <v>9382</v>
      </c>
      <c r="C5795" t="s">
        <v>5483</v>
      </c>
      <c r="D5795">
        <v>1</v>
      </c>
      <c r="E5795" t="s">
        <v>8765</v>
      </c>
      <c r="F5795">
        <v>1</v>
      </c>
      <c r="G5795">
        <v>1</v>
      </c>
      <c r="H5795" s="4" t="str">
        <f t="shared" si="180"/>
        <v>2MQS1.1</v>
      </c>
      <c r="I5795" s="4" t="str">
        <f t="shared" si="181"/>
        <v>S2_U4PI_P0_MDI+</v>
      </c>
    </row>
    <row r="5796" spans="1:9">
      <c r="A5796" t="s">
        <v>261</v>
      </c>
      <c r="B5796" t="s">
        <v>9382</v>
      </c>
      <c r="C5796" t="s">
        <v>5483</v>
      </c>
      <c r="D5796">
        <v>2</v>
      </c>
      <c r="E5796" t="s">
        <v>8766</v>
      </c>
      <c r="F5796">
        <v>2</v>
      </c>
      <c r="G5796">
        <v>2</v>
      </c>
      <c r="H5796" s="4" t="str">
        <f t="shared" si="180"/>
        <v>2MQS1.2</v>
      </c>
      <c r="I5796" s="4" t="str">
        <f t="shared" si="181"/>
        <v>S2_U4PI_P0_MDI-</v>
      </c>
    </row>
    <row r="5797" spans="1:9">
      <c r="A5797" t="s">
        <v>261</v>
      </c>
      <c r="B5797" t="s">
        <v>9382</v>
      </c>
      <c r="C5797" t="s">
        <v>5483</v>
      </c>
      <c r="D5797">
        <v>3</v>
      </c>
      <c r="E5797" t="s">
        <v>8767</v>
      </c>
      <c r="F5797">
        <v>3</v>
      </c>
      <c r="G5797">
        <v>3</v>
      </c>
      <c r="H5797" s="4" t="str">
        <f t="shared" si="180"/>
        <v>2MQS1.3</v>
      </c>
      <c r="I5797" s="4" t="str">
        <f t="shared" si="181"/>
        <v>S2_U4PI_P5_MDI+</v>
      </c>
    </row>
    <row r="5798" spans="1:9">
      <c r="A5798" t="s">
        <v>261</v>
      </c>
      <c r="B5798" t="s">
        <v>9382</v>
      </c>
      <c r="C5798" t="s">
        <v>5483</v>
      </c>
      <c r="D5798">
        <v>4</v>
      </c>
      <c r="E5798" t="s">
        <v>8768</v>
      </c>
      <c r="F5798">
        <v>4</v>
      </c>
      <c r="G5798">
        <v>4</v>
      </c>
      <c r="H5798" s="4" t="str">
        <f t="shared" si="180"/>
        <v>2MQS1.4</v>
      </c>
      <c r="I5798" s="4" t="str">
        <f t="shared" si="181"/>
        <v>S2_U4PI_P5_MDI-</v>
      </c>
    </row>
    <row r="5799" spans="1:9">
      <c r="A5799" t="s">
        <v>261</v>
      </c>
      <c r="B5799" t="s">
        <v>9382</v>
      </c>
      <c r="C5799" t="s">
        <v>5483</v>
      </c>
      <c r="D5799">
        <v>5</v>
      </c>
      <c r="F5799">
        <v>5</v>
      </c>
      <c r="G5799">
        <v>5</v>
      </c>
      <c r="H5799" s="4" t="str">
        <f t="shared" si="180"/>
        <v>2MQS1.5</v>
      </c>
      <c r="I5799" s="4">
        <f t="shared" si="181"/>
        <v>0</v>
      </c>
    </row>
    <row r="5800" spans="1:9">
      <c r="A5800" t="s">
        <v>261</v>
      </c>
      <c r="B5800" t="s">
        <v>9382</v>
      </c>
      <c r="C5800" t="s">
        <v>5483</v>
      </c>
      <c r="D5800">
        <v>6</v>
      </c>
      <c r="E5800" t="s">
        <v>3852</v>
      </c>
      <c r="F5800">
        <v>6</v>
      </c>
      <c r="G5800">
        <v>6</v>
      </c>
      <c r="H5800" s="4" t="str">
        <f t="shared" si="180"/>
        <v>2MQS1.6</v>
      </c>
      <c r="I5800" s="4" t="str">
        <f t="shared" si="181"/>
        <v>SG2_3PI_P0_MDI+</v>
      </c>
    </row>
    <row r="5801" spans="1:9">
      <c r="A5801" t="s">
        <v>261</v>
      </c>
      <c r="B5801" t="s">
        <v>9382</v>
      </c>
      <c r="C5801" t="s">
        <v>5483</v>
      </c>
      <c r="D5801">
        <v>7</v>
      </c>
      <c r="E5801" t="s">
        <v>3853</v>
      </c>
      <c r="F5801">
        <v>7</v>
      </c>
      <c r="G5801">
        <v>7</v>
      </c>
      <c r="H5801" s="4" t="str">
        <f t="shared" si="180"/>
        <v>2MQS1.7</v>
      </c>
      <c r="I5801" s="4" t="str">
        <f t="shared" si="181"/>
        <v>SG2_3PI_P0_MDI-</v>
      </c>
    </row>
    <row r="5802" spans="1:9">
      <c r="A5802" t="s">
        <v>261</v>
      </c>
      <c r="B5802" t="s">
        <v>9382</v>
      </c>
      <c r="C5802" t="s">
        <v>5483</v>
      </c>
      <c r="D5802">
        <v>8</v>
      </c>
      <c r="E5802" t="s">
        <v>3854</v>
      </c>
      <c r="F5802">
        <v>8</v>
      </c>
      <c r="G5802">
        <v>8</v>
      </c>
      <c r="H5802" s="4" t="str">
        <f t="shared" si="180"/>
        <v>2MQS1.8</v>
      </c>
      <c r="I5802" s="4" t="str">
        <f t="shared" si="181"/>
        <v>SG2_3PI_P5_MDI+</v>
      </c>
    </row>
    <row r="5803" spans="1:9">
      <c r="A5803" t="s">
        <v>261</v>
      </c>
      <c r="B5803" t="s">
        <v>9382</v>
      </c>
      <c r="C5803" t="s">
        <v>5483</v>
      </c>
      <c r="D5803">
        <v>9</v>
      </c>
      <c r="E5803" t="s">
        <v>3855</v>
      </c>
      <c r="F5803">
        <v>9</v>
      </c>
      <c r="G5803">
        <v>9</v>
      </c>
      <c r="H5803" s="4" t="str">
        <f t="shared" si="180"/>
        <v>2MQS1.9</v>
      </c>
      <c r="I5803" s="4" t="str">
        <f t="shared" si="181"/>
        <v>SG2_3PI_P5_MDI-</v>
      </c>
    </row>
    <row r="5804" spans="1:9">
      <c r="A5804" t="s">
        <v>261</v>
      </c>
      <c r="B5804" t="s">
        <v>9382</v>
      </c>
      <c r="C5804" t="s">
        <v>5483</v>
      </c>
      <c r="D5804">
        <v>10</v>
      </c>
      <c r="E5804" t="s">
        <v>8769</v>
      </c>
      <c r="F5804">
        <v>10</v>
      </c>
      <c r="G5804">
        <v>10</v>
      </c>
      <c r="H5804" s="4" t="str">
        <f t="shared" si="180"/>
        <v>2MQS1.10</v>
      </c>
      <c r="I5804" s="4" t="str">
        <f t="shared" si="181"/>
        <v>S2_U4PI_P1_MDI+</v>
      </c>
    </row>
    <row r="5805" spans="1:9">
      <c r="A5805" t="s">
        <v>261</v>
      </c>
      <c r="B5805" t="s">
        <v>9382</v>
      </c>
      <c r="C5805" t="s">
        <v>5483</v>
      </c>
      <c r="D5805">
        <v>11</v>
      </c>
      <c r="E5805" t="s">
        <v>8770</v>
      </c>
      <c r="F5805">
        <v>11</v>
      </c>
      <c r="G5805">
        <v>11</v>
      </c>
      <c r="H5805" s="4" t="str">
        <f t="shared" si="180"/>
        <v>2MQS1.11</v>
      </c>
      <c r="I5805" s="4" t="str">
        <f t="shared" si="181"/>
        <v>S2_U4PI_P1_MDI-</v>
      </c>
    </row>
    <row r="5806" spans="1:9">
      <c r="A5806" t="s">
        <v>261</v>
      </c>
      <c r="B5806" t="s">
        <v>9382</v>
      </c>
      <c r="C5806" t="s">
        <v>5483</v>
      </c>
      <c r="D5806">
        <v>12</v>
      </c>
      <c r="E5806" t="s">
        <v>8771</v>
      </c>
      <c r="F5806">
        <v>12</v>
      </c>
      <c r="G5806">
        <v>12</v>
      </c>
      <c r="H5806" s="4" t="str">
        <f t="shared" si="180"/>
        <v>2MQS1.12</v>
      </c>
      <c r="I5806" s="4" t="str">
        <f t="shared" si="181"/>
        <v>S2_U4PI_P6_MDI+</v>
      </c>
    </row>
    <row r="5807" spans="1:9">
      <c r="A5807" t="s">
        <v>261</v>
      </c>
      <c r="B5807" t="s">
        <v>9382</v>
      </c>
      <c r="C5807" t="s">
        <v>5483</v>
      </c>
      <c r="D5807">
        <v>13</v>
      </c>
      <c r="E5807" t="s">
        <v>8772</v>
      </c>
      <c r="F5807">
        <v>13</v>
      </c>
      <c r="G5807">
        <v>13</v>
      </c>
      <c r="H5807" s="4" t="str">
        <f t="shared" si="180"/>
        <v>2MQS1.13</v>
      </c>
      <c r="I5807" s="4" t="str">
        <f t="shared" si="181"/>
        <v>S2_U4PI_P6_MDI-</v>
      </c>
    </row>
    <row r="5808" spans="1:9">
      <c r="A5808" t="s">
        <v>261</v>
      </c>
      <c r="B5808" t="s">
        <v>9382</v>
      </c>
      <c r="C5808" t="s">
        <v>5483</v>
      </c>
      <c r="D5808">
        <v>14</v>
      </c>
      <c r="F5808">
        <v>14</v>
      </c>
      <c r="G5808">
        <v>14</v>
      </c>
      <c r="H5808" s="4" t="str">
        <f t="shared" si="180"/>
        <v>2MQS1.14</v>
      </c>
      <c r="I5808" s="4">
        <f t="shared" si="181"/>
        <v>0</v>
      </c>
    </row>
    <row r="5809" spans="1:9">
      <c r="A5809" t="s">
        <v>261</v>
      </c>
      <c r="B5809" t="s">
        <v>9382</v>
      </c>
      <c r="C5809" t="s">
        <v>5483</v>
      </c>
      <c r="D5809">
        <v>15</v>
      </c>
      <c r="E5809" t="s">
        <v>3856</v>
      </c>
      <c r="F5809">
        <v>15</v>
      </c>
      <c r="G5809">
        <v>15</v>
      </c>
      <c r="H5809" s="4" t="str">
        <f t="shared" si="180"/>
        <v>2MQS1.15</v>
      </c>
      <c r="I5809" s="4" t="str">
        <f t="shared" si="181"/>
        <v>SG2_3PI_P1_MDI+</v>
      </c>
    </row>
    <row r="5810" spans="1:9">
      <c r="A5810" t="s">
        <v>261</v>
      </c>
      <c r="B5810" t="s">
        <v>9382</v>
      </c>
      <c r="C5810" t="s">
        <v>5483</v>
      </c>
      <c r="D5810">
        <v>16</v>
      </c>
      <c r="E5810" t="s">
        <v>3857</v>
      </c>
      <c r="F5810">
        <v>16</v>
      </c>
      <c r="G5810">
        <v>16</v>
      </c>
      <c r="H5810" s="4" t="str">
        <f t="shared" si="180"/>
        <v>2MQS1.16</v>
      </c>
      <c r="I5810" s="4" t="str">
        <f t="shared" si="181"/>
        <v>SG2_3PI_P1_MDI-</v>
      </c>
    </row>
    <row r="5811" spans="1:9">
      <c r="A5811" t="s">
        <v>261</v>
      </c>
      <c r="B5811" t="s">
        <v>9382</v>
      </c>
      <c r="C5811" t="s">
        <v>5483</v>
      </c>
      <c r="D5811">
        <v>17</v>
      </c>
      <c r="E5811" t="s">
        <v>3858</v>
      </c>
      <c r="F5811">
        <v>17</v>
      </c>
      <c r="G5811">
        <v>17</v>
      </c>
      <c r="H5811" s="4" t="str">
        <f t="shared" si="180"/>
        <v>2MQS1.17</v>
      </c>
      <c r="I5811" s="4" t="str">
        <f t="shared" si="181"/>
        <v>SG2_3PI_P6_MDI+</v>
      </c>
    </row>
    <row r="5812" spans="1:9">
      <c r="A5812" t="s">
        <v>261</v>
      </c>
      <c r="B5812" t="s">
        <v>9382</v>
      </c>
      <c r="C5812" t="s">
        <v>5483</v>
      </c>
      <c r="D5812">
        <v>18</v>
      </c>
      <c r="E5812" t="s">
        <v>3859</v>
      </c>
      <c r="F5812">
        <v>18</v>
      </c>
      <c r="G5812">
        <v>18</v>
      </c>
      <c r="H5812" s="4" t="str">
        <f t="shared" si="180"/>
        <v>2MQS1.18</v>
      </c>
      <c r="I5812" s="4" t="str">
        <f t="shared" si="181"/>
        <v>SG2_3PI_P6_MDI-</v>
      </c>
    </row>
    <row r="5813" spans="1:9">
      <c r="A5813" t="s">
        <v>261</v>
      </c>
      <c r="B5813" t="s">
        <v>9382</v>
      </c>
      <c r="C5813" t="s">
        <v>5483</v>
      </c>
      <c r="D5813" t="s">
        <v>186</v>
      </c>
      <c r="F5813" t="s">
        <v>186</v>
      </c>
      <c r="G5813" t="s">
        <v>186</v>
      </c>
      <c r="H5813" s="4" t="str">
        <f t="shared" si="180"/>
        <v>2MQS1.NUT1</v>
      </c>
      <c r="I5813" s="4">
        <f t="shared" si="181"/>
        <v>0</v>
      </c>
    </row>
    <row r="5814" spans="1:9">
      <c r="A5814" t="s">
        <v>261</v>
      </c>
      <c r="B5814" t="s">
        <v>9382</v>
      </c>
      <c r="C5814" t="s">
        <v>5483</v>
      </c>
      <c r="D5814" t="s">
        <v>187</v>
      </c>
      <c r="F5814" t="s">
        <v>187</v>
      </c>
      <c r="G5814" t="s">
        <v>187</v>
      </c>
      <c r="H5814" s="4" t="str">
        <f t="shared" si="180"/>
        <v>2MQS1.NUT2</v>
      </c>
      <c r="I5814" s="4">
        <f t="shared" si="181"/>
        <v>0</v>
      </c>
    </row>
    <row r="5815" spans="1:9">
      <c r="A5815" t="s">
        <v>261</v>
      </c>
      <c r="B5815" t="s">
        <v>9382</v>
      </c>
      <c r="C5815" t="s">
        <v>5484</v>
      </c>
      <c r="D5815">
        <v>1</v>
      </c>
      <c r="E5815" t="s">
        <v>3851</v>
      </c>
      <c r="F5815">
        <v>1</v>
      </c>
      <c r="G5815">
        <v>1</v>
      </c>
      <c r="H5815" s="4" t="str">
        <f t="shared" si="180"/>
        <v>2R21.1</v>
      </c>
      <c r="I5815" s="4" t="str">
        <f t="shared" si="181"/>
        <v>S2_U17_VDD</v>
      </c>
    </row>
    <row r="5816" spans="1:9">
      <c r="A5816" t="s">
        <v>261</v>
      </c>
      <c r="B5816" t="s">
        <v>9382</v>
      </c>
      <c r="C5816" t="s">
        <v>5484</v>
      </c>
      <c r="D5816">
        <v>2</v>
      </c>
      <c r="E5816" t="s">
        <v>1841</v>
      </c>
      <c r="F5816">
        <v>2</v>
      </c>
      <c r="G5816">
        <v>2</v>
      </c>
      <c r="H5816" s="4" t="str">
        <f t="shared" si="180"/>
        <v>2R21.2</v>
      </c>
      <c r="I5816" s="4" t="str">
        <f t="shared" si="181"/>
        <v>VDD18_ATX</v>
      </c>
    </row>
    <row r="5817" spans="1:9">
      <c r="A5817" t="s">
        <v>261</v>
      </c>
      <c r="B5817" t="s">
        <v>9382</v>
      </c>
      <c r="C5817" t="s">
        <v>5485</v>
      </c>
      <c r="D5817" t="s">
        <v>634</v>
      </c>
      <c r="F5817">
        <v>61</v>
      </c>
      <c r="G5817" t="s">
        <v>634</v>
      </c>
      <c r="H5817" s="4" t="str">
        <f t="shared" si="180"/>
        <v>2U17.61</v>
      </c>
      <c r="I5817" s="4">
        <f t="shared" si="181"/>
        <v>0</v>
      </c>
    </row>
    <row r="5818" spans="1:9">
      <c r="A5818" t="s">
        <v>261</v>
      </c>
      <c r="B5818" t="s">
        <v>9382</v>
      </c>
      <c r="C5818" t="s">
        <v>5485</v>
      </c>
      <c r="D5818" t="s">
        <v>635</v>
      </c>
      <c r="F5818">
        <v>59</v>
      </c>
      <c r="G5818" t="s">
        <v>635</v>
      </c>
      <c r="H5818" s="4" t="str">
        <f t="shared" si="180"/>
        <v>2U17.59</v>
      </c>
      <c r="I5818" s="4">
        <f t="shared" si="181"/>
        <v>0</v>
      </c>
    </row>
    <row r="5819" spans="1:9">
      <c r="A5819" t="s">
        <v>261</v>
      </c>
      <c r="B5819" t="s">
        <v>9382</v>
      </c>
      <c r="C5819" t="s">
        <v>5485</v>
      </c>
      <c r="D5819" t="s">
        <v>636</v>
      </c>
      <c r="F5819">
        <v>60</v>
      </c>
      <c r="G5819" t="s">
        <v>636</v>
      </c>
      <c r="H5819" s="4" t="str">
        <f t="shared" si="180"/>
        <v>2U17.60</v>
      </c>
      <c r="I5819" s="4">
        <f t="shared" si="181"/>
        <v>0</v>
      </c>
    </row>
    <row r="5820" spans="1:9">
      <c r="A5820" t="s">
        <v>261</v>
      </c>
      <c r="B5820" t="s">
        <v>9382</v>
      </c>
      <c r="C5820" t="s">
        <v>5485</v>
      </c>
      <c r="D5820" t="s">
        <v>637</v>
      </c>
      <c r="F5820">
        <v>58</v>
      </c>
      <c r="G5820" t="s">
        <v>637</v>
      </c>
      <c r="H5820" s="4" t="str">
        <f t="shared" si="180"/>
        <v>2U17.58</v>
      </c>
      <c r="I5820" s="4">
        <f t="shared" si="181"/>
        <v>0</v>
      </c>
    </row>
    <row r="5821" spans="1:9">
      <c r="A5821" t="s">
        <v>261</v>
      </c>
      <c r="B5821" t="s">
        <v>9382</v>
      </c>
      <c r="C5821" t="s">
        <v>5485</v>
      </c>
      <c r="D5821" t="s">
        <v>638</v>
      </c>
      <c r="E5821" t="s">
        <v>8771</v>
      </c>
      <c r="F5821">
        <v>55</v>
      </c>
      <c r="G5821" t="s">
        <v>638</v>
      </c>
      <c r="H5821" s="4" t="str">
        <f t="shared" si="180"/>
        <v>2U17.55</v>
      </c>
      <c r="I5821" s="4" t="str">
        <f t="shared" si="181"/>
        <v>S2_U4PI_P6_MDI+</v>
      </c>
    </row>
    <row r="5822" spans="1:9">
      <c r="A5822" t="s">
        <v>261</v>
      </c>
      <c r="B5822" t="s">
        <v>9382</v>
      </c>
      <c r="C5822" t="s">
        <v>5485</v>
      </c>
      <c r="D5822" t="s">
        <v>639</v>
      </c>
      <c r="E5822" t="s">
        <v>8773</v>
      </c>
      <c r="F5822">
        <v>53</v>
      </c>
      <c r="G5822" t="s">
        <v>639</v>
      </c>
      <c r="H5822" s="4" t="str">
        <f t="shared" si="180"/>
        <v>2U17.53</v>
      </c>
      <c r="I5822" s="4" t="str">
        <f t="shared" si="181"/>
        <v>S2_U4PILB_P6_MDI+</v>
      </c>
    </row>
    <row r="5823" spans="1:9">
      <c r="A5823" t="s">
        <v>261</v>
      </c>
      <c r="B5823" t="s">
        <v>9382</v>
      </c>
      <c r="C5823" t="s">
        <v>5485</v>
      </c>
      <c r="D5823" t="s">
        <v>640</v>
      </c>
      <c r="E5823" t="s">
        <v>8772</v>
      </c>
      <c r="F5823">
        <v>54</v>
      </c>
      <c r="G5823" t="s">
        <v>640</v>
      </c>
      <c r="H5823" s="4" t="str">
        <f t="shared" si="180"/>
        <v>2U17.54</v>
      </c>
      <c r="I5823" s="4" t="str">
        <f t="shared" si="181"/>
        <v>S2_U4PI_P6_MDI-</v>
      </c>
    </row>
    <row r="5824" spans="1:9">
      <c r="A5824" t="s">
        <v>261</v>
      </c>
      <c r="B5824" t="s">
        <v>9382</v>
      </c>
      <c r="C5824" t="s">
        <v>5485</v>
      </c>
      <c r="D5824" t="s">
        <v>641</v>
      </c>
      <c r="E5824" t="s">
        <v>8774</v>
      </c>
      <c r="F5824">
        <v>52</v>
      </c>
      <c r="G5824" t="s">
        <v>641</v>
      </c>
      <c r="H5824" s="4" t="str">
        <f t="shared" si="180"/>
        <v>2U17.52</v>
      </c>
      <c r="I5824" s="4" t="str">
        <f t="shared" si="181"/>
        <v>S2_U4PILB_P6_MDI-</v>
      </c>
    </row>
    <row r="5825" spans="1:9">
      <c r="A5825" t="s">
        <v>261</v>
      </c>
      <c r="B5825" t="s">
        <v>9382</v>
      </c>
      <c r="C5825" t="s">
        <v>5485</v>
      </c>
      <c r="D5825" t="s">
        <v>642</v>
      </c>
      <c r="E5825" t="s">
        <v>8767</v>
      </c>
      <c r="F5825">
        <v>49</v>
      </c>
      <c r="G5825" t="s">
        <v>642</v>
      </c>
      <c r="H5825" s="4" t="str">
        <f t="shared" si="180"/>
        <v>2U17.49</v>
      </c>
      <c r="I5825" s="4" t="str">
        <f t="shared" si="181"/>
        <v>S2_U4PI_P5_MDI+</v>
      </c>
    </row>
    <row r="5826" spans="1:9">
      <c r="A5826" t="s">
        <v>261</v>
      </c>
      <c r="B5826" t="s">
        <v>9382</v>
      </c>
      <c r="C5826" t="s">
        <v>5485</v>
      </c>
      <c r="D5826" t="s">
        <v>643</v>
      </c>
      <c r="E5826" t="s">
        <v>8775</v>
      </c>
      <c r="F5826">
        <v>47</v>
      </c>
      <c r="G5826" t="s">
        <v>643</v>
      </c>
      <c r="H5826" s="4" t="str">
        <f t="shared" ref="H5826:H5889" si="182">CONCATENATE(C5826,".",F5826)</f>
        <v>2U17.47</v>
      </c>
      <c r="I5826" s="4" t="str">
        <f t="shared" ref="I5826:I5889" si="183">E5826</f>
        <v>S2_U4PILB_P5_MDI+</v>
      </c>
    </row>
    <row r="5827" spans="1:9">
      <c r="A5827" t="s">
        <v>261</v>
      </c>
      <c r="B5827" t="s">
        <v>9382</v>
      </c>
      <c r="C5827" t="s">
        <v>5485</v>
      </c>
      <c r="D5827" t="s">
        <v>644</v>
      </c>
      <c r="E5827" t="s">
        <v>8768</v>
      </c>
      <c r="F5827">
        <v>48</v>
      </c>
      <c r="G5827" t="s">
        <v>644</v>
      </c>
      <c r="H5827" s="4" t="str">
        <f t="shared" si="182"/>
        <v>2U17.48</v>
      </c>
      <c r="I5827" s="4" t="str">
        <f t="shared" si="183"/>
        <v>S2_U4PI_P5_MDI-</v>
      </c>
    </row>
    <row r="5828" spans="1:9">
      <c r="A5828" t="s">
        <v>261</v>
      </c>
      <c r="B5828" t="s">
        <v>9382</v>
      </c>
      <c r="C5828" t="s">
        <v>5485</v>
      </c>
      <c r="D5828" t="s">
        <v>645</v>
      </c>
      <c r="E5828" t="s">
        <v>8776</v>
      </c>
      <c r="F5828">
        <v>46</v>
      </c>
      <c r="G5828" t="s">
        <v>645</v>
      </c>
      <c r="H5828" s="4" t="str">
        <f t="shared" si="182"/>
        <v>2U17.46</v>
      </c>
      <c r="I5828" s="4" t="str">
        <f t="shared" si="183"/>
        <v>S2_U4PILB_P5_MDI-</v>
      </c>
    </row>
    <row r="5829" spans="1:9">
      <c r="A5829" t="s">
        <v>261</v>
      </c>
      <c r="B5829" t="s">
        <v>9382</v>
      </c>
      <c r="C5829" t="s">
        <v>5485</v>
      </c>
      <c r="D5829" t="s">
        <v>646</v>
      </c>
      <c r="E5829" t="s">
        <v>8765</v>
      </c>
      <c r="F5829">
        <v>45</v>
      </c>
      <c r="G5829" t="s">
        <v>646</v>
      </c>
      <c r="H5829" s="4" t="str">
        <f t="shared" si="182"/>
        <v>2U17.45</v>
      </c>
      <c r="I5829" s="4" t="str">
        <f t="shared" si="183"/>
        <v>S2_U4PI_P0_MDI+</v>
      </c>
    </row>
    <row r="5830" spans="1:9">
      <c r="A5830" t="s">
        <v>261</v>
      </c>
      <c r="B5830" t="s">
        <v>9382</v>
      </c>
      <c r="C5830" t="s">
        <v>5485</v>
      </c>
      <c r="D5830" t="s">
        <v>647</v>
      </c>
      <c r="E5830" t="s">
        <v>8777</v>
      </c>
      <c r="F5830">
        <v>43</v>
      </c>
      <c r="G5830" t="s">
        <v>647</v>
      </c>
      <c r="H5830" s="4" t="str">
        <f t="shared" si="182"/>
        <v>2U17.43</v>
      </c>
      <c r="I5830" s="4" t="str">
        <f t="shared" si="183"/>
        <v>S2_U4PILB_P0_MDI+</v>
      </c>
    </row>
    <row r="5831" spans="1:9">
      <c r="A5831" t="s">
        <v>261</v>
      </c>
      <c r="B5831" t="s">
        <v>9382</v>
      </c>
      <c r="C5831" t="s">
        <v>5485</v>
      </c>
      <c r="D5831" t="s">
        <v>648</v>
      </c>
      <c r="E5831" t="s">
        <v>8766</v>
      </c>
      <c r="F5831">
        <v>44</v>
      </c>
      <c r="G5831" t="s">
        <v>648</v>
      </c>
      <c r="H5831" s="4" t="str">
        <f t="shared" si="182"/>
        <v>2U17.44</v>
      </c>
      <c r="I5831" s="4" t="str">
        <f t="shared" si="183"/>
        <v>S2_U4PI_P0_MDI-</v>
      </c>
    </row>
    <row r="5832" spans="1:9">
      <c r="A5832" t="s">
        <v>261</v>
      </c>
      <c r="B5832" t="s">
        <v>9382</v>
      </c>
      <c r="C5832" t="s">
        <v>5485</v>
      </c>
      <c r="D5832" t="s">
        <v>649</v>
      </c>
      <c r="E5832" t="s">
        <v>8778</v>
      </c>
      <c r="F5832">
        <v>42</v>
      </c>
      <c r="G5832" t="s">
        <v>649</v>
      </c>
      <c r="H5832" s="4" t="str">
        <f t="shared" si="182"/>
        <v>2U17.42</v>
      </c>
      <c r="I5832" s="4" t="str">
        <f t="shared" si="183"/>
        <v>S2_U4PILB_P0_MDI-</v>
      </c>
    </row>
    <row r="5833" spans="1:9">
      <c r="A5833" t="s">
        <v>261</v>
      </c>
      <c r="B5833" t="s">
        <v>9382</v>
      </c>
      <c r="C5833" t="s">
        <v>5485</v>
      </c>
      <c r="D5833" t="s">
        <v>650</v>
      </c>
      <c r="E5833" t="s">
        <v>8769</v>
      </c>
      <c r="F5833">
        <v>39</v>
      </c>
      <c r="G5833" t="s">
        <v>650</v>
      </c>
      <c r="H5833" s="4" t="str">
        <f t="shared" si="182"/>
        <v>2U17.39</v>
      </c>
      <c r="I5833" s="4" t="str">
        <f t="shared" si="183"/>
        <v>S2_U4PI_P1_MDI+</v>
      </c>
    </row>
    <row r="5834" spans="1:9">
      <c r="A5834" t="s">
        <v>261</v>
      </c>
      <c r="B5834" t="s">
        <v>9382</v>
      </c>
      <c r="C5834" t="s">
        <v>5485</v>
      </c>
      <c r="D5834" t="s">
        <v>651</v>
      </c>
      <c r="E5834" t="s">
        <v>8779</v>
      </c>
      <c r="F5834">
        <v>37</v>
      </c>
      <c r="G5834" t="s">
        <v>651</v>
      </c>
      <c r="H5834" s="4" t="str">
        <f t="shared" si="182"/>
        <v>2U17.37</v>
      </c>
      <c r="I5834" s="4" t="str">
        <f t="shared" si="183"/>
        <v>S2_U4PILB_P1_MDI+</v>
      </c>
    </row>
    <row r="5835" spans="1:9">
      <c r="A5835" t="s">
        <v>261</v>
      </c>
      <c r="B5835" t="s">
        <v>9382</v>
      </c>
      <c r="C5835" t="s">
        <v>5485</v>
      </c>
      <c r="D5835" t="s">
        <v>652</v>
      </c>
      <c r="E5835" t="s">
        <v>8770</v>
      </c>
      <c r="F5835">
        <v>38</v>
      </c>
      <c r="G5835" t="s">
        <v>652</v>
      </c>
      <c r="H5835" s="4" t="str">
        <f t="shared" si="182"/>
        <v>2U17.38</v>
      </c>
      <c r="I5835" s="4" t="str">
        <f t="shared" si="183"/>
        <v>S2_U4PI_P1_MDI-</v>
      </c>
    </row>
    <row r="5836" spans="1:9">
      <c r="A5836" t="s">
        <v>261</v>
      </c>
      <c r="B5836" t="s">
        <v>9382</v>
      </c>
      <c r="C5836" t="s">
        <v>5485</v>
      </c>
      <c r="D5836" t="s">
        <v>653</v>
      </c>
      <c r="E5836" t="s">
        <v>8780</v>
      </c>
      <c r="F5836">
        <v>36</v>
      </c>
      <c r="G5836" t="s">
        <v>653</v>
      </c>
      <c r="H5836" s="4" t="str">
        <f t="shared" si="182"/>
        <v>2U17.36</v>
      </c>
      <c r="I5836" s="4" t="str">
        <f t="shared" si="183"/>
        <v>S2_U4PILB_P1_MDI-</v>
      </c>
    </row>
    <row r="5837" spans="1:9">
      <c r="A5837" t="s">
        <v>261</v>
      </c>
      <c r="B5837" t="s">
        <v>9382</v>
      </c>
      <c r="C5837" t="s">
        <v>5485</v>
      </c>
      <c r="D5837" t="s">
        <v>231</v>
      </c>
      <c r="F5837">
        <v>6</v>
      </c>
      <c r="G5837" t="s">
        <v>231</v>
      </c>
      <c r="H5837" s="4" t="str">
        <f t="shared" si="182"/>
        <v>2U17.6</v>
      </c>
      <c r="I5837" s="4">
        <f t="shared" si="183"/>
        <v>0</v>
      </c>
    </row>
    <row r="5838" spans="1:9">
      <c r="A5838" t="s">
        <v>261</v>
      </c>
      <c r="B5838" t="s">
        <v>9382</v>
      </c>
      <c r="C5838" t="s">
        <v>5485</v>
      </c>
      <c r="D5838" t="s">
        <v>195</v>
      </c>
      <c r="F5838">
        <v>7</v>
      </c>
      <c r="G5838" t="s">
        <v>195</v>
      </c>
      <c r="H5838" s="4" t="str">
        <f t="shared" si="182"/>
        <v>2U17.7</v>
      </c>
      <c r="I5838" s="4">
        <f t="shared" si="183"/>
        <v>0</v>
      </c>
    </row>
    <row r="5839" spans="1:9">
      <c r="A5839" t="s">
        <v>261</v>
      </c>
      <c r="B5839" t="s">
        <v>9382</v>
      </c>
      <c r="C5839" t="s">
        <v>5485</v>
      </c>
      <c r="D5839" t="s">
        <v>196</v>
      </c>
      <c r="E5839" t="s">
        <v>3793</v>
      </c>
      <c r="F5839">
        <v>12</v>
      </c>
      <c r="G5839" t="s">
        <v>196</v>
      </c>
      <c r="H5839" s="4" t="str">
        <f t="shared" si="182"/>
        <v>2U17.12</v>
      </c>
      <c r="I5839" s="4" t="str">
        <f t="shared" si="183"/>
        <v>S2_U3_P6_MDI+</v>
      </c>
    </row>
    <row r="5840" spans="1:9">
      <c r="A5840" t="s">
        <v>261</v>
      </c>
      <c r="B5840" t="s">
        <v>9382</v>
      </c>
      <c r="C5840" t="s">
        <v>5485</v>
      </c>
      <c r="D5840" t="s">
        <v>197</v>
      </c>
      <c r="E5840" t="s">
        <v>3795</v>
      </c>
      <c r="F5840">
        <v>13</v>
      </c>
      <c r="G5840" t="s">
        <v>197</v>
      </c>
      <c r="H5840" s="4" t="str">
        <f t="shared" si="182"/>
        <v>2U17.13</v>
      </c>
      <c r="I5840" s="4" t="str">
        <f t="shared" si="183"/>
        <v>S2_U3_P6_MDI-</v>
      </c>
    </row>
    <row r="5841" spans="1:9">
      <c r="A5841" t="s">
        <v>261</v>
      </c>
      <c r="B5841" t="s">
        <v>9382</v>
      </c>
      <c r="C5841" t="s">
        <v>5485</v>
      </c>
      <c r="D5841" t="s">
        <v>11</v>
      </c>
      <c r="E5841" t="s">
        <v>3800</v>
      </c>
      <c r="F5841">
        <v>18</v>
      </c>
      <c r="G5841" t="s">
        <v>11</v>
      </c>
      <c r="H5841" s="4" t="str">
        <f t="shared" si="182"/>
        <v>2U17.18</v>
      </c>
      <c r="I5841" s="4" t="str">
        <f t="shared" si="183"/>
        <v>S2_U3_P5_MDI+</v>
      </c>
    </row>
    <row r="5842" spans="1:9">
      <c r="A5842" t="s">
        <v>261</v>
      </c>
      <c r="B5842" t="s">
        <v>9382</v>
      </c>
      <c r="C5842" t="s">
        <v>5485</v>
      </c>
      <c r="D5842" t="s">
        <v>198</v>
      </c>
      <c r="E5842" t="s">
        <v>3798</v>
      </c>
      <c r="F5842">
        <v>19</v>
      </c>
      <c r="G5842" t="s">
        <v>198</v>
      </c>
      <c r="H5842" s="4" t="str">
        <f t="shared" si="182"/>
        <v>2U17.19</v>
      </c>
      <c r="I5842" s="4" t="str">
        <f t="shared" si="183"/>
        <v>S2_U3_P5_MDI-</v>
      </c>
    </row>
    <row r="5843" spans="1:9">
      <c r="A5843" t="s">
        <v>261</v>
      </c>
      <c r="B5843" t="s">
        <v>9382</v>
      </c>
      <c r="C5843" t="s">
        <v>5485</v>
      </c>
      <c r="D5843" t="s">
        <v>199</v>
      </c>
      <c r="E5843" t="s">
        <v>3759</v>
      </c>
      <c r="F5843">
        <v>21</v>
      </c>
      <c r="G5843" t="s">
        <v>199</v>
      </c>
      <c r="H5843" s="4" t="str">
        <f t="shared" si="182"/>
        <v>2U17.21</v>
      </c>
      <c r="I5843" s="4" t="str">
        <f t="shared" si="183"/>
        <v>S2_U3_P0_MDI+</v>
      </c>
    </row>
    <row r="5844" spans="1:9">
      <c r="A5844" t="s">
        <v>261</v>
      </c>
      <c r="B5844" t="s">
        <v>9382</v>
      </c>
      <c r="C5844" t="s">
        <v>5485</v>
      </c>
      <c r="D5844" t="s">
        <v>200</v>
      </c>
      <c r="E5844" t="s">
        <v>3761</v>
      </c>
      <c r="F5844">
        <v>22</v>
      </c>
      <c r="G5844" t="s">
        <v>200</v>
      </c>
      <c r="H5844" s="4" t="str">
        <f t="shared" si="182"/>
        <v>2U17.22</v>
      </c>
      <c r="I5844" s="4" t="str">
        <f t="shared" si="183"/>
        <v>S2_U3_P0_MDI-</v>
      </c>
    </row>
    <row r="5845" spans="1:9">
      <c r="A5845" t="s">
        <v>261</v>
      </c>
      <c r="B5845" t="s">
        <v>9382</v>
      </c>
      <c r="C5845" t="s">
        <v>5485</v>
      </c>
      <c r="D5845" t="s">
        <v>201</v>
      </c>
      <c r="E5845" t="s">
        <v>3764</v>
      </c>
      <c r="F5845">
        <v>27</v>
      </c>
      <c r="G5845" t="s">
        <v>201</v>
      </c>
      <c r="H5845" s="4" t="str">
        <f t="shared" si="182"/>
        <v>2U17.27</v>
      </c>
      <c r="I5845" s="4" t="str">
        <f t="shared" si="183"/>
        <v>S2_U3_P1_MDI+</v>
      </c>
    </row>
    <row r="5846" spans="1:9">
      <c r="A5846" t="s">
        <v>261</v>
      </c>
      <c r="B5846" t="s">
        <v>9382</v>
      </c>
      <c r="C5846" t="s">
        <v>5485</v>
      </c>
      <c r="D5846" t="s">
        <v>202</v>
      </c>
      <c r="E5846" t="s">
        <v>3766</v>
      </c>
      <c r="F5846">
        <v>28</v>
      </c>
      <c r="G5846" t="s">
        <v>202</v>
      </c>
      <c r="H5846" s="4" t="str">
        <f t="shared" si="182"/>
        <v>2U17.28</v>
      </c>
      <c r="I5846" s="4" t="str">
        <f t="shared" si="183"/>
        <v>S2_U3_P1_MDI-</v>
      </c>
    </row>
    <row r="5847" spans="1:9">
      <c r="A5847" t="s">
        <v>261</v>
      </c>
      <c r="B5847" t="s">
        <v>9382</v>
      </c>
      <c r="C5847" t="s">
        <v>5485</v>
      </c>
      <c r="D5847" t="s">
        <v>654</v>
      </c>
      <c r="E5847" t="s">
        <v>169</v>
      </c>
      <c r="F5847">
        <v>1</v>
      </c>
      <c r="G5847" t="s">
        <v>654</v>
      </c>
      <c r="H5847" s="4" t="str">
        <f t="shared" si="182"/>
        <v>2U17.1</v>
      </c>
      <c r="I5847" s="4" t="str">
        <f t="shared" si="183"/>
        <v>DGND</v>
      </c>
    </row>
    <row r="5848" spans="1:9">
      <c r="A5848" t="s">
        <v>261</v>
      </c>
      <c r="B5848" t="s">
        <v>9382</v>
      </c>
      <c r="C5848" t="s">
        <v>5485</v>
      </c>
      <c r="D5848" t="s">
        <v>655</v>
      </c>
      <c r="E5848" t="s">
        <v>169</v>
      </c>
      <c r="F5848">
        <v>3</v>
      </c>
      <c r="G5848" t="s">
        <v>655</v>
      </c>
      <c r="H5848" s="4" t="str">
        <f t="shared" si="182"/>
        <v>2U17.3</v>
      </c>
      <c r="I5848" s="4" t="str">
        <f t="shared" si="183"/>
        <v>DGND</v>
      </c>
    </row>
    <row r="5849" spans="1:9">
      <c r="A5849" t="s">
        <v>261</v>
      </c>
      <c r="B5849" t="s">
        <v>9382</v>
      </c>
      <c r="C5849" t="s">
        <v>5485</v>
      </c>
      <c r="D5849" t="s">
        <v>656</v>
      </c>
      <c r="E5849" t="s">
        <v>169</v>
      </c>
      <c r="F5849">
        <v>4</v>
      </c>
      <c r="G5849" t="s">
        <v>656</v>
      </c>
      <c r="H5849" s="4" t="str">
        <f t="shared" si="182"/>
        <v>2U17.4</v>
      </c>
      <c r="I5849" s="4" t="str">
        <f t="shared" si="183"/>
        <v>DGND</v>
      </c>
    </row>
    <row r="5850" spans="1:9">
      <c r="A5850" t="s">
        <v>261</v>
      </c>
      <c r="B5850" t="s">
        <v>9382</v>
      </c>
      <c r="C5850" t="s">
        <v>5485</v>
      </c>
      <c r="D5850" t="s">
        <v>657</v>
      </c>
      <c r="E5850" t="s">
        <v>169</v>
      </c>
      <c r="F5850">
        <v>5</v>
      </c>
      <c r="G5850" t="s">
        <v>657</v>
      </c>
      <c r="H5850" s="4" t="str">
        <f t="shared" si="182"/>
        <v>2U17.5</v>
      </c>
      <c r="I5850" s="4" t="str">
        <f t="shared" si="183"/>
        <v>DGND</v>
      </c>
    </row>
    <row r="5851" spans="1:9">
      <c r="A5851" t="s">
        <v>261</v>
      </c>
      <c r="B5851" t="s">
        <v>9382</v>
      </c>
      <c r="C5851" t="s">
        <v>5485</v>
      </c>
      <c r="D5851" t="s">
        <v>658</v>
      </c>
      <c r="E5851" t="s">
        <v>169</v>
      </c>
      <c r="F5851">
        <v>9</v>
      </c>
      <c r="G5851" t="s">
        <v>658</v>
      </c>
      <c r="H5851" s="4" t="str">
        <f t="shared" si="182"/>
        <v>2U17.9</v>
      </c>
      <c r="I5851" s="4" t="str">
        <f t="shared" si="183"/>
        <v>DGND</v>
      </c>
    </row>
    <row r="5852" spans="1:9">
      <c r="A5852" t="s">
        <v>261</v>
      </c>
      <c r="B5852" t="s">
        <v>9382</v>
      </c>
      <c r="C5852" t="s">
        <v>5485</v>
      </c>
      <c r="D5852" t="s">
        <v>659</v>
      </c>
      <c r="E5852" t="s">
        <v>169</v>
      </c>
      <c r="F5852">
        <v>14</v>
      </c>
      <c r="G5852" t="s">
        <v>659</v>
      </c>
      <c r="H5852" s="4" t="str">
        <f t="shared" si="182"/>
        <v>2U17.14</v>
      </c>
      <c r="I5852" s="4" t="str">
        <f t="shared" si="183"/>
        <v>DGND</v>
      </c>
    </row>
    <row r="5853" spans="1:9">
      <c r="A5853" t="s">
        <v>261</v>
      </c>
      <c r="B5853" t="s">
        <v>9382</v>
      </c>
      <c r="C5853" t="s">
        <v>5485</v>
      </c>
      <c r="D5853" t="s">
        <v>660</v>
      </c>
      <c r="E5853" t="s">
        <v>169</v>
      </c>
      <c r="F5853">
        <v>17</v>
      </c>
      <c r="G5853" t="s">
        <v>660</v>
      </c>
      <c r="H5853" s="4" t="str">
        <f t="shared" si="182"/>
        <v>2U17.17</v>
      </c>
      <c r="I5853" s="4" t="str">
        <f t="shared" si="183"/>
        <v>DGND</v>
      </c>
    </row>
    <row r="5854" spans="1:9">
      <c r="A5854" t="s">
        <v>261</v>
      </c>
      <c r="B5854" t="s">
        <v>9382</v>
      </c>
      <c r="C5854" t="s">
        <v>5485</v>
      </c>
      <c r="D5854" t="s">
        <v>661</v>
      </c>
      <c r="E5854" t="s">
        <v>169</v>
      </c>
      <c r="F5854">
        <v>23</v>
      </c>
      <c r="G5854" t="s">
        <v>661</v>
      </c>
      <c r="H5854" s="4" t="str">
        <f t="shared" si="182"/>
        <v>2U17.23</v>
      </c>
      <c r="I5854" s="4" t="str">
        <f t="shared" si="183"/>
        <v>DGND</v>
      </c>
    </row>
    <row r="5855" spans="1:9">
      <c r="A5855" t="s">
        <v>261</v>
      </c>
      <c r="B5855" t="s">
        <v>9382</v>
      </c>
      <c r="C5855" t="s">
        <v>5485</v>
      </c>
      <c r="D5855" t="s">
        <v>662</v>
      </c>
      <c r="E5855" t="s">
        <v>169</v>
      </c>
      <c r="F5855">
        <v>29</v>
      </c>
      <c r="G5855" t="s">
        <v>662</v>
      </c>
      <c r="H5855" s="4" t="str">
        <f t="shared" si="182"/>
        <v>2U17.29</v>
      </c>
      <c r="I5855" s="4" t="str">
        <f t="shared" si="183"/>
        <v>DGND</v>
      </c>
    </row>
    <row r="5856" spans="1:9">
      <c r="A5856" t="s">
        <v>261</v>
      </c>
      <c r="B5856" t="s">
        <v>9382</v>
      </c>
      <c r="C5856" t="s">
        <v>5485</v>
      </c>
      <c r="D5856" t="s">
        <v>663</v>
      </c>
      <c r="E5856" t="s">
        <v>169</v>
      </c>
      <c r="F5856">
        <v>30</v>
      </c>
      <c r="G5856" t="s">
        <v>663</v>
      </c>
      <c r="H5856" s="4" t="str">
        <f t="shared" si="182"/>
        <v>2U17.30</v>
      </c>
      <c r="I5856" s="4" t="str">
        <f t="shared" si="183"/>
        <v>DGND</v>
      </c>
    </row>
    <row r="5857" spans="1:9">
      <c r="A5857" t="s">
        <v>261</v>
      </c>
      <c r="B5857" t="s">
        <v>9382</v>
      </c>
      <c r="C5857" t="s">
        <v>5485</v>
      </c>
      <c r="D5857" t="s">
        <v>664</v>
      </c>
      <c r="E5857" t="s">
        <v>169</v>
      </c>
      <c r="F5857">
        <v>32</v>
      </c>
      <c r="G5857" t="s">
        <v>664</v>
      </c>
      <c r="H5857" s="4" t="str">
        <f t="shared" si="182"/>
        <v>2U17.32</v>
      </c>
      <c r="I5857" s="4" t="str">
        <f t="shared" si="183"/>
        <v>DGND</v>
      </c>
    </row>
    <row r="5858" spans="1:9">
      <c r="A5858" t="s">
        <v>261</v>
      </c>
      <c r="B5858" t="s">
        <v>9382</v>
      </c>
      <c r="C5858" t="s">
        <v>5485</v>
      </c>
      <c r="D5858" t="s">
        <v>665</v>
      </c>
      <c r="E5858" t="s">
        <v>169</v>
      </c>
      <c r="F5858">
        <v>34</v>
      </c>
      <c r="G5858" t="s">
        <v>665</v>
      </c>
      <c r="H5858" s="4" t="str">
        <f t="shared" si="182"/>
        <v>2U17.34</v>
      </c>
      <c r="I5858" s="4" t="str">
        <f t="shared" si="183"/>
        <v>DGND</v>
      </c>
    </row>
    <row r="5859" spans="1:9">
      <c r="A5859" t="s">
        <v>261</v>
      </c>
      <c r="B5859" t="s">
        <v>9382</v>
      </c>
      <c r="C5859" t="s">
        <v>5485</v>
      </c>
      <c r="D5859" t="s">
        <v>666</v>
      </c>
      <c r="E5859" t="s">
        <v>169</v>
      </c>
      <c r="F5859">
        <v>35</v>
      </c>
      <c r="G5859" t="s">
        <v>666</v>
      </c>
      <c r="H5859" s="4" t="str">
        <f t="shared" si="182"/>
        <v>2U17.35</v>
      </c>
      <c r="I5859" s="4" t="str">
        <f t="shared" si="183"/>
        <v>DGND</v>
      </c>
    </row>
    <row r="5860" spans="1:9">
      <c r="A5860" t="s">
        <v>261</v>
      </c>
      <c r="B5860" t="s">
        <v>9382</v>
      </c>
      <c r="C5860" t="s">
        <v>5485</v>
      </c>
      <c r="D5860" t="s">
        <v>667</v>
      </c>
      <c r="E5860" t="s">
        <v>169</v>
      </c>
      <c r="F5860">
        <v>41</v>
      </c>
      <c r="G5860" t="s">
        <v>667</v>
      </c>
      <c r="H5860" s="4" t="str">
        <f t="shared" si="182"/>
        <v>2U17.41</v>
      </c>
      <c r="I5860" s="4" t="str">
        <f t="shared" si="183"/>
        <v>DGND</v>
      </c>
    </row>
    <row r="5861" spans="1:9">
      <c r="A5861" t="s">
        <v>261</v>
      </c>
      <c r="B5861" t="s">
        <v>9382</v>
      </c>
      <c r="C5861" t="s">
        <v>5485</v>
      </c>
      <c r="D5861" t="s">
        <v>668</v>
      </c>
      <c r="E5861" t="s">
        <v>169</v>
      </c>
      <c r="F5861">
        <v>50</v>
      </c>
      <c r="G5861" t="s">
        <v>668</v>
      </c>
      <c r="H5861" s="4" t="str">
        <f t="shared" si="182"/>
        <v>2U17.50</v>
      </c>
      <c r="I5861" s="4" t="str">
        <f t="shared" si="183"/>
        <v>DGND</v>
      </c>
    </row>
    <row r="5862" spans="1:9">
      <c r="A5862" t="s">
        <v>261</v>
      </c>
      <c r="B5862" t="s">
        <v>9382</v>
      </c>
      <c r="C5862" t="s">
        <v>5485</v>
      </c>
      <c r="D5862" t="s">
        <v>669</v>
      </c>
      <c r="E5862" t="s">
        <v>169</v>
      </c>
      <c r="F5862">
        <v>51</v>
      </c>
      <c r="G5862" t="s">
        <v>669</v>
      </c>
      <c r="H5862" s="4" t="str">
        <f t="shared" si="182"/>
        <v>2U17.51</v>
      </c>
      <c r="I5862" s="4" t="str">
        <f t="shared" si="183"/>
        <v>DGND</v>
      </c>
    </row>
    <row r="5863" spans="1:9">
      <c r="A5863" t="s">
        <v>261</v>
      </c>
      <c r="B5863" t="s">
        <v>9382</v>
      </c>
      <c r="C5863" t="s">
        <v>5485</v>
      </c>
      <c r="D5863" t="s">
        <v>670</v>
      </c>
      <c r="E5863" t="s">
        <v>169</v>
      </c>
      <c r="F5863">
        <v>57</v>
      </c>
      <c r="G5863" t="s">
        <v>670</v>
      </c>
      <c r="H5863" s="4" t="str">
        <f t="shared" si="182"/>
        <v>2U17.57</v>
      </c>
      <c r="I5863" s="4" t="str">
        <f t="shared" si="183"/>
        <v>DGND</v>
      </c>
    </row>
    <row r="5864" spans="1:9">
      <c r="A5864" t="s">
        <v>261</v>
      </c>
      <c r="B5864" t="s">
        <v>9382</v>
      </c>
      <c r="C5864" t="s">
        <v>5485</v>
      </c>
      <c r="D5864" t="s">
        <v>671</v>
      </c>
      <c r="E5864" t="s">
        <v>169</v>
      </c>
      <c r="F5864">
        <v>62</v>
      </c>
      <c r="G5864" t="s">
        <v>671</v>
      </c>
      <c r="H5864" s="4" t="str">
        <f t="shared" si="182"/>
        <v>2U17.62</v>
      </c>
      <c r="I5864" s="4" t="str">
        <f t="shared" si="183"/>
        <v>DGND</v>
      </c>
    </row>
    <row r="5865" spans="1:9">
      <c r="A5865" t="s">
        <v>261</v>
      </c>
      <c r="B5865" t="s">
        <v>9382</v>
      </c>
      <c r="C5865" t="s">
        <v>5485</v>
      </c>
      <c r="D5865" t="s">
        <v>672</v>
      </c>
      <c r="E5865" t="s">
        <v>169</v>
      </c>
      <c r="F5865">
        <v>63</v>
      </c>
      <c r="G5865" t="s">
        <v>672</v>
      </c>
      <c r="H5865" s="4" t="str">
        <f t="shared" si="182"/>
        <v>2U17.63</v>
      </c>
      <c r="I5865" s="4" t="str">
        <f t="shared" si="183"/>
        <v>DGND</v>
      </c>
    </row>
    <row r="5866" spans="1:9">
      <c r="A5866" t="s">
        <v>261</v>
      </c>
      <c r="B5866" t="s">
        <v>9382</v>
      </c>
      <c r="C5866" t="s">
        <v>5485</v>
      </c>
      <c r="D5866" t="s">
        <v>673</v>
      </c>
      <c r="E5866" t="s">
        <v>3860</v>
      </c>
      <c r="F5866">
        <v>10</v>
      </c>
      <c r="G5866" t="s">
        <v>673</v>
      </c>
      <c r="H5866" s="4" t="str">
        <f t="shared" si="182"/>
        <v>2U17.10</v>
      </c>
      <c r="I5866" s="4" t="str">
        <f t="shared" si="183"/>
        <v>S2_HSD093</v>
      </c>
    </row>
    <row r="5867" spans="1:9">
      <c r="A5867" t="s">
        <v>261</v>
      </c>
      <c r="B5867" t="s">
        <v>9382</v>
      </c>
      <c r="C5867" t="s">
        <v>5485</v>
      </c>
      <c r="D5867" t="s">
        <v>674</v>
      </c>
      <c r="E5867" t="s">
        <v>3860</v>
      </c>
      <c r="F5867">
        <v>25</v>
      </c>
      <c r="G5867" t="s">
        <v>674</v>
      </c>
      <c r="H5867" s="4" t="str">
        <f t="shared" si="182"/>
        <v>2U17.25</v>
      </c>
      <c r="I5867" s="4" t="str">
        <f t="shared" si="183"/>
        <v>S2_HSD093</v>
      </c>
    </row>
    <row r="5868" spans="1:9">
      <c r="A5868" t="s">
        <v>261</v>
      </c>
      <c r="B5868" t="s">
        <v>9382</v>
      </c>
      <c r="C5868" t="s">
        <v>5485</v>
      </c>
      <c r="D5868" t="s">
        <v>675</v>
      </c>
      <c r="E5868" t="s">
        <v>3851</v>
      </c>
      <c r="F5868">
        <v>2</v>
      </c>
      <c r="G5868" t="s">
        <v>675</v>
      </c>
      <c r="H5868" s="4" t="str">
        <f t="shared" si="182"/>
        <v>2U17.2</v>
      </c>
      <c r="I5868" s="4" t="str">
        <f t="shared" si="183"/>
        <v>S2_U17_VDD</v>
      </c>
    </row>
    <row r="5869" spans="1:9">
      <c r="A5869" t="s">
        <v>261</v>
      </c>
      <c r="B5869" t="s">
        <v>9382</v>
      </c>
      <c r="C5869" t="s">
        <v>5485</v>
      </c>
      <c r="D5869" t="s">
        <v>676</v>
      </c>
      <c r="E5869" t="s">
        <v>3851</v>
      </c>
      <c r="F5869">
        <v>8</v>
      </c>
      <c r="G5869" t="s">
        <v>676</v>
      </c>
      <c r="H5869" s="4" t="str">
        <f t="shared" si="182"/>
        <v>2U17.8</v>
      </c>
      <c r="I5869" s="4" t="str">
        <f t="shared" si="183"/>
        <v>S2_U17_VDD</v>
      </c>
    </row>
    <row r="5870" spans="1:9">
      <c r="A5870" t="s">
        <v>261</v>
      </c>
      <c r="B5870" t="s">
        <v>9382</v>
      </c>
      <c r="C5870" t="s">
        <v>5485</v>
      </c>
      <c r="D5870" t="s">
        <v>677</v>
      </c>
      <c r="E5870" t="s">
        <v>3851</v>
      </c>
      <c r="F5870">
        <v>11</v>
      </c>
      <c r="G5870" t="s">
        <v>677</v>
      </c>
      <c r="H5870" s="4" t="str">
        <f t="shared" si="182"/>
        <v>2U17.11</v>
      </c>
      <c r="I5870" s="4" t="str">
        <f t="shared" si="183"/>
        <v>S2_U17_VDD</v>
      </c>
    </row>
    <row r="5871" spans="1:9">
      <c r="A5871" t="s">
        <v>261</v>
      </c>
      <c r="B5871" t="s">
        <v>9382</v>
      </c>
      <c r="C5871" t="s">
        <v>5485</v>
      </c>
      <c r="D5871" t="s">
        <v>678</v>
      </c>
      <c r="E5871" t="s">
        <v>3851</v>
      </c>
      <c r="F5871">
        <v>15</v>
      </c>
      <c r="G5871" t="s">
        <v>678</v>
      </c>
      <c r="H5871" s="4" t="str">
        <f t="shared" si="182"/>
        <v>2U17.15</v>
      </c>
      <c r="I5871" s="4" t="str">
        <f t="shared" si="183"/>
        <v>S2_U17_VDD</v>
      </c>
    </row>
    <row r="5872" spans="1:9">
      <c r="A5872" t="s">
        <v>261</v>
      </c>
      <c r="B5872" t="s">
        <v>9382</v>
      </c>
      <c r="C5872" t="s">
        <v>5485</v>
      </c>
      <c r="D5872" t="s">
        <v>679</v>
      </c>
      <c r="E5872" t="s">
        <v>3851</v>
      </c>
      <c r="F5872">
        <v>16</v>
      </c>
      <c r="G5872" t="s">
        <v>679</v>
      </c>
      <c r="H5872" s="4" t="str">
        <f t="shared" si="182"/>
        <v>2U17.16</v>
      </c>
      <c r="I5872" s="4" t="str">
        <f t="shared" si="183"/>
        <v>S2_U17_VDD</v>
      </c>
    </row>
    <row r="5873" spans="1:9">
      <c r="A5873" t="s">
        <v>261</v>
      </c>
      <c r="B5873" t="s">
        <v>9382</v>
      </c>
      <c r="C5873" t="s">
        <v>5485</v>
      </c>
      <c r="D5873" t="s">
        <v>680</v>
      </c>
      <c r="E5873" t="s">
        <v>3851</v>
      </c>
      <c r="F5873">
        <v>20</v>
      </c>
      <c r="G5873" t="s">
        <v>680</v>
      </c>
      <c r="H5873" s="4" t="str">
        <f t="shared" si="182"/>
        <v>2U17.20</v>
      </c>
      <c r="I5873" s="4" t="str">
        <f t="shared" si="183"/>
        <v>S2_U17_VDD</v>
      </c>
    </row>
    <row r="5874" spans="1:9">
      <c r="A5874" t="s">
        <v>261</v>
      </c>
      <c r="B5874" t="s">
        <v>9382</v>
      </c>
      <c r="C5874" t="s">
        <v>5485</v>
      </c>
      <c r="D5874" t="s">
        <v>681</v>
      </c>
      <c r="E5874" t="s">
        <v>3851</v>
      </c>
      <c r="F5874">
        <v>24</v>
      </c>
      <c r="G5874" t="s">
        <v>681</v>
      </c>
      <c r="H5874" s="4" t="str">
        <f t="shared" si="182"/>
        <v>2U17.24</v>
      </c>
      <c r="I5874" s="4" t="str">
        <f t="shared" si="183"/>
        <v>S2_U17_VDD</v>
      </c>
    </row>
    <row r="5875" spans="1:9">
      <c r="A5875" t="s">
        <v>261</v>
      </c>
      <c r="B5875" t="s">
        <v>9382</v>
      </c>
      <c r="C5875" t="s">
        <v>5485</v>
      </c>
      <c r="D5875" t="s">
        <v>682</v>
      </c>
      <c r="E5875" t="s">
        <v>3851</v>
      </c>
      <c r="F5875">
        <v>26</v>
      </c>
      <c r="G5875" t="s">
        <v>682</v>
      </c>
      <c r="H5875" s="4" t="str">
        <f t="shared" si="182"/>
        <v>2U17.26</v>
      </c>
      <c r="I5875" s="4" t="str">
        <f t="shared" si="183"/>
        <v>S2_U17_VDD</v>
      </c>
    </row>
    <row r="5876" spans="1:9">
      <c r="A5876" t="s">
        <v>261</v>
      </c>
      <c r="B5876" t="s">
        <v>9382</v>
      </c>
      <c r="C5876" t="s">
        <v>5485</v>
      </c>
      <c r="D5876" t="s">
        <v>683</v>
      </c>
      <c r="E5876" t="s">
        <v>3851</v>
      </c>
      <c r="F5876">
        <v>31</v>
      </c>
      <c r="G5876" t="s">
        <v>683</v>
      </c>
      <c r="H5876" s="4" t="str">
        <f t="shared" si="182"/>
        <v>2U17.31</v>
      </c>
      <c r="I5876" s="4" t="str">
        <f t="shared" si="183"/>
        <v>S2_U17_VDD</v>
      </c>
    </row>
    <row r="5877" spans="1:9">
      <c r="A5877" t="s">
        <v>261</v>
      </c>
      <c r="B5877" t="s">
        <v>9382</v>
      </c>
      <c r="C5877" t="s">
        <v>5485</v>
      </c>
      <c r="D5877" t="s">
        <v>684</v>
      </c>
      <c r="E5877" t="s">
        <v>3851</v>
      </c>
      <c r="F5877">
        <v>33</v>
      </c>
      <c r="G5877" t="s">
        <v>684</v>
      </c>
      <c r="H5877" s="4" t="str">
        <f t="shared" si="182"/>
        <v>2U17.33</v>
      </c>
      <c r="I5877" s="4" t="str">
        <f t="shared" si="183"/>
        <v>S2_U17_VDD</v>
      </c>
    </row>
    <row r="5878" spans="1:9">
      <c r="A5878" t="s">
        <v>261</v>
      </c>
      <c r="B5878" t="s">
        <v>9382</v>
      </c>
      <c r="C5878" t="s">
        <v>5485</v>
      </c>
      <c r="D5878" t="s">
        <v>685</v>
      </c>
      <c r="E5878" t="s">
        <v>3851</v>
      </c>
      <c r="F5878">
        <v>40</v>
      </c>
      <c r="G5878" t="s">
        <v>685</v>
      </c>
      <c r="H5878" s="4" t="str">
        <f t="shared" si="182"/>
        <v>2U17.40</v>
      </c>
      <c r="I5878" s="4" t="str">
        <f t="shared" si="183"/>
        <v>S2_U17_VDD</v>
      </c>
    </row>
    <row r="5879" spans="1:9">
      <c r="A5879" t="s">
        <v>261</v>
      </c>
      <c r="B5879" t="s">
        <v>9382</v>
      </c>
      <c r="C5879" t="s">
        <v>5485</v>
      </c>
      <c r="D5879" t="s">
        <v>686</v>
      </c>
      <c r="E5879" t="s">
        <v>3851</v>
      </c>
      <c r="F5879">
        <v>56</v>
      </c>
      <c r="G5879" t="s">
        <v>686</v>
      </c>
      <c r="H5879" s="4" t="str">
        <f t="shared" si="182"/>
        <v>2U17.56</v>
      </c>
      <c r="I5879" s="4" t="str">
        <f t="shared" si="183"/>
        <v>S2_U17_VDD</v>
      </c>
    </row>
    <row r="5880" spans="1:9">
      <c r="A5880" t="s">
        <v>261</v>
      </c>
      <c r="B5880" t="s">
        <v>9382</v>
      </c>
      <c r="C5880" t="s">
        <v>5485</v>
      </c>
      <c r="D5880" t="s">
        <v>687</v>
      </c>
      <c r="E5880" t="s">
        <v>3851</v>
      </c>
      <c r="F5880">
        <v>64</v>
      </c>
      <c r="G5880" t="s">
        <v>687</v>
      </c>
      <c r="H5880" s="4" t="str">
        <f t="shared" si="182"/>
        <v>2U17.64</v>
      </c>
      <c r="I5880" s="4" t="str">
        <f t="shared" si="183"/>
        <v>S2_U17_VDD</v>
      </c>
    </row>
    <row r="5881" spans="1:9">
      <c r="A5881" t="s">
        <v>261</v>
      </c>
      <c r="B5881" t="s">
        <v>9382</v>
      </c>
      <c r="C5881" t="s">
        <v>5486</v>
      </c>
      <c r="D5881" t="s">
        <v>634</v>
      </c>
      <c r="E5881" t="s">
        <v>3852</v>
      </c>
      <c r="F5881">
        <v>61</v>
      </c>
      <c r="G5881" t="s">
        <v>634</v>
      </c>
      <c r="H5881" s="4" t="str">
        <f t="shared" si="182"/>
        <v>2U18.61</v>
      </c>
      <c r="I5881" s="4" t="str">
        <f t="shared" si="183"/>
        <v>SG2_3PI_P0_MDI+</v>
      </c>
    </row>
    <row r="5882" spans="1:9">
      <c r="A5882" t="s">
        <v>261</v>
      </c>
      <c r="B5882" t="s">
        <v>9382</v>
      </c>
      <c r="C5882" t="s">
        <v>5486</v>
      </c>
      <c r="D5882" t="s">
        <v>635</v>
      </c>
      <c r="E5882" t="s">
        <v>8777</v>
      </c>
      <c r="F5882">
        <v>59</v>
      </c>
      <c r="G5882" t="s">
        <v>635</v>
      </c>
      <c r="H5882" s="4" t="str">
        <f t="shared" si="182"/>
        <v>2U18.59</v>
      </c>
      <c r="I5882" s="4" t="str">
        <f t="shared" si="183"/>
        <v>S2_U4PILB_P0_MDI+</v>
      </c>
    </row>
    <row r="5883" spans="1:9">
      <c r="A5883" t="s">
        <v>261</v>
      </c>
      <c r="B5883" t="s">
        <v>9382</v>
      </c>
      <c r="C5883" t="s">
        <v>5486</v>
      </c>
      <c r="D5883" t="s">
        <v>636</v>
      </c>
      <c r="E5883" t="s">
        <v>3853</v>
      </c>
      <c r="F5883">
        <v>60</v>
      </c>
      <c r="G5883" t="s">
        <v>636</v>
      </c>
      <c r="H5883" s="4" t="str">
        <f t="shared" si="182"/>
        <v>2U18.60</v>
      </c>
      <c r="I5883" s="4" t="str">
        <f t="shared" si="183"/>
        <v>SG2_3PI_P0_MDI-</v>
      </c>
    </row>
    <row r="5884" spans="1:9">
      <c r="A5884" t="s">
        <v>261</v>
      </c>
      <c r="B5884" t="s">
        <v>9382</v>
      </c>
      <c r="C5884" t="s">
        <v>5486</v>
      </c>
      <c r="D5884" t="s">
        <v>637</v>
      </c>
      <c r="E5884" t="s">
        <v>8778</v>
      </c>
      <c r="F5884">
        <v>58</v>
      </c>
      <c r="G5884" t="s">
        <v>637</v>
      </c>
      <c r="H5884" s="4" t="str">
        <f t="shared" si="182"/>
        <v>2U18.58</v>
      </c>
      <c r="I5884" s="4" t="str">
        <f t="shared" si="183"/>
        <v>S2_U4PILB_P0_MDI-</v>
      </c>
    </row>
    <row r="5885" spans="1:9">
      <c r="A5885" t="s">
        <v>261</v>
      </c>
      <c r="B5885" t="s">
        <v>9382</v>
      </c>
      <c r="C5885" t="s">
        <v>5486</v>
      </c>
      <c r="D5885" t="s">
        <v>638</v>
      </c>
      <c r="E5885" t="s">
        <v>3856</v>
      </c>
      <c r="F5885">
        <v>55</v>
      </c>
      <c r="G5885" t="s">
        <v>638</v>
      </c>
      <c r="H5885" s="4" t="str">
        <f t="shared" si="182"/>
        <v>2U18.55</v>
      </c>
      <c r="I5885" s="4" t="str">
        <f t="shared" si="183"/>
        <v>SG2_3PI_P1_MDI+</v>
      </c>
    </row>
    <row r="5886" spans="1:9">
      <c r="A5886" t="s">
        <v>261</v>
      </c>
      <c r="B5886" t="s">
        <v>9382</v>
      </c>
      <c r="C5886" t="s">
        <v>5486</v>
      </c>
      <c r="D5886" t="s">
        <v>639</v>
      </c>
      <c r="E5886" t="s">
        <v>8779</v>
      </c>
      <c r="F5886">
        <v>53</v>
      </c>
      <c r="G5886" t="s">
        <v>639</v>
      </c>
      <c r="H5886" s="4" t="str">
        <f t="shared" si="182"/>
        <v>2U18.53</v>
      </c>
      <c r="I5886" s="4" t="str">
        <f t="shared" si="183"/>
        <v>S2_U4PILB_P1_MDI+</v>
      </c>
    </row>
    <row r="5887" spans="1:9">
      <c r="A5887" t="s">
        <v>261</v>
      </c>
      <c r="B5887" t="s">
        <v>9382</v>
      </c>
      <c r="C5887" t="s">
        <v>5486</v>
      </c>
      <c r="D5887" t="s">
        <v>640</v>
      </c>
      <c r="E5887" t="s">
        <v>3857</v>
      </c>
      <c r="F5887">
        <v>54</v>
      </c>
      <c r="G5887" t="s">
        <v>640</v>
      </c>
      <c r="H5887" s="4" t="str">
        <f t="shared" si="182"/>
        <v>2U18.54</v>
      </c>
      <c r="I5887" s="4" t="str">
        <f t="shared" si="183"/>
        <v>SG2_3PI_P1_MDI-</v>
      </c>
    </row>
    <row r="5888" spans="1:9">
      <c r="A5888" t="s">
        <v>261</v>
      </c>
      <c r="B5888" t="s">
        <v>9382</v>
      </c>
      <c r="C5888" t="s">
        <v>5486</v>
      </c>
      <c r="D5888" t="s">
        <v>641</v>
      </c>
      <c r="E5888" t="s">
        <v>8780</v>
      </c>
      <c r="F5888">
        <v>52</v>
      </c>
      <c r="G5888" t="s">
        <v>641</v>
      </c>
      <c r="H5888" s="4" t="str">
        <f t="shared" si="182"/>
        <v>2U18.52</v>
      </c>
      <c r="I5888" s="4" t="str">
        <f t="shared" si="183"/>
        <v>S2_U4PILB_P1_MDI-</v>
      </c>
    </row>
    <row r="5889" spans="1:9">
      <c r="A5889" t="s">
        <v>261</v>
      </c>
      <c r="B5889" t="s">
        <v>9382</v>
      </c>
      <c r="C5889" t="s">
        <v>5486</v>
      </c>
      <c r="D5889" t="s">
        <v>642</v>
      </c>
      <c r="E5889" t="s">
        <v>3854</v>
      </c>
      <c r="F5889">
        <v>49</v>
      </c>
      <c r="G5889" t="s">
        <v>642</v>
      </c>
      <c r="H5889" s="4" t="str">
        <f t="shared" si="182"/>
        <v>2U18.49</v>
      </c>
      <c r="I5889" s="4" t="str">
        <f t="shared" si="183"/>
        <v>SG2_3PI_P5_MDI+</v>
      </c>
    </row>
    <row r="5890" spans="1:9">
      <c r="A5890" t="s">
        <v>261</v>
      </c>
      <c r="B5890" t="s">
        <v>9382</v>
      </c>
      <c r="C5890" t="s">
        <v>5486</v>
      </c>
      <c r="D5890" t="s">
        <v>643</v>
      </c>
      <c r="E5890" t="s">
        <v>8775</v>
      </c>
      <c r="F5890">
        <v>47</v>
      </c>
      <c r="G5890" t="s">
        <v>643</v>
      </c>
      <c r="H5890" s="4" t="str">
        <f t="shared" ref="H5890:H5953" si="184">CONCATENATE(C5890,".",F5890)</f>
        <v>2U18.47</v>
      </c>
      <c r="I5890" s="4" t="str">
        <f t="shared" ref="I5890:I5953" si="185">E5890</f>
        <v>S2_U4PILB_P5_MDI+</v>
      </c>
    </row>
    <row r="5891" spans="1:9">
      <c r="A5891" t="s">
        <v>261</v>
      </c>
      <c r="B5891" t="s">
        <v>9382</v>
      </c>
      <c r="C5891" t="s">
        <v>5486</v>
      </c>
      <c r="D5891" t="s">
        <v>644</v>
      </c>
      <c r="E5891" t="s">
        <v>3855</v>
      </c>
      <c r="F5891">
        <v>48</v>
      </c>
      <c r="G5891" t="s">
        <v>644</v>
      </c>
      <c r="H5891" s="4" t="str">
        <f t="shared" si="184"/>
        <v>2U18.48</v>
      </c>
      <c r="I5891" s="4" t="str">
        <f t="shared" si="185"/>
        <v>SG2_3PI_P5_MDI-</v>
      </c>
    </row>
    <row r="5892" spans="1:9">
      <c r="A5892" t="s">
        <v>261</v>
      </c>
      <c r="B5892" t="s">
        <v>9382</v>
      </c>
      <c r="C5892" t="s">
        <v>5486</v>
      </c>
      <c r="D5892" t="s">
        <v>645</v>
      </c>
      <c r="E5892" t="s">
        <v>8776</v>
      </c>
      <c r="F5892">
        <v>46</v>
      </c>
      <c r="G5892" t="s">
        <v>645</v>
      </c>
      <c r="H5892" s="4" t="str">
        <f t="shared" si="184"/>
        <v>2U18.46</v>
      </c>
      <c r="I5892" s="4" t="str">
        <f t="shared" si="185"/>
        <v>S2_U4PILB_P5_MDI-</v>
      </c>
    </row>
    <row r="5893" spans="1:9">
      <c r="A5893" t="s">
        <v>261</v>
      </c>
      <c r="B5893" t="s">
        <v>9382</v>
      </c>
      <c r="C5893" t="s">
        <v>5486</v>
      </c>
      <c r="D5893" t="s">
        <v>646</v>
      </c>
      <c r="E5893" t="s">
        <v>3858</v>
      </c>
      <c r="F5893">
        <v>45</v>
      </c>
      <c r="G5893" t="s">
        <v>646</v>
      </c>
      <c r="H5893" s="4" t="str">
        <f t="shared" si="184"/>
        <v>2U18.45</v>
      </c>
      <c r="I5893" s="4" t="str">
        <f t="shared" si="185"/>
        <v>SG2_3PI_P6_MDI+</v>
      </c>
    </row>
    <row r="5894" spans="1:9">
      <c r="A5894" t="s">
        <v>261</v>
      </c>
      <c r="B5894" t="s">
        <v>9382</v>
      </c>
      <c r="C5894" t="s">
        <v>5486</v>
      </c>
      <c r="D5894" t="s">
        <v>647</v>
      </c>
      <c r="E5894" t="s">
        <v>8773</v>
      </c>
      <c r="F5894">
        <v>43</v>
      </c>
      <c r="G5894" t="s">
        <v>647</v>
      </c>
      <c r="H5894" s="4" t="str">
        <f t="shared" si="184"/>
        <v>2U18.43</v>
      </c>
      <c r="I5894" s="4" t="str">
        <f t="shared" si="185"/>
        <v>S2_U4PILB_P6_MDI+</v>
      </c>
    </row>
    <row r="5895" spans="1:9">
      <c r="A5895" t="s">
        <v>261</v>
      </c>
      <c r="B5895" t="s">
        <v>9382</v>
      </c>
      <c r="C5895" t="s">
        <v>5486</v>
      </c>
      <c r="D5895" t="s">
        <v>648</v>
      </c>
      <c r="E5895" t="s">
        <v>3859</v>
      </c>
      <c r="F5895">
        <v>44</v>
      </c>
      <c r="G5895" t="s">
        <v>648</v>
      </c>
      <c r="H5895" s="4" t="str">
        <f t="shared" si="184"/>
        <v>2U18.44</v>
      </c>
      <c r="I5895" s="4" t="str">
        <f t="shared" si="185"/>
        <v>SG2_3PI_P6_MDI-</v>
      </c>
    </row>
    <row r="5896" spans="1:9">
      <c r="A5896" t="s">
        <v>261</v>
      </c>
      <c r="B5896" t="s">
        <v>9382</v>
      </c>
      <c r="C5896" t="s">
        <v>5486</v>
      </c>
      <c r="D5896" t="s">
        <v>649</v>
      </c>
      <c r="E5896" t="s">
        <v>8774</v>
      </c>
      <c r="F5896">
        <v>42</v>
      </c>
      <c r="G5896" t="s">
        <v>649</v>
      </c>
      <c r="H5896" s="4" t="str">
        <f t="shared" si="184"/>
        <v>2U18.42</v>
      </c>
      <c r="I5896" s="4" t="str">
        <f t="shared" si="185"/>
        <v>S2_U4PILB_P6_MDI-</v>
      </c>
    </row>
    <row r="5897" spans="1:9">
      <c r="A5897" t="s">
        <v>261</v>
      </c>
      <c r="B5897" t="s">
        <v>9382</v>
      </c>
      <c r="C5897" t="s">
        <v>5486</v>
      </c>
      <c r="D5897" t="s">
        <v>650</v>
      </c>
      <c r="F5897">
        <v>39</v>
      </c>
      <c r="G5897" t="s">
        <v>650</v>
      </c>
      <c r="H5897" s="4" t="str">
        <f t="shared" si="184"/>
        <v>2U18.39</v>
      </c>
      <c r="I5897" s="4">
        <f t="shared" si="185"/>
        <v>0</v>
      </c>
    </row>
    <row r="5898" spans="1:9">
      <c r="A5898" t="s">
        <v>261</v>
      </c>
      <c r="B5898" t="s">
        <v>9382</v>
      </c>
      <c r="C5898" t="s">
        <v>5486</v>
      </c>
      <c r="D5898" t="s">
        <v>651</v>
      </c>
      <c r="F5898">
        <v>37</v>
      </c>
      <c r="G5898" t="s">
        <v>651</v>
      </c>
      <c r="H5898" s="4" t="str">
        <f t="shared" si="184"/>
        <v>2U18.37</v>
      </c>
      <c r="I5898" s="4">
        <f t="shared" si="185"/>
        <v>0</v>
      </c>
    </row>
    <row r="5899" spans="1:9">
      <c r="A5899" t="s">
        <v>261</v>
      </c>
      <c r="B5899" t="s">
        <v>9382</v>
      </c>
      <c r="C5899" t="s">
        <v>5486</v>
      </c>
      <c r="D5899" t="s">
        <v>652</v>
      </c>
      <c r="F5899">
        <v>38</v>
      </c>
      <c r="G5899" t="s">
        <v>652</v>
      </c>
      <c r="H5899" s="4" t="str">
        <f t="shared" si="184"/>
        <v>2U18.38</v>
      </c>
      <c r="I5899" s="4">
        <f t="shared" si="185"/>
        <v>0</v>
      </c>
    </row>
    <row r="5900" spans="1:9">
      <c r="A5900" t="s">
        <v>261</v>
      </c>
      <c r="B5900" t="s">
        <v>9382</v>
      </c>
      <c r="C5900" t="s">
        <v>5486</v>
      </c>
      <c r="D5900" t="s">
        <v>653</v>
      </c>
      <c r="F5900">
        <v>36</v>
      </c>
      <c r="G5900" t="s">
        <v>653</v>
      </c>
      <c r="H5900" s="4" t="str">
        <f t="shared" si="184"/>
        <v>2U18.36</v>
      </c>
      <c r="I5900" s="4">
        <f t="shared" si="185"/>
        <v>0</v>
      </c>
    </row>
    <row r="5901" spans="1:9">
      <c r="A5901" t="s">
        <v>261</v>
      </c>
      <c r="B5901" t="s">
        <v>9382</v>
      </c>
      <c r="C5901" t="s">
        <v>5486</v>
      </c>
      <c r="D5901" t="s">
        <v>231</v>
      </c>
      <c r="E5901" t="s">
        <v>3810</v>
      </c>
      <c r="F5901">
        <v>6</v>
      </c>
      <c r="G5901" t="s">
        <v>231</v>
      </c>
      <c r="H5901" s="4" t="str">
        <f t="shared" si="184"/>
        <v>2U18.6</v>
      </c>
      <c r="I5901" s="4" t="str">
        <f t="shared" si="185"/>
        <v>SG2_2_P0_MDI+</v>
      </c>
    </row>
    <row r="5902" spans="1:9">
      <c r="A5902" t="s">
        <v>261</v>
      </c>
      <c r="B5902" t="s">
        <v>9382</v>
      </c>
      <c r="C5902" t="s">
        <v>5486</v>
      </c>
      <c r="D5902" t="s">
        <v>195</v>
      </c>
      <c r="E5902" t="s">
        <v>3812</v>
      </c>
      <c r="F5902">
        <v>7</v>
      </c>
      <c r="G5902" t="s">
        <v>195</v>
      </c>
      <c r="H5902" s="4" t="str">
        <f t="shared" si="184"/>
        <v>2U18.7</v>
      </c>
      <c r="I5902" s="4" t="str">
        <f t="shared" si="185"/>
        <v>SG2_2_P0_MDI-</v>
      </c>
    </row>
    <row r="5903" spans="1:9">
      <c r="A5903" t="s">
        <v>261</v>
      </c>
      <c r="B5903" t="s">
        <v>9382</v>
      </c>
      <c r="C5903" t="s">
        <v>5486</v>
      </c>
      <c r="D5903" t="s">
        <v>196</v>
      </c>
      <c r="E5903" t="s">
        <v>3816</v>
      </c>
      <c r="F5903">
        <v>12</v>
      </c>
      <c r="G5903" t="s">
        <v>196</v>
      </c>
      <c r="H5903" s="4" t="str">
        <f t="shared" si="184"/>
        <v>2U18.12</v>
      </c>
      <c r="I5903" s="4" t="str">
        <f t="shared" si="185"/>
        <v>SG2_2_P1_MDI+</v>
      </c>
    </row>
    <row r="5904" spans="1:9">
      <c r="A5904" t="s">
        <v>261</v>
      </c>
      <c r="B5904" t="s">
        <v>9382</v>
      </c>
      <c r="C5904" t="s">
        <v>5486</v>
      </c>
      <c r="D5904" t="s">
        <v>197</v>
      </c>
      <c r="E5904" t="s">
        <v>3818</v>
      </c>
      <c r="F5904">
        <v>13</v>
      </c>
      <c r="G5904" t="s">
        <v>197</v>
      </c>
      <c r="H5904" s="4" t="str">
        <f t="shared" si="184"/>
        <v>2U18.13</v>
      </c>
      <c r="I5904" s="4" t="str">
        <f t="shared" si="185"/>
        <v>SG2_2_P1_MDI-</v>
      </c>
    </row>
    <row r="5905" spans="1:9">
      <c r="A5905" t="s">
        <v>261</v>
      </c>
      <c r="B5905" t="s">
        <v>9382</v>
      </c>
      <c r="C5905" t="s">
        <v>5486</v>
      </c>
      <c r="D5905" t="s">
        <v>11</v>
      </c>
      <c r="E5905" t="s">
        <v>3825</v>
      </c>
      <c r="F5905">
        <v>18</v>
      </c>
      <c r="G5905" t="s">
        <v>11</v>
      </c>
      <c r="H5905" s="4" t="str">
        <f t="shared" si="184"/>
        <v>2U18.18</v>
      </c>
      <c r="I5905" s="4" t="str">
        <f t="shared" si="185"/>
        <v>SG2_2_P5_MDI+</v>
      </c>
    </row>
    <row r="5906" spans="1:9">
      <c r="A5906" t="s">
        <v>261</v>
      </c>
      <c r="B5906" t="s">
        <v>9382</v>
      </c>
      <c r="C5906" t="s">
        <v>5486</v>
      </c>
      <c r="D5906" t="s">
        <v>198</v>
      </c>
      <c r="E5906" t="s">
        <v>3829</v>
      </c>
      <c r="F5906">
        <v>19</v>
      </c>
      <c r="G5906" t="s">
        <v>198</v>
      </c>
      <c r="H5906" s="4" t="str">
        <f t="shared" si="184"/>
        <v>2U18.19</v>
      </c>
      <c r="I5906" s="4" t="str">
        <f t="shared" si="185"/>
        <v>SG2_2_P5_MDI-</v>
      </c>
    </row>
    <row r="5907" spans="1:9">
      <c r="A5907" t="s">
        <v>261</v>
      </c>
      <c r="B5907" t="s">
        <v>9382</v>
      </c>
      <c r="C5907" t="s">
        <v>5486</v>
      </c>
      <c r="D5907" t="s">
        <v>199</v>
      </c>
      <c r="E5907" t="s">
        <v>3832</v>
      </c>
      <c r="F5907">
        <v>21</v>
      </c>
      <c r="G5907" t="s">
        <v>199</v>
      </c>
      <c r="H5907" s="4" t="str">
        <f t="shared" si="184"/>
        <v>2U18.21</v>
      </c>
      <c r="I5907" s="4" t="str">
        <f t="shared" si="185"/>
        <v>SG2_2_P6_MDI+</v>
      </c>
    </row>
    <row r="5908" spans="1:9">
      <c r="A5908" t="s">
        <v>261</v>
      </c>
      <c r="B5908" t="s">
        <v>9382</v>
      </c>
      <c r="C5908" t="s">
        <v>5486</v>
      </c>
      <c r="D5908" t="s">
        <v>200</v>
      </c>
      <c r="E5908" t="s">
        <v>3827</v>
      </c>
      <c r="F5908">
        <v>22</v>
      </c>
      <c r="G5908" t="s">
        <v>200</v>
      </c>
      <c r="H5908" s="4" t="str">
        <f t="shared" si="184"/>
        <v>2U18.22</v>
      </c>
      <c r="I5908" s="4" t="str">
        <f t="shared" si="185"/>
        <v>SG2_2_P6_MDI-</v>
      </c>
    </row>
    <row r="5909" spans="1:9">
      <c r="A5909" t="s">
        <v>261</v>
      </c>
      <c r="B5909" t="s">
        <v>9382</v>
      </c>
      <c r="C5909" t="s">
        <v>5486</v>
      </c>
      <c r="D5909" t="s">
        <v>201</v>
      </c>
      <c r="F5909">
        <v>27</v>
      </c>
      <c r="G5909" t="s">
        <v>201</v>
      </c>
      <c r="H5909" s="4" t="str">
        <f t="shared" si="184"/>
        <v>2U18.27</v>
      </c>
      <c r="I5909" s="4">
        <f t="shared" si="185"/>
        <v>0</v>
      </c>
    </row>
    <row r="5910" spans="1:9">
      <c r="A5910" t="s">
        <v>261</v>
      </c>
      <c r="B5910" t="s">
        <v>9382</v>
      </c>
      <c r="C5910" t="s">
        <v>5486</v>
      </c>
      <c r="D5910" t="s">
        <v>202</v>
      </c>
      <c r="F5910">
        <v>28</v>
      </c>
      <c r="G5910" t="s">
        <v>202</v>
      </c>
      <c r="H5910" s="4" t="str">
        <f t="shared" si="184"/>
        <v>2U18.28</v>
      </c>
      <c r="I5910" s="4">
        <f t="shared" si="185"/>
        <v>0</v>
      </c>
    </row>
    <row r="5911" spans="1:9">
      <c r="A5911" t="s">
        <v>261</v>
      </c>
      <c r="B5911" t="s">
        <v>9382</v>
      </c>
      <c r="C5911" t="s">
        <v>5486</v>
      </c>
      <c r="D5911" t="s">
        <v>654</v>
      </c>
      <c r="E5911" t="s">
        <v>169</v>
      </c>
      <c r="F5911">
        <v>1</v>
      </c>
      <c r="G5911" t="s">
        <v>654</v>
      </c>
      <c r="H5911" s="4" t="str">
        <f t="shared" si="184"/>
        <v>2U18.1</v>
      </c>
      <c r="I5911" s="4" t="str">
        <f t="shared" si="185"/>
        <v>DGND</v>
      </c>
    </row>
    <row r="5912" spans="1:9">
      <c r="A5912" t="s">
        <v>261</v>
      </c>
      <c r="B5912" t="s">
        <v>9382</v>
      </c>
      <c r="C5912" t="s">
        <v>5486</v>
      </c>
      <c r="D5912" t="s">
        <v>655</v>
      </c>
      <c r="E5912" t="s">
        <v>169</v>
      </c>
      <c r="F5912">
        <v>3</v>
      </c>
      <c r="G5912" t="s">
        <v>655</v>
      </c>
      <c r="H5912" s="4" t="str">
        <f t="shared" si="184"/>
        <v>2U18.3</v>
      </c>
      <c r="I5912" s="4" t="str">
        <f t="shared" si="185"/>
        <v>DGND</v>
      </c>
    </row>
    <row r="5913" spans="1:9">
      <c r="A5913" t="s">
        <v>261</v>
      </c>
      <c r="B5913" t="s">
        <v>9382</v>
      </c>
      <c r="C5913" t="s">
        <v>5486</v>
      </c>
      <c r="D5913" t="s">
        <v>656</v>
      </c>
      <c r="E5913" t="s">
        <v>169</v>
      </c>
      <c r="F5913">
        <v>4</v>
      </c>
      <c r="G5913" t="s">
        <v>656</v>
      </c>
      <c r="H5913" s="4" t="str">
        <f t="shared" si="184"/>
        <v>2U18.4</v>
      </c>
      <c r="I5913" s="4" t="str">
        <f t="shared" si="185"/>
        <v>DGND</v>
      </c>
    </row>
    <row r="5914" spans="1:9">
      <c r="A5914" t="s">
        <v>261</v>
      </c>
      <c r="B5914" t="s">
        <v>9382</v>
      </c>
      <c r="C5914" t="s">
        <v>5486</v>
      </c>
      <c r="D5914" t="s">
        <v>657</v>
      </c>
      <c r="E5914" t="s">
        <v>169</v>
      </c>
      <c r="F5914">
        <v>5</v>
      </c>
      <c r="G5914" t="s">
        <v>657</v>
      </c>
      <c r="H5914" s="4" t="str">
        <f t="shared" si="184"/>
        <v>2U18.5</v>
      </c>
      <c r="I5914" s="4" t="str">
        <f t="shared" si="185"/>
        <v>DGND</v>
      </c>
    </row>
    <row r="5915" spans="1:9">
      <c r="A5915" t="s">
        <v>261</v>
      </c>
      <c r="B5915" t="s">
        <v>9382</v>
      </c>
      <c r="C5915" t="s">
        <v>5486</v>
      </c>
      <c r="D5915" t="s">
        <v>658</v>
      </c>
      <c r="E5915" t="s">
        <v>169</v>
      </c>
      <c r="F5915">
        <v>9</v>
      </c>
      <c r="G5915" t="s">
        <v>658</v>
      </c>
      <c r="H5915" s="4" t="str">
        <f t="shared" si="184"/>
        <v>2U18.9</v>
      </c>
      <c r="I5915" s="4" t="str">
        <f t="shared" si="185"/>
        <v>DGND</v>
      </c>
    </row>
    <row r="5916" spans="1:9">
      <c r="A5916" t="s">
        <v>261</v>
      </c>
      <c r="B5916" t="s">
        <v>9382</v>
      </c>
      <c r="C5916" t="s">
        <v>5486</v>
      </c>
      <c r="D5916" t="s">
        <v>659</v>
      </c>
      <c r="E5916" t="s">
        <v>169</v>
      </c>
      <c r="F5916">
        <v>14</v>
      </c>
      <c r="G5916" t="s">
        <v>659</v>
      </c>
      <c r="H5916" s="4" t="str">
        <f t="shared" si="184"/>
        <v>2U18.14</v>
      </c>
      <c r="I5916" s="4" t="str">
        <f t="shared" si="185"/>
        <v>DGND</v>
      </c>
    </row>
    <row r="5917" spans="1:9">
      <c r="A5917" t="s">
        <v>261</v>
      </c>
      <c r="B5917" t="s">
        <v>9382</v>
      </c>
      <c r="C5917" t="s">
        <v>5486</v>
      </c>
      <c r="D5917" t="s">
        <v>660</v>
      </c>
      <c r="E5917" t="s">
        <v>169</v>
      </c>
      <c r="F5917">
        <v>17</v>
      </c>
      <c r="G5917" t="s">
        <v>660</v>
      </c>
      <c r="H5917" s="4" t="str">
        <f t="shared" si="184"/>
        <v>2U18.17</v>
      </c>
      <c r="I5917" s="4" t="str">
        <f t="shared" si="185"/>
        <v>DGND</v>
      </c>
    </row>
    <row r="5918" spans="1:9">
      <c r="A5918" t="s">
        <v>261</v>
      </c>
      <c r="B5918" t="s">
        <v>9382</v>
      </c>
      <c r="C5918" t="s">
        <v>5486</v>
      </c>
      <c r="D5918" t="s">
        <v>661</v>
      </c>
      <c r="E5918" t="s">
        <v>169</v>
      </c>
      <c r="F5918">
        <v>23</v>
      </c>
      <c r="G5918" t="s">
        <v>661</v>
      </c>
      <c r="H5918" s="4" t="str">
        <f t="shared" si="184"/>
        <v>2U18.23</v>
      </c>
      <c r="I5918" s="4" t="str">
        <f t="shared" si="185"/>
        <v>DGND</v>
      </c>
    </row>
    <row r="5919" spans="1:9">
      <c r="A5919" t="s">
        <v>261</v>
      </c>
      <c r="B5919" t="s">
        <v>9382</v>
      </c>
      <c r="C5919" t="s">
        <v>5486</v>
      </c>
      <c r="D5919" t="s">
        <v>662</v>
      </c>
      <c r="E5919" t="s">
        <v>169</v>
      </c>
      <c r="F5919">
        <v>29</v>
      </c>
      <c r="G5919" t="s">
        <v>662</v>
      </c>
      <c r="H5919" s="4" t="str">
        <f t="shared" si="184"/>
        <v>2U18.29</v>
      </c>
      <c r="I5919" s="4" t="str">
        <f t="shared" si="185"/>
        <v>DGND</v>
      </c>
    </row>
    <row r="5920" spans="1:9">
      <c r="A5920" t="s">
        <v>261</v>
      </c>
      <c r="B5920" t="s">
        <v>9382</v>
      </c>
      <c r="C5920" t="s">
        <v>5486</v>
      </c>
      <c r="D5920" t="s">
        <v>663</v>
      </c>
      <c r="E5920" t="s">
        <v>169</v>
      </c>
      <c r="F5920">
        <v>30</v>
      </c>
      <c r="G5920" t="s">
        <v>663</v>
      </c>
      <c r="H5920" s="4" t="str">
        <f t="shared" si="184"/>
        <v>2U18.30</v>
      </c>
      <c r="I5920" s="4" t="str">
        <f t="shared" si="185"/>
        <v>DGND</v>
      </c>
    </row>
    <row r="5921" spans="1:9">
      <c r="A5921" t="s">
        <v>261</v>
      </c>
      <c r="B5921" t="s">
        <v>9382</v>
      </c>
      <c r="C5921" t="s">
        <v>5486</v>
      </c>
      <c r="D5921" t="s">
        <v>664</v>
      </c>
      <c r="E5921" t="s">
        <v>169</v>
      </c>
      <c r="F5921">
        <v>32</v>
      </c>
      <c r="G5921" t="s">
        <v>664</v>
      </c>
      <c r="H5921" s="4" t="str">
        <f t="shared" si="184"/>
        <v>2U18.32</v>
      </c>
      <c r="I5921" s="4" t="str">
        <f t="shared" si="185"/>
        <v>DGND</v>
      </c>
    </row>
    <row r="5922" spans="1:9">
      <c r="A5922" t="s">
        <v>261</v>
      </c>
      <c r="B5922" t="s">
        <v>9382</v>
      </c>
      <c r="C5922" t="s">
        <v>5486</v>
      </c>
      <c r="D5922" t="s">
        <v>665</v>
      </c>
      <c r="E5922" t="s">
        <v>169</v>
      </c>
      <c r="F5922">
        <v>34</v>
      </c>
      <c r="G5922" t="s">
        <v>665</v>
      </c>
      <c r="H5922" s="4" t="str">
        <f t="shared" si="184"/>
        <v>2U18.34</v>
      </c>
      <c r="I5922" s="4" t="str">
        <f t="shared" si="185"/>
        <v>DGND</v>
      </c>
    </row>
    <row r="5923" spans="1:9">
      <c r="A5923" t="s">
        <v>261</v>
      </c>
      <c r="B5923" t="s">
        <v>9382</v>
      </c>
      <c r="C5923" t="s">
        <v>5486</v>
      </c>
      <c r="D5923" t="s">
        <v>666</v>
      </c>
      <c r="E5923" t="s">
        <v>169</v>
      </c>
      <c r="F5923">
        <v>35</v>
      </c>
      <c r="G5923" t="s">
        <v>666</v>
      </c>
      <c r="H5923" s="4" t="str">
        <f t="shared" si="184"/>
        <v>2U18.35</v>
      </c>
      <c r="I5923" s="4" t="str">
        <f t="shared" si="185"/>
        <v>DGND</v>
      </c>
    </row>
    <row r="5924" spans="1:9">
      <c r="A5924" t="s">
        <v>261</v>
      </c>
      <c r="B5924" t="s">
        <v>9382</v>
      </c>
      <c r="C5924" t="s">
        <v>5486</v>
      </c>
      <c r="D5924" t="s">
        <v>667</v>
      </c>
      <c r="E5924" t="s">
        <v>169</v>
      </c>
      <c r="F5924">
        <v>41</v>
      </c>
      <c r="G5924" t="s">
        <v>667</v>
      </c>
      <c r="H5924" s="4" t="str">
        <f t="shared" si="184"/>
        <v>2U18.41</v>
      </c>
      <c r="I5924" s="4" t="str">
        <f t="shared" si="185"/>
        <v>DGND</v>
      </c>
    </row>
    <row r="5925" spans="1:9">
      <c r="A5925" t="s">
        <v>261</v>
      </c>
      <c r="B5925" t="s">
        <v>9382</v>
      </c>
      <c r="C5925" t="s">
        <v>5486</v>
      </c>
      <c r="D5925" t="s">
        <v>668</v>
      </c>
      <c r="E5925" t="s">
        <v>169</v>
      </c>
      <c r="F5925">
        <v>50</v>
      </c>
      <c r="G5925" t="s">
        <v>668</v>
      </c>
      <c r="H5925" s="4" t="str">
        <f t="shared" si="184"/>
        <v>2U18.50</v>
      </c>
      <c r="I5925" s="4" t="str">
        <f t="shared" si="185"/>
        <v>DGND</v>
      </c>
    </row>
    <row r="5926" spans="1:9">
      <c r="A5926" t="s">
        <v>261</v>
      </c>
      <c r="B5926" t="s">
        <v>9382</v>
      </c>
      <c r="C5926" t="s">
        <v>5486</v>
      </c>
      <c r="D5926" t="s">
        <v>669</v>
      </c>
      <c r="E5926" t="s">
        <v>169</v>
      </c>
      <c r="F5926">
        <v>51</v>
      </c>
      <c r="G5926" t="s">
        <v>669</v>
      </c>
      <c r="H5926" s="4" t="str">
        <f t="shared" si="184"/>
        <v>2U18.51</v>
      </c>
      <c r="I5926" s="4" t="str">
        <f t="shared" si="185"/>
        <v>DGND</v>
      </c>
    </row>
    <row r="5927" spans="1:9">
      <c r="A5927" t="s">
        <v>261</v>
      </c>
      <c r="B5927" t="s">
        <v>9382</v>
      </c>
      <c r="C5927" t="s">
        <v>5486</v>
      </c>
      <c r="D5927" t="s">
        <v>670</v>
      </c>
      <c r="E5927" t="s">
        <v>169</v>
      </c>
      <c r="F5927">
        <v>57</v>
      </c>
      <c r="G5927" t="s">
        <v>670</v>
      </c>
      <c r="H5927" s="4" t="str">
        <f t="shared" si="184"/>
        <v>2U18.57</v>
      </c>
      <c r="I5927" s="4" t="str">
        <f t="shared" si="185"/>
        <v>DGND</v>
      </c>
    </row>
    <row r="5928" spans="1:9">
      <c r="A5928" t="s">
        <v>261</v>
      </c>
      <c r="B5928" t="s">
        <v>9382</v>
      </c>
      <c r="C5928" t="s">
        <v>5486</v>
      </c>
      <c r="D5928" t="s">
        <v>671</v>
      </c>
      <c r="E5928" t="s">
        <v>169</v>
      </c>
      <c r="F5928">
        <v>62</v>
      </c>
      <c r="G5928" t="s">
        <v>671</v>
      </c>
      <c r="H5928" s="4" t="str">
        <f t="shared" si="184"/>
        <v>2U18.62</v>
      </c>
      <c r="I5928" s="4" t="str">
        <f t="shared" si="185"/>
        <v>DGND</v>
      </c>
    </row>
    <row r="5929" spans="1:9">
      <c r="A5929" t="s">
        <v>261</v>
      </c>
      <c r="B5929" t="s">
        <v>9382</v>
      </c>
      <c r="C5929" t="s">
        <v>5486</v>
      </c>
      <c r="D5929" t="s">
        <v>672</v>
      </c>
      <c r="E5929" t="s">
        <v>169</v>
      </c>
      <c r="F5929">
        <v>63</v>
      </c>
      <c r="G5929" t="s">
        <v>672</v>
      </c>
      <c r="H5929" s="4" t="str">
        <f t="shared" si="184"/>
        <v>2U18.63</v>
      </c>
      <c r="I5929" s="4" t="str">
        <f t="shared" si="185"/>
        <v>DGND</v>
      </c>
    </row>
    <row r="5930" spans="1:9">
      <c r="A5930" t="s">
        <v>261</v>
      </c>
      <c r="B5930" t="s">
        <v>9382</v>
      </c>
      <c r="C5930" t="s">
        <v>5486</v>
      </c>
      <c r="D5930" t="s">
        <v>673</v>
      </c>
      <c r="E5930" t="s">
        <v>3860</v>
      </c>
      <c r="F5930">
        <v>10</v>
      </c>
      <c r="G5930" t="s">
        <v>673</v>
      </c>
      <c r="H5930" s="4" t="str">
        <f t="shared" si="184"/>
        <v>2U18.10</v>
      </c>
      <c r="I5930" s="4" t="str">
        <f t="shared" si="185"/>
        <v>S2_HSD093</v>
      </c>
    </row>
    <row r="5931" spans="1:9">
      <c r="A5931" t="s">
        <v>261</v>
      </c>
      <c r="B5931" t="s">
        <v>9382</v>
      </c>
      <c r="C5931" t="s">
        <v>5486</v>
      </c>
      <c r="D5931" t="s">
        <v>674</v>
      </c>
      <c r="E5931" t="s">
        <v>3860</v>
      </c>
      <c r="F5931">
        <v>25</v>
      </c>
      <c r="G5931" t="s">
        <v>674</v>
      </c>
      <c r="H5931" s="4" t="str">
        <f t="shared" si="184"/>
        <v>2U18.25</v>
      </c>
      <c r="I5931" s="4" t="str">
        <f t="shared" si="185"/>
        <v>S2_HSD093</v>
      </c>
    </row>
    <row r="5932" spans="1:9">
      <c r="A5932" t="s">
        <v>261</v>
      </c>
      <c r="B5932" t="s">
        <v>9382</v>
      </c>
      <c r="C5932" t="s">
        <v>5486</v>
      </c>
      <c r="D5932" t="s">
        <v>675</v>
      </c>
      <c r="E5932" t="s">
        <v>3851</v>
      </c>
      <c r="F5932">
        <v>2</v>
      </c>
      <c r="G5932" t="s">
        <v>675</v>
      </c>
      <c r="H5932" s="4" t="str">
        <f t="shared" si="184"/>
        <v>2U18.2</v>
      </c>
      <c r="I5932" s="4" t="str">
        <f t="shared" si="185"/>
        <v>S2_U17_VDD</v>
      </c>
    </row>
    <row r="5933" spans="1:9">
      <c r="A5933" t="s">
        <v>261</v>
      </c>
      <c r="B5933" t="s">
        <v>9382</v>
      </c>
      <c r="C5933" t="s">
        <v>5486</v>
      </c>
      <c r="D5933" t="s">
        <v>676</v>
      </c>
      <c r="E5933" t="s">
        <v>3851</v>
      </c>
      <c r="F5933">
        <v>8</v>
      </c>
      <c r="G5933" t="s">
        <v>676</v>
      </c>
      <c r="H5933" s="4" t="str">
        <f t="shared" si="184"/>
        <v>2U18.8</v>
      </c>
      <c r="I5933" s="4" t="str">
        <f t="shared" si="185"/>
        <v>S2_U17_VDD</v>
      </c>
    </row>
    <row r="5934" spans="1:9">
      <c r="A5934" t="s">
        <v>261</v>
      </c>
      <c r="B5934" t="s">
        <v>9382</v>
      </c>
      <c r="C5934" t="s">
        <v>5486</v>
      </c>
      <c r="D5934" t="s">
        <v>677</v>
      </c>
      <c r="E5934" t="s">
        <v>3851</v>
      </c>
      <c r="F5934">
        <v>11</v>
      </c>
      <c r="G5934" t="s">
        <v>677</v>
      </c>
      <c r="H5934" s="4" t="str">
        <f t="shared" si="184"/>
        <v>2U18.11</v>
      </c>
      <c r="I5934" s="4" t="str">
        <f t="shared" si="185"/>
        <v>S2_U17_VDD</v>
      </c>
    </row>
    <row r="5935" spans="1:9">
      <c r="A5935" t="s">
        <v>261</v>
      </c>
      <c r="B5935" t="s">
        <v>9382</v>
      </c>
      <c r="C5935" t="s">
        <v>5486</v>
      </c>
      <c r="D5935" t="s">
        <v>678</v>
      </c>
      <c r="E5935" t="s">
        <v>3851</v>
      </c>
      <c r="F5935">
        <v>15</v>
      </c>
      <c r="G5935" t="s">
        <v>678</v>
      </c>
      <c r="H5935" s="4" t="str">
        <f t="shared" si="184"/>
        <v>2U18.15</v>
      </c>
      <c r="I5935" s="4" t="str">
        <f t="shared" si="185"/>
        <v>S2_U17_VDD</v>
      </c>
    </row>
    <row r="5936" spans="1:9">
      <c r="A5936" t="s">
        <v>261</v>
      </c>
      <c r="B5936" t="s">
        <v>9382</v>
      </c>
      <c r="C5936" t="s">
        <v>5486</v>
      </c>
      <c r="D5936" t="s">
        <v>679</v>
      </c>
      <c r="E5936" t="s">
        <v>3851</v>
      </c>
      <c r="F5936">
        <v>16</v>
      </c>
      <c r="G5936" t="s">
        <v>679</v>
      </c>
      <c r="H5936" s="4" t="str">
        <f t="shared" si="184"/>
        <v>2U18.16</v>
      </c>
      <c r="I5936" s="4" t="str">
        <f t="shared" si="185"/>
        <v>S2_U17_VDD</v>
      </c>
    </row>
    <row r="5937" spans="1:9">
      <c r="A5937" t="s">
        <v>261</v>
      </c>
      <c r="B5937" t="s">
        <v>9382</v>
      </c>
      <c r="C5937" t="s">
        <v>5486</v>
      </c>
      <c r="D5937" t="s">
        <v>680</v>
      </c>
      <c r="E5937" t="s">
        <v>3851</v>
      </c>
      <c r="F5937">
        <v>20</v>
      </c>
      <c r="G5937" t="s">
        <v>680</v>
      </c>
      <c r="H5937" s="4" t="str">
        <f t="shared" si="184"/>
        <v>2U18.20</v>
      </c>
      <c r="I5937" s="4" t="str">
        <f t="shared" si="185"/>
        <v>S2_U17_VDD</v>
      </c>
    </row>
    <row r="5938" spans="1:9">
      <c r="A5938" t="s">
        <v>261</v>
      </c>
      <c r="B5938" t="s">
        <v>9382</v>
      </c>
      <c r="C5938" t="s">
        <v>5486</v>
      </c>
      <c r="D5938" t="s">
        <v>681</v>
      </c>
      <c r="E5938" t="s">
        <v>3851</v>
      </c>
      <c r="F5938">
        <v>24</v>
      </c>
      <c r="G5938" t="s">
        <v>681</v>
      </c>
      <c r="H5938" s="4" t="str">
        <f t="shared" si="184"/>
        <v>2U18.24</v>
      </c>
      <c r="I5938" s="4" t="str">
        <f t="shared" si="185"/>
        <v>S2_U17_VDD</v>
      </c>
    </row>
    <row r="5939" spans="1:9">
      <c r="A5939" t="s">
        <v>261</v>
      </c>
      <c r="B5939" t="s">
        <v>9382</v>
      </c>
      <c r="C5939" t="s">
        <v>5486</v>
      </c>
      <c r="D5939" t="s">
        <v>682</v>
      </c>
      <c r="E5939" t="s">
        <v>3851</v>
      </c>
      <c r="F5939">
        <v>26</v>
      </c>
      <c r="G5939" t="s">
        <v>682</v>
      </c>
      <c r="H5939" s="4" t="str">
        <f t="shared" si="184"/>
        <v>2U18.26</v>
      </c>
      <c r="I5939" s="4" t="str">
        <f t="shared" si="185"/>
        <v>S2_U17_VDD</v>
      </c>
    </row>
    <row r="5940" spans="1:9">
      <c r="A5940" t="s">
        <v>261</v>
      </c>
      <c r="B5940" t="s">
        <v>9382</v>
      </c>
      <c r="C5940" t="s">
        <v>5486</v>
      </c>
      <c r="D5940" t="s">
        <v>683</v>
      </c>
      <c r="E5940" t="s">
        <v>3851</v>
      </c>
      <c r="F5940">
        <v>31</v>
      </c>
      <c r="G5940" t="s">
        <v>683</v>
      </c>
      <c r="H5940" s="4" t="str">
        <f t="shared" si="184"/>
        <v>2U18.31</v>
      </c>
      <c r="I5940" s="4" t="str">
        <f t="shared" si="185"/>
        <v>S2_U17_VDD</v>
      </c>
    </row>
    <row r="5941" spans="1:9">
      <c r="A5941" t="s">
        <v>261</v>
      </c>
      <c r="B5941" t="s">
        <v>9382</v>
      </c>
      <c r="C5941" t="s">
        <v>5486</v>
      </c>
      <c r="D5941" t="s">
        <v>684</v>
      </c>
      <c r="E5941" t="s">
        <v>3851</v>
      </c>
      <c r="F5941">
        <v>33</v>
      </c>
      <c r="G5941" t="s">
        <v>684</v>
      </c>
      <c r="H5941" s="4" t="str">
        <f t="shared" si="184"/>
        <v>2U18.33</v>
      </c>
      <c r="I5941" s="4" t="str">
        <f t="shared" si="185"/>
        <v>S2_U17_VDD</v>
      </c>
    </row>
    <row r="5942" spans="1:9">
      <c r="A5942" t="s">
        <v>261</v>
      </c>
      <c r="B5942" t="s">
        <v>9382</v>
      </c>
      <c r="C5942" t="s">
        <v>5486</v>
      </c>
      <c r="D5942" t="s">
        <v>685</v>
      </c>
      <c r="E5942" t="s">
        <v>3851</v>
      </c>
      <c r="F5942">
        <v>40</v>
      </c>
      <c r="G5942" t="s">
        <v>685</v>
      </c>
      <c r="H5942" s="4" t="str">
        <f t="shared" si="184"/>
        <v>2U18.40</v>
      </c>
      <c r="I5942" s="4" t="str">
        <f t="shared" si="185"/>
        <v>S2_U17_VDD</v>
      </c>
    </row>
    <row r="5943" spans="1:9">
      <c r="A5943" t="s">
        <v>261</v>
      </c>
      <c r="B5943" t="s">
        <v>9382</v>
      </c>
      <c r="C5943" t="s">
        <v>5486</v>
      </c>
      <c r="D5943" t="s">
        <v>686</v>
      </c>
      <c r="E5943" t="s">
        <v>3851</v>
      </c>
      <c r="F5943">
        <v>56</v>
      </c>
      <c r="G5943" t="s">
        <v>686</v>
      </c>
      <c r="H5943" s="4" t="str">
        <f t="shared" si="184"/>
        <v>2U18.56</v>
      </c>
      <c r="I5943" s="4" t="str">
        <f t="shared" si="185"/>
        <v>S2_U17_VDD</v>
      </c>
    </row>
    <row r="5944" spans="1:9">
      <c r="A5944" t="s">
        <v>261</v>
      </c>
      <c r="B5944" t="s">
        <v>9382</v>
      </c>
      <c r="C5944" t="s">
        <v>5486</v>
      </c>
      <c r="D5944" t="s">
        <v>687</v>
      </c>
      <c r="E5944" t="s">
        <v>3851</v>
      </c>
      <c r="F5944">
        <v>64</v>
      </c>
      <c r="G5944" t="s">
        <v>687</v>
      </c>
      <c r="H5944" s="4" t="str">
        <f t="shared" si="184"/>
        <v>2U18.64</v>
      </c>
      <c r="I5944" s="4" t="str">
        <f t="shared" si="185"/>
        <v>S2_U17_VDD</v>
      </c>
    </row>
    <row r="5945" spans="1:9">
      <c r="A5945" t="s">
        <v>261</v>
      </c>
      <c r="B5945" t="s">
        <v>9383</v>
      </c>
      <c r="C5945" t="s">
        <v>5487</v>
      </c>
      <c r="D5945">
        <v>1</v>
      </c>
      <c r="E5945" t="s">
        <v>463</v>
      </c>
      <c r="F5945">
        <v>1</v>
      </c>
      <c r="G5945">
        <v>1</v>
      </c>
      <c r="H5945" s="4" t="str">
        <f t="shared" si="184"/>
        <v>2C144.1</v>
      </c>
      <c r="I5945" s="4" t="str">
        <f t="shared" si="185"/>
        <v>VDD33_ATX</v>
      </c>
    </row>
    <row r="5946" spans="1:9">
      <c r="A5946" t="s">
        <v>261</v>
      </c>
      <c r="B5946" t="s">
        <v>9383</v>
      </c>
      <c r="C5946" t="s">
        <v>5487</v>
      </c>
      <c r="D5946">
        <v>2</v>
      </c>
      <c r="E5946" t="s">
        <v>169</v>
      </c>
      <c r="F5946">
        <v>2</v>
      </c>
      <c r="G5946">
        <v>2</v>
      </c>
      <c r="H5946" s="4" t="str">
        <f t="shared" si="184"/>
        <v>2C144.2</v>
      </c>
      <c r="I5946" s="4" t="str">
        <f t="shared" si="185"/>
        <v>DGND</v>
      </c>
    </row>
    <row r="5947" spans="1:9">
      <c r="A5947" t="s">
        <v>261</v>
      </c>
      <c r="B5947" t="s">
        <v>9383</v>
      </c>
      <c r="C5947" t="s">
        <v>5488</v>
      </c>
      <c r="D5947">
        <v>1</v>
      </c>
      <c r="E5947" t="s">
        <v>463</v>
      </c>
      <c r="F5947">
        <v>1</v>
      </c>
      <c r="G5947">
        <v>1</v>
      </c>
      <c r="H5947" s="4" t="str">
        <f t="shared" si="184"/>
        <v>2C145.1</v>
      </c>
      <c r="I5947" s="4" t="str">
        <f t="shared" si="185"/>
        <v>VDD33_ATX</v>
      </c>
    </row>
    <row r="5948" spans="1:9">
      <c r="A5948" t="s">
        <v>261</v>
      </c>
      <c r="B5948" t="s">
        <v>9383</v>
      </c>
      <c r="C5948" t="s">
        <v>5488</v>
      </c>
      <c r="D5948">
        <v>2</v>
      </c>
      <c r="E5948" t="s">
        <v>169</v>
      </c>
      <c r="F5948">
        <v>2</v>
      </c>
      <c r="G5948">
        <v>2</v>
      </c>
      <c r="H5948" s="4" t="str">
        <f t="shared" si="184"/>
        <v>2C145.2</v>
      </c>
      <c r="I5948" s="4" t="str">
        <f t="shared" si="185"/>
        <v>DGND</v>
      </c>
    </row>
    <row r="5949" spans="1:9">
      <c r="A5949" t="s">
        <v>261</v>
      </c>
      <c r="B5949" t="s">
        <v>9383</v>
      </c>
      <c r="C5949" t="s">
        <v>5415</v>
      </c>
      <c r="D5949">
        <v>1</v>
      </c>
      <c r="E5949" t="s">
        <v>3786</v>
      </c>
      <c r="F5949">
        <v>1</v>
      </c>
      <c r="G5949">
        <v>1</v>
      </c>
      <c r="H5949" s="4" t="str">
        <f t="shared" si="184"/>
        <v>2C384.1</v>
      </c>
      <c r="I5949" s="4" t="str">
        <f t="shared" si="185"/>
        <v>S2_U1_P2_GIGA_MDI-</v>
      </c>
    </row>
    <row r="5950" spans="1:9">
      <c r="A5950" t="s">
        <v>261</v>
      </c>
      <c r="B5950" t="s">
        <v>9383</v>
      </c>
      <c r="C5950" t="s">
        <v>5415</v>
      </c>
      <c r="D5950">
        <v>2</v>
      </c>
      <c r="E5950" t="s">
        <v>3775</v>
      </c>
      <c r="F5950">
        <v>2</v>
      </c>
      <c r="G5950">
        <v>2</v>
      </c>
      <c r="H5950" s="4" t="str">
        <f t="shared" si="184"/>
        <v>2C384.2</v>
      </c>
      <c r="I5950" s="4" t="str">
        <f t="shared" si="185"/>
        <v>S2_U2_P2_GIGA_MDI-</v>
      </c>
    </row>
    <row r="5951" spans="1:9">
      <c r="A5951" t="s">
        <v>261</v>
      </c>
      <c r="B5951" t="s">
        <v>9383</v>
      </c>
      <c r="C5951" t="s">
        <v>5416</v>
      </c>
      <c r="D5951">
        <v>1</v>
      </c>
      <c r="E5951" t="s">
        <v>3785</v>
      </c>
      <c r="F5951">
        <v>1</v>
      </c>
      <c r="G5951">
        <v>1</v>
      </c>
      <c r="H5951" s="4" t="str">
        <f t="shared" si="184"/>
        <v>2C385.1</v>
      </c>
      <c r="I5951" s="4" t="str">
        <f t="shared" si="185"/>
        <v>S2_U1_P2_GIGA_MDI+</v>
      </c>
    </row>
    <row r="5952" spans="1:9">
      <c r="A5952" t="s">
        <v>261</v>
      </c>
      <c r="B5952" t="s">
        <v>9383</v>
      </c>
      <c r="C5952" t="s">
        <v>5416</v>
      </c>
      <c r="D5952">
        <v>2</v>
      </c>
      <c r="E5952" t="s">
        <v>3777</v>
      </c>
      <c r="F5952">
        <v>2</v>
      </c>
      <c r="G5952">
        <v>2</v>
      </c>
      <c r="H5952" s="4" t="str">
        <f t="shared" si="184"/>
        <v>2C385.2</v>
      </c>
      <c r="I5952" s="4" t="str">
        <f t="shared" si="185"/>
        <v>S2_U2_P2_GIGA_MDI+</v>
      </c>
    </row>
    <row r="5953" spans="1:9">
      <c r="A5953" t="s">
        <v>261</v>
      </c>
      <c r="B5953" t="s">
        <v>9383</v>
      </c>
      <c r="C5953" t="s">
        <v>5417</v>
      </c>
      <c r="D5953">
        <v>1</v>
      </c>
      <c r="E5953" t="s">
        <v>8781</v>
      </c>
      <c r="F5953">
        <v>1</v>
      </c>
      <c r="G5953">
        <v>1</v>
      </c>
      <c r="H5953" s="4" t="str">
        <f t="shared" si="184"/>
        <v>2C391.1</v>
      </c>
      <c r="I5953" s="4" t="str">
        <f t="shared" si="185"/>
        <v>S2_U2_P2_RC</v>
      </c>
    </row>
    <row r="5954" spans="1:9">
      <c r="A5954" t="s">
        <v>261</v>
      </c>
      <c r="B5954" t="s">
        <v>9383</v>
      </c>
      <c r="C5954" t="s">
        <v>5417</v>
      </c>
      <c r="D5954">
        <v>2</v>
      </c>
      <c r="E5954" t="s">
        <v>169</v>
      </c>
      <c r="F5954">
        <v>2</v>
      </c>
      <c r="G5954">
        <v>2</v>
      </c>
      <c r="H5954" s="4" t="str">
        <f t="shared" ref="H5954:H6017" si="186">CONCATENATE(C5954,".",F5954)</f>
        <v>2C391.2</v>
      </c>
      <c r="I5954" s="4" t="str">
        <f t="shared" ref="I5954:I6017" si="187">E5954</f>
        <v>DGND</v>
      </c>
    </row>
    <row r="5955" spans="1:9">
      <c r="A5955" t="s">
        <v>261</v>
      </c>
      <c r="B5955" t="s">
        <v>9383</v>
      </c>
      <c r="C5955" t="s">
        <v>5418</v>
      </c>
      <c r="D5955">
        <v>1</v>
      </c>
      <c r="E5955" t="s">
        <v>3790</v>
      </c>
      <c r="F5955">
        <v>1</v>
      </c>
      <c r="G5955">
        <v>1</v>
      </c>
      <c r="H5955" s="4" t="str">
        <f t="shared" si="186"/>
        <v>2C412.1</v>
      </c>
      <c r="I5955" s="4" t="str">
        <f t="shared" si="187"/>
        <v>S2_U1_P3_GIGA_MDI-</v>
      </c>
    </row>
    <row r="5956" spans="1:9">
      <c r="A5956" t="s">
        <v>261</v>
      </c>
      <c r="B5956" t="s">
        <v>9383</v>
      </c>
      <c r="C5956" t="s">
        <v>5418</v>
      </c>
      <c r="D5956">
        <v>2</v>
      </c>
      <c r="E5956" t="s">
        <v>3779</v>
      </c>
      <c r="F5956">
        <v>2</v>
      </c>
      <c r="G5956">
        <v>2</v>
      </c>
      <c r="H5956" s="4" t="str">
        <f t="shared" si="186"/>
        <v>2C412.2</v>
      </c>
      <c r="I5956" s="4" t="str">
        <f t="shared" si="187"/>
        <v>S2_U2_P3_GIGA_MDI-</v>
      </c>
    </row>
    <row r="5957" spans="1:9">
      <c r="A5957" t="s">
        <v>261</v>
      </c>
      <c r="B5957" t="s">
        <v>9383</v>
      </c>
      <c r="C5957" t="s">
        <v>5419</v>
      </c>
      <c r="D5957">
        <v>1</v>
      </c>
      <c r="E5957" t="s">
        <v>3789</v>
      </c>
      <c r="F5957">
        <v>1</v>
      </c>
      <c r="G5957">
        <v>1</v>
      </c>
      <c r="H5957" s="4" t="str">
        <f t="shared" si="186"/>
        <v>2C413.1</v>
      </c>
      <c r="I5957" s="4" t="str">
        <f t="shared" si="187"/>
        <v>S2_U1_P3_GIGA_MDI+</v>
      </c>
    </row>
    <row r="5958" spans="1:9">
      <c r="A5958" t="s">
        <v>261</v>
      </c>
      <c r="B5958" t="s">
        <v>9383</v>
      </c>
      <c r="C5958" t="s">
        <v>5419</v>
      </c>
      <c r="D5958">
        <v>2</v>
      </c>
      <c r="E5958" t="s">
        <v>3781</v>
      </c>
      <c r="F5958">
        <v>2</v>
      </c>
      <c r="G5958">
        <v>2</v>
      </c>
      <c r="H5958" s="4" t="str">
        <f t="shared" si="186"/>
        <v>2C413.2</v>
      </c>
      <c r="I5958" s="4" t="str">
        <f t="shared" si="187"/>
        <v>S2_U2_P3_GIGA_MDI+</v>
      </c>
    </row>
    <row r="5959" spans="1:9">
      <c r="A5959" t="s">
        <v>261</v>
      </c>
      <c r="B5959" t="s">
        <v>9383</v>
      </c>
      <c r="C5959" t="s">
        <v>5420</v>
      </c>
      <c r="D5959">
        <v>1</v>
      </c>
      <c r="E5959" t="s">
        <v>8782</v>
      </c>
      <c r="F5959">
        <v>1</v>
      </c>
      <c r="G5959">
        <v>1</v>
      </c>
      <c r="H5959" s="4" t="str">
        <f t="shared" si="186"/>
        <v>2C418.1</v>
      </c>
      <c r="I5959" s="4" t="str">
        <f t="shared" si="187"/>
        <v>S2_U2_P3_RC</v>
      </c>
    </row>
    <row r="5960" spans="1:9">
      <c r="A5960" t="s">
        <v>261</v>
      </c>
      <c r="B5960" t="s">
        <v>9383</v>
      </c>
      <c r="C5960" t="s">
        <v>5420</v>
      </c>
      <c r="D5960">
        <v>2</v>
      </c>
      <c r="E5960" t="s">
        <v>169</v>
      </c>
      <c r="F5960">
        <v>2</v>
      </c>
      <c r="G5960">
        <v>2</v>
      </c>
      <c r="H5960" s="4" t="str">
        <f t="shared" si="186"/>
        <v>2C418.2</v>
      </c>
      <c r="I5960" s="4" t="str">
        <f t="shared" si="187"/>
        <v>DGND</v>
      </c>
    </row>
    <row r="5961" spans="1:9">
      <c r="A5961" t="s">
        <v>261</v>
      </c>
      <c r="B5961" t="s">
        <v>9383</v>
      </c>
      <c r="C5961" t="s">
        <v>5461</v>
      </c>
      <c r="D5961">
        <v>1</v>
      </c>
      <c r="E5961" t="s">
        <v>3833</v>
      </c>
      <c r="F5961">
        <v>1</v>
      </c>
      <c r="G5961">
        <v>1</v>
      </c>
      <c r="H5961" s="4" t="str">
        <f t="shared" si="186"/>
        <v>2C421.1</v>
      </c>
      <c r="I5961" s="4" t="str">
        <f t="shared" si="187"/>
        <v>SG2_1_P2_GIGA_MDI-</v>
      </c>
    </row>
    <row r="5962" spans="1:9">
      <c r="A5962" t="s">
        <v>261</v>
      </c>
      <c r="B5962" t="s">
        <v>9383</v>
      </c>
      <c r="C5962" t="s">
        <v>5461</v>
      </c>
      <c r="D5962">
        <v>2</v>
      </c>
      <c r="E5962" t="s">
        <v>3834</v>
      </c>
      <c r="F5962">
        <v>2</v>
      </c>
      <c r="G5962">
        <v>2</v>
      </c>
      <c r="H5962" s="4" t="str">
        <f t="shared" si="186"/>
        <v>2C421.2</v>
      </c>
      <c r="I5962" s="4" t="str">
        <f t="shared" si="187"/>
        <v>SG2_2_P2_GIGA_MDI-</v>
      </c>
    </row>
    <row r="5963" spans="1:9">
      <c r="A5963" t="s">
        <v>261</v>
      </c>
      <c r="B5963" t="s">
        <v>9383</v>
      </c>
      <c r="C5963" t="s">
        <v>5462</v>
      </c>
      <c r="D5963">
        <v>1</v>
      </c>
      <c r="E5963" t="s">
        <v>3835</v>
      </c>
      <c r="F5963">
        <v>1</v>
      </c>
      <c r="G5963">
        <v>1</v>
      </c>
      <c r="H5963" s="4" t="str">
        <f t="shared" si="186"/>
        <v>2C422.1</v>
      </c>
      <c r="I5963" s="4" t="str">
        <f t="shared" si="187"/>
        <v>SG2_1_P2_GIGA_MDI+</v>
      </c>
    </row>
    <row r="5964" spans="1:9">
      <c r="A5964" t="s">
        <v>261</v>
      </c>
      <c r="B5964" t="s">
        <v>9383</v>
      </c>
      <c r="C5964" t="s">
        <v>5462</v>
      </c>
      <c r="D5964">
        <v>2</v>
      </c>
      <c r="E5964" t="s">
        <v>3836</v>
      </c>
      <c r="F5964">
        <v>2</v>
      </c>
      <c r="G5964">
        <v>2</v>
      </c>
      <c r="H5964" s="4" t="str">
        <f t="shared" si="186"/>
        <v>2C422.2</v>
      </c>
      <c r="I5964" s="4" t="str">
        <f t="shared" si="187"/>
        <v>SG2_2_P2_GIGA_MDI+</v>
      </c>
    </row>
    <row r="5965" spans="1:9">
      <c r="A5965" t="s">
        <v>261</v>
      </c>
      <c r="B5965" t="s">
        <v>9383</v>
      </c>
      <c r="C5965" t="s">
        <v>5463</v>
      </c>
      <c r="D5965">
        <v>1</v>
      </c>
      <c r="E5965" t="s">
        <v>3837</v>
      </c>
      <c r="F5965">
        <v>1</v>
      </c>
      <c r="G5965">
        <v>1</v>
      </c>
      <c r="H5965" s="4" t="str">
        <f t="shared" si="186"/>
        <v>2C427.1</v>
      </c>
      <c r="I5965" s="4" t="str">
        <f t="shared" si="187"/>
        <v>SG2_2_P2_RC</v>
      </c>
    </row>
    <row r="5966" spans="1:9">
      <c r="A5966" t="s">
        <v>261</v>
      </c>
      <c r="B5966" t="s">
        <v>9383</v>
      </c>
      <c r="C5966" t="s">
        <v>5463</v>
      </c>
      <c r="D5966">
        <v>2</v>
      </c>
      <c r="E5966" t="s">
        <v>169</v>
      </c>
      <c r="F5966">
        <v>2</v>
      </c>
      <c r="G5966">
        <v>2</v>
      </c>
      <c r="H5966" s="4" t="str">
        <f t="shared" si="186"/>
        <v>2C427.2</v>
      </c>
      <c r="I5966" s="4" t="str">
        <f t="shared" si="187"/>
        <v>DGND</v>
      </c>
    </row>
    <row r="5967" spans="1:9">
      <c r="A5967" t="s">
        <v>261</v>
      </c>
      <c r="B5967" t="s">
        <v>9383</v>
      </c>
      <c r="C5967" t="s">
        <v>5464</v>
      </c>
      <c r="D5967">
        <v>1</v>
      </c>
      <c r="E5967" t="s">
        <v>3838</v>
      </c>
      <c r="F5967">
        <v>1</v>
      </c>
      <c r="G5967">
        <v>1</v>
      </c>
      <c r="H5967" s="4" t="str">
        <f t="shared" si="186"/>
        <v>2C430.1</v>
      </c>
      <c r="I5967" s="4" t="str">
        <f t="shared" si="187"/>
        <v>SG2_1_P3_GIGA_MDI-</v>
      </c>
    </row>
    <row r="5968" spans="1:9">
      <c r="A5968" t="s">
        <v>261</v>
      </c>
      <c r="B5968" t="s">
        <v>9383</v>
      </c>
      <c r="C5968" t="s">
        <v>5464</v>
      </c>
      <c r="D5968">
        <v>2</v>
      </c>
      <c r="E5968" t="s">
        <v>3839</v>
      </c>
      <c r="F5968">
        <v>2</v>
      </c>
      <c r="G5968">
        <v>2</v>
      </c>
      <c r="H5968" s="4" t="str">
        <f t="shared" si="186"/>
        <v>2C430.2</v>
      </c>
      <c r="I5968" s="4" t="str">
        <f t="shared" si="187"/>
        <v>SG2_2_P3_GIGA_MDI-</v>
      </c>
    </row>
    <row r="5969" spans="1:9">
      <c r="A5969" t="s">
        <v>261</v>
      </c>
      <c r="B5969" t="s">
        <v>9383</v>
      </c>
      <c r="C5969" t="s">
        <v>5465</v>
      </c>
      <c r="D5969">
        <v>1</v>
      </c>
      <c r="E5969" t="s">
        <v>3840</v>
      </c>
      <c r="F5969">
        <v>1</v>
      </c>
      <c r="G5969">
        <v>1</v>
      </c>
      <c r="H5969" s="4" t="str">
        <f t="shared" si="186"/>
        <v>2C431.1</v>
      </c>
      <c r="I5969" s="4" t="str">
        <f t="shared" si="187"/>
        <v>SG2_1_P3_GIGA_MDI+</v>
      </c>
    </row>
    <row r="5970" spans="1:9">
      <c r="A5970" t="s">
        <v>261</v>
      </c>
      <c r="B5970" t="s">
        <v>9383</v>
      </c>
      <c r="C5970" t="s">
        <v>5465</v>
      </c>
      <c r="D5970">
        <v>2</v>
      </c>
      <c r="E5970" t="s">
        <v>3841</v>
      </c>
      <c r="F5970">
        <v>2</v>
      </c>
      <c r="G5970">
        <v>2</v>
      </c>
      <c r="H5970" s="4" t="str">
        <f t="shared" si="186"/>
        <v>2C431.2</v>
      </c>
      <c r="I5970" s="4" t="str">
        <f t="shared" si="187"/>
        <v>SG2_2_P3_GIGA_MDI+</v>
      </c>
    </row>
    <row r="5971" spans="1:9">
      <c r="A5971" t="s">
        <v>261</v>
      </c>
      <c r="B5971" t="s">
        <v>9383</v>
      </c>
      <c r="C5971" t="s">
        <v>5466</v>
      </c>
      <c r="D5971">
        <v>1</v>
      </c>
      <c r="E5971" t="s">
        <v>3842</v>
      </c>
      <c r="F5971">
        <v>1</v>
      </c>
      <c r="G5971">
        <v>1</v>
      </c>
      <c r="H5971" s="4" t="str">
        <f t="shared" si="186"/>
        <v>2C436.1</v>
      </c>
      <c r="I5971" s="4" t="str">
        <f t="shared" si="187"/>
        <v>SG2_2_P3_RC</v>
      </c>
    </row>
    <row r="5972" spans="1:9">
      <c r="A5972" t="s">
        <v>261</v>
      </c>
      <c r="B5972" t="s">
        <v>9383</v>
      </c>
      <c r="C5972" t="s">
        <v>5466</v>
      </c>
      <c r="D5972">
        <v>2</v>
      </c>
      <c r="E5972" t="s">
        <v>169</v>
      </c>
      <c r="F5972">
        <v>2</v>
      </c>
      <c r="G5972">
        <v>2</v>
      </c>
      <c r="H5972" s="4" t="str">
        <f t="shared" si="186"/>
        <v>2C436.2</v>
      </c>
      <c r="I5972" s="4" t="str">
        <f t="shared" si="187"/>
        <v>DGND</v>
      </c>
    </row>
    <row r="5973" spans="1:9">
      <c r="A5973" t="s">
        <v>261</v>
      </c>
      <c r="B5973" t="s">
        <v>9383</v>
      </c>
      <c r="C5973" t="s">
        <v>5489</v>
      </c>
      <c r="D5973">
        <v>1</v>
      </c>
      <c r="E5973" t="s">
        <v>8783</v>
      </c>
      <c r="F5973">
        <v>1</v>
      </c>
      <c r="G5973">
        <v>1</v>
      </c>
      <c r="H5973" s="4" t="str">
        <f t="shared" si="186"/>
        <v>2C439.1</v>
      </c>
      <c r="I5973" s="4" t="str">
        <f t="shared" si="187"/>
        <v>S2_U4_P3_RC_1</v>
      </c>
    </row>
    <row r="5974" spans="1:9">
      <c r="A5974" t="s">
        <v>261</v>
      </c>
      <c r="B5974" t="s">
        <v>9383</v>
      </c>
      <c r="C5974" t="s">
        <v>5489</v>
      </c>
      <c r="D5974">
        <v>2</v>
      </c>
      <c r="E5974" t="s">
        <v>169</v>
      </c>
      <c r="F5974">
        <v>2</v>
      </c>
      <c r="G5974">
        <v>2</v>
      </c>
      <c r="H5974" s="4" t="str">
        <f t="shared" si="186"/>
        <v>2C439.2</v>
      </c>
      <c r="I5974" s="4" t="str">
        <f t="shared" si="187"/>
        <v>DGND</v>
      </c>
    </row>
    <row r="5975" spans="1:9">
      <c r="A5975" t="s">
        <v>261</v>
      </c>
      <c r="B5975" t="s">
        <v>9383</v>
      </c>
      <c r="C5975" t="s">
        <v>5490</v>
      </c>
      <c r="D5975">
        <v>1</v>
      </c>
      <c r="E5975" t="s">
        <v>8784</v>
      </c>
      <c r="F5975">
        <v>1</v>
      </c>
      <c r="G5975">
        <v>1</v>
      </c>
      <c r="H5975" s="4" t="str">
        <f t="shared" si="186"/>
        <v>2C440.1</v>
      </c>
      <c r="I5975" s="4" t="str">
        <f t="shared" si="187"/>
        <v>S2_U4_P3_RC_2</v>
      </c>
    </row>
    <row r="5976" spans="1:9">
      <c r="A5976" t="s">
        <v>261</v>
      </c>
      <c r="B5976" t="s">
        <v>9383</v>
      </c>
      <c r="C5976" t="s">
        <v>5490</v>
      </c>
      <c r="D5976">
        <v>2</v>
      </c>
      <c r="E5976" t="s">
        <v>169</v>
      </c>
      <c r="F5976">
        <v>2</v>
      </c>
      <c r="G5976">
        <v>2</v>
      </c>
      <c r="H5976" s="4" t="str">
        <f t="shared" si="186"/>
        <v>2C440.2</v>
      </c>
      <c r="I5976" s="4" t="str">
        <f t="shared" si="187"/>
        <v>DGND</v>
      </c>
    </row>
    <row r="5977" spans="1:9">
      <c r="A5977" t="s">
        <v>261</v>
      </c>
      <c r="B5977" t="s">
        <v>9383</v>
      </c>
      <c r="C5977" t="s">
        <v>5491</v>
      </c>
      <c r="D5977">
        <v>1</v>
      </c>
      <c r="E5977" t="s">
        <v>8785</v>
      </c>
      <c r="F5977">
        <v>1</v>
      </c>
      <c r="G5977">
        <v>1</v>
      </c>
      <c r="H5977" s="4" t="str">
        <f t="shared" si="186"/>
        <v>2C441.1</v>
      </c>
      <c r="I5977" s="4" t="str">
        <f t="shared" si="187"/>
        <v>S2_U4_P2_RC_1</v>
      </c>
    </row>
    <row r="5978" spans="1:9">
      <c r="A5978" t="s">
        <v>261</v>
      </c>
      <c r="B5978" t="s">
        <v>9383</v>
      </c>
      <c r="C5978" t="s">
        <v>5491</v>
      </c>
      <c r="D5978">
        <v>2</v>
      </c>
      <c r="E5978" t="s">
        <v>169</v>
      </c>
      <c r="F5978">
        <v>2</v>
      </c>
      <c r="G5978">
        <v>2</v>
      </c>
      <c r="H5978" s="4" t="str">
        <f t="shared" si="186"/>
        <v>2C441.2</v>
      </c>
      <c r="I5978" s="4" t="str">
        <f t="shared" si="187"/>
        <v>DGND</v>
      </c>
    </row>
    <row r="5979" spans="1:9">
      <c r="A5979" t="s">
        <v>261</v>
      </c>
      <c r="B5979" t="s">
        <v>9383</v>
      </c>
      <c r="C5979" t="s">
        <v>5492</v>
      </c>
      <c r="D5979">
        <v>1</v>
      </c>
      <c r="E5979" t="s">
        <v>8786</v>
      </c>
      <c r="F5979">
        <v>1</v>
      </c>
      <c r="G5979">
        <v>1</v>
      </c>
      <c r="H5979" s="4" t="str">
        <f t="shared" si="186"/>
        <v>2C442.1</v>
      </c>
      <c r="I5979" s="4" t="str">
        <f t="shared" si="187"/>
        <v>S2_U4_P2_RC_2</v>
      </c>
    </row>
    <row r="5980" spans="1:9">
      <c r="A5980" t="s">
        <v>261</v>
      </c>
      <c r="B5980" t="s">
        <v>9383</v>
      </c>
      <c r="C5980" t="s">
        <v>5492</v>
      </c>
      <c r="D5980">
        <v>2</v>
      </c>
      <c r="E5980" t="s">
        <v>169</v>
      </c>
      <c r="F5980">
        <v>2</v>
      </c>
      <c r="G5980">
        <v>2</v>
      </c>
      <c r="H5980" s="4" t="str">
        <f t="shared" si="186"/>
        <v>2C442.2</v>
      </c>
      <c r="I5980" s="4" t="str">
        <f t="shared" si="187"/>
        <v>DGND</v>
      </c>
    </row>
    <row r="5981" spans="1:9">
      <c r="A5981" t="s">
        <v>261</v>
      </c>
      <c r="B5981" t="s">
        <v>9383</v>
      </c>
      <c r="C5981" t="s">
        <v>5493</v>
      </c>
      <c r="D5981">
        <v>1</v>
      </c>
      <c r="E5981" t="s">
        <v>8787</v>
      </c>
      <c r="F5981">
        <v>1</v>
      </c>
      <c r="G5981">
        <v>1</v>
      </c>
      <c r="H5981" s="4" t="str">
        <f t="shared" si="186"/>
        <v>2GPHY2.1</v>
      </c>
      <c r="I5981" s="4" t="str">
        <f t="shared" si="187"/>
        <v>SG2_U4_GIGA_MDI+</v>
      </c>
    </row>
    <row r="5982" spans="1:9">
      <c r="A5982" t="s">
        <v>261</v>
      </c>
      <c r="B5982" t="s">
        <v>9383</v>
      </c>
      <c r="C5982" t="s">
        <v>5493</v>
      </c>
      <c r="D5982">
        <v>2</v>
      </c>
      <c r="E5982" t="s">
        <v>8788</v>
      </c>
      <c r="F5982">
        <v>2</v>
      </c>
      <c r="G5982">
        <v>2</v>
      </c>
      <c r="H5982" s="4" t="str">
        <f t="shared" si="186"/>
        <v>2GPHY2.2</v>
      </c>
      <c r="I5982" s="4" t="str">
        <f t="shared" si="187"/>
        <v>SG2_U4_GIGA_MDI-</v>
      </c>
    </row>
    <row r="5983" spans="1:9">
      <c r="A5983" t="s">
        <v>261</v>
      </c>
      <c r="B5983" t="s">
        <v>9383</v>
      </c>
      <c r="C5983" t="s">
        <v>5493</v>
      </c>
      <c r="D5983" t="s">
        <v>175</v>
      </c>
      <c r="E5983" t="s">
        <v>8789</v>
      </c>
      <c r="F5983" t="s">
        <v>175</v>
      </c>
      <c r="G5983" t="s">
        <v>175</v>
      </c>
      <c r="H5983" s="4" t="str">
        <f t="shared" si="186"/>
        <v>2GPHY2.G1</v>
      </c>
      <c r="I5983" s="4" t="str">
        <f t="shared" si="187"/>
        <v>S2_U4_P2_R_1</v>
      </c>
    </row>
    <row r="5984" spans="1:9">
      <c r="A5984" t="s">
        <v>261</v>
      </c>
      <c r="B5984" t="s">
        <v>9383</v>
      </c>
      <c r="C5984" t="s">
        <v>5493</v>
      </c>
      <c r="D5984" t="s">
        <v>176</v>
      </c>
      <c r="E5984" t="s">
        <v>8789</v>
      </c>
      <c r="F5984" t="s">
        <v>176</v>
      </c>
      <c r="G5984" t="s">
        <v>176</v>
      </c>
      <c r="H5984" s="4" t="str">
        <f t="shared" si="186"/>
        <v>2GPHY2.G2</v>
      </c>
      <c r="I5984" s="4" t="str">
        <f t="shared" si="187"/>
        <v>S2_U4_P2_R_1</v>
      </c>
    </row>
    <row r="5985" spans="1:9">
      <c r="A5985" t="s">
        <v>261</v>
      </c>
      <c r="B5985" t="s">
        <v>9383</v>
      </c>
      <c r="C5985" t="s">
        <v>5493</v>
      </c>
      <c r="D5985" t="s">
        <v>177</v>
      </c>
      <c r="E5985" t="s">
        <v>8789</v>
      </c>
      <c r="F5985" t="s">
        <v>177</v>
      </c>
      <c r="G5985" t="s">
        <v>177</v>
      </c>
      <c r="H5985" s="4" t="str">
        <f t="shared" si="186"/>
        <v>2GPHY2.G3</v>
      </c>
      <c r="I5985" s="4" t="str">
        <f t="shared" si="187"/>
        <v>S2_U4_P2_R_1</v>
      </c>
    </row>
    <row r="5986" spans="1:9">
      <c r="A5986" t="s">
        <v>261</v>
      </c>
      <c r="B5986" t="s">
        <v>9383</v>
      </c>
      <c r="C5986" t="s">
        <v>5493</v>
      </c>
      <c r="D5986" t="s">
        <v>178</v>
      </c>
      <c r="E5986" t="s">
        <v>8790</v>
      </c>
      <c r="F5986" t="s">
        <v>178</v>
      </c>
      <c r="G5986" t="s">
        <v>178</v>
      </c>
      <c r="H5986" s="4" t="str">
        <f t="shared" si="186"/>
        <v>2GPHY2.G4</v>
      </c>
      <c r="I5986" s="4" t="str">
        <f t="shared" si="187"/>
        <v>S2_U4_P2_R_2</v>
      </c>
    </row>
    <row r="5987" spans="1:9">
      <c r="A5987" t="s">
        <v>261</v>
      </c>
      <c r="B5987" t="s">
        <v>9383</v>
      </c>
      <c r="C5987" t="s">
        <v>5493</v>
      </c>
      <c r="D5987" t="s">
        <v>179</v>
      </c>
      <c r="E5987" t="s">
        <v>8790</v>
      </c>
      <c r="F5987" t="s">
        <v>179</v>
      </c>
      <c r="G5987" t="s">
        <v>179</v>
      </c>
      <c r="H5987" s="4" t="str">
        <f t="shared" si="186"/>
        <v>2GPHY2.G5</v>
      </c>
      <c r="I5987" s="4" t="str">
        <f t="shared" si="187"/>
        <v>S2_U4_P2_R_2</v>
      </c>
    </row>
    <row r="5988" spans="1:9">
      <c r="A5988" t="s">
        <v>261</v>
      </c>
      <c r="B5988" t="s">
        <v>9383</v>
      </c>
      <c r="C5988" t="s">
        <v>5493</v>
      </c>
      <c r="D5988" t="s">
        <v>180</v>
      </c>
      <c r="E5988" t="s">
        <v>8790</v>
      </c>
      <c r="F5988" t="s">
        <v>180</v>
      </c>
      <c r="G5988" t="s">
        <v>180</v>
      </c>
      <c r="H5988" s="4" t="str">
        <f t="shared" si="186"/>
        <v>2GPHY2.G6</v>
      </c>
      <c r="I5988" s="4" t="str">
        <f t="shared" si="187"/>
        <v>S2_U4_P2_R_2</v>
      </c>
    </row>
    <row r="5989" spans="1:9">
      <c r="A5989" t="s">
        <v>261</v>
      </c>
      <c r="B5989" t="s">
        <v>9383</v>
      </c>
      <c r="C5989" t="s">
        <v>5493</v>
      </c>
      <c r="D5989" t="s">
        <v>182</v>
      </c>
      <c r="F5989" t="s">
        <v>182</v>
      </c>
      <c r="G5989" t="s">
        <v>182</v>
      </c>
      <c r="H5989" s="4" t="str">
        <f t="shared" si="186"/>
        <v>2GPHY2.GH1</v>
      </c>
      <c r="I5989" s="4">
        <f t="shared" si="187"/>
        <v>0</v>
      </c>
    </row>
    <row r="5990" spans="1:9">
      <c r="A5990" t="s">
        <v>261</v>
      </c>
      <c r="B5990" t="s">
        <v>9383</v>
      </c>
      <c r="C5990" t="s">
        <v>5493</v>
      </c>
      <c r="D5990" t="s">
        <v>183</v>
      </c>
      <c r="F5990" t="s">
        <v>183</v>
      </c>
      <c r="G5990" t="s">
        <v>183</v>
      </c>
      <c r="H5990" s="4" t="str">
        <f t="shared" si="186"/>
        <v>2GPHY2.GH2</v>
      </c>
      <c r="I5990" s="4">
        <f t="shared" si="187"/>
        <v>0</v>
      </c>
    </row>
    <row r="5991" spans="1:9">
      <c r="A5991" t="s">
        <v>261</v>
      </c>
      <c r="B5991" t="s">
        <v>9383</v>
      </c>
      <c r="C5991" t="s">
        <v>5494</v>
      </c>
      <c r="D5991">
        <v>1</v>
      </c>
      <c r="E5991" t="s">
        <v>8791</v>
      </c>
      <c r="F5991">
        <v>1</v>
      </c>
      <c r="G5991">
        <v>1</v>
      </c>
      <c r="H5991" s="4" t="str">
        <f t="shared" si="186"/>
        <v>2GPHY3.1</v>
      </c>
      <c r="I5991" s="4" t="str">
        <f t="shared" si="187"/>
        <v>S2_U4_GIGA_MDI+</v>
      </c>
    </row>
    <row r="5992" spans="1:9">
      <c r="A5992" t="s">
        <v>261</v>
      </c>
      <c r="B5992" t="s">
        <v>9383</v>
      </c>
      <c r="C5992" t="s">
        <v>5494</v>
      </c>
      <c r="D5992">
        <v>2</v>
      </c>
      <c r="E5992" t="s">
        <v>8792</v>
      </c>
      <c r="F5992">
        <v>2</v>
      </c>
      <c r="G5992">
        <v>2</v>
      </c>
      <c r="H5992" s="4" t="str">
        <f t="shared" si="186"/>
        <v>2GPHY3.2</v>
      </c>
      <c r="I5992" s="4" t="str">
        <f t="shared" si="187"/>
        <v>S2_U4_GIGA_MDI-</v>
      </c>
    </row>
    <row r="5993" spans="1:9">
      <c r="A5993" t="s">
        <v>261</v>
      </c>
      <c r="B5993" t="s">
        <v>9383</v>
      </c>
      <c r="C5993" t="s">
        <v>5494</v>
      </c>
      <c r="D5993" t="s">
        <v>175</v>
      </c>
      <c r="E5993" t="s">
        <v>8793</v>
      </c>
      <c r="F5993" t="s">
        <v>175</v>
      </c>
      <c r="G5993" t="s">
        <v>175</v>
      </c>
      <c r="H5993" s="4" t="str">
        <f t="shared" si="186"/>
        <v>2GPHY3.G1</v>
      </c>
      <c r="I5993" s="4" t="str">
        <f t="shared" si="187"/>
        <v>S2_U4_P3_R_1</v>
      </c>
    </row>
    <row r="5994" spans="1:9">
      <c r="A5994" t="s">
        <v>261</v>
      </c>
      <c r="B5994" t="s">
        <v>9383</v>
      </c>
      <c r="C5994" t="s">
        <v>5494</v>
      </c>
      <c r="D5994" t="s">
        <v>176</v>
      </c>
      <c r="E5994" t="s">
        <v>8793</v>
      </c>
      <c r="F5994" t="s">
        <v>176</v>
      </c>
      <c r="G5994" t="s">
        <v>176</v>
      </c>
      <c r="H5994" s="4" t="str">
        <f t="shared" si="186"/>
        <v>2GPHY3.G2</v>
      </c>
      <c r="I5994" s="4" t="str">
        <f t="shared" si="187"/>
        <v>S2_U4_P3_R_1</v>
      </c>
    </row>
    <row r="5995" spans="1:9">
      <c r="A5995" t="s">
        <v>261</v>
      </c>
      <c r="B5995" t="s">
        <v>9383</v>
      </c>
      <c r="C5995" t="s">
        <v>5494</v>
      </c>
      <c r="D5995" t="s">
        <v>177</v>
      </c>
      <c r="E5995" t="s">
        <v>8793</v>
      </c>
      <c r="F5995" t="s">
        <v>177</v>
      </c>
      <c r="G5995" t="s">
        <v>177</v>
      </c>
      <c r="H5995" s="4" t="str">
        <f t="shared" si="186"/>
        <v>2GPHY3.G3</v>
      </c>
      <c r="I5995" s="4" t="str">
        <f t="shared" si="187"/>
        <v>S2_U4_P3_R_1</v>
      </c>
    </row>
    <row r="5996" spans="1:9">
      <c r="A5996" t="s">
        <v>261</v>
      </c>
      <c r="B5996" t="s">
        <v>9383</v>
      </c>
      <c r="C5996" t="s">
        <v>5494</v>
      </c>
      <c r="D5996" t="s">
        <v>178</v>
      </c>
      <c r="E5996" t="s">
        <v>8794</v>
      </c>
      <c r="F5996" t="s">
        <v>178</v>
      </c>
      <c r="G5996" t="s">
        <v>178</v>
      </c>
      <c r="H5996" s="4" t="str">
        <f t="shared" si="186"/>
        <v>2GPHY3.G4</v>
      </c>
      <c r="I5996" s="4" t="str">
        <f t="shared" si="187"/>
        <v>S2_U4_P3_R_2</v>
      </c>
    </row>
    <row r="5997" spans="1:9">
      <c r="A5997" t="s">
        <v>261</v>
      </c>
      <c r="B5997" t="s">
        <v>9383</v>
      </c>
      <c r="C5997" t="s">
        <v>5494</v>
      </c>
      <c r="D5997" t="s">
        <v>179</v>
      </c>
      <c r="E5997" t="s">
        <v>8794</v>
      </c>
      <c r="F5997" t="s">
        <v>179</v>
      </c>
      <c r="G5997" t="s">
        <v>179</v>
      </c>
      <c r="H5997" s="4" t="str">
        <f t="shared" si="186"/>
        <v>2GPHY3.G5</v>
      </c>
      <c r="I5997" s="4" t="str">
        <f t="shared" si="187"/>
        <v>S2_U4_P3_R_2</v>
      </c>
    </row>
    <row r="5998" spans="1:9">
      <c r="A5998" t="s">
        <v>261</v>
      </c>
      <c r="B5998" t="s">
        <v>9383</v>
      </c>
      <c r="C5998" t="s">
        <v>5494</v>
      </c>
      <c r="D5998" t="s">
        <v>180</v>
      </c>
      <c r="E5998" t="s">
        <v>8794</v>
      </c>
      <c r="F5998" t="s">
        <v>180</v>
      </c>
      <c r="G5998" t="s">
        <v>180</v>
      </c>
      <c r="H5998" s="4" t="str">
        <f t="shared" si="186"/>
        <v>2GPHY3.G6</v>
      </c>
      <c r="I5998" s="4" t="str">
        <f t="shared" si="187"/>
        <v>S2_U4_P3_R_2</v>
      </c>
    </row>
    <row r="5999" spans="1:9">
      <c r="A5999" t="s">
        <v>261</v>
      </c>
      <c r="B5999" t="s">
        <v>9383</v>
      </c>
      <c r="C5999" t="s">
        <v>5494</v>
      </c>
      <c r="D5999" t="s">
        <v>182</v>
      </c>
      <c r="F5999" t="s">
        <v>182</v>
      </c>
      <c r="G5999" t="s">
        <v>182</v>
      </c>
      <c r="H5999" s="4" t="str">
        <f t="shared" si="186"/>
        <v>2GPHY3.GH1</v>
      </c>
      <c r="I5999" s="4">
        <f t="shared" si="187"/>
        <v>0</v>
      </c>
    </row>
    <row r="6000" spans="1:9">
      <c r="A6000" t="s">
        <v>261</v>
      </c>
      <c r="B6000" t="s">
        <v>9383</v>
      </c>
      <c r="C6000" t="s">
        <v>5494</v>
      </c>
      <c r="D6000" t="s">
        <v>183</v>
      </c>
      <c r="F6000" t="s">
        <v>183</v>
      </c>
      <c r="G6000" t="s">
        <v>183</v>
      </c>
      <c r="H6000" s="4" t="str">
        <f t="shared" si="186"/>
        <v>2GPHY3.GH2</v>
      </c>
      <c r="I6000" s="4">
        <f t="shared" si="187"/>
        <v>0</v>
      </c>
    </row>
    <row r="6001" spans="1:9">
      <c r="A6001" t="s">
        <v>261</v>
      </c>
      <c r="B6001" t="s">
        <v>9383</v>
      </c>
      <c r="C6001" t="s">
        <v>5495</v>
      </c>
      <c r="D6001" t="s">
        <v>3132</v>
      </c>
      <c r="E6001" t="s">
        <v>3861</v>
      </c>
      <c r="F6001">
        <v>1</v>
      </c>
      <c r="G6001" t="s">
        <v>3132</v>
      </c>
      <c r="H6001" s="4" t="str">
        <f t="shared" si="186"/>
        <v>2K144.1</v>
      </c>
      <c r="I6001" s="4" t="str">
        <f t="shared" si="187"/>
        <v>S2_OE_K144</v>
      </c>
    </row>
    <row r="6002" spans="1:9">
      <c r="A6002" t="s">
        <v>261</v>
      </c>
      <c r="B6002" t="s">
        <v>9383</v>
      </c>
      <c r="C6002" t="s">
        <v>5495</v>
      </c>
      <c r="D6002" t="s">
        <v>3133</v>
      </c>
      <c r="E6002" t="s">
        <v>3861</v>
      </c>
      <c r="F6002">
        <v>10</v>
      </c>
      <c r="G6002" t="s">
        <v>3133</v>
      </c>
      <c r="H6002" s="4" t="str">
        <f t="shared" si="186"/>
        <v>2K144.10</v>
      </c>
      <c r="I6002" s="4" t="str">
        <f t="shared" si="187"/>
        <v>S2_OE_K144</v>
      </c>
    </row>
    <row r="6003" spans="1:9">
      <c r="A6003" t="s">
        <v>261</v>
      </c>
      <c r="B6003" t="s">
        <v>9383</v>
      </c>
      <c r="C6003" t="s">
        <v>5495</v>
      </c>
      <c r="D6003" t="s">
        <v>3135</v>
      </c>
      <c r="E6003" t="s">
        <v>3781</v>
      </c>
      <c r="F6003">
        <v>2</v>
      </c>
      <c r="G6003" t="s">
        <v>3135</v>
      </c>
      <c r="H6003" s="4" t="str">
        <f t="shared" si="186"/>
        <v>2K144.2</v>
      </c>
      <c r="I6003" s="4" t="str">
        <f t="shared" si="187"/>
        <v>S2_U2_P3_GIGA_MDI+</v>
      </c>
    </row>
    <row r="6004" spans="1:9">
      <c r="A6004" t="s">
        <v>261</v>
      </c>
      <c r="B6004" t="s">
        <v>9383</v>
      </c>
      <c r="C6004" t="s">
        <v>5495</v>
      </c>
      <c r="D6004" t="s">
        <v>3137</v>
      </c>
      <c r="E6004" t="s">
        <v>3779</v>
      </c>
      <c r="F6004">
        <v>3</v>
      </c>
      <c r="G6004" t="s">
        <v>3137</v>
      </c>
      <c r="H6004" s="4" t="str">
        <f t="shared" si="186"/>
        <v>2K144.3</v>
      </c>
      <c r="I6004" s="4" t="str">
        <f t="shared" si="187"/>
        <v>S2_U2_P3_GIGA_MDI-</v>
      </c>
    </row>
    <row r="6005" spans="1:9">
      <c r="A6005" t="s">
        <v>261</v>
      </c>
      <c r="B6005" t="s">
        <v>9383</v>
      </c>
      <c r="C6005" t="s">
        <v>5495</v>
      </c>
      <c r="D6005" t="s">
        <v>3138</v>
      </c>
      <c r="E6005" t="s">
        <v>3841</v>
      </c>
      <c r="F6005">
        <v>6</v>
      </c>
      <c r="G6005" t="s">
        <v>3138</v>
      </c>
      <c r="H6005" s="4" t="str">
        <f t="shared" si="186"/>
        <v>2K144.6</v>
      </c>
      <c r="I6005" s="4" t="str">
        <f t="shared" si="187"/>
        <v>SG2_2_P3_GIGA_MDI+</v>
      </c>
    </row>
    <row r="6006" spans="1:9">
      <c r="A6006" t="s">
        <v>261</v>
      </c>
      <c r="B6006" t="s">
        <v>9383</v>
      </c>
      <c r="C6006" t="s">
        <v>5495</v>
      </c>
      <c r="D6006" t="s">
        <v>3139</v>
      </c>
      <c r="E6006" t="s">
        <v>3839</v>
      </c>
      <c r="F6006">
        <v>7</v>
      </c>
      <c r="G6006" t="s">
        <v>3139</v>
      </c>
      <c r="H6006" s="4" t="str">
        <f t="shared" si="186"/>
        <v>2K144.7</v>
      </c>
      <c r="I6006" s="4" t="str">
        <f t="shared" si="187"/>
        <v>SG2_2_P3_GIGA_MDI-</v>
      </c>
    </row>
    <row r="6007" spans="1:9">
      <c r="A6007" t="s">
        <v>261</v>
      </c>
      <c r="B6007" t="s">
        <v>9383</v>
      </c>
      <c r="C6007" t="s">
        <v>5495</v>
      </c>
      <c r="D6007" t="s">
        <v>3140</v>
      </c>
      <c r="E6007" t="s">
        <v>3777</v>
      </c>
      <c r="F6007">
        <v>11</v>
      </c>
      <c r="G6007" t="s">
        <v>3140</v>
      </c>
      <c r="H6007" s="4" t="str">
        <f t="shared" si="186"/>
        <v>2K144.11</v>
      </c>
      <c r="I6007" s="4" t="str">
        <f t="shared" si="187"/>
        <v>S2_U2_P2_GIGA_MDI+</v>
      </c>
    </row>
    <row r="6008" spans="1:9">
      <c r="A6008" t="s">
        <v>261</v>
      </c>
      <c r="B6008" t="s">
        <v>9383</v>
      </c>
      <c r="C6008" t="s">
        <v>5495</v>
      </c>
      <c r="D6008" t="s">
        <v>3141</v>
      </c>
      <c r="E6008" t="s">
        <v>3775</v>
      </c>
      <c r="F6008">
        <v>12</v>
      </c>
      <c r="G6008" t="s">
        <v>3141</v>
      </c>
      <c r="H6008" s="4" t="str">
        <f t="shared" si="186"/>
        <v>2K144.12</v>
      </c>
      <c r="I6008" s="4" t="str">
        <f t="shared" si="187"/>
        <v>S2_U2_P2_GIGA_MDI-</v>
      </c>
    </row>
    <row r="6009" spans="1:9">
      <c r="A6009" t="s">
        <v>261</v>
      </c>
      <c r="B6009" t="s">
        <v>9383</v>
      </c>
      <c r="C6009" t="s">
        <v>5495</v>
      </c>
      <c r="D6009" t="s">
        <v>3142</v>
      </c>
      <c r="E6009" t="s">
        <v>3836</v>
      </c>
      <c r="F6009">
        <v>15</v>
      </c>
      <c r="G6009" t="s">
        <v>3142</v>
      </c>
      <c r="H6009" s="4" t="str">
        <f t="shared" si="186"/>
        <v>2K144.15</v>
      </c>
      <c r="I6009" s="4" t="str">
        <f t="shared" si="187"/>
        <v>SG2_2_P2_GIGA_MDI+</v>
      </c>
    </row>
    <row r="6010" spans="1:9">
      <c r="A6010" t="s">
        <v>261</v>
      </c>
      <c r="B6010" t="s">
        <v>9383</v>
      </c>
      <c r="C6010" t="s">
        <v>5495</v>
      </c>
      <c r="D6010" t="s">
        <v>3143</v>
      </c>
      <c r="E6010" t="s">
        <v>3834</v>
      </c>
      <c r="F6010">
        <v>16</v>
      </c>
      <c r="G6010" t="s">
        <v>3143</v>
      </c>
      <c r="H6010" s="4" t="str">
        <f t="shared" si="186"/>
        <v>2K144.16</v>
      </c>
      <c r="I6010" s="4" t="str">
        <f t="shared" si="187"/>
        <v>SG2_2_P2_GIGA_MDI-</v>
      </c>
    </row>
    <row r="6011" spans="1:9">
      <c r="A6011" t="s">
        <v>261</v>
      </c>
      <c r="B6011" t="s">
        <v>9383</v>
      </c>
      <c r="C6011" t="s">
        <v>5495</v>
      </c>
      <c r="D6011" t="s">
        <v>3145</v>
      </c>
      <c r="E6011" t="s">
        <v>3782</v>
      </c>
      <c r="F6011">
        <v>38</v>
      </c>
      <c r="G6011" t="s">
        <v>3145</v>
      </c>
      <c r="H6011" s="4" t="str">
        <f t="shared" si="186"/>
        <v>2K144.38</v>
      </c>
      <c r="I6011" s="4" t="str">
        <f t="shared" si="187"/>
        <v>S2_U3_P3_GIGA_MDI+</v>
      </c>
    </row>
    <row r="6012" spans="1:9">
      <c r="A6012" t="s">
        <v>261</v>
      </c>
      <c r="B6012" t="s">
        <v>9383</v>
      </c>
      <c r="C6012" t="s">
        <v>5495</v>
      </c>
      <c r="D6012" t="s">
        <v>3147</v>
      </c>
      <c r="E6012" t="s">
        <v>3780</v>
      </c>
      <c r="F6012">
        <v>37</v>
      </c>
      <c r="G6012" t="s">
        <v>3147</v>
      </c>
      <c r="H6012" s="4" t="str">
        <f t="shared" si="186"/>
        <v>2K144.37</v>
      </c>
      <c r="I6012" s="4" t="str">
        <f t="shared" si="187"/>
        <v>S2_U3_P3_GIGA_MDI-</v>
      </c>
    </row>
    <row r="6013" spans="1:9">
      <c r="A6013" t="s">
        <v>261</v>
      </c>
      <c r="B6013" t="s">
        <v>9383</v>
      </c>
      <c r="C6013" t="s">
        <v>5495</v>
      </c>
      <c r="D6013" t="s">
        <v>3148</v>
      </c>
      <c r="E6013" t="s">
        <v>3869</v>
      </c>
      <c r="F6013">
        <v>36</v>
      </c>
      <c r="G6013" t="s">
        <v>3148</v>
      </c>
      <c r="H6013" s="4" t="str">
        <f t="shared" si="186"/>
        <v>2K144.36</v>
      </c>
      <c r="I6013" s="4" t="str">
        <f t="shared" si="187"/>
        <v>SG2_3_P3_GIGA_MDI+</v>
      </c>
    </row>
    <row r="6014" spans="1:9">
      <c r="A6014" t="s">
        <v>261</v>
      </c>
      <c r="B6014" t="s">
        <v>9383</v>
      </c>
      <c r="C6014" t="s">
        <v>5495</v>
      </c>
      <c r="D6014" t="s">
        <v>3149</v>
      </c>
      <c r="E6014" t="s">
        <v>3868</v>
      </c>
      <c r="F6014">
        <v>35</v>
      </c>
      <c r="G6014" t="s">
        <v>3149</v>
      </c>
      <c r="H6014" s="4" t="str">
        <f t="shared" si="186"/>
        <v>2K144.35</v>
      </c>
      <c r="I6014" s="4" t="str">
        <f t="shared" si="187"/>
        <v>SG2_3_P3_GIGA_MDI-</v>
      </c>
    </row>
    <row r="6015" spans="1:9">
      <c r="A6015" t="s">
        <v>261</v>
      </c>
      <c r="B6015" t="s">
        <v>9383</v>
      </c>
      <c r="C6015" t="s">
        <v>5495</v>
      </c>
      <c r="D6015" t="s">
        <v>3150</v>
      </c>
      <c r="E6015" t="s">
        <v>3778</v>
      </c>
      <c r="F6015">
        <v>29</v>
      </c>
      <c r="G6015" t="s">
        <v>3150</v>
      </c>
      <c r="H6015" s="4" t="str">
        <f t="shared" si="186"/>
        <v>2K144.29</v>
      </c>
      <c r="I6015" s="4" t="str">
        <f t="shared" si="187"/>
        <v>S2_U3_P2_GIGA_MDI+</v>
      </c>
    </row>
    <row r="6016" spans="1:9">
      <c r="A6016" t="s">
        <v>261</v>
      </c>
      <c r="B6016" t="s">
        <v>9383</v>
      </c>
      <c r="C6016" t="s">
        <v>5495</v>
      </c>
      <c r="D6016" t="s">
        <v>3151</v>
      </c>
      <c r="E6016" t="s">
        <v>3776</v>
      </c>
      <c r="F6016">
        <v>28</v>
      </c>
      <c r="G6016" t="s">
        <v>3151</v>
      </c>
      <c r="H6016" s="4" t="str">
        <f t="shared" si="186"/>
        <v>2K144.28</v>
      </c>
      <c r="I6016" s="4" t="str">
        <f t="shared" si="187"/>
        <v>S2_U3_P2_GIGA_MDI-</v>
      </c>
    </row>
    <row r="6017" spans="1:9">
      <c r="A6017" t="s">
        <v>261</v>
      </c>
      <c r="B6017" t="s">
        <v>9383</v>
      </c>
      <c r="C6017" t="s">
        <v>5495</v>
      </c>
      <c r="D6017" t="s">
        <v>3152</v>
      </c>
      <c r="E6017" t="s">
        <v>3871</v>
      </c>
      <c r="F6017">
        <v>27</v>
      </c>
      <c r="G6017" t="s">
        <v>3152</v>
      </c>
      <c r="H6017" s="4" t="str">
        <f t="shared" si="186"/>
        <v>2K144.27</v>
      </c>
      <c r="I6017" s="4" t="str">
        <f t="shared" si="187"/>
        <v>SG2_3_P2_GIGA_MDI+</v>
      </c>
    </row>
    <row r="6018" spans="1:9">
      <c r="A6018" t="s">
        <v>261</v>
      </c>
      <c r="B6018" t="s">
        <v>9383</v>
      </c>
      <c r="C6018" t="s">
        <v>5495</v>
      </c>
      <c r="D6018" t="s">
        <v>3153</v>
      </c>
      <c r="E6018" t="s">
        <v>3870</v>
      </c>
      <c r="F6018">
        <v>26</v>
      </c>
      <c r="G6018" t="s">
        <v>3153</v>
      </c>
      <c r="H6018" s="4" t="str">
        <f t="shared" ref="H6018:H6081" si="188">CONCATENATE(C6018,".",F6018)</f>
        <v>2K144.26</v>
      </c>
      <c r="I6018" s="4" t="str">
        <f t="shared" ref="I6018:I6081" si="189">E6018</f>
        <v>SG2_3_P2_GIGA_MDI-</v>
      </c>
    </row>
    <row r="6019" spans="1:9">
      <c r="A6019" t="s">
        <v>261</v>
      </c>
      <c r="B6019" t="s">
        <v>9383</v>
      </c>
      <c r="C6019" t="s">
        <v>5495</v>
      </c>
      <c r="D6019" t="s">
        <v>3154</v>
      </c>
      <c r="E6019" t="s">
        <v>3862</v>
      </c>
      <c r="F6019">
        <v>34</v>
      </c>
      <c r="G6019" t="s">
        <v>3154</v>
      </c>
      <c r="H6019" s="4" t="str">
        <f t="shared" si="188"/>
        <v>2K144.34</v>
      </c>
      <c r="I6019" s="4" t="str">
        <f t="shared" si="189"/>
        <v>S2_LB_P3_GIGA_MDI+</v>
      </c>
    </row>
    <row r="6020" spans="1:9">
      <c r="A6020" t="s">
        <v>261</v>
      </c>
      <c r="B6020" t="s">
        <v>9383</v>
      </c>
      <c r="C6020" t="s">
        <v>5495</v>
      </c>
      <c r="D6020" t="s">
        <v>3155</v>
      </c>
      <c r="E6020" t="s">
        <v>3863</v>
      </c>
      <c r="F6020">
        <v>33</v>
      </c>
      <c r="G6020" t="s">
        <v>3155</v>
      </c>
      <c r="H6020" s="4" t="str">
        <f t="shared" si="188"/>
        <v>2K144.33</v>
      </c>
      <c r="I6020" s="4" t="str">
        <f t="shared" si="189"/>
        <v>S2_LB_P3_GIGA_MDI-</v>
      </c>
    </row>
    <row r="6021" spans="1:9">
      <c r="A6021" t="s">
        <v>261</v>
      </c>
      <c r="B6021" t="s">
        <v>9383</v>
      </c>
      <c r="C6021" t="s">
        <v>5495</v>
      </c>
      <c r="D6021" t="s">
        <v>3156</v>
      </c>
      <c r="E6021" t="s">
        <v>3862</v>
      </c>
      <c r="F6021">
        <v>32</v>
      </c>
      <c r="G6021" t="s">
        <v>3156</v>
      </c>
      <c r="H6021" s="4" t="str">
        <f t="shared" si="188"/>
        <v>2K144.32</v>
      </c>
      <c r="I6021" s="4" t="str">
        <f t="shared" si="189"/>
        <v>S2_LB_P3_GIGA_MDI+</v>
      </c>
    </row>
    <row r="6022" spans="1:9">
      <c r="A6022" t="s">
        <v>261</v>
      </c>
      <c r="B6022" t="s">
        <v>9383</v>
      </c>
      <c r="C6022" t="s">
        <v>5495</v>
      </c>
      <c r="D6022" t="s">
        <v>3157</v>
      </c>
      <c r="E6022" t="s">
        <v>3863</v>
      </c>
      <c r="F6022">
        <v>31</v>
      </c>
      <c r="G6022" t="s">
        <v>3157</v>
      </c>
      <c r="H6022" s="4" t="str">
        <f t="shared" si="188"/>
        <v>2K144.31</v>
      </c>
      <c r="I6022" s="4" t="str">
        <f t="shared" si="189"/>
        <v>S2_LB_P3_GIGA_MDI-</v>
      </c>
    </row>
    <row r="6023" spans="1:9">
      <c r="A6023" t="s">
        <v>261</v>
      </c>
      <c r="B6023" t="s">
        <v>9383</v>
      </c>
      <c r="C6023" t="s">
        <v>5495</v>
      </c>
      <c r="D6023" t="s">
        <v>3158</v>
      </c>
      <c r="E6023" t="s">
        <v>3864</v>
      </c>
      <c r="F6023">
        <v>25</v>
      </c>
      <c r="G6023" t="s">
        <v>3158</v>
      </c>
      <c r="H6023" s="4" t="str">
        <f t="shared" si="188"/>
        <v>2K144.25</v>
      </c>
      <c r="I6023" s="4" t="str">
        <f t="shared" si="189"/>
        <v>S2_LB_P2_GIGA_MDI+</v>
      </c>
    </row>
    <row r="6024" spans="1:9">
      <c r="A6024" t="s">
        <v>261</v>
      </c>
      <c r="B6024" t="s">
        <v>9383</v>
      </c>
      <c r="C6024" t="s">
        <v>5495</v>
      </c>
      <c r="D6024" t="s">
        <v>3159</v>
      </c>
      <c r="E6024" t="s">
        <v>3865</v>
      </c>
      <c r="F6024">
        <v>24</v>
      </c>
      <c r="G6024" t="s">
        <v>3159</v>
      </c>
      <c r="H6024" s="4" t="str">
        <f t="shared" si="188"/>
        <v>2K144.24</v>
      </c>
      <c r="I6024" s="4" t="str">
        <f t="shared" si="189"/>
        <v>S2_LB_P2_GIGA_MDI-</v>
      </c>
    </row>
    <row r="6025" spans="1:9">
      <c r="A6025" t="s">
        <v>261</v>
      </c>
      <c r="B6025" t="s">
        <v>9383</v>
      </c>
      <c r="C6025" t="s">
        <v>5495</v>
      </c>
      <c r="D6025" t="s">
        <v>3160</v>
      </c>
      <c r="E6025" t="s">
        <v>3864</v>
      </c>
      <c r="F6025">
        <v>23</v>
      </c>
      <c r="G6025" t="s">
        <v>3160</v>
      </c>
      <c r="H6025" s="4" t="str">
        <f t="shared" si="188"/>
        <v>2K144.23</v>
      </c>
      <c r="I6025" s="4" t="str">
        <f t="shared" si="189"/>
        <v>S2_LB_P2_GIGA_MDI+</v>
      </c>
    </row>
    <row r="6026" spans="1:9">
      <c r="A6026" t="s">
        <v>261</v>
      </c>
      <c r="B6026" t="s">
        <v>9383</v>
      </c>
      <c r="C6026" t="s">
        <v>5495</v>
      </c>
      <c r="D6026" t="s">
        <v>3161</v>
      </c>
      <c r="E6026" t="s">
        <v>3865</v>
      </c>
      <c r="F6026">
        <v>22</v>
      </c>
      <c r="G6026" t="s">
        <v>3161</v>
      </c>
      <c r="H6026" s="4" t="str">
        <f t="shared" si="188"/>
        <v>2K144.22</v>
      </c>
      <c r="I6026" s="4" t="str">
        <f t="shared" si="189"/>
        <v>S2_LB_P2_GIGA_MDI-</v>
      </c>
    </row>
    <row r="6027" spans="1:9">
      <c r="A6027" t="s">
        <v>261</v>
      </c>
      <c r="B6027" t="s">
        <v>9383</v>
      </c>
      <c r="C6027" t="s">
        <v>5495</v>
      </c>
      <c r="D6027" t="s">
        <v>174</v>
      </c>
      <c r="E6027" t="s">
        <v>169</v>
      </c>
      <c r="F6027" t="s">
        <v>174</v>
      </c>
      <c r="G6027" t="s">
        <v>174</v>
      </c>
      <c r="H6027" s="4" t="str">
        <f t="shared" si="188"/>
        <v>2K144.EP</v>
      </c>
      <c r="I6027" s="4" t="str">
        <f t="shared" si="189"/>
        <v>DGND</v>
      </c>
    </row>
    <row r="6028" spans="1:9">
      <c r="A6028" t="s">
        <v>261</v>
      </c>
      <c r="B6028" t="s">
        <v>9383</v>
      </c>
      <c r="C6028" t="s">
        <v>5495</v>
      </c>
      <c r="D6028" t="s">
        <v>3162</v>
      </c>
      <c r="E6028" t="s">
        <v>169</v>
      </c>
      <c r="F6028">
        <v>4</v>
      </c>
      <c r="G6028" t="s">
        <v>3162</v>
      </c>
      <c r="H6028" s="4" t="str">
        <f t="shared" si="188"/>
        <v>2K144.4</v>
      </c>
      <c r="I6028" s="4" t="str">
        <f t="shared" si="189"/>
        <v>DGND</v>
      </c>
    </row>
    <row r="6029" spans="1:9">
      <c r="A6029" t="s">
        <v>261</v>
      </c>
      <c r="B6029" t="s">
        <v>9383</v>
      </c>
      <c r="C6029" t="s">
        <v>5495</v>
      </c>
      <c r="D6029" t="s">
        <v>3163</v>
      </c>
      <c r="E6029" t="s">
        <v>169</v>
      </c>
      <c r="F6029">
        <v>14</v>
      </c>
      <c r="G6029" t="s">
        <v>3163</v>
      </c>
      <c r="H6029" s="4" t="str">
        <f t="shared" si="188"/>
        <v>2K144.14</v>
      </c>
      <c r="I6029" s="4" t="str">
        <f t="shared" si="189"/>
        <v>DGND</v>
      </c>
    </row>
    <row r="6030" spans="1:9">
      <c r="A6030" t="s">
        <v>261</v>
      </c>
      <c r="B6030" t="s">
        <v>9383</v>
      </c>
      <c r="C6030" t="s">
        <v>5495</v>
      </c>
      <c r="D6030" t="s">
        <v>3164</v>
      </c>
      <c r="E6030" t="s">
        <v>169</v>
      </c>
      <c r="F6030">
        <v>19</v>
      </c>
      <c r="G6030" t="s">
        <v>3164</v>
      </c>
      <c r="H6030" s="4" t="str">
        <f t="shared" si="188"/>
        <v>2K144.19</v>
      </c>
      <c r="I6030" s="4" t="str">
        <f t="shared" si="189"/>
        <v>DGND</v>
      </c>
    </row>
    <row r="6031" spans="1:9">
      <c r="A6031" t="s">
        <v>261</v>
      </c>
      <c r="B6031" t="s">
        <v>9383</v>
      </c>
      <c r="C6031" t="s">
        <v>5495</v>
      </c>
      <c r="D6031" t="s">
        <v>3165</v>
      </c>
      <c r="E6031" t="s">
        <v>169</v>
      </c>
      <c r="F6031">
        <v>21</v>
      </c>
      <c r="G6031" t="s">
        <v>3165</v>
      </c>
      <c r="H6031" s="4" t="str">
        <f t="shared" si="188"/>
        <v>2K144.21</v>
      </c>
      <c r="I6031" s="4" t="str">
        <f t="shared" si="189"/>
        <v>DGND</v>
      </c>
    </row>
    <row r="6032" spans="1:9">
      <c r="A6032" t="s">
        <v>261</v>
      </c>
      <c r="B6032" t="s">
        <v>9383</v>
      </c>
      <c r="C6032" t="s">
        <v>5495</v>
      </c>
      <c r="D6032" t="s">
        <v>3166</v>
      </c>
      <c r="E6032" t="s">
        <v>169</v>
      </c>
      <c r="F6032">
        <v>39</v>
      </c>
      <c r="G6032" t="s">
        <v>3166</v>
      </c>
      <c r="H6032" s="4" t="str">
        <f t="shared" si="188"/>
        <v>2K144.39</v>
      </c>
      <c r="I6032" s="4" t="str">
        <f t="shared" si="189"/>
        <v>DGND</v>
      </c>
    </row>
    <row r="6033" spans="1:9">
      <c r="A6033" t="s">
        <v>261</v>
      </c>
      <c r="B6033" t="s">
        <v>9383</v>
      </c>
      <c r="C6033" t="s">
        <v>5495</v>
      </c>
      <c r="D6033" t="s">
        <v>3167</v>
      </c>
      <c r="E6033" t="s">
        <v>169</v>
      </c>
      <c r="F6033">
        <v>41</v>
      </c>
      <c r="G6033" t="s">
        <v>3167</v>
      </c>
      <c r="H6033" s="4" t="str">
        <f t="shared" si="188"/>
        <v>2K144.41</v>
      </c>
      <c r="I6033" s="4" t="str">
        <f t="shared" si="189"/>
        <v>DGND</v>
      </c>
    </row>
    <row r="6034" spans="1:9">
      <c r="A6034" t="s">
        <v>261</v>
      </c>
      <c r="B6034" t="s">
        <v>9383</v>
      </c>
      <c r="C6034" t="s">
        <v>5495</v>
      </c>
      <c r="D6034" t="s">
        <v>864</v>
      </c>
      <c r="F6034">
        <v>18</v>
      </c>
      <c r="G6034" t="s">
        <v>864</v>
      </c>
      <c r="H6034" s="4" t="str">
        <f t="shared" si="188"/>
        <v>2K144.18</v>
      </c>
      <c r="I6034" s="4">
        <f t="shared" si="189"/>
        <v>0</v>
      </c>
    </row>
    <row r="6035" spans="1:9">
      <c r="A6035" t="s">
        <v>261</v>
      </c>
      <c r="B6035" t="s">
        <v>9383</v>
      </c>
      <c r="C6035" t="s">
        <v>5495</v>
      </c>
      <c r="D6035" t="s">
        <v>3168</v>
      </c>
      <c r="F6035">
        <v>42</v>
      </c>
      <c r="G6035" t="s">
        <v>3168</v>
      </c>
      <c r="H6035" s="4" t="str">
        <f t="shared" si="188"/>
        <v>2K144.42</v>
      </c>
      <c r="I6035" s="4">
        <f t="shared" si="189"/>
        <v>0</v>
      </c>
    </row>
    <row r="6036" spans="1:9">
      <c r="A6036" t="s">
        <v>261</v>
      </c>
      <c r="B6036" t="s">
        <v>9383</v>
      </c>
      <c r="C6036" t="s">
        <v>5495</v>
      </c>
      <c r="D6036" t="s">
        <v>3122</v>
      </c>
      <c r="E6036" t="s">
        <v>3866</v>
      </c>
      <c r="F6036">
        <v>8</v>
      </c>
      <c r="G6036" t="s">
        <v>3122</v>
      </c>
      <c r="H6036" s="4" t="str">
        <f t="shared" si="188"/>
        <v>2K144.8</v>
      </c>
      <c r="I6036" s="4" t="str">
        <f t="shared" si="189"/>
        <v>S2_SEL1_K144</v>
      </c>
    </row>
    <row r="6037" spans="1:9">
      <c r="A6037" t="s">
        <v>261</v>
      </c>
      <c r="B6037" t="s">
        <v>9383</v>
      </c>
      <c r="C6037" t="s">
        <v>5495</v>
      </c>
      <c r="D6037" t="s">
        <v>3123</v>
      </c>
      <c r="E6037" t="s">
        <v>3866</v>
      </c>
      <c r="F6037">
        <v>17</v>
      </c>
      <c r="G6037" t="s">
        <v>3123</v>
      </c>
      <c r="H6037" s="4" t="str">
        <f t="shared" si="188"/>
        <v>2K144.17</v>
      </c>
      <c r="I6037" s="4" t="str">
        <f t="shared" si="189"/>
        <v>S2_SEL1_K144</v>
      </c>
    </row>
    <row r="6038" spans="1:9">
      <c r="A6038" t="s">
        <v>261</v>
      </c>
      <c r="B6038" t="s">
        <v>9383</v>
      </c>
      <c r="C6038" t="s">
        <v>5495</v>
      </c>
      <c r="D6038" t="s">
        <v>3169</v>
      </c>
      <c r="E6038" t="s">
        <v>463</v>
      </c>
      <c r="F6038">
        <v>5</v>
      </c>
      <c r="G6038" t="s">
        <v>3169</v>
      </c>
      <c r="H6038" s="4" t="str">
        <f t="shared" si="188"/>
        <v>2K144.5</v>
      </c>
      <c r="I6038" s="4" t="str">
        <f t="shared" si="189"/>
        <v>VDD33_ATX</v>
      </c>
    </row>
    <row r="6039" spans="1:9">
      <c r="A6039" t="s">
        <v>261</v>
      </c>
      <c r="B6039" t="s">
        <v>9383</v>
      </c>
      <c r="C6039" t="s">
        <v>5495</v>
      </c>
      <c r="D6039" t="s">
        <v>3170</v>
      </c>
      <c r="E6039" t="s">
        <v>463</v>
      </c>
      <c r="F6039">
        <v>9</v>
      </c>
      <c r="G6039" t="s">
        <v>3170</v>
      </c>
      <c r="H6039" s="4" t="str">
        <f t="shared" si="188"/>
        <v>2K144.9</v>
      </c>
      <c r="I6039" s="4" t="str">
        <f t="shared" si="189"/>
        <v>VDD33_ATX</v>
      </c>
    </row>
    <row r="6040" spans="1:9">
      <c r="A6040" t="s">
        <v>261</v>
      </c>
      <c r="B6040" t="s">
        <v>9383</v>
      </c>
      <c r="C6040" t="s">
        <v>5495</v>
      </c>
      <c r="D6040" t="s">
        <v>3171</v>
      </c>
      <c r="E6040" t="s">
        <v>463</v>
      </c>
      <c r="F6040">
        <v>13</v>
      </c>
      <c r="G6040" t="s">
        <v>3171</v>
      </c>
      <c r="H6040" s="4" t="str">
        <f t="shared" si="188"/>
        <v>2K144.13</v>
      </c>
      <c r="I6040" s="4" t="str">
        <f t="shared" si="189"/>
        <v>VDD33_ATX</v>
      </c>
    </row>
    <row r="6041" spans="1:9">
      <c r="A6041" t="s">
        <v>261</v>
      </c>
      <c r="B6041" t="s">
        <v>9383</v>
      </c>
      <c r="C6041" t="s">
        <v>5495</v>
      </c>
      <c r="D6041" t="s">
        <v>3172</v>
      </c>
      <c r="E6041" t="s">
        <v>463</v>
      </c>
      <c r="F6041">
        <v>20</v>
      </c>
      <c r="G6041" t="s">
        <v>3172</v>
      </c>
      <c r="H6041" s="4" t="str">
        <f t="shared" si="188"/>
        <v>2K144.20</v>
      </c>
      <c r="I6041" s="4" t="str">
        <f t="shared" si="189"/>
        <v>VDD33_ATX</v>
      </c>
    </row>
    <row r="6042" spans="1:9">
      <c r="A6042" t="s">
        <v>261</v>
      </c>
      <c r="B6042" t="s">
        <v>9383</v>
      </c>
      <c r="C6042" t="s">
        <v>5495</v>
      </c>
      <c r="D6042" t="s">
        <v>3173</v>
      </c>
      <c r="E6042" t="s">
        <v>463</v>
      </c>
      <c r="F6042">
        <v>30</v>
      </c>
      <c r="G6042" t="s">
        <v>3173</v>
      </c>
      <c r="H6042" s="4" t="str">
        <f t="shared" si="188"/>
        <v>2K144.30</v>
      </c>
      <c r="I6042" s="4" t="str">
        <f t="shared" si="189"/>
        <v>VDD33_ATX</v>
      </c>
    </row>
    <row r="6043" spans="1:9">
      <c r="A6043" t="s">
        <v>261</v>
      </c>
      <c r="B6043" t="s">
        <v>9383</v>
      </c>
      <c r="C6043" t="s">
        <v>5495</v>
      </c>
      <c r="D6043" t="s">
        <v>3174</v>
      </c>
      <c r="E6043" t="s">
        <v>463</v>
      </c>
      <c r="F6043">
        <v>40</v>
      </c>
      <c r="G6043" t="s">
        <v>3174</v>
      </c>
      <c r="H6043" s="4" t="str">
        <f t="shared" si="188"/>
        <v>2K144.40</v>
      </c>
      <c r="I6043" s="4" t="str">
        <f t="shared" si="189"/>
        <v>VDD33_ATX</v>
      </c>
    </row>
    <row r="6044" spans="1:9">
      <c r="A6044" t="s">
        <v>261</v>
      </c>
      <c r="B6044" t="s">
        <v>9383</v>
      </c>
      <c r="C6044" t="s">
        <v>5496</v>
      </c>
      <c r="D6044" t="s">
        <v>3132</v>
      </c>
      <c r="E6044" t="s">
        <v>3867</v>
      </c>
      <c r="F6044">
        <v>1</v>
      </c>
      <c r="G6044" t="s">
        <v>3132</v>
      </c>
      <c r="H6044" s="4" t="str">
        <f t="shared" si="188"/>
        <v>2K145.1</v>
      </c>
      <c r="I6044" s="4" t="str">
        <f t="shared" si="189"/>
        <v>S2_OE_K145</v>
      </c>
    </row>
    <row r="6045" spans="1:9">
      <c r="A6045" t="s">
        <v>261</v>
      </c>
      <c r="B6045" t="s">
        <v>9383</v>
      </c>
      <c r="C6045" t="s">
        <v>5496</v>
      </c>
      <c r="D6045" t="s">
        <v>3133</v>
      </c>
      <c r="E6045" t="s">
        <v>3867</v>
      </c>
      <c r="F6045">
        <v>10</v>
      </c>
      <c r="G6045" t="s">
        <v>3133</v>
      </c>
      <c r="H6045" s="4" t="str">
        <f t="shared" si="188"/>
        <v>2K145.10</v>
      </c>
      <c r="I6045" s="4" t="str">
        <f t="shared" si="189"/>
        <v>S2_OE_K145</v>
      </c>
    </row>
    <row r="6046" spans="1:9">
      <c r="A6046" t="s">
        <v>261</v>
      </c>
      <c r="B6046" t="s">
        <v>9383</v>
      </c>
      <c r="C6046" t="s">
        <v>5496</v>
      </c>
      <c r="D6046" t="s">
        <v>3135</v>
      </c>
      <c r="E6046" t="s">
        <v>8788</v>
      </c>
      <c r="F6046">
        <v>2</v>
      </c>
      <c r="G6046" t="s">
        <v>3135</v>
      </c>
      <c r="H6046" s="4" t="str">
        <f t="shared" si="188"/>
        <v>2K145.2</v>
      </c>
      <c r="I6046" s="4" t="str">
        <f t="shared" si="189"/>
        <v>SG2_U4_GIGA_MDI-</v>
      </c>
    </row>
    <row r="6047" spans="1:9">
      <c r="A6047" t="s">
        <v>261</v>
      </c>
      <c r="B6047" t="s">
        <v>9383</v>
      </c>
      <c r="C6047" t="s">
        <v>5496</v>
      </c>
      <c r="D6047" t="s">
        <v>3137</v>
      </c>
      <c r="E6047" t="s">
        <v>8787</v>
      </c>
      <c r="F6047">
        <v>3</v>
      </c>
      <c r="G6047" t="s">
        <v>3137</v>
      </c>
      <c r="H6047" s="4" t="str">
        <f t="shared" si="188"/>
        <v>2K145.3</v>
      </c>
      <c r="I6047" s="4" t="str">
        <f t="shared" si="189"/>
        <v>SG2_U4_GIGA_MDI+</v>
      </c>
    </row>
    <row r="6048" spans="1:9">
      <c r="A6048" t="s">
        <v>261</v>
      </c>
      <c r="B6048" t="s">
        <v>9383</v>
      </c>
      <c r="C6048" t="s">
        <v>5496</v>
      </c>
      <c r="D6048" t="s">
        <v>3138</v>
      </c>
      <c r="F6048">
        <v>6</v>
      </c>
      <c r="G6048" t="s">
        <v>3138</v>
      </c>
      <c r="H6048" s="4" t="str">
        <f t="shared" si="188"/>
        <v>2K145.6</v>
      </c>
      <c r="I6048" s="4">
        <f t="shared" si="189"/>
        <v>0</v>
      </c>
    </row>
    <row r="6049" spans="1:9">
      <c r="A6049" t="s">
        <v>261</v>
      </c>
      <c r="B6049" t="s">
        <v>9383</v>
      </c>
      <c r="C6049" t="s">
        <v>5496</v>
      </c>
      <c r="D6049" t="s">
        <v>3139</v>
      </c>
      <c r="F6049">
        <v>7</v>
      </c>
      <c r="G6049" t="s">
        <v>3139</v>
      </c>
      <c r="H6049" s="4" t="str">
        <f t="shared" si="188"/>
        <v>2K145.7</v>
      </c>
      <c r="I6049" s="4">
        <f t="shared" si="189"/>
        <v>0</v>
      </c>
    </row>
    <row r="6050" spans="1:9">
      <c r="A6050" t="s">
        <v>261</v>
      </c>
      <c r="B6050" t="s">
        <v>9383</v>
      </c>
      <c r="C6050" t="s">
        <v>5496</v>
      </c>
      <c r="D6050" t="s">
        <v>3140</v>
      </c>
      <c r="E6050" t="s">
        <v>8792</v>
      </c>
      <c r="F6050">
        <v>11</v>
      </c>
      <c r="G6050" t="s">
        <v>3140</v>
      </c>
      <c r="H6050" s="4" t="str">
        <f t="shared" si="188"/>
        <v>2K145.11</v>
      </c>
      <c r="I6050" s="4" t="str">
        <f t="shared" si="189"/>
        <v>S2_U4_GIGA_MDI-</v>
      </c>
    </row>
    <row r="6051" spans="1:9">
      <c r="A6051" t="s">
        <v>261</v>
      </c>
      <c r="B6051" t="s">
        <v>9383</v>
      </c>
      <c r="C6051" t="s">
        <v>5496</v>
      </c>
      <c r="D6051" t="s">
        <v>3141</v>
      </c>
      <c r="E6051" t="s">
        <v>8791</v>
      </c>
      <c r="F6051">
        <v>12</v>
      </c>
      <c r="G6051" t="s">
        <v>3141</v>
      </c>
      <c r="H6051" s="4" t="str">
        <f t="shared" si="188"/>
        <v>2K145.12</v>
      </c>
      <c r="I6051" s="4" t="str">
        <f t="shared" si="189"/>
        <v>S2_U4_GIGA_MDI+</v>
      </c>
    </row>
    <row r="6052" spans="1:9">
      <c r="A6052" t="s">
        <v>261</v>
      </c>
      <c r="B6052" t="s">
        <v>9383</v>
      </c>
      <c r="C6052" t="s">
        <v>5496</v>
      </c>
      <c r="D6052" t="s">
        <v>3142</v>
      </c>
      <c r="F6052">
        <v>15</v>
      </c>
      <c r="G6052" t="s">
        <v>3142</v>
      </c>
      <c r="H6052" s="4" t="str">
        <f t="shared" si="188"/>
        <v>2K145.15</v>
      </c>
      <c r="I6052" s="4">
        <f t="shared" si="189"/>
        <v>0</v>
      </c>
    </row>
    <row r="6053" spans="1:9">
      <c r="A6053" t="s">
        <v>261</v>
      </c>
      <c r="B6053" t="s">
        <v>9383</v>
      </c>
      <c r="C6053" t="s">
        <v>5496</v>
      </c>
      <c r="D6053" t="s">
        <v>3143</v>
      </c>
      <c r="F6053">
        <v>16</v>
      </c>
      <c r="G6053" t="s">
        <v>3143</v>
      </c>
      <c r="H6053" s="4" t="str">
        <f t="shared" si="188"/>
        <v>2K145.16</v>
      </c>
      <c r="I6053" s="4">
        <f t="shared" si="189"/>
        <v>0</v>
      </c>
    </row>
    <row r="6054" spans="1:9">
      <c r="A6054" t="s">
        <v>261</v>
      </c>
      <c r="B6054" t="s">
        <v>9383</v>
      </c>
      <c r="C6054" t="s">
        <v>5496</v>
      </c>
      <c r="D6054" t="s">
        <v>3145</v>
      </c>
      <c r="E6054" t="s">
        <v>3868</v>
      </c>
      <c r="F6054">
        <v>38</v>
      </c>
      <c r="G6054" t="s">
        <v>3145</v>
      </c>
      <c r="H6054" s="4" t="str">
        <f t="shared" si="188"/>
        <v>2K145.38</v>
      </c>
      <c r="I6054" s="4" t="str">
        <f t="shared" si="189"/>
        <v>SG2_3_P3_GIGA_MDI-</v>
      </c>
    </row>
    <row r="6055" spans="1:9">
      <c r="A6055" t="s">
        <v>261</v>
      </c>
      <c r="B6055" t="s">
        <v>9383</v>
      </c>
      <c r="C6055" t="s">
        <v>5496</v>
      </c>
      <c r="D6055" t="s">
        <v>3147</v>
      </c>
      <c r="E6055" t="s">
        <v>3869</v>
      </c>
      <c r="F6055">
        <v>37</v>
      </c>
      <c r="G6055" t="s">
        <v>3147</v>
      </c>
      <c r="H6055" s="4" t="str">
        <f t="shared" si="188"/>
        <v>2K145.37</v>
      </c>
      <c r="I6055" s="4" t="str">
        <f t="shared" si="189"/>
        <v>SG2_3_P3_GIGA_MDI+</v>
      </c>
    </row>
    <row r="6056" spans="1:9">
      <c r="A6056" t="s">
        <v>261</v>
      </c>
      <c r="B6056" t="s">
        <v>9383</v>
      </c>
      <c r="C6056" t="s">
        <v>5496</v>
      </c>
      <c r="D6056" t="s">
        <v>3148</v>
      </c>
      <c r="F6056">
        <v>36</v>
      </c>
      <c r="G6056" t="s">
        <v>3148</v>
      </c>
      <c r="H6056" s="4" t="str">
        <f t="shared" si="188"/>
        <v>2K145.36</v>
      </c>
      <c r="I6056" s="4">
        <f t="shared" si="189"/>
        <v>0</v>
      </c>
    </row>
    <row r="6057" spans="1:9">
      <c r="A6057" t="s">
        <v>261</v>
      </c>
      <c r="B6057" t="s">
        <v>9383</v>
      </c>
      <c r="C6057" t="s">
        <v>5496</v>
      </c>
      <c r="D6057" t="s">
        <v>3149</v>
      </c>
      <c r="F6057">
        <v>35</v>
      </c>
      <c r="G6057" t="s">
        <v>3149</v>
      </c>
      <c r="H6057" s="4" t="str">
        <f t="shared" si="188"/>
        <v>2K145.35</v>
      </c>
      <c r="I6057" s="4">
        <f t="shared" si="189"/>
        <v>0</v>
      </c>
    </row>
    <row r="6058" spans="1:9">
      <c r="A6058" t="s">
        <v>261</v>
      </c>
      <c r="B6058" t="s">
        <v>9383</v>
      </c>
      <c r="C6058" t="s">
        <v>5496</v>
      </c>
      <c r="D6058" t="s">
        <v>3150</v>
      </c>
      <c r="E6058" t="s">
        <v>3780</v>
      </c>
      <c r="F6058">
        <v>29</v>
      </c>
      <c r="G6058" t="s">
        <v>3150</v>
      </c>
      <c r="H6058" s="4" t="str">
        <f t="shared" si="188"/>
        <v>2K145.29</v>
      </c>
      <c r="I6058" s="4" t="str">
        <f t="shared" si="189"/>
        <v>S2_U3_P3_GIGA_MDI-</v>
      </c>
    </row>
    <row r="6059" spans="1:9">
      <c r="A6059" t="s">
        <v>261</v>
      </c>
      <c r="B6059" t="s">
        <v>9383</v>
      </c>
      <c r="C6059" t="s">
        <v>5496</v>
      </c>
      <c r="D6059" t="s">
        <v>3151</v>
      </c>
      <c r="E6059" t="s">
        <v>3782</v>
      </c>
      <c r="F6059">
        <v>28</v>
      </c>
      <c r="G6059" t="s">
        <v>3151</v>
      </c>
      <c r="H6059" s="4" t="str">
        <f t="shared" si="188"/>
        <v>2K145.28</v>
      </c>
      <c r="I6059" s="4" t="str">
        <f t="shared" si="189"/>
        <v>S2_U3_P3_GIGA_MDI+</v>
      </c>
    </row>
    <row r="6060" spans="1:9">
      <c r="A6060" t="s">
        <v>261</v>
      </c>
      <c r="B6060" t="s">
        <v>9383</v>
      </c>
      <c r="C6060" t="s">
        <v>5496</v>
      </c>
      <c r="D6060" t="s">
        <v>3152</v>
      </c>
      <c r="F6060">
        <v>27</v>
      </c>
      <c r="G6060" t="s">
        <v>3152</v>
      </c>
      <c r="H6060" s="4" t="str">
        <f t="shared" si="188"/>
        <v>2K145.27</v>
      </c>
      <c r="I6060" s="4">
        <f t="shared" si="189"/>
        <v>0</v>
      </c>
    </row>
    <row r="6061" spans="1:9">
      <c r="A6061" t="s">
        <v>261</v>
      </c>
      <c r="B6061" t="s">
        <v>9383</v>
      </c>
      <c r="C6061" t="s">
        <v>5496</v>
      </c>
      <c r="D6061" t="s">
        <v>3153</v>
      </c>
      <c r="F6061">
        <v>26</v>
      </c>
      <c r="G6061" t="s">
        <v>3153</v>
      </c>
      <c r="H6061" s="4" t="str">
        <f t="shared" si="188"/>
        <v>2K145.26</v>
      </c>
      <c r="I6061" s="4">
        <f t="shared" si="189"/>
        <v>0</v>
      </c>
    </row>
    <row r="6062" spans="1:9">
      <c r="A6062" t="s">
        <v>261</v>
      </c>
      <c r="B6062" t="s">
        <v>9383</v>
      </c>
      <c r="C6062" t="s">
        <v>5496</v>
      </c>
      <c r="D6062" t="s">
        <v>3154</v>
      </c>
      <c r="E6062" t="s">
        <v>3870</v>
      </c>
      <c r="F6062">
        <v>34</v>
      </c>
      <c r="G6062" t="s">
        <v>3154</v>
      </c>
      <c r="H6062" s="4" t="str">
        <f t="shared" si="188"/>
        <v>2K145.34</v>
      </c>
      <c r="I6062" s="4" t="str">
        <f t="shared" si="189"/>
        <v>SG2_3_P2_GIGA_MDI-</v>
      </c>
    </row>
    <row r="6063" spans="1:9">
      <c r="A6063" t="s">
        <v>261</v>
      </c>
      <c r="B6063" t="s">
        <v>9383</v>
      </c>
      <c r="C6063" t="s">
        <v>5496</v>
      </c>
      <c r="D6063" t="s">
        <v>3155</v>
      </c>
      <c r="E6063" t="s">
        <v>3871</v>
      </c>
      <c r="F6063">
        <v>33</v>
      </c>
      <c r="G6063" t="s">
        <v>3155</v>
      </c>
      <c r="H6063" s="4" t="str">
        <f t="shared" si="188"/>
        <v>2K145.33</v>
      </c>
      <c r="I6063" s="4" t="str">
        <f t="shared" si="189"/>
        <v>SG2_3_P2_GIGA_MDI+</v>
      </c>
    </row>
    <row r="6064" spans="1:9">
      <c r="A6064" t="s">
        <v>261</v>
      </c>
      <c r="B6064" t="s">
        <v>9383</v>
      </c>
      <c r="C6064" t="s">
        <v>5496</v>
      </c>
      <c r="D6064" t="s">
        <v>3156</v>
      </c>
      <c r="F6064">
        <v>32</v>
      </c>
      <c r="G6064" t="s">
        <v>3156</v>
      </c>
      <c r="H6064" s="4" t="str">
        <f t="shared" si="188"/>
        <v>2K145.32</v>
      </c>
      <c r="I6064" s="4">
        <f t="shared" si="189"/>
        <v>0</v>
      </c>
    </row>
    <row r="6065" spans="1:9">
      <c r="A6065" t="s">
        <v>261</v>
      </c>
      <c r="B6065" t="s">
        <v>9383</v>
      </c>
      <c r="C6065" t="s">
        <v>5496</v>
      </c>
      <c r="D6065" t="s">
        <v>3157</v>
      </c>
      <c r="F6065">
        <v>31</v>
      </c>
      <c r="G6065" t="s">
        <v>3157</v>
      </c>
      <c r="H6065" s="4" t="str">
        <f t="shared" si="188"/>
        <v>2K145.31</v>
      </c>
      <c r="I6065" s="4">
        <f t="shared" si="189"/>
        <v>0</v>
      </c>
    </row>
    <row r="6066" spans="1:9">
      <c r="A6066" t="s">
        <v>261</v>
      </c>
      <c r="B6066" t="s">
        <v>9383</v>
      </c>
      <c r="C6066" t="s">
        <v>5496</v>
      </c>
      <c r="D6066" t="s">
        <v>3158</v>
      </c>
      <c r="E6066" t="s">
        <v>3776</v>
      </c>
      <c r="F6066">
        <v>25</v>
      </c>
      <c r="G6066" t="s">
        <v>3158</v>
      </c>
      <c r="H6066" s="4" t="str">
        <f t="shared" si="188"/>
        <v>2K145.25</v>
      </c>
      <c r="I6066" s="4" t="str">
        <f t="shared" si="189"/>
        <v>S2_U3_P2_GIGA_MDI-</v>
      </c>
    </row>
    <row r="6067" spans="1:9">
      <c r="A6067" t="s">
        <v>261</v>
      </c>
      <c r="B6067" t="s">
        <v>9383</v>
      </c>
      <c r="C6067" t="s">
        <v>5496</v>
      </c>
      <c r="D6067" t="s">
        <v>3159</v>
      </c>
      <c r="E6067" t="s">
        <v>3778</v>
      </c>
      <c r="F6067">
        <v>24</v>
      </c>
      <c r="G6067" t="s">
        <v>3159</v>
      </c>
      <c r="H6067" s="4" t="str">
        <f t="shared" si="188"/>
        <v>2K145.24</v>
      </c>
      <c r="I6067" s="4" t="str">
        <f t="shared" si="189"/>
        <v>S2_U3_P2_GIGA_MDI+</v>
      </c>
    </row>
    <row r="6068" spans="1:9">
      <c r="A6068" t="s">
        <v>261</v>
      </c>
      <c r="B6068" t="s">
        <v>9383</v>
      </c>
      <c r="C6068" t="s">
        <v>5496</v>
      </c>
      <c r="D6068" t="s">
        <v>3160</v>
      </c>
      <c r="F6068">
        <v>23</v>
      </c>
      <c r="G6068" t="s">
        <v>3160</v>
      </c>
      <c r="H6068" s="4" t="str">
        <f t="shared" si="188"/>
        <v>2K145.23</v>
      </c>
      <c r="I6068" s="4">
        <f t="shared" si="189"/>
        <v>0</v>
      </c>
    </row>
    <row r="6069" spans="1:9">
      <c r="A6069" t="s">
        <v>261</v>
      </c>
      <c r="B6069" t="s">
        <v>9383</v>
      </c>
      <c r="C6069" t="s">
        <v>5496</v>
      </c>
      <c r="D6069" t="s">
        <v>3161</v>
      </c>
      <c r="F6069">
        <v>22</v>
      </c>
      <c r="G6069" t="s">
        <v>3161</v>
      </c>
      <c r="H6069" s="4" t="str">
        <f t="shared" si="188"/>
        <v>2K145.22</v>
      </c>
      <c r="I6069" s="4">
        <f t="shared" si="189"/>
        <v>0</v>
      </c>
    </row>
    <row r="6070" spans="1:9">
      <c r="A6070" t="s">
        <v>261</v>
      </c>
      <c r="B6070" t="s">
        <v>9383</v>
      </c>
      <c r="C6070" t="s">
        <v>5496</v>
      </c>
      <c r="D6070" t="s">
        <v>174</v>
      </c>
      <c r="E6070" t="s">
        <v>169</v>
      </c>
      <c r="F6070" t="s">
        <v>174</v>
      </c>
      <c r="G6070" t="s">
        <v>174</v>
      </c>
      <c r="H6070" s="4" t="str">
        <f t="shared" si="188"/>
        <v>2K145.EP</v>
      </c>
      <c r="I6070" s="4" t="str">
        <f t="shared" si="189"/>
        <v>DGND</v>
      </c>
    </row>
    <row r="6071" spans="1:9">
      <c r="A6071" t="s">
        <v>261</v>
      </c>
      <c r="B6071" t="s">
        <v>9383</v>
      </c>
      <c r="C6071" t="s">
        <v>5496</v>
      </c>
      <c r="D6071" t="s">
        <v>3162</v>
      </c>
      <c r="E6071" t="s">
        <v>169</v>
      </c>
      <c r="F6071">
        <v>4</v>
      </c>
      <c r="G6071" t="s">
        <v>3162</v>
      </c>
      <c r="H6071" s="4" t="str">
        <f t="shared" si="188"/>
        <v>2K145.4</v>
      </c>
      <c r="I6071" s="4" t="str">
        <f t="shared" si="189"/>
        <v>DGND</v>
      </c>
    </row>
    <row r="6072" spans="1:9">
      <c r="A6072" t="s">
        <v>261</v>
      </c>
      <c r="B6072" t="s">
        <v>9383</v>
      </c>
      <c r="C6072" t="s">
        <v>5496</v>
      </c>
      <c r="D6072" t="s">
        <v>3163</v>
      </c>
      <c r="E6072" t="s">
        <v>169</v>
      </c>
      <c r="F6072">
        <v>14</v>
      </c>
      <c r="G6072" t="s">
        <v>3163</v>
      </c>
      <c r="H6072" s="4" t="str">
        <f t="shared" si="188"/>
        <v>2K145.14</v>
      </c>
      <c r="I6072" s="4" t="str">
        <f t="shared" si="189"/>
        <v>DGND</v>
      </c>
    </row>
    <row r="6073" spans="1:9">
      <c r="A6073" t="s">
        <v>261</v>
      </c>
      <c r="B6073" t="s">
        <v>9383</v>
      </c>
      <c r="C6073" t="s">
        <v>5496</v>
      </c>
      <c r="D6073" t="s">
        <v>3164</v>
      </c>
      <c r="E6073" t="s">
        <v>169</v>
      </c>
      <c r="F6073">
        <v>19</v>
      </c>
      <c r="G6073" t="s">
        <v>3164</v>
      </c>
      <c r="H6073" s="4" t="str">
        <f t="shared" si="188"/>
        <v>2K145.19</v>
      </c>
      <c r="I6073" s="4" t="str">
        <f t="shared" si="189"/>
        <v>DGND</v>
      </c>
    </row>
    <row r="6074" spans="1:9">
      <c r="A6074" t="s">
        <v>261</v>
      </c>
      <c r="B6074" t="s">
        <v>9383</v>
      </c>
      <c r="C6074" t="s">
        <v>5496</v>
      </c>
      <c r="D6074" t="s">
        <v>3165</v>
      </c>
      <c r="E6074" t="s">
        <v>169</v>
      </c>
      <c r="F6074">
        <v>21</v>
      </c>
      <c r="G6074" t="s">
        <v>3165</v>
      </c>
      <c r="H6074" s="4" t="str">
        <f t="shared" si="188"/>
        <v>2K145.21</v>
      </c>
      <c r="I6074" s="4" t="str">
        <f t="shared" si="189"/>
        <v>DGND</v>
      </c>
    </row>
    <row r="6075" spans="1:9">
      <c r="A6075" t="s">
        <v>261</v>
      </c>
      <c r="B6075" t="s">
        <v>9383</v>
      </c>
      <c r="C6075" t="s">
        <v>5496</v>
      </c>
      <c r="D6075" t="s">
        <v>3166</v>
      </c>
      <c r="E6075" t="s">
        <v>169</v>
      </c>
      <c r="F6075">
        <v>39</v>
      </c>
      <c r="G6075" t="s">
        <v>3166</v>
      </c>
      <c r="H6075" s="4" t="str">
        <f t="shared" si="188"/>
        <v>2K145.39</v>
      </c>
      <c r="I6075" s="4" t="str">
        <f t="shared" si="189"/>
        <v>DGND</v>
      </c>
    </row>
    <row r="6076" spans="1:9">
      <c r="A6076" t="s">
        <v>261</v>
      </c>
      <c r="B6076" t="s">
        <v>9383</v>
      </c>
      <c r="C6076" t="s">
        <v>5496</v>
      </c>
      <c r="D6076" t="s">
        <v>3167</v>
      </c>
      <c r="E6076" t="s">
        <v>169</v>
      </c>
      <c r="F6076">
        <v>41</v>
      </c>
      <c r="G6076" t="s">
        <v>3167</v>
      </c>
      <c r="H6076" s="4" t="str">
        <f t="shared" si="188"/>
        <v>2K145.41</v>
      </c>
      <c r="I6076" s="4" t="str">
        <f t="shared" si="189"/>
        <v>DGND</v>
      </c>
    </row>
    <row r="6077" spans="1:9">
      <c r="A6077" t="s">
        <v>261</v>
      </c>
      <c r="B6077" t="s">
        <v>9383</v>
      </c>
      <c r="C6077" t="s">
        <v>5496</v>
      </c>
      <c r="D6077" t="s">
        <v>864</v>
      </c>
      <c r="F6077">
        <v>18</v>
      </c>
      <c r="G6077" t="s">
        <v>864</v>
      </c>
      <c r="H6077" s="4" t="str">
        <f t="shared" si="188"/>
        <v>2K145.18</v>
      </c>
      <c r="I6077" s="4">
        <f t="shared" si="189"/>
        <v>0</v>
      </c>
    </row>
    <row r="6078" spans="1:9">
      <c r="A6078" t="s">
        <v>261</v>
      </c>
      <c r="B6078" t="s">
        <v>9383</v>
      </c>
      <c r="C6078" t="s">
        <v>5496</v>
      </c>
      <c r="D6078" t="s">
        <v>3168</v>
      </c>
      <c r="F6078">
        <v>42</v>
      </c>
      <c r="G6078" t="s">
        <v>3168</v>
      </c>
      <c r="H6078" s="4" t="str">
        <f t="shared" si="188"/>
        <v>2K145.42</v>
      </c>
      <c r="I6078" s="4">
        <f t="shared" si="189"/>
        <v>0</v>
      </c>
    </row>
    <row r="6079" spans="1:9">
      <c r="A6079" t="s">
        <v>261</v>
      </c>
      <c r="B6079" t="s">
        <v>9383</v>
      </c>
      <c r="C6079" t="s">
        <v>5496</v>
      </c>
      <c r="D6079" t="s">
        <v>3122</v>
      </c>
      <c r="E6079" t="s">
        <v>3872</v>
      </c>
      <c r="F6079">
        <v>8</v>
      </c>
      <c r="G6079" t="s">
        <v>3122</v>
      </c>
      <c r="H6079" s="4" t="str">
        <f t="shared" si="188"/>
        <v>2K145.8</v>
      </c>
      <c r="I6079" s="4" t="str">
        <f t="shared" si="189"/>
        <v>S2_SEL1_K145</v>
      </c>
    </row>
    <row r="6080" spans="1:9">
      <c r="A6080" t="s">
        <v>261</v>
      </c>
      <c r="B6080" t="s">
        <v>9383</v>
      </c>
      <c r="C6080" t="s">
        <v>5496</v>
      </c>
      <c r="D6080" t="s">
        <v>3123</v>
      </c>
      <c r="E6080" t="s">
        <v>3873</v>
      </c>
      <c r="F6080">
        <v>17</v>
      </c>
      <c r="G6080" t="s">
        <v>3123</v>
      </c>
      <c r="H6080" s="4" t="str">
        <f t="shared" si="188"/>
        <v>2K145.17</v>
      </c>
      <c r="I6080" s="4" t="str">
        <f t="shared" si="189"/>
        <v>S2_SEL2_K145</v>
      </c>
    </row>
    <row r="6081" spans="1:9">
      <c r="A6081" t="s">
        <v>261</v>
      </c>
      <c r="B6081" t="s">
        <v>9383</v>
      </c>
      <c r="C6081" t="s">
        <v>5496</v>
      </c>
      <c r="D6081" t="s">
        <v>3169</v>
      </c>
      <c r="E6081" t="s">
        <v>463</v>
      </c>
      <c r="F6081">
        <v>5</v>
      </c>
      <c r="G6081" t="s">
        <v>3169</v>
      </c>
      <c r="H6081" s="4" t="str">
        <f t="shared" si="188"/>
        <v>2K145.5</v>
      </c>
      <c r="I6081" s="4" t="str">
        <f t="shared" si="189"/>
        <v>VDD33_ATX</v>
      </c>
    </row>
    <row r="6082" spans="1:9">
      <c r="A6082" t="s">
        <v>261</v>
      </c>
      <c r="B6082" t="s">
        <v>9383</v>
      </c>
      <c r="C6082" t="s">
        <v>5496</v>
      </c>
      <c r="D6082" t="s">
        <v>3170</v>
      </c>
      <c r="E6082" t="s">
        <v>463</v>
      </c>
      <c r="F6082">
        <v>9</v>
      </c>
      <c r="G6082" t="s">
        <v>3170</v>
      </c>
      <c r="H6082" s="4" t="str">
        <f t="shared" ref="H6082:H6145" si="190">CONCATENATE(C6082,".",F6082)</f>
        <v>2K145.9</v>
      </c>
      <c r="I6082" s="4" t="str">
        <f t="shared" ref="I6082:I6145" si="191">E6082</f>
        <v>VDD33_ATX</v>
      </c>
    </row>
    <row r="6083" spans="1:9">
      <c r="A6083" t="s">
        <v>261</v>
      </c>
      <c r="B6083" t="s">
        <v>9383</v>
      </c>
      <c r="C6083" t="s">
        <v>5496</v>
      </c>
      <c r="D6083" t="s">
        <v>3171</v>
      </c>
      <c r="E6083" t="s">
        <v>463</v>
      </c>
      <c r="F6083">
        <v>13</v>
      </c>
      <c r="G6083" t="s">
        <v>3171</v>
      </c>
      <c r="H6083" s="4" t="str">
        <f t="shared" si="190"/>
        <v>2K145.13</v>
      </c>
      <c r="I6083" s="4" t="str">
        <f t="shared" si="191"/>
        <v>VDD33_ATX</v>
      </c>
    </row>
    <row r="6084" spans="1:9">
      <c r="A6084" t="s">
        <v>261</v>
      </c>
      <c r="B6084" t="s">
        <v>9383</v>
      </c>
      <c r="C6084" t="s">
        <v>5496</v>
      </c>
      <c r="D6084" t="s">
        <v>3172</v>
      </c>
      <c r="E6084" t="s">
        <v>463</v>
      </c>
      <c r="F6084">
        <v>20</v>
      </c>
      <c r="G6084" t="s">
        <v>3172</v>
      </c>
      <c r="H6084" s="4" t="str">
        <f t="shared" si="190"/>
        <v>2K145.20</v>
      </c>
      <c r="I6084" s="4" t="str">
        <f t="shared" si="191"/>
        <v>VDD33_ATX</v>
      </c>
    </row>
    <row r="6085" spans="1:9">
      <c r="A6085" t="s">
        <v>261</v>
      </c>
      <c r="B6085" t="s">
        <v>9383</v>
      </c>
      <c r="C6085" t="s">
        <v>5496</v>
      </c>
      <c r="D6085" t="s">
        <v>3173</v>
      </c>
      <c r="E6085" t="s">
        <v>463</v>
      </c>
      <c r="F6085">
        <v>30</v>
      </c>
      <c r="G6085" t="s">
        <v>3173</v>
      </c>
      <c r="H6085" s="4" t="str">
        <f t="shared" si="190"/>
        <v>2K145.30</v>
      </c>
      <c r="I6085" s="4" t="str">
        <f t="shared" si="191"/>
        <v>VDD33_ATX</v>
      </c>
    </row>
    <row r="6086" spans="1:9">
      <c r="A6086" t="s">
        <v>261</v>
      </c>
      <c r="B6086" t="s">
        <v>9383</v>
      </c>
      <c r="C6086" t="s">
        <v>5496</v>
      </c>
      <c r="D6086" t="s">
        <v>3174</v>
      </c>
      <c r="E6086" t="s">
        <v>463</v>
      </c>
      <c r="F6086">
        <v>40</v>
      </c>
      <c r="G6086" t="s">
        <v>3174</v>
      </c>
      <c r="H6086" s="4" t="str">
        <f t="shared" si="190"/>
        <v>2K145.40</v>
      </c>
      <c r="I6086" s="4" t="str">
        <f t="shared" si="191"/>
        <v>VDD33_ATX</v>
      </c>
    </row>
    <row r="6087" spans="1:9">
      <c r="A6087" t="s">
        <v>261</v>
      </c>
      <c r="B6087" t="s">
        <v>9383</v>
      </c>
      <c r="C6087" t="s">
        <v>5497</v>
      </c>
      <c r="D6087" t="s">
        <v>186</v>
      </c>
      <c r="F6087" t="s">
        <v>186</v>
      </c>
      <c r="G6087" t="s">
        <v>186</v>
      </c>
      <c r="H6087" s="4" t="str">
        <f t="shared" si="190"/>
        <v>2PT23.NUT1</v>
      </c>
      <c r="I6087" s="4">
        <f t="shared" si="191"/>
        <v>0</v>
      </c>
    </row>
    <row r="6088" spans="1:9">
      <c r="A6088" t="s">
        <v>261</v>
      </c>
      <c r="B6088" t="s">
        <v>9383</v>
      </c>
      <c r="C6088" t="s">
        <v>5497</v>
      </c>
      <c r="D6088" t="s">
        <v>187</v>
      </c>
      <c r="F6088" t="s">
        <v>187</v>
      </c>
      <c r="G6088" t="s">
        <v>187</v>
      </c>
      <c r="H6088" s="4" t="str">
        <f t="shared" si="190"/>
        <v>2PT23.NUT2</v>
      </c>
      <c r="I6088" s="4">
        <f t="shared" si="191"/>
        <v>0</v>
      </c>
    </row>
    <row r="6089" spans="1:9">
      <c r="A6089" t="s">
        <v>261</v>
      </c>
      <c r="B6089" t="s">
        <v>9383</v>
      </c>
      <c r="C6089" t="s">
        <v>5421</v>
      </c>
      <c r="D6089">
        <v>1</v>
      </c>
      <c r="E6089" t="s">
        <v>3777</v>
      </c>
      <c r="F6089">
        <v>1</v>
      </c>
      <c r="G6089">
        <v>1</v>
      </c>
      <c r="H6089" s="4" t="str">
        <f t="shared" si="190"/>
        <v>2R454.1</v>
      </c>
      <c r="I6089" s="4" t="str">
        <f t="shared" si="191"/>
        <v>S2_U2_P2_GIGA_MDI+</v>
      </c>
    </row>
    <row r="6090" spans="1:9">
      <c r="A6090" t="s">
        <v>261</v>
      </c>
      <c r="B6090" t="s">
        <v>9383</v>
      </c>
      <c r="C6090" t="s">
        <v>5421</v>
      </c>
      <c r="D6090">
        <v>2</v>
      </c>
      <c r="E6090" t="s">
        <v>8781</v>
      </c>
      <c r="F6090">
        <v>2</v>
      </c>
      <c r="G6090">
        <v>2</v>
      </c>
      <c r="H6090" s="4" t="str">
        <f t="shared" si="190"/>
        <v>2R454.2</v>
      </c>
      <c r="I6090" s="4" t="str">
        <f t="shared" si="191"/>
        <v>S2_U2_P2_RC</v>
      </c>
    </row>
    <row r="6091" spans="1:9">
      <c r="A6091" t="s">
        <v>261</v>
      </c>
      <c r="B6091" t="s">
        <v>9383</v>
      </c>
      <c r="C6091" t="s">
        <v>5422</v>
      </c>
      <c r="D6091">
        <v>1</v>
      </c>
      <c r="E6091" t="s">
        <v>3775</v>
      </c>
      <c r="F6091">
        <v>1</v>
      </c>
      <c r="G6091">
        <v>1</v>
      </c>
      <c r="H6091" s="4" t="str">
        <f t="shared" si="190"/>
        <v>2R455.1</v>
      </c>
      <c r="I6091" s="4" t="str">
        <f t="shared" si="191"/>
        <v>S2_U2_P2_GIGA_MDI-</v>
      </c>
    </row>
    <row r="6092" spans="1:9">
      <c r="A6092" t="s">
        <v>261</v>
      </c>
      <c r="B6092" t="s">
        <v>9383</v>
      </c>
      <c r="C6092" t="s">
        <v>5422</v>
      </c>
      <c r="D6092">
        <v>2</v>
      </c>
      <c r="E6092" t="s">
        <v>8781</v>
      </c>
      <c r="F6092">
        <v>2</v>
      </c>
      <c r="G6092">
        <v>2</v>
      </c>
      <c r="H6092" s="4" t="str">
        <f t="shared" si="190"/>
        <v>2R455.2</v>
      </c>
      <c r="I6092" s="4" t="str">
        <f t="shared" si="191"/>
        <v>S2_U2_P2_RC</v>
      </c>
    </row>
    <row r="6093" spans="1:9">
      <c r="A6093" t="s">
        <v>261</v>
      </c>
      <c r="B6093" t="s">
        <v>9383</v>
      </c>
      <c r="C6093" t="s">
        <v>5423</v>
      </c>
      <c r="D6093">
        <v>1</v>
      </c>
      <c r="E6093" t="s">
        <v>8781</v>
      </c>
      <c r="F6093">
        <v>1</v>
      </c>
      <c r="G6093">
        <v>1</v>
      </c>
      <c r="H6093" s="4" t="str">
        <f t="shared" si="190"/>
        <v>2R456.1</v>
      </c>
      <c r="I6093" s="4" t="str">
        <f t="shared" si="191"/>
        <v>S2_U2_P2_RC</v>
      </c>
    </row>
    <row r="6094" spans="1:9">
      <c r="A6094" t="s">
        <v>261</v>
      </c>
      <c r="B6094" t="s">
        <v>9383</v>
      </c>
      <c r="C6094" t="s">
        <v>5423</v>
      </c>
      <c r="D6094">
        <v>2</v>
      </c>
      <c r="E6094" t="s">
        <v>169</v>
      </c>
      <c r="F6094">
        <v>2</v>
      </c>
      <c r="G6094">
        <v>2</v>
      </c>
      <c r="H6094" s="4" t="str">
        <f t="shared" si="190"/>
        <v>2R456.2</v>
      </c>
      <c r="I6094" s="4" t="str">
        <f t="shared" si="191"/>
        <v>DGND</v>
      </c>
    </row>
    <row r="6095" spans="1:9">
      <c r="A6095" t="s">
        <v>261</v>
      </c>
      <c r="B6095" t="s">
        <v>9383</v>
      </c>
      <c r="C6095" t="s">
        <v>5424</v>
      </c>
      <c r="D6095">
        <v>1</v>
      </c>
      <c r="E6095" t="s">
        <v>3781</v>
      </c>
      <c r="F6095">
        <v>1</v>
      </c>
      <c r="G6095">
        <v>1</v>
      </c>
      <c r="H6095" s="4" t="str">
        <f t="shared" si="190"/>
        <v>2R498.1</v>
      </c>
      <c r="I6095" s="4" t="str">
        <f t="shared" si="191"/>
        <v>S2_U2_P3_GIGA_MDI+</v>
      </c>
    </row>
    <row r="6096" spans="1:9">
      <c r="A6096" t="s">
        <v>261</v>
      </c>
      <c r="B6096" t="s">
        <v>9383</v>
      </c>
      <c r="C6096" t="s">
        <v>5424</v>
      </c>
      <c r="D6096">
        <v>2</v>
      </c>
      <c r="E6096" t="s">
        <v>8782</v>
      </c>
      <c r="F6096">
        <v>2</v>
      </c>
      <c r="G6096">
        <v>2</v>
      </c>
      <c r="H6096" s="4" t="str">
        <f t="shared" si="190"/>
        <v>2R498.2</v>
      </c>
      <c r="I6096" s="4" t="str">
        <f t="shared" si="191"/>
        <v>S2_U2_P3_RC</v>
      </c>
    </row>
    <row r="6097" spans="1:9">
      <c r="A6097" t="s">
        <v>261</v>
      </c>
      <c r="B6097" t="s">
        <v>9383</v>
      </c>
      <c r="C6097" t="s">
        <v>5425</v>
      </c>
      <c r="D6097">
        <v>1</v>
      </c>
      <c r="E6097" t="s">
        <v>3779</v>
      </c>
      <c r="F6097">
        <v>1</v>
      </c>
      <c r="G6097">
        <v>1</v>
      </c>
      <c r="H6097" s="4" t="str">
        <f t="shared" si="190"/>
        <v>2R499.1</v>
      </c>
      <c r="I6097" s="4" t="str">
        <f t="shared" si="191"/>
        <v>S2_U2_P3_GIGA_MDI-</v>
      </c>
    </row>
    <row r="6098" spans="1:9">
      <c r="A6098" t="s">
        <v>261</v>
      </c>
      <c r="B6098" t="s">
        <v>9383</v>
      </c>
      <c r="C6098" t="s">
        <v>5425</v>
      </c>
      <c r="D6098">
        <v>2</v>
      </c>
      <c r="E6098" t="s">
        <v>8782</v>
      </c>
      <c r="F6098">
        <v>2</v>
      </c>
      <c r="G6098">
        <v>2</v>
      </c>
      <c r="H6098" s="4" t="str">
        <f t="shared" si="190"/>
        <v>2R499.2</v>
      </c>
      <c r="I6098" s="4" t="str">
        <f t="shared" si="191"/>
        <v>S2_U2_P3_RC</v>
      </c>
    </row>
    <row r="6099" spans="1:9">
      <c r="A6099" t="s">
        <v>261</v>
      </c>
      <c r="B6099" t="s">
        <v>9383</v>
      </c>
      <c r="C6099" t="s">
        <v>5426</v>
      </c>
      <c r="D6099">
        <v>1</v>
      </c>
      <c r="E6099" t="s">
        <v>8782</v>
      </c>
      <c r="F6099">
        <v>1</v>
      </c>
      <c r="G6099">
        <v>1</v>
      </c>
      <c r="H6099" s="4" t="str">
        <f t="shared" si="190"/>
        <v>2R500.1</v>
      </c>
      <c r="I6099" s="4" t="str">
        <f t="shared" si="191"/>
        <v>S2_U2_P3_RC</v>
      </c>
    </row>
    <row r="6100" spans="1:9">
      <c r="A6100" t="s">
        <v>261</v>
      </c>
      <c r="B6100" t="s">
        <v>9383</v>
      </c>
      <c r="C6100" t="s">
        <v>5426</v>
      </c>
      <c r="D6100">
        <v>2</v>
      </c>
      <c r="E6100" t="s">
        <v>169</v>
      </c>
      <c r="F6100">
        <v>2</v>
      </c>
      <c r="G6100">
        <v>2</v>
      </c>
      <c r="H6100" s="4" t="str">
        <f t="shared" si="190"/>
        <v>2R500.2</v>
      </c>
      <c r="I6100" s="4" t="str">
        <f t="shared" si="191"/>
        <v>DGND</v>
      </c>
    </row>
    <row r="6101" spans="1:9">
      <c r="A6101" t="s">
        <v>261</v>
      </c>
      <c r="B6101" t="s">
        <v>9383</v>
      </c>
      <c r="C6101" t="s">
        <v>5471</v>
      </c>
      <c r="D6101">
        <v>1</v>
      </c>
      <c r="E6101" t="s">
        <v>3836</v>
      </c>
      <c r="F6101">
        <v>1</v>
      </c>
      <c r="G6101">
        <v>1</v>
      </c>
      <c r="H6101" s="4" t="str">
        <f t="shared" si="190"/>
        <v>2R517.1</v>
      </c>
      <c r="I6101" s="4" t="str">
        <f t="shared" si="191"/>
        <v>SG2_2_P2_GIGA_MDI+</v>
      </c>
    </row>
    <row r="6102" spans="1:9">
      <c r="A6102" t="s">
        <v>261</v>
      </c>
      <c r="B6102" t="s">
        <v>9383</v>
      </c>
      <c r="C6102" t="s">
        <v>5471</v>
      </c>
      <c r="D6102">
        <v>2</v>
      </c>
      <c r="E6102" t="s">
        <v>3837</v>
      </c>
      <c r="F6102">
        <v>2</v>
      </c>
      <c r="G6102">
        <v>2</v>
      </c>
      <c r="H6102" s="4" t="str">
        <f t="shared" si="190"/>
        <v>2R517.2</v>
      </c>
      <c r="I6102" s="4" t="str">
        <f t="shared" si="191"/>
        <v>SG2_2_P2_RC</v>
      </c>
    </row>
    <row r="6103" spans="1:9">
      <c r="A6103" t="s">
        <v>261</v>
      </c>
      <c r="B6103" t="s">
        <v>9383</v>
      </c>
      <c r="C6103" t="s">
        <v>5472</v>
      </c>
      <c r="D6103">
        <v>1</v>
      </c>
      <c r="E6103" t="s">
        <v>3834</v>
      </c>
      <c r="F6103">
        <v>1</v>
      </c>
      <c r="G6103">
        <v>1</v>
      </c>
      <c r="H6103" s="4" t="str">
        <f t="shared" si="190"/>
        <v>2R518.1</v>
      </c>
      <c r="I6103" s="4" t="str">
        <f t="shared" si="191"/>
        <v>SG2_2_P2_GIGA_MDI-</v>
      </c>
    </row>
    <row r="6104" spans="1:9">
      <c r="A6104" t="s">
        <v>261</v>
      </c>
      <c r="B6104" t="s">
        <v>9383</v>
      </c>
      <c r="C6104" t="s">
        <v>5472</v>
      </c>
      <c r="D6104">
        <v>2</v>
      </c>
      <c r="E6104" t="s">
        <v>3837</v>
      </c>
      <c r="F6104">
        <v>2</v>
      </c>
      <c r="G6104">
        <v>2</v>
      </c>
      <c r="H6104" s="4" t="str">
        <f t="shared" si="190"/>
        <v>2R518.2</v>
      </c>
      <c r="I6104" s="4" t="str">
        <f t="shared" si="191"/>
        <v>SG2_2_P2_RC</v>
      </c>
    </row>
    <row r="6105" spans="1:9">
      <c r="A6105" t="s">
        <v>261</v>
      </c>
      <c r="B6105" t="s">
        <v>9383</v>
      </c>
      <c r="C6105" t="s">
        <v>5473</v>
      </c>
      <c r="D6105">
        <v>1</v>
      </c>
      <c r="E6105" t="s">
        <v>3837</v>
      </c>
      <c r="F6105">
        <v>1</v>
      </c>
      <c r="G6105">
        <v>1</v>
      </c>
      <c r="H6105" s="4" t="str">
        <f t="shared" si="190"/>
        <v>2R519.1</v>
      </c>
      <c r="I6105" s="4" t="str">
        <f t="shared" si="191"/>
        <v>SG2_2_P2_RC</v>
      </c>
    </row>
    <row r="6106" spans="1:9">
      <c r="A6106" t="s">
        <v>261</v>
      </c>
      <c r="B6106" t="s">
        <v>9383</v>
      </c>
      <c r="C6106" t="s">
        <v>5473</v>
      </c>
      <c r="D6106">
        <v>2</v>
      </c>
      <c r="E6106" t="s">
        <v>169</v>
      </c>
      <c r="F6106">
        <v>2</v>
      </c>
      <c r="G6106">
        <v>2</v>
      </c>
      <c r="H6106" s="4" t="str">
        <f t="shared" si="190"/>
        <v>2R519.2</v>
      </c>
      <c r="I6106" s="4" t="str">
        <f t="shared" si="191"/>
        <v>DGND</v>
      </c>
    </row>
    <row r="6107" spans="1:9">
      <c r="A6107" t="s">
        <v>261</v>
      </c>
      <c r="B6107" t="s">
        <v>9383</v>
      </c>
      <c r="C6107" t="s">
        <v>5474</v>
      </c>
      <c r="D6107">
        <v>1</v>
      </c>
      <c r="E6107" t="s">
        <v>3841</v>
      </c>
      <c r="F6107">
        <v>1</v>
      </c>
      <c r="G6107">
        <v>1</v>
      </c>
      <c r="H6107" s="4" t="str">
        <f t="shared" si="190"/>
        <v>2R536.1</v>
      </c>
      <c r="I6107" s="4" t="str">
        <f t="shared" si="191"/>
        <v>SG2_2_P3_GIGA_MDI+</v>
      </c>
    </row>
    <row r="6108" spans="1:9">
      <c r="A6108" t="s">
        <v>261</v>
      </c>
      <c r="B6108" t="s">
        <v>9383</v>
      </c>
      <c r="C6108" t="s">
        <v>5474</v>
      </c>
      <c r="D6108">
        <v>2</v>
      </c>
      <c r="E6108" t="s">
        <v>3842</v>
      </c>
      <c r="F6108">
        <v>2</v>
      </c>
      <c r="G6108">
        <v>2</v>
      </c>
      <c r="H6108" s="4" t="str">
        <f t="shared" si="190"/>
        <v>2R536.2</v>
      </c>
      <c r="I6108" s="4" t="str">
        <f t="shared" si="191"/>
        <v>SG2_2_P3_RC</v>
      </c>
    </row>
    <row r="6109" spans="1:9">
      <c r="A6109" t="s">
        <v>261</v>
      </c>
      <c r="B6109" t="s">
        <v>9383</v>
      </c>
      <c r="C6109" t="s">
        <v>5475</v>
      </c>
      <c r="D6109">
        <v>1</v>
      </c>
      <c r="E6109" t="s">
        <v>3839</v>
      </c>
      <c r="F6109">
        <v>1</v>
      </c>
      <c r="G6109">
        <v>1</v>
      </c>
      <c r="H6109" s="4" t="str">
        <f t="shared" si="190"/>
        <v>2R537.1</v>
      </c>
      <c r="I6109" s="4" t="str">
        <f t="shared" si="191"/>
        <v>SG2_2_P3_GIGA_MDI-</v>
      </c>
    </row>
    <row r="6110" spans="1:9">
      <c r="A6110" t="s">
        <v>261</v>
      </c>
      <c r="B6110" t="s">
        <v>9383</v>
      </c>
      <c r="C6110" t="s">
        <v>5475</v>
      </c>
      <c r="D6110">
        <v>2</v>
      </c>
      <c r="E6110" t="s">
        <v>3842</v>
      </c>
      <c r="F6110">
        <v>2</v>
      </c>
      <c r="G6110">
        <v>2</v>
      </c>
      <c r="H6110" s="4" t="str">
        <f t="shared" si="190"/>
        <v>2R537.2</v>
      </c>
      <c r="I6110" s="4" t="str">
        <f t="shared" si="191"/>
        <v>SG2_2_P3_RC</v>
      </c>
    </row>
    <row r="6111" spans="1:9">
      <c r="A6111" t="s">
        <v>261</v>
      </c>
      <c r="B6111" t="s">
        <v>9383</v>
      </c>
      <c r="C6111" t="s">
        <v>5476</v>
      </c>
      <c r="D6111">
        <v>1</v>
      </c>
      <c r="E6111" t="s">
        <v>3842</v>
      </c>
      <c r="F6111">
        <v>1</v>
      </c>
      <c r="G6111">
        <v>1</v>
      </c>
      <c r="H6111" s="4" t="str">
        <f t="shared" si="190"/>
        <v>2R538.1</v>
      </c>
      <c r="I6111" s="4" t="str">
        <f t="shared" si="191"/>
        <v>SG2_2_P3_RC</v>
      </c>
    </row>
    <row r="6112" spans="1:9">
      <c r="A6112" t="s">
        <v>261</v>
      </c>
      <c r="B6112" t="s">
        <v>9383</v>
      </c>
      <c r="C6112" t="s">
        <v>5476</v>
      </c>
      <c r="D6112">
        <v>2</v>
      </c>
      <c r="E6112" t="s">
        <v>169</v>
      </c>
      <c r="F6112">
        <v>2</v>
      </c>
      <c r="G6112">
        <v>2</v>
      </c>
      <c r="H6112" s="4" t="str">
        <f t="shared" si="190"/>
        <v>2R538.2</v>
      </c>
      <c r="I6112" s="4" t="str">
        <f t="shared" si="191"/>
        <v>DGND</v>
      </c>
    </row>
    <row r="6113" spans="1:9">
      <c r="A6113" t="s">
        <v>261</v>
      </c>
      <c r="B6113" t="s">
        <v>9383</v>
      </c>
      <c r="C6113" t="s">
        <v>5498</v>
      </c>
      <c r="D6113">
        <v>1</v>
      </c>
      <c r="E6113" t="s">
        <v>8793</v>
      </c>
      <c r="F6113">
        <v>1</v>
      </c>
      <c r="G6113">
        <v>1</v>
      </c>
      <c r="H6113" s="4" t="str">
        <f t="shared" si="190"/>
        <v>2R540.1</v>
      </c>
      <c r="I6113" s="4" t="str">
        <f t="shared" si="191"/>
        <v>S2_U4_P3_R_1</v>
      </c>
    </row>
    <row r="6114" spans="1:9">
      <c r="A6114" t="s">
        <v>261</v>
      </c>
      <c r="B6114" t="s">
        <v>9383</v>
      </c>
      <c r="C6114" t="s">
        <v>5498</v>
      </c>
      <c r="D6114">
        <v>2</v>
      </c>
      <c r="E6114" t="s">
        <v>8783</v>
      </c>
      <c r="F6114">
        <v>2</v>
      </c>
      <c r="G6114">
        <v>2</v>
      </c>
      <c r="H6114" s="4" t="str">
        <f t="shared" si="190"/>
        <v>2R540.2</v>
      </c>
      <c r="I6114" s="4" t="str">
        <f t="shared" si="191"/>
        <v>S2_U4_P3_RC_1</v>
      </c>
    </row>
    <row r="6115" spans="1:9">
      <c r="A6115" t="s">
        <v>261</v>
      </c>
      <c r="B6115" t="s">
        <v>9383</v>
      </c>
      <c r="C6115" t="s">
        <v>5499</v>
      </c>
      <c r="D6115">
        <v>1</v>
      </c>
      <c r="E6115" t="s">
        <v>8784</v>
      </c>
      <c r="F6115">
        <v>1</v>
      </c>
      <c r="G6115">
        <v>1</v>
      </c>
      <c r="H6115" s="4" t="str">
        <f t="shared" si="190"/>
        <v>2R541.1</v>
      </c>
      <c r="I6115" s="4" t="str">
        <f t="shared" si="191"/>
        <v>S2_U4_P3_RC_2</v>
      </c>
    </row>
    <row r="6116" spans="1:9">
      <c r="A6116" t="s">
        <v>261</v>
      </c>
      <c r="B6116" t="s">
        <v>9383</v>
      </c>
      <c r="C6116" t="s">
        <v>5499</v>
      </c>
      <c r="D6116">
        <v>2</v>
      </c>
      <c r="E6116" t="s">
        <v>8794</v>
      </c>
      <c r="F6116">
        <v>2</v>
      </c>
      <c r="G6116">
        <v>2</v>
      </c>
      <c r="H6116" s="4" t="str">
        <f t="shared" si="190"/>
        <v>2R541.2</v>
      </c>
      <c r="I6116" s="4" t="str">
        <f t="shared" si="191"/>
        <v>S2_U4_P3_R_2</v>
      </c>
    </row>
    <row r="6117" spans="1:9">
      <c r="A6117" t="s">
        <v>261</v>
      </c>
      <c r="B6117" t="s">
        <v>9383</v>
      </c>
      <c r="C6117" t="s">
        <v>5500</v>
      </c>
      <c r="D6117">
        <v>1</v>
      </c>
      <c r="E6117" t="s">
        <v>8785</v>
      </c>
      <c r="F6117">
        <v>1</v>
      </c>
      <c r="G6117">
        <v>1</v>
      </c>
      <c r="H6117" s="4" t="str">
        <f t="shared" si="190"/>
        <v>2R542.1</v>
      </c>
      <c r="I6117" s="4" t="str">
        <f t="shared" si="191"/>
        <v>S2_U4_P2_RC_1</v>
      </c>
    </row>
    <row r="6118" spans="1:9">
      <c r="A6118" t="s">
        <v>261</v>
      </c>
      <c r="B6118" t="s">
        <v>9383</v>
      </c>
      <c r="C6118" t="s">
        <v>5500</v>
      </c>
      <c r="D6118">
        <v>2</v>
      </c>
      <c r="E6118" t="s">
        <v>8789</v>
      </c>
      <c r="F6118">
        <v>2</v>
      </c>
      <c r="G6118">
        <v>2</v>
      </c>
      <c r="H6118" s="4" t="str">
        <f t="shared" si="190"/>
        <v>2R542.2</v>
      </c>
      <c r="I6118" s="4" t="str">
        <f t="shared" si="191"/>
        <v>S2_U4_P2_R_1</v>
      </c>
    </row>
    <row r="6119" spans="1:9">
      <c r="A6119" t="s">
        <v>261</v>
      </c>
      <c r="B6119" t="s">
        <v>9383</v>
      </c>
      <c r="C6119" t="s">
        <v>5501</v>
      </c>
      <c r="D6119">
        <v>1</v>
      </c>
      <c r="E6119" t="s">
        <v>8786</v>
      </c>
      <c r="F6119">
        <v>1</v>
      </c>
      <c r="G6119">
        <v>1</v>
      </c>
      <c r="H6119" s="4" t="str">
        <f t="shared" si="190"/>
        <v>2R543.1</v>
      </c>
      <c r="I6119" s="4" t="str">
        <f t="shared" si="191"/>
        <v>S2_U4_P2_RC_2</v>
      </c>
    </row>
    <row r="6120" spans="1:9">
      <c r="A6120" t="s">
        <v>261</v>
      </c>
      <c r="B6120" t="s">
        <v>9383</v>
      </c>
      <c r="C6120" t="s">
        <v>5501</v>
      </c>
      <c r="D6120">
        <v>2</v>
      </c>
      <c r="E6120" t="s">
        <v>8790</v>
      </c>
      <c r="F6120">
        <v>2</v>
      </c>
      <c r="G6120">
        <v>2</v>
      </c>
      <c r="H6120" s="4" t="str">
        <f t="shared" si="190"/>
        <v>2R543.2</v>
      </c>
      <c r="I6120" s="4" t="str">
        <f t="shared" si="191"/>
        <v>S2_U4_P2_R_2</v>
      </c>
    </row>
    <row r="6121" spans="1:9">
      <c r="A6121" t="s">
        <v>261</v>
      </c>
      <c r="B6121" t="s">
        <v>9383</v>
      </c>
      <c r="C6121" t="s">
        <v>5502</v>
      </c>
      <c r="D6121">
        <v>1</v>
      </c>
      <c r="E6121" t="s">
        <v>3866</v>
      </c>
      <c r="F6121">
        <v>1</v>
      </c>
      <c r="G6121">
        <v>1</v>
      </c>
      <c r="H6121" s="4" t="str">
        <f t="shared" si="190"/>
        <v>2RL10.1</v>
      </c>
      <c r="I6121" s="4" t="str">
        <f t="shared" si="191"/>
        <v>S2_SEL1_K144</v>
      </c>
    </row>
    <row r="6122" spans="1:9">
      <c r="A6122" t="s">
        <v>261</v>
      </c>
      <c r="B6122" t="s">
        <v>9383</v>
      </c>
      <c r="C6122" t="s">
        <v>5502</v>
      </c>
      <c r="D6122">
        <v>2</v>
      </c>
      <c r="E6122" t="s">
        <v>169</v>
      </c>
      <c r="F6122">
        <v>2</v>
      </c>
      <c r="G6122">
        <v>2</v>
      </c>
      <c r="H6122" s="4" t="str">
        <f t="shared" si="190"/>
        <v>2RL10.2</v>
      </c>
      <c r="I6122" s="4" t="str">
        <f t="shared" si="191"/>
        <v>DGND</v>
      </c>
    </row>
    <row r="6123" spans="1:9">
      <c r="A6123" t="s">
        <v>261</v>
      </c>
      <c r="B6123" t="s">
        <v>9383</v>
      </c>
      <c r="C6123" t="s">
        <v>5503</v>
      </c>
      <c r="D6123">
        <v>1</v>
      </c>
      <c r="E6123" t="s">
        <v>3872</v>
      </c>
      <c r="F6123">
        <v>1</v>
      </c>
      <c r="G6123">
        <v>1</v>
      </c>
      <c r="H6123" s="4" t="str">
        <f t="shared" si="190"/>
        <v>2RL15.1</v>
      </c>
      <c r="I6123" s="4" t="str">
        <f t="shared" si="191"/>
        <v>S2_SEL1_K145</v>
      </c>
    </row>
    <row r="6124" spans="1:9">
      <c r="A6124" t="s">
        <v>261</v>
      </c>
      <c r="B6124" t="s">
        <v>9383</v>
      </c>
      <c r="C6124" t="s">
        <v>5503</v>
      </c>
      <c r="D6124">
        <v>2</v>
      </c>
      <c r="E6124" t="s">
        <v>169</v>
      </c>
      <c r="F6124">
        <v>2</v>
      </c>
      <c r="G6124">
        <v>2</v>
      </c>
      <c r="H6124" s="4" t="str">
        <f t="shared" si="190"/>
        <v>2RL15.2</v>
      </c>
      <c r="I6124" s="4" t="str">
        <f t="shared" si="191"/>
        <v>DGND</v>
      </c>
    </row>
    <row r="6125" spans="1:9">
      <c r="A6125" t="s">
        <v>261</v>
      </c>
      <c r="B6125" t="s">
        <v>9383</v>
      </c>
      <c r="C6125" t="s">
        <v>5504</v>
      </c>
      <c r="D6125">
        <v>1</v>
      </c>
      <c r="E6125" t="s">
        <v>3867</v>
      </c>
      <c r="F6125">
        <v>1</v>
      </c>
      <c r="G6125">
        <v>1</v>
      </c>
      <c r="H6125" s="4" t="str">
        <f t="shared" si="190"/>
        <v>2RL16.1</v>
      </c>
      <c r="I6125" s="4" t="str">
        <f t="shared" si="191"/>
        <v>S2_OE_K145</v>
      </c>
    </row>
    <row r="6126" spans="1:9">
      <c r="A6126" t="s">
        <v>261</v>
      </c>
      <c r="B6126" t="s">
        <v>9383</v>
      </c>
      <c r="C6126" t="s">
        <v>5504</v>
      </c>
      <c r="D6126">
        <v>2</v>
      </c>
      <c r="E6126" t="s">
        <v>169</v>
      </c>
      <c r="F6126">
        <v>2</v>
      </c>
      <c r="G6126">
        <v>2</v>
      </c>
      <c r="H6126" s="4" t="str">
        <f t="shared" si="190"/>
        <v>2RL16.2</v>
      </c>
      <c r="I6126" s="4" t="str">
        <f t="shared" si="191"/>
        <v>DGND</v>
      </c>
    </row>
    <row r="6127" spans="1:9">
      <c r="A6127" t="s">
        <v>261</v>
      </c>
      <c r="B6127" t="s">
        <v>9383</v>
      </c>
      <c r="C6127" t="s">
        <v>5505</v>
      </c>
      <c r="D6127">
        <v>1</v>
      </c>
      <c r="E6127" t="s">
        <v>3861</v>
      </c>
      <c r="F6127">
        <v>1</v>
      </c>
      <c r="G6127">
        <v>1</v>
      </c>
      <c r="H6127" s="4" t="str">
        <f t="shared" si="190"/>
        <v>2RL18.1</v>
      </c>
      <c r="I6127" s="4" t="str">
        <f t="shared" si="191"/>
        <v>S2_OE_K144</v>
      </c>
    </row>
    <row r="6128" spans="1:9">
      <c r="A6128" t="s">
        <v>261</v>
      </c>
      <c r="B6128" t="s">
        <v>9383</v>
      </c>
      <c r="C6128" t="s">
        <v>5505</v>
      </c>
      <c r="D6128">
        <v>2</v>
      </c>
      <c r="E6128" t="s">
        <v>169</v>
      </c>
      <c r="F6128">
        <v>2</v>
      </c>
      <c r="G6128">
        <v>2</v>
      </c>
      <c r="H6128" s="4" t="str">
        <f t="shared" si="190"/>
        <v>2RL18.2</v>
      </c>
      <c r="I6128" s="4" t="str">
        <f t="shared" si="191"/>
        <v>DGND</v>
      </c>
    </row>
    <row r="6129" spans="1:9">
      <c r="A6129" t="s">
        <v>261</v>
      </c>
      <c r="B6129" t="s">
        <v>9383</v>
      </c>
      <c r="C6129" t="s">
        <v>5506</v>
      </c>
      <c r="D6129">
        <v>1</v>
      </c>
      <c r="E6129" t="s">
        <v>3220</v>
      </c>
      <c r="F6129">
        <v>1</v>
      </c>
      <c r="G6129">
        <v>1</v>
      </c>
      <c r="H6129" s="4" t="str">
        <f t="shared" si="190"/>
        <v>2RU7.1</v>
      </c>
      <c r="I6129" s="4" t="str">
        <f t="shared" si="191"/>
        <v>SC_UDB144_1</v>
      </c>
    </row>
    <row r="6130" spans="1:9">
      <c r="A6130" t="s">
        <v>261</v>
      </c>
      <c r="B6130" t="s">
        <v>9383</v>
      </c>
      <c r="C6130" t="s">
        <v>5506</v>
      </c>
      <c r="D6130">
        <v>2</v>
      </c>
      <c r="E6130" t="s">
        <v>3866</v>
      </c>
      <c r="F6130">
        <v>2</v>
      </c>
      <c r="G6130">
        <v>2</v>
      </c>
      <c r="H6130" s="4" t="str">
        <f t="shared" si="190"/>
        <v>2RU7.2</v>
      </c>
      <c r="I6130" s="4" t="str">
        <f t="shared" si="191"/>
        <v>S2_SEL1_K144</v>
      </c>
    </row>
    <row r="6131" spans="1:9">
      <c r="A6131" t="s">
        <v>261</v>
      </c>
      <c r="B6131" t="s">
        <v>9383</v>
      </c>
      <c r="C6131" t="s">
        <v>5507</v>
      </c>
      <c r="D6131">
        <v>1</v>
      </c>
      <c r="E6131" t="s">
        <v>3221</v>
      </c>
      <c r="F6131">
        <v>1</v>
      </c>
      <c r="G6131">
        <v>1</v>
      </c>
      <c r="H6131" s="4" t="str">
        <f t="shared" si="190"/>
        <v>2RU11.1</v>
      </c>
      <c r="I6131" s="4" t="str">
        <f t="shared" si="191"/>
        <v>SC_UDB145_1</v>
      </c>
    </row>
    <row r="6132" spans="1:9">
      <c r="A6132" t="s">
        <v>261</v>
      </c>
      <c r="B6132" t="s">
        <v>9383</v>
      </c>
      <c r="C6132" t="s">
        <v>5507</v>
      </c>
      <c r="D6132">
        <v>2</v>
      </c>
      <c r="E6132" t="s">
        <v>3872</v>
      </c>
      <c r="F6132">
        <v>2</v>
      </c>
      <c r="G6132">
        <v>2</v>
      </c>
      <c r="H6132" s="4" t="str">
        <f t="shared" si="190"/>
        <v>2RU11.2</v>
      </c>
      <c r="I6132" s="4" t="str">
        <f t="shared" si="191"/>
        <v>S2_SEL1_K145</v>
      </c>
    </row>
    <row r="6133" spans="1:9">
      <c r="A6133" t="s">
        <v>261</v>
      </c>
      <c r="B6133" t="s">
        <v>9383</v>
      </c>
      <c r="C6133" t="s">
        <v>5508</v>
      </c>
      <c r="D6133">
        <v>1</v>
      </c>
      <c r="E6133" t="s">
        <v>3872</v>
      </c>
      <c r="F6133">
        <v>1</v>
      </c>
      <c r="G6133">
        <v>1</v>
      </c>
      <c r="H6133" s="4" t="str">
        <f t="shared" si="190"/>
        <v>2RU12.1</v>
      </c>
      <c r="I6133" s="4" t="str">
        <f t="shared" si="191"/>
        <v>S2_SEL1_K145</v>
      </c>
    </row>
    <row r="6134" spans="1:9">
      <c r="A6134" t="s">
        <v>261</v>
      </c>
      <c r="B6134" t="s">
        <v>9383</v>
      </c>
      <c r="C6134" t="s">
        <v>5508</v>
      </c>
      <c r="D6134">
        <v>2</v>
      </c>
      <c r="E6134" t="s">
        <v>3873</v>
      </c>
      <c r="F6134">
        <v>2</v>
      </c>
      <c r="G6134">
        <v>2</v>
      </c>
      <c r="H6134" s="4" t="str">
        <f t="shared" si="190"/>
        <v>2RU12.2</v>
      </c>
      <c r="I6134" s="4" t="str">
        <f t="shared" si="191"/>
        <v>S2_SEL2_K145</v>
      </c>
    </row>
    <row r="6135" spans="1:9">
      <c r="A6135" t="s">
        <v>261</v>
      </c>
      <c r="B6135" t="s">
        <v>9383</v>
      </c>
      <c r="C6135" t="s">
        <v>5427</v>
      </c>
      <c r="D6135">
        <v>1</v>
      </c>
      <c r="E6135" t="s">
        <v>3786</v>
      </c>
      <c r="F6135">
        <v>1</v>
      </c>
      <c r="G6135">
        <v>1</v>
      </c>
      <c r="H6135" s="4" t="str">
        <f t="shared" si="190"/>
        <v>2T18.1</v>
      </c>
      <c r="I6135" s="4" t="str">
        <f t="shared" si="191"/>
        <v>S2_U1_P2_GIGA_MDI-</v>
      </c>
    </row>
    <row r="6136" spans="1:9">
      <c r="A6136" t="s">
        <v>261</v>
      </c>
      <c r="B6136" t="s">
        <v>9383</v>
      </c>
      <c r="C6136" t="s">
        <v>5427</v>
      </c>
      <c r="D6136">
        <v>2</v>
      </c>
      <c r="E6136" t="s">
        <v>3785</v>
      </c>
      <c r="F6136">
        <v>2</v>
      </c>
      <c r="G6136">
        <v>2</v>
      </c>
      <c r="H6136" s="4" t="str">
        <f t="shared" si="190"/>
        <v>2T18.2</v>
      </c>
      <c r="I6136" s="4" t="str">
        <f t="shared" si="191"/>
        <v>S2_U1_P2_GIGA_MDI+</v>
      </c>
    </row>
    <row r="6137" spans="1:9">
      <c r="A6137" t="s">
        <v>261</v>
      </c>
      <c r="B6137" t="s">
        <v>9383</v>
      </c>
      <c r="C6137" t="s">
        <v>5427</v>
      </c>
      <c r="D6137">
        <v>3</v>
      </c>
      <c r="E6137" t="s">
        <v>3783</v>
      </c>
      <c r="F6137">
        <v>3</v>
      </c>
      <c r="G6137">
        <v>3</v>
      </c>
      <c r="H6137" s="4" t="str">
        <f t="shared" si="190"/>
        <v>2T18.3</v>
      </c>
      <c r="I6137" s="4" t="str">
        <f t="shared" si="191"/>
        <v>S2_P2_GIGA_MDI+</v>
      </c>
    </row>
    <row r="6138" spans="1:9">
      <c r="A6138" t="s">
        <v>261</v>
      </c>
      <c r="B6138" t="s">
        <v>9383</v>
      </c>
      <c r="C6138" t="s">
        <v>5427</v>
      </c>
      <c r="D6138">
        <v>4</v>
      </c>
      <c r="E6138" t="s">
        <v>3784</v>
      </c>
      <c r="F6138">
        <v>4</v>
      </c>
      <c r="G6138">
        <v>4</v>
      </c>
      <c r="H6138" s="4" t="str">
        <f t="shared" si="190"/>
        <v>2T18.4</v>
      </c>
      <c r="I6138" s="4" t="str">
        <f t="shared" si="191"/>
        <v>S2_P2_GIGA_MDI-</v>
      </c>
    </row>
    <row r="6139" spans="1:9">
      <c r="A6139" t="s">
        <v>261</v>
      </c>
      <c r="B6139" t="s">
        <v>9383</v>
      </c>
      <c r="C6139" t="s">
        <v>5428</v>
      </c>
      <c r="D6139">
        <v>1</v>
      </c>
      <c r="E6139" t="s">
        <v>3790</v>
      </c>
      <c r="F6139">
        <v>1</v>
      </c>
      <c r="G6139">
        <v>1</v>
      </c>
      <c r="H6139" s="4" t="str">
        <f t="shared" si="190"/>
        <v>2T23.1</v>
      </c>
      <c r="I6139" s="4" t="str">
        <f t="shared" si="191"/>
        <v>S2_U1_P3_GIGA_MDI-</v>
      </c>
    </row>
    <row r="6140" spans="1:9">
      <c r="A6140" t="s">
        <v>261</v>
      </c>
      <c r="B6140" t="s">
        <v>9383</v>
      </c>
      <c r="C6140" t="s">
        <v>5428</v>
      </c>
      <c r="D6140">
        <v>2</v>
      </c>
      <c r="E6140" t="s">
        <v>3789</v>
      </c>
      <c r="F6140">
        <v>2</v>
      </c>
      <c r="G6140">
        <v>2</v>
      </c>
      <c r="H6140" s="4" t="str">
        <f t="shared" si="190"/>
        <v>2T23.2</v>
      </c>
      <c r="I6140" s="4" t="str">
        <f t="shared" si="191"/>
        <v>S2_U1_P3_GIGA_MDI+</v>
      </c>
    </row>
    <row r="6141" spans="1:9">
      <c r="A6141" t="s">
        <v>261</v>
      </c>
      <c r="B6141" t="s">
        <v>9383</v>
      </c>
      <c r="C6141" t="s">
        <v>5428</v>
      </c>
      <c r="D6141">
        <v>3</v>
      </c>
      <c r="E6141" t="s">
        <v>3787</v>
      </c>
      <c r="F6141">
        <v>3</v>
      </c>
      <c r="G6141">
        <v>3</v>
      </c>
      <c r="H6141" s="4" t="str">
        <f t="shared" si="190"/>
        <v>2T23.3</v>
      </c>
      <c r="I6141" s="4" t="str">
        <f t="shared" si="191"/>
        <v>S2_P3_GIGA_MDI+</v>
      </c>
    </row>
    <row r="6142" spans="1:9">
      <c r="A6142" t="s">
        <v>261</v>
      </c>
      <c r="B6142" t="s">
        <v>9383</v>
      </c>
      <c r="C6142" t="s">
        <v>5428</v>
      </c>
      <c r="D6142">
        <v>4</v>
      </c>
      <c r="E6142" t="s">
        <v>3788</v>
      </c>
      <c r="F6142">
        <v>4</v>
      </c>
      <c r="G6142">
        <v>4</v>
      </c>
      <c r="H6142" s="4" t="str">
        <f t="shared" si="190"/>
        <v>2T23.4</v>
      </c>
      <c r="I6142" s="4" t="str">
        <f t="shared" si="191"/>
        <v>S2_P3_GIGA_MDI-</v>
      </c>
    </row>
    <row r="6143" spans="1:9">
      <c r="A6143" t="s">
        <v>261</v>
      </c>
      <c r="B6143" t="s">
        <v>9383</v>
      </c>
      <c r="C6143" t="s">
        <v>5479</v>
      </c>
      <c r="D6143">
        <v>1</v>
      </c>
      <c r="E6143" t="s">
        <v>3835</v>
      </c>
      <c r="F6143">
        <v>1</v>
      </c>
      <c r="G6143">
        <v>1</v>
      </c>
      <c r="H6143" s="4" t="str">
        <f t="shared" si="190"/>
        <v>2T24.1</v>
      </c>
      <c r="I6143" s="4" t="str">
        <f t="shared" si="191"/>
        <v>SG2_1_P2_GIGA_MDI+</v>
      </c>
    </row>
    <row r="6144" spans="1:9">
      <c r="A6144" t="s">
        <v>261</v>
      </c>
      <c r="B6144" t="s">
        <v>9383</v>
      </c>
      <c r="C6144" t="s">
        <v>5479</v>
      </c>
      <c r="D6144">
        <v>2</v>
      </c>
      <c r="E6144" t="s">
        <v>3833</v>
      </c>
      <c r="F6144">
        <v>2</v>
      </c>
      <c r="G6144">
        <v>2</v>
      </c>
      <c r="H6144" s="4" t="str">
        <f t="shared" si="190"/>
        <v>2T24.2</v>
      </c>
      <c r="I6144" s="4" t="str">
        <f t="shared" si="191"/>
        <v>SG2_1_P2_GIGA_MDI-</v>
      </c>
    </row>
    <row r="6145" spans="1:9">
      <c r="A6145" t="s">
        <v>261</v>
      </c>
      <c r="B6145" t="s">
        <v>9383</v>
      </c>
      <c r="C6145" t="s">
        <v>5479</v>
      </c>
      <c r="D6145">
        <v>3</v>
      </c>
      <c r="E6145" t="s">
        <v>3848</v>
      </c>
      <c r="F6145">
        <v>3</v>
      </c>
      <c r="G6145">
        <v>3</v>
      </c>
      <c r="H6145" s="4" t="str">
        <f t="shared" si="190"/>
        <v>2T24.3</v>
      </c>
      <c r="I6145" s="4" t="str">
        <f t="shared" si="191"/>
        <v>SG2_P2_GIGA_MDI-</v>
      </c>
    </row>
    <row r="6146" spans="1:9">
      <c r="A6146" t="s">
        <v>261</v>
      </c>
      <c r="B6146" t="s">
        <v>9383</v>
      </c>
      <c r="C6146" t="s">
        <v>5479</v>
      </c>
      <c r="D6146">
        <v>4</v>
      </c>
      <c r="E6146" t="s">
        <v>3847</v>
      </c>
      <c r="F6146">
        <v>4</v>
      </c>
      <c r="G6146">
        <v>4</v>
      </c>
      <c r="H6146" s="4" t="str">
        <f t="shared" ref="H6146:H6209" si="192">CONCATENATE(C6146,".",F6146)</f>
        <v>2T24.4</v>
      </c>
      <c r="I6146" s="4" t="str">
        <f t="shared" ref="I6146:I6209" si="193">E6146</f>
        <v>SG2_P2_GIGA_MDI+</v>
      </c>
    </row>
    <row r="6147" spans="1:9">
      <c r="A6147" t="s">
        <v>261</v>
      </c>
      <c r="B6147" t="s">
        <v>9383</v>
      </c>
      <c r="C6147" t="s">
        <v>5480</v>
      </c>
      <c r="D6147">
        <v>1</v>
      </c>
      <c r="E6147" t="s">
        <v>3840</v>
      </c>
      <c r="F6147">
        <v>1</v>
      </c>
      <c r="G6147">
        <v>1</v>
      </c>
      <c r="H6147" s="4" t="str">
        <f t="shared" si="192"/>
        <v>2T25.1</v>
      </c>
      <c r="I6147" s="4" t="str">
        <f t="shared" si="193"/>
        <v>SG2_1_P3_GIGA_MDI+</v>
      </c>
    </row>
    <row r="6148" spans="1:9">
      <c r="A6148" t="s">
        <v>261</v>
      </c>
      <c r="B6148" t="s">
        <v>9383</v>
      </c>
      <c r="C6148" t="s">
        <v>5480</v>
      </c>
      <c r="D6148">
        <v>2</v>
      </c>
      <c r="E6148" t="s">
        <v>3838</v>
      </c>
      <c r="F6148">
        <v>2</v>
      </c>
      <c r="G6148">
        <v>2</v>
      </c>
      <c r="H6148" s="4" t="str">
        <f t="shared" si="192"/>
        <v>2T25.2</v>
      </c>
      <c r="I6148" s="4" t="str">
        <f t="shared" si="193"/>
        <v>SG2_1_P3_GIGA_MDI-</v>
      </c>
    </row>
    <row r="6149" spans="1:9">
      <c r="A6149" t="s">
        <v>261</v>
      </c>
      <c r="B6149" t="s">
        <v>9383</v>
      </c>
      <c r="C6149" t="s">
        <v>5480</v>
      </c>
      <c r="D6149">
        <v>3</v>
      </c>
      <c r="E6149" t="s">
        <v>3850</v>
      </c>
      <c r="F6149">
        <v>3</v>
      </c>
      <c r="G6149">
        <v>3</v>
      </c>
      <c r="H6149" s="4" t="str">
        <f t="shared" si="192"/>
        <v>2T25.3</v>
      </c>
      <c r="I6149" s="4" t="str">
        <f t="shared" si="193"/>
        <v>SG2_P3_GIGA_MDI-</v>
      </c>
    </row>
    <row r="6150" spans="1:9">
      <c r="A6150" t="s">
        <v>261</v>
      </c>
      <c r="B6150" t="s">
        <v>9383</v>
      </c>
      <c r="C6150" t="s">
        <v>5480</v>
      </c>
      <c r="D6150">
        <v>4</v>
      </c>
      <c r="E6150" t="s">
        <v>3849</v>
      </c>
      <c r="F6150">
        <v>4</v>
      </c>
      <c r="G6150">
        <v>4</v>
      </c>
      <c r="H6150" s="4" t="str">
        <f t="shared" si="192"/>
        <v>2T25.4</v>
      </c>
      <c r="I6150" s="4" t="str">
        <f t="shared" si="193"/>
        <v>SG2_P3_GIGA_MDI+</v>
      </c>
    </row>
    <row r="6151" spans="1:9">
      <c r="A6151" t="s">
        <v>261</v>
      </c>
      <c r="B6151" t="s">
        <v>9383</v>
      </c>
      <c r="C6151" t="s">
        <v>9381</v>
      </c>
      <c r="D6151" t="s">
        <v>3058</v>
      </c>
      <c r="E6151" t="s">
        <v>3848</v>
      </c>
      <c r="F6151" t="s">
        <v>208</v>
      </c>
      <c r="G6151" t="s">
        <v>3058</v>
      </c>
      <c r="H6151" s="4" t="str">
        <f t="shared" si="192"/>
        <v>GOLD2.A15</v>
      </c>
      <c r="I6151" s="4" t="str">
        <f t="shared" si="193"/>
        <v>SG2_P2_GIGA_MDI-</v>
      </c>
    </row>
    <row r="6152" spans="1:9">
      <c r="A6152" t="s">
        <v>261</v>
      </c>
      <c r="B6152" t="s">
        <v>9383</v>
      </c>
      <c r="C6152" t="s">
        <v>9381</v>
      </c>
      <c r="D6152" t="s">
        <v>3057</v>
      </c>
      <c r="E6152" t="s">
        <v>3847</v>
      </c>
      <c r="F6152" t="s">
        <v>209</v>
      </c>
      <c r="G6152" t="s">
        <v>3057</v>
      </c>
      <c r="H6152" s="4" t="str">
        <f t="shared" si="192"/>
        <v>GOLD2.A16</v>
      </c>
      <c r="I6152" s="4" t="str">
        <f t="shared" si="193"/>
        <v>SG2_P2_GIGA_MDI+</v>
      </c>
    </row>
    <row r="6153" spans="1:9">
      <c r="A6153" t="s">
        <v>261</v>
      </c>
      <c r="B6153" t="s">
        <v>9383</v>
      </c>
      <c r="C6153" t="s">
        <v>9381</v>
      </c>
      <c r="D6153" t="s">
        <v>3060</v>
      </c>
      <c r="E6153" t="s">
        <v>3850</v>
      </c>
      <c r="F6153" t="s">
        <v>210</v>
      </c>
      <c r="G6153" t="s">
        <v>3060</v>
      </c>
      <c r="H6153" s="4" t="str">
        <f t="shared" si="192"/>
        <v>GOLD2.A17</v>
      </c>
      <c r="I6153" s="4" t="str">
        <f t="shared" si="193"/>
        <v>SG2_P3_GIGA_MDI-</v>
      </c>
    </row>
    <row r="6154" spans="1:9">
      <c r="A6154" t="s">
        <v>261</v>
      </c>
      <c r="B6154" t="s">
        <v>9383</v>
      </c>
      <c r="C6154" t="s">
        <v>9381</v>
      </c>
      <c r="D6154" t="s">
        <v>3059</v>
      </c>
      <c r="E6154" t="s">
        <v>3849</v>
      </c>
      <c r="F6154" t="s">
        <v>211</v>
      </c>
      <c r="G6154" t="s">
        <v>3059</v>
      </c>
      <c r="H6154" s="4" t="str">
        <f t="shared" si="192"/>
        <v>GOLD2.A18</v>
      </c>
      <c r="I6154" s="4" t="str">
        <f t="shared" si="193"/>
        <v>SG2_P3_GIGA_MDI+</v>
      </c>
    </row>
    <row r="6155" spans="1:9">
      <c r="A6155" t="s">
        <v>261</v>
      </c>
      <c r="B6155" t="s">
        <v>9383</v>
      </c>
      <c r="C6155" t="s">
        <v>5414</v>
      </c>
      <c r="D6155" t="s">
        <v>3058</v>
      </c>
      <c r="E6155" t="s">
        <v>3784</v>
      </c>
      <c r="F6155" t="s">
        <v>208</v>
      </c>
      <c r="G6155" t="s">
        <v>3058</v>
      </c>
      <c r="H6155" s="4" t="str">
        <f t="shared" si="192"/>
        <v>SITE2.A15</v>
      </c>
      <c r="I6155" s="4" t="str">
        <f t="shared" si="193"/>
        <v>S2_P2_GIGA_MDI-</v>
      </c>
    </row>
    <row r="6156" spans="1:9">
      <c r="A6156" t="s">
        <v>261</v>
      </c>
      <c r="B6156" t="s">
        <v>9383</v>
      </c>
      <c r="C6156" t="s">
        <v>5414</v>
      </c>
      <c r="D6156" t="s">
        <v>3057</v>
      </c>
      <c r="E6156" t="s">
        <v>3783</v>
      </c>
      <c r="F6156" t="s">
        <v>209</v>
      </c>
      <c r="G6156" t="s">
        <v>3057</v>
      </c>
      <c r="H6156" s="4" t="str">
        <f t="shared" si="192"/>
        <v>SITE2.A16</v>
      </c>
      <c r="I6156" s="4" t="str">
        <f t="shared" si="193"/>
        <v>S2_P2_GIGA_MDI+</v>
      </c>
    </row>
    <row r="6157" spans="1:9">
      <c r="A6157" t="s">
        <v>261</v>
      </c>
      <c r="B6157" t="s">
        <v>9383</v>
      </c>
      <c r="C6157" t="s">
        <v>5414</v>
      </c>
      <c r="D6157" t="s">
        <v>3060</v>
      </c>
      <c r="E6157" t="s">
        <v>3788</v>
      </c>
      <c r="F6157" t="s">
        <v>210</v>
      </c>
      <c r="G6157" t="s">
        <v>3060</v>
      </c>
      <c r="H6157" s="4" t="str">
        <f t="shared" si="192"/>
        <v>SITE2.A17</v>
      </c>
      <c r="I6157" s="4" t="str">
        <f t="shared" si="193"/>
        <v>S2_P3_GIGA_MDI-</v>
      </c>
    </row>
    <row r="6158" spans="1:9">
      <c r="A6158" t="s">
        <v>261</v>
      </c>
      <c r="B6158" t="s">
        <v>9383</v>
      </c>
      <c r="C6158" t="s">
        <v>5414</v>
      </c>
      <c r="D6158" t="s">
        <v>3059</v>
      </c>
      <c r="E6158" t="s">
        <v>3787</v>
      </c>
      <c r="F6158" t="s">
        <v>211</v>
      </c>
      <c r="G6158" t="s">
        <v>3059</v>
      </c>
      <c r="H6158" s="4" t="str">
        <f t="shared" si="192"/>
        <v>SITE2.A18</v>
      </c>
      <c r="I6158" s="4" t="str">
        <f t="shared" si="193"/>
        <v>S2_P3_GIGA_MDI+</v>
      </c>
    </row>
    <row r="6159" spans="1:9">
      <c r="A6159" t="s">
        <v>261</v>
      </c>
      <c r="B6159" t="s">
        <v>9384</v>
      </c>
      <c r="C6159" t="s">
        <v>5509</v>
      </c>
      <c r="D6159">
        <v>1</v>
      </c>
      <c r="E6159" t="s">
        <v>3874</v>
      </c>
      <c r="F6159">
        <v>1</v>
      </c>
      <c r="G6159">
        <v>1</v>
      </c>
      <c r="H6159" s="4" t="str">
        <f t="shared" si="192"/>
        <v>2C119.1</v>
      </c>
      <c r="I6159" s="4" t="str">
        <f t="shared" si="193"/>
        <v>SG2_MCT_RC</v>
      </c>
    </row>
    <row r="6160" spans="1:9">
      <c r="A6160" t="s">
        <v>261</v>
      </c>
      <c r="B6160" t="s">
        <v>9384</v>
      </c>
      <c r="C6160" t="s">
        <v>5509</v>
      </c>
      <c r="D6160">
        <v>2</v>
      </c>
      <c r="E6160" t="s">
        <v>169</v>
      </c>
      <c r="F6160">
        <v>2</v>
      </c>
      <c r="G6160">
        <v>2</v>
      </c>
      <c r="H6160" s="4" t="str">
        <f t="shared" si="192"/>
        <v>2C119.2</v>
      </c>
      <c r="I6160" s="4" t="str">
        <f t="shared" si="193"/>
        <v>DGND</v>
      </c>
    </row>
    <row r="6161" spans="1:9">
      <c r="A6161" t="s">
        <v>261</v>
      </c>
      <c r="B6161" t="s">
        <v>9384</v>
      </c>
      <c r="C6161" t="s">
        <v>5510</v>
      </c>
      <c r="D6161">
        <v>1</v>
      </c>
      <c r="E6161" t="s">
        <v>3875</v>
      </c>
      <c r="F6161">
        <v>1</v>
      </c>
      <c r="G6161">
        <v>1</v>
      </c>
      <c r="H6161" s="4" t="str">
        <f t="shared" si="192"/>
        <v>2C171.1</v>
      </c>
      <c r="I6161" s="4" t="str">
        <f t="shared" si="193"/>
        <v>S2_TCT</v>
      </c>
    </row>
    <row r="6162" spans="1:9">
      <c r="A6162" t="s">
        <v>261</v>
      </c>
      <c r="B6162" t="s">
        <v>9384</v>
      </c>
      <c r="C6162" t="s">
        <v>5510</v>
      </c>
      <c r="D6162">
        <v>2</v>
      </c>
      <c r="E6162" t="s">
        <v>169</v>
      </c>
      <c r="F6162">
        <v>2</v>
      </c>
      <c r="G6162">
        <v>2</v>
      </c>
      <c r="H6162" s="4" t="str">
        <f t="shared" si="192"/>
        <v>2C171.2</v>
      </c>
      <c r="I6162" s="4" t="str">
        <f t="shared" si="193"/>
        <v>DGND</v>
      </c>
    </row>
    <row r="6163" spans="1:9">
      <c r="A6163" t="s">
        <v>261</v>
      </c>
      <c r="B6163" t="s">
        <v>9384</v>
      </c>
      <c r="C6163" t="s">
        <v>5511</v>
      </c>
      <c r="D6163">
        <v>1</v>
      </c>
      <c r="E6163" t="s">
        <v>3876</v>
      </c>
      <c r="F6163">
        <v>1</v>
      </c>
      <c r="G6163">
        <v>1</v>
      </c>
      <c r="H6163" s="4" t="str">
        <f t="shared" si="192"/>
        <v>2C172.1</v>
      </c>
      <c r="I6163" s="4" t="str">
        <f t="shared" si="193"/>
        <v>S2_MCT_RC</v>
      </c>
    </row>
    <row r="6164" spans="1:9">
      <c r="A6164" t="s">
        <v>261</v>
      </c>
      <c r="B6164" t="s">
        <v>9384</v>
      </c>
      <c r="C6164" t="s">
        <v>5511</v>
      </c>
      <c r="D6164">
        <v>2</v>
      </c>
      <c r="E6164" t="s">
        <v>169</v>
      </c>
      <c r="F6164">
        <v>2</v>
      </c>
      <c r="G6164">
        <v>2</v>
      </c>
      <c r="H6164" s="4" t="str">
        <f t="shared" si="192"/>
        <v>2C172.2</v>
      </c>
      <c r="I6164" s="4" t="str">
        <f t="shared" si="193"/>
        <v>DGND</v>
      </c>
    </row>
    <row r="6165" spans="1:9">
      <c r="A6165" t="s">
        <v>261</v>
      </c>
      <c r="B6165" t="s">
        <v>9384</v>
      </c>
      <c r="C6165" t="s">
        <v>5512</v>
      </c>
      <c r="D6165">
        <v>1</v>
      </c>
      <c r="E6165" t="s">
        <v>3877</v>
      </c>
      <c r="F6165">
        <v>1</v>
      </c>
      <c r="G6165">
        <v>1</v>
      </c>
      <c r="H6165" s="4" t="str">
        <f t="shared" si="192"/>
        <v>2C173.1</v>
      </c>
      <c r="I6165" s="4" t="str">
        <f t="shared" si="193"/>
        <v>S2_U6_VDD</v>
      </c>
    </row>
    <row r="6166" spans="1:9">
      <c r="A6166" t="s">
        <v>261</v>
      </c>
      <c r="B6166" t="s">
        <v>9384</v>
      </c>
      <c r="C6166" t="s">
        <v>5512</v>
      </c>
      <c r="D6166">
        <v>2</v>
      </c>
      <c r="E6166" t="s">
        <v>169</v>
      </c>
      <c r="F6166">
        <v>2</v>
      </c>
      <c r="G6166">
        <v>2</v>
      </c>
      <c r="H6166" s="4" t="str">
        <f t="shared" si="192"/>
        <v>2C173.2</v>
      </c>
      <c r="I6166" s="4" t="str">
        <f t="shared" si="193"/>
        <v>DGND</v>
      </c>
    </row>
    <row r="6167" spans="1:9">
      <c r="A6167" t="s">
        <v>261</v>
      </c>
      <c r="B6167" t="s">
        <v>9384</v>
      </c>
      <c r="C6167" t="s">
        <v>5513</v>
      </c>
      <c r="D6167">
        <v>1</v>
      </c>
      <c r="E6167" t="s">
        <v>169</v>
      </c>
      <c r="F6167">
        <v>1</v>
      </c>
      <c r="G6167">
        <v>1</v>
      </c>
      <c r="H6167" s="4" t="str">
        <f t="shared" si="192"/>
        <v>2C174.1</v>
      </c>
      <c r="I6167" s="4" t="str">
        <f t="shared" si="193"/>
        <v>DGND</v>
      </c>
    </row>
    <row r="6168" spans="1:9">
      <c r="A6168" t="s">
        <v>261</v>
      </c>
      <c r="B6168" t="s">
        <v>9384</v>
      </c>
      <c r="C6168" t="s">
        <v>5513</v>
      </c>
      <c r="D6168">
        <v>2</v>
      </c>
      <c r="E6168" t="s">
        <v>169</v>
      </c>
      <c r="F6168">
        <v>2</v>
      </c>
      <c r="G6168">
        <v>2</v>
      </c>
      <c r="H6168" s="4" t="str">
        <f t="shared" si="192"/>
        <v>2C174.2</v>
      </c>
      <c r="I6168" s="4" t="str">
        <f t="shared" si="193"/>
        <v>DGND</v>
      </c>
    </row>
    <row r="6169" spans="1:9">
      <c r="A6169" t="s">
        <v>261</v>
      </c>
      <c r="B6169" t="s">
        <v>9384</v>
      </c>
      <c r="C6169" t="s">
        <v>5514</v>
      </c>
      <c r="D6169">
        <v>1</v>
      </c>
      <c r="E6169" t="s">
        <v>169</v>
      </c>
      <c r="F6169">
        <v>1</v>
      </c>
      <c r="G6169">
        <v>1</v>
      </c>
      <c r="H6169" s="4" t="str">
        <f t="shared" si="192"/>
        <v>2C175.1</v>
      </c>
      <c r="I6169" s="4" t="str">
        <f t="shared" si="193"/>
        <v>DGND</v>
      </c>
    </row>
    <row r="6170" spans="1:9">
      <c r="A6170" t="s">
        <v>261</v>
      </c>
      <c r="B6170" t="s">
        <v>9384</v>
      </c>
      <c r="C6170" t="s">
        <v>5514</v>
      </c>
      <c r="D6170">
        <v>2</v>
      </c>
      <c r="E6170" t="s">
        <v>169</v>
      </c>
      <c r="F6170">
        <v>2</v>
      </c>
      <c r="G6170">
        <v>2</v>
      </c>
      <c r="H6170" s="4" t="str">
        <f t="shared" si="192"/>
        <v>2C175.2</v>
      </c>
      <c r="I6170" s="4" t="str">
        <f t="shared" si="193"/>
        <v>DGND</v>
      </c>
    </row>
    <row r="6171" spans="1:9">
      <c r="A6171" t="s">
        <v>261</v>
      </c>
      <c r="B6171" t="s">
        <v>9384</v>
      </c>
      <c r="C6171" t="s">
        <v>5515</v>
      </c>
      <c r="D6171">
        <v>1</v>
      </c>
      <c r="E6171" t="s">
        <v>169</v>
      </c>
      <c r="F6171">
        <v>1</v>
      </c>
      <c r="G6171">
        <v>1</v>
      </c>
      <c r="H6171" s="4" t="str">
        <f t="shared" si="192"/>
        <v>2C176.1</v>
      </c>
      <c r="I6171" s="4" t="str">
        <f t="shared" si="193"/>
        <v>DGND</v>
      </c>
    </row>
    <row r="6172" spans="1:9">
      <c r="A6172" t="s">
        <v>261</v>
      </c>
      <c r="B6172" t="s">
        <v>9384</v>
      </c>
      <c r="C6172" t="s">
        <v>5515</v>
      </c>
      <c r="D6172">
        <v>2</v>
      </c>
      <c r="E6172" t="s">
        <v>169</v>
      </c>
      <c r="F6172">
        <v>2</v>
      </c>
      <c r="G6172">
        <v>2</v>
      </c>
      <c r="H6172" s="4" t="str">
        <f t="shared" si="192"/>
        <v>2C176.2</v>
      </c>
      <c r="I6172" s="4" t="str">
        <f t="shared" si="193"/>
        <v>DGND</v>
      </c>
    </row>
    <row r="6173" spans="1:9">
      <c r="A6173" t="s">
        <v>261</v>
      </c>
      <c r="B6173" t="s">
        <v>9384</v>
      </c>
      <c r="C6173" t="s">
        <v>5516</v>
      </c>
      <c r="D6173">
        <v>1</v>
      </c>
      <c r="E6173" t="s">
        <v>169</v>
      </c>
      <c r="F6173">
        <v>1</v>
      </c>
      <c r="G6173">
        <v>1</v>
      </c>
      <c r="H6173" s="4" t="str">
        <f t="shared" si="192"/>
        <v>2C177.1</v>
      </c>
      <c r="I6173" s="4" t="str">
        <f t="shared" si="193"/>
        <v>DGND</v>
      </c>
    </row>
    <row r="6174" spans="1:9">
      <c r="A6174" t="s">
        <v>261</v>
      </c>
      <c r="B6174" t="s">
        <v>9384</v>
      </c>
      <c r="C6174" t="s">
        <v>5516</v>
      </c>
      <c r="D6174">
        <v>2</v>
      </c>
      <c r="E6174" t="s">
        <v>169</v>
      </c>
      <c r="F6174">
        <v>2</v>
      </c>
      <c r="G6174">
        <v>2</v>
      </c>
      <c r="H6174" s="4" t="str">
        <f t="shared" si="192"/>
        <v>2C177.2</v>
      </c>
      <c r="I6174" s="4" t="str">
        <f t="shared" si="193"/>
        <v>DGND</v>
      </c>
    </row>
    <row r="6175" spans="1:9">
      <c r="A6175" t="s">
        <v>261</v>
      </c>
      <c r="B6175" t="s">
        <v>9384</v>
      </c>
      <c r="C6175" t="s">
        <v>5517</v>
      </c>
      <c r="D6175">
        <v>1</v>
      </c>
      <c r="E6175" t="s">
        <v>169</v>
      </c>
      <c r="F6175">
        <v>1</v>
      </c>
      <c r="G6175">
        <v>1</v>
      </c>
      <c r="H6175" s="4" t="str">
        <f t="shared" si="192"/>
        <v>2C178.1</v>
      </c>
      <c r="I6175" s="4" t="str">
        <f t="shared" si="193"/>
        <v>DGND</v>
      </c>
    </row>
    <row r="6176" spans="1:9">
      <c r="A6176" t="s">
        <v>261</v>
      </c>
      <c r="B6176" t="s">
        <v>9384</v>
      </c>
      <c r="C6176" t="s">
        <v>5517</v>
      </c>
      <c r="D6176">
        <v>2</v>
      </c>
      <c r="E6176" t="s">
        <v>169</v>
      </c>
      <c r="F6176">
        <v>2</v>
      </c>
      <c r="G6176">
        <v>2</v>
      </c>
      <c r="H6176" s="4" t="str">
        <f t="shared" si="192"/>
        <v>2C178.2</v>
      </c>
      <c r="I6176" s="4" t="str">
        <f t="shared" si="193"/>
        <v>DGND</v>
      </c>
    </row>
    <row r="6177" spans="1:9">
      <c r="A6177" t="s">
        <v>261</v>
      </c>
      <c r="B6177" t="s">
        <v>9384</v>
      </c>
      <c r="C6177" t="s">
        <v>5518</v>
      </c>
      <c r="D6177">
        <v>1</v>
      </c>
      <c r="E6177" t="s">
        <v>169</v>
      </c>
      <c r="F6177">
        <v>1</v>
      </c>
      <c r="G6177">
        <v>1</v>
      </c>
      <c r="H6177" s="4" t="str">
        <f t="shared" si="192"/>
        <v>2C319.1</v>
      </c>
      <c r="I6177" s="4" t="str">
        <f t="shared" si="193"/>
        <v>DGND</v>
      </c>
    </row>
    <row r="6178" spans="1:9">
      <c r="A6178" t="s">
        <v>261</v>
      </c>
      <c r="B6178" t="s">
        <v>9384</v>
      </c>
      <c r="C6178" t="s">
        <v>5518</v>
      </c>
      <c r="D6178">
        <v>2</v>
      </c>
      <c r="E6178" t="s">
        <v>169</v>
      </c>
      <c r="F6178">
        <v>2</v>
      </c>
      <c r="G6178">
        <v>2</v>
      </c>
      <c r="H6178" s="4" t="str">
        <f t="shared" si="192"/>
        <v>2C319.2</v>
      </c>
      <c r="I6178" s="4" t="str">
        <f t="shared" si="193"/>
        <v>DGND</v>
      </c>
    </row>
    <row r="6179" spans="1:9">
      <c r="A6179" t="s">
        <v>261</v>
      </c>
      <c r="B6179" t="s">
        <v>9384</v>
      </c>
      <c r="C6179" t="s">
        <v>5519</v>
      </c>
      <c r="D6179">
        <v>1</v>
      </c>
      <c r="E6179" t="s">
        <v>169</v>
      </c>
      <c r="F6179">
        <v>1</v>
      </c>
      <c r="G6179">
        <v>1</v>
      </c>
      <c r="H6179" s="4" t="str">
        <f t="shared" si="192"/>
        <v>2C320.1</v>
      </c>
      <c r="I6179" s="4" t="str">
        <f t="shared" si="193"/>
        <v>DGND</v>
      </c>
    </row>
    <row r="6180" spans="1:9">
      <c r="A6180" t="s">
        <v>261</v>
      </c>
      <c r="B6180" t="s">
        <v>9384</v>
      </c>
      <c r="C6180" t="s">
        <v>5519</v>
      </c>
      <c r="D6180">
        <v>2</v>
      </c>
      <c r="E6180" t="s">
        <v>169</v>
      </c>
      <c r="F6180">
        <v>2</v>
      </c>
      <c r="G6180">
        <v>2</v>
      </c>
      <c r="H6180" s="4" t="str">
        <f t="shared" si="192"/>
        <v>2C320.2</v>
      </c>
      <c r="I6180" s="4" t="str">
        <f t="shared" si="193"/>
        <v>DGND</v>
      </c>
    </row>
    <row r="6181" spans="1:9">
      <c r="A6181" t="s">
        <v>261</v>
      </c>
      <c r="B6181" t="s">
        <v>9384</v>
      </c>
      <c r="C6181" t="s">
        <v>5520</v>
      </c>
      <c r="D6181">
        <v>1</v>
      </c>
      <c r="E6181" t="s">
        <v>169</v>
      </c>
      <c r="F6181">
        <v>1</v>
      </c>
      <c r="G6181">
        <v>1</v>
      </c>
      <c r="H6181" s="4" t="str">
        <f t="shared" si="192"/>
        <v>2C321.1</v>
      </c>
      <c r="I6181" s="4" t="str">
        <f t="shared" si="193"/>
        <v>DGND</v>
      </c>
    </row>
    <row r="6182" spans="1:9">
      <c r="A6182" t="s">
        <v>261</v>
      </c>
      <c r="B6182" t="s">
        <v>9384</v>
      </c>
      <c r="C6182" t="s">
        <v>5520</v>
      </c>
      <c r="D6182">
        <v>2</v>
      </c>
      <c r="E6182" t="s">
        <v>169</v>
      </c>
      <c r="F6182">
        <v>2</v>
      </c>
      <c r="G6182">
        <v>2</v>
      </c>
      <c r="H6182" s="4" t="str">
        <f t="shared" si="192"/>
        <v>2C321.2</v>
      </c>
      <c r="I6182" s="4" t="str">
        <f t="shared" si="193"/>
        <v>DGND</v>
      </c>
    </row>
    <row r="6183" spans="1:9">
      <c r="A6183" t="s">
        <v>261</v>
      </c>
      <c r="B6183" t="s">
        <v>9384</v>
      </c>
      <c r="C6183" t="s">
        <v>5521</v>
      </c>
      <c r="D6183">
        <v>1</v>
      </c>
      <c r="E6183" t="s">
        <v>169</v>
      </c>
      <c r="F6183">
        <v>1</v>
      </c>
      <c r="G6183">
        <v>1</v>
      </c>
      <c r="H6183" s="4" t="str">
        <f t="shared" si="192"/>
        <v>2C322.1</v>
      </c>
      <c r="I6183" s="4" t="str">
        <f t="shared" si="193"/>
        <v>DGND</v>
      </c>
    </row>
    <row r="6184" spans="1:9">
      <c r="A6184" t="s">
        <v>261</v>
      </c>
      <c r="B6184" t="s">
        <v>9384</v>
      </c>
      <c r="C6184" t="s">
        <v>5521</v>
      </c>
      <c r="D6184">
        <v>2</v>
      </c>
      <c r="E6184" t="s">
        <v>169</v>
      </c>
      <c r="F6184">
        <v>2</v>
      </c>
      <c r="G6184">
        <v>2</v>
      </c>
      <c r="H6184" s="4" t="str">
        <f t="shared" si="192"/>
        <v>2C322.2</v>
      </c>
      <c r="I6184" s="4" t="str">
        <f t="shared" si="193"/>
        <v>DGND</v>
      </c>
    </row>
    <row r="6185" spans="1:9">
      <c r="A6185" t="s">
        <v>261</v>
      </c>
      <c r="B6185" t="s">
        <v>9384</v>
      </c>
      <c r="C6185" t="s">
        <v>5522</v>
      </c>
      <c r="D6185">
        <v>1</v>
      </c>
      <c r="E6185" t="s">
        <v>169</v>
      </c>
      <c r="F6185">
        <v>1</v>
      </c>
      <c r="G6185">
        <v>1</v>
      </c>
      <c r="H6185" s="4" t="str">
        <f t="shared" si="192"/>
        <v>2C323.1</v>
      </c>
      <c r="I6185" s="4" t="str">
        <f t="shared" si="193"/>
        <v>DGND</v>
      </c>
    </row>
    <row r="6186" spans="1:9">
      <c r="A6186" t="s">
        <v>261</v>
      </c>
      <c r="B6186" t="s">
        <v>9384</v>
      </c>
      <c r="C6186" t="s">
        <v>5522</v>
      </c>
      <c r="D6186">
        <v>2</v>
      </c>
      <c r="E6186" t="s">
        <v>169</v>
      </c>
      <c r="F6186">
        <v>2</v>
      </c>
      <c r="G6186">
        <v>2</v>
      </c>
      <c r="H6186" s="4" t="str">
        <f t="shared" si="192"/>
        <v>2C323.2</v>
      </c>
      <c r="I6186" s="4" t="str">
        <f t="shared" si="193"/>
        <v>DGND</v>
      </c>
    </row>
    <row r="6187" spans="1:9">
      <c r="A6187" t="s">
        <v>261</v>
      </c>
      <c r="B6187" t="s">
        <v>9384</v>
      </c>
      <c r="C6187" t="s">
        <v>5523</v>
      </c>
      <c r="D6187">
        <v>1</v>
      </c>
      <c r="E6187" t="s">
        <v>3878</v>
      </c>
      <c r="F6187">
        <v>1</v>
      </c>
      <c r="G6187">
        <v>1</v>
      </c>
      <c r="H6187" s="4" t="str">
        <f t="shared" si="192"/>
        <v>2C324.1</v>
      </c>
      <c r="I6187" s="4" t="str">
        <f t="shared" si="193"/>
        <v>SG2_TCT</v>
      </c>
    </row>
    <row r="6188" spans="1:9">
      <c r="A6188" t="s">
        <v>261</v>
      </c>
      <c r="B6188" t="s">
        <v>9384</v>
      </c>
      <c r="C6188" t="s">
        <v>5523</v>
      </c>
      <c r="D6188">
        <v>2</v>
      </c>
      <c r="E6188" t="s">
        <v>169</v>
      </c>
      <c r="F6188">
        <v>2</v>
      </c>
      <c r="G6188">
        <v>2</v>
      </c>
      <c r="H6188" s="4" t="str">
        <f t="shared" si="192"/>
        <v>2C324.2</v>
      </c>
      <c r="I6188" s="4" t="str">
        <f t="shared" si="193"/>
        <v>DGND</v>
      </c>
    </row>
    <row r="6189" spans="1:9">
      <c r="A6189" t="s">
        <v>261</v>
      </c>
      <c r="B6189" t="s">
        <v>9384</v>
      </c>
      <c r="C6189" t="s">
        <v>5524</v>
      </c>
      <c r="D6189" t="s">
        <v>602</v>
      </c>
      <c r="E6189" t="s">
        <v>3893</v>
      </c>
      <c r="F6189">
        <v>1</v>
      </c>
      <c r="G6189" t="s">
        <v>602</v>
      </c>
      <c r="H6189" s="4" t="str">
        <f t="shared" si="192"/>
        <v>2CON1.1</v>
      </c>
      <c r="I6189" s="4" t="str">
        <f t="shared" si="193"/>
        <v>S2_U3_FE_MDIX+</v>
      </c>
    </row>
    <row r="6190" spans="1:9">
      <c r="A6190" t="s">
        <v>261</v>
      </c>
      <c r="B6190" t="s">
        <v>9384</v>
      </c>
      <c r="C6190" t="s">
        <v>5524</v>
      </c>
      <c r="D6190" t="s">
        <v>603</v>
      </c>
      <c r="E6190" t="s">
        <v>3894</v>
      </c>
      <c r="F6190">
        <v>2</v>
      </c>
      <c r="G6190" t="s">
        <v>603</v>
      </c>
      <c r="H6190" s="4" t="str">
        <f t="shared" si="192"/>
        <v>2CON1.2</v>
      </c>
      <c r="I6190" s="4" t="str">
        <f t="shared" si="193"/>
        <v>S2_U3_FE_MDIX-</v>
      </c>
    </row>
    <row r="6191" spans="1:9">
      <c r="A6191" t="s">
        <v>261</v>
      </c>
      <c r="B6191" t="s">
        <v>9384</v>
      </c>
      <c r="C6191" t="s">
        <v>5524</v>
      </c>
      <c r="D6191" t="s">
        <v>604</v>
      </c>
      <c r="E6191" t="s">
        <v>3901</v>
      </c>
      <c r="F6191">
        <v>3</v>
      </c>
      <c r="G6191" t="s">
        <v>604</v>
      </c>
      <c r="H6191" s="4" t="str">
        <f t="shared" si="192"/>
        <v>2CON1.3</v>
      </c>
      <c r="I6191" s="4" t="str">
        <f t="shared" si="193"/>
        <v>S2_U3_FE_MDI+</v>
      </c>
    </row>
    <row r="6192" spans="1:9">
      <c r="A6192" t="s">
        <v>261</v>
      </c>
      <c r="B6192" t="s">
        <v>9384</v>
      </c>
      <c r="C6192" t="s">
        <v>5524</v>
      </c>
      <c r="D6192" t="s">
        <v>605</v>
      </c>
      <c r="E6192" t="s">
        <v>3902</v>
      </c>
      <c r="F6192">
        <v>6</v>
      </c>
      <c r="G6192" t="s">
        <v>605</v>
      </c>
      <c r="H6192" s="4" t="str">
        <f t="shared" si="192"/>
        <v>2CON1.6</v>
      </c>
      <c r="I6192" s="4" t="str">
        <f t="shared" si="193"/>
        <v>S2_U3_FE_MDI-</v>
      </c>
    </row>
    <row r="6193" spans="1:9">
      <c r="A6193" t="s">
        <v>261</v>
      </c>
      <c r="B6193" t="s">
        <v>9384</v>
      </c>
      <c r="C6193" t="s">
        <v>5524</v>
      </c>
      <c r="D6193" t="s">
        <v>606</v>
      </c>
      <c r="F6193">
        <v>4</v>
      </c>
      <c r="G6193" t="s">
        <v>606</v>
      </c>
      <c r="H6193" s="4" t="str">
        <f t="shared" si="192"/>
        <v>2CON1.4</v>
      </c>
      <c r="I6193" s="4">
        <f t="shared" si="193"/>
        <v>0</v>
      </c>
    </row>
    <row r="6194" spans="1:9">
      <c r="A6194" t="s">
        <v>261</v>
      </c>
      <c r="B6194" t="s">
        <v>9384</v>
      </c>
      <c r="C6194" t="s">
        <v>5524</v>
      </c>
      <c r="D6194" t="s">
        <v>607</v>
      </c>
      <c r="F6194">
        <v>5</v>
      </c>
      <c r="G6194" t="s">
        <v>607</v>
      </c>
      <c r="H6194" s="4" t="str">
        <f t="shared" si="192"/>
        <v>2CON1.5</v>
      </c>
      <c r="I6194" s="4">
        <f t="shared" si="193"/>
        <v>0</v>
      </c>
    </row>
    <row r="6195" spans="1:9">
      <c r="A6195" t="s">
        <v>261</v>
      </c>
      <c r="B6195" t="s">
        <v>9384</v>
      </c>
      <c r="C6195" t="s">
        <v>5524</v>
      </c>
      <c r="D6195" t="s">
        <v>608</v>
      </c>
      <c r="F6195">
        <v>7</v>
      </c>
      <c r="G6195" t="s">
        <v>608</v>
      </c>
      <c r="H6195" s="4" t="str">
        <f t="shared" si="192"/>
        <v>2CON1.7</v>
      </c>
      <c r="I6195" s="4">
        <f t="shared" si="193"/>
        <v>0</v>
      </c>
    </row>
    <row r="6196" spans="1:9">
      <c r="A6196" t="s">
        <v>261</v>
      </c>
      <c r="B6196" t="s">
        <v>9384</v>
      </c>
      <c r="C6196" t="s">
        <v>5524</v>
      </c>
      <c r="D6196" t="s">
        <v>609</v>
      </c>
      <c r="F6196">
        <v>8</v>
      </c>
      <c r="G6196" t="s">
        <v>609</v>
      </c>
      <c r="H6196" s="4" t="str">
        <f t="shared" si="192"/>
        <v>2CON1.8</v>
      </c>
      <c r="I6196" s="4">
        <f t="shared" si="193"/>
        <v>0</v>
      </c>
    </row>
    <row r="6197" spans="1:9">
      <c r="A6197" t="s">
        <v>261</v>
      </c>
      <c r="B6197" t="s">
        <v>9384</v>
      </c>
      <c r="C6197" t="s">
        <v>5524</v>
      </c>
      <c r="D6197" t="s">
        <v>610</v>
      </c>
      <c r="E6197" t="s">
        <v>169</v>
      </c>
      <c r="F6197" t="s">
        <v>610</v>
      </c>
      <c r="G6197" t="s">
        <v>610</v>
      </c>
      <c r="H6197" s="4" t="str">
        <f t="shared" si="192"/>
        <v>2CON1.FG1</v>
      </c>
      <c r="I6197" s="4" t="str">
        <f t="shared" si="193"/>
        <v>DGND</v>
      </c>
    </row>
    <row r="6198" spans="1:9">
      <c r="A6198" t="s">
        <v>261</v>
      </c>
      <c r="B6198" t="s">
        <v>9384</v>
      </c>
      <c r="C6198" t="s">
        <v>5524</v>
      </c>
      <c r="D6198" t="s">
        <v>611</v>
      </c>
      <c r="E6198" t="s">
        <v>169</v>
      </c>
      <c r="F6198" t="s">
        <v>611</v>
      </c>
      <c r="G6198" t="s">
        <v>611</v>
      </c>
      <c r="H6198" s="4" t="str">
        <f t="shared" si="192"/>
        <v>2CON1.FG2</v>
      </c>
      <c r="I6198" s="4" t="str">
        <f t="shared" si="193"/>
        <v>DGND</v>
      </c>
    </row>
    <row r="6199" spans="1:9">
      <c r="A6199" t="s">
        <v>261</v>
      </c>
      <c r="B6199" t="s">
        <v>9384</v>
      </c>
      <c r="C6199" t="s">
        <v>5524</v>
      </c>
      <c r="D6199" t="s">
        <v>182</v>
      </c>
      <c r="F6199" t="s">
        <v>182</v>
      </c>
      <c r="G6199" t="s">
        <v>182</v>
      </c>
      <c r="H6199" s="4" t="str">
        <f t="shared" si="192"/>
        <v>2CON1.GH1</v>
      </c>
      <c r="I6199" s="4">
        <f t="shared" si="193"/>
        <v>0</v>
      </c>
    </row>
    <row r="6200" spans="1:9">
      <c r="A6200" t="s">
        <v>261</v>
      </c>
      <c r="B6200" t="s">
        <v>9384</v>
      </c>
      <c r="C6200" t="s">
        <v>5524</v>
      </c>
      <c r="D6200" t="s">
        <v>183</v>
      </c>
      <c r="F6200" t="s">
        <v>183</v>
      </c>
      <c r="G6200" t="s">
        <v>183</v>
      </c>
      <c r="H6200" s="4" t="str">
        <f t="shared" si="192"/>
        <v>2CON1.GH2</v>
      </c>
      <c r="I6200" s="4">
        <f t="shared" si="193"/>
        <v>0</v>
      </c>
    </row>
    <row r="6201" spans="1:9">
      <c r="A6201" t="s">
        <v>261</v>
      </c>
      <c r="B6201" t="s">
        <v>9384</v>
      </c>
      <c r="C6201" t="s">
        <v>5525</v>
      </c>
      <c r="D6201" t="s">
        <v>602</v>
      </c>
      <c r="E6201" t="s">
        <v>3879</v>
      </c>
      <c r="F6201">
        <v>1</v>
      </c>
      <c r="G6201" t="s">
        <v>602</v>
      </c>
      <c r="H6201" s="4" t="str">
        <f t="shared" si="192"/>
        <v>2CON3.1</v>
      </c>
      <c r="I6201" s="4" t="str">
        <f t="shared" si="193"/>
        <v>SG2_U3_FE_MDI+</v>
      </c>
    </row>
    <row r="6202" spans="1:9">
      <c r="A6202" t="s">
        <v>261</v>
      </c>
      <c r="B6202" t="s">
        <v>9384</v>
      </c>
      <c r="C6202" t="s">
        <v>5525</v>
      </c>
      <c r="D6202" t="s">
        <v>603</v>
      </c>
      <c r="E6202" t="s">
        <v>3880</v>
      </c>
      <c r="F6202">
        <v>2</v>
      </c>
      <c r="G6202" t="s">
        <v>603</v>
      </c>
      <c r="H6202" s="4" t="str">
        <f t="shared" si="192"/>
        <v>2CON3.2</v>
      </c>
      <c r="I6202" s="4" t="str">
        <f t="shared" si="193"/>
        <v>SG2_U3_FE_MDI-</v>
      </c>
    </row>
    <row r="6203" spans="1:9">
      <c r="A6203" t="s">
        <v>261</v>
      </c>
      <c r="B6203" t="s">
        <v>9384</v>
      </c>
      <c r="C6203" t="s">
        <v>5525</v>
      </c>
      <c r="D6203" t="s">
        <v>604</v>
      </c>
      <c r="E6203" t="s">
        <v>3881</v>
      </c>
      <c r="F6203">
        <v>3</v>
      </c>
      <c r="G6203" t="s">
        <v>604</v>
      </c>
      <c r="H6203" s="4" t="str">
        <f t="shared" si="192"/>
        <v>2CON3.3</v>
      </c>
      <c r="I6203" s="4" t="str">
        <f t="shared" si="193"/>
        <v>SG2_U3_FE_MDIX+</v>
      </c>
    </row>
    <row r="6204" spans="1:9">
      <c r="A6204" t="s">
        <v>261</v>
      </c>
      <c r="B6204" t="s">
        <v>9384</v>
      </c>
      <c r="C6204" t="s">
        <v>5525</v>
      </c>
      <c r="D6204" t="s">
        <v>605</v>
      </c>
      <c r="E6204" t="s">
        <v>3882</v>
      </c>
      <c r="F6204">
        <v>6</v>
      </c>
      <c r="G6204" t="s">
        <v>605</v>
      </c>
      <c r="H6204" s="4" t="str">
        <f t="shared" si="192"/>
        <v>2CON3.6</v>
      </c>
      <c r="I6204" s="4" t="str">
        <f t="shared" si="193"/>
        <v>SG2_U3_FE_MDIX-</v>
      </c>
    </row>
    <row r="6205" spans="1:9">
      <c r="A6205" t="s">
        <v>261</v>
      </c>
      <c r="B6205" t="s">
        <v>9384</v>
      </c>
      <c r="C6205" t="s">
        <v>5525</v>
      </c>
      <c r="D6205" t="s">
        <v>606</v>
      </c>
      <c r="F6205">
        <v>4</v>
      </c>
      <c r="G6205" t="s">
        <v>606</v>
      </c>
      <c r="H6205" s="4" t="str">
        <f t="shared" si="192"/>
        <v>2CON3.4</v>
      </c>
      <c r="I6205" s="4">
        <f t="shared" si="193"/>
        <v>0</v>
      </c>
    </row>
    <row r="6206" spans="1:9">
      <c r="A6206" t="s">
        <v>261</v>
      </c>
      <c r="B6206" t="s">
        <v>9384</v>
      </c>
      <c r="C6206" t="s">
        <v>5525</v>
      </c>
      <c r="D6206" t="s">
        <v>607</v>
      </c>
      <c r="F6206">
        <v>5</v>
      </c>
      <c r="G6206" t="s">
        <v>607</v>
      </c>
      <c r="H6206" s="4" t="str">
        <f t="shared" si="192"/>
        <v>2CON3.5</v>
      </c>
      <c r="I6206" s="4">
        <f t="shared" si="193"/>
        <v>0</v>
      </c>
    </row>
    <row r="6207" spans="1:9">
      <c r="A6207" t="s">
        <v>261</v>
      </c>
      <c r="B6207" t="s">
        <v>9384</v>
      </c>
      <c r="C6207" t="s">
        <v>5525</v>
      </c>
      <c r="D6207" t="s">
        <v>608</v>
      </c>
      <c r="F6207">
        <v>7</v>
      </c>
      <c r="G6207" t="s">
        <v>608</v>
      </c>
      <c r="H6207" s="4" t="str">
        <f t="shared" si="192"/>
        <v>2CON3.7</v>
      </c>
      <c r="I6207" s="4">
        <f t="shared" si="193"/>
        <v>0</v>
      </c>
    </row>
    <row r="6208" spans="1:9">
      <c r="A6208" t="s">
        <v>261</v>
      </c>
      <c r="B6208" t="s">
        <v>9384</v>
      </c>
      <c r="C6208" t="s">
        <v>5525</v>
      </c>
      <c r="D6208" t="s">
        <v>609</v>
      </c>
      <c r="F6208">
        <v>8</v>
      </c>
      <c r="G6208" t="s">
        <v>609</v>
      </c>
      <c r="H6208" s="4" t="str">
        <f t="shared" si="192"/>
        <v>2CON3.8</v>
      </c>
      <c r="I6208" s="4">
        <f t="shared" si="193"/>
        <v>0</v>
      </c>
    </row>
    <row r="6209" spans="1:9">
      <c r="A6209" t="s">
        <v>261</v>
      </c>
      <c r="B6209" t="s">
        <v>9384</v>
      </c>
      <c r="C6209" t="s">
        <v>5525</v>
      </c>
      <c r="D6209" t="s">
        <v>610</v>
      </c>
      <c r="E6209" t="s">
        <v>169</v>
      </c>
      <c r="F6209" t="s">
        <v>610</v>
      </c>
      <c r="G6209" t="s">
        <v>610</v>
      </c>
      <c r="H6209" s="4" t="str">
        <f t="shared" si="192"/>
        <v>2CON3.FG1</v>
      </c>
      <c r="I6209" s="4" t="str">
        <f t="shared" si="193"/>
        <v>DGND</v>
      </c>
    </row>
    <row r="6210" spans="1:9">
      <c r="A6210" t="s">
        <v>261</v>
      </c>
      <c r="B6210" t="s">
        <v>9384</v>
      </c>
      <c r="C6210" t="s">
        <v>5525</v>
      </c>
      <c r="D6210" t="s">
        <v>611</v>
      </c>
      <c r="E6210" t="s">
        <v>169</v>
      </c>
      <c r="F6210" t="s">
        <v>611</v>
      </c>
      <c r="G6210" t="s">
        <v>611</v>
      </c>
      <c r="H6210" s="4" t="str">
        <f t="shared" ref="H6210:H6273" si="194">CONCATENATE(C6210,".",F6210)</f>
        <v>2CON3.FG2</v>
      </c>
      <c r="I6210" s="4" t="str">
        <f t="shared" ref="I6210:I6273" si="195">E6210</f>
        <v>DGND</v>
      </c>
    </row>
    <row r="6211" spans="1:9">
      <c r="A6211" t="s">
        <v>261</v>
      </c>
      <c r="B6211" t="s">
        <v>9384</v>
      </c>
      <c r="C6211" t="s">
        <v>5525</v>
      </c>
      <c r="D6211" t="s">
        <v>182</v>
      </c>
      <c r="F6211" t="s">
        <v>182</v>
      </c>
      <c r="G6211" t="s">
        <v>182</v>
      </c>
      <c r="H6211" s="4" t="str">
        <f t="shared" si="194"/>
        <v>2CON3.GH1</v>
      </c>
      <c r="I6211" s="4">
        <f t="shared" si="195"/>
        <v>0</v>
      </c>
    </row>
    <row r="6212" spans="1:9">
      <c r="A6212" t="s">
        <v>261</v>
      </c>
      <c r="B6212" t="s">
        <v>9384</v>
      </c>
      <c r="C6212" t="s">
        <v>5525</v>
      </c>
      <c r="D6212" t="s">
        <v>183</v>
      </c>
      <c r="F6212" t="s">
        <v>183</v>
      </c>
      <c r="G6212" t="s">
        <v>183</v>
      </c>
      <c r="H6212" s="4" t="str">
        <f t="shared" si="194"/>
        <v>2CON3.GH2</v>
      </c>
      <c r="I6212" s="4">
        <f t="shared" si="195"/>
        <v>0</v>
      </c>
    </row>
    <row r="6213" spans="1:9">
      <c r="A6213" t="s">
        <v>261</v>
      </c>
      <c r="B6213" t="s">
        <v>9384</v>
      </c>
      <c r="C6213" t="s">
        <v>5526</v>
      </c>
      <c r="D6213">
        <v>2</v>
      </c>
      <c r="E6213" t="s">
        <v>8795</v>
      </c>
      <c r="F6213">
        <v>2</v>
      </c>
      <c r="G6213">
        <v>2</v>
      </c>
      <c r="H6213" s="4" t="str">
        <f t="shared" si="194"/>
        <v>2K52.2</v>
      </c>
      <c r="I6213" s="4" t="str">
        <f t="shared" si="195"/>
        <v>S2_HSD126+</v>
      </c>
    </row>
    <row r="6214" spans="1:9">
      <c r="A6214" t="s">
        <v>261</v>
      </c>
      <c r="B6214" t="s">
        <v>9384</v>
      </c>
      <c r="C6214" t="s">
        <v>5526</v>
      </c>
      <c r="D6214">
        <v>3</v>
      </c>
      <c r="E6214" t="s">
        <v>3887</v>
      </c>
      <c r="F6214">
        <v>3</v>
      </c>
      <c r="G6214">
        <v>3</v>
      </c>
      <c r="H6214" s="4" t="str">
        <f t="shared" si="194"/>
        <v>2K52.3</v>
      </c>
      <c r="I6214" s="4" t="str">
        <f t="shared" si="195"/>
        <v>S2_FE_MDIX+</v>
      </c>
    </row>
    <row r="6215" spans="1:9">
      <c r="A6215" t="s">
        <v>261</v>
      </c>
      <c r="B6215" t="s">
        <v>9384</v>
      </c>
      <c r="C6215" t="s">
        <v>5526</v>
      </c>
      <c r="D6215">
        <v>4</v>
      </c>
      <c r="E6215" t="s">
        <v>3889</v>
      </c>
      <c r="F6215">
        <v>4</v>
      </c>
      <c r="G6215">
        <v>4</v>
      </c>
      <c r="H6215" s="4" t="str">
        <f t="shared" si="194"/>
        <v>2K52.4</v>
      </c>
      <c r="I6215" s="4" t="str">
        <f t="shared" si="195"/>
        <v>S2_U1_FE_MDIX+</v>
      </c>
    </row>
    <row r="6216" spans="1:9">
      <c r="A6216" t="s">
        <v>261</v>
      </c>
      <c r="B6216" t="s">
        <v>9384</v>
      </c>
      <c r="C6216" t="s">
        <v>5526</v>
      </c>
      <c r="D6216">
        <v>5</v>
      </c>
      <c r="E6216" t="s">
        <v>3890</v>
      </c>
      <c r="F6216">
        <v>5</v>
      </c>
      <c r="G6216">
        <v>5</v>
      </c>
      <c r="H6216" s="4" t="str">
        <f t="shared" si="194"/>
        <v>2K52.5</v>
      </c>
      <c r="I6216" s="4" t="str">
        <f t="shared" si="195"/>
        <v>S2_U1_FE_MDIX-</v>
      </c>
    </row>
    <row r="6217" spans="1:9">
      <c r="A6217" t="s">
        <v>261</v>
      </c>
      <c r="B6217" t="s">
        <v>9384</v>
      </c>
      <c r="C6217" t="s">
        <v>5526</v>
      </c>
      <c r="D6217">
        <v>6</v>
      </c>
      <c r="E6217" t="s">
        <v>3888</v>
      </c>
      <c r="F6217">
        <v>6</v>
      </c>
      <c r="G6217">
        <v>6</v>
      </c>
      <c r="H6217" s="4" t="str">
        <f t="shared" si="194"/>
        <v>2K52.6</v>
      </c>
      <c r="I6217" s="4" t="str">
        <f t="shared" si="195"/>
        <v>S2_FE_MDIX-</v>
      </c>
    </row>
    <row r="6218" spans="1:9">
      <c r="A6218" t="s">
        <v>261</v>
      </c>
      <c r="B6218" t="s">
        <v>9384</v>
      </c>
      <c r="C6218" t="s">
        <v>5526</v>
      </c>
      <c r="D6218">
        <v>7</v>
      </c>
      <c r="E6218" t="s">
        <v>8796</v>
      </c>
      <c r="F6218">
        <v>7</v>
      </c>
      <c r="G6218">
        <v>7</v>
      </c>
      <c r="H6218" s="4" t="str">
        <f t="shared" si="194"/>
        <v>2K52.7</v>
      </c>
      <c r="I6218" s="4" t="str">
        <f t="shared" si="195"/>
        <v>S2_HSD126-</v>
      </c>
    </row>
    <row r="6219" spans="1:9">
      <c r="A6219" t="s">
        <v>261</v>
      </c>
      <c r="B6219" t="s">
        <v>9384</v>
      </c>
      <c r="C6219" t="s">
        <v>5526</v>
      </c>
      <c r="D6219" t="s">
        <v>7833</v>
      </c>
      <c r="E6219" t="s">
        <v>490</v>
      </c>
      <c r="F6219">
        <v>1</v>
      </c>
      <c r="G6219" t="s">
        <v>7833</v>
      </c>
      <c r="H6219" s="4" t="str">
        <f t="shared" si="194"/>
        <v>2K52.1</v>
      </c>
      <c r="I6219" s="4" t="str">
        <f t="shared" si="195"/>
        <v>VP12</v>
      </c>
    </row>
    <row r="6220" spans="1:9">
      <c r="A6220" t="s">
        <v>261</v>
      </c>
      <c r="B6220" t="s">
        <v>9384</v>
      </c>
      <c r="C6220" t="s">
        <v>5526</v>
      </c>
      <c r="D6220" t="s">
        <v>7834</v>
      </c>
      <c r="E6220" t="s">
        <v>1507</v>
      </c>
      <c r="F6220">
        <v>8</v>
      </c>
      <c r="G6220" t="s">
        <v>7834</v>
      </c>
      <c r="H6220" s="4" t="str">
        <f t="shared" si="194"/>
        <v>2K52.8</v>
      </c>
      <c r="I6220" s="4" t="str">
        <f t="shared" si="195"/>
        <v>SC_UDB052</v>
      </c>
    </row>
    <row r="6221" spans="1:9">
      <c r="A6221" t="s">
        <v>261</v>
      </c>
      <c r="B6221" t="s">
        <v>9384</v>
      </c>
      <c r="C6221" t="s">
        <v>5527</v>
      </c>
      <c r="D6221">
        <v>2</v>
      </c>
      <c r="F6221">
        <v>2</v>
      </c>
      <c r="G6221">
        <v>2</v>
      </c>
      <c r="H6221" s="4" t="str">
        <f t="shared" si="194"/>
        <v>2K54.2</v>
      </c>
      <c r="I6221" s="4">
        <f t="shared" si="195"/>
        <v>0</v>
      </c>
    </row>
    <row r="6222" spans="1:9">
      <c r="A6222" t="s">
        <v>261</v>
      </c>
      <c r="B6222" t="s">
        <v>9384</v>
      </c>
      <c r="C6222" t="s">
        <v>5527</v>
      </c>
      <c r="D6222">
        <v>3</v>
      </c>
      <c r="E6222" t="s">
        <v>8795</v>
      </c>
      <c r="F6222">
        <v>3</v>
      </c>
      <c r="G6222">
        <v>3</v>
      </c>
      <c r="H6222" s="4" t="str">
        <f t="shared" si="194"/>
        <v>2K54.3</v>
      </c>
      <c r="I6222" s="4" t="str">
        <f t="shared" si="195"/>
        <v>S2_HSD126+</v>
      </c>
    </row>
    <row r="6223" spans="1:9">
      <c r="A6223" t="s">
        <v>261</v>
      </c>
      <c r="B6223" t="s">
        <v>9384</v>
      </c>
      <c r="C6223" t="s">
        <v>5527</v>
      </c>
      <c r="D6223">
        <v>4</v>
      </c>
      <c r="E6223" t="s">
        <v>3883</v>
      </c>
      <c r="F6223">
        <v>4</v>
      </c>
      <c r="G6223">
        <v>4</v>
      </c>
      <c r="H6223" s="4" t="str">
        <f t="shared" si="194"/>
        <v>2K54.4</v>
      </c>
      <c r="I6223" s="4" t="str">
        <f t="shared" si="195"/>
        <v>S2_CHR_FE_MDIX+</v>
      </c>
    </row>
    <row r="6224" spans="1:9">
      <c r="A6224" t="s">
        <v>261</v>
      </c>
      <c r="B6224" t="s">
        <v>9384</v>
      </c>
      <c r="C6224" t="s">
        <v>5527</v>
      </c>
      <c r="D6224">
        <v>5</v>
      </c>
      <c r="E6224" t="s">
        <v>3884</v>
      </c>
      <c r="F6224">
        <v>5</v>
      </c>
      <c r="G6224">
        <v>5</v>
      </c>
      <c r="H6224" s="4" t="str">
        <f t="shared" si="194"/>
        <v>2K54.5</v>
      </c>
      <c r="I6224" s="4" t="str">
        <f t="shared" si="195"/>
        <v>S2_CHR_FE_MDIX-</v>
      </c>
    </row>
    <row r="6225" spans="1:9">
      <c r="A6225" t="s">
        <v>261</v>
      </c>
      <c r="B6225" t="s">
        <v>9384</v>
      </c>
      <c r="C6225" t="s">
        <v>5527</v>
      </c>
      <c r="D6225">
        <v>6</v>
      </c>
      <c r="E6225" t="s">
        <v>8796</v>
      </c>
      <c r="F6225">
        <v>6</v>
      </c>
      <c r="G6225">
        <v>6</v>
      </c>
      <c r="H6225" s="4" t="str">
        <f t="shared" si="194"/>
        <v>2K54.6</v>
      </c>
      <c r="I6225" s="4" t="str">
        <f t="shared" si="195"/>
        <v>S2_HSD126-</v>
      </c>
    </row>
    <row r="6226" spans="1:9">
      <c r="A6226" t="s">
        <v>261</v>
      </c>
      <c r="B6226" t="s">
        <v>9384</v>
      </c>
      <c r="C6226" t="s">
        <v>5527</v>
      </c>
      <c r="D6226">
        <v>7</v>
      </c>
      <c r="F6226">
        <v>7</v>
      </c>
      <c r="G6226">
        <v>7</v>
      </c>
      <c r="H6226" s="4" t="str">
        <f t="shared" si="194"/>
        <v>2K54.7</v>
      </c>
      <c r="I6226" s="4">
        <f t="shared" si="195"/>
        <v>0</v>
      </c>
    </row>
    <row r="6227" spans="1:9">
      <c r="A6227" t="s">
        <v>261</v>
      </c>
      <c r="B6227" t="s">
        <v>9384</v>
      </c>
      <c r="C6227" t="s">
        <v>5527</v>
      </c>
      <c r="D6227" t="s">
        <v>7833</v>
      </c>
      <c r="E6227" t="s">
        <v>490</v>
      </c>
      <c r="F6227">
        <v>1</v>
      </c>
      <c r="G6227" t="s">
        <v>7833</v>
      </c>
      <c r="H6227" s="4" t="str">
        <f t="shared" si="194"/>
        <v>2K54.1</v>
      </c>
      <c r="I6227" s="4" t="str">
        <f t="shared" si="195"/>
        <v>VP12</v>
      </c>
    </row>
    <row r="6228" spans="1:9">
      <c r="A6228" t="s">
        <v>261</v>
      </c>
      <c r="B6228" t="s">
        <v>9384</v>
      </c>
      <c r="C6228" t="s">
        <v>5527</v>
      </c>
      <c r="D6228" t="s">
        <v>7834</v>
      </c>
      <c r="E6228" t="s">
        <v>1508</v>
      </c>
      <c r="F6228">
        <v>8</v>
      </c>
      <c r="G6228" t="s">
        <v>7834</v>
      </c>
      <c r="H6228" s="4" t="str">
        <f t="shared" si="194"/>
        <v>2K54.8</v>
      </c>
      <c r="I6228" s="4" t="str">
        <f t="shared" si="195"/>
        <v>SC_UDB054</v>
      </c>
    </row>
    <row r="6229" spans="1:9">
      <c r="A6229" t="s">
        <v>261</v>
      </c>
      <c r="B6229" t="s">
        <v>9384</v>
      </c>
      <c r="C6229" t="s">
        <v>5528</v>
      </c>
      <c r="D6229">
        <v>2</v>
      </c>
      <c r="E6229" t="s">
        <v>8797</v>
      </c>
      <c r="F6229">
        <v>2</v>
      </c>
      <c r="G6229">
        <v>2</v>
      </c>
      <c r="H6229" s="4" t="str">
        <f t="shared" si="194"/>
        <v>2K56.2</v>
      </c>
      <c r="I6229" s="4" t="str">
        <f t="shared" si="195"/>
        <v>S2_HSD122+</v>
      </c>
    </row>
    <row r="6230" spans="1:9">
      <c r="A6230" t="s">
        <v>261</v>
      </c>
      <c r="B6230" t="s">
        <v>9384</v>
      </c>
      <c r="C6230" t="s">
        <v>5528</v>
      </c>
      <c r="D6230">
        <v>3</v>
      </c>
      <c r="E6230" t="s">
        <v>3895</v>
      </c>
      <c r="F6230">
        <v>3</v>
      </c>
      <c r="G6230">
        <v>3</v>
      </c>
      <c r="H6230" s="4" t="str">
        <f t="shared" si="194"/>
        <v>2K56.3</v>
      </c>
      <c r="I6230" s="4" t="str">
        <f t="shared" si="195"/>
        <v>S2_FE_MDI+</v>
      </c>
    </row>
    <row r="6231" spans="1:9">
      <c r="A6231" t="s">
        <v>261</v>
      </c>
      <c r="B6231" t="s">
        <v>9384</v>
      </c>
      <c r="C6231" t="s">
        <v>5528</v>
      </c>
      <c r="D6231">
        <v>4</v>
      </c>
      <c r="E6231" t="s">
        <v>3897</v>
      </c>
      <c r="F6231">
        <v>4</v>
      </c>
      <c r="G6231">
        <v>4</v>
      </c>
      <c r="H6231" s="4" t="str">
        <f t="shared" si="194"/>
        <v>2K56.4</v>
      </c>
      <c r="I6231" s="4" t="str">
        <f t="shared" si="195"/>
        <v>S2_U1_FE_MDI+</v>
      </c>
    </row>
    <row r="6232" spans="1:9">
      <c r="A6232" t="s">
        <v>261</v>
      </c>
      <c r="B6232" t="s">
        <v>9384</v>
      </c>
      <c r="C6232" t="s">
        <v>5528</v>
      </c>
      <c r="D6232">
        <v>5</v>
      </c>
      <c r="E6232" t="s">
        <v>3898</v>
      </c>
      <c r="F6232">
        <v>5</v>
      </c>
      <c r="G6232">
        <v>5</v>
      </c>
      <c r="H6232" s="4" t="str">
        <f t="shared" si="194"/>
        <v>2K56.5</v>
      </c>
      <c r="I6232" s="4" t="str">
        <f t="shared" si="195"/>
        <v>S2_U1_FE_MDI-</v>
      </c>
    </row>
    <row r="6233" spans="1:9">
      <c r="A6233" t="s">
        <v>261</v>
      </c>
      <c r="B6233" t="s">
        <v>9384</v>
      </c>
      <c r="C6233" t="s">
        <v>5528</v>
      </c>
      <c r="D6233">
        <v>6</v>
      </c>
      <c r="E6233" t="s">
        <v>3896</v>
      </c>
      <c r="F6233">
        <v>6</v>
      </c>
      <c r="G6233">
        <v>6</v>
      </c>
      <c r="H6233" s="4" t="str">
        <f t="shared" si="194"/>
        <v>2K56.6</v>
      </c>
      <c r="I6233" s="4" t="str">
        <f t="shared" si="195"/>
        <v>S2_FE_MDI-</v>
      </c>
    </row>
    <row r="6234" spans="1:9">
      <c r="A6234" t="s">
        <v>261</v>
      </c>
      <c r="B6234" t="s">
        <v>9384</v>
      </c>
      <c r="C6234" t="s">
        <v>5528</v>
      </c>
      <c r="D6234">
        <v>7</v>
      </c>
      <c r="E6234" t="s">
        <v>8798</v>
      </c>
      <c r="F6234">
        <v>7</v>
      </c>
      <c r="G6234">
        <v>7</v>
      </c>
      <c r="H6234" s="4" t="str">
        <f t="shared" si="194"/>
        <v>2K56.7</v>
      </c>
      <c r="I6234" s="4" t="str">
        <f t="shared" si="195"/>
        <v>S2_HSD122-</v>
      </c>
    </row>
    <row r="6235" spans="1:9">
      <c r="A6235" t="s">
        <v>261</v>
      </c>
      <c r="B6235" t="s">
        <v>9384</v>
      </c>
      <c r="C6235" t="s">
        <v>5528</v>
      </c>
      <c r="D6235" t="s">
        <v>7833</v>
      </c>
      <c r="E6235" t="s">
        <v>490</v>
      </c>
      <c r="F6235">
        <v>1</v>
      </c>
      <c r="G6235" t="s">
        <v>7833</v>
      </c>
      <c r="H6235" s="4" t="str">
        <f t="shared" si="194"/>
        <v>2K56.1</v>
      </c>
      <c r="I6235" s="4" t="str">
        <f t="shared" si="195"/>
        <v>VP12</v>
      </c>
    </row>
    <row r="6236" spans="1:9">
      <c r="A6236" t="s">
        <v>261</v>
      </c>
      <c r="B6236" t="s">
        <v>9384</v>
      </c>
      <c r="C6236" t="s">
        <v>5528</v>
      </c>
      <c r="D6236" t="s">
        <v>7834</v>
      </c>
      <c r="E6236" t="s">
        <v>1509</v>
      </c>
      <c r="F6236">
        <v>8</v>
      </c>
      <c r="G6236" t="s">
        <v>7834</v>
      </c>
      <c r="H6236" s="4" t="str">
        <f t="shared" si="194"/>
        <v>2K56.8</v>
      </c>
      <c r="I6236" s="4" t="str">
        <f t="shared" si="195"/>
        <v>SC_UDB056</v>
      </c>
    </row>
    <row r="6237" spans="1:9">
      <c r="A6237" t="s">
        <v>261</v>
      </c>
      <c r="B6237" t="s">
        <v>9384</v>
      </c>
      <c r="C6237" t="s">
        <v>5529</v>
      </c>
      <c r="D6237">
        <v>2</v>
      </c>
      <c r="F6237">
        <v>2</v>
      </c>
      <c r="G6237">
        <v>2</v>
      </c>
      <c r="H6237" s="4" t="str">
        <f t="shared" si="194"/>
        <v>2K58.2</v>
      </c>
      <c r="I6237" s="4">
        <f t="shared" si="195"/>
        <v>0</v>
      </c>
    </row>
    <row r="6238" spans="1:9">
      <c r="A6238" t="s">
        <v>261</v>
      </c>
      <c r="B6238" t="s">
        <v>9384</v>
      </c>
      <c r="C6238" t="s">
        <v>5529</v>
      </c>
      <c r="D6238">
        <v>3</v>
      </c>
      <c r="E6238" t="s">
        <v>8797</v>
      </c>
      <c r="F6238">
        <v>3</v>
      </c>
      <c r="G6238">
        <v>3</v>
      </c>
      <c r="H6238" s="4" t="str">
        <f t="shared" si="194"/>
        <v>2K58.3</v>
      </c>
      <c r="I6238" s="4" t="str">
        <f t="shared" si="195"/>
        <v>S2_HSD122+</v>
      </c>
    </row>
    <row r="6239" spans="1:9">
      <c r="A6239" t="s">
        <v>261</v>
      </c>
      <c r="B6239" t="s">
        <v>9384</v>
      </c>
      <c r="C6239" t="s">
        <v>5529</v>
      </c>
      <c r="D6239">
        <v>4</v>
      </c>
      <c r="E6239" t="s">
        <v>3885</v>
      </c>
      <c r="F6239">
        <v>4</v>
      </c>
      <c r="G6239">
        <v>4</v>
      </c>
      <c r="H6239" s="4" t="str">
        <f t="shared" si="194"/>
        <v>2K58.4</v>
      </c>
      <c r="I6239" s="4" t="str">
        <f t="shared" si="195"/>
        <v>S2_CHR_FE_MDI+</v>
      </c>
    </row>
    <row r="6240" spans="1:9">
      <c r="A6240" t="s">
        <v>261</v>
      </c>
      <c r="B6240" t="s">
        <v>9384</v>
      </c>
      <c r="C6240" t="s">
        <v>5529</v>
      </c>
      <c r="D6240">
        <v>5</v>
      </c>
      <c r="E6240" t="s">
        <v>3886</v>
      </c>
      <c r="F6240">
        <v>5</v>
      </c>
      <c r="G6240">
        <v>5</v>
      </c>
      <c r="H6240" s="4" t="str">
        <f t="shared" si="194"/>
        <v>2K58.5</v>
      </c>
      <c r="I6240" s="4" t="str">
        <f t="shared" si="195"/>
        <v>S2_CHR_FE_MDI-</v>
      </c>
    </row>
    <row r="6241" spans="1:9">
      <c r="A6241" t="s">
        <v>261</v>
      </c>
      <c r="B6241" t="s">
        <v>9384</v>
      </c>
      <c r="C6241" t="s">
        <v>5529</v>
      </c>
      <c r="D6241">
        <v>6</v>
      </c>
      <c r="E6241" t="s">
        <v>8798</v>
      </c>
      <c r="F6241">
        <v>6</v>
      </c>
      <c r="G6241">
        <v>6</v>
      </c>
      <c r="H6241" s="4" t="str">
        <f t="shared" si="194"/>
        <v>2K58.6</v>
      </c>
      <c r="I6241" s="4" t="str">
        <f t="shared" si="195"/>
        <v>S2_HSD122-</v>
      </c>
    </row>
    <row r="6242" spans="1:9">
      <c r="A6242" t="s">
        <v>261</v>
      </c>
      <c r="B6242" t="s">
        <v>9384</v>
      </c>
      <c r="C6242" t="s">
        <v>5529</v>
      </c>
      <c r="D6242">
        <v>7</v>
      </c>
      <c r="F6242">
        <v>7</v>
      </c>
      <c r="G6242">
        <v>7</v>
      </c>
      <c r="H6242" s="4" t="str">
        <f t="shared" si="194"/>
        <v>2K58.7</v>
      </c>
      <c r="I6242" s="4">
        <f t="shared" si="195"/>
        <v>0</v>
      </c>
    </row>
    <row r="6243" spans="1:9">
      <c r="A6243" t="s">
        <v>261</v>
      </c>
      <c r="B6243" t="s">
        <v>9384</v>
      </c>
      <c r="C6243" t="s">
        <v>5529</v>
      </c>
      <c r="D6243" t="s">
        <v>7833</v>
      </c>
      <c r="E6243" t="s">
        <v>490</v>
      </c>
      <c r="F6243">
        <v>1</v>
      </c>
      <c r="G6243" t="s">
        <v>7833</v>
      </c>
      <c r="H6243" s="4" t="str">
        <f t="shared" si="194"/>
        <v>2K58.1</v>
      </c>
      <c r="I6243" s="4" t="str">
        <f t="shared" si="195"/>
        <v>VP12</v>
      </c>
    </row>
    <row r="6244" spans="1:9">
      <c r="A6244" t="s">
        <v>261</v>
      </c>
      <c r="B6244" t="s">
        <v>9384</v>
      </c>
      <c r="C6244" t="s">
        <v>5529</v>
      </c>
      <c r="D6244" t="s">
        <v>7834</v>
      </c>
      <c r="E6244" t="s">
        <v>1510</v>
      </c>
      <c r="F6244">
        <v>8</v>
      </c>
      <c r="G6244" t="s">
        <v>7834</v>
      </c>
      <c r="H6244" s="4" t="str">
        <f t="shared" si="194"/>
        <v>2K58.8</v>
      </c>
      <c r="I6244" s="4" t="str">
        <f t="shared" si="195"/>
        <v>SC_UDB058</v>
      </c>
    </row>
    <row r="6245" spans="1:9">
      <c r="A6245" t="s">
        <v>261</v>
      </c>
      <c r="B6245" t="s">
        <v>9384</v>
      </c>
      <c r="C6245" t="s">
        <v>5530</v>
      </c>
      <c r="D6245" t="s">
        <v>182</v>
      </c>
      <c r="F6245" t="s">
        <v>182</v>
      </c>
      <c r="G6245" t="s">
        <v>182</v>
      </c>
      <c r="H6245" s="4" t="str">
        <f t="shared" si="194"/>
        <v>2P1.GH1</v>
      </c>
      <c r="I6245" s="4">
        <f t="shared" si="195"/>
        <v>0</v>
      </c>
    </row>
    <row r="6246" spans="1:9">
      <c r="A6246" t="s">
        <v>261</v>
      </c>
      <c r="B6246" t="s">
        <v>9384</v>
      </c>
      <c r="C6246" t="s">
        <v>5530</v>
      </c>
      <c r="D6246" t="s">
        <v>183</v>
      </c>
      <c r="F6246" t="s">
        <v>183</v>
      </c>
      <c r="G6246" t="s">
        <v>183</v>
      </c>
      <c r="H6246" s="4" t="str">
        <f t="shared" si="194"/>
        <v>2P1.GH2</v>
      </c>
      <c r="I6246" s="4">
        <f t="shared" si="195"/>
        <v>0</v>
      </c>
    </row>
    <row r="6247" spans="1:9">
      <c r="A6247" t="s">
        <v>261</v>
      </c>
      <c r="B6247" t="s">
        <v>9384</v>
      </c>
      <c r="C6247" t="s">
        <v>5530</v>
      </c>
      <c r="D6247" t="s">
        <v>184</v>
      </c>
      <c r="F6247" t="s">
        <v>184</v>
      </c>
      <c r="G6247" t="s">
        <v>184</v>
      </c>
      <c r="H6247" s="4" t="str">
        <f t="shared" si="194"/>
        <v>2P1.GH3</v>
      </c>
      <c r="I6247" s="4">
        <f t="shared" si="195"/>
        <v>0</v>
      </c>
    </row>
    <row r="6248" spans="1:9">
      <c r="A6248" t="s">
        <v>261</v>
      </c>
      <c r="B6248" t="s">
        <v>9384</v>
      </c>
      <c r="C6248" t="s">
        <v>5530</v>
      </c>
      <c r="D6248" t="s">
        <v>185</v>
      </c>
      <c r="F6248" t="s">
        <v>185</v>
      </c>
      <c r="G6248" t="s">
        <v>185</v>
      </c>
      <c r="H6248" s="4" t="str">
        <f t="shared" si="194"/>
        <v>2P1.GH4</v>
      </c>
      <c r="I6248" s="4">
        <f t="shared" si="195"/>
        <v>0</v>
      </c>
    </row>
    <row r="6249" spans="1:9">
      <c r="A6249" t="s">
        <v>261</v>
      </c>
      <c r="B6249" t="s">
        <v>9384</v>
      </c>
      <c r="C6249" t="s">
        <v>5531</v>
      </c>
      <c r="D6249" t="s">
        <v>182</v>
      </c>
      <c r="F6249" t="s">
        <v>182</v>
      </c>
      <c r="G6249" t="s">
        <v>182</v>
      </c>
      <c r="H6249" s="4" t="str">
        <f t="shared" si="194"/>
        <v>2P3.GH1</v>
      </c>
      <c r="I6249" s="4">
        <f t="shared" si="195"/>
        <v>0</v>
      </c>
    </row>
    <row r="6250" spans="1:9">
      <c r="A6250" t="s">
        <v>261</v>
      </c>
      <c r="B6250" t="s">
        <v>9384</v>
      </c>
      <c r="C6250" t="s">
        <v>5531</v>
      </c>
      <c r="D6250" t="s">
        <v>183</v>
      </c>
      <c r="F6250" t="s">
        <v>183</v>
      </c>
      <c r="G6250" t="s">
        <v>183</v>
      </c>
      <c r="H6250" s="4" t="str">
        <f t="shared" si="194"/>
        <v>2P3.GH2</v>
      </c>
      <c r="I6250" s="4">
        <f t="shared" si="195"/>
        <v>0</v>
      </c>
    </row>
    <row r="6251" spans="1:9">
      <c r="A6251" t="s">
        <v>261</v>
      </c>
      <c r="B6251" t="s">
        <v>9384</v>
      </c>
      <c r="C6251" t="s">
        <v>5531</v>
      </c>
      <c r="D6251" t="s">
        <v>184</v>
      </c>
      <c r="F6251" t="s">
        <v>184</v>
      </c>
      <c r="G6251" t="s">
        <v>184</v>
      </c>
      <c r="H6251" s="4" t="str">
        <f t="shared" si="194"/>
        <v>2P3.GH3</v>
      </c>
      <c r="I6251" s="4">
        <f t="shared" si="195"/>
        <v>0</v>
      </c>
    </row>
    <row r="6252" spans="1:9">
      <c r="A6252" t="s">
        <v>261</v>
      </c>
      <c r="B6252" t="s">
        <v>9384</v>
      </c>
      <c r="C6252" t="s">
        <v>5531</v>
      </c>
      <c r="D6252" t="s">
        <v>185</v>
      </c>
      <c r="F6252" t="s">
        <v>185</v>
      </c>
      <c r="G6252" t="s">
        <v>185</v>
      </c>
      <c r="H6252" s="4" t="str">
        <f t="shared" si="194"/>
        <v>2P3.GH4</v>
      </c>
      <c r="I6252" s="4">
        <f t="shared" si="195"/>
        <v>0</v>
      </c>
    </row>
    <row r="6253" spans="1:9">
      <c r="A6253" t="s">
        <v>261</v>
      </c>
      <c r="B6253" t="s">
        <v>9384</v>
      </c>
      <c r="C6253" t="s">
        <v>5532</v>
      </c>
      <c r="D6253">
        <v>1</v>
      </c>
      <c r="E6253" t="s">
        <v>3877</v>
      </c>
      <c r="F6253">
        <v>1</v>
      </c>
      <c r="G6253">
        <v>1</v>
      </c>
      <c r="H6253" s="4" t="str">
        <f t="shared" si="194"/>
        <v>2R20.1</v>
      </c>
      <c r="I6253" s="4" t="str">
        <f t="shared" si="195"/>
        <v>S2_U6_VDD</v>
      </c>
    </row>
    <row r="6254" spans="1:9">
      <c r="A6254" t="s">
        <v>261</v>
      </c>
      <c r="B6254" t="s">
        <v>9384</v>
      </c>
      <c r="C6254" t="s">
        <v>5532</v>
      </c>
      <c r="D6254">
        <v>2</v>
      </c>
      <c r="E6254" t="s">
        <v>1841</v>
      </c>
      <c r="F6254">
        <v>2</v>
      </c>
      <c r="G6254">
        <v>2</v>
      </c>
      <c r="H6254" s="4" t="str">
        <f t="shared" si="194"/>
        <v>2R20.2</v>
      </c>
      <c r="I6254" s="4" t="str">
        <f t="shared" si="195"/>
        <v>VDD18_ATX</v>
      </c>
    </row>
    <row r="6255" spans="1:9">
      <c r="A6255" t="s">
        <v>261</v>
      </c>
      <c r="B6255" t="s">
        <v>9384</v>
      </c>
      <c r="C6255" t="s">
        <v>5533</v>
      </c>
      <c r="D6255">
        <v>1</v>
      </c>
      <c r="E6255" t="s">
        <v>3883</v>
      </c>
      <c r="F6255">
        <v>1</v>
      </c>
      <c r="G6255">
        <v>1</v>
      </c>
      <c r="H6255" s="4" t="str">
        <f t="shared" si="194"/>
        <v>2R126.1</v>
      </c>
      <c r="I6255" s="4" t="str">
        <f t="shared" si="195"/>
        <v>S2_CHR_FE_MDIX+</v>
      </c>
    </row>
    <row r="6256" spans="1:9">
      <c r="A6256" t="s">
        <v>261</v>
      </c>
      <c r="B6256" t="s">
        <v>9384</v>
      </c>
      <c r="C6256" t="s">
        <v>5533</v>
      </c>
      <c r="D6256">
        <v>2</v>
      </c>
      <c r="E6256" t="s">
        <v>3884</v>
      </c>
      <c r="F6256">
        <v>2</v>
      </c>
      <c r="G6256">
        <v>2</v>
      </c>
      <c r="H6256" s="4" t="str">
        <f t="shared" si="194"/>
        <v>2R126.2</v>
      </c>
      <c r="I6256" s="4" t="str">
        <f t="shared" si="195"/>
        <v>S2_CHR_FE_MDIX-</v>
      </c>
    </row>
    <row r="6257" spans="1:9">
      <c r="A6257" t="s">
        <v>261</v>
      </c>
      <c r="B6257" t="s">
        <v>9384</v>
      </c>
      <c r="C6257" t="s">
        <v>5534</v>
      </c>
      <c r="D6257">
        <v>1</v>
      </c>
      <c r="E6257" t="s">
        <v>3885</v>
      </c>
      <c r="F6257">
        <v>1</v>
      </c>
      <c r="G6257">
        <v>1</v>
      </c>
      <c r="H6257" s="4" t="str">
        <f t="shared" si="194"/>
        <v>2R130.1</v>
      </c>
      <c r="I6257" s="4" t="str">
        <f t="shared" si="195"/>
        <v>S2_CHR_FE_MDI+</v>
      </c>
    </row>
    <row r="6258" spans="1:9">
      <c r="A6258" t="s">
        <v>261</v>
      </c>
      <c r="B6258" t="s">
        <v>9384</v>
      </c>
      <c r="C6258" t="s">
        <v>5534</v>
      </c>
      <c r="D6258">
        <v>2</v>
      </c>
      <c r="E6258" t="s">
        <v>3886</v>
      </c>
      <c r="F6258">
        <v>2</v>
      </c>
      <c r="G6258">
        <v>2</v>
      </c>
      <c r="H6258" s="4" t="str">
        <f t="shared" si="194"/>
        <v>2R130.2</v>
      </c>
      <c r="I6258" s="4" t="str">
        <f t="shared" si="195"/>
        <v>S2_CHR_FE_MDI-</v>
      </c>
    </row>
    <row r="6259" spans="1:9">
      <c r="A6259" t="s">
        <v>261</v>
      </c>
      <c r="B6259" t="s">
        <v>9384</v>
      </c>
      <c r="C6259" t="s">
        <v>5535</v>
      </c>
      <c r="D6259">
        <v>1</v>
      </c>
      <c r="E6259" t="s">
        <v>3903</v>
      </c>
      <c r="F6259">
        <v>1</v>
      </c>
      <c r="G6259">
        <v>1</v>
      </c>
      <c r="H6259" s="4" t="str">
        <f t="shared" si="194"/>
        <v>2R133.1</v>
      </c>
      <c r="I6259" s="4" t="str">
        <f t="shared" si="195"/>
        <v>S2_MCT2</v>
      </c>
    </row>
    <row r="6260" spans="1:9">
      <c r="A6260" t="s">
        <v>261</v>
      </c>
      <c r="B6260" t="s">
        <v>9384</v>
      </c>
      <c r="C6260" t="s">
        <v>5535</v>
      </c>
      <c r="D6260">
        <v>2</v>
      </c>
      <c r="E6260" t="s">
        <v>3876</v>
      </c>
      <c r="F6260">
        <v>2</v>
      </c>
      <c r="G6260">
        <v>2</v>
      </c>
      <c r="H6260" s="4" t="str">
        <f t="shared" si="194"/>
        <v>2R133.2</v>
      </c>
      <c r="I6260" s="4" t="str">
        <f t="shared" si="195"/>
        <v>S2_MCT_RC</v>
      </c>
    </row>
    <row r="6261" spans="1:9">
      <c r="A6261" t="s">
        <v>261</v>
      </c>
      <c r="B6261" t="s">
        <v>9384</v>
      </c>
      <c r="C6261" t="s">
        <v>5536</v>
      </c>
      <c r="D6261">
        <v>1</v>
      </c>
      <c r="E6261" t="s">
        <v>3904</v>
      </c>
      <c r="F6261">
        <v>1</v>
      </c>
      <c r="G6261">
        <v>1</v>
      </c>
      <c r="H6261" s="4" t="str">
        <f t="shared" si="194"/>
        <v>2R134.1</v>
      </c>
      <c r="I6261" s="4" t="str">
        <f t="shared" si="195"/>
        <v>S2_MCT1</v>
      </c>
    </row>
    <row r="6262" spans="1:9">
      <c r="A6262" t="s">
        <v>261</v>
      </c>
      <c r="B6262" t="s">
        <v>9384</v>
      </c>
      <c r="C6262" t="s">
        <v>5536</v>
      </c>
      <c r="D6262">
        <v>2</v>
      </c>
      <c r="E6262" t="s">
        <v>3876</v>
      </c>
      <c r="F6262">
        <v>2</v>
      </c>
      <c r="G6262">
        <v>2</v>
      </c>
      <c r="H6262" s="4" t="str">
        <f t="shared" si="194"/>
        <v>2R134.2</v>
      </c>
      <c r="I6262" s="4" t="str">
        <f t="shared" si="195"/>
        <v>S2_MCT_RC</v>
      </c>
    </row>
    <row r="6263" spans="1:9">
      <c r="A6263" t="s">
        <v>261</v>
      </c>
      <c r="B6263" t="s">
        <v>9384</v>
      </c>
      <c r="C6263" t="s">
        <v>5537</v>
      </c>
      <c r="D6263">
        <v>1</v>
      </c>
      <c r="E6263" t="s">
        <v>3905</v>
      </c>
      <c r="F6263">
        <v>1</v>
      </c>
      <c r="G6263">
        <v>1</v>
      </c>
      <c r="H6263" s="4" t="str">
        <f t="shared" si="194"/>
        <v>2R135.1</v>
      </c>
      <c r="I6263" s="4" t="str">
        <f t="shared" si="195"/>
        <v>SG2_MCT1</v>
      </c>
    </row>
    <row r="6264" spans="1:9">
      <c r="A6264" t="s">
        <v>261</v>
      </c>
      <c r="B6264" t="s">
        <v>9384</v>
      </c>
      <c r="C6264" t="s">
        <v>5537</v>
      </c>
      <c r="D6264">
        <v>2</v>
      </c>
      <c r="E6264" t="s">
        <v>3874</v>
      </c>
      <c r="F6264">
        <v>2</v>
      </c>
      <c r="G6264">
        <v>2</v>
      </c>
      <c r="H6264" s="4" t="str">
        <f t="shared" si="194"/>
        <v>2R135.2</v>
      </c>
      <c r="I6264" s="4" t="str">
        <f t="shared" si="195"/>
        <v>SG2_MCT_RC</v>
      </c>
    </row>
    <row r="6265" spans="1:9">
      <c r="A6265" t="s">
        <v>261</v>
      </c>
      <c r="B6265" t="s">
        <v>9384</v>
      </c>
      <c r="C6265" t="s">
        <v>5538</v>
      </c>
      <c r="D6265">
        <v>1</v>
      </c>
      <c r="E6265" t="s">
        <v>3906</v>
      </c>
      <c r="F6265">
        <v>1</v>
      </c>
      <c r="G6265">
        <v>1</v>
      </c>
      <c r="H6265" s="4" t="str">
        <f t="shared" si="194"/>
        <v>2R136.1</v>
      </c>
      <c r="I6265" s="4" t="str">
        <f t="shared" si="195"/>
        <v>SG2_MCT2</v>
      </c>
    </row>
    <row r="6266" spans="1:9">
      <c r="A6266" t="s">
        <v>261</v>
      </c>
      <c r="B6266" t="s">
        <v>9384</v>
      </c>
      <c r="C6266" t="s">
        <v>5538</v>
      </c>
      <c r="D6266">
        <v>2</v>
      </c>
      <c r="E6266" t="s">
        <v>3874</v>
      </c>
      <c r="F6266">
        <v>2</v>
      </c>
      <c r="G6266">
        <v>2</v>
      </c>
      <c r="H6266" s="4" t="str">
        <f t="shared" si="194"/>
        <v>2R136.2</v>
      </c>
      <c r="I6266" s="4" t="str">
        <f t="shared" si="195"/>
        <v>SG2_MCT_RC</v>
      </c>
    </row>
    <row r="6267" spans="1:9">
      <c r="A6267" t="s">
        <v>261</v>
      </c>
      <c r="B6267" t="s">
        <v>9384</v>
      </c>
      <c r="C6267" t="s">
        <v>5539</v>
      </c>
      <c r="D6267">
        <v>1</v>
      </c>
      <c r="E6267" t="s">
        <v>3877</v>
      </c>
      <c r="F6267">
        <v>1</v>
      </c>
      <c r="G6267">
        <v>1</v>
      </c>
      <c r="H6267" s="4" t="str">
        <f t="shared" si="194"/>
        <v>2R137.1</v>
      </c>
      <c r="I6267" s="4" t="str">
        <f t="shared" si="195"/>
        <v>S2_U6_VDD</v>
      </c>
    </row>
    <row r="6268" spans="1:9">
      <c r="A6268" t="s">
        <v>261</v>
      </c>
      <c r="B6268" t="s">
        <v>9384</v>
      </c>
      <c r="C6268" t="s">
        <v>5539</v>
      </c>
      <c r="D6268">
        <v>2</v>
      </c>
      <c r="E6268" t="s">
        <v>3907</v>
      </c>
      <c r="F6268">
        <v>2</v>
      </c>
      <c r="G6268">
        <v>2</v>
      </c>
      <c r="H6268" s="4" t="str">
        <f t="shared" si="194"/>
        <v>2R137.2</v>
      </c>
      <c r="I6268" s="4" t="str">
        <f t="shared" si="195"/>
        <v>S2_H_SW_CTRL</v>
      </c>
    </row>
    <row r="6269" spans="1:9">
      <c r="A6269" t="s">
        <v>261</v>
      </c>
      <c r="B6269" t="s">
        <v>9384</v>
      </c>
      <c r="C6269" t="s">
        <v>5540</v>
      </c>
      <c r="D6269">
        <v>1</v>
      </c>
      <c r="E6269" t="s">
        <v>169</v>
      </c>
      <c r="F6269">
        <v>1</v>
      </c>
      <c r="G6269">
        <v>1</v>
      </c>
      <c r="H6269" s="4" t="str">
        <f t="shared" si="194"/>
        <v>2R138.1</v>
      </c>
      <c r="I6269" s="4" t="str">
        <f t="shared" si="195"/>
        <v>DGND</v>
      </c>
    </row>
    <row r="6270" spans="1:9">
      <c r="A6270" t="s">
        <v>261</v>
      </c>
      <c r="B6270" t="s">
        <v>9384</v>
      </c>
      <c r="C6270" t="s">
        <v>5540</v>
      </c>
      <c r="D6270">
        <v>2</v>
      </c>
      <c r="E6270" t="s">
        <v>3908</v>
      </c>
      <c r="F6270">
        <v>2</v>
      </c>
      <c r="G6270">
        <v>2</v>
      </c>
      <c r="H6270" s="4" t="str">
        <f t="shared" si="194"/>
        <v>2R138.2</v>
      </c>
      <c r="I6270" s="4" t="str">
        <f t="shared" si="195"/>
        <v>S2_L_SW_CTRL</v>
      </c>
    </row>
    <row r="6271" spans="1:9">
      <c r="A6271" t="s">
        <v>261</v>
      </c>
      <c r="B6271" t="s">
        <v>9384</v>
      </c>
      <c r="C6271" t="s">
        <v>5541</v>
      </c>
      <c r="D6271" t="s">
        <v>619</v>
      </c>
      <c r="E6271" t="s">
        <v>3904</v>
      </c>
      <c r="F6271">
        <v>2</v>
      </c>
      <c r="G6271" t="s">
        <v>619</v>
      </c>
      <c r="H6271" s="4" t="str">
        <f t="shared" si="194"/>
        <v>2T12.2</v>
      </c>
      <c r="I6271" s="4" t="str">
        <f t="shared" si="195"/>
        <v>S2_MCT1</v>
      </c>
    </row>
    <row r="6272" spans="1:9">
      <c r="A6272" t="s">
        <v>261</v>
      </c>
      <c r="B6272" t="s">
        <v>9384</v>
      </c>
      <c r="C6272" t="s">
        <v>5541</v>
      </c>
      <c r="D6272" t="s">
        <v>620</v>
      </c>
      <c r="E6272" t="s">
        <v>3903</v>
      </c>
      <c r="F6272">
        <v>7</v>
      </c>
      <c r="G6272" t="s">
        <v>620</v>
      </c>
      <c r="H6272" s="4" t="str">
        <f t="shared" si="194"/>
        <v>2T12.7</v>
      </c>
      <c r="I6272" s="4" t="str">
        <f t="shared" si="195"/>
        <v>S2_MCT2</v>
      </c>
    </row>
    <row r="6273" spans="1:9">
      <c r="A6273" t="s">
        <v>261</v>
      </c>
      <c r="B6273" t="s">
        <v>9384</v>
      </c>
      <c r="C6273" t="s">
        <v>5541</v>
      </c>
      <c r="D6273" t="s">
        <v>621</v>
      </c>
      <c r="E6273" t="s">
        <v>3891</v>
      </c>
      <c r="F6273">
        <v>1</v>
      </c>
      <c r="G6273" t="s">
        <v>621</v>
      </c>
      <c r="H6273" s="4" t="str">
        <f t="shared" si="194"/>
        <v>2T12.1</v>
      </c>
      <c r="I6273" s="4" t="str">
        <f t="shared" si="195"/>
        <v>S2_U2_FE_MDIX+</v>
      </c>
    </row>
    <row r="6274" spans="1:9">
      <c r="A6274" t="s">
        <v>261</v>
      </c>
      <c r="B6274" t="s">
        <v>9384</v>
      </c>
      <c r="C6274" t="s">
        <v>5541</v>
      </c>
      <c r="D6274" t="s">
        <v>622</v>
      </c>
      <c r="E6274" t="s">
        <v>3892</v>
      </c>
      <c r="F6274">
        <v>3</v>
      </c>
      <c r="G6274" t="s">
        <v>622</v>
      </c>
      <c r="H6274" s="4" t="str">
        <f t="shared" ref="H6274:H6337" si="196">CONCATENATE(C6274,".",F6274)</f>
        <v>2T12.3</v>
      </c>
      <c r="I6274" s="4" t="str">
        <f t="shared" ref="I6274:I6337" si="197">E6274</f>
        <v>S2_U2_FE_MDIX-</v>
      </c>
    </row>
    <row r="6275" spans="1:9">
      <c r="A6275" t="s">
        <v>261</v>
      </c>
      <c r="B6275" t="s">
        <v>9384</v>
      </c>
      <c r="C6275" t="s">
        <v>5541</v>
      </c>
      <c r="D6275" t="s">
        <v>623</v>
      </c>
      <c r="E6275" t="s">
        <v>3899</v>
      </c>
      <c r="F6275">
        <v>6</v>
      </c>
      <c r="G6275" t="s">
        <v>623</v>
      </c>
      <c r="H6275" s="4" t="str">
        <f t="shared" si="196"/>
        <v>2T12.6</v>
      </c>
      <c r="I6275" s="4" t="str">
        <f t="shared" si="197"/>
        <v>S2_U2_FE_MDI+</v>
      </c>
    </row>
    <row r="6276" spans="1:9">
      <c r="A6276" t="s">
        <v>261</v>
      </c>
      <c r="B6276" t="s">
        <v>9384</v>
      </c>
      <c r="C6276" t="s">
        <v>5541</v>
      </c>
      <c r="D6276" t="s">
        <v>624</v>
      </c>
      <c r="E6276" t="s">
        <v>3900</v>
      </c>
      <c r="F6276">
        <v>8</v>
      </c>
      <c r="G6276" t="s">
        <v>624</v>
      </c>
      <c r="H6276" s="4" t="str">
        <f t="shared" si="196"/>
        <v>2T12.8</v>
      </c>
      <c r="I6276" s="4" t="str">
        <f t="shared" si="197"/>
        <v>S2_U2_FE_MDI-</v>
      </c>
    </row>
    <row r="6277" spans="1:9">
      <c r="A6277" t="s">
        <v>261</v>
      </c>
      <c r="B6277" t="s">
        <v>9384</v>
      </c>
      <c r="C6277" t="s">
        <v>5541</v>
      </c>
      <c r="D6277" t="s">
        <v>194</v>
      </c>
      <c r="F6277">
        <v>4</v>
      </c>
      <c r="G6277" t="s">
        <v>194</v>
      </c>
      <c r="H6277" s="4" t="str">
        <f t="shared" si="196"/>
        <v>2T12.4</v>
      </c>
      <c r="I6277" s="4">
        <f t="shared" si="197"/>
        <v>0</v>
      </c>
    </row>
    <row r="6278" spans="1:9">
      <c r="A6278" t="s">
        <v>261</v>
      </c>
      <c r="B6278" t="s">
        <v>9384</v>
      </c>
      <c r="C6278" t="s">
        <v>5541</v>
      </c>
      <c r="D6278" t="s">
        <v>625</v>
      </c>
      <c r="F6278">
        <v>5</v>
      </c>
      <c r="G6278" t="s">
        <v>625</v>
      </c>
      <c r="H6278" s="4" t="str">
        <f t="shared" si="196"/>
        <v>2T12.5</v>
      </c>
      <c r="I6278" s="4">
        <f t="shared" si="197"/>
        <v>0</v>
      </c>
    </row>
    <row r="6279" spans="1:9">
      <c r="A6279" t="s">
        <v>261</v>
      </c>
      <c r="B6279" t="s">
        <v>9384</v>
      </c>
      <c r="C6279" t="s">
        <v>5541</v>
      </c>
      <c r="D6279" t="s">
        <v>626</v>
      </c>
      <c r="F6279">
        <v>12</v>
      </c>
      <c r="G6279" t="s">
        <v>626</v>
      </c>
      <c r="H6279" s="4" t="str">
        <f t="shared" si="196"/>
        <v>2T12.12</v>
      </c>
      <c r="I6279" s="4">
        <f t="shared" si="197"/>
        <v>0</v>
      </c>
    </row>
    <row r="6280" spans="1:9">
      <c r="A6280" t="s">
        <v>261</v>
      </c>
      <c r="B6280" t="s">
        <v>9384</v>
      </c>
      <c r="C6280" t="s">
        <v>5541</v>
      </c>
      <c r="D6280" t="s">
        <v>627</v>
      </c>
      <c r="F6280">
        <v>13</v>
      </c>
      <c r="G6280" t="s">
        <v>627</v>
      </c>
      <c r="H6280" s="4" t="str">
        <f t="shared" si="196"/>
        <v>2T12.13</v>
      </c>
      <c r="I6280" s="4">
        <f t="shared" si="197"/>
        <v>0</v>
      </c>
    </row>
    <row r="6281" spans="1:9">
      <c r="A6281" t="s">
        <v>261</v>
      </c>
      <c r="B6281" t="s">
        <v>9384</v>
      </c>
      <c r="C6281" t="s">
        <v>5541</v>
      </c>
      <c r="D6281" t="s">
        <v>628</v>
      </c>
      <c r="E6281" t="s">
        <v>3875</v>
      </c>
      <c r="F6281">
        <v>15</v>
      </c>
      <c r="G6281" t="s">
        <v>628</v>
      </c>
      <c r="H6281" s="4" t="str">
        <f t="shared" si="196"/>
        <v>2T12.15</v>
      </c>
      <c r="I6281" s="4" t="str">
        <f t="shared" si="197"/>
        <v>S2_TCT</v>
      </c>
    </row>
    <row r="6282" spans="1:9">
      <c r="A6282" t="s">
        <v>261</v>
      </c>
      <c r="B6282" t="s">
        <v>9384</v>
      </c>
      <c r="C6282" t="s">
        <v>5541</v>
      </c>
      <c r="D6282" t="s">
        <v>629</v>
      </c>
      <c r="E6282" t="s">
        <v>3875</v>
      </c>
      <c r="F6282">
        <v>10</v>
      </c>
      <c r="G6282" t="s">
        <v>629</v>
      </c>
      <c r="H6282" s="4" t="str">
        <f t="shared" si="196"/>
        <v>2T12.10</v>
      </c>
      <c r="I6282" s="4" t="str">
        <f t="shared" si="197"/>
        <v>S2_TCT</v>
      </c>
    </row>
    <row r="6283" spans="1:9">
      <c r="A6283" t="s">
        <v>261</v>
      </c>
      <c r="B6283" t="s">
        <v>9384</v>
      </c>
      <c r="C6283" t="s">
        <v>5541</v>
      </c>
      <c r="D6283" t="s">
        <v>630</v>
      </c>
      <c r="E6283" t="s">
        <v>3889</v>
      </c>
      <c r="F6283">
        <v>16</v>
      </c>
      <c r="G6283" t="s">
        <v>630</v>
      </c>
      <c r="H6283" s="4" t="str">
        <f t="shared" si="196"/>
        <v>2T12.16</v>
      </c>
      <c r="I6283" s="4" t="str">
        <f t="shared" si="197"/>
        <v>S2_U1_FE_MDIX+</v>
      </c>
    </row>
    <row r="6284" spans="1:9">
      <c r="A6284" t="s">
        <v>261</v>
      </c>
      <c r="B6284" t="s">
        <v>9384</v>
      </c>
      <c r="C6284" t="s">
        <v>5541</v>
      </c>
      <c r="D6284" t="s">
        <v>631</v>
      </c>
      <c r="E6284" t="s">
        <v>3890</v>
      </c>
      <c r="F6284">
        <v>14</v>
      </c>
      <c r="G6284" t="s">
        <v>631</v>
      </c>
      <c r="H6284" s="4" t="str">
        <f t="shared" si="196"/>
        <v>2T12.14</v>
      </c>
      <c r="I6284" s="4" t="str">
        <f t="shared" si="197"/>
        <v>S2_U1_FE_MDIX-</v>
      </c>
    </row>
    <row r="6285" spans="1:9">
      <c r="A6285" t="s">
        <v>261</v>
      </c>
      <c r="B6285" t="s">
        <v>9384</v>
      </c>
      <c r="C6285" t="s">
        <v>5541</v>
      </c>
      <c r="D6285" t="s">
        <v>632</v>
      </c>
      <c r="E6285" t="s">
        <v>3897</v>
      </c>
      <c r="F6285">
        <v>11</v>
      </c>
      <c r="G6285" t="s">
        <v>632</v>
      </c>
      <c r="H6285" s="4" t="str">
        <f t="shared" si="196"/>
        <v>2T12.11</v>
      </c>
      <c r="I6285" s="4" t="str">
        <f t="shared" si="197"/>
        <v>S2_U1_FE_MDI+</v>
      </c>
    </row>
    <row r="6286" spans="1:9">
      <c r="A6286" t="s">
        <v>261</v>
      </c>
      <c r="B6286" t="s">
        <v>9384</v>
      </c>
      <c r="C6286" t="s">
        <v>5541</v>
      </c>
      <c r="D6286" t="s">
        <v>633</v>
      </c>
      <c r="E6286" t="s">
        <v>3898</v>
      </c>
      <c r="F6286">
        <v>9</v>
      </c>
      <c r="G6286" t="s">
        <v>633</v>
      </c>
      <c r="H6286" s="4" t="str">
        <f t="shared" si="196"/>
        <v>2T12.9</v>
      </c>
      <c r="I6286" s="4" t="str">
        <f t="shared" si="197"/>
        <v>S2_U1_FE_MDI-</v>
      </c>
    </row>
    <row r="6287" spans="1:9">
      <c r="A6287" t="s">
        <v>261</v>
      </c>
      <c r="B6287" t="s">
        <v>9384</v>
      </c>
      <c r="C6287" t="s">
        <v>5542</v>
      </c>
      <c r="D6287" t="s">
        <v>619</v>
      </c>
      <c r="E6287" t="s">
        <v>3905</v>
      </c>
      <c r="F6287">
        <v>2</v>
      </c>
      <c r="G6287" t="s">
        <v>619</v>
      </c>
      <c r="H6287" s="4" t="str">
        <f t="shared" si="196"/>
        <v>2T13.2</v>
      </c>
      <c r="I6287" s="4" t="str">
        <f t="shared" si="197"/>
        <v>SG2_MCT1</v>
      </c>
    </row>
    <row r="6288" spans="1:9">
      <c r="A6288" t="s">
        <v>261</v>
      </c>
      <c r="B6288" t="s">
        <v>9384</v>
      </c>
      <c r="C6288" t="s">
        <v>5542</v>
      </c>
      <c r="D6288" t="s">
        <v>620</v>
      </c>
      <c r="E6288" t="s">
        <v>3906</v>
      </c>
      <c r="F6288">
        <v>7</v>
      </c>
      <c r="G6288" t="s">
        <v>620</v>
      </c>
      <c r="H6288" s="4" t="str">
        <f t="shared" si="196"/>
        <v>2T13.7</v>
      </c>
      <c r="I6288" s="4" t="str">
        <f t="shared" si="197"/>
        <v>SG2_MCT2</v>
      </c>
    </row>
    <row r="6289" spans="1:9">
      <c r="A6289" t="s">
        <v>261</v>
      </c>
      <c r="B6289" t="s">
        <v>9384</v>
      </c>
      <c r="C6289" t="s">
        <v>5542</v>
      </c>
      <c r="D6289" t="s">
        <v>621</v>
      </c>
      <c r="E6289" t="s">
        <v>3909</v>
      </c>
      <c r="F6289">
        <v>1</v>
      </c>
      <c r="G6289" t="s">
        <v>621</v>
      </c>
      <c r="H6289" s="4" t="str">
        <f t="shared" si="196"/>
        <v>2T13.1</v>
      </c>
      <c r="I6289" s="4" t="str">
        <f t="shared" si="197"/>
        <v>SG2_U2_FE_MDIX+</v>
      </c>
    </row>
    <row r="6290" spans="1:9">
      <c r="A6290" t="s">
        <v>261</v>
      </c>
      <c r="B6290" t="s">
        <v>9384</v>
      </c>
      <c r="C6290" t="s">
        <v>5542</v>
      </c>
      <c r="D6290" t="s">
        <v>622</v>
      </c>
      <c r="E6290" t="s">
        <v>3910</v>
      </c>
      <c r="F6290">
        <v>3</v>
      </c>
      <c r="G6290" t="s">
        <v>622</v>
      </c>
      <c r="H6290" s="4" t="str">
        <f t="shared" si="196"/>
        <v>2T13.3</v>
      </c>
      <c r="I6290" s="4" t="str">
        <f t="shared" si="197"/>
        <v>SG2_U2_FE_MDIX-</v>
      </c>
    </row>
    <row r="6291" spans="1:9">
      <c r="A6291" t="s">
        <v>261</v>
      </c>
      <c r="B6291" t="s">
        <v>9384</v>
      </c>
      <c r="C6291" t="s">
        <v>5542</v>
      </c>
      <c r="D6291" t="s">
        <v>623</v>
      </c>
      <c r="E6291" t="s">
        <v>3911</v>
      </c>
      <c r="F6291">
        <v>6</v>
      </c>
      <c r="G6291" t="s">
        <v>623</v>
      </c>
      <c r="H6291" s="4" t="str">
        <f t="shared" si="196"/>
        <v>2T13.6</v>
      </c>
      <c r="I6291" s="4" t="str">
        <f t="shared" si="197"/>
        <v>SG2_U2_FE_MDI+</v>
      </c>
    </row>
    <row r="6292" spans="1:9">
      <c r="A6292" t="s">
        <v>261</v>
      </c>
      <c r="B6292" t="s">
        <v>9384</v>
      </c>
      <c r="C6292" t="s">
        <v>5542</v>
      </c>
      <c r="D6292" t="s">
        <v>624</v>
      </c>
      <c r="E6292" t="s">
        <v>3912</v>
      </c>
      <c r="F6292">
        <v>8</v>
      </c>
      <c r="G6292" t="s">
        <v>624</v>
      </c>
      <c r="H6292" s="4" t="str">
        <f t="shared" si="196"/>
        <v>2T13.8</v>
      </c>
      <c r="I6292" s="4" t="str">
        <f t="shared" si="197"/>
        <v>SG2_U2_FE_MDI-</v>
      </c>
    </row>
    <row r="6293" spans="1:9">
      <c r="A6293" t="s">
        <v>261</v>
      </c>
      <c r="B6293" t="s">
        <v>9384</v>
      </c>
      <c r="C6293" t="s">
        <v>5542</v>
      </c>
      <c r="D6293" t="s">
        <v>194</v>
      </c>
      <c r="F6293">
        <v>4</v>
      </c>
      <c r="G6293" t="s">
        <v>194</v>
      </c>
      <c r="H6293" s="4" t="str">
        <f t="shared" si="196"/>
        <v>2T13.4</v>
      </c>
      <c r="I6293" s="4">
        <f t="shared" si="197"/>
        <v>0</v>
      </c>
    </row>
    <row r="6294" spans="1:9">
      <c r="A6294" t="s">
        <v>261</v>
      </c>
      <c r="B6294" t="s">
        <v>9384</v>
      </c>
      <c r="C6294" t="s">
        <v>5542</v>
      </c>
      <c r="D6294" t="s">
        <v>625</v>
      </c>
      <c r="F6294">
        <v>5</v>
      </c>
      <c r="G6294" t="s">
        <v>625</v>
      </c>
      <c r="H6294" s="4" t="str">
        <f t="shared" si="196"/>
        <v>2T13.5</v>
      </c>
      <c r="I6294" s="4">
        <f t="shared" si="197"/>
        <v>0</v>
      </c>
    </row>
    <row r="6295" spans="1:9">
      <c r="A6295" t="s">
        <v>261</v>
      </c>
      <c r="B6295" t="s">
        <v>9384</v>
      </c>
      <c r="C6295" t="s">
        <v>5542</v>
      </c>
      <c r="D6295" t="s">
        <v>626</v>
      </c>
      <c r="F6295">
        <v>12</v>
      </c>
      <c r="G6295" t="s">
        <v>626</v>
      </c>
      <c r="H6295" s="4" t="str">
        <f t="shared" si="196"/>
        <v>2T13.12</v>
      </c>
      <c r="I6295" s="4">
        <f t="shared" si="197"/>
        <v>0</v>
      </c>
    </row>
    <row r="6296" spans="1:9">
      <c r="A6296" t="s">
        <v>261</v>
      </c>
      <c r="B6296" t="s">
        <v>9384</v>
      </c>
      <c r="C6296" t="s">
        <v>5542</v>
      </c>
      <c r="D6296" t="s">
        <v>627</v>
      </c>
      <c r="F6296">
        <v>13</v>
      </c>
      <c r="G6296" t="s">
        <v>627</v>
      </c>
      <c r="H6296" s="4" t="str">
        <f t="shared" si="196"/>
        <v>2T13.13</v>
      </c>
      <c r="I6296" s="4">
        <f t="shared" si="197"/>
        <v>0</v>
      </c>
    </row>
    <row r="6297" spans="1:9">
      <c r="A6297" t="s">
        <v>261</v>
      </c>
      <c r="B6297" t="s">
        <v>9384</v>
      </c>
      <c r="C6297" t="s">
        <v>5542</v>
      </c>
      <c r="D6297" t="s">
        <v>628</v>
      </c>
      <c r="E6297" t="s">
        <v>3878</v>
      </c>
      <c r="F6297">
        <v>15</v>
      </c>
      <c r="G6297" t="s">
        <v>628</v>
      </c>
      <c r="H6297" s="4" t="str">
        <f t="shared" si="196"/>
        <v>2T13.15</v>
      </c>
      <c r="I6297" s="4" t="str">
        <f t="shared" si="197"/>
        <v>SG2_TCT</v>
      </c>
    </row>
    <row r="6298" spans="1:9">
      <c r="A6298" t="s">
        <v>261</v>
      </c>
      <c r="B6298" t="s">
        <v>9384</v>
      </c>
      <c r="C6298" t="s">
        <v>5542</v>
      </c>
      <c r="D6298" t="s">
        <v>629</v>
      </c>
      <c r="E6298" t="s">
        <v>3878</v>
      </c>
      <c r="F6298">
        <v>10</v>
      </c>
      <c r="G6298" t="s">
        <v>629</v>
      </c>
      <c r="H6298" s="4" t="str">
        <f t="shared" si="196"/>
        <v>2T13.10</v>
      </c>
      <c r="I6298" s="4" t="str">
        <f t="shared" si="197"/>
        <v>SG2_TCT</v>
      </c>
    </row>
    <row r="6299" spans="1:9">
      <c r="A6299" t="s">
        <v>261</v>
      </c>
      <c r="B6299" t="s">
        <v>9384</v>
      </c>
      <c r="C6299" t="s">
        <v>5542</v>
      </c>
      <c r="D6299" t="s">
        <v>630</v>
      </c>
      <c r="E6299" t="s">
        <v>3913</v>
      </c>
      <c r="F6299">
        <v>16</v>
      </c>
      <c r="G6299" t="s">
        <v>630</v>
      </c>
      <c r="H6299" s="4" t="str">
        <f t="shared" si="196"/>
        <v>2T13.16</v>
      </c>
      <c r="I6299" s="4" t="str">
        <f t="shared" si="197"/>
        <v>SG2_U1_FE_MDIX+</v>
      </c>
    </row>
    <row r="6300" spans="1:9">
      <c r="A6300" t="s">
        <v>261</v>
      </c>
      <c r="B6300" t="s">
        <v>9384</v>
      </c>
      <c r="C6300" t="s">
        <v>5542</v>
      </c>
      <c r="D6300" t="s">
        <v>631</v>
      </c>
      <c r="E6300" t="s">
        <v>3914</v>
      </c>
      <c r="F6300">
        <v>14</v>
      </c>
      <c r="G6300" t="s">
        <v>631</v>
      </c>
      <c r="H6300" s="4" t="str">
        <f t="shared" si="196"/>
        <v>2T13.14</v>
      </c>
      <c r="I6300" s="4" t="str">
        <f t="shared" si="197"/>
        <v>SG2_U1_FE_MDIX-</v>
      </c>
    </row>
    <row r="6301" spans="1:9">
      <c r="A6301" t="s">
        <v>261</v>
      </c>
      <c r="B6301" t="s">
        <v>9384</v>
      </c>
      <c r="C6301" t="s">
        <v>5542</v>
      </c>
      <c r="D6301" t="s">
        <v>632</v>
      </c>
      <c r="E6301" t="s">
        <v>3915</v>
      </c>
      <c r="F6301">
        <v>11</v>
      </c>
      <c r="G6301" t="s">
        <v>632</v>
      </c>
      <c r="H6301" s="4" t="str">
        <f t="shared" si="196"/>
        <v>2T13.11</v>
      </c>
      <c r="I6301" s="4" t="str">
        <f t="shared" si="197"/>
        <v>SG2_U1_FE_MDI+</v>
      </c>
    </row>
    <row r="6302" spans="1:9">
      <c r="A6302" t="s">
        <v>261</v>
      </c>
      <c r="B6302" t="s">
        <v>9384</v>
      </c>
      <c r="C6302" t="s">
        <v>5542</v>
      </c>
      <c r="D6302" t="s">
        <v>633</v>
      </c>
      <c r="E6302" t="s">
        <v>3916</v>
      </c>
      <c r="F6302">
        <v>9</v>
      </c>
      <c r="G6302" t="s">
        <v>633</v>
      </c>
      <c r="H6302" s="4" t="str">
        <f t="shared" si="196"/>
        <v>2T13.9</v>
      </c>
      <c r="I6302" s="4" t="str">
        <f t="shared" si="197"/>
        <v>SG2_U1_FE_MDI-</v>
      </c>
    </row>
    <row r="6303" spans="1:9">
      <c r="A6303" t="s">
        <v>261</v>
      </c>
      <c r="B6303" t="s">
        <v>9384</v>
      </c>
      <c r="C6303" t="s">
        <v>5543</v>
      </c>
      <c r="D6303" t="s">
        <v>634</v>
      </c>
      <c r="E6303" t="s">
        <v>3893</v>
      </c>
      <c r="F6303">
        <v>61</v>
      </c>
      <c r="G6303" t="s">
        <v>634</v>
      </c>
      <c r="H6303" s="4" t="str">
        <f t="shared" si="196"/>
        <v>2U6.61</v>
      </c>
      <c r="I6303" s="4" t="str">
        <f t="shared" si="197"/>
        <v>S2_U3_FE_MDIX+</v>
      </c>
    </row>
    <row r="6304" spans="1:9">
      <c r="A6304" t="s">
        <v>261</v>
      </c>
      <c r="B6304" t="s">
        <v>9384</v>
      </c>
      <c r="C6304" t="s">
        <v>5543</v>
      </c>
      <c r="D6304" t="s">
        <v>635</v>
      </c>
      <c r="E6304" t="s">
        <v>7561</v>
      </c>
      <c r="F6304">
        <v>59</v>
      </c>
      <c r="G6304" t="s">
        <v>635</v>
      </c>
      <c r="H6304" s="4" t="str">
        <f t="shared" si="196"/>
        <v>2U6.59</v>
      </c>
      <c r="I6304" s="4" t="str">
        <f t="shared" si="197"/>
        <v>S2_LB_FE_MDIX+</v>
      </c>
    </row>
    <row r="6305" spans="1:9">
      <c r="A6305" t="s">
        <v>261</v>
      </c>
      <c r="B6305" t="s">
        <v>9384</v>
      </c>
      <c r="C6305" t="s">
        <v>5543</v>
      </c>
      <c r="D6305" t="s">
        <v>636</v>
      </c>
      <c r="E6305" t="s">
        <v>3894</v>
      </c>
      <c r="F6305">
        <v>60</v>
      </c>
      <c r="G6305" t="s">
        <v>636</v>
      </c>
      <c r="H6305" s="4" t="str">
        <f t="shared" si="196"/>
        <v>2U6.60</v>
      </c>
      <c r="I6305" s="4" t="str">
        <f t="shared" si="197"/>
        <v>S2_U3_FE_MDIX-</v>
      </c>
    </row>
    <row r="6306" spans="1:9">
      <c r="A6306" t="s">
        <v>261</v>
      </c>
      <c r="B6306" t="s">
        <v>9384</v>
      </c>
      <c r="C6306" t="s">
        <v>5543</v>
      </c>
      <c r="D6306" t="s">
        <v>637</v>
      </c>
      <c r="E6306" t="s">
        <v>7562</v>
      </c>
      <c r="F6306">
        <v>58</v>
      </c>
      <c r="G6306" t="s">
        <v>637</v>
      </c>
      <c r="H6306" s="4" t="str">
        <f t="shared" si="196"/>
        <v>2U6.58</v>
      </c>
      <c r="I6306" s="4" t="str">
        <f t="shared" si="197"/>
        <v>S2_LB_FE_MDIX-</v>
      </c>
    </row>
    <row r="6307" spans="1:9">
      <c r="A6307" t="s">
        <v>261</v>
      </c>
      <c r="B6307" t="s">
        <v>9384</v>
      </c>
      <c r="C6307" t="s">
        <v>5543</v>
      </c>
      <c r="D6307" t="s">
        <v>638</v>
      </c>
      <c r="E6307" t="s">
        <v>3901</v>
      </c>
      <c r="F6307">
        <v>55</v>
      </c>
      <c r="G6307" t="s">
        <v>638</v>
      </c>
      <c r="H6307" s="4" t="str">
        <f t="shared" si="196"/>
        <v>2U6.55</v>
      </c>
      <c r="I6307" s="4" t="str">
        <f t="shared" si="197"/>
        <v>S2_U3_FE_MDI+</v>
      </c>
    </row>
    <row r="6308" spans="1:9">
      <c r="A6308" t="s">
        <v>261</v>
      </c>
      <c r="B6308" t="s">
        <v>9384</v>
      </c>
      <c r="C6308" t="s">
        <v>5543</v>
      </c>
      <c r="D6308" t="s">
        <v>639</v>
      </c>
      <c r="E6308" t="s">
        <v>7563</v>
      </c>
      <c r="F6308">
        <v>53</v>
      </c>
      <c r="G6308" t="s">
        <v>639</v>
      </c>
      <c r="H6308" s="4" t="str">
        <f t="shared" si="196"/>
        <v>2U6.53</v>
      </c>
      <c r="I6308" s="4" t="str">
        <f t="shared" si="197"/>
        <v>S2_LB_FE_MDI+</v>
      </c>
    </row>
    <row r="6309" spans="1:9">
      <c r="A6309" t="s">
        <v>261</v>
      </c>
      <c r="B6309" t="s">
        <v>9384</v>
      </c>
      <c r="C6309" t="s">
        <v>5543</v>
      </c>
      <c r="D6309" t="s">
        <v>640</v>
      </c>
      <c r="E6309" t="s">
        <v>3902</v>
      </c>
      <c r="F6309">
        <v>54</v>
      </c>
      <c r="G6309" t="s">
        <v>640</v>
      </c>
      <c r="H6309" s="4" t="str">
        <f t="shared" si="196"/>
        <v>2U6.54</v>
      </c>
      <c r="I6309" s="4" t="str">
        <f t="shared" si="197"/>
        <v>S2_U3_FE_MDI-</v>
      </c>
    </row>
    <row r="6310" spans="1:9">
      <c r="A6310" t="s">
        <v>261</v>
      </c>
      <c r="B6310" t="s">
        <v>9384</v>
      </c>
      <c r="C6310" t="s">
        <v>5543</v>
      </c>
      <c r="D6310" t="s">
        <v>641</v>
      </c>
      <c r="E6310" t="s">
        <v>7564</v>
      </c>
      <c r="F6310">
        <v>52</v>
      </c>
      <c r="G6310" t="s">
        <v>641</v>
      </c>
      <c r="H6310" s="4" t="str">
        <f t="shared" si="196"/>
        <v>2U6.52</v>
      </c>
      <c r="I6310" s="4" t="str">
        <f t="shared" si="197"/>
        <v>S2_LB_FE_MDI-</v>
      </c>
    </row>
    <row r="6311" spans="1:9">
      <c r="A6311" t="s">
        <v>261</v>
      </c>
      <c r="B6311" t="s">
        <v>9384</v>
      </c>
      <c r="C6311" t="s">
        <v>5543</v>
      </c>
      <c r="D6311" t="s">
        <v>642</v>
      </c>
      <c r="F6311">
        <v>49</v>
      </c>
      <c r="G6311" t="s">
        <v>642</v>
      </c>
      <c r="H6311" s="4" t="str">
        <f t="shared" si="196"/>
        <v>2U6.49</v>
      </c>
      <c r="I6311" s="4">
        <f t="shared" si="197"/>
        <v>0</v>
      </c>
    </row>
    <row r="6312" spans="1:9">
      <c r="A6312" t="s">
        <v>261</v>
      </c>
      <c r="B6312" t="s">
        <v>9384</v>
      </c>
      <c r="C6312" t="s">
        <v>5543</v>
      </c>
      <c r="D6312" t="s">
        <v>643</v>
      </c>
      <c r="F6312">
        <v>47</v>
      </c>
      <c r="G6312" t="s">
        <v>643</v>
      </c>
      <c r="H6312" s="4" t="str">
        <f t="shared" si="196"/>
        <v>2U6.47</v>
      </c>
      <c r="I6312" s="4">
        <f t="shared" si="197"/>
        <v>0</v>
      </c>
    </row>
    <row r="6313" spans="1:9">
      <c r="A6313" t="s">
        <v>261</v>
      </c>
      <c r="B6313" t="s">
        <v>9384</v>
      </c>
      <c r="C6313" t="s">
        <v>5543</v>
      </c>
      <c r="D6313" t="s">
        <v>644</v>
      </c>
      <c r="F6313">
        <v>48</v>
      </c>
      <c r="G6313" t="s">
        <v>644</v>
      </c>
      <c r="H6313" s="4" t="str">
        <f t="shared" si="196"/>
        <v>2U6.48</v>
      </c>
      <c r="I6313" s="4">
        <f t="shared" si="197"/>
        <v>0</v>
      </c>
    </row>
    <row r="6314" spans="1:9">
      <c r="A6314" t="s">
        <v>261</v>
      </c>
      <c r="B6314" t="s">
        <v>9384</v>
      </c>
      <c r="C6314" t="s">
        <v>5543</v>
      </c>
      <c r="D6314" t="s">
        <v>645</v>
      </c>
      <c r="F6314">
        <v>46</v>
      </c>
      <c r="G6314" t="s">
        <v>645</v>
      </c>
      <c r="H6314" s="4" t="str">
        <f t="shared" si="196"/>
        <v>2U6.46</v>
      </c>
      <c r="I6314" s="4">
        <f t="shared" si="197"/>
        <v>0</v>
      </c>
    </row>
    <row r="6315" spans="1:9">
      <c r="A6315" t="s">
        <v>261</v>
      </c>
      <c r="B6315" t="s">
        <v>9384</v>
      </c>
      <c r="C6315" t="s">
        <v>5543</v>
      </c>
      <c r="D6315" t="s">
        <v>646</v>
      </c>
      <c r="E6315" t="s">
        <v>3881</v>
      </c>
      <c r="F6315">
        <v>45</v>
      </c>
      <c r="G6315" t="s">
        <v>646</v>
      </c>
      <c r="H6315" s="4" t="str">
        <f t="shared" si="196"/>
        <v>2U6.45</v>
      </c>
      <c r="I6315" s="4" t="str">
        <f t="shared" si="197"/>
        <v>SG2_U3_FE_MDIX+</v>
      </c>
    </row>
    <row r="6316" spans="1:9">
      <c r="A6316" t="s">
        <v>261</v>
      </c>
      <c r="B6316" t="s">
        <v>9384</v>
      </c>
      <c r="C6316" t="s">
        <v>5543</v>
      </c>
      <c r="D6316" t="s">
        <v>647</v>
      </c>
      <c r="E6316" t="s">
        <v>7563</v>
      </c>
      <c r="F6316">
        <v>43</v>
      </c>
      <c r="G6316" t="s">
        <v>647</v>
      </c>
      <c r="H6316" s="4" t="str">
        <f t="shared" si="196"/>
        <v>2U6.43</v>
      </c>
      <c r="I6316" s="4" t="str">
        <f t="shared" si="197"/>
        <v>S2_LB_FE_MDI+</v>
      </c>
    </row>
    <row r="6317" spans="1:9">
      <c r="A6317" t="s">
        <v>261</v>
      </c>
      <c r="B6317" t="s">
        <v>9384</v>
      </c>
      <c r="C6317" t="s">
        <v>5543</v>
      </c>
      <c r="D6317" t="s">
        <v>648</v>
      </c>
      <c r="E6317" t="s">
        <v>3882</v>
      </c>
      <c r="F6317">
        <v>44</v>
      </c>
      <c r="G6317" t="s">
        <v>648</v>
      </c>
      <c r="H6317" s="4" t="str">
        <f t="shared" si="196"/>
        <v>2U6.44</v>
      </c>
      <c r="I6317" s="4" t="str">
        <f t="shared" si="197"/>
        <v>SG2_U3_FE_MDIX-</v>
      </c>
    </row>
    <row r="6318" spans="1:9">
      <c r="A6318" t="s">
        <v>261</v>
      </c>
      <c r="B6318" t="s">
        <v>9384</v>
      </c>
      <c r="C6318" t="s">
        <v>5543</v>
      </c>
      <c r="D6318" t="s">
        <v>649</v>
      </c>
      <c r="E6318" t="s">
        <v>7564</v>
      </c>
      <c r="F6318">
        <v>42</v>
      </c>
      <c r="G6318" t="s">
        <v>649</v>
      </c>
      <c r="H6318" s="4" t="str">
        <f t="shared" si="196"/>
        <v>2U6.42</v>
      </c>
      <c r="I6318" s="4" t="str">
        <f t="shared" si="197"/>
        <v>S2_LB_FE_MDI-</v>
      </c>
    </row>
    <row r="6319" spans="1:9">
      <c r="A6319" t="s">
        <v>261</v>
      </c>
      <c r="B6319" t="s">
        <v>9384</v>
      </c>
      <c r="C6319" t="s">
        <v>5543</v>
      </c>
      <c r="D6319" t="s">
        <v>650</v>
      </c>
      <c r="E6319" t="s">
        <v>3879</v>
      </c>
      <c r="F6319">
        <v>39</v>
      </c>
      <c r="G6319" t="s">
        <v>650</v>
      </c>
      <c r="H6319" s="4" t="str">
        <f t="shared" si="196"/>
        <v>2U6.39</v>
      </c>
      <c r="I6319" s="4" t="str">
        <f t="shared" si="197"/>
        <v>SG2_U3_FE_MDI+</v>
      </c>
    </row>
    <row r="6320" spans="1:9">
      <c r="A6320" t="s">
        <v>261</v>
      </c>
      <c r="B6320" t="s">
        <v>9384</v>
      </c>
      <c r="C6320" t="s">
        <v>5543</v>
      </c>
      <c r="D6320" t="s">
        <v>651</v>
      </c>
      <c r="E6320" t="s">
        <v>7561</v>
      </c>
      <c r="F6320">
        <v>37</v>
      </c>
      <c r="G6320" t="s">
        <v>651</v>
      </c>
      <c r="H6320" s="4" t="str">
        <f t="shared" si="196"/>
        <v>2U6.37</v>
      </c>
      <c r="I6320" s="4" t="str">
        <f t="shared" si="197"/>
        <v>S2_LB_FE_MDIX+</v>
      </c>
    </row>
    <row r="6321" spans="1:9">
      <c r="A6321" t="s">
        <v>261</v>
      </c>
      <c r="B6321" t="s">
        <v>9384</v>
      </c>
      <c r="C6321" t="s">
        <v>5543</v>
      </c>
      <c r="D6321" t="s">
        <v>652</v>
      </c>
      <c r="E6321" t="s">
        <v>3880</v>
      </c>
      <c r="F6321">
        <v>38</v>
      </c>
      <c r="G6321" t="s">
        <v>652</v>
      </c>
      <c r="H6321" s="4" t="str">
        <f t="shared" si="196"/>
        <v>2U6.38</v>
      </c>
      <c r="I6321" s="4" t="str">
        <f t="shared" si="197"/>
        <v>SG2_U3_FE_MDI-</v>
      </c>
    </row>
    <row r="6322" spans="1:9">
      <c r="A6322" t="s">
        <v>261</v>
      </c>
      <c r="B6322" t="s">
        <v>9384</v>
      </c>
      <c r="C6322" t="s">
        <v>5543</v>
      </c>
      <c r="D6322" t="s">
        <v>653</v>
      </c>
      <c r="E6322" t="s">
        <v>7562</v>
      </c>
      <c r="F6322">
        <v>36</v>
      </c>
      <c r="G6322" t="s">
        <v>653</v>
      </c>
      <c r="H6322" s="4" t="str">
        <f t="shared" si="196"/>
        <v>2U6.36</v>
      </c>
      <c r="I6322" s="4" t="str">
        <f t="shared" si="197"/>
        <v>S2_LB_FE_MDIX-</v>
      </c>
    </row>
    <row r="6323" spans="1:9">
      <c r="A6323" t="s">
        <v>261</v>
      </c>
      <c r="B6323" t="s">
        <v>9384</v>
      </c>
      <c r="C6323" t="s">
        <v>5543</v>
      </c>
      <c r="D6323" t="s">
        <v>231</v>
      </c>
      <c r="E6323" t="s">
        <v>3891</v>
      </c>
      <c r="F6323">
        <v>6</v>
      </c>
      <c r="G6323" t="s">
        <v>231</v>
      </c>
      <c r="H6323" s="4" t="str">
        <f t="shared" si="196"/>
        <v>2U6.6</v>
      </c>
      <c r="I6323" s="4" t="str">
        <f t="shared" si="197"/>
        <v>S2_U2_FE_MDIX+</v>
      </c>
    </row>
    <row r="6324" spans="1:9">
      <c r="A6324" t="s">
        <v>261</v>
      </c>
      <c r="B6324" t="s">
        <v>9384</v>
      </c>
      <c r="C6324" t="s">
        <v>5543</v>
      </c>
      <c r="D6324" t="s">
        <v>195</v>
      </c>
      <c r="E6324" t="s">
        <v>3892</v>
      </c>
      <c r="F6324">
        <v>7</v>
      </c>
      <c r="G6324" t="s">
        <v>195</v>
      </c>
      <c r="H6324" s="4" t="str">
        <f t="shared" si="196"/>
        <v>2U6.7</v>
      </c>
      <c r="I6324" s="4" t="str">
        <f t="shared" si="197"/>
        <v>S2_U2_FE_MDIX-</v>
      </c>
    </row>
    <row r="6325" spans="1:9">
      <c r="A6325" t="s">
        <v>261</v>
      </c>
      <c r="B6325" t="s">
        <v>9384</v>
      </c>
      <c r="C6325" t="s">
        <v>5543</v>
      </c>
      <c r="D6325" t="s">
        <v>196</v>
      </c>
      <c r="E6325" t="s">
        <v>3899</v>
      </c>
      <c r="F6325">
        <v>12</v>
      </c>
      <c r="G6325" t="s">
        <v>196</v>
      </c>
      <c r="H6325" s="4" t="str">
        <f t="shared" si="196"/>
        <v>2U6.12</v>
      </c>
      <c r="I6325" s="4" t="str">
        <f t="shared" si="197"/>
        <v>S2_U2_FE_MDI+</v>
      </c>
    </row>
    <row r="6326" spans="1:9">
      <c r="A6326" t="s">
        <v>261</v>
      </c>
      <c r="B6326" t="s">
        <v>9384</v>
      </c>
      <c r="C6326" t="s">
        <v>5543</v>
      </c>
      <c r="D6326" t="s">
        <v>197</v>
      </c>
      <c r="E6326" t="s">
        <v>3900</v>
      </c>
      <c r="F6326">
        <v>13</v>
      </c>
      <c r="G6326" t="s">
        <v>197</v>
      </c>
      <c r="H6326" s="4" t="str">
        <f t="shared" si="196"/>
        <v>2U6.13</v>
      </c>
      <c r="I6326" s="4" t="str">
        <f t="shared" si="197"/>
        <v>S2_U2_FE_MDI-</v>
      </c>
    </row>
    <row r="6327" spans="1:9">
      <c r="A6327" t="s">
        <v>261</v>
      </c>
      <c r="B6327" t="s">
        <v>9384</v>
      </c>
      <c r="C6327" t="s">
        <v>5543</v>
      </c>
      <c r="D6327" t="s">
        <v>11</v>
      </c>
      <c r="F6327">
        <v>18</v>
      </c>
      <c r="G6327" t="s">
        <v>11</v>
      </c>
      <c r="H6327" s="4" t="str">
        <f t="shared" si="196"/>
        <v>2U6.18</v>
      </c>
      <c r="I6327" s="4">
        <f t="shared" si="197"/>
        <v>0</v>
      </c>
    </row>
    <row r="6328" spans="1:9">
      <c r="A6328" t="s">
        <v>261</v>
      </c>
      <c r="B6328" t="s">
        <v>9384</v>
      </c>
      <c r="C6328" t="s">
        <v>5543</v>
      </c>
      <c r="D6328" t="s">
        <v>198</v>
      </c>
      <c r="F6328">
        <v>19</v>
      </c>
      <c r="G6328" t="s">
        <v>198</v>
      </c>
      <c r="H6328" s="4" t="str">
        <f t="shared" si="196"/>
        <v>2U6.19</v>
      </c>
      <c r="I6328" s="4">
        <f t="shared" si="197"/>
        <v>0</v>
      </c>
    </row>
    <row r="6329" spans="1:9">
      <c r="A6329" t="s">
        <v>261</v>
      </c>
      <c r="B6329" t="s">
        <v>9384</v>
      </c>
      <c r="C6329" t="s">
        <v>5543</v>
      </c>
      <c r="D6329" t="s">
        <v>199</v>
      </c>
      <c r="E6329" t="s">
        <v>3909</v>
      </c>
      <c r="F6329">
        <v>21</v>
      </c>
      <c r="G6329" t="s">
        <v>199</v>
      </c>
      <c r="H6329" s="4" t="str">
        <f t="shared" si="196"/>
        <v>2U6.21</v>
      </c>
      <c r="I6329" s="4" t="str">
        <f t="shared" si="197"/>
        <v>SG2_U2_FE_MDIX+</v>
      </c>
    </row>
    <row r="6330" spans="1:9">
      <c r="A6330" t="s">
        <v>261</v>
      </c>
      <c r="B6330" t="s">
        <v>9384</v>
      </c>
      <c r="C6330" t="s">
        <v>5543</v>
      </c>
      <c r="D6330" t="s">
        <v>200</v>
      </c>
      <c r="E6330" t="s">
        <v>3910</v>
      </c>
      <c r="F6330">
        <v>22</v>
      </c>
      <c r="G6330" t="s">
        <v>200</v>
      </c>
      <c r="H6330" s="4" t="str">
        <f t="shared" si="196"/>
        <v>2U6.22</v>
      </c>
      <c r="I6330" s="4" t="str">
        <f t="shared" si="197"/>
        <v>SG2_U2_FE_MDIX-</v>
      </c>
    </row>
    <row r="6331" spans="1:9">
      <c r="A6331" t="s">
        <v>261</v>
      </c>
      <c r="B6331" t="s">
        <v>9384</v>
      </c>
      <c r="C6331" t="s">
        <v>5543</v>
      </c>
      <c r="D6331" t="s">
        <v>201</v>
      </c>
      <c r="E6331" t="s">
        <v>3911</v>
      </c>
      <c r="F6331">
        <v>27</v>
      </c>
      <c r="G6331" t="s">
        <v>201</v>
      </c>
      <c r="H6331" s="4" t="str">
        <f t="shared" si="196"/>
        <v>2U6.27</v>
      </c>
      <c r="I6331" s="4" t="str">
        <f t="shared" si="197"/>
        <v>SG2_U2_FE_MDI+</v>
      </c>
    </row>
    <row r="6332" spans="1:9">
      <c r="A6332" t="s">
        <v>261</v>
      </c>
      <c r="B6332" t="s">
        <v>9384</v>
      </c>
      <c r="C6332" t="s">
        <v>5543</v>
      </c>
      <c r="D6332" t="s">
        <v>202</v>
      </c>
      <c r="E6332" t="s">
        <v>3912</v>
      </c>
      <c r="F6332">
        <v>28</v>
      </c>
      <c r="G6332" t="s">
        <v>202</v>
      </c>
      <c r="H6332" s="4" t="str">
        <f t="shared" si="196"/>
        <v>2U6.28</v>
      </c>
      <c r="I6332" s="4" t="str">
        <f t="shared" si="197"/>
        <v>SG2_U2_FE_MDI-</v>
      </c>
    </row>
    <row r="6333" spans="1:9">
      <c r="A6333" t="s">
        <v>261</v>
      </c>
      <c r="B6333" t="s">
        <v>9384</v>
      </c>
      <c r="C6333" t="s">
        <v>5543</v>
      </c>
      <c r="D6333" t="s">
        <v>654</v>
      </c>
      <c r="E6333" t="s">
        <v>169</v>
      </c>
      <c r="F6333">
        <v>1</v>
      </c>
      <c r="G6333" t="s">
        <v>654</v>
      </c>
      <c r="H6333" s="4" t="str">
        <f t="shared" si="196"/>
        <v>2U6.1</v>
      </c>
      <c r="I6333" s="4" t="str">
        <f t="shared" si="197"/>
        <v>DGND</v>
      </c>
    </row>
    <row r="6334" spans="1:9">
      <c r="A6334" t="s">
        <v>261</v>
      </c>
      <c r="B6334" t="s">
        <v>9384</v>
      </c>
      <c r="C6334" t="s">
        <v>5543</v>
      </c>
      <c r="D6334" t="s">
        <v>655</v>
      </c>
      <c r="E6334" t="s">
        <v>169</v>
      </c>
      <c r="F6334">
        <v>3</v>
      </c>
      <c r="G6334" t="s">
        <v>655</v>
      </c>
      <c r="H6334" s="4" t="str">
        <f t="shared" si="196"/>
        <v>2U6.3</v>
      </c>
      <c r="I6334" s="4" t="str">
        <f t="shared" si="197"/>
        <v>DGND</v>
      </c>
    </row>
    <row r="6335" spans="1:9">
      <c r="A6335" t="s">
        <v>261</v>
      </c>
      <c r="B6335" t="s">
        <v>9384</v>
      </c>
      <c r="C6335" t="s">
        <v>5543</v>
      </c>
      <c r="D6335" t="s">
        <v>656</v>
      </c>
      <c r="E6335" t="s">
        <v>169</v>
      </c>
      <c r="F6335">
        <v>4</v>
      </c>
      <c r="G6335" t="s">
        <v>656</v>
      </c>
      <c r="H6335" s="4" t="str">
        <f t="shared" si="196"/>
        <v>2U6.4</v>
      </c>
      <c r="I6335" s="4" t="str">
        <f t="shared" si="197"/>
        <v>DGND</v>
      </c>
    </row>
    <row r="6336" spans="1:9">
      <c r="A6336" t="s">
        <v>261</v>
      </c>
      <c r="B6336" t="s">
        <v>9384</v>
      </c>
      <c r="C6336" t="s">
        <v>5543</v>
      </c>
      <c r="D6336" t="s">
        <v>657</v>
      </c>
      <c r="E6336" t="s">
        <v>169</v>
      </c>
      <c r="F6336">
        <v>5</v>
      </c>
      <c r="G6336" t="s">
        <v>657</v>
      </c>
      <c r="H6336" s="4" t="str">
        <f t="shared" si="196"/>
        <v>2U6.5</v>
      </c>
      <c r="I6336" s="4" t="str">
        <f t="shared" si="197"/>
        <v>DGND</v>
      </c>
    </row>
    <row r="6337" spans="1:9">
      <c r="A6337" t="s">
        <v>261</v>
      </c>
      <c r="B6337" t="s">
        <v>9384</v>
      </c>
      <c r="C6337" t="s">
        <v>5543</v>
      </c>
      <c r="D6337" t="s">
        <v>658</v>
      </c>
      <c r="E6337" t="s">
        <v>169</v>
      </c>
      <c r="F6337">
        <v>9</v>
      </c>
      <c r="G6337" t="s">
        <v>658</v>
      </c>
      <c r="H6337" s="4" t="str">
        <f t="shared" si="196"/>
        <v>2U6.9</v>
      </c>
      <c r="I6337" s="4" t="str">
        <f t="shared" si="197"/>
        <v>DGND</v>
      </c>
    </row>
    <row r="6338" spans="1:9">
      <c r="A6338" t="s">
        <v>261</v>
      </c>
      <c r="B6338" t="s">
        <v>9384</v>
      </c>
      <c r="C6338" t="s">
        <v>5543</v>
      </c>
      <c r="D6338" t="s">
        <v>659</v>
      </c>
      <c r="E6338" t="s">
        <v>169</v>
      </c>
      <c r="F6338">
        <v>14</v>
      </c>
      <c r="G6338" t="s">
        <v>659</v>
      </c>
      <c r="H6338" s="4" t="str">
        <f t="shared" ref="H6338:H6401" si="198">CONCATENATE(C6338,".",F6338)</f>
        <v>2U6.14</v>
      </c>
      <c r="I6338" s="4" t="str">
        <f t="shared" ref="I6338:I6401" si="199">E6338</f>
        <v>DGND</v>
      </c>
    </row>
    <row r="6339" spans="1:9">
      <c r="A6339" t="s">
        <v>261</v>
      </c>
      <c r="B6339" t="s">
        <v>9384</v>
      </c>
      <c r="C6339" t="s">
        <v>5543</v>
      </c>
      <c r="D6339" t="s">
        <v>660</v>
      </c>
      <c r="E6339" t="s">
        <v>169</v>
      </c>
      <c r="F6339">
        <v>17</v>
      </c>
      <c r="G6339" t="s">
        <v>660</v>
      </c>
      <c r="H6339" s="4" t="str">
        <f t="shared" si="198"/>
        <v>2U6.17</v>
      </c>
      <c r="I6339" s="4" t="str">
        <f t="shared" si="199"/>
        <v>DGND</v>
      </c>
    </row>
    <row r="6340" spans="1:9">
      <c r="A6340" t="s">
        <v>261</v>
      </c>
      <c r="B6340" t="s">
        <v>9384</v>
      </c>
      <c r="C6340" t="s">
        <v>5543</v>
      </c>
      <c r="D6340" t="s">
        <v>661</v>
      </c>
      <c r="E6340" t="s">
        <v>169</v>
      </c>
      <c r="F6340">
        <v>23</v>
      </c>
      <c r="G6340" t="s">
        <v>661</v>
      </c>
      <c r="H6340" s="4" t="str">
        <f t="shared" si="198"/>
        <v>2U6.23</v>
      </c>
      <c r="I6340" s="4" t="str">
        <f t="shared" si="199"/>
        <v>DGND</v>
      </c>
    </row>
    <row r="6341" spans="1:9">
      <c r="A6341" t="s">
        <v>261</v>
      </c>
      <c r="B6341" t="s">
        <v>9384</v>
      </c>
      <c r="C6341" t="s">
        <v>5543</v>
      </c>
      <c r="D6341" t="s">
        <v>662</v>
      </c>
      <c r="E6341" t="s">
        <v>169</v>
      </c>
      <c r="F6341">
        <v>29</v>
      </c>
      <c r="G6341" t="s">
        <v>662</v>
      </c>
      <c r="H6341" s="4" t="str">
        <f t="shared" si="198"/>
        <v>2U6.29</v>
      </c>
      <c r="I6341" s="4" t="str">
        <f t="shared" si="199"/>
        <v>DGND</v>
      </c>
    </row>
    <row r="6342" spans="1:9">
      <c r="A6342" t="s">
        <v>261</v>
      </c>
      <c r="B6342" t="s">
        <v>9384</v>
      </c>
      <c r="C6342" t="s">
        <v>5543</v>
      </c>
      <c r="D6342" t="s">
        <v>663</v>
      </c>
      <c r="E6342" t="s">
        <v>169</v>
      </c>
      <c r="F6342">
        <v>30</v>
      </c>
      <c r="G6342" t="s">
        <v>663</v>
      </c>
      <c r="H6342" s="4" t="str">
        <f t="shared" si="198"/>
        <v>2U6.30</v>
      </c>
      <c r="I6342" s="4" t="str">
        <f t="shared" si="199"/>
        <v>DGND</v>
      </c>
    </row>
    <row r="6343" spans="1:9">
      <c r="A6343" t="s">
        <v>261</v>
      </c>
      <c r="B6343" t="s">
        <v>9384</v>
      </c>
      <c r="C6343" t="s">
        <v>5543</v>
      </c>
      <c r="D6343" t="s">
        <v>664</v>
      </c>
      <c r="E6343" t="s">
        <v>169</v>
      </c>
      <c r="F6343">
        <v>32</v>
      </c>
      <c r="G6343" t="s">
        <v>664</v>
      </c>
      <c r="H6343" s="4" t="str">
        <f t="shared" si="198"/>
        <v>2U6.32</v>
      </c>
      <c r="I6343" s="4" t="str">
        <f t="shared" si="199"/>
        <v>DGND</v>
      </c>
    </row>
    <row r="6344" spans="1:9">
      <c r="A6344" t="s">
        <v>261</v>
      </c>
      <c r="B6344" t="s">
        <v>9384</v>
      </c>
      <c r="C6344" t="s">
        <v>5543</v>
      </c>
      <c r="D6344" t="s">
        <v>665</v>
      </c>
      <c r="E6344" t="s">
        <v>169</v>
      </c>
      <c r="F6344">
        <v>34</v>
      </c>
      <c r="G6344" t="s">
        <v>665</v>
      </c>
      <c r="H6344" s="4" t="str">
        <f t="shared" si="198"/>
        <v>2U6.34</v>
      </c>
      <c r="I6344" s="4" t="str">
        <f t="shared" si="199"/>
        <v>DGND</v>
      </c>
    </row>
    <row r="6345" spans="1:9">
      <c r="A6345" t="s">
        <v>261</v>
      </c>
      <c r="B6345" t="s">
        <v>9384</v>
      </c>
      <c r="C6345" t="s">
        <v>5543</v>
      </c>
      <c r="D6345" t="s">
        <v>666</v>
      </c>
      <c r="E6345" t="s">
        <v>169</v>
      </c>
      <c r="F6345">
        <v>35</v>
      </c>
      <c r="G6345" t="s">
        <v>666</v>
      </c>
      <c r="H6345" s="4" t="str">
        <f t="shared" si="198"/>
        <v>2U6.35</v>
      </c>
      <c r="I6345" s="4" t="str">
        <f t="shared" si="199"/>
        <v>DGND</v>
      </c>
    </row>
    <row r="6346" spans="1:9">
      <c r="A6346" t="s">
        <v>261</v>
      </c>
      <c r="B6346" t="s">
        <v>9384</v>
      </c>
      <c r="C6346" t="s">
        <v>5543</v>
      </c>
      <c r="D6346" t="s">
        <v>667</v>
      </c>
      <c r="E6346" t="s">
        <v>169</v>
      </c>
      <c r="F6346">
        <v>41</v>
      </c>
      <c r="G6346" t="s">
        <v>667</v>
      </c>
      <c r="H6346" s="4" t="str">
        <f t="shared" si="198"/>
        <v>2U6.41</v>
      </c>
      <c r="I6346" s="4" t="str">
        <f t="shared" si="199"/>
        <v>DGND</v>
      </c>
    </row>
    <row r="6347" spans="1:9">
      <c r="A6347" t="s">
        <v>261</v>
      </c>
      <c r="B6347" t="s">
        <v>9384</v>
      </c>
      <c r="C6347" t="s">
        <v>5543</v>
      </c>
      <c r="D6347" t="s">
        <v>668</v>
      </c>
      <c r="E6347" t="s">
        <v>169</v>
      </c>
      <c r="F6347">
        <v>50</v>
      </c>
      <c r="G6347" t="s">
        <v>668</v>
      </c>
      <c r="H6347" s="4" t="str">
        <f t="shared" si="198"/>
        <v>2U6.50</v>
      </c>
      <c r="I6347" s="4" t="str">
        <f t="shared" si="199"/>
        <v>DGND</v>
      </c>
    </row>
    <row r="6348" spans="1:9">
      <c r="A6348" t="s">
        <v>261</v>
      </c>
      <c r="B6348" t="s">
        <v>9384</v>
      </c>
      <c r="C6348" t="s">
        <v>5543</v>
      </c>
      <c r="D6348" t="s">
        <v>669</v>
      </c>
      <c r="E6348" t="s">
        <v>169</v>
      </c>
      <c r="F6348">
        <v>51</v>
      </c>
      <c r="G6348" t="s">
        <v>669</v>
      </c>
      <c r="H6348" s="4" t="str">
        <f t="shared" si="198"/>
        <v>2U6.51</v>
      </c>
      <c r="I6348" s="4" t="str">
        <f t="shared" si="199"/>
        <v>DGND</v>
      </c>
    </row>
    <row r="6349" spans="1:9">
      <c r="A6349" t="s">
        <v>261</v>
      </c>
      <c r="B6349" t="s">
        <v>9384</v>
      </c>
      <c r="C6349" t="s">
        <v>5543</v>
      </c>
      <c r="D6349" t="s">
        <v>670</v>
      </c>
      <c r="E6349" t="s">
        <v>169</v>
      </c>
      <c r="F6349">
        <v>57</v>
      </c>
      <c r="G6349" t="s">
        <v>670</v>
      </c>
      <c r="H6349" s="4" t="str">
        <f t="shared" si="198"/>
        <v>2U6.57</v>
      </c>
      <c r="I6349" s="4" t="str">
        <f t="shared" si="199"/>
        <v>DGND</v>
      </c>
    </row>
    <row r="6350" spans="1:9">
      <c r="A6350" t="s">
        <v>261</v>
      </c>
      <c r="B6350" t="s">
        <v>9384</v>
      </c>
      <c r="C6350" t="s">
        <v>5543</v>
      </c>
      <c r="D6350" t="s">
        <v>671</v>
      </c>
      <c r="E6350" t="s">
        <v>169</v>
      </c>
      <c r="F6350">
        <v>62</v>
      </c>
      <c r="G6350" t="s">
        <v>671</v>
      </c>
      <c r="H6350" s="4" t="str">
        <f t="shared" si="198"/>
        <v>2U6.62</v>
      </c>
      <c r="I6350" s="4" t="str">
        <f t="shared" si="199"/>
        <v>DGND</v>
      </c>
    </row>
    <row r="6351" spans="1:9">
      <c r="A6351" t="s">
        <v>261</v>
      </c>
      <c r="B6351" t="s">
        <v>9384</v>
      </c>
      <c r="C6351" t="s">
        <v>5543</v>
      </c>
      <c r="D6351" t="s">
        <v>672</v>
      </c>
      <c r="E6351" t="s">
        <v>169</v>
      </c>
      <c r="F6351">
        <v>63</v>
      </c>
      <c r="G6351" t="s">
        <v>672</v>
      </c>
      <c r="H6351" s="4" t="str">
        <f t="shared" si="198"/>
        <v>2U6.63</v>
      </c>
      <c r="I6351" s="4" t="str">
        <f t="shared" si="199"/>
        <v>DGND</v>
      </c>
    </row>
    <row r="6352" spans="1:9">
      <c r="A6352" t="s">
        <v>261</v>
      </c>
      <c r="B6352" t="s">
        <v>9384</v>
      </c>
      <c r="C6352" t="s">
        <v>5543</v>
      </c>
      <c r="D6352" t="s">
        <v>673</v>
      </c>
      <c r="E6352" t="s">
        <v>3860</v>
      </c>
      <c r="F6352">
        <v>10</v>
      </c>
      <c r="G6352" t="s">
        <v>673</v>
      </c>
      <c r="H6352" s="4" t="str">
        <f t="shared" si="198"/>
        <v>2U6.10</v>
      </c>
      <c r="I6352" s="4" t="str">
        <f t="shared" si="199"/>
        <v>S2_HSD093</v>
      </c>
    </row>
    <row r="6353" spans="1:9">
      <c r="A6353" t="s">
        <v>261</v>
      </c>
      <c r="B6353" t="s">
        <v>9384</v>
      </c>
      <c r="C6353" t="s">
        <v>5543</v>
      </c>
      <c r="D6353" t="s">
        <v>674</v>
      </c>
      <c r="E6353" t="s">
        <v>3860</v>
      </c>
      <c r="F6353">
        <v>25</v>
      </c>
      <c r="G6353" t="s">
        <v>674</v>
      </c>
      <c r="H6353" s="4" t="str">
        <f t="shared" si="198"/>
        <v>2U6.25</v>
      </c>
      <c r="I6353" s="4" t="str">
        <f t="shared" si="199"/>
        <v>S2_HSD093</v>
      </c>
    </row>
    <row r="6354" spans="1:9">
      <c r="A6354" t="s">
        <v>261</v>
      </c>
      <c r="B6354" t="s">
        <v>9384</v>
      </c>
      <c r="C6354" t="s">
        <v>5543</v>
      </c>
      <c r="D6354" t="s">
        <v>675</v>
      </c>
      <c r="E6354" t="s">
        <v>3877</v>
      </c>
      <c r="F6354">
        <v>2</v>
      </c>
      <c r="G6354" t="s">
        <v>675</v>
      </c>
      <c r="H6354" s="4" t="str">
        <f t="shared" si="198"/>
        <v>2U6.2</v>
      </c>
      <c r="I6354" s="4" t="str">
        <f t="shared" si="199"/>
        <v>S2_U6_VDD</v>
      </c>
    </row>
    <row r="6355" spans="1:9">
      <c r="A6355" t="s">
        <v>261</v>
      </c>
      <c r="B6355" t="s">
        <v>9384</v>
      </c>
      <c r="C6355" t="s">
        <v>5543</v>
      </c>
      <c r="D6355" t="s">
        <v>676</v>
      </c>
      <c r="E6355" t="s">
        <v>3877</v>
      </c>
      <c r="F6355">
        <v>8</v>
      </c>
      <c r="G6355" t="s">
        <v>676</v>
      </c>
      <c r="H6355" s="4" t="str">
        <f t="shared" si="198"/>
        <v>2U6.8</v>
      </c>
      <c r="I6355" s="4" t="str">
        <f t="shared" si="199"/>
        <v>S2_U6_VDD</v>
      </c>
    </row>
    <row r="6356" spans="1:9">
      <c r="A6356" t="s">
        <v>261</v>
      </c>
      <c r="B6356" t="s">
        <v>9384</v>
      </c>
      <c r="C6356" t="s">
        <v>5543</v>
      </c>
      <c r="D6356" t="s">
        <v>677</v>
      </c>
      <c r="E6356" t="s">
        <v>3877</v>
      </c>
      <c r="F6356">
        <v>11</v>
      </c>
      <c r="G6356" t="s">
        <v>677</v>
      </c>
      <c r="H6356" s="4" t="str">
        <f t="shared" si="198"/>
        <v>2U6.11</v>
      </c>
      <c r="I6356" s="4" t="str">
        <f t="shared" si="199"/>
        <v>S2_U6_VDD</v>
      </c>
    </row>
    <row r="6357" spans="1:9">
      <c r="A6357" t="s">
        <v>261</v>
      </c>
      <c r="B6357" t="s">
        <v>9384</v>
      </c>
      <c r="C6357" t="s">
        <v>5543</v>
      </c>
      <c r="D6357" t="s">
        <v>678</v>
      </c>
      <c r="E6357" t="s">
        <v>3877</v>
      </c>
      <c r="F6357">
        <v>15</v>
      </c>
      <c r="G6357" t="s">
        <v>678</v>
      </c>
      <c r="H6357" s="4" t="str">
        <f t="shared" si="198"/>
        <v>2U6.15</v>
      </c>
      <c r="I6357" s="4" t="str">
        <f t="shared" si="199"/>
        <v>S2_U6_VDD</v>
      </c>
    </row>
    <row r="6358" spans="1:9">
      <c r="A6358" t="s">
        <v>261</v>
      </c>
      <c r="B6358" t="s">
        <v>9384</v>
      </c>
      <c r="C6358" t="s">
        <v>5543</v>
      </c>
      <c r="D6358" t="s">
        <v>679</v>
      </c>
      <c r="E6358" t="s">
        <v>3877</v>
      </c>
      <c r="F6358">
        <v>16</v>
      </c>
      <c r="G6358" t="s">
        <v>679</v>
      </c>
      <c r="H6358" s="4" t="str">
        <f t="shared" si="198"/>
        <v>2U6.16</v>
      </c>
      <c r="I6358" s="4" t="str">
        <f t="shared" si="199"/>
        <v>S2_U6_VDD</v>
      </c>
    </row>
    <row r="6359" spans="1:9">
      <c r="A6359" t="s">
        <v>261</v>
      </c>
      <c r="B6359" t="s">
        <v>9384</v>
      </c>
      <c r="C6359" t="s">
        <v>5543</v>
      </c>
      <c r="D6359" t="s">
        <v>680</v>
      </c>
      <c r="E6359" t="s">
        <v>3877</v>
      </c>
      <c r="F6359">
        <v>20</v>
      </c>
      <c r="G6359" t="s">
        <v>680</v>
      </c>
      <c r="H6359" s="4" t="str">
        <f t="shared" si="198"/>
        <v>2U6.20</v>
      </c>
      <c r="I6359" s="4" t="str">
        <f t="shared" si="199"/>
        <v>S2_U6_VDD</v>
      </c>
    </row>
    <row r="6360" spans="1:9">
      <c r="A6360" t="s">
        <v>261</v>
      </c>
      <c r="B6360" t="s">
        <v>9384</v>
      </c>
      <c r="C6360" t="s">
        <v>5543</v>
      </c>
      <c r="D6360" t="s">
        <v>681</v>
      </c>
      <c r="E6360" t="s">
        <v>3877</v>
      </c>
      <c r="F6360">
        <v>24</v>
      </c>
      <c r="G6360" t="s">
        <v>681</v>
      </c>
      <c r="H6360" s="4" t="str">
        <f t="shared" si="198"/>
        <v>2U6.24</v>
      </c>
      <c r="I6360" s="4" t="str">
        <f t="shared" si="199"/>
        <v>S2_U6_VDD</v>
      </c>
    </row>
    <row r="6361" spans="1:9">
      <c r="A6361" t="s">
        <v>261</v>
      </c>
      <c r="B6361" t="s">
        <v>9384</v>
      </c>
      <c r="C6361" t="s">
        <v>5543</v>
      </c>
      <c r="D6361" t="s">
        <v>682</v>
      </c>
      <c r="E6361" t="s">
        <v>3877</v>
      </c>
      <c r="F6361">
        <v>26</v>
      </c>
      <c r="G6361" t="s">
        <v>682</v>
      </c>
      <c r="H6361" s="4" t="str">
        <f t="shared" si="198"/>
        <v>2U6.26</v>
      </c>
      <c r="I6361" s="4" t="str">
        <f t="shared" si="199"/>
        <v>S2_U6_VDD</v>
      </c>
    </row>
    <row r="6362" spans="1:9">
      <c r="A6362" t="s">
        <v>261</v>
      </c>
      <c r="B6362" t="s">
        <v>9384</v>
      </c>
      <c r="C6362" t="s">
        <v>5543</v>
      </c>
      <c r="D6362" t="s">
        <v>683</v>
      </c>
      <c r="E6362" t="s">
        <v>3877</v>
      </c>
      <c r="F6362">
        <v>31</v>
      </c>
      <c r="G6362" t="s">
        <v>683</v>
      </c>
      <c r="H6362" s="4" t="str">
        <f t="shared" si="198"/>
        <v>2U6.31</v>
      </c>
      <c r="I6362" s="4" t="str">
        <f t="shared" si="199"/>
        <v>S2_U6_VDD</v>
      </c>
    </row>
    <row r="6363" spans="1:9">
      <c r="A6363" t="s">
        <v>261</v>
      </c>
      <c r="B6363" t="s">
        <v>9384</v>
      </c>
      <c r="C6363" t="s">
        <v>5543</v>
      </c>
      <c r="D6363" t="s">
        <v>684</v>
      </c>
      <c r="E6363" t="s">
        <v>3877</v>
      </c>
      <c r="F6363">
        <v>33</v>
      </c>
      <c r="G6363" t="s">
        <v>684</v>
      </c>
      <c r="H6363" s="4" t="str">
        <f t="shared" si="198"/>
        <v>2U6.33</v>
      </c>
      <c r="I6363" s="4" t="str">
        <f t="shared" si="199"/>
        <v>S2_U6_VDD</v>
      </c>
    </row>
    <row r="6364" spans="1:9">
      <c r="A6364" t="s">
        <v>261</v>
      </c>
      <c r="B6364" t="s">
        <v>9384</v>
      </c>
      <c r="C6364" t="s">
        <v>5543</v>
      </c>
      <c r="D6364" t="s">
        <v>685</v>
      </c>
      <c r="E6364" t="s">
        <v>3877</v>
      </c>
      <c r="F6364">
        <v>40</v>
      </c>
      <c r="G6364" t="s">
        <v>685</v>
      </c>
      <c r="H6364" s="4" t="str">
        <f t="shared" si="198"/>
        <v>2U6.40</v>
      </c>
      <c r="I6364" s="4" t="str">
        <f t="shared" si="199"/>
        <v>S2_U6_VDD</v>
      </c>
    </row>
    <row r="6365" spans="1:9">
      <c r="A6365" t="s">
        <v>261</v>
      </c>
      <c r="B6365" t="s">
        <v>9384</v>
      </c>
      <c r="C6365" t="s">
        <v>5543</v>
      </c>
      <c r="D6365" t="s">
        <v>686</v>
      </c>
      <c r="E6365" t="s">
        <v>3877</v>
      </c>
      <c r="F6365">
        <v>56</v>
      </c>
      <c r="G6365" t="s">
        <v>686</v>
      </c>
      <c r="H6365" s="4" t="str">
        <f t="shared" si="198"/>
        <v>2U6.56</v>
      </c>
      <c r="I6365" s="4" t="str">
        <f t="shared" si="199"/>
        <v>S2_U6_VDD</v>
      </c>
    </row>
    <row r="6366" spans="1:9">
      <c r="A6366" t="s">
        <v>261</v>
      </c>
      <c r="B6366" t="s">
        <v>9384</v>
      </c>
      <c r="C6366" t="s">
        <v>5543</v>
      </c>
      <c r="D6366" t="s">
        <v>687</v>
      </c>
      <c r="E6366" t="s">
        <v>3877</v>
      </c>
      <c r="F6366">
        <v>64</v>
      </c>
      <c r="G6366" t="s">
        <v>687</v>
      </c>
      <c r="H6366" s="4" t="str">
        <f t="shared" si="198"/>
        <v>2U6.64</v>
      </c>
      <c r="I6366" s="4" t="str">
        <f t="shared" si="199"/>
        <v>S2_U6_VDD</v>
      </c>
    </row>
    <row r="6367" spans="1:9">
      <c r="A6367" t="s">
        <v>261</v>
      </c>
      <c r="B6367" t="s">
        <v>9384</v>
      </c>
      <c r="C6367" t="s">
        <v>9381</v>
      </c>
      <c r="D6367" t="s">
        <v>1644</v>
      </c>
      <c r="E6367" t="s">
        <v>3916</v>
      </c>
      <c r="F6367" t="s">
        <v>218</v>
      </c>
      <c r="G6367" t="s">
        <v>1644</v>
      </c>
      <c r="H6367" s="4" t="str">
        <f t="shared" si="198"/>
        <v>GOLD2.B7</v>
      </c>
      <c r="I6367" s="4" t="str">
        <f t="shared" si="199"/>
        <v>SG2_U1_FE_MDI-</v>
      </c>
    </row>
    <row r="6368" spans="1:9">
      <c r="A6368" t="s">
        <v>261</v>
      </c>
      <c r="B6368" t="s">
        <v>9384</v>
      </c>
      <c r="C6368" t="s">
        <v>9381</v>
      </c>
      <c r="D6368" t="s">
        <v>1642</v>
      </c>
      <c r="E6368" t="s">
        <v>3914</v>
      </c>
      <c r="F6368" t="s">
        <v>199</v>
      </c>
      <c r="G6368" t="s">
        <v>1642</v>
      </c>
      <c r="H6368" s="4" t="str">
        <f t="shared" si="198"/>
        <v>GOLD2.A6</v>
      </c>
      <c r="I6368" s="4" t="str">
        <f t="shared" si="199"/>
        <v>SG2_U1_FE_MDIX-</v>
      </c>
    </row>
    <row r="6369" spans="1:9">
      <c r="A6369" t="s">
        <v>261</v>
      </c>
      <c r="B6369" t="s">
        <v>9384</v>
      </c>
      <c r="C6369" t="s">
        <v>9381</v>
      </c>
      <c r="D6369" t="s">
        <v>1643</v>
      </c>
      <c r="E6369" t="s">
        <v>3915</v>
      </c>
      <c r="F6369" t="s">
        <v>219</v>
      </c>
      <c r="G6369" t="s">
        <v>1643</v>
      </c>
      <c r="H6369" s="4" t="str">
        <f t="shared" si="198"/>
        <v>GOLD2.B8</v>
      </c>
      <c r="I6369" s="4" t="str">
        <f t="shared" si="199"/>
        <v>SG2_U1_FE_MDI+</v>
      </c>
    </row>
    <row r="6370" spans="1:9">
      <c r="A6370" t="s">
        <v>261</v>
      </c>
      <c r="B6370" t="s">
        <v>9384</v>
      </c>
      <c r="C6370" t="s">
        <v>9381</v>
      </c>
      <c r="D6370" t="s">
        <v>1641</v>
      </c>
      <c r="E6370" t="s">
        <v>3913</v>
      </c>
      <c r="F6370" t="s">
        <v>200</v>
      </c>
      <c r="G6370" t="s">
        <v>1641</v>
      </c>
      <c r="H6370" s="4" t="str">
        <f t="shared" si="198"/>
        <v>GOLD2.A7</v>
      </c>
      <c r="I6370" s="4" t="str">
        <f t="shared" si="199"/>
        <v>SG2_U1_FE_MDIX+</v>
      </c>
    </row>
    <row r="6371" spans="1:9">
      <c r="A6371" t="s">
        <v>261</v>
      </c>
      <c r="B6371" t="s">
        <v>9384</v>
      </c>
      <c r="C6371" t="s">
        <v>5544</v>
      </c>
      <c r="D6371">
        <v>1</v>
      </c>
      <c r="E6371" t="s">
        <v>3907</v>
      </c>
      <c r="F6371">
        <v>1</v>
      </c>
      <c r="G6371">
        <v>1</v>
      </c>
      <c r="H6371" s="4" t="str">
        <f t="shared" si="198"/>
        <v>S2_SW_CTRL.1</v>
      </c>
      <c r="I6371" s="4" t="str">
        <f t="shared" si="199"/>
        <v>S2_H_SW_CTRL</v>
      </c>
    </row>
    <row r="6372" spans="1:9">
      <c r="A6372" t="s">
        <v>261</v>
      </c>
      <c r="B6372" t="s">
        <v>9384</v>
      </c>
      <c r="C6372" t="s">
        <v>5544</v>
      </c>
      <c r="D6372">
        <v>2</v>
      </c>
      <c r="E6372" t="s">
        <v>3860</v>
      </c>
      <c r="F6372">
        <v>2</v>
      </c>
      <c r="G6372">
        <v>2</v>
      </c>
      <c r="H6372" s="4" t="str">
        <f t="shared" si="198"/>
        <v>S2_SW_CTRL.2</v>
      </c>
      <c r="I6372" s="4" t="str">
        <f t="shared" si="199"/>
        <v>S2_HSD093</v>
      </c>
    </row>
    <row r="6373" spans="1:9">
      <c r="A6373" t="s">
        <v>261</v>
      </c>
      <c r="B6373" t="s">
        <v>9384</v>
      </c>
      <c r="C6373" t="s">
        <v>5544</v>
      </c>
      <c r="D6373">
        <v>3</v>
      </c>
      <c r="E6373" t="s">
        <v>3908</v>
      </c>
      <c r="F6373">
        <v>3</v>
      </c>
      <c r="G6373">
        <v>3</v>
      </c>
      <c r="H6373" s="4" t="str">
        <f t="shared" si="198"/>
        <v>S2_SW_CTRL.3</v>
      </c>
      <c r="I6373" s="4" t="str">
        <f t="shared" si="199"/>
        <v>S2_L_SW_CTRL</v>
      </c>
    </row>
    <row r="6374" spans="1:9">
      <c r="A6374" t="s">
        <v>261</v>
      </c>
      <c r="B6374" t="s">
        <v>9384</v>
      </c>
      <c r="C6374" t="s">
        <v>5414</v>
      </c>
      <c r="D6374" t="s">
        <v>1644</v>
      </c>
      <c r="E6374" t="s">
        <v>3896</v>
      </c>
      <c r="F6374" t="s">
        <v>218</v>
      </c>
      <c r="G6374" t="s">
        <v>1644</v>
      </c>
      <c r="H6374" s="4" t="str">
        <f t="shared" si="198"/>
        <v>SITE2.B7</v>
      </c>
      <c r="I6374" s="4" t="str">
        <f t="shared" si="199"/>
        <v>S2_FE_MDI-</v>
      </c>
    </row>
    <row r="6375" spans="1:9">
      <c r="A6375" t="s">
        <v>261</v>
      </c>
      <c r="B6375" t="s">
        <v>9384</v>
      </c>
      <c r="C6375" t="s">
        <v>5414</v>
      </c>
      <c r="D6375" t="s">
        <v>1642</v>
      </c>
      <c r="E6375" t="s">
        <v>3888</v>
      </c>
      <c r="F6375" t="s">
        <v>199</v>
      </c>
      <c r="G6375" t="s">
        <v>1642</v>
      </c>
      <c r="H6375" s="4" t="str">
        <f t="shared" si="198"/>
        <v>SITE2.A6</v>
      </c>
      <c r="I6375" s="4" t="str">
        <f t="shared" si="199"/>
        <v>S2_FE_MDIX-</v>
      </c>
    </row>
    <row r="6376" spans="1:9">
      <c r="A6376" t="s">
        <v>261</v>
      </c>
      <c r="B6376" t="s">
        <v>9384</v>
      </c>
      <c r="C6376" t="s">
        <v>5414</v>
      </c>
      <c r="D6376" t="s">
        <v>1643</v>
      </c>
      <c r="E6376" t="s">
        <v>3895</v>
      </c>
      <c r="F6376" t="s">
        <v>219</v>
      </c>
      <c r="G6376" t="s">
        <v>1643</v>
      </c>
      <c r="H6376" s="4" t="str">
        <f t="shared" si="198"/>
        <v>SITE2.B8</v>
      </c>
      <c r="I6376" s="4" t="str">
        <f t="shared" si="199"/>
        <v>S2_FE_MDI+</v>
      </c>
    </row>
    <row r="6377" spans="1:9">
      <c r="A6377" t="s">
        <v>261</v>
      </c>
      <c r="B6377" t="s">
        <v>9384</v>
      </c>
      <c r="C6377" t="s">
        <v>5414</v>
      </c>
      <c r="D6377" t="s">
        <v>1641</v>
      </c>
      <c r="E6377" t="s">
        <v>3887</v>
      </c>
      <c r="F6377" t="s">
        <v>200</v>
      </c>
      <c r="G6377" t="s">
        <v>1641</v>
      </c>
      <c r="H6377" s="4" t="str">
        <f t="shared" si="198"/>
        <v>SITE2.A7</v>
      </c>
      <c r="I6377" s="4" t="str">
        <f t="shared" si="199"/>
        <v>S2_FE_MDIX+</v>
      </c>
    </row>
    <row r="6378" spans="1:9">
      <c r="A6378" t="s">
        <v>261</v>
      </c>
      <c r="B6378" t="s">
        <v>9385</v>
      </c>
      <c r="C6378" t="s">
        <v>5545</v>
      </c>
      <c r="D6378">
        <v>2</v>
      </c>
      <c r="E6378" t="s">
        <v>3920</v>
      </c>
      <c r="F6378">
        <v>2</v>
      </c>
      <c r="G6378">
        <v>2</v>
      </c>
      <c r="H6378" s="4" t="str">
        <f t="shared" si="198"/>
        <v>2K180.2</v>
      </c>
      <c r="I6378" s="4" t="str">
        <f t="shared" si="199"/>
        <v>SG2_P0_RXDV</v>
      </c>
    </row>
    <row r="6379" spans="1:9">
      <c r="A6379" t="s">
        <v>261</v>
      </c>
      <c r="B6379" t="s">
        <v>9385</v>
      </c>
      <c r="C6379" t="s">
        <v>5545</v>
      </c>
      <c r="D6379">
        <v>3</v>
      </c>
      <c r="E6379" t="s">
        <v>3917</v>
      </c>
      <c r="F6379">
        <v>3</v>
      </c>
      <c r="G6379">
        <v>3</v>
      </c>
      <c r="H6379" s="4" t="str">
        <f t="shared" si="198"/>
        <v>2K180.3</v>
      </c>
      <c r="I6379" s="4" t="str">
        <f t="shared" si="199"/>
        <v>S2_R_P0_TXEN</v>
      </c>
    </row>
    <row r="6380" spans="1:9">
      <c r="A6380" t="s">
        <v>261</v>
      </c>
      <c r="B6380" t="s">
        <v>9385</v>
      </c>
      <c r="C6380" t="s">
        <v>5545</v>
      </c>
      <c r="D6380">
        <v>4</v>
      </c>
      <c r="E6380" t="s">
        <v>3919</v>
      </c>
      <c r="F6380">
        <v>4</v>
      </c>
      <c r="G6380">
        <v>4</v>
      </c>
      <c r="H6380" s="4" t="str">
        <f t="shared" si="198"/>
        <v>2K180.4</v>
      </c>
      <c r="I6380" s="4" t="str">
        <f t="shared" si="199"/>
        <v>S2_SCANA_HSD212</v>
      </c>
    </row>
    <row r="6381" spans="1:9">
      <c r="A6381" t="s">
        <v>261</v>
      </c>
      <c r="B6381" t="s">
        <v>9385</v>
      </c>
      <c r="C6381" t="s">
        <v>5545</v>
      </c>
      <c r="D6381">
        <v>5</v>
      </c>
      <c r="E6381" t="s">
        <v>3921</v>
      </c>
      <c r="F6381">
        <v>5</v>
      </c>
      <c r="G6381">
        <v>5</v>
      </c>
      <c r="H6381" s="4" t="str">
        <f t="shared" si="198"/>
        <v>2K180.5</v>
      </c>
      <c r="I6381" s="4" t="str">
        <f t="shared" si="199"/>
        <v>S2_SCANA_HSD213</v>
      </c>
    </row>
    <row r="6382" spans="1:9">
      <c r="A6382" t="s">
        <v>261</v>
      </c>
      <c r="B6382" t="s">
        <v>9385</v>
      </c>
      <c r="C6382" t="s">
        <v>5545</v>
      </c>
      <c r="D6382">
        <v>6</v>
      </c>
      <c r="E6382" t="s">
        <v>3918</v>
      </c>
      <c r="F6382">
        <v>6</v>
      </c>
      <c r="G6382">
        <v>6</v>
      </c>
      <c r="H6382" s="4" t="str">
        <f t="shared" si="198"/>
        <v>2K180.6</v>
      </c>
      <c r="I6382" s="4" t="str">
        <f t="shared" si="199"/>
        <v>S2_R_P0_TXD0</v>
      </c>
    </row>
    <row r="6383" spans="1:9">
      <c r="A6383" t="s">
        <v>261</v>
      </c>
      <c r="B6383" t="s">
        <v>9385</v>
      </c>
      <c r="C6383" t="s">
        <v>5545</v>
      </c>
      <c r="D6383">
        <v>7</v>
      </c>
      <c r="E6383" t="s">
        <v>3935</v>
      </c>
      <c r="F6383">
        <v>7</v>
      </c>
      <c r="G6383">
        <v>7</v>
      </c>
      <c r="H6383" s="4" t="str">
        <f t="shared" si="198"/>
        <v>2K180.7</v>
      </c>
      <c r="I6383" s="4" t="str">
        <f t="shared" si="199"/>
        <v>SG2_P0_RXD0</v>
      </c>
    </row>
    <row r="6384" spans="1:9">
      <c r="A6384" t="s">
        <v>261</v>
      </c>
      <c r="B6384" t="s">
        <v>9385</v>
      </c>
      <c r="C6384" t="s">
        <v>5545</v>
      </c>
      <c r="D6384" t="s">
        <v>7833</v>
      </c>
      <c r="E6384" t="s">
        <v>490</v>
      </c>
      <c r="F6384">
        <v>1</v>
      </c>
      <c r="G6384" t="s">
        <v>7833</v>
      </c>
      <c r="H6384" s="4" t="str">
        <f t="shared" si="198"/>
        <v>2K180.1</v>
      </c>
      <c r="I6384" s="4" t="str">
        <f t="shared" si="199"/>
        <v>VP12</v>
      </c>
    </row>
    <row r="6385" spans="1:9">
      <c r="A6385" t="s">
        <v>261</v>
      </c>
      <c r="B6385" t="s">
        <v>9385</v>
      </c>
      <c r="C6385" t="s">
        <v>5545</v>
      </c>
      <c r="D6385" t="s">
        <v>7834</v>
      </c>
      <c r="E6385" t="s">
        <v>8484</v>
      </c>
      <c r="F6385">
        <v>8</v>
      </c>
      <c r="G6385" t="s">
        <v>7834</v>
      </c>
      <c r="H6385" s="4" t="str">
        <f t="shared" si="198"/>
        <v>2K180.8</v>
      </c>
      <c r="I6385" s="4" t="str">
        <f t="shared" si="199"/>
        <v>SC_UDB180</v>
      </c>
    </row>
    <row r="6386" spans="1:9">
      <c r="A6386" t="s">
        <v>261</v>
      </c>
      <c r="B6386" t="s">
        <v>9385</v>
      </c>
      <c r="C6386" t="s">
        <v>5546</v>
      </c>
      <c r="D6386">
        <v>2</v>
      </c>
      <c r="E6386" t="s">
        <v>3936</v>
      </c>
      <c r="F6386">
        <v>2</v>
      </c>
      <c r="G6386">
        <v>2</v>
      </c>
      <c r="H6386" s="4" t="str">
        <f t="shared" si="198"/>
        <v>2K181.2</v>
      </c>
      <c r="I6386" s="4" t="str">
        <f t="shared" si="199"/>
        <v>SG2_P0_RXD1</v>
      </c>
    </row>
    <row r="6387" spans="1:9">
      <c r="A6387" t="s">
        <v>261</v>
      </c>
      <c r="B6387" t="s">
        <v>9385</v>
      </c>
      <c r="C6387" t="s">
        <v>5546</v>
      </c>
      <c r="D6387">
        <v>3</v>
      </c>
      <c r="E6387" t="s">
        <v>3922</v>
      </c>
      <c r="F6387">
        <v>3</v>
      </c>
      <c r="G6387">
        <v>3</v>
      </c>
      <c r="H6387" s="4" t="str">
        <f t="shared" si="198"/>
        <v>2K181.3</v>
      </c>
      <c r="I6387" s="4" t="str">
        <f t="shared" si="199"/>
        <v>S2_R_P0_TXD1</v>
      </c>
    </row>
    <row r="6388" spans="1:9">
      <c r="A6388" t="s">
        <v>261</v>
      </c>
      <c r="B6388" t="s">
        <v>9385</v>
      </c>
      <c r="C6388" t="s">
        <v>5546</v>
      </c>
      <c r="D6388">
        <v>4</v>
      </c>
      <c r="E6388" t="s">
        <v>3924</v>
      </c>
      <c r="F6388">
        <v>4</v>
      </c>
      <c r="G6388">
        <v>4</v>
      </c>
      <c r="H6388" s="4" t="str">
        <f t="shared" si="198"/>
        <v>2K181.4</v>
      </c>
      <c r="I6388" s="4" t="str">
        <f t="shared" si="199"/>
        <v>S2_SCANA_HSD214</v>
      </c>
    </row>
    <row r="6389" spans="1:9">
      <c r="A6389" t="s">
        <v>261</v>
      </c>
      <c r="B6389" t="s">
        <v>9385</v>
      </c>
      <c r="C6389" t="s">
        <v>5546</v>
      </c>
      <c r="D6389">
        <v>5</v>
      </c>
      <c r="E6389" t="s">
        <v>3925</v>
      </c>
      <c r="F6389">
        <v>5</v>
      </c>
      <c r="G6389">
        <v>5</v>
      </c>
      <c r="H6389" s="4" t="str">
        <f t="shared" si="198"/>
        <v>2K181.5</v>
      </c>
      <c r="I6389" s="4" t="str">
        <f t="shared" si="199"/>
        <v>S2_SCANA_HSD215</v>
      </c>
    </row>
    <row r="6390" spans="1:9">
      <c r="A6390" t="s">
        <v>261</v>
      </c>
      <c r="B6390" t="s">
        <v>9385</v>
      </c>
      <c r="C6390" t="s">
        <v>5546</v>
      </c>
      <c r="D6390">
        <v>6</v>
      </c>
      <c r="E6390" t="s">
        <v>3923</v>
      </c>
      <c r="F6390">
        <v>6</v>
      </c>
      <c r="G6390">
        <v>6</v>
      </c>
      <c r="H6390" s="4" t="str">
        <f t="shared" si="198"/>
        <v>2K181.6</v>
      </c>
      <c r="I6390" s="4" t="str">
        <f t="shared" si="199"/>
        <v>S2_R_P0_TXC</v>
      </c>
    </row>
    <row r="6391" spans="1:9">
      <c r="A6391" t="s">
        <v>261</v>
      </c>
      <c r="B6391" t="s">
        <v>9385</v>
      </c>
      <c r="C6391" t="s">
        <v>5546</v>
      </c>
      <c r="D6391">
        <v>7</v>
      </c>
      <c r="E6391" t="s">
        <v>3937</v>
      </c>
      <c r="F6391">
        <v>7</v>
      </c>
      <c r="G6391">
        <v>7</v>
      </c>
      <c r="H6391" s="4" t="str">
        <f t="shared" si="198"/>
        <v>2K181.7</v>
      </c>
      <c r="I6391" s="4" t="str">
        <f t="shared" si="199"/>
        <v>SG2_P0_RXC</v>
      </c>
    </row>
    <row r="6392" spans="1:9">
      <c r="A6392" t="s">
        <v>261</v>
      </c>
      <c r="B6392" t="s">
        <v>9385</v>
      </c>
      <c r="C6392" t="s">
        <v>5546</v>
      </c>
      <c r="D6392" t="s">
        <v>7833</v>
      </c>
      <c r="E6392" t="s">
        <v>490</v>
      </c>
      <c r="F6392">
        <v>1</v>
      </c>
      <c r="G6392" t="s">
        <v>7833</v>
      </c>
      <c r="H6392" s="4" t="str">
        <f t="shared" si="198"/>
        <v>2K181.1</v>
      </c>
      <c r="I6392" s="4" t="str">
        <f t="shared" si="199"/>
        <v>VP12</v>
      </c>
    </row>
    <row r="6393" spans="1:9">
      <c r="A6393" t="s">
        <v>261</v>
      </c>
      <c r="B6393" t="s">
        <v>9385</v>
      </c>
      <c r="C6393" t="s">
        <v>5546</v>
      </c>
      <c r="D6393" t="s">
        <v>7834</v>
      </c>
      <c r="E6393" t="s">
        <v>8485</v>
      </c>
      <c r="F6393">
        <v>8</v>
      </c>
      <c r="G6393" t="s">
        <v>7834</v>
      </c>
      <c r="H6393" s="4" t="str">
        <f t="shared" si="198"/>
        <v>2K181.8</v>
      </c>
      <c r="I6393" s="4" t="str">
        <f t="shared" si="199"/>
        <v>SC_UDB181</v>
      </c>
    </row>
    <row r="6394" spans="1:9">
      <c r="A6394" t="s">
        <v>261</v>
      </c>
      <c r="B6394" t="s">
        <v>9385</v>
      </c>
      <c r="C6394" t="s">
        <v>5547</v>
      </c>
      <c r="D6394">
        <v>2</v>
      </c>
      <c r="E6394" t="s">
        <v>3938</v>
      </c>
      <c r="F6394">
        <v>2</v>
      </c>
      <c r="G6394">
        <v>2</v>
      </c>
      <c r="H6394" s="4" t="str">
        <f t="shared" si="198"/>
        <v>2K182.2</v>
      </c>
      <c r="I6394" s="4" t="str">
        <f t="shared" si="199"/>
        <v>SG2_P0_RXD2</v>
      </c>
    </row>
    <row r="6395" spans="1:9">
      <c r="A6395" t="s">
        <v>261</v>
      </c>
      <c r="B6395" t="s">
        <v>9385</v>
      </c>
      <c r="C6395" t="s">
        <v>5547</v>
      </c>
      <c r="D6395">
        <v>3</v>
      </c>
      <c r="E6395" t="s">
        <v>3926</v>
      </c>
      <c r="F6395">
        <v>3</v>
      </c>
      <c r="G6395">
        <v>3</v>
      </c>
      <c r="H6395" s="4" t="str">
        <f t="shared" si="198"/>
        <v>2K182.3</v>
      </c>
      <c r="I6395" s="4" t="str">
        <f t="shared" si="199"/>
        <v>S2_R_P0_TXD2</v>
      </c>
    </row>
    <row r="6396" spans="1:9">
      <c r="A6396" t="s">
        <v>261</v>
      </c>
      <c r="B6396" t="s">
        <v>9385</v>
      </c>
      <c r="C6396" t="s">
        <v>5547</v>
      </c>
      <c r="D6396">
        <v>4</v>
      </c>
      <c r="E6396" t="s">
        <v>3928</v>
      </c>
      <c r="F6396">
        <v>4</v>
      </c>
      <c r="G6396">
        <v>4</v>
      </c>
      <c r="H6396" s="4" t="str">
        <f t="shared" si="198"/>
        <v>2K182.4</v>
      </c>
      <c r="I6396" s="4" t="str">
        <f t="shared" si="199"/>
        <v>S2_SCANA_HSD216</v>
      </c>
    </row>
    <row r="6397" spans="1:9">
      <c r="A6397" t="s">
        <v>261</v>
      </c>
      <c r="B6397" t="s">
        <v>9385</v>
      </c>
      <c r="C6397" t="s">
        <v>5547</v>
      </c>
      <c r="D6397">
        <v>5</v>
      </c>
      <c r="E6397" t="s">
        <v>3929</v>
      </c>
      <c r="F6397">
        <v>5</v>
      </c>
      <c r="G6397">
        <v>5</v>
      </c>
      <c r="H6397" s="4" t="str">
        <f t="shared" si="198"/>
        <v>2K182.5</v>
      </c>
      <c r="I6397" s="4" t="str">
        <f t="shared" si="199"/>
        <v>S2_SCANA_HSD217</v>
      </c>
    </row>
    <row r="6398" spans="1:9">
      <c r="A6398" t="s">
        <v>261</v>
      </c>
      <c r="B6398" t="s">
        <v>9385</v>
      </c>
      <c r="C6398" t="s">
        <v>5547</v>
      </c>
      <c r="D6398">
        <v>6</v>
      </c>
      <c r="E6398" t="s">
        <v>3927</v>
      </c>
      <c r="F6398">
        <v>6</v>
      </c>
      <c r="G6398">
        <v>6</v>
      </c>
      <c r="H6398" s="4" t="str">
        <f t="shared" si="198"/>
        <v>2K182.6</v>
      </c>
      <c r="I6398" s="4" t="str">
        <f t="shared" si="199"/>
        <v>S2_R_P0_RXD0</v>
      </c>
    </row>
    <row r="6399" spans="1:9">
      <c r="A6399" t="s">
        <v>261</v>
      </c>
      <c r="B6399" t="s">
        <v>9385</v>
      </c>
      <c r="C6399" t="s">
        <v>5547</v>
      </c>
      <c r="D6399">
        <v>7</v>
      </c>
      <c r="E6399" t="s">
        <v>3930</v>
      </c>
      <c r="F6399">
        <v>7</v>
      </c>
      <c r="G6399">
        <v>7</v>
      </c>
      <c r="H6399" s="4" t="str">
        <f t="shared" si="198"/>
        <v>2K182.7</v>
      </c>
      <c r="I6399" s="4" t="str">
        <f t="shared" si="199"/>
        <v>SG2_P0_TXD0</v>
      </c>
    </row>
    <row r="6400" spans="1:9">
      <c r="A6400" t="s">
        <v>261</v>
      </c>
      <c r="B6400" t="s">
        <v>9385</v>
      </c>
      <c r="C6400" t="s">
        <v>5547</v>
      </c>
      <c r="D6400" t="s">
        <v>7833</v>
      </c>
      <c r="E6400" t="s">
        <v>490</v>
      </c>
      <c r="F6400">
        <v>1</v>
      </c>
      <c r="G6400" t="s">
        <v>7833</v>
      </c>
      <c r="H6400" s="4" t="str">
        <f t="shared" si="198"/>
        <v>2K182.1</v>
      </c>
      <c r="I6400" s="4" t="str">
        <f t="shared" si="199"/>
        <v>VP12</v>
      </c>
    </row>
    <row r="6401" spans="1:9">
      <c r="A6401" t="s">
        <v>261</v>
      </c>
      <c r="B6401" t="s">
        <v>9385</v>
      </c>
      <c r="C6401" t="s">
        <v>5547</v>
      </c>
      <c r="D6401" t="s">
        <v>7834</v>
      </c>
      <c r="E6401" t="s">
        <v>8486</v>
      </c>
      <c r="F6401">
        <v>8</v>
      </c>
      <c r="G6401" t="s">
        <v>7834</v>
      </c>
      <c r="H6401" s="4" t="str">
        <f t="shared" si="198"/>
        <v>2K182.8</v>
      </c>
      <c r="I6401" s="4" t="str">
        <f t="shared" si="199"/>
        <v>SC_UDB182</v>
      </c>
    </row>
    <row r="6402" spans="1:9">
      <c r="A6402" t="s">
        <v>261</v>
      </c>
      <c r="B6402" t="s">
        <v>9385</v>
      </c>
      <c r="C6402" t="s">
        <v>5548</v>
      </c>
      <c r="D6402">
        <v>2</v>
      </c>
      <c r="E6402" t="s">
        <v>3940</v>
      </c>
      <c r="F6402">
        <v>2</v>
      </c>
      <c r="G6402">
        <v>2</v>
      </c>
      <c r="H6402" s="4" t="str">
        <f t="shared" ref="H6402:H6465" si="200">CONCATENATE(C6402,".",F6402)</f>
        <v>2K183.2</v>
      </c>
      <c r="I6402" s="4" t="str">
        <f t="shared" ref="I6402:I6465" si="201">E6402</f>
        <v>SG2_P0_RXD3</v>
      </c>
    </row>
    <row r="6403" spans="1:9">
      <c r="A6403" t="s">
        <v>261</v>
      </c>
      <c r="B6403" t="s">
        <v>9385</v>
      </c>
      <c r="C6403" t="s">
        <v>5548</v>
      </c>
      <c r="D6403">
        <v>3</v>
      </c>
      <c r="E6403" t="s">
        <v>3931</v>
      </c>
      <c r="F6403">
        <v>3</v>
      </c>
      <c r="G6403">
        <v>3</v>
      </c>
      <c r="H6403" s="4" t="str">
        <f t="shared" si="200"/>
        <v>2K183.3</v>
      </c>
      <c r="I6403" s="4" t="str">
        <f t="shared" si="201"/>
        <v>S2_R_P0_TXD3</v>
      </c>
    </row>
    <row r="6404" spans="1:9">
      <c r="A6404" t="s">
        <v>261</v>
      </c>
      <c r="B6404" t="s">
        <v>9385</v>
      </c>
      <c r="C6404" t="s">
        <v>5548</v>
      </c>
      <c r="D6404">
        <v>4</v>
      </c>
      <c r="E6404" t="s">
        <v>3933</v>
      </c>
      <c r="F6404">
        <v>4</v>
      </c>
      <c r="G6404">
        <v>4</v>
      </c>
      <c r="H6404" s="4" t="str">
        <f t="shared" si="200"/>
        <v>2K183.4</v>
      </c>
      <c r="I6404" s="4" t="str">
        <f t="shared" si="201"/>
        <v>S2_SCANA_HSD218</v>
      </c>
    </row>
    <row r="6405" spans="1:9">
      <c r="A6405" t="s">
        <v>261</v>
      </c>
      <c r="B6405" t="s">
        <v>9385</v>
      </c>
      <c r="C6405" t="s">
        <v>5548</v>
      </c>
      <c r="D6405">
        <v>5</v>
      </c>
      <c r="E6405" t="s">
        <v>3934</v>
      </c>
      <c r="F6405">
        <v>5</v>
      </c>
      <c r="G6405">
        <v>5</v>
      </c>
      <c r="H6405" s="4" t="str">
        <f t="shared" si="200"/>
        <v>2K183.5</v>
      </c>
      <c r="I6405" s="4" t="str">
        <f t="shared" si="201"/>
        <v>S2_SCAND_HSD219</v>
      </c>
    </row>
    <row r="6406" spans="1:9">
      <c r="A6406" t="s">
        <v>261</v>
      </c>
      <c r="B6406" t="s">
        <v>9385</v>
      </c>
      <c r="C6406" t="s">
        <v>5548</v>
      </c>
      <c r="D6406">
        <v>6</v>
      </c>
      <c r="E6406" t="s">
        <v>3932</v>
      </c>
      <c r="F6406">
        <v>6</v>
      </c>
      <c r="G6406">
        <v>6</v>
      </c>
      <c r="H6406" s="4" t="str">
        <f t="shared" si="200"/>
        <v>2K183.6</v>
      </c>
      <c r="I6406" s="4" t="str">
        <f t="shared" si="201"/>
        <v>S2_R_P0_RXER</v>
      </c>
    </row>
    <row r="6407" spans="1:9">
      <c r="A6407" t="s">
        <v>261</v>
      </c>
      <c r="B6407" t="s">
        <v>9385</v>
      </c>
      <c r="C6407" t="s">
        <v>5548</v>
      </c>
      <c r="D6407">
        <v>7</v>
      </c>
      <c r="E6407" t="s">
        <v>169</v>
      </c>
      <c r="F6407">
        <v>7</v>
      </c>
      <c r="G6407">
        <v>7</v>
      </c>
      <c r="H6407" s="4" t="str">
        <f t="shared" si="200"/>
        <v>2K183.7</v>
      </c>
      <c r="I6407" s="4" t="str">
        <f t="shared" si="201"/>
        <v>DGND</v>
      </c>
    </row>
    <row r="6408" spans="1:9">
      <c r="A6408" t="s">
        <v>261</v>
      </c>
      <c r="B6408" t="s">
        <v>9385</v>
      </c>
      <c r="C6408" t="s">
        <v>5548</v>
      </c>
      <c r="D6408" t="s">
        <v>7833</v>
      </c>
      <c r="E6408" t="s">
        <v>490</v>
      </c>
      <c r="F6408">
        <v>1</v>
      </c>
      <c r="G6408" t="s">
        <v>7833</v>
      </c>
      <c r="H6408" s="4" t="str">
        <f t="shared" si="200"/>
        <v>2K183.1</v>
      </c>
      <c r="I6408" s="4" t="str">
        <f t="shared" si="201"/>
        <v>VP12</v>
      </c>
    </row>
    <row r="6409" spans="1:9">
      <c r="A6409" t="s">
        <v>261</v>
      </c>
      <c r="B6409" t="s">
        <v>9385</v>
      </c>
      <c r="C6409" t="s">
        <v>5548</v>
      </c>
      <c r="D6409" t="s">
        <v>7834</v>
      </c>
      <c r="E6409" t="s">
        <v>8487</v>
      </c>
      <c r="F6409">
        <v>8</v>
      </c>
      <c r="G6409" t="s">
        <v>7834</v>
      </c>
      <c r="H6409" s="4" t="str">
        <f t="shared" si="200"/>
        <v>2K183.8</v>
      </c>
      <c r="I6409" s="4" t="str">
        <f t="shared" si="201"/>
        <v>SC_UDB183</v>
      </c>
    </row>
    <row r="6410" spans="1:9">
      <c r="A6410" t="s">
        <v>261</v>
      </c>
      <c r="B6410" t="s">
        <v>9385</v>
      </c>
      <c r="C6410" t="s">
        <v>5549</v>
      </c>
      <c r="D6410">
        <v>2</v>
      </c>
      <c r="F6410">
        <v>2</v>
      </c>
      <c r="G6410">
        <v>2</v>
      </c>
      <c r="H6410" s="4" t="str">
        <f t="shared" si="200"/>
        <v>2K231.2</v>
      </c>
      <c r="I6410" s="4">
        <f t="shared" si="201"/>
        <v>0</v>
      </c>
    </row>
    <row r="6411" spans="1:9">
      <c r="A6411" t="s">
        <v>261</v>
      </c>
      <c r="B6411" t="s">
        <v>9385</v>
      </c>
      <c r="C6411" t="s">
        <v>5549</v>
      </c>
      <c r="D6411">
        <v>3</v>
      </c>
      <c r="F6411">
        <v>3</v>
      </c>
      <c r="G6411">
        <v>3</v>
      </c>
      <c r="H6411" s="4" t="str">
        <f t="shared" si="200"/>
        <v>2K231.3</v>
      </c>
      <c r="I6411" s="4">
        <f t="shared" si="201"/>
        <v>0</v>
      </c>
    </row>
    <row r="6412" spans="1:9">
      <c r="A6412" t="s">
        <v>261</v>
      </c>
      <c r="B6412" t="s">
        <v>9385</v>
      </c>
      <c r="C6412" t="s">
        <v>5549</v>
      </c>
      <c r="D6412">
        <v>4</v>
      </c>
      <c r="F6412">
        <v>4</v>
      </c>
      <c r="G6412">
        <v>4</v>
      </c>
      <c r="H6412" s="4" t="str">
        <f t="shared" si="200"/>
        <v>2K231.4</v>
      </c>
      <c r="I6412" s="4">
        <f t="shared" si="201"/>
        <v>0</v>
      </c>
    </row>
    <row r="6413" spans="1:9">
      <c r="A6413" t="s">
        <v>261</v>
      </c>
      <c r="B6413" t="s">
        <v>9385</v>
      </c>
      <c r="C6413" t="s">
        <v>5549</v>
      </c>
      <c r="D6413">
        <v>5</v>
      </c>
      <c r="E6413" t="s">
        <v>3941</v>
      </c>
      <c r="F6413">
        <v>5</v>
      </c>
      <c r="G6413">
        <v>5</v>
      </c>
      <c r="H6413" s="4" t="str">
        <f t="shared" si="200"/>
        <v>2K231.5</v>
      </c>
      <c r="I6413" s="4" t="str">
        <f t="shared" si="201"/>
        <v>S2_SCANA_HSD207</v>
      </c>
    </row>
    <row r="6414" spans="1:9">
      <c r="A6414" t="s">
        <v>261</v>
      </c>
      <c r="B6414" t="s">
        <v>9385</v>
      </c>
      <c r="C6414" t="s">
        <v>5549</v>
      </c>
      <c r="D6414">
        <v>6</v>
      </c>
      <c r="E6414" t="s">
        <v>3939</v>
      </c>
      <c r="F6414">
        <v>6</v>
      </c>
      <c r="G6414">
        <v>6</v>
      </c>
      <c r="H6414" s="4" t="str">
        <f t="shared" si="200"/>
        <v>2K231.6</v>
      </c>
      <c r="I6414" s="4" t="str">
        <f t="shared" si="201"/>
        <v>S2_R_P0_RXD1</v>
      </c>
    </row>
    <row r="6415" spans="1:9">
      <c r="A6415" t="s">
        <v>261</v>
      </c>
      <c r="B6415" t="s">
        <v>9385</v>
      </c>
      <c r="C6415" t="s">
        <v>5549</v>
      </c>
      <c r="D6415">
        <v>7</v>
      </c>
      <c r="E6415" t="s">
        <v>3942</v>
      </c>
      <c r="F6415">
        <v>7</v>
      </c>
      <c r="G6415">
        <v>7</v>
      </c>
      <c r="H6415" s="4" t="str">
        <f t="shared" si="200"/>
        <v>2K231.7</v>
      </c>
      <c r="I6415" s="4" t="str">
        <f t="shared" si="201"/>
        <v>SG2_P0_TXD1</v>
      </c>
    </row>
    <row r="6416" spans="1:9">
      <c r="A6416" t="s">
        <v>261</v>
      </c>
      <c r="B6416" t="s">
        <v>9385</v>
      </c>
      <c r="C6416" t="s">
        <v>5549</v>
      </c>
      <c r="D6416" t="s">
        <v>7833</v>
      </c>
      <c r="E6416" t="s">
        <v>490</v>
      </c>
      <c r="F6416">
        <v>1</v>
      </c>
      <c r="G6416" t="s">
        <v>7833</v>
      </c>
      <c r="H6416" s="4" t="str">
        <f t="shared" si="200"/>
        <v>2K231.1</v>
      </c>
      <c r="I6416" s="4" t="str">
        <f t="shared" si="201"/>
        <v>VP12</v>
      </c>
    </row>
    <row r="6417" spans="1:9">
      <c r="A6417" t="s">
        <v>261</v>
      </c>
      <c r="B6417" t="s">
        <v>9385</v>
      </c>
      <c r="C6417" t="s">
        <v>5549</v>
      </c>
      <c r="D6417" t="s">
        <v>7834</v>
      </c>
      <c r="E6417" t="s">
        <v>8488</v>
      </c>
      <c r="F6417">
        <v>8</v>
      </c>
      <c r="G6417" t="s">
        <v>7834</v>
      </c>
      <c r="H6417" s="4" t="str">
        <f t="shared" si="200"/>
        <v>2K231.8</v>
      </c>
      <c r="I6417" s="4" t="str">
        <f t="shared" si="201"/>
        <v>SC_UDB231</v>
      </c>
    </row>
    <row r="6418" spans="1:9">
      <c r="A6418" t="s">
        <v>261</v>
      </c>
      <c r="B6418" t="s">
        <v>9385</v>
      </c>
      <c r="C6418" t="s">
        <v>5550</v>
      </c>
      <c r="D6418">
        <v>2</v>
      </c>
      <c r="E6418" t="s">
        <v>3946</v>
      </c>
      <c r="F6418">
        <v>2</v>
      </c>
      <c r="G6418">
        <v>2</v>
      </c>
      <c r="H6418" s="4" t="str">
        <f t="shared" si="200"/>
        <v>2K232.2</v>
      </c>
      <c r="I6418" s="4" t="str">
        <f t="shared" si="201"/>
        <v>SG2_P0_TXD3</v>
      </c>
    </row>
    <row r="6419" spans="1:9">
      <c r="A6419" t="s">
        <v>261</v>
      </c>
      <c r="B6419" t="s">
        <v>9385</v>
      </c>
      <c r="C6419" t="s">
        <v>5550</v>
      </c>
      <c r="D6419">
        <v>3</v>
      </c>
      <c r="E6419" t="s">
        <v>3943</v>
      </c>
      <c r="F6419">
        <v>3</v>
      </c>
      <c r="G6419">
        <v>3</v>
      </c>
      <c r="H6419" s="4" t="str">
        <f t="shared" si="200"/>
        <v>2K232.3</v>
      </c>
      <c r="I6419" s="4" t="str">
        <f t="shared" si="201"/>
        <v>S2_R_P0_RXD3</v>
      </c>
    </row>
    <row r="6420" spans="1:9">
      <c r="A6420" t="s">
        <v>261</v>
      </c>
      <c r="B6420" t="s">
        <v>9385</v>
      </c>
      <c r="C6420" t="s">
        <v>5550</v>
      </c>
      <c r="D6420">
        <v>4</v>
      </c>
      <c r="E6420" t="s">
        <v>3945</v>
      </c>
      <c r="F6420">
        <v>4</v>
      </c>
      <c r="G6420">
        <v>4</v>
      </c>
      <c r="H6420" s="4" t="str">
        <f t="shared" si="200"/>
        <v>2K232.4</v>
      </c>
      <c r="I6420" s="4" t="str">
        <f t="shared" si="201"/>
        <v>S2_SCANA_HSD208</v>
      </c>
    </row>
    <row r="6421" spans="1:9">
      <c r="A6421" t="s">
        <v>261</v>
      </c>
      <c r="B6421" t="s">
        <v>9385</v>
      </c>
      <c r="C6421" t="s">
        <v>5550</v>
      </c>
      <c r="D6421">
        <v>5</v>
      </c>
      <c r="E6421" t="s">
        <v>3947</v>
      </c>
      <c r="F6421">
        <v>5</v>
      </c>
      <c r="G6421">
        <v>5</v>
      </c>
      <c r="H6421" s="4" t="str">
        <f t="shared" si="200"/>
        <v>2K232.5</v>
      </c>
      <c r="I6421" s="4" t="str">
        <f t="shared" si="201"/>
        <v>S2_SCAND_HSD209</v>
      </c>
    </row>
    <row r="6422" spans="1:9">
      <c r="A6422" t="s">
        <v>261</v>
      </c>
      <c r="B6422" t="s">
        <v>9385</v>
      </c>
      <c r="C6422" t="s">
        <v>5550</v>
      </c>
      <c r="D6422">
        <v>6</v>
      </c>
      <c r="E6422" t="s">
        <v>3944</v>
      </c>
      <c r="F6422">
        <v>6</v>
      </c>
      <c r="G6422">
        <v>6</v>
      </c>
      <c r="H6422" s="4" t="str">
        <f t="shared" si="200"/>
        <v>2K232.6</v>
      </c>
      <c r="I6422" s="4" t="str">
        <f t="shared" si="201"/>
        <v>S2_R_P0_RXDV</v>
      </c>
    </row>
    <row r="6423" spans="1:9">
      <c r="A6423" t="s">
        <v>261</v>
      </c>
      <c r="B6423" t="s">
        <v>9385</v>
      </c>
      <c r="C6423" t="s">
        <v>5550</v>
      </c>
      <c r="D6423">
        <v>7</v>
      </c>
      <c r="E6423" t="s">
        <v>3948</v>
      </c>
      <c r="F6423">
        <v>7</v>
      </c>
      <c r="G6423">
        <v>7</v>
      </c>
      <c r="H6423" s="4" t="str">
        <f t="shared" si="200"/>
        <v>2K232.7</v>
      </c>
      <c r="I6423" s="4" t="str">
        <f t="shared" si="201"/>
        <v>SG2_P0_TXEN</v>
      </c>
    </row>
    <row r="6424" spans="1:9">
      <c r="A6424" t="s">
        <v>261</v>
      </c>
      <c r="B6424" t="s">
        <v>9385</v>
      </c>
      <c r="C6424" t="s">
        <v>5550</v>
      </c>
      <c r="D6424" t="s">
        <v>7833</v>
      </c>
      <c r="E6424" t="s">
        <v>490</v>
      </c>
      <c r="F6424">
        <v>1</v>
      </c>
      <c r="G6424" t="s">
        <v>7833</v>
      </c>
      <c r="H6424" s="4" t="str">
        <f t="shared" si="200"/>
        <v>2K232.1</v>
      </c>
      <c r="I6424" s="4" t="str">
        <f t="shared" si="201"/>
        <v>VP12</v>
      </c>
    </row>
    <row r="6425" spans="1:9">
      <c r="A6425" t="s">
        <v>261</v>
      </c>
      <c r="B6425" t="s">
        <v>9385</v>
      </c>
      <c r="C6425" t="s">
        <v>5550</v>
      </c>
      <c r="D6425" t="s">
        <v>7834</v>
      </c>
      <c r="E6425" t="s">
        <v>8489</v>
      </c>
      <c r="F6425">
        <v>8</v>
      </c>
      <c r="G6425" t="s">
        <v>7834</v>
      </c>
      <c r="H6425" s="4" t="str">
        <f t="shared" si="200"/>
        <v>2K232.8</v>
      </c>
      <c r="I6425" s="4" t="str">
        <f t="shared" si="201"/>
        <v>SC_UDB232</v>
      </c>
    </row>
    <row r="6426" spans="1:9">
      <c r="A6426" t="s">
        <v>261</v>
      </c>
      <c r="B6426" t="s">
        <v>9385</v>
      </c>
      <c r="C6426" t="s">
        <v>5551</v>
      </c>
      <c r="D6426">
        <v>2</v>
      </c>
      <c r="E6426" t="s">
        <v>3952</v>
      </c>
      <c r="F6426">
        <v>2</v>
      </c>
      <c r="G6426">
        <v>2</v>
      </c>
      <c r="H6426" s="4" t="str">
        <f t="shared" si="200"/>
        <v>2K233.2</v>
      </c>
      <c r="I6426" s="4" t="str">
        <f t="shared" si="201"/>
        <v>SG2_P0_TXC</v>
      </c>
    </row>
    <row r="6427" spans="1:9">
      <c r="A6427" t="s">
        <v>261</v>
      </c>
      <c r="B6427" t="s">
        <v>9385</v>
      </c>
      <c r="C6427" t="s">
        <v>5551</v>
      </c>
      <c r="D6427">
        <v>3</v>
      </c>
      <c r="E6427" t="s">
        <v>3949</v>
      </c>
      <c r="F6427">
        <v>3</v>
      </c>
      <c r="G6427">
        <v>3</v>
      </c>
      <c r="H6427" s="4" t="str">
        <f t="shared" si="200"/>
        <v>2K233.3</v>
      </c>
      <c r="I6427" s="4" t="str">
        <f t="shared" si="201"/>
        <v>S2_R_P0_RXC</v>
      </c>
    </row>
    <row r="6428" spans="1:9">
      <c r="A6428" t="s">
        <v>261</v>
      </c>
      <c r="B6428" t="s">
        <v>9385</v>
      </c>
      <c r="C6428" t="s">
        <v>5551</v>
      </c>
      <c r="D6428">
        <v>4</v>
      </c>
      <c r="E6428" t="s">
        <v>3951</v>
      </c>
      <c r="F6428">
        <v>4</v>
      </c>
      <c r="G6428">
        <v>4</v>
      </c>
      <c r="H6428" s="4" t="str">
        <f t="shared" si="200"/>
        <v>2K233.4</v>
      </c>
      <c r="I6428" s="4" t="str">
        <f t="shared" si="201"/>
        <v>S2_SCANA_HSD210</v>
      </c>
    </row>
    <row r="6429" spans="1:9">
      <c r="A6429" t="s">
        <v>261</v>
      </c>
      <c r="B6429" t="s">
        <v>9385</v>
      </c>
      <c r="C6429" t="s">
        <v>5551</v>
      </c>
      <c r="D6429">
        <v>5</v>
      </c>
      <c r="E6429" t="s">
        <v>3953</v>
      </c>
      <c r="F6429">
        <v>5</v>
      </c>
      <c r="G6429">
        <v>5</v>
      </c>
      <c r="H6429" s="4" t="str">
        <f t="shared" si="200"/>
        <v>2K233.5</v>
      </c>
      <c r="I6429" s="4" t="str">
        <f t="shared" si="201"/>
        <v>S2_SCANA_HSD211</v>
      </c>
    </row>
    <row r="6430" spans="1:9">
      <c r="A6430" t="s">
        <v>261</v>
      </c>
      <c r="B6430" t="s">
        <v>9385</v>
      </c>
      <c r="C6430" t="s">
        <v>5551</v>
      </c>
      <c r="D6430">
        <v>6</v>
      </c>
      <c r="E6430" t="s">
        <v>3950</v>
      </c>
      <c r="F6430">
        <v>6</v>
      </c>
      <c r="G6430">
        <v>6</v>
      </c>
      <c r="H6430" s="4" t="str">
        <f t="shared" si="200"/>
        <v>2K233.6</v>
      </c>
      <c r="I6430" s="4" t="str">
        <f t="shared" si="201"/>
        <v>S2_R_P0_RXD2</v>
      </c>
    </row>
    <row r="6431" spans="1:9">
      <c r="A6431" t="s">
        <v>261</v>
      </c>
      <c r="B6431" t="s">
        <v>9385</v>
      </c>
      <c r="C6431" t="s">
        <v>5551</v>
      </c>
      <c r="D6431">
        <v>7</v>
      </c>
      <c r="E6431" t="s">
        <v>3954</v>
      </c>
      <c r="F6431">
        <v>7</v>
      </c>
      <c r="G6431">
        <v>7</v>
      </c>
      <c r="H6431" s="4" t="str">
        <f t="shared" si="200"/>
        <v>2K233.7</v>
      </c>
      <c r="I6431" s="4" t="str">
        <f t="shared" si="201"/>
        <v>SG2_P0_TXD2</v>
      </c>
    </row>
    <row r="6432" spans="1:9">
      <c r="A6432" t="s">
        <v>261</v>
      </c>
      <c r="B6432" t="s">
        <v>9385</v>
      </c>
      <c r="C6432" t="s">
        <v>5551</v>
      </c>
      <c r="D6432" t="s">
        <v>7833</v>
      </c>
      <c r="E6432" t="s">
        <v>490</v>
      </c>
      <c r="F6432">
        <v>1</v>
      </c>
      <c r="G6432" t="s">
        <v>7833</v>
      </c>
      <c r="H6432" s="4" t="str">
        <f t="shared" si="200"/>
        <v>2K233.1</v>
      </c>
      <c r="I6432" s="4" t="str">
        <f t="shared" si="201"/>
        <v>VP12</v>
      </c>
    </row>
    <row r="6433" spans="1:9">
      <c r="A6433" t="s">
        <v>261</v>
      </c>
      <c r="B6433" t="s">
        <v>9385</v>
      </c>
      <c r="C6433" t="s">
        <v>5551</v>
      </c>
      <c r="D6433" t="s">
        <v>7834</v>
      </c>
      <c r="E6433" t="s">
        <v>8490</v>
      </c>
      <c r="F6433">
        <v>8</v>
      </c>
      <c r="G6433" t="s">
        <v>7834</v>
      </c>
      <c r="H6433" s="4" t="str">
        <f t="shared" si="200"/>
        <v>2K233.8</v>
      </c>
      <c r="I6433" s="4" t="str">
        <f t="shared" si="201"/>
        <v>SC_UDB233</v>
      </c>
    </row>
    <row r="6434" spans="1:9">
      <c r="A6434" t="s">
        <v>261</v>
      </c>
      <c r="B6434" t="s">
        <v>9385</v>
      </c>
      <c r="C6434" t="s">
        <v>5552</v>
      </c>
      <c r="D6434">
        <v>1</v>
      </c>
      <c r="E6434" t="s">
        <v>3955</v>
      </c>
      <c r="F6434">
        <v>1</v>
      </c>
      <c r="G6434">
        <v>1</v>
      </c>
      <c r="H6434" s="4" t="str">
        <f t="shared" si="200"/>
        <v>2RR400.1</v>
      </c>
      <c r="I6434" s="4" t="str">
        <f t="shared" si="201"/>
        <v>S2_P0_TXD0</v>
      </c>
    </row>
    <row r="6435" spans="1:9">
      <c r="A6435" t="s">
        <v>261</v>
      </c>
      <c r="B6435" t="s">
        <v>9385</v>
      </c>
      <c r="C6435" t="s">
        <v>5552</v>
      </c>
      <c r="D6435">
        <v>2</v>
      </c>
      <c r="E6435" t="s">
        <v>3918</v>
      </c>
      <c r="F6435">
        <v>2</v>
      </c>
      <c r="G6435">
        <v>2</v>
      </c>
      <c r="H6435" s="4" t="str">
        <f t="shared" si="200"/>
        <v>2RR400.2</v>
      </c>
      <c r="I6435" s="4" t="str">
        <f t="shared" si="201"/>
        <v>S2_R_P0_TXD0</v>
      </c>
    </row>
    <row r="6436" spans="1:9">
      <c r="A6436" t="s">
        <v>261</v>
      </c>
      <c r="B6436" t="s">
        <v>9385</v>
      </c>
      <c r="C6436" t="s">
        <v>5553</v>
      </c>
      <c r="D6436">
        <v>1</v>
      </c>
      <c r="E6436" t="s">
        <v>3956</v>
      </c>
      <c r="F6436">
        <v>1</v>
      </c>
      <c r="G6436">
        <v>1</v>
      </c>
      <c r="H6436" s="4" t="str">
        <f t="shared" si="200"/>
        <v>2RR401.1</v>
      </c>
      <c r="I6436" s="4" t="str">
        <f t="shared" si="201"/>
        <v>S2_P0_TXD1</v>
      </c>
    </row>
    <row r="6437" spans="1:9">
      <c r="A6437" t="s">
        <v>261</v>
      </c>
      <c r="B6437" t="s">
        <v>9385</v>
      </c>
      <c r="C6437" t="s">
        <v>5553</v>
      </c>
      <c r="D6437">
        <v>2</v>
      </c>
      <c r="E6437" t="s">
        <v>3922</v>
      </c>
      <c r="F6437">
        <v>2</v>
      </c>
      <c r="G6437">
        <v>2</v>
      </c>
      <c r="H6437" s="4" t="str">
        <f t="shared" si="200"/>
        <v>2RR401.2</v>
      </c>
      <c r="I6437" s="4" t="str">
        <f t="shared" si="201"/>
        <v>S2_R_P0_TXD1</v>
      </c>
    </row>
    <row r="6438" spans="1:9">
      <c r="A6438" t="s">
        <v>261</v>
      </c>
      <c r="B6438" t="s">
        <v>9385</v>
      </c>
      <c r="C6438" t="s">
        <v>5554</v>
      </c>
      <c r="D6438">
        <v>1</v>
      </c>
      <c r="E6438" t="s">
        <v>3957</v>
      </c>
      <c r="F6438">
        <v>1</v>
      </c>
      <c r="G6438">
        <v>1</v>
      </c>
      <c r="H6438" s="4" t="str">
        <f t="shared" si="200"/>
        <v>2RR402.1</v>
      </c>
      <c r="I6438" s="4" t="str">
        <f t="shared" si="201"/>
        <v>S2_P0_TXD2</v>
      </c>
    </row>
    <row r="6439" spans="1:9">
      <c r="A6439" t="s">
        <v>261</v>
      </c>
      <c r="B6439" t="s">
        <v>9385</v>
      </c>
      <c r="C6439" t="s">
        <v>5554</v>
      </c>
      <c r="D6439">
        <v>2</v>
      </c>
      <c r="E6439" t="s">
        <v>3926</v>
      </c>
      <c r="F6439">
        <v>2</v>
      </c>
      <c r="G6439">
        <v>2</v>
      </c>
      <c r="H6439" s="4" t="str">
        <f t="shared" si="200"/>
        <v>2RR402.2</v>
      </c>
      <c r="I6439" s="4" t="str">
        <f t="shared" si="201"/>
        <v>S2_R_P0_TXD2</v>
      </c>
    </row>
    <row r="6440" spans="1:9">
      <c r="A6440" t="s">
        <v>261</v>
      </c>
      <c r="B6440" t="s">
        <v>9385</v>
      </c>
      <c r="C6440" t="s">
        <v>5555</v>
      </c>
      <c r="D6440">
        <v>1</v>
      </c>
      <c r="E6440" t="s">
        <v>3958</v>
      </c>
      <c r="F6440">
        <v>1</v>
      </c>
      <c r="G6440">
        <v>1</v>
      </c>
      <c r="H6440" s="4" t="str">
        <f t="shared" si="200"/>
        <v>2RR403.1</v>
      </c>
      <c r="I6440" s="4" t="str">
        <f t="shared" si="201"/>
        <v>S2_P0_TXD3</v>
      </c>
    </row>
    <row r="6441" spans="1:9">
      <c r="A6441" t="s">
        <v>261</v>
      </c>
      <c r="B6441" t="s">
        <v>9385</v>
      </c>
      <c r="C6441" t="s">
        <v>5555</v>
      </c>
      <c r="D6441">
        <v>2</v>
      </c>
      <c r="E6441" t="s">
        <v>3931</v>
      </c>
      <c r="F6441">
        <v>2</v>
      </c>
      <c r="G6441">
        <v>2</v>
      </c>
      <c r="H6441" s="4" t="str">
        <f t="shared" si="200"/>
        <v>2RR403.2</v>
      </c>
      <c r="I6441" s="4" t="str">
        <f t="shared" si="201"/>
        <v>S2_R_P0_TXD3</v>
      </c>
    </row>
    <row r="6442" spans="1:9">
      <c r="A6442" t="s">
        <v>261</v>
      </c>
      <c r="B6442" t="s">
        <v>9385</v>
      </c>
      <c r="C6442" t="s">
        <v>5556</v>
      </c>
      <c r="D6442">
        <v>1</v>
      </c>
      <c r="E6442" t="s">
        <v>3959</v>
      </c>
      <c r="F6442">
        <v>1</v>
      </c>
      <c r="G6442">
        <v>1</v>
      </c>
      <c r="H6442" s="4" t="str">
        <f t="shared" si="200"/>
        <v>2RR404.1</v>
      </c>
      <c r="I6442" s="4" t="str">
        <f t="shared" si="201"/>
        <v>S2_P0_TXC</v>
      </c>
    </row>
    <row r="6443" spans="1:9">
      <c r="A6443" t="s">
        <v>261</v>
      </c>
      <c r="B6443" t="s">
        <v>9385</v>
      </c>
      <c r="C6443" t="s">
        <v>5556</v>
      </c>
      <c r="D6443">
        <v>2</v>
      </c>
      <c r="E6443" t="s">
        <v>3923</v>
      </c>
      <c r="F6443">
        <v>2</v>
      </c>
      <c r="G6443">
        <v>2</v>
      </c>
      <c r="H6443" s="4" t="str">
        <f t="shared" si="200"/>
        <v>2RR404.2</v>
      </c>
      <c r="I6443" s="4" t="str">
        <f t="shared" si="201"/>
        <v>S2_R_P0_TXC</v>
      </c>
    </row>
    <row r="6444" spans="1:9">
      <c r="A6444" t="s">
        <v>261</v>
      </c>
      <c r="B6444" t="s">
        <v>9385</v>
      </c>
      <c r="C6444" t="s">
        <v>5557</v>
      </c>
      <c r="D6444">
        <v>1</v>
      </c>
      <c r="E6444" t="s">
        <v>3960</v>
      </c>
      <c r="F6444">
        <v>1</v>
      </c>
      <c r="G6444">
        <v>1</v>
      </c>
      <c r="H6444" s="4" t="str">
        <f t="shared" si="200"/>
        <v>2RR405.1</v>
      </c>
      <c r="I6444" s="4" t="str">
        <f t="shared" si="201"/>
        <v>S2_P0_TXEN</v>
      </c>
    </row>
    <row r="6445" spans="1:9">
      <c r="A6445" t="s">
        <v>261</v>
      </c>
      <c r="B6445" t="s">
        <v>9385</v>
      </c>
      <c r="C6445" t="s">
        <v>5557</v>
      </c>
      <c r="D6445">
        <v>2</v>
      </c>
      <c r="E6445" t="s">
        <v>3917</v>
      </c>
      <c r="F6445">
        <v>2</v>
      </c>
      <c r="G6445">
        <v>2</v>
      </c>
      <c r="H6445" s="4" t="str">
        <f t="shared" si="200"/>
        <v>2RR405.2</v>
      </c>
      <c r="I6445" s="4" t="str">
        <f t="shared" si="201"/>
        <v>S2_R_P0_TXEN</v>
      </c>
    </row>
    <row r="6446" spans="1:9">
      <c r="A6446" t="s">
        <v>261</v>
      </c>
      <c r="B6446" t="s">
        <v>9385</v>
      </c>
      <c r="C6446" t="s">
        <v>5558</v>
      </c>
      <c r="D6446">
        <v>1</v>
      </c>
      <c r="E6446" t="s">
        <v>3961</v>
      </c>
      <c r="F6446">
        <v>1</v>
      </c>
      <c r="G6446">
        <v>1</v>
      </c>
      <c r="H6446" s="4" t="str">
        <f t="shared" si="200"/>
        <v>2RR406.1</v>
      </c>
      <c r="I6446" s="4" t="str">
        <f t="shared" si="201"/>
        <v>S2_P0_RXER</v>
      </c>
    </row>
    <row r="6447" spans="1:9">
      <c r="A6447" t="s">
        <v>261</v>
      </c>
      <c r="B6447" t="s">
        <v>9385</v>
      </c>
      <c r="C6447" t="s">
        <v>5558</v>
      </c>
      <c r="D6447">
        <v>2</v>
      </c>
      <c r="E6447" t="s">
        <v>3932</v>
      </c>
      <c r="F6447">
        <v>2</v>
      </c>
      <c r="G6447">
        <v>2</v>
      </c>
      <c r="H6447" s="4" t="str">
        <f t="shared" si="200"/>
        <v>2RR406.2</v>
      </c>
      <c r="I6447" s="4" t="str">
        <f t="shared" si="201"/>
        <v>S2_R_P0_RXER</v>
      </c>
    </row>
    <row r="6448" spans="1:9">
      <c r="A6448" t="s">
        <v>261</v>
      </c>
      <c r="B6448" t="s">
        <v>9385</v>
      </c>
      <c r="C6448" t="s">
        <v>5559</v>
      </c>
      <c r="D6448">
        <v>1</v>
      </c>
      <c r="E6448" t="s">
        <v>3962</v>
      </c>
      <c r="F6448">
        <v>1</v>
      </c>
      <c r="G6448">
        <v>1</v>
      </c>
      <c r="H6448" s="4" t="str">
        <f t="shared" si="200"/>
        <v>2RR407.1</v>
      </c>
      <c r="I6448" s="4" t="str">
        <f t="shared" si="201"/>
        <v>S2_P0_RXD1</v>
      </c>
    </row>
    <row r="6449" spans="1:9">
      <c r="A6449" t="s">
        <v>261</v>
      </c>
      <c r="B6449" t="s">
        <v>9385</v>
      </c>
      <c r="C6449" t="s">
        <v>5559</v>
      </c>
      <c r="D6449">
        <v>2</v>
      </c>
      <c r="E6449" t="s">
        <v>3939</v>
      </c>
      <c r="F6449">
        <v>2</v>
      </c>
      <c r="G6449">
        <v>2</v>
      </c>
      <c r="H6449" s="4" t="str">
        <f t="shared" si="200"/>
        <v>2RR407.2</v>
      </c>
      <c r="I6449" s="4" t="str">
        <f t="shared" si="201"/>
        <v>S2_R_P0_RXD1</v>
      </c>
    </row>
    <row r="6450" spans="1:9">
      <c r="A6450" t="s">
        <v>261</v>
      </c>
      <c r="B6450" t="s">
        <v>9385</v>
      </c>
      <c r="C6450" t="s">
        <v>5560</v>
      </c>
      <c r="D6450">
        <v>1</v>
      </c>
      <c r="E6450" t="s">
        <v>3963</v>
      </c>
      <c r="F6450">
        <v>1</v>
      </c>
      <c r="G6450">
        <v>1</v>
      </c>
      <c r="H6450" s="4" t="str">
        <f t="shared" si="200"/>
        <v>2RR408.1</v>
      </c>
      <c r="I6450" s="4" t="str">
        <f t="shared" si="201"/>
        <v>S2_P0_RXD3</v>
      </c>
    </row>
    <row r="6451" spans="1:9">
      <c r="A6451" t="s">
        <v>261</v>
      </c>
      <c r="B6451" t="s">
        <v>9385</v>
      </c>
      <c r="C6451" t="s">
        <v>5560</v>
      </c>
      <c r="D6451">
        <v>2</v>
      </c>
      <c r="E6451" t="s">
        <v>3943</v>
      </c>
      <c r="F6451">
        <v>2</v>
      </c>
      <c r="G6451">
        <v>2</v>
      </c>
      <c r="H6451" s="4" t="str">
        <f t="shared" si="200"/>
        <v>2RR408.2</v>
      </c>
      <c r="I6451" s="4" t="str">
        <f t="shared" si="201"/>
        <v>S2_R_P0_RXD3</v>
      </c>
    </row>
    <row r="6452" spans="1:9">
      <c r="A6452" t="s">
        <v>261</v>
      </c>
      <c r="B6452" t="s">
        <v>9385</v>
      </c>
      <c r="C6452" t="s">
        <v>5561</v>
      </c>
      <c r="D6452">
        <v>1</v>
      </c>
      <c r="E6452" t="s">
        <v>3964</v>
      </c>
      <c r="F6452">
        <v>1</v>
      </c>
      <c r="G6452">
        <v>1</v>
      </c>
      <c r="H6452" s="4" t="str">
        <f t="shared" si="200"/>
        <v>2RR409.1</v>
      </c>
      <c r="I6452" s="4" t="str">
        <f t="shared" si="201"/>
        <v>S2_P0_RXDV</v>
      </c>
    </row>
    <row r="6453" spans="1:9">
      <c r="A6453" t="s">
        <v>261</v>
      </c>
      <c r="B6453" t="s">
        <v>9385</v>
      </c>
      <c r="C6453" t="s">
        <v>5561</v>
      </c>
      <c r="D6453">
        <v>2</v>
      </c>
      <c r="E6453" t="s">
        <v>3944</v>
      </c>
      <c r="F6453">
        <v>2</v>
      </c>
      <c r="G6453">
        <v>2</v>
      </c>
      <c r="H6453" s="4" t="str">
        <f t="shared" si="200"/>
        <v>2RR409.2</v>
      </c>
      <c r="I6453" s="4" t="str">
        <f t="shared" si="201"/>
        <v>S2_R_P0_RXDV</v>
      </c>
    </row>
    <row r="6454" spans="1:9">
      <c r="A6454" t="s">
        <v>261</v>
      </c>
      <c r="B6454" t="s">
        <v>9385</v>
      </c>
      <c r="C6454" t="s">
        <v>5562</v>
      </c>
      <c r="D6454">
        <v>1</v>
      </c>
      <c r="E6454" t="s">
        <v>3965</v>
      </c>
      <c r="F6454">
        <v>1</v>
      </c>
      <c r="G6454">
        <v>1</v>
      </c>
      <c r="H6454" s="4" t="str">
        <f t="shared" si="200"/>
        <v>2RR410.1</v>
      </c>
      <c r="I6454" s="4" t="str">
        <f t="shared" si="201"/>
        <v>S2_P0_RXC</v>
      </c>
    </row>
    <row r="6455" spans="1:9">
      <c r="A6455" t="s">
        <v>261</v>
      </c>
      <c r="B6455" t="s">
        <v>9385</v>
      </c>
      <c r="C6455" t="s">
        <v>5562</v>
      </c>
      <c r="D6455">
        <v>2</v>
      </c>
      <c r="E6455" t="s">
        <v>3949</v>
      </c>
      <c r="F6455">
        <v>2</v>
      </c>
      <c r="G6455">
        <v>2</v>
      </c>
      <c r="H6455" s="4" t="str">
        <f t="shared" si="200"/>
        <v>2RR410.2</v>
      </c>
      <c r="I6455" s="4" t="str">
        <f t="shared" si="201"/>
        <v>S2_R_P0_RXC</v>
      </c>
    </row>
    <row r="6456" spans="1:9">
      <c r="A6456" t="s">
        <v>261</v>
      </c>
      <c r="B6456" t="s">
        <v>9385</v>
      </c>
      <c r="C6456" t="s">
        <v>5563</v>
      </c>
      <c r="D6456">
        <v>1</v>
      </c>
      <c r="E6456" t="s">
        <v>3966</v>
      </c>
      <c r="F6456">
        <v>1</v>
      </c>
      <c r="G6456">
        <v>1</v>
      </c>
      <c r="H6456" s="4" t="str">
        <f t="shared" si="200"/>
        <v>2RR411.1</v>
      </c>
      <c r="I6456" s="4" t="str">
        <f t="shared" si="201"/>
        <v>S2_P0_RXD2</v>
      </c>
    </row>
    <row r="6457" spans="1:9">
      <c r="A6457" t="s">
        <v>261</v>
      </c>
      <c r="B6457" t="s">
        <v>9385</v>
      </c>
      <c r="C6457" t="s">
        <v>5563</v>
      </c>
      <c r="D6457">
        <v>2</v>
      </c>
      <c r="E6457" t="s">
        <v>3950</v>
      </c>
      <c r="F6457">
        <v>2</v>
      </c>
      <c r="G6457">
        <v>2</v>
      </c>
      <c r="H6457" s="4" t="str">
        <f t="shared" si="200"/>
        <v>2RR411.2</v>
      </c>
      <c r="I6457" s="4" t="str">
        <f t="shared" si="201"/>
        <v>S2_R_P0_RXD2</v>
      </c>
    </row>
    <row r="6458" spans="1:9">
      <c r="A6458" t="s">
        <v>261</v>
      </c>
      <c r="B6458" t="s">
        <v>9385</v>
      </c>
      <c r="C6458" t="s">
        <v>5564</v>
      </c>
      <c r="D6458">
        <v>1</v>
      </c>
      <c r="E6458" t="s">
        <v>3967</v>
      </c>
      <c r="F6458">
        <v>1</v>
      </c>
      <c r="G6458">
        <v>1</v>
      </c>
      <c r="H6458" s="4" t="str">
        <f t="shared" si="200"/>
        <v>2RR412.1</v>
      </c>
      <c r="I6458" s="4" t="str">
        <f t="shared" si="201"/>
        <v>S2_P0_TESTD</v>
      </c>
    </row>
    <row r="6459" spans="1:9">
      <c r="A6459" t="s">
        <v>261</v>
      </c>
      <c r="B6459" t="s">
        <v>9385</v>
      </c>
      <c r="C6459" t="s">
        <v>5564</v>
      </c>
      <c r="D6459">
        <v>2</v>
      </c>
      <c r="E6459" t="s">
        <v>3968</v>
      </c>
      <c r="F6459">
        <v>2</v>
      </c>
      <c r="G6459">
        <v>2</v>
      </c>
      <c r="H6459" s="4" t="str">
        <f t="shared" si="200"/>
        <v>2RR412.2</v>
      </c>
      <c r="I6459" s="4" t="str">
        <f t="shared" si="201"/>
        <v>S2_SCANA_HSD289</v>
      </c>
    </row>
    <row r="6460" spans="1:9">
      <c r="A6460" t="s">
        <v>261</v>
      </c>
      <c r="B6460" t="s">
        <v>9385</v>
      </c>
      <c r="C6460" t="s">
        <v>5565</v>
      </c>
      <c r="D6460">
        <v>1</v>
      </c>
      <c r="E6460" t="s">
        <v>3969</v>
      </c>
      <c r="F6460">
        <v>1</v>
      </c>
      <c r="G6460">
        <v>1</v>
      </c>
      <c r="H6460" s="4" t="str">
        <f t="shared" si="200"/>
        <v>2RR413.1</v>
      </c>
      <c r="I6460" s="4" t="str">
        <f t="shared" si="201"/>
        <v>S2_P0_RXD0</v>
      </c>
    </row>
    <row r="6461" spans="1:9">
      <c r="A6461" t="s">
        <v>261</v>
      </c>
      <c r="B6461" t="s">
        <v>9385</v>
      </c>
      <c r="C6461" t="s">
        <v>5565</v>
      </c>
      <c r="D6461">
        <v>2</v>
      </c>
      <c r="E6461" t="s">
        <v>3927</v>
      </c>
      <c r="F6461">
        <v>2</v>
      </c>
      <c r="G6461">
        <v>2</v>
      </c>
      <c r="H6461" s="4" t="str">
        <f t="shared" si="200"/>
        <v>2RR413.2</v>
      </c>
      <c r="I6461" s="4" t="str">
        <f t="shared" si="201"/>
        <v>S2_R_P0_RXD0</v>
      </c>
    </row>
    <row r="6462" spans="1:9">
      <c r="A6462" t="s">
        <v>261</v>
      </c>
      <c r="B6462" t="s">
        <v>9385</v>
      </c>
      <c r="C6462" t="s">
        <v>5414</v>
      </c>
      <c r="D6462" t="s">
        <v>3074</v>
      </c>
      <c r="E6462" t="s">
        <v>3965</v>
      </c>
      <c r="F6462" t="s">
        <v>175</v>
      </c>
      <c r="G6462" t="s">
        <v>3074</v>
      </c>
      <c r="H6462" s="4" t="str">
        <f t="shared" si="200"/>
        <v>SITE2.G1</v>
      </c>
      <c r="I6462" s="4" t="str">
        <f t="shared" si="201"/>
        <v>S2_P0_RXC</v>
      </c>
    </row>
    <row r="6463" spans="1:9">
      <c r="A6463" t="s">
        <v>261</v>
      </c>
      <c r="B6463" t="s">
        <v>9385</v>
      </c>
      <c r="C6463" t="s">
        <v>5414</v>
      </c>
      <c r="D6463" t="s">
        <v>3068</v>
      </c>
      <c r="E6463" t="s">
        <v>3969</v>
      </c>
      <c r="F6463" t="s">
        <v>299</v>
      </c>
      <c r="G6463" t="s">
        <v>3068</v>
      </c>
      <c r="H6463" s="4" t="str">
        <f t="shared" si="200"/>
        <v>SITE2.K2</v>
      </c>
      <c r="I6463" s="4" t="str">
        <f t="shared" si="201"/>
        <v>S2_P0_RXD0</v>
      </c>
    </row>
    <row r="6464" spans="1:9">
      <c r="A6464" t="s">
        <v>261</v>
      </c>
      <c r="B6464" t="s">
        <v>9385</v>
      </c>
      <c r="C6464" t="s">
        <v>5414</v>
      </c>
      <c r="D6464" t="s">
        <v>3071</v>
      </c>
      <c r="E6464" t="s">
        <v>3962</v>
      </c>
      <c r="F6464" t="s">
        <v>264</v>
      </c>
      <c r="G6464" t="s">
        <v>3071</v>
      </c>
      <c r="H6464" s="4" t="str">
        <f t="shared" si="200"/>
        <v>SITE2.K1</v>
      </c>
      <c r="I6464" s="4" t="str">
        <f t="shared" si="201"/>
        <v>S2_P0_RXD1</v>
      </c>
    </row>
    <row r="6465" spans="1:9">
      <c r="A6465" t="s">
        <v>261</v>
      </c>
      <c r="B6465" t="s">
        <v>9385</v>
      </c>
      <c r="C6465" t="s">
        <v>5414</v>
      </c>
      <c r="D6465" t="s">
        <v>3075</v>
      </c>
      <c r="E6465" t="s">
        <v>3966</v>
      </c>
      <c r="F6465" t="s">
        <v>357</v>
      </c>
      <c r="G6465" t="s">
        <v>3075</v>
      </c>
      <c r="H6465" s="4" t="str">
        <f t="shared" si="200"/>
        <v>SITE2.J2</v>
      </c>
      <c r="I6465" s="4" t="str">
        <f t="shared" si="201"/>
        <v>S2_P0_RXD2</v>
      </c>
    </row>
    <row r="6466" spans="1:9">
      <c r="A6466" t="s">
        <v>261</v>
      </c>
      <c r="B6466" t="s">
        <v>9385</v>
      </c>
      <c r="C6466" t="s">
        <v>5414</v>
      </c>
      <c r="D6466" t="s">
        <v>3072</v>
      </c>
      <c r="E6466" t="s">
        <v>3963</v>
      </c>
      <c r="F6466" t="s">
        <v>356</v>
      </c>
      <c r="G6466" t="s">
        <v>3072</v>
      </c>
      <c r="H6466" s="4" t="str">
        <f t="shared" ref="H6466:H6529" si="202">CONCATENATE(C6466,".",F6466)</f>
        <v>SITE2.J1</v>
      </c>
      <c r="I6466" s="4" t="str">
        <f t="shared" ref="I6466:I6529" si="203">E6466</f>
        <v>S2_P0_RXD3</v>
      </c>
    </row>
    <row r="6467" spans="1:9">
      <c r="A6467" t="s">
        <v>261</v>
      </c>
      <c r="B6467" t="s">
        <v>9385</v>
      </c>
      <c r="C6467" t="s">
        <v>5414</v>
      </c>
      <c r="D6467" t="s">
        <v>3073</v>
      </c>
      <c r="E6467" t="s">
        <v>3964</v>
      </c>
      <c r="F6467" t="s">
        <v>359</v>
      </c>
      <c r="G6467" t="s">
        <v>3073</v>
      </c>
      <c r="H6467" s="4" t="str">
        <f t="shared" si="202"/>
        <v>SITE2.H2</v>
      </c>
      <c r="I6467" s="4" t="str">
        <f t="shared" si="203"/>
        <v>S2_P0_RXDV</v>
      </c>
    </row>
    <row r="6468" spans="1:9">
      <c r="A6468" t="s">
        <v>261</v>
      </c>
      <c r="B6468" t="s">
        <v>9385</v>
      </c>
      <c r="C6468" t="s">
        <v>5414</v>
      </c>
      <c r="D6468" t="s">
        <v>3070</v>
      </c>
      <c r="E6468" t="s">
        <v>3961</v>
      </c>
      <c r="F6468" t="s">
        <v>358</v>
      </c>
      <c r="G6468" t="s">
        <v>3070</v>
      </c>
      <c r="H6468" s="4" t="str">
        <f t="shared" si="202"/>
        <v>SITE2.H1</v>
      </c>
      <c r="I6468" s="4" t="str">
        <f t="shared" si="203"/>
        <v>S2_P0_RXER</v>
      </c>
    </row>
    <row r="6469" spans="1:9">
      <c r="A6469" t="s">
        <v>261</v>
      </c>
      <c r="B6469" t="s">
        <v>9385</v>
      </c>
      <c r="C6469" t="s">
        <v>5414</v>
      </c>
      <c r="D6469" t="s">
        <v>3076</v>
      </c>
      <c r="E6469" t="s">
        <v>3967</v>
      </c>
      <c r="F6469" t="s">
        <v>176</v>
      </c>
      <c r="G6469" t="s">
        <v>3076</v>
      </c>
      <c r="H6469" s="4" t="str">
        <f t="shared" si="202"/>
        <v>SITE2.G2</v>
      </c>
      <c r="I6469" s="4" t="str">
        <f t="shared" si="203"/>
        <v>S2_P0_TESTD</v>
      </c>
    </row>
    <row r="6470" spans="1:9">
      <c r="A6470" t="s">
        <v>261</v>
      </c>
      <c r="B6470" t="s">
        <v>9385</v>
      </c>
      <c r="C6470" t="s">
        <v>5414</v>
      </c>
      <c r="D6470" t="s">
        <v>3066</v>
      </c>
      <c r="E6470" t="s">
        <v>3959</v>
      </c>
      <c r="F6470" t="s">
        <v>417</v>
      </c>
      <c r="G6470" t="s">
        <v>3066</v>
      </c>
      <c r="H6470" s="4" t="str">
        <f t="shared" si="202"/>
        <v>SITE2.E2</v>
      </c>
      <c r="I6470" s="4" t="str">
        <f t="shared" si="203"/>
        <v>S2_P0_TXC</v>
      </c>
    </row>
    <row r="6471" spans="1:9">
      <c r="A6471" t="s">
        <v>261</v>
      </c>
      <c r="B6471" t="s">
        <v>9385</v>
      </c>
      <c r="C6471" t="s">
        <v>5414</v>
      </c>
      <c r="D6471" t="s">
        <v>3064</v>
      </c>
      <c r="E6471" t="s">
        <v>3955</v>
      </c>
      <c r="F6471" t="s">
        <v>362</v>
      </c>
      <c r="G6471" t="s">
        <v>3064</v>
      </c>
      <c r="H6471" s="4" t="str">
        <f t="shared" si="202"/>
        <v>SITE2.D2</v>
      </c>
      <c r="I6471" s="4" t="str">
        <f t="shared" si="203"/>
        <v>S2_P0_TXD0</v>
      </c>
    </row>
    <row r="6472" spans="1:9">
      <c r="A6472" t="s">
        <v>261</v>
      </c>
      <c r="B6472" t="s">
        <v>9385</v>
      </c>
      <c r="C6472" t="s">
        <v>5414</v>
      </c>
      <c r="D6472" t="s">
        <v>3065</v>
      </c>
      <c r="E6472" t="s">
        <v>3956</v>
      </c>
      <c r="F6472" t="s">
        <v>402</v>
      </c>
      <c r="G6472" t="s">
        <v>3065</v>
      </c>
      <c r="H6472" s="4" t="str">
        <f t="shared" si="202"/>
        <v>SITE2.D1</v>
      </c>
      <c r="I6472" s="4" t="str">
        <f t="shared" si="203"/>
        <v>S2_P0_TXD1</v>
      </c>
    </row>
    <row r="6473" spans="1:9">
      <c r="A6473" t="s">
        <v>261</v>
      </c>
      <c r="B6473" t="s">
        <v>9385</v>
      </c>
      <c r="C6473" t="s">
        <v>5414</v>
      </c>
      <c r="D6473" t="s">
        <v>3067</v>
      </c>
      <c r="E6473" t="s">
        <v>3957</v>
      </c>
      <c r="F6473" t="s">
        <v>10</v>
      </c>
      <c r="G6473" t="s">
        <v>3067</v>
      </c>
      <c r="H6473" s="4" t="str">
        <f t="shared" si="202"/>
        <v>SITE2.C2</v>
      </c>
      <c r="I6473" s="4" t="str">
        <f t="shared" si="203"/>
        <v>S2_P0_TXD2</v>
      </c>
    </row>
    <row r="6474" spans="1:9">
      <c r="A6474" t="s">
        <v>261</v>
      </c>
      <c r="B6474" t="s">
        <v>9385</v>
      </c>
      <c r="C6474" t="s">
        <v>5414</v>
      </c>
      <c r="D6474" t="s">
        <v>3069</v>
      </c>
      <c r="E6474" t="s">
        <v>3958</v>
      </c>
      <c r="F6474" t="s">
        <v>246</v>
      </c>
      <c r="G6474" t="s">
        <v>3069</v>
      </c>
      <c r="H6474" s="4" t="str">
        <f t="shared" si="202"/>
        <v>SITE2.C1</v>
      </c>
      <c r="I6474" s="4" t="str">
        <f t="shared" si="203"/>
        <v>S2_P0_TXD3</v>
      </c>
    </row>
    <row r="6475" spans="1:9">
      <c r="A6475" t="s">
        <v>261</v>
      </c>
      <c r="B6475" t="s">
        <v>9385</v>
      </c>
      <c r="C6475" t="s">
        <v>5414</v>
      </c>
      <c r="D6475" t="s">
        <v>3063</v>
      </c>
      <c r="E6475" t="s">
        <v>3960</v>
      </c>
      <c r="F6475" t="s">
        <v>363</v>
      </c>
      <c r="G6475" t="s">
        <v>3063</v>
      </c>
      <c r="H6475" s="4" t="str">
        <f t="shared" si="202"/>
        <v>SITE2.E1</v>
      </c>
      <c r="I6475" s="4" t="str">
        <f t="shared" si="203"/>
        <v>S2_P0_TXEN</v>
      </c>
    </row>
    <row r="6476" spans="1:9">
      <c r="A6476" t="s">
        <v>261</v>
      </c>
      <c r="B6476" t="s">
        <v>9386</v>
      </c>
      <c r="C6476" t="s">
        <v>10147</v>
      </c>
      <c r="D6476">
        <v>1</v>
      </c>
      <c r="E6476" t="s">
        <v>3982</v>
      </c>
      <c r="F6476">
        <v>1</v>
      </c>
      <c r="G6476">
        <v>1</v>
      </c>
      <c r="H6476" s="4" t="str">
        <f t="shared" si="202"/>
        <v>2RR500.1</v>
      </c>
      <c r="I6476" s="4" t="str">
        <f t="shared" si="203"/>
        <v>S2_P1_TXD0</v>
      </c>
    </row>
    <row r="6477" spans="1:9">
      <c r="A6477" t="s">
        <v>261</v>
      </c>
      <c r="B6477" t="s">
        <v>9386</v>
      </c>
      <c r="C6477" t="s">
        <v>10147</v>
      </c>
      <c r="D6477">
        <v>2</v>
      </c>
      <c r="E6477" t="s">
        <v>3974</v>
      </c>
      <c r="F6477">
        <v>2</v>
      </c>
      <c r="G6477">
        <v>2</v>
      </c>
      <c r="H6477" s="4" t="str">
        <f t="shared" si="202"/>
        <v>2RR500.2</v>
      </c>
      <c r="I6477" s="4" t="str">
        <f t="shared" si="203"/>
        <v>SG2_P1_RXD0</v>
      </c>
    </row>
    <row r="6478" spans="1:9">
      <c r="A6478" t="s">
        <v>261</v>
      </c>
      <c r="B6478" t="s">
        <v>9386</v>
      </c>
      <c r="C6478" t="s">
        <v>10148</v>
      </c>
      <c r="D6478">
        <v>1</v>
      </c>
      <c r="E6478" t="s">
        <v>3983</v>
      </c>
      <c r="F6478">
        <v>1</v>
      </c>
      <c r="G6478">
        <v>1</v>
      </c>
      <c r="H6478" s="4" t="str">
        <f t="shared" si="202"/>
        <v>2RR501.1</v>
      </c>
      <c r="I6478" s="4" t="str">
        <f t="shared" si="203"/>
        <v>S2_P1_TXD1</v>
      </c>
    </row>
    <row r="6479" spans="1:9">
      <c r="A6479" t="s">
        <v>261</v>
      </c>
      <c r="B6479" t="s">
        <v>9386</v>
      </c>
      <c r="C6479" t="s">
        <v>10148</v>
      </c>
      <c r="D6479">
        <v>2</v>
      </c>
      <c r="E6479" t="s">
        <v>3975</v>
      </c>
      <c r="F6479">
        <v>2</v>
      </c>
      <c r="G6479">
        <v>2</v>
      </c>
      <c r="H6479" s="4" t="str">
        <f t="shared" si="202"/>
        <v>2RR501.2</v>
      </c>
      <c r="I6479" s="4" t="str">
        <f t="shared" si="203"/>
        <v>SG2_P1_RXD1</v>
      </c>
    </row>
    <row r="6480" spans="1:9">
      <c r="A6480" t="s">
        <v>261</v>
      </c>
      <c r="B6480" t="s">
        <v>9386</v>
      </c>
      <c r="C6480" t="s">
        <v>10149</v>
      </c>
      <c r="D6480">
        <v>1</v>
      </c>
      <c r="E6480" t="s">
        <v>3984</v>
      </c>
      <c r="F6480">
        <v>1</v>
      </c>
      <c r="G6480">
        <v>1</v>
      </c>
      <c r="H6480" s="4" t="str">
        <f t="shared" si="202"/>
        <v>2RR502.1</v>
      </c>
      <c r="I6480" s="4" t="str">
        <f t="shared" si="203"/>
        <v>S2_P1_TXD2</v>
      </c>
    </row>
    <row r="6481" spans="1:9">
      <c r="A6481" t="s">
        <v>261</v>
      </c>
      <c r="B6481" t="s">
        <v>9386</v>
      </c>
      <c r="C6481" t="s">
        <v>10149</v>
      </c>
      <c r="D6481">
        <v>2</v>
      </c>
      <c r="E6481" t="s">
        <v>3977</v>
      </c>
      <c r="F6481">
        <v>2</v>
      </c>
      <c r="G6481">
        <v>2</v>
      </c>
      <c r="H6481" s="4" t="str">
        <f t="shared" si="202"/>
        <v>2RR502.2</v>
      </c>
      <c r="I6481" s="4" t="str">
        <f t="shared" si="203"/>
        <v>SG2_P1_RXD2</v>
      </c>
    </row>
    <row r="6482" spans="1:9">
      <c r="A6482" t="s">
        <v>261</v>
      </c>
      <c r="B6482" t="s">
        <v>9386</v>
      </c>
      <c r="C6482" t="s">
        <v>10150</v>
      </c>
      <c r="D6482">
        <v>1</v>
      </c>
      <c r="E6482" t="s">
        <v>3985</v>
      </c>
      <c r="F6482">
        <v>1</v>
      </c>
      <c r="G6482">
        <v>1</v>
      </c>
      <c r="H6482" s="4" t="str">
        <f t="shared" si="202"/>
        <v>2RR503.1</v>
      </c>
      <c r="I6482" s="4" t="str">
        <f t="shared" si="203"/>
        <v>S2_P1_TXD3</v>
      </c>
    </row>
    <row r="6483" spans="1:9">
      <c r="A6483" t="s">
        <v>261</v>
      </c>
      <c r="B6483" t="s">
        <v>9386</v>
      </c>
      <c r="C6483" t="s">
        <v>10150</v>
      </c>
      <c r="D6483">
        <v>2</v>
      </c>
      <c r="E6483" t="s">
        <v>3978</v>
      </c>
      <c r="F6483">
        <v>2</v>
      </c>
      <c r="G6483">
        <v>2</v>
      </c>
      <c r="H6483" s="4" t="str">
        <f t="shared" si="202"/>
        <v>2RR503.2</v>
      </c>
      <c r="I6483" s="4" t="str">
        <f t="shared" si="203"/>
        <v>SG2_P1_RXD3</v>
      </c>
    </row>
    <row r="6484" spans="1:9">
      <c r="A6484" t="s">
        <v>261</v>
      </c>
      <c r="B6484" t="s">
        <v>9386</v>
      </c>
      <c r="C6484" t="s">
        <v>10151</v>
      </c>
      <c r="D6484">
        <v>1</v>
      </c>
      <c r="E6484" t="s">
        <v>3986</v>
      </c>
      <c r="F6484">
        <v>1</v>
      </c>
      <c r="G6484">
        <v>1</v>
      </c>
      <c r="H6484" s="4" t="str">
        <f t="shared" si="202"/>
        <v>2RR504.1</v>
      </c>
      <c r="I6484" s="4" t="str">
        <f t="shared" si="203"/>
        <v>S2_P1_TXC</v>
      </c>
    </row>
    <row r="6485" spans="1:9">
      <c r="A6485" t="s">
        <v>261</v>
      </c>
      <c r="B6485" t="s">
        <v>9386</v>
      </c>
      <c r="C6485" t="s">
        <v>10151</v>
      </c>
      <c r="D6485">
        <v>2</v>
      </c>
      <c r="E6485" t="s">
        <v>3976</v>
      </c>
      <c r="F6485">
        <v>2</v>
      </c>
      <c r="G6485">
        <v>2</v>
      </c>
      <c r="H6485" s="4" t="str">
        <f t="shared" si="202"/>
        <v>2RR504.2</v>
      </c>
      <c r="I6485" s="4" t="str">
        <f t="shared" si="203"/>
        <v>SG2_P1_RXC</v>
      </c>
    </row>
    <row r="6486" spans="1:9">
      <c r="A6486" t="s">
        <v>261</v>
      </c>
      <c r="B6486" t="s">
        <v>9386</v>
      </c>
      <c r="C6486" t="s">
        <v>10152</v>
      </c>
      <c r="D6486">
        <v>1</v>
      </c>
      <c r="E6486" t="s">
        <v>9989</v>
      </c>
      <c r="F6486">
        <v>1</v>
      </c>
      <c r="G6486">
        <v>1</v>
      </c>
      <c r="H6486" s="4" t="str">
        <f t="shared" si="202"/>
        <v>2RR505.1</v>
      </c>
      <c r="I6486" s="4" t="str">
        <f t="shared" si="203"/>
        <v>S2_P1_TXEN</v>
      </c>
    </row>
    <row r="6487" spans="1:9">
      <c r="A6487" t="s">
        <v>261</v>
      </c>
      <c r="B6487" t="s">
        <v>9386</v>
      </c>
      <c r="C6487" t="s">
        <v>10152</v>
      </c>
      <c r="D6487">
        <v>2</v>
      </c>
      <c r="E6487" t="s">
        <v>3970</v>
      </c>
      <c r="F6487">
        <v>2</v>
      </c>
      <c r="G6487">
        <v>2</v>
      </c>
      <c r="H6487" s="4" t="str">
        <f t="shared" si="202"/>
        <v>2RR505.2</v>
      </c>
      <c r="I6487" s="4" t="str">
        <f t="shared" si="203"/>
        <v>SG2_P1_RXDV</v>
      </c>
    </row>
    <row r="6488" spans="1:9">
      <c r="A6488" t="s">
        <v>261</v>
      </c>
      <c r="B6488" t="s">
        <v>9386</v>
      </c>
      <c r="C6488" t="s">
        <v>10153</v>
      </c>
      <c r="D6488">
        <v>1</v>
      </c>
      <c r="E6488" t="s">
        <v>3982</v>
      </c>
      <c r="F6488">
        <v>1</v>
      </c>
      <c r="G6488">
        <v>1</v>
      </c>
      <c r="H6488" s="4" t="str">
        <f t="shared" si="202"/>
        <v>2RR510.1</v>
      </c>
      <c r="I6488" s="4" t="str">
        <f t="shared" si="203"/>
        <v>S2_P1_TXD0</v>
      </c>
    </row>
    <row r="6489" spans="1:9">
      <c r="A6489" t="s">
        <v>261</v>
      </c>
      <c r="B6489" t="s">
        <v>9386</v>
      </c>
      <c r="C6489" t="s">
        <v>10153</v>
      </c>
      <c r="D6489">
        <v>2</v>
      </c>
      <c r="E6489" t="s">
        <v>8799</v>
      </c>
      <c r="F6489">
        <v>2</v>
      </c>
      <c r="G6489">
        <v>2</v>
      </c>
      <c r="H6489" s="4" t="str">
        <f t="shared" si="202"/>
        <v>2RR510.2</v>
      </c>
      <c r="I6489" s="4" t="str">
        <f t="shared" si="203"/>
        <v>S2_HSD187</v>
      </c>
    </row>
    <row r="6490" spans="1:9">
      <c r="A6490" t="s">
        <v>261</v>
      </c>
      <c r="B6490" t="s">
        <v>9386</v>
      </c>
      <c r="C6490" t="s">
        <v>10154</v>
      </c>
      <c r="D6490">
        <v>1</v>
      </c>
      <c r="E6490" t="s">
        <v>3983</v>
      </c>
      <c r="F6490">
        <v>1</v>
      </c>
      <c r="G6490">
        <v>1</v>
      </c>
      <c r="H6490" s="4" t="str">
        <f t="shared" si="202"/>
        <v>2RR511.1</v>
      </c>
      <c r="I6490" s="4" t="str">
        <f t="shared" si="203"/>
        <v>S2_P1_TXD1</v>
      </c>
    </row>
    <row r="6491" spans="1:9">
      <c r="A6491" t="s">
        <v>261</v>
      </c>
      <c r="B6491" t="s">
        <v>9386</v>
      </c>
      <c r="C6491" t="s">
        <v>10154</v>
      </c>
      <c r="D6491">
        <v>2</v>
      </c>
      <c r="E6491" t="s">
        <v>8800</v>
      </c>
      <c r="F6491">
        <v>2</v>
      </c>
      <c r="G6491">
        <v>2</v>
      </c>
      <c r="H6491" s="4" t="str">
        <f t="shared" si="202"/>
        <v>2RR511.2</v>
      </c>
      <c r="I6491" s="4" t="str">
        <f t="shared" si="203"/>
        <v>S2_HSD188</v>
      </c>
    </row>
    <row r="6492" spans="1:9">
      <c r="A6492" t="s">
        <v>261</v>
      </c>
      <c r="B6492" t="s">
        <v>9386</v>
      </c>
      <c r="C6492" t="s">
        <v>10155</v>
      </c>
      <c r="D6492">
        <v>1</v>
      </c>
      <c r="E6492" t="s">
        <v>3984</v>
      </c>
      <c r="F6492">
        <v>1</v>
      </c>
      <c r="G6492">
        <v>1</v>
      </c>
      <c r="H6492" s="4" t="str">
        <f t="shared" si="202"/>
        <v>2RR512.1</v>
      </c>
      <c r="I6492" s="4" t="str">
        <f t="shared" si="203"/>
        <v>S2_P1_TXD2</v>
      </c>
    </row>
    <row r="6493" spans="1:9">
      <c r="A6493" t="s">
        <v>261</v>
      </c>
      <c r="B6493" t="s">
        <v>9386</v>
      </c>
      <c r="C6493" t="s">
        <v>10155</v>
      </c>
      <c r="D6493">
        <v>2</v>
      </c>
      <c r="E6493" t="s">
        <v>8801</v>
      </c>
      <c r="F6493">
        <v>2</v>
      </c>
      <c r="G6493">
        <v>2</v>
      </c>
      <c r="H6493" s="4" t="str">
        <f t="shared" si="202"/>
        <v>2RR512.2</v>
      </c>
      <c r="I6493" s="4" t="str">
        <f t="shared" si="203"/>
        <v>S2_HSD190</v>
      </c>
    </row>
    <row r="6494" spans="1:9">
      <c r="A6494" t="s">
        <v>261</v>
      </c>
      <c r="B6494" t="s">
        <v>9386</v>
      </c>
      <c r="C6494" t="s">
        <v>10156</v>
      </c>
      <c r="D6494">
        <v>1</v>
      </c>
      <c r="E6494" t="s">
        <v>3985</v>
      </c>
      <c r="F6494">
        <v>1</v>
      </c>
      <c r="G6494">
        <v>1</v>
      </c>
      <c r="H6494" s="4" t="str">
        <f t="shared" si="202"/>
        <v>2RR513.1</v>
      </c>
      <c r="I6494" s="4" t="str">
        <f t="shared" si="203"/>
        <v>S2_P1_TXD3</v>
      </c>
    </row>
    <row r="6495" spans="1:9">
      <c r="A6495" t="s">
        <v>261</v>
      </c>
      <c r="B6495" t="s">
        <v>9386</v>
      </c>
      <c r="C6495" t="s">
        <v>10156</v>
      </c>
      <c r="D6495">
        <v>2</v>
      </c>
      <c r="E6495" t="s">
        <v>8802</v>
      </c>
      <c r="F6495">
        <v>2</v>
      </c>
      <c r="G6495">
        <v>2</v>
      </c>
      <c r="H6495" s="4" t="str">
        <f t="shared" si="202"/>
        <v>2RR513.2</v>
      </c>
      <c r="I6495" s="4" t="str">
        <f t="shared" si="203"/>
        <v>S2_HSD192</v>
      </c>
    </row>
    <row r="6496" spans="1:9">
      <c r="A6496" t="s">
        <v>261</v>
      </c>
      <c r="B6496" t="s">
        <v>9386</v>
      </c>
      <c r="C6496" t="s">
        <v>10157</v>
      </c>
      <c r="D6496">
        <v>1</v>
      </c>
      <c r="E6496" t="s">
        <v>3986</v>
      </c>
      <c r="F6496">
        <v>1</v>
      </c>
      <c r="G6496">
        <v>1</v>
      </c>
      <c r="H6496" s="4" t="str">
        <f t="shared" si="202"/>
        <v>2RR514.1</v>
      </c>
      <c r="I6496" s="4" t="str">
        <f t="shared" si="203"/>
        <v>S2_P1_TXC</v>
      </c>
    </row>
    <row r="6497" spans="1:9">
      <c r="A6497" t="s">
        <v>261</v>
      </c>
      <c r="B6497" t="s">
        <v>9386</v>
      </c>
      <c r="C6497" t="s">
        <v>10157</v>
      </c>
      <c r="D6497">
        <v>2</v>
      </c>
      <c r="E6497" t="s">
        <v>8803</v>
      </c>
      <c r="F6497">
        <v>2</v>
      </c>
      <c r="G6497">
        <v>2</v>
      </c>
      <c r="H6497" s="4" t="str">
        <f t="shared" si="202"/>
        <v>2RR514.2</v>
      </c>
      <c r="I6497" s="4" t="str">
        <f t="shared" si="203"/>
        <v>S2_HSD189</v>
      </c>
    </row>
    <row r="6498" spans="1:9">
      <c r="A6498" t="s">
        <v>261</v>
      </c>
      <c r="B6498" t="s">
        <v>9386</v>
      </c>
      <c r="C6498" t="s">
        <v>10158</v>
      </c>
      <c r="D6498">
        <v>1</v>
      </c>
      <c r="E6498" t="s">
        <v>9989</v>
      </c>
      <c r="F6498">
        <v>1</v>
      </c>
      <c r="G6498">
        <v>1</v>
      </c>
      <c r="H6498" s="4" t="str">
        <f t="shared" si="202"/>
        <v>2RR515.1</v>
      </c>
      <c r="I6498" s="4" t="str">
        <f t="shared" si="203"/>
        <v>S2_P1_TXEN</v>
      </c>
    </row>
    <row r="6499" spans="1:9">
      <c r="A6499" t="s">
        <v>261</v>
      </c>
      <c r="B6499" t="s">
        <v>9386</v>
      </c>
      <c r="C6499" t="s">
        <v>10158</v>
      </c>
      <c r="D6499">
        <v>2</v>
      </c>
      <c r="E6499" t="s">
        <v>8812</v>
      </c>
      <c r="F6499">
        <v>2</v>
      </c>
      <c r="G6499">
        <v>2</v>
      </c>
      <c r="H6499" s="4" t="str">
        <f t="shared" si="202"/>
        <v>2RR515.2</v>
      </c>
      <c r="I6499" s="4" t="str">
        <f t="shared" si="203"/>
        <v>S2_HSD186</v>
      </c>
    </row>
    <row r="6500" spans="1:9">
      <c r="A6500" t="s">
        <v>261</v>
      </c>
      <c r="B6500" t="s">
        <v>9386</v>
      </c>
      <c r="C6500" t="s">
        <v>10159</v>
      </c>
      <c r="D6500">
        <v>1</v>
      </c>
      <c r="E6500" t="s">
        <v>9990</v>
      </c>
      <c r="F6500">
        <v>1</v>
      </c>
      <c r="G6500">
        <v>1</v>
      </c>
      <c r="H6500" s="4" t="str">
        <f t="shared" si="202"/>
        <v>2RR520.1</v>
      </c>
      <c r="I6500" s="4" t="str">
        <f t="shared" si="203"/>
        <v>S2_P1_RXD0</v>
      </c>
    </row>
    <row r="6501" spans="1:9">
      <c r="A6501" t="s">
        <v>261</v>
      </c>
      <c r="B6501" t="s">
        <v>9386</v>
      </c>
      <c r="C6501" t="s">
        <v>10159</v>
      </c>
      <c r="D6501">
        <v>2</v>
      </c>
      <c r="E6501" t="s">
        <v>9991</v>
      </c>
      <c r="F6501">
        <v>2</v>
      </c>
      <c r="G6501">
        <v>2</v>
      </c>
      <c r="H6501" s="4" t="str">
        <f t="shared" si="202"/>
        <v>2RR520.2</v>
      </c>
      <c r="I6501" s="4" t="str">
        <f t="shared" si="203"/>
        <v>SG2_1_P1_TXD0</v>
      </c>
    </row>
    <row r="6502" spans="1:9">
      <c r="A6502" t="s">
        <v>261</v>
      </c>
      <c r="B6502" t="s">
        <v>9386</v>
      </c>
      <c r="C6502" t="s">
        <v>10160</v>
      </c>
      <c r="D6502">
        <v>1</v>
      </c>
      <c r="E6502" t="s">
        <v>9992</v>
      </c>
      <c r="F6502">
        <v>1</v>
      </c>
      <c r="G6502">
        <v>1</v>
      </c>
      <c r="H6502" s="4" t="str">
        <f t="shared" si="202"/>
        <v>2RR521.1</v>
      </c>
      <c r="I6502" s="4" t="str">
        <f t="shared" si="203"/>
        <v>S2_P1_RXD1</v>
      </c>
    </row>
    <row r="6503" spans="1:9">
      <c r="A6503" t="s">
        <v>261</v>
      </c>
      <c r="B6503" t="s">
        <v>9386</v>
      </c>
      <c r="C6503" t="s">
        <v>10160</v>
      </c>
      <c r="D6503">
        <v>2</v>
      </c>
      <c r="E6503" t="s">
        <v>9993</v>
      </c>
      <c r="F6503">
        <v>2</v>
      </c>
      <c r="G6503">
        <v>2</v>
      </c>
      <c r="H6503" s="4" t="str">
        <f t="shared" si="202"/>
        <v>2RR521.2</v>
      </c>
      <c r="I6503" s="4" t="str">
        <f t="shared" si="203"/>
        <v>SG2_1_P1_TXD1</v>
      </c>
    </row>
    <row r="6504" spans="1:9">
      <c r="A6504" t="s">
        <v>261</v>
      </c>
      <c r="B6504" t="s">
        <v>9386</v>
      </c>
      <c r="C6504" t="s">
        <v>10161</v>
      </c>
      <c r="D6504">
        <v>1</v>
      </c>
      <c r="E6504" t="s">
        <v>9994</v>
      </c>
      <c r="F6504">
        <v>1</v>
      </c>
      <c r="G6504">
        <v>1</v>
      </c>
      <c r="H6504" s="4" t="str">
        <f t="shared" si="202"/>
        <v>2RR522.1</v>
      </c>
      <c r="I6504" s="4" t="str">
        <f t="shared" si="203"/>
        <v>S2_P1_RXD2</v>
      </c>
    </row>
    <row r="6505" spans="1:9">
      <c r="A6505" t="s">
        <v>261</v>
      </c>
      <c r="B6505" t="s">
        <v>9386</v>
      </c>
      <c r="C6505" t="s">
        <v>10161</v>
      </c>
      <c r="D6505">
        <v>2</v>
      </c>
      <c r="E6505" t="s">
        <v>9995</v>
      </c>
      <c r="F6505">
        <v>2</v>
      </c>
      <c r="G6505">
        <v>2</v>
      </c>
      <c r="H6505" s="4" t="str">
        <f t="shared" si="202"/>
        <v>2RR522.2</v>
      </c>
      <c r="I6505" s="4" t="str">
        <f t="shared" si="203"/>
        <v>SG2_1_P1_TXD2</v>
      </c>
    </row>
    <row r="6506" spans="1:9">
      <c r="A6506" t="s">
        <v>261</v>
      </c>
      <c r="B6506" t="s">
        <v>9386</v>
      </c>
      <c r="C6506" t="s">
        <v>10162</v>
      </c>
      <c r="D6506">
        <v>1</v>
      </c>
      <c r="E6506" t="s">
        <v>9996</v>
      </c>
      <c r="F6506">
        <v>1</v>
      </c>
      <c r="G6506">
        <v>1</v>
      </c>
      <c r="H6506" s="4" t="str">
        <f t="shared" si="202"/>
        <v>2RR523.1</v>
      </c>
      <c r="I6506" s="4" t="str">
        <f t="shared" si="203"/>
        <v>S2_P1_RXD3</v>
      </c>
    </row>
    <row r="6507" spans="1:9">
      <c r="A6507" t="s">
        <v>261</v>
      </c>
      <c r="B6507" t="s">
        <v>9386</v>
      </c>
      <c r="C6507" t="s">
        <v>10162</v>
      </c>
      <c r="D6507">
        <v>2</v>
      </c>
      <c r="E6507" t="s">
        <v>9997</v>
      </c>
      <c r="F6507">
        <v>2</v>
      </c>
      <c r="G6507">
        <v>2</v>
      </c>
      <c r="H6507" s="4" t="str">
        <f t="shared" si="202"/>
        <v>2RR523.2</v>
      </c>
      <c r="I6507" s="4" t="str">
        <f t="shared" si="203"/>
        <v>SG2_1_P1_TXD3</v>
      </c>
    </row>
    <row r="6508" spans="1:9">
      <c r="A6508" t="s">
        <v>261</v>
      </c>
      <c r="B6508" t="s">
        <v>9386</v>
      </c>
      <c r="C6508" t="s">
        <v>10163</v>
      </c>
      <c r="D6508">
        <v>1</v>
      </c>
      <c r="E6508" t="s">
        <v>9998</v>
      </c>
      <c r="F6508">
        <v>1</v>
      </c>
      <c r="G6508">
        <v>1</v>
      </c>
      <c r="H6508" s="4" t="str">
        <f t="shared" si="202"/>
        <v>2RR524.1</v>
      </c>
      <c r="I6508" s="4" t="str">
        <f t="shared" si="203"/>
        <v>S2_P1_RXC</v>
      </c>
    </row>
    <row r="6509" spans="1:9">
      <c r="A6509" t="s">
        <v>261</v>
      </c>
      <c r="B6509" t="s">
        <v>9386</v>
      </c>
      <c r="C6509" t="s">
        <v>10163</v>
      </c>
      <c r="D6509">
        <v>2</v>
      </c>
      <c r="E6509" t="s">
        <v>3972</v>
      </c>
      <c r="F6509">
        <v>2</v>
      </c>
      <c r="G6509">
        <v>2</v>
      </c>
      <c r="H6509" s="4" t="str">
        <f t="shared" si="202"/>
        <v>2RR524.2</v>
      </c>
      <c r="I6509" s="4" t="str">
        <f t="shared" si="203"/>
        <v>SG2_P1_TXC</v>
      </c>
    </row>
    <row r="6510" spans="1:9">
      <c r="A6510" t="s">
        <v>261</v>
      </c>
      <c r="B6510" t="s">
        <v>9386</v>
      </c>
      <c r="C6510" t="s">
        <v>10164</v>
      </c>
      <c r="D6510">
        <v>1</v>
      </c>
      <c r="E6510" t="s">
        <v>9999</v>
      </c>
      <c r="F6510">
        <v>1</v>
      </c>
      <c r="G6510">
        <v>1</v>
      </c>
      <c r="H6510" s="4" t="str">
        <f t="shared" si="202"/>
        <v>2RR525.1</v>
      </c>
      <c r="I6510" s="4" t="str">
        <f t="shared" si="203"/>
        <v>S2_P1_RXDV</v>
      </c>
    </row>
    <row r="6511" spans="1:9">
      <c r="A6511" t="s">
        <v>261</v>
      </c>
      <c r="B6511" t="s">
        <v>9386</v>
      </c>
      <c r="C6511" t="s">
        <v>10164</v>
      </c>
      <c r="D6511">
        <v>2</v>
      </c>
      <c r="E6511" t="s">
        <v>3981</v>
      </c>
      <c r="F6511">
        <v>2</v>
      </c>
      <c r="G6511">
        <v>2</v>
      </c>
      <c r="H6511" s="4" t="str">
        <f t="shared" si="202"/>
        <v>2RR525.2</v>
      </c>
      <c r="I6511" s="4" t="str">
        <f t="shared" si="203"/>
        <v>SG2_P1_TXEN</v>
      </c>
    </row>
    <row r="6512" spans="1:9">
      <c r="A6512" t="s">
        <v>261</v>
      </c>
      <c r="B6512" t="s">
        <v>9386</v>
      </c>
      <c r="C6512" t="s">
        <v>10165</v>
      </c>
      <c r="D6512">
        <v>1</v>
      </c>
      <c r="E6512" t="s">
        <v>9990</v>
      </c>
      <c r="F6512">
        <v>1</v>
      </c>
      <c r="G6512">
        <v>1</v>
      </c>
      <c r="H6512" s="4" t="str">
        <f t="shared" si="202"/>
        <v>2RR530.1</v>
      </c>
      <c r="I6512" s="4" t="str">
        <f t="shared" si="203"/>
        <v>S2_P1_RXD0</v>
      </c>
    </row>
    <row r="6513" spans="1:9">
      <c r="A6513" t="s">
        <v>261</v>
      </c>
      <c r="B6513" t="s">
        <v>9386</v>
      </c>
      <c r="C6513" t="s">
        <v>10165</v>
      </c>
      <c r="D6513">
        <v>2</v>
      </c>
      <c r="E6513" t="s">
        <v>8805</v>
      </c>
      <c r="F6513">
        <v>2</v>
      </c>
      <c r="G6513">
        <v>2</v>
      </c>
      <c r="H6513" s="4" t="str">
        <f t="shared" si="202"/>
        <v>2RR530.2</v>
      </c>
      <c r="I6513" s="4" t="str">
        <f t="shared" si="203"/>
        <v>S2_HSD191</v>
      </c>
    </row>
    <row r="6514" spans="1:9">
      <c r="A6514" t="s">
        <v>261</v>
      </c>
      <c r="B6514" t="s">
        <v>9386</v>
      </c>
      <c r="C6514" t="s">
        <v>10166</v>
      </c>
      <c r="D6514">
        <v>1</v>
      </c>
      <c r="E6514" t="s">
        <v>9992</v>
      </c>
      <c r="F6514">
        <v>1</v>
      </c>
      <c r="G6514">
        <v>1</v>
      </c>
      <c r="H6514" s="4" t="str">
        <f t="shared" si="202"/>
        <v>2RR531.1</v>
      </c>
      <c r="I6514" s="4" t="str">
        <f t="shared" si="203"/>
        <v>S2_P1_RXD1</v>
      </c>
    </row>
    <row r="6515" spans="1:9">
      <c r="A6515" t="s">
        <v>261</v>
      </c>
      <c r="B6515" t="s">
        <v>9386</v>
      </c>
      <c r="C6515" t="s">
        <v>10166</v>
      </c>
      <c r="D6515">
        <v>2</v>
      </c>
      <c r="E6515" t="s">
        <v>8806</v>
      </c>
      <c r="F6515">
        <v>2</v>
      </c>
      <c r="G6515">
        <v>2</v>
      </c>
      <c r="H6515" s="4" t="str">
        <f t="shared" si="202"/>
        <v>2RR531.2</v>
      </c>
      <c r="I6515" s="4" t="str">
        <f t="shared" si="203"/>
        <v>S2_HSD181</v>
      </c>
    </row>
    <row r="6516" spans="1:9">
      <c r="A6516" t="s">
        <v>261</v>
      </c>
      <c r="B6516" t="s">
        <v>9386</v>
      </c>
      <c r="C6516" t="s">
        <v>10167</v>
      </c>
      <c r="D6516">
        <v>1</v>
      </c>
      <c r="E6516" t="s">
        <v>9994</v>
      </c>
      <c r="F6516">
        <v>1</v>
      </c>
      <c r="G6516">
        <v>1</v>
      </c>
      <c r="H6516" s="4" t="str">
        <f t="shared" si="202"/>
        <v>2RR532.1</v>
      </c>
      <c r="I6516" s="4" t="str">
        <f t="shared" si="203"/>
        <v>S2_P1_RXD2</v>
      </c>
    </row>
    <row r="6517" spans="1:9">
      <c r="A6517" t="s">
        <v>261</v>
      </c>
      <c r="B6517" t="s">
        <v>9386</v>
      </c>
      <c r="C6517" t="s">
        <v>10167</v>
      </c>
      <c r="D6517">
        <v>2</v>
      </c>
      <c r="E6517" t="s">
        <v>8807</v>
      </c>
      <c r="F6517">
        <v>2</v>
      </c>
      <c r="G6517">
        <v>2</v>
      </c>
      <c r="H6517" s="4" t="str">
        <f t="shared" si="202"/>
        <v>2RR532.2</v>
      </c>
      <c r="I6517" s="4" t="str">
        <f t="shared" si="203"/>
        <v>S2_HSD185</v>
      </c>
    </row>
    <row r="6518" spans="1:9">
      <c r="A6518" t="s">
        <v>261</v>
      </c>
      <c r="B6518" t="s">
        <v>9386</v>
      </c>
      <c r="C6518" t="s">
        <v>10168</v>
      </c>
      <c r="D6518">
        <v>1</v>
      </c>
      <c r="E6518" t="s">
        <v>9996</v>
      </c>
      <c r="F6518">
        <v>1</v>
      </c>
      <c r="G6518">
        <v>1</v>
      </c>
      <c r="H6518" s="4" t="str">
        <f t="shared" si="202"/>
        <v>2RR533.1</v>
      </c>
      <c r="I6518" s="4" t="str">
        <f t="shared" si="203"/>
        <v>S2_P1_RXD3</v>
      </c>
    </row>
    <row r="6519" spans="1:9">
      <c r="A6519" t="s">
        <v>261</v>
      </c>
      <c r="B6519" t="s">
        <v>9386</v>
      </c>
      <c r="C6519" t="s">
        <v>10168</v>
      </c>
      <c r="D6519">
        <v>2</v>
      </c>
      <c r="E6519" t="s">
        <v>8808</v>
      </c>
      <c r="F6519">
        <v>2</v>
      </c>
      <c r="G6519">
        <v>2</v>
      </c>
      <c r="H6519" s="4" t="str">
        <f t="shared" si="202"/>
        <v>2RR533.2</v>
      </c>
      <c r="I6519" s="4" t="str">
        <f t="shared" si="203"/>
        <v>S2_HSD182</v>
      </c>
    </row>
    <row r="6520" spans="1:9">
      <c r="A6520" t="s">
        <v>261</v>
      </c>
      <c r="B6520" t="s">
        <v>9386</v>
      </c>
      <c r="C6520" t="s">
        <v>10169</v>
      </c>
      <c r="D6520">
        <v>1</v>
      </c>
      <c r="E6520" t="s">
        <v>9998</v>
      </c>
      <c r="F6520">
        <v>1</v>
      </c>
      <c r="G6520">
        <v>1</v>
      </c>
      <c r="H6520" s="4" t="str">
        <f t="shared" si="202"/>
        <v>2RR534.1</v>
      </c>
      <c r="I6520" s="4" t="str">
        <f t="shared" si="203"/>
        <v>S2_P1_RXC</v>
      </c>
    </row>
    <row r="6521" spans="1:9">
      <c r="A6521" t="s">
        <v>261</v>
      </c>
      <c r="B6521" t="s">
        <v>9386</v>
      </c>
      <c r="C6521" t="s">
        <v>10169</v>
      </c>
      <c r="D6521">
        <v>2</v>
      </c>
      <c r="E6521" t="s">
        <v>8804</v>
      </c>
      <c r="F6521">
        <v>2</v>
      </c>
      <c r="G6521">
        <v>2</v>
      </c>
      <c r="H6521" s="4" t="str">
        <f t="shared" si="202"/>
        <v>2RR534.2</v>
      </c>
      <c r="I6521" s="4" t="str">
        <f t="shared" si="203"/>
        <v>S2_HSD184</v>
      </c>
    </row>
    <row r="6522" spans="1:9">
      <c r="A6522" t="s">
        <v>261</v>
      </c>
      <c r="B6522" t="s">
        <v>9386</v>
      </c>
      <c r="C6522" t="s">
        <v>10170</v>
      </c>
      <c r="D6522">
        <v>1</v>
      </c>
      <c r="E6522" t="s">
        <v>9999</v>
      </c>
      <c r="F6522">
        <v>1</v>
      </c>
      <c r="G6522">
        <v>1</v>
      </c>
      <c r="H6522" s="4" t="str">
        <f t="shared" si="202"/>
        <v>2RR535.1</v>
      </c>
      <c r="I6522" s="4" t="str">
        <f t="shared" si="203"/>
        <v>S2_P1_RXDV</v>
      </c>
    </row>
    <row r="6523" spans="1:9">
      <c r="A6523" t="s">
        <v>261</v>
      </c>
      <c r="B6523" t="s">
        <v>9386</v>
      </c>
      <c r="C6523" t="s">
        <v>10170</v>
      </c>
      <c r="D6523">
        <v>2</v>
      </c>
      <c r="E6523" t="s">
        <v>8809</v>
      </c>
      <c r="F6523">
        <v>2</v>
      </c>
      <c r="G6523">
        <v>2</v>
      </c>
      <c r="H6523" s="4" t="str">
        <f t="shared" si="202"/>
        <v>2RR535.2</v>
      </c>
      <c r="I6523" s="4" t="str">
        <f t="shared" si="203"/>
        <v>S2_HSD183</v>
      </c>
    </row>
    <row r="6524" spans="1:9">
      <c r="A6524" t="s">
        <v>261</v>
      </c>
      <c r="B6524" t="s">
        <v>9386</v>
      </c>
      <c r="C6524" t="s">
        <v>5414</v>
      </c>
      <c r="D6524" t="s">
        <v>3088</v>
      </c>
      <c r="E6524" t="s">
        <v>9998</v>
      </c>
      <c r="F6524" t="s">
        <v>280</v>
      </c>
      <c r="G6524" t="s">
        <v>3088</v>
      </c>
      <c r="H6524" s="4" t="str">
        <f t="shared" si="202"/>
        <v>SITE2.R18</v>
      </c>
      <c r="I6524" s="4" t="str">
        <f t="shared" si="203"/>
        <v>S2_P1_RXC</v>
      </c>
    </row>
    <row r="6525" spans="1:9">
      <c r="A6525" t="s">
        <v>261</v>
      </c>
      <c r="B6525" t="s">
        <v>9386</v>
      </c>
      <c r="C6525" t="s">
        <v>5414</v>
      </c>
      <c r="D6525" t="s">
        <v>3082</v>
      </c>
      <c r="E6525" t="s">
        <v>9990</v>
      </c>
      <c r="F6525" t="s">
        <v>1601</v>
      </c>
      <c r="G6525" t="s">
        <v>3082</v>
      </c>
      <c r="H6525" s="4" t="str">
        <f t="shared" si="202"/>
        <v>SITE2.M18</v>
      </c>
      <c r="I6525" s="4" t="str">
        <f t="shared" si="203"/>
        <v>S2_P1_RXD0</v>
      </c>
    </row>
    <row r="6526" spans="1:9">
      <c r="A6526" t="s">
        <v>261</v>
      </c>
      <c r="B6526" t="s">
        <v>9386</v>
      </c>
      <c r="C6526" t="s">
        <v>5414</v>
      </c>
      <c r="D6526" t="s">
        <v>3085</v>
      </c>
      <c r="E6526" t="s">
        <v>9992</v>
      </c>
      <c r="F6526" t="s">
        <v>1602</v>
      </c>
      <c r="G6526" t="s">
        <v>3085</v>
      </c>
      <c r="H6526" s="4" t="str">
        <f t="shared" si="202"/>
        <v>SITE2.M19</v>
      </c>
      <c r="I6526" s="4" t="str">
        <f t="shared" si="203"/>
        <v>S2_P1_RXD1</v>
      </c>
    </row>
    <row r="6527" spans="1:9">
      <c r="A6527" t="s">
        <v>261</v>
      </c>
      <c r="B6527" t="s">
        <v>9386</v>
      </c>
      <c r="C6527" t="s">
        <v>5414</v>
      </c>
      <c r="D6527" t="s">
        <v>3089</v>
      </c>
      <c r="E6527" t="s">
        <v>9994</v>
      </c>
      <c r="F6527" t="s">
        <v>1604</v>
      </c>
      <c r="G6527" t="s">
        <v>3089</v>
      </c>
      <c r="H6527" s="4" t="str">
        <f t="shared" si="202"/>
        <v>SITE2.N18</v>
      </c>
      <c r="I6527" s="4" t="str">
        <f t="shared" si="203"/>
        <v>S2_P1_RXD2</v>
      </c>
    </row>
    <row r="6528" spans="1:9">
      <c r="A6528" t="s">
        <v>261</v>
      </c>
      <c r="B6528" t="s">
        <v>9386</v>
      </c>
      <c r="C6528" t="s">
        <v>5414</v>
      </c>
      <c r="D6528" t="s">
        <v>3086</v>
      </c>
      <c r="E6528" t="s">
        <v>9996</v>
      </c>
      <c r="F6528" t="s">
        <v>1605</v>
      </c>
      <c r="G6528" t="s">
        <v>3086</v>
      </c>
      <c r="H6528" s="4" t="str">
        <f t="shared" si="202"/>
        <v>SITE2.N19</v>
      </c>
      <c r="I6528" s="4" t="str">
        <f t="shared" si="203"/>
        <v>S2_P1_RXD3</v>
      </c>
    </row>
    <row r="6529" spans="1:9">
      <c r="A6529" t="s">
        <v>261</v>
      </c>
      <c r="B6529" t="s">
        <v>9386</v>
      </c>
      <c r="C6529" t="s">
        <v>5414</v>
      </c>
      <c r="D6529" t="s">
        <v>3087</v>
      </c>
      <c r="E6529" t="s">
        <v>9999</v>
      </c>
      <c r="F6529" t="s">
        <v>1607</v>
      </c>
      <c r="G6529" t="s">
        <v>3087</v>
      </c>
      <c r="H6529" s="4" t="str">
        <f t="shared" si="202"/>
        <v>SITE2.P18</v>
      </c>
      <c r="I6529" s="4" t="str">
        <f t="shared" si="203"/>
        <v>S2_P1_RXDV</v>
      </c>
    </row>
    <row r="6530" spans="1:9">
      <c r="A6530" t="s">
        <v>261</v>
      </c>
      <c r="B6530" t="s">
        <v>9386</v>
      </c>
      <c r="C6530" t="s">
        <v>5414</v>
      </c>
      <c r="D6530" t="s">
        <v>3084</v>
      </c>
      <c r="E6530" t="s">
        <v>8810</v>
      </c>
      <c r="F6530" t="s">
        <v>1608</v>
      </c>
      <c r="G6530" t="s">
        <v>3084</v>
      </c>
      <c r="H6530" s="4" t="str">
        <f t="shared" ref="H6530:H6593" si="204">CONCATENATE(C6530,".",F6530)</f>
        <v>SITE2.P19</v>
      </c>
      <c r="I6530" s="4" t="str">
        <f t="shared" ref="I6530:I6593" si="205">E6530</f>
        <v>S2_HSD193</v>
      </c>
    </row>
    <row r="6531" spans="1:9">
      <c r="A6531" t="s">
        <v>261</v>
      </c>
      <c r="B6531" t="s">
        <v>9386</v>
      </c>
      <c r="C6531" t="s">
        <v>5414</v>
      </c>
      <c r="D6531" t="s">
        <v>3090</v>
      </c>
      <c r="E6531" t="s">
        <v>8811</v>
      </c>
      <c r="F6531" t="s">
        <v>987</v>
      </c>
      <c r="G6531" t="s">
        <v>3090</v>
      </c>
      <c r="H6531" s="4" t="str">
        <f t="shared" si="204"/>
        <v>SITE2.U18</v>
      </c>
      <c r="I6531" s="4" t="str">
        <f t="shared" si="205"/>
        <v>S2_HSD290</v>
      </c>
    </row>
    <row r="6532" spans="1:9">
      <c r="A6532" t="s">
        <v>261</v>
      </c>
      <c r="B6532" t="s">
        <v>9386</v>
      </c>
      <c r="C6532" t="s">
        <v>5414</v>
      </c>
      <c r="D6532" t="s">
        <v>3080</v>
      </c>
      <c r="E6532" t="s">
        <v>3986</v>
      </c>
      <c r="F6532" t="s">
        <v>1610</v>
      </c>
      <c r="G6532" t="s">
        <v>3080</v>
      </c>
      <c r="H6532" s="4" t="str">
        <f t="shared" si="204"/>
        <v>SITE2.T19</v>
      </c>
      <c r="I6532" s="4" t="str">
        <f t="shared" si="205"/>
        <v>S2_P1_TXC</v>
      </c>
    </row>
    <row r="6533" spans="1:9">
      <c r="A6533" t="s">
        <v>261</v>
      </c>
      <c r="B6533" t="s">
        <v>9386</v>
      </c>
      <c r="C6533" t="s">
        <v>5414</v>
      </c>
      <c r="D6533" t="s">
        <v>3078</v>
      </c>
      <c r="E6533" t="s">
        <v>3982</v>
      </c>
      <c r="F6533" t="s">
        <v>1621</v>
      </c>
      <c r="G6533" t="s">
        <v>3078</v>
      </c>
      <c r="H6533" s="4" t="str">
        <f t="shared" si="204"/>
        <v>SITE2.V19</v>
      </c>
      <c r="I6533" s="4" t="str">
        <f t="shared" si="205"/>
        <v>S2_P1_TXD0</v>
      </c>
    </row>
    <row r="6534" spans="1:9">
      <c r="A6534" t="s">
        <v>261</v>
      </c>
      <c r="B6534" t="s">
        <v>9386</v>
      </c>
      <c r="C6534" t="s">
        <v>5414</v>
      </c>
      <c r="D6534" t="s">
        <v>3079</v>
      </c>
      <c r="E6534" t="s">
        <v>3983</v>
      </c>
      <c r="F6534" t="s">
        <v>1620</v>
      </c>
      <c r="G6534" t="s">
        <v>3079</v>
      </c>
      <c r="H6534" s="4" t="str">
        <f t="shared" si="204"/>
        <v>SITE2.V18</v>
      </c>
      <c r="I6534" s="4" t="str">
        <f t="shared" si="205"/>
        <v>S2_P1_TXD1</v>
      </c>
    </row>
    <row r="6535" spans="1:9">
      <c r="A6535" t="s">
        <v>261</v>
      </c>
      <c r="B6535" t="s">
        <v>9386</v>
      </c>
      <c r="C6535" t="s">
        <v>5414</v>
      </c>
      <c r="D6535" t="s">
        <v>3081</v>
      </c>
      <c r="E6535" t="s">
        <v>3984</v>
      </c>
      <c r="F6535" t="s">
        <v>1629</v>
      </c>
      <c r="G6535" t="s">
        <v>3081</v>
      </c>
      <c r="H6535" s="4" t="str">
        <f t="shared" si="204"/>
        <v>SITE2.W18</v>
      </c>
      <c r="I6535" s="4" t="str">
        <f t="shared" si="205"/>
        <v>S2_P1_TXD2</v>
      </c>
    </row>
    <row r="6536" spans="1:9">
      <c r="A6536" t="s">
        <v>261</v>
      </c>
      <c r="B6536" t="s">
        <v>9386</v>
      </c>
      <c r="C6536" t="s">
        <v>5414</v>
      </c>
      <c r="D6536" t="s">
        <v>3083</v>
      </c>
      <c r="E6536" t="s">
        <v>3985</v>
      </c>
      <c r="F6536" t="s">
        <v>1619</v>
      </c>
      <c r="G6536" t="s">
        <v>3083</v>
      </c>
      <c r="H6536" s="4" t="str">
        <f t="shared" si="204"/>
        <v>SITE2.V17</v>
      </c>
      <c r="I6536" s="4" t="str">
        <f t="shared" si="205"/>
        <v>S2_P1_TXD3</v>
      </c>
    </row>
    <row r="6537" spans="1:9">
      <c r="A6537" t="s">
        <v>261</v>
      </c>
      <c r="B6537" t="s">
        <v>9386</v>
      </c>
      <c r="C6537" t="s">
        <v>5414</v>
      </c>
      <c r="D6537" t="s">
        <v>3077</v>
      </c>
      <c r="E6537" t="s">
        <v>9989</v>
      </c>
      <c r="F6537" t="s">
        <v>990</v>
      </c>
      <c r="G6537" t="s">
        <v>3077</v>
      </c>
      <c r="H6537" s="4" t="str">
        <f t="shared" si="204"/>
        <v>SITE2.U19</v>
      </c>
      <c r="I6537" s="4" t="str">
        <f t="shared" si="205"/>
        <v>S2_P1_TXEN</v>
      </c>
    </row>
    <row r="6538" spans="1:9">
      <c r="A6538" t="s">
        <v>261</v>
      </c>
      <c r="B6538" t="s">
        <v>9387</v>
      </c>
      <c r="C6538" t="s">
        <v>10171</v>
      </c>
      <c r="D6538">
        <v>1</v>
      </c>
      <c r="E6538" t="s">
        <v>4000</v>
      </c>
      <c r="F6538">
        <v>1</v>
      </c>
      <c r="G6538">
        <v>1</v>
      </c>
      <c r="H6538" s="4" t="str">
        <f t="shared" si="204"/>
        <v>2RR900.1</v>
      </c>
      <c r="I6538" s="4" t="str">
        <f t="shared" si="205"/>
        <v>S2_P5_TXD0</v>
      </c>
    </row>
    <row r="6539" spans="1:9">
      <c r="A6539" t="s">
        <v>261</v>
      </c>
      <c r="B6539" t="s">
        <v>9387</v>
      </c>
      <c r="C6539" t="s">
        <v>10171</v>
      </c>
      <c r="D6539">
        <v>2</v>
      </c>
      <c r="E6539" t="s">
        <v>3992</v>
      </c>
      <c r="F6539">
        <v>2</v>
      </c>
      <c r="G6539">
        <v>2</v>
      </c>
      <c r="H6539" s="4" t="str">
        <f t="shared" si="204"/>
        <v>2RR900.2</v>
      </c>
      <c r="I6539" s="4" t="str">
        <f t="shared" si="205"/>
        <v>SG2_P5_RXD0</v>
      </c>
    </row>
    <row r="6540" spans="1:9">
      <c r="A6540" t="s">
        <v>261</v>
      </c>
      <c r="B6540" t="s">
        <v>9387</v>
      </c>
      <c r="C6540" t="s">
        <v>10172</v>
      </c>
      <c r="D6540">
        <v>1</v>
      </c>
      <c r="E6540" t="s">
        <v>4001</v>
      </c>
      <c r="F6540">
        <v>1</v>
      </c>
      <c r="G6540">
        <v>1</v>
      </c>
      <c r="H6540" s="4" t="str">
        <f t="shared" si="204"/>
        <v>2RR901.1</v>
      </c>
      <c r="I6540" s="4" t="str">
        <f t="shared" si="205"/>
        <v>S2_P5_TXD1</v>
      </c>
    </row>
    <row r="6541" spans="1:9">
      <c r="A6541" t="s">
        <v>261</v>
      </c>
      <c r="B6541" t="s">
        <v>9387</v>
      </c>
      <c r="C6541" t="s">
        <v>10172</v>
      </c>
      <c r="D6541">
        <v>2</v>
      </c>
      <c r="E6541" t="s">
        <v>3993</v>
      </c>
      <c r="F6541">
        <v>2</v>
      </c>
      <c r="G6541">
        <v>2</v>
      </c>
      <c r="H6541" s="4" t="str">
        <f t="shared" si="204"/>
        <v>2RR901.2</v>
      </c>
      <c r="I6541" s="4" t="str">
        <f t="shared" si="205"/>
        <v>SG2_P5_RXD1</v>
      </c>
    </row>
    <row r="6542" spans="1:9">
      <c r="A6542" t="s">
        <v>261</v>
      </c>
      <c r="B6542" t="s">
        <v>9387</v>
      </c>
      <c r="C6542" t="s">
        <v>10173</v>
      </c>
      <c r="D6542">
        <v>1</v>
      </c>
      <c r="E6542" t="s">
        <v>4002</v>
      </c>
      <c r="F6542">
        <v>1</v>
      </c>
      <c r="G6542">
        <v>1</v>
      </c>
      <c r="H6542" s="4" t="str">
        <f t="shared" si="204"/>
        <v>2RR902.1</v>
      </c>
      <c r="I6542" s="4" t="str">
        <f t="shared" si="205"/>
        <v>S2_P5_TXD2</v>
      </c>
    </row>
    <row r="6543" spans="1:9">
      <c r="A6543" t="s">
        <v>261</v>
      </c>
      <c r="B6543" t="s">
        <v>9387</v>
      </c>
      <c r="C6543" t="s">
        <v>10173</v>
      </c>
      <c r="D6543">
        <v>2</v>
      </c>
      <c r="E6543" t="s">
        <v>3995</v>
      </c>
      <c r="F6543">
        <v>2</v>
      </c>
      <c r="G6543">
        <v>2</v>
      </c>
      <c r="H6543" s="4" t="str">
        <f t="shared" si="204"/>
        <v>2RR902.2</v>
      </c>
      <c r="I6543" s="4" t="str">
        <f t="shared" si="205"/>
        <v>SG2_P5_RXD2</v>
      </c>
    </row>
    <row r="6544" spans="1:9">
      <c r="A6544" t="s">
        <v>261</v>
      </c>
      <c r="B6544" t="s">
        <v>9387</v>
      </c>
      <c r="C6544" t="s">
        <v>10174</v>
      </c>
      <c r="D6544">
        <v>1</v>
      </c>
      <c r="E6544" t="s">
        <v>4003</v>
      </c>
      <c r="F6544">
        <v>1</v>
      </c>
      <c r="G6544">
        <v>1</v>
      </c>
      <c r="H6544" s="4" t="str">
        <f t="shared" si="204"/>
        <v>2RR903.1</v>
      </c>
      <c r="I6544" s="4" t="str">
        <f t="shared" si="205"/>
        <v>S2_P5_TXD3</v>
      </c>
    </row>
    <row r="6545" spans="1:9">
      <c r="A6545" t="s">
        <v>261</v>
      </c>
      <c r="B6545" t="s">
        <v>9387</v>
      </c>
      <c r="C6545" t="s">
        <v>10174</v>
      </c>
      <c r="D6545">
        <v>2</v>
      </c>
      <c r="E6545" t="s">
        <v>3996</v>
      </c>
      <c r="F6545">
        <v>2</v>
      </c>
      <c r="G6545">
        <v>2</v>
      </c>
      <c r="H6545" s="4" t="str">
        <f t="shared" si="204"/>
        <v>2RR903.2</v>
      </c>
      <c r="I6545" s="4" t="str">
        <f t="shared" si="205"/>
        <v>SG2_P5_RXD3</v>
      </c>
    </row>
    <row r="6546" spans="1:9">
      <c r="A6546" t="s">
        <v>261</v>
      </c>
      <c r="B6546" t="s">
        <v>9387</v>
      </c>
      <c r="C6546" t="s">
        <v>10175</v>
      </c>
      <c r="D6546">
        <v>1</v>
      </c>
      <c r="E6546" t="s">
        <v>4004</v>
      </c>
      <c r="F6546">
        <v>1</v>
      </c>
      <c r="G6546">
        <v>1</v>
      </c>
      <c r="H6546" s="4" t="str">
        <f t="shared" si="204"/>
        <v>2RR904.1</v>
      </c>
      <c r="I6546" s="4" t="str">
        <f t="shared" si="205"/>
        <v>S2_P5_TXC</v>
      </c>
    </row>
    <row r="6547" spans="1:9">
      <c r="A6547" t="s">
        <v>261</v>
      </c>
      <c r="B6547" t="s">
        <v>9387</v>
      </c>
      <c r="C6547" t="s">
        <v>10175</v>
      </c>
      <c r="D6547">
        <v>2</v>
      </c>
      <c r="E6547" t="s">
        <v>3994</v>
      </c>
      <c r="F6547">
        <v>2</v>
      </c>
      <c r="G6547">
        <v>2</v>
      </c>
      <c r="H6547" s="4" t="str">
        <f t="shared" si="204"/>
        <v>2RR904.2</v>
      </c>
      <c r="I6547" s="4" t="str">
        <f t="shared" si="205"/>
        <v>SG2_P5_RXC</v>
      </c>
    </row>
    <row r="6548" spans="1:9">
      <c r="A6548" t="s">
        <v>261</v>
      </c>
      <c r="B6548" t="s">
        <v>9387</v>
      </c>
      <c r="C6548" t="s">
        <v>10176</v>
      </c>
      <c r="D6548">
        <v>1</v>
      </c>
      <c r="E6548" t="s">
        <v>10000</v>
      </c>
      <c r="F6548">
        <v>1</v>
      </c>
      <c r="G6548">
        <v>1</v>
      </c>
      <c r="H6548" s="4" t="str">
        <f t="shared" si="204"/>
        <v>2RR905.1</v>
      </c>
      <c r="I6548" s="4" t="str">
        <f t="shared" si="205"/>
        <v>S2_P5_TXEN</v>
      </c>
    </row>
    <row r="6549" spans="1:9">
      <c r="A6549" t="s">
        <v>261</v>
      </c>
      <c r="B6549" t="s">
        <v>9387</v>
      </c>
      <c r="C6549" t="s">
        <v>10176</v>
      </c>
      <c r="D6549">
        <v>2</v>
      </c>
      <c r="E6549" t="s">
        <v>3988</v>
      </c>
      <c r="F6549">
        <v>2</v>
      </c>
      <c r="G6549">
        <v>2</v>
      </c>
      <c r="H6549" s="4" t="str">
        <f t="shared" si="204"/>
        <v>2RR905.2</v>
      </c>
      <c r="I6549" s="4" t="str">
        <f t="shared" si="205"/>
        <v>SG2_P5_RXDV</v>
      </c>
    </row>
    <row r="6550" spans="1:9">
      <c r="A6550" t="s">
        <v>261</v>
      </c>
      <c r="B6550" t="s">
        <v>9387</v>
      </c>
      <c r="C6550" t="s">
        <v>10177</v>
      </c>
      <c r="D6550">
        <v>1</v>
      </c>
      <c r="E6550" t="s">
        <v>4000</v>
      </c>
      <c r="F6550">
        <v>1</v>
      </c>
      <c r="G6550">
        <v>1</v>
      </c>
      <c r="H6550" s="4" t="str">
        <f t="shared" si="204"/>
        <v>2RR910.1</v>
      </c>
      <c r="I6550" s="4" t="str">
        <f t="shared" si="205"/>
        <v>S2_P5_TXD0</v>
      </c>
    </row>
    <row r="6551" spans="1:9">
      <c r="A6551" t="s">
        <v>261</v>
      </c>
      <c r="B6551" t="s">
        <v>9387</v>
      </c>
      <c r="C6551" t="s">
        <v>10177</v>
      </c>
      <c r="D6551">
        <v>2</v>
      </c>
      <c r="E6551" t="s">
        <v>8813</v>
      </c>
      <c r="F6551">
        <v>2</v>
      </c>
      <c r="G6551">
        <v>2</v>
      </c>
      <c r="H6551" s="4" t="str">
        <f t="shared" si="204"/>
        <v>2RR910.2</v>
      </c>
      <c r="I6551" s="4" t="str">
        <f t="shared" si="205"/>
        <v>S2_HSD200</v>
      </c>
    </row>
    <row r="6552" spans="1:9">
      <c r="A6552" t="s">
        <v>261</v>
      </c>
      <c r="B6552" t="s">
        <v>9387</v>
      </c>
      <c r="C6552" t="s">
        <v>10178</v>
      </c>
      <c r="D6552">
        <v>1</v>
      </c>
      <c r="E6552" t="s">
        <v>4001</v>
      </c>
      <c r="F6552">
        <v>1</v>
      </c>
      <c r="G6552">
        <v>1</v>
      </c>
      <c r="H6552" s="4" t="str">
        <f t="shared" si="204"/>
        <v>2RR911.1</v>
      </c>
      <c r="I6552" s="4" t="str">
        <f t="shared" si="205"/>
        <v>S2_P5_TXD1</v>
      </c>
    </row>
    <row r="6553" spans="1:9">
      <c r="A6553" t="s">
        <v>261</v>
      </c>
      <c r="B6553" t="s">
        <v>9387</v>
      </c>
      <c r="C6553" t="s">
        <v>10178</v>
      </c>
      <c r="D6553">
        <v>2</v>
      </c>
      <c r="E6553" t="s">
        <v>8814</v>
      </c>
      <c r="F6553">
        <v>2</v>
      </c>
      <c r="G6553">
        <v>2</v>
      </c>
      <c r="H6553" s="4" t="str">
        <f t="shared" si="204"/>
        <v>2RR911.2</v>
      </c>
      <c r="I6553" s="4" t="str">
        <f t="shared" si="205"/>
        <v>S2_HSD201</v>
      </c>
    </row>
    <row r="6554" spans="1:9">
      <c r="A6554" t="s">
        <v>261</v>
      </c>
      <c r="B6554" t="s">
        <v>9387</v>
      </c>
      <c r="C6554" t="s">
        <v>10179</v>
      </c>
      <c r="D6554">
        <v>1</v>
      </c>
      <c r="E6554" t="s">
        <v>4002</v>
      </c>
      <c r="F6554">
        <v>1</v>
      </c>
      <c r="G6554">
        <v>1</v>
      </c>
      <c r="H6554" s="4" t="str">
        <f t="shared" si="204"/>
        <v>2RR912.1</v>
      </c>
      <c r="I6554" s="4" t="str">
        <f t="shared" si="205"/>
        <v>S2_P5_TXD2</v>
      </c>
    </row>
    <row r="6555" spans="1:9">
      <c r="A6555" t="s">
        <v>261</v>
      </c>
      <c r="B6555" t="s">
        <v>9387</v>
      </c>
      <c r="C6555" t="s">
        <v>10179</v>
      </c>
      <c r="D6555">
        <v>2</v>
      </c>
      <c r="E6555" t="s">
        <v>8815</v>
      </c>
      <c r="F6555">
        <v>2</v>
      </c>
      <c r="G6555">
        <v>2</v>
      </c>
      <c r="H6555" s="4" t="str">
        <f t="shared" si="204"/>
        <v>2RR912.2</v>
      </c>
      <c r="I6555" s="4" t="str">
        <f t="shared" si="205"/>
        <v>S2_HSD203</v>
      </c>
    </row>
    <row r="6556" spans="1:9">
      <c r="A6556" t="s">
        <v>261</v>
      </c>
      <c r="B6556" t="s">
        <v>9387</v>
      </c>
      <c r="C6556" t="s">
        <v>10180</v>
      </c>
      <c r="D6556">
        <v>1</v>
      </c>
      <c r="E6556" t="s">
        <v>4003</v>
      </c>
      <c r="F6556">
        <v>1</v>
      </c>
      <c r="G6556">
        <v>1</v>
      </c>
      <c r="H6556" s="4" t="str">
        <f t="shared" si="204"/>
        <v>2RR913.1</v>
      </c>
      <c r="I6556" s="4" t="str">
        <f t="shared" si="205"/>
        <v>S2_P5_TXD3</v>
      </c>
    </row>
    <row r="6557" spans="1:9">
      <c r="A6557" t="s">
        <v>261</v>
      </c>
      <c r="B6557" t="s">
        <v>9387</v>
      </c>
      <c r="C6557" t="s">
        <v>10180</v>
      </c>
      <c r="D6557">
        <v>2</v>
      </c>
      <c r="E6557" t="s">
        <v>8816</v>
      </c>
      <c r="F6557">
        <v>2</v>
      </c>
      <c r="G6557">
        <v>2</v>
      </c>
      <c r="H6557" s="4" t="str">
        <f t="shared" si="204"/>
        <v>2RR913.2</v>
      </c>
      <c r="I6557" s="4" t="str">
        <f t="shared" si="205"/>
        <v>S2_HSD205</v>
      </c>
    </row>
    <row r="6558" spans="1:9">
      <c r="A6558" t="s">
        <v>261</v>
      </c>
      <c r="B6558" t="s">
        <v>9387</v>
      </c>
      <c r="C6558" t="s">
        <v>10181</v>
      </c>
      <c r="D6558">
        <v>1</v>
      </c>
      <c r="E6558" t="s">
        <v>4004</v>
      </c>
      <c r="F6558">
        <v>1</v>
      </c>
      <c r="G6558">
        <v>1</v>
      </c>
      <c r="H6558" s="4" t="str">
        <f t="shared" si="204"/>
        <v>2RR914.1</v>
      </c>
      <c r="I6558" s="4" t="str">
        <f t="shared" si="205"/>
        <v>S2_P5_TXC</v>
      </c>
    </row>
    <row r="6559" spans="1:9">
      <c r="A6559" t="s">
        <v>261</v>
      </c>
      <c r="B6559" t="s">
        <v>9387</v>
      </c>
      <c r="C6559" t="s">
        <v>10181</v>
      </c>
      <c r="D6559">
        <v>2</v>
      </c>
      <c r="E6559" t="s">
        <v>8817</v>
      </c>
      <c r="F6559">
        <v>2</v>
      </c>
      <c r="G6559">
        <v>2</v>
      </c>
      <c r="H6559" s="4" t="str">
        <f t="shared" si="204"/>
        <v>2RR914.2</v>
      </c>
      <c r="I6559" s="4" t="str">
        <f t="shared" si="205"/>
        <v>S2_HSD202</v>
      </c>
    </row>
    <row r="6560" spans="1:9">
      <c r="A6560" t="s">
        <v>261</v>
      </c>
      <c r="B6560" t="s">
        <v>9387</v>
      </c>
      <c r="C6560" t="s">
        <v>10182</v>
      </c>
      <c r="D6560">
        <v>1</v>
      </c>
      <c r="E6560" t="s">
        <v>10000</v>
      </c>
      <c r="F6560">
        <v>1</v>
      </c>
      <c r="G6560">
        <v>1</v>
      </c>
      <c r="H6560" s="4" t="str">
        <f t="shared" si="204"/>
        <v>2RR915.1</v>
      </c>
      <c r="I6560" s="4" t="str">
        <f t="shared" si="205"/>
        <v>S2_P5_TXEN</v>
      </c>
    </row>
    <row r="6561" spans="1:9">
      <c r="A6561" t="s">
        <v>261</v>
      </c>
      <c r="B6561" t="s">
        <v>9387</v>
      </c>
      <c r="C6561" t="s">
        <v>10182</v>
      </c>
      <c r="D6561">
        <v>2</v>
      </c>
      <c r="E6561" t="s">
        <v>8825</v>
      </c>
      <c r="F6561">
        <v>2</v>
      </c>
      <c r="G6561">
        <v>2</v>
      </c>
      <c r="H6561" s="4" t="str">
        <f t="shared" si="204"/>
        <v>2RR915.2</v>
      </c>
      <c r="I6561" s="4" t="str">
        <f t="shared" si="205"/>
        <v>S2_HSD199</v>
      </c>
    </row>
    <row r="6562" spans="1:9">
      <c r="A6562" t="s">
        <v>261</v>
      </c>
      <c r="B6562" t="s">
        <v>9387</v>
      </c>
      <c r="C6562" t="s">
        <v>10183</v>
      </c>
      <c r="D6562">
        <v>1</v>
      </c>
      <c r="E6562" t="s">
        <v>10001</v>
      </c>
      <c r="F6562">
        <v>1</v>
      </c>
      <c r="G6562">
        <v>1</v>
      </c>
      <c r="H6562" s="4" t="str">
        <f t="shared" si="204"/>
        <v>2RR920.1</v>
      </c>
      <c r="I6562" s="4" t="str">
        <f t="shared" si="205"/>
        <v>S2_P5_RXD0</v>
      </c>
    </row>
    <row r="6563" spans="1:9">
      <c r="A6563" t="s">
        <v>261</v>
      </c>
      <c r="B6563" t="s">
        <v>9387</v>
      </c>
      <c r="C6563" t="s">
        <v>10183</v>
      </c>
      <c r="D6563">
        <v>2</v>
      </c>
      <c r="E6563" t="s">
        <v>10002</v>
      </c>
      <c r="F6563">
        <v>2</v>
      </c>
      <c r="G6563">
        <v>2</v>
      </c>
      <c r="H6563" s="4" t="str">
        <f t="shared" si="204"/>
        <v>2RR920.2</v>
      </c>
      <c r="I6563" s="4" t="str">
        <f t="shared" si="205"/>
        <v>SG2_1_P5_TXD0</v>
      </c>
    </row>
    <row r="6564" spans="1:9">
      <c r="A6564" t="s">
        <v>261</v>
      </c>
      <c r="B6564" t="s">
        <v>9387</v>
      </c>
      <c r="C6564" t="s">
        <v>10184</v>
      </c>
      <c r="D6564">
        <v>1</v>
      </c>
      <c r="E6564" t="s">
        <v>10003</v>
      </c>
      <c r="F6564">
        <v>1</v>
      </c>
      <c r="G6564">
        <v>1</v>
      </c>
      <c r="H6564" s="4" t="str">
        <f t="shared" si="204"/>
        <v>2RR921.1</v>
      </c>
      <c r="I6564" s="4" t="str">
        <f t="shared" si="205"/>
        <v>S2_P5_RXD1</v>
      </c>
    </row>
    <row r="6565" spans="1:9">
      <c r="A6565" t="s">
        <v>261</v>
      </c>
      <c r="B6565" t="s">
        <v>9387</v>
      </c>
      <c r="C6565" t="s">
        <v>10184</v>
      </c>
      <c r="D6565">
        <v>2</v>
      </c>
      <c r="E6565" t="s">
        <v>10004</v>
      </c>
      <c r="F6565">
        <v>2</v>
      </c>
      <c r="G6565">
        <v>2</v>
      </c>
      <c r="H6565" s="4" t="str">
        <f t="shared" si="204"/>
        <v>2RR921.2</v>
      </c>
      <c r="I6565" s="4" t="str">
        <f t="shared" si="205"/>
        <v>SG2_1_P5_TXD1</v>
      </c>
    </row>
    <row r="6566" spans="1:9">
      <c r="A6566" t="s">
        <v>261</v>
      </c>
      <c r="B6566" t="s">
        <v>9387</v>
      </c>
      <c r="C6566" t="s">
        <v>10185</v>
      </c>
      <c r="D6566">
        <v>1</v>
      </c>
      <c r="E6566" t="s">
        <v>10005</v>
      </c>
      <c r="F6566">
        <v>1</v>
      </c>
      <c r="G6566">
        <v>1</v>
      </c>
      <c r="H6566" s="4" t="str">
        <f t="shared" si="204"/>
        <v>2RR922.1</v>
      </c>
      <c r="I6566" s="4" t="str">
        <f t="shared" si="205"/>
        <v>S2_P5_RXD2</v>
      </c>
    </row>
    <row r="6567" spans="1:9">
      <c r="A6567" t="s">
        <v>261</v>
      </c>
      <c r="B6567" t="s">
        <v>9387</v>
      </c>
      <c r="C6567" t="s">
        <v>10185</v>
      </c>
      <c r="D6567">
        <v>2</v>
      </c>
      <c r="E6567" t="s">
        <v>10006</v>
      </c>
      <c r="F6567">
        <v>2</v>
      </c>
      <c r="G6567">
        <v>2</v>
      </c>
      <c r="H6567" s="4" t="str">
        <f t="shared" si="204"/>
        <v>2RR922.2</v>
      </c>
      <c r="I6567" s="4" t="str">
        <f t="shared" si="205"/>
        <v>SG2_1_P5_TXD2</v>
      </c>
    </row>
    <row r="6568" spans="1:9">
      <c r="A6568" t="s">
        <v>261</v>
      </c>
      <c r="B6568" t="s">
        <v>9387</v>
      </c>
      <c r="C6568" t="s">
        <v>10186</v>
      </c>
      <c r="D6568">
        <v>1</v>
      </c>
      <c r="E6568" t="s">
        <v>10007</v>
      </c>
      <c r="F6568">
        <v>1</v>
      </c>
      <c r="G6568">
        <v>1</v>
      </c>
      <c r="H6568" s="4" t="str">
        <f t="shared" si="204"/>
        <v>2RR923.1</v>
      </c>
      <c r="I6568" s="4" t="str">
        <f t="shared" si="205"/>
        <v>S2_P5_RXD3</v>
      </c>
    </row>
    <row r="6569" spans="1:9">
      <c r="A6569" t="s">
        <v>261</v>
      </c>
      <c r="B6569" t="s">
        <v>9387</v>
      </c>
      <c r="C6569" t="s">
        <v>10186</v>
      </c>
      <c r="D6569">
        <v>2</v>
      </c>
      <c r="E6569" t="s">
        <v>3998</v>
      </c>
      <c r="F6569">
        <v>2</v>
      </c>
      <c r="G6569">
        <v>2</v>
      </c>
      <c r="H6569" s="4" t="str">
        <f t="shared" si="204"/>
        <v>2RR923.2</v>
      </c>
      <c r="I6569" s="4" t="str">
        <f t="shared" si="205"/>
        <v>SG2_P5_TXD3</v>
      </c>
    </row>
    <row r="6570" spans="1:9">
      <c r="A6570" t="s">
        <v>261</v>
      </c>
      <c r="B6570" t="s">
        <v>9387</v>
      </c>
      <c r="C6570" t="s">
        <v>10187</v>
      </c>
      <c r="D6570">
        <v>1</v>
      </c>
      <c r="E6570" t="s">
        <v>10008</v>
      </c>
      <c r="F6570">
        <v>1</v>
      </c>
      <c r="G6570">
        <v>1</v>
      </c>
      <c r="H6570" s="4" t="str">
        <f t="shared" si="204"/>
        <v>2RR924.1</v>
      </c>
      <c r="I6570" s="4" t="str">
        <f t="shared" si="205"/>
        <v>S2_P5_RXC</v>
      </c>
    </row>
    <row r="6571" spans="1:9">
      <c r="A6571" t="s">
        <v>261</v>
      </c>
      <c r="B6571" t="s">
        <v>9387</v>
      </c>
      <c r="C6571" t="s">
        <v>10187</v>
      </c>
      <c r="D6571">
        <v>2</v>
      </c>
      <c r="E6571" t="s">
        <v>3990</v>
      </c>
      <c r="F6571">
        <v>2</v>
      </c>
      <c r="G6571">
        <v>2</v>
      </c>
      <c r="H6571" s="4" t="str">
        <f t="shared" si="204"/>
        <v>2RR924.2</v>
      </c>
      <c r="I6571" s="4" t="str">
        <f t="shared" si="205"/>
        <v>SG2_P5_TXC</v>
      </c>
    </row>
    <row r="6572" spans="1:9">
      <c r="A6572" t="s">
        <v>261</v>
      </c>
      <c r="B6572" t="s">
        <v>9387</v>
      </c>
      <c r="C6572" t="s">
        <v>10188</v>
      </c>
      <c r="D6572">
        <v>1</v>
      </c>
      <c r="E6572" t="s">
        <v>10009</v>
      </c>
      <c r="F6572">
        <v>1</v>
      </c>
      <c r="G6572">
        <v>1</v>
      </c>
      <c r="H6572" s="4" t="str">
        <f t="shared" si="204"/>
        <v>2RR925.1</v>
      </c>
      <c r="I6572" s="4" t="str">
        <f t="shared" si="205"/>
        <v>S2_P5_RXDV</v>
      </c>
    </row>
    <row r="6573" spans="1:9">
      <c r="A6573" t="s">
        <v>261</v>
      </c>
      <c r="B6573" t="s">
        <v>9387</v>
      </c>
      <c r="C6573" t="s">
        <v>10188</v>
      </c>
      <c r="D6573">
        <v>2</v>
      </c>
      <c r="E6573" t="s">
        <v>3999</v>
      </c>
      <c r="F6573">
        <v>2</v>
      </c>
      <c r="G6573">
        <v>2</v>
      </c>
      <c r="H6573" s="4" t="str">
        <f t="shared" si="204"/>
        <v>2RR925.2</v>
      </c>
      <c r="I6573" s="4" t="str">
        <f t="shared" si="205"/>
        <v>SG2_P5_TXEN</v>
      </c>
    </row>
    <row r="6574" spans="1:9">
      <c r="A6574" t="s">
        <v>261</v>
      </c>
      <c r="B6574" t="s">
        <v>9387</v>
      </c>
      <c r="C6574" t="s">
        <v>10189</v>
      </c>
      <c r="D6574">
        <v>1</v>
      </c>
      <c r="E6574" t="s">
        <v>10001</v>
      </c>
      <c r="F6574">
        <v>1</v>
      </c>
      <c r="G6574">
        <v>1</v>
      </c>
      <c r="H6574" s="4" t="str">
        <f t="shared" si="204"/>
        <v>2RR930.1</v>
      </c>
      <c r="I6574" s="4" t="str">
        <f t="shared" si="205"/>
        <v>S2_P5_RXD0</v>
      </c>
    </row>
    <row r="6575" spans="1:9">
      <c r="A6575" t="s">
        <v>261</v>
      </c>
      <c r="B6575" t="s">
        <v>9387</v>
      </c>
      <c r="C6575" t="s">
        <v>10189</v>
      </c>
      <c r="D6575">
        <v>2</v>
      </c>
      <c r="E6575" t="s">
        <v>8819</v>
      </c>
      <c r="F6575">
        <v>2</v>
      </c>
      <c r="G6575">
        <v>2</v>
      </c>
      <c r="H6575" s="4" t="str">
        <f t="shared" si="204"/>
        <v>2RR930.2</v>
      </c>
      <c r="I6575" s="4" t="str">
        <f t="shared" si="205"/>
        <v>S2_HSD204</v>
      </c>
    </row>
    <row r="6576" spans="1:9">
      <c r="A6576" t="s">
        <v>261</v>
      </c>
      <c r="B6576" t="s">
        <v>9387</v>
      </c>
      <c r="C6576" t="s">
        <v>10190</v>
      </c>
      <c r="D6576">
        <v>1</v>
      </c>
      <c r="E6576" t="s">
        <v>10003</v>
      </c>
      <c r="F6576">
        <v>1</v>
      </c>
      <c r="G6576">
        <v>1</v>
      </c>
      <c r="H6576" s="4" t="str">
        <f t="shared" si="204"/>
        <v>2RR931.1</v>
      </c>
      <c r="I6576" s="4" t="str">
        <f t="shared" si="205"/>
        <v>S2_P5_RXD1</v>
      </c>
    </row>
    <row r="6577" spans="1:9">
      <c r="A6577" t="s">
        <v>261</v>
      </c>
      <c r="B6577" t="s">
        <v>9387</v>
      </c>
      <c r="C6577" t="s">
        <v>10190</v>
      </c>
      <c r="D6577">
        <v>2</v>
      </c>
      <c r="E6577" t="s">
        <v>8820</v>
      </c>
      <c r="F6577">
        <v>2</v>
      </c>
      <c r="G6577">
        <v>2</v>
      </c>
      <c r="H6577" s="4" t="str">
        <f t="shared" si="204"/>
        <v>2RR931.2</v>
      </c>
      <c r="I6577" s="4" t="str">
        <f t="shared" si="205"/>
        <v>S2_HSD194</v>
      </c>
    </row>
    <row r="6578" spans="1:9">
      <c r="A6578" t="s">
        <v>261</v>
      </c>
      <c r="B6578" t="s">
        <v>9387</v>
      </c>
      <c r="C6578" t="s">
        <v>10191</v>
      </c>
      <c r="D6578">
        <v>1</v>
      </c>
      <c r="E6578" t="s">
        <v>10005</v>
      </c>
      <c r="F6578">
        <v>1</v>
      </c>
      <c r="G6578">
        <v>1</v>
      </c>
      <c r="H6578" s="4" t="str">
        <f t="shared" si="204"/>
        <v>2RR932.1</v>
      </c>
      <c r="I6578" s="4" t="str">
        <f t="shared" si="205"/>
        <v>S2_P5_RXD2</v>
      </c>
    </row>
    <row r="6579" spans="1:9">
      <c r="A6579" t="s">
        <v>261</v>
      </c>
      <c r="B6579" t="s">
        <v>9387</v>
      </c>
      <c r="C6579" t="s">
        <v>10191</v>
      </c>
      <c r="D6579">
        <v>2</v>
      </c>
      <c r="E6579" t="s">
        <v>8821</v>
      </c>
      <c r="F6579">
        <v>2</v>
      </c>
      <c r="G6579">
        <v>2</v>
      </c>
      <c r="H6579" s="4" t="str">
        <f t="shared" si="204"/>
        <v>2RR932.2</v>
      </c>
      <c r="I6579" s="4" t="str">
        <f t="shared" si="205"/>
        <v>S2_HSD198</v>
      </c>
    </row>
    <row r="6580" spans="1:9">
      <c r="A6580" t="s">
        <v>261</v>
      </c>
      <c r="B6580" t="s">
        <v>9387</v>
      </c>
      <c r="C6580" t="s">
        <v>10192</v>
      </c>
      <c r="D6580">
        <v>1</v>
      </c>
      <c r="E6580" t="s">
        <v>10007</v>
      </c>
      <c r="F6580">
        <v>1</v>
      </c>
      <c r="G6580">
        <v>1</v>
      </c>
      <c r="H6580" s="4" t="str">
        <f t="shared" si="204"/>
        <v>2RR933.1</v>
      </c>
      <c r="I6580" s="4" t="str">
        <f t="shared" si="205"/>
        <v>S2_P5_RXD3</v>
      </c>
    </row>
    <row r="6581" spans="1:9">
      <c r="A6581" t="s">
        <v>261</v>
      </c>
      <c r="B6581" t="s">
        <v>9387</v>
      </c>
      <c r="C6581" t="s">
        <v>10192</v>
      </c>
      <c r="D6581">
        <v>2</v>
      </c>
      <c r="E6581" t="s">
        <v>8822</v>
      </c>
      <c r="F6581">
        <v>2</v>
      </c>
      <c r="G6581">
        <v>2</v>
      </c>
      <c r="H6581" s="4" t="str">
        <f t="shared" si="204"/>
        <v>2RR933.2</v>
      </c>
      <c r="I6581" s="4" t="str">
        <f t="shared" si="205"/>
        <v>S2_HSD195</v>
      </c>
    </row>
    <row r="6582" spans="1:9">
      <c r="A6582" t="s">
        <v>261</v>
      </c>
      <c r="B6582" t="s">
        <v>9387</v>
      </c>
      <c r="C6582" t="s">
        <v>10193</v>
      </c>
      <c r="D6582">
        <v>1</v>
      </c>
      <c r="E6582" t="s">
        <v>10008</v>
      </c>
      <c r="F6582">
        <v>1</v>
      </c>
      <c r="G6582">
        <v>1</v>
      </c>
      <c r="H6582" s="4" t="str">
        <f t="shared" si="204"/>
        <v>2RR934.1</v>
      </c>
      <c r="I6582" s="4" t="str">
        <f t="shared" si="205"/>
        <v>S2_P5_RXC</v>
      </c>
    </row>
    <row r="6583" spans="1:9">
      <c r="A6583" t="s">
        <v>261</v>
      </c>
      <c r="B6583" t="s">
        <v>9387</v>
      </c>
      <c r="C6583" t="s">
        <v>10193</v>
      </c>
      <c r="D6583">
        <v>2</v>
      </c>
      <c r="E6583" t="s">
        <v>8818</v>
      </c>
      <c r="F6583">
        <v>2</v>
      </c>
      <c r="G6583">
        <v>2</v>
      </c>
      <c r="H6583" s="4" t="str">
        <f t="shared" si="204"/>
        <v>2RR934.2</v>
      </c>
      <c r="I6583" s="4" t="str">
        <f t="shared" si="205"/>
        <v>S2_HSD197</v>
      </c>
    </row>
    <row r="6584" spans="1:9">
      <c r="A6584" t="s">
        <v>261</v>
      </c>
      <c r="B6584" t="s">
        <v>9387</v>
      </c>
      <c r="C6584" t="s">
        <v>10194</v>
      </c>
      <c r="D6584">
        <v>1</v>
      </c>
      <c r="E6584" t="s">
        <v>10009</v>
      </c>
      <c r="F6584">
        <v>1</v>
      </c>
      <c r="G6584">
        <v>1</v>
      </c>
      <c r="H6584" s="4" t="str">
        <f t="shared" si="204"/>
        <v>2RR935.1</v>
      </c>
      <c r="I6584" s="4" t="str">
        <f t="shared" si="205"/>
        <v>S2_P5_RXDV</v>
      </c>
    </row>
    <row r="6585" spans="1:9">
      <c r="A6585" t="s">
        <v>261</v>
      </c>
      <c r="B6585" t="s">
        <v>9387</v>
      </c>
      <c r="C6585" t="s">
        <v>10194</v>
      </c>
      <c r="D6585">
        <v>2</v>
      </c>
      <c r="E6585" t="s">
        <v>8823</v>
      </c>
      <c r="F6585">
        <v>2</v>
      </c>
      <c r="G6585">
        <v>2</v>
      </c>
      <c r="H6585" s="4" t="str">
        <f t="shared" si="204"/>
        <v>2RR935.2</v>
      </c>
      <c r="I6585" s="4" t="str">
        <f t="shared" si="205"/>
        <v>S2_HSD196</v>
      </c>
    </row>
    <row r="6586" spans="1:9">
      <c r="A6586" t="s">
        <v>261</v>
      </c>
      <c r="B6586" t="s">
        <v>9387</v>
      </c>
      <c r="C6586" t="s">
        <v>5414</v>
      </c>
      <c r="D6586" t="s">
        <v>1657</v>
      </c>
      <c r="E6586" t="s">
        <v>10008</v>
      </c>
      <c r="F6586" t="s">
        <v>1581</v>
      </c>
      <c r="G6586" t="s">
        <v>1657</v>
      </c>
      <c r="H6586" s="4" t="str">
        <f t="shared" si="204"/>
        <v>SITE2.G19</v>
      </c>
      <c r="I6586" s="4" t="str">
        <f t="shared" si="205"/>
        <v>S2_P5_RXC</v>
      </c>
    </row>
    <row r="6587" spans="1:9">
      <c r="A6587" t="s">
        <v>261</v>
      </c>
      <c r="B6587" t="s">
        <v>9387</v>
      </c>
      <c r="C6587" t="s">
        <v>5414</v>
      </c>
      <c r="D6587" t="s">
        <v>1651</v>
      </c>
      <c r="E6587" t="s">
        <v>10001</v>
      </c>
      <c r="F6587" t="s">
        <v>912</v>
      </c>
      <c r="G6587" t="s">
        <v>1651</v>
      </c>
      <c r="H6587" s="4" t="str">
        <f t="shared" si="204"/>
        <v>SITE2.D19</v>
      </c>
      <c r="I6587" s="4" t="str">
        <f t="shared" si="205"/>
        <v>S2_P5_RXD0</v>
      </c>
    </row>
    <row r="6588" spans="1:9">
      <c r="A6588" t="s">
        <v>261</v>
      </c>
      <c r="B6588" t="s">
        <v>9387</v>
      </c>
      <c r="C6588" t="s">
        <v>5414</v>
      </c>
      <c r="D6588" t="s">
        <v>1654</v>
      </c>
      <c r="E6588" t="s">
        <v>10003</v>
      </c>
      <c r="F6588" t="s">
        <v>1578</v>
      </c>
      <c r="G6588" t="s">
        <v>1654</v>
      </c>
      <c r="H6588" s="4" t="str">
        <f t="shared" si="204"/>
        <v>SITE2.E18</v>
      </c>
      <c r="I6588" s="4" t="str">
        <f t="shared" si="205"/>
        <v>S2_P5_RXD1</v>
      </c>
    </row>
    <row r="6589" spans="1:9">
      <c r="A6589" t="s">
        <v>261</v>
      </c>
      <c r="B6589" t="s">
        <v>9387</v>
      </c>
      <c r="C6589" t="s">
        <v>5414</v>
      </c>
      <c r="D6589" t="s">
        <v>1658</v>
      </c>
      <c r="E6589" t="s">
        <v>10005</v>
      </c>
      <c r="F6589" t="s">
        <v>1535</v>
      </c>
      <c r="G6589" t="s">
        <v>1658</v>
      </c>
      <c r="H6589" s="4" t="str">
        <f t="shared" si="204"/>
        <v>SITE2.E19</v>
      </c>
      <c r="I6589" s="4" t="str">
        <f t="shared" si="205"/>
        <v>S2_P5_RXD2</v>
      </c>
    </row>
    <row r="6590" spans="1:9">
      <c r="A6590" t="s">
        <v>261</v>
      </c>
      <c r="B6590" t="s">
        <v>9387</v>
      </c>
      <c r="C6590" t="s">
        <v>5414</v>
      </c>
      <c r="D6590" t="s">
        <v>1655</v>
      </c>
      <c r="E6590" t="s">
        <v>10007</v>
      </c>
      <c r="F6590" t="s">
        <v>3091</v>
      </c>
      <c r="G6590" t="s">
        <v>1655</v>
      </c>
      <c r="H6590" s="4" t="str">
        <f t="shared" si="204"/>
        <v>SITE2.F18</v>
      </c>
      <c r="I6590" s="4" t="str">
        <f t="shared" si="205"/>
        <v>S2_P5_RXD3</v>
      </c>
    </row>
    <row r="6591" spans="1:9">
      <c r="A6591" t="s">
        <v>261</v>
      </c>
      <c r="B6591" t="s">
        <v>9387</v>
      </c>
      <c r="C6591" t="s">
        <v>5414</v>
      </c>
      <c r="D6591" t="s">
        <v>1656</v>
      </c>
      <c r="E6591" t="s">
        <v>10009</v>
      </c>
      <c r="F6591" t="s">
        <v>3092</v>
      </c>
      <c r="G6591" t="s">
        <v>1656</v>
      </c>
      <c r="H6591" s="4" t="str">
        <f t="shared" si="204"/>
        <v>SITE2.F19</v>
      </c>
      <c r="I6591" s="4" t="str">
        <f t="shared" si="205"/>
        <v>S2_P5_RXDV</v>
      </c>
    </row>
    <row r="6592" spans="1:9">
      <c r="A6592" t="s">
        <v>261</v>
      </c>
      <c r="B6592" t="s">
        <v>9387</v>
      </c>
      <c r="C6592" t="s">
        <v>5414</v>
      </c>
      <c r="D6592" t="s">
        <v>1653</v>
      </c>
      <c r="E6592" t="s">
        <v>8824</v>
      </c>
      <c r="F6592" t="s">
        <v>1580</v>
      </c>
      <c r="G6592" t="s">
        <v>1653</v>
      </c>
      <c r="H6592" s="4" t="str">
        <f t="shared" si="204"/>
        <v>SITE2.G18</v>
      </c>
      <c r="I6592" s="4" t="str">
        <f t="shared" si="205"/>
        <v>S2_HSD206</v>
      </c>
    </row>
    <row r="6593" spans="1:9">
      <c r="A6593" t="s">
        <v>261</v>
      </c>
      <c r="B6593" t="s">
        <v>9387</v>
      </c>
      <c r="C6593" t="s">
        <v>5414</v>
      </c>
      <c r="D6593" t="s">
        <v>1649</v>
      </c>
      <c r="E6593" t="s">
        <v>4004</v>
      </c>
      <c r="F6593" t="s">
        <v>1588</v>
      </c>
      <c r="G6593" t="s">
        <v>1649</v>
      </c>
      <c r="H6593" s="4" t="str">
        <f t="shared" si="204"/>
        <v>SITE2.J18</v>
      </c>
      <c r="I6593" s="4" t="str">
        <f t="shared" si="205"/>
        <v>S2_P5_TXC</v>
      </c>
    </row>
    <row r="6594" spans="1:9">
      <c r="A6594" t="s">
        <v>261</v>
      </c>
      <c r="B6594" t="s">
        <v>9387</v>
      </c>
      <c r="C6594" t="s">
        <v>5414</v>
      </c>
      <c r="D6594" t="s">
        <v>1647</v>
      </c>
      <c r="E6594" t="s">
        <v>4000</v>
      </c>
      <c r="F6594" t="s">
        <v>1397</v>
      </c>
      <c r="G6594" t="s">
        <v>1647</v>
      </c>
      <c r="H6594" s="4" t="str">
        <f t="shared" ref="H6594:H6657" si="206">CONCATENATE(C6594,".",F6594)</f>
        <v>SITE2.K18</v>
      </c>
      <c r="I6594" s="4" t="str">
        <f t="shared" ref="I6594:I6657" si="207">E6594</f>
        <v>S2_P5_TXD0</v>
      </c>
    </row>
    <row r="6595" spans="1:9">
      <c r="A6595" t="s">
        <v>261</v>
      </c>
      <c r="B6595" t="s">
        <v>9387</v>
      </c>
      <c r="C6595" t="s">
        <v>5414</v>
      </c>
      <c r="D6595" t="s">
        <v>1648</v>
      </c>
      <c r="E6595" t="s">
        <v>4001</v>
      </c>
      <c r="F6595" t="s">
        <v>1398</v>
      </c>
      <c r="G6595" t="s">
        <v>1648</v>
      </c>
      <c r="H6595" s="4" t="str">
        <f t="shared" si="206"/>
        <v>SITE2.K19</v>
      </c>
      <c r="I6595" s="4" t="str">
        <f t="shared" si="207"/>
        <v>S2_P5_TXD1</v>
      </c>
    </row>
    <row r="6596" spans="1:9">
      <c r="A6596" t="s">
        <v>261</v>
      </c>
      <c r="B6596" t="s">
        <v>9387</v>
      </c>
      <c r="C6596" t="s">
        <v>5414</v>
      </c>
      <c r="D6596" t="s">
        <v>1650</v>
      </c>
      <c r="E6596" t="s">
        <v>4002</v>
      </c>
      <c r="F6596" t="s">
        <v>1592</v>
      </c>
      <c r="G6596" t="s">
        <v>1650</v>
      </c>
      <c r="H6596" s="4" t="str">
        <f t="shared" si="206"/>
        <v>SITE2.L18</v>
      </c>
      <c r="I6596" s="4" t="str">
        <f t="shared" si="207"/>
        <v>S2_P5_TXD2</v>
      </c>
    </row>
    <row r="6597" spans="1:9">
      <c r="A6597" t="s">
        <v>261</v>
      </c>
      <c r="B6597" t="s">
        <v>9387</v>
      </c>
      <c r="C6597" t="s">
        <v>5414</v>
      </c>
      <c r="D6597" t="s">
        <v>1652</v>
      </c>
      <c r="E6597" t="s">
        <v>4003</v>
      </c>
      <c r="F6597" t="s">
        <v>1593</v>
      </c>
      <c r="G6597" t="s">
        <v>1652</v>
      </c>
      <c r="H6597" s="4" t="str">
        <f t="shared" si="206"/>
        <v>SITE2.L19</v>
      </c>
      <c r="I6597" s="4" t="str">
        <f t="shared" si="207"/>
        <v>S2_P5_TXD3</v>
      </c>
    </row>
    <row r="6598" spans="1:9">
      <c r="A6598" t="s">
        <v>261</v>
      </c>
      <c r="B6598" t="s">
        <v>9387</v>
      </c>
      <c r="C6598" t="s">
        <v>5414</v>
      </c>
      <c r="D6598" t="s">
        <v>1646</v>
      </c>
      <c r="E6598" t="s">
        <v>10000</v>
      </c>
      <c r="F6598" t="s">
        <v>1589</v>
      </c>
      <c r="G6598" t="s">
        <v>1646</v>
      </c>
      <c r="H6598" s="4" t="str">
        <f t="shared" si="206"/>
        <v>SITE2.J19</v>
      </c>
      <c r="I6598" s="4" t="str">
        <f t="shared" si="207"/>
        <v>S2_P5_TXEN</v>
      </c>
    </row>
    <row r="6599" spans="1:9">
      <c r="A6599" t="s">
        <v>261</v>
      </c>
      <c r="B6599" t="s">
        <v>9388</v>
      </c>
      <c r="C6599" t="s">
        <v>5566</v>
      </c>
      <c r="D6599">
        <v>2</v>
      </c>
      <c r="E6599" t="s">
        <v>8826</v>
      </c>
      <c r="F6599">
        <v>2</v>
      </c>
      <c r="G6599">
        <v>2</v>
      </c>
      <c r="H6599" s="4" t="str">
        <f t="shared" si="206"/>
        <v>2K225.2</v>
      </c>
      <c r="I6599" s="4" t="str">
        <f t="shared" si="207"/>
        <v>SG2_HL_P1_TXD0</v>
      </c>
    </row>
    <row r="6600" spans="1:9">
      <c r="A6600" t="s">
        <v>261</v>
      </c>
      <c r="B6600" t="s">
        <v>9388</v>
      </c>
      <c r="C6600" t="s">
        <v>5566</v>
      </c>
      <c r="D6600">
        <v>3</v>
      </c>
      <c r="E6600" t="s">
        <v>3971</v>
      </c>
      <c r="F6600">
        <v>3</v>
      </c>
      <c r="G6600">
        <v>3</v>
      </c>
      <c r="H6600" s="4" t="str">
        <f t="shared" si="206"/>
        <v>2K225.3</v>
      </c>
      <c r="I6600" s="4" t="str">
        <f t="shared" si="207"/>
        <v>SG2_P1_TXD0</v>
      </c>
    </row>
    <row r="6601" spans="1:9">
      <c r="A6601" t="s">
        <v>261</v>
      </c>
      <c r="B6601" t="s">
        <v>9388</v>
      </c>
      <c r="C6601" t="s">
        <v>5566</v>
      </c>
      <c r="D6601">
        <v>4</v>
      </c>
      <c r="E6601" t="s">
        <v>9991</v>
      </c>
      <c r="F6601">
        <v>4</v>
      </c>
      <c r="G6601">
        <v>4</v>
      </c>
      <c r="H6601" s="4" t="str">
        <f t="shared" si="206"/>
        <v>2K225.4</v>
      </c>
      <c r="I6601" s="4" t="str">
        <f t="shared" si="207"/>
        <v>SG2_1_P1_TXD0</v>
      </c>
    </row>
    <row r="6602" spans="1:9">
      <c r="A6602" t="s">
        <v>261</v>
      </c>
      <c r="B6602" t="s">
        <v>9388</v>
      </c>
      <c r="C6602" t="s">
        <v>5566</v>
      </c>
      <c r="D6602">
        <v>5</v>
      </c>
      <c r="E6602" t="s">
        <v>9993</v>
      </c>
      <c r="F6602">
        <v>5</v>
      </c>
      <c r="G6602">
        <v>5</v>
      </c>
      <c r="H6602" s="4" t="str">
        <f t="shared" si="206"/>
        <v>2K225.5</v>
      </c>
      <c r="I6602" s="4" t="str">
        <f t="shared" si="207"/>
        <v>SG2_1_P1_TXD1</v>
      </c>
    </row>
    <row r="6603" spans="1:9">
      <c r="A6603" t="s">
        <v>261</v>
      </c>
      <c r="B6603" t="s">
        <v>9388</v>
      </c>
      <c r="C6603" t="s">
        <v>5566</v>
      </c>
      <c r="D6603">
        <v>6</v>
      </c>
      <c r="E6603" t="s">
        <v>3979</v>
      </c>
      <c r="F6603">
        <v>6</v>
      </c>
      <c r="G6603">
        <v>6</v>
      </c>
      <c r="H6603" s="4" t="str">
        <f t="shared" si="206"/>
        <v>2K225.6</v>
      </c>
      <c r="I6603" s="4" t="str">
        <f t="shared" si="207"/>
        <v>SG2_P1_TXD1</v>
      </c>
    </row>
    <row r="6604" spans="1:9">
      <c r="A6604" t="s">
        <v>261</v>
      </c>
      <c r="B6604" t="s">
        <v>9388</v>
      </c>
      <c r="C6604" t="s">
        <v>5566</v>
      </c>
      <c r="D6604">
        <v>7</v>
      </c>
      <c r="E6604" t="s">
        <v>8827</v>
      </c>
      <c r="F6604">
        <v>7</v>
      </c>
      <c r="G6604">
        <v>7</v>
      </c>
      <c r="H6604" s="4" t="str">
        <f t="shared" si="206"/>
        <v>2K225.7</v>
      </c>
      <c r="I6604" s="4" t="str">
        <f t="shared" si="207"/>
        <v>SG2_HL_P1_TXD1</v>
      </c>
    </row>
    <row r="6605" spans="1:9">
      <c r="A6605" t="s">
        <v>261</v>
      </c>
      <c r="B6605" t="s">
        <v>9388</v>
      </c>
      <c r="C6605" t="s">
        <v>5566</v>
      </c>
      <c r="D6605" t="s">
        <v>7833</v>
      </c>
      <c r="E6605" t="s">
        <v>490</v>
      </c>
      <c r="F6605">
        <v>1</v>
      </c>
      <c r="G6605" t="s">
        <v>7833</v>
      </c>
      <c r="H6605" s="4" t="str">
        <f t="shared" si="206"/>
        <v>2K225.1</v>
      </c>
      <c r="I6605" s="4" t="str">
        <f t="shared" si="207"/>
        <v>VP12</v>
      </c>
    </row>
    <row r="6606" spans="1:9">
      <c r="A6606" t="s">
        <v>261</v>
      </c>
      <c r="B6606" t="s">
        <v>9388</v>
      </c>
      <c r="C6606" t="s">
        <v>5566</v>
      </c>
      <c r="D6606" t="s">
        <v>7834</v>
      </c>
      <c r="E6606" t="s">
        <v>8520</v>
      </c>
      <c r="F6606">
        <v>8</v>
      </c>
      <c r="G6606" t="s">
        <v>7834</v>
      </c>
      <c r="H6606" s="4" t="str">
        <f t="shared" si="206"/>
        <v>2K225.8</v>
      </c>
      <c r="I6606" s="4" t="str">
        <f t="shared" si="207"/>
        <v>SC_UDB225</v>
      </c>
    </row>
    <row r="6607" spans="1:9">
      <c r="A6607" t="s">
        <v>261</v>
      </c>
      <c r="B6607" t="s">
        <v>9388</v>
      </c>
      <c r="C6607" t="s">
        <v>5567</v>
      </c>
      <c r="D6607">
        <v>2</v>
      </c>
      <c r="E6607" t="s">
        <v>8828</v>
      </c>
      <c r="F6607">
        <v>2</v>
      </c>
      <c r="G6607">
        <v>2</v>
      </c>
      <c r="H6607" s="4" t="str">
        <f t="shared" si="206"/>
        <v>2K226.2</v>
      </c>
      <c r="I6607" s="4" t="str">
        <f t="shared" si="207"/>
        <v>SG2_HL_P1_TXD2</v>
      </c>
    </row>
    <row r="6608" spans="1:9">
      <c r="A6608" t="s">
        <v>261</v>
      </c>
      <c r="B6608" t="s">
        <v>9388</v>
      </c>
      <c r="C6608" t="s">
        <v>5567</v>
      </c>
      <c r="D6608">
        <v>3</v>
      </c>
      <c r="E6608" t="s">
        <v>3973</v>
      </c>
      <c r="F6608">
        <v>3</v>
      </c>
      <c r="G6608">
        <v>3</v>
      </c>
      <c r="H6608" s="4" t="str">
        <f t="shared" si="206"/>
        <v>2K226.3</v>
      </c>
      <c r="I6608" s="4" t="str">
        <f t="shared" si="207"/>
        <v>SG2_P1_TXD2</v>
      </c>
    </row>
    <row r="6609" spans="1:9">
      <c r="A6609" t="s">
        <v>261</v>
      </c>
      <c r="B6609" t="s">
        <v>9388</v>
      </c>
      <c r="C6609" t="s">
        <v>5567</v>
      </c>
      <c r="D6609">
        <v>4</v>
      </c>
      <c r="E6609" t="s">
        <v>9995</v>
      </c>
      <c r="F6609">
        <v>4</v>
      </c>
      <c r="G6609">
        <v>4</v>
      </c>
      <c r="H6609" s="4" t="str">
        <f t="shared" si="206"/>
        <v>2K226.4</v>
      </c>
      <c r="I6609" s="4" t="str">
        <f t="shared" si="207"/>
        <v>SG2_1_P1_TXD2</v>
      </c>
    </row>
    <row r="6610" spans="1:9">
      <c r="A6610" t="s">
        <v>261</v>
      </c>
      <c r="B6610" t="s">
        <v>9388</v>
      </c>
      <c r="C6610" t="s">
        <v>5567</v>
      </c>
      <c r="D6610">
        <v>5</v>
      </c>
      <c r="E6610" t="s">
        <v>9997</v>
      </c>
      <c r="F6610">
        <v>5</v>
      </c>
      <c r="G6610">
        <v>5</v>
      </c>
      <c r="H6610" s="4" t="str">
        <f t="shared" si="206"/>
        <v>2K226.5</v>
      </c>
      <c r="I6610" s="4" t="str">
        <f t="shared" si="207"/>
        <v>SG2_1_P1_TXD3</v>
      </c>
    </row>
    <row r="6611" spans="1:9">
      <c r="A6611" t="s">
        <v>261</v>
      </c>
      <c r="B6611" t="s">
        <v>9388</v>
      </c>
      <c r="C6611" t="s">
        <v>5567</v>
      </c>
      <c r="D6611">
        <v>6</v>
      </c>
      <c r="E6611" t="s">
        <v>3980</v>
      </c>
      <c r="F6611">
        <v>6</v>
      </c>
      <c r="G6611">
        <v>6</v>
      </c>
      <c r="H6611" s="4" t="str">
        <f t="shared" si="206"/>
        <v>2K226.6</v>
      </c>
      <c r="I6611" s="4" t="str">
        <f t="shared" si="207"/>
        <v>SG2_P1_TXD3</v>
      </c>
    </row>
    <row r="6612" spans="1:9">
      <c r="A6612" t="s">
        <v>261</v>
      </c>
      <c r="B6612" t="s">
        <v>9388</v>
      </c>
      <c r="C6612" t="s">
        <v>5567</v>
      </c>
      <c r="D6612">
        <v>7</v>
      </c>
      <c r="E6612" t="s">
        <v>8829</v>
      </c>
      <c r="F6612">
        <v>7</v>
      </c>
      <c r="G6612">
        <v>7</v>
      </c>
      <c r="H6612" s="4" t="str">
        <f t="shared" si="206"/>
        <v>2K226.7</v>
      </c>
      <c r="I6612" s="4" t="str">
        <f t="shared" si="207"/>
        <v>SG2_HL_P1_TXD3</v>
      </c>
    </row>
    <row r="6613" spans="1:9">
      <c r="A6613" t="s">
        <v>261</v>
      </c>
      <c r="B6613" t="s">
        <v>9388</v>
      </c>
      <c r="C6613" t="s">
        <v>5567</v>
      </c>
      <c r="D6613" t="s">
        <v>7833</v>
      </c>
      <c r="E6613" t="s">
        <v>490</v>
      </c>
      <c r="F6613">
        <v>1</v>
      </c>
      <c r="G6613" t="s">
        <v>7833</v>
      </c>
      <c r="H6613" s="4" t="str">
        <f t="shared" si="206"/>
        <v>2K226.1</v>
      </c>
      <c r="I6613" s="4" t="str">
        <f t="shared" si="207"/>
        <v>VP12</v>
      </c>
    </row>
    <row r="6614" spans="1:9">
      <c r="A6614" t="s">
        <v>261</v>
      </c>
      <c r="B6614" t="s">
        <v>9388</v>
      </c>
      <c r="C6614" t="s">
        <v>5567</v>
      </c>
      <c r="D6614" t="s">
        <v>7834</v>
      </c>
      <c r="E6614" t="s">
        <v>8523</v>
      </c>
      <c r="F6614">
        <v>8</v>
      </c>
      <c r="G6614" t="s">
        <v>7834</v>
      </c>
      <c r="H6614" s="4" t="str">
        <f t="shared" si="206"/>
        <v>2K226.8</v>
      </c>
      <c r="I6614" s="4" t="str">
        <f t="shared" si="207"/>
        <v>SC_UDB226</v>
      </c>
    </row>
    <row r="6615" spans="1:9">
      <c r="A6615" t="s">
        <v>261</v>
      </c>
      <c r="B6615" t="s">
        <v>9388</v>
      </c>
      <c r="C6615" t="s">
        <v>5568</v>
      </c>
      <c r="D6615">
        <v>2</v>
      </c>
      <c r="E6615" t="s">
        <v>8830</v>
      </c>
      <c r="F6615">
        <v>2</v>
      </c>
      <c r="G6615">
        <v>2</v>
      </c>
      <c r="H6615" s="4" t="str">
        <f t="shared" si="206"/>
        <v>2K227.2</v>
      </c>
      <c r="I6615" s="4" t="str">
        <f t="shared" si="207"/>
        <v>SG2_HL_P5_TXD0</v>
      </c>
    </row>
    <row r="6616" spans="1:9">
      <c r="A6616" t="s">
        <v>261</v>
      </c>
      <c r="B6616" t="s">
        <v>9388</v>
      </c>
      <c r="C6616" t="s">
        <v>5568</v>
      </c>
      <c r="D6616">
        <v>3</v>
      </c>
      <c r="E6616" t="s">
        <v>3989</v>
      </c>
      <c r="F6616">
        <v>3</v>
      </c>
      <c r="G6616">
        <v>3</v>
      </c>
      <c r="H6616" s="4" t="str">
        <f t="shared" si="206"/>
        <v>2K227.3</v>
      </c>
      <c r="I6616" s="4" t="str">
        <f t="shared" si="207"/>
        <v>SG2_P5_TXD0</v>
      </c>
    </row>
    <row r="6617" spans="1:9">
      <c r="A6617" t="s">
        <v>261</v>
      </c>
      <c r="B6617" t="s">
        <v>9388</v>
      </c>
      <c r="C6617" t="s">
        <v>5568</v>
      </c>
      <c r="D6617">
        <v>4</v>
      </c>
      <c r="E6617" t="s">
        <v>10002</v>
      </c>
      <c r="F6617">
        <v>4</v>
      </c>
      <c r="G6617">
        <v>4</v>
      </c>
      <c r="H6617" s="4" t="str">
        <f t="shared" si="206"/>
        <v>2K227.4</v>
      </c>
      <c r="I6617" s="4" t="str">
        <f t="shared" si="207"/>
        <v>SG2_1_P5_TXD0</v>
      </c>
    </row>
    <row r="6618" spans="1:9">
      <c r="A6618" t="s">
        <v>261</v>
      </c>
      <c r="B6618" t="s">
        <v>9388</v>
      </c>
      <c r="C6618" t="s">
        <v>5568</v>
      </c>
      <c r="D6618">
        <v>5</v>
      </c>
      <c r="E6618" t="s">
        <v>10004</v>
      </c>
      <c r="F6618">
        <v>5</v>
      </c>
      <c r="G6618">
        <v>5</v>
      </c>
      <c r="H6618" s="4" t="str">
        <f t="shared" si="206"/>
        <v>2K227.5</v>
      </c>
      <c r="I6618" s="4" t="str">
        <f t="shared" si="207"/>
        <v>SG2_1_P5_TXD1</v>
      </c>
    </row>
    <row r="6619" spans="1:9">
      <c r="A6619" t="s">
        <v>261</v>
      </c>
      <c r="B6619" t="s">
        <v>9388</v>
      </c>
      <c r="C6619" t="s">
        <v>5568</v>
      </c>
      <c r="D6619">
        <v>6</v>
      </c>
      <c r="E6619" t="s">
        <v>3997</v>
      </c>
      <c r="F6619">
        <v>6</v>
      </c>
      <c r="G6619">
        <v>6</v>
      </c>
      <c r="H6619" s="4" t="str">
        <f t="shared" si="206"/>
        <v>2K227.6</v>
      </c>
      <c r="I6619" s="4" t="str">
        <f t="shared" si="207"/>
        <v>SG2_P5_TXD1</v>
      </c>
    </row>
    <row r="6620" spans="1:9">
      <c r="A6620" t="s">
        <v>261</v>
      </c>
      <c r="B6620" t="s">
        <v>9388</v>
      </c>
      <c r="C6620" t="s">
        <v>5568</v>
      </c>
      <c r="D6620">
        <v>7</v>
      </c>
      <c r="E6620" t="s">
        <v>8831</v>
      </c>
      <c r="F6620">
        <v>7</v>
      </c>
      <c r="G6620">
        <v>7</v>
      </c>
      <c r="H6620" s="4" t="str">
        <f t="shared" si="206"/>
        <v>2K227.7</v>
      </c>
      <c r="I6620" s="4" t="str">
        <f t="shared" si="207"/>
        <v>SG2_HL_P5_TXD1</v>
      </c>
    </row>
    <row r="6621" spans="1:9">
      <c r="A6621" t="s">
        <v>261</v>
      </c>
      <c r="B6621" t="s">
        <v>9388</v>
      </c>
      <c r="C6621" t="s">
        <v>5568</v>
      </c>
      <c r="D6621" t="s">
        <v>7833</v>
      </c>
      <c r="E6621" t="s">
        <v>490</v>
      </c>
      <c r="F6621">
        <v>1</v>
      </c>
      <c r="G6621" t="s">
        <v>7833</v>
      </c>
      <c r="H6621" s="4" t="str">
        <f t="shared" si="206"/>
        <v>2K227.1</v>
      </c>
      <c r="I6621" s="4" t="str">
        <f t="shared" si="207"/>
        <v>VP12</v>
      </c>
    </row>
    <row r="6622" spans="1:9">
      <c r="A6622" t="s">
        <v>261</v>
      </c>
      <c r="B6622" t="s">
        <v>9388</v>
      </c>
      <c r="C6622" t="s">
        <v>5568</v>
      </c>
      <c r="D6622" t="s">
        <v>7834</v>
      </c>
      <c r="E6622" t="s">
        <v>8526</v>
      </c>
      <c r="F6622">
        <v>8</v>
      </c>
      <c r="G6622" t="s">
        <v>7834</v>
      </c>
      <c r="H6622" s="4" t="str">
        <f t="shared" si="206"/>
        <v>2K227.8</v>
      </c>
      <c r="I6622" s="4" t="str">
        <f t="shared" si="207"/>
        <v>SC_UDB227</v>
      </c>
    </row>
    <row r="6623" spans="1:9">
      <c r="A6623" t="s">
        <v>261</v>
      </c>
      <c r="B6623" t="s">
        <v>9388</v>
      </c>
      <c r="C6623" t="s">
        <v>5569</v>
      </c>
      <c r="D6623">
        <v>2</v>
      </c>
      <c r="E6623" t="s">
        <v>8832</v>
      </c>
      <c r="F6623">
        <v>2</v>
      </c>
      <c r="G6623">
        <v>2</v>
      </c>
      <c r="H6623" s="4" t="str">
        <f t="shared" si="206"/>
        <v>2K228.2</v>
      </c>
      <c r="I6623" s="4" t="str">
        <f t="shared" si="207"/>
        <v>SG2_HL_P5_TXD2</v>
      </c>
    </row>
    <row r="6624" spans="1:9">
      <c r="A6624" t="s">
        <v>261</v>
      </c>
      <c r="B6624" t="s">
        <v>9388</v>
      </c>
      <c r="C6624" t="s">
        <v>5569</v>
      </c>
      <c r="D6624">
        <v>3</v>
      </c>
      <c r="E6624" t="s">
        <v>3991</v>
      </c>
      <c r="F6624">
        <v>3</v>
      </c>
      <c r="G6624">
        <v>3</v>
      </c>
      <c r="H6624" s="4" t="str">
        <f t="shared" si="206"/>
        <v>2K228.3</v>
      </c>
      <c r="I6624" s="4" t="str">
        <f t="shared" si="207"/>
        <v>SG2_P5_TXD2</v>
      </c>
    </row>
    <row r="6625" spans="1:9">
      <c r="A6625" t="s">
        <v>261</v>
      </c>
      <c r="B6625" t="s">
        <v>9388</v>
      </c>
      <c r="C6625" t="s">
        <v>5569</v>
      </c>
      <c r="D6625">
        <v>4</v>
      </c>
      <c r="E6625" t="s">
        <v>10006</v>
      </c>
      <c r="F6625">
        <v>4</v>
      </c>
      <c r="G6625">
        <v>4</v>
      </c>
      <c r="H6625" s="4" t="str">
        <f t="shared" si="206"/>
        <v>2K228.4</v>
      </c>
      <c r="I6625" s="4" t="str">
        <f t="shared" si="207"/>
        <v>SG2_1_P5_TXD2</v>
      </c>
    </row>
    <row r="6626" spans="1:9">
      <c r="A6626" t="s">
        <v>261</v>
      </c>
      <c r="B6626" t="s">
        <v>9388</v>
      </c>
      <c r="C6626" t="s">
        <v>5569</v>
      </c>
      <c r="D6626">
        <v>5</v>
      </c>
      <c r="F6626">
        <v>5</v>
      </c>
      <c r="G6626">
        <v>5</v>
      </c>
      <c r="H6626" s="4" t="str">
        <f t="shared" si="206"/>
        <v>2K228.5</v>
      </c>
      <c r="I6626" s="4">
        <f t="shared" si="207"/>
        <v>0</v>
      </c>
    </row>
    <row r="6627" spans="1:9">
      <c r="A6627" t="s">
        <v>261</v>
      </c>
      <c r="B6627" t="s">
        <v>9388</v>
      </c>
      <c r="C6627" t="s">
        <v>5569</v>
      </c>
      <c r="D6627">
        <v>6</v>
      </c>
      <c r="F6627">
        <v>6</v>
      </c>
      <c r="G6627">
        <v>6</v>
      </c>
      <c r="H6627" s="4" t="str">
        <f t="shared" si="206"/>
        <v>2K228.6</v>
      </c>
      <c r="I6627" s="4">
        <f t="shared" si="207"/>
        <v>0</v>
      </c>
    </row>
    <row r="6628" spans="1:9">
      <c r="A6628" t="s">
        <v>261</v>
      </c>
      <c r="B6628" t="s">
        <v>9388</v>
      </c>
      <c r="C6628" t="s">
        <v>5569</v>
      </c>
      <c r="D6628">
        <v>7</v>
      </c>
      <c r="F6628">
        <v>7</v>
      </c>
      <c r="G6628">
        <v>7</v>
      </c>
      <c r="H6628" s="4" t="str">
        <f t="shared" si="206"/>
        <v>2K228.7</v>
      </c>
      <c r="I6628" s="4">
        <f t="shared" si="207"/>
        <v>0</v>
      </c>
    </row>
    <row r="6629" spans="1:9">
      <c r="A6629" t="s">
        <v>261</v>
      </c>
      <c r="B6629" t="s">
        <v>9388</v>
      </c>
      <c r="C6629" t="s">
        <v>5569</v>
      </c>
      <c r="D6629" t="s">
        <v>7833</v>
      </c>
      <c r="E6629" t="s">
        <v>490</v>
      </c>
      <c r="F6629">
        <v>1</v>
      </c>
      <c r="G6629" t="s">
        <v>7833</v>
      </c>
      <c r="H6629" s="4" t="str">
        <f t="shared" si="206"/>
        <v>2K228.1</v>
      </c>
      <c r="I6629" s="4" t="str">
        <f t="shared" si="207"/>
        <v>VP12</v>
      </c>
    </row>
    <row r="6630" spans="1:9">
      <c r="A6630" t="s">
        <v>261</v>
      </c>
      <c r="B6630" t="s">
        <v>9388</v>
      </c>
      <c r="C6630" t="s">
        <v>5569</v>
      </c>
      <c r="D6630" t="s">
        <v>7834</v>
      </c>
      <c r="E6630" t="s">
        <v>8528</v>
      </c>
      <c r="F6630">
        <v>8</v>
      </c>
      <c r="G6630" t="s">
        <v>7834</v>
      </c>
      <c r="H6630" s="4" t="str">
        <f t="shared" si="206"/>
        <v>2K228.8</v>
      </c>
      <c r="I6630" s="4" t="str">
        <f t="shared" si="207"/>
        <v>SC_UDB228</v>
      </c>
    </row>
    <row r="6631" spans="1:9">
      <c r="A6631" t="s">
        <v>261</v>
      </c>
      <c r="B6631" t="s">
        <v>9388</v>
      </c>
      <c r="C6631" t="s">
        <v>5570</v>
      </c>
      <c r="D6631">
        <v>1</v>
      </c>
      <c r="E6631" t="s">
        <v>4005</v>
      </c>
      <c r="F6631">
        <v>1</v>
      </c>
      <c r="G6631">
        <v>1</v>
      </c>
      <c r="H6631" s="4" t="str">
        <f t="shared" si="206"/>
        <v>2RRG49.1</v>
      </c>
      <c r="I6631" s="4" t="str">
        <f t="shared" si="207"/>
        <v>SG2_P0_TESTD</v>
      </c>
    </row>
    <row r="6632" spans="1:9">
      <c r="A6632" t="s">
        <v>261</v>
      </c>
      <c r="B6632" t="s">
        <v>9388</v>
      </c>
      <c r="C6632" t="s">
        <v>5570</v>
      </c>
      <c r="D6632">
        <v>2</v>
      </c>
      <c r="E6632" t="s">
        <v>169</v>
      </c>
      <c r="F6632">
        <v>2</v>
      </c>
      <c r="G6632">
        <v>2</v>
      </c>
      <c r="H6632" s="4" t="str">
        <f t="shared" si="206"/>
        <v>2RRG49.2</v>
      </c>
      <c r="I6632" s="4" t="str">
        <f t="shared" si="207"/>
        <v>DGND</v>
      </c>
    </row>
    <row r="6633" spans="1:9">
      <c r="A6633" t="s">
        <v>261</v>
      </c>
      <c r="B6633" t="s">
        <v>9388</v>
      </c>
      <c r="C6633" t="s">
        <v>5571</v>
      </c>
      <c r="D6633">
        <v>1</v>
      </c>
      <c r="E6633" t="s">
        <v>8826</v>
      </c>
      <c r="F6633">
        <v>1</v>
      </c>
      <c r="G6633">
        <v>1</v>
      </c>
      <c r="H6633" s="4" t="str">
        <f t="shared" si="206"/>
        <v>2RRG51.1</v>
      </c>
      <c r="I6633" s="4" t="str">
        <f t="shared" si="207"/>
        <v>SG2_HL_P1_TXD0</v>
      </c>
    </row>
    <row r="6634" spans="1:9">
      <c r="A6634" t="s">
        <v>261</v>
      </c>
      <c r="B6634" t="s">
        <v>9388</v>
      </c>
      <c r="C6634" t="s">
        <v>5571</v>
      </c>
      <c r="D6634">
        <v>2</v>
      </c>
      <c r="E6634" t="s">
        <v>463</v>
      </c>
      <c r="F6634">
        <v>2</v>
      </c>
      <c r="G6634">
        <v>2</v>
      </c>
      <c r="H6634" s="4" t="str">
        <f t="shared" si="206"/>
        <v>2RRG51.2</v>
      </c>
      <c r="I6634" s="4" t="str">
        <f t="shared" si="207"/>
        <v>VDD33_ATX</v>
      </c>
    </row>
    <row r="6635" spans="1:9">
      <c r="A6635" t="s">
        <v>261</v>
      </c>
      <c r="B6635" t="s">
        <v>9388</v>
      </c>
      <c r="C6635" t="s">
        <v>5572</v>
      </c>
      <c r="D6635">
        <v>1</v>
      </c>
      <c r="E6635" t="s">
        <v>8826</v>
      </c>
      <c r="F6635">
        <v>1</v>
      </c>
      <c r="G6635">
        <v>1</v>
      </c>
      <c r="H6635" s="4" t="str">
        <f t="shared" si="206"/>
        <v>2RRG52.1</v>
      </c>
      <c r="I6635" s="4" t="str">
        <f t="shared" si="207"/>
        <v>SG2_HL_P1_TXD0</v>
      </c>
    </row>
    <row r="6636" spans="1:9">
      <c r="A6636" t="s">
        <v>261</v>
      </c>
      <c r="B6636" t="s">
        <v>9388</v>
      </c>
      <c r="C6636" t="s">
        <v>5572</v>
      </c>
      <c r="D6636">
        <v>2</v>
      </c>
      <c r="E6636" t="s">
        <v>169</v>
      </c>
      <c r="F6636">
        <v>2</v>
      </c>
      <c r="G6636">
        <v>2</v>
      </c>
      <c r="H6636" s="4" t="str">
        <f t="shared" si="206"/>
        <v>2RRG52.2</v>
      </c>
      <c r="I6636" s="4" t="str">
        <f t="shared" si="207"/>
        <v>DGND</v>
      </c>
    </row>
    <row r="6637" spans="1:9">
      <c r="A6637" t="s">
        <v>261</v>
      </c>
      <c r="B6637" t="s">
        <v>9388</v>
      </c>
      <c r="C6637" t="s">
        <v>5573</v>
      </c>
      <c r="D6637">
        <v>1</v>
      </c>
      <c r="E6637" t="s">
        <v>8827</v>
      </c>
      <c r="F6637">
        <v>1</v>
      </c>
      <c r="G6637">
        <v>1</v>
      </c>
      <c r="H6637" s="4" t="str">
        <f t="shared" si="206"/>
        <v>2RRG53.1</v>
      </c>
      <c r="I6637" s="4" t="str">
        <f t="shared" si="207"/>
        <v>SG2_HL_P1_TXD1</v>
      </c>
    </row>
    <row r="6638" spans="1:9">
      <c r="A6638" t="s">
        <v>261</v>
      </c>
      <c r="B6638" t="s">
        <v>9388</v>
      </c>
      <c r="C6638" t="s">
        <v>5573</v>
      </c>
      <c r="D6638">
        <v>2</v>
      </c>
      <c r="E6638" t="s">
        <v>463</v>
      </c>
      <c r="F6638">
        <v>2</v>
      </c>
      <c r="G6638">
        <v>2</v>
      </c>
      <c r="H6638" s="4" t="str">
        <f t="shared" si="206"/>
        <v>2RRG53.2</v>
      </c>
      <c r="I6638" s="4" t="str">
        <f t="shared" si="207"/>
        <v>VDD33_ATX</v>
      </c>
    </row>
    <row r="6639" spans="1:9">
      <c r="A6639" t="s">
        <v>261</v>
      </c>
      <c r="B6639" t="s">
        <v>9388</v>
      </c>
      <c r="C6639" t="s">
        <v>5574</v>
      </c>
      <c r="D6639">
        <v>1</v>
      </c>
      <c r="E6639" t="s">
        <v>8827</v>
      </c>
      <c r="F6639">
        <v>1</v>
      </c>
      <c r="G6639">
        <v>1</v>
      </c>
      <c r="H6639" s="4" t="str">
        <f t="shared" si="206"/>
        <v>2RRG54.1</v>
      </c>
      <c r="I6639" s="4" t="str">
        <f t="shared" si="207"/>
        <v>SG2_HL_P1_TXD1</v>
      </c>
    </row>
    <row r="6640" spans="1:9">
      <c r="A6640" t="s">
        <v>261</v>
      </c>
      <c r="B6640" t="s">
        <v>9388</v>
      </c>
      <c r="C6640" t="s">
        <v>5574</v>
      </c>
      <c r="D6640">
        <v>2</v>
      </c>
      <c r="E6640" t="s">
        <v>169</v>
      </c>
      <c r="F6640">
        <v>2</v>
      </c>
      <c r="G6640">
        <v>2</v>
      </c>
      <c r="H6640" s="4" t="str">
        <f t="shared" si="206"/>
        <v>2RRG54.2</v>
      </c>
      <c r="I6640" s="4" t="str">
        <f t="shared" si="207"/>
        <v>DGND</v>
      </c>
    </row>
    <row r="6641" spans="1:9">
      <c r="A6641" t="s">
        <v>261</v>
      </c>
      <c r="B6641" t="s">
        <v>9388</v>
      </c>
      <c r="C6641" t="s">
        <v>5575</v>
      </c>
      <c r="D6641">
        <v>1</v>
      </c>
      <c r="E6641" t="s">
        <v>8828</v>
      </c>
      <c r="F6641">
        <v>1</v>
      </c>
      <c r="G6641">
        <v>1</v>
      </c>
      <c r="H6641" s="4" t="str">
        <f t="shared" si="206"/>
        <v>2RRG55.1</v>
      </c>
      <c r="I6641" s="4" t="str">
        <f t="shared" si="207"/>
        <v>SG2_HL_P1_TXD2</v>
      </c>
    </row>
    <row r="6642" spans="1:9">
      <c r="A6642" t="s">
        <v>261</v>
      </c>
      <c r="B6642" t="s">
        <v>9388</v>
      </c>
      <c r="C6642" t="s">
        <v>5575</v>
      </c>
      <c r="D6642">
        <v>2</v>
      </c>
      <c r="E6642" t="s">
        <v>463</v>
      </c>
      <c r="F6642">
        <v>2</v>
      </c>
      <c r="G6642">
        <v>2</v>
      </c>
      <c r="H6642" s="4" t="str">
        <f t="shared" si="206"/>
        <v>2RRG55.2</v>
      </c>
      <c r="I6642" s="4" t="str">
        <f t="shared" si="207"/>
        <v>VDD33_ATX</v>
      </c>
    </row>
    <row r="6643" spans="1:9">
      <c r="A6643" t="s">
        <v>261</v>
      </c>
      <c r="B6643" t="s">
        <v>9388</v>
      </c>
      <c r="C6643" t="s">
        <v>5576</v>
      </c>
      <c r="D6643">
        <v>1</v>
      </c>
      <c r="E6643" t="s">
        <v>8828</v>
      </c>
      <c r="F6643">
        <v>1</v>
      </c>
      <c r="G6643">
        <v>1</v>
      </c>
      <c r="H6643" s="4" t="str">
        <f t="shared" si="206"/>
        <v>2RRG56.1</v>
      </c>
      <c r="I6643" s="4" t="str">
        <f t="shared" si="207"/>
        <v>SG2_HL_P1_TXD2</v>
      </c>
    </row>
    <row r="6644" spans="1:9">
      <c r="A6644" t="s">
        <v>261</v>
      </c>
      <c r="B6644" t="s">
        <v>9388</v>
      </c>
      <c r="C6644" t="s">
        <v>5576</v>
      </c>
      <c r="D6644">
        <v>2</v>
      </c>
      <c r="E6644" t="s">
        <v>169</v>
      </c>
      <c r="F6644">
        <v>2</v>
      </c>
      <c r="G6644">
        <v>2</v>
      </c>
      <c r="H6644" s="4" t="str">
        <f t="shared" si="206"/>
        <v>2RRG56.2</v>
      </c>
      <c r="I6644" s="4" t="str">
        <f t="shared" si="207"/>
        <v>DGND</v>
      </c>
    </row>
    <row r="6645" spans="1:9">
      <c r="A6645" t="s">
        <v>261</v>
      </c>
      <c r="B6645" t="s">
        <v>9388</v>
      </c>
      <c r="C6645" t="s">
        <v>5577</v>
      </c>
      <c r="D6645">
        <v>1</v>
      </c>
      <c r="E6645" t="s">
        <v>8829</v>
      </c>
      <c r="F6645">
        <v>1</v>
      </c>
      <c r="G6645">
        <v>1</v>
      </c>
      <c r="H6645" s="4" t="str">
        <f t="shared" si="206"/>
        <v>2RRG57.1</v>
      </c>
      <c r="I6645" s="4" t="str">
        <f t="shared" si="207"/>
        <v>SG2_HL_P1_TXD3</v>
      </c>
    </row>
    <row r="6646" spans="1:9">
      <c r="A6646" t="s">
        <v>261</v>
      </c>
      <c r="B6646" t="s">
        <v>9388</v>
      </c>
      <c r="C6646" t="s">
        <v>5577</v>
      </c>
      <c r="D6646">
        <v>2</v>
      </c>
      <c r="E6646" t="s">
        <v>463</v>
      </c>
      <c r="F6646">
        <v>2</v>
      </c>
      <c r="G6646">
        <v>2</v>
      </c>
      <c r="H6646" s="4" t="str">
        <f t="shared" si="206"/>
        <v>2RRG57.2</v>
      </c>
      <c r="I6646" s="4" t="str">
        <f t="shared" si="207"/>
        <v>VDD33_ATX</v>
      </c>
    </row>
    <row r="6647" spans="1:9">
      <c r="A6647" t="s">
        <v>261</v>
      </c>
      <c r="B6647" t="s">
        <v>9388</v>
      </c>
      <c r="C6647" t="s">
        <v>5578</v>
      </c>
      <c r="D6647">
        <v>1</v>
      </c>
      <c r="E6647" t="s">
        <v>8829</v>
      </c>
      <c r="F6647">
        <v>1</v>
      </c>
      <c r="G6647">
        <v>1</v>
      </c>
      <c r="H6647" s="4" t="str">
        <f t="shared" si="206"/>
        <v>2RRG58.1</v>
      </c>
      <c r="I6647" s="4" t="str">
        <f t="shared" si="207"/>
        <v>SG2_HL_P1_TXD3</v>
      </c>
    </row>
    <row r="6648" spans="1:9">
      <c r="A6648" t="s">
        <v>261</v>
      </c>
      <c r="B6648" t="s">
        <v>9388</v>
      </c>
      <c r="C6648" t="s">
        <v>5578</v>
      </c>
      <c r="D6648">
        <v>2</v>
      </c>
      <c r="E6648" t="s">
        <v>169</v>
      </c>
      <c r="F6648">
        <v>2</v>
      </c>
      <c r="G6648">
        <v>2</v>
      </c>
      <c r="H6648" s="4" t="str">
        <f t="shared" si="206"/>
        <v>2RRG58.2</v>
      </c>
      <c r="I6648" s="4" t="str">
        <f t="shared" si="207"/>
        <v>DGND</v>
      </c>
    </row>
    <row r="6649" spans="1:9">
      <c r="A6649" t="s">
        <v>261</v>
      </c>
      <c r="B6649" t="s">
        <v>9388</v>
      </c>
      <c r="C6649" t="s">
        <v>5579</v>
      </c>
      <c r="D6649">
        <v>1</v>
      </c>
      <c r="E6649" t="s">
        <v>4006</v>
      </c>
      <c r="F6649">
        <v>1</v>
      </c>
      <c r="G6649">
        <v>1</v>
      </c>
      <c r="H6649" s="4" t="str">
        <f t="shared" si="206"/>
        <v>2RRG59.1</v>
      </c>
      <c r="I6649" s="4" t="str">
        <f t="shared" si="207"/>
        <v>SG2_P1_TESTD</v>
      </c>
    </row>
    <row r="6650" spans="1:9">
      <c r="A6650" t="s">
        <v>261</v>
      </c>
      <c r="B6650" t="s">
        <v>9388</v>
      </c>
      <c r="C6650" t="s">
        <v>5579</v>
      </c>
      <c r="D6650">
        <v>2</v>
      </c>
      <c r="E6650" t="s">
        <v>169</v>
      </c>
      <c r="F6650">
        <v>2</v>
      </c>
      <c r="G6650">
        <v>2</v>
      </c>
      <c r="H6650" s="4" t="str">
        <f t="shared" si="206"/>
        <v>2RRG59.2</v>
      </c>
      <c r="I6650" s="4" t="str">
        <f t="shared" si="207"/>
        <v>DGND</v>
      </c>
    </row>
    <row r="6651" spans="1:9">
      <c r="A6651" t="s">
        <v>261</v>
      </c>
      <c r="B6651" t="s">
        <v>9388</v>
      </c>
      <c r="C6651" t="s">
        <v>5580</v>
      </c>
      <c r="D6651">
        <v>1</v>
      </c>
      <c r="E6651" t="s">
        <v>8830</v>
      </c>
      <c r="F6651">
        <v>1</v>
      </c>
      <c r="G6651">
        <v>1</v>
      </c>
      <c r="H6651" s="4" t="str">
        <f t="shared" si="206"/>
        <v>2RRG91.1</v>
      </c>
      <c r="I6651" s="4" t="str">
        <f t="shared" si="207"/>
        <v>SG2_HL_P5_TXD0</v>
      </c>
    </row>
    <row r="6652" spans="1:9">
      <c r="A6652" t="s">
        <v>261</v>
      </c>
      <c r="B6652" t="s">
        <v>9388</v>
      </c>
      <c r="C6652" t="s">
        <v>5580</v>
      </c>
      <c r="D6652">
        <v>2</v>
      </c>
      <c r="E6652" t="s">
        <v>463</v>
      </c>
      <c r="F6652">
        <v>2</v>
      </c>
      <c r="G6652">
        <v>2</v>
      </c>
      <c r="H6652" s="4" t="str">
        <f t="shared" si="206"/>
        <v>2RRG91.2</v>
      </c>
      <c r="I6652" s="4" t="str">
        <f t="shared" si="207"/>
        <v>VDD33_ATX</v>
      </c>
    </row>
    <row r="6653" spans="1:9">
      <c r="A6653" t="s">
        <v>261</v>
      </c>
      <c r="B6653" t="s">
        <v>9388</v>
      </c>
      <c r="C6653" t="s">
        <v>5581</v>
      </c>
      <c r="D6653">
        <v>1</v>
      </c>
      <c r="E6653" t="s">
        <v>8830</v>
      </c>
      <c r="F6653">
        <v>1</v>
      </c>
      <c r="G6653">
        <v>1</v>
      </c>
      <c r="H6653" s="4" t="str">
        <f t="shared" si="206"/>
        <v>2RRG92.1</v>
      </c>
      <c r="I6653" s="4" t="str">
        <f t="shared" si="207"/>
        <v>SG2_HL_P5_TXD0</v>
      </c>
    </row>
    <row r="6654" spans="1:9">
      <c r="A6654" t="s">
        <v>261</v>
      </c>
      <c r="B6654" t="s">
        <v>9388</v>
      </c>
      <c r="C6654" t="s">
        <v>5581</v>
      </c>
      <c r="D6654">
        <v>2</v>
      </c>
      <c r="E6654" t="s">
        <v>169</v>
      </c>
      <c r="F6654">
        <v>2</v>
      </c>
      <c r="G6654">
        <v>2</v>
      </c>
      <c r="H6654" s="4" t="str">
        <f t="shared" si="206"/>
        <v>2RRG92.2</v>
      </c>
      <c r="I6654" s="4" t="str">
        <f t="shared" si="207"/>
        <v>DGND</v>
      </c>
    </row>
    <row r="6655" spans="1:9">
      <c r="A6655" t="s">
        <v>261</v>
      </c>
      <c r="B6655" t="s">
        <v>9388</v>
      </c>
      <c r="C6655" t="s">
        <v>5582</v>
      </c>
      <c r="D6655">
        <v>1</v>
      </c>
      <c r="E6655" t="s">
        <v>8831</v>
      </c>
      <c r="F6655">
        <v>1</v>
      </c>
      <c r="G6655">
        <v>1</v>
      </c>
      <c r="H6655" s="4" t="str">
        <f t="shared" si="206"/>
        <v>2RRG93.1</v>
      </c>
      <c r="I6655" s="4" t="str">
        <f t="shared" si="207"/>
        <v>SG2_HL_P5_TXD1</v>
      </c>
    </row>
    <row r="6656" spans="1:9">
      <c r="A6656" t="s">
        <v>261</v>
      </c>
      <c r="B6656" t="s">
        <v>9388</v>
      </c>
      <c r="C6656" t="s">
        <v>5582</v>
      </c>
      <c r="D6656">
        <v>2</v>
      </c>
      <c r="E6656" t="s">
        <v>463</v>
      </c>
      <c r="F6656">
        <v>2</v>
      </c>
      <c r="G6656">
        <v>2</v>
      </c>
      <c r="H6656" s="4" t="str">
        <f t="shared" si="206"/>
        <v>2RRG93.2</v>
      </c>
      <c r="I6656" s="4" t="str">
        <f t="shared" si="207"/>
        <v>VDD33_ATX</v>
      </c>
    </row>
    <row r="6657" spans="1:9">
      <c r="A6657" t="s">
        <v>261</v>
      </c>
      <c r="B6657" t="s">
        <v>9388</v>
      </c>
      <c r="C6657" t="s">
        <v>5583</v>
      </c>
      <c r="D6657">
        <v>1</v>
      </c>
      <c r="E6657" t="s">
        <v>8831</v>
      </c>
      <c r="F6657">
        <v>1</v>
      </c>
      <c r="G6657">
        <v>1</v>
      </c>
      <c r="H6657" s="4" t="str">
        <f t="shared" si="206"/>
        <v>2RRG94.1</v>
      </c>
      <c r="I6657" s="4" t="str">
        <f t="shared" si="207"/>
        <v>SG2_HL_P5_TXD1</v>
      </c>
    </row>
    <row r="6658" spans="1:9">
      <c r="A6658" t="s">
        <v>261</v>
      </c>
      <c r="B6658" t="s">
        <v>9388</v>
      </c>
      <c r="C6658" t="s">
        <v>5583</v>
      </c>
      <c r="D6658">
        <v>2</v>
      </c>
      <c r="E6658" t="s">
        <v>169</v>
      </c>
      <c r="F6658">
        <v>2</v>
      </c>
      <c r="G6658">
        <v>2</v>
      </c>
      <c r="H6658" s="4" t="str">
        <f t="shared" ref="H6658:H6721" si="208">CONCATENATE(C6658,".",F6658)</f>
        <v>2RRG94.2</v>
      </c>
      <c r="I6658" s="4" t="str">
        <f t="shared" ref="I6658:I6721" si="209">E6658</f>
        <v>DGND</v>
      </c>
    </row>
    <row r="6659" spans="1:9">
      <c r="A6659" t="s">
        <v>261</v>
      </c>
      <c r="B6659" t="s">
        <v>9388</v>
      </c>
      <c r="C6659" t="s">
        <v>5584</v>
      </c>
      <c r="D6659">
        <v>1</v>
      </c>
      <c r="E6659" t="s">
        <v>8832</v>
      </c>
      <c r="F6659">
        <v>1</v>
      </c>
      <c r="G6659">
        <v>1</v>
      </c>
      <c r="H6659" s="4" t="str">
        <f t="shared" si="208"/>
        <v>2RRG95.1</v>
      </c>
      <c r="I6659" s="4" t="str">
        <f t="shared" si="209"/>
        <v>SG2_HL_P5_TXD2</v>
      </c>
    </row>
    <row r="6660" spans="1:9">
      <c r="A6660" t="s">
        <v>261</v>
      </c>
      <c r="B6660" t="s">
        <v>9388</v>
      </c>
      <c r="C6660" t="s">
        <v>5584</v>
      </c>
      <c r="D6660">
        <v>2</v>
      </c>
      <c r="E6660" t="s">
        <v>463</v>
      </c>
      <c r="F6660">
        <v>2</v>
      </c>
      <c r="G6660">
        <v>2</v>
      </c>
      <c r="H6660" s="4" t="str">
        <f t="shared" si="208"/>
        <v>2RRG95.2</v>
      </c>
      <c r="I6660" s="4" t="str">
        <f t="shared" si="209"/>
        <v>VDD33_ATX</v>
      </c>
    </row>
    <row r="6661" spans="1:9">
      <c r="A6661" t="s">
        <v>261</v>
      </c>
      <c r="B6661" t="s">
        <v>9388</v>
      </c>
      <c r="C6661" t="s">
        <v>5585</v>
      </c>
      <c r="D6661">
        <v>1</v>
      </c>
      <c r="E6661" t="s">
        <v>8832</v>
      </c>
      <c r="F6661">
        <v>1</v>
      </c>
      <c r="G6661">
        <v>1</v>
      </c>
      <c r="H6661" s="4" t="str">
        <f t="shared" si="208"/>
        <v>2RRG96.1</v>
      </c>
      <c r="I6661" s="4" t="str">
        <f t="shared" si="209"/>
        <v>SG2_HL_P5_TXD2</v>
      </c>
    </row>
    <row r="6662" spans="1:9">
      <c r="A6662" t="s">
        <v>261</v>
      </c>
      <c r="B6662" t="s">
        <v>9388</v>
      </c>
      <c r="C6662" t="s">
        <v>5585</v>
      </c>
      <c r="D6662">
        <v>2</v>
      </c>
      <c r="E6662" t="s">
        <v>169</v>
      </c>
      <c r="F6662">
        <v>2</v>
      </c>
      <c r="G6662">
        <v>2</v>
      </c>
      <c r="H6662" s="4" t="str">
        <f t="shared" si="208"/>
        <v>2RRG96.2</v>
      </c>
      <c r="I6662" s="4" t="str">
        <f t="shared" si="209"/>
        <v>DGND</v>
      </c>
    </row>
    <row r="6663" spans="1:9">
      <c r="A6663" t="s">
        <v>261</v>
      </c>
      <c r="B6663" t="s">
        <v>9388</v>
      </c>
      <c r="C6663" t="s">
        <v>9381</v>
      </c>
      <c r="D6663" t="s">
        <v>3074</v>
      </c>
      <c r="E6663" t="s">
        <v>3937</v>
      </c>
      <c r="F6663" t="s">
        <v>175</v>
      </c>
      <c r="G6663" t="s">
        <v>3074</v>
      </c>
      <c r="H6663" s="4" t="str">
        <f t="shared" si="208"/>
        <v>GOLD2.G1</v>
      </c>
      <c r="I6663" s="4" t="str">
        <f t="shared" si="209"/>
        <v>SG2_P0_RXC</v>
      </c>
    </row>
    <row r="6664" spans="1:9">
      <c r="A6664" t="s">
        <v>261</v>
      </c>
      <c r="B6664" t="s">
        <v>9388</v>
      </c>
      <c r="C6664" t="s">
        <v>9381</v>
      </c>
      <c r="D6664" t="s">
        <v>3068</v>
      </c>
      <c r="E6664" t="s">
        <v>3935</v>
      </c>
      <c r="F6664" t="s">
        <v>299</v>
      </c>
      <c r="G6664" t="s">
        <v>3068</v>
      </c>
      <c r="H6664" s="4" t="str">
        <f t="shared" si="208"/>
        <v>GOLD2.K2</v>
      </c>
      <c r="I6664" s="4" t="str">
        <f t="shared" si="209"/>
        <v>SG2_P0_RXD0</v>
      </c>
    </row>
    <row r="6665" spans="1:9">
      <c r="A6665" t="s">
        <v>261</v>
      </c>
      <c r="B6665" t="s">
        <v>9388</v>
      </c>
      <c r="C6665" t="s">
        <v>9381</v>
      </c>
      <c r="D6665" t="s">
        <v>3071</v>
      </c>
      <c r="E6665" t="s">
        <v>3936</v>
      </c>
      <c r="F6665" t="s">
        <v>264</v>
      </c>
      <c r="G6665" t="s">
        <v>3071</v>
      </c>
      <c r="H6665" s="4" t="str">
        <f t="shared" si="208"/>
        <v>GOLD2.K1</v>
      </c>
      <c r="I6665" s="4" t="str">
        <f t="shared" si="209"/>
        <v>SG2_P0_RXD1</v>
      </c>
    </row>
    <row r="6666" spans="1:9">
      <c r="A6666" t="s">
        <v>261</v>
      </c>
      <c r="B6666" t="s">
        <v>9388</v>
      </c>
      <c r="C6666" t="s">
        <v>9381</v>
      </c>
      <c r="D6666" t="s">
        <v>3075</v>
      </c>
      <c r="E6666" t="s">
        <v>3938</v>
      </c>
      <c r="F6666" t="s">
        <v>357</v>
      </c>
      <c r="G6666" t="s">
        <v>3075</v>
      </c>
      <c r="H6666" s="4" t="str">
        <f t="shared" si="208"/>
        <v>GOLD2.J2</v>
      </c>
      <c r="I6666" s="4" t="str">
        <f t="shared" si="209"/>
        <v>SG2_P0_RXD2</v>
      </c>
    </row>
    <row r="6667" spans="1:9">
      <c r="A6667" t="s">
        <v>261</v>
      </c>
      <c r="B6667" t="s">
        <v>9388</v>
      </c>
      <c r="C6667" t="s">
        <v>9381</v>
      </c>
      <c r="D6667" t="s">
        <v>3072</v>
      </c>
      <c r="E6667" t="s">
        <v>3940</v>
      </c>
      <c r="F6667" t="s">
        <v>356</v>
      </c>
      <c r="G6667" t="s">
        <v>3072</v>
      </c>
      <c r="H6667" s="4" t="str">
        <f t="shared" si="208"/>
        <v>GOLD2.J1</v>
      </c>
      <c r="I6667" s="4" t="str">
        <f t="shared" si="209"/>
        <v>SG2_P0_RXD3</v>
      </c>
    </row>
    <row r="6668" spans="1:9">
      <c r="A6668" t="s">
        <v>261</v>
      </c>
      <c r="B6668" t="s">
        <v>9388</v>
      </c>
      <c r="C6668" t="s">
        <v>9381</v>
      </c>
      <c r="D6668" t="s">
        <v>3073</v>
      </c>
      <c r="E6668" t="s">
        <v>3920</v>
      </c>
      <c r="F6668" t="s">
        <v>359</v>
      </c>
      <c r="G6668" t="s">
        <v>3073</v>
      </c>
      <c r="H6668" s="4" t="str">
        <f t="shared" si="208"/>
        <v>GOLD2.H2</v>
      </c>
      <c r="I6668" s="4" t="str">
        <f t="shared" si="209"/>
        <v>SG2_P0_RXDV</v>
      </c>
    </row>
    <row r="6669" spans="1:9">
      <c r="A6669" t="s">
        <v>261</v>
      </c>
      <c r="B6669" t="s">
        <v>9388</v>
      </c>
      <c r="C6669" t="s">
        <v>9381</v>
      </c>
      <c r="D6669" t="s">
        <v>3070</v>
      </c>
      <c r="E6669" t="s">
        <v>169</v>
      </c>
      <c r="F6669" t="s">
        <v>358</v>
      </c>
      <c r="G6669" t="s">
        <v>3070</v>
      </c>
      <c r="H6669" s="4" t="str">
        <f t="shared" si="208"/>
        <v>GOLD2.H1</v>
      </c>
      <c r="I6669" s="4" t="str">
        <f t="shared" si="209"/>
        <v>DGND</v>
      </c>
    </row>
    <row r="6670" spans="1:9">
      <c r="A6670" t="s">
        <v>261</v>
      </c>
      <c r="B6670" t="s">
        <v>9388</v>
      </c>
      <c r="C6670" t="s">
        <v>9381</v>
      </c>
      <c r="D6670" t="s">
        <v>3076</v>
      </c>
      <c r="E6670" t="s">
        <v>4005</v>
      </c>
      <c r="F6670" t="s">
        <v>176</v>
      </c>
      <c r="G6670" t="s">
        <v>3076</v>
      </c>
      <c r="H6670" s="4" t="str">
        <f t="shared" si="208"/>
        <v>GOLD2.G2</v>
      </c>
      <c r="I6670" s="4" t="str">
        <f t="shared" si="209"/>
        <v>SG2_P0_TESTD</v>
      </c>
    </row>
    <row r="6671" spans="1:9">
      <c r="A6671" t="s">
        <v>261</v>
      </c>
      <c r="B6671" t="s">
        <v>9388</v>
      </c>
      <c r="C6671" t="s">
        <v>9381</v>
      </c>
      <c r="D6671" t="s">
        <v>3066</v>
      </c>
      <c r="E6671" t="s">
        <v>3952</v>
      </c>
      <c r="F6671" t="s">
        <v>417</v>
      </c>
      <c r="G6671" t="s">
        <v>3066</v>
      </c>
      <c r="H6671" s="4" t="str">
        <f t="shared" si="208"/>
        <v>GOLD2.E2</v>
      </c>
      <c r="I6671" s="4" t="str">
        <f t="shared" si="209"/>
        <v>SG2_P0_TXC</v>
      </c>
    </row>
    <row r="6672" spans="1:9">
      <c r="A6672" t="s">
        <v>261</v>
      </c>
      <c r="B6672" t="s">
        <v>9388</v>
      </c>
      <c r="C6672" t="s">
        <v>9381</v>
      </c>
      <c r="D6672" t="s">
        <v>3064</v>
      </c>
      <c r="E6672" t="s">
        <v>3930</v>
      </c>
      <c r="F6672" t="s">
        <v>362</v>
      </c>
      <c r="G6672" t="s">
        <v>3064</v>
      </c>
      <c r="H6672" s="4" t="str">
        <f t="shared" si="208"/>
        <v>GOLD2.D2</v>
      </c>
      <c r="I6672" s="4" t="str">
        <f t="shared" si="209"/>
        <v>SG2_P0_TXD0</v>
      </c>
    </row>
    <row r="6673" spans="1:9">
      <c r="A6673" t="s">
        <v>261</v>
      </c>
      <c r="B6673" t="s">
        <v>9388</v>
      </c>
      <c r="C6673" t="s">
        <v>9381</v>
      </c>
      <c r="D6673" t="s">
        <v>3065</v>
      </c>
      <c r="E6673" t="s">
        <v>3942</v>
      </c>
      <c r="F6673" t="s">
        <v>402</v>
      </c>
      <c r="G6673" t="s">
        <v>3065</v>
      </c>
      <c r="H6673" s="4" t="str">
        <f t="shared" si="208"/>
        <v>GOLD2.D1</v>
      </c>
      <c r="I6673" s="4" t="str">
        <f t="shared" si="209"/>
        <v>SG2_P0_TXD1</v>
      </c>
    </row>
    <row r="6674" spans="1:9">
      <c r="A6674" t="s">
        <v>261</v>
      </c>
      <c r="B6674" t="s">
        <v>9388</v>
      </c>
      <c r="C6674" t="s">
        <v>9381</v>
      </c>
      <c r="D6674" t="s">
        <v>3067</v>
      </c>
      <c r="E6674" t="s">
        <v>3954</v>
      </c>
      <c r="F6674" t="s">
        <v>10</v>
      </c>
      <c r="G6674" t="s">
        <v>3067</v>
      </c>
      <c r="H6674" s="4" t="str">
        <f t="shared" si="208"/>
        <v>GOLD2.C2</v>
      </c>
      <c r="I6674" s="4" t="str">
        <f t="shared" si="209"/>
        <v>SG2_P0_TXD2</v>
      </c>
    </row>
    <row r="6675" spans="1:9">
      <c r="A6675" t="s">
        <v>261</v>
      </c>
      <c r="B6675" t="s">
        <v>9388</v>
      </c>
      <c r="C6675" t="s">
        <v>9381</v>
      </c>
      <c r="D6675" t="s">
        <v>3069</v>
      </c>
      <c r="E6675" t="s">
        <v>3946</v>
      </c>
      <c r="F6675" t="s">
        <v>246</v>
      </c>
      <c r="G6675" t="s">
        <v>3069</v>
      </c>
      <c r="H6675" s="4" t="str">
        <f t="shared" si="208"/>
        <v>GOLD2.C1</v>
      </c>
      <c r="I6675" s="4" t="str">
        <f t="shared" si="209"/>
        <v>SG2_P0_TXD3</v>
      </c>
    </row>
    <row r="6676" spans="1:9">
      <c r="A6676" t="s">
        <v>261</v>
      </c>
      <c r="B6676" t="s">
        <v>9388</v>
      </c>
      <c r="C6676" t="s">
        <v>9381</v>
      </c>
      <c r="D6676" t="s">
        <v>3063</v>
      </c>
      <c r="E6676" t="s">
        <v>3948</v>
      </c>
      <c r="F6676" t="s">
        <v>363</v>
      </c>
      <c r="G6676" t="s">
        <v>3063</v>
      </c>
      <c r="H6676" s="4" t="str">
        <f t="shared" si="208"/>
        <v>GOLD2.E1</v>
      </c>
      <c r="I6676" s="4" t="str">
        <f t="shared" si="209"/>
        <v>SG2_P0_TXEN</v>
      </c>
    </row>
    <row r="6677" spans="1:9">
      <c r="A6677" t="s">
        <v>261</v>
      </c>
      <c r="B6677" t="s">
        <v>9388</v>
      </c>
      <c r="C6677" t="s">
        <v>9381</v>
      </c>
      <c r="D6677" t="s">
        <v>3088</v>
      </c>
      <c r="E6677" t="s">
        <v>3976</v>
      </c>
      <c r="F6677" t="s">
        <v>280</v>
      </c>
      <c r="G6677" t="s">
        <v>3088</v>
      </c>
      <c r="H6677" s="4" t="str">
        <f t="shared" si="208"/>
        <v>GOLD2.R18</v>
      </c>
      <c r="I6677" s="4" t="str">
        <f t="shared" si="209"/>
        <v>SG2_P1_RXC</v>
      </c>
    </row>
    <row r="6678" spans="1:9">
      <c r="A6678" t="s">
        <v>261</v>
      </c>
      <c r="B6678" t="s">
        <v>9388</v>
      </c>
      <c r="C6678" t="s">
        <v>9381</v>
      </c>
      <c r="D6678" t="s">
        <v>3082</v>
      </c>
      <c r="E6678" t="s">
        <v>3974</v>
      </c>
      <c r="F6678" t="s">
        <v>1601</v>
      </c>
      <c r="G6678" t="s">
        <v>3082</v>
      </c>
      <c r="H6678" s="4" t="str">
        <f t="shared" si="208"/>
        <v>GOLD2.M18</v>
      </c>
      <c r="I6678" s="4" t="str">
        <f t="shared" si="209"/>
        <v>SG2_P1_RXD0</v>
      </c>
    </row>
    <row r="6679" spans="1:9">
      <c r="A6679" t="s">
        <v>261</v>
      </c>
      <c r="B6679" t="s">
        <v>9388</v>
      </c>
      <c r="C6679" t="s">
        <v>9381</v>
      </c>
      <c r="D6679" t="s">
        <v>3085</v>
      </c>
      <c r="E6679" t="s">
        <v>3975</v>
      </c>
      <c r="F6679" t="s">
        <v>1602</v>
      </c>
      <c r="G6679" t="s">
        <v>3085</v>
      </c>
      <c r="H6679" s="4" t="str">
        <f t="shared" si="208"/>
        <v>GOLD2.M19</v>
      </c>
      <c r="I6679" s="4" t="str">
        <f t="shared" si="209"/>
        <v>SG2_P1_RXD1</v>
      </c>
    </row>
    <row r="6680" spans="1:9">
      <c r="A6680" t="s">
        <v>261</v>
      </c>
      <c r="B6680" t="s">
        <v>9388</v>
      </c>
      <c r="C6680" t="s">
        <v>9381</v>
      </c>
      <c r="D6680" t="s">
        <v>3089</v>
      </c>
      <c r="E6680" t="s">
        <v>3977</v>
      </c>
      <c r="F6680" t="s">
        <v>1604</v>
      </c>
      <c r="G6680" t="s">
        <v>3089</v>
      </c>
      <c r="H6680" s="4" t="str">
        <f t="shared" si="208"/>
        <v>GOLD2.N18</v>
      </c>
      <c r="I6680" s="4" t="str">
        <f t="shared" si="209"/>
        <v>SG2_P1_RXD2</v>
      </c>
    </row>
    <row r="6681" spans="1:9">
      <c r="A6681" t="s">
        <v>261</v>
      </c>
      <c r="B6681" t="s">
        <v>9388</v>
      </c>
      <c r="C6681" t="s">
        <v>9381</v>
      </c>
      <c r="D6681" t="s">
        <v>3086</v>
      </c>
      <c r="E6681" t="s">
        <v>3978</v>
      </c>
      <c r="F6681" t="s">
        <v>1605</v>
      </c>
      <c r="G6681" t="s">
        <v>3086</v>
      </c>
      <c r="H6681" s="4" t="str">
        <f t="shared" si="208"/>
        <v>GOLD2.N19</v>
      </c>
      <c r="I6681" s="4" t="str">
        <f t="shared" si="209"/>
        <v>SG2_P1_RXD3</v>
      </c>
    </row>
    <row r="6682" spans="1:9">
      <c r="A6682" t="s">
        <v>261</v>
      </c>
      <c r="B6682" t="s">
        <v>9388</v>
      </c>
      <c r="C6682" t="s">
        <v>9381</v>
      </c>
      <c r="D6682" t="s">
        <v>3087</v>
      </c>
      <c r="E6682" t="s">
        <v>3970</v>
      </c>
      <c r="F6682" t="s">
        <v>1607</v>
      </c>
      <c r="G6682" t="s">
        <v>3087</v>
      </c>
      <c r="H6682" s="4" t="str">
        <f t="shared" si="208"/>
        <v>GOLD2.P18</v>
      </c>
      <c r="I6682" s="4" t="str">
        <f t="shared" si="209"/>
        <v>SG2_P1_RXDV</v>
      </c>
    </row>
    <row r="6683" spans="1:9">
      <c r="A6683" t="s">
        <v>261</v>
      </c>
      <c r="B6683" t="s">
        <v>9388</v>
      </c>
      <c r="C6683" t="s">
        <v>9381</v>
      </c>
      <c r="D6683" t="s">
        <v>3084</v>
      </c>
      <c r="E6683" t="s">
        <v>169</v>
      </c>
      <c r="F6683" t="s">
        <v>1608</v>
      </c>
      <c r="G6683" t="s">
        <v>3084</v>
      </c>
      <c r="H6683" s="4" t="str">
        <f t="shared" si="208"/>
        <v>GOLD2.P19</v>
      </c>
      <c r="I6683" s="4" t="str">
        <f t="shared" si="209"/>
        <v>DGND</v>
      </c>
    </row>
    <row r="6684" spans="1:9">
      <c r="A6684" t="s">
        <v>261</v>
      </c>
      <c r="B6684" t="s">
        <v>9388</v>
      </c>
      <c r="C6684" t="s">
        <v>9381</v>
      </c>
      <c r="D6684" t="s">
        <v>3090</v>
      </c>
      <c r="E6684" t="s">
        <v>4006</v>
      </c>
      <c r="F6684" t="s">
        <v>987</v>
      </c>
      <c r="G6684" t="s">
        <v>3090</v>
      </c>
      <c r="H6684" s="4" t="str">
        <f t="shared" si="208"/>
        <v>GOLD2.U18</v>
      </c>
      <c r="I6684" s="4" t="str">
        <f t="shared" si="209"/>
        <v>SG2_P1_TESTD</v>
      </c>
    </row>
    <row r="6685" spans="1:9">
      <c r="A6685" t="s">
        <v>261</v>
      </c>
      <c r="B6685" t="s">
        <v>9388</v>
      </c>
      <c r="C6685" t="s">
        <v>9381</v>
      </c>
      <c r="D6685" t="s">
        <v>3080</v>
      </c>
      <c r="E6685" t="s">
        <v>3972</v>
      </c>
      <c r="F6685" t="s">
        <v>1610</v>
      </c>
      <c r="G6685" t="s">
        <v>3080</v>
      </c>
      <c r="H6685" s="4" t="str">
        <f t="shared" si="208"/>
        <v>GOLD2.T19</v>
      </c>
      <c r="I6685" s="4" t="str">
        <f t="shared" si="209"/>
        <v>SG2_P1_TXC</v>
      </c>
    </row>
    <row r="6686" spans="1:9">
      <c r="A6686" t="s">
        <v>261</v>
      </c>
      <c r="B6686" t="s">
        <v>9388</v>
      </c>
      <c r="C6686" t="s">
        <v>9381</v>
      </c>
      <c r="D6686" t="s">
        <v>3078</v>
      </c>
      <c r="E6686" t="s">
        <v>3971</v>
      </c>
      <c r="F6686" t="s">
        <v>1621</v>
      </c>
      <c r="G6686" t="s">
        <v>3078</v>
      </c>
      <c r="H6686" s="4" t="str">
        <f t="shared" si="208"/>
        <v>GOLD2.V19</v>
      </c>
      <c r="I6686" s="4" t="str">
        <f t="shared" si="209"/>
        <v>SG2_P1_TXD0</v>
      </c>
    </row>
    <row r="6687" spans="1:9">
      <c r="A6687" t="s">
        <v>261</v>
      </c>
      <c r="B6687" t="s">
        <v>9388</v>
      </c>
      <c r="C6687" t="s">
        <v>9381</v>
      </c>
      <c r="D6687" t="s">
        <v>3079</v>
      </c>
      <c r="E6687" t="s">
        <v>3979</v>
      </c>
      <c r="F6687" t="s">
        <v>1620</v>
      </c>
      <c r="G6687" t="s">
        <v>3079</v>
      </c>
      <c r="H6687" s="4" t="str">
        <f t="shared" si="208"/>
        <v>GOLD2.V18</v>
      </c>
      <c r="I6687" s="4" t="str">
        <f t="shared" si="209"/>
        <v>SG2_P1_TXD1</v>
      </c>
    </row>
    <row r="6688" spans="1:9">
      <c r="A6688" t="s">
        <v>261</v>
      </c>
      <c r="B6688" t="s">
        <v>9388</v>
      </c>
      <c r="C6688" t="s">
        <v>9381</v>
      </c>
      <c r="D6688" t="s">
        <v>3081</v>
      </c>
      <c r="E6688" t="s">
        <v>3973</v>
      </c>
      <c r="F6688" t="s">
        <v>1629</v>
      </c>
      <c r="G6688" t="s">
        <v>3081</v>
      </c>
      <c r="H6688" s="4" t="str">
        <f t="shared" si="208"/>
        <v>GOLD2.W18</v>
      </c>
      <c r="I6688" s="4" t="str">
        <f t="shared" si="209"/>
        <v>SG2_P1_TXD2</v>
      </c>
    </row>
    <row r="6689" spans="1:9">
      <c r="A6689" t="s">
        <v>261</v>
      </c>
      <c r="B6689" t="s">
        <v>9388</v>
      </c>
      <c r="C6689" t="s">
        <v>9381</v>
      </c>
      <c r="D6689" t="s">
        <v>3083</v>
      </c>
      <c r="E6689" t="s">
        <v>3980</v>
      </c>
      <c r="F6689" t="s">
        <v>1619</v>
      </c>
      <c r="G6689" t="s">
        <v>3083</v>
      </c>
      <c r="H6689" s="4" t="str">
        <f t="shared" si="208"/>
        <v>GOLD2.V17</v>
      </c>
      <c r="I6689" s="4" t="str">
        <f t="shared" si="209"/>
        <v>SG2_P1_TXD3</v>
      </c>
    </row>
    <row r="6690" spans="1:9">
      <c r="A6690" t="s">
        <v>261</v>
      </c>
      <c r="B6690" t="s">
        <v>9388</v>
      </c>
      <c r="C6690" t="s">
        <v>9381</v>
      </c>
      <c r="D6690" t="s">
        <v>3077</v>
      </c>
      <c r="E6690" t="s">
        <v>3981</v>
      </c>
      <c r="F6690" t="s">
        <v>990</v>
      </c>
      <c r="G6690" t="s">
        <v>3077</v>
      </c>
      <c r="H6690" s="4" t="str">
        <f t="shared" si="208"/>
        <v>GOLD2.U19</v>
      </c>
      <c r="I6690" s="4" t="str">
        <f t="shared" si="209"/>
        <v>SG2_P1_TXEN</v>
      </c>
    </row>
    <row r="6691" spans="1:9">
      <c r="A6691" t="s">
        <v>261</v>
      </c>
      <c r="B6691" t="s">
        <v>9388</v>
      </c>
      <c r="C6691" t="s">
        <v>9381</v>
      </c>
      <c r="D6691" t="s">
        <v>1657</v>
      </c>
      <c r="E6691" t="s">
        <v>3994</v>
      </c>
      <c r="F6691" t="s">
        <v>1581</v>
      </c>
      <c r="G6691" t="s">
        <v>1657</v>
      </c>
      <c r="H6691" s="4" t="str">
        <f t="shared" si="208"/>
        <v>GOLD2.G19</v>
      </c>
      <c r="I6691" s="4" t="str">
        <f t="shared" si="209"/>
        <v>SG2_P5_RXC</v>
      </c>
    </row>
    <row r="6692" spans="1:9">
      <c r="A6692" t="s">
        <v>261</v>
      </c>
      <c r="B6692" t="s">
        <v>9388</v>
      </c>
      <c r="C6692" t="s">
        <v>9381</v>
      </c>
      <c r="D6692" t="s">
        <v>1651</v>
      </c>
      <c r="E6692" t="s">
        <v>3992</v>
      </c>
      <c r="F6692" t="s">
        <v>912</v>
      </c>
      <c r="G6692" t="s">
        <v>1651</v>
      </c>
      <c r="H6692" s="4" t="str">
        <f t="shared" si="208"/>
        <v>GOLD2.D19</v>
      </c>
      <c r="I6692" s="4" t="str">
        <f t="shared" si="209"/>
        <v>SG2_P5_RXD0</v>
      </c>
    </row>
    <row r="6693" spans="1:9">
      <c r="A6693" t="s">
        <v>261</v>
      </c>
      <c r="B6693" t="s">
        <v>9388</v>
      </c>
      <c r="C6693" t="s">
        <v>9381</v>
      </c>
      <c r="D6693" t="s">
        <v>1654</v>
      </c>
      <c r="E6693" t="s">
        <v>3993</v>
      </c>
      <c r="F6693" t="s">
        <v>1578</v>
      </c>
      <c r="G6693" t="s">
        <v>1654</v>
      </c>
      <c r="H6693" s="4" t="str">
        <f t="shared" si="208"/>
        <v>GOLD2.E18</v>
      </c>
      <c r="I6693" s="4" t="str">
        <f t="shared" si="209"/>
        <v>SG2_P5_RXD1</v>
      </c>
    </row>
    <row r="6694" spans="1:9">
      <c r="A6694" t="s">
        <v>261</v>
      </c>
      <c r="B6694" t="s">
        <v>9388</v>
      </c>
      <c r="C6694" t="s">
        <v>9381</v>
      </c>
      <c r="D6694" t="s">
        <v>1658</v>
      </c>
      <c r="E6694" t="s">
        <v>3995</v>
      </c>
      <c r="F6694" t="s">
        <v>1535</v>
      </c>
      <c r="G6694" t="s">
        <v>1658</v>
      </c>
      <c r="H6694" s="4" t="str">
        <f t="shared" si="208"/>
        <v>GOLD2.E19</v>
      </c>
      <c r="I6694" s="4" t="str">
        <f t="shared" si="209"/>
        <v>SG2_P5_RXD2</v>
      </c>
    </row>
    <row r="6695" spans="1:9">
      <c r="A6695" t="s">
        <v>261</v>
      </c>
      <c r="B6695" t="s">
        <v>9388</v>
      </c>
      <c r="C6695" t="s">
        <v>9381</v>
      </c>
      <c r="D6695" t="s">
        <v>1655</v>
      </c>
      <c r="E6695" t="s">
        <v>3996</v>
      </c>
      <c r="F6695" t="s">
        <v>3091</v>
      </c>
      <c r="G6695" t="s">
        <v>1655</v>
      </c>
      <c r="H6695" s="4" t="str">
        <f t="shared" si="208"/>
        <v>GOLD2.F18</v>
      </c>
      <c r="I6695" s="4" t="str">
        <f t="shared" si="209"/>
        <v>SG2_P5_RXD3</v>
      </c>
    </row>
    <row r="6696" spans="1:9">
      <c r="A6696" t="s">
        <v>261</v>
      </c>
      <c r="B6696" t="s">
        <v>9388</v>
      </c>
      <c r="C6696" t="s">
        <v>9381</v>
      </c>
      <c r="D6696" t="s">
        <v>1656</v>
      </c>
      <c r="E6696" t="s">
        <v>3988</v>
      </c>
      <c r="F6696" t="s">
        <v>3092</v>
      </c>
      <c r="G6696" t="s">
        <v>1656</v>
      </c>
      <c r="H6696" s="4" t="str">
        <f t="shared" si="208"/>
        <v>GOLD2.F19</v>
      </c>
      <c r="I6696" s="4" t="str">
        <f t="shared" si="209"/>
        <v>SG2_P5_RXDV</v>
      </c>
    </row>
    <row r="6697" spans="1:9">
      <c r="A6697" t="s">
        <v>261</v>
      </c>
      <c r="B6697" t="s">
        <v>9388</v>
      </c>
      <c r="C6697" t="s">
        <v>9381</v>
      </c>
      <c r="D6697" t="s">
        <v>1653</v>
      </c>
      <c r="E6697" t="s">
        <v>169</v>
      </c>
      <c r="F6697" t="s">
        <v>1580</v>
      </c>
      <c r="G6697" t="s">
        <v>1653</v>
      </c>
      <c r="H6697" s="4" t="str">
        <f t="shared" si="208"/>
        <v>GOLD2.G18</v>
      </c>
      <c r="I6697" s="4" t="str">
        <f t="shared" si="209"/>
        <v>DGND</v>
      </c>
    </row>
    <row r="6698" spans="1:9">
      <c r="A6698" t="s">
        <v>261</v>
      </c>
      <c r="B6698" t="s">
        <v>9388</v>
      </c>
      <c r="C6698" t="s">
        <v>9381</v>
      </c>
      <c r="D6698" t="s">
        <v>1649</v>
      </c>
      <c r="E6698" t="s">
        <v>3990</v>
      </c>
      <c r="F6698" t="s">
        <v>1588</v>
      </c>
      <c r="G6698" t="s">
        <v>1649</v>
      </c>
      <c r="H6698" s="4" t="str">
        <f t="shared" si="208"/>
        <v>GOLD2.J18</v>
      </c>
      <c r="I6698" s="4" t="str">
        <f t="shared" si="209"/>
        <v>SG2_P5_TXC</v>
      </c>
    </row>
    <row r="6699" spans="1:9">
      <c r="A6699" t="s">
        <v>261</v>
      </c>
      <c r="B6699" t="s">
        <v>9388</v>
      </c>
      <c r="C6699" t="s">
        <v>9381</v>
      </c>
      <c r="D6699" t="s">
        <v>1647</v>
      </c>
      <c r="E6699" t="s">
        <v>3989</v>
      </c>
      <c r="F6699" t="s">
        <v>1397</v>
      </c>
      <c r="G6699" t="s">
        <v>1647</v>
      </c>
      <c r="H6699" s="4" t="str">
        <f t="shared" si="208"/>
        <v>GOLD2.K18</v>
      </c>
      <c r="I6699" s="4" t="str">
        <f t="shared" si="209"/>
        <v>SG2_P5_TXD0</v>
      </c>
    </row>
    <row r="6700" spans="1:9">
      <c r="A6700" t="s">
        <v>261</v>
      </c>
      <c r="B6700" t="s">
        <v>9388</v>
      </c>
      <c r="C6700" t="s">
        <v>9381</v>
      </c>
      <c r="D6700" t="s">
        <v>1648</v>
      </c>
      <c r="E6700" t="s">
        <v>3997</v>
      </c>
      <c r="F6700" t="s">
        <v>1398</v>
      </c>
      <c r="G6700" t="s">
        <v>1648</v>
      </c>
      <c r="H6700" s="4" t="str">
        <f t="shared" si="208"/>
        <v>GOLD2.K19</v>
      </c>
      <c r="I6700" s="4" t="str">
        <f t="shared" si="209"/>
        <v>SG2_P5_TXD1</v>
      </c>
    </row>
    <row r="6701" spans="1:9">
      <c r="A6701" t="s">
        <v>261</v>
      </c>
      <c r="B6701" t="s">
        <v>9388</v>
      </c>
      <c r="C6701" t="s">
        <v>9381</v>
      </c>
      <c r="D6701" t="s">
        <v>1650</v>
      </c>
      <c r="E6701" t="s">
        <v>3991</v>
      </c>
      <c r="F6701" t="s">
        <v>1592</v>
      </c>
      <c r="G6701" t="s">
        <v>1650</v>
      </c>
      <c r="H6701" s="4" t="str">
        <f t="shared" si="208"/>
        <v>GOLD2.L18</v>
      </c>
      <c r="I6701" s="4" t="str">
        <f t="shared" si="209"/>
        <v>SG2_P5_TXD2</v>
      </c>
    </row>
    <row r="6702" spans="1:9">
      <c r="A6702" t="s">
        <v>261</v>
      </c>
      <c r="B6702" t="s">
        <v>9388</v>
      </c>
      <c r="C6702" t="s">
        <v>9381</v>
      </c>
      <c r="D6702" t="s">
        <v>1652</v>
      </c>
      <c r="E6702" t="s">
        <v>3998</v>
      </c>
      <c r="F6702" t="s">
        <v>1593</v>
      </c>
      <c r="G6702" t="s">
        <v>1652</v>
      </c>
      <c r="H6702" s="4" t="str">
        <f t="shared" si="208"/>
        <v>GOLD2.L19</v>
      </c>
      <c r="I6702" s="4" t="str">
        <f t="shared" si="209"/>
        <v>SG2_P5_TXD3</v>
      </c>
    </row>
    <row r="6703" spans="1:9">
      <c r="A6703" t="s">
        <v>261</v>
      </c>
      <c r="B6703" t="s">
        <v>9388</v>
      </c>
      <c r="C6703" t="s">
        <v>9381</v>
      </c>
      <c r="D6703" t="s">
        <v>1646</v>
      </c>
      <c r="E6703" t="s">
        <v>3999</v>
      </c>
      <c r="F6703" t="s">
        <v>1589</v>
      </c>
      <c r="G6703" t="s">
        <v>1646</v>
      </c>
      <c r="H6703" s="4" t="str">
        <f t="shared" si="208"/>
        <v>GOLD2.J19</v>
      </c>
      <c r="I6703" s="4" t="str">
        <f t="shared" si="209"/>
        <v>SG2_P5_TXEN</v>
      </c>
    </row>
    <row r="6704" spans="1:9">
      <c r="A6704" t="s">
        <v>261</v>
      </c>
      <c r="B6704" t="s">
        <v>9388</v>
      </c>
      <c r="C6704" t="s">
        <v>3937</v>
      </c>
      <c r="D6704" t="s">
        <v>173</v>
      </c>
      <c r="E6704" t="s">
        <v>3937</v>
      </c>
      <c r="F6704">
        <v>1</v>
      </c>
      <c r="G6704" t="s">
        <v>173</v>
      </c>
      <c r="H6704" s="4" t="str">
        <f t="shared" si="208"/>
        <v>SG2_P0_RXC.1</v>
      </c>
      <c r="I6704" s="4" t="str">
        <f t="shared" si="209"/>
        <v>SG2_P0_RXC</v>
      </c>
    </row>
    <row r="6705" spans="1:9">
      <c r="A6705" t="s">
        <v>261</v>
      </c>
      <c r="B6705" t="s">
        <v>9388</v>
      </c>
      <c r="C6705" t="s">
        <v>3935</v>
      </c>
      <c r="D6705" t="s">
        <v>173</v>
      </c>
      <c r="E6705" t="s">
        <v>3935</v>
      </c>
      <c r="F6705">
        <v>1</v>
      </c>
      <c r="G6705" t="s">
        <v>173</v>
      </c>
      <c r="H6705" s="4" t="str">
        <f t="shared" si="208"/>
        <v>SG2_P0_RXD0.1</v>
      </c>
      <c r="I6705" s="4" t="str">
        <f t="shared" si="209"/>
        <v>SG2_P0_RXD0</v>
      </c>
    </row>
    <row r="6706" spans="1:9">
      <c r="A6706" t="s">
        <v>261</v>
      </c>
      <c r="B6706" t="s">
        <v>9388</v>
      </c>
      <c r="C6706" t="s">
        <v>3936</v>
      </c>
      <c r="D6706" t="s">
        <v>173</v>
      </c>
      <c r="E6706" t="s">
        <v>3936</v>
      </c>
      <c r="F6706">
        <v>1</v>
      </c>
      <c r="G6706" t="s">
        <v>173</v>
      </c>
      <c r="H6706" s="4" t="str">
        <f t="shared" si="208"/>
        <v>SG2_P0_RXD1.1</v>
      </c>
      <c r="I6706" s="4" t="str">
        <f t="shared" si="209"/>
        <v>SG2_P0_RXD1</v>
      </c>
    </row>
    <row r="6707" spans="1:9">
      <c r="A6707" t="s">
        <v>261</v>
      </c>
      <c r="B6707" t="s">
        <v>9388</v>
      </c>
      <c r="C6707" t="s">
        <v>3938</v>
      </c>
      <c r="D6707" t="s">
        <v>173</v>
      </c>
      <c r="E6707" t="s">
        <v>3938</v>
      </c>
      <c r="F6707">
        <v>1</v>
      </c>
      <c r="G6707" t="s">
        <v>173</v>
      </c>
      <c r="H6707" s="4" t="str">
        <f t="shared" si="208"/>
        <v>SG2_P0_RXD2.1</v>
      </c>
      <c r="I6707" s="4" t="str">
        <f t="shared" si="209"/>
        <v>SG2_P0_RXD2</v>
      </c>
    </row>
    <row r="6708" spans="1:9">
      <c r="A6708" t="s">
        <v>261</v>
      </c>
      <c r="B6708" t="s">
        <v>9388</v>
      </c>
      <c r="C6708" t="s">
        <v>3940</v>
      </c>
      <c r="D6708" t="s">
        <v>173</v>
      </c>
      <c r="E6708" t="s">
        <v>3940</v>
      </c>
      <c r="F6708">
        <v>1</v>
      </c>
      <c r="G6708" t="s">
        <v>173</v>
      </c>
      <c r="H6708" s="4" t="str">
        <f t="shared" si="208"/>
        <v>SG2_P0_RXD3.1</v>
      </c>
      <c r="I6708" s="4" t="str">
        <f t="shared" si="209"/>
        <v>SG2_P0_RXD3</v>
      </c>
    </row>
    <row r="6709" spans="1:9">
      <c r="A6709" t="s">
        <v>261</v>
      </c>
      <c r="B6709" t="s">
        <v>9388</v>
      </c>
      <c r="C6709" t="s">
        <v>3920</v>
      </c>
      <c r="D6709" t="s">
        <v>173</v>
      </c>
      <c r="E6709" t="s">
        <v>3920</v>
      </c>
      <c r="F6709">
        <v>1</v>
      </c>
      <c r="G6709" t="s">
        <v>173</v>
      </c>
      <c r="H6709" s="4" t="str">
        <f t="shared" si="208"/>
        <v>SG2_P0_RXDV.1</v>
      </c>
      <c r="I6709" s="4" t="str">
        <f t="shared" si="209"/>
        <v>SG2_P0_RXDV</v>
      </c>
    </row>
    <row r="6710" spans="1:9">
      <c r="A6710" t="s">
        <v>261</v>
      </c>
      <c r="B6710" t="s">
        <v>9388</v>
      </c>
      <c r="C6710" t="s">
        <v>3952</v>
      </c>
      <c r="D6710" t="s">
        <v>173</v>
      </c>
      <c r="E6710" t="s">
        <v>3952</v>
      </c>
      <c r="F6710">
        <v>1</v>
      </c>
      <c r="G6710" t="s">
        <v>173</v>
      </c>
      <c r="H6710" s="4" t="str">
        <f t="shared" si="208"/>
        <v>SG2_P0_TXC.1</v>
      </c>
      <c r="I6710" s="4" t="str">
        <f t="shared" si="209"/>
        <v>SG2_P0_TXC</v>
      </c>
    </row>
    <row r="6711" spans="1:9">
      <c r="A6711" t="s">
        <v>261</v>
      </c>
      <c r="B6711" t="s">
        <v>9388</v>
      </c>
      <c r="C6711" t="s">
        <v>3930</v>
      </c>
      <c r="D6711" t="s">
        <v>173</v>
      </c>
      <c r="E6711" t="s">
        <v>3930</v>
      </c>
      <c r="F6711">
        <v>1</v>
      </c>
      <c r="G6711" t="s">
        <v>173</v>
      </c>
      <c r="H6711" s="4" t="str">
        <f t="shared" si="208"/>
        <v>SG2_P0_TXD0.1</v>
      </c>
      <c r="I6711" s="4" t="str">
        <f t="shared" si="209"/>
        <v>SG2_P0_TXD0</v>
      </c>
    </row>
    <row r="6712" spans="1:9">
      <c r="A6712" t="s">
        <v>261</v>
      </c>
      <c r="B6712" t="s">
        <v>9388</v>
      </c>
      <c r="C6712" t="s">
        <v>3942</v>
      </c>
      <c r="D6712" t="s">
        <v>173</v>
      </c>
      <c r="E6712" t="s">
        <v>3942</v>
      </c>
      <c r="F6712">
        <v>1</v>
      </c>
      <c r="G6712" t="s">
        <v>173</v>
      </c>
      <c r="H6712" s="4" t="str">
        <f t="shared" si="208"/>
        <v>SG2_P0_TXD1.1</v>
      </c>
      <c r="I6712" s="4" t="str">
        <f t="shared" si="209"/>
        <v>SG2_P0_TXD1</v>
      </c>
    </row>
    <row r="6713" spans="1:9">
      <c r="A6713" t="s">
        <v>261</v>
      </c>
      <c r="B6713" t="s">
        <v>9388</v>
      </c>
      <c r="C6713" t="s">
        <v>3954</v>
      </c>
      <c r="D6713" t="s">
        <v>173</v>
      </c>
      <c r="E6713" t="s">
        <v>3954</v>
      </c>
      <c r="F6713">
        <v>1</v>
      </c>
      <c r="G6713" t="s">
        <v>173</v>
      </c>
      <c r="H6713" s="4" t="str">
        <f t="shared" si="208"/>
        <v>SG2_P0_TXD2.1</v>
      </c>
      <c r="I6713" s="4" t="str">
        <f t="shared" si="209"/>
        <v>SG2_P0_TXD2</v>
      </c>
    </row>
    <row r="6714" spans="1:9">
      <c r="A6714" t="s">
        <v>261</v>
      </c>
      <c r="B6714" t="s">
        <v>9388</v>
      </c>
      <c r="C6714" t="s">
        <v>3946</v>
      </c>
      <c r="D6714" t="s">
        <v>173</v>
      </c>
      <c r="E6714" t="s">
        <v>3946</v>
      </c>
      <c r="F6714">
        <v>1</v>
      </c>
      <c r="G6714" t="s">
        <v>173</v>
      </c>
      <c r="H6714" s="4" t="str">
        <f t="shared" si="208"/>
        <v>SG2_P0_TXD3.1</v>
      </c>
      <c r="I6714" s="4" t="str">
        <f t="shared" si="209"/>
        <v>SG2_P0_TXD3</v>
      </c>
    </row>
    <row r="6715" spans="1:9">
      <c r="A6715" t="s">
        <v>261</v>
      </c>
      <c r="B6715" t="s">
        <v>9388</v>
      </c>
      <c r="C6715" t="s">
        <v>3948</v>
      </c>
      <c r="D6715" t="s">
        <v>173</v>
      </c>
      <c r="E6715" t="s">
        <v>3948</v>
      </c>
      <c r="F6715">
        <v>1</v>
      </c>
      <c r="G6715" t="s">
        <v>173</v>
      </c>
      <c r="H6715" s="4" t="str">
        <f t="shared" si="208"/>
        <v>SG2_P0_TXEN.1</v>
      </c>
      <c r="I6715" s="4" t="str">
        <f t="shared" si="209"/>
        <v>SG2_P0_TXEN</v>
      </c>
    </row>
    <row r="6716" spans="1:9">
      <c r="A6716" t="s">
        <v>261</v>
      </c>
      <c r="B6716" t="s">
        <v>9388</v>
      </c>
      <c r="C6716" t="s">
        <v>3976</v>
      </c>
      <c r="D6716" t="s">
        <v>173</v>
      </c>
      <c r="E6716" t="s">
        <v>3976</v>
      </c>
      <c r="F6716">
        <v>1</v>
      </c>
      <c r="G6716" t="s">
        <v>173</v>
      </c>
      <c r="H6716" s="4" t="str">
        <f t="shared" si="208"/>
        <v>SG2_P1_RXC.1</v>
      </c>
      <c r="I6716" s="4" t="str">
        <f t="shared" si="209"/>
        <v>SG2_P1_RXC</v>
      </c>
    </row>
    <row r="6717" spans="1:9">
      <c r="A6717" t="s">
        <v>261</v>
      </c>
      <c r="B6717" t="s">
        <v>9388</v>
      </c>
      <c r="C6717" t="s">
        <v>3974</v>
      </c>
      <c r="D6717" t="s">
        <v>173</v>
      </c>
      <c r="E6717" t="s">
        <v>3974</v>
      </c>
      <c r="F6717">
        <v>1</v>
      </c>
      <c r="G6717" t="s">
        <v>173</v>
      </c>
      <c r="H6717" s="4" t="str">
        <f t="shared" si="208"/>
        <v>SG2_P1_RXD0.1</v>
      </c>
      <c r="I6717" s="4" t="str">
        <f t="shared" si="209"/>
        <v>SG2_P1_RXD0</v>
      </c>
    </row>
    <row r="6718" spans="1:9">
      <c r="A6718" t="s">
        <v>261</v>
      </c>
      <c r="B6718" t="s">
        <v>9388</v>
      </c>
      <c r="C6718" t="s">
        <v>3975</v>
      </c>
      <c r="D6718" t="s">
        <v>173</v>
      </c>
      <c r="E6718" t="s">
        <v>3975</v>
      </c>
      <c r="F6718">
        <v>1</v>
      </c>
      <c r="G6718" t="s">
        <v>173</v>
      </c>
      <c r="H6718" s="4" t="str">
        <f t="shared" si="208"/>
        <v>SG2_P1_RXD1.1</v>
      </c>
      <c r="I6718" s="4" t="str">
        <f t="shared" si="209"/>
        <v>SG2_P1_RXD1</v>
      </c>
    </row>
    <row r="6719" spans="1:9">
      <c r="A6719" t="s">
        <v>261</v>
      </c>
      <c r="B6719" t="s">
        <v>9388</v>
      </c>
      <c r="C6719" t="s">
        <v>3977</v>
      </c>
      <c r="D6719" t="s">
        <v>173</v>
      </c>
      <c r="E6719" t="s">
        <v>3977</v>
      </c>
      <c r="F6719">
        <v>1</v>
      </c>
      <c r="G6719" t="s">
        <v>173</v>
      </c>
      <c r="H6719" s="4" t="str">
        <f t="shared" si="208"/>
        <v>SG2_P1_RXD2.1</v>
      </c>
      <c r="I6719" s="4" t="str">
        <f t="shared" si="209"/>
        <v>SG2_P1_RXD2</v>
      </c>
    </row>
    <row r="6720" spans="1:9">
      <c r="A6720" t="s">
        <v>261</v>
      </c>
      <c r="B6720" t="s">
        <v>9388</v>
      </c>
      <c r="C6720" t="s">
        <v>3978</v>
      </c>
      <c r="D6720" t="s">
        <v>173</v>
      </c>
      <c r="E6720" t="s">
        <v>3978</v>
      </c>
      <c r="F6720">
        <v>1</v>
      </c>
      <c r="G6720" t="s">
        <v>173</v>
      </c>
      <c r="H6720" s="4" t="str">
        <f t="shared" si="208"/>
        <v>SG2_P1_RXD3.1</v>
      </c>
      <c r="I6720" s="4" t="str">
        <f t="shared" si="209"/>
        <v>SG2_P1_RXD3</v>
      </c>
    </row>
    <row r="6721" spans="1:9">
      <c r="A6721" t="s">
        <v>261</v>
      </c>
      <c r="B6721" t="s">
        <v>9388</v>
      </c>
      <c r="C6721" t="s">
        <v>3970</v>
      </c>
      <c r="D6721" t="s">
        <v>173</v>
      </c>
      <c r="E6721" t="s">
        <v>3970</v>
      </c>
      <c r="F6721">
        <v>1</v>
      </c>
      <c r="G6721" t="s">
        <v>173</v>
      </c>
      <c r="H6721" s="4" t="str">
        <f t="shared" si="208"/>
        <v>SG2_P1_RXDV.1</v>
      </c>
      <c r="I6721" s="4" t="str">
        <f t="shared" si="209"/>
        <v>SG2_P1_RXDV</v>
      </c>
    </row>
    <row r="6722" spans="1:9">
      <c r="A6722" t="s">
        <v>261</v>
      </c>
      <c r="B6722" t="s">
        <v>9388</v>
      </c>
      <c r="C6722" t="s">
        <v>3972</v>
      </c>
      <c r="D6722" t="s">
        <v>173</v>
      </c>
      <c r="E6722" t="s">
        <v>3972</v>
      </c>
      <c r="F6722">
        <v>1</v>
      </c>
      <c r="G6722" t="s">
        <v>173</v>
      </c>
      <c r="H6722" s="4" t="str">
        <f t="shared" ref="H6722:H6785" si="210">CONCATENATE(C6722,".",F6722)</f>
        <v>SG2_P1_TXC.1</v>
      </c>
      <c r="I6722" s="4" t="str">
        <f t="shared" ref="I6722:I6785" si="211">E6722</f>
        <v>SG2_P1_TXC</v>
      </c>
    </row>
    <row r="6723" spans="1:9">
      <c r="A6723" t="s">
        <v>261</v>
      </c>
      <c r="B6723" t="s">
        <v>9388</v>
      </c>
      <c r="C6723" t="s">
        <v>3971</v>
      </c>
      <c r="D6723" t="s">
        <v>173</v>
      </c>
      <c r="E6723" t="s">
        <v>3971</v>
      </c>
      <c r="F6723">
        <v>1</v>
      </c>
      <c r="G6723" t="s">
        <v>173</v>
      </c>
      <c r="H6723" s="4" t="str">
        <f t="shared" si="210"/>
        <v>SG2_P1_TXD0.1</v>
      </c>
      <c r="I6723" s="4" t="str">
        <f t="shared" si="211"/>
        <v>SG2_P1_TXD0</v>
      </c>
    </row>
    <row r="6724" spans="1:9">
      <c r="A6724" t="s">
        <v>261</v>
      </c>
      <c r="B6724" t="s">
        <v>9388</v>
      </c>
      <c r="C6724" t="s">
        <v>3979</v>
      </c>
      <c r="D6724" t="s">
        <v>173</v>
      </c>
      <c r="E6724" t="s">
        <v>3979</v>
      </c>
      <c r="F6724">
        <v>1</v>
      </c>
      <c r="G6724" t="s">
        <v>173</v>
      </c>
      <c r="H6724" s="4" t="str">
        <f t="shared" si="210"/>
        <v>SG2_P1_TXD1.1</v>
      </c>
      <c r="I6724" s="4" t="str">
        <f t="shared" si="211"/>
        <v>SG2_P1_TXD1</v>
      </c>
    </row>
    <row r="6725" spans="1:9">
      <c r="A6725" t="s">
        <v>261</v>
      </c>
      <c r="B6725" t="s">
        <v>9388</v>
      </c>
      <c r="C6725" t="s">
        <v>3973</v>
      </c>
      <c r="D6725" t="s">
        <v>173</v>
      </c>
      <c r="E6725" t="s">
        <v>3973</v>
      </c>
      <c r="F6725">
        <v>1</v>
      </c>
      <c r="G6725" t="s">
        <v>173</v>
      </c>
      <c r="H6725" s="4" t="str">
        <f t="shared" si="210"/>
        <v>SG2_P1_TXD2.1</v>
      </c>
      <c r="I6725" s="4" t="str">
        <f t="shared" si="211"/>
        <v>SG2_P1_TXD2</v>
      </c>
    </row>
    <row r="6726" spans="1:9">
      <c r="A6726" t="s">
        <v>261</v>
      </c>
      <c r="B6726" t="s">
        <v>9388</v>
      </c>
      <c r="C6726" t="s">
        <v>3980</v>
      </c>
      <c r="D6726" t="s">
        <v>173</v>
      </c>
      <c r="E6726" t="s">
        <v>3980</v>
      </c>
      <c r="F6726">
        <v>1</v>
      </c>
      <c r="G6726" t="s">
        <v>173</v>
      </c>
      <c r="H6726" s="4" t="str">
        <f t="shared" si="210"/>
        <v>SG2_P1_TXD3.1</v>
      </c>
      <c r="I6726" s="4" t="str">
        <f t="shared" si="211"/>
        <v>SG2_P1_TXD3</v>
      </c>
    </row>
    <row r="6727" spans="1:9">
      <c r="A6727" t="s">
        <v>261</v>
      </c>
      <c r="B6727" t="s">
        <v>9388</v>
      </c>
      <c r="C6727" t="s">
        <v>3981</v>
      </c>
      <c r="D6727" t="s">
        <v>173</v>
      </c>
      <c r="E6727" t="s">
        <v>3981</v>
      </c>
      <c r="F6727">
        <v>1</v>
      </c>
      <c r="G6727" t="s">
        <v>173</v>
      </c>
      <c r="H6727" s="4" t="str">
        <f t="shared" si="210"/>
        <v>SG2_P1_TXEN.1</v>
      </c>
      <c r="I6727" s="4" t="str">
        <f t="shared" si="211"/>
        <v>SG2_P1_TXEN</v>
      </c>
    </row>
    <row r="6728" spans="1:9">
      <c r="A6728" t="s">
        <v>261</v>
      </c>
      <c r="B6728" t="s">
        <v>9388</v>
      </c>
      <c r="C6728" t="s">
        <v>3994</v>
      </c>
      <c r="D6728" t="s">
        <v>173</v>
      </c>
      <c r="E6728" t="s">
        <v>3994</v>
      </c>
      <c r="F6728">
        <v>1</v>
      </c>
      <c r="G6728" t="s">
        <v>173</v>
      </c>
      <c r="H6728" s="4" t="str">
        <f t="shared" si="210"/>
        <v>SG2_P5_RXC.1</v>
      </c>
      <c r="I6728" s="4" t="str">
        <f t="shared" si="211"/>
        <v>SG2_P5_RXC</v>
      </c>
    </row>
    <row r="6729" spans="1:9">
      <c r="A6729" t="s">
        <v>261</v>
      </c>
      <c r="B6729" t="s">
        <v>9388</v>
      </c>
      <c r="C6729" t="s">
        <v>3992</v>
      </c>
      <c r="D6729" t="s">
        <v>173</v>
      </c>
      <c r="E6729" t="s">
        <v>3992</v>
      </c>
      <c r="F6729">
        <v>1</v>
      </c>
      <c r="G6729" t="s">
        <v>173</v>
      </c>
      <c r="H6729" s="4" t="str">
        <f t="shared" si="210"/>
        <v>SG2_P5_RXD0.1</v>
      </c>
      <c r="I6729" s="4" t="str">
        <f t="shared" si="211"/>
        <v>SG2_P5_RXD0</v>
      </c>
    </row>
    <row r="6730" spans="1:9">
      <c r="A6730" t="s">
        <v>261</v>
      </c>
      <c r="B6730" t="s">
        <v>9388</v>
      </c>
      <c r="C6730" t="s">
        <v>3993</v>
      </c>
      <c r="D6730" t="s">
        <v>173</v>
      </c>
      <c r="E6730" t="s">
        <v>3993</v>
      </c>
      <c r="F6730">
        <v>1</v>
      </c>
      <c r="G6730" t="s">
        <v>173</v>
      </c>
      <c r="H6730" s="4" t="str">
        <f t="shared" si="210"/>
        <v>SG2_P5_RXD1.1</v>
      </c>
      <c r="I6730" s="4" t="str">
        <f t="shared" si="211"/>
        <v>SG2_P5_RXD1</v>
      </c>
    </row>
    <row r="6731" spans="1:9">
      <c r="A6731" t="s">
        <v>261</v>
      </c>
      <c r="B6731" t="s">
        <v>9388</v>
      </c>
      <c r="C6731" t="s">
        <v>3995</v>
      </c>
      <c r="D6731" t="s">
        <v>173</v>
      </c>
      <c r="E6731" t="s">
        <v>3995</v>
      </c>
      <c r="F6731">
        <v>1</v>
      </c>
      <c r="G6731" t="s">
        <v>173</v>
      </c>
      <c r="H6731" s="4" t="str">
        <f t="shared" si="210"/>
        <v>SG2_P5_RXD2.1</v>
      </c>
      <c r="I6731" s="4" t="str">
        <f t="shared" si="211"/>
        <v>SG2_P5_RXD2</v>
      </c>
    </row>
    <row r="6732" spans="1:9">
      <c r="A6732" t="s">
        <v>261</v>
      </c>
      <c r="B6732" t="s">
        <v>9388</v>
      </c>
      <c r="C6732" t="s">
        <v>3996</v>
      </c>
      <c r="D6732" t="s">
        <v>173</v>
      </c>
      <c r="E6732" t="s">
        <v>3996</v>
      </c>
      <c r="F6732">
        <v>1</v>
      </c>
      <c r="G6732" t="s">
        <v>173</v>
      </c>
      <c r="H6732" s="4" t="str">
        <f t="shared" si="210"/>
        <v>SG2_P5_RXD3.1</v>
      </c>
      <c r="I6732" s="4" t="str">
        <f t="shared" si="211"/>
        <v>SG2_P5_RXD3</v>
      </c>
    </row>
    <row r="6733" spans="1:9">
      <c r="A6733" t="s">
        <v>261</v>
      </c>
      <c r="B6733" t="s">
        <v>9388</v>
      </c>
      <c r="C6733" t="s">
        <v>3988</v>
      </c>
      <c r="D6733" t="s">
        <v>173</v>
      </c>
      <c r="E6733" t="s">
        <v>3988</v>
      </c>
      <c r="F6733">
        <v>1</v>
      </c>
      <c r="G6733" t="s">
        <v>173</v>
      </c>
      <c r="H6733" s="4" t="str">
        <f t="shared" si="210"/>
        <v>SG2_P5_RXDV.1</v>
      </c>
      <c r="I6733" s="4" t="str">
        <f t="shared" si="211"/>
        <v>SG2_P5_RXDV</v>
      </c>
    </row>
    <row r="6734" spans="1:9">
      <c r="A6734" t="s">
        <v>261</v>
      </c>
      <c r="B6734" t="s">
        <v>9388</v>
      </c>
      <c r="C6734" t="s">
        <v>3990</v>
      </c>
      <c r="D6734" t="s">
        <v>173</v>
      </c>
      <c r="E6734" t="s">
        <v>3990</v>
      </c>
      <c r="F6734">
        <v>1</v>
      </c>
      <c r="G6734" t="s">
        <v>173</v>
      </c>
      <c r="H6734" s="4" t="str">
        <f t="shared" si="210"/>
        <v>SG2_P5_TXC.1</v>
      </c>
      <c r="I6734" s="4" t="str">
        <f t="shared" si="211"/>
        <v>SG2_P5_TXC</v>
      </c>
    </row>
    <row r="6735" spans="1:9">
      <c r="A6735" t="s">
        <v>261</v>
      </c>
      <c r="B6735" t="s">
        <v>9388</v>
      </c>
      <c r="C6735" t="s">
        <v>3989</v>
      </c>
      <c r="D6735" t="s">
        <v>173</v>
      </c>
      <c r="E6735" t="s">
        <v>3989</v>
      </c>
      <c r="F6735">
        <v>1</v>
      </c>
      <c r="G6735" t="s">
        <v>173</v>
      </c>
      <c r="H6735" s="4" t="str">
        <f t="shared" si="210"/>
        <v>SG2_P5_TXD0.1</v>
      </c>
      <c r="I6735" s="4" t="str">
        <f t="shared" si="211"/>
        <v>SG2_P5_TXD0</v>
      </c>
    </row>
    <row r="6736" spans="1:9">
      <c r="A6736" t="s">
        <v>261</v>
      </c>
      <c r="B6736" t="s">
        <v>9388</v>
      </c>
      <c r="C6736" t="s">
        <v>3997</v>
      </c>
      <c r="D6736" t="s">
        <v>173</v>
      </c>
      <c r="E6736" t="s">
        <v>3997</v>
      </c>
      <c r="F6736">
        <v>1</v>
      </c>
      <c r="G6736" t="s">
        <v>173</v>
      </c>
      <c r="H6736" s="4" t="str">
        <f t="shared" si="210"/>
        <v>SG2_P5_TXD1.1</v>
      </c>
      <c r="I6736" s="4" t="str">
        <f t="shared" si="211"/>
        <v>SG2_P5_TXD1</v>
      </c>
    </row>
    <row r="6737" spans="1:9">
      <c r="A6737" t="s">
        <v>261</v>
      </c>
      <c r="B6737" t="s">
        <v>9388</v>
      </c>
      <c r="C6737" t="s">
        <v>3991</v>
      </c>
      <c r="D6737" t="s">
        <v>173</v>
      </c>
      <c r="E6737" t="s">
        <v>3991</v>
      </c>
      <c r="F6737">
        <v>1</v>
      </c>
      <c r="G6737" t="s">
        <v>173</v>
      </c>
      <c r="H6737" s="4" t="str">
        <f t="shared" si="210"/>
        <v>SG2_P5_TXD2.1</v>
      </c>
      <c r="I6737" s="4" t="str">
        <f t="shared" si="211"/>
        <v>SG2_P5_TXD2</v>
      </c>
    </row>
    <row r="6738" spans="1:9">
      <c r="A6738" t="s">
        <v>261</v>
      </c>
      <c r="B6738" t="s">
        <v>9388</v>
      </c>
      <c r="C6738" t="s">
        <v>3998</v>
      </c>
      <c r="D6738" t="s">
        <v>173</v>
      </c>
      <c r="E6738" t="s">
        <v>3998</v>
      </c>
      <c r="F6738">
        <v>1</v>
      </c>
      <c r="G6738" t="s">
        <v>173</v>
      </c>
      <c r="H6738" s="4" t="str">
        <f t="shared" si="210"/>
        <v>SG2_P5_TXD3.1</v>
      </c>
      <c r="I6738" s="4" t="str">
        <f t="shared" si="211"/>
        <v>SG2_P5_TXD3</v>
      </c>
    </row>
    <row r="6739" spans="1:9">
      <c r="A6739" t="s">
        <v>261</v>
      </c>
      <c r="B6739" t="s">
        <v>9388</v>
      </c>
      <c r="C6739" t="s">
        <v>3999</v>
      </c>
      <c r="D6739" t="s">
        <v>173</v>
      </c>
      <c r="E6739" t="s">
        <v>3999</v>
      </c>
      <c r="F6739">
        <v>1</v>
      </c>
      <c r="G6739" t="s">
        <v>173</v>
      </c>
      <c r="H6739" s="4" t="str">
        <f t="shared" si="210"/>
        <v>SG2_P5_TXEN.1</v>
      </c>
      <c r="I6739" s="4" t="str">
        <f t="shared" si="211"/>
        <v>SG2_P5_TXEN</v>
      </c>
    </row>
    <row r="6740" spans="1:9">
      <c r="A6740" t="s">
        <v>261</v>
      </c>
      <c r="B6740" t="s">
        <v>9389</v>
      </c>
      <c r="C6740" t="s">
        <v>5586</v>
      </c>
      <c r="D6740">
        <v>1</v>
      </c>
      <c r="E6740" t="s">
        <v>463</v>
      </c>
      <c r="F6740">
        <v>1</v>
      </c>
      <c r="G6740">
        <v>1</v>
      </c>
      <c r="H6740" s="4" t="str">
        <f t="shared" si="210"/>
        <v>2C185.1</v>
      </c>
      <c r="I6740" s="4" t="str">
        <f t="shared" si="211"/>
        <v>VDD33_ATX</v>
      </c>
    </row>
    <row r="6741" spans="1:9">
      <c r="A6741" t="s">
        <v>261</v>
      </c>
      <c r="B6741" t="s">
        <v>9389</v>
      </c>
      <c r="C6741" t="s">
        <v>5586</v>
      </c>
      <c r="D6741">
        <v>2</v>
      </c>
      <c r="E6741" t="s">
        <v>169</v>
      </c>
      <c r="F6741">
        <v>2</v>
      </c>
      <c r="G6741">
        <v>2</v>
      </c>
      <c r="H6741" s="4" t="str">
        <f t="shared" si="210"/>
        <v>2C185.2</v>
      </c>
      <c r="I6741" s="4" t="str">
        <f t="shared" si="211"/>
        <v>DGND</v>
      </c>
    </row>
    <row r="6742" spans="1:9">
      <c r="A6742" t="s">
        <v>261</v>
      </c>
      <c r="B6742" t="s">
        <v>9389</v>
      </c>
      <c r="C6742" t="s">
        <v>5587</v>
      </c>
      <c r="D6742">
        <v>1</v>
      </c>
      <c r="E6742" t="s">
        <v>4007</v>
      </c>
      <c r="F6742">
        <v>1</v>
      </c>
      <c r="G6742">
        <v>1</v>
      </c>
      <c r="H6742" s="4" t="str">
        <f t="shared" si="210"/>
        <v>2CS61.1</v>
      </c>
      <c r="I6742" s="4" t="str">
        <f t="shared" si="211"/>
        <v>SG2_C_P4_HSO-</v>
      </c>
    </row>
    <row r="6743" spans="1:9">
      <c r="A6743" t="s">
        <v>261</v>
      </c>
      <c r="B6743" t="s">
        <v>9389</v>
      </c>
      <c r="C6743" t="s">
        <v>5587</v>
      </c>
      <c r="D6743">
        <v>2</v>
      </c>
      <c r="E6743" t="s">
        <v>4008</v>
      </c>
      <c r="F6743">
        <v>2</v>
      </c>
      <c r="G6743">
        <v>2</v>
      </c>
      <c r="H6743" s="4" t="str">
        <f t="shared" si="210"/>
        <v>2CS61.2</v>
      </c>
      <c r="I6743" s="4" t="str">
        <f t="shared" si="211"/>
        <v>SG2_P4_HSO-</v>
      </c>
    </row>
    <row r="6744" spans="1:9">
      <c r="A6744" t="s">
        <v>261</v>
      </c>
      <c r="B6744" t="s">
        <v>9389</v>
      </c>
      <c r="C6744" t="s">
        <v>5588</v>
      </c>
      <c r="D6744">
        <v>1</v>
      </c>
      <c r="E6744" t="s">
        <v>4009</v>
      </c>
      <c r="F6744">
        <v>1</v>
      </c>
      <c r="G6744">
        <v>1</v>
      </c>
      <c r="H6744" s="4" t="str">
        <f t="shared" si="210"/>
        <v>2CS62.1</v>
      </c>
      <c r="I6744" s="4" t="str">
        <f t="shared" si="211"/>
        <v>SG2_C_P4_HSO+</v>
      </c>
    </row>
    <row r="6745" spans="1:9">
      <c r="A6745" t="s">
        <v>261</v>
      </c>
      <c r="B6745" t="s">
        <v>9389</v>
      </c>
      <c r="C6745" t="s">
        <v>5588</v>
      </c>
      <c r="D6745">
        <v>2</v>
      </c>
      <c r="E6745" t="s">
        <v>4010</v>
      </c>
      <c r="F6745">
        <v>2</v>
      </c>
      <c r="G6745">
        <v>2</v>
      </c>
      <c r="H6745" s="4" t="str">
        <f t="shared" si="210"/>
        <v>2CS62.2</v>
      </c>
      <c r="I6745" s="4" t="str">
        <f t="shared" si="211"/>
        <v>SG2_P4_HSO+</v>
      </c>
    </row>
    <row r="6746" spans="1:9">
      <c r="A6746" t="s">
        <v>261</v>
      </c>
      <c r="B6746" t="s">
        <v>9389</v>
      </c>
      <c r="C6746" t="s">
        <v>5589</v>
      </c>
      <c r="D6746">
        <v>1</v>
      </c>
      <c r="E6746" t="s">
        <v>4011</v>
      </c>
      <c r="F6746">
        <v>1</v>
      </c>
      <c r="G6746">
        <v>1</v>
      </c>
      <c r="H6746" s="4" t="str">
        <f t="shared" si="210"/>
        <v>2CS63.1</v>
      </c>
      <c r="I6746" s="4" t="str">
        <f t="shared" si="211"/>
        <v>SG2_C_P4_HSI-</v>
      </c>
    </row>
    <row r="6747" spans="1:9">
      <c r="A6747" t="s">
        <v>261</v>
      </c>
      <c r="B6747" t="s">
        <v>9389</v>
      </c>
      <c r="C6747" t="s">
        <v>5589</v>
      </c>
      <c r="D6747">
        <v>2</v>
      </c>
      <c r="E6747" t="s">
        <v>4012</v>
      </c>
      <c r="F6747">
        <v>2</v>
      </c>
      <c r="G6747">
        <v>2</v>
      </c>
      <c r="H6747" s="4" t="str">
        <f t="shared" si="210"/>
        <v>2CS63.2</v>
      </c>
      <c r="I6747" s="4" t="str">
        <f t="shared" si="211"/>
        <v>SG2_P4_HSI-</v>
      </c>
    </row>
    <row r="6748" spans="1:9">
      <c r="A6748" t="s">
        <v>261</v>
      </c>
      <c r="B6748" t="s">
        <v>9389</v>
      </c>
      <c r="C6748" t="s">
        <v>5590</v>
      </c>
      <c r="D6748">
        <v>1</v>
      </c>
      <c r="E6748" t="s">
        <v>4013</v>
      </c>
      <c r="F6748">
        <v>1</v>
      </c>
      <c r="G6748">
        <v>1</v>
      </c>
      <c r="H6748" s="4" t="str">
        <f t="shared" si="210"/>
        <v>2CS64.1</v>
      </c>
      <c r="I6748" s="4" t="str">
        <f t="shared" si="211"/>
        <v>SG2_C_P4_HSI+</v>
      </c>
    </row>
    <row r="6749" spans="1:9">
      <c r="A6749" t="s">
        <v>261</v>
      </c>
      <c r="B6749" t="s">
        <v>9389</v>
      </c>
      <c r="C6749" t="s">
        <v>5590</v>
      </c>
      <c r="D6749">
        <v>2</v>
      </c>
      <c r="E6749" t="s">
        <v>4014</v>
      </c>
      <c r="F6749">
        <v>2</v>
      </c>
      <c r="G6749">
        <v>2</v>
      </c>
      <c r="H6749" s="4" t="str">
        <f t="shared" si="210"/>
        <v>2CS64.2</v>
      </c>
      <c r="I6749" s="4" t="str">
        <f t="shared" si="211"/>
        <v>SG2_P4_HSI+</v>
      </c>
    </row>
    <row r="6750" spans="1:9">
      <c r="A6750" t="s">
        <v>261</v>
      </c>
      <c r="B6750" t="s">
        <v>9389</v>
      </c>
      <c r="C6750" t="s">
        <v>5591</v>
      </c>
      <c r="D6750">
        <v>1</v>
      </c>
      <c r="E6750" t="s">
        <v>4015</v>
      </c>
      <c r="F6750">
        <v>1</v>
      </c>
      <c r="G6750">
        <v>1</v>
      </c>
      <c r="H6750" s="4" t="str">
        <f t="shared" si="210"/>
        <v>2CS71.1</v>
      </c>
      <c r="I6750" s="4" t="str">
        <f t="shared" si="211"/>
        <v>SG2_C_P5_HSO-</v>
      </c>
    </row>
    <row r="6751" spans="1:9">
      <c r="A6751" t="s">
        <v>261</v>
      </c>
      <c r="B6751" t="s">
        <v>9389</v>
      </c>
      <c r="C6751" t="s">
        <v>5591</v>
      </c>
      <c r="D6751">
        <v>2</v>
      </c>
      <c r="E6751" t="s">
        <v>4016</v>
      </c>
      <c r="F6751">
        <v>2</v>
      </c>
      <c r="G6751">
        <v>2</v>
      </c>
      <c r="H6751" s="4" t="str">
        <f t="shared" si="210"/>
        <v>2CS71.2</v>
      </c>
      <c r="I6751" s="4" t="str">
        <f t="shared" si="211"/>
        <v>SG2_P5_HSO-</v>
      </c>
    </row>
    <row r="6752" spans="1:9">
      <c r="A6752" t="s">
        <v>261</v>
      </c>
      <c r="B6752" t="s">
        <v>9389</v>
      </c>
      <c r="C6752" t="s">
        <v>5592</v>
      </c>
      <c r="D6752">
        <v>1</v>
      </c>
      <c r="E6752" t="s">
        <v>4017</v>
      </c>
      <c r="F6752">
        <v>1</v>
      </c>
      <c r="G6752">
        <v>1</v>
      </c>
      <c r="H6752" s="4" t="str">
        <f t="shared" si="210"/>
        <v>2CS72.1</v>
      </c>
      <c r="I6752" s="4" t="str">
        <f t="shared" si="211"/>
        <v>SG2_C_P5_HSO+</v>
      </c>
    </row>
    <row r="6753" spans="1:9">
      <c r="A6753" t="s">
        <v>261</v>
      </c>
      <c r="B6753" t="s">
        <v>9389</v>
      </c>
      <c r="C6753" t="s">
        <v>5592</v>
      </c>
      <c r="D6753">
        <v>2</v>
      </c>
      <c r="E6753" t="s">
        <v>4018</v>
      </c>
      <c r="F6753">
        <v>2</v>
      </c>
      <c r="G6753">
        <v>2</v>
      </c>
      <c r="H6753" s="4" t="str">
        <f t="shared" si="210"/>
        <v>2CS72.2</v>
      </c>
      <c r="I6753" s="4" t="str">
        <f t="shared" si="211"/>
        <v>SG2_P5_HSO+</v>
      </c>
    </row>
    <row r="6754" spans="1:9">
      <c r="A6754" t="s">
        <v>261</v>
      </c>
      <c r="B6754" t="s">
        <v>9389</v>
      </c>
      <c r="C6754" t="s">
        <v>5593</v>
      </c>
      <c r="D6754">
        <v>1</v>
      </c>
      <c r="E6754" t="s">
        <v>4019</v>
      </c>
      <c r="F6754">
        <v>1</v>
      </c>
      <c r="G6754">
        <v>1</v>
      </c>
      <c r="H6754" s="4" t="str">
        <f t="shared" si="210"/>
        <v>2CS73.1</v>
      </c>
      <c r="I6754" s="4" t="str">
        <f t="shared" si="211"/>
        <v>SG2_C_P5_HSI-</v>
      </c>
    </row>
    <row r="6755" spans="1:9">
      <c r="A6755" t="s">
        <v>261</v>
      </c>
      <c r="B6755" t="s">
        <v>9389</v>
      </c>
      <c r="C6755" t="s">
        <v>5593</v>
      </c>
      <c r="D6755">
        <v>2</v>
      </c>
      <c r="E6755" t="s">
        <v>4020</v>
      </c>
      <c r="F6755">
        <v>2</v>
      </c>
      <c r="G6755">
        <v>2</v>
      </c>
      <c r="H6755" s="4" t="str">
        <f t="shared" si="210"/>
        <v>2CS73.2</v>
      </c>
      <c r="I6755" s="4" t="str">
        <f t="shared" si="211"/>
        <v>SG2_P5_HSI-</v>
      </c>
    </row>
    <row r="6756" spans="1:9">
      <c r="A6756" t="s">
        <v>261</v>
      </c>
      <c r="B6756" t="s">
        <v>9389</v>
      </c>
      <c r="C6756" t="s">
        <v>5594</v>
      </c>
      <c r="D6756">
        <v>1</v>
      </c>
      <c r="E6756" t="s">
        <v>4021</v>
      </c>
      <c r="F6756">
        <v>1</v>
      </c>
      <c r="G6756">
        <v>1</v>
      </c>
      <c r="H6756" s="4" t="str">
        <f t="shared" si="210"/>
        <v>2CS74.1</v>
      </c>
      <c r="I6756" s="4" t="str">
        <f t="shared" si="211"/>
        <v>SG2_C_P5_HSI+</v>
      </c>
    </row>
    <row r="6757" spans="1:9">
      <c r="A6757" t="s">
        <v>261</v>
      </c>
      <c r="B6757" t="s">
        <v>9389</v>
      </c>
      <c r="C6757" t="s">
        <v>5594</v>
      </c>
      <c r="D6757">
        <v>2</v>
      </c>
      <c r="E6757" t="s">
        <v>4022</v>
      </c>
      <c r="F6757">
        <v>2</v>
      </c>
      <c r="G6757">
        <v>2</v>
      </c>
      <c r="H6757" s="4" t="str">
        <f t="shared" si="210"/>
        <v>2CS74.2</v>
      </c>
      <c r="I6757" s="4" t="str">
        <f t="shared" si="211"/>
        <v>SG2_P5_HSI+</v>
      </c>
    </row>
    <row r="6758" spans="1:9">
      <c r="A6758" t="s">
        <v>261</v>
      </c>
      <c r="B6758" t="s">
        <v>9389</v>
      </c>
      <c r="C6758" t="s">
        <v>5595</v>
      </c>
      <c r="D6758" t="s">
        <v>3132</v>
      </c>
      <c r="E6758" t="s">
        <v>4023</v>
      </c>
      <c r="F6758">
        <v>1</v>
      </c>
      <c r="G6758" t="s">
        <v>3132</v>
      </c>
      <c r="H6758" s="4" t="str">
        <f t="shared" si="210"/>
        <v>2K184.1</v>
      </c>
      <c r="I6758" s="4" t="str">
        <f t="shared" si="211"/>
        <v>S2_OE_K184</v>
      </c>
    </row>
    <row r="6759" spans="1:9">
      <c r="A6759" t="s">
        <v>261</v>
      </c>
      <c r="B6759" t="s">
        <v>9389</v>
      </c>
      <c r="C6759" t="s">
        <v>5595</v>
      </c>
      <c r="D6759" t="s">
        <v>3133</v>
      </c>
      <c r="E6759" t="s">
        <v>4023</v>
      </c>
      <c r="F6759">
        <v>10</v>
      </c>
      <c r="G6759" t="s">
        <v>3133</v>
      </c>
      <c r="H6759" s="4" t="str">
        <f t="shared" si="210"/>
        <v>2K184.10</v>
      </c>
      <c r="I6759" s="4" t="str">
        <f t="shared" si="211"/>
        <v>S2_OE_K184</v>
      </c>
    </row>
    <row r="6760" spans="1:9">
      <c r="A6760" t="s">
        <v>261</v>
      </c>
      <c r="B6760" t="s">
        <v>9389</v>
      </c>
      <c r="C6760" t="s">
        <v>5595</v>
      </c>
      <c r="D6760" t="s">
        <v>3135</v>
      </c>
      <c r="E6760" t="s">
        <v>4024</v>
      </c>
      <c r="F6760">
        <v>2</v>
      </c>
      <c r="G6760" t="s">
        <v>3135</v>
      </c>
      <c r="H6760" s="4" t="str">
        <f t="shared" si="210"/>
        <v>2K184.2</v>
      </c>
      <c r="I6760" s="4" t="str">
        <f t="shared" si="211"/>
        <v>S2_P4_HSI-</v>
      </c>
    </row>
    <row r="6761" spans="1:9">
      <c r="A6761" t="s">
        <v>261</v>
      </c>
      <c r="B6761" t="s">
        <v>9389</v>
      </c>
      <c r="C6761" t="s">
        <v>5595</v>
      </c>
      <c r="D6761" t="s">
        <v>3137</v>
      </c>
      <c r="E6761" t="s">
        <v>4025</v>
      </c>
      <c r="F6761">
        <v>3</v>
      </c>
      <c r="G6761" t="s">
        <v>3137</v>
      </c>
      <c r="H6761" s="4" t="str">
        <f t="shared" si="210"/>
        <v>2K184.3</v>
      </c>
      <c r="I6761" s="4" t="str">
        <f t="shared" si="211"/>
        <v>S2_P4_HSI+</v>
      </c>
    </row>
    <row r="6762" spans="1:9">
      <c r="A6762" t="s">
        <v>261</v>
      </c>
      <c r="B6762" t="s">
        <v>9389</v>
      </c>
      <c r="C6762" t="s">
        <v>5595</v>
      </c>
      <c r="D6762" t="s">
        <v>3138</v>
      </c>
      <c r="E6762" t="s">
        <v>4029</v>
      </c>
      <c r="F6762">
        <v>6</v>
      </c>
      <c r="G6762" t="s">
        <v>3138</v>
      </c>
      <c r="H6762" s="4" t="str">
        <f t="shared" si="210"/>
        <v>2K184.6</v>
      </c>
      <c r="I6762" s="4" t="str">
        <f t="shared" si="211"/>
        <v>S2_P4_HSO-</v>
      </c>
    </row>
    <row r="6763" spans="1:9">
      <c r="A6763" t="s">
        <v>261</v>
      </c>
      <c r="B6763" t="s">
        <v>9389</v>
      </c>
      <c r="C6763" t="s">
        <v>5595</v>
      </c>
      <c r="D6763" t="s">
        <v>3139</v>
      </c>
      <c r="E6763" t="s">
        <v>4030</v>
      </c>
      <c r="F6763">
        <v>7</v>
      </c>
      <c r="G6763" t="s">
        <v>3139</v>
      </c>
      <c r="H6763" s="4" t="str">
        <f t="shared" si="210"/>
        <v>2K184.7</v>
      </c>
      <c r="I6763" s="4" t="str">
        <f t="shared" si="211"/>
        <v>S2_P4_HSO+</v>
      </c>
    </row>
    <row r="6764" spans="1:9">
      <c r="A6764" t="s">
        <v>261</v>
      </c>
      <c r="B6764" t="s">
        <v>9389</v>
      </c>
      <c r="C6764" t="s">
        <v>5595</v>
      </c>
      <c r="D6764" t="s">
        <v>3140</v>
      </c>
      <c r="E6764" t="s">
        <v>4026</v>
      </c>
      <c r="F6764">
        <v>11</v>
      </c>
      <c r="G6764" t="s">
        <v>3140</v>
      </c>
      <c r="H6764" s="4" t="str">
        <f t="shared" si="210"/>
        <v>2K184.11</v>
      </c>
      <c r="I6764" s="4" t="str">
        <f t="shared" si="211"/>
        <v>S2_P5_HSI-</v>
      </c>
    </row>
    <row r="6765" spans="1:9">
      <c r="A6765" t="s">
        <v>261</v>
      </c>
      <c r="B6765" t="s">
        <v>9389</v>
      </c>
      <c r="C6765" t="s">
        <v>5595</v>
      </c>
      <c r="D6765" t="s">
        <v>3141</v>
      </c>
      <c r="E6765" t="s">
        <v>4027</v>
      </c>
      <c r="F6765">
        <v>12</v>
      </c>
      <c r="G6765" t="s">
        <v>3141</v>
      </c>
      <c r="H6765" s="4" t="str">
        <f t="shared" si="210"/>
        <v>2K184.12</v>
      </c>
      <c r="I6765" s="4" t="str">
        <f t="shared" si="211"/>
        <v>S2_P5_HSI+</v>
      </c>
    </row>
    <row r="6766" spans="1:9">
      <c r="A6766" t="s">
        <v>261</v>
      </c>
      <c r="B6766" t="s">
        <v>9389</v>
      </c>
      <c r="C6766" t="s">
        <v>5595</v>
      </c>
      <c r="D6766" t="s">
        <v>3142</v>
      </c>
      <c r="E6766" t="s">
        <v>4031</v>
      </c>
      <c r="F6766">
        <v>15</v>
      </c>
      <c r="G6766" t="s">
        <v>3142</v>
      </c>
      <c r="H6766" s="4" t="str">
        <f t="shared" si="210"/>
        <v>2K184.15</v>
      </c>
      <c r="I6766" s="4" t="str">
        <f t="shared" si="211"/>
        <v>S2_P5_HSO-</v>
      </c>
    </row>
    <row r="6767" spans="1:9">
      <c r="A6767" t="s">
        <v>261</v>
      </c>
      <c r="B6767" t="s">
        <v>9389</v>
      </c>
      <c r="C6767" t="s">
        <v>5595</v>
      </c>
      <c r="D6767" t="s">
        <v>3143</v>
      </c>
      <c r="E6767" t="s">
        <v>4032</v>
      </c>
      <c r="F6767">
        <v>16</v>
      </c>
      <c r="G6767" t="s">
        <v>3143</v>
      </c>
      <c r="H6767" s="4" t="str">
        <f t="shared" si="210"/>
        <v>2K184.16</v>
      </c>
      <c r="I6767" s="4" t="str">
        <f t="shared" si="211"/>
        <v>S2_P5_HSO+</v>
      </c>
    </row>
    <row r="6768" spans="1:9">
      <c r="A6768" t="s">
        <v>261</v>
      </c>
      <c r="B6768" t="s">
        <v>9389</v>
      </c>
      <c r="C6768" t="s">
        <v>5595</v>
      </c>
      <c r="D6768" t="s">
        <v>3145</v>
      </c>
      <c r="E6768" t="s">
        <v>4007</v>
      </c>
      <c r="F6768">
        <v>38</v>
      </c>
      <c r="G6768" t="s">
        <v>3145</v>
      </c>
      <c r="H6768" s="4" t="str">
        <f t="shared" si="210"/>
        <v>2K184.38</v>
      </c>
      <c r="I6768" s="4" t="str">
        <f t="shared" si="211"/>
        <v>SG2_C_P4_HSO-</v>
      </c>
    </row>
    <row r="6769" spans="1:9">
      <c r="A6769" t="s">
        <v>261</v>
      </c>
      <c r="B6769" t="s">
        <v>9389</v>
      </c>
      <c r="C6769" t="s">
        <v>5595</v>
      </c>
      <c r="D6769" t="s">
        <v>3147</v>
      </c>
      <c r="E6769" t="s">
        <v>4009</v>
      </c>
      <c r="F6769">
        <v>37</v>
      </c>
      <c r="G6769" t="s">
        <v>3147</v>
      </c>
      <c r="H6769" s="4" t="str">
        <f t="shared" si="210"/>
        <v>2K184.37</v>
      </c>
      <c r="I6769" s="4" t="str">
        <f t="shared" si="211"/>
        <v>SG2_C_P4_HSO+</v>
      </c>
    </row>
    <row r="6770" spans="1:9">
      <c r="A6770" t="s">
        <v>261</v>
      </c>
      <c r="B6770" t="s">
        <v>9389</v>
      </c>
      <c r="C6770" t="s">
        <v>5595</v>
      </c>
      <c r="D6770" t="s">
        <v>3148</v>
      </c>
      <c r="E6770" t="s">
        <v>4011</v>
      </c>
      <c r="F6770">
        <v>36</v>
      </c>
      <c r="G6770" t="s">
        <v>3148</v>
      </c>
      <c r="H6770" s="4" t="str">
        <f t="shared" si="210"/>
        <v>2K184.36</v>
      </c>
      <c r="I6770" s="4" t="str">
        <f t="shared" si="211"/>
        <v>SG2_C_P4_HSI-</v>
      </c>
    </row>
    <row r="6771" spans="1:9">
      <c r="A6771" t="s">
        <v>261</v>
      </c>
      <c r="B6771" t="s">
        <v>9389</v>
      </c>
      <c r="C6771" t="s">
        <v>5595</v>
      </c>
      <c r="D6771" t="s">
        <v>3149</v>
      </c>
      <c r="E6771" t="s">
        <v>4013</v>
      </c>
      <c r="F6771">
        <v>35</v>
      </c>
      <c r="G6771" t="s">
        <v>3149</v>
      </c>
      <c r="H6771" s="4" t="str">
        <f t="shared" si="210"/>
        <v>2K184.35</v>
      </c>
      <c r="I6771" s="4" t="str">
        <f t="shared" si="211"/>
        <v>SG2_C_P4_HSI+</v>
      </c>
    </row>
    <row r="6772" spans="1:9">
      <c r="A6772" t="s">
        <v>261</v>
      </c>
      <c r="B6772" t="s">
        <v>9389</v>
      </c>
      <c r="C6772" t="s">
        <v>5595</v>
      </c>
      <c r="D6772" t="s">
        <v>3150</v>
      </c>
      <c r="E6772" t="s">
        <v>4015</v>
      </c>
      <c r="F6772">
        <v>29</v>
      </c>
      <c r="G6772" t="s">
        <v>3150</v>
      </c>
      <c r="H6772" s="4" t="str">
        <f t="shared" si="210"/>
        <v>2K184.29</v>
      </c>
      <c r="I6772" s="4" t="str">
        <f t="shared" si="211"/>
        <v>SG2_C_P5_HSO-</v>
      </c>
    </row>
    <row r="6773" spans="1:9">
      <c r="A6773" t="s">
        <v>261</v>
      </c>
      <c r="B6773" t="s">
        <v>9389</v>
      </c>
      <c r="C6773" t="s">
        <v>5595</v>
      </c>
      <c r="D6773" t="s">
        <v>3151</v>
      </c>
      <c r="E6773" t="s">
        <v>4017</v>
      </c>
      <c r="F6773">
        <v>28</v>
      </c>
      <c r="G6773" t="s">
        <v>3151</v>
      </c>
      <c r="H6773" s="4" t="str">
        <f t="shared" si="210"/>
        <v>2K184.28</v>
      </c>
      <c r="I6773" s="4" t="str">
        <f t="shared" si="211"/>
        <v>SG2_C_P5_HSO+</v>
      </c>
    </row>
    <row r="6774" spans="1:9">
      <c r="A6774" t="s">
        <v>261</v>
      </c>
      <c r="B6774" t="s">
        <v>9389</v>
      </c>
      <c r="C6774" t="s">
        <v>5595</v>
      </c>
      <c r="D6774" t="s">
        <v>3152</v>
      </c>
      <c r="E6774" t="s">
        <v>4019</v>
      </c>
      <c r="F6774">
        <v>27</v>
      </c>
      <c r="G6774" t="s">
        <v>3152</v>
      </c>
      <c r="H6774" s="4" t="str">
        <f t="shared" si="210"/>
        <v>2K184.27</v>
      </c>
      <c r="I6774" s="4" t="str">
        <f t="shared" si="211"/>
        <v>SG2_C_P5_HSI-</v>
      </c>
    </row>
    <row r="6775" spans="1:9">
      <c r="A6775" t="s">
        <v>261</v>
      </c>
      <c r="B6775" t="s">
        <v>9389</v>
      </c>
      <c r="C6775" t="s">
        <v>5595</v>
      </c>
      <c r="D6775" t="s">
        <v>3153</v>
      </c>
      <c r="E6775" t="s">
        <v>4021</v>
      </c>
      <c r="F6775">
        <v>26</v>
      </c>
      <c r="G6775" t="s">
        <v>3153</v>
      </c>
      <c r="H6775" s="4" t="str">
        <f t="shared" si="210"/>
        <v>2K184.26</v>
      </c>
      <c r="I6775" s="4" t="str">
        <f t="shared" si="211"/>
        <v>SG2_C_P5_HSI+</v>
      </c>
    </row>
    <row r="6776" spans="1:9">
      <c r="A6776" t="s">
        <v>261</v>
      </c>
      <c r="B6776" t="s">
        <v>9389</v>
      </c>
      <c r="C6776" t="s">
        <v>5595</v>
      </c>
      <c r="D6776" t="s">
        <v>3154</v>
      </c>
      <c r="E6776" t="s">
        <v>3423</v>
      </c>
      <c r="F6776">
        <v>34</v>
      </c>
      <c r="G6776" t="s">
        <v>3154</v>
      </c>
      <c r="H6776" s="4" t="str">
        <f t="shared" si="210"/>
        <v>2K184.34</v>
      </c>
      <c r="I6776" s="4" t="str">
        <f t="shared" si="211"/>
        <v>S2_DCH_P4_HSI-</v>
      </c>
    </row>
    <row r="6777" spans="1:9">
      <c r="A6777" t="s">
        <v>261</v>
      </c>
      <c r="B6777" t="s">
        <v>9389</v>
      </c>
      <c r="C6777" t="s">
        <v>5595</v>
      </c>
      <c r="D6777" t="s">
        <v>3155</v>
      </c>
      <c r="E6777" t="s">
        <v>3422</v>
      </c>
      <c r="F6777">
        <v>33</v>
      </c>
      <c r="G6777" t="s">
        <v>3155</v>
      </c>
      <c r="H6777" s="4" t="str">
        <f t="shared" si="210"/>
        <v>2K184.33</v>
      </c>
      <c r="I6777" s="4" t="str">
        <f t="shared" si="211"/>
        <v>S2_DCH_P4_HSI+</v>
      </c>
    </row>
    <row r="6778" spans="1:9">
      <c r="A6778" t="s">
        <v>261</v>
      </c>
      <c r="B6778" t="s">
        <v>9389</v>
      </c>
      <c r="C6778" t="s">
        <v>5595</v>
      </c>
      <c r="D6778" t="s">
        <v>3156</v>
      </c>
      <c r="E6778" t="s">
        <v>3429</v>
      </c>
      <c r="F6778">
        <v>32</v>
      </c>
      <c r="G6778" t="s">
        <v>3156</v>
      </c>
      <c r="H6778" s="4" t="str">
        <f t="shared" si="210"/>
        <v>2K184.32</v>
      </c>
      <c r="I6778" s="4" t="str">
        <f t="shared" si="211"/>
        <v>S2_DCH_P4_HSO-</v>
      </c>
    </row>
    <row r="6779" spans="1:9">
      <c r="A6779" t="s">
        <v>261</v>
      </c>
      <c r="B6779" t="s">
        <v>9389</v>
      </c>
      <c r="C6779" t="s">
        <v>5595</v>
      </c>
      <c r="D6779" t="s">
        <v>3157</v>
      </c>
      <c r="E6779" t="s">
        <v>3428</v>
      </c>
      <c r="F6779">
        <v>31</v>
      </c>
      <c r="G6779" t="s">
        <v>3157</v>
      </c>
      <c r="H6779" s="4" t="str">
        <f t="shared" si="210"/>
        <v>2K184.31</v>
      </c>
      <c r="I6779" s="4" t="str">
        <f t="shared" si="211"/>
        <v>S2_DCH_P4_HSO+</v>
      </c>
    </row>
    <row r="6780" spans="1:9">
      <c r="A6780" t="s">
        <v>261</v>
      </c>
      <c r="B6780" t="s">
        <v>9389</v>
      </c>
      <c r="C6780" t="s">
        <v>5595</v>
      </c>
      <c r="D6780" t="s">
        <v>3158</v>
      </c>
      <c r="E6780" t="s">
        <v>3435</v>
      </c>
      <c r="F6780">
        <v>25</v>
      </c>
      <c r="G6780" t="s">
        <v>3158</v>
      </c>
      <c r="H6780" s="4" t="str">
        <f t="shared" si="210"/>
        <v>2K184.25</v>
      </c>
      <c r="I6780" s="4" t="str">
        <f t="shared" si="211"/>
        <v>S2_DCH_P5_HSI-</v>
      </c>
    </row>
    <row r="6781" spans="1:9">
      <c r="A6781" t="s">
        <v>261</v>
      </c>
      <c r="B6781" t="s">
        <v>9389</v>
      </c>
      <c r="C6781" t="s">
        <v>5595</v>
      </c>
      <c r="D6781" t="s">
        <v>3159</v>
      </c>
      <c r="E6781" t="s">
        <v>3434</v>
      </c>
      <c r="F6781">
        <v>24</v>
      </c>
      <c r="G6781" t="s">
        <v>3159</v>
      </c>
      <c r="H6781" s="4" t="str">
        <f t="shared" si="210"/>
        <v>2K184.24</v>
      </c>
      <c r="I6781" s="4" t="str">
        <f t="shared" si="211"/>
        <v>S2_DCH_P5_HSI+</v>
      </c>
    </row>
    <row r="6782" spans="1:9">
      <c r="A6782" t="s">
        <v>261</v>
      </c>
      <c r="B6782" t="s">
        <v>9389</v>
      </c>
      <c r="C6782" t="s">
        <v>5595</v>
      </c>
      <c r="D6782" t="s">
        <v>3160</v>
      </c>
      <c r="E6782" t="s">
        <v>3441</v>
      </c>
      <c r="F6782">
        <v>23</v>
      </c>
      <c r="G6782" t="s">
        <v>3160</v>
      </c>
      <c r="H6782" s="4" t="str">
        <f t="shared" si="210"/>
        <v>2K184.23</v>
      </c>
      <c r="I6782" s="4" t="str">
        <f t="shared" si="211"/>
        <v>S2_DCH_P5_HSO-</v>
      </c>
    </row>
    <row r="6783" spans="1:9">
      <c r="A6783" t="s">
        <v>261</v>
      </c>
      <c r="B6783" t="s">
        <v>9389</v>
      </c>
      <c r="C6783" t="s">
        <v>5595</v>
      </c>
      <c r="D6783" t="s">
        <v>3161</v>
      </c>
      <c r="E6783" t="s">
        <v>3440</v>
      </c>
      <c r="F6783">
        <v>22</v>
      </c>
      <c r="G6783" t="s">
        <v>3161</v>
      </c>
      <c r="H6783" s="4" t="str">
        <f t="shared" si="210"/>
        <v>2K184.22</v>
      </c>
      <c r="I6783" s="4" t="str">
        <f t="shared" si="211"/>
        <v>S2_DCH_P5_HSO+</v>
      </c>
    </row>
    <row r="6784" spans="1:9">
      <c r="A6784" t="s">
        <v>261</v>
      </c>
      <c r="B6784" t="s">
        <v>9389</v>
      </c>
      <c r="C6784" t="s">
        <v>5595</v>
      </c>
      <c r="D6784" t="s">
        <v>174</v>
      </c>
      <c r="E6784" t="s">
        <v>169</v>
      </c>
      <c r="F6784" t="s">
        <v>174</v>
      </c>
      <c r="G6784" t="s">
        <v>174</v>
      </c>
      <c r="H6784" s="4" t="str">
        <f t="shared" si="210"/>
        <v>2K184.EP</v>
      </c>
      <c r="I6784" s="4" t="str">
        <f t="shared" si="211"/>
        <v>DGND</v>
      </c>
    </row>
    <row r="6785" spans="1:9">
      <c r="A6785" t="s">
        <v>261</v>
      </c>
      <c r="B6785" t="s">
        <v>9389</v>
      </c>
      <c r="C6785" t="s">
        <v>5595</v>
      </c>
      <c r="D6785" t="s">
        <v>3162</v>
      </c>
      <c r="E6785" t="s">
        <v>169</v>
      </c>
      <c r="F6785">
        <v>4</v>
      </c>
      <c r="G6785" t="s">
        <v>3162</v>
      </c>
      <c r="H6785" s="4" t="str">
        <f t="shared" si="210"/>
        <v>2K184.4</v>
      </c>
      <c r="I6785" s="4" t="str">
        <f t="shared" si="211"/>
        <v>DGND</v>
      </c>
    </row>
    <row r="6786" spans="1:9">
      <c r="A6786" t="s">
        <v>261</v>
      </c>
      <c r="B6786" t="s">
        <v>9389</v>
      </c>
      <c r="C6786" t="s">
        <v>5595</v>
      </c>
      <c r="D6786" t="s">
        <v>3163</v>
      </c>
      <c r="E6786" t="s">
        <v>169</v>
      </c>
      <c r="F6786">
        <v>14</v>
      </c>
      <c r="G6786" t="s">
        <v>3163</v>
      </c>
      <c r="H6786" s="4" t="str">
        <f t="shared" ref="H6786:H6849" si="212">CONCATENATE(C6786,".",F6786)</f>
        <v>2K184.14</v>
      </c>
      <c r="I6786" s="4" t="str">
        <f t="shared" ref="I6786:I6849" si="213">E6786</f>
        <v>DGND</v>
      </c>
    </row>
    <row r="6787" spans="1:9">
      <c r="A6787" t="s">
        <v>261</v>
      </c>
      <c r="B6787" t="s">
        <v>9389</v>
      </c>
      <c r="C6787" t="s">
        <v>5595</v>
      </c>
      <c r="D6787" t="s">
        <v>3164</v>
      </c>
      <c r="E6787" t="s">
        <v>169</v>
      </c>
      <c r="F6787">
        <v>19</v>
      </c>
      <c r="G6787" t="s">
        <v>3164</v>
      </c>
      <c r="H6787" s="4" t="str">
        <f t="shared" si="212"/>
        <v>2K184.19</v>
      </c>
      <c r="I6787" s="4" t="str">
        <f t="shared" si="213"/>
        <v>DGND</v>
      </c>
    </row>
    <row r="6788" spans="1:9">
      <c r="A6788" t="s">
        <v>261</v>
      </c>
      <c r="B6788" t="s">
        <v>9389</v>
      </c>
      <c r="C6788" t="s">
        <v>5595</v>
      </c>
      <c r="D6788" t="s">
        <v>3165</v>
      </c>
      <c r="E6788" t="s">
        <v>169</v>
      </c>
      <c r="F6788">
        <v>21</v>
      </c>
      <c r="G6788" t="s">
        <v>3165</v>
      </c>
      <c r="H6788" s="4" t="str">
        <f t="shared" si="212"/>
        <v>2K184.21</v>
      </c>
      <c r="I6788" s="4" t="str">
        <f t="shared" si="213"/>
        <v>DGND</v>
      </c>
    </row>
    <row r="6789" spans="1:9">
      <c r="A6789" t="s">
        <v>261</v>
      </c>
      <c r="B6789" t="s">
        <v>9389</v>
      </c>
      <c r="C6789" t="s">
        <v>5595</v>
      </c>
      <c r="D6789" t="s">
        <v>3166</v>
      </c>
      <c r="E6789" t="s">
        <v>169</v>
      </c>
      <c r="F6789">
        <v>39</v>
      </c>
      <c r="G6789" t="s">
        <v>3166</v>
      </c>
      <c r="H6789" s="4" t="str">
        <f t="shared" si="212"/>
        <v>2K184.39</v>
      </c>
      <c r="I6789" s="4" t="str">
        <f t="shared" si="213"/>
        <v>DGND</v>
      </c>
    </row>
    <row r="6790" spans="1:9">
      <c r="A6790" t="s">
        <v>261</v>
      </c>
      <c r="B6790" t="s">
        <v>9389</v>
      </c>
      <c r="C6790" t="s">
        <v>5595</v>
      </c>
      <c r="D6790" t="s">
        <v>3167</v>
      </c>
      <c r="E6790" t="s">
        <v>169</v>
      </c>
      <c r="F6790">
        <v>41</v>
      </c>
      <c r="G6790" t="s">
        <v>3167</v>
      </c>
      <c r="H6790" s="4" t="str">
        <f t="shared" si="212"/>
        <v>2K184.41</v>
      </c>
      <c r="I6790" s="4" t="str">
        <f t="shared" si="213"/>
        <v>DGND</v>
      </c>
    </row>
    <row r="6791" spans="1:9">
      <c r="A6791" t="s">
        <v>261</v>
      </c>
      <c r="B6791" t="s">
        <v>9389</v>
      </c>
      <c r="C6791" t="s">
        <v>5595</v>
      </c>
      <c r="D6791" t="s">
        <v>864</v>
      </c>
      <c r="F6791">
        <v>18</v>
      </c>
      <c r="G6791" t="s">
        <v>864</v>
      </c>
      <c r="H6791" s="4" t="str">
        <f t="shared" si="212"/>
        <v>2K184.18</v>
      </c>
      <c r="I6791" s="4">
        <f t="shared" si="213"/>
        <v>0</v>
      </c>
    </row>
    <row r="6792" spans="1:9">
      <c r="A6792" t="s">
        <v>261</v>
      </c>
      <c r="B6792" t="s">
        <v>9389</v>
      </c>
      <c r="C6792" t="s">
        <v>5595</v>
      </c>
      <c r="D6792" t="s">
        <v>3168</v>
      </c>
      <c r="F6792">
        <v>42</v>
      </c>
      <c r="G6792" t="s">
        <v>3168</v>
      </c>
      <c r="H6792" s="4" t="str">
        <f t="shared" si="212"/>
        <v>2K184.42</v>
      </c>
      <c r="I6792" s="4">
        <f t="shared" si="213"/>
        <v>0</v>
      </c>
    </row>
    <row r="6793" spans="1:9">
      <c r="A6793" t="s">
        <v>261</v>
      </c>
      <c r="B6793" t="s">
        <v>9389</v>
      </c>
      <c r="C6793" t="s">
        <v>5595</v>
      </c>
      <c r="D6793" t="s">
        <v>3122</v>
      </c>
      <c r="E6793" t="s">
        <v>4028</v>
      </c>
      <c r="F6793">
        <v>8</v>
      </c>
      <c r="G6793" t="s">
        <v>3122</v>
      </c>
      <c r="H6793" s="4" t="str">
        <f t="shared" si="212"/>
        <v>2K184.8</v>
      </c>
      <c r="I6793" s="4" t="str">
        <f t="shared" si="213"/>
        <v>S2_SEL1_K184</v>
      </c>
    </row>
    <row r="6794" spans="1:9">
      <c r="A6794" t="s">
        <v>261</v>
      </c>
      <c r="B6794" t="s">
        <v>9389</v>
      </c>
      <c r="C6794" t="s">
        <v>5595</v>
      </c>
      <c r="D6794" t="s">
        <v>3123</v>
      </c>
      <c r="E6794" t="s">
        <v>4028</v>
      </c>
      <c r="F6794">
        <v>17</v>
      </c>
      <c r="G6794" t="s">
        <v>3123</v>
      </c>
      <c r="H6794" s="4" t="str">
        <f t="shared" si="212"/>
        <v>2K184.17</v>
      </c>
      <c r="I6794" s="4" t="str">
        <f t="shared" si="213"/>
        <v>S2_SEL1_K184</v>
      </c>
    </row>
    <row r="6795" spans="1:9">
      <c r="A6795" t="s">
        <v>261</v>
      </c>
      <c r="B6795" t="s">
        <v>9389</v>
      </c>
      <c r="C6795" t="s">
        <v>5595</v>
      </c>
      <c r="D6795" t="s">
        <v>3169</v>
      </c>
      <c r="E6795" t="s">
        <v>463</v>
      </c>
      <c r="F6795">
        <v>5</v>
      </c>
      <c r="G6795" t="s">
        <v>3169</v>
      </c>
      <c r="H6795" s="4" t="str">
        <f t="shared" si="212"/>
        <v>2K184.5</v>
      </c>
      <c r="I6795" s="4" t="str">
        <f t="shared" si="213"/>
        <v>VDD33_ATX</v>
      </c>
    </row>
    <row r="6796" spans="1:9">
      <c r="A6796" t="s">
        <v>261</v>
      </c>
      <c r="B6796" t="s">
        <v>9389</v>
      </c>
      <c r="C6796" t="s">
        <v>5595</v>
      </c>
      <c r="D6796" t="s">
        <v>3170</v>
      </c>
      <c r="E6796" t="s">
        <v>463</v>
      </c>
      <c r="F6796">
        <v>9</v>
      </c>
      <c r="G6796" t="s">
        <v>3170</v>
      </c>
      <c r="H6796" s="4" t="str">
        <f t="shared" si="212"/>
        <v>2K184.9</v>
      </c>
      <c r="I6796" s="4" t="str">
        <f t="shared" si="213"/>
        <v>VDD33_ATX</v>
      </c>
    </row>
    <row r="6797" spans="1:9">
      <c r="A6797" t="s">
        <v>261</v>
      </c>
      <c r="B6797" t="s">
        <v>9389</v>
      </c>
      <c r="C6797" t="s">
        <v>5595</v>
      </c>
      <c r="D6797" t="s">
        <v>3171</v>
      </c>
      <c r="E6797" t="s">
        <v>463</v>
      </c>
      <c r="F6797">
        <v>13</v>
      </c>
      <c r="G6797" t="s">
        <v>3171</v>
      </c>
      <c r="H6797" s="4" t="str">
        <f t="shared" si="212"/>
        <v>2K184.13</v>
      </c>
      <c r="I6797" s="4" t="str">
        <f t="shared" si="213"/>
        <v>VDD33_ATX</v>
      </c>
    </row>
    <row r="6798" spans="1:9">
      <c r="A6798" t="s">
        <v>261</v>
      </c>
      <c r="B6798" t="s">
        <v>9389</v>
      </c>
      <c r="C6798" t="s">
        <v>5595</v>
      </c>
      <c r="D6798" t="s">
        <v>3172</v>
      </c>
      <c r="E6798" t="s">
        <v>463</v>
      </c>
      <c r="F6798">
        <v>20</v>
      </c>
      <c r="G6798" t="s">
        <v>3172</v>
      </c>
      <c r="H6798" s="4" t="str">
        <f t="shared" si="212"/>
        <v>2K184.20</v>
      </c>
      <c r="I6798" s="4" t="str">
        <f t="shared" si="213"/>
        <v>VDD33_ATX</v>
      </c>
    </row>
    <row r="6799" spans="1:9">
      <c r="A6799" t="s">
        <v>261</v>
      </c>
      <c r="B6799" t="s">
        <v>9389</v>
      </c>
      <c r="C6799" t="s">
        <v>5595</v>
      </c>
      <c r="D6799" t="s">
        <v>3173</v>
      </c>
      <c r="E6799" t="s">
        <v>463</v>
      </c>
      <c r="F6799">
        <v>30</v>
      </c>
      <c r="G6799" t="s">
        <v>3173</v>
      </c>
      <c r="H6799" s="4" t="str">
        <f t="shared" si="212"/>
        <v>2K184.30</v>
      </c>
      <c r="I6799" s="4" t="str">
        <f t="shared" si="213"/>
        <v>VDD33_ATX</v>
      </c>
    </row>
    <row r="6800" spans="1:9">
      <c r="A6800" t="s">
        <v>261</v>
      </c>
      <c r="B6800" t="s">
        <v>9389</v>
      </c>
      <c r="C6800" t="s">
        <v>5595</v>
      </c>
      <c r="D6800" t="s">
        <v>3174</v>
      </c>
      <c r="E6800" t="s">
        <v>463</v>
      </c>
      <c r="F6800">
        <v>40</v>
      </c>
      <c r="G6800" t="s">
        <v>3174</v>
      </c>
      <c r="H6800" s="4" t="str">
        <f t="shared" si="212"/>
        <v>2K184.40</v>
      </c>
      <c r="I6800" s="4" t="str">
        <f t="shared" si="213"/>
        <v>VDD33_ATX</v>
      </c>
    </row>
    <row r="6801" spans="1:9">
      <c r="A6801" t="s">
        <v>261</v>
      </c>
      <c r="B6801" t="s">
        <v>9389</v>
      </c>
      <c r="C6801" t="s">
        <v>5596</v>
      </c>
      <c r="D6801">
        <v>1</v>
      </c>
      <c r="E6801" t="s">
        <v>4028</v>
      </c>
      <c r="F6801">
        <v>1</v>
      </c>
      <c r="G6801">
        <v>1</v>
      </c>
      <c r="H6801" s="4" t="str">
        <f t="shared" si="212"/>
        <v>2RL19.1</v>
      </c>
      <c r="I6801" s="4" t="str">
        <f t="shared" si="213"/>
        <v>S2_SEL1_K184</v>
      </c>
    </row>
    <row r="6802" spans="1:9">
      <c r="A6802" t="s">
        <v>261</v>
      </c>
      <c r="B6802" t="s">
        <v>9389</v>
      </c>
      <c r="C6802" t="s">
        <v>5596</v>
      </c>
      <c r="D6802">
        <v>2</v>
      </c>
      <c r="E6802" t="s">
        <v>169</v>
      </c>
      <c r="F6802">
        <v>2</v>
      </c>
      <c r="G6802">
        <v>2</v>
      </c>
      <c r="H6802" s="4" t="str">
        <f t="shared" si="212"/>
        <v>2RL19.2</v>
      </c>
      <c r="I6802" s="4" t="str">
        <f t="shared" si="213"/>
        <v>DGND</v>
      </c>
    </row>
    <row r="6803" spans="1:9">
      <c r="A6803" t="s">
        <v>261</v>
      </c>
      <c r="B6803" t="s">
        <v>9389</v>
      </c>
      <c r="C6803" t="s">
        <v>5597</v>
      </c>
      <c r="D6803">
        <v>1</v>
      </c>
      <c r="E6803" t="s">
        <v>4023</v>
      </c>
      <c r="F6803">
        <v>1</v>
      </c>
      <c r="G6803">
        <v>1</v>
      </c>
      <c r="H6803" s="4" t="str">
        <f t="shared" si="212"/>
        <v>2RL21.1</v>
      </c>
      <c r="I6803" s="4" t="str">
        <f t="shared" si="213"/>
        <v>S2_OE_K184</v>
      </c>
    </row>
    <row r="6804" spans="1:9">
      <c r="A6804" t="s">
        <v>261</v>
      </c>
      <c r="B6804" t="s">
        <v>9389</v>
      </c>
      <c r="C6804" t="s">
        <v>5597</v>
      </c>
      <c r="D6804">
        <v>2</v>
      </c>
      <c r="E6804" t="s">
        <v>169</v>
      </c>
      <c r="F6804">
        <v>2</v>
      </c>
      <c r="G6804">
        <v>2</v>
      </c>
      <c r="H6804" s="4" t="str">
        <f t="shared" si="212"/>
        <v>2RL21.2</v>
      </c>
      <c r="I6804" s="4" t="str">
        <f t="shared" si="213"/>
        <v>DGND</v>
      </c>
    </row>
    <row r="6805" spans="1:9">
      <c r="A6805" t="s">
        <v>261</v>
      </c>
      <c r="B6805" t="s">
        <v>9389</v>
      </c>
      <c r="C6805" t="s">
        <v>5598</v>
      </c>
      <c r="D6805">
        <v>1</v>
      </c>
      <c r="E6805" t="s">
        <v>3314</v>
      </c>
      <c r="F6805">
        <v>1</v>
      </c>
      <c r="G6805">
        <v>1</v>
      </c>
      <c r="H6805" s="4" t="str">
        <f t="shared" si="212"/>
        <v>2RU13.1</v>
      </c>
      <c r="I6805" s="4" t="str">
        <f t="shared" si="213"/>
        <v>SC_UDB184_1</v>
      </c>
    </row>
    <row r="6806" spans="1:9">
      <c r="A6806" t="s">
        <v>261</v>
      </c>
      <c r="B6806" t="s">
        <v>9389</v>
      </c>
      <c r="C6806" t="s">
        <v>5598</v>
      </c>
      <c r="D6806">
        <v>2</v>
      </c>
      <c r="E6806" t="s">
        <v>4028</v>
      </c>
      <c r="F6806">
        <v>2</v>
      </c>
      <c r="G6806">
        <v>2</v>
      </c>
      <c r="H6806" s="4" t="str">
        <f t="shared" si="212"/>
        <v>2RU13.2</v>
      </c>
      <c r="I6806" s="4" t="str">
        <f t="shared" si="213"/>
        <v>S2_SEL1_K184</v>
      </c>
    </row>
    <row r="6807" spans="1:9">
      <c r="A6807" t="s">
        <v>261</v>
      </c>
      <c r="B6807" t="s">
        <v>9389</v>
      </c>
      <c r="C6807" t="s">
        <v>5414</v>
      </c>
      <c r="D6807" t="s">
        <v>3093</v>
      </c>
      <c r="E6807" t="s">
        <v>4024</v>
      </c>
      <c r="F6807" t="s">
        <v>1615</v>
      </c>
      <c r="G6807" t="s">
        <v>3093</v>
      </c>
      <c r="H6807" s="4" t="str">
        <f t="shared" si="212"/>
        <v>SITE2.V13</v>
      </c>
      <c r="I6807" s="4" t="str">
        <f t="shared" si="213"/>
        <v>S2_P4_HSI-</v>
      </c>
    </row>
    <row r="6808" spans="1:9">
      <c r="A6808" t="s">
        <v>261</v>
      </c>
      <c r="B6808" t="s">
        <v>9389</v>
      </c>
      <c r="C6808" t="s">
        <v>5414</v>
      </c>
      <c r="D6808" t="s">
        <v>3094</v>
      </c>
      <c r="E6808" t="s">
        <v>4025</v>
      </c>
      <c r="F6808" t="s">
        <v>1614</v>
      </c>
      <c r="G6808" t="s">
        <v>3094</v>
      </c>
      <c r="H6808" s="4" t="str">
        <f t="shared" si="212"/>
        <v>SITE2.V12</v>
      </c>
      <c r="I6808" s="4" t="str">
        <f t="shared" si="213"/>
        <v>S2_P4_HSI+</v>
      </c>
    </row>
    <row r="6809" spans="1:9">
      <c r="A6809" t="s">
        <v>261</v>
      </c>
      <c r="B6809" t="s">
        <v>9389</v>
      </c>
      <c r="C6809" t="s">
        <v>5414</v>
      </c>
      <c r="D6809" t="s">
        <v>3095</v>
      </c>
      <c r="E6809" t="s">
        <v>4029</v>
      </c>
      <c r="F6809" t="s">
        <v>1625</v>
      </c>
      <c r="G6809" t="s">
        <v>3095</v>
      </c>
      <c r="H6809" s="4" t="str">
        <f t="shared" si="212"/>
        <v>SITE2.W14</v>
      </c>
      <c r="I6809" s="4" t="str">
        <f t="shared" si="213"/>
        <v>S2_P4_HSO-</v>
      </c>
    </row>
    <row r="6810" spans="1:9">
      <c r="A6810" t="s">
        <v>261</v>
      </c>
      <c r="B6810" t="s">
        <v>9389</v>
      </c>
      <c r="C6810" t="s">
        <v>5414</v>
      </c>
      <c r="D6810" t="s">
        <v>3096</v>
      </c>
      <c r="E6810" t="s">
        <v>4030</v>
      </c>
      <c r="F6810" t="s">
        <v>1624</v>
      </c>
      <c r="G6810" t="s">
        <v>3096</v>
      </c>
      <c r="H6810" s="4" t="str">
        <f t="shared" si="212"/>
        <v>SITE2.W13</v>
      </c>
      <c r="I6810" s="4" t="str">
        <f t="shared" si="213"/>
        <v>S2_P4_HSO+</v>
      </c>
    </row>
    <row r="6811" spans="1:9">
      <c r="A6811" t="s">
        <v>261</v>
      </c>
      <c r="B6811" t="s">
        <v>9389</v>
      </c>
      <c r="C6811" t="s">
        <v>5414</v>
      </c>
      <c r="D6811" t="s">
        <v>3097</v>
      </c>
      <c r="E6811" t="s">
        <v>4026</v>
      </c>
      <c r="F6811" t="s">
        <v>1617</v>
      </c>
      <c r="G6811" t="s">
        <v>3097</v>
      </c>
      <c r="H6811" s="4" t="str">
        <f t="shared" si="212"/>
        <v>SITE2.V15</v>
      </c>
      <c r="I6811" s="4" t="str">
        <f t="shared" si="213"/>
        <v>S2_P5_HSI-</v>
      </c>
    </row>
    <row r="6812" spans="1:9">
      <c r="A6812" t="s">
        <v>261</v>
      </c>
      <c r="B6812" t="s">
        <v>9389</v>
      </c>
      <c r="C6812" t="s">
        <v>5414</v>
      </c>
      <c r="D6812" t="s">
        <v>3098</v>
      </c>
      <c r="E6812" t="s">
        <v>4027</v>
      </c>
      <c r="F6812" t="s">
        <v>1616</v>
      </c>
      <c r="G6812" t="s">
        <v>3098</v>
      </c>
      <c r="H6812" s="4" t="str">
        <f t="shared" si="212"/>
        <v>SITE2.V14</v>
      </c>
      <c r="I6812" s="4" t="str">
        <f t="shared" si="213"/>
        <v>S2_P5_HSI+</v>
      </c>
    </row>
    <row r="6813" spans="1:9">
      <c r="A6813" t="s">
        <v>261</v>
      </c>
      <c r="B6813" t="s">
        <v>9389</v>
      </c>
      <c r="C6813" t="s">
        <v>5414</v>
      </c>
      <c r="D6813" t="s">
        <v>3099</v>
      </c>
      <c r="E6813" t="s">
        <v>4031</v>
      </c>
      <c r="F6813" t="s">
        <v>1627</v>
      </c>
      <c r="G6813" t="s">
        <v>3099</v>
      </c>
      <c r="H6813" s="4" t="str">
        <f t="shared" si="212"/>
        <v>SITE2.W16</v>
      </c>
      <c r="I6813" s="4" t="str">
        <f t="shared" si="213"/>
        <v>S2_P5_HSO-</v>
      </c>
    </row>
    <row r="6814" spans="1:9">
      <c r="A6814" t="s">
        <v>261</v>
      </c>
      <c r="B6814" t="s">
        <v>9389</v>
      </c>
      <c r="C6814" t="s">
        <v>5414</v>
      </c>
      <c r="D6814" t="s">
        <v>3100</v>
      </c>
      <c r="E6814" t="s">
        <v>4032</v>
      </c>
      <c r="F6814" t="s">
        <v>1626</v>
      </c>
      <c r="G6814" t="s">
        <v>3100</v>
      </c>
      <c r="H6814" s="4" t="str">
        <f t="shared" si="212"/>
        <v>SITE2.W15</v>
      </c>
      <c r="I6814" s="4" t="str">
        <f t="shared" si="213"/>
        <v>S2_P5_HSO+</v>
      </c>
    </row>
    <row r="6815" spans="1:9">
      <c r="A6815" t="s">
        <v>261</v>
      </c>
      <c r="B6815" t="s">
        <v>9390</v>
      </c>
      <c r="C6815" t="s">
        <v>5607</v>
      </c>
      <c r="D6815">
        <v>1</v>
      </c>
      <c r="E6815" t="s">
        <v>463</v>
      </c>
      <c r="F6815">
        <v>1</v>
      </c>
      <c r="G6815">
        <v>1</v>
      </c>
      <c r="H6815" s="4" t="str">
        <f t="shared" si="212"/>
        <v>2C213.1</v>
      </c>
      <c r="I6815" s="4" t="str">
        <f t="shared" si="213"/>
        <v>VDD33_ATX</v>
      </c>
    </row>
    <row r="6816" spans="1:9">
      <c r="A6816" t="s">
        <v>261</v>
      </c>
      <c r="B6816" t="s">
        <v>9390</v>
      </c>
      <c r="C6816" t="s">
        <v>5607</v>
      </c>
      <c r="D6816">
        <v>2</v>
      </c>
      <c r="E6816" t="s">
        <v>169</v>
      </c>
      <c r="F6816">
        <v>2</v>
      </c>
      <c r="G6816">
        <v>2</v>
      </c>
      <c r="H6816" s="4" t="str">
        <f t="shared" si="212"/>
        <v>2C213.2</v>
      </c>
      <c r="I6816" s="4" t="str">
        <f t="shared" si="213"/>
        <v>DGND</v>
      </c>
    </row>
    <row r="6817" spans="1:9">
      <c r="A6817" t="s">
        <v>261</v>
      </c>
      <c r="B6817" t="s">
        <v>9390</v>
      </c>
      <c r="C6817" t="s">
        <v>5608</v>
      </c>
      <c r="D6817">
        <v>1</v>
      </c>
      <c r="E6817" t="s">
        <v>463</v>
      </c>
      <c r="F6817">
        <v>1</v>
      </c>
      <c r="G6817">
        <v>1</v>
      </c>
      <c r="H6817" s="4" t="str">
        <f t="shared" si="212"/>
        <v>2C214.1</v>
      </c>
      <c r="I6817" s="4" t="str">
        <f t="shared" si="213"/>
        <v>VDD33_ATX</v>
      </c>
    </row>
    <row r="6818" spans="1:9">
      <c r="A6818" t="s">
        <v>261</v>
      </c>
      <c r="B6818" t="s">
        <v>9390</v>
      </c>
      <c r="C6818" t="s">
        <v>5608</v>
      </c>
      <c r="D6818">
        <v>2</v>
      </c>
      <c r="E6818" t="s">
        <v>169</v>
      </c>
      <c r="F6818">
        <v>2</v>
      </c>
      <c r="G6818">
        <v>2</v>
      </c>
      <c r="H6818" s="4" t="str">
        <f t="shared" si="212"/>
        <v>2C214.2</v>
      </c>
      <c r="I6818" s="4" t="str">
        <f t="shared" si="213"/>
        <v>DGND</v>
      </c>
    </row>
    <row r="6819" spans="1:9">
      <c r="A6819" t="s">
        <v>261</v>
      </c>
      <c r="B6819" t="s">
        <v>9390</v>
      </c>
      <c r="C6819" t="s">
        <v>5609</v>
      </c>
      <c r="D6819">
        <v>1</v>
      </c>
      <c r="E6819" t="s">
        <v>463</v>
      </c>
      <c r="F6819">
        <v>1</v>
      </c>
      <c r="G6819">
        <v>1</v>
      </c>
      <c r="H6819" s="4" t="str">
        <f t="shared" si="212"/>
        <v>2C217.1</v>
      </c>
      <c r="I6819" s="4" t="str">
        <f t="shared" si="213"/>
        <v>VDD33_ATX</v>
      </c>
    </row>
    <row r="6820" spans="1:9">
      <c r="A6820" t="s">
        <v>261</v>
      </c>
      <c r="B6820" t="s">
        <v>9390</v>
      </c>
      <c r="C6820" t="s">
        <v>5609</v>
      </c>
      <c r="D6820">
        <v>2</v>
      </c>
      <c r="E6820" t="s">
        <v>169</v>
      </c>
      <c r="F6820">
        <v>2</v>
      </c>
      <c r="G6820">
        <v>2</v>
      </c>
      <c r="H6820" s="4" t="str">
        <f t="shared" si="212"/>
        <v>2C217.2</v>
      </c>
      <c r="I6820" s="4" t="str">
        <f t="shared" si="213"/>
        <v>DGND</v>
      </c>
    </row>
    <row r="6821" spans="1:9">
      <c r="A6821" t="s">
        <v>261</v>
      </c>
      <c r="B6821" t="s">
        <v>9390</v>
      </c>
      <c r="C6821" t="s">
        <v>5610</v>
      </c>
      <c r="D6821">
        <v>1</v>
      </c>
      <c r="E6821" t="s">
        <v>4065</v>
      </c>
      <c r="F6821">
        <v>1</v>
      </c>
      <c r="G6821">
        <v>1</v>
      </c>
      <c r="H6821" s="4" t="str">
        <f t="shared" si="212"/>
        <v>2CS101.1</v>
      </c>
      <c r="I6821" s="4" t="str">
        <f t="shared" si="213"/>
        <v>SG2_C_P6_HSO-</v>
      </c>
    </row>
    <row r="6822" spans="1:9">
      <c r="A6822" t="s">
        <v>261</v>
      </c>
      <c r="B6822" t="s">
        <v>9390</v>
      </c>
      <c r="C6822" t="s">
        <v>5610</v>
      </c>
      <c r="D6822">
        <v>2</v>
      </c>
      <c r="E6822" t="s">
        <v>4066</v>
      </c>
      <c r="F6822">
        <v>2</v>
      </c>
      <c r="G6822">
        <v>2</v>
      </c>
      <c r="H6822" s="4" t="str">
        <f t="shared" si="212"/>
        <v>2CS101.2</v>
      </c>
      <c r="I6822" s="4" t="str">
        <f t="shared" si="213"/>
        <v>SG2_P6_HSO-</v>
      </c>
    </row>
    <row r="6823" spans="1:9">
      <c r="A6823" t="s">
        <v>261</v>
      </c>
      <c r="B6823" t="s">
        <v>9390</v>
      </c>
      <c r="C6823" t="s">
        <v>5611</v>
      </c>
      <c r="D6823">
        <v>1</v>
      </c>
      <c r="E6823" t="s">
        <v>4067</v>
      </c>
      <c r="F6823">
        <v>1</v>
      </c>
      <c r="G6823">
        <v>1</v>
      </c>
      <c r="H6823" s="4" t="str">
        <f t="shared" si="212"/>
        <v>2CS102.1</v>
      </c>
      <c r="I6823" s="4" t="str">
        <f t="shared" si="213"/>
        <v>SG2_C_P6_HSO+</v>
      </c>
    </row>
    <row r="6824" spans="1:9">
      <c r="A6824" t="s">
        <v>261</v>
      </c>
      <c r="B6824" t="s">
        <v>9390</v>
      </c>
      <c r="C6824" t="s">
        <v>5611</v>
      </c>
      <c r="D6824">
        <v>2</v>
      </c>
      <c r="E6824" t="s">
        <v>4068</v>
      </c>
      <c r="F6824">
        <v>2</v>
      </c>
      <c r="G6824">
        <v>2</v>
      </c>
      <c r="H6824" s="4" t="str">
        <f t="shared" si="212"/>
        <v>2CS102.2</v>
      </c>
      <c r="I6824" s="4" t="str">
        <f t="shared" si="213"/>
        <v>SG2_P6_HSO+</v>
      </c>
    </row>
    <row r="6825" spans="1:9">
      <c r="A6825" t="s">
        <v>261</v>
      </c>
      <c r="B6825" t="s">
        <v>9390</v>
      </c>
      <c r="C6825" t="s">
        <v>5599</v>
      </c>
      <c r="D6825">
        <v>1</v>
      </c>
      <c r="E6825" t="s">
        <v>4033</v>
      </c>
      <c r="F6825">
        <v>1</v>
      </c>
      <c r="G6825">
        <v>1</v>
      </c>
      <c r="H6825" s="4" t="str">
        <f t="shared" si="212"/>
        <v>2CS103.1</v>
      </c>
      <c r="I6825" s="4" t="str">
        <f t="shared" si="213"/>
        <v>SH21_C_P6_HSI-</v>
      </c>
    </row>
    <row r="6826" spans="1:9">
      <c r="A6826" t="s">
        <v>261</v>
      </c>
      <c r="B6826" t="s">
        <v>9390</v>
      </c>
      <c r="C6826" t="s">
        <v>5599</v>
      </c>
      <c r="D6826">
        <v>2</v>
      </c>
      <c r="E6826" t="s">
        <v>4034</v>
      </c>
      <c r="F6826">
        <v>2</v>
      </c>
      <c r="G6826">
        <v>2</v>
      </c>
      <c r="H6826" s="4" t="str">
        <f t="shared" si="212"/>
        <v>2CS103.2</v>
      </c>
      <c r="I6826" s="4" t="str">
        <f t="shared" si="213"/>
        <v>SH21_P6_HSI-</v>
      </c>
    </row>
    <row r="6827" spans="1:9">
      <c r="A6827" t="s">
        <v>261</v>
      </c>
      <c r="B6827" t="s">
        <v>9390</v>
      </c>
      <c r="C6827" t="s">
        <v>5600</v>
      </c>
      <c r="D6827">
        <v>1</v>
      </c>
      <c r="E6827" t="s">
        <v>4035</v>
      </c>
      <c r="F6827">
        <v>1</v>
      </c>
      <c r="G6827">
        <v>1</v>
      </c>
      <c r="H6827" s="4" t="str">
        <f t="shared" si="212"/>
        <v>2CS104.1</v>
      </c>
      <c r="I6827" s="4" t="str">
        <f t="shared" si="213"/>
        <v>SH21_C_P6_HSI+</v>
      </c>
    </row>
    <row r="6828" spans="1:9">
      <c r="A6828" t="s">
        <v>261</v>
      </c>
      <c r="B6828" t="s">
        <v>9390</v>
      </c>
      <c r="C6828" t="s">
        <v>5600</v>
      </c>
      <c r="D6828">
        <v>2</v>
      </c>
      <c r="E6828" t="s">
        <v>4036</v>
      </c>
      <c r="F6828">
        <v>2</v>
      </c>
      <c r="G6828">
        <v>2</v>
      </c>
      <c r="H6828" s="4" t="str">
        <f t="shared" si="212"/>
        <v>2CS104.2</v>
      </c>
      <c r="I6828" s="4" t="str">
        <f t="shared" si="213"/>
        <v>SH21_P6_HSI+</v>
      </c>
    </row>
    <row r="6829" spans="1:9">
      <c r="A6829" t="s">
        <v>261</v>
      </c>
      <c r="B6829" t="s">
        <v>9390</v>
      </c>
      <c r="C6829" t="s">
        <v>5612</v>
      </c>
      <c r="D6829">
        <v>1</v>
      </c>
      <c r="E6829" t="s">
        <v>4069</v>
      </c>
      <c r="F6829">
        <v>1</v>
      </c>
      <c r="G6829">
        <v>1</v>
      </c>
      <c r="H6829" s="4" t="str">
        <f t="shared" si="212"/>
        <v>2CS107.1</v>
      </c>
      <c r="I6829" s="4" t="str">
        <f t="shared" si="213"/>
        <v>SG2_C_P6_HSI+</v>
      </c>
    </row>
    <row r="6830" spans="1:9">
      <c r="A6830" t="s">
        <v>261</v>
      </c>
      <c r="B6830" t="s">
        <v>9390</v>
      </c>
      <c r="C6830" t="s">
        <v>5612</v>
      </c>
      <c r="D6830">
        <v>2</v>
      </c>
      <c r="E6830" t="s">
        <v>4070</v>
      </c>
      <c r="F6830">
        <v>2</v>
      </c>
      <c r="G6830">
        <v>2</v>
      </c>
      <c r="H6830" s="4" t="str">
        <f t="shared" si="212"/>
        <v>2CS107.2</v>
      </c>
      <c r="I6830" s="4" t="str">
        <f t="shared" si="213"/>
        <v>SG2_P6_HSI+</v>
      </c>
    </row>
    <row r="6831" spans="1:9">
      <c r="A6831" t="s">
        <v>261</v>
      </c>
      <c r="B6831" t="s">
        <v>9390</v>
      </c>
      <c r="C6831" t="s">
        <v>5613</v>
      </c>
      <c r="D6831">
        <v>1</v>
      </c>
      <c r="E6831" t="s">
        <v>4071</v>
      </c>
      <c r="F6831">
        <v>1</v>
      </c>
      <c r="G6831">
        <v>1</v>
      </c>
      <c r="H6831" s="4" t="str">
        <f t="shared" si="212"/>
        <v>2CS108.1</v>
      </c>
      <c r="I6831" s="4" t="str">
        <f t="shared" si="213"/>
        <v>SG2_C_P6_HSI-</v>
      </c>
    </row>
    <row r="6832" spans="1:9">
      <c r="A6832" t="s">
        <v>261</v>
      </c>
      <c r="B6832" t="s">
        <v>9390</v>
      </c>
      <c r="C6832" t="s">
        <v>5613</v>
      </c>
      <c r="D6832">
        <v>2</v>
      </c>
      <c r="E6832" t="s">
        <v>4072</v>
      </c>
      <c r="F6832">
        <v>2</v>
      </c>
      <c r="G6832">
        <v>2</v>
      </c>
      <c r="H6832" s="4" t="str">
        <f t="shared" si="212"/>
        <v>2CS108.2</v>
      </c>
      <c r="I6832" s="4" t="str">
        <f t="shared" si="213"/>
        <v>SG2_P6_HSI-</v>
      </c>
    </row>
    <row r="6833" spans="1:9">
      <c r="A6833" t="s">
        <v>261</v>
      </c>
      <c r="B6833" t="s">
        <v>9390</v>
      </c>
      <c r="C6833" t="s">
        <v>5601</v>
      </c>
      <c r="D6833">
        <v>1</v>
      </c>
      <c r="E6833" t="s">
        <v>4037</v>
      </c>
      <c r="F6833">
        <v>1</v>
      </c>
      <c r="G6833">
        <v>1</v>
      </c>
      <c r="H6833" s="4" t="str">
        <f t="shared" si="212"/>
        <v>2CS111.1</v>
      </c>
      <c r="I6833" s="4" t="str">
        <f t="shared" si="213"/>
        <v>SG2_C_P7_HSO-</v>
      </c>
    </row>
    <row r="6834" spans="1:9">
      <c r="A6834" t="s">
        <v>261</v>
      </c>
      <c r="B6834" t="s">
        <v>9390</v>
      </c>
      <c r="C6834" t="s">
        <v>5601</v>
      </c>
      <c r="D6834">
        <v>2</v>
      </c>
      <c r="E6834" t="s">
        <v>4038</v>
      </c>
      <c r="F6834">
        <v>2</v>
      </c>
      <c r="G6834">
        <v>2</v>
      </c>
      <c r="H6834" s="4" t="str">
        <f t="shared" si="212"/>
        <v>2CS111.2</v>
      </c>
      <c r="I6834" s="4" t="str">
        <f t="shared" si="213"/>
        <v>SG2_P7_HSO-</v>
      </c>
    </row>
    <row r="6835" spans="1:9">
      <c r="A6835" t="s">
        <v>261</v>
      </c>
      <c r="B6835" t="s">
        <v>9390</v>
      </c>
      <c r="C6835" t="s">
        <v>5602</v>
      </c>
      <c r="D6835">
        <v>1</v>
      </c>
      <c r="E6835" t="s">
        <v>4039</v>
      </c>
      <c r="F6835">
        <v>1</v>
      </c>
      <c r="G6835">
        <v>1</v>
      </c>
      <c r="H6835" s="4" t="str">
        <f t="shared" si="212"/>
        <v>2CS112.1</v>
      </c>
      <c r="I6835" s="4" t="str">
        <f t="shared" si="213"/>
        <v>SG2_C_P7_HSO+</v>
      </c>
    </row>
    <row r="6836" spans="1:9">
      <c r="A6836" t="s">
        <v>261</v>
      </c>
      <c r="B6836" t="s">
        <v>9390</v>
      </c>
      <c r="C6836" t="s">
        <v>5602</v>
      </c>
      <c r="D6836">
        <v>2</v>
      </c>
      <c r="E6836" t="s">
        <v>4040</v>
      </c>
      <c r="F6836">
        <v>2</v>
      </c>
      <c r="G6836">
        <v>2</v>
      </c>
      <c r="H6836" s="4" t="str">
        <f t="shared" si="212"/>
        <v>2CS112.2</v>
      </c>
      <c r="I6836" s="4" t="str">
        <f t="shared" si="213"/>
        <v>SG2_P7_HSO+</v>
      </c>
    </row>
    <row r="6837" spans="1:9">
      <c r="A6837" t="s">
        <v>261</v>
      </c>
      <c r="B6837" t="s">
        <v>9390</v>
      </c>
      <c r="C6837" t="s">
        <v>5614</v>
      </c>
      <c r="D6837">
        <v>1</v>
      </c>
      <c r="E6837" t="s">
        <v>9916</v>
      </c>
      <c r="F6837">
        <v>1</v>
      </c>
      <c r="G6837">
        <v>1</v>
      </c>
      <c r="H6837" s="4" t="str">
        <f t="shared" si="212"/>
        <v>2CS113.1</v>
      </c>
      <c r="I6837" s="4" t="str">
        <f t="shared" si="213"/>
        <v>SH22_C_P7_HSI-</v>
      </c>
    </row>
    <row r="6838" spans="1:9">
      <c r="A6838" t="s">
        <v>261</v>
      </c>
      <c r="B6838" t="s">
        <v>9390</v>
      </c>
      <c r="C6838" t="s">
        <v>5614</v>
      </c>
      <c r="D6838">
        <v>2</v>
      </c>
      <c r="E6838" t="s">
        <v>8833</v>
      </c>
      <c r="F6838">
        <v>2</v>
      </c>
      <c r="G6838">
        <v>2</v>
      </c>
      <c r="H6838" s="4" t="str">
        <f t="shared" si="212"/>
        <v>2CS113.2</v>
      </c>
      <c r="I6838" s="4" t="str">
        <f t="shared" si="213"/>
        <v>SH22_P7_HSI-</v>
      </c>
    </row>
    <row r="6839" spans="1:9">
      <c r="A6839" t="s">
        <v>261</v>
      </c>
      <c r="B6839" t="s">
        <v>9390</v>
      </c>
      <c r="C6839" t="s">
        <v>5615</v>
      </c>
      <c r="D6839">
        <v>1</v>
      </c>
      <c r="E6839" t="s">
        <v>9917</v>
      </c>
      <c r="F6839">
        <v>1</v>
      </c>
      <c r="G6839">
        <v>1</v>
      </c>
      <c r="H6839" s="4" t="str">
        <f t="shared" si="212"/>
        <v>2CS114.1</v>
      </c>
      <c r="I6839" s="4" t="str">
        <f t="shared" si="213"/>
        <v>SH22_C_P7_HSI+</v>
      </c>
    </row>
    <row r="6840" spans="1:9">
      <c r="A6840" t="s">
        <v>261</v>
      </c>
      <c r="B6840" t="s">
        <v>9390</v>
      </c>
      <c r="C6840" t="s">
        <v>5615</v>
      </c>
      <c r="D6840">
        <v>2</v>
      </c>
      <c r="E6840" t="s">
        <v>8834</v>
      </c>
      <c r="F6840">
        <v>2</v>
      </c>
      <c r="G6840">
        <v>2</v>
      </c>
      <c r="H6840" s="4" t="str">
        <f t="shared" si="212"/>
        <v>2CS114.2</v>
      </c>
      <c r="I6840" s="4" t="str">
        <f t="shared" si="213"/>
        <v>SH22_P7_HSI+</v>
      </c>
    </row>
    <row r="6841" spans="1:9">
      <c r="A6841" t="s">
        <v>261</v>
      </c>
      <c r="B6841" t="s">
        <v>9390</v>
      </c>
      <c r="C6841" t="s">
        <v>5603</v>
      </c>
      <c r="D6841">
        <v>1</v>
      </c>
      <c r="E6841" t="s">
        <v>4041</v>
      </c>
      <c r="F6841">
        <v>1</v>
      </c>
      <c r="G6841">
        <v>1</v>
      </c>
      <c r="H6841" s="4" t="str">
        <f t="shared" si="212"/>
        <v>2CS117.1</v>
      </c>
      <c r="I6841" s="4" t="str">
        <f t="shared" si="213"/>
        <v>SG2_C_P7_HSI+</v>
      </c>
    </row>
    <row r="6842" spans="1:9">
      <c r="A6842" t="s">
        <v>261</v>
      </c>
      <c r="B6842" t="s">
        <v>9390</v>
      </c>
      <c r="C6842" t="s">
        <v>5603</v>
      </c>
      <c r="D6842">
        <v>2</v>
      </c>
      <c r="E6842" t="s">
        <v>4042</v>
      </c>
      <c r="F6842">
        <v>2</v>
      </c>
      <c r="G6842">
        <v>2</v>
      </c>
      <c r="H6842" s="4" t="str">
        <f t="shared" si="212"/>
        <v>2CS117.2</v>
      </c>
      <c r="I6842" s="4" t="str">
        <f t="shared" si="213"/>
        <v>SG2_P7_HSI+</v>
      </c>
    </row>
    <row r="6843" spans="1:9">
      <c r="A6843" t="s">
        <v>261</v>
      </c>
      <c r="B6843" t="s">
        <v>9390</v>
      </c>
      <c r="C6843" t="s">
        <v>5604</v>
      </c>
      <c r="D6843">
        <v>1</v>
      </c>
      <c r="E6843" t="s">
        <v>4043</v>
      </c>
      <c r="F6843">
        <v>1</v>
      </c>
      <c r="G6843">
        <v>1</v>
      </c>
      <c r="H6843" s="4" t="str">
        <f t="shared" si="212"/>
        <v>2CS118.1</v>
      </c>
      <c r="I6843" s="4" t="str">
        <f t="shared" si="213"/>
        <v>SG2_C_P7_HSI-</v>
      </c>
    </row>
    <row r="6844" spans="1:9">
      <c r="A6844" t="s">
        <v>261</v>
      </c>
      <c r="B6844" t="s">
        <v>9390</v>
      </c>
      <c r="C6844" t="s">
        <v>5604</v>
      </c>
      <c r="D6844">
        <v>2</v>
      </c>
      <c r="E6844" t="s">
        <v>4044</v>
      </c>
      <c r="F6844">
        <v>2</v>
      </c>
      <c r="G6844">
        <v>2</v>
      </c>
      <c r="H6844" s="4" t="str">
        <f t="shared" si="212"/>
        <v>2CS118.2</v>
      </c>
      <c r="I6844" s="4" t="str">
        <f t="shared" si="213"/>
        <v>SG2_P7_HSI-</v>
      </c>
    </row>
    <row r="6845" spans="1:9">
      <c r="A6845" t="s">
        <v>261</v>
      </c>
      <c r="B6845" t="s">
        <v>9390</v>
      </c>
      <c r="C6845" t="s">
        <v>5616</v>
      </c>
      <c r="D6845" t="s">
        <v>3132</v>
      </c>
      <c r="E6845" t="s">
        <v>4073</v>
      </c>
      <c r="F6845">
        <v>1</v>
      </c>
      <c r="G6845" t="s">
        <v>3132</v>
      </c>
      <c r="H6845" s="4" t="str">
        <f t="shared" si="212"/>
        <v>2K213.1</v>
      </c>
      <c r="I6845" s="4" t="str">
        <f t="shared" si="213"/>
        <v>S2_OE_K213</v>
      </c>
    </row>
    <row r="6846" spans="1:9">
      <c r="A6846" t="s">
        <v>261</v>
      </c>
      <c r="B6846" t="s">
        <v>9390</v>
      </c>
      <c r="C6846" t="s">
        <v>5616</v>
      </c>
      <c r="D6846" t="s">
        <v>3133</v>
      </c>
      <c r="E6846" t="s">
        <v>4073</v>
      </c>
      <c r="F6846">
        <v>10</v>
      </c>
      <c r="G6846" t="s">
        <v>3133</v>
      </c>
      <c r="H6846" s="4" t="str">
        <f t="shared" si="212"/>
        <v>2K213.10</v>
      </c>
      <c r="I6846" s="4" t="str">
        <f t="shared" si="213"/>
        <v>S2_OE_K213</v>
      </c>
    </row>
    <row r="6847" spans="1:9">
      <c r="A6847" t="s">
        <v>261</v>
      </c>
      <c r="B6847" t="s">
        <v>9390</v>
      </c>
      <c r="C6847" t="s">
        <v>5616</v>
      </c>
      <c r="D6847" t="s">
        <v>3135</v>
      </c>
      <c r="E6847" t="s">
        <v>4048</v>
      </c>
      <c r="F6847">
        <v>2</v>
      </c>
      <c r="G6847" t="s">
        <v>3135</v>
      </c>
      <c r="H6847" s="4" t="str">
        <f t="shared" si="212"/>
        <v>2K213.2</v>
      </c>
      <c r="I6847" s="4" t="str">
        <f t="shared" si="213"/>
        <v>S2_P6_HSO+</v>
      </c>
    </row>
    <row r="6848" spans="1:9">
      <c r="A6848" t="s">
        <v>261</v>
      </c>
      <c r="B6848" t="s">
        <v>9390</v>
      </c>
      <c r="C6848" t="s">
        <v>5616</v>
      </c>
      <c r="D6848" t="s">
        <v>3137</v>
      </c>
      <c r="E6848" t="s">
        <v>4047</v>
      </c>
      <c r="F6848">
        <v>3</v>
      </c>
      <c r="G6848" t="s">
        <v>3137</v>
      </c>
      <c r="H6848" s="4" t="str">
        <f t="shared" si="212"/>
        <v>2K213.3</v>
      </c>
      <c r="I6848" s="4" t="str">
        <f t="shared" si="213"/>
        <v>S2_P6_HSO-</v>
      </c>
    </row>
    <row r="6849" spans="1:9">
      <c r="A6849" t="s">
        <v>261</v>
      </c>
      <c r="B6849" t="s">
        <v>9390</v>
      </c>
      <c r="C6849" t="s">
        <v>5616</v>
      </c>
      <c r="D6849" t="s">
        <v>3138</v>
      </c>
      <c r="E6849" t="s">
        <v>4046</v>
      </c>
      <c r="F6849">
        <v>6</v>
      </c>
      <c r="G6849" t="s">
        <v>3138</v>
      </c>
      <c r="H6849" s="4" t="str">
        <f t="shared" si="212"/>
        <v>2K213.6</v>
      </c>
      <c r="I6849" s="4" t="str">
        <f t="shared" si="213"/>
        <v>S2_P6_HSI-</v>
      </c>
    </row>
    <row r="6850" spans="1:9">
      <c r="A6850" t="s">
        <v>261</v>
      </c>
      <c r="B6850" t="s">
        <v>9390</v>
      </c>
      <c r="C6850" t="s">
        <v>5616</v>
      </c>
      <c r="D6850" t="s">
        <v>3139</v>
      </c>
      <c r="E6850" t="s">
        <v>4045</v>
      </c>
      <c r="F6850">
        <v>7</v>
      </c>
      <c r="G6850" t="s">
        <v>3139</v>
      </c>
      <c r="H6850" s="4" t="str">
        <f t="shared" ref="H6850:H6913" si="214">CONCATENATE(C6850,".",F6850)</f>
        <v>2K213.7</v>
      </c>
      <c r="I6850" s="4" t="str">
        <f t="shared" ref="I6850:I6913" si="215">E6850</f>
        <v>S2_P6_HSI+</v>
      </c>
    </row>
    <row r="6851" spans="1:9">
      <c r="A6851" t="s">
        <v>261</v>
      </c>
      <c r="B6851" t="s">
        <v>9390</v>
      </c>
      <c r="C6851" t="s">
        <v>5616</v>
      </c>
      <c r="D6851" t="s">
        <v>3140</v>
      </c>
      <c r="E6851" t="s">
        <v>4077</v>
      </c>
      <c r="F6851">
        <v>11</v>
      </c>
      <c r="G6851" t="s">
        <v>3140</v>
      </c>
      <c r="H6851" s="4" t="str">
        <f t="shared" si="214"/>
        <v>2K213.11</v>
      </c>
      <c r="I6851" s="4" t="str">
        <f t="shared" si="215"/>
        <v>S2_P7_HSO+</v>
      </c>
    </row>
    <row r="6852" spans="1:9">
      <c r="A6852" t="s">
        <v>261</v>
      </c>
      <c r="B6852" t="s">
        <v>9390</v>
      </c>
      <c r="C6852" t="s">
        <v>5616</v>
      </c>
      <c r="D6852" t="s">
        <v>3141</v>
      </c>
      <c r="E6852" t="s">
        <v>4076</v>
      </c>
      <c r="F6852">
        <v>12</v>
      </c>
      <c r="G6852" t="s">
        <v>3141</v>
      </c>
      <c r="H6852" s="4" t="str">
        <f t="shared" si="214"/>
        <v>2K213.12</v>
      </c>
      <c r="I6852" s="4" t="str">
        <f t="shared" si="215"/>
        <v>S2_P7_HSO-</v>
      </c>
    </row>
    <row r="6853" spans="1:9">
      <c r="A6853" t="s">
        <v>261</v>
      </c>
      <c r="B6853" t="s">
        <v>9390</v>
      </c>
      <c r="C6853" t="s">
        <v>5616</v>
      </c>
      <c r="D6853" t="s">
        <v>3142</v>
      </c>
      <c r="E6853" t="s">
        <v>4075</v>
      </c>
      <c r="F6853">
        <v>15</v>
      </c>
      <c r="G6853" t="s">
        <v>3142</v>
      </c>
      <c r="H6853" s="4" t="str">
        <f t="shared" si="214"/>
        <v>2K213.15</v>
      </c>
      <c r="I6853" s="4" t="str">
        <f t="shared" si="215"/>
        <v>S2_P7_HSI-</v>
      </c>
    </row>
    <row r="6854" spans="1:9">
      <c r="A6854" t="s">
        <v>261</v>
      </c>
      <c r="B6854" t="s">
        <v>9390</v>
      </c>
      <c r="C6854" t="s">
        <v>5616</v>
      </c>
      <c r="D6854" t="s">
        <v>3143</v>
      </c>
      <c r="E6854" t="s">
        <v>4074</v>
      </c>
      <c r="F6854">
        <v>16</v>
      </c>
      <c r="G6854" t="s">
        <v>3143</v>
      </c>
      <c r="H6854" s="4" t="str">
        <f t="shared" si="214"/>
        <v>2K213.16</v>
      </c>
      <c r="I6854" s="4" t="str">
        <f t="shared" si="215"/>
        <v>S2_P7_HSI+</v>
      </c>
    </row>
    <row r="6855" spans="1:9">
      <c r="A6855" t="s">
        <v>261</v>
      </c>
      <c r="B6855" t="s">
        <v>9390</v>
      </c>
      <c r="C6855" t="s">
        <v>5616</v>
      </c>
      <c r="D6855" t="s">
        <v>3145</v>
      </c>
      <c r="E6855" t="s">
        <v>4035</v>
      </c>
      <c r="F6855">
        <v>38</v>
      </c>
      <c r="G6855" t="s">
        <v>3145</v>
      </c>
      <c r="H6855" s="4" t="str">
        <f t="shared" si="214"/>
        <v>2K213.38</v>
      </c>
      <c r="I6855" s="4" t="str">
        <f t="shared" si="215"/>
        <v>SH21_C_P6_HSI+</v>
      </c>
    </row>
    <row r="6856" spans="1:9">
      <c r="A6856" t="s">
        <v>261</v>
      </c>
      <c r="B6856" t="s">
        <v>9390</v>
      </c>
      <c r="C6856" t="s">
        <v>5616</v>
      </c>
      <c r="D6856" t="s">
        <v>3147</v>
      </c>
      <c r="E6856" t="s">
        <v>4033</v>
      </c>
      <c r="F6856">
        <v>37</v>
      </c>
      <c r="G6856" t="s">
        <v>3147</v>
      </c>
      <c r="H6856" s="4" t="str">
        <f t="shared" si="214"/>
        <v>2K213.37</v>
      </c>
      <c r="I6856" s="4" t="str">
        <f t="shared" si="215"/>
        <v>SH21_C_P6_HSI-</v>
      </c>
    </row>
    <row r="6857" spans="1:9">
      <c r="A6857" t="s">
        <v>261</v>
      </c>
      <c r="B6857" t="s">
        <v>9390</v>
      </c>
      <c r="C6857" t="s">
        <v>5616</v>
      </c>
      <c r="D6857" t="s">
        <v>3148</v>
      </c>
      <c r="E6857" t="s">
        <v>4050</v>
      </c>
      <c r="F6857">
        <v>36</v>
      </c>
      <c r="G6857" t="s">
        <v>3148</v>
      </c>
      <c r="H6857" s="4" t="str">
        <f t="shared" si="214"/>
        <v>2K213.36</v>
      </c>
      <c r="I6857" s="4" t="str">
        <f t="shared" si="215"/>
        <v>SH21_P6_HSO-</v>
      </c>
    </row>
    <row r="6858" spans="1:9">
      <c r="A6858" t="s">
        <v>261</v>
      </c>
      <c r="B6858" t="s">
        <v>9390</v>
      </c>
      <c r="C6858" t="s">
        <v>5616</v>
      </c>
      <c r="D6858" t="s">
        <v>3149</v>
      </c>
      <c r="E6858" t="s">
        <v>4049</v>
      </c>
      <c r="F6858">
        <v>35</v>
      </c>
      <c r="G6858" t="s">
        <v>3149</v>
      </c>
      <c r="H6858" s="4" t="str">
        <f t="shared" si="214"/>
        <v>2K213.35</v>
      </c>
      <c r="I6858" s="4" t="str">
        <f t="shared" si="215"/>
        <v>SH21_P6_HSO+</v>
      </c>
    </row>
    <row r="6859" spans="1:9">
      <c r="A6859" t="s">
        <v>261</v>
      </c>
      <c r="B6859" t="s">
        <v>9390</v>
      </c>
      <c r="C6859" t="s">
        <v>5616</v>
      </c>
      <c r="D6859" t="s">
        <v>3150</v>
      </c>
      <c r="E6859" t="s">
        <v>9917</v>
      </c>
      <c r="F6859">
        <v>29</v>
      </c>
      <c r="G6859" t="s">
        <v>3150</v>
      </c>
      <c r="H6859" s="4" t="str">
        <f t="shared" si="214"/>
        <v>2K213.29</v>
      </c>
      <c r="I6859" s="4" t="str">
        <f t="shared" si="215"/>
        <v>SH22_C_P7_HSI+</v>
      </c>
    </row>
    <row r="6860" spans="1:9">
      <c r="A6860" t="s">
        <v>261</v>
      </c>
      <c r="B6860" t="s">
        <v>9390</v>
      </c>
      <c r="C6860" t="s">
        <v>5616</v>
      </c>
      <c r="D6860" t="s">
        <v>3151</v>
      </c>
      <c r="E6860" t="s">
        <v>9916</v>
      </c>
      <c r="F6860">
        <v>28</v>
      </c>
      <c r="G6860" t="s">
        <v>3151</v>
      </c>
      <c r="H6860" s="4" t="str">
        <f t="shared" si="214"/>
        <v>2K213.28</v>
      </c>
      <c r="I6860" s="4" t="str">
        <f t="shared" si="215"/>
        <v>SH22_C_P7_HSI-</v>
      </c>
    </row>
    <row r="6861" spans="1:9">
      <c r="A6861" t="s">
        <v>261</v>
      </c>
      <c r="B6861" t="s">
        <v>9390</v>
      </c>
      <c r="C6861" t="s">
        <v>5616</v>
      </c>
      <c r="D6861" t="s">
        <v>3152</v>
      </c>
      <c r="E6861" t="s">
        <v>8835</v>
      </c>
      <c r="F6861">
        <v>27</v>
      </c>
      <c r="G6861" t="s">
        <v>3152</v>
      </c>
      <c r="H6861" s="4" t="str">
        <f t="shared" si="214"/>
        <v>2K213.27</v>
      </c>
      <c r="I6861" s="4" t="str">
        <f t="shared" si="215"/>
        <v>SH22_P7_HSO-</v>
      </c>
    </row>
    <row r="6862" spans="1:9">
      <c r="A6862" t="s">
        <v>261</v>
      </c>
      <c r="B6862" t="s">
        <v>9390</v>
      </c>
      <c r="C6862" t="s">
        <v>5616</v>
      </c>
      <c r="D6862" t="s">
        <v>3153</v>
      </c>
      <c r="E6862" t="s">
        <v>8836</v>
      </c>
      <c r="F6862">
        <v>26</v>
      </c>
      <c r="G6862" t="s">
        <v>3153</v>
      </c>
      <c r="H6862" s="4" t="str">
        <f t="shared" si="214"/>
        <v>2K213.26</v>
      </c>
      <c r="I6862" s="4" t="str">
        <f t="shared" si="215"/>
        <v>SH22_P7_HSO+</v>
      </c>
    </row>
    <row r="6863" spans="1:9">
      <c r="A6863" t="s">
        <v>261</v>
      </c>
      <c r="B6863" t="s">
        <v>9390</v>
      </c>
      <c r="C6863" t="s">
        <v>5616</v>
      </c>
      <c r="D6863" t="s">
        <v>3154</v>
      </c>
      <c r="E6863" t="s">
        <v>4054</v>
      </c>
      <c r="F6863">
        <v>34</v>
      </c>
      <c r="G6863" t="s">
        <v>3154</v>
      </c>
      <c r="H6863" s="4" t="str">
        <f t="shared" si="214"/>
        <v>2K213.34</v>
      </c>
      <c r="I6863" s="4" t="str">
        <f t="shared" si="215"/>
        <v>S2_1_P6_HSO+</v>
      </c>
    </row>
    <row r="6864" spans="1:9">
      <c r="A6864" t="s">
        <v>261</v>
      </c>
      <c r="B6864" t="s">
        <v>9390</v>
      </c>
      <c r="C6864" t="s">
        <v>5616</v>
      </c>
      <c r="D6864" t="s">
        <v>3155</v>
      </c>
      <c r="E6864" t="s">
        <v>4053</v>
      </c>
      <c r="F6864">
        <v>33</v>
      </c>
      <c r="G6864" t="s">
        <v>3155</v>
      </c>
      <c r="H6864" s="4" t="str">
        <f t="shared" si="214"/>
        <v>2K213.33</v>
      </c>
      <c r="I6864" s="4" t="str">
        <f t="shared" si="215"/>
        <v>S2_1_P6_HSO-</v>
      </c>
    </row>
    <row r="6865" spans="1:9">
      <c r="A6865" t="s">
        <v>261</v>
      </c>
      <c r="B6865" t="s">
        <v>9390</v>
      </c>
      <c r="C6865" t="s">
        <v>5616</v>
      </c>
      <c r="D6865" t="s">
        <v>3156</v>
      </c>
      <c r="E6865" t="s">
        <v>4052</v>
      </c>
      <c r="F6865">
        <v>32</v>
      </c>
      <c r="G6865" t="s">
        <v>3156</v>
      </c>
      <c r="H6865" s="4" t="str">
        <f t="shared" si="214"/>
        <v>2K213.32</v>
      </c>
      <c r="I6865" s="4" t="str">
        <f t="shared" si="215"/>
        <v>S2_1_P6_HSI-</v>
      </c>
    </row>
    <row r="6866" spans="1:9">
      <c r="A6866" t="s">
        <v>261</v>
      </c>
      <c r="B6866" t="s">
        <v>9390</v>
      </c>
      <c r="C6866" t="s">
        <v>5616</v>
      </c>
      <c r="D6866" t="s">
        <v>3157</v>
      </c>
      <c r="E6866" t="s">
        <v>4051</v>
      </c>
      <c r="F6866">
        <v>31</v>
      </c>
      <c r="G6866" t="s">
        <v>3157</v>
      </c>
      <c r="H6866" s="4" t="str">
        <f t="shared" si="214"/>
        <v>2K213.31</v>
      </c>
      <c r="I6866" s="4" t="str">
        <f t="shared" si="215"/>
        <v>S2_1_P6_HSI+</v>
      </c>
    </row>
    <row r="6867" spans="1:9">
      <c r="A6867" t="s">
        <v>261</v>
      </c>
      <c r="B6867" t="s">
        <v>9390</v>
      </c>
      <c r="C6867" t="s">
        <v>5616</v>
      </c>
      <c r="D6867" t="s">
        <v>3158</v>
      </c>
      <c r="E6867" t="s">
        <v>4081</v>
      </c>
      <c r="F6867">
        <v>25</v>
      </c>
      <c r="G6867" t="s">
        <v>3158</v>
      </c>
      <c r="H6867" s="4" t="str">
        <f t="shared" si="214"/>
        <v>2K213.25</v>
      </c>
      <c r="I6867" s="4" t="str">
        <f t="shared" si="215"/>
        <v>S2_1_P7_HSO+</v>
      </c>
    </row>
    <row r="6868" spans="1:9">
      <c r="A6868" t="s">
        <v>261</v>
      </c>
      <c r="B6868" t="s">
        <v>9390</v>
      </c>
      <c r="C6868" t="s">
        <v>5616</v>
      </c>
      <c r="D6868" t="s">
        <v>3159</v>
      </c>
      <c r="E6868" t="s">
        <v>4080</v>
      </c>
      <c r="F6868">
        <v>24</v>
      </c>
      <c r="G6868" t="s">
        <v>3159</v>
      </c>
      <c r="H6868" s="4" t="str">
        <f t="shared" si="214"/>
        <v>2K213.24</v>
      </c>
      <c r="I6868" s="4" t="str">
        <f t="shared" si="215"/>
        <v>S2_1_P7_HSO-</v>
      </c>
    </row>
    <row r="6869" spans="1:9">
      <c r="A6869" t="s">
        <v>261</v>
      </c>
      <c r="B6869" t="s">
        <v>9390</v>
      </c>
      <c r="C6869" t="s">
        <v>5616</v>
      </c>
      <c r="D6869" t="s">
        <v>3160</v>
      </c>
      <c r="E6869" t="s">
        <v>4079</v>
      </c>
      <c r="F6869">
        <v>23</v>
      </c>
      <c r="G6869" t="s">
        <v>3160</v>
      </c>
      <c r="H6869" s="4" t="str">
        <f t="shared" si="214"/>
        <v>2K213.23</v>
      </c>
      <c r="I6869" s="4" t="str">
        <f t="shared" si="215"/>
        <v>S2_1_P7_HSI-</v>
      </c>
    </row>
    <row r="6870" spans="1:9">
      <c r="A6870" t="s">
        <v>261</v>
      </c>
      <c r="B6870" t="s">
        <v>9390</v>
      </c>
      <c r="C6870" t="s">
        <v>5616</v>
      </c>
      <c r="D6870" t="s">
        <v>3161</v>
      </c>
      <c r="E6870" t="s">
        <v>4078</v>
      </c>
      <c r="F6870">
        <v>22</v>
      </c>
      <c r="G6870" t="s">
        <v>3161</v>
      </c>
      <c r="H6870" s="4" t="str">
        <f t="shared" si="214"/>
        <v>2K213.22</v>
      </c>
      <c r="I6870" s="4" t="str">
        <f t="shared" si="215"/>
        <v>S2_1_P7_HSI+</v>
      </c>
    </row>
    <row r="6871" spans="1:9">
      <c r="A6871" t="s">
        <v>261</v>
      </c>
      <c r="B6871" t="s">
        <v>9390</v>
      </c>
      <c r="C6871" t="s">
        <v>5616</v>
      </c>
      <c r="D6871" t="s">
        <v>174</v>
      </c>
      <c r="E6871" t="s">
        <v>169</v>
      </c>
      <c r="F6871" t="s">
        <v>174</v>
      </c>
      <c r="G6871" t="s">
        <v>174</v>
      </c>
      <c r="H6871" s="4" t="str">
        <f t="shared" si="214"/>
        <v>2K213.EP</v>
      </c>
      <c r="I6871" s="4" t="str">
        <f t="shared" si="215"/>
        <v>DGND</v>
      </c>
    </row>
    <row r="6872" spans="1:9">
      <c r="A6872" t="s">
        <v>261</v>
      </c>
      <c r="B6872" t="s">
        <v>9390</v>
      </c>
      <c r="C6872" t="s">
        <v>5616</v>
      </c>
      <c r="D6872" t="s">
        <v>3162</v>
      </c>
      <c r="E6872" t="s">
        <v>169</v>
      </c>
      <c r="F6872">
        <v>4</v>
      </c>
      <c r="G6872" t="s">
        <v>3162</v>
      </c>
      <c r="H6872" s="4" t="str">
        <f t="shared" si="214"/>
        <v>2K213.4</v>
      </c>
      <c r="I6872" s="4" t="str">
        <f t="shared" si="215"/>
        <v>DGND</v>
      </c>
    </row>
    <row r="6873" spans="1:9">
      <c r="A6873" t="s">
        <v>261</v>
      </c>
      <c r="B6873" t="s">
        <v>9390</v>
      </c>
      <c r="C6873" t="s">
        <v>5616</v>
      </c>
      <c r="D6873" t="s">
        <v>3163</v>
      </c>
      <c r="E6873" t="s">
        <v>169</v>
      </c>
      <c r="F6873">
        <v>14</v>
      </c>
      <c r="G6873" t="s">
        <v>3163</v>
      </c>
      <c r="H6873" s="4" t="str">
        <f t="shared" si="214"/>
        <v>2K213.14</v>
      </c>
      <c r="I6873" s="4" t="str">
        <f t="shared" si="215"/>
        <v>DGND</v>
      </c>
    </row>
    <row r="6874" spans="1:9">
      <c r="A6874" t="s">
        <v>261</v>
      </c>
      <c r="B6874" t="s">
        <v>9390</v>
      </c>
      <c r="C6874" t="s">
        <v>5616</v>
      </c>
      <c r="D6874" t="s">
        <v>3164</v>
      </c>
      <c r="E6874" t="s">
        <v>169</v>
      </c>
      <c r="F6874">
        <v>19</v>
      </c>
      <c r="G6874" t="s">
        <v>3164</v>
      </c>
      <c r="H6874" s="4" t="str">
        <f t="shared" si="214"/>
        <v>2K213.19</v>
      </c>
      <c r="I6874" s="4" t="str">
        <f t="shared" si="215"/>
        <v>DGND</v>
      </c>
    </row>
    <row r="6875" spans="1:9">
      <c r="A6875" t="s">
        <v>261</v>
      </c>
      <c r="B6875" t="s">
        <v>9390</v>
      </c>
      <c r="C6875" t="s">
        <v>5616</v>
      </c>
      <c r="D6875" t="s">
        <v>3165</v>
      </c>
      <c r="E6875" t="s">
        <v>169</v>
      </c>
      <c r="F6875">
        <v>21</v>
      </c>
      <c r="G6875" t="s">
        <v>3165</v>
      </c>
      <c r="H6875" s="4" t="str">
        <f t="shared" si="214"/>
        <v>2K213.21</v>
      </c>
      <c r="I6875" s="4" t="str">
        <f t="shared" si="215"/>
        <v>DGND</v>
      </c>
    </row>
    <row r="6876" spans="1:9">
      <c r="A6876" t="s">
        <v>261</v>
      </c>
      <c r="B6876" t="s">
        <v>9390</v>
      </c>
      <c r="C6876" t="s">
        <v>5616</v>
      </c>
      <c r="D6876" t="s">
        <v>3166</v>
      </c>
      <c r="E6876" t="s">
        <v>169</v>
      </c>
      <c r="F6876">
        <v>39</v>
      </c>
      <c r="G6876" t="s">
        <v>3166</v>
      </c>
      <c r="H6876" s="4" t="str">
        <f t="shared" si="214"/>
        <v>2K213.39</v>
      </c>
      <c r="I6876" s="4" t="str">
        <f t="shared" si="215"/>
        <v>DGND</v>
      </c>
    </row>
    <row r="6877" spans="1:9">
      <c r="A6877" t="s">
        <v>261</v>
      </c>
      <c r="B6877" t="s">
        <v>9390</v>
      </c>
      <c r="C6877" t="s">
        <v>5616</v>
      </c>
      <c r="D6877" t="s">
        <v>3167</v>
      </c>
      <c r="E6877" t="s">
        <v>169</v>
      </c>
      <c r="F6877">
        <v>41</v>
      </c>
      <c r="G6877" t="s">
        <v>3167</v>
      </c>
      <c r="H6877" s="4" t="str">
        <f t="shared" si="214"/>
        <v>2K213.41</v>
      </c>
      <c r="I6877" s="4" t="str">
        <f t="shared" si="215"/>
        <v>DGND</v>
      </c>
    </row>
    <row r="6878" spans="1:9">
      <c r="A6878" t="s">
        <v>261</v>
      </c>
      <c r="B6878" t="s">
        <v>9390</v>
      </c>
      <c r="C6878" t="s">
        <v>5616</v>
      </c>
      <c r="D6878" t="s">
        <v>864</v>
      </c>
      <c r="F6878">
        <v>18</v>
      </c>
      <c r="G6878" t="s">
        <v>864</v>
      </c>
      <c r="H6878" s="4" t="str">
        <f t="shared" si="214"/>
        <v>2K213.18</v>
      </c>
      <c r="I6878" s="4">
        <f t="shared" si="215"/>
        <v>0</v>
      </c>
    </row>
    <row r="6879" spans="1:9">
      <c r="A6879" t="s">
        <v>261</v>
      </c>
      <c r="B6879" t="s">
        <v>9390</v>
      </c>
      <c r="C6879" t="s">
        <v>5616</v>
      </c>
      <c r="D6879" t="s">
        <v>3168</v>
      </c>
      <c r="F6879">
        <v>42</v>
      </c>
      <c r="G6879" t="s">
        <v>3168</v>
      </c>
      <c r="H6879" s="4" t="str">
        <f t="shared" si="214"/>
        <v>2K213.42</v>
      </c>
      <c r="I6879" s="4">
        <f t="shared" si="215"/>
        <v>0</v>
      </c>
    </row>
    <row r="6880" spans="1:9">
      <c r="A6880" t="s">
        <v>261</v>
      </c>
      <c r="B6880" t="s">
        <v>9390</v>
      </c>
      <c r="C6880" t="s">
        <v>5616</v>
      </c>
      <c r="D6880" t="s">
        <v>3122</v>
      </c>
      <c r="E6880" t="s">
        <v>4082</v>
      </c>
      <c r="F6880">
        <v>8</v>
      </c>
      <c r="G6880" t="s">
        <v>3122</v>
      </c>
      <c r="H6880" s="4" t="str">
        <f t="shared" si="214"/>
        <v>2K213.8</v>
      </c>
      <c r="I6880" s="4" t="str">
        <f t="shared" si="215"/>
        <v>S2_SEL1_K213</v>
      </c>
    </row>
    <row r="6881" spans="1:9">
      <c r="A6881" t="s">
        <v>261</v>
      </c>
      <c r="B6881" t="s">
        <v>9390</v>
      </c>
      <c r="C6881" t="s">
        <v>5616</v>
      </c>
      <c r="D6881" t="s">
        <v>3123</v>
      </c>
      <c r="E6881" t="s">
        <v>4082</v>
      </c>
      <c r="F6881">
        <v>17</v>
      </c>
      <c r="G6881" t="s">
        <v>3123</v>
      </c>
      <c r="H6881" s="4" t="str">
        <f t="shared" si="214"/>
        <v>2K213.17</v>
      </c>
      <c r="I6881" s="4" t="str">
        <f t="shared" si="215"/>
        <v>S2_SEL1_K213</v>
      </c>
    </row>
    <row r="6882" spans="1:9">
      <c r="A6882" t="s">
        <v>261</v>
      </c>
      <c r="B6882" t="s">
        <v>9390</v>
      </c>
      <c r="C6882" t="s">
        <v>5616</v>
      </c>
      <c r="D6882" t="s">
        <v>3169</v>
      </c>
      <c r="E6882" t="s">
        <v>463</v>
      </c>
      <c r="F6882">
        <v>5</v>
      </c>
      <c r="G6882" t="s">
        <v>3169</v>
      </c>
      <c r="H6882" s="4" t="str">
        <f t="shared" si="214"/>
        <v>2K213.5</v>
      </c>
      <c r="I6882" s="4" t="str">
        <f t="shared" si="215"/>
        <v>VDD33_ATX</v>
      </c>
    </row>
    <row r="6883" spans="1:9">
      <c r="A6883" t="s">
        <v>261</v>
      </c>
      <c r="B6883" t="s">
        <v>9390</v>
      </c>
      <c r="C6883" t="s">
        <v>5616</v>
      </c>
      <c r="D6883" t="s">
        <v>3170</v>
      </c>
      <c r="E6883" t="s">
        <v>463</v>
      </c>
      <c r="F6883">
        <v>9</v>
      </c>
      <c r="G6883" t="s">
        <v>3170</v>
      </c>
      <c r="H6883" s="4" t="str">
        <f t="shared" si="214"/>
        <v>2K213.9</v>
      </c>
      <c r="I6883" s="4" t="str">
        <f t="shared" si="215"/>
        <v>VDD33_ATX</v>
      </c>
    </row>
    <row r="6884" spans="1:9">
      <c r="A6884" t="s">
        <v>261</v>
      </c>
      <c r="B6884" t="s">
        <v>9390</v>
      </c>
      <c r="C6884" t="s">
        <v>5616</v>
      </c>
      <c r="D6884" t="s">
        <v>3171</v>
      </c>
      <c r="E6884" t="s">
        <v>463</v>
      </c>
      <c r="F6884">
        <v>13</v>
      </c>
      <c r="G6884" t="s">
        <v>3171</v>
      </c>
      <c r="H6884" s="4" t="str">
        <f t="shared" si="214"/>
        <v>2K213.13</v>
      </c>
      <c r="I6884" s="4" t="str">
        <f t="shared" si="215"/>
        <v>VDD33_ATX</v>
      </c>
    </row>
    <row r="6885" spans="1:9">
      <c r="A6885" t="s">
        <v>261</v>
      </c>
      <c r="B6885" t="s">
        <v>9390</v>
      </c>
      <c r="C6885" t="s">
        <v>5616</v>
      </c>
      <c r="D6885" t="s">
        <v>3172</v>
      </c>
      <c r="E6885" t="s">
        <v>463</v>
      </c>
      <c r="F6885">
        <v>20</v>
      </c>
      <c r="G6885" t="s">
        <v>3172</v>
      </c>
      <c r="H6885" s="4" t="str">
        <f t="shared" si="214"/>
        <v>2K213.20</v>
      </c>
      <c r="I6885" s="4" t="str">
        <f t="shared" si="215"/>
        <v>VDD33_ATX</v>
      </c>
    </row>
    <row r="6886" spans="1:9">
      <c r="A6886" t="s">
        <v>261</v>
      </c>
      <c r="B6886" t="s">
        <v>9390</v>
      </c>
      <c r="C6886" t="s">
        <v>5616</v>
      </c>
      <c r="D6886" t="s">
        <v>3173</v>
      </c>
      <c r="E6886" t="s">
        <v>463</v>
      </c>
      <c r="F6886">
        <v>30</v>
      </c>
      <c r="G6886" t="s">
        <v>3173</v>
      </c>
      <c r="H6886" s="4" t="str">
        <f t="shared" si="214"/>
        <v>2K213.30</v>
      </c>
      <c r="I6886" s="4" t="str">
        <f t="shared" si="215"/>
        <v>VDD33_ATX</v>
      </c>
    </row>
    <row r="6887" spans="1:9">
      <c r="A6887" t="s">
        <v>261</v>
      </c>
      <c r="B6887" t="s">
        <v>9390</v>
      </c>
      <c r="C6887" t="s">
        <v>5616</v>
      </c>
      <c r="D6887" t="s">
        <v>3174</v>
      </c>
      <c r="E6887" t="s">
        <v>463</v>
      </c>
      <c r="F6887">
        <v>40</v>
      </c>
      <c r="G6887" t="s">
        <v>3174</v>
      </c>
      <c r="H6887" s="4" t="str">
        <f t="shared" si="214"/>
        <v>2K213.40</v>
      </c>
      <c r="I6887" s="4" t="str">
        <f t="shared" si="215"/>
        <v>VDD33_ATX</v>
      </c>
    </row>
    <row r="6888" spans="1:9">
      <c r="A6888" t="s">
        <v>261</v>
      </c>
      <c r="B6888" t="s">
        <v>9390</v>
      </c>
      <c r="C6888" t="s">
        <v>5617</v>
      </c>
      <c r="D6888" t="s">
        <v>3132</v>
      </c>
      <c r="E6888" t="s">
        <v>4083</v>
      </c>
      <c r="F6888">
        <v>1</v>
      </c>
      <c r="G6888" t="s">
        <v>3132</v>
      </c>
      <c r="H6888" s="4" t="str">
        <f t="shared" si="214"/>
        <v>2K214.1</v>
      </c>
      <c r="I6888" s="4" t="str">
        <f t="shared" si="215"/>
        <v>S2_OE_K214</v>
      </c>
    </row>
    <row r="6889" spans="1:9">
      <c r="A6889" t="s">
        <v>261</v>
      </c>
      <c r="B6889" t="s">
        <v>9390</v>
      </c>
      <c r="C6889" t="s">
        <v>5617</v>
      </c>
      <c r="D6889" t="s">
        <v>3133</v>
      </c>
      <c r="E6889" t="s">
        <v>4083</v>
      </c>
      <c r="F6889">
        <v>10</v>
      </c>
      <c r="G6889" t="s">
        <v>3133</v>
      </c>
      <c r="H6889" s="4" t="str">
        <f t="shared" si="214"/>
        <v>2K214.10</v>
      </c>
      <c r="I6889" s="4" t="str">
        <f t="shared" si="215"/>
        <v>S2_OE_K214</v>
      </c>
    </row>
    <row r="6890" spans="1:9">
      <c r="A6890" t="s">
        <v>261</v>
      </c>
      <c r="B6890" t="s">
        <v>9390</v>
      </c>
      <c r="C6890" t="s">
        <v>5617</v>
      </c>
      <c r="D6890" t="s">
        <v>3135</v>
      </c>
      <c r="E6890" t="s">
        <v>4056</v>
      </c>
      <c r="F6890">
        <v>2</v>
      </c>
      <c r="G6890" t="s">
        <v>3135</v>
      </c>
      <c r="H6890" s="4" t="str">
        <f t="shared" si="214"/>
        <v>2K214.2</v>
      </c>
      <c r="I6890" s="4" t="str">
        <f t="shared" si="215"/>
        <v>S2_P6_REFCLK+</v>
      </c>
    </row>
    <row r="6891" spans="1:9">
      <c r="A6891" t="s">
        <v>261</v>
      </c>
      <c r="B6891" t="s">
        <v>9390</v>
      </c>
      <c r="C6891" t="s">
        <v>5617</v>
      </c>
      <c r="D6891" t="s">
        <v>3137</v>
      </c>
      <c r="E6891" t="s">
        <v>4055</v>
      </c>
      <c r="F6891">
        <v>3</v>
      </c>
      <c r="G6891" t="s">
        <v>3137</v>
      </c>
      <c r="H6891" s="4" t="str">
        <f t="shared" si="214"/>
        <v>2K214.3</v>
      </c>
      <c r="I6891" s="4" t="str">
        <f t="shared" si="215"/>
        <v>S2_P6_REFCLK-</v>
      </c>
    </row>
    <row r="6892" spans="1:9">
      <c r="A6892" t="s">
        <v>261</v>
      </c>
      <c r="B6892" t="s">
        <v>9390</v>
      </c>
      <c r="C6892" t="s">
        <v>5617</v>
      </c>
      <c r="D6892" t="s">
        <v>3138</v>
      </c>
      <c r="E6892" t="s">
        <v>4085</v>
      </c>
      <c r="F6892">
        <v>6</v>
      </c>
      <c r="G6892" t="s">
        <v>3138</v>
      </c>
      <c r="H6892" s="4" t="str">
        <f t="shared" si="214"/>
        <v>2K214.6</v>
      </c>
      <c r="I6892" s="4" t="str">
        <f t="shared" si="215"/>
        <v>S2_P7_REFCLK+</v>
      </c>
    </row>
    <row r="6893" spans="1:9">
      <c r="A6893" t="s">
        <v>261</v>
      </c>
      <c r="B6893" t="s">
        <v>9390</v>
      </c>
      <c r="C6893" t="s">
        <v>5617</v>
      </c>
      <c r="D6893" t="s">
        <v>3139</v>
      </c>
      <c r="E6893" t="s">
        <v>4084</v>
      </c>
      <c r="F6893">
        <v>7</v>
      </c>
      <c r="G6893" t="s">
        <v>3139</v>
      </c>
      <c r="H6893" s="4" t="str">
        <f t="shared" si="214"/>
        <v>2K214.7</v>
      </c>
      <c r="I6893" s="4" t="str">
        <f t="shared" si="215"/>
        <v>S2_P7_REFCLK-</v>
      </c>
    </row>
    <row r="6894" spans="1:9">
      <c r="A6894" t="s">
        <v>261</v>
      </c>
      <c r="B6894" t="s">
        <v>9390</v>
      </c>
      <c r="C6894" t="s">
        <v>5617</v>
      </c>
      <c r="D6894" t="s">
        <v>3140</v>
      </c>
      <c r="E6894" t="s">
        <v>4052</v>
      </c>
      <c r="F6894">
        <v>11</v>
      </c>
      <c r="G6894" t="s">
        <v>3140</v>
      </c>
      <c r="H6894" s="4" t="str">
        <f t="shared" si="214"/>
        <v>2K214.11</v>
      </c>
      <c r="I6894" s="4" t="str">
        <f t="shared" si="215"/>
        <v>S2_1_P6_HSI-</v>
      </c>
    </row>
    <row r="6895" spans="1:9">
      <c r="A6895" t="s">
        <v>261</v>
      </c>
      <c r="B6895" t="s">
        <v>9390</v>
      </c>
      <c r="C6895" t="s">
        <v>5617</v>
      </c>
      <c r="D6895" t="s">
        <v>3141</v>
      </c>
      <c r="E6895" t="s">
        <v>4051</v>
      </c>
      <c r="F6895">
        <v>12</v>
      </c>
      <c r="G6895" t="s">
        <v>3141</v>
      </c>
      <c r="H6895" s="4" t="str">
        <f t="shared" si="214"/>
        <v>2K214.12</v>
      </c>
      <c r="I6895" s="4" t="str">
        <f t="shared" si="215"/>
        <v>S2_1_P6_HSI+</v>
      </c>
    </row>
    <row r="6896" spans="1:9">
      <c r="A6896" t="s">
        <v>261</v>
      </c>
      <c r="B6896" t="s">
        <v>9390</v>
      </c>
      <c r="C6896" t="s">
        <v>5617</v>
      </c>
      <c r="D6896" t="s">
        <v>3142</v>
      </c>
      <c r="E6896" t="s">
        <v>4079</v>
      </c>
      <c r="F6896">
        <v>15</v>
      </c>
      <c r="G6896" t="s">
        <v>3142</v>
      </c>
      <c r="H6896" s="4" t="str">
        <f t="shared" si="214"/>
        <v>2K214.15</v>
      </c>
      <c r="I6896" s="4" t="str">
        <f t="shared" si="215"/>
        <v>S2_1_P7_HSI-</v>
      </c>
    </row>
    <row r="6897" spans="1:9">
      <c r="A6897" t="s">
        <v>261</v>
      </c>
      <c r="B6897" t="s">
        <v>9390</v>
      </c>
      <c r="C6897" t="s">
        <v>5617</v>
      </c>
      <c r="D6897" t="s">
        <v>3143</v>
      </c>
      <c r="E6897" t="s">
        <v>4078</v>
      </c>
      <c r="F6897">
        <v>16</v>
      </c>
      <c r="G6897" t="s">
        <v>3143</v>
      </c>
      <c r="H6897" s="4" t="str">
        <f t="shared" si="214"/>
        <v>2K214.16</v>
      </c>
      <c r="I6897" s="4" t="str">
        <f t="shared" si="215"/>
        <v>S2_1_P7_HSI+</v>
      </c>
    </row>
    <row r="6898" spans="1:9">
      <c r="A6898" t="s">
        <v>261</v>
      </c>
      <c r="B6898" t="s">
        <v>9390</v>
      </c>
      <c r="C6898" t="s">
        <v>5617</v>
      </c>
      <c r="D6898" t="s">
        <v>3145</v>
      </c>
      <c r="E6898" t="s">
        <v>4058</v>
      </c>
      <c r="F6898">
        <v>38</v>
      </c>
      <c r="G6898" t="s">
        <v>3145</v>
      </c>
      <c r="H6898" s="4" t="str">
        <f t="shared" si="214"/>
        <v>2K214.38</v>
      </c>
      <c r="I6898" s="4" t="str">
        <f t="shared" si="215"/>
        <v>SH21_P6_REFCLK_100M+</v>
      </c>
    </row>
    <row r="6899" spans="1:9">
      <c r="A6899" t="s">
        <v>261</v>
      </c>
      <c r="B6899" t="s">
        <v>9390</v>
      </c>
      <c r="C6899" t="s">
        <v>5617</v>
      </c>
      <c r="D6899" t="s">
        <v>3147</v>
      </c>
      <c r="E6899" t="s">
        <v>4057</v>
      </c>
      <c r="F6899">
        <v>37</v>
      </c>
      <c r="G6899" t="s">
        <v>3147</v>
      </c>
      <c r="H6899" s="4" t="str">
        <f t="shared" si="214"/>
        <v>2K214.37</v>
      </c>
      <c r="I6899" s="4" t="str">
        <f t="shared" si="215"/>
        <v>SH21_P6_REFCLK_100M-</v>
      </c>
    </row>
    <row r="6900" spans="1:9">
      <c r="A6900" t="s">
        <v>261</v>
      </c>
      <c r="B6900" t="s">
        <v>9390</v>
      </c>
      <c r="C6900" t="s">
        <v>5617</v>
      </c>
      <c r="D6900" t="s">
        <v>3148</v>
      </c>
      <c r="E6900" t="s">
        <v>8837</v>
      </c>
      <c r="F6900">
        <v>36</v>
      </c>
      <c r="G6900" t="s">
        <v>3148</v>
      </c>
      <c r="H6900" s="4" t="str">
        <f t="shared" si="214"/>
        <v>2K214.36</v>
      </c>
      <c r="I6900" s="4" t="str">
        <f t="shared" si="215"/>
        <v>SH22_P7_REFCLK_100M+</v>
      </c>
    </row>
    <row r="6901" spans="1:9">
      <c r="A6901" t="s">
        <v>261</v>
      </c>
      <c r="B6901" t="s">
        <v>9390</v>
      </c>
      <c r="C6901" t="s">
        <v>5617</v>
      </c>
      <c r="D6901" t="s">
        <v>3149</v>
      </c>
      <c r="E6901" t="s">
        <v>8838</v>
      </c>
      <c r="F6901">
        <v>35</v>
      </c>
      <c r="G6901" t="s">
        <v>3149</v>
      </c>
      <c r="H6901" s="4" t="str">
        <f t="shared" si="214"/>
        <v>2K214.35</v>
      </c>
      <c r="I6901" s="4" t="str">
        <f t="shared" si="215"/>
        <v>SH22_P7_REFCLK_100M-</v>
      </c>
    </row>
    <row r="6902" spans="1:9">
      <c r="A6902" t="s">
        <v>261</v>
      </c>
      <c r="B6902" t="s">
        <v>9390</v>
      </c>
      <c r="C6902" t="s">
        <v>5617</v>
      </c>
      <c r="D6902" t="s">
        <v>3150</v>
      </c>
      <c r="E6902" t="s">
        <v>4037</v>
      </c>
      <c r="F6902">
        <v>29</v>
      </c>
      <c r="G6902" t="s">
        <v>3150</v>
      </c>
      <c r="H6902" s="4" t="str">
        <f t="shared" si="214"/>
        <v>2K214.29</v>
      </c>
      <c r="I6902" s="4" t="str">
        <f t="shared" si="215"/>
        <v>SG2_C_P7_HSO-</v>
      </c>
    </row>
    <row r="6903" spans="1:9">
      <c r="A6903" t="s">
        <v>261</v>
      </c>
      <c r="B6903" t="s">
        <v>9390</v>
      </c>
      <c r="C6903" t="s">
        <v>5617</v>
      </c>
      <c r="D6903" t="s">
        <v>3151</v>
      </c>
      <c r="E6903" t="s">
        <v>4039</v>
      </c>
      <c r="F6903">
        <v>28</v>
      </c>
      <c r="G6903" t="s">
        <v>3151</v>
      </c>
      <c r="H6903" s="4" t="str">
        <f t="shared" si="214"/>
        <v>2K214.28</v>
      </c>
      <c r="I6903" s="4" t="str">
        <f t="shared" si="215"/>
        <v>SG2_C_P7_HSO+</v>
      </c>
    </row>
    <row r="6904" spans="1:9">
      <c r="A6904" t="s">
        <v>261</v>
      </c>
      <c r="B6904" t="s">
        <v>9390</v>
      </c>
      <c r="C6904" t="s">
        <v>5617</v>
      </c>
      <c r="D6904" t="s">
        <v>3152</v>
      </c>
      <c r="E6904" t="s">
        <v>4065</v>
      </c>
      <c r="F6904">
        <v>27</v>
      </c>
      <c r="G6904" t="s">
        <v>3152</v>
      </c>
      <c r="H6904" s="4" t="str">
        <f t="shared" si="214"/>
        <v>2K214.27</v>
      </c>
      <c r="I6904" s="4" t="str">
        <f t="shared" si="215"/>
        <v>SG2_C_P6_HSO-</v>
      </c>
    </row>
    <row r="6905" spans="1:9">
      <c r="A6905" t="s">
        <v>261</v>
      </c>
      <c r="B6905" t="s">
        <v>9390</v>
      </c>
      <c r="C6905" t="s">
        <v>5617</v>
      </c>
      <c r="D6905" t="s">
        <v>3153</v>
      </c>
      <c r="E6905" t="s">
        <v>4067</v>
      </c>
      <c r="F6905">
        <v>26</v>
      </c>
      <c r="G6905" t="s">
        <v>3153</v>
      </c>
      <c r="H6905" s="4" t="str">
        <f t="shared" si="214"/>
        <v>2K214.26</v>
      </c>
      <c r="I6905" s="4" t="str">
        <f t="shared" si="215"/>
        <v>SG2_C_P6_HSO+</v>
      </c>
    </row>
    <row r="6906" spans="1:9">
      <c r="A6906" t="s">
        <v>261</v>
      </c>
      <c r="B6906" t="s">
        <v>9390</v>
      </c>
      <c r="C6906" t="s">
        <v>5617</v>
      </c>
      <c r="D6906" t="s">
        <v>3154</v>
      </c>
      <c r="E6906" t="s">
        <v>3446</v>
      </c>
      <c r="F6906">
        <v>34</v>
      </c>
      <c r="G6906" t="s">
        <v>3154</v>
      </c>
      <c r="H6906" s="4" t="str">
        <f t="shared" si="214"/>
        <v>2K214.34</v>
      </c>
      <c r="I6906" s="4" t="str">
        <f t="shared" si="215"/>
        <v>S2_DCH_P6_REFCLK_100M+</v>
      </c>
    </row>
    <row r="6907" spans="1:9">
      <c r="A6907" t="s">
        <v>261</v>
      </c>
      <c r="B6907" t="s">
        <v>9390</v>
      </c>
      <c r="C6907" t="s">
        <v>5617</v>
      </c>
      <c r="D6907" t="s">
        <v>3155</v>
      </c>
      <c r="E6907" t="s">
        <v>3447</v>
      </c>
      <c r="F6907">
        <v>33</v>
      </c>
      <c r="G6907" t="s">
        <v>3155</v>
      </c>
      <c r="H6907" s="4" t="str">
        <f t="shared" si="214"/>
        <v>2K214.33</v>
      </c>
      <c r="I6907" s="4" t="str">
        <f t="shared" si="215"/>
        <v>S2_DCH_P6_REFCLK_100M-</v>
      </c>
    </row>
    <row r="6908" spans="1:9">
      <c r="A6908" t="s">
        <v>261</v>
      </c>
      <c r="B6908" t="s">
        <v>9390</v>
      </c>
      <c r="C6908" t="s">
        <v>5617</v>
      </c>
      <c r="D6908" t="s">
        <v>3156</v>
      </c>
      <c r="E6908" t="s">
        <v>3464</v>
      </c>
      <c r="F6908">
        <v>32</v>
      </c>
      <c r="G6908" t="s">
        <v>3156</v>
      </c>
      <c r="H6908" s="4" t="str">
        <f t="shared" si="214"/>
        <v>2K214.32</v>
      </c>
      <c r="I6908" s="4" t="str">
        <f t="shared" si="215"/>
        <v>S2_DCH_P7_REFCLK_100M+</v>
      </c>
    </row>
    <row r="6909" spans="1:9">
      <c r="A6909" t="s">
        <v>261</v>
      </c>
      <c r="B6909" t="s">
        <v>9390</v>
      </c>
      <c r="C6909" t="s">
        <v>5617</v>
      </c>
      <c r="D6909" t="s">
        <v>3157</v>
      </c>
      <c r="E6909" t="s">
        <v>3465</v>
      </c>
      <c r="F6909">
        <v>31</v>
      </c>
      <c r="G6909" t="s">
        <v>3157</v>
      </c>
      <c r="H6909" s="4" t="str">
        <f t="shared" si="214"/>
        <v>2K214.31</v>
      </c>
      <c r="I6909" s="4" t="str">
        <f t="shared" si="215"/>
        <v>S2_DCH_P7_REFCLK_100M-</v>
      </c>
    </row>
    <row r="6910" spans="1:9">
      <c r="A6910" t="s">
        <v>261</v>
      </c>
      <c r="B6910" t="s">
        <v>9390</v>
      </c>
      <c r="C6910" t="s">
        <v>5617</v>
      </c>
      <c r="D6910" t="s">
        <v>3158</v>
      </c>
      <c r="E6910" t="s">
        <v>3453</v>
      </c>
      <c r="F6910">
        <v>25</v>
      </c>
      <c r="G6910" t="s">
        <v>3158</v>
      </c>
      <c r="H6910" s="4" t="str">
        <f t="shared" si="214"/>
        <v>2K214.25</v>
      </c>
      <c r="I6910" s="4" t="str">
        <f t="shared" si="215"/>
        <v>S2_DCH_P6_HSI-</v>
      </c>
    </row>
    <row r="6911" spans="1:9">
      <c r="A6911" t="s">
        <v>261</v>
      </c>
      <c r="B6911" t="s">
        <v>9390</v>
      </c>
      <c r="C6911" t="s">
        <v>5617</v>
      </c>
      <c r="D6911" t="s">
        <v>3159</v>
      </c>
      <c r="E6911" t="s">
        <v>3452</v>
      </c>
      <c r="F6911">
        <v>24</v>
      </c>
      <c r="G6911" t="s">
        <v>3159</v>
      </c>
      <c r="H6911" s="4" t="str">
        <f t="shared" si="214"/>
        <v>2K214.24</v>
      </c>
      <c r="I6911" s="4" t="str">
        <f t="shared" si="215"/>
        <v>S2_DCH_P6_HSI+</v>
      </c>
    </row>
    <row r="6912" spans="1:9">
      <c r="A6912" t="s">
        <v>261</v>
      </c>
      <c r="B6912" t="s">
        <v>9390</v>
      </c>
      <c r="C6912" t="s">
        <v>5617</v>
      </c>
      <c r="D6912" t="s">
        <v>3160</v>
      </c>
      <c r="E6912" t="s">
        <v>3471</v>
      </c>
      <c r="F6912">
        <v>23</v>
      </c>
      <c r="G6912" t="s">
        <v>3160</v>
      </c>
      <c r="H6912" s="4" t="str">
        <f t="shared" si="214"/>
        <v>2K214.23</v>
      </c>
      <c r="I6912" s="4" t="str">
        <f t="shared" si="215"/>
        <v>S2_DCH_P7_HSI-</v>
      </c>
    </row>
    <row r="6913" spans="1:9">
      <c r="A6913" t="s">
        <v>261</v>
      </c>
      <c r="B6913" t="s">
        <v>9390</v>
      </c>
      <c r="C6913" t="s">
        <v>5617</v>
      </c>
      <c r="D6913" t="s">
        <v>3161</v>
      </c>
      <c r="E6913" t="s">
        <v>3470</v>
      </c>
      <c r="F6913">
        <v>22</v>
      </c>
      <c r="G6913" t="s">
        <v>3161</v>
      </c>
      <c r="H6913" s="4" t="str">
        <f t="shared" si="214"/>
        <v>2K214.22</v>
      </c>
      <c r="I6913" s="4" t="str">
        <f t="shared" si="215"/>
        <v>S2_DCH_P7_HSI+</v>
      </c>
    </row>
    <row r="6914" spans="1:9">
      <c r="A6914" t="s">
        <v>261</v>
      </c>
      <c r="B6914" t="s">
        <v>9390</v>
      </c>
      <c r="C6914" t="s">
        <v>5617</v>
      </c>
      <c r="D6914" t="s">
        <v>174</v>
      </c>
      <c r="E6914" t="s">
        <v>169</v>
      </c>
      <c r="F6914" t="s">
        <v>174</v>
      </c>
      <c r="G6914" t="s">
        <v>174</v>
      </c>
      <c r="H6914" s="4" t="str">
        <f t="shared" ref="H6914:H6977" si="216">CONCATENATE(C6914,".",F6914)</f>
        <v>2K214.EP</v>
      </c>
      <c r="I6914" s="4" t="str">
        <f t="shared" ref="I6914:I6977" si="217">E6914</f>
        <v>DGND</v>
      </c>
    </row>
    <row r="6915" spans="1:9">
      <c r="A6915" t="s">
        <v>261</v>
      </c>
      <c r="B6915" t="s">
        <v>9390</v>
      </c>
      <c r="C6915" t="s">
        <v>5617</v>
      </c>
      <c r="D6915" t="s">
        <v>3162</v>
      </c>
      <c r="E6915" t="s">
        <v>169</v>
      </c>
      <c r="F6915">
        <v>4</v>
      </c>
      <c r="G6915" t="s">
        <v>3162</v>
      </c>
      <c r="H6915" s="4" t="str">
        <f t="shared" si="216"/>
        <v>2K214.4</v>
      </c>
      <c r="I6915" s="4" t="str">
        <f t="shared" si="217"/>
        <v>DGND</v>
      </c>
    </row>
    <row r="6916" spans="1:9">
      <c r="A6916" t="s">
        <v>261</v>
      </c>
      <c r="B6916" t="s">
        <v>9390</v>
      </c>
      <c r="C6916" t="s">
        <v>5617</v>
      </c>
      <c r="D6916" t="s">
        <v>3163</v>
      </c>
      <c r="E6916" t="s">
        <v>169</v>
      </c>
      <c r="F6916">
        <v>14</v>
      </c>
      <c r="G6916" t="s">
        <v>3163</v>
      </c>
      <c r="H6916" s="4" t="str">
        <f t="shared" si="216"/>
        <v>2K214.14</v>
      </c>
      <c r="I6916" s="4" t="str">
        <f t="shared" si="217"/>
        <v>DGND</v>
      </c>
    </row>
    <row r="6917" spans="1:9">
      <c r="A6917" t="s">
        <v>261</v>
      </c>
      <c r="B6917" t="s">
        <v>9390</v>
      </c>
      <c r="C6917" t="s">
        <v>5617</v>
      </c>
      <c r="D6917" t="s">
        <v>3164</v>
      </c>
      <c r="E6917" t="s">
        <v>169</v>
      </c>
      <c r="F6917">
        <v>19</v>
      </c>
      <c r="G6917" t="s">
        <v>3164</v>
      </c>
      <c r="H6917" s="4" t="str">
        <f t="shared" si="216"/>
        <v>2K214.19</v>
      </c>
      <c r="I6917" s="4" t="str">
        <f t="shared" si="217"/>
        <v>DGND</v>
      </c>
    </row>
    <row r="6918" spans="1:9">
      <c r="A6918" t="s">
        <v>261</v>
      </c>
      <c r="B6918" t="s">
        <v>9390</v>
      </c>
      <c r="C6918" t="s">
        <v>5617</v>
      </c>
      <c r="D6918" t="s">
        <v>3165</v>
      </c>
      <c r="E6918" t="s">
        <v>169</v>
      </c>
      <c r="F6918">
        <v>21</v>
      </c>
      <c r="G6918" t="s">
        <v>3165</v>
      </c>
      <c r="H6918" s="4" t="str">
        <f t="shared" si="216"/>
        <v>2K214.21</v>
      </c>
      <c r="I6918" s="4" t="str">
        <f t="shared" si="217"/>
        <v>DGND</v>
      </c>
    </row>
    <row r="6919" spans="1:9">
      <c r="A6919" t="s">
        <v>261</v>
      </c>
      <c r="B6919" t="s">
        <v>9390</v>
      </c>
      <c r="C6919" t="s">
        <v>5617</v>
      </c>
      <c r="D6919" t="s">
        <v>3166</v>
      </c>
      <c r="E6919" t="s">
        <v>169</v>
      </c>
      <c r="F6919">
        <v>39</v>
      </c>
      <c r="G6919" t="s">
        <v>3166</v>
      </c>
      <c r="H6919" s="4" t="str">
        <f t="shared" si="216"/>
        <v>2K214.39</v>
      </c>
      <c r="I6919" s="4" t="str">
        <f t="shared" si="217"/>
        <v>DGND</v>
      </c>
    </row>
    <row r="6920" spans="1:9">
      <c r="A6920" t="s">
        <v>261</v>
      </c>
      <c r="B6920" t="s">
        <v>9390</v>
      </c>
      <c r="C6920" t="s">
        <v>5617</v>
      </c>
      <c r="D6920" t="s">
        <v>3167</v>
      </c>
      <c r="E6920" t="s">
        <v>169</v>
      </c>
      <c r="F6920">
        <v>41</v>
      </c>
      <c r="G6920" t="s">
        <v>3167</v>
      </c>
      <c r="H6920" s="4" t="str">
        <f t="shared" si="216"/>
        <v>2K214.41</v>
      </c>
      <c r="I6920" s="4" t="str">
        <f t="shared" si="217"/>
        <v>DGND</v>
      </c>
    </row>
    <row r="6921" spans="1:9">
      <c r="A6921" t="s">
        <v>261</v>
      </c>
      <c r="B6921" t="s">
        <v>9390</v>
      </c>
      <c r="C6921" t="s">
        <v>5617</v>
      </c>
      <c r="D6921" t="s">
        <v>864</v>
      </c>
      <c r="F6921">
        <v>18</v>
      </c>
      <c r="G6921" t="s">
        <v>864</v>
      </c>
      <c r="H6921" s="4" t="str">
        <f t="shared" si="216"/>
        <v>2K214.18</v>
      </c>
      <c r="I6921" s="4">
        <f t="shared" si="217"/>
        <v>0</v>
      </c>
    </row>
    <row r="6922" spans="1:9">
      <c r="A6922" t="s">
        <v>261</v>
      </c>
      <c r="B6922" t="s">
        <v>9390</v>
      </c>
      <c r="C6922" t="s">
        <v>5617</v>
      </c>
      <c r="D6922" t="s">
        <v>3168</v>
      </c>
      <c r="F6922">
        <v>42</v>
      </c>
      <c r="G6922" t="s">
        <v>3168</v>
      </c>
      <c r="H6922" s="4" t="str">
        <f t="shared" si="216"/>
        <v>2K214.42</v>
      </c>
      <c r="I6922" s="4">
        <f t="shared" si="217"/>
        <v>0</v>
      </c>
    </row>
    <row r="6923" spans="1:9">
      <c r="A6923" t="s">
        <v>261</v>
      </c>
      <c r="B6923" t="s">
        <v>9390</v>
      </c>
      <c r="C6923" t="s">
        <v>5617</v>
      </c>
      <c r="D6923" t="s">
        <v>3122</v>
      </c>
      <c r="E6923" t="s">
        <v>4087</v>
      </c>
      <c r="F6923">
        <v>8</v>
      </c>
      <c r="G6923" t="s">
        <v>3122</v>
      </c>
      <c r="H6923" s="4" t="str">
        <f t="shared" si="216"/>
        <v>2K214.8</v>
      </c>
      <c r="I6923" s="4" t="str">
        <f t="shared" si="217"/>
        <v>S2_SEL2_K214</v>
      </c>
    </row>
    <row r="6924" spans="1:9">
      <c r="A6924" t="s">
        <v>261</v>
      </c>
      <c r="B6924" t="s">
        <v>9390</v>
      </c>
      <c r="C6924" t="s">
        <v>5617</v>
      </c>
      <c r="D6924" t="s">
        <v>3123</v>
      </c>
      <c r="E6924" t="s">
        <v>4086</v>
      </c>
      <c r="F6924">
        <v>17</v>
      </c>
      <c r="G6924" t="s">
        <v>3123</v>
      </c>
      <c r="H6924" s="4" t="str">
        <f t="shared" si="216"/>
        <v>2K214.17</v>
      </c>
      <c r="I6924" s="4" t="str">
        <f t="shared" si="217"/>
        <v>S2_SEL1_K214</v>
      </c>
    </row>
    <row r="6925" spans="1:9">
      <c r="A6925" t="s">
        <v>261</v>
      </c>
      <c r="B6925" t="s">
        <v>9390</v>
      </c>
      <c r="C6925" t="s">
        <v>5617</v>
      </c>
      <c r="D6925" t="s">
        <v>3169</v>
      </c>
      <c r="E6925" t="s">
        <v>463</v>
      </c>
      <c r="F6925">
        <v>5</v>
      </c>
      <c r="G6925" t="s">
        <v>3169</v>
      </c>
      <c r="H6925" s="4" t="str">
        <f t="shared" si="216"/>
        <v>2K214.5</v>
      </c>
      <c r="I6925" s="4" t="str">
        <f t="shared" si="217"/>
        <v>VDD33_ATX</v>
      </c>
    </row>
    <row r="6926" spans="1:9">
      <c r="A6926" t="s">
        <v>261</v>
      </c>
      <c r="B6926" t="s">
        <v>9390</v>
      </c>
      <c r="C6926" t="s">
        <v>5617</v>
      </c>
      <c r="D6926" t="s">
        <v>3170</v>
      </c>
      <c r="E6926" t="s">
        <v>463</v>
      </c>
      <c r="F6926">
        <v>9</v>
      </c>
      <c r="G6926" t="s">
        <v>3170</v>
      </c>
      <c r="H6926" s="4" t="str">
        <f t="shared" si="216"/>
        <v>2K214.9</v>
      </c>
      <c r="I6926" s="4" t="str">
        <f t="shared" si="217"/>
        <v>VDD33_ATX</v>
      </c>
    </row>
    <row r="6927" spans="1:9">
      <c r="A6927" t="s">
        <v>261</v>
      </c>
      <c r="B6927" t="s">
        <v>9390</v>
      </c>
      <c r="C6927" t="s">
        <v>5617</v>
      </c>
      <c r="D6927" t="s">
        <v>3171</v>
      </c>
      <c r="E6927" t="s">
        <v>463</v>
      </c>
      <c r="F6927">
        <v>13</v>
      </c>
      <c r="G6927" t="s">
        <v>3171</v>
      </c>
      <c r="H6927" s="4" t="str">
        <f t="shared" si="216"/>
        <v>2K214.13</v>
      </c>
      <c r="I6927" s="4" t="str">
        <f t="shared" si="217"/>
        <v>VDD33_ATX</v>
      </c>
    </row>
    <row r="6928" spans="1:9">
      <c r="A6928" t="s">
        <v>261</v>
      </c>
      <c r="B6928" t="s">
        <v>9390</v>
      </c>
      <c r="C6928" t="s">
        <v>5617</v>
      </c>
      <c r="D6928" t="s">
        <v>3172</v>
      </c>
      <c r="E6928" t="s">
        <v>463</v>
      </c>
      <c r="F6928">
        <v>20</v>
      </c>
      <c r="G6928" t="s">
        <v>3172</v>
      </c>
      <c r="H6928" s="4" t="str">
        <f t="shared" si="216"/>
        <v>2K214.20</v>
      </c>
      <c r="I6928" s="4" t="str">
        <f t="shared" si="217"/>
        <v>VDD33_ATX</v>
      </c>
    </row>
    <row r="6929" spans="1:9">
      <c r="A6929" t="s">
        <v>261</v>
      </c>
      <c r="B6929" t="s">
        <v>9390</v>
      </c>
      <c r="C6929" t="s">
        <v>5617</v>
      </c>
      <c r="D6929" t="s">
        <v>3173</v>
      </c>
      <c r="E6929" t="s">
        <v>463</v>
      </c>
      <c r="F6929">
        <v>30</v>
      </c>
      <c r="G6929" t="s">
        <v>3173</v>
      </c>
      <c r="H6929" s="4" t="str">
        <f t="shared" si="216"/>
        <v>2K214.30</v>
      </c>
      <c r="I6929" s="4" t="str">
        <f t="shared" si="217"/>
        <v>VDD33_ATX</v>
      </c>
    </row>
    <row r="6930" spans="1:9">
      <c r="A6930" t="s">
        <v>261</v>
      </c>
      <c r="B6930" t="s">
        <v>9390</v>
      </c>
      <c r="C6930" t="s">
        <v>5617</v>
      </c>
      <c r="D6930" t="s">
        <v>3174</v>
      </c>
      <c r="E6930" t="s">
        <v>463</v>
      </c>
      <c r="F6930">
        <v>40</v>
      </c>
      <c r="G6930" t="s">
        <v>3174</v>
      </c>
      <c r="H6930" s="4" t="str">
        <f t="shared" si="216"/>
        <v>2K214.40</v>
      </c>
      <c r="I6930" s="4" t="str">
        <f t="shared" si="217"/>
        <v>VDD33_ATX</v>
      </c>
    </row>
    <row r="6931" spans="1:9">
      <c r="A6931" t="s">
        <v>261</v>
      </c>
      <c r="B6931" t="s">
        <v>9390</v>
      </c>
      <c r="C6931" t="s">
        <v>5618</v>
      </c>
      <c r="D6931" t="s">
        <v>3132</v>
      </c>
      <c r="E6931" t="s">
        <v>4088</v>
      </c>
      <c r="F6931">
        <v>1</v>
      </c>
      <c r="G6931" t="s">
        <v>3132</v>
      </c>
      <c r="H6931" s="4" t="str">
        <f t="shared" si="216"/>
        <v>2K217.1</v>
      </c>
      <c r="I6931" s="4" t="str">
        <f t="shared" si="217"/>
        <v>S2_OE_K217</v>
      </c>
    </row>
    <row r="6932" spans="1:9">
      <c r="A6932" t="s">
        <v>261</v>
      </c>
      <c r="B6932" t="s">
        <v>9390</v>
      </c>
      <c r="C6932" t="s">
        <v>5618</v>
      </c>
      <c r="D6932" t="s">
        <v>3133</v>
      </c>
      <c r="E6932" t="s">
        <v>4088</v>
      </c>
      <c r="F6932">
        <v>10</v>
      </c>
      <c r="G6932" t="s">
        <v>3133</v>
      </c>
      <c r="H6932" s="4" t="str">
        <f t="shared" si="216"/>
        <v>2K217.10</v>
      </c>
      <c r="I6932" s="4" t="str">
        <f t="shared" si="217"/>
        <v>S2_OE_K217</v>
      </c>
    </row>
    <row r="6933" spans="1:9">
      <c r="A6933" t="s">
        <v>261</v>
      </c>
      <c r="B6933" t="s">
        <v>9390</v>
      </c>
      <c r="C6933" t="s">
        <v>5618</v>
      </c>
      <c r="D6933" t="s">
        <v>3135</v>
      </c>
      <c r="F6933">
        <v>2</v>
      </c>
      <c r="G6933" t="s">
        <v>3135</v>
      </c>
      <c r="H6933" s="4" t="str">
        <f t="shared" si="216"/>
        <v>2K217.2</v>
      </c>
      <c r="I6933" s="4">
        <f t="shared" si="217"/>
        <v>0</v>
      </c>
    </row>
    <row r="6934" spans="1:9">
      <c r="A6934" t="s">
        <v>261</v>
      </c>
      <c r="B6934" t="s">
        <v>9390</v>
      </c>
      <c r="C6934" t="s">
        <v>5618</v>
      </c>
      <c r="D6934" t="s">
        <v>3137</v>
      </c>
      <c r="F6934">
        <v>3</v>
      </c>
      <c r="G6934" t="s">
        <v>3137</v>
      </c>
      <c r="H6934" s="4" t="str">
        <f t="shared" si="216"/>
        <v>2K217.3</v>
      </c>
      <c r="I6934" s="4">
        <f t="shared" si="217"/>
        <v>0</v>
      </c>
    </row>
    <row r="6935" spans="1:9">
      <c r="A6935" t="s">
        <v>261</v>
      </c>
      <c r="B6935" t="s">
        <v>9390</v>
      </c>
      <c r="C6935" t="s">
        <v>5618</v>
      </c>
      <c r="D6935" t="s">
        <v>3138</v>
      </c>
      <c r="F6935">
        <v>6</v>
      </c>
      <c r="G6935" t="s">
        <v>3138</v>
      </c>
      <c r="H6935" s="4" t="str">
        <f t="shared" si="216"/>
        <v>2K217.6</v>
      </c>
      <c r="I6935" s="4">
        <f t="shared" si="217"/>
        <v>0</v>
      </c>
    </row>
    <row r="6936" spans="1:9">
      <c r="A6936" t="s">
        <v>261</v>
      </c>
      <c r="B6936" t="s">
        <v>9390</v>
      </c>
      <c r="C6936" t="s">
        <v>5618</v>
      </c>
      <c r="D6936" t="s">
        <v>3139</v>
      </c>
      <c r="F6936">
        <v>7</v>
      </c>
      <c r="G6936" t="s">
        <v>3139</v>
      </c>
      <c r="H6936" s="4" t="str">
        <f t="shared" si="216"/>
        <v>2K217.7</v>
      </c>
      <c r="I6936" s="4">
        <f t="shared" si="217"/>
        <v>0</v>
      </c>
    </row>
    <row r="6937" spans="1:9">
      <c r="A6937" t="s">
        <v>261</v>
      </c>
      <c r="B6937" t="s">
        <v>9390</v>
      </c>
      <c r="C6937" t="s">
        <v>5618</v>
      </c>
      <c r="D6937" t="s">
        <v>3140</v>
      </c>
      <c r="E6937" t="s">
        <v>4054</v>
      </c>
      <c r="F6937">
        <v>11</v>
      </c>
      <c r="G6937" t="s">
        <v>3140</v>
      </c>
      <c r="H6937" s="4" t="str">
        <f t="shared" si="216"/>
        <v>2K217.11</v>
      </c>
      <c r="I6937" s="4" t="str">
        <f t="shared" si="217"/>
        <v>S2_1_P6_HSO+</v>
      </c>
    </row>
    <row r="6938" spans="1:9">
      <c r="A6938" t="s">
        <v>261</v>
      </c>
      <c r="B6938" t="s">
        <v>9390</v>
      </c>
      <c r="C6938" t="s">
        <v>5618</v>
      </c>
      <c r="D6938" t="s">
        <v>3141</v>
      </c>
      <c r="E6938" t="s">
        <v>4053</v>
      </c>
      <c r="F6938">
        <v>12</v>
      </c>
      <c r="G6938" t="s">
        <v>3141</v>
      </c>
      <c r="H6938" s="4" t="str">
        <f t="shared" si="216"/>
        <v>2K217.12</v>
      </c>
      <c r="I6938" s="4" t="str">
        <f t="shared" si="217"/>
        <v>S2_1_P6_HSO-</v>
      </c>
    </row>
    <row r="6939" spans="1:9">
      <c r="A6939" t="s">
        <v>261</v>
      </c>
      <c r="B6939" t="s">
        <v>9390</v>
      </c>
      <c r="C6939" t="s">
        <v>5618</v>
      </c>
      <c r="D6939" t="s">
        <v>3142</v>
      </c>
      <c r="E6939" t="s">
        <v>4081</v>
      </c>
      <c r="F6939">
        <v>15</v>
      </c>
      <c r="G6939" t="s">
        <v>3142</v>
      </c>
      <c r="H6939" s="4" t="str">
        <f t="shared" si="216"/>
        <v>2K217.15</v>
      </c>
      <c r="I6939" s="4" t="str">
        <f t="shared" si="217"/>
        <v>S2_1_P7_HSO+</v>
      </c>
    </row>
    <row r="6940" spans="1:9">
      <c r="A6940" t="s">
        <v>261</v>
      </c>
      <c r="B6940" t="s">
        <v>9390</v>
      </c>
      <c r="C6940" t="s">
        <v>5618</v>
      </c>
      <c r="D6940" t="s">
        <v>3143</v>
      </c>
      <c r="E6940" t="s">
        <v>4080</v>
      </c>
      <c r="F6940">
        <v>16</v>
      </c>
      <c r="G6940" t="s">
        <v>3143</v>
      </c>
      <c r="H6940" s="4" t="str">
        <f t="shared" si="216"/>
        <v>2K217.16</v>
      </c>
      <c r="I6940" s="4" t="str">
        <f t="shared" si="217"/>
        <v>S2_1_P7_HSO-</v>
      </c>
    </row>
    <row r="6941" spans="1:9">
      <c r="A6941" t="s">
        <v>261</v>
      </c>
      <c r="B6941" t="s">
        <v>9390</v>
      </c>
      <c r="C6941" t="s">
        <v>5618</v>
      </c>
      <c r="D6941" t="s">
        <v>3145</v>
      </c>
      <c r="F6941">
        <v>38</v>
      </c>
      <c r="G6941" t="s">
        <v>3145</v>
      </c>
      <c r="H6941" s="4" t="str">
        <f t="shared" si="216"/>
        <v>2K217.38</v>
      </c>
      <c r="I6941" s="4">
        <f t="shared" si="217"/>
        <v>0</v>
      </c>
    </row>
    <row r="6942" spans="1:9">
      <c r="A6942" t="s">
        <v>261</v>
      </c>
      <c r="B6942" t="s">
        <v>9390</v>
      </c>
      <c r="C6942" t="s">
        <v>5618</v>
      </c>
      <c r="D6942" t="s">
        <v>3147</v>
      </c>
      <c r="F6942">
        <v>37</v>
      </c>
      <c r="G6942" t="s">
        <v>3147</v>
      </c>
      <c r="H6942" s="4" t="str">
        <f t="shared" si="216"/>
        <v>2K217.37</v>
      </c>
      <c r="I6942" s="4">
        <f t="shared" si="217"/>
        <v>0</v>
      </c>
    </row>
    <row r="6943" spans="1:9">
      <c r="A6943" t="s">
        <v>261</v>
      </c>
      <c r="B6943" t="s">
        <v>9390</v>
      </c>
      <c r="C6943" t="s">
        <v>5618</v>
      </c>
      <c r="D6943" t="s">
        <v>3148</v>
      </c>
      <c r="F6943">
        <v>36</v>
      </c>
      <c r="G6943" t="s">
        <v>3148</v>
      </c>
      <c r="H6943" s="4" t="str">
        <f t="shared" si="216"/>
        <v>2K217.36</v>
      </c>
      <c r="I6943" s="4">
        <f t="shared" si="217"/>
        <v>0</v>
      </c>
    </row>
    <row r="6944" spans="1:9">
      <c r="A6944" t="s">
        <v>261</v>
      </c>
      <c r="B6944" t="s">
        <v>9390</v>
      </c>
      <c r="C6944" t="s">
        <v>5618</v>
      </c>
      <c r="D6944" t="s">
        <v>3149</v>
      </c>
      <c r="F6944">
        <v>35</v>
      </c>
      <c r="G6944" t="s">
        <v>3149</v>
      </c>
      <c r="H6944" s="4" t="str">
        <f t="shared" si="216"/>
        <v>2K217.35</v>
      </c>
      <c r="I6944" s="4">
        <f t="shared" si="217"/>
        <v>0</v>
      </c>
    </row>
    <row r="6945" spans="1:9">
      <c r="A6945" t="s">
        <v>261</v>
      </c>
      <c r="B6945" t="s">
        <v>9390</v>
      </c>
      <c r="C6945" t="s">
        <v>5618</v>
      </c>
      <c r="D6945" t="s">
        <v>3150</v>
      </c>
      <c r="E6945" t="s">
        <v>4041</v>
      </c>
      <c r="F6945">
        <v>29</v>
      </c>
      <c r="G6945" t="s">
        <v>3150</v>
      </c>
      <c r="H6945" s="4" t="str">
        <f t="shared" si="216"/>
        <v>2K217.29</v>
      </c>
      <c r="I6945" s="4" t="str">
        <f t="shared" si="217"/>
        <v>SG2_C_P7_HSI+</v>
      </c>
    </row>
    <row r="6946" spans="1:9">
      <c r="A6946" t="s">
        <v>261</v>
      </c>
      <c r="B6946" t="s">
        <v>9390</v>
      </c>
      <c r="C6946" t="s">
        <v>5618</v>
      </c>
      <c r="D6946" t="s">
        <v>3151</v>
      </c>
      <c r="E6946" t="s">
        <v>4043</v>
      </c>
      <c r="F6946">
        <v>28</v>
      </c>
      <c r="G6946" t="s">
        <v>3151</v>
      </c>
      <c r="H6946" s="4" t="str">
        <f t="shared" si="216"/>
        <v>2K217.28</v>
      </c>
      <c r="I6946" s="4" t="str">
        <f t="shared" si="217"/>
        <v>SG2_C_P7_HSI-</v>
      </c>
    </row>
    <row r="6947" spans="1:9">
      <c r="A6947" t="s">
        <v>261</v>
      </c>
      <c r="B6947" t="s">
        <v>9390</v>
      </c>
      <c r="C6947" t="s">
        <v>5618</v>
      </c>
      <c r="D6947" t="s">
        <v>3152</v>
      </c>
      <c r="E6947" t="s">
        <v>4069</v>
      </c>
      <c r="F6947">
        <v>27</v>
      </c>
      <c r="G6947" t="s">
        <v>3152</v>
      </c>
      <c r="H6947" s="4" t="str">
        <f t="shared" si="216"/>
        <v>2K217.27</v>
      </c>
      <c r="I6947" s="4" t="str">
        <f t="shared" si="217"/>
        <v>SG2_C_P6_HSI+</v>
      </c>
    </row>
    <row r="6948" spans="1:9">
      <c r="A6948" t="s">
        <v>261</v>
      </c>
      <c r="B6948" t="s">
        <v>9390</v>
      </c>
      <c r="C6948" t="s">
        <v>5618</v>
      </c>
      <c r="D6948" t="s">
        <v>3153</v>
      </c>
      <c r="E6948" t="s">
        <v>4071</v>
      </c>
      <c r="F6948">
        <v>26</v>
      </c>
      <c r="G6948" t="s">
        <v>3153</v>
      </c>
      <c r="H6948" s="4" t="str">
        <f t="shared" si="216"/>
        <v>2K217.26</v>
      </c>
      <c r="I6948" s="4" t="str">
        <f t="shared" si="217"/>
        <v>SG2_C_P6_HSI-</v>
      </c>
    </row>
    <row r="6949" spans="1:9">
      <c r="A6949" t="s">
        <v>261</v>
      </c>
      <c r="B6949" t="s">
        <v>9390</v>
      </c>
      <c r="C6949" t="s">
        <v>5618</v>
      </c>
      <c r="D6949" t="s">
        <v>3154</v>
      </c>
      <c r="F6949">
        <v>34</v>
      </c>
      <c r="G6949" t="s">
        <v>3154</v>
      </c>
      <c r="H6949" s="4" t="str">
        <f t="shared" si="216"/>
        <v>2K217.34</v>
      </c>
      <c r="I6949" s="4">
        <f t="shared" si="217"/>
        <v>0</v>
      </c>
    </row>
    <row r="6950" spans="1:9">
      <c r="A6950" t="s">
        <v>261</v>
      </c>
      <c r="B6950" t="s">
        <v>9390</v>
      </c>
      <c r="C6950" t="s">
        <v>5618</v>
      </c>
      <c r="D6950" t="s">
        <v>3155</v>
      </c>
      <c r="F6950">
        <v>33</v>
      </c>
      <c r="G6950" t="s">
        <v>3155</v>
      </c>
      <c r="H6950" s="4" t="str">
        <f t="shared" si="216"/>
        <v>2K217.33</v>
      </c>
      <c r="I6950" s="4">
        <f t="shared" si="217"/>
        <v>0</v>
      </c>
    </row>
    <row r="6951" spans="1:9">
      <c r="A6951" t="s">
        <v>261</v>
      </c>
      <c r="B6951" t="s">
        <v>9390</v>
      </c>
      <c r="C6951" t="s">
        <v>5618</v>
      </c>
      <c r="D6951" t="s">
        <v>3156</v>
      </c>
      <c r="F6951">
        <v>32</v>
      </c>
      <c r="G6951" t="s">
        <v>3156</v>
      </c>
      <c r="H6951" s="4" t="str">
        <f t="shared" si="216"/>
        <v>2K217.32</v>
      </c>
      <c r="I6951" s="4">
        <f t="shared" si="217"/>
        <v>0</v>
      </c>
    </row>
    <row r="6952" spans="1:9">
      <c r="A6952" t="s">
        <v>261</v>
      </c>
      <c r="B6952" t="s">
        <v>9390</v>
      </c>
      <c r="C6952" t="s">
        <v>5618</v>
      </c>
      <c r="D6952" t="s">
        <v>3157</v>
      </c>
      <c r="F6952">
        <v>31</v>
      </c>
      <c r="G6952" t="s">
        <v>3157</v>
      </c>
      <c r="H6952" s="4" t="str">
        <f t="shared" si="216"/>
        <v>2K217.31</v>
      </c>
      <c r="I6952" s="4">
        <f t="shared" si="217"/>
        <v>0</v>
      </c>
    </row>
    <row r="6953" spans="1:9">
      <c r="A6953" t="s">
        <v>261</v>
      </c>
      <c r="B6953" t="s">
        <v>9390</v>
      </c>
      <c r="C6953" t="s">
        <v>5618</v>
      </c>
      <c r="D6953" t="s">
        <v>3158</v>
      </c>
      <c r="E6953" t="s">
        <v>3458</v>
      </c>
      <c r="F6953">
        <v>25</v>
      </c>
      <c r="G6953" t="s">
        <v>3158</v>
      </c>
      <c r="H6953" s="4" t="str">
        <f t="shared" si="216"/>
        <v>2K217.25</v>
      </c>
      <c r="I6953" s="4" t="str">
        <f t="shared" si="217"/>
        <v>S2_DCH_P6_HSO+</v>
      </c>
    </row>
    <row r="6954" spans="1:9">
      <c r="A6954" t="s">
        <v>261</v>
      </c>
      <c r="B6954" t="s">
        <v>9390</v>
      </c>
      <c r="C6954" t="s">
        <v>5618</v>
      </c>
      <c r="D6954" t="s">
        <v>3159</v>
      </c>
      <c r="E6954" t="s">
        <v>3459</v>
      </c>
      <c r="F6954">
        <v>24</v>
      </c>
      <c r="G6954" t="s">
        <v>3159</v>
      </c>
      <c r="H6954" s="4" t="str">
        <f t="shared" si="216"/>
        <v>2K217.24</v>
      </c>
      <c r="I6954" s="4" t="str">
        <f t="shared" si="217"/>
        <v>S2_DCH_P6_HSO-</v>
      </c>
    </row>
    <row r="6955" spans="1:9">
      <c r="A6955" t="s">
        <v>261</v>
      </c>
      <c r="B6955" t="s">
        <v>9390</v>
      </c>
      <c r="C6955" t="s">
        <v>5618</v>
      </c>
      <c r="D6955" t="s">
        <v>3160</v>
      </c>
      <c r="E6955" t="s">
        <v>3476</v>
      </c>
      <c r="F6955">
        <v>23</v>
      </c>
      <c r="G6955" t="s">
        <v>3160</v>
      </c>
      <c r="H6955" s="4" t="str">
        <f t="shared" si="216"/>
        <v>2K217.23</v>
      </c>
      <c r="I6955" s="4" t="str">
        <f t="shared" si="217"/>
        <v>S2_DCH_P7_HSO+</v>
      </c>
    </row>
    <row r="6956" spans="1:9">
      <c r="A6956" t="s">
        <v>261</v>
      </c>
      <c r="B6956" t="s">
        <v>9390</v>
      </c>
      <c r="C6956" t="s">
        <v>5618</v>
      </c>
      <c r="D6956" t="s">
        <v>3161</v>
      </c>
      <c r="E6956" t="s">
        <v>3477</v>
      </c>
      <c r="F6956">
        <v>22</v>
      </c>
      <c r="G6956" t="s">
        <v>3161</v>
      </c>
      <c r="H6956" s="4" t="str">
        <f t="shared" si="216"/>
        <v>2K217.22</v>
      </c>
      <c r="I6956" s="4" t="str">
        <f t="shared" si="217"/>
        <v>S2_DCH_P7_HSO-</v>
      </c>
    </row>
    <row r="6957" spans="1:9">
      <c r="A6957" t="s">
        <v>261</v>
      </c>
      <c r="B6957" t="s">
        <v>9390</v>
      </c>
      <c r="C6957" t="s">
        <v>5618</v>
      </c>
      <c r="D6957" t="s">
        <v>174</v>
      </c>
      <c r="E6957" t="s">
        <v>169</v>
      </c>
      <c r="F6957" t="s">
        <v>174</v>
      </c>
      <c r="G6957" t="s">
        <v>174</v>
      </c>
      <c r="H6957" s="4" t="str">
        <f t="shared" si="216"/>
        <v>2K217.EP</v>
      </c>
      <c r="I6957" s="4" t="str">
        <f t="shared" si="217"/>
        <v>DGND</v>
      </c>
    </row>
    <row r="6958" spans="1:9">
      <c r="A6958" t="s">
        <v>261</v>
      </c>
      <c r="B6958" t="s">
        <v>9390</v>
      </c>
      <c r="C6958" t="s">
        <v>5618</v>
      </c>
      <c r="D6958" t="s">
        <v>3162</v>
      </c>
      <c r="E6958" t="s">
        <v>169</v>
      </c>
      <c r="F6958">
        <v>4</v>
      </c>
      <c r="G6958" t="s">
        <v>3162</v>
      </c>
      <c r="H6958" s="4" t="str">
        <f t="shared" si="216"/>
        <v>2K217.4</v>
      </c>
      <c r="I6958" s="4" t="str">
        <f t="shared" si="217"/>
        <v>DGND</v>
      </c>
    </row>
    <row r="6959" spans="1:9">
      <c r="A6959" t="s">
        <v>261</v>
      </c>
      <c r="B6959" t="s">
        <v>9390</v>
      </c>
      <c r="C6959" t="s">
        <v>5618</v>
      </c>
      <c r="D6959" t="s">
        <v>3163</v>
      </c>
      <c r="E6959" t="s">
        <v>169</v>
      </c>
      <c r="F6959">
        <v>14</v>
      </c>
      <c r="G6959" t="s">
        <v>3163</v>
      </c>
      <c r="H6959" s="4" t="str">
        <f t="shared" si="216"/>
        <v>2K217.14</v>
      </c>
      <c r="I6959" s="4" t="str">
        <f t="shared" si="217"/>
        <v>DGND</v>
      </c>
    </row>
    <row r="6960" spans="1:9">
      <c r="A6960" t="s">
        <v>261</v>
      </c>
      <c r="B6960" t="s">
        <v>9390</v>
      </c>
      <c r="C6960" t="s">
        <v>5618</v>
      </c>
      <c r="D6960" t="s">
        <v>3164</v>
      </c>
      <c r="E6960" t="s">
        <v>169</v>
      </c>
      <c r="F6960">
        <v>19</v>
      </c>
      <c r="G6960" t="s">
        <v>3164</v>
      </c>
      <c r="H6960" s="4" t="str">
        <f t="shared" si="216"/>
        <v>2K217.19</v>
      </c>
      <c r="I6960" s="4" t="str">
        <f t="shared" si="217"/>
        <v>DGND</v>
      </c>
    </row>
    <row r="6961" spans="1:9">
      <c r="A6961" t="s">
        <v>261</v>
      </c>
      <c r="B6961" t="s">
        <v>9390</v>
      </c>
      <c r="C6961" t="s">
        <v>5618</v>
      </c>
      <c r="D6961" t="s">
        <v>3165</v>
      </c>
      <c r="E6961" t="s">
        <v>169</v>
      </c>
      <c r="F6961">
        <v>21</v>
      </c>
      <c r="G6961" t="s">
        <v>3165</v>
      </c>
      <c r="H6961" s="4" t="str">
        <f t="shared" si="216"/>
        <v>2K217.21</v>
      </c>
      <c r="I6961" s="4" t="str">
        <f t="shared" si="217"/>
        <v>DGND</v>
      </c>
    </row>
    <row r="6962" spans="1:9">
      <c r="A6962" t="s">
        <v>261</v>
      </c>
      <c r="B6962" t="s">
        <v>9390</v>
      </c>
      <c r="C6962" t="s">
        <v>5618</v>
      </c>
      <c r="D6962" t="s">
        <v>3166</v>
      </c>
      <c r="E6962" t="s">
        <v>169</v>
      </c>
      <c r="F6962">
        <v>39</v>
      </c>
      <c r="G6962" t="s">
        <v>3166</v>
      </c>
      <c r="H6962" s="4" t="str">
        <f t="shared" si="216"/>
        <v>2K217.39</v>
      </c>
      <c r="I6962" s="4" t="str">
        <f t="shared" si="217"/>
        <v>DGND</v>
      </c>
    </row>
    <row r="6963" spans="1:9">
      <c r="A6963" t="s">
        <v>261</v>
      </c>
      <c r="B6963" t="s">
        <v>9390</v>
      </c>
      <c r="C6963" t="s">
        <v>5618</v>
      </c>
      <c r="D6963" t="s">
        <v>3167</v>
      </c>
      <c r="E6963" t="s">
        <v>169</v>
      </c>
      <c r="F6963">
        <v>41</v>
      </c>
      <c r="G6963" t="s">
        <v>3167</v>
      </c>
      <c r="H6963" s="4" t="str">
        <f t="shared" si="216"/>
        <v>2K217.41</v>
      </c>
      <c r="I6963" s="4" t="str">
        <f t="shared" si="217"/>
        <v>DGND</v>
      </c>
    </row>
    <row r="6964" spans="1:9">
      <c r="A6964" t="s">
        <v>261</v>
      </c>
      <c r="B6964" t="s">
        <v>9390</v>
      </c>
      <c r="C6964" t="s">
        <v>5618</v>
      </c>
      <c r="D6964" t="s">
        <v>864</v>
      </c>
      <c r="F6964">
        <v>18</v>
      </c>
      <c r="G6964" t="s">
        <v>864</v>
      </c>
      <c r="H6964" s="4" t="str">
        <f t="shared" si="216"/>
        <v>2K217.18</v>
      </c>
      <c r="I6964" s="4">
        <f t="shared" si="217"/>
        <v>0</v>
      </c>
    </row>
    <row r="6965" spans="1:9">
      <c r="A6965" t="s">
        <v>261</v>
      </c>
      <c r="B6965" t="s">
        <v>9390</v>
      </c>
      <c r="C6965" t="s">
        <v>5618</v>
      </c>
      <c r="D6965" t="s">
        <v>3168</v>
      </c>
      <c r="F6965">
        <v>42</v>
      </c>
      <c r="G6965" t="s">
        <v>3168</v>
      </c>
      <c r="H6965" s="4" t="str">
        <f t="shared" si="216"/>
        <v>2K217.42</v>
      </c>
      <c r="I6965" s="4">
        <f t="shared" si="217"/>
        <v>0</v>
      </c>
    </row>
    <row r="6966" spans="1:9">
      <c r="A6966" t="s">
        <v>261</v>
      </c>
      <c r="B6966" t="s">
        <v>9390</v>
      </c>
      <c r="C6966" t="s">
        <v>5618</v>
      </c>
      <c r="D6966" t="s">
        <v>3122</v>
      </c>
      <c r="E6966" t="s">
        <v>4089</v>
      </c>
      <c r="F6966">
        <v>8</v>
      </c>
      <c r="G6966" t="s">
        <v>3122</v>
      </c>
      <c r="H6966" s="4" t="str">
        <f t="shared" si="216"/>
        <v>2K217.8</v>
      </c>
      <c r="I6966" s="4" t="str">
        <f t="shared" si="217"/>
        <v>S2_SEL1_K217</v>
      </c>
    </row>
    <row r="6967" spans="1:9">
      <c r="A6967" t="s">
        <v>261</v>
      </c>
      <c r="B6967" t="s">
        <v>9390</v>
      </c>
      <c r="C6967" t="s">
        <v>5618</v>
      </c>
      <c r="D6967" t="s">
        <v>3123</v>
      </c>
      <c r="E6967" t="s">
        <v>4090</v>
      </c>
      <c r="F6967">
        <v>17</v>
      </c>
      <c r="G6967" t="s">
        <v>3123</v>
      </c>
      <c r="H6967" s="4" t="str">
        <f t="shared" si="216"/>
        <v>2K217.17</v>
      </c>
      <c r="I6967" s="4" t="str">
        <f t="shared" si="217"/>
        <v>S2_SEL2_K217</v>
      </c>
    </row>
    <row r="6968" spans="1:9">
      <c r="A6968" t="s">
        <v>261</v>
      </c>
      <c r="B6968" t="s">
        <v>9390</v>
      </c>
      <c r="C6968" t="s">
        <v>5618</v>
      </c>
      <c r="D6968" t="s">
        <v>3169</v>
      </c>
      <c r="E6968" t="s">
        <v>463</v>
      </c>
      <c r="F6968">
        <v>5</v>
      </c>
      <c r="G6968" t="s">
        <v>3169</v>
      </c>
      <c r="H6968" s="4" t="str">
        <f t="shared" si="216"/>
        <v>2K217.5</v>
      </c>
      <c r="I6968" s="4" t="str">
        <f t="shared" si="217"/>
        <v>VDD33_ATX</v>
      </c>
    </row>
    <row r="6969" spans="1:9">
      <c r="A6969" t="s">
        <v>261</v>
      </c>
      <c r="B6969" t="s">
        <v>9390</v>
      </c>
      <c r="C6969" t="s">
        <v>5618</v>
      </c>
      <c r="D6969" t="s">
        <v>3170</v>
      </c>
      <c r="E6969" t="s">
        <v>463</v>
      </c>
      <c r="F6969">
        <v>9</v>
      </c>
      <c r="G6969" t="s">
        <v>3170</v>
      </c>
      <c r="H6969" s="4" t="str">
        <f t="shared" si="216"/>
        <v>2K217.9</v>
      </c>
      <c r="I6969" s="4" t="str">
        <f t="shared" si="217"/>
        <v>VDD33_ATX</v>
      </c>
    </row>
    <row r="6970" spans="1:9">
      <c r="A6970" t="s">
        <v>261</v>
      </c>
      <c r="B6970" t="s">
        <v>9390</v>
      </c>
      <c r="C6970" t="s">
        <v>5618</v>
      </c>
      <c r="D6970" t="s">
        <v>3171</v>
      </c>
      <c r="E6970" t="s">
        <v>463</v>
      </c>
      <c r="F6970">
        <v>13</v>
      </c>
      <c r="G6970" t="s">
        <v>3171</v>
      </c>
      <c r="H6970" s="4" t="str">
        <f t="shared" si="216"/>
        <v>2K217.13</v>
      </c>
      <c r="I6970" s="4" t="str">
        <f t="shared" si="217"/>
        <v>VDD33_ATX</v>
      </c>
    </row>
    <row r="6971" spans="1:9">
      <c r="A6971" t="s">
        <v>261</v>
      </c>
      <c r="B6971" t="s">
        <v>9390</v>
      </c>
      <c r="C6971" t="s">
        <v>5618</v>
      </c>
      <c r="D6971" t="s">
        <v>3172</v>
      </c>
      <c r="E6971" t="s">
        <v>463</v>
      </c>
      <c r="F6971">
        <v>20</v>
      </c>
      <c r="G6971" t="s">
        <v>3172</v>
      </c>
      <c r="H6971" s="4" t="str">
        <f t="shared" si="216"/>
        <v>2K217.20</v>
      </c>
      <c r="I6971" s="4" t="str">
        <f t="shared" si="217"/>
        <v>VDD33_ATX</v>
      </c>
    </row>
    <row r="6972" spans="1:9">
      <c r="A6972" t="s">
        <v>261</v>
      </c>
      <c r="B6972" t="s">
        <v>9390</v>
      </c>
      <c r="C6972" t="s">
        <v>5618</v>
      </c>
      <c r="D6972" t="s">
        <v>3173</v>
      </c>
      <c r="E6972" t="s">
        <v>463</v>
      </c>
      <c r="F6972">
        <v>30</v>
      </c>
      <c r="G6972" t="s">
        <v>3173</v>
      </c>
      <c r="H6972" s="4" t="str">
        <f t="shared" si="216"/>
        <v>2K217.30</v>
      </c>
      <c r="I6972" s="4" t="str">
        <f t="shared" si="217"/>
        <v>VDD33_ATX</v>
      </c>
    </row>
    <row r="6973" spans="1:9">
      <c r="A6973" t="s">
        <v>261</v>
      </c>
      <c r="B6973" t="s">
        <v>9390</v>
      </c>
      <c r="C6973" t="s">
        <v>5618</v>
      </c>
      <c r="D6973" t="s">
        <v>3174</v>
      </c>
      <c r="E6973" t="s">
        <v>463</v>
      </c>
      <c r="F6973">
        <v>40</v>
      </c>
      <c r="G6973" t="s">
        <v>3174</v>
      </c>
      <c r="H6973" s="4" t="str">
        <f t="shared" si="216"/>
        <v>2K217.40</v>
      </c>
      <c r="I6973" s="4" t="str">
        <f t="shared" si="217"/>
        <v>VDD33_ATX</v>
      </c>
    </row>
    <row r="6974" spans="1:9">
      <c r="A6974" t="s">
        <v>261</v>
      </c>
      <c r="B6974" t="s">
        <v>9390</v>
      </c>
      <c r="C6974" t="s">
        <v>5621</v>
      </c>
      <c r="D6974">
        <v>1</v>
      </c>
      <c r="E6974" t="s">
        <v>4089</v>
      </c>
      <c r="F6974">
        <v>1</v>
      </c>
      <c r="G6974">
        <v>1</v>
      </c>
      <c r="H6974" s="4" t="str">
        <f t="shared" si="216"/>
        <v>2RL37.1</v>
      </c>
      <c r="I6974" s="4" t="str">
        <f t="shared" si="217"/>
        <v>S2_SEL1_K217</v>
      </c>
    </row>
    <row r="6975" spans="1:9">
      <c r="A6975" t="s">
        <v>261</v>
      </c>
      <c r="B6975" t="s">
        <v>9390</v>
      </c>
      <c r="C6975" t="s">
        <v>5621</v>
      </c>
      <c r="D6975">
        <v>2</v>
      </c>
      <c r="E6975" t="s">
        <v>169</v>
      </c>
      <c r="F6975">
        <v>2</v>
      </c>
      <c r="G6975">
        <v>2</v>
      </c>
      <c r="H6975" s="4" t="str">
        <f t="shared" si="216"/>
        <v>2RL37.2</v>
      </c>
      <c r="I6975" s="4" t="str">
        <f t="shared" si="217"/>
        <v>DGND</v>
      </c>
    </row>
    <row r="6976" spans="1:9">
      <c r="A6976" t="s">
        <v>261</v>
      </c>
      <c r="B6976" t="s">
        <v>9390</v>
      </c>
      <c r="C6976" t="s">
        <v>5622</v>
      </c>
      <c r="D6976">
        <v>1</v>
      </c>
      <c r="E6976" t="s">
        <v>4090</v>
      </c>
      <c r="F6976">
        <v>1</v>
      </c>
      <c r="G6976">
        <v>1</v>
      </c>
      <c r="H6976" s="4" t="str">
        <f t="shared" si="216"/>
        <v>2RL38.1</v>
      </c>
      <c r="I6976" s="4" t="str">
        <f t="shared" si="217"/>
        <v>S2_SEL2_K217</v>
      </c>
    </row>
    <row r="6977" spans="1:9">
      <c r="A6977" t="s">
        <v>261</v>
      </c>
      <c r="B6977" t="s">
        <v>9390</v>
      </c>
      <c r="C6977" t="s">
        <v>5622</v>
      </c>
      <c r="D6977">
        <v>2</v>
      </c>
      <c r="F6977">
        <v>2</v>
      </c>
      <c r="G6977">
        <v>2</v>
      </c>
      <c r="H6977" s="4" t="str">
        <f t="shared" si="216"/>
        <v>2RL38.2</v>
      </c>
      <c r="I6977" s="4">
        <f t="shared" si="217"/>
        <v>0</v>
      </c>
    </row>
    <row r="6978" spans="1:9">
      <c r="A6978" t="s">
        <v>261</v>
      </c>
      <c r="B6978" t="s">
        <v>9390</v>
      </c>
      <c r="C6978" t="s">
        <v>5623</v>
      </c>
      <c r="D6978">
        <v>1</v>
      </c>
      <c r="E6978" t="s">
        <v>4088</v>
      </c>
      <c r="F6978">
        <v>1</v>
      </c>
      <c r="G6978">
        <v>1</v>
      </c>
      <c r="H6978" s="4" t="str">
        <f t="shared" ref="H6978:H7041" si="218">CONCATENATE(C6978,".",F6978)</f>
        <v>2RL39.1</v>
      </c>
      <c r="I6978" s="4" t="str">
        <f t="shared" ref="I6978:I7041" si="219">E6978</f>
        <v>S2_OE_K217</v>
      </c>
    </row>
    <row r="6979" spans="1:9">
      <c r="A6979" t="s">
        <v>261</v>
      </c>
      <c r="B6979" t="s">
        <v>9390</v>
      </c>
      <c r="C6979" t="s">
        <v>5623</v>
      </c>
      <c r="D6979">
        <v>2</v>
      </c>
      <c r="E6979" t="s">
        <v>169</v>
      </c>
      <c r="F6979">
        <v>2</v>
      </c>
      <c r="G6979">
        <v>2</v>
      </c>
      <c r="H6979" s="4" t="str">
        <f t="shared" si="218"/>
        <v>2RL39.2</v>
      </c>
      <c r="I6979" s="4" t="str">
        <f t="shared" si="219"/>
        <v>DGND</v>
      </c>
    </row>
    <row r="6980" spans="1:9">
      <c r="A6980" t="s">
        <v>261</v>
      </c>
      <c r="B6980" t="s">
        <v>9390</v>
      </c>
      <c r="C6980" t="s">
        <v>5624</v>
      </c>
      <c r="D6980">
        <v>1</v>
      </c>
      <c r="E6980" t="s">
        <v>4082</v>
      </c>
      <c r="F6980">
        <v>1</v>
      </c>
      <c r="G6980">
        <v>1</v>
      </c>
      <c r="H6980" s="4" t="str">
        <f t="shared" si="218"/>
        <v>2RL41.1</v>
      </c>
      <c r="I6980" s="4" t="str">
        <f t="shared" si="219"/>
        <v>S2_SEL1_K213</v>
      </c>
    </row>
    <row r="6981" spans="1:9">
      <c r="A6981" t="s">
        <v>261</v>
      </c>
      <c r="B6981" t="s">
        <v>9390</v>
      </c>
      <c r="C6981" t="s">
        <v>5624</v>
      </c>
      <c r="D6981">
        <v>2</v>
      </c>
      <c r="E6981" t="s">
        <v>169</v>
      </c>
      <c r="F6981">
        <v>2</v>
      </c>
      <c r="G6981">
        <v>2</v>
      </c>
      <c r="H6981" s="4" t="str">
        <f t="shared" si="218"/>
        <v>2RL41.2</v>
      </c>
      <c r="I6981" s="4" t="str">
        <f t="shared" si="219"/>
        <v>DGND</v>
      </c>
    </row>
    <row r="6982" spans="1:9">
      <c r="A6982" t="s">
        <v>261</v>
      </c>
      <c r="B6982" t="s">
        <v>9390</v>
      </c>
      <c r="C6982" t="s">
        <v>5625</v>
      </c>
      <c r="D6982">
        <v>1</v>
      </c>
      <c r="E6982" t="s">
        <v>4073</v>
      </c>
      <c r="F6982">
        <v>1</v>
      </c>
      <c r="G6982">
        <v>1</v>
      </c>
      <c r="H6982" s="4" t="str">
        <f t="shared" si="218"/>
        <v>2RL42.1</v>
      </c>
      <c r="I6982" s="4" t="str">
        <f t="shared" si="219"/>
        <v>S2_OE_K213</v>
      </c>
    </row>
    <row r="6983" spans="1:9">
      <c r="A6983" t="s">
        <v>261</v>
      </c>
      <c r="B6983" t="s">
        <v>9390</v>
      </c>
      <c r="C6983" t="s">
        <v>5625</v>
      </c>
      <c r="D6983">
        <v>2</v>
      </c>
      <c r="E6983" t="s">
        <v>169</v>
      </c>
      <c r="F6983">
        <v>2</v>
      </c>
      <c r="G6983">
        <v>2</v>
      </c>
      <c r="H6983" s="4" t="str">
        <f t="shared" si="218"/>
        <v>2RL42.2</v>
      </c>
      <c r="I6983" s="4" t="str">
        <f t="shared" si="219"/>
        <v>DGND</v>
      </c>
    </row>
    <row r="6984" spans="1:9">
      <c r="A6984" t="s">
        <v>261</v>
      </c>
      <c r="B6984" t="s">
        <v>9390</v>
      </c>
      <c r="C6984" t="s">
        <v>5626</v>
      </c>
      <c r="D6984">
        <v>1</v>
      </c>
      <c r="E6984" t="s">
        <v>4086</v>
      </c>
      <c r="F6984">
        <v>1</v>
      </c>
      <c r="G6984">
        <v>1</v>
      </c>
      <c r="H6984" s="4" t="str">
        <f t="shared" si="218"/>
        <v>2RL43.1</v>
      </c>
      <c r="I6984" s="4" t="str">
        <f t="shared" si="219"/>
        <v>S2_SEL1_K214</v>
      </c>
    </row>
    <row r="6985" spans="1:9">
      <c r="A6985" t="s">
        <v>261</v>
      </c>
      <c r="B6985" t="s">
        <v>9390</v>
      </c>
      <c r="C6985" t="s">
        <v>5626</v>
      </c>
      <c r="D6985">
        <v>2</v>
      </c>
      <c r="E6985" t="s">
        <v>169</v>
      </c>
      <c r="F6985">
        <v>2</v>
      </c>
      <c r="G6985">
        <v>2</v>
      </c>
      <c r="H6985" s="4" t="str">
        <f t="shared" si="218"/>
        <v>2RL43.2</v>
      </c>
      <c r="I6985" s="4" t="str">
        <f t="shared" si="219"/>
        <v>DGND</v>
      </c>
    </row>
    <row r="6986" spans="1:9">
      <c r="A6986" t="s">
        <v>261</v>
      </c>
      <c r="B6986" t="s">
        <v>9390</v>
      </c>
      <c r="C6986" t="s">
        <v>5627</v>
      </c>
      <c r="D6986">
        <v>1</v>
      </c>
      <c r="E6986" t="s">
        <v>4083</v>
      </c>
      <c r="F6986">
        <v>1</v>
      </c>
      <c r="G6986">
        <v>1</v>
      </c>
      <c r="H6986" s="4" t="str">
        <f t="shared" si="218"/>
        <v>2RL44.1</v>
      </c>
      <c r="I6986" s="4" t="str">
        <f t="shared" si="219"/>
        <v>S2_OE_K214</v>
      </c>
    </row>
    <row r="6987" spans="1:9">
      <c r="A6987" t="s">
        <v>261</v>
      </c>
      <c r="B6987" t="s">
        <v>9390</v>
      </c>
      <c r="C6987" t="s">
        <v>5627</v>
      </c>
      <c r="D6987">
        <v>2</v>
      </c>
      <c r="E6987" t="s">
        <v>169</v>
      </c>
      <c r="F6987">
        <v>2</v>
      </c>
      <c r="G6987">
        <v>2</v>
      </c>
      <c r="H6987" s="4" t="str">
        <f t="shared" si="218"/>
        <v>2RL44.2</v>
      </c>
      <c r="I6987" s="4" t="str">
        <f t="shared" si="219"/>
        <v>DGND</v>
      </c>
    </row>
    <row r="6988" spans="1:9">
      <c r="A6988" t="s">
        <v>261</v>
      </c>
      <c r="B6988" t="s">
        <v>9390</v>
      </c>
      <c r="C6988" t="s">
        <v>5628</v>
      </c>
      <c r="D6988">
        <v>1</v>
      </c>
      <c r="E6988" t="s">
        <v>4087</v>
      </c>
      <c r="F6988">
        <v>1</v>
      </c>
      <c r="G6988">
        <v>1</v>
      </c>
      <c r="H6988" s="4" t="str">
        <f t="shared" si="218"/>
        <v>2RL45.1</v>
      </c>
      <c r="I6988" s="4" t="str">
        <f t="shared" si="219"/>
        <v>S2_SEL2_K214</v>
      </c>
    </row>
    <row r="6989" spans="1:9">
      <c r="A6989" t="s">
        <v>261</v>
      </c>
      <c r="B6989" t="s">
        <v>9390</v>
      </c>
      <c r="C6989" t="s">
        <v>5628</v>
      </c>
      <c r="D6989">
        <v>2</v>
      </c>
      <c r="E6989" t="s">
        <v>169</v>
      </c>
      <c r="F6989">
        <v>2</v>
      </c>
      <c r="G6989">
        <v>2</v>
      </c>
      <c r="H6989" s="4" t="str">
        <f t="shared" si="218"/>
        <v>2RL45.2</v>
      </c>
      <c r="I6989" s="4" t="str">
        <f t="shared" si="219"/>
        <v>DGND</v>
      </c>
    </row>
    <row r="6990" spans="1:9">
      <c r="A6990" t="s">
        <v>261</v>
      </c>
      <c r="B6990" t="s">
        <v>9390</v>
      </c>
      <c r="C6990" t="s">
        <v>5631</v>
      </c>
      <c r="D6990">
        <v>1</v>
      </c>
      <c r="E6990" t="s">
        <v>3367</v>
      </c>
      <c r="F6990">
        <v>1</v>
      </c>
      <c r="G6990">
        <v>1</v>
      </c>
      <c r="H6990" s="4" t="str">
        <f t="shared" si="218"/>
        <v>2RU25.1</v>
      </c>
      <c r="I6990" s="4" t="str">
        <f t="shared" si="219"/>
        <v>SC_UDB217_1</v>
      </c>
    </row>
    <row r="6991" spans="1:9">
      <c r="A6991" t="s">
        <v>261</v>
      </c>
      <c r="B6991" t="s">
        <v>9390</v>
      </c>
      <c r="C6991" t="s">
        <v>5631</v>
      </c>
      <c r="D6991">
        <v>2</v>
      </c>
      <c r="E6991" t="s">
        <v>4089</v>
      </c>
      <c r="F6991">
        <v>2</v>
      </c>
      <c r="G6991">
        <v>2</v>
      </c>
      <c r="H6991" s="4" t="str">
        <f t="shared" si="218"/>
        <v>2RU25.2</v>
      </c>
      <c r="I6991" s="4" t="str">
        <f t="shared" si="219"/>
        <v>S2_SEL1_K217</v>
      </c>
    </row>
    <row r="6992" spans="1:9">
      <c r="A6992" t="s">
        <v>261</v>
      </c>
      <c r="B6992" t="s">
        <v>9390</v>
      </c>
      <c r="C6992" t="s">
        <v>5632</v>
      </c>
      <c r="D6992">
        <v>1</v>
      </c>
      <c r="E6992" t="s">
        <v>3368</v>
      </c>
      <c r="F6992">
        <v>1</v>
      </c>
      <c r="G6992">
        <v>1</v>
      </c>
      <c r="H6992" s="4" t="str">
        <f t="shared" si="218"/>
        <v>2RU27.1</v>
      </c>
      <c r="I6992" s="4" t="str">
        <f t="shared" si="219"/>
        <v>SC_UDB213_1</v>
      </c>
    </row>
    <row r="6993" spans="1:9">
      <c r="A6993" t="s">
        <v>261</v>
      </c>
      <c r="B6993" t="s">
        <v>9390</v>
      </c>
      <c r="C6993" t="s">
        <v>5632</v>
      </c>
      <c r="D6993">
        <v>2</v>
      </c>
      <c r="E6993" t="s">
        <v>4082</v>
      </c>
      <c r="F6993">
        <v>2</v>
      </c>
      <c r="G6993">
        <v>2</v>
      </c>
      <c r="H6993" s="4" t="str">
        <f t="shared" si="218"/>
        <v>2RU27.2</v>
      </c>
      <c r="I6993" s="4" t="str">
        <f t="shared" si="219"/>
        <v>S2_SEL1_K213</v>
      </c>
    </row>
    <row r="6994" spans="1:9">
      <c r="A6994" t="s">
        <v>261</v>
      </c>
      <c r="B6994" t="s">
        <v>9390</v>
      </c>
      <c r="C6994" t="s">
        <v>5633</v>
      </c>
      <c r="D6994">
        <v>1</v>
      </c>
      <c r="E6994" t="s">
        <v>3369</v>
      </c>
      <c r="F6994">
        <v>1</v>
      </c>
      <c r="G6994">
        <v>1</v>
      </c>
      <c r="H6994" s="4" t="str">
        <f t="shared" si="218"/>
        <v>2RU29.1</v>
      </c>
      <c r="I6994" s="4" t="str">
        <f t="shared" si="219"/>
        <v>SC_UDB214_1</v>
      </c>
    </row>
    <row r="6995" spans="1:9">
      <c r="A6995" t="s">
        <v>261</v>
      </c>
      <c r="B6995" t="s">
        <v>9390</v>
      </c>
      <c r="C6995" t="s">
        <v>5633</v>
      </c>
      <c r="D6995">
        <v>2</v>
      </c>
      <c r="E6995" t="s">
        <v>4086</v>
      </c>
      <c r="F6995">
        <v>2</v>
      </c>
      <c r="G6995">
        <v>2</v>
      </c>
      <c r="H6995" s="4" t="str">
        <f t="shared" si="218"/>
        <v>2RU29.2</v>
      </c>
      <c r="I6995" s="4" t="str">
        <f t="shared" si="219"/>
        <v>S2_SEL1_K214</v>
      </c>
    </row>
    <row r="6996" spans="1:9">
      <c r="A6996" t="s">
        <v>261</v>
      </c>
      <c r="B6996" t="s">
        <v>9390</v>
      </c>
      <c r="C6996" t="s">
        <v>5634</v>
      </c>
      <c r="D6996">
        <v>1</v>
      </c>
      <c r="E6996" t="s">
        <v>3370</v>
      </c>
      <c r="F6996">
        <v>1</v>
      </c>
      <c r="G6996">
        <v>1</v>
      </c>
      <c r="H6996" s="4" t="str">
        <f t="shared" si="218"/>
        <v>2RU30.1</v>
      </c>
      <c r="I6996" s="4" t="str">
        <f t="shared" si="219"/>
        <v>SC_UDB214_2</v>
      </c>
    </row>
    <row r="6997" spans="1:9">
      <c r="A6997" t="s">
        <v>261</v>
      </c>
      <c r="B6997" t="s">
        <v>9390</v>
      </c>
      <c r="C6997" t="s">
        <v>5634</v>
      </c>
      <c r="D6997">
        <v>2</v>
      </c>
      <c r="E6997" t="s">
        <v>4087</v>
      </c>
      <c r="F6997">
        <v>2</v>
      </c>
      <c r="G6997">
        <v>2</v>
      </c>
      <c r="H6997" s="4" t="str">
        <f t="shared" si="218"/>
        <v>2RU30.2</v>
      </c>
      <c r="I6997" s="4" t="str">
        <f t="shared" si="219"/>
        <v>S2_SEL2_K214</v>
      </c>
    </row>
    <row r="6998" spans="1:9">
      <c r="A6998" t="s">
        <v>261</v>
      </c>
      <c r="B6998" t="s">
        <v>9390</v>
      </c>
      <c r="C6998" t="s">
        <v>5414</v>
      </c>
      <c r="D6998" t="s">
        <v>1659</v>
      </c>
      <c r="E6998" t="s">
        <v>4046</v>
      </c>
      <c r="F6998" t="s">
        <v>1667</v>
      </c>
      <c r="G6998" t="s">
        <v>1659</v>
      </c>
      <c r="H6998" s="4" t="str">
        <f t="shared" si="218"/>
        <v>SITE2.W5</v>
      </c>
      <c r="I6998" s="4" t="str">
        <f t="shared" si="219"/>
        <v>S2_P6_HSI-</v>
      </c>
    </row>
    <row r="6999" spans="1:9">
      <c r="A6999" t="s">
        <v>261</v>
      </c>
      <c r="B6999" t="s">
        <v>9390</v>
      </c>
      <c r="C6999" t="s">
        <v>5414</v>
      </c>
      <c r="D6999" t="s">
        <v>1660</v>
      </c>
      <c r="E6999" t="s">
        <v>4045</v>
      </c>
      <c r="F6999" t="s">
        <v>3101</v>
      </c>
      <c r="G6999" t="s">
        <v>1660</v>
      </c>
      <c r="H6999" s="4" t="str">
        <f t="shared" si="218"/>
        <v>SITE2.W6</v>
      </c>
      <c r="I6999" s="4" t="str">
        <f t="shared" si="219"/>
        <v>S2_P6_HSI+</v>
      </c>
    </row>
    <row r="7000" spans="1:9">
      <c r="A7000" t="s">
        <v>261</v>
      </c>
      <c r="B7000" t="s">
        <v>9390</v>
      </c>
      <c r="C7000" t="s">
        <v>5414</v>
      </c>
      <c r="D7000" t="s">
        <v>1661</v>
      </c>
      <c r="E7000" t="s">
        <v>4047</v>
      </c>
      <c r="F7000" t="s">
        <v>1668</v>
      </c>
      <c r="G7000" t="s">
        <v>1661</v>
      </c>
      <c r="H7000" s="4" t="str">
        <f t="shared" si="218"/>
        <v>SITE2.W4</v>
      </c>
      <c r="I7000" s="4" t="str">
        <f t="shared" si="219"/>
        <v>S2_P6_HSO-</v>
      </c>
    </row>
    <row r="7001" spans="1:9">
      <c r="A7001" t="s">
        <v>261</v>
      </c>
      <c r="B7001" t="s">
        <v>9390</v>
      </c>
      <c r="C7001" t="s">
        <v>5414</v>
      </c>
      <c r="D7001" t="s">
        <v>1662</v>
      </c>
      <c r="E7001" t="s">
        <v>4048</v>
      </c>
      <c r="F7001" t="s">
        <v>3102</v>
      </c>
      <c r="G7001" t="s">
        <v>1662</v>
      </c>
      <c r="H7001" s="4" t="str">
        <f t="shared" si="218"/>
        <v>SITE2.W3</v>
      </c>
      <c r="I7001" s="4" t="str">
        <f t="shared" si="219"/>
        <v>S2_P6_HSO+</v>
      </c>
    </row>
    <row r="7002" spans="1:9">
      <c r="A7002" t="s">
        <v>261</v>
      </c>
      <c r="B7002" t="s">
        <v>9390</v>
      </c>
      <c r="C7002" t="s">
        <v>5414</v>
      </c>
      <c r="D7002" t="s">
        <v>3104</v>
      </c>
      <c r="E7002" t="s">
        <v>4055</v>
      </c>
      <c r="F7002" t="s">
        <v>3103</v>
      </c>
      <c r="G7002" t="s">
        <v>3104</v>
      </c>
      <c r="H7002" s="4" t="str">
        <f t="shared" si="218"/>
        <v>SITE2.V3</v>
      </c>
      <c r="I7002" s="4" t="str">
        <f t="shared" si="219"/>
        <v>S2_P6_REFCLK-</v>
      </c>
    </row>
    <row r="7003" spans="1:9">
      <c r="A7003" t="s">
        <v>261</v>
      </c>
      <c r="B7003" t="s">
        <v>9390</v>
      </c>
      <c r="C7003" t="s">
        <v>5414</v>
      </c>
      <c r="D7003" t="s">
        <v>3105</v>
      </c>
      <c r="E7003" t="s">
        <v>4056</v>
      </c>
      <c r="F7003" t="s">
        <v>1672</v>
      </c>
      <c r="G7003" t="s">
        <v>3105</v>
      </c>
      <c r="H7003" s="4" t="str">
        <f t="shared" si="218"/>
        <v>SITE2.V2</v>
      </c>
      <c r="I7003" s="4" t="str">
        <f t="shared" si="219"/>
        <v>S2_P6_REFCLK+</v>
      </c>
    </row>
    <row r="7004" spans="1:9">
      <c r="A7004" t="s">
        <v>261</v>
      </c>
      <c r="B7004" t="s">
        <v>9390</v>
      </c>
      <c r="C7004" t="s">
        <v>5414</v>
      </c>
      <c r="D7004" t="s">
        <v>1663</v>
      </c>
      <c r="E7004" t="s">
        <v>4075</v>
      </c>
      <c r="F7004" t="s">
        <v>1622</v>
      </c>
      <c r="G7004" t="s">
        <v>1663</v>
      </c>
      <c r="H7004" s="4" t="str">
        <f t="shared" si="218"/>
        <v>SITE2.W10</v>
      </c>
      <c r="I7004" s="4" t="str">
        <f t="shared" si="219"/>
        <v>S2_P7_HSI-</v>
      </c>
    </row>
    <row r="7005" spans="1:9">
      <c r="A7005" t="s">
        <v>261</v>
      </c>
      <c r="B7005" t="s">
        <v>9390</v>
      </c>
      <c r="C7005" t="s">
        <v>5414</v>
      </c>
      <c r="D7005" t="s">
        <v>1664</v>
      </c>
      <c r="E7005" t="s">
        <v>4074</v>
      </c>
      <c r="F7005" t="s">
        <v>1528</v>
      </c>
      <c r="G7005" t="s">
        <v>1664</v>
      </c>
      <c r="H7005" s="4" t="str">
        <f t="shared" si="218"/>
        <v>SITE2.W11</v>
      </c>
      <c r="I7005" s="4" t="str">
        <f t="shared" si="219"/>
        <v>S2_P7_HSI+</v>
      </c>
    </row>
    <row r="7006" spans="1:9">
      <c r="A7006" t="s">
        <v>261</v>
      </c>
      <c r="B7006" t="s">
        <v>9390</v>
      </c>
      <c r="C7006" t="s">
        <v>5414</v>
      </c>
      <c r="D7006" t="s">
        <v>1665</v>
      </c>
      <c r="E7006" t="s">
        <v>4076</v>
      </c>
      <c r="F7006" t="s">
        <v>1683</v>
      </c>
      <c r="G7006" t="s">
        <v>1665</v>
      </c>
      <c r="H7006" s="4" t="str">
        <f t="shared" si="218"/>
        <v>SITE2.W9</v>
      </c>
      <c r="I7006" s="4" t="str">
        <f t="shared" si="219"/>
        <v>S2_P7_HSO-</v>
      </c>
    </row>
    <row r="7007" spans="1:9">
      <c r="A7007" t="s">
        <v>261</v>
      </c>
      <c r="B7007" t="s">
        <v>9390</v>
      </c>
      <c r="C7007" t="s">
        <v>5414</v>
      </c>
      <c r="D7007" t="s">
        <v>1666</v>
      </c>
      <c r="E7007" t="s">
        <v>4077</v>
      </c>
      <c r="F7007" t="s">
        <v>1562</v>
      </c>
      <c r="G7007" t="s">
        <v>1666</v>
      </c>
      <c r="H7007" s="4" t="str">
        <f t="shared" si="218"/>
        <v>SITE2.W8</v>
      </c>
      <c r="I7007" s="4" t="str">
        <f t="shared" si="219"/>
        <v>S2_P7_HSO+</v>
      </c>
    </row>
    <row r="7008" spans="1:9">
      <c r="A7008" t="s">
        <v>261</v>
      </c>
      <c r="B7008" t="s">
        <v>9390</v>
      </c>
      <c r="C7008" t="s">
        <v>5414</v>
      </c>
      <c r="D7008" t="s">
        <v>3110</v>
      </c>
      <c r="E7008" t="s">
        <v>4084</v>
      </c>
      <c r="F7008" t="s">
        <v>1564</v>
      </c>
      <c r="G7008" t="s">
        <v>3110</v>
      </c>
      <c r="H7008" s="4" t="str">
        <f t="shared" si="218"/>
        <v>SITE2.V7</v>
      </c>
      <c r="I7008" s="4" t="str">
        <f t="shared" si="219"/>
        <v>S2_P7_REFCLK-</v>
      </c>
    </row>
    <row r="7009" spans="1:9">
      <c r="A7009" t="s">
        <v>261</v>
      </c>
      <c r="B7009" t="s">
        <v>9390</v>
      </c>
      <c r="C7009" t="s">
        <v>5414</v>
      </c>
      <c r="D7009" t="s">
        <v>3112</v>
      </c>
      <c r="E7009" t="s">
        <v>4085</v>
      </c>
      <c r="F7009" t="s">
        <v>3111</v>
      </c>
      <c r="G7009" t="s">
        <v>3112</v>
      </c>
      <c r="H7009" s="4" t="str">
        <f t="shared" si="218"/>
        <v>SITE2.V6</v>
      </c>
      <c r="I7009" s="4" t="str">
        <f t="shared" si="219"/>
        <v>S2_P7_REFCLK+</v>
      </c>
    </row>
    <row r="7010" spans="1:9">
      <c r="A7010" t="s">
        <v>261</v>
      </c>
      <c r="B7010" t="s">
        <v>9391</v>
      </c>
      <c r="C7010" t="s">
        <v>5648</v>
      </c>
      <c r="D7010">
        <v>1</v>
      </c>
      <c r="E7010" t="s">
        <v>8839</v>
      </c>
      <c r="F7010">
        <v>1</v>
      </c>
      <c r="G7010">
        <v>1</v>
      </c>
      <c r="H7010" s="4" t="str">
        <f t="shared" si="218"/>
        <v>2CH131.1</v>
      </c>
      <c r="I7010" s="4" t="str">
        <f t="shared" si="219"/>
        <v>SH2_DPS_5V0</v>
      </c>
    </row>
    <row r="7011" spans="1:9">
      <c r="A7011" t="s">
        <v>261</v>
      </c>
      <c r="B7011" t="s">
        <v>9391</v>
      </c>
      <c r="C7011" t="s">
        <v>5648</v>
      </c>
      <c r="D7011">
        <v>2</v>
      </c>
      <c r="E7011" t="s">
        <v>169</v>
      </c>
      <c r="F7011">
        <v>2</v>
      </c>
      <c r="G7011">
        <v>2</v>
      </c>
      <c r="H7011" s="4" t="str">
        <f t="shared" si="218"/>
        <v>2CH131.2</v>
      </c>
      <c r="I7011" s="4" t="str">
        <f t="shared" si="219"/>
        <v>DGND</v>
      </c>
    </row>
    <row r="7012" spans="1:9">
      <c r="A7012" t="s">
        <v>261</v>
      </c>
      <c r="B7012" t="s">
        <v>9391</v>
      </c>
      <c r="C7012" t="s">
        <v>5667</v>
      </c>
      <c r="D7012">
        <v>1</v>
      </c>
      <c r="E7012" t="s">
        <v>7565</v>
      </c>
      <c r="F7012">
        <v>1</v>
      </c>
      <c r="G7012">
        <v>1</v>
      </c>
      <c r="H7012" s="4" t="str">
        <f t="shared" si="218"/>
        <v>2CH1332.1</v>
      </c>
      <c r="I7012" s="4" t="str">
        <f t="shared" si="219"/>
        <v>S2_APWR_10F</v>
      </c>
    </row>
    <row r="7013" spans="1:9">
      <c r="A7013" t="s">
        <v>261</v>
      </c>
      <c r="B7013" t="s">
        <v>9391</v>
      </c>
      <c r="C7013" t="s">
        <v>5667</v>
      </c>
      <c r="D7013">
        <v>2</v>
      </c>
      <c r="E7013" t="s">
        <v>169</v>
      </c>
      <c r="F7013">
        <v>2</v>
      </c>
      <c r="G7013">
        <v>2</v>
      </c>
      <c r="H7013" s="4" t="str">
        <f t="shared" si="218"/>
        <v>2CH1332.2</v>
      </c>
      <c r="I7013" s="4" t="str">
        <f t="shared" si="219"/>
        <v>DGND</v>
      </c>
    </row>
    <row r="7014" spans="1:9">
      <c r="A7014" t="s">
        <v>261</v>
      </c>
      <c r="B7014" t="s">
        <v>9391</v>
      </c>
      <c r="C7014" t="s">
        <v>5668</v>
      </c>
      <c r="D7014">
        <v>1</v>
      </c>
      <c r="E7014" t="s">
        <v>7565</v>
      </c>
      <c r="F7014">
        <v>1</v>
      </c>
      <c r="G7014">
        <v>1</v>
      </c>
      <c r="H7014" s="4" t="str">
        <f t="shared" si="218"/>
        <v>2CH1333.1</v>
      </c>
      <c r="I7014" s="4" t="str">
        <f t="shared" si="219"/>
        <v>S2_APWR_10F</v>
      </c>
    </row>
    <row r="7015" spans="1:9">
      <c r="A7015" t="s">
        <v>261</v>
      </c>
      <c r="B7015" t="s">
        <v>9391</v>
      </c>
      <c r="C7015" t="s">
        <v>5668</v>
      </c>
      <c r="D7015">
        <v>2</v>
      </c>
      <c r="E7015" t="s">
        <v>169</v>
      </c>
      <c r="F7015">
        <v>2</v>
      </c>
      <c r="G7015">
        <v>2</v>
      </c>
      <c r="H7015" s="4" t="str">
        <f t="shared" si="218"/>
        <v>2CH1333.2</v>
      </c>
      <c r="I7015" s="4" t="str">
        <f t="shared" si="219"/>
        <v>DGND</v>
      </c>
    </row>
    <row r="7016" spans="1:9">
      <c r="A7016" t="s">
        <v>261</v>
      </c>
      <c r="B7016" t="s">
        <v>9391</v>
      </c>
      <c r="C7016" t="s">
        <v>5669</v>
      </c>
      <c r="D7016">
        <v>1</v>
      </c>
      <c r="E7016" t="s">
        <v>7565</v>
      </c>
      <c r="F7016">
        <v>1</v>
      </c>
      <c r="G7016">
        <v>1</v>
      </c>
      <c r="H7016" s="4" t="str">
        <f t="shared" si="218"/>
        <v>2CH1334.1</v>
      </c>
      <c r="I7016" s="4" t="str">
        <f t="shared" si="219"/>
        <v>S2_APWR_10F</v>
      </c>
    </row>
    <row r="7017" spans="1:9">
      <c r="A7017" t="s">
        <v>261</v>
      </c>
      <c r="B7017" t="s">
        <v>9391</v>
      </c>
      <c r="C7017" t="s">
        <v>5669</v>
      </c>
      <c r="D7017">
        <v>2</v>
      </c>
      <c r="E7017" t="s">
        <v>169</v>
      </c>
      <c r="F7017">
        <v>2</v>
      </c>
      <c r="G7017">
        <v>2</v>
      </c>
      <c r="H7017" s="4" t="str">
        <f t="shared" si="218"/>
        <v>2CH1334.2</v>
      </c>
      <c r="I7017" s="4" t="str">
        <f t="shared" si="219"/>
        <v>DGND</v>
      </c>
    </row>
    <row r="7018" spans="1:9">
      <c r="A7018" t="s">
        <v>261</v>
      </c>
      <c r="B7018" t="s">
        <v>9391</v>
      </c>
      <c r="C7018" t="s">
        <v>5605</v>
      </c>
      <c r="D7018">
        <v>2</v>
      </c>
      <c r="E7018" t="s">
        <v>4061</v>
      </c>
      <c r="F7018">
        <v>2</v>
      </c>
      <c r="G7018">
        <v>2</v>
      </c>
      <c r="H7018" s="4" t="str">
        <f t="shared" si="218"/>
        <v>2K211.2</v>
      </c>
      <c r="I7018" s="4" t="str">
        <f t="shared" si="219"/>
        <v>SH21_P6_CLKREQB</v>
      </c>
    </row>
    <row r="7019" spans="1:9">
      <c r="A7019" t="s">
        <v>261</v>
      </c>
      <c r="B7019" t="s">
        <v>9391</v>
      </c>
      <c r="C7019" t="s">
        <v>5605</v>
      </c>
      <c r="D7019">
        <v>3</v>
      </c>
      <c r="E7019" t="s">
        <v>4059</v>
      </c>
      <c r="F7019">
        <v>3</v>
      </c>
      <c r="G7019">
        <v>3</v>
      </c>
      <c r="H7019" s="4" t="str">
        <f t="shared" si="218"/>
        <v>2K211.3</v>
      </c>
      <c r="I7019" s="4" t="str">
        <f t="shared" si="219"/>
        <v>S2_P6_CLKREQB</v>
      </c>
    </row>
    <row r="7020" spans="1:9">
      <c r="A7020" t="s">
        <v>261</v>
      </c>
      <c r="B7020" t="s">
        <v>9391</v>
      </c>
      <c r="C7020" t="s">
        <v>5605</v>
      </c>
      <c r="D7020">
        <v>4</v>
      </c>
      <c r="E7020" t="s">
        <v>3482</v>
      </c>
      <c r="F7020">
        <v>4</v>
      </c>
      <c r="G7020">
        <v>4</v>
      </c>
      <c r="H7020" s="4" t="str">
        <f t="shared" si="218"/>
        <v>2K211.4</v>
      </c>
      <c r="I7020" s="4" t="str">
        <f t="shared" si="219"/>
        <v>S2_DCH_P6_CLKREQB</v>
      </c>
    </row>
    <row r="7021" spans="1:9">
      <c r="A7021" t="s">
        <v>261</v>
      </c>
      <c r="B7021" t="s">
        <v>9391</v>
      </c>
      <c r="C7021" t="s">
        <v>5605</v>
      </c>
      <c r="D7021">
        <v>5</v>
      </c>
      <c r="E7021" t="s">
        <v>3483</v>
      </c>
      <c r="F7021">
        <v>5</v>
      </c>
      <c r="G7021">
        <v>5</v>
      </c>
      <c r="H7021" s="4" t="str">
        <f t="shared" si="218"/>
        <v>2K211.5</v>
      </c>
      <c r="I7021" s="4" t="str">
        <f t="shared" si="219"/>
        <v>S2_DCH_P7_CLKREQB</v>
      </c>
    </row>
    <row r="7022" spans="1:9">
      <c r="A7022" t="s">
        <v>261</v>
      </c>
      <c r="B7022" t="s">
        <v>9391</v>
      </c>
      <c r="C7022" t="s">
        <v>5605</v>
      </c>
      <c r="D7022">
        <v>6</v>
      </c>
      <c r="E7022" t="s">
        <v>4060</v>
      </c>
      <c r="F7022">
        <v>6</v>
      </c>
      <c r="G7022">
        <v>6</v>
      </c>
      <c r="H7022" s="4" t="str">
        <f t="shared" si="218"/>
        <v>2K211.6</v>
      </c>
      <c r="I7022" s="4" t="str">
        <f t="shared" si="219"/>
        <v>S2_P7_CLKREQB</v>
      </c>
    </row>
    <row r="7023" spans="1:9">
      <c r="A7023" t="s">
        <v>261</v>
      </c>
      <c r="B7023" t="s">
        <v>9391</v>
      </c>
      <c r="C7023" t="s">
        <v>5605</v>
      </c>
      <c r="D7023">
        <v>7</v>
      </c>
      <c r="E7023" t="s">
        <v>8840</v>
      </c>
      <c r="F7023">
        <v>7</v>
      </c>
      <c r="G7023">
        <v>7</v>
      </c>
      <c r="H7023" s="4" t="str">
        <f t="shared" si="218"/>
        <v>2K211.7</v>
      </c>
      <c r="I7023" s="4" t="str">
        <f t="shared" si="219"/>
        <v>SH22_P7_CLKREQB</v>
      </c>
    </row>
    <row r="7024" spans="1:9">
      <c r="A7024" t="s">
        <v>261</v>
      </c>
      <c r="B7024" t="s">
        <v>9391</v>
      </c>
      <c r="C7024" t="s">
        <v>5605</v>
      </c>
      <c r="D7024" t="s">
        <v>7833</v>
      </c>
      <c r="E7024" t="s">
        <v>490</v>
      </c>
      <c r="F7024">
        <v>1</v>
      </c>
      <c r="G7024" t="s">
        <v>7833</v>
      </c>
      <c r="H7024" s="4" t="str">
        <f t="shared" si="218"/>
        <v>2K211.1</v>
      </c>
      <c r="I7024" s="4" t="str">
        <f t="shared" si="219"/>
        <v>VP12</v>
      </c>
    </row>
    <row r="7025" spans="1:9">
      <c r="A7025" t="s">
        <v>261</v>
      </c>
      <c r="B7025" t="s">
        <v>9391</v>
      </c>
      <c r="C7025" t="s">
        <v>5605</v>
      </c>
      <c r="D7025" t="s">
        <v>7834</v>
      </c>
      <c r="E7025" t="s">
        <v>8537</v>
      </c>
      <c r="F7025">
        <v>8</v>
      </c>
      <c r="G7025" t="s">
        <v>7834</v>
      </c>
      <c r="H7025" s="4" t="str">
        <f t="shared" si="218"/>
        <v>2K211.8</v>
      </c>
      <c r="I7025" s="4" t="str">
        <f t="shared" si="219"/>
        <v>SC_UDB211</v>
      </c>
    </row>
    <row r="7026" spans="1:9">
      <c r="A7026" t="s">
        <v>261</v>
      </c>
      <c r="B7026" t="s">
        <v>9391</v>
      </c>
      <c r="C7026" t="s">
        <v>5606</v>
      </c>
      <c r="D7026">
        <v>2</v>
      </c>
      <c r="E7026" t="s">
        <v>4064</v>
      </c>
      <c r="F7026">
        <v>2</v>
      </c>
      <c r="G7026">
        <v>2</v>
      </c>
      <c r="H7026" s="4" t="str">
        <f t="shared" si="218"/>
        <v>2K212.2</v>
      </c>
      <c r="I7026" s="4" t="str">
        <f t="shared" si="219"/>
        <v>SH21_P6_LANWAKEB</v>
      </c>
    </row>
    <row r="7027" spans="1:9">
      <c r="A7027" t="s">
        <v>261</v>
      </c>
      <c r="B7027" t="s">
        <v>9391</v>
      </c>
      <c r="C7027" t="s">
        <v>5606</v>
      </c>
      <c r="D7027">
        <v>3</v>
      </c>
      <c r="E7027" t="s">
        <v>4062</v>
      </c>
      <c r="F7027">
        <v>3</v>
      </c>
      <c r="G7027">
        <v>3</v>
      </c>
      <c r="H7027" s="4" t="str">
        <f t="shared" si="218"/>
        <v>2K212.3</v>
      </c>
      <c r="I7027" s="4" t="str">
        <f t="shared" si="219"/>
        <v>S2_P6_LANWAKEB</v>
      </c>
    </row>
    <row r="7028" spans="1:9">
      <c r="A7028" t="s">
        <v>261</v>
      </c>
      <c r="B7028" t="s">
        <v>9391</v>
      </c>
      <c r="C7028" t="s">
        <v>5606</v>
      </c>
      <c r="D7028">
        <v>4</v>
      </c>
      <c r="E7028" t="s">
        <v>3488</v>
      </c>
      <c r="F7028">
        <v>4</v>
      </c>
      <c r="G7028">
        <v>4</v>
      </c>
      <c r="H7028" s="4" t="str">
        <f t="shared" si="218"/>
        <v>2K212.4</v>
      </c>
      <c r="I7028" s="4" t="str">
        <f t="shared" si="219"/>
        <v>S2_DCH_P6_LANWAKEB</v>
      </c>
    </row>
    <row r="7029" spans="1:9">
      <c r="A7029" t="s">
        <v>261</v>
      </c>
      <c r="B7029" t="s">
        <v>9391</v>
      </c>
      <c r="C7029" t="s">
        <v>5606</v>
      </c>
      <c r="D7029">
        <v>5</v>
      </c>
      <c r="E7029" t="s">
        <v>3489</v>
      </c>
      <c r="F7029">
        <v>5</v>
      </c>
      <c r="G7029">
        <v>5</v>
      </c>
      <c r="H7029" s="4" t="str">
        <f t="shared" si="218"/>
        <v>2K212.5</v>
      </c>
      <c r="I7029" s="4" t="str">
        <f t="shared" si="219"/>
        <v>S2_DCH_P7_LANWAKEB</v>
      </c>
    </row>
    <row r="7030" spans="1:9">
      <c r="A7030" t="s">
        <v>261</v>
      </c>
      <c r="B7030" t="s">
        <v>9391</v>
      </c>
      <c r="C7030" t="s">
        <v>5606</v>
      </c>
      <c r="D7030">
        <v>6</v>
      </c>
      <c r="E7030" t="s">
        <v>4063</v>
      </c>
      <c r="F7030">
        <v>6</v>
      </c>
      <c r="G7030">
        <v>6</v>
      </c>
      <c r="H7030" s="4" t="str">
        <f t="shared" si="218"/>
        <v>2K212.6</v>
      </c>
      <c r="I7030" s="4" t="str">
        <f t="shared" si="219"/>
        <v>S2_P7_LANWAKEB</v>
      </c>
    </row>
    <row r="7031" spans="1:9">
      <c r="A7031" t="s">
        <v>261</v>
      </c>
      <c r="B7031" t="s">
        <v>9391</v>
      </c>
      <c r="C7031" t="s">
        <v>5606</v>
      </c>
      <c r="D7031">
        <v>7</v>
      </c>
      <c r="E7031" t="s">
        <v>8841</v>
      </c>
      <c r="F7031">
        <v>7</v>
      </c>
      <c r="G7031">
        <v>7</v>
      </c>
      <c r="H7031" s="4" t="str">
        <f t="shared" si="218"/>
        <v>2K212.7</v>
      </c>
      <c r="I7031" s="4" t="str">
        <f t="shared" si="219"/>
        <v>SH22_P7_LANWAKEB</v>
      </c>
    </row>
    <row r="7032" spans="1:9">
      <c r="A7032" t="s">
        <v>261</v>
      </c>
      <c r="B7032" t="s">
        <v>9391</v>
      </c>
      <c r="C7032" t="s">
        <v>5606</v>
      </c>
      <c r="D7032" t="s">
        <v>7833</v>
      </c>
      <c r="E7032" t="s">
        <v>490</v>
      </c>
      <c r="F7032">
        <v>1</v>
      </c>
      <c r="G7032" t="s">
        <v>7833</v>
      </c>
      <c r="H7032" s="4" t="str">
        <f t="shared" si="218"/>
        <v>2K212.1</v>
      </c>
      <c r="I7032" s="4" t="str">
        <f t="shared" si="219"/>
        <v>VP12</v>
      </c>
    </row>
    <row r="7033" spans="1:9">
      <c r="A7033" t="s">
        <v>261</v>
      </c>
      <c r="B7033" t="s">
        <v>9391</v>
      </c>
      <c r="C7033" t="s">
        <v>5606</v>
      </c>
      <c r="D7033" t="s">
        <v>7834</v>
      </c>
      <c r="E7033" t="s">
        <v>8539</v>
      </c>
      <c r="F7033">
        <v>8</v>
      </c>
      <c r="G7033" t="s">
        <v>7834</v>
      </c>
      <c r="H7033" s="4" t="str">
        <f t="shared" si="218"/>
        <v>2K212.8</v>
      </c>
      <c r="I7033" s="4" t="str">
        <f t="shared" si="219"/>
        <v>SC_UDB212</v>
      </c>
    </row>
    <row r="7034" spans="1:9">
      <c r="A7034" t="s">
        <v>261</v>
      </c>
      <c r="B7034" t="s">
        <v>9391</v>
      </c>
      <c r="C7034" t="s">
        <v>5619</v>
      </c>
      <c r="D7034">
        <v>2</v>
      </c>
      <c r="E7034" t="s">
        <v>4093</v>
      </c>
      <c r="F7034">
        <v>2</v>
      </c>
      <c r="G7034">
        <v>2</v>
      </c>
      <c r="H7034" s="4" t="str">
        <f t="shared" si="218"/>
        <v>2K220.2</v>
      </c>
      <c r="I7034" s="4" t="str">
        <f t="shared" si="219"/>
        <v>SH21_P6_ISOLATEB</v>
      </c>
    </row>
    <row r="7035" spans="1:9">
      <c r="A7035" t="s">
        <v>261</v>
      </c>
      <c r="B7035" t="s">
        <v>9391</v>
      </c>
      <c r="C7035" t="s">
        <v>5619</v>
      </c>
      <c r="D7035">
        <v>3</v>
      </c>
      <c r="E7035" t="s">
        <v>4091</v>
      </c>
      <c r="F7035">
        <v>3</v>
      </c>
      <c r="G7035">
        <v>3</v>
      </c>
      <c r="H7035" s="4" t="str">
        <f t="shared" si="218"/>
        <v>2K220.3</v>
      </c>
      <c r="I7035" s="4" t="str">
        <f t="shared" si="219"/>
        <v>S2_P6_ISOLATEB</v>
      </c>
    </row>
    <row r="7036" spans="1:9">
      <c r="A7036" t="s">
        <v>261</v>
      </c>
      <c r="B7036" t="s">
        <v>9391</v>
      </c>
      <c r="C7036" t="s">
        <v>5619</v>
      </c>
      <c r="D7036">
        <v>4</v>
      </c>
      <c r="E7036" t="s">
        <v>3494</v>
      </c>
      <c r="F7036">
        <v>4</v>
      </c>
      <c r="G7036">
        <v>4</v>
      </c>
      <c r="H7036" s="4" t="str">
        <f t="shared" si="218"/>
        <v>2K220.4</v>
      </c>
      <c r="I7036" s="4" t="str">
        <f t="shared" si="219"/>
        <v>S2_DCH_P6_ISOLATEB</v>
      </c>
    </row>
    <row r="7037" spans="1:9">
      <c r="A7037" t="s">
        <v>261</v>
      </c>
      <c r="B7037" t="s">
        <v>9391</v>
      </c>
      <c r="C7037" t="s">
        <v>5619</v>
      </c>
      <c r="D7037">
        <v>5</v>
      </c>
      <c r="E7037" t="s">
        <v>3495</v>
      </c>
      <c r="F7037">
        <v>5</v>
      </c>
      <c r="G7037">
        <v>5</v>
      </c>
      <c r="H7037" s="4" t="str">
        <f t="shared" si="218"/>
        <v>2K220.5</v>
      </c>
      <c r="I7037" s="4" t="str">
        <f t="shared" si="219"/>
        <v>S2_DCH_P7_ISOLATEB</v>
      </c>
    </row>
    <row r="7038" spans="1:9">
      <c r="A7038" t="s">
        <v>261</v>
      </c>
      <c r="B7038" t="s">
        <v>9391</v>
      </c>
      <c r="C7038" t="s">
        <v>5619</v>
      </c>
      <c r="D7038">
        <v>6</v>
      </c>
      <c r="E7038" t="s">
        <v>4092</v>
      </c>
      <c r="F7038">
        <v>6</v>
      </c>
      <c r="G7038">
        <v>6</v>
      </c>
      <c r="H7038" s="4" t="str">
        <f t="shared" si="218"/>
        <v>2K220.6</v>
      </c>
      <c r="I7038" s="4" t="str">
        <f t="shared" si="219"/>
        <v>S2_P7_ISOLATEB</v>
      </c>
    </row>
    <row r="7039" spans="1:9">
      <c r="A7039" t="s">
        <v>261</v>
      </c>
      <c r="B7039" t="s">
        <v>9391</v>
      </c>
      <c r="C7039" t="s">
        <v>5619</v>
      </c>
      <c r="D7039">
        <v>7</v>
      </c>
      <c r="E7039" t="s">
        <v>8842</v>
      </c>
      <c r="F7039">
        <v>7</v>
      </c>
      <c r="G7039">
        <v>7</v>
      </c>
      <c r="H7039" s="4" t="str">
        <f t="shared" si="218"/>
        <v>2K220.7</v>
      </c>
      <c r="I7039" s="4" t="str">
        <f t="shared" si="219"/>
        <v>SH22_P7_ISOLATEB</v>
      </c>
    </row>
    <row r="7040" spans="1:9">
      <c r="A7040" t="s">
        <v>261</v>
      </c>
      <c r="B7040" t="s">
        <v>9391</v>
      </c>
      <c r="C7040" t="s">
        <v>5619</v>
      </c>
      <c r="D7040" t="s">
        <v>7833</v>
      </c>
      <c r="E7040" t="s">
        <v>490</v>
      </c>
      <c r="F7040">
        <v>1</v>
      </c>
      <c r="G7040" t="s">
        <v>7833</v>
      </c>
      <c r="H7040" s="4" t="str">
        <f t="shared" si="218"/>
        <v>2K220.1</v>
      </c>
      <c r="I7040" s="4" t="str">
        <f t="shared" si="219"/>
        <v>VP12</v>
      </c>
    </row>
    <row r="7041" spans="1:9">
      <c r="A7041" t="s">
        <v>261</v>
      </c>
      <c r="B7041" t="s">
        <v>9391</v>
      </c>
      <c r="C7041" t="s">
        <v>5619</v>
      </c>
      <c r="D7041" t="s">
        <v>7834</v>
      </c>
      <c r="E7041" t="s">
        <v>8541</v>
      </c>
      <c r="F7041">
        <v>8</v>
      </c>
      <c r="G7041" t="s">
        <v>7834</v>
      </c>
      <c r="H7041" s="4" t="str">
        <f t="shared" si="218"/>
        <v>2K220.8</v>
      </c>
      <c r="I7041" s="4" t="str">
        <f t="shared" si="219"/>
        <v>SC_UDB220</v>
      </c>
    </row>
    <row r="7042" spans="1:9">
      <c r="A7042" t="s">
        <v>261</v>
      </c>
      <c r="B7042" t="s">
        <v>9391</v>
      </c>
      <c r="C7042" t="s">
        <v>5620</v>
      </c>
      <c r="D7042">
        <v>2</v>
      </c>
      <c r="E7042" t="s">
        <v>4096</v>
      </c>
      <c r="F7042">
        <v>2</v>
      </c>
      <c r="G7042">
        <v>2</v>
      </c>
      <c r="H7042" s="4" t="str">
        <f t="shared" ref="H7042:H7105" si="220">CONCATENATE(C7042,".",F7042)</f>
        <v>2K221.2</v>
      </c>
      <c r="I7042" s="4" t="str">
        <f t="shared" ref="I7042:I7105" si="221">E7042</f>
        <v>SH21_P6_PCIE_RESETB</v>
      </c>
    </row>
    <row r="7043" spans="1:9">
      <c r="A7043" t="s">
        <v>261</v>
      </c>
      <c r="B7043" t="s">
        <v>9391</v>
      </c>
      <c r="C7043" t="s">
        <v>5620</v>
      </c>
      <c r="D7043">
        <v>3</v>
      </c>
      <c r="E7043" t="s">
        <v>4094</v>
      </c>
      <c r="F7043">
        <v>3</v>
      </c>
      <c r="G7043">
        <v>3</v>
      </c>
      <c r="H7043" s="4" t="str">
        <f t="shared" si="220"/>
        <v>2K221.3</v>
      </c>
      <c r="I7043" s="4" t="str">
        <f t="shared" si="221"/>
        <v>S2_P6_PCIE_RESETB</v>
      </c>
    </row>
    <row r="7044" spans="1:9">
      <c r="A7044" t="s">
        <v>261</v>
      </c>
      <c r="B7044" t="s">
        <v>9391</v>
      </c>
      <c r="C7044" t="s">
        <v>5620</v>
      </c>
      <c r="D7044">
        <v>4</v>
      </c>
      <c r="E7044" t="s">
        <v>3500</v>
      </c>
      <c r="F7044">
        <v>4</v>
      </c>
      <c r="G7044">
        <v>4</v>
      </c>
      <c r="H7044" s="4" t="str">
        <f t="shared" si="220"/>
        <v>2K221.4</v>
      </c>
      <c r="I7044" s="4" t="str">
        <f t="shared" si="221"/>
        <v>S2_DCH_P6_PCIE_RESETB</v>
      </c>
    </row>
    <row r="7045" spans="1:9">
      <c r="A7045" t="s">
        <v>261</v>
      </c>
      <c r="B7045" t="s">
        <v>9391</v>
      </c>
      <c r="C7045" t="s">
        <v>5620</v>
      </c>
      <c r="D7045">
        <v>5</v>
      </c>
      <c r="E7045" t="s">
        <v>3501</v>
      </c>
      <c r="F7045">
        <v>5</v>
      </c>
      <c r="G7045">
        <v>5</v>
      </c>
      <c r="H7045" s="4" t="str">
        <f t="shared" si="220"/>
        <v>2K221.5</v>
      </c>
      <c r="I7045" s="4" t="str">
        <f t="shared" si="221"/>
        <v>S2_DCH_P7_PCIE_RESETB</v>
      </c>
    </row>
    <row r="7046" spans="1:9">
      <c r="A7046" t="s">
        <v>261</v>
      </c>
      <c r="B7046" t="s">
        <v>9391</v>
      </c>
      <c r="C7046" t="s">
        <v>5620</v>
      </c>
      <c r="D7046">
        <v>6</v>
      </c>
      <c r="E7046" t="s">
        <v>4095</v>
      </c>
      <c r="F7046">
        <v>6</v>
      </c>
      <c r="G7046">
        <v>6</v>
      </c>
      <c r="H7046" s="4" t="str">
        <f t="shared" si="220"/>
        <v>2K221.6</v>
      </c>
      <c r="I7046" s="4" t="str">
        <f t="shared" si="221"/>
        <v>S2_P7_PCIE_RESETB</v>
      </c>
    </row>
    <row r="7047" spans="1:9">
      <c r="A7047" t="s">
        <v>261</v>
      </c>
      <c r="B7047" t="s">
        <v>9391</v>
      </c>
      <c r="C7047" t="s">
        <v>5620</v>
      </c>
      <c r="D7047">
        <v>7</v>
      </c>
      <c r="E7047" t="s">
        <v>8843</v>
      </c>
      <c r="F7047">
        <v>7</v>
      </c>
      <c r="G7047">
        <v>7</v>
      </c>
      <c r="H7047" s="4" t="str">
        <f t="shared" si="220"/>
        <v>2K221.7</v>
      </c>
      <c r="I7047" s="4" t="str">
        <f t="shared" si="221"/>
        <v>SH22_P7_PCIE_RESETB</v>
      </c>
    </row>
    <row r="7048" spans="1:9">
      <c r="A7048" t="s">
        <v>261</v>
      </c>
      <c r="B7048" t="s">
        <v>9391</v>
      </c>
      <c r="C7048" t="s">
        <v>5620</v>
      </c>
      <c r="D7048" t="s">
        <v>7833</v>
      </c>
      <c r="E7048" t="s">
        <v>490</v>
      </c>
      <c r="F7048">
        <v>1</v>
      </c>
      <c r="G7048" t="s">
        <v>7833</v>
      </c>
      <c r="H7048" s="4" t="str">
        <f t="shared" si="220"/>
        <v>2K221.1</v>
      </c>
      <c r="I7048" s="4" t="str">
        <f t="shared" si="221"/>
        <v>VP12</v>
      </c>
    </row>
    <row r="7049" spans="1:9">
      <c r="A7049" t="s">
        <v>261</v>
      </c>
      <c r="B7049" t="s">
        <v>9391</v>
      </c>
      <c r="C7049" t="s">
        <v>5620</v>
      </c>
      <c r="D7049" t="s">
        <v>7834</v>
      </c>
      <c r="E7049" t="s">
        <v>8543</v>
      </c>
      <c r="F7049">
        <v>8</v>
      </c>
      <c r="G7049" t="s">
        <v>7834</v>
      </c>
      <c r="H7049" s="4" t="str">
        <f t="shared" si="220"/>
        <v>2K221.8</v>
      </c>
      <c r="I7049" s="4" t="str">
        <f t="shared" si="221"/>
        <v>SC_UDB221</v>
      </c>
    </row>
    <row r="7050" spans="1:9">
      <c r="A7050" t="s">
        <v>261</v>
      </c>
      <c r="B7050" t="s">
        <v>9391</v>
      </c>
      <c r="C7050" t="s">
        <v>9392</v>
      </c>
      <c r="D7050">
        <v>1</v>
      </c>
      <c r="E7050" t="s">
        <v>8839</v>
      </c>
      <c r="F7050">
        <v>1</v>
      </c>
      <c r="G7050">
        <v>1</v>
      </c>
      <c r="H7050" s="4" t="str">
        <f t="shared" si="220"/>
        <v>2RHPC1.1</v>
      </c>
      <c r="I7050" s="4" t="str">
        <f t="shared" si="221"/>
        <v>SH2_DPS_5V0</v>
      </c>
    </row>
    <row r="7051" spans="1:9">
      <c r="A7051" t="s">
        <v>261</v>
      </c>
      <c r="B7051" t="s">
        <v>9391</v>
      </c>
      <c r="C7051" t="s">
        <v>9392</v>
      </c>
      <c r="D7051">
        <v>2</v>
      </c>
      <c r="E7051" t="s">
        <v>7565</v>
      </c>
      <c r="F7051">
        <v>2</v>
      </c>
      <c r="G7051">
        <v>2</v>
      </c>
      <c r="H7051" s="4" t="str">
        <f t="shared" si="220"/>
        <v>2RHPC1.2</v>
      </c>
      <c r="I7051" s="4" t="str">
        <f t="shared" si="221"/>
        <v>S2_APWR_10F</v>
      </c>
    </row>
    <row r="7052" spans="1:9">
      <c r="A7052" t="s">
        <v>261</v>
      </c>
      <c r="B7052" t="s">
        <v>9391</v>
      </c>
      <c r="C7052" t="s">
        <v>5629</v>
      </c>
      <c r="D7052">
        <v>1</v>
      </c>
      <c r="E7052" t="s">
        <v>3987</v>
      </c>
      <c r="F7052">
        <v>1</v>
      </c>
      <c r="G7052">
        <v>1</v>
      </c>
      <c r="H7052" s="4" t="str">
        <f t="shared" si="220"/>
        <v>2RS104.1</v>
      </c>
      <c r="I7052" s="4" t="str">
        <f t="shared" si="221"/>
        <v>SG2_SRC_DVDD33</v>
      </c>
    </row>
    <row r="7053" spans="1:9">
      <c r="A7053" t="s">
        <v>261</v>
      </c>
      <c r="B7053" t="s">
        <v>9391</v>
      </c>
      <c r="C7053" t="s">
        <v>5629</v>
      </c>
      <c r="D7053">
        <v>2</v>
      </c>
      <c r="E7053" t="s">
        <v>4093</v>
      </c>
      <c r="F7053">
        <v>2</v>
      </c>
      <c r="G7053">
        <v>2</v>
      </c>
      <c r="H7053" s="4" t="str">
        <f t="shared" si="220"/>
        <v>2RS104.2</v>
      </c>
      <c r="I7053" s="4" t="str">
        <f t="shared" si="221"/>
        <v>SH21_P6_ISOLATEB</v>
      </c>
    </row>
    <row r="7054" spans="1:9">
      <c r="A7054" t="s">
        <v>261</v>
      </c>
      <c r="B7054" t="s">
        <v>9391</v>
      </c>
      <c r="C7054" t="s">
        <v>5630</v>
      </c>
      <c r="D7054">
        <v>1</v>
      </c>
      <c r="E7054" t="s">
        <v>3987</v>
      </c>
      <c r="F7054">
        <v>1</v>
      </c>
      <c r="G7054">
        <v>1</v>
      </c>
      <c r="H7054" s="4" t="str">
        <f t="shared" si="220"/>
        <v>2RS114.1</v>
      </c>
      <c r="I7054" s="4" t="str">
        <f t="shared" si="221"/>
        <v>SG2_SRC_DVDD33</v>
      </c>
    </row>
    <row r="7055" spans="1:9">
      <c r="A7055" t="s">
        <v>261</v>
      </c>
      <c r="B7055" t="s">
        <v>9391</v>
      </c>
      <c r="C7055" t="s">
        <v>5630</v>
      </c>
      <c r="D7055">
        <v>2</v>
      </c>
      <c r="E7055" t="s">
        <v>8842</v>
      </c>
      <c r="F7055">
        <v>2</v>
      </c>
      <c r="G7055">
        <v>2</v>
      </c>
      <c r="H7055" s="4" t="str">
        <f t="shared" si="220"/>
        <v>2RS114.2</v>
      </c>
      <c r="I7055" s="4" t="str">
        <f t="shared" si="221"/>
        <v>SH22_P7_ISOLATEB</v>
      </c>
    </row>
    <row r="7056" spans="1:9">
      <c r="A7056" t="s">
        <v>261</v>
      </c>
      <c r="B7056" t="s">
        <v>9391</v>
      </c>
      <c r="C7056" t="s">
        <v>8081</v>
      </c>
      <c r="D7056">
        <v>1</v>
      </c>
      <c r="E7056" t="s">
        <v>7565</v>
      </c>
      <c r="F7056">
        <v>1</v>
      </c>
      <c r="G7056">
        <v>1</v>
      </c>
      <c r="H7056" s="4" t="str">
        <f t="shared" si="220"/>
        <v>2ST01.1</v>
      </c>
      <c r="I7056" s="4" t="str">
        <f t="shared" si="221"/>
        <v>S2_APWR_10F</v>
      </c>
    </row>
    <row r="7057" spans="1:9">
      <c r="A7057" t="s">
        <v>261</v>
      </c>
      <c r="B7057" t="s">
        <v>9391</v>
      </c>
      <c r="C7057" t="s">
        <v>8081</v>
      </c>
      <c r="D7057">
        <v>2</v>
      </c>
      <c r="E7057" t="s">
        <v>7566</v>
      </c>
      <c r="F7057">
        <v>2</v>
      </c>
      <c r="G7057">
        <v>2</v>
      </c>
      <c r="H7057" s="4" t="str">
        <f t="shared" si="220"/>
        <v>2ST01.2</v>
      </c>
      <c r="I7057" s="4" t="str">
        <f t="shared" si="221"/>
        <v>S2_APWR_10S</v>
      </c>
    </row>
    <row r="7058" spans="1:9">
      <c r="A7058" t="s">
        <v>261</v>
      </c>
      <c r="B7058" t="s">
        <v>9391</v>
      </c>
      <c r="C7058" t="s">
        <v>8082</v>
      </c>
      <c r="D7058">
        <v>1</v>
      </c>
      <c r="E7058" t="s">
        <v>169</v>
      </c>
      <c r="F7058">
        <v>1</v>
      </c>
      <c r="G7058">
        <v>1</v>
      </c>
      <c r="H7058" s="4" t="str">
        <f t="shared" si="220"/>
        <v>2STG01.1</v>
      </c>
      <c r="I7058" s="4" t="str">
        <f t="shared" si="221"/>
        <v>DGND</v>
      </c>
    </row>
    <row r="7059" spans="1:9">
      <c r="A7059" t="s">
        <v>261</v>
      </c>
      <c r="B7059" t="s">
        <v>9391</v>
      </c>
      <c r="C7059" t="s">
        <v>8082</v>
      </c>
      <c r="D7059">
        <v>2</v>
      </c>
      <c r="E7059" t="s">
        <v>7567</v>
      </c>
      <c r="F7059">
        <v>2</v>
      </c>
      <c r="G7059">
        <v>2</v>
      </c>
      <c r="H7059" s="4" t="str">
        <f t="shared" si="220"/>
        <v>2STG01.2</v>
      </c>
      <c r="I7059" s="4" t="str">
        <f t="shared" si="221"/>
        <v>S2_APWR_10GS</v>
      </c>
    </row>
    <row r="7060" spans="1:9">
      <c r="A7060" t="s">
        <v>261</v>
      </c>
      <c r="B7060" t="s">
        <v>9391</v>
      </c>
      <c r="C7060" t="s">
        <v>9393</v>
      </c>
      <c r="D7060">
        <v>1</v>
      </c>
      <c r="E7060" t="s">
        <v>693</v>
      </c>
      <c r="F7060">
        <v>1</v>
      </c>
      <c r="G7060">
        <v>1</v>
      </c>
      <c r="H7060" s="4" t="str">
        <f t="shared" si="220"/>
        <v>SH2_VDD5_ATX.1</v>
      </c>
      <c r="I7060" s="4" t="str">
        <f t="shared" si="221"/>
        <v>VDD5_ATX</v>
      </c>
    </row>
    <row r="7061" spans="1:9">
      <c r="A7061" t="s">
        <v>261</v>
      </c>
      <c r="B7061" t="s">
        <v>9391</v>
      </c>
      <c r="C7061" t="s">
        <v>9393</v>
      </c>
      <c r="D7061">
        <v>2</v>
      </c>
      <c r="E7061" t="s">
        <v>8839</v>
      </c>
      <c r="F7061">
        <v>2</v>
      </c>
      <c r="G7061">
        <v>2</v>
      </c>
      <c r="H7061" s="4" t="str">
        <f t="shared" si="220"/>
        <v>SH2_VDD5_ATX.2</v>
      </c>
      <c r="I7061" s="4" t="str">
        <f t="shared" si="221"/>
        <v>SH2_DPS_5V0</v>
      </c>
    </row>
    <row r="7062" spans="1:9">
      <c r="A7062" t="s">
        <v>261</v>
      </c>
      <c r="B7062" t="s">
        <v>9391</v>
      </c>
      <c r="C7062" t="s">
        <v>5414</v>
      </c>
      <c r="D7062" t="s">
        <v>3106</v>
      </c>
      <c r="E7062" t="s">
        <v>4059</v>
      </c>
      <c r="F7062" t="s">
        <v>295</v>
      </c>
      <c r="G7062" t="s">
        <v>3106</v>
      </c>
      <c r="H7062" s="4" t="str">
        <f t="shared" si="220"/>
        <v>SITE2.U1</v>
      </c>
      <c r="I7062" s="4" t="str">
        <f t="shared" si="221"/>
        <v>S2_P6_CLKREQB</v>
      </c>
    </row>
    <row r="7063" spans="1:9">
      <c r="A7063" t="s">
        <v>261</v>
      </c>
      <c r="B7063" t="s">
        <v>9391</v>
      </c>
      <c r="C7063" t="s">
        <v>5414</v>
      </c>
      <c r="D7063" t="s">
        <v>3113</v>
      </c>
      <c r="E7063" t="s">
        <v>4091</v>
      </c>
      <c r="F7063" t="s">
        <v>296</v>
      </c>
      <c r="G7063" t="s">
        <v>3113</v>
      </c>
      <c r="H7063" s="4" t="str">
        <f t="shared" si="220"/>
        <v>SITE2.U2</v>
      </c>
      <c r="I7063" s="4" t="str">
        <f t="shared" si="221"/>
        <v>S2_P6_ISOLATEB</v>
      </c>
    </row>
    <row r="7064" spans="1:9">
      <c r="A7064" t="s">
        <v>261</v>
      </c>
      <c r="B7064" t="s">
        <v>9391</v>
      </c>
      <c r="C7064" t="s">
        <v>5414</v>
      </c>
      <c r="D7064" t="s">
        <v>3108</v>
      </c>
      <c r="E7064" t="s">
        <v>4062</v>
      </c>
      <c r="F7064" t="s">
        <v>316</v>
      </c>
      <c r="G7064" t="s">
        <v>3108</v>
      </c>
      <c r="H7064" s="4" t="str">
        <f t="shared" si="220"/>
        <v>SITE2.T2</v>
      </c>
      <c r="I7064" s="4" t="str">
        <f t="shared" si="221"/>
        <v>S2_P6_LANWAKEB</v>
      </c>
    </row>
    <row r="7065" spans="1:9">
      <c r="A7065" t="s">
        <v>261</v>
      </c>
      <c r="B7065" t="s">
        <v>9391</v>
      </c>
      <c r="C7065" t="s">
        <v>5414</v>
      </c>
      <c r="D7065" t="s">
        <v>3115</v>
      </c>
      <c r="E7065" t="s">
        <v>4094</v>
      </c>
      <c r="F7065" t="s">
        <v>1645</v>
      </c>
      <c r="G7065" t="s">
        <v>3115</v>
      </c>
      <c r="H7065" s="4" t="str">
        <f t="shared" si="220"/>
        <v>SITE2.V1</v>
      </c>
      <c r="I7065" s="4" t="str">
        <f t="shared" si="221"/>
        <v>S2_P6_PCIE_RESETB</v>
      </c>
    </row>
    <row r="7066" spans="1:9">
      <c r="A7066" t="s">
        <v>261</v>
      </c>
      <c r="B7066" t="s">
        <v>9391</v>
      </c>
      <c r="C7066" t="s">
        <v>5414</v>
      </c>
      <c r="D7066" t="s">
        <v>3107</v>
      </c>
      <c r="E7066" t="s">
        <v>4060</v>
      </c>
      <c r="F7066" t="s">
        <v>1335</v>
      </c>
      <c r="G7066" t="s">
        <v>3107</v>
      </c>
      <c r="H7066" s="4" t="str">
        <f t="shared" si="220"/>
        <v>SITE2.R5</v>
      </c>
      <c r="I7066" s="4" t="str">
        <f t="shared" si="221"/>
        <v>S2_P7_CLKREQB</v>
      </c>
    </row>
    <row r="7067" spans="1:9">
      <c r="A7067" t="s">
        <v>261</v>
      </c>
      <c r="B7067" t="s">
        <v>9391</v>
      </c>
      <c r="C7067" t="s">
        <v>5414</v>
      </c>
      <c r="D7067" t="s">
        <v>3114</v>
      </c>
      <c r="E7067" t="s">
        <v>4092</v>
      </c>
      <c r="F7067" t="s">
        <v>335</v>
      </c>
      <c r="G7067" t="s">
        <v>3114</v>
      </c>
      <c r="H7067" s="4" t="str">
        <f t="shared" si="220"/>
        <v>SITE2.T4</v>
      </c>
      <c r="I7067" s="4" t="str">
        <f t="shared" si="221"/>
        <v>S2_P7_ISOLATEB</v>
      </c>
    </row>
    <row r="7068" spans="1:9">
      <c r="A7068" t="s">
        <v>261</v>
      </c>
      <c r="B7068" t="s">
        <v>9391</v>
      </c>
      <c r="C7068" t="s">
        <v>5414</v>
      </c>
      <c r="D7068" t="s">
        <v>3109</v>
      </c>
      <c r="E7068" t="s">
        <v>4063</v>
      </c>
      <c r="F7068" t="s">
        <v>1334</v>
      </c>
      <c r="G7068" t="s">
        <v>3109</v>
      </c>
      <c r="H7068" s="4" t="str">
        <f t="shared" si="220"/>
        <v>SITE2.R4</v>
      </c>
      <c r="I7068" s="4" t="str">
        <f t="shared" si="221"/>
        <v>S2_P7_LANWAKEB</v>
      </c>
    </row>
    <row r="7069" spans="1:9">
      <c r="A7069" t="s">
        <v>261</v>
      </c>
      <c r="B7069" t="s">
        <v>9391</v>
      </c>
      <c r="C7069" t="s">
        <v>5414</v>
      </c>
      <c r="D7069" t="s">
        <v>3116</v>
      </c>
      <c r="E7069" t="s">
        <v>4095</v>
      </c>
      <c r="F7069" t="s">
        <v>322</v>
      </c>
      <c r="G7069" t="s">
        <v>3116</v>
      </c>
      <c r="H7069" s="4" t="str">
        <f t="shared" si="220"/>
        <v>SITE2.T5</v>
      </c>
      <c r="I7069" s="4" t="str">
        <f t="shared" si="221"/>
        <v>S2_P7_PCIE_RESETB</v>
      </c>
    </row>
    <row r="7070" spans="1:9">
      <c r="A7070" t="s">
        <v>261</v>
      </c>
      <c r="B7070" t="s">
        <v>9394</v>
      </c>
      <c r="C7070" t="s">
        <v>5635</v>
      </c>
      <c r="D7070">
        <v>1</v>
      </c>
      <c r="E7070" t="s">
        <v>4097</v>
      </c>
      <c r="F7070">
        <v>1</v>
      </c>
      <c r="G7070">
        <v>1</v>
      </c>
      <c r="H7070" s="4" t="str">
        <f t="shared" si="220"/>
        <v>2RSG104.1</v>
      </c>
      <c r="I7070" s="4" t="str">
        <f t="shared" si="221"/>
        <v>SG2_P6_ISOLATEB</v>
      </c>
    </row>
    <row r="7071" spans="1:9">
      <c r="A7071" t="s">
        <v>261</v>
      </c>
      <c r="B7071" t="s">
        <v>9394</v>
      </c>
      <c r="C7071" t="s">
        <v>5635</v>
      </c>
      <c r="D7071">
        <v>2</v>
      </c>
      <c r="E7071" t="s">
        <v>169</v>
      </c>
      <c r="F7071">
        <v>2</v>
      </c>
      <c r="G7071">
        <v>2</v>
      </c>
      <c r="H7071" s="4" t="str">
        <f t="shared" si="220"/>
        <v>2RSG104.2</v>
      </c>
      <c r="I7071" s="4" t="str">
        <f t="shared" si="221"/>
        <v>DGND</v>
      </c>
    </row>
    <row r="7072" spans="1:9">
      <c r="A7072" t="s">
        <v>261</v>
      </c>
      <c r="B7072" t="s">
        <v>9394</v>
      </c>
      <c r="C7072" t="s">
        <v>5636</v>
      </c>
      <c r="D7072">
        <v>1</v>
      </c>
      <c r="E7072" t="s">
        <v>4098</v>
      </c>
      <c r="F7072">
        <v>1</v>
      </c>
      <c r="G7072">
        <v>1</v>
      </c>
      <c r="H7072" s="4" t="str">
        <f t="shared" si="220"/>
        <v>2RSG105.1</v>
      </c>
      <c r="I7072" s="4" t="str">
        <f t="shared" si="221"/>
        <v>SG2_P6_PCIE_RESETB</v>
      </c>
    </row>
    <row r="7073" spans="1:9">
      <c r="A7073" t="s">
        <v>261</v>
      </c>
      <c r="B7073" t="s">
        <v>9394</v>
      </c>
      <c r="C7073" t="s">
        <v>5636</v>
      </c>
      <c r="D7073">
        <v>2</v>
      </c>
      <c r="E7073" t="s">
        <v>169</v>
      </c>
      <c r="F7073">
        <v>2</v>
      </c>
      <c r="G7073">
        <v>2</v>
      </c>
      <c r="H7073" s="4" t="str">
        <f t="shared" si="220"/>
        <v>2RSG105.2</v>
      </c>
      <c r="I7073" s="4" t="str">
        <f t="shared" si="221"/>
        <v>DGND</v>
      </c>
    </row>
    <row r="7074" spans="1:9">
      <c r="A7074" t="s">
        <v>261</v>
      </c>
      <c r="B7074" t="s">
        <v>9394</v>
      </c>
      <c r="C7074" t="s">
        <v>5637</v>
      </c>
      <c r="D7074">
        <v>1</v>
      </c>
      <c r="E7074" t="s">
        <v>4099</v>
      </c>
      <c r="F7074">
        <v>1</v>
      </c>
      <c r="G7074">
        <v>1</v>
      </c>
      <c r="H7074" s="4" t="str">
        <f t="shared" si="220"/>
        <v>2RSG114.1</v>
      </c>
      <c r="I7074" s="4" t="str">
        <f t="shared" si="221"/>
        <v>SG2_P7_ISOLATEB</v>
      </c>
    </row>
    <row r="7075" spans="1:9">
      <c r="A7075" t="s">
        <v>261</v>
      </c>
      <c r="B7075" t="s">
        <v>9394</v>
      </c>
      <c r="C7075" t="s">
        <v>5637</v>
      </c>
      <c r="D7075">
        <v>2</v>
      </c>
      <c r="E7075" t="s">
        <v>169</v>
      </c>
      <c r="F7075">
        <v>2</v>
      </c>
      <c r="G7075">
        <v>2</v>
      </c>
      <c r="H7075" s="4" t="str">
        <f t="shared" si="220"/>
        <v>2RSG114.2</v>
      </c>
      <c r="I7075" s="4" t="str">
        <f t="shared" si="221"/>
        <v>DGND</v>
      </c>
    </row>
    <row r="7076" spans="1:9">
      <c r="A7076" t="s">
        <v>261</v>
      </c>
      <c r="B7076" t="s">
        <v>9394</v>
      </c>
      <c r="C7076" t="s">
        <v>5638</v>
      </c>
      <c r="D7076">
        <v>1</v>
      </c>
      <c r="E7076" t="s">
        <v>4100</v>
      </c>
      <c r="F7076">
        <v>1</v>
      </c>
      <c r="G7076">
        <v>1</v>
      </c>
      <c r="H7076" s="4" t="str">
        <f t="shared" si="220"/>
        <v>2RSG115.1</v>
      </c>
      <c r="I7076" s="4" t="str">
        <f t="shared" si="221"/>
        <v>SG2_P7_PCIE_RESETB</v>
      </c>
    </row>
    <row r="7077" spans="1:9">
      <c r="A7077" t="s">
        <v>261</v>
      </c>
      <c r="B7077" t="s">
        <v>9394</v>
      </c>
      <c r="C7077" t="s">
        <v>5638</v>
      </c>
      <c r="D7077">
        <v>2</v>
      </c>
      <c r="E7077" t="s">
        <v>169</v>
      </c>
      <c r="F7077">
        <v>2</v>
      </c>
      <c r="G7077">
        <v>2</v>
      </c>
      <c r="H7077" s="4" t="str">
        <f t="shared" si="220"/>
        <v>2RSG115.2</v>
      </c>
      <c r="I7077" s="4" t="str">
        <f t="shared" si="221"/>
        <v>DGND</v>
      </c>
    </row>
    <row r="7078" spans="1:9">
      <c r="A7078" t="s">
        <v>261</v>
      </c>
      <c r="B7078" t="s">
        <v>9394</v>
      </c>
      <c r="C7078" t="s">
        <v>9381</v>
      </c>
      <c r="D7078" t="s">
        <v>3093</v>
      </c>
      <c r="E7078" t="s">
        <v>4012</v>
      </c>
      <c r="F7078" t="s">
        <v>1615</v>
      </c>
      <c r="G7078" t="s">
        <v>3093</v>
      </c>
      <c r="H7078" s="4" t="str">
        <f t="shared" si="220"/>
        <v>GOLD2.V13</v>
      </c>
      <c r="I7078" s="4" t="str">
        <f t="shared" si="221"/>
        <v>SG2_P4_HSI-</v>
      </c>
    </row>
    <row r="7079" spans="1:9">
      <c r="A7079" t="s">
        <v>261</v>
      </c>
      <c r="B7079" t="s">
        <v>9394</v>
      </c>
      <c r="C7079" t="s">
        <v>9381</v>
      </c>
      <c r="D7079" t="s">
        <v>3094</v>
      </c>
      <c r="E7079" t="s">
        <v>4014</v>
      </c>
      <c r="F7079" t="s">
        <v>1614</v>
      </c>
      <c r="G7079" t="s">
        <v>3094</v>
      </c>
      <c r="H7079" s="4" t="str">
        <f t="shared" si="220"/>
        <v>GOLD2.V12</v>
      </c>
      <c r="I7079" s="4" t="str">
        <f t="shared" si="221"/>
        <v>SG2_P4_HSI+</v>
      </c>
    </row>
    <row r="7080" spans="1:9">
      <c r="A7080" t="s">
        <v>261</v>
      </c>
      <c r="B7080" t="s">
        <v>9394</v>
      </c>
      <c r="C7080" t="s">
        <v>9381</v>
      </c>
      <c r="D7080" t="s">
        <v>3095</v>
      </c>
      <c r="E7080" t="s">
        <v>4008</v>
      </c>
      <c r="F7080" t="s">
        <v>1625</v>
      </c>
      <c r="G7080" t="s">
        <v>3095</v>
      </c>
      <c r="H7080" s="4" t="str">
        <f t="shared" si="220"/>
        <v>GOLD2.W14</v>
      </c>
      <c r="I7080" s="4" t="str">
        <f t="shared" si="221"/>
        <v>SG2_P4_HSO-</v>
      </c>
    </row>
    <row r="7081" spans="1:9">
      <c r="A7081" t="s">
        <v>261</v>
      </c>
      <c r="B7081" t="s">
        <v>9394</v>
      </c>
      <c r="C7081" t="s">
        <v>9381</v>
      </c>
      <c r="D7081" t="s">
        <v>3096</v>
      </c>
      <c r="E7081" t="s">
        <v>4010</v>
      </c>
      <c r="F7081" t="s">
        <v>1624</v>
      </c>
      <c r="G7081" t="s">
        <v>3096</v>
      </c>
      <c r="H7081" s="4" t="str">
        <f t="shared" si="220"/>
        <v>GOLD2.W13</v>
      </c>
      <c r="I7081" s="4" t="str">
        <f t="shared" si="221"/>
        <v>SG2_P4_HSO+</v>
      </c>
    </row>
    <row r="7082" spans="1:9">
      <c r="A7082" t="s">
        <v>261</v>
      </c>
      <c r="B7082" t="s">
        <v>9394</v>
      </c>
      <c r="C7082" t="s">
        <v>9381</v>
      </c>
      <c r="D7082" t="s">
        <v>3097</v>
      </c>
      <c r="E7082" t="s">
        <v>4020</v>
      </c>
      <c r="F7082" t="s">
        <v>1617</v>
      </c>
      <c r="G7082" t="s">
        <v>3097</v>
      </c>
      <c r="H7082" s="4" t="str">
        <f t="shared" si="220"/>
        <v>GOLD2.V15</v>
      </c>
      <c r="I7082" s="4" t="str">
        <f t="shared" si="221"/>
        <v>SG2_P5_HSI-</v>
      </c>
    </row>
    <row r="7083" spans="1:9">
      <c r="A7083" t="s">
        <v>261</v>
      </c>
      <c r="B7083" t="s">
        <v>9394</v>
      </c>
      <c r="C7083" t="s">
        <v>9381</v>
      </c>
      <c r="D7083" t="s">
        <v>3098</v>
      </c>
      <c r="E7083" t="s">
        <v>4022</v>
      </c>
      <c r="F7083" t="s">
        <v>1616</v>
      </c>
      <c r="G7083" t="s">
        <v>3098</v>
      </c>
      <c r="H7083" s="4" t="str">
        <f t="shared" si="220"/>
        <v>GOLD2.V14</v>
      </c>
      <c r="I7083" s="4" t="str">
        <f t="shared" si="221"/>
        <v>SG2_P5_HSI+</v>
      </c>
    </row>
    <row r="7084" spans="1:9">
      <c r="A7084" t="s">
        <v>261</v>
      </c>
      <c r="B7084" t="s">
        <v>9394</v>
      </c>
      <c r="C7084" t="s">
        <v>9381</v>
      </c>
      <c r="D7084" t="s">
        <v>3099</v>
      </c>
      <c r="E7084" t="s">
        <v>4016</v>
      </c>
      <c r="F7084" t="s">
        <v>1627</v>
      </c>
      <c r="G7084" t="s">
        <v>3099</v>
      </c>
      <c r="H7084" s="4" t="str">
        <f t="shared" si="220"/>
        <v>GOLD2.W16</v>
      </c>
      <c r="I7084" s="4" t="str">
        <f t="shared" si="221"/>
        <v>SG2_P5_HSO-</v>
      </c>
    </row>
    <row r="7085" spans="1:9">
      <c r="A7085" t="s">
        <v>261</v>
      </c>
      <c r="B7085" t="s">
        <v>9394</v>
      </c>
      <c r="C7085" t="s">
        <v>9381</v>
      </c>
      <c r="D7085" t="s">
        <v>3100</v>
      </c>
      <c r="E7085" t="s">
        <v>4018</v>
      </c>
      <c r="F7085" t="s">
        <v>1626</v>
      </c>
      <c r="G7085" t="s">
        <v>3100</v>
      </c>
      <c r="H7085" s="4" t="str">
        <f t="shared" si="220"/>
        <v>GOLD2.W15</v>
      </c>
      <c r="I7085" s="4" t="str">
        <f t="shared" si="221"/>
        <v>SG2_P5_HSO+</v>
      </c>
    </row>
    <row r="7086" spans="1:9">
      <c r="A7086" t="s">
        <v>261</v>
      </c>
      <c r="B7086" t="s">
        <v>9394</v>
      </c>
      <c r="C7086" t="s">
        <v>9381</v>
      </c>
      <c r="D7086" t="s">
        <v>3106</v>
      </c>
      <c r="E7086" t="s">
        <v>4101</v>
      </c>
      <c r="F7086" t="s">
        <v>295</v>
      </c>
      <c r="G7086" t="s">
        <v>3106</v>
      </c>
      <c r="H7086" s="4" t="str">
        <f t="shared" si="220"/>
        <v>GOLD2.U1</v>
      </c>
      <c r="I7086" s="4" t="str">
        <f t="shared" si="221"/>
        <v>SG2_P6_CLKREQB</v>
      </c>
    </row>
    <row r="7087" spans="1:9">
      <c r="A7087" t="s">
        <v>261</v>
      </c>
      <c r="B7087" t="s">
        <v>9394</v>
      </c>
      <c r="C7087" t="s">
        <v>9381</v>
      </c>
      <c r="D7087" t="s">
        <v>1659</v>
      </c>
      <c r="E7087" t="s">
        <v>4072</v>
      </c>
      <c r="F7087" t="s">
        <v>1667</v>
      </c>
      <c r="G7087" t="s">
        <v>1659</v>
      </c>
      <c r="H7087" s="4" t="str">
        <f t="shared" si="220"/>
        <v>GOLD2.W5</v>
      </c>
      <c r="I7087" s="4" t="str">
        <f t="shared" si="221"/>
        <v>SG2_P6_HSI-</v>
      </c>
    </row>
    <row r="7088" spans="1:9">
      <c r="A7088" t="s">
        <v>261</v>
      </c>
      <c r="B7088" t="s">
        <v>9394</v>
      </c>
      <c r="C7088" t="s">
        <v>9381</v>
      </c>
      <c r="D7088" t="s">
        <v>1660</v>
      </c>
      <c r="E7088" t="s">
        <v>4070</v>
      </c>
      <c r="F7088" t="s">
        <v>3101</v>
      </c>
      <c r="G7088" t="s">
        <v>1660</v>
      </c>
      <c r="H7088" s="4" t="str">
        <f t="shared" si="220"/>
        <v>GOLD2.W6</v>
      </c>
      <c r="I7088" s="4" t="str">
        <f t="shared" si="221"/>
        <v>SG2_P6_HSI+</v>
      </c>
    </row>
    <row r="7089" spans="1:9">
      <c r="A7089" t="s">
        <v>261</v>
      </c>
      <c r="B7089" t="s">
        <v>9394</v>
      </c>
      <c r="C7089" t="s">
        <v>9381</v>
      </c>
      <c r="D7089" t="s">
        <v>1661</v>
      </c>
      <c r="E7089" t="s">
        <v>4066</v>
      </c>
      <c r="F7089" t="s">
        <v>1668</v>
      </c>
      <c r="G7089" t="s">
        <v>1661</v>
      </c>
      <c r="H7089" s="4" t="str">
        <f t="shared" si="220"/>
        <v>GOLD2.W4</v>
      </c>
      <c r="I7089" s="4" t="str">
        <f t="shared" si="221"/>
        <v>SG2_P6_HSO-</v>
      </c>
    </row>
    <row r="7090" spans="1:9">
      <c r="A7090" t="s">
        <v>261</v>
      </c>
      <c r="B7090" t="s">
        <v>9394</v>
      </c>
      <c r="C7090" t="s">
        <v>9381</v>
      </c>
      <c r="D7090" t="s">
        <v>1662</v>
      </c>
      <c r="E7090" t="s">
        <v>4068</v>
      </c>
      <c r="F7090" t="s">
        <v>3102</v>
      </c>
      <c r="G7090" t="s">
        <v>1662</v>
      </c>
      <c r="H7090" s="4" t="str">
        <f t="shared" si="220"/>
        <v>GOLD2.W3</v>
      </c>
      <c r="I7090" s="4" t="str">
        <f t="shared" si="221"/>
        <v>SG2_P6_HSO+</v>
      </c>
    </row>
    <row r="7091" spans="1:9">
      <c r="A7091" t="s">
        <v>261</v>
      </c>
      <c r="B7091" t="s">
        <v>9394</v>
      </c>
      <c r="C7091" t="s">
        <v>9381</v>
      </c>
      <c r="D7091" t="s">
        <v>3113</v>
      </c>
      <c r="E7091" t="s">
        <v>4097</v>
      </c>
      <c r="F7091" t="s">
        <v>296</v>
      </c>
      <c r="G7091" t="s">
        <v>3113</v>
      </c>
      <c r="H7091" s="4" t="str">
        <f t="shared" si="220"/>
        <v>GOLD2.U2</v>
      </c>
      <c r="I7091" s="4" t="str">
        <f t="shared" si="221"/>
        <v>SG2_P6_ISOLATEB</v>
      </c>
    </row>
    <row r="7092" spans="1:9">
      <c r="A7092" t="s">
        <v>261</v>
      </c>
      <c r="B7092" t="s">
        <v>9394</v>
      </c>
      <c r="C7092" t="s">
        <v>9381</v>
      </c>
      <c r="D7092" t="s">
        <v>3108</v>
      </c>
      <c r="E7092" t="s">
        <v>4102</v>
      </c>
      <c r="F7092" t="s">
        <v>316</v>
      </c>
      <c r="G7092" t="s">
        <v>3108</v>
      </c>
      <c r="H7092" s="4" t="str">
        <f t="shared" si="220"/>
        <v>GOLD2.T2</v>
      </c>
      <c r="I7092" s="4" t="str">
        <f t="shared" si="221"/>
        <v>SG2_P6_LANWAKEB</v>
      </c>
    </row>
    <row r="7093" spans="1:9">
      <c r="A7093" t="s">
        <v>261</v>
      </c>
      <c r="B7093" t="s">
        <v>9394</v>
      </c>
      <c r="C7093" t="s">
        <v>9381</v>
      </c>
      <c r="D7093" t="s">
        <v>3115</v>
      </c>
      <c r="E7093" t="s">
        <v>4098</v>
      </c>
      <c r="F7093" t="s">
        <v>1645</v>
      </c>
      <c r="G7093" t="s">
        <v>3115</v>
      </c>
      <c r="H7093" s="4" t="str">
        <f t="shared" si="220"/>
        <v>GOLD2.V1</v>
      </c>
      <c r="I7093" s="4" t="str">
        <f t="shared" si="221"/>
        <v>SG2_P6_PCIE_RESETB</v>
      </c>
    </row>
    <row r="7094" spans="1:9">
      <c r="A7094" t="s">
        <v>261</v>
      </c>
      <c r="B7094" t="s">
        <v>9394</v>
      </c>
      <c r="C7094" t="s">
        <v>9381</v>
      </c>
      <c r="D7094" t="s">
        <v>3104</v>
      </c>
      <c r="E7094" t="s">
        <v>4103</v>
      </c>
      <c r="F7094" t="s">
        <v>3103</v>
      </c>
      <c r="G7094" t="s">
        <v>3104</v>
      </c>
      <c r="H7094" s="4" t="str">
        <f t="shared" si="220"/>
        <v>GOLD2.V3</v>
      </c>
      <c r="I7094" s="4" t="str">
        <f t="shared" si="221"/>
        <v>SG2_P6_REFCLK-</v>
      </c>
    </row>
    <row r="7095" spans="1:9">
      <c r="A7095" t="s">
        <v>261</v>
      </c>
      <c r="B7095" t="s">
        <v>9394</v>
      </c>
      <c r="C7095" t="s">
        <v>9381</v>
      </c>
      <c r="D7095" t="s">
        <v>3105</v>
      </c>
      <c r="E7095" t="s">
        <v>4104</v>
      </c>
      <c r="F7095" t="s">
        <v>1672</v>
      </c>
      <c r="G7095" t="s">
        <v>3105</v>
      </c>
      <c r="H7095" s="4" t="str">
        <f t="shared" si="220"/>
        <v>GOLD2.V2</v>
      </c>
      <c r="I7095" s="4" t="str">
        <f t="shared" si="221"/>
        <v>SG2_P6_REFCLK+</v>
      </c>
    </row>
    <row r="7096" spans="1:9">
      <c r="A7096" t="s">
        <v>261</v>
      </c>
      <c r="B7096" t="s">
        <v>9394</v>
      </c>
      <c r="C7096" t="s">
        <v>9381</v>
      </c>
      <c r="D7096" t="s">
        <v>3107</v>
      </c>
      <c r="E7096" t="s">
        <v>4105</v>
      </c>
      <c r="F7096" t="s">
        <v>1335</v>
      </c>
      <c r="G7096" t="s">
        <v>3107</v>
      </c>
      <c r="H7096" s="4" t="str">
        <f t="shared" si="220"/>
        <v>GOLD2.R5</v>
      </c>
      <c r="I7096" s="4" t="str">
        <f t="shared" si="221"/>
        <v>SG2_P7_CLKREQB</v>
      </c>
    </row>
    <row r="7097" spans="1:9">
      <c r="A7097" t="s">
        <v>261</v>
      </c>
      <c r="B7097" t="s">
        <v>9394</v>
      </c>
      <c r="C7097" t="s">
        <v>9381</v>
      </c>
      <c r="D7097" t="s">
        <v>1663</v>
      </c>
      <c r="E7097" t="s">
        <v>4044</v>
      </c>
      <c r="F7097" t="s">
        <v>1622</v>
      </c>
      <c r="G7097" t="s">
        <v>1663</v>
      </c>
      <c r="H7097" s="4" t="str">
        <f t="shared" si="220"/>
        <v>GOLD2.W10</v>
      </c>
      <c r="I7097" s="4" t="str">
        <f t="shared" si="221"/>
        <v>SG2_P7_HSI-</v>
      </c>
    </row>
    <row r="7098" spans="1:9">
      <c r="A7098" t="s">
        <v>261</v>
      </c>
      <c r="B7098" t="s">
        <v>9394</v>
      </c>
      <c r="C7098" t="s">
        <v>9381</v>
      </c>
      <c r="D7098" t="s">
        <v>1664</v>
      </c>
      <c r="E7098" t="s">
        <v>4042</v>
      </c>
      <c r="F7098" t="s">
        <v>1528</v>
      </c>
      <c r="G7098" t="s">
        <v>1664</v>
      </c>
      <c r="H7098" s="4" t="str">
        <f t="shared" si="220"/>
        <v>GOLD2.W11</v>
      </c>
      <c r="I7098" s="4" t="str">
        <f t="shared" si="221"/>
        <v>SG2_P7_HSI+</v>
      </c>
    </row>
    <row r="7099" spans="1:9">
      <c r="A7099" t="s">
        <v>261</v>
      </c>
      <c r="B7099" t="s">
        <v>9394</v>
      </c>
      <c r="C7099" t="s">
        <v>9381</v>
      </c>
      <c r="D7099" t="s">
        <v>1665</v>
      </c>
      <c r="E7099" t="s">
        <v>4038</v>
      </c>
      <c r="F7099" t="s">
        <v>1683</v>
      </c>
      <c r="G7099" t="s">
        <v>1665</v>
      </c>
      <c r="H7099" s="4" t="str">
        <f t="shared" si="220"/>
        <v>GOLD2.W9</v>
      </c>
      <c r="I7099" s="4" t="str">
        <f t="shared" si="221"/>
        <v>SG2_P7_HSO-</v>
      </c>
    </row>
    <row r="7100" spans="1:9">
      <c r="A7100" t="s">
        <v>261</v>
      </c>
      <c r="B7100" t="s">
        <v>9394</v>
      </c>
      <c r="C7100" t="s">
        <v>9381</v>
      </c>
      <c r="D7100" t="s">
        <v>1666</v>
      </c>
      <c r="E7100" t="s">
        <v>4040</v>
      </c>
      <c r="F7100" t="s">
        <v>1562</v>
      </c>
      <c r="G7100" t="s">
        <v>1666</v>
      </c>
      <c r="H7100" s="4" t="str">
        <f t="shared" si="220"/>
        <v>GOLD2.W8</v>
      </c>
      <c r="I7100" s="4" t="str">
        <f t="shared" si="221"/>
        <v>SG2_P7_HSO+</v>
      </c>
    </row>
    <row r="7101" spans="1:9">
      <c r="A7101" t="s">
        <v>261</v>
      </c>
      <c r="B7101" t="s">
        <v>9394</v>
      </c>
      <c r="C7101" t="s">
        <v>9381</v>
      </c>
      <c r="D7101" t="s">
        <v>3114</v>
      </c>
      <c r="E7101" t="s">
        <v>4099</v>
      </c>
      <c r="F7101" t="s">
        <v>335</v>
      </c>
      <c r="G7101" t="s">
        <v>3114</v>
      </c>
      <c r="H7101" s="4" t="str">
        <f t="shared" si="220"/>
        <v>GOLD2.T4</v>
      </c>
      <c r="I7101" s="4" t="str">
        <f t="shared" si="221"/>
        <v>SG2_P7_ISOLATEB</v>
      </c>
    </row>
    <row r="7102" spans="1:9">
      <c r="A7102" t="s">
        <v>261</v>
      </c>
      <c r="B7102" t="s">
        <v>9394</v>
      </c>
      <c r="C7102" t="s">
        <v>9381</v>
      </c>
      <c r="D7102" t="s">
        <v>3109</v>
      </c>
      <c r="E7102" t="s">
        <v>4106</v>
      </c>
      <c r="F7102" t="s">
        <v>1334</v>
      </c>
      <c r="G7102" t="s">
        <v>3109</v>
      </c>
      <c r="H7102" s="4" t="str">
        <f t="shared" si="220"/>
        <v>GOLD2.R4</v>
      </c>
      <c r="I7102" s="4" t="str">
        <f t="shared" si="221"/>
        <v>SG2_P7_LANWAKEB</v>
      </c>
    </row>
    <row r="7103" spans="1:9">
      <c r="A7103" t="s">
        <v>261</v>
      </c>
      <c r="B7103" t="s">
        <v>9394</v>
      </c>
      <c r="C7103" t="s">
        <v>9381</v>
      </c>
      <c r="D7103" t="s">
        <v>3116</v>
      </c>
      <c r="E7103" t="s">
        <v>4100</v>
      </c>
      <c r="F7103" t="s">
        <v>322</v>
      </c>
      <c r="G7103" t="s">
        <v>3116</v>
      </c>
      <c r="H7103" s="4" t="str">
        <f t="shared" si="220"/>
        <v>GOLD2.T5</v>
      </c>
      <c r="I7103" s="4" t="str">
        <f t="shared" si="221"/>
        <v>SG2_P7_PCIE_RESETB</v>
      </c>
    </row>
    <row r="7104" spans="1:9">
      <c r="A7104" t="s">
        <v>261</v>
      </c>
      <c r="B7104" t="s">
        <v>9394</v>
      </c>
      <c r="C7104" t="s">
        <v>9381</v>
      </c>
      <c r="D7104" t="s">
        <v>3110</v>
      </c>
      <c r="E7104" t="s">
        <v>4107</v>
      </c>
      <c r="F7104" t="s">
        <v>1564</v>
      </c>
      <c r="G7104" t="s">
        <v>3110</v>
      </c>
      <c r="H7104" s="4" t="str">
        <f t="shared" si="220"/>
        <v>GOLD2.V7</v>
      </c>
      <c r="I7104" s="4" t="str">
        <f t="shared" si="221"/>
        <v>SG2_P7_REFCLK-</v>
      </c>
    </row>
    <row r="7105" spans="1:9">
      <c r="A7105" t="s">
        <v>261</v>
      </c>
      <c r="B7105" t="s">
        <v>9394</v>
      </c>
      <c r="C7105" t="s">
        <v>9381</v>
      </c>
      <c r="D7105" t="s">
        <v>3112</v>
      </c>
      <c r="E7105" t="s">
        <v>4108</v>
      </c>
      <c r="F7105" t="s">
        <v>3111</v>
      </c>
      <c r="G7105" t="s">
        <v>3112</v>
      </c>
      <c r="H7105" s="4" t="str">
        <f t="shared" si="220"/>
        <v>GOLD2.V6</v>
      </c>
      <c r="I7105" s="4" t="str">
        <f t="shared" si="221"/>
        <v>SG2_P7_REFCLK+</v>
      </c>
    </row>
    <row r="7106" spans="1:9">
      <c r="A7106" t="s">
        <v>261</v>
      </c>
      <c r="B7106" t="s">
        <v>9394</v>
      </c>
      <c r="C7106" t="s">
        <v>4101</v>
      </c>
      <c r="D7106" t="s">
        <v>173</v>
      </c>
      <c r="E7106" t="s">
        <v>4101</v>
      </c>
      <c r="F7106">
        <v>1</v>
      </c>
      <c r="G7106" t="s">
        <v>173</v>
      </c>
      <c r="H7106" s="4" t="str">
        <f t="shared" ref="H7106:H7169" si="222">CONCATENATE(C7106,".",F7106)</f>
        <v>SG2_P6_CLKREQB.1</v>
      </c>
      <c r="I7106" s="4" t="str">
        <f t="shared" ref="I7106:I7169" si="223">E7106</f>
        <v>SG2_P6_CLKREQB</v>
      </c>
    </row>
    <row r="7107" spans="1:9">
      <c r="A7107" t="s">
        <v>261</v>
      </c>
      <c r="B7107" t="s">
        <v>9394</v>
      </c>
      <c r="C7107" t="s">
        <v>4102</v>
      </c>
      <c r="D7107" t="s">
        <v>173</v>
      </c>
      <c r="E7107" t="s">
        <v>4102</v>
      </c>
      <c r="F7107">
        <v>1</v>
      </c>
      <c r="G7107" t="s">
        <v>173</v>
      </c>
      <c r="H7107" s="4" t="str">
        <f t="shared" si="222"/>
        <v>SG2_P6_LANWAKEB.1</v>
      </c>
      <c r="I7107" s="4" t="str">
        <f t="shared" si="223"/>
        <v>SG2_P6_LANWAKEB</v>
      </c>
    </row>
    <row r="7108" spans="1:9">
      <c r="A7108" t="s">
        <v>261</v>
      </c>
      <c r="B7108" t="s">
        <v>9394</v>
      </c>
      <c r="C7108" t="s">
        <v>4104</v>
      </c>
      <c r="D7108" t="s">
        <v>173</v>
      </c>
      <c r="E7108" t="s">
        <v>4104</v>
      </c>
      <c r="F7108">
        <v>1</v>
      </c>
      <c r="G7108" t="s">
        <v>173</v>
      </c>
      <c r="H7108" s="4" t="str">
        <f t="shared" si="222"/>
        <v>SG2_P6_REFCLK+.1</v>
      </c>
      <c r="I7108" s="4" t="str">
        <f t="shared" si="223"/>
        <v>SG2_P6_REFCLK+</v>
      </c>
    </row>
    <row r="7109" spans="1:9">
      <c r="A7109" t="s">
        <v>261</v>
      </c>
      <c r="B7109" t="s">
        <v>9394</v>
      </c>
      <c r="C7109" t="s">
        <v>4103</v>
      </c>
      <c r="D7109" t="s">
        <v>173</v>
      </c>
      <c r="E7109" t="s">
        <v>4103</v>
      </c>
      <c r="F7109">
        <v>1</v>
      </c>
      <c r="G7109" t="s">
        <v>173</v>
      </c>
      <c r="H7109" s="4" t="str">
        <f t="shared" si="222"/>
        <v>SG2_P6_REFCLK-.1</v>
      </c>
      <c r="I7109" s="4" t="str">
        <f t="shared" si="223"/>
        <v>SG2_P6_REFCLK-</v>
      </c>
    </row>
    <row r="7110" spans="1:9">
      <c r="A7110" t="s">
        <v>261</v>
      </c>
      <c r="B7110" t="s">
        <v>9394</v>
      </c>
      <c r="C7110" t="s">
        <v>4105</v>
      </c>
      <c r="D7110" t="s">
        <v>173</v>
      </c>
      <c r="E7110" t="s">
        <v>4105</v>
      </c>
      <c r="F7110">
        <v>1</v>
      </c>
      <c r="G7110" t="s">
        <v>173</v>
      </c>
      <c r="H7110" s="4" t="str">
        <f t="shared" si="222"/>
        <v>SG2_P7_CLKREQB.1</v>
      </c>
      <c r="I7110" s="4" t="str">
        <f t="shared" si="223"/>
        <v>SG2_P7_CLKREQB</v>
      </c>
    </row>
    <row r="7111" spans="1:9">
      <c r="A7111" t="s">
        <v>261</v>
      </c>
      <c r="B7111" t="s">
        <v>9394</v>
      </c>
      <c r="C7111" t="s">
        <v>4106</v>
      </c>
      <c r="D7111" t="s">
        <v>173</v>
      </c>
      <c r="E7111" t="s">
        <v>4106</v>
      </c>
      <c r="F7111">
        <v>1</v>
      </c>
      <c r="G7111" t="s">
        <v>173</v>
      </c>
      <c r="H7111" s="4" t="str">
        <f t="shared" si="222"/>
        <v>SG2_P7_LANWAKEB.1</v>
      </c>
      <c r="I7111" s="4" t="str">
        <f t="shared" si="223"/>
        <v>SG2_P7_LANWAKEB</v>
      </c>
    </row>
    <row r="7112" spans="1:9">
      <c r="A7112" t="s">
        <v>261</v>
      </c>
      <c r="B7112" t="s">
        <v>9394</v>
      </c>
      <c r="C7112" t="s">
        <v>4108</v>
      </c>
      <c r="D7112" t="s">
        <v>173</v>
      </c>
      <c r="E7112" t="s">
        <v>4108</v>
      </c>
      <c r="F7112">
        <v>1</v>
      </c>
      <c r="G7112" t="s">
        <v>173</v>
      </c>
      <c r="H7112" s="4" t="str">
        <f t="shared" si="222"/>
        <v>SG2_P7_REFCLK+.1</v>
      </c>
      <c r="I7112" s="4" t="str">
        <f t="shared" si="223"/>
        <v>SG2_P7_REFCLK+</v>
      </c>
    </row>
    <row r="7113" spans="1:9">
      <c r="A7113" t="s">
        <v>261</v>
      </c>
      <c r="B7113" t="s">
        <v>9394</v>
      </c>
      <c r="C7113" t="s">
        <v>4107</v>
      </c>
      <c r="D7113" t="s">
        <v>173</v>
      </c>
      <c r="E7113" t="s">
        <v>4107</v>
      </c>
      <c r="F7113">
        <v>1</v>
      </c>
      <c r="G7113" t="s">
        <v>173</v>
      </c>
      <c r="H7113" s="4" t="str">
        <f t="shared" si="222"/>
        <v>SG2_P7_REFCLK-.1</v>
      </c>
      <c r="I7113" s="4" t="str">
        <f t="shared" si="223"/>
        <v>SG2_P7_REFCLK-</v>
      </c>
    </row>
    <row r="7114" spans="1:9">
      <c r="A7114" t="s">
        <v>261</v>
      </c>
      <c r="B7114" t="s">
        <v>9395</v>
      </c>
      <c r="C7114" t="s">
        <v>5639</v>
      </c>
      <c r="D7114">
        <v>1</v>
      </c>
      <c r="E7114" t="s">
        <v>169</v>
      </c>
      <c r="F7114">
        <v>1</v>
      </c>
      <c r="G7114">
        <v>1</v>
      </c>
      <c r="H7114" s="4" t="str">
        <f t="shared" si="222"/>
        <v>2BDH11.1</v>
      </c>
      <c r="I7114" s="4" t="str">
        <f t="shared" si="223"/>
        <v>DGND</v>
      </c>
    </row>
    <row r="7115" spans="1:9">
      <c r="A7115" t="s">
        <v>261</v>
      </c>
      <c r="B7115" t="s">
        <v>9395</v>
      </c>
      <c r="C7115" t="s">
        <v>5639</v>
      </c>
      <c r="D7115">
        <v>2</v>
      </c>
      <c r="E7115" t="s">
        <v>1939</v>
      </c>
      <c r="F7115">
        <v>2</v>
      </c>
      <c r="G7115">
        <v>2</v>
      </c>
      <c r="H7115" s="4" t="str">
        <f t="shared" si="222"/>
        <v>2BDH11.2</v>
      </c>
      <c r="I7115" s="4" t="str">
        <f t="shared" si="223"/>
        <v>PCIE_GND</v>
      </c>
    </row>
    <row r="7116" spans="1:9">
      <c r="A7116" t="s">
        <v>261</v>
      </c>
      <c r="B7116" t="s">
        <v>9395</v>
      </c>
      <c r="C7116" t="s">
        <v>5640</v>
      </c>
      <c r="D7116">
        <v>1</v>
      </c>
      <c r="E7116" t="s">
        <v>169</v>
      </c>
      <c r="F7116">
        <v>1</v>
      </c>
      <c r="G7116">
        <v>1</v>
      </c>
      <c r="H7116" s="4" t="str">
        <f t="shared" si="222"/>
        <v>2BDH12.1</v>
      </c>
      <c r="I7116" s="4" t="str">
        <f t="shared" si="223"/>
        <v>DGND</v>
      </c>
    </row>
    <row r="7117" spans="1:9">
      <c r="A7117" t="s">
        <v>261</v>
      </c>
      <c r="B7117" t="s">
        <v>9395</v>
      </c>
      <c r="C7117" t="s">
        <v>5640</v>
      </c>
      <c r="D7117">
        <v>2</v>
      </c>
      <c r="E7117" t="s">
        <v>1939</v>
      </c>
      <c r="F7117">
        <v>2</v>
      </c>
      <c r="G7117">
        <v>2</v>
      </c>
      <c r="H7117" s="4" t="str">
        <f t="shared" si="222"/>
        <v>2BDH12.2</v>
      </c>
      <c r="I7117" s="4" t="str">
        <f t="shared" si="223"/>
        <v>PCIE_GND</v>
      </c>
    </row>
    <row r="7118" spans="1:9">
      <c r="A7118" t="s">
        <v>261</v>
      </c>
      <c r="B7118" t="s">
        <v>9395</v>
      </c>
      <c r="C7118" t="s">
        <v>5641</v>
      </c>
      <c r="D7118">
        <v>1</v>
      </c>
      <c r="E7118" t="s">
        <v>169</v>
      </c>
      <c r="F7118">
        <v>1</v>
      </c>
      <c r="G7118">
        <v>1</v>
      </c>
      <c r="H7118" s="4" t="str">
        <f t="shared" si="222"/>
        <v>2BDH13.1</v>
      </c>
      <c r="I7118" s="4" t="str">
        <f t="shared" si="223"/>
        <v>DGND</v>
      </c>
    </row>
    <row r="7119" spans="1:9">
      <c r="A7119" t="s">
        <v>261</v>
      </c>
      <c r="B7119" t="s">
        <v>9395</v>
      </c>
      <c r="C7119" t="s">
        <v>5641</v>
      </c>
      <c r="D7119">
        <v>2</v>
      </c>
      <c r="E7119" t="s">
        <v>1939</v>
      </c>
      <c r="F7119">
        <v>2</v>
      </c>
      <c r="G7119">
        <v>2</v>
      </c>
      <c r="H7119" s="4" t="str">
        <f t="shared" si="222"/>
        <v>2BDH13.2</v>
      </c>
      <c r="I7119" s="4" t="str">
        <f t="shared" si="223"/>
        <v>PCIE_GND</v>
      </c>
    </row>
    <row r="7120" spans="1:9">
      <c r="A7120" t="s">
        <v>261</v>
      </c>
      <c r="B7120" t="s">
        <v>9395</v>
      </c>
      <c r="C7120" t="s">
        <v>5642</v>
      </c>
      <c r="D7120">
        <v>1</v>
      </c>
      <c r="E7120" t="s">
        <v>169</v>
      </c>
      <c r="F7120">
        <v>1</v>
      </c>
      <c r="G7120">
        <v>1</v>
      </c>
      <c r="H7120" s="4" t="str">
        <f t="shared" si="222"/>
        <v>2BDH14.1</v>
      </c>
      <c r="I7120" s="4" t="str">
        <f t="shared" si="223"/>
        <v>DGND</v>
      </c>
    </row>
    <row r="7121" spans="1:9">
      <c r="A7121" t="s">
        <v>261</v>
      </c>
      <c r="B7121" t="s">
        <v>9395</v>
      </c>
      <c r="C7121" t="s">
        <v>5642</v>
      </c>
      <c r="D7121">
        <v>2</v>
      </c>
      <c r="E7121" t="s">
        <v>1939</v>
      </c>
      <c r="F7121">
        <v>2</v>
      </c>
      <c r="G7121">
        <v>2</v>
      </c>
      <c r="H7121" s="4" t="str">
        <f t="shared" si="222"/>
        <v>2BDH14.2</v>
      </c>
      <c r="I7121" s="4" t="str">
        <f t="shared" si="223"/>
        <v>PCIE_GND</v>
      </c>
    </row>
    <row r="7122" spans="1:9">
      <c r="A7122" t="s">
        <v>261</v>
      </c>
      <c r="B7122" t="s">
        <v>9395</v>
      </c>
      <c r="C7122" t="s">
        <v>5643</v>
      </c>
      <c r="D7122">
        <v>1</v>
      </c>
      <c r="E7122" t="s">
        <v>463</v>
      </c>
      <c r="F7122">
        <v>1</v>
      </c>
      <c r="G7122">
        <v>1</v>
      </c>
      <c r="H7122" s="4" t="str">
        <f t="shared" si="222"/>
        <v>2CH11.1</v>
      </c>
      <c r="I7122" s="4" t="str">
        <f t="shared" si="223"/>
        <v>VDD33_ATX</v>
      </c>
    </row>
    <row r="7123" spans="1:9">
      <c r="A7123" t="s">
        <v>261</v>
      </c>
      <c r="B7123" t="s">
        <v>9395</v>
      </c>
      <c r="C7123" t="s">
        <v>5643</v>
      </c>
      <c r="D7123">
        <v>2</v>
      </c>
      <c r="E7123" t="s">
        <v>169</v>
      </c>
      <c r="F7123">
        <v>2</v>
      </c>
      <c r="G7123">
        <v>2</v>
      </c>
      <c r="H7123" s="4" t="str">
        <f t="shared" si="222"/>
        <v>2CH11.2</v>
      </c>
      <c r="I7123" s="4" t="str">
        <f t="shared" si="223"/>
        <v>DGND</v>
      </c>
    </row>
    <row r="7124" spans="1:9">
      <c r="A7124" t="s">
        <v>261</v>
      </c>
      <c r="B7124" t="s">
        <v>9395</v>
      </c>
      <c r="C7124" t="s">
        <v>5644</v>
      </c>
      <c r="D7124">
        <v>1</v>
      </c>
      <c r="E7124" t="s">
        <v>4111</v>
      </c>
      <c r="F7124">
        <v>1</v>
      </c>
      <c r="G7124">
        <v>1</v>
      </c>
      <c r="H7124" s="4" t="str">
        <f t="shared" si="222"/>
        <v>2CH111.1</v>
      </c>
      <c r="I7124" s="4" t="str">
        <f t="shared" si="223"/>
        <v>SH21_LDO_5TO3_OUT</v>
      </c>
    </row>
    <row r="7125" spans="1:9">
      <c r="A7125" t="s">
        <v>261</v>
      </c>
      <c r="B7125" t="s">
        <v>9395</v>
      </c>
      <c r="C7125" t="s">
        <v>5644</v>
      </c>
      <c r="D7125">
        <v>2</v>
      </c>
      <c r="E7125" t="s">
        <v>1939</v>
      </c>
      <c r="F7125">
        <v>2</v>
      </c>
      <c r="G7125">
        <v>2</v>
      </c>
      <c r="H7125" s="4" t="str">
        <f t="shared" si="222"/>
        <v>2CH111.2</v>
      </c>
      <c r="I7125" s="4" t="str">
        <f t="shared" si="223"/>
        <v>PCIE_GND</v>
      </c>
    </row>
    <row r="7126" spans="1:9">
      <c r="A7126" t="s">
        <v>261</v>
      </c>
      <c r="B7126" t="s">
        <v>9395</v>
      </c>
      <c r="C7126" t="s">
        <v>5645</v>
      </c>
      <c r="D7126">
        <v>1</v>
      </c>
      <c r="E7126" t="s">
        <v>4111</v>
      </c>
      <c r="F7126">
        <v>1</v>
      </c>
      <c r="G7126">
        <v>1</v>
      </c>
      <c r="H7126" s="4" t="str">
        <f t="shared" si="222"/>
        <v>2CH112.1</v>
      </c>
      <c r="I7126" s="4" t="str">
        <f t="shared" si="223"/>
        <v>SH21_LDO_5TO3_OUT</v>
      </c>
    </row>
    <row r="7127" spans="1:9">
      <c r="A7127" t="s">
        <v>261</v>
      </c>
      <c r="B7127" t="s">
        <v>9395</v>
      </c>
      <c r="C7127" t="s">
        <v>5645</v>
      </c>
      <c r="D7127">
        <v>2</v>
      </c>
      <c r="E7127" t="s">
        <v>1939</v>
      </c>
      <c r="F7127">
        <v>2</v>
      </c>
      <c r="G7127">
        <v>2</v>
      </c>
      <c r="H7127" s="4" t="str">
        <f t="shared" si="222"/>
        <v>2CH112.2</v>
      </c>
      <c r="I7127" s="4" t="str">
        <f t="shared" si="223"/>
        <v>PCIE_GND</v>
      </c>
    </row>
    <row r="7128" spans="1:9">
      <c r="A7128" t="s">
        <v>261</v>
      </c>
      <c r="B7128" t="s">
        <v>9395</v>
      </c>
      <c r="C7128" t="s">
        <v>5646</v>
      </c>
      <c r="D7128">
        <v>1</v>
      </c>
      <c r="E7128" t="s">
        <v>4112</v>
      </c>
      <c r="F7128">
        <v>1</v>
      </c>
      <c r="G7128">
        <v>1</v>
      </c>
      <c r="H7128" s="4" t="str">
        <f t="shared" si="222"/>
        <v>2CH121.1</v>
      </c>
      <c r="I7128" s="4" t="str">
        <f t="shared" si="223"/>
        <v>SH21_L_SWR_5TO1_OUT</v>
      </c>
    </row>
    <row r="7129" spans="1:9">
      <c r="A7129" t="s">
        <v>261</v>
      </c>
      <c r="B7129" t="s">
        <v>9395</v>
      </c>
      <c r="C7129" t="s">
        <v>5646</v>
      </c>
      <c r="D7129">
        <v>2</v>
      </c>
      <c r="E7129" t="s">
        <v>1939</v>
      </c>
      <c r="F7129">
        <v>2</v>
      </c>
      <c r="G7129">
        <v>2</v>
      </c>
      <c r="H7129" s="4" t="str">
        <f t="shared" si="222"/>
        <v>2CH121.2</v>
      </c>
      <c r="I7129" s="4" t="str">
        <f t="shared" si="223"/>
        <v>PCIE_GND</v>
      </c>
    </row>
    <row r="7130" spans="1:9">
      <c r="A7130" t="s">
        <v>261</v>
      </c>
      <c r="B7130" t="s">
        <v>9395</v>
      </c>
      <c r="C7130" t="s">
        <v>5647</v>
      </c>
      <c r="D7130">
        <v>1</v>
      </c>
      <c r="E7130" t="s">
        <v>4112</v>
      </c>
      <c r="F7130">
        <v>1</v>
      </c>
      <c r="G7130">
        <v>1</v>
      </c>
      <c r="H7130" s="4" t="str">
        <f t="shared" si="222"/>
        <v>2CH122.1</v>
      </c>
      <c r="I7130" s="4" t="str">
        <f t="shared" si="223"/>
        <v>SH21_L_SWR_5TO1_OUT</v>
      </c>
    </row>
    <row r="7131" spans="1:9">
      <c r="A7131" t="s">
        <v>261</v>
      </c>
      <c r="B7131" t="s">
        <v>9395</v>
      </c>
      <c r="C7131" t="s">
        <v>5647</v>
      </c>
      <c r="D7131">
        <v>2</v>
      </c>
      <c r="E7131" t="s">
        <v>1939</v>
      </c>
      <c r="F7131">
        <v>2</v>
      </c>
      <c r="G7131">
        <v>2</v>
      </c>
      <c r="H7131" s="4" t="str">
        <f t="shared" si="222"/>
        <v>2CH122.2</v>
      </c>
      <c r="I7131" s="4" t="str">
        <f t="shared" si="223"/>
        <v>PCIE_GND</v>
      </c>
    </row>
    <row r="7132" spans="1:9">
      <c r="A7132" t="s">
        <v>261</v>
      </c>
      <c r="B7132" t="s">
        <v>9395</v>
      </c>
      <c r="C7132" t="s">
        <v>5649</v>
      </c>
      <c r="D7132">
        <v>1</v>
      </c>
      <c r="E7132" t="s">
        <v>4111</v>
      </c>
      <c r="F7132">
        <v>1</v>
      </c>
      <c r="G7132">
        <v>1</v>
      </c>
      <c r="H7132" s="4" t="str">
        <f t="shared" si="222"/>
        <v>2CH141.1</v>
      </c>
      <c r="I7132" s="4" t="str">
        <f t="shared" si="223"/>
        <v>SH21_LDO_5TO3_OUT</v>
      </c>
    </row>
    <row r="7133" spans="1:9">
      <c r="A7133" t="s">
        <v>261</v>
      </c>
      <c r="B7133" t="s">
        <v>9395</v>
      </c>
      <c r="C7133" t="s">
        <v>5649</v>
      </c>
      <c r="D7133">
        <v>2</v>
      </c>
      <c r="E7133" t="s">
        <v>169</v>
      </c>
      <c r="F7133">
        <v>2</v>
      </c>
      <c r="G7133">
        <v>2</v>
      </c>
      <c r="H7133" s="4" t="str">
        <f t="shared" si="222"/>
        <v>2CH141.2</v>
      </c>
      <c r="I7133" s="4" t="str">
        <f t="shared" si="223"/>
        <v>DGND</v>
      </c>
    </row>
    <row r="7134" spans="1:9">
      <c r="A7134" t="s">
        <v>261</v>
      </c>
      <c r="B7134" t="s">
        <v>9395</v>
      </c>
      <c r="C7134" t="s">
        <v>5650</v>
      </c>
      <c r="D7134">
        <v>1</v>
      </c>
      <c r="E7134" t="s">
        <v>4111</v>
      </c>
      <c r="F7134">
        <v>1</v>
      </c>
      <c r="G7134">
        <v>1</v>
      </c>
      <c r="H7134" s="4" t="str">
        <f t="shared" si="222"/>
        <v>2CH142.1</v>
      </c>
      <c r="I7134" s="4" t="str">
        <f t="shared" si="223"/>
        <v>SH21_LDO_5TO3_OUT</v>
      </c>
    </row>
    <row r="7135" spans="1:9">
      <c r="A7135" t="s">
        <v>261</v>
      </c>
      <c r="B7135" t="s">
        <v>9395</v>
      </c>
      <c r="C7135" t="s">
        <v>5650</v>
      </c>
      <c r="D7135">
        <v>2</v>
      </c>
      <c r="E7135" t="s">
        <v>169</v>
      </c>
      <c r="F7135">
        <v>2</v>
      </c>
      <c r="G7135">
        <v>2</v>
      </c>
      <c r="H7135" s="4" t="str">
        <f t="shared" si="222"/>
        <v>2CH142.2</v>
      </c>
      <c r="I7135" s="4" t="str">
        <f t="shared" si="223"/>
        <v>DGND</v>
      </c>
    </row>
    <row r="7136" spans="1:9">
      <c r="A7136" t="s">
        <v>261</v>
      </c>
      <c r="B7136" t="s">
        <v>9395</v>
      </c>
      <c r="C7136" t="s">
        <v>5651</v>
      </c>
      <c r="D7136">
        <v>1</v>
      </c>
      <c r="E7136" t="s">
        <v>4111</v>
      </c>
      <c r="F7136">
        <v>1</v>
      </c>
      <c r="G7136">
        <v>1</v>
      </c>
      <c r="H7136" s="4" t="str">
        <f t="shared" si="222"/>
        <v>2CH152.1</v>
      </c>
      <c r="I7136" s="4" t="str">
        <f t="shared" si="223"/>
        <v>SH21_LDO_5TO3_OUT</v>
      </c>
    </row>
    <row r="7137" spans="1:9">
      <c r="A7137" t="s">
        <v>261</v>
      </c>
      <c r="B7137" t="s">
        <v>9395</v>
      </c>
      <c r="C7137" t="s">
        <v>5651</v>
      </c>
      <c r="D7137">
        <v>2</v>
      </c>
      <c r="E7137" t="s">
        <v>169</v>
      </c>
      <c r="F7137">
        <v>2</v>
      </c>
      <c r="G7137">
        <v>2</v>
      </c>
      <c r="H7137" s="4" t="str">
        <f t="shared" si="222"/>
        <v>2CH152.2</v>
      </c>
      <c r="I7137" s="4" t="str">
        <f t="shared" si="223"/>
        <v>DGND</v>
      </c>
    </row>
    <row r="7138" spans="1:9">
      <c r="A7138" t="s">
        <v>261</v>
      </c>
      <c r="B7138" t="s">
        <v>9395</v>
      </c>
      <c r="C7138" t="s">
        <v>5652</v>
      </c>
      <c r="D7138">
        <v>1</v>
      </c>
      <c r="E7138" t="s">
        <v>169</v>
      </c>
      <c r="F7138">
        <v>1</v>
      </c>
      <c r="G7138">
        <v>1</v>
      </c>
      <c r="H7138" s="4" t="str">
        <f t="shared" si="222"/>
        <v>2CH153.1</v>
      </c>
      <c r="I7138" s="4" t="str">
        <f t="shared" si="223"/>
        <v>DGND</v>
      </c>
    </row>
    <row r="7139" spans="1:9">
      <c r="A7139" t="s">
        <v>261</v>
      </c>
      <c r="B7139" t="s">
        <v>9395</v>
      </c>
      <c r="C7139" t="s">
        <v>5652</v>
      </c>
      <c r="D7139">
        <v>2</v>
      </c>
      <c r="E7139" t="s">
        <v>4113</v>
      </c>
      <c r="F7139">
        <v>2</v>
      </c>
      <c r="G7139">
        <v>2</v>
      </c>
      <c r="H7139" s="4" t="str">
        <f t="shared" si="222"/>
        <v>2CH153.2</v>
      </c>
      <c r="I7139" s="4" t="str">
        <f t="shared" si="223"/>
        <v>SH21_XTAL_IN</v>
      </c>
    </row>
    <row r="7140" spans="1:9">
      <c r="A7140" t="s">
        <v>261</v>
      </c>
      <c r="B7140" t="s">
        <v>9395</v>
      </c>
      <c r="C7140" t="s">
        <v>5653</v>
      </c>
      <c r="D7140">
        <v>1</v>
      </c>
      <c r="E7140" t="s">
        <v>169</v>
      </c>
      <c r="F7140">
        <v>1</v>
      </c>
      <c r="G7140">
        <v>1</v>
      </c>
      <c r="H7140" s="4" t="str">
        <f t="shared" si="222"/>
        <v>2CH154.1</v>
      </c>
      <c r="I7140" s="4" t="str">
        <f t="shared" si="223"/>
        <v>DGND</v>
      </c>
    </row>
    <row r="7141" spans="1:9">
      <c r="A7141" t="s">
        <v>261</v>
      </c>
      <c r="B7141" t="s">
        <v>9395</v>
      </c>
      <c r="C7141" t="s">
        <v>5653</v>
      </c>
      <c r="D7141">
        <v>2</v>
      </c>
      <c r="E7141" t="s">
        <v>4114</v>
      </c>
      <c r="F7141">
        <v>2</v>
      </c>
      <c r="G7141">
        <v>2</v>
      </c>
      <c r="H7141" s="4" t="str">
        <f t="shared" si="222"/>
        <v>2CH154.2</v>
      </c>
      <c r="I7141" s="4" t="str">
        <f t="shared" si="223"/>
        <v>SH21_XTAL_OUT</v>
      </c>
    </row>
    <row r="7142" spans="1:9">
      <c r="A7142" t="s">
        <v>261</v>
      </c>
      <c r="B7142" t="s">
        <v>9395</v>
      </c>
      <c r="C7142" t="s">
        <v>5654</v>
      </c>
      <c r="D7142">
        <v>1</v>
      </c>
      <c r="E7142" t="s">
        <v>4050</v>
      </c>
      <c r="F7142">
        <v>1</v>
      </c>
      <c r="G7142">
        <v>1</v>
      </c>
      <c r="H7142" s="4" t="str">
        <f t="shared" si="222"/>
        <v>2CH167.1</v>
      </c>
      <c r="I7142" s="4" t="str">
        <f t="shared" si="223"/>
        <v>SH21_P6_HSO-</v>
      </c>
    </row>
    <row r="7143" spans="1:9">
      <c r="A7143" t="s">
        <v>261</v>
      </c>
      <c r="B7143" t="s">
        <v>9395</v>
      </c>
      <c r="C7143" t="s">
        <v>5654</v>
      </c>
      <c r="D7143">
        <v>2</v>
      </c>
      <c r="E7143" t="s">
        <v>4115</v>
      </c>
      <c r="F7143">
        <v>2</v>
      </c>
      <c r="G7143">
        <v>2</v>
      </c>
      <c r="H7143" s="4" t="str">
        <f t="shared" si="222"/>
        <v>2CH167.2</v>
      </c>
      <c r="I7143" s="4" t="str">
        <f t="shared" si="223"/>
        <v>SH21_C_HSO-</v>
      </c>
    </row>
    <row r="7144" spans="1:9">
      <c r="A7144" t="s">
        <v>261</v>
      </c>
      <c r="B7144" t="s">
        <v>9395</v>
      </c>
      <c r="C7144" t="s">
        <v>5655</v>
      </c>
      <c r="D7144">
        <v>1</v>
      </c>
      <c r="E7144" t="s">
        <v>4049</v>
      </c>
      <c r="F7144">
        <v>1</v>
      </c>
      <c r="G7144">
        <v>1</v>
      </c>
      <c r="H7144" s="4" t="str">
        <f t="shared" si="222"/>
        <v>2CH168.1</v>
      </c>
      <c r="I7144" s="4" t="str">
        <f t="shared" si="223"/>
        <v>SH21_P6_HSO+</v>
      </c>
    </row>
    <row r="7145" spans="1:9">
      <c r="A7145" t="s">
        <v>261</v>
      </c>
      <c r="B7145" t="s">
        <v>9395</v>
      </c>
      <c r="C7145" t="s">
        <v>5655</v>
      </c>
      <c r="D7145">
        <v>2</v>
      </c>
      <c r="E7145" t="s">
        <v>4116</v>
      </c>
      <c r="F7145">
        <v>2</v>
      </c>
      <c r="G7145">
        <v>2</v>
      </c>
      <c r="H7145" s="4" t="str">
        <f t="shared" si="222"/>
        <v>2CH168.2</v>
      </c>
      <c r="I7145" s="4" t="str">
        <f t="shared" si="223"/>
        <v>SH21_C_HSO+</v>
      </c>
    </row>
    <row r="7146" spans="1:9">
      <c r="A7146" t="s">
        <v>261</v>
      </c>
      <c r="B7146" t="s">
        <v>9395</v>
      </c>
      <c r="C7146" t="s">
        <v>5656</v>
      </c>
      <c r="D7146">
        <v>1</v>
      </c>
      <c r="E7146" t="s">
        <v>4112</v>
      </c>
      <c r="F7146">
        <v>1</v>
      </c>
      <c r="G7146">
        <v>1</v>
      </c>
      <c r="H7146" s="4" t="str">
        <f t="shared" si="222"/>
        <v>2CH1111.1</v>
      </c>
      <c r="I7146" s="4" t="str">
        <f t="shared" si="223"/>
        <v>SH21_L_SWR_5TO1_OUT</v>
      </c>
    </row>
    <row r="7147" spans="1:9">
      <c r="A7147" t="s">
        <v>261</v>
      </c>
      <c r="B7147" t="s">
        <v>9395</v>
      </c>
      <c r="C7147" t="s">
        <v>5656</v>
      </c>
      <c r="D7147">
        <v>2</v>
      </c>
      <c r="E7147" t="s">
        <v>169</v>
      </c>
      <c r="F7147">
        <v>2</v>
      </c>
      <c r="G7147">
        <v>2</v>
      </c>
      <c r="H7147" s="4" t="str">
        <f t="shared" si="222"/>
        <v>2CH1111.2</v>
      </c>
      <c r="I7147" s="4" t="str">
        <f t="shared" si="223"/>
        <v>DGND</v>
      </c>
    </row>
    <row r="7148" spans="1:9">
      <c r="A7148" t="s">
        <v>261</v>
      </c>
      <c r="B7148" t="s">
        <v>9395</v>
      </c>
      <c r="C7148" t="s">
        <v>5657</v>
      </c>
      <c r="D7148">
        <v>1</v>
      </c>
      <c r="E7148" t="s">
        <v>4112</v>
      </c>
      <c r="F7148">
        <v>1</v>
      </c>
      <c r="G7148">
        <v>1</v>
      </c>
      <c r="H7148" s="4" t="str">
        <f t="shared" si="222"/>
        <v>2CH1112.1</v>
      </c>
      <c r="I7148" s="4" t="str">
        <f t="shared" si="223"/>
        <v>SH21_L_SWR_5TO1_OUT</v>
      </c>
    </row>
    <row r="7149" spans="1:9">
      <c r="A7149" t="s">
        <v>261</v>
      </c>
      <c r="B7149" t="s">
        <v>9395</v>
      </c>
      <c r="C7149" t="s">
        <v>5657</v>
      </c>
      <c r="D7149">
        <v>2</v>
      </c>
      <c r="E7149" t="s">
        <v>169</v>
      </c>
      <c r="F7149">
        <v>2</v>
      </c>
      <c r="G7149">
        <v>2</v>
      </c>
      <c r="H7149" s="4" t="str">
        <f t="shared" si="222"/>
        <v>2CH1112.2</v>
      </c>
      <c r="I7149" s="4" t="str">
        <f t="shared" si="223"/>
        <v>DGND</v>
      </c>
    </row>
    <row r="7150" spans="1:9">
      <c r="A7150" t="s">
        <v>261</v>
      </c>
      <c r="B7150" t="s">
        <v>9395</v>
      </c>
      <c r="C7150" t="s">
        <v>5658</v>
      </c>
      <c r="D7150">
        <v>1</v>
      </c>
      <c r="E7150" t="s">
        <v>8839</v>
      </c>
      <c r="F7150">
        <v>1</v>
      </c>
      <c r="G7150">
        <v>1</v>
      </c>
      <c r="H7150" s="4" t="str">
        <f t="shared" si="222"/>
        <v>2CH1171.1</v>
      </c>
      <c r="I7150" s="4" t="str">
        <f t="shared" si="223"/>
        <v>SH2_DPS_5V0</v>
      </c>
    </row>
    <row r="7151" spans="1:9">
      <c r="A7151" t="s">
        <v>261</v>
      </c>
      <c r="B7151" t="s">
        <v>9395</v>
      </c>
      <c r="C7151" t="s">
        <v>5658</v>
      </c>
      <c r="D7151">
        <v>2</v>
      </c>
      <c r="E7151" t="s">
        <v>169</v>
      </c>
      <c r="F7151">
        <v>2</v>
      </c>
      <c r="G7151">
        <v>2</v>
      </c>
      <c r="H7151" s="4" t="str">
        <f t="shared" si="222"/>
        <v>2CH1171.2</v>
      </c>
      <c r="I7151" s="4" t="str">
        <f t="shared" si="223"/>
        <v>DGND</v>
      </c>
    </row>
    <row r="7152" spans="1:9">
      <c r="A7152" t="s">
        <v>261</v>
      </c>
      <c r="B7152" t="s">
        <v>9395</v>
      </c>
      <c r="C7152" t="s">
        <v>5659</v>
      </c>
      <c r="D7152">
        <v>1</v>
      </c>
      <c r="E7152" t="s">
        <v>8839</v>
      </c>
      <c r="F7152">
        <v>1</v>
      </c>
      <c r="G7152">
        <v>1</v>
      </c>
      <c r="H7152" s="4" t="str">
        <f t="shared" si="222"/>
        <v>2CH1172.1</v>
      </c>
      <c r="I7152" s="4" t="str">
        <f t="shared" si="223"/>
        <v>SH2_DPS_5V0</v>
      </c>
    </row>
    <row r="7153" spans="1:9">
      <c r="A7153" t="s">
        <v>261</v>
      </c>
      <c r="B7153" t="s">
        <v>9395</v>
      </c>
      <c r="C7153" t="s">
        <v>5659</v>
      </c>
      <c r="D7153">
        <v>2</v>
      </c>
      <c r="E7153" t="s">
        <v>169</v>
      </c>
      <c r="F7153">
        <v>2</v>
      </c>
      <c r="G7153">
        <v>2</v>
      </c>
      <c r="H7153" s="4" t="str">
        <f t="shared" si="222"/>
        <v>2CH1172.2</v>
      </c>
      <c r="I7153" s="4" t="str">
        <f t="shared" si="223"/>
        <v>DGND</v>
      </c>
    </row>
    <row r="7154" spans="1:9">
      <c r="A7154" t="s">
        <v>261</v>
      </c>
      <c r="B7154" t="s">
        <v>9395</v>
      </c>
      <c r="C7154" t="s">
        <v>5660</v>
      </c>
      <c r="D7154">
        <v>1</v>
      </c>
      <c r="E7154" t="s">
        <v>8839</v>
      </c>
      <c r="F7154">
        <v>1</v>
      </c>
      <c r="G7154">
        <v>1</v>
      </c>
      <c r="H7154" s="4" t="str">
        <f t="shared" si="222"/>
        <v>2CH1173.1</v>
      </c>
      <c r="I7154" s="4" t="str">
        <f t="shared" si="223"/>
        <v>SH2_DPS_5V0</v>
      </c>
    </row>
    <row r="7155" spans="1:9">
      <c r="A7155" t="s">
        <v>261</v>
      </c>
      <c r="B7155" t="s">
        <v>9395</v>
      </c>
      <c r="C7155" t="s">
        <v>5660</v>
      </c>
      <c r="D7155">
        <v>2</v>
      </c>
      <c r="E7155" t="s">
        <v>169</v>
      </c>
      <c r="F7155">
        <v>2</v>
      </c>
      <c r="G7155">
        <v>2</v>
      </c>
      <c r="H7155" s="4" t="str">
        <f t="shared" si="222"/>
        <v>2CH1173.2</v>
      </c>
      <c r="I7155" s="4" t="str">
        <f t="shared" si="223"/>
        <v>DGND</v>
      </c>
    </row>
    <row r="7156" spans="1:9">
      <c r="A7156" t="s">
        <v>261</v>
      </c>
      <c r="B7156" t="s">
        <v>9395</v>
      </c>
      <c r="C7156" t="s">
        <v>5661</v>
      </c>
      <c r="D7156">
        <v>1</v>
      </c>
      <c r="E7156" t="s">
        <v>8839</v>
      </c>
      <c r="F7156">
        <v>1</v>
      </c>
      <c r="G7156">
        <v>1</v>
      </c>
      <c r="H7156" s="4" t="str">
        <f t="shared" si="222"/>
        <v>2CH1174.1</v>
      </c>
      <c r="I7156" s="4" t="str">
        <f t="shared" si="223"/>
        <v>SH2_DPS_5V0</v>
      </c>
    </row>
    <row r="7157" spans="1:9">
      <c r="A7157" t="s">
        <v>261</v>
      </c>
      <c r="B7157" t="s">
        <v>9395</v>
      </c>
      <c r="C7157" t="s">
        <v>5661</v>
      </c>
      <c r="D7157">
        <v>2</v>
      </c>
      <c r="E7157" t="s">
        <v>169</v>
      </c>
      <c r="F7157">
        <v>2</v>
      </c>
      <c r="G7157">
        <v>2</v>
      </c>
      <c r="H7157" s="4" t="str">
        <f t="shared" si="222"/>
        <v>2CH1174.2</v>
      </c>
      <c r="I7157" s="4" t="str">
        <f t="shared" si="223"/>
        <v>DGND</v>
      </c>
    </row>
    <row r="7158" spans="1:9">
      <c r="A7158" t="s">
        <v>261</v>
      </c>
      <c r="B7158" t="s">
        <v>9395</v>
      </c>
      <c r="C7158" t="s">
        <v>5662</v>
      </c>
      <c r="D7158">
        <v>1</v>
      </c>
      <c r="E7158" t="s">
        <v>4111</v>
      </c>
      <c r="F7158">
        <v>1</v>
      </c>
      <c r="G7158">
        <v>1</v>
      </c>
      <c r="H7158" s="4" t="str">
        <f t="shared" si="222"/>
        <v>2CH1201.1</v>
      </c>
      <c r="I7158" s="4" t="str">
        <f t="shared" si="223"/>
        <v>SH21_LDO_5TO3_OUT</v>
      </c>
    </row>
    <row r="7159" spans="1:9">
      <c r="A7159" t="s">
        <v>261</v>
      </c>
      <c r="B7159" t="s">
        <v>9395</v>
      </c>
      <c r="C7159" t="s">
        <v>5662</v>
      </c>
      <c r="D7159">
        <v>2</v>
      </c>
      <c r="E7159" t="s">
        <v>169</v>
      </c>
      <c r="F7159">
        <v>2</v>
      </c>
      <c r="G7159">
        <v>2</v>
      </c>
      <c r="H7159" s="4" t="str">
        <f t="shared" si="222"/>
        <v>2CH1201.2</v>
      </c>
      <c r="I7159" s="4" t="str">
        <f t="shared" si="223"/>
        <v>DGND</v>
      </c>
    </row>
    <row r="7160" spans="1:9">
      <c r="A7160" t="s">
        <v>261</v>
      </c>
      <c r="B7160" t="s">
        <v>9395</v>
      </c>
      <c r="C7160" t="s">
        <v>5663</v>
      </c>
      <c r="D7160">
        <v>1</v>
      </c>
      <c r="E7160" t="s">
        <v>4111</v>
      </c>
      <c r="F7160">
        <v>1</v>
      </c>
      <c r="G7160">
        <v>1</v>
      </c>
      <c r="H7160" s="4" t="str">
        <f t="shared" si="222"/>
        <v>2CH1202.1</v>
      </c>
      <c r="I7160" s="4" t="str">
        <f t="shared" si="223"/>
        <v>SH21_LDO_5TO3_OUT</v>
      </c>
    </row>
    <row r="7161" spans="1:9">
      <c r="A7161" t="s">
        <v>261</v>
      </c>
      <c r="B7161" t="s">
        <v>9395</v>
      </c>
      <c r="C7161" t="s">
        <v>5663</v>
      </c>
      <c r="D7161">
        <v>2</v>
      </c>
      <c r="E7161" t="s">
        <v>169</v>
      </c>
      <c r="F7161">
        <v>2</v>
      </c>
      <c r="G7161">
        <v>2</v>
      </c>
      <c r="H7161" s="4" t="str">
        <f t="shared" si="222"/>
        <v>2CH1202.2</v>
      </c>
      <c r="I7161" s="4" t="str">
        <f t="shared" si="223"/>
        <v>DGND</v>
      </c>
    </row>
    <row r="7162" spans="1:9">
      <c r="A7162" t="s">
        <v>261</v>
      </c>
      <c r="B7162" t="s">
        <v>9395</v>
      </c>
      <c r="C7162" t="s">
        <v>5664</v>
      </c>
      <c r="D7162">
        <v>1</v>
      </c>
      <c r="E7162" t="s">
        <v>4112</v>
      </c>
      <c r="F7162">
        <v>1</v>
      </c>
      <c r="G7162">
        <v>1</v>
      </c>
      <c r="H7162" s="4" t="str">
        <f t="shared" si="222"/>
        <v>2CH1251.1</v>
      </c>
      <c r="I7162" s="4" t="str">
        <f t="shared" si="223"/>
        <v>SH21_L_SWR_5TO1_OUT</v>
      </c>
    </row>
    <row r="7163" spans="1:9">
      <c r="A7163" t="s">
        <v>261</v>
      </c>
      <c r="B7163" t="s">
        <v>9395</v>
      </c>
      <c r="C7163" t="s">
        <v>5664</v>
      </c>
      <c r="D7163">
        <v>2</v>
      </c>
      <c r="E7163" t="s">
        <v>169</v>
      </c>
      <c r="F7163">
        <v>2</v>
      </c>
      <c r="G7163">
        <v>2</v>
      </c>
      <c r="H7163" s="4" t="str">
        <f t="shared" si="222"/>
        <v>2CH1251.2</v>
      </c>
      <c r="I7163" s="4" t="str">
        <f t="shared" si="223"/>
        <v>DGND</v>
      </c>
    </row>
    <row r="7164" spans="1:9">
      <c r="A7164" t="s">
        <v>261</v>
      </c>
      <c r="B7164" t="s">
        <v>9395</v>
      </c>
      <c r="C7164" t="s">
        <v>5665</v>
      </c>
      <c r="D7164">
        <v>1</v>
      </c>
      <c r="E7164" t="s">
        <v>4112</v>
      </c>
      <c r="F7164">
        <v>1</v>
      </c>
      <c r="G7164">
        <v>1</v>
      </c>
      <c r="H7164" s="4" t="str">
        <f t="shared" si="222"/>
        <v>2CH1252.1</v>
      </c>
      <c r="I7164" s="4" t="str">
        <f t="shared" si="223"/>
        <v>SH21_L_SWR_5TO1_OUT</v>
      </c>
    </row>
    <row r="7165" spans="1:9">
      <c r="A7165" t="s">
        <v>261</v>
      </c>
      <c r="B7165" t="s">
        <v>9395</v>
      </c>
      <c r="C7165" t="s">
        <v>5665</v>
      </c>
      <c r="D7165">
        <v>2</v>
      </c>
      <c r="E7165" t="s">
        <v>169</v>
      </c>
      <c r="F7165">
        <v>2</v>
      </c>
      <c r="G7165">
        <v>2</v>
      </c>
      <c r="H7165" s="4" t="str">
        <f t="shared" si="222"/>
        <v>2CH1252.2</v>
      </c>
      <c r="I7165" s="4" t="str">
        <f t="shared" si="223"/>
        <v>DGND</v>
      </c>
    </row>
    <row r="7166" spans="1:9">
      <c r="A7166" t="s">
        <v>261</v>
      </c>
      <c r="B7166" t="s">
        <v>9395</v>
      </c>
      <c r="C7166" t="s">
        <v>5666</v>
      </c>
      <c r="D7166">
        <v>1</v>
      </c>
      <c r="E7166" t="s">
        <v>8839</v>
      </c>
      <c r="F7166">
        <v>1</v>
      </c>
      <c r="G7166">
        <v>1</v>
      </c>
      <c r="H7166" s="4" t="str">
        <f t="shared" si="222"/>
        <v>2CH1331.1</v>
      </c>
      <c r="I7166" s="4" t="str">
        <f t="shared" si="223"/>
        <v>SH2_DPS_5V0</v>
      </c>
    </row>
    <row r="7167" spans="1:9">
      <c r="A7167" t="s">
        <v>261</v>
      </c>
      <c r="B7167" t="s">
        <v>9395</v>
      </c>
      <c r="C7167" t="s">
        <v>5666</v>
      </c>
      <c r="D7167">
        <v>2</v>
      </c>
      <c r="E7167" t="s">
        <v>169</v>
      </c>
      <c r="F7167">
        <v>2</v>
      </c>
      <c r="G7167">
        <v>2</v>
      </c>
      <c r="H7167" s="4" t="str">
        <f t="shared" si="222"/>
        <v>2CH1331.2</v>
      </c>
      <c r="I7167" s="4" t="str">
        <f t="shared" si="223"/>
        <v>DGND</v>
      </c>
    </row>
    <row r="7168" spans="1:9">
      <c r="A7168" t="s">
        <v>261</v>
      </c>
      <c r="B7168" t="s">
        <v>9395</v>
      </c>
      <c r="C7168" t="s">
        <v>5670</v>
      </c>
      <c r="D7168">
        <v>1</v>
      </c>
      <c r="E7168" t="s">
        <v>4111</v>
      </c>
      <c r="F7168">
        <v>1</v>
      </c>
      <c r="G7168">
        <v>1</v>
      </c>
      <c r="H7168" s="4" t="str">
        <f t="shared" si="222"/>
        <v>2CH1341.1</v>
      </c>
      <c r="I7168" s="4" t="str">
        <f t="shared" si="223"/>
        <v>SH21_LDO_5TO3_OUT</v>
      </c>
    </row>
    <row r="7169" spans="1:9">
      <c r="A7169" t="s">
        <v>261</v>
      </c>
      <c r="B7169" t="s">
        <v>9395</v>
      </c>
      <c r="C7169" t="s">
        <v>5670</v>
      </c>
      <c r="D7169">
        <v>2</v>
      </c>
      <c r="E7169" t="s">
        <v>169</v>
      </c>
      <c r="F7169">
        <v>2</v>
      </c>
      <c r="G7169">
        <v>2</v>
      </c>
      <c r="H7169" s="4" t="str">
        <f t="shared" si="222"/>
        <v>2CH1341.2</v>
      </c>
      <c r="I7169" s="4" t="str">
        <f t="shared" si="223"/>
        <v>DGND</v>
      </c>
    </row>
    <row r="7170" spans="1:9">
      <c r="A7170" t="s">
        <v>261</v>
      </c>
      <c r="B7170" t="s">
        <v>9395</v>
      </c>
      <c r="C7170" t="s">
        <v>5671</v>
      </c>
      <c r="D7170">
        <v>1</v>
      </c>
      <c r="E7170" t="s">
        <v>4111</v>
      </c>
      <c r="F7170">
        <v>1</v>
      </c>
      <c r="G7170">
        <v>1</v>
      </c>
      <c r="H7170" s="4" t="str">
        <f t="shared" ref="H7170:H7233" si="224">CONCATENATE(C7170,".",F7170)</f>
        <v>2CH1342.1</v>
      </c>
      <c r="I7170" s="4" t="str">
        <f t="shared" ref="I7170:I7233" si="225">E7170</f>
        <v>SH21_LDO_5TO3_OUT</v>
      </c>
    </row>
    <row r="7171" spans="1:9">
      <c r="A7171" t="s">
        <v>261</v>
      </c>
      <c r="B7171" t="s">
        <v>9395</v>
      </c>
      <c r="C7171" t="s">
        <v>5671</v>
      </c>
      <c r="D7171">
        <v>2</v>
      </c>
      <c r="E7171" t="s">
        <v>169</v>
      </c>
      <c r="F7171">
        <v>2</v>
      </c>
      <c r="G7171">
        <v>2</v>
      </c>
      <c r="H7171" s="4" t="str">
        <f t="shared" si="224"/>
        <v>2CH1342.2</v>
      </c>
      <c r="I7171" s="4" t="str">
        <f t="shared" si="225"/>
        <v>DGND</v>
      </c>
    </row>
    <row r="7172" spans="1:9">
      <c r="A7172" t="s">
        <v>261</v>
      </c>
      <c r="B7172" t="s">
        <v>9395</v>
      </c>
      <c r="C7172" t="s">
        <v>5672</v>
      </c>
      <c r="D7172">
        <v>1</v>
      </c>
      <c r="E7172" t="s">
        <v>4112</v>
      </c>
      <c r="F7172">
        <v>1</v>
      </c>
      <c r="G7172">
        <v>1</v>
      </c>
      <c r="H7172" s="4" t="str">
        <f t="shared" si="224"/>
        <v>2CH1351.1</v>
      </c>
      <c r="I7172" s="4" t="str">
        <f t="shared" si="225"/>
        <v>SH21_L_SWR_5TO1_OUT</v>
      </c>
    </row>
    <row r="7173" spans="1:9">
      <c r="A7173" t="s">
        <v>261</v>
      </c>
      <c r="B7173" t="s">
        <v>9395</v>
      </c>
      <c r="C7173" t="s">
        <v>5672</v>
      </c>
      <c r="D7173">
        <v>2</v>
      </c>
      <c r="E7173" t="s">
        <v>169</v>
      </c>
      <c r="F7173">
        <v>2</v>
      </c>
      <c r="G7173">
        <v>2</v>
      </c>
      <c r="H7173" s="4" t="str">
        <f t="shared" si="224"/>
        <v>2CH1351.2</v>
      </c>
      <c r="I7173" s="4" t="str">
        <f t="shared" si="225"/>
        <v>DGND</v>
      </c>
    </row>
    <row r="7174" spans="1:9">
      <c r="A7174" t="s">
        <v>261</v>
      </c>
      <c r="B7174" t="s">
        <v>9395</v>
      </c>
      <c r="C7174" t="s">
        <v>5673</v>
      </c>
      <c r="D7174">
        <v>1</v>
      </c>
      <c r="E7174" t="s">
        <v>4112</v>
      </c>
      <c r="F7174">
        <v>1</v>
      </c>
      <c r="G7174">
        <v>1</v>
      </c>
      <c r="H7174" s="4" t="str">
        <f t="shared" si="224"/>
        <v>2CH1352.1</v>
      </c>
      <c r="I7174" s="4" t="str">
        <f t="shared" si="225"/>
        <v>SH21_L_SWR_5TO1_OUT</v>
      </c>
    </row>
    <row r="7175" spans="1:9">
      <c r="A7175" t="s">
        <v>261</v>
      </c>
      <c r="B7175" t="s">
        <v>9395</v>
      </c>
      <c r="C7175" t="s">
        <v>5673</v>
      </c>
      <c r="D7175">
        <v>2</v>
      </c>
      <c r="E7175" t="s">
        <v>169</v>
      </c>
      <c r="F7175">
        <v>2</v>
      </c>
      <c r="G7175">
        <v>2</v>
      </c>
      <c r="H7175" s="4" t="str">
        <f t="shared" si="224"/>
        <v>2CH1352.2</v>
      </c>
      <c r="I7175" s="4" t="str">
        <f t="shared" si="225"/>
        <v>DGND</v>
      </c>
    </row>
    <row r="7176" spans="1:9">
      <c r="A7176" t="s">
        <v>261</v>
      </c>
      <c r="B7176" t="s">
        <v>9395</v>
      </c>
      <c r="C7176" t="s">
        <v>5674</v>
      </c>
      <c r="D7176">
        <v>1</v>
      </c>
      <c r="E7176" t="s">
        <v>4117</v>
      </c>
      <c r="F7176">
        <v>1</v>
      </c>
      <c r="G7176">
        <v>1</v>
      </c>
      <c r="H7176" s="4" t="str">
        <f t="shared" si="224"/>
        <v>2CH1361.1</v>
      </c>
      <c r="I7176" s="4" t="str">
        <f t="shared" si="225"/>
        <v>SH21_USB_AVDD10</v>
      </c>
    </row>
    <row r="7177" spans="1:9">
      <c r="A7177" t="s">
        <v>261</v>
      </c>
      <c r="B7177" t="s">
        <v>9395</v>
      </c>
      <c r="C7177" t="s">
        <v>5674</v>
      </c>
      <c r="D7177">
        <v>2</v>
      </c>
      <c r="E7177" t="s">
        <v>169</v>
      </c>
      <c r="F7177">
        <v>2</v>
      </c>
      <c r="G7177">
        <v>2</v>
      </c>
      <c r="H7177" s="4" t="str">
        <f t="shared" si="224"/>
        <v>2CH1361.2</v>
      </c>
      <c r="I7177" s="4" t="str">
        <f t="shared" si="225"/>
        <v>DGND</v>
      </c>
    </row>
    <row r="7178" spans="1:9">
      <c r="A7178" t="s">
        <v>261</v>
      </c>
      <c r="B7178" t="s">
        <v>9395</v>
      </c>
      <c r="C7178" t="s">
        <v>5675</v>
      </c>
      <c r="D7178">
        <v>1</v>
      </c>
      <c r="E7178" t="s">
        <v>4117</v>
      </c>
      <c r="F7178">
        <v>1</v>
      </c>
      <c r="G7178">
        <v>1</v>
      </c>
      <c r="H7178" s="4" t="str">
        <f t="shared" si="224"/>
        <v>2CH1362.1</v>
      </c>
      <c r="I7178" s="4" t="str">
        <f t="shared" si="225"/>
        <v>SH21_USB_AVDD10</v>
      </c>
    </row>
    <row r="7179" spans="1:9">
      <c r="A7179" t="s">
        <v>261</v>
      </c>
      <c r="B7179" t="s">
        <v>9395</v>
      </c>
      <c r="C7179" t="s">
        <v>5675</v>
      </c>
      <c r="D7179">
        <v>2</v>
      </c>
      <c r="E7179" t="s">
        <v>169</v>
      </c>
      <c r="F7179">
        <v>2</v>
      </c>
      <c r="G7179">
        <v>2</v>
      </c>
      <c r="H7179" s="4" t="str">
        <f t="shared" si="224"/>
        <v>2CH1362.2</v>
      </c>
      <c r="I7179" s="4" t="str">
        <f t="shared" si="225"/>
        <v>DGND</v>
      </c>
    </row>
    <row r="7180" spans="1:9">
      <c r="A7180" t="s">
        <v>261</v>
      </c>
      <c r="B7180" t="s">
        <v>9395</v>
      </c>
      <c r="C7180" t="s">
        <v>5676</v>
      </c>
      <c r="D7180">
        <v>1</v>
      </c>
      <c r="E7180" t="s">
        <v>4117</v>
      </c>
      <c r="F7180">
        <v>1</v>
      </c>
      <c r="G7180">
        <v>1</v>
      </c>
      <c r="H7180" s="4" t="str">
        <f t="shared" si="224"/>
        <v>2CH1363.1</v>
      </c>
      <c r="I7180" s="4" t="str">
        <f t="shared" si="225"/>
        <v>SH21_USB_AVDD10</v>
      </c>
    </row>
    <row r="7181" spans="1:9">
      <c r="A7181" t="s">
        <v>261</v>
      </c>
      <c r="B7181" t="s">
        <v>9395</v>
      </c>
      <c r="C7181" t="s">
        <v>5676</v>
      </c>
      <c r="D7181">
        <v>2</v>
      </c>
      <c r="E7181" t="s">
        <v>169</v>
      </c>
      <c r="F7181">
        <v>2</v>
      </c>
      <c r="G7181">
        <v>2</v>
      </c>
      <c r="H7181" s="4" t="str">
        <f t="shared" si="224"/>
        <v>2CH1363.2</v>
      </c>
      <c r="I7181" s="4" t="str">
        <f t="shared" si="225"/>
        <v>DGND</v>
      </c>
    </row>
    <row r="7182" spans="1:9">
      <c r="A7182" t="s">
        <v>261</v>
      </c>
      <c r="B7182" t="s">
        <v>9395</v>
      </c>
      <c r="C7182" t="s">
        <v>5677</v>
      </c>
      <c r="D7182">
        <v>1</v>
      </c>
      <c r="E7182" t="s">
        <v>4117</v>
      </c>
      <c r="F7182">
        <v>1</v>
      </c>
      <c r="G7182">
        <v>1</v>
      </c>
      <c r="H7182" s="4" t="str">
        <f t="shared" si="224"/>
        <v>2CH1364.1</v>
      </c>
      <c r="I7182" s="4" t="str">
        <f t="shared" si="225"/>
        <v>SH21_USB_AVDD10</v>
      </c>
    </row>
    <row r="7183" spans="1:9">
      <c r="A7183" t="s">
        <v>261</v>
      </c>
      <c r="B7183" t="s">
        <v>9395</v>
      </c>
      <c r="C7183" t="s">
        <v>5677</v>
      </c>
      <c r="D7183">
        <v>2</v>
      </c>
      <c r="E7183" t="s">
        <v>169</v>
      </c>
      <c r="F7183">
        <v>2</v>
      </c>
      <c r="G7183">
        <v>2</v>
      </c>
      <c r="H7183" s="4" t="str">
        <f t="shared" si="224"/>
        <v>2CH1364.2</v>
      </c>
      <c r="I7183" s="4" t="str">
        <f t="shared" si="225"/>
        <v>DGND</v>
      </c>
    </row>
    <row r="7184" spans="1:9">
      <c r="A7184" t="s">
        <v>261</v>
      </c>
      <c r="B7184" t="s">
        <v>9395</v>
      </c>
      <c r="C7184" t="s">
        <v>5678</v>
      </c>
      <c r="D7184">
        <v>1</v>
      </c>
      <c r="E7184" t="s">
        <v>4111</v>
      </c>
      <c r="F7184">
        <v>1</v>
      </c>
      <c r="G7184">
        <v>1</v>
      </c>
      <c r="H7184" s="4" t="str">
        <f t="shared" si="224"/>
        <v>2CH1391.1</v>
      </c>
      <c r="I7184" s="4" t="str">
        <f t="shared" si="225"/>
        <v>SH21_LDO_5TO3_OUT</v>
      </c>
    </row>
    <row r="7185" spans="1:9">
      <c r="A7185" t="s">
        <v>261</v>
      </c>
      <c r="B7185" t="s">
        <v>9395</v>
      </c>
      <c r="C7185" t="s">
        <v>5678</v>
      </c>
      <c r="D7185">
        <v>2</v>
      </c>
      <c r="E7185" t="s">
        <v>169</v>
      </c>
      <c r="F7185">
        <v>2</v>
      </c>
      <c r="G7185">
        <v>2</v>
      </c>
      <c r="H7185" s="4" t="str">
        <f t="shared" si="224"/>
        <v>2CH1391.2</v>
      </c>
      <c r="I7185" s="4" t="str">
        <f t="shared" si="225"/>
        <v>DGND</v>
      </c>
    </row>
    <row r="7186" spans="1:9">
      <c r="A7186" t="s">
        <v>261</v>
      </c>
      <c r="B7186" t="s">
        <v>9395</v>
      </c>
      <c r="C7186" t="s">
        <v>5679</v>
      </c>
      <c r="D7186">
        <v>1</v>
      </c>
      <c r="E7186" t="s">
        <v>4111</v>
      </c>
      <c r="F7186">
        <v>1</v>
      </c>
      <c r="G7186">
        <v>1</v>
      </c>
      <c r="H7186" s="4" t="str">
        <f t="shared" si="224"/>
        <v>2CH1392.1</v>
      </c>
      <c r="I7186" s="4" t="str">
        <f t="shared" si="225"/>
        <v>SH21_LDO_5TO3_OUT</v>
      </c>
    </row>
    <row r="7187" spans="1:9">
      <c r="A7187" t="s">
        <v>261</v>
      </c>
      <c r="B7187" t="s">
        <v>9395</v>
      </c>
      <c r="C7187" t="s">
        <v>5679</v>
      </c>
      <c r="D7187">
        <v>2</v>
      </c>
      <c r="E7187" t="s">
        <v>169</v>
      </c>
      <c r="F7187">
        <v>2</v>
      </c>
      <c r="G7187">
        <v>2</v>
      </c>
      <c r="H7187" s="4" t="str">
        <f t="shared" si="224"/>
        <v>2CH1392.2</v>
      </c>
      <c r="I7187" s="4" t="str">
        <f t="shared" si="225"/>
        <v>DGND</v>
      </c>
    </row>
    <row r="7188" spans="1:9">
      <c r="A7188" t="s">
        <v>261</v>
      </c>
      <c r="B7188" t="s">
        <v>9395</v>
      </c>
      <c r="C7188" t="s">
        <v>5680</v>
      </c>
      <c r="D7188">
        <v>1</v>
      </c>
      <c r="E7188" t="s">
        <v>4117</v>
      </c>
      <c r="F7188">
        <v>1</v>
      </c>
      <c r="G7188">
        <v>1</v>
      </c>
      <c r="H7188" s="4" t="str">
        <f t="shared" si="224"/>
        <v>2CH1401.1</v>
      </c>
      <c r="I7188" s="4" t="str">
        <f t="shared" si="225"/>
        <v>SH21_USB_AVDD10</v>
      </c>
    </row>
    <row r="7189" spans="1:9">
      <c r="A7189" t="s">
        <v>261</v>
      </c>
      <c r="B7189" t="s">
        <v>9395</v>
      </c>
      <c r="C7189" t="s">
        <v>5680</v>
      </c>
      <c r="D7189">
        <v>2</v>
      </c>
      <c r="E7189" t="s">
        <v>169</v>
      </c>
      <c r="F7189">
        <v>2</v>
      </c>
      <c r="G7189">
        <v>2</v>
      </c>
      <c r="H7189" s="4" t="str">
        <f t="shared" si="224"/>
        <v>2CH1401.2</v>
      </c>
      <c r="I7189" s="4" t="str">
        <f t="shared" si="225"/>
        <v>DGND</v>
      </c>
    </row>
    <row r="7190" spans="1:9">
      <c r="A7190" t="s">
        <v>261</v>
      </c>
      <c r="B7190" t="s">
        <v>9395</v>
      </c>
      <c r="C7190" t="s">
        <v>5681</v>
      </c>
      <c r="D7190">
        <v>1</v>
      </c>
      <c r="E7190" t="s">
        <v>4117</v>
      </c>
      <c r="F7190">
        <v>1</v>
      </c>
      <c r="G7190">
        <v>1</v>
      </c>
      <c r="H7190" s="4" t="str">
        <f t="shared" si="224"/>
        <v>2CH1402.1</v>
      </c>
      <c r="I7190" s="4" t="str">
        <f t="shared" si="225"/>
        <v>SH21_USB_AVDD10</v>
      </c>
    </row>
    <row r="7191" spans="1:9">
      <c r="A7191" t="s">
        <v>261</v>
      </c>
      <c r="B7191" t="s">
        <v>9395</v>
      </c>
      <c r="C7191" t="s">
        <v>5681</v>
      </c>
      <c r="D7191">
        <v>2</v>
      </c>
      <c r="E7191" t="s">
        <v>169</v>
      </c>
      <c r="F7191">
        <v>2</v>
      </c>
      <c r="G7191">
        <v>2</v>
      </c>
      <c r="H7191" s="4" t="str">
        <f t="shared" si="224"/>
        <v>2CH1402.2</v>
      </c>
      <c r="I7191" s="4" t="str">
        <f t="shared" si="225"/>
        <v>DGND</v>
      </c>
    </row>
    <row r="7192" spans="1:9">
      <c r="A7192" t="s">
        <v>261</v>
      </c>
      <c r="B7192" t="s">
        <v>9395</v>
      </c>
      <c r="C7192" t="s">
        <v>5682</v>
      </c>
      <c r="D7192">
        <v>1</v>
      </c>
      <c r="E7192" t="s">
        <v>4117</v>
      </c>
      <c r="F7192">
        <v>1</v>
      </c>
      <c r="G7192">
        <v>1</v>
      </c>
      <c r="H7192" s="4" t="str">
        <f t="shared" si="224"/>
        <v>2CH1403.1</v>
      </c>
      <c r="I7192" s="4" t="str">
        <f t="shared" si="225"/>
        <v>SH21_USB_AVDD10</v>
      </c>
    </row>
    <row r="7193" spans="1:9">
      <c r="A7193" t="s">
        <v>261</v>
      </c>
      <c r="B7193" t="s">
        <v>9395</v>
      </c>
      <c r="C7193" t="s">
        <v>5682</v>
      </c>
      <c r="D7193">
        <v>2</v>
      </c>
      <c r="E7193" t="s">
        <v>169</v>
      </c>
      <c r="F7193">
        <v>2</v>
      </c>
      <c r="G7193">
        <v>2</v>
      </c>
      <c r="H7193" s="4" t="str">
        <f t="shared" si="224"/>
        <v>2CH1403.2</v>
      </c>
      <c r="I7193" s="4" t="str">
        <f t="shared" si="225"/>
        <v>DGND</v>
      </c>
    </row>
    <row r="7194" spans="1:9">
      <c r="A7194" t="s">
        <v>261</v>
      </c>
      <c r="B7194" t="s">
        <v>9395</v>
      </c>
      <c r="C7194" t="s">
        <v>5683</v>
      </c>
      <c r="D7194">
        <v>1</v>
      </c>
      <c r="E7194" t="s">
        <v>4117</v>
      </c>
      <c r="F7194">
        <v>1</v>
      </c>
      <c r="G7194">
        <v>1</v>
      </c>
      <c r="H7194" s="4" t="str">
        <f t="shared" si="224"/>
        <v>2CH1404.1</v>
      </c>
      <c r="I7194" s="4" t="str">
        <f t="shared" si="225"/>
        <v>SH21_USB_AVDD10</v>
      </c>
    </row>
    <row r="7195" spans="1:9">
      <c r="A7195" t="s">
        <v>261</v>
      </c>
      <c r="B7195" t="s">
        <v>9395</v>
      </c>
      <c r="C7195" t="s">
        <v>5683</v>
      </c>
      <c r="D7195">
        <v>2</v>
      </c>
      <c r="E7195" t="s">
        <v>169</v>
      </c>
      <c r="F7195">
        <v>2</v>
      </c>
      <c r="G7195">
        <v>2</v>
      </c>
      <c r="H7195" s="4" t="str">
        <f t="shared" si="224"/>
        <v>2CH1404.2</v>
      </c>
      <c r="I7195" s="4" t="str">
        <f t="shared" si="225"/>
        <v>DGND</v>
      </c>
    </row>
    <row r="7196" spans="1:9">
      <c r="A7196" t="s">
        <v>261</v>
      </c>
      <c r="B7196" t="s">
        <v>9395</v>
      </c>
      <c r="C7196" t="s">
        <v>5684</v>
      </c>
      <c r="D7196">
        <v>1</v>
      </c>
      <c r="E7196" t="s">
        <v>4117</v>
      </c>
      <c r="F7196">
        <v>1</v>
      </c>
      <c r="G7196">
        <v>1</v>
      </c>
      <c r="H7196" s="4" t="str">
        <f t="shared" si="224"/>
        <v>2CH1501.1</v>
      </c>
      <c r="I7196" s="4" t="str">
        <f t="shared" si="225"/>
        <v>SH21_USB_AVDD10</v>
      </c>
    </row>
    <row r="7197" spans="1:9">
      <c r="A7197" t="s">
        <v>261</v>
      </c>
      <c r="B7197" t="s">
        <v>9395</v>
      </c>
      <c r="C7197" t="s">
        <v>5684</v>
      </c>
      <c r="D7197">
        <v>2</v>
      </c>
      <c r="E7197" t="s">
        <v>169</v>
      </c>
      <c r="F7197">
        <v>2</v>
      </c>
      <c r="G7197">
        <v>2</v>
      </c>
      <c r="H7197" s="4" t="str">
        <f t="shared" si="224"/>
        <v>2CH1501.2</v>
      </c>
      <c r="I7197" s="4" t="str">
        <f t="shared" si="225"/>
        <v>DGND</v>
      </c>
    </row>
    <row r="7198" spans="1:9">
      <c r="A7198" t="s">
        <v>261</v>
      </c>
      <c r="B7198" t="s">
        <v>9395</v>
      </c>
      <c r="C7198" t="s">
        <v>5685</v>
      </c>
      <c r="D7198">
        <v>1</v>
      </c>
      <c r="E7198" t="s">
        <v>4117</v>
      </c>
      <c r="F7198">
        <v>1</v>
      </c>
      <c r="G7198">
        <v>1</v>
      </c>
      <c r="H7198" s="4" t="str">
        <f t="shared" si="224"/>
        <v>2CH1502.1</v>
      </c>
      <c r="I7198" s="4" t="str">
        <f t="shared" si="225"/>
        <v>SH21_USB_AVDD10</v>
      </c>
    </row>
    <row r="7199" spans="1:9">
      <c r="A7199" t="s">
        <v>261</v>
      </c>
      <c r="B7199" t="s">
        <v>9395</v>
      </c>
      <c r="C7199" t="s">
        <v>5685</v>
      </c>
      <c r="D7199">
        <v>2</v>
      </c>
      <c r="E7199" t="s">
        <v>169</v>
      </c>
      <c r="F7199">
        <v>2</v>
      </c>
      <c r="G7199">
        <v>2</v>
      </c>
      <c r="H7199" s="4" t="str">
        <f t="shared" si="224"/>
        <v>2CH1502.2</v>
      </c>
      <c r="I7199" s="4" t="str">
        <f t="shared" si="225"/>
        <v>DGND</v>
      </c>
    </row>
    <row r="7200" spans="1:9">
      <c r="A7200" t="s">
        <v>261</v>
      </c>
      <c r="B7200" t="s">
        <v>9395</v>
      </c>
      <c r="C7200" t="s">
        <v>5686</v>
      </c>
      <c r="D7200">
        <v>1</v>
      </c>
      <c r="E7200" t="s">
        <v>4117</v>
      </c>
      <c r="F7200">
        <v>1</v>
      </c>
      <c r="G7200">
        <v>1</v>
      </c>
      <c r="H7200" s="4" t="str">
        <f t="shared" si="224"/>
        <v>2CH1503.1</v>
      </c>
      <c r="I7200" s="4" t="str">
        <f t="shared" si="225"/>
        <v>SH21_USB_AVDD10</v>
      </c>
    </row>
    <row r="7201" spans="1:9">
      <c r="A7201" t="s">
        <v>261</v>
      </c>
      <c r="B7201" t="s">
        <v>9395</v>
      </c>
      <c r="C7201" t="s">
        <v>5686</v>
      </c>
      <c r="D7201">
        <v>2</v>
      </c>
      <c r="E7201" t="s">
        <v>169</v>
      </c>
      <c r="F7201">
        <v>2</v>
      </c>
      <c r="G7201">
        <v>2</v>
      </c>
      <c r="H7201" s="4" t="str">
        <f t="shared" si="224"/>
        <v>2CH1503.2</v>
      </c>
      <c r="I7201" s="4" t="str">
        <f t="shared" si="225"/>
        <v>DGND</v>
      </c>
    </row>
    <row r="7202" spans="1:9">
      <c r="A7202" t="s">
        <v>261</v>
      </c>
      <c r="B7202" t="s">
        <v>9395</v>
      </c>
      <c r="C7202" t="s">
        <v>5687</v>
      </c>
      <c r="D7202">
        <v>1</v>
      </c>
      <c r="E7202" t="s">
        <v>4117</v>
      </c>
      <c r="F7202">
        <v>1</v>
      </c>
      <c r="G7202">
        <v>1</v>
      </c>
      <c r="H7202" s="4" t="str">
        <f t="shared" si="224"/>
        <v>2CH1504.1</v>
      </c>
      <c r="I7202" s="4" t="str">
        <f t="shared" si="225"/>
        <v>SH21_USB_AVDD10</v>
      </c>
    </row>
    <row r="7203" spans="1:9">
      <c r="A7203" t="s">
        <v>261</v>
      </c>
      <c r="B7203" t="s">
        <v>9395</v>
      </c>
      <c r="C7203" t="s">
        <v>5687</v>
      </c>
      <c r="D7203">
        <v>2</v>
      </c>
      <c r="E7203" t="s">
        <v>169</v>
      </c>
      <c r="F7203">
        <v>2</v>
      </c>
      <c r="G7203">
        <v>2</v>
      </c>
      <c r="H7203" s="4" t="str">
        <f t="shared" si="224"/>
        <v>2CH1504.2</v>
      </c>
      <c r="I7203" s="4" t="str">
        <f t="shared" si="225"/>
        <v>DGND</v>
      </c>
    </row>
    <row r="7204" spans="1:9">
      <c r="A7204" t="s">
        <v>261</v>
      </c>
      <c r="B7204" t="s">
        <v>9395</v>
      </c>
      <c r="C7204" t="s">
        <v>5688</v>
      </c>
      <c r="D7204">
        <v>1</v>
      </c>
      <c r="E7204" t="s">
        <v>4112</v>
      </c>
      <c r="F7204">
        <v>1</v>
      </c>
      <c r="G7204">
        <v>1</v>
      </c>
      <c r="H7204" s="4" t="str">
        <f t="shared" si="224"/>
        <v>2CH1551.1</v>
      </c>
      <c r="I7204" s="4" t="str">
        <f t="shared" si="225"/>
        <v>SH21_L_SWR_5TO1_OUT</v>
      </c>
    </row>
    <row r="7205" spans="1:9">
      <c r="A7205" t="s">
        <v>261</v>
      </c>
      <c r="B7205" t="s">
        <v>9395</v>
      </c>
      <c r="C7205" t="s">
        <v>5688</v>
      </c>
      <c r="D7205">
        <v>2</v>
      </c>
      <c r="E7205" t="s">
        <v>1939</v>
      </c>
      <c r="F7205">
        <v>2</v>
      </c>
      <c r="G7205">
        <v>2</v>
      </c>
      <c r="H7205" s="4" t="str">
        <f t="shared" si="224"/>
        <v>2CH1551.2</v>
      </c>
      <c r="I7205" s="4" t="str">
        <f t="shared" si="225"/>
        <v>PCIE_GND</v>
      </c>
    </row>
    <row r="7206" spans="1:9">
      <c r="A7206" t="s">
        <v>261</v>
      </c>
      <c r="B7206" t="s">
        <v>9395</v>
      </c>
      <c r="C7206" t="s">
        <v>5689</v>
      </c>
      <c r="D7206">
        <v>1</v>
      </c>
      <c r="E7206" t="s">
        <v>4112</v>
      </c>
      <c r="F7206">
        <v>1</v>
      </c>
      <c r="G7206">
        <v>1</v>
      </c>
      <c r="H7206" s="4" t="str">
        <f t="shared" si="224"/>
        <v>2CH1552.1</v>
      </c>
      <c r="I7206" s="4" t="str">
        <f t="shared" si="225"/>
        <v>SH21_L_SWR_5TO1_OUT</v>
      </c>
    </row>
    <row r="7207" spans="1:9">
      <c r="A7207" t="s">
        <v>261</v>
      </c>
      <c r="B7207" t="s">
        <v>9395</v>
      </c>
      <c r="C7207" t="s">
        <v>5689</v>
      </c>
      <c r="D7207">
        <v>2</v>
      </c>
      <c r="E7207" t="s">
        <v>1939</v>
      </c>
      <c r="F7207">
        <v>2</v>
      </c>
      <c r="G7207">
        <v>2</v>
      </c>
      <c r="H7207" s="4" t="str">
        <f t="shared" si="224"/>
        <v>2CH1552.2</v>
      </c>
      <c r="I7207" s="4" t="str">
        <f t="shared" si="225"/>
        <v>PCIE_GND</v>
      </c>
    </row>
    <row r="7208" spans="1:9">
      <c r="A7208" t="s">
        <v>261</v>
      </c>
      <c r="B7208" t="s">
        <v>9395</v>
      </c>
      <c r="C7208" t="s">
        <v>5690</v>
      </c>
      <c r="D7208">
        <v>1</v>
      </c>
      <c r="E7208" t="s">
        <v>4112</v>
      </c>
      <c r="F7208">
        <v>1</v>
      </c>
      <c r="G7208">
        <v>1</v>
      </c>
      <c r="H7208" s="4" t="str">
        <f t="shared" si="224"/>
        <v>2CH1601.1</v>
      </c>
      <c r="I7208" s="4" t="str">
        <f t="shared" si="225"/>
        <v>SH21_L_SWR_5TO1_OUT</v>
      </c>
    </row>
    <row r="7209" spans="1:9">
      <c r="A7209" t="s">
        <v>261</v>
      </c>
      <c r="B7209" t="s">
        <v>9395</v>
      </c>
      <c r="C7209" t="s">
        <v>5690</v>
      </c>
      <c r="D7209">
        <v>2</v>
      </c>
      <c r="E7209" t="s">
        <v>1939</v>
      </c>
      <c r="F7209">
        <v>2</v>
      </c>
      <c r="G7209">
        <v>2</v>
      </c>
      <c r="H7209" s="4" t="str">
        <f t="shared" si="224"/>
        <v>2CH1601.2</v>
      </c>
      <c r="I7209" s="4" t="str">
        <f t="shared" si="225"/>
        <v>PCIE_GND</v>
      </c>
    </row>
    <row r="7210" spans="1:9">
      <c r="A7210" t="s">
        <v>261</v>
      </c>
      <c r="B7210" t="s">
        <v>9395</v>
      </c>
      <c r="C7210" t="s">
        <v>5691</v>
      </c>
      <c r="D7210">
        <v>1</v>
      </c>
      <c r="E7210" t="s">
        <v>4112</v>
      </c>
      <c r="F7210">
        <v>1</v>
      </c>
      <c r="G7210">
        <v>1</v>
      </c>
      <c r="H7210" s="4" t="str">
        <f t="shared" si="224"/>
        <v>2CH1602.1</v>
      </c>
      <c r="I7210" s="4" t="str">
        <f t="shared" si="225"/>
        <v>SH21_L_SWR_5TO1_OUT</v>
      </c>
    </row>
    <row r="7211" spans="1:9">
      <c r="A7211" t="s">
        <v>261</v>
      </c>
      <c r="B7211" t="s">
        <v>9395</v>
      </c>
      <c r="C7211" t="s">
        <v>5691</v>
      </c>
      <c r="D7211">
        <v>2</v>
      </c>
      <c r="E7211" t="s">
        <v>1939</v>
      </c>
      <c r="F7211">
        <v>2</v>
      </c>
      <c r="G7211">
        <v>2</v>
      </c>
      <c r="H7211" s="4" t="str">
        <f t="shared" si="224"/>
        <v>2CH1602.2</v>
      </c>
      <c r="I7211" s="4" t="str">
        <f t="shared" si="225"/>
        <v>PCIE_GND</v>
      </c>
    </row>
    <row r="7212" spans="1:9">
      <c r="A7212" t="s">
        <v>261</v>
      </c>
      <c r="B7212" t="s">
        <v>9395</v>
      </c>
      <c r="C7212" t="s">
        <v>5692</v>
      </c>
      <c r="D7212">
        <v>1</v>
      </c>
      <c r="E7212" t="s">
        <v>4112</v>
      </c>
      <c r="F7212">
        <v>1</v>
      </c>
      <c r="G7212">
        <v>1</v>
      </c>
      <c r="H7212" s="4" t="str">
        <f t="shared" si="224"/>
        <v>2CH1631.1</v>
      </c>
      <c r="I7212" s="4" t="str">
        <f t="shared" si="225"/>
        <v>SH21_L_SWR_5TO1_OUT</v>
      </c>
    </row>
    <row r="7213" spans="1:9">
      <c r="A7213" t="s">
        <v>261</v>
      </c>
      <c r="B7213" t="s">
        <v>9395</v>
      </c>
      <c r="C7213" t="s">
        <v>5692</v>
      </c>
      <c r="D7213">
        <v>2</v>
      </c>
      <c r="E7213" t="s">
        <v>1939</v>
      </c>
      <c r="F7213">
        <v>2</v>
      </c>
      <c r="G7213">
        <v>2</v>
      </c>
      <c r="H7213" s="4" t="str">
        <f t="shared" si="224"/>
        <v>2CH1631.2</v>
      </c>
      <c r="I7213" s="4" t="str">
        <f t="shared" si="225"/>
        <v>PCIE_GND</v>
      </c>
    </row>
    <row r="7214" spans="1:9">
      <c r="A7214" t="s">
        <v>261</v>
      </c>
      <c r="B7214" t="s">
        <v>9395</v>
      </c>
      <c r="C7214" t="s">
        <v>5693</v>
      </c>
      <c r="D7214">
        <v>1</v>
      </c>
      <c r="E7214" t="s">
        <v>4112</v>
      </c>
      <c r="F7214">
        <v>1</v>
      </c>
      <c r="G7214">
        <v>1</v>
      </c>
      <c r="H7214" s="4" t="str">
        <f t="shared" si="224"/>
        <v>2CH1632.1</v>
      </c>
      <c r="I7214" s="4" t="str">
        <f t="shared" si="225"/>
        <v>SH21_L_SWR_5TO1_OUT</v>
      </c>
    </row>
    <row r="7215" spans="1:9">
      <c r="A7215" t="s">
        <v>261</v>
      </c>
      <c r="B7215" t="s">
        <v>9395</v>
      </c>
      <c r="C7215" t="s">
        <v>5693</v>
      </c>
      <c r="D7215">
        <v>2</v>
      </c>
      <c r="E7215" t="s">
        <v>1939</v>
      </c>
      <c r="F7215">
        <v>2</v>
      </c>
      <c r="G7215">
        <v>2</v>
      </c>
      <c r="H7215" s="4" t="str">
        <f t="shared" si="224"/>
        <v>2CH1632.2</v>
      </c>
      <c r="I7215" s="4" t="str">
        <f t="shared" si="225"/>
        <v>PCIE_GND</v>
      </c>
    </row>
    <row r="7216" spans="1:9">
      <c r="A7216" t="s">
        <v>261</v>
      </c>
      <c r="B7216" t="s">
        <v>9395</v>
      </c>
      <c r="C7216" t="s">
        <v>5694</v>
      </c>
      <c r="D7216">
        <v>1</v>
      </c>
      <c r="E7216" t="s">
        <v>4112</v>
      </c>
      <c r="F7216">
        <v>1</v>
      </c>
      <c r="G7216">
        <v>1</v>
      </c>
      <c r="H7216" s="4" t="str">
        <f t="shared" si="224"/>
        <v>2CH1633.1</v>
      </c>
      <c r="I7216" s="4" t="str">
        <f t="shared" si="225"/>
        <v>SH21_L_SWR_5TO1_OUT</v>
      </c>
    </row>
    <row r="7217" spans="1:9">
      <c r="A7217" t="s">
        <v>261</v>
      </c>
      <c r="B7217" t="s">
        <v>9395</v>
      </c>
      <c r="C7217" t="s">
        <v>5694</v>
      </c>
      <c r="D7217">
        <v>2</v>
      </c>
      <c r="E7217" t="s">
        <v>169</v>
      </c>
      <c r="F7217">
        <v>2</v>
      </c>
      <c r="G7217">
        <v>2</v>
      </c>
      <c r="H7217" s="4" t="str">
        <f t="shared" si="224"/>
        <v>2CH1633.2</v>
      </c>
      <c r="I7217" s="4" t="str">
        <f t="shared" si="225"/>
        <v>DGND</v>
      </c>
    </row>
    <row r="7218" spans="1:9">
      <c r="A7218" t="s">
        <v>261</v>
      </c>
      <c r="B7218" t="s">
        <v>9395</v>
      </c>
      <c r="C7218" t="s">
        <v>5695</v>
      </c>
      <c r="D7218">
        <v>1</v>
      </c>
      <c r="E7218" t="s">
        <v>4112</v>
      </c>
      <c r="F7218">
        <v>1</v>
      </c>
      <c r="G7218">
        <v>1</v>
      </c>
      <c r="H7218" s="4" t="str">
        <f t="shared" si="224"/>
        <v>2CH1634.1</v>
      </c>
      <c r="I7218" s="4" t="str">
        <f t="shared" si="225"/>
        <v>SH21_L_SWR_5TO1_OUT</v>
      </c>
    </row>
    <row r="7219" spans="1:9">
      <c r="A7219" t="s">
        <v>261</v>
      </c>
      <c r="B7219" t="s">
        <v>9395</v>
      </c>
      <c r="C7219" t="s">
        <v>5695</v>
      </c>
      <c r="D7219">
        <v>2</v>
      </c>
      <c r="E7219" t="s">
        <v>169</v>
      </c>
      <c r="F7219">
        <v>2</v>
      </c>
      <c r="G7219">
        <v>2</v>
      </c>
      <c r="H7219" s="4" t="str">
        <f t="shared" si="224"/>
        <v>2CH1634.2</v>
      </c>
      <c r="I7219" s="4" t="str">
        <f t="shared" si="225"/>
        <v>DGND</v>
      </c>
    </row>
    <row r="7220" spans="1:9">
      <c r="A7220" t="s">
        <v>261</v>
      </c>
      <c r="B7220" t="s">
        <v>9395</v>
      </c>
      <c r="C7220" t="s">
        <v>5696</v>
      </c>
      <c r="D7220" t="s">
        <v>1460</v>
      </c>
      <c r="E7220" t="s">
        <v>4118</v>
      </c>
      <c r="F7220">
        <v>30</v>
      </c>
      <c r="G7220" t="s">
        <v>1460</v>
      </c>
      <c r="H7220" s="4" t="str">
        <f t="shared" si="224"/>
        <v>2HOST1.30</v>
      </c>
      <c r="I7220" s="4" t="str">
        <f t="shared" si="225"/>
        <v>SH21_CC1</v>
      </c>
    </row>
    <row r="7221" spans="1:9">
      <c r="A7221" t="s">
        <v>261</v>
      </c>
      <c r="B7221" t="s">
        <v>9395</v>
      </c>
      <c r="C7221" t="s">
        <v>5696</v>
      </c>
      <c r="D7221" t="s">
        <v>1461</v>
      </c>
      <c r="E7221" t="s">
        <v>4119</v>
      </c>
      <c r="F7221">
        <v>32</v>
      </c>
      <c r="G7221" t="s">
        <v>1461</v>
      </c>
      <c r="H7221" s="4" t="str">
        <f t="shared" si="224"/>
        <v>2HOST1.32</v>
      </c>
      <c r="I7221" s="4" t="str">
        <f t="shared" si="225"/>
        <v>SH21_CC2</v>
      </c>
    </row>
    <row r="7222" spans="1:9">
      <c r="A7222" t="s">
        <v>261</v>
      </c>
      <c r="B7222" t="s">
        <v>9395</v>
      </c>
      <c r="C7222" t="s">
        <v>5696</v>
      </c>
      <c r="D7222" t="s">
        <v>1720</v>
      </c>
      <c r="E7222" t="s">
        <v>4061</v>
      </c>
      <c r="F7222">
        <v>13</v>
      </c>
      <c r="G7222" t="s">
        <v>1720</v>
      </c>
      <c r="H7222" s="4" t="str">
        <f t="shared" si="224"/>
        <v>2HOST1.13</v>
      </c>
      <c r="I7222" s="4" t="str">
        <f t="shared" si="225"/>
        <v>SH21_P6_CLKREQB</v>
      </c>
    </row>
    <row r="7223" spans="1:9">
      <c r="A7223" t="s">
        <v>261</v>
      </c>
      <c r="B7223" t="s">
        <v>9395</v>
      </c>
      <c r="C7223" t="s">
        <v>5696</v>
      </c>
      <c r="D7223" t="s">
        <v>1769</v>
      </c>
      <c r="E7223" t="s">
        <v>4120</v>
      </c>
      <c r="F7223">
        <v>29</v>
      </c>
      <c r="G7223" t="s">
        <v>1769</v>
      </c>
      <c r="H7223" s="4" t="str">
        <f t="shared" si="224"/>
        <v>2HOST1.29</v>
      </c>
      <c r="I7223" s="4" t="str">
        <f t="shared" si="225"/>
        <v>SH21_DIS_DB</v>
      </c>
    </row>
    <row r="7224" spans="1:9">
      <c r="A7224" t="s">
        <v>261</v>
      </c>
      <c r="B7224" t="s">
        <v>9395</v>
      </c>
      <c r="C7224" t="s">
        <v>5696</v>
      </c>
      <c r="D7224" t="s">
        <v>1718</v>
      </c>
      <c r="E7224" t="s">
        <v>4112</v>
      </c>
      <c r="F7224">
        <v>11</v>
      </c>
      <c r="G7224" t="s">
        <v>1718</v>
      </c>
      <c r="H7224" s="4" t="str">
        <f t="shared" si="224"/>
        <v>2HOST1.11</v>
      </c>
      <c r="I7224" s="4" t="str">
        <f t="shared" si="225"/>
        <v>SH21_L_SWR_5TO1_OUT</v>
      </c>
    </row>
    <row r="7225" spans="1:9">
      <c r="A7225" t="s">
        <v>261</v>
      </c>
      <c r="B7225" t="s">
        <v>9395</v>
      </c>
      <c r="C7225" t="s">
        <v>5696</v>
      </c>
      <c r="D7225" t="s">
        <v>1765</v>
      </c>
      <c r="E7225" t="s">
        <v>4112</v>
      </c>
      <c r="F7225">
        <v>25</v>
      </c>
      <c r="G7225" t="s">
        <v>1765</v>
      </c>
      <c r="H7225" s="4" t="str">
        <f t="shared" si="224"/>
        <v>2HOST1.25</v>
      </c>
      <c r="I7225" s="4" t="str">
        <f t="shared" si="225"/>
        <v>SH21_L_SWR_5TO1_OUT</v>
      </c>
    </row>
    <row r="7226" spans="1:9">
      <c r="A7226" t="s">
        <v>261</v>
      </c>
      <c r="B7226" t="s">
        <v>9395</v>
      </c>
      <c r="C7226" t="s">
        <v>5696</v>
      </c>
      <c r="D7226" t="s">
        <v>1740</v>
      </c>
      <c r="E7226" t="s">
        <v>4112</v>
      </c>
      <c r="F7226">
        <v>35</v>
      </c>
      <c r="G7226" t="s">
        <v>1740</v>
      </c>
      <c r="H7226" s="4" t="str">
        <f t="shared" si="224"/>
        <v>2HOST1.35</v>
      </c>
      <c r="I7226" s="4" t="str">
        <f t="shared" si="225"/>
        <v>SH21_L_SWR_5TO1_OUT</v>
      </c>
    </row>
    <row r="7227" spans="1:9">
      <c r="A7227" t="s">
        <v>261</v>
      </c>
      <c r="B7227" t="s">
        <v>9395</v>
      </c>
      <c r="C7227" t="s">
        <v>5696</v>
      </c>
      <c r="D7227" t="s">
        <v>1773</v>
      </c>
      <c r="E7227" t="s">
        <v>169</v>
      </c>
      <c r="F7227" t="s">
        <v>174</v>
      </c>
      <c r="G7227" t="s">
        <v>1773</v>
      </c>
      <c r="H7227" s="4" t="str">
        <f t="shared" si="224"/>
        <v>2HOST1.EP</v>
      </c>
      <c r="I7227" s="4" t="str">
        <f t="shared" si="225"/>
        <v>DGND</v>
      </c>
    </row>
    <row r="7228" spans="1:9">
      <c r="A7228" t="s">
        <v>261</v>
      </c>
      <c r="B7228" t="s">
        <v>9395</v>
      </c>
      <c r="C7228" t="s">
        <v>5696</v>
      </c>
      <c r="D7228" t="s">
        <v>175</v>
      </c>
      <c r="E7228" t="s">
        <v>169</v>
      </c>
      <c r="F7228" t="s">
        <v>175</v>
      </c>
      <c r="G7228" t="s">
        <v>175</v>
      </c>
      <c r="H7228" s="4" t="str">
        <f t="shared" si="224"/>
        <v>2HOST1.G1</v>
      </c>
      <c r="I7228" s="4" t="str">
        <f t="shared" si="225"/>
        <v>DGND</v>
      </c>
    </row>
    <row r="7229" spans="1:9">
      <c r="A7229" t="s">
        <v>261</v>
      </c>
      <c r="B7229" t="s">
        <v>9395</v>
      </c>
      <c r="C7229" t="s">
        <v>5696</v>
      </c>
      <c r="D7229" t="s">
        <v>176</v>
      </c>
      <c r="E7229" t="s">
        <v>169</v>
      </c>
      <c r="F7229" t="s">
        <v>176</v>
      </c>
      <c r="G7229" t="s">
        <v>176</v>
      </c>
      <c r="H7229" s="4" t="str">
        <f t="shared" si="224"/>
        <v>2HOST1.G2</v>
      </c>
      <c r="I7229" s="4" t="str">
        <f t="shared" si="225"/>
        <v>DGND</v>
      </c>
    </row>
    <row r="7230" spans="1:9">
      <c r="A7230" t="s">
        <v>261</v>
      </c>
      <c r="B7230" t="s">
        <v>9395</v>
      </c>
      <c r="C7230" t="s">
        <v>5696</v>
      </c>
      <c r="D7230" t="s">
        <v>177</v>
      </c>
      <c r="E7230" t="s">
        <v>169</v>
      </c>
      <c r="F7230" t="s">
        <v>177</v>
      </c>
      <c r="G7230" t="s">
        <v>177</v>
      </c>
      <c r="H7230" s="4" t="str">
        <f t="shared" si="224"/>
        <v>2HOST1.G3</v>
      </c>
      <c r="I7230" s="4" t="str">
        <f t="shared" si="225"/>
        <v>DGND</v>
      </c>
    </row>
    <row r="7231" spans="1:9">
      <c r="A7231" t="s">
        <v>261</v>
      </c>
      <c r="B7231" t="s">
        <v>9395</v>
      </c>
      <c r="C7231" t="s">
        <v>5696</v>
      </c>
      <c r="D7231" t="s">
        <v>178</v>
      </c>
      <c r="E7231" t="s">
        <v>169</v>
      </c>
      <c r="F7231" t="s">
        <v>178</v>
      </c>
      <c r="G7231" t="s">
        <v>178</v>
      </c>
      <c r="H7231" s="4" t="str">
        <f t="shared" si="224"/>
        <v>2HOST1.G4</v>
      </c>
      <c r="I7231" s="4" t="str">
        <f t="shared" si="225"/>
        <v>DGND</v>
      </c>
    </row>
    <row r="7232" spans="1:9">
      <c r="A7232" t="s">
        <v>261</v>
      </c>
      <c r="B7232" t="s">
        <v>9395</v>
      </c>
      <c r="C7232" t="s">
        <v>5696</v>
      </c>
      <c r="D7232" t="s">
        <v>179</v>
      </c>
      <c r="E7232" t="s">
        <v>169</v>
      </c>
      <c r="F7232" t="s">
        <v>179</v>
      </c>
      <c r="G7232" t="s">
        <v>179</v>
      </c>
      <c r="H7232" s="4" t="str">
        <f t="shared" si="224"/>
        <v>2HOST1.G5</v>
      </c>
      <c r="I7232" s="4" t="str">
        <f t="shared" si="225"/>
        <v>DGND</v>
      </c>
    </row>
    <row r="7233" spans="1:9">
      <c r="A7233" t="s">
        <v>261</v>
      </c>
      <c r="B7233" t="s">
        <v>9395</v>
      </c>
      <c r="C7233" t="s">
        <v>5696</v>
      </c>
      <c r="D7233" t="s">
        <v>180</v>
      </c>
      <c r="E7233" t="s">
        <v>169</v>
      </c>
      <c r="F7233" t="s">
        <v>180</v>
      </c>
      <c r="G7233" t="s">
        <v>180</v>
      </c>
      <c r="H7233" s="4" t="str">
        <f t="shared" si="224"/>
        <v>2HOST1.G6</v>
      </c>
      <c r="I7233" s="4" t="str">
        <f t="shared" si="225"/>
        <v>DGND</v>
      </c>
    </row>
    <row r="7234" spans="1:9">
      <c r="A7234" t="s">
        <v>261</v>
      </c>
      <c r="B7234" t="s">
        <v>9395</v>
      </c>
      <c r="C7234" t="s">
        <v>5696</v>
      </c>
      <c r="D7234" t="s">
        <v>181</v>
      </c>
      <c r="E7234" t="s">
        <v>169</v>
      </c>
      <c r="F7234" t="s">
        <v>181</v>
      </c>
      <c r="G7234" t="s">
        <v>181</v>
      </c>
      <c r="H7234" s="4" t="str">
        <f t="shared" ref="H7234:H7297" si="226">CONCATENATE(C7234,".",F7234)</f>
        <v>2HOST1.G7</v>
      </c>
      <c r="I7234" s="4" t="str">
        <f t="shared" ref="I7234:I7297" si="227">E7234</f>
        <v>DGND</v>
      </c>
    </row>
    <row r="7235" spans="1:9">
      <c r="A7235" t="s">
        <v>261</v>
      </c>
      <c r="B7235" t="s">
        <v>9395</v>
      </c>
      <c r="C7235" t="s">
        <v>5696</v>
      </c>
      <c r="D7235" t="s">
        <v>428</v>
      </c>
      <c r="E7235" t="s">
        <v>169</v>
      </c>
      <c r="F7235" t="s">
        <v>428</v>
      </c>
      <c r="G7235" t="s">
        <v>428</v>
      </c>
      <c r="H7235" s="4" t="str">
        <f t="shared" si="226"/>
        <v>2HOST1.G8</v>
      </c>
      <c r="I7235" s="4" t="str">
        <f t="shared" si="227"/>
        <v>DGND</v>
      </c>
    </row>
    <row r="7236" spans="1:9">
      <c r="A7236" t="s">
        <v>261</v>
      </c>
      <c r="B7236" t="s">
        <v>9395</v>
      </c>
      <c r="C7236" t="s">
        <v>5696</v>
      </c>
      <c r="D7236" t="s">
        <v>409</v>
      </c>
      <c r="E7236" t="s">
        <v>169</v>
      </c>
      <c r="F7236" t="s">
        <v>409</v>
      </c>
      <c r="G7236" t="s">
        <v>409</v>
      </c>
      <c r="H7236" s="4" t="str">
        <f t="shared" si="226"/>
        <v>2HOST1.G9</v>
      </c>
      <c r="I7236" s="4" t="str">
        <f t="shared" si="227"/>
        <v>DGND</v>
      </c>
    </row>
    <row r="7237" spans="1:9">
      <c r="A7237" t="s">
        <v>261</v>
      </c>
      <c r="B7237" t="s">
        <v>9395</v>
      </c>
      <c r="C7237" t="s">
        <v>5696</v>
      </c>
      <c r="D7237" t="s">
        <v>406</v>
      </c>
      <c r="E7237" t="s">
        <v>169</v>
      </c>
      <c r="F7237" t="s">
        <v>406</v>
      </c>
      <c r="G7237" t="s">
        <v>406</v>
      </c>
      <c r="H7237" s="4" t="str">
        <f t="shared" si="226"/>
        <v>2HOST1.G10</v>
      </c>
      <c r="I7237" s="4" t="str">
        <f t="shared" si="227"/>
        <v>DGND</v>
      </c>
    </row>
    <row r="7238" spans="1:9">
      <c r="A7238" t="s">
        <v>261</v>
      </c>
      <c r="B7238" t="s">
        <v>9395</v>
      </c>
      <c r="C7238" t="s">
        <v>5696</v>
      </c>
      <c r="D7238" t="s">
        <v>407</v>
      </c>
      <c r="E7238" t="s">
        <v>169</v>
      </c>
      <c r="F7238" t="s">
        <v>407</v>
      </c>
      <c r="G7238" t="s">
        <v>407</v>
      </c>
      <c r="H7238" s="4" t="str">
        <f t="shared" si="226"/>
        <v>2HOST1.G11</v>
      </c>
      <c r="I7238" s="4" t="str">
        <f t="shared" si="227"/>
        <v>DGND</v>
      </c>
    </row>
    <row r="7239" spans="1:9">
      <c r="A7239" t="s">
        <v>261</v>
      </c>
      <c r="B7239" t="s">
        <v>9395</v>
      </c>
      <c r="C7239" t="s">
        <v>5696</v>
      </c>
      <c r="D7239" t="s">
        <v>694</v>
      </c>
      <c r="E7239" t="s">
        <v>169</v>
      </c>
      <c r="F7239" t="s">
        <v>694</v>
      </c>
      <c r="G7239" t="s">
        <v>694</v>
      </c>
      <c r="H7239" s="4" t="str">
        <f t="shared" si="226"/>
        <v>2HOST1.G12</v>
      </c>
      <c r="I7239" s="4" t="str">
        <f t="shared" si="227"/>
        <v>DGND</v>
      </c>
    </row>
    <row r="7240" spans="1:9">
      <c r="A7240" t="s">
        <v>261</v>
      </c>
      <c r="B7240" t="s">
        <v>9395</v>
      </c>
      <c r="C7240" t="s">
        <v>5696</v>
      </c>
      <c r="D7240" t="s">
        <v>408</v>
      </c>
      <c r="E7240" t="s">
        <v>169</v>
      </c>
      <c r="F7240" t="s">
        <v>408</v>
      </c>
      <c r="G7240" t="s">
        <v>408</v>
      </c>
      <c r="H7240" s="4" t="str">
        <f t="shared" si="226"/>
        <v>2HOST1.G13</v>
      </c>
      <c r="I7240" s="4" t="str">
        <f t="shared" si="227"/>
        <v>DGND</v>
      </c>
    </row>
    <row r="7241" spans="1:9">
      <c r="A7241" t="s">
        <v>261</v>
      </c>
      <c r="B7241" t="s">
        <v>9395</v>
      </c>
      <c r="C7241" t="s">
        <v>5696</v>
      </c>
      <c r="D7241" t="s">
        <v>443</v>
      </c>
      <c r="E7241" t="s">
        <v>169</v>
      </c>
      <c r="F7241" t="s">
        <v>443</v>
      </c>
      <c r="G7241" t="s">
        <v>443</v>
      </c>
      <c r="H7241" s="4" t="str">
        <f t="shared" si="226"/>
        <v>2HOST1.G14</v>
      </c>
      <c r="I7241" s="4" t="str">
        <f t="shared" si="227"/>
        <v>DGND</v>
      </c>
    </row>
    <row r="7242" spans="1:9">
      <c r="A7242" t="s">
        <v>261</v>
      </c>
      <c r="B7242" t="s">
        <v>9395</v>
      </c>
      <c r="C7242" t="s">
        <v>5696</v>
      </c>
      <c r="D7242" t="s">
        <v>1579</v>
      </c>
      <c r="E7242" t="s">
        <v>169</v>
      </c>
      <c r="F7242" t="s">
        <v>1579</v>
      </c>
      <c r="G7242" t="s">
        <v>1579</v>
      </c>
      <c r="H7242" s="4" t="str">
        <f t="shared" si="226"/>
        <v>2HOST1.G15</v>
      </c>
      <c r="I7242" s="4" t="str">
        <f t="shared" si="227"/>
        <v>DGND</v>
      </c>
    </row>
    <row r="7243" spans="1:9">
      <c r="A7243" t="s">
        <v>261</v>
      </c>
      <c r="B7243" t="s">
        <v>9395</v>
      </c>
      <c r="C7243" t="s">
        <v>5696</v>
      </c>
      <c r="D7243" t="s">
        <v>427</v>
      </c>
      <c r="E7243" t="s">
        <v>169</v>
      </c>
      <c r="F7243" t="s">
        <v>427</v>
      </c>
      <c r="G7243" t="s">
        <v>427</v>
      </c>
      <c r="H7243" s="4" t="str">
        <f t="shared" si="226"/>
        <v>2HOST1.G16</v>
      </c>
      <c r="I7243" s="4" t="str">
        <f t="shared" si="227"/>
        <v>DGND</v>
      </c>
    </row>
    <row r="7244" spans="1:9">
      <c r="A7244" t="s">
        <v>261</v>
      </c>
      <c r="B7244" t="s">
        <v>9395</v>
      </c>
      <c r="C7244" t="s">
        <v>5696</v>
      </c>
      <c r="D7244" t="s">
        <v>397</v>
      </c>
      <c r="E7244" t="s">
        <v>169</v>
      </c>
      <c r="F7244" t="s">
        <v>397</v>
      </c>
      <c r="G7244" t="s">
        <v>397</v>
      </c>
      <c r="H7244" s="4" t="str">
        <f t="shared" si="226"/>
        <v>2HOST1.G17</v>
      </c>
      <c r="I7244" s="4" t="str">
        <f t="shared" si="227"/>
        <v>DGND</v>
      </c>
    </row>
    <row r="7245" spans="1:9">
      <c r="A7245" t="s">
        <v>261</v>
      </c>
      <c r="B7245" t="s">
        <v>9395</v>
      </c>
      <c r="C7245" t="s">
        <v>5696</v>
      </c>
      <c r="D7245" t="s">
        <v>1580</v>
      </c>
      <c r="E7245" t="s">
        <v>169</v>
      </c>
      <c r="F7245" t="s">
        <v>1580</v>
      </c>
      <c r="G7245" t="s">
        <v>1580</v>
      </c>
      <c r="H7245" s="4" t="str">
        <f t="shared" si="226"/>
        <v>2HOST1.G18</v>
      </c>
      <c r="I7245" s="4" t="str">
        <f t="shared" si="227"/>
        <v>DGND</v>
      </c>
    </row>
    <row r="7246" spans="1:9">
      <c r="A7246" t="s">
        <v>261</v>
      </c>
      <c r="B7246" t="s">
        <v>9395</v>
      </c>
      <c r="C7246" t="s">
        <v>5696</v>
      </c>
      <c r="D7246" t="s">
        <v>1581</v>
      </c>
      <c r="E7246" t="s">
        <v>169</v>
      </c>
      <c r="F7246" t="s">
        <v>1581</v>
      </c>
      <c r="G7246" t="s">
        <v>1581</v>
      </c>
      <c r="H7246" s="4" t="str">
        <f t="shared" si="226"/>
        <v>2HOST1.G19</v>
      </c>
      <c r="I7246" s="4" t="str">
        <f t="shared" si="227"/>
        <v>DGND</v>
      </c>
    </row>
    <row r="7247" spans="1:9">
      <c r="A7247" t="s">
        <v>261</v>
      </c>
      <c r="B7247" t="s">
        <v>9395</v>
      </c>
      <c r="C7247" t="s">
        <v>5696</v>
      </c>
      <c r="D7247" t="s">
        <v>1774</v>
      </c>
      <c r="E7247" t="s">
        <v>169</v>
      </c>
      <c r="F7247" t="s">
        <v>1774</v>
      </c>
      <c r="G7247" t="s">
        <v>1774</v>
      </c>
      <c r="H7247" s="4" t="str">
        <f t="shared" si="226"/>
        <v>2HOST1.G20</v>
      </c>
      <c r="I7247" s="4" t="str">
        <f t="shared" si="227"/>
        <v>DGND</v>
      </c>
    </row>
    <row r="7248" spans="1:9">
      <c r="A7248" t="s">
        <v>261</v>
      </c>
      <c r="B7248" t="s">
        <v>9395</v>
      </c>
      <c r="C7248" t="s">
        <v>5696</v>
      </c>
      <c r="D7248" t="s">
        <v>1574</v>
      </c>
      <c r="E7248" t="s">
        <v>169</v>
      </c>
      <c r="F7248" t="s">
        <v>1574</v>
      </c>
      <c r="G7248" t="s">
        <v>1574</v>
      </c>
      <c r="H7248" s="4" t="str">
        <f t="shared" si="226"/>
        <v>2HOST1.G21</v>
      </c>
      <c r="I7248" s="4" t="str">
        <f t="shared" si="227"/>
        <v>DGND</v>
      </c>
    </row>
    <row r="7249" spans="1:9">
      <c r="A7249" t="s">
        <v>261</v>
      </c>
      <c r="B7249" t="s">
        <v>9395</v>
      </c>
      <c r="C7249" t="s">
        <v>5696</v>
      </c>
      <c r="D7249" t="s">
        <v>1566</v>
      </c>
      <c r="E7249" t="s">
        <v>169</v>
      </c>
      <c r="F7249" t="s">
        <v>1566</v>
      </c>
      <c r="G7249" t="s">
        <v>1566</v>
      </c>
      <c r="H7249" s="4" t="str">
        <f t="shared" si="226"/>
        <v>2HOST1.G22</v>
      </c>
      <c r="I7249" s="4" t="str">
        <f t="shared" si="227"/>
        <v>DGND</v>
      </c>
    </row>
    <row r="7250" spans="1:9">
      <c r="A7250" t="s">
        <v>261</v>
      </c>
      <c r="B7250" t="s">
        <v>9395</v>
      </c>
      <c r="C7250" t="s">
        <v>5696</v>
      </c>
      <c r="D7250" t="s">
        <v>1775</v>
      </c>
      <c r="E7250" t="s">
        <v>169</v>
      </c>
      <c r="F7250" t="s">
        <v>1775</v>
      </c>
      <c r="G7250" t="s">
        <v>1775</v>
      </c>
      <c r="H7250" s="4" t="str">
        <f t="shared" si="226"/>
        <v>2HOST1.G23</v>
      </c>
      <c r="I7250" s="4" t="str">
        <f t="shared" si="227"/>
        <v>DGND</v>
      </c>
    </row>
    <row r="7251" spans="1:9">
      <c r="A7251" t="s">
        <v>261</v>
      </c>
      <c r="B7251" t="s">
        <v>9395</v>
      </c>
      <c r="C7251" t="s">
        <v>5696</v>
      </c>
      <c r="D7251" t="s">
        <v>1693</v>
      </c>
      <c r="E7251" t="s">
        <v>169</v>
      </c>
      <c r="F7251" t="s">
        <v>1693</v>
      </c>
      <c r="G7251" t="s">
        <v>1693</v>
      </c>
      <c r="H7251" s="4" t="str">
        <f t="shared" si="226"/>
        <v>2HOST1.G24</v>
      </c>
      <c r="I7251" s="4" t="str">
        <f t="shared" si="227"/>
        <v>DGND</v>
      </c>
    </row>
    <row r="7252" spans="1:9">
      <c r="A7252" t="s">
        <v>261</v>
      </c>
      <c r="B7252" t="s">
        <v>9395</v>
      </c>
      <c r="C7252" t="s">
        <v>5696</v>
      </c>
      <c r="D7252" t="s">
        <v>182</v>
      </c>
      <c r="F7252" t="s">
        <v>182</v>
      </c>
      <c r="G7252" t="s">
        <v>182</v>
      </c>
      <c r="H7252" s="4" t="str">
        <f t="shared" si="226"/>
        <v>2HOST1.GH1</v>
      </c>
      <c r="I7252" s="4">
        <f t="shared" si="227"/>
        <v>0</v>
      </c>
    </row>
    <row r="7253" spans="1:9">
      <c r="A7253" t="s">
        <v>261</v>
      </c>
      <c r="B7253" t="s">
        <v>9395</v>
      </c>
      <c r="C7253" t="s">
        <v>5696</v>
      </c>
      <c r="D7253" t="s">
        <v>183</v>
      </c>
      <c r="F7253" t="s">
        <v>183</v>
      </c>
      <c r="G7253" t="s">
        <v>183</v>
      </c>
      <c r="H7253" s="4" t="str">
        <f t="shared" si="226"/>
        <v>2HOST1.GH2</v>
      </c>
      <c r="I7253" s="4">
        <f t="shared" si="227"/>
        <v>0</v>
      </c>
    </row>
    <row r="7254" spans="1:9">
      <c r="A7254" t="s">
        <v>261</v>
      </c>
      <c r="B7254" t="s">
        <v>9395</v>
      </c>
      <c r="C7254" t="s">
        <v>5696</v>
      </c>
      <c r="D7254" t="s">
        <v>184</v>
      </c>
      <c r="F7254" t="s">
        <v>184</v>
      </c>
      <c r="G7254" t="s">
        <v>184</v>
      </c>
      <c r="H7254" s="4" t="str">
        <f t="shared" si="226"/>
        <v>2HOST1.GH3</v>
      </c>
      <c r="I7254" s="4">
        <f t="shared" si="227"/>
        <v>0</v>
      </c>
    </row>
    <row r="7255" spans="1:9">
      <c r="A7255" t="s">
        <v>261</v>
      </c>
      <c r="B7255" t="s">
        <v>9395</v>
      </c>
      <c r="C7255" t="s">
        <v>5696</v>
      </c>
      <c r="D7255" t="s">
        <v>185</v>
      </c>
      <c r="F7255" t="s">
        <v>185</v>
      </c>
      <c r="G7255" t="s">
        <v>185</v>
      </c>
      <c r="H7255" s="4" t="str">
        <f t="shared" si="226"/>
        <v>2HOST1.GH4</v>
      </c>
      <c r="I7255" s="4">
        <f t="shared" si="227"/>
        <v>0</v>
      </c>
    </row>
    <row r="7256" spans="1:9">
      <c r="A7256" t="s">
        <v>261</v>
      </c>
      <c r="B7256" t="s">
        <v>9395</v>
      </c>
      <c r="C7256" t="s">
        <v>5696</v>
      </c>
      <c r="D7256" t="s">
        <v>1715</v>
      </c>
      <c r="E7256" t="s">
        <v>10010</v>
      </c>
      <c r="F7256">
        <v>8</v>
      </c>
      <c r="G7256" t="s">
        <v>1715</v>
      </c>
      <c r="H7256" s="4" t="str">
        <f t="shared" si="226"/>
        <v>2HOST1.8</v>
      </c>
      <c r="I7256" s="4" t="str">
        <f t="shared" si="227"/>
        <v>SH21_D_SJTMS</v>
      </c>
    </row>
    <row r="7257" spans="1:9">
      <c r="A7257" t="s">
        <v>261</v>
      </c>
      <c r="B7257" t="s">
        <v>9395</v>
      </c>
      <c r="C7257" t="s">
        <v>5696</v>
      </c>
      <c r="D7257" t="s">
        <v>1716</v>
      </c>
      <c r="E7257" t="s">
        <v>10011</v>
      </c>
      <c r="F7257">
        <v>9</v>
      </c>
      <c r="G7257" t="s">
        <v>1716</v>
      </c>
      <c r="H7257" s="4" t="str">
        <f t="shared" si="226"/>
        <v>2HOST1.9</v>
      </c>
      <c r="I7257" s="4" t="str">
        <f t="shared" si="227"/>
        <v>SH21_D_SJTDO</v>
      </c>
    </row>
    <row r="7258" spans="1:9">
      <c r="A7258" t="s">
        <v>261</v>
      </c>
      <c r="B7258" t="s">
        <v>9395</v>
      </c>
      <c r="C7258" t="s">
        <v>5696</v>
      </c>
      <c r="D7258" t="s">
        <v>1717</v>
      </c>
      <c r="E7258" t="s">
        <v>4109</v>
      </c>
      <c r="F7258">
        <v>10</v>
      </c>
      <c r="G7258" t="s">
        <v>1717</v>
      </c>
      <c r="H7258" s="4" t="str">
        <f t="shared" si="226"/>
        <v>2HOST1.10</v>
      </c>
      <c r="I7258" s="4" t="str">
        <f t="shared" si="227"/>
        <v>SH21_LANWAKEB</v>
      </c>
    </row>
    <row r="7259" spans="1:9">
      <c r="A7259" t="s">
        <v>261</v>
      </c>
      <c r="B7259" t="s">
        <v>9395</v>
      </c>
      <c r="C7259" t="s">
        <v>5696</v>
      </c>
      <c r="D7259" t="s">
        <v>1766</v>
      </c>
      <c r="E7259" t="s">
        <v>4121</v>
      </c>
      <c r="F7259">
        <v>26</v>
      </c>
      <c r="G7259" t="s">
        <v>1766</v>
      </c>
      <c r="H7259" s="4" t="str">
        <f t="shared" si="226"/>
        <v>2HOST1.26</v>
      </c>
      <c r="I7259" s="4" t="str">
        <f t="shared" si="227"/>
        <v>SH21_HSD026</v>
      </c>
    </row>
    <row r="7260" spans="1:9">
      <c r="A7260" t="s">
        <v>261</v>
      </c>
      <c r="B7260" t="s">
        <v>9395</v>
      </c>
      <c r="C7260" t="s">
        <v>5696</v>
      </c>
      <c r="D7260" t="s">
        <v>1737</v>
      </c>
      <c r="F7260">
        <v>38</v>
      </c>
      <c r="G7260" t="s">
        <v>1737</v>
      </c>
      <c r="H7260" s="4" t="str">
        <f t="shared" si="226"/>
        <v>2HOST1.38</v>
      </c>
      <c r="I7260" s="4">
        <f t="shared" si="227"/>
        <v>0</v>
      </c>
    </row>
    <row r="7261" spans="1:9">
      <c r="A7261" t="s">
        <v>261</v>
      </c>
      <c r="B7261" t="s">
        <v>9395</v>
      </c>
      <c r="C7261" t="s">
        <v>5696</v>
      </c>
      <c r="D7261" t="s">
        <v>1738</v>
      </c>
      <c r="F7261">
        <v>37</v>
      </c>
      <c r="G7261" t="s">
        <v>1738</v>
      </c>
      <c r="H7261" s="4" t="str">
        <f t="shared" si="226"/>
        <v>2HOST1.37</v>
      </c>
      <c r="I7261" s="4">
        <f t="shared" si="227"/>
        <v>0</v>
      </c>
    </row>
    <row r="7262" spans="1:9">
      <c r="A7262" t="s">
        <v>261</v>
      </c>
      <c r="B7262" t="s">
        <v>9395</v>
      </c>
      <c r="C7262" t="s">
        <v>5696</v>
      </c>
      <c r="D7262" t="s">
        <v>1762</v>
      </c>
      <c r="E7262" t="s">
        <v>4122</v>
      </c>
      <c r="F7262">
        <v>22</v>
      </c>
      <c r="G7262" t="s">
        <v>1762</v>
      </c>
      <c r="H7262" s="4" t="str">
        <f t="shared" si="226"/>
        <v>2HOST1.22</v>
      </c>
      <c r="I7262" s="4" t="str">
        <f t="shared" si="227"/>
        <v>SH21_SPIO3</v>
      </c>
    </row>
    <row r="7263" spans="1:9">
      <c r="A7263" t="s">
        <v>261</v>
      </c>
      <c r="B7263" t="s">
        <v>9395</v>
      </c>
      <c r="C7263" t="s">
        <v>5696</v>
      </c>
      <c r="D7263" t="s">
        <v>1761</v>
      </c>
      <c r="E7263" t="s">
        <v>4123</v>
      </c>
      <c r="F7263">
        <v>21</v>
      </c>
      <c r="G7263" t="s">
        <v>1761</v>
      </c>
      <c r="H7263" s="4" t="str">
        <f t="shared" si="226"/>
        <v>2HOST1.21</v>
      </c>
      <c r="I7263" s="4" t="str">
        <f t="shared" si="227"/>
        <v>SH21_SPIO2</v>
      </c>
    </row>
    <row r="7264" spans="1:9">
      <c r="A7264" t="s">
        <v>261</v>
      </c>
      <c r="B7264" t="s">
        <v>9395</v>
      </c>
      <c r="C7264" t="s">
        <v>5696</v>
      </c>
      <c r="D7264" t="s">
        <v>1719</v>
      </c>
      <c r="E7264" t="s">
        <v>4124</v>
      </c>
      <c r="F7264">
        <v>12</v>
      </c>
      <c r="G7264" t="s">
        <v>1719</v>
      </c>
      <c r="H7264" s="4" t="str">
        <f t="shared" si="226"/>
        <v>2HOST1.12</v>
      </c>
      <c r="I7264" s="4" t="str">
        <f t="shared" si="227"/>
        <v>SH21_ISOLATEBPIN</v>
      </c>
    </row>
    <row r="7265" spans="1:9">
      <c r="A7265" t="s">
        <v>261</v>
      </c>
      <c r="B7265" t="s">
        <v>9395</v>
      </c>
      <c r="C7265" t="s">
        <v>5696</v>
      </c>
      <c r="D7265" t="s">
        <v>1771</v>
      </c>
      <c r="E7265" t="s">
        <v>8839</v>
      </c>
      <c r="F7265">
        <v>33</v>
      </c>
      <c r="G7265" t="s">
        <v>1771</v>
      </c>
      <c r="H7265" s="4" t="str">
        <f t="shared" si="226"/>
        <v>2HOST1.33</v>
      </c>
      <c r="I7265" s="4" t="str">
        <f t="shared" si="227"/>
        <v>SH2_DPS_5V0</v>
      </c>
    </row>
    <row r="7266" spans="1:9">
      <c r="A7266" t="s">
        <v>261</v>
      </c>
      <c r="B7266" t="s">
        <v>9395</v>
      </c>
      <c r="C7266" t="s">
        <v>5696</v>
      </c>
      <c r="D7266" t="s">
        <v>1772</v>
      </c>
      <c r="E7266" t="s">
        <v>4111</v>
      </c>
      <c r="F7266">
        <v>34</v>
      </c>
      <c r="G7266" t="s">
        <v>1772</v>
      </c>
      <c r="H7266" s="4" t="str">
        <f t="shared" si="226"/>
        <v>2HOST1.34</v>
      </c>
      <c r="I7266" s="4" t="str">
        <f t="shared" si="227"/>
        <v>SH21_LDO_5TO3_OUT</v>
      </c>
    </row>
    <row r="7267" spans="1:9">
      <c r="A7267" t="s">
        <v>261</v>
      </c>
      <c r="B7267" t="s">
        <v>9395</v>
      </c>
      <c r="C7267" t="s">
        <v>5696</v>
      </c>
      <c r="D7267" t="s">
        <v>186</v>
      </c>
      <c r="F7267" t="s">
        <v>186</v>
      </c>
      <c r="G7267" t="s">
        <v>186</v>
      </c>
      <c r="H7267" s="4" t="str">
        <f t="shared" si="226"/>
        <v>2HOST1.NUT1</v>
      </c>
      <c r="I7267" s="4">
        <f t="shared" si="227"/>
        <v>0</v>
      </c>
    </row>
    <row r="7268" spans="1:9">
      <c r="A7268" t="s">
        <v>261</v>
      </c>
      <c r="B7268" t="s">
        <v>9395</v>
      </c>
      <c r="C7268" t="s">
        <v>5696</v>
      </c>
      <c r="D7268" t="s">
        <v>187</v>
      </c>
      <c r="F7268" t="s">
        <v>187</v>
      </c>
      <c r="G7268" t="s">
        <v>187</v>
      </c>
      <c r="H7268" s="4" t="str">
        <f t="shared" si="226"/>
        <v>2HOST1.NUT2</v>
      </c>
      <c r="I7268" s="4">
        <f t="shared" si="227"/>
        <v>0</v>
      </c>
    </row>
    <row r="7269" spans="1:9">
      <c r="A7269" t="s">
        <v>261</v>
      </c>
      <c r="B7269" t="s">
        <v>9395</v>
      </c>
      <c r="C7269" t="s">
        <v>5696</v>
      </c>
      <c r="D7269" t="s">
        <v>188</v>
      </c>
      <c r="F7269" t="s">
        <v>188</v>
      </c>
      <c r="G7269" t="s">
        <v>188</v>
      </c>
      <c r="H7269" s="4" t="str">
        <f t="shared" si="226"/>
        <v>2HOST1.NUT3</v>
      </c>
      <c r="I7269" s="4">
        <f t="shared" si="227"/>
        <v>0</v>
      </c>
    </row>
    <row r="7270" spans="1:9">
      <c r="A7270" t="s">
        <v>261</v>
      </c>
      <c r="B7270" t="s">
        <v>9395</v>
      </c>
      <c r="C7270" t="s">
        <v>5696</v>
      </c>
      <c r="D7270" t="s">
        <v>189</v>
      </c>
      <c r="F7270" t="s">
        <v>189</v>
      </c>
      <c r="G7270" t="s">
        <v>189</v>
      </c>
      <c r="H7270" s="4" t="str">
        <f t="shared" si="226"/>
        <v>2HOST1.NUT4</v>
      </c>
      <c r="I7270" s="4">
        <f t="shared" si="227"/>
        <v>0</v>
      </c>
    </row>
    <row r="7271" spans="1:9">
      <c r="A7271" t="s">
        <v>261</v>
      </c>
      <c r="B7271" t="s">
        <v>9395</v>
      </c>
      <c r="C7271" t="s">
        <v>5696</v>
      </c>
      <c r="D7271" t="s">
        <v>1708</v>
      </c>
      <c r="E7271" t="s">
        <v>4111</v>
      </c>
      <c r="F7271">
        <v>1</v>
      </c>
      <c r="G7271" t="s">
        <v>1708</v>
      </c>
      <c r="H7271" s="4" t="str">
        <f t="shared" si="226"/>
        <v>2HOST1.1</v>
      </c>
      <c r="I7271" s="4" t="str">
        <f t="shared" si="227"/>
        <v>SH21_LDO_5TO3_OUT</v>
      </c>
    </row>
    <row r="7272" spans="1:9">
      <c r="A7272" t="s">
        <v>261</v>
      </c>
      <c r="B7272" t="s">
        <v>9395</v>
      </c>
      <c r="C7272" t="s">
        <v>5696</v>
      </c>
      <c r="D7272" t="s">
        <v>1709</v>
      </c>
      <c r="E7272" t="s">
        <v>4112</v>
      </c>
      <c r="F7272">
        <v>2</v>
      </c>
      <c r="G7272" t="s">
        <v>1709</v>
      </c>
      <c r="H7272" s="4" t="str">
        <f t="shared" si="226"/>
        <v>2HOST1.2</v>
      </c>
      <c r="I7272" s="4" t="str">
        <f t="shared" si="227"/>
        <v>SH21_L_SWR_5TO1_OUT</v>
      </c>
    </row>
    <row r="7273" spans="1:9">
      <c r="A7273" t="s">
        <v>261</v>
      </c>
      <c r="B7273" t="s">
        <v>9395</v>
      </c>
      <c r="C7273" t="s">
        <v>5696</v>
      </c>
      <c r="D7273" t="s">
        <v>1754</v>
      </c>
      <c r="E7273" t="s">
        <v>4112</v>
      </c>
      <c r="F7273">
        <v>55</v>
      </c>
      <c r="G7273" t="s">
        <v>1754</v>
      </c>
      <c r="H7273" s="4" t="str">
        <f t="shared" si="226"/>
        <v>2HOST1.55</v>
      </c>
      <c r="I7273" s="4" t="str">
        <f t="shared" si="227"/>
        <v>SH21_L_SWR_5TO1_OUT</v>
      </c>
    </row>
    <row r="7274" spans="1:9">
      <c r="A7274" t="s">
        <v>261</v>
      </c>
      <c r="B7274" t="s">
        <v>9395</v>
      </c>
      <c r="C7274" t="s">
        <v>5696</v>
      </c>
      <c r="D7274" t="s">
        <v>1749</v>
      </c>
      <c r="E7274" t="s">
        <v>4112</v>
      </c>
      <c r="F7274">
        <v>60</v>
      </c>
      <c r="G7274" t="s">
        <v>1749</v>
      </c>
      <c r="H7274" s="4" t="str">
        <f t="shared" si="226"/>
        <v>2HOST1.60</v>
      </c>
      <c r="I7274" s="4" t="str">
        <f t="shared" si="227"/>
        <v>SH21_L_SWR_5TO1_OUT</v>
      </c>
    </row>
    <row r="7275" spans="1:9">
      <c r="A7275" t="s">
        <v>261</v>
      </c>
      <c r="B7275" t="s">
        <v>9395</v>
      </c>
      <c r="C7275" t="s">
        <v>5696</v>
      </c>
      <c r="D7275" t="s">
        <v>1746</v>
      </c>
      <c r="E7275" t="s">
        <v>4112</v>
      </c>
      <c r="F7275">
        <v>63</v>
      </c>
      <c r="G7275" t="s">
        <v>1746</v>
      </c>
      <c r="H7275" s="4" t="str">
        <f t="shared" si="226"/>
        <v>2HOST1.63</v>
      </c>
      <c r="I7275" s="4" t="str">
        <f t="shared" si="227"/>
        <v>SH21_L_SWR_5TO1_OUT</v>
      </c>
    </row>
    <row r="7276" spans="1:9">
      <c r="A7276" t="s">
        <v>261</v>
      </c>
      <c r="B7276" t="s">
        <v>9395</v>
      </c>
      <c r="C7276" t="s">
        <v>5696</v>
      </c>
      <c r="D7276" t="s">
        <v>1743</v>
      </c>
      <c r="E7276" t="s">
        <v>1939</v>
      </c>
      <c r="F7276">
        <v>66</v>
      </c>
      <c r="G7276" t="s">
        <v>1743</v>
      </c>
      <c r="H7276" s="4" t="str">
        <f t="shared" si="226"/>
        <v>2HOST1.66</v>
      </c>
      <c r="I7276" s="4" t="str">
        <f t="shared" si="227"/>
        <v>PCIE_GND</v>
      </c>
    </row>
    <row r="7277" spans="1:9">
      <c r="A7277" t="s">
        <v>261</v>
      </c>
      <c r="B7277" t="s">
        <v>9395</v>
      </c>
      <c r="C7277" t="s">
        <v>5696</v>
      </c>
      <c r="D7277" t="s">
        <v>1747</v>
      </c>
      <c r="E7277" t="s">
        <v>4057</v>
      </c>
      <c r="F7277">
        <v>62</v>
      </c>
      <c r="G7277" t="s">
        <v>1747</v>
      </c>
      <c r="H7277" s="4" t="str">
        <f t="shared" si="226"/>
        <v>2HOST1.62</v>
      </c>
      <c r="I7277" s="4" t="str">
        <f t="shared" si="227"/>
        <v>SH21_P6_REFCLK_100M-</v>
      </c>
    </row>
    <row r="7278" spans="1:9">
      <c r="A7278" t="s">
        <v>261</v>
      </c>
      <c r="B7278" t="s">
        <v>9395</v>
      </c>
      <c r="C7278" t="s">
        <v>5696</v>
      </c>
      <c r="D7278" t="s">
        <v>1748</v>
      </c>
      <c r="E7278" t="s">
        <v>4058</v>
      </c>
      <c r="F7278">
        <v>61</v>
      </c>
      <c r="G7278" t="s">
        <v>1748</v>
      </c>
      <c r="H7278" s="4" t="str">
        <f t="shared" si="226"/>
        <v>2HOST1.61</v>
      </c>
      <c r="I7278" s="4" t="str">
        <f t="shared" si="227"/>
        <v>SH21_P6_REFCLK_100M+</v>
      </c>
    </row>
    <row r="7279" spans="1:9">
      <c r="A7279" t="s">
        <v>261</v>
      </c>
      <c r="B7279" t="s">
        <v>9395</v>
      </c>
      <c r="C7279" t="s">
        <v>5696</v>
      </c>
      <c r="D7279" t="s">
        <v>1744</v>
      </c>
      <c r="E7279" t="s">
        <v>4034</v>
      </c>
      <c r="F7279">
        <v>65</v>
      </c>
      <c r="G7279" t="s">
        <v>1744</v>
      </c>
      <c r="H7279" s="4" t="str">
        <f t="shared" si="226"/>
        <v>2HOST1.65</v>
      </c>
      <c r="I7279" s="4" t="str">
        <f t="shared" si="227"/>
        <v>SH21_P6_HSI-</v>
      </c>
    </row>
    <row r="7280" spans="1:9">
      <c r="A7280" t="s">
        <v>261</v>
      </c>
      <c r="B7280" t="s">
        <v>9395</v>
      </c>
      <c r="C7280" t="s">
        <v>5696</v>
      </c>
      <c r="D7280" t="s">
        <v>1751</v>
      </c>
      <c r="F7280">
        <v>58</v>
      </c>
      <c r="G7280" t="s">
        <v>1751</v>
      </c>
      <c r="H7280" s="4" t="str">
        <f t="shared" si="226"/>
        <v>2HOST1.58</v>
      </c>
      <c r="I7280" s="4">
        <f t="shared" si="227"/>
        <v>0</v>
      </c>
    </row>
    <row r="7281" spans="1:9">
      <c r="A7281" t="s">
        <v>261</v>
      </c>
      <c r="B7281" t="s">
        <v>9395</v>
      </c>
      <c r="C7281" t="s">
        <v>5696</v>
      </c>
      <c r="D7281" t="s">
        <v>1745</v>
      </c>
      <c r="E7281" t="s">
        <v>4036</v>
      </c>
      <c r="F7281">
        <v>64</v>
      </c>
      <c r="G7281" t="s">
        <v>1745</v>
      </c>
      <c r="H7281" s="4" t="str">
        <f t="shared" si="226"/>
        <v>2HOST1.64</v>
      </c>
      <c r="I7281" s="4" t="str">
        <f t="shared" si="227"/>
        <v>SH21_P6_HSI+</v>
      </c>
    </row>
    <row r="7282" spans="1:9">
      <c r="A7282" t="s">
        <v>261</v>
      </c>
      <c r="B7282" t="s">
        <v>9395</v>
      </c>
      <c r="C7282" t="s">
        <v>5696</v>
      </c>
      <c r="D7282" t="s">
        <v>1750</v>
      </c>
      <c r="F7282">
        <v>59</v>
      </c>
      <c r="G7282" t="s">
        <v>1750</v>
      </c>
      <c r="H7282" s="4" t="str">
        <f t="shared" si="226"/>
        <v>2HOST1.59</v>
      </c>
      <c r="I7282" s="4">
        <f t="shared" si="227"/>
        <v>0</v>
      </c>
    </row>
    <row r="7283" spans="1:9">
      <c r="A7283" t="s">
        <v>261</v>
      </c>
      <c r="B7283" t="s">
        <v>9395</v>
      </c>
      <c r="C7283" t="s">
        <v>5696</v>
      </c>
      <c r="D7283" t="s">
        <v>1742</v>
      </c>
      <c r="E7283" t="s">
        <v>4115</v>
      </c>
      <c r="F7283">
        <v>67</v>
      </c>
      <c r="G7283" t="s">
        <v>1742</v>
      </c>
      <c r="H7283" s="4" t="str">
        <f t="shared" si="226"/>
        <v>2HOST1.67</v>
      </c>
      <c r="I7283" s="4" t="str">
        <f t="shared" si="227"/>
        <v>SH21_C_HSO-</v>
      </c>
    </row>
    <row r="7284" spans="1:9">
      <c r="A7284" t="s">
        <v>261</v>
      </c>
      <c r="B7284" t="s">
        <v>9395</v>
      </c>
      <c r="C7284" t="s">
        <v>5696</v>
      </c>
      <c r="D7284" t="s">
        <v>1752</v>
      </c>
      <c r="F7284">
        <v>57</v>
      </c>
      <c r="G7284" t="s">
        <v>1752</v>
      </c>
      <c r="H7284" s="4" t="str">
        <f t="shared" si="226"/>
        <v>2HOST1.57</v>
      </c>
      <c r="I7284" s="4">
        <f t="shared" si="227"/>
        <v>0</v>
      </c>
    </row>
    <row r="7285" spans="1:9">
      <c r="A7285" t="s">
        <v>261</v>
      </c>
      <c r="B7285" t="s">
        <v>9395</v>
      </c>
      <c r="C7285" t="s">
        <v>5696</v>
      </c>
      <c r="D7285" t="s">
        <v>1741</v>
      </c>
      <c r="E7285" t="s">
        <v>4116</v>
      </c>
      <c r="F7285">
        <v>68</v>
      </c>
      <c r="G7285" t="s">
        <v>1741</v>
      </c>
      <c r="H7285" s="4" t="str">
        <f t="shared" si="226"/>
        <v>2HOST1.68</v>
      </c>
      <c r="I7285" s="4" t="str">
        <f t="shared" si="227"/>
        <v>SH21_C_HSO+</v>
      </c>
    </row>
    <row r="7286" spans="1:9">
      <c r="A7286" t="s">
        <v>261</v>
      </c>
      <c r="B7286" t="s">
        <v>9395</v>
      </c>
      <c r="C7286" t="s">
        <v>5696</v>
      </c>
      <c r="D7286" t="s">
        <v>1753</v>
      </c>
      <c r="F7286">
        <v>56</v>
      </c>
      <c r="G7286" t="s">
        <v>1753</v>
      </c>
      <c r="H7286" s="4" t="str">
        <f t="shared" si="226"/>
        <v>2HOST1.56</v>
      </c>
      <c r="I7286" s="4">
        <f t="shared" si="227"/>
        <v>0</v>
      </c>
    </row>
    <row r="7287" spans="1:9">
      <c r="A7287" t="s">
        <v>261</v>
      </c>
      <c r="B7287" t="s">
        <v>9395</v>
      </c>
      <c r="C7287" t="s">
        <v>5696</v>
      </c>
      <c r="D7287" t="s">
        <v>1721</v>
      </c>
      <c r="E7287" t="s">
        <v>4096</v>
      </c>
      <c r="F7287">
        <v>14</v>
      </c>
      <c r="G7287" t="s">
        <v>1721</v>
      </c>
      <c r="H7287" s="4" t="str">
        <f t="shared" si="226"/>
        <v>2HOST1.14</v>
      </c>
      <c r="I7287" s="4" t="str">
        <f t="shared" si="227"/>
        <v>SH21_P6_PCIE_RESETB</v>
      </c>
    </row>
    <row r="7288" spans="1:9">
      <c r="A7288" t="s">
        <v>261</v>
      </c>
      <c r="B7288" t="s">
        <v>9395</v>
      </c>
      <c r="C7288" t="s">
        <v>5696</v>
      </c>
      <c r="D7288" t="s">
        <v>389</v>
      </c>
      <c r="E7288" t="s">
        <v>4125</v>
      </c>
      <c r="F7288">
        <v>51</v>
      </c>
      <c r="G7288" t="s">
        <v>389</v>
      </c>
      <c r="H7288" s="4" t="str">
        <f t="shared" si="226"/>
        <v>2HOST1.51</v>
      </c>
      <c r="I7288" s="4" t="str">
        <f t="shared" si="227"/>
        <v>SH21_RSET</v>
      </c>
    </row>
    <row r="7289" spans="1:9">
      <c r="A7289" t="s">
        <v>261</v>
      </c>
      <c r="B7289" t="s">
        <v>9395</v>
      </c>
      <c r="C7289" t="s">
        <v>5696</v>
      </c>
      <c r="D7289" t="s">
        <v>1710</v>
      </c>
      <c r="E7289" t="s">
        <v>4126</v>
      </c>
      <c r="F7289">
        <v>3</v>
      </c>
      <c r="G7289" t="s">
        <v>1710</v>
      </c>
      <c r="H7289" s="4" t="str">
        <f t="shared" si="226"/>
        <v>2HOST1.3</v>
      </c>
      <c r="I7289" s="4" t="str">
        <f t="shared" si="227"/>
        <v>SH21_RST_INPIN</v>
      </c>
    </row>
    <row r="7290" spans="1:9">
      <c r="A7290" t="s">
        <v>261</v>
      </c>
      <c r="B7290" t="s">
        <v>9395</v>
      </c>
      <c r="C7290" t="s">
        <v>5696</v>
      </c>
      <c r="D7290" t="s">
        <v>1759</v>
      </c>
      <c r="E7290" t="s">
        <v>4127</v>
      </c>
      <c r="F7290">
        <v>19</v>
      </c>
      <c r="G7290" t="s">
        <v>1759</v>
      </c>
      <c r="H7290" s="4" t="str">
        <f t="shared" si="226"/>
        <v>2HOST1.19</v>
      </c>
      <c r="I7290" s="4" t="str">
        <f t="shared" si="227"/>
        <v>SH21_SPICK</v>
      </c>
    </row>
    <row r="7291" spans="1:9">
      <c r="A7291" t="s">
        <v>261</v>
      </c>
      <c r="B7291" t="s">
        <v>9395</v>
      </c>
      <c r="C7291" t="s">
        <v>5696</v>
      </c>
      <c r="D7291" t="s">
        <v>1764</v>
      </c>
      <c r="E7291" t="s">
        <v>4128</v>
      </c>
      <c r="F7291">
        <v>24</v>
      </c>
      <c r="G7291" t="s">
        <v>1764</v>
      </c>
      <c r="H7291" s="4" t="str">
        <f t="shared" si="226"/>
        <v>2HOST1.24</v>
      </c>
      <c r="I7291" s="4" t="str">
        <f t="shared" si="227"/>
        <v>SH21_SPICS</v>
      </c>
    </row>
    <row r="7292" spans="1:9">
      <c r="A7292" t="s">
        <v>261</v>
      </c>
      <c r="B7292" t="s">
        <v>9395</v>
      </c>
      <c r="C7292" t="s">
        <v>5696</v>
      </c>
      <c r="D7292" t="s">
        <v>1758</v>
      </c>
      <c r="E7292" t="s">
        <v>4129</v>
      </c>
      <c r="F7292">
        <v>18</v>
      </c>
      <c r="G7292" t="s">
        <v>1758</v>
      </c>
      <c r="H7292" s="4" t="str">
        <f t="shared" si="226"/>
        <v>2HOST1.18</v>
      </c>
      <c r="I7292" s="4" t="str">
        <f t="shared" si="227"/>
        <v>SH21_SPISI</v>
      </c>
    </row>
    <row r="7293" spans="1:9">
      <c r="A7293" t="s">
        <v>261</v>
      </c>
      <c r="B7293" t="s">
        <v>9395</v>
      </c>
      <c r="C7293" t="s">
        <v>5696</v>
      </c>
      <c r="D7293" t="s">
        <v>1763</v>
      </c>
      <c r="E7293" t="s">
        <v>4130</v>
      </c>
      <c r="F7293">
        <v>23</v>
      </c>
      <c r="G7293" t="s">
        <v>1763</v>
      </c>
      <c r="H7293" s="4" t="str">
        <f t="shared" si="226"/>
        <v>2HOST1.23</v>
      </c>
      <c r="I7293" s="4" t="str">
        <f t="shared" si="227"/>
        <v>SH21_SPISO</v>
      </c>
    </row>
    <row r="7294" spans="1:9">
      <c r="A7294" t="s">
        <v>261</v>
      </c>
      <c r="B7294" t="s">
        <v>9395</v>
      </c>
      <c r="C7294" t="s">
        <v>5696</v>
      </c>
      <c r="D7294" t="s">
        <v>1724</v>
      </c>
      <c r="E7294" t="s">
        <v>8839</v>
      </c>
      <c r="F7294">
        <v>17</v>
      </c>
      <c r="G7294" t="s">
        <v>1724</v>
      </c>
      <c r="H7294" s="4" t="str">
        <f t="shared" si="226"/>
        <v>2HOST1.17</v>
      </c>
      <c r="I7294" s="4" t="str">
        <f t="shared" si="227"/>
        <v>SH2_DPS_5V0</v>
      </c>
    </row>
    <row r="7295" spans="1:9">
      <c r="A7295" t="s">
        <v>261</v>
      </c>
      <c r="B7295" t="s">
        <v>9395</v>
      </c>
      <c r="C7295" t="s">
        <v>5696</v>
      </c>
      <c r="D7295" t="s">
        <v>1723</v>
      </c>
      <c r="E7295" t="s">
        <v>4131</v>
      </c>
      <c r="F7295">
        <v>16</v>
      </c>
      <c r="G7295" t="s">
        <v>1723</v>
      </c>
      <c r="H7295" s="4" t="str">
        <f t="shared" si="226"/>
        <v>2HOST1.16</v>
      </c>
      <c r="I7295" s="4" t="str">
        <f t="shared" si="227"/>
        <v>SH21_SWR_5TO1_OUT</v>
      </c>
    </row>
    <row r="7296" spans="1:9">
      <c r="A7296" t="s">
        <v>261</v>
      </c>
      <c r="B7296" t="s">
        <v>9395</v>
      </c>
      <c r="C7296" t="s">
        <v>5696</v>
      </c>
      <c r="D7296" t="s">
        <v>1722</v>
      </c>
      <c r="E7296" t="s">
        <v>169</v>
      </c>
      <c r="F7296">
        <v>15</v>
      </c>
      <c r="G7296" t="s">
        <v>1722</v>
      </c>
      <c r="H7296" s="4" t="str">
        <f t="shared" si="226"/>
        <v>2HOST1.15</v>
      </c>
      <c r="I7296" s="4" t="str">
        <f t="shared" si="227"/>
        <v>DGND</v>
      </c>
    </row>
    <row r="7297" spans="1:9">
      <c r="A7297" t="s">
        <v>261</v>
      </c>
      <c r="B7297" t="s">
        <v>9395</v>
      </c>
      <c r="C7297" t="s">
        <v>5696</v>
      </c>
      <c r="D7297" t="s">
        <v>1714</v>
      </c>
      <c r="E7297" t="s">
        <v>4132</v>
      </c>
      <c r="F7297">
        <v>7</v>
      </c>
      <c r="G7297" t="s">
        <v>1714</v>
      </c>
      <c r="H7297" s="4" t="str">
        <f t="shared" si="226"/>
        <v>2HOST1.7</v>
      </c>
      <c r="I7297" s="4" t="str">
        <f t="shared" si="227"/>
        <v>SH21_TESTENPIN</v>
      </c>
    </row>
    <row r="7298" spans="1:9">
      <c r="A7298" t="s">
        <v>261</v>
      </c>
      <c r="B7298" t="s">
        <v>9395</v>
      </c>
      <c r="C7298" t="s">
        <v>5696</v>
      </c>
      <c r="D7298" t="s">
        <v>1712</v>
      </c>
      <c r="E7298" t="s">
        <v>10012</v>
      </c>
      <c r="F7298">
        <v>5</v>
      </c>
      <c r="G7298" t="s">
        <v>1712</v>
      </c>
      <c r="H7298" s="4" t="str">
        <f t="shared" ref="H7298:H7361" si="228">CONCATENATE(C7298,".",F7298)</f>
        <v>2HOST1.5</v>
      </c>
      <c r="I7298" s="4" t="str">
        <f t="shared" ref="I7298:I7361" si="229">E7298</f>
        <v>SH21_D_SJTCLK</v>
      </c>
    </row>
    <row r="7299" spans="1:9">
      <c r="A7299" t="s">
        <v>261</v>
      </c>
      <c r="B7299" t="s">
        <v>9395</v>
      </c>
      <c r="C7299" t="s">
        <v>5696</v>
      </c>
      <c r="D7299" t="s">
        <v>1713</v>
      </c>
      <c r="E7299" t="s">
        <v>10013</v>
      </c>
      <c r="F7299">
        <v>6</v>
      </c>
      <c r="G7299" t="s">
        <v>1713</v>
      </c>
      <c r="H7299" s="4" t="str">
        <f t="shared" si="228"/>
        <v>2HOST1.6</v>
      </c>
      <c r="I7299" s="4" t="str">
        <f t="shared" si="229"/>
        <v>SH21_D_SJTDI</v>
      </c>
    </row>
    <row r="7300" spans="1:9">
      <c r="A7300" t="s">
        <v>261</v>
      </c>
      <c r="B7300" t="s">
        <v>9395</v>
      </c>
      <c r="C7300" t="s">
        <v>5696</v>
      </c>
      <c r="D7300" t="s">
        <v>1736</v>
      </c>
      <c r="E7300" t="s">
        <v>4111</v>
      </c>
      <c r="F7300">
        <v>39</v>
      </c>
      <c r="G7300" t="s">
        <v>1736</v>
      </c>
      <c r="H7300" s="4" t="str">
        <f t="shared" si="228"/>
        <v>2HOST1.39</v>
      </c>
      <c r="I7300" s="4" t="str">
        <f t="shared" si="229"/>
        <v>SH21_LDO_5TO3_OUT</v>
      </c>
    </row>
    <row r="7301" spans="1:9">
      <c r="A7301" t="s">
        <v>261</v>
      </c>
      <c r="B7301" t="s">
        <v>9395</v>
      </c>
      <c r="C7301" t="s">
        <v>5696</v>
      </c>
      <c r="D7301" t="s">
        <v>1739</v>
      </c>
      <c r="E7301" t="s">
        <v>4117</v>
      </c>
      <c r="F7301">
        <v>36</v>
      </c>
      <c r="G7301" t="s">
        <v>1739</v>
      </c>
      <c r="H7301" s="4" t="str">
        <f t="shared" si="228"/>
        <v>2HOST1.36</v>
      </c>
      <c r="I7301" s="4" t="str">
        <f t="shared" si="229"/>
        <v>SH21_USB_AVDD10</v>
      </c>
    </row>
    <row r="7302" spans="1:9">
      <c r="A7302" t="s">
        <v>261</v>
      </c>
      <c r="B7302" t="s">
        <v>9395</v>
      </c>
      <c r="C7302" t="s">
        <v>5696</v>
      </c>
      <c r="D7302" t="s">
        <v>1735</v>
      </c>
      <c r="E7302" t="s">
        <v>4117</v>
      </c>
      <c r="F7302">
        <v>40</v>
      </c>
      <c r="G7302" t="s">
        <v>1735</v>
      </c>
      <c r="H7302" s="4" t="str">
        <f t="shared" si="228"/>
        <v>2HOST1.40</v>
      </c>
      <c r="I7302" s="4" t="str">
        <f t="shared" si="229"/>
        <v>SH21_USB_AVDD10</v>
      </c>
    </row>
    <row r="7303" spans="1:9">
      <c r="A7303" t="s">
        <v>261</v>
      </c>
      <c r="B7303" t="s">
        <v>9395</v>
      </c>
      <c r="C7303" t="s">
        <v>5696</v>
      </c>
      <c r="D7303" t="s">
        <v>1725</v>
      </c>
      <c r="E7303" t="s">
        <v>4117</v>
      </c>
      <c r="F7303">
        <v>50</v>
      </c>
      <c r="G7303" t="s">
        <v>1725</v>
      </c>
      <c r="H7303" s="4" t="str">
        <f t="shared" si="228"/>
        <v>2HOST1.50</v>
      </c>
      <c r="I7303" s="4" t="str">
        <f t="shared" si="229"/>
        <v>SH21_USB_AVDD10</v>
      </c>
    </row>
    <row r="7304" spans="1:9">
      <c r="A7304" t="s">
        <v>261</v>
      </c>
      <c r="B7304" t="s">
        <v>9395</v>
      </c>
      <c r="C7304" t="s">
        <v>5696</v>
      </c>
      <c r="D7304" t="s">
        <v>1730</v>
      </c>
      <c r="E7304" t="s">
        <v>169</v>
      </c>
      <c r="F7304">
        <v>45</v>
      </c>
      <c r="G7304" t="s">
        <v>1730</v>
      </c>
      <c r="H7304" s="4" t="str">
        <f t="shared" si="228"/>
        <v>2HOST1.45</v>
      </c>
      <c r="I7304" s="4" t="str">
        <f t="shared" si="229"/>
        <v>DGND</v>
      </c>
    </row>
    <row r="7305" spans="1:9">
      <c r="A7305" t="s">
        <v>261</v>
      </c>
      <c r="B7305" t="s">
        <v>9395</v>
      </c>
      <c r="C7305" t="s">
        <v>5696</v>
      </c>
      <c r="D7305" t="s">
        <v>1728</v>
      </c>
      <c r="F7305">
        <v>47</v>
      </c>
      <c r="G7305" t="s">
        <v>1728</v>
      </c>
      <c r="H7305" s="4" t="str">
        <f t="shared" si="228"/>
        <v>2HOST1.47</v>
      </c>
      <c r="I7305" s="4">
        <f t="shared" si="229"/>
        <v>0</v>
      </c>
    </row>
    <row r="7306" spans="1:9">
      <c r="A7306" t="s">
        <v>261</v>
      </c>
      <c r="B7306" t="s">
        <v>9395</v>
      </c>
      <c r="C7306" t="s">
        <v>5696</v>
      </c>
      <c r="D7306" t="s">
        <v>1727</v>
      </c>
      <c r="F7306">
        <v>48</v>
      </c>
      <c r="G7306" t="s">
        <v>1727</v>
      </c>
      <c r="H7306" s="4" t="str">
        <f t="shared" si="228"/>
        <v>2HOST1.48</v>
      </c>
      <c r="I7306" s="4">
        <f t="shared" si="229"/>
        <v>0</v>
      </c>
    </row>
    <row r="7307" spans="1:9">
      <c r="A7307" t="s">
        <v>261</v>
      </c>
      <c r="B7307" t="s">
        <v>9395</v>
      </c>
      <c r="C7307" t="s">
        <v>5696</v>
      </c>
      <c r="D7307" t="s">
        <v>1729</v>
      </c>
      <c r="F7307">
        <v>46</v>
      </c>
      <c r="G7307" t="s">
        <v>1729</v>
      </c>
      <c r="H7307" s="4" t="str">
        <f t="shared" si="228"/>
        <v>2HOST1.46</v>
      </c>
      <c r="I7307" s="4">
        <f t="shared" si="229"/>
        <v>0</v>
      </c>
    </row>
    <row r="7308" spans="1:9">
      <c r="A7308" t="s">
        <v>261</v>
      </c>
      <c r="B7308" t="s">
        <v>9395</v>
      </c>
      <c r="C7308" t="s">
        <v>5696</v>
      </c>
      <c r="D7308" t="s">
        <v>1726</v>
      </c>
      <c r="F7308">
        <v>49</v>
      </c>
      <c r="G7308" t="s">
        <v>1726</v>
      </c>
      <c r="H7308" s="4" t="str">
        <f t="shared" si="228"/>
        <v>2HOST1.49</v>
      </c>
      <c r="I7308" s="4">
        <f t="shared" si="229"/>
        <v>0</v>
      </c>
    </row>
    <row r="7309" spans="1:9">
      <c r="A7309" t="s">
        <v>261</v>
      </c>
      <c r="B7309" t="s">
        <v>9395</v>
      </c>
      <c r="C7309" t="s">
        <v>5696</v>
      </c>
      <c r="D7309" t="s">
        <v>1733</v>
      </c>
      <c r="F7309">
        <v>42</v>
      </c>
      <c r="G7309" t="s">
        <v>1733</v>
      </c>
      <c r="H7309" s="4" t="str">
        <f t="shared" si="228"/>
        <v>2HOST1.42</v>
      </c>
      <c r="I7309" s="4">
        <f t="shared" si="229"/>
        <v>0</v>
      </c>
    </row>
    <row r="7310" spans="1:9">
      <c r="A7310" t="s">
        <v>261</v>
      </c>
      <c r="B7310" t="s">
        <v>9395</v>
      </c>
      <c r="C7310" t="s">
        <v>5696</v>
      </c>
      <c r="D7310" t="s">
        <v>1732</v>
      </c>
      <c r="F7310">
        <v>43</v>
      </c>
      <c r="G7310" t="s">
        <v>1732</v>
      </c>
      <c r="H7310" s="4" t="str">
        <f t="shared" si="228"/>
        <v>2HOST1.43</v>
      </c>
      <c r="I7310" s="4">
        <f t="shared" si="229"/>
        <v>0</v>
      </c>
    </row>
    <row r="7311" spans="1:9">
      <c r="A7311" t="s">
        <v>261</v>
      </c>
      <c r="B7311" t="s">
        <v>9395</v>
      </c>
      <c r="C7311" t="s">
        <v>5696</v>
      </c>
      <c r="D7311" t="s">
        <v>1734</v>
      </c>
      <c r="F7311">
        <v>41</v>
      </c>
      <c r="G7311" t="s">
        <v>1734</v>
      </c>
      <c r="H7311" s="4" t="str">
        <f t="shared" si="228"/>
        <v>2HOST1.41</v>
      </c>
      <c r="I7311" s="4">
        <f t="shared" si="229"/>
        <v>0</v>
      </c>
    </row>
    <row r="7312" spans="1:9">
      <c r="A7312" t="s">
        <v>261</v>
      </c>
      <c r="B7312" t="s">
        <v>9395</v>
      </c>
      <c r="C7312" t="s">
        <v>5696</v>
      </c>
      <c r="D7312" t="s">
        <v>1731</v>
      </c>
      <c r="F7312">
        <v>44</v>
      </c>
      <c r="G7312" t="s">
        <v>1731</v>
      </c>
      <c r="H7312" s="4" t="str">
        <f t="shared" si="228"/>
        <v>2HOST1.44</v>
      </c>
      <c r="I7312" s="4">
        <f t="shared" si="229"/>
        <v>0</v>
      </c>
    </row>
    <row r="7313" spans="1:9">
      <c r="A7313" t="s">
        <v>261</v>
      </c>
      <c r="B7313" t="s">
        <v>9395</v>
      </c>
      <c r="C7313" t="s">
        <v>5696</v>
      </c>
      <c r="D7313" t="s">
        <v>1770</v>
      </c>
      <c r="E7313" t="s">
        <v>8839</v>
      </c>
      <c r="F7313">
        <v>31</v>
      </c>
      <c r="G7313" t="s">
        <v>1770</v>
      </c>
      <c r="H7313" s="4" t="str">
        <f t="shared" si="228"/>
        <v>2HOST1.31</v>
      </c>
      <c r="I7313" s="4" t="str">
        <f t="shared" si="229"/>
        <v>SH2_DPS_5V0</v>
      </c>
    </row>
    <row r="7314" spans="1:9">
      <c r="A7314" t="s">
        <v>261</v>
      </c>
      <c r="B7314" t="s">
        <v>9395</v>
      </c>
      <c r="C7314" t="s">
        <v>5696</v>
      </c>
      <c r="D7314" t="s">
        <v>1711</v>
      </c>
      <c r="E7314" t="s">
        <v>4111</v>
      </c>
      <c r="F7314">
        <v>4</v>
      </c>
      <c r="G7314" t="s">
        <v>1711</v>
      </c>
      <c r="H7314" s="4" t="str">
        <f t="shared" si="228"/>
        <v>2HOST1.4</v>
      </c>
      <c r="I7314" s="4" t="str">
        <f t="shared" si="229"/>
        <v>SH21_LDO_5TO3_OUT</v>
      </c>
    </row>
    <row r="7315" spans="1:9">
      <c r="A7315" t="s">
        <v>261</v>
      </c>
      <c r="B7315" t="s">
        <v>9395</v>
      </c>
      <c r="C7315" t="s">
        <v>5696</v>
      </c>
      <c r="D7315" t="s">
        <v>1760</v>
      </c>
      <c r="E7315" t="s">
        <v>4111</v>
      </c>
      <c r="F7315">
        <v>20</v>
      </c>
      <c r="G7315" t="s">
        <v>1760</v>
      </c>
      <c r="H7315" s="4" t="str">
        <f t="shared" si="228"/>
        <v>2HOST1.20</v>
      </c>
      <c r="I7315" s="4" t="str">
        <f t="shared" si="229"/>
        <v>SH21_LDO_5TO3_OUT</v>
      </c>
    </row>
    <row r="7316" spans="1:9">
      <c r="A7316" t="s">
        <v>261</v>
      </c>
      <c r="B7316" t="s">
        <v>9395</v>
      </c>
      <c r="C7316" t="s">
        <v>5696</v>
      </c>
      <c r="D7316" t="s">
        <v>1767</v>
      </c>
      <c r="E7316" t="s">
        <v>4133</v>
      </c>
      <c r="F7316">
        <v>27</v>
      </c>
      <c r="G7316" t="s">
        <v>1767</v>
      </c>
      <c r="H7316" s="4" t="str">
        <f t="shared" si="228"/>
        <v>2HOST1.27</v>
      </c>
      <c r="I7316" s="4" t="str">
        <f t="shared" si="229"/>
        <v>SH21_HSD027</v>
      </c>
    </row>
    <row r="7317" spans="1:9">
      <c r="A7317" t="s">
        <v>261</v>
      </c>
      <c r="B7317" t="s">
        <v>9395</v>
      </c>
      <c r="C7317" t="s">
        <v>5696</v>
      </c>
      <c r="D7317" t="s">
        <v>1768</v>
      </c>
      <c r="E7317" t="s">
        <v>10014</v>
      </c>
      <c r="F7317">
        <v>28</v>
      </c>
      <c r="G7317" t="s">
        <v>1768</v>
      </c>
      <c r="H7317" s="4" t="str">
        <f t="shared" si="228"/>
        <v>2HOST1.28</v>
      </c>
      <c r="I7317" s="4" t="str">
        <f t="shared" si="229"/>
        <v>SH21_D_GPIO_VBUS</v>
      </c>
    </row>
    <row r="7318" spans="1:9">
      <c r="A7318" t="s">
        <v>261</v>
      </c>
      <c r="B7318" t="s">
        <v>9395</v>
      </c>
      <c r="C7318" t="s">
        <v>5696</v>
      </c>
      <c r="D7318" t="s">
        <v>1757</v>
      </c>
      <c r="E7318" t="s">
        <v>4111</v>
      </c>
      <c r="F7318">
        <v>52</v>
      </c>
      <c r="G7318" t="s">
        <v>1757</v>
      </c>
      <c r="H7318" s="4" t="str">
        <f t="shared" si="228"/>
        <v>2HOST1.52</v>
      </c>
      <c r="I7318" s="4" t="str">
        <f t="shared" si="229"/>
        <v>SH21_LDO_5TO3_OUT</v>
      </c>
    </row>
    <row r="7319" spans="1:9">
      <c r="A7319" t="s">
        <v>261</v>
      </c>
      <c r="B7319" t="s">
        <v>9395</v>
      </c>
      <c r="C7319" t="s">
        <v>5696</v>
      </c>
      <c r="D7319" t="s">
        <v>1756</v>
      </c>
      <c r="E7319" t="s">
        <v>4113</v>
      </c>
      <c r="F7319">
        <v>53</v>
      </c>
      <c r="G7319" t="s">
        <v>1756</v>
      </c>
      <c r="H7319" s="4" t="str">
        <f t="shared" si="228"/>
        <v>2HOST1.53</v>
      </c>
      <c r="I7319" s="4" t="str">
        <f t="shared" si="229"/>
        <v>SH21_XTAL_IN</v>
      </c>
    </row>
    <row r="7320" spans="1:9">
      <c r="A7320" t="s">
        <v>261</v>
      </c>
      <c r="B7320" t="s">
        <v>9395</v>
      </c>
      <c r="C7320" t="s">
        <v>5696</v>
      </c>
      <c r="D7320" t="s">
        <v>1755</v>
      </c>
      <c r="E7320" t="s">
        <v>4114</v>
      </c>
      <c r="F7320">
        <v>54</v>
      </c>
      <c r="G7320" t="s">
        <v>1755</v>
      </c>
      <c r="H7320" s="4" t="str">
        <f t="shared" si="228"/>
        <v>2HOST1.54</v>
      </c>
      <c r="I7320" s="4" t="str">
        <f t="shared" si="229"/>
        <v>SH21_XTAL_OUT</v>
      </c>
    </row>
    <row r="7321" spans="1:9">
      <c r="A7321" t="s">
        <v>261</v>
      </c>
      <c r="B7321" t="s">
        <v>9395</v>
      </c>
      <c r="C7321" t="s">
        <v>5697</v>
      </c>
      <c r="D7321">
        <v>1</v>
      </c>
      <c r="E7321" t="s">
        <v>4112</v>
      </c>
      <c r="F7321">
        <v>1</v>
      </c>
      <c r="G7321">
        <v>1</v>
      </c>
      <c r="H7321" s="4" t="str">
        <f t="shared" si="228"/>
        <v>2LH11.1</v>
      </c>
      <c r="I7321" s="4" t="str">
        <f t="shared" si="229"/>
        <v>SH21_L_SWR_5TO1_OUT</v>
      </c>
    </row>
    <row r="7322" spans="1:9">
      <c r="A7322" t="s">
        <v>261</v>
      </c>
      <c r="B7322" t="s">
        <v>9395</v>
      </c>
      <c r="C7322" t="s">
        <v>5697</v>
      </c>
      <c r="D7322">
        <v>2</v>
      </c>
      <c r="E7322" t="s">
        <v>4131</v>
      </c>
      <c r="F7322">
        <v>2</v>
      </c>
      <c r="G7322">
        <v>2</v>
      </c>
      <c r="H7322" s="4" t="str">
        <f t="shared" si="228"/>
        <v>2LH11.2</v>
      </c>
      <c r="I7322" s="4" t="str">
        <f t="shared" si="229"/>
        <v>SH21_SWR_5TO1_OUT</v>
      </c>
    </row>
    <row r="7323" spans="1:9">
      <c r="A7323" t="s">
        <v>261</v>
      </c>
      <c r="B7323" t="s">
        <v>9395</v>
      </c>
      <c r="C7323" t="s">
        <v>5698</v>
      </c>
      <c r="D7323">
        <v>1</v>
      </c>
      <c r="E7323" t="s">
        <v>4111</v>
      </c>
      <c r="F7323">
        <v>1</v>
      </c>
      <c r="G7323">
        <v>1</v>
      </c>
      <c r="H7323" s="4" t="str">
        <f t="shared" si="228"/>
        <v>2RH13.1</v>
      </c>
      <c r="I7323" s="4" t="str">
        <f t="shared" si="229"/>
        <v>SH21_LDO_5TO3_OUT</v>
      </c>
    </row>
    <row r="7324" spans="1:9">
      <c r="A7324" t="s">
        <v>261</v>
      </c>
      <c r="B7324" t="s">
        <v>9395</v>
      </c>
      <c r="C7324" t="s">
        <v>5698</v>
      </c>
      <c r="D7324">
        <v>2</v>
      </c>
      <c r="E7324" t="s">
        <v>4126</v>
      </c>
      <c r="F7324">
        <v>2</v>
      </c>
      <c r="G7324">
        <v>2</v>
      </c>
      <c r="H7324" s="4" t="str">
        <f t="shared" si="228"/>
        <v>2RH13.2</v>
      </c>
      <c r="I7324" s="4" t="str">
        <f t="shared" si="229"/>
        <v>SH21_RST_INPIN</v>
      </c>
    </row>
    <row r="7325" spans="1:9">
      <c r="A7325" t="s">
        <v>261</v>
      </c>
      <c r="B7325" t="s">
        <v>9395</v>
      </c>
      <c r="C7325" t="s">
        <v>5699</v>
      </c>
      <c r="D7325">
        <v>1</v>
      </c>
      <c r="E7325" t="s">
        <v>4093</v>
      </c>
      <c r="F7325">
        <v>1</v>
      </c>
      <c r="G7325">
        <v>1</v>
      </c>
      <c r="H7325" s="4" t="str">
        <f t="shared" si="228"/>
        <v>2RH112.1</v>
      </c>
      <c r="I7325" s="4" t="str">
        <f t="shared" si="229"/>
        <v>SH21_P6_ISOLATEB</v>
      </c>
    </row>
    <row r="7326" spans="1:9">
      <c r="A7326" t="s">
        <v>261</v>
      </c>
      <c r="B7326" t="s">
        <v>9395</v>
      </c>
      <c r="C7326" t="s">
        <v>5699</v>
      </c>
      <c r="D7326">
        <v>2</v>
      </c>
      <c r="E7326" t="s">
        <v>4124</v>
      </c>
      <c r="F7326">
        <v>2</v>
      </c>
      <c r="G7326">
        <v>2</v>
      </c>
      <c r="H7326" s="4" t="str">
        <f t="shared" si="228"/>
        <v>2RH112.2</v>
      </c>
      <c r="I7326" s="4" t="str">
        <f t="shared" si="229"/>
        <v>SH21_ISOLATEBPIN</v>
      </c>
    </row>
    <row r="7327" spans="1:9">
      <c r="A7327" t="s">
        <v>261</v>
      </c>
      <c r="B7327" t="s">
        <v>9395</v>
      </c>
      <c r="C7327" t="s">
        <v>5700</v>
      </c>
      <c r="D7327">
        <v>1</v>
      </c>
      <c r="E7327" t="s">
        <v>4111</v>
      </c>
      <c r="F7327">
        <v>1</v>
      </c>
      <c r="G7327">
        <v>1</v>
      </c>
      <c r="H7327" s="4" t="str">
        <f t="shared" si="228"/>
        <v>2RH113.1</v>
      </c>
      <c r="I7327" s="4" t="str">
        <f t="shared" si="229"/>
        <v>SH21_LDO_5TO3_OUT</v>
      </c>
    </row>
    <row r="7328" spans="1:9">
      <c r="A7328" t="s">
        <v>261</v>
      </c>
      <c r="B7328" t="s">
        <v>9395</v>
      </c>
      <c r="C7328" t="s">
        <v>5700</v>
      </c>
      <c r="D7328">
        <v>2</v>
      </c>
      <c r="E7328" t="s">
        <v>4061</v>
      </c>
      <c r="F7328">
        <v>2</v>
      </c>
      <c r="G7328">
        <v>2</v>
      </c>
      <c r="H7328" s="4" t="str">
        <f t="shared" si="228"/>
        <v>2RH113.2</v>
      </c>
      <c r="I7328" s="4" t="str">
        <f t="shared" si="229"/>
        <v>SH21_P6_CLKREQB</v>
      </c>
    </row>
    <row r="7329" spans="1:9">
      <c r="A7329" t="s">
        <v>261</v>
      </c>
      <c r="B7329" t="s">
        <v>9395</v>
      </c>
      <c r="C7329" t="s">
        <v>5701</v>
      </c>
      <c r="D7329">
        <v>1</v>
      </c>
      <c r="E7329" t="s">
        <v>4111</v>
      </c>
      <c r="F7329">
        <v>1</v>
      </c>
      <c r="G7329">
        <v>1</v>
      </c>
      <c r="H7329" s="4" t="str">
        <f t="shared" si="228"/>
        <v>2RH114.1</v>
      </c>
      <c r="I7329" s="4" t="str">
        <f t="shared" si="229"/>
        <v>SH21_LDO_5TO3_OUT</v>
      </c>
    </row>
    <row r="7330" spans="1:9">
      <c r="A7330" t="s">
        <v>261</v>
      </c>
      <c r="B7330" t="s">
        <v>9395</v>
      </c>
      <c r="C7330" t="s">
        <v>5701</v>
      </c>
      <c r="D7330">
        <v>2</v>
      </c>
      <c r="E7330" t="s">
        <v>4096</v>
      </c>
      <c r="F7330">
        <v>2</v>
      </c>
      <c r="G7330">
        <v>2</v>
      </c>
      <c r="H7330" s="4" t="str">
        <f t="shared" si="228"/>
        <v>2RH114.2</v>
      </c>
      <c r="I7330" s="4" t="str">
        <f t="shared" si="229"/>
        <v>SH21_P6_PCIE_RESETB</v>
      </c>
    </row>
    <row r="7331" spans="1:9">
      <c r="A7331" t="s">
        <v>261</v>
      </c>
      <c r="B7331" t="s">
        <v>9395</v>
      </c>
      <c r="C7331" t="s">
        <v>5702</v>
      </c>
      <c r="D7331">
        <v>1</v>
      </c>
      <c r="E7331" t="s">
        <v>4112</v>
      </c>
      <c r="F7331">
        <v>1</v>
      </c>
      <c r="G7331">
        <v>1</v>
      </c>
      <c r="H7331" s="4" t="str">
        <f t="shared" si="228"/>
        <v>2RH116.1</v>
      </c>
      <c r="I7331" s="4" t="str">
        <f t="shared" si="229"/>
        <v>SH21_L_SWR_5TO1_OUT</v>
      </c>
    </row>
    <row r="7332" spans="1:9">
      <c r="A7332" t="s">
        <v>261</v>
      </c>
      <c r="B7332" t="s">
        <v>9395</v>
      </c>
      <c r="C7332" t="s">
        <v>5702</v>
      </c>
      <c r="D7332">
        <v>2</v>
      </c>
      <c r="E7332" t="s">
        <v>4117</v>
      </c>
      <c r="F7332">
        <v>2</v>
      </c>
      <c r="G7332">
        <v>2</v>
      </c>
      <c r="H7332" s="4" t="str">
        <f t="shared" si="228"/>
        <v>2RH116.2</v>
      </c>
      <c r="I7332" s="4" t="str">
        <f t="shared" si="229"/>
        <v>SH21_USB_AVDD10</v>
      </c>
    </row>
    <row r="7333" spans="1:9">
      <c r="A7333" t="s">
        <v>261</v>
      </c>
      <c r="B7333" t="s">
        <v>9395</v>
      </c>
      <c r="C7333" t="s">
        <v>5703</v>
      </c>
      <c r="D7333">
        <v>1</v>
      </c>
      <c r="E7333" t="s">
        <v>4134</v>
      </c>
      <c r="F7333">
        <v>1</v>
      </c>
      <c r="G7333">
        <v>1</v>
      </c>
      <c r="H7333" s="4" t="str">
        <f t="shared" si="228"/>
        <v>2RH118.1</v>
      </c>
      <c r="I7333" s="4" t="str">
        <f t="shared" si="229"/>
        <v>SH21_SPISI_DBG</v>
      </c>
    </row>
    <row r="7334" spans="1:9">
      <c r="A7334" t="s">
        <v>261</v>
      </c>
      <c r="B7334" t="s">
        <v>9395</v>
      </c>
      <c r="C7334" t="s">
        <v>5703</v>
      </c>
      <c r="D7334">
        <v>2</v>
      </c>
      <c r="E7334" t="s">
        <v>4129</v>
      </c>
      <c r="F7334">
        <v>2</v>
      </c>
      <c r="G7334">
        <v>2</v>
      </c>
      <c r="H7334" s="4" t="str">
        <f t="shared" si="228"/>
        <v>2RH118.2</v>
      </c>
      <c r="I7334" s="4" t="str">
        <f t="shared" si="229"/>
        <v>SH21_SPISI</v>
      </c>
    </row>
    <row r="7335" spans="1:9">
      <c r="A7335" t="s">
        <v>261</v>
      </c>
      <c r="B7335" t="s">
        <v>9395</v>
      </c>
      <c r="C7335" t="s">
        <v>5704</v>
      </c>
      <c r="D7335">
        <v>1</v>
      </c>
      <c r="E7335" t="s">
        <v>4135</v>
      </c>
      <c r="F7335">
        <v>1</v>
      </c>
      <c r="G7335">
        <v>1</v>
      </c>
      <c r="H7335" s="4" t="str">
        <f t="shared" si="228"/>
        <v>2RH119.1</v>
      </c>
      <c r="I7335" s="4" t="str">
        <f t="shared" si="229"/>
        <v>SH21_SPICK_DBG</v>
      </c>
    </row>
    <row r="7336" spans="1:9">
      <c r="A7336" t="s">
        <v>261</v>
      </c>
      <c r="B7336" t="s">
        <v>9395</v>
      </c>
      <c r="C7336" t="s">
        <v>5704</v>
      </c>
      <c r="D7336">
        <v>2</v>
      </c>
      <c r="E7336" t="s">
        <v>4127</v>
      </c>
      <c r="F7336">
        <v>2</v>
      </c>
      <c r="G7336">
        <v>2</v>
      </c>
      <c r="H7336" s="4" t="str">
        <f t="shared" si="228"/>
        <v>2RH119.2</v>
      </c>
      <c r="I7336" s="4" t="str">
        <f t="shared" si="229"/>
        <v>SH21_SPICK</v>
      </c>
    </row>
    <row r="7337" spans="1:9">
      <c r="A7337" t="s">
        <v>261</v>
      </c>
      <c r="B7337" t="s">
        <v>9395</v>
      </c>
      <c r="C7337" t="s">
        <v>5705</v>
      </c>
      <c r="D7337">
        <v>1</v>
      </c>
      <c r="E7337" t="s">
        <v>169</v>
      </c>
      <c r="F7337">
        <v>1</v>
      </c>
      <c r="G7337">
        <v>1</v>
      </c>
      <c r="H7337" s="4" t="str">
        <f t="shared" si="228"/>
        <v>2RH121.1</v>
      </c>
      <c r="I7337" s="4" t="str">
        <f t="shared" si="229"/>
        <v>DGND</v>
      </c>
    </row>
    <row r="7338" spans="1:9">
      <c r="A7338" t="s">
        <v>261</v>
      </c>
      <c r="B7338" t="s">
        <v>9395</v>
      </c>
      <c r="C7338" t="s">
        <v>5705</v>
      </c>
      <c r="D7338">
        <v>2</v>
      </c>
      <c r="E7338" t="s">
        <v>4123</v>
      </c>
      <c r="F7338">
        <v>2</v>
      </c>
      <c r="G7338">
        <v>2</v>
      </c>
      <c r="H7338" s="4" t="str">
        <f t="shared" si="228"/>
        <v>2RH121.2</v>
      </c>
      <c r="I7338" s="4" t="str">
        <f t="shared" si="229"/>
        <v>SH21_SPIO2</v>
      </c>
    </row>
    <row r="7339" spans="1:9">
      <c r="A7339" t="s">
        <v>261</v>
      </c>
      <c r="B7339" t="s">
        <v>9395</v>
      </c>
      <c r="C7339" t="s">
        <v>5706</v>
      </c>
      <c r="D7339">
        <v>1</v>
      </c>
      <c r="E7339" t="s">
        <v>463</v>
      </c>
      <c r="F7339">
        <v>1</v>
      </c>
      <c r="G7339">
        <v>1</v>
      </c>
      <c r="H7339" s="4" t="str">
        <f t="shared" si="228"/>
        <v>2RH122.1</v>
      </c>
      <c r="I7339" s="4" t="str">
        <f t="shared" si="229"/>
        <v>VDD33_ATX</v>
      </c>
    </row>
    <row r="7340" spans="1:9">
      <c r="A7340" t="s">
        <v>261</v>
      </c>
      <c r="B7340" t="s">
        <v>9395</v>
      </c>
      <c r="C7340" t="s">
        <v>5706</v>
      </c>
      <c r="D7340">
        <v>2</v>
      </c>
      <c r="E7340" t="s">
        <v>4122</v>
      </c>
      <c r="F7340">
        <v>2</v>
      </c>
      <c r="G7340">
        <v>2</v>
      </c>
      <c r="H7340" s="4" t="str">
        <f t="shared" si="228"/>
        <v>2RH122.2</v>
      </c>
      <c r="I7340" s="4" t="str">
        <f t="shared" si="229"/>
        <v>SH21_SPIO3</v>
      </c>
    </row>
    <row r="7341" spans="1:9">
      <c r="A7341" t="s">
        <v>261</v>
      </c>
      <c r="B7341" t="s">
        <v>9395</v>
      </c>
      <c r="C7341" t="s">
        <v>5707</v>
      </c>
      <c r="D7341">
        <v>1</v>
      </c>
      <c r="E7341" t="s">
        <v>4136</v>
      </c>
      <c r="F7341">
        <v>1</v>
      </c>
      <c r="G7341">
        <v>1</v>
      </c>
      <c r="H7341" s="4" t="str">
        <f t="shared" si="228"/>
        <v>2RH123.1</v>
      </c>
      <c r="I7341" s="4" t="str">
        <f t="shared" si="229"/>
        <v>SH21_SPISO_DBG</v>
      </c>
    </row>
    <row r="7342" spans="1:9">
      <c r="A7342" t="s">
        <v>261</v>
      </c>
      <c r="B7342" t="s">
        <v>9395</v>
      </c>
      <c r="C7342" t="s">
        <v>5707</v>
      </c>
      <c r="D7342">
        <v>2</v>
      </c>
      <c r="E7342" t="s">
        <v>4130</v>
      </c>
      <c r="F7342">
        <v>2</v>
      </c>
      <c r="G7342">
        <v>2</v>
      </c>
      <c r="H7342" s="4" t="str">
        <f t="shared" si="228"/>
        <v>2RH123.2</v>
      </c>
      <c r="I7342" s="4" t="str">
        <f t="shared" si="229"/>
        <v>SH21_SPISO</v>
      </c>
    </row>
    <row r="7343" spans="1:9">
      <c r="A7343" t="s">
        <v>261</v>
      </c>
      <c r="B7343" t="s">
        <v>9395</v>
      </c>
      <c r="C7343" t="s">
        <v>5708</v>
      </c>
      <c r="D7343">
        <v>1</v>
      </c>
      <c r="E7343" t="s">
        <v>4120</v>
      </c>
      <c r="F7343">
        <v>1</v>
      </c>
      <c r="G7343">
        <v>1</v>
      </c>
      <c r="H7343" s="4" t="str">
        <f t="shared" si="228"/>
        <v>2RH129.1</v>
      </c>
      <c r="I7343" s="4" t="str">
        <f t="shared" si="229"/>
        <v>SH21_DIS_DB</v>
      </c>
    </row>
    <row r="7344" spans="1:9">
      <c r="A7344" t="s">
        <v>261</v>
      </c>
      <c r="B7344" t="s">
        <v>9395</v>
      </c>
      <c r="C7344" t="s">
        <v>5708</v>
      </c>
      <c r="D7344">
        <v>2</v>
      </c>
      <c r="E7344" t="s">
        <v>169</v>
      </c>
      <c r="F7344">
        <v>2</v>
      </c>
      <c r="G7344">
        <v>2</v>
      </c>
      <c r="H7344" s="4" t="str">
        <f t="shared" si="228"/>
        <v>2RH129.2</v>
      </c>
      <c r="I7344" s="4" t="str">
        <f t="shared" si="229"/>
        <v>DGND</v>
      </c>
    </row>
    <row r="7345" spans="1:9">
      <c r="A7345" t="s">
        <v>261</v>
      </c>
      <c r="B7345" t="s">
        <v>9395</v>
      </c>
      <c r="C7345" t="s">
        <v>5709</v>
      </c>
      <c r="D7345">
        <v>1</v>
      </c>
      <c r="E7345" t="s">
        <v>4118</v>
      </c>
      <c r="F7345">
        <v>1</v>
      </c>
      <c r="G7345">
        <v>1</v>
      </c>
      <c r="H7345" s="4" t="str">
        <f t="shared" si="228"/>
        <v>2RH130.1</v>
      </c>
      <c r="I7345" s="4" t="str">
        <f t="shared" si="229"/>
        <v>SH21_CC1</v>
      </c>
    </row>
    <row r="7346" spans="1:9">
      <c r="A7346" t="s">
        <v>261</v>
      </c>
      <c r="B7346" t="s">
        <v>9395</v>
      </c>
      <c r="C7346" t="s">
        <v>5709</v>
      </c>
      <c r="D7346">
        <v>2</v>
      </c>
      <c r="F7346">
        <v>2</v>
      </c>
      <c r="G7346">
        <v>2</v>
      </c>
      <c r="H7346" s="4" t="str">
        <f t="shared" si="228"/>
        <v>2RH130.2</v>
      </c>
      <c r="I7346" s="4">
        <f t="shared" si="229"/>
        <v>0</v>
      </c>
    </row>
    <row r="7347" spans="1:9">
      <c r="A7347" t="s">
        <v>261</v>
      </c>
      <c r="B7347" t="s">
        <v>9395</v>
      </c>
      <c r="C7347" t="s">
        <v>5710</v>
      </c>
      <c r="D7347">
        <v>1</v>
      </c>
      <c r="E7347" t="s">
        <v>4119</v>
      </c>
      <c r="F7347">
        <v>1</v>
      </c>
      <c r="G7347">
        <v>1</v>
      </c>
      <c r="H7347" s="4" t="str">
        <f t="shared" si="228"/>
        <v>2RH132.1</v>
      </c>
      <c r="I7347" s="4" t="str">
        <f t="shared" si="229"/>
        <v>SH21_CC2</v>
      </c>
    </row>
    <row r="7348" spans="1:9">
      <c r="A7348" t="s">
        <v>261</v>
      </c>
      <c r="B7348" t="s">
        <v>9395</v>
      </c>
      <c r="C7348" t="s">
        <v>5710</v>
      </c>
      <c r="D7348">
        <v>2</v>
      </c>
      <c r="F7348">
        <v>2</v>
      </c>
      <c r="G7348">
        <v>2</v>
      </c>
      <c r="H7348" s="4" t="str">
        <f t="shared" si="228"/>
        <v>2RH132.2</v>
      </c>
      <c r="I7348" s="4">
        <f t="shared" si="229"/>
        <v>0</v>
      </c>
    </row>
    <row r="7349" spans="1:9">
      <c r="A7349" t="s">
        <v>261</v>
      </c>
      <c r="B7349" t="s">
        <v>9395</v>
      </c>
      <c r="C7349" t="s">
        <v>5711</v>
      </c>
      <c r="D7349">
        <v>1</v>
      </c>
      <c r="E7349" t="s">
        <v>4137</v>
      </c>
      <c r="F7349">
        <v>1</v>
      </c>
      <c r="G7349">
        <v>1</v>
      </c>
      <c r="H7349" s="4" t="str">
        <f t="shared" si="228"/>
        <v>2RH151.1</v>
      </c>
      <c r="I7349" s="4" t="str">
        <f t="shared" si="229"/>
        <v>SH21_SJTCLK</v>
      </c>
    </row>
    <row r="7350" spans="1:9">
      <c r="A7350" t="s">
        <v>261</v>
      </c>
      <c r="B7350" t="s">
        <v>9395</v>
      </c>
      <c r="C7350" t="s">
        <v>5711</v>
      </c>
      <c r="D7350">
        <v>2</v>
      </c>
      <c r="E7350" t="s">
        <v>10012</v>
      </c>
      <c r="F7350">
        <v>2</v>
      </c>
      <c r="G7350">
        <v>2</v>
      </c>
      <c r="H7350" s="4" t="str">
        <f t="shared" si="228"/>
        <v>2RH151.2</v>
      </c>
      <c r="I7350" s="4" t="str">
        <f t="shared" si="229"/>
        <v>SH21_D_SJTCLK</v>
      </c>
    </row>
    <row r="7351" spans="1:9">
      <c r="A7351" t="s">
        <v>261</v>
      </c>
      <c r="B7351" t="s">
        <v>9395</v>
      </c>
      <c r="C7351" t="s">
        <v>5712</v>
      </c>
      <c r="D7351">
        <v>1</v>
      </c>
      <c r="F7351">
        <v>1</v>
      </c>
      <c r="G7351">
        <v>1</v>
      </c>
      <c r="H7351" s="4" t="str">
        <f t="shared" si="228"/>
        <v>2RH152.1</v>
      </c>
      <c r="I7351" s="4">
        <f t="shared" si="229"/>
        <v>0</v>
      </c>
    </row>
    <row r="7352" spans="1:9">
      <c r="A7352" t="s">
        <v>261</v>
      </c>
      <c r="B7352" t="s">
        <v>9395</v>
      </c>
      <c r="C7352" t="s">
        <v>5712</v>
      </c>
      <c r="D7352">
        <v>2</v>
      </c>
      <c r="E7352" t="s">
        <v>4137</v>
      </c>
      <c r="F7352">
        <v>2</v>
      </c>
      <c r="G7352">
        <v>2</v>
      </c>
      <c r="H7352" s="4" t="str">
        <f t="shared" si="228"/>
        <v>2RH152.2</v>
      </c>
      <c r="I7352" s="4" t="str">
        <f t="shared" si="229"/>
        <v>SH21_SJTCLK</v>
      </c>
    </row>
    <row r="7353" spans="1:9">
      <c r="A7353" t="s">
        <v>261</v>
      </c>
      <c r="B7353" t="s">
        <v>9395</v>
      </c>
      <c r="C7353" t="s">
        <v>5713</v>
      </c>
      <c r="D7353">
        <v>1</v>
      </c>
      <c r="E7353" t="s">
        <v>4138</v>
      </c>
      <c r="F7353">
        <v>1</v>
      </c>
      <c r="G7353">
        <v>1</v>
      </c>
      <c r="H7353" s="4" t="str">
        <f t="shared" si="228"/>
        <v>2RH161.1</v>
      </c>
      <c r="I7353" s="4" t="str">
        <f t="shared" si="229"/>
        <v>SH21_SJTDI</v>
      </c>
    </row>
    <row r="7354" spans="1:9">
      <c r="A7354" t="s">
        <v>261</v>
      </c>
      <c r="B7354" t="s">
        <v>9395</v>
      </c>
      <c r="C7354" t="s">
        <v>5713</v>
      </c>
      <c r="D7354">
        <v>2</v>
      </c>
      <c r="E7354" t="s">
        <v>10013</v>
      </c>
      <c r="F7354">
        <v>2</v>
      </c>
      <c r="G7354">
        <v>2</v>
      </c>
      <c r="H7354" s="4" t="str">
        <f t="shared" si="228"/>
        <v>2RH161.2</v>
      </c>
      <c r="I7354" s="4" t="str">
        <f t="shared" si="229"/>
        <v>SH21_D_SJTDI</v>
      </c>
    </row>
    <row r="7355" spans="1:9">
      <c r="A7355" t="s">
        <v>261</v>
      </c>
      <c r="B7355" t="s">
        <v>9395</v>
      </c>
      <c r="C7355" t="s">
        <v>5714</v>
      </c>
      <c r="D7355">
        <v>1</v>
      </c>
      <c r="F7355">
        <v>1</v>
      </c>
      <c r="G7355">
        <v>1</v>
      </c>
      <c r="H7355" s="4" t="str">
        <f t="shared" si="228"/>
        <v>2RH162.1</v>
      </c>
      <c r="I7355" s="4">
        <f t="shared" si="229"/>
        <v>0</v>
      </c>
    </row>
    <row r="7356" spans="1:9">
      <c r="A7356" t="s">
        <v>261</v>
      </c>
      <c r="B7356" t="s">
        <v>9395</v>
      </c>
      <c r="C7356" t="s">
        <v>5714</v>
      </c>
      <c r="D7356">
        <v>2</v>
      </c>
      <c r="E7356" t="s">
        <v>4138</v>
      </c>
      <c r="F7356">
        <v>2</v>
      </c>
      <c r="G7356">
        <v>2</v>
      </c>
      <c r="H7356" s="4" t="str">
        <f t="shared" si="228"/>
        <v>2RH162.2</v>
      </c>
      <c r="I7356" s="4" t="str">
        <f t="shared" si="229"/>
        <v>SH21_SJTDI</v>
      </c>
    </row>
    <row r="7357" spans="1:9">
      <c r="A7357" t="s">
        <v>261</v>
      </c>
      <c r="B7357" t="s">
        <v>9395</v>
      </c>
      <c r="C7357" t="s">
        <v>5715</v>
      </c>
      <c r="D7357">
        <v>1</v>
      </c>
      <c r="E7357" t="s">
        <v>4111</v>
      </c>
      <c r="F7357">
        <v>1</v>
      </c>
      <c r="G7357">
        <v>1</v>
      </c>
      <c r="H7357" s="4" t="str">
        <f t="shared" si="228"/>
        <v>2RH171.1</v>
      </c>
      <c r="I7357" s="4" t="str">
        <f t="shared" si="229"/>
        <v>SH21_LDO_5TO3_OUT</v>
      </c>
    </row>
    <row r="7358" spans="1:9">
      <c r="A7358" t="s">
        <v>261</v>
      </c>
      <c r="B7358" t="s">
        <v>9395</v>
      </c>
      <c r="C7358" t="s">
        <v>5715</v>
      </c>
      <c r="D7358">
        <v>2</v>
      </c>
      <c r="E7358" t="s">
        <v>4132</v>
      </c>
      <c r="F7358">
        <v>2</v>
      </c>
      <c r="G7358">
        <v>2</v>
      </c>
      <c r="H7358" s="4" t="str">
        <f t="shared" si="228"/>
        <v>2RH171.2</v>
      </c>
      <c r="I7358" s="4" t="str">
        <f t="shared" si="229"/>
        <v>SH21_TESTENPIN</v>
      </c>
    </row>
    <row r="7359" spans="1:9">
      <c r="A7359" t="s">
        <v>261</v>
      </c>
      <c r="B7359" t="s">
        <v>9395</v>
      </c>
      <c r="C7359" t="s">
        <v>5716</v>
      </c>
      <c r="D7359">
        <v>1</v>
      </c>
      <c r="E7359" t="s">
        <v>169</v>
      </c>
      <c r="F7359">
        <v>1</v>
      </c>
      <c r="G7359">
        <v>1</v>
      </c>
      <c r="H7359" s="4" t="str">
        <f t="shared" si="228"/>
        <v>2RH172.1</v>
      </c>
      <c r="I7359" s="4" t="str">
        <f t="shared" si="229"/>
        <v>DGND</v>
      </c>
    </row>
    <row r="7360" spans="1:9">
      <c r="A7360" t="s">
        <v>261</v>
      </c>
      <c r="B7360" t="s">
        <v>9395</v>
      </c>
      <c r="C7360" t="s">
        <v>5716</v>
      </c>
      <c r="D7360">
        <v>2</v>
      </c>
      <c r="E7360" t="s">
        <v>4132</v>
      </c>
      <c r="F7360">
        <v>2</v>
      </c>
      <c r="G7360">
        <v>2</v>
      </c>
      <c r="H7360" s="4" t="str">
        <f t="shared" si="228"/>
        <v>2RH172.2</v>
      </c>
      <c r="I7360" s="4" t="str">
        <f t="shared" si="229"/>
        <v>SH21_TESTENPIN</v>
      </c>
    </row>
    <row r="7361" spans="1:9">
      <c r="A7361" t="s">
        <v>261</v>
      </c>
      <c r="B7361" t="s">
        <v>9395</v>
      </c>
      <c r="C7361" t="s">
        <v>5717</v>
      </c>
      <c r="D7361">
        <v>1</v>
      </c>
      <c r="E7361" t="s">
        <v>4139</v>
      </c>
      <c r="F7361">
        <v>1</v>
      </c>
      <c r="G7361">
        <v>1</v>
      </c>
      <c r="H7361" s="4" t="str">
        <f t="shared" si="228"/>
        <v>2RH181.1</v>
      </c>
      <c r="I7361" s="4" t="str">
        <f t="shared" si="229"/>
        <v>SH21_SJTMS</v>
      </c>
    </row>
    <row r="7362" spans="1:9">
      <c r="A7362" t="s">
        <v>261</v>
      </c>
      <c r="B7362" t="s">
        <v>9395</v>
      </c>
      <c r="C7362" t="s">
        <v>5717</v>
      </c>
      <c r="D7362">
        <v>2</v>
      </c>
      <c r="E7362" t="s">
        <v>10010</v>
      </c>
      <c r="F7362">
        <v>2</v>
      </c>
      <c r="G7362">
        <v>2</v>
      </c>
      <c r="H7362" s="4" t="str">
        <f t="shared" ref="H7362:H7425" si="230">CONCATENATE(C7362,".",F7362)</f>
        <v>2RH181.2</v>
      </c>
      <c r="I7362" s="4" t="str">
        <f t="shared" ref="I7362:I7425" si="231">E7362</f>
        <v>SH21_D_SJTMS</v>
      </c>
    </row>
    <row r="7363" spans="1:9">
      <c r="A7363" t="s">
        <v>261</v>
      </c>
      <c r="B7363" t="s">
        <v>9395</v>
      </c>
      <c r="C7363" t="s">
        <v>5718</v>
      </c>
      <c r="D7363">
        <v>1</v>
      </c>
      <c r="F7363">
        <v>1</v>
      </c>
      <c r="G7363">
        <v>1</v>
      </c>
      <c r="H7363" s="4" t="str">
        <f t="shared" si="230"/>
        <v>2RH182.1</v>
      </c>
      <c r="I7363" s="4">
        <f t="shared" si="231"/>
        <v>0</v>
      </c>
    </row>
    <row r="7364" spans="1:9">
      <c r="A7364" t="s">
        <v>261</v>
      </c>
      <c r="B7364" t="s">
        <v>9395</v>
      </c>
      <c r="C7364" t="s">
        <v>5718</v>
      </c>
      <c r="D7364">
        <v>2</v>
      </c>
      <c r="E7364" t="s">
        <v>4139</v>
      </c>
      <c r="F7364">
        <v>2</v>
      </c>
      <c r="G7364">
        <v>2</v>
      </c>
      <c r="H7364" s="4" t="str">
        <f t="shared" si="230"/>
        <v>2RH182.2</v>
      </c>
      <c r="I7364" s="4" t="str">
        <f t="shared" si="231"/>
        <v>SH21_SJTMS</v>
      </c>
    </row>
    <row r="7365" spans="1:9">
      <c r="A7365" t="s">
        <v>261</v>
      </c>
      <c r="B7365" t="s">
        <v>9395</v>
      </c>
      <c r="C7365" t="s">
        <v>5719</v>
      </c>
      <c r="D7365">
        <v>1</v>
      </c>
      <c r="E7365" t="s">
        <v>4140</v>
      </c>
      <c r="F7365">
        <v>1</v>
      </c>
      <c r="G7365">
        <v>1</v>
      </c>
      <c r="H7365" s="4" t="str">
        <f t="shared" si="230"/>
        <v>2RH191.1</v>
      </c>
      <c r="I7365" s="4" t="str">
        <f t="shared" si="231"/>
        <v>SH21_SJTDO/LED0</v>
      </c>
    </row>
    <row r="7366" spans="1:9">
      <c r="A7366" t="s">
        <v>261</v>
      </c>
      <c r="B7366" t="s">
        <v>9395</v>
      </c>
      <c r="C7366" t="s">
        <v>5719</v>
      </c>
      <c r="D7366">
        <v>2</v>
      </c>
      <c r="E7366" t="s">
        <v>10011</v>
      </c>
      <c r="F7366">
        <v>2</v>
      </c>
      <c r="G7366">
        <v>2</v>
      </c>
      <c r="H7366" s="4" t="str">
        <f t="shared" si="230"/>
        <v>2RH191.2</v>
      </c>
      <c r="I7366" s="4" t="str">
        <f t="shared" si="231"/>
        <v>SH21_D_SJTDO</v>
      </c>
    </row>
    <row r="7367" spans="1:9">
      <c r="A7367" t="s">
        <v>261</v>
      </c>
      <c r="B7367" t="s">
        <v>9395</v>
      </c>
      <c r="C7367" t="s">
        <v>9396</v>
      </c>
      <c r="D7367">
        <v>1</v>
      </c>
      <c r="F7367">
        <v>1</v>
      </c>
      <c r="G7367">
        <v>1</v>
      </c>
      <c r="H7367" s="4" t="str">
        <f t="shared" si="230"/>
        <v>2RH192.1</v>
      </c>
      <c r="I7367" s="4">
        <f t="shared" si="231"/>
        <v>0</v>
      </c>
    </row>
    <row r="7368" spans="1:9">
      <c r="A7368" t="s">
        <v>261</v>
      </c>
      <c r="B7368" t="s">
        <v>9395</v>
      </c>
      <c r="C7368" t="s">
        <v>9396</v>
      </c>
      <c r="D7368">
        <v>2</v>
      </c>
      <c r="E7368" t="s">
        <v>4140</v>
      </c>
      <c r="F7368">
        <v>2</v>
      </c>
      <c r="G7368">
        <v>2</v>
      </c>
      <c r="H7368" s="4" t="str">
        <f t="shared" si="230"/>
        <v>2RH192.2</v>
      </c>
      <c r="I7368" s="4" t="str">
        <f t="shared" si="231"/>
        <v>SH21_SJTDO/LED0</v>
      </c>
    </row>
    <row r="7369" spans="1:9">
      <c r="A7369" t="s">
        <v>261</v>
      </c>
      <c r="B7369" t="s">
        <v>9395</v>
      </c>
      <c r="C7369" t="s">
        <v>5720</v>
      </c>
      <c r="D7369">
        <v>1</v>
      </c>
      <c r="E7369" t="s">
        <v>4064</v>
      </c>
      <c r="F7369">
        <v>1</v>
      </c>
      <c r="G7369">
        <v>1</v>
      </c>
      <c r="H7369" s="4" t="str">
        <f t="shared" si="230"/>
        <v>2RH1101.1</v>
      </c>
      <c r="I7369" s="4" t="str">
        <f t="shared" si="231"/>
        <v>SH21_P6_LANWAKEB</v>
      </c>
    </row>
    <row r="7370" spans="1:9">
      <c r="A7370" t="s">
        <v>261</v>
      </c>
      <c r="B7370" t="s">
        <v>9395</v>
      </c>
      <c r="C7370" t="s">
        <v>5720</v>
      </c>
      <c r="D7370">
        <v>2</v>
      </c>
      <c r="E7370" t="s">
        <v>4109</v>
      </c>
      <c r="F7370">
        <v>2</v>
      </c>
      <c r="G7370">
        <v>2</v>
      </c>
      <c r="H7370" s="4" t="str">
        <f t="shared" si="230"/>
        <v>2RH1101.2</v>
      </c>
      <c r="I7370" s="4" t="str">
        <f t="shared" si="231"/>
        <v>SH21_LANWAKEB</v>
      </c>
    </row>
    <row r="7371" spans="1:9">
      <c r="A7371" t="s">
        <v>261</v>
      </c>
      <c r="B7371" t="s">
        <v>9395</v>
      </c>
      <c r="C7371" t="s">
        <v>5721</v>
      </c>
      <c r="D7371">
        <v>1</v>
      </c>
      <c r="E7371" t="s">
        <v>4141</v>
      </c>
      <c r="F7371">
        <v>1</v>
      </c>
      <c r="G7371">
        <v>1</v>
      </c>
      <c r="H7371" s="4" t="str">
        <f t="shared" si="230"/>
        <v>2RH1102.1</v>
      </c>
      <c r="I7371" s="4" t="str">
        <f t="shared" si="231"/>
        <v>SH21_GPIO8</v>
      </c>
    </row>
    <row r="7372" spans="1:9">
      <c r="A7372" t="s">
        <v>261</v>
      </c>
      <c r="B7372" t="s">
        <v>9395</v>
      </c>
      <c r="C7372" t="s">
        <v>5721</v>
      </c>
      <c r="D7372">
        <v>2</v>
      </c>
      <c r="E7372" t="s">
        <v>4109</v>
      </c>
      <c r="F7372">
        <v>2</v>
      </c>
      <c r="G7372">
        <v>2</v>
      </c>
      <c r="H7372" s="4" t="str">
        <f t="shared" si="230"/>
        <v>2RH1102.2</v>
      </c>
      <c r="I7372" s="4" t="str">
        <f t="shared" si="231"/>
        <v>SH21_LANWAKEB</v>
      </c>
    </row>
    <row r="7373" spans="1:9">
      <c r="A7373" t="s">
        <v>261</v>
      </c>
      <c r="B7373" t="s">
        <v>9395</v>
      </c>
      <c r="C7373" t="s">
        <v>5722</v>
      </c>
      <c r="D7373">
        <v>1</v>
      </c>
      <c r="E7373" t="s">
        <v>4111</v>
      </c>
      <c r="F7373">
        <v>1</v>
      </c>
      <c r="G7373">
        <v>1</v>
      </c>
      <c r="H7373" s="4" t="str">
        <f t="shared" si="230"/>
        <v>2RH1103.1</v>
      </c>
      <c r="I7373" s="4" t="str">
        <f t="shared" si="231"/>
        <v>SH21_LDO_5TO3_OUT</v>
      </c>
    </row>
    <row r="7374" spans="1:9">
      <c r="A7374" t="s">
        <v>261</v>
      </c>
      <c r="B7374" t="s">
        <v>9395</v>
      </c>
      <c r="C7374" t="s">
        <v>5722</v>
      </c>
      <c r="D7374">
        <v>2</v>
      </c>
      <c r="E7374" t="s">
        <v>4109</v>
      </c>
      <c r="F7374">
        <v>2</v>
      </c>
      <c r="G7374">
        <v>2</v>
      </c>
      <c r="H7374" s="4" t="str">
        <f t="shared" si="230"/>
        <v>2RH1103.2</v>
      </c>
      <c r="I7374" s="4" t="str">
        <f t="shared" si="231"/>
        <v>SH21_LANWAKEB</v>
      </c>
    </row>
    <row r="7375" spans="1:9">
      <c r="A7375" t="s">
        <v>261</v>
      </c>
      <c r="B7375" t="s">
        <v>9395</v>
      </c>
      <c r="C7375" t="s">
        <v>9397</v>
      </c>
      <c r="D7375">
        <v>1</v>
      </c>
      <c r="F7375">
        <v>1</v>
      </c>
      <c r="G7375">
        <v>1</v>
      </c>
      <c r="H7375" s="4" t="str">
        <f t="shared" si="230"/>
        <v>2RH1104.1</v>
      </c>
      <c r="I7375" s="4">
        <f t="shared" si="231"/>
        <v>0</v>
      </c>
    </row>
    <row r="7376" spans="1:9">
      <c r="A7376" t="s">
        <v>261</v>
      </c>
      <c r="B7376" t="s">
        <v>9395</v>
      </c>
      <c r="C7376" t="s">
        <v>9397</v>
      </c>
      <c r="D7376">
        <v>2</v>
      </c>
      <c r="E7376" t="s">
        <v>4141</v>
      </c>
      <c r="F7376">
        <v>2</v>
      </c>
      <c r="G7376">
        <v>2</v>
      </c>
      <c r="H7376" s="4" t="str">
        <f t="shared" si="230"/>
        <v>2RH1104.2</v>
      </c>
      <c r="I7376" s="4" t="str">
        <f t="shared" si="231"/>
        <v>SH21_GPIO8</v>
      </c>
    </row>
    <row r="7377" spans="1:9">
      <c r="A7377" t="s">
        <v>261</v>
      </c>
      <c r="B7377" t="s">
        <v>9395</v>
      </c>
      <c r="C7377" t="s">
        <v>9398</v>
      </c>
      <c r="D7377">
        <v>1</v>
      </c>
      <c r="F7377">
        <v>1</v>
      </c>
      <c r="G7377">
        <v>1</v>
      </c>
      <c r="H7377" s="4" t="str">
        <f t="shared" si="230"/>
        <v>2RH1182.1</v>
      </c>
      <c r="I7377" s="4">
        <f t="shared" si="231"/>
        <v>0</v>
      </c>
    </row>
    <row r="7378" spans="1:9">
      <c r="A7378" t="s">
        <v>261</v>
      </c>
      <c r="B7378" t="s">
        <v>9395</v>
      </c>
      <c r="C7378" t="s">
        <v>9398</v>
      </c>
      <c r="D7378">
        <v>2</v>
      </c>
      <c r="E7378" t="s">
        <v>4134</v>
      </c>
      <c r="F7378">
        <v>2</v>
      </c>
      <c r="G7378">
        <v>2</v>
      </c>
      <c r="H7378" s="4" t="str">
        <f t="shared" si="230"/>
        <v>2RH1182.2</v>
      </c>
      <c r="I7378" s="4" t="str">
        <f t="shared" si="231"/>
        <v>SH21_SPISI_DBG</v>
      </c>
    </row>
    <row r="7379" spans="1:9">
      <c r="A7379" t="s">
        <v>261</v>
      </c>
      <c r="B7379" t="s">
        <v>9395</v>
      </c>
      <c r="C7379" t="s">
        <v>9399</v>
      </c>
      <c r="D7379">
        <v>1</v>
      </c>
      <c r="F7379">
        <v>1</v>
      </c>
      <c r="G7379">
        <v>1</v>
      </c>
      <c r="H7379" s="4" t="str">
        <f t="shared" si="230"/>
        <v>2RH1192.1</v>
      </c>
      <c r="I7379" s="4">
        <f t="shared" si="231"/>
        <v>0</v>
      </c>
    </row>
    <row r="7380" spans="1:9">
      <c r="A7380" t="s">
        <v>261</v>
      </c>
      <c r="B7380" t="s">
        <v>9395</v>
      </c>
      <c r="C7380" t="s">
        <v>9399</v>
      </c>
      <c r="D7380">
        <v>2</v>
      </c>
      <c r="E7380" t="s">
        <v>4135</v>
      </c>
      <c r="F7380">
        <v>2</v>
      </c>
      <c r="G7380">
        <v>2</v>
      </c>
      <c r="H7380" s="4" t="str">
        <f t="shared" si="230"/>
        <v>2RH1192.2</v>
      </c>
      <c r="I7380" s="4" t="str">
        <f t="shared" si="231"/>
        <v>SH21_SPICK_DBG</v>
      </c>
    </row>
    <row r="7381" spans="1:9">
      <c r="A7381" t="s">
        <v>261</v>
      </c>
      <c r="B7381" t="s">
        <v>9395</v>
      </c>
      <c r="C7381" t="s">
        <v>9400</v>
      </c>
      <c r="D7381">
        <v>1</v>
      </c>
      <c r="F7381">
        <v>1</v>
      </c>
      <c r="G7381">
        <v>1</v>
      </c>
      <c r="H7381" s="4" t="str">
        <f t="shared" si="230"/>
        <v>2RH1232.1</v>
      </c>
      <c r="I7381" s="4">
        <f t="shared" si="231"/>
        <v>0</v>
      </c>
    </row>
    <row r="7382" spans="1:9">
      <c r="A7382" t="s">
        <v>261</v>
      </c>
      <c r="B7382" t="s">
        <v>9395</v>
      </c>
      <c r="C7382" t="s">
        <v>9400</v>
      </c>
      <c r="D7382">
        <v>2</v>
      </c>
      <c r="E7382" t="s">
        <v>4136</v>
      </c>
      <c r="F7382">
        <v>2</v>
      </c>
      <c r="G7382">
        <v>2</v>
      </c>
      <c r="H7382" s="4" t="str">
        <f t="shared" si="230"/>
        <v>2RH1232.2</v>
      </c>
      <c r="I7382" s="4" t="str">
        <f t="shared" si="231"/>
        <v>SH21_SPISO_DBG</v>
      </c>
    </row>
    <row r="7383" spans="1:9">
      <c r="A7383" t="s">
        <v>261</v>
      </c>
      <c r="B7383" t="s">
        <v>9395</v>
      </c>
      <c r="C7383" t="s">
        <v>5723</v>
      </c>
      <c r="D7383">
        <v>1</v>
      </c>
      <c r="E7383" t="s">
        <v>4142</v>
      </c>
      <c r="F7383">
        <v>1</v>
      </c>
      <c r="G7383">
        <v>1</v>
      </c>
      <c r="H7383" s="4" t="str">
        <f t="shared" si="230"/>
        <v>2RH1241.1</v>
      </c>
      <c r="I7383" s="4" t="str">
        <f t="shared" si="231"/>
        <v>SH21_SPICS_DBG</v>
      </c>
    </row>
    <row r="7384" spans="1:9">
      <c r="A7384" t="s">
        <v>261</v>
      </c>
      <c r="B7384" t="s">
        <v>9395</v>
      </c>
      <c r="C7384" t="s">
        <v>5723</v>
      </c>
      <c r="D7384">
        <v>2</v>
      </c>
      <c r="E7384" t="s">
        <v>4128</v>
      </c>
      <c r="F7384">
        <v>2</v>
      </c>
      <c r="G7384">
        <v>2</v>
      </c>
      <c r="H7384" s="4" t="str">
        <f t="shared" si="230"/>
        <v>2RH1241.2</v>
      </c>
      <c r="I7384" s="4" t="str">
        <f t="shared" si="231"/>
        <v>SH21_SPICS</v>
      </c>
    </row>
    <row r="7385" spans="1:9">
      <c r="A7385" t="s">
        <v>261</v>
      </c>
      <c r="B7385" t="s">
        <v>9395</v>
      </c>
      <c r="C7385" t="s">
        <v>5724</v>
      </c>
      <c r="D7385">
        <v>1</v>
      </c>
      <c r="E7385" t="s">
        <v>463</v>
      </c>
      <c r="F7385">
        <v>1</v>
      </c>
      <c r="G7385">
        <v>1</v>
      </c>
      <c r="H7385" s="4" t="str">
        <f t="shared" si="230"/>
        <v>2RH1242.1</v>
      </c>
      <c r="I7385" s="4" t="str">
        <f t="shared" si="231"/>
        <v>VDD33_ATX</v>
      </c>
    </row>
    <row r="7386" spans="1:9">
      <c r="A7386" t="s">
        <v>261</v>
      </c>
      <c r="B7386" t="s">
        <v>9395</v>
      </c>
      <c r="C7386" t="s">
        <v>5724</v>
      </c>
      <c r="D7386">
        <v>2</v>
      </c>
      <c r="E7386" t="s">
        <v>4128</v>
      </c>
      <c r="F7386">
        <v>2</v>
      </c>
      <c r="G7386">
        <v>2</v>
      </c>
      <c r="H7386" s="4" t="str">
        <f t="shared" si="230"/>
        <v>2RH1242.2</v>
      </c>
      <c r="I7386" s="4" t="str">
        <f t="shared" si="231"/>
        <v>SH21_SPICS</v>
      </c>
    </row>
    <row r="7387" spans="1:9">
      <c r="A7387" t="s">
        <v>261</v>
      </c>
      <c r="B7387" t="s">
        <v>9395</v>
      </c>
      <c r="C7387" t="s">
        <v>9401</v>
      </c>
      <c r="D7387">
        <v>1</v>
      </c>
      <c r="F7387">
        <v>1</v>
      </c>
      <c r="G7387">
        <v>1</v>
      </c>
      <c r="H7387" s="4" t="str">
        <f t="shared" si="230"/>
        <v>2RH1243.1</v>
      </c>
      <c r="I7387" s="4">
        <f t="shared" si="231"/>
        <v>0</v>
      </c>
    </row>
    <row r="7388" spans="1:9">
      <c r="A7388" t="s">
        <v>261</v>
      </c>
      <c r="B7388" t="s">
        <v>9395</v>
      </c>
      <c r="C7388" t="s">
        <v>9401</v>
      </c>
      <c r="D7388">
        <v>2</v>
      </c>
      <c r="E7388" t="s">
        <v>4142</v>
      </c>
      <c r="F7388">
        <v>2</v>
      </c>
      <c r="G7388">
        <v>2</v>
      </c>
      <c r="H7388" s="4" t="str">
        <f t="shared" si="230"/>
        <v>2RH1243.2</v>
      </c>
      <c r="I7388" s="4" t="str">
        <f t="shared" si="231"/>
        <v>SH21_SPICS_DBG</v>
      </c>
    </row>
    <row r="7389" spans="1:9">
      <c r="A7389" t="s">
        <v>261</v>
      </c>
      <c r="B7389" t="s">
        <v>9395</v>
      </c>
      <c r="C7389" t="s">
        <v>5725</v>
      </c>
      <c r="D7389">
        <v>1</v>
      </c>
      <c r="E7389" t="s">
        <v>4121</v>
      </c>
      <c r="F7389">
        <v>1</v>
      </c>
      <c r="G7389">
        <v>1</v>
      </c>
      <c r="H7389" s="4" t="str">
        <f t="shared" si="230"/>
        <v>2RH1261.1</v>
      </c>
      <c r="I7389" s="4" t="str">
        <f t="shared" si="231"/>
        <v>SH21_HSD026</v>
      </c>
    </row>
    <row r="7390" spans="1:9">
      <c r="A7390" t="s">
        <v>261</v>
      </c>
      <c r="B7390" t="s">
        <v>9395</v>
      </c>
      <c r="C7390" t="s">
        <v>5725</v>
      </c>
      <c r="D7390">
        <v>2</v>
      </c>
      <c r="E7390" t="s">
        <v>4111</v>
      </c>
      <c r="F7390">
        <v>2</v>
      </c>
      <c r="G7390">
        <v>2</v>
      </c>
      <c r="H7390" s="4" t="str">
        <f t="shared" si="230"/>
        <v>2RH1261.2</v>
      </c>
      <c r="I7390" s="4" t="str">
        <f t="shared" si="231"/>
        <v>SH21_LDO_5TO3_OUT</v>
      </c>
    </row>
    <row r="7391" spans="1:9">
      <c r="A7391" t="s">
        <v>261</v>
      </c>
      <c r="B7391" t="s">
        <v>9395</v>
      </c>
      <c r="C7391" t="s">
        <v>5726</v>
      </c>
      <c r="D7391">
        <v>1</v>
      </c>
      <c r="E7391" t="s">
        <v>4121</v>
      </c>
      <c r="F7391">
        <v>1</v>
      </c>
      <c r="G7391">
        <v>1</v>
      </c>
      <c r="H7391" s="4" t="str">
        <f t="shared" si="230"/>
        <v>2RH1262.1</v>
      </c>
      <c r="I7391" s="4" t="str">
        <f t="shared" si="231"/>
        <v>SH21_HSD026</v>
      </c>
    </row>
    <row r="7392" spans="1:9">
      <c r="A7392" t="s">
        <v>261</v>
      </c>
      <c r="B7392" t="s">
        <v>9395</v>
      </c>
      <c r="C7392" t="s">
        <v>5726</v>
      </c>
      <c r="D7392">
        <v>2</v>
      </c>
      <c r="E7392" t="s">
        <v>4143</v>
      </c>
      <c r="F7392">
        <v>2</v>
      </c>
      <c r="G7392">
        <v>2</v>
      </c>
      <c r="H7392" s="4" t="str">
        <f t="shared" si="230"/>
        <v>2RH1262.2</v>
      </c>
      <c r="I7392" s="4" t="str">
        <f t="shared" si="231"/>
        <v>SH21_DEV_SLP</v>
      </c>
    </row>
    <row r="7393" spans="1:9">
      <c r="A7393" t="s">
        <v>261</v>
      </c>
      <c r="B7393" t="s">
        <v>9395</v>
      </c>
      <c r="C7393" t="s">
        <v>9402</v>
      </c>
      <c r="D7393">
        <v>1</v>
      </c>
      <c r="F7393">
        <v>1</v>
      </c>
      <c r="G7393">
        <v>1</v>
      </c>
      <c r="H7393" s="4" t="str">
        <f t="shared" si="230"/>
        <v>2RH1263.1</v>
      </c>
      <c r="I7393" s="4">
        <f t="shared" si="231"/>
        <v>0</v>
      </c>
    </row>
    <row r="7394" spans="1:9">
      <c r="A7394" t="s">
        <v>261</v>
      </c>
      <c r="B7394" t="s">
        <v>9395</v>
      </c>
      <c r="C7394" t="s">
        <v>9402</v>
      </c>
      <c r="D7394">
        <v>2</v>
      </c>
      <c r="E7394" t="s">
        <v>4143</v>
      </c>
      <c r="F7394">
        <v>2</v>
      </c>
      <c r="G7394">
        <v>2</v>
      </c>
      <c r="H7394" s="4" t="str">
        <f t="shared" si="230"/>
        <v>2RH1263.2</v>
      </c>
      <c r="I7394" s="4" t="str">
        <f t="shared" si="231"/>
        <v>SH21_DEV_SLP</v>
      </c>
    </row>
    <row r="7395" spans="1:9">
      <c r="A7395" t="s">
        <v>261</v>
      </c>
      <c r="B7395" t="s">
        <v>9395</v>
      </c>
      <c r="C7395" t="s">
        <v>5727</v>
      </c>
      <c r="D7395">
        <v>1</v>
      </c>
      <c r="E7395" t="s">
        <v>4133</v>
      </c>
      <c r="F7395">
        <v>1</v>
      </c>
      <c r="G7395">
        <v>1</v>
      </c>
      <c r="H7395" s="4" t="str">
        <f t="shared" si="230"/>
        <v>2RH1271.1</v>
      </c>
      <c r="I7395" s="4" t="str">
        <f t="shared" si="231"/>
        <v>SH21_HSD027</v>
      </c>
    </row>
    <row r="7396" spans="1:9">
      <c r="A7396" t="s">
        <v>261</v>
      </c>
      <c r="B7396" t="s">
        <v>9395</v>
      </c>
      <c r="C7396" t="s">
        <v>5727</v>
      </c>
      <c r="D7396">
        <v>2</v>
      </c>
      <c r="E7396" t="s">
        <v>4111</v>
      </c>
      <c r="F7396">
        <v>2</v>
      </c>
      <c r="G7396">
        <v>2</v>
      </c>
      <c r="H7396" s="4" t="str">
        <f t="shared" si="230"/>
        <v>2RH1271.2</v>
      </c>
      <c r="I7396" s="4" t="str">
        <f t="shared" si="231"/>
        <v>SH21_LDO_5TO3_OUT</v>
      </c>
    </row>
    <row r="7397" spans="1:9">
      <c r="A7397" t="s">
        <v>261</v>
      </c>
      <c r="B7397" t="s">
        <v>9395</v>
      </c>
      <c r="C7397" t="s">
        <v>5728</v>
      </c>
      <c r="D7397">
        <v>1</v>
      </c>
      <c r="E7397" t="s">
        <v>4133</v>
      </c>
      <c r="F7397">
        <v>1</v>
      </c>
      <c r="G7397">
        <v>1</v>
      </c>
      <c r="H7397" s="4" t="str">
        <f t="shared" si="230"/>
        <v>2RH1272.1</v>
      </c>
      <c r="I7397" s="4" t="str">
        <f t="shared" si="231"/>
        <v>SH21_HSD027</v>
      </c>
    </row>
    <row r="7398" spans="1:9">
      <c r="A7398" t="s">
        <v>261</v>
      </c>
      <c r="B7398" t="s">
        <v>9395</v>
      </c>
      <c r="C7398" t="s">
        <v>5728</v>
      </c>
      <c r="D7398">
        <v>2</v>
      </c>
      <c r="E7398" t="s">
        <v>4144</v>
      </c>
      <c r="F7398">
        <v>2</v>
      </c>
      <c r="G7398">
        <v>2</v>
      </c>
      <c r="H7398" s="4" t="str">
        <f t="shared" si="230"/>
        <v>2RH1272.2</v>
      </c>
      <c r="I7398" s="4" t="str">
        <f t="shared" si="231"/>
        <v>SH21_LED1</v>
      </c>
    </row>
    <row r="7399" spans="1:9">
      <c r="A7399" t="s">
        <v>261</v>
      </c>
      <c r="B7399" t="s">
        <v>9395</v>
      </c>
      <c r="C7399" t="s">
        <v>9403</v>
      </c>
      <c r="D7399">
        <v>1</v>
      </c>
      <c r="F7399">
        <v>1</v>
      </c>
      <c r="G7399">
        <v>1</v>
      </c>
      <c r="H7399" s="4" t="str">
        <f t="shared" si="230"/>
        <v>2RH1273.1</v>
      </c>
      <c r="I7399" s="4">
        <f t="shared" si="231"/>
        <v>0</v>
      </c>
    </row>
    <row r="7400" spans="1:9">
      <c r="A7400" t="s">
        <v>261</v>
      </c>
      <c r="B7400" t="s">
        <v>9395</v>
      </c>
      <c r="C7400" t="s">
        <v>9403</v>
      </c>
      <c r="D7400">
        <v>2</v>
      </c>
      <c r="E7400" t="s">
        <v>4144</v>
      </c>
      <c r="F7400">
        <v>2</v>
      </c>
      <c r="G7400">
        <v>2</v>
      </c>
      <c r="H7400" s="4" t="str">
        <f t="shared" si="230"/>
        <v>2RH1273.2</v>
      </c>
      <c r="I7400" s="4" t="str">
        <f t="shared" si="231"/>
        <v>SH21_LED1</v>
      </c>
    </row>
    <row r="7401" spans="1:9">
      <c r="A7401" t="s">
        <v>261</v>
      </c>
      <c r="B7401" t="s">
        <v>9395</v>
      </c>
      <c r="C7401" t="s">
        <v>5729</v>
      </c>
      <c r="D7401">
        <v>1</v>
      </c>
      <c r="E7401" t="s">
        <v>10014</v>
      </c>
      <c r="F7401">
        <v>1</v>
      </c>
      <c r="G7401">
        <v>1</v>
      </c>
      <c r="H7401" s="4" t="str">
        <f t="shared" si="230"/>
        <v>2RH1281.1</v>
      </c>
      <c r="I7401" s="4" t="str">
        <f t="shared" si="231"/>
        <v>SH21_D_GPIO_VBUS</v>
      </c>
    </row>
    <row r="7402" spans="1:9">
      <c r="A7402" t="s">
        <v>261</v>
      </c>
      <c r="B7402" t="s">
        <v>9395</v>
      </c>
      <c r="C7402" t="s">
        <v>5729</v>
      </c>
      <c r="D7402">
        <v>2</v>
      </c>
      <c r="E7402" t="s">
        <v>4111</v>
      </c>
      <c r="F7402">
        <v>2</v>
      </c>
      <c r="G7402">
        <v>2</v>
      </c>
      <c r="H7402" s="4" t="str">
        <f t="shared" si="230"/>
        <v>2RH1281.2</v>
      </c>
      <c r="I7402" s="4" t="str">
        <f t="shared" si="231"/>
        <v>SH21_LDO_5TO3_OUT</v>
      </c>
    </row>
    <row r="7403" spans="1:9">
      <c r="A7403" t="s">
        <v>261</v>
      </c>
      <c r="B7403" t="s">
        <v>9395</v>
      </c>
      <c r="C7403" t="s">
        <v>5730</v>
      </c>
      <c r="D7403">
        <v>1</v>
      </c>
      <c r="E7403" t="s">
        <v>10014</v>
      </c>
      <c r="F7403">
        <v>1</v>
      </c>
      <c r="G7403">
        <v>1</v>
      </c>
      <c r="H7403" s="4" t="str">
        <f t="shared" si="230"/>
        <v>2RH1282.1</v>
      </c>
      <c r="I7403" s="4" t="str">
        <f t="shared" si="231"/>
        <v>SH21_D_GPIO_VBUS</v>
      </c>
    </row>
    <row r="7404" spans="1:9">
      <c r="A7404" t="s">
        <v>261</v>
      </c>
      <c r="B7404" t="s">
        <v>9395</v>
      </c>
      <c r="C7404" t="s">
        <v>5730</v>
      </c>
      <c r="D7404">
        <v>2</v>
      </c>
      <c r="E7404" t="s">
        <v>4145</v>
      </c>
      <c r="F7404">
        <v>2</v>
      </c>
      <c r="G7404">
        <v>2</v>
      </c>
      <c r="H7404" s="4" t="str">
        <f t="shared" si="230"/>
        <v>2RH1282.2</v>
      </c>
      <c r="I7404" s="4" t="str">
        <f t="shared" si="231"/>
        <v>SH21_GPIO_VBUS</v>
      </c>
    </row>
    <row r="7405" spans="1:9">
      <c r="A7405" t="s">
        <v>261</v>
      </c>
      <c r="B7405" t="s">
        <v>9395</v>
      </c>
      <c r="C7405" t="s">
        <v>9404</v>
      </c>
      <c r="D7405">
        <v>1</v>
      </c>
      <c r="F7405">
        <v>1</v>
      </c>
      <c r="G7405">
        <v>1</v>
      </c>
      <c r="H7405" s="4" t="str">
        <f t="shared" si="230"/>
        <v>2RH1283.1</v>
      </c>
      <c r="I7405" s="4">
        <f t="shared" si="231"/>
        <v>0</v>
      </c>
    </row>
    <row r="7406" spans="1:9">
      <c r="A7406" t="s">
        <v>261</v>
      </c>
      <c r="B7406" t="s">
        <v>9395</v>
      </c>
      <c r="C7406" t="s">
        <v>9404</v>
      </c>
      <c r="D7406">
        <v>2</v>
      </c>
      <c r="E7406" t="s">
        <v>4145</v>
      </c>
      <c r="F7406">
        <v>2</v>
      </c>
      <c r="G7406">
        <v>2</v>
      </c>
      <c r="H7406" s="4" t="str">
        <f t="shared" si="230"/>
        <v>2RH1283.2</v>
      </c>
      <c r="I7406" s="4" t="str">
        <f t="shared" si="231"/>
        <v>SH21_GPIO_VBUS</v>
      </c>
    </row>
    <row r="7407" spans="1:9">
      <c r="A7407" t="s">
        <v>261</v>
      </c>
      <c r="B7407" t="s">
        <v>9395</v>
      </c>
      <c r="C7407" t="s">
        <v>5731</v>
      </c>
      <c r="D7407">
        <v>1</v>
      </c>
      <c r="E7407" t="s">
        <v>4125</v>
      </c>
      <c r="F7407">
        <v>1</v>
      </c>
      <c r="G7407">
        <v>1</v>
      </c>
      <c r="H7407" s="4" t="str">
        <f t="shared" si="230"/>
        <v>2RH1511.1</v>
      </c>
      <c r="I7407" s="4" t="str">
        <f t="shared" si="231"/>
        <v>SH21_RSET</v>
      </c>
    </row>
    <row r="7408" spans="1:9">
      <c r="A7408" t="s">
        <v>261</v>
      </c>
      <c r="B7408" t="s">
        <v>9395</v>
      </c>
      <c r="C7408" t="s">
        <v>5731</v>
      </c>
      <c r="D7408">
        <v>2</v>
      </c>
      <c r="E7408" t="s">
        <v>169</v>
      </c>
      <c r="F7408">
        <v>2</v>
      </c>
      <c r="G7408">
        <v>2</v>
      </c>
      <c r="H7408" s="4" t="str">
        <f t="shared" si="230"/>
        <v>2RH1511.2</v>
      </c>
      <c r="I7408" s="4" t="str">
        <f t="shared" si="231"/>
        <v>DGND</v>
      </c>
    </row>
    <row r="7409" spans="1:9">
      <c r="A7409" t="s">
        <v>261</v>
      </c>
      <c r="B7409" t="s">
        <v>9395</v>
      </c>
      <c r="C7409" t="s">
        <v>5732</v>
      </c>
      <c r="D7409" t="s">
        <v>191</v>
      </c>
      <c r="E7409" t="s">
        <v>4128</v>
      </c>
      <c r="F7409">
        <v>1</v>
      </c>
      <c r="G7409" t="s">
        <v>191</v>
      </c>
      <c r="H7409" s="4" t="str">
        <f t="shared" si="230"/>
        <v>2SPIH11.1</v>
      </c>
      <c r="I7409" s="4" t="str">
        <f t="shared" si="231"/>
        <v>SH21_SPICS</v>
      </c>
    </row>
    <row r="7410" spans="1:9">
      <c r="A7410" t="s">
        <v>261</v>
      </c>
      <c r="B7410" t="s">
        <v>9395</v>
      </c>
      <c r="C7410" t="s">
        <v>5732</v>
      </c>
      <c r="D7410" t="s">
        <v>171</v>
      </c>
      <c r="E7410" t="s">
        <v>169</v>
      </c>
      <c r="F7410">
        <v>4</v>
      </c>
      <c r="G7410" t="s">
        <v>171</v>
      </c>
      <c r="H7410" s="4" t="str">
        <f t="shared" si="230"/>
        <v>2SPIH11.4</v>
      </c>
      <c r="I7410" s="4" t="str">
        <f t="shared" si="231"/>
        <v>DGND</v>
      </c>
    </row>
    <row r="7411" spans="1:9">
      <c r="A7411" t="s">
        <v>261</v>
      </c>
      <c r="B7411" t="s">
        <v>9395</v>
      </c>
      <c r="C7411" t="s">
        <v>5732</v>
      </c>
      <c r="D7411" t="s">
        <v>1974</v>
      </c>
      <c r="E7411" t="s">
        <v>4122</v>
      </c>
      <c r="F7411">
        <v>7</v>
      </c>
      <c r="G7411" t="s">
        <v>1974</v>
      </c>
      <c r="H7411" s="4" t="str">
        <f t="shared" si="230"/>
        <v>2SPIH11.7</v>
      </c>
      <c r="I7411" s="4" t="str">
        <f t="shared" si="231"/>
        <v>SH21_SPIO3</v>
      </c>
    </row>
    <row r="7412" spans="1:9">
      <c r="A7412" t="s">
        <v>261</v>
      </c>
      <c r="B7412" t="s">
        <v>9395</v>
      </c>
      <c r="C7412" t="s">
        <v>5732</v>
      </c>
      <c r="D7412" t="s">
        <v>1975</v>
      </c>
      <c r="E7412" t="s">
        <v>4127</v>
      </c>
      <c r="F7412">
        <v>6</v>
      </c>
      <c r="G7412" t="s">
        <v>1975</v>
      </c>
      <c r="H7412" s="4" t="str">
        <f t="shared" si="230"/>
        <v>2SPIH11.6</v>
      </c>
      <c r="I7412" s="4" t="str">
        <f t="shared" si="231"/>
        <v>SH21_SPICK</v>
      </c>
    </row>
    <row r="7413" spans="1:9">
      <c r="A7413" t="s">
        <v>261</v>
      </c>
      <c r="B7413" t="s">
        <v>9395</v>
      </c>
      <c r="C7413" t="s">
        <v>5732</v>
      </c>
      <c r="D7413" t="s">
        <v>1976</v>
      </c>
      <c r="E7413" t="s">
        <v>4129</v>
      </c>
      <c r="F7413">
        <v>5</v>
      </c>
      <c r="G7413" t="s">
        <v>1976</v>
      </c>
      <c r="H7413" s="4" t="str">
        <f t="shared" si="230"/>
        <v>2SPIH11.5</v>
      </c>
      <c r="I7413" s="4" t="str">
        <f t="shared" si="231"/>
        <v>SH21_SPISI</v>
      </c>
    </row>
    <row r="7414" spans="1:9">
      <c r="A7414" t="s">
        <v>261</v>
      </c>
      <c r="B7414" t="s">
        <v>9395</v>
      </c>
      <c r="C7414" t="s">
        <v>5732</v>
      </c>
      <c r="D7414" t="s">
        <v>1977</v>
      </c>
      <c r="E7414" t="s">
        <v>4130</v>
      </c>
      <c r="F7414">
        <v>2</v>
      </c>
      <c r="G7414" t="s">
        <v>1977</v>
      </c>
      <c r="H7414" s="4" t="str">
        <f t="shared" si="230"/>
        <v>2SPIH11.2</v>
      </c>
      <c r="I7414" s="4" t="str">
        <f t="shared" si="231"/>
        <v>SH21_SPISO</v>
      </c>
    </row>
    <row r="7415" spans="1:9">
      <c r="A7415" t="s">
        <v>261</v>
      </c>
      <c r="B7415" t="s">
        <v>9395</v>
      </c>
      <c r="C7415" t="s">
        <v>5732</v>
      </c>
      <c r="D7415" t="s">
        <v>172</v>
      </c>
      <c r="E7415" t="s">
        <v>463</v>
      </c>
      <c r="F7415">
        <v>8</v>
      </c>
      <c r="G7415" t="s">
        <v>172</v>
      </c>
      <c r="H7415" s="4" t="str">
        <f t="shared" si="230"/>
        <v>2SPIH11.8</v>
      </c>
      <c r="I7415" s="4" t="str">
        <f t="shared" si="231"/>
        <v>VDD33_ATX</v>
      </c>
    </row>
    <row r="7416" spans="1:9">
      <c r="A7416" t="s">
        <v>261</v>
      </c>
      <c r="B7416" t="s">
        <v>9395</v>
      </c>
      <c r="C7416" t="s">
        <v>5732</v>
      </c>
      <c r="D7416" t="s">
        <v>1978</v>
      </c>
      <c r="E7416" t="s">
        <v>4123</v>
      </c>
      <c r="F7416">
        <v>3</v>
      </c>
      <c r="G7416" t="s">
        <v>1978</v>
      </c>
      <c r="H7416" s="4" t="str">
        <f t="shared" si="230"/>
        <v>2SPIH11.3</v>
      </c>
      <c r="I7416" s="4" t="str">
        <f t="shared" si="231"/>
        <v>SH21_SPIO2</v>
      </c>
    </row>
    <row r="7417" spans="1:9">
      <c r="A7417" t="s">
        <v>261</v>
      </c>
      <c r="B7417" t="s">
        <v>9395</v>
      </c>
      <c r="C7417" t="s">
        <v>5733</v>
      </c>
      <c r="D7417">
        <v>1</v>
      </c>
      <c r="E7417" t="s">
        <v>4114</v>
      </c>
      <c r="F7417">
        <v>1</v>
      </c>
      <c r="G7417">
        <v>1</v>
      </c>
      <c r="H7417" s="4" t="str">
        <f t="shared" si="230"/>
        <v>2YH11.1</v>
      </c>
      <c r="I7417" s="4" t="str">
        <f t="shared" si="231"/>
        <v>SH21_XTAL_OUT</v>
      </c>
    </row>
    <row r="7418" spans="1:9">
      <c r="A7418" t="s">
        <v>261</v>
      </c>
      <c r="B7418" t="s">
        <v>9395</v>
      </c>
      <c r="C7418" t="s">
        <v>5733</v>
      </c>
      <c r="D7418">
        <v>2</v>
      </c>
      <c r="E7418" t="s">
        <v>169</v>
      </c>
      <c r="F7418">
        <v>2</v>
      </c>
      <c r="G7418">
        <v>2</v>
      </c>
      <c r="H7418" s="4" t="str">
        <f t="shared" si="230"/>
        <v>2YH11.2</v>
      </c>
      <c r="I7418" s="4" t="str">
        <f t="shared" si="231"/>
        <v>DGND</v>
      </c>
    </row>
    <row r="7419" spans="1:9">
      <c r="A7419" t="s">
        <v>261</v>
      </c>
      <c r="B7419" t="s">
        <v>9395</v>
      </c>
      <c r="C7419" t="s">
        <v>5733</v>
      </c>
      <c r="D7419">
        <v>3</v>
      </c>
      <c r="E7419" t="s">
        <v>4113</v>
      </c>
      <c r="F7419">
        <v>3</v>
      </c>
      <c r="G7419">
        <v>3</v>
      </c>
      <c r="H7419" s="4" t="str">
        <f t="shared" si="230"/>
        <v>2YH11.3</v>
      </c>
      <c r="I7419" s="4" t="str">
        <f t="shared" si="231"/>
        <v>SH21_XTAL_IN</v>
      </c>
    </row>
    <row r="7420" spans="1:9">
      <c r="A7420" t="s">
        <v>261</v>
      </c>
      <c r="B7420" t="s">
        <v>9395</v>
      </c>
      <c r="C7420" t="s">
        <v>5733</v>
      </c>
      <c r="D7420">
        <v>4</v>
      </c>
      <c r="E7420" t="s">
        <v>169</v>
      </c>
      <c r="F7420">
        <v>4</v>
      </c>
      <c r="G7420">
        <v>4</v>
      </c>
      <c r="H7420" s="4" t="str">
        <f t="shared" si="230"/>
        <v>2YH11.4</v>
      </c>
      <c r="I7420" s="4" t="str">
        <f t="shared" si="231"/>
        <v>DGND</v>
      </c>
    </row>
    <row r="7421" spans="1:9">
      <c r="A7421" t="s">
        <v>261</v>
      </c>
      <c r="B7421" t="s">
        <v>9395</v>
      </c>
      <c r="C7421" t="s">
        <v>5734</v>
      </c>
      <c r="D7421" t="s">
        <v>173</v>
      </c>
      <c r="E7421" t="s">
        <v>169</v>
      </c>
      <c r="F7421">
        <v>1</v>
      </c>
      <c r="G7421" t="s">
        <v>173</v>
      </c>
      <c r="H7421" s="4" t="str">
        <f t="shared" si="230"/>
        <v>SH21_DGND1.1</v>
      </c>
      <c r="I7421" s="4" t="str">
        <f t="shared" si="231"/>
        <v>DGND</v>
      </c>
    </row>
    <row r="7422" spans="1:9">
      <c r="A7422" t="s">
        <v>261</v>
      </c>
      <c r="B7422" t="s">
        <v>9395</v>
      </c>
      <c r="C7422" t="s">
        <v>5735</v>
      </c>
      <c r="D7422" t="s">
        <v>173</v>
      </c>
      <c r="E7422" t="s">
        <v>169</v>
      </c>
      <c r="F7422">
        <v>1</v>
      </c>
      <c r="G7422" t="s">
        <v>173</v>
      </c>
      <c r="H7422" s="4" t="str">
        <f t="shared" si="230"/>
        <v>SH21_DGND2.1</v>
      </c>
      <c r="I7422" s="4" t="str">
        <f t="shared" si="231"/>
        <v>DGND</v>
      </c>
    </row>
    <row r="7423" spans="1:9">
      <c r="A7423" t="s">
        <v>261</v>
      </c>
      <c r="B7423" t="s">
        <v>9395</v>
      </c>
      <c r="C7423" t="s">
        <v>5736</v>
      </c>
      <c r="D7423" t="s">
        <v>173</v>
      </c>
      <c r="E7423" t="s">
        <v>169</v>
      </c>
      <c r="F7423">
        <v>1</v>
      </c>
      <c r="G7423" t="s">
        <v>173</v>
      </c>
      <c r="H7423" s="4" t="str">
        <f t="shared" si="230"/>
        <v>SH21_DGND3.1</v>
      </c>
      <c r="I7423" s="4" t="str">
        <f t="shared" si="231"/>
        <v>DGND</v>
      </c>
    </row>
    <row r="7424" spans="1:9">
      <c r="A7424" t="s">
        <v>261</v>
      </c>
      <c r="B7424" t="s">
        <v>9395</v>
      </c>
      <c r="C7424" t="s">
        <v>5737</v>
      </c>
      <c r="D7424" t="s">
        <v>173</v>
      </c>
      <c r="E7424" t="s">
        <v>169</v>
      </c>
      <c r="F7424">
        <v>1</v>
      </c>
      <c r="G7424" t="s">
        <v>173</v>
      </c>
      <c r="H7424" s="4" t="str">
        <f t="shared" si="230"/>
        <v>SH21_DGND4.1</v>
      </c>
      <c r="I7424" s="4" t="str">
        <f t="shared" si="231"/>
        <v>DGND</v>
      </c>
    </row>
    <row r="7425" spans="1:9">
      <c r="A7425" t="s">
        <v>261</v>
      </c>
      <c r="B7425" t="s">
        <v>9395</v>
      </c>
      <c r="C7425" t="s">
        <v>5738</v>
      </c>
      <c r="D7425" t="s">
        <v>173</v>
      </c>
      <c r="E7425" t="s">
        <v>8839</v>
      </c>
      <c r="F7425">
        <v>1</v>
      </c>
      <c r="G7425" t="s">
        <v>173</v>
      </c>
      <c r="H7425" s="4" t="str">
        <f t="shared" si="230"/>
        <v>SH21_DPS_5V0.1</v>
      </c>
      <c r="I7425" s="4" t="str">
        <f t="shared" si="231"/>
        <v>SH2_DPS_5V0</v>
      </c>
    </row>
    <row r="7426" spans="1:9">
      <c r="A7426" t="s">
        <v>261</v>
      </c>
      <c r="B7426" t="s">
        <v>9395</v>
      </c>
      <c r="C7426" t="s">
        <v>4112</v>
      </c>
      <c r="D7426" t="s">
        <v>173</v>
      </c>
      <c r="E7426" t="s">
        <v>4112</v>
      </c>
      <c r="F7426">
        <v>1</v>
      </c>
      <c r="G7426" t="s">
        <v>173</v>
      </c>
      <c r="H7426" s="4" t="str">
        <f t="shared" ref="H7426:H7489" si="232">CONCATENATE(C7426,".",F7426)</f>
        <v>SH21_L_SWR_5TO1_OUT.1</v>
      </c>
      <c r="I7426" s="4" t="str">
        <f t="shared" ref="I7426:I7489" si="233">E7426</f>
        <v>SH21_L_SWR_5TO1_OUT</v>
      </c>
    </row>
    <row r="7427" spans="1:9">
      <c r="A7427" t="s">
        <v>261</v>
      </c>
      <c r="B7427" t="s">
        <v>9395</v>
      </c>
      <c r="C7427" t="s">
        <v>4111</v>
      </c>
      <c r="D7427" t="s">
        <v>173</v>
      </c>
      <c r="E7427" t="s">
        <v>4111</v>
      </c>
      <c r="F7427">
        <v>1</v>
      </c>
      <c r="G7427" t="s">
        <v>173</v>
      </c>
      <c r="H7427" s="4" t="str">
        <f t="shared" si="232"/>
        <v>SH21_LDO_5TO3_OUT.1</v>
      </c>
      <c r="I7427" s="4" t="str">
        <f t="shared" si="233"/>
        <v>SH21_LDO_5TO3_OUT</v>
      </c>
    </row>
    <row r="7428" spans="1:9">
      <c r="A7428" t="s">
        <v>261</v>
      </c>
      <c r="B7428" t="s">
        <v>9395</v>
      </c>
      <c r="C7428" t="s">
        <v>5739</v>
      </c>
      <c r="D7428" t="s">
        <v>173</v>
      </c>
      <c r="E7428" t="s">
        <v>1939</v>
      </c>
      <c r="F7428">
        <v>1</v>
      </c>
      <c r="G7428" t="s">
        <v>173</v>
      </c>
      <c r="H7428" s="4" t="str">
        <f t="shared" si="232"/>
        <v>SH21_PCIEGND1.1</v>
      </c>
      <c r="I7428" s="4" t="str">
        <f t="shared" si="233"/>
        <v>PCIE_GND</v>
      </c>
    </row>
    <row r="7429" spans="1:9">
      <c r="A7429" t="s">
        <v>261</v>
      </c>
      <c r="B7429" t="s">
        <v>9395</v>
      </c>
      <c r="C7429" t="s">
        <v>5740</v>
      </c>
      <c r="D7429" t="s">
        <v>173</v>
      </c>
      <c r="E7429" t="s">
        <v>1939</v>
      </c>
      <c r="F7429">
        <v>1</v>
      </c>
      <c r="G7429" t="s">
        <v>173</v>
      </c>
      <c r="H7429" s="4" t="str">
        <f t="shared" si="232"/>
        <v>SH21_PCIEGND2.1</v>
      </c>
      <c r="I7429" s="4" t="str">
        <f t="shared" si="233"/>
        <v>PCIE_GND</v>
      </c>
    </row>
    <row r="7430" spans="1:9">
      <c r="A7430" t="s">
        <v>261</v>
      </c>
      <c r="B7430" t="s">
        <v>9395</v>
      </c>
      <c r="C7430" t="s">
        <v>5741</v>
      </c>
      <c r="D7430" t="s">
        <v>173</v>
      </c>
      <c r="E7430" t="s">
        <v>1939</v>
      </c>
      <c r="F7430">
        <v>1</v>
      </c>
      <c r="G7430" t="s">
        <v>173</v>
      </c>
      <c r="H7430" s="4" t="str">
        <f t="shared" si="232"/>
        <v>SH21_PCIEGND3.1</v>
      </c>
      <c r="I7430" s="4" t="str">
        <f t="shared" si="233"/>
        <v>PCIE_GND</v>
      </c>
    </row>
    <row r="7431" spans="1:9">
      <c r="A7431" t="s">
        <v>261</v>
      </c>
      <c r="B7431" t="s">
        <v>9395</v>
      </c>
      <c r="C7431" t="s">
        <v>5742</v>
      </c>
      <c r="D7431" t="s">
        <v>173</v>
      </c>
      <c r="E7431" t="s">
        <v>1939</v>
      </c>
      <c r="F7431">
        <v>1</v>
      </c>
      <c r="G7431" t="s">
        <v>173</v>
      </c>
      <c r="H7431" s="4" t="str">
        <f t="shared" si="232"/>
        <v>SH21_PCIEGND4.1</v>
      </c>
      <c r="I7431" s="4" t="str">
        <f t="shared" si="233"/>
        <v>PCIE_GND</v>
      </c>
    </row>
    <row r="7432" spans="1:9">
      <c r="A7432" t="s">
        <v>261</v>
      </c>
      <c r="B7432" t="s">
        <v>9395</v>
      </c>
      <c r="C7432" t="s">
        <v>4117</v>
      </c>
      <c r="D7432" t="s">
        <v>173</v>
      </c>
      <c r="E7432" t="s">
        <v>4117</v>
      </c>
      <c r="F7432">
        <v>1</v>
      </c>
      <c r="G7432" t="s">
        <v>173</v>
      </c>
      <c r="H7432" s="4" t="str">
        <f t="shared" si="232"/>
        <v>SH21_USB_AVDD10.1</v>
      </c>
      <c r="I7432" s="4" t="str">
        <f t="shared" si="233"/>
        <v>SH21_USB_AVDD10</v>
      </c>
    </row>
    <row r="7433" spans="1:9">
      <c r="A7433" t="s">
        <v>261</v>
      </c>
      <c r="B7433" t="s">
        <v>9405</v>
      </c>
      <c r="C7433" t="s">
        <v>9406</v>
      </c>
      <c r="D7433">
        <v>1</v>
      </c>
      <c r="E7433" t="s">
        <v>169</v>
      </c>
      <c r="F7433">
        <v>1</v>
      </c>
      <c r="G7433">
        <v>1</v>
      </c>
      <c r="H7433" s="4" t="str">
        <f t="shared" si="232"/>
        <v>2BDH21.1</v>
      </c>
      <c r="I7433" s="4" t="str">
        <f t="shared" si="233"/>
        <v>DGND</v>
      </c>
    </row>
    <row r="7434" spans="1:9">
      <c r="A7434" t="s">
        <v>261</v>
      </c>
      <c r="B7434" t="s">
        <v>9405</v>
      </c>
      <c r="C7434" t="s">
        <v>9406</v>
      </c>
      <c r="D7434">
        <v>2</v>
      </c>
      <c r="E7434" t="s">
        <v>1939</v>
      </c>
      <c r="F7434">
        <v>2</v>
      </c>
      <c r="G7434">
        <v>2</v>
      </c>
      <c r="H7434" s="4" t="str">
        <f t="shared" si="232"/>
        <v>2BDH21.2</v>
      </c>
      <c r="I7434" s="4" t="str">
        <f t="shared" si="233"/>
        <v>PCIE_GND</v>
      </c>
    </row>
    <row r="7435" spans="1:9">
      <c r="A7435" t="s">
        <v>261</v>
      </c>
      <c r="B7435" t="s">
        <v>9405</v>
      </c>
      <c r="C7435" t="s">
        <v>9407</v>
      </c>
      <c r="D7435">
        <v>1</v>
      </c>
      <c r="E7435" t="s">
        <v>169</v>
      </c>
      <c r="F7435">
        <v>1</v>
      </c>
      <c r="G7435">
        <v>1</v>
      </c>
      <c r="H7435" s="4" t="str">
        <f t="shared" si="232"/>
        <v>2BDH22.1</v>
      </c>
      <c r="I7435" s="4" t="str">
        <f t="shared" si="233"/>
        <v>DGND</v>
      </c>
    </row>
    <row r="7436" spans="1:9">
      <c r="A7436" t="s">
        <v>261</v>
      </c>
      <c r="B7436" t="s">
        <v>9405</v>
      </c>
      <c r="C7436" t="s">
        <v>9407</v>
      </c>
      <c r="D7436">
        <v>2</v>
      </c>
      <c r="E7436" t="s">
        <v>1939</v>
      </c>
      <c r="F7436">
        <v>2</v>
      </c>
      <c r="G7436">
        <v>2</v>
      </c>
      <c r="H7436" s="4" t="str">
        <f t="shared" si="232"/>
        <v>2BDH22.2</v>
      </c>
      <c r="I7436" s="4" t="str">
        <f t="shared" si="233"/>
        <v>PCIE_GND</v>
      </c>
    </row>
    <row r="7437" spans="1:9">
      <c r="A7437" t="s">
        <v>261</v>
      </c>
      <c r="B7437" t="s">
        <v>9405</v>
      </c>
      <c r="C7437" t="s">
        <v>9408</v>
      </c>
      <c r="D7437">
        <v>1</v>
      </c>
      <c r="E7437" t="s">
        <v>169</v>
      </c>
      <c r="F7437">
        <v>1</v>
      </c>
      <c r="G7437">
        <v>1</v>
      </c>
      <c r="H7437" s="4" t="str">
        <f t="shared" si="232"/>
        <v>2BDH23.1</v>
      </c>
      <c r="I7437" s="4" t="str">
        <f t="shared" si="233"/>
        <v>DGND</v>
      </c>
    </row>
    <row r="7438" spans="1:9">
      <c r="A7438" t="s">
        <v>261</v>
      </c>
      <c r="B7438" t="s">
        <v>9405</v>
      </c>
      <c r="C7438" t="s">
        <v>9408</v>
      </c>
      <c r="D7438">
        <v>2</v>
      </c>
      <c r="E7438" t="s">
        <v>1939</v>
      </c>
      <c r="F7438">
        <v>2</v>
      </c>
      <c r="G7438">
        <v>2</v>
      </c>
      <c r="H7438" s="4" t="str">
        <f t="shared" si="232"/>
        <v>2BDH23.2</v>
      </c>
      <c r="I7438" s="4" t="str">
        <f t="shared" si="233"/>
        <v>PCIE_GND</v>
      </c>
    </row>
    <row r="7439" spans="1:9">
      <c r="A7439" t="s">
        <v>261</v>
      </c>
      <c r="B7439" t="s">
        <v>9405</v>
      </c>
      <c r="C7439" t="s">
        <v>9409</v>
      </c>
      <c r="D7439">
        <v>1</v>
      </c>
      <c r="E7439" t="s">
        <v>169</v>
      </c>
      <c r="F7439">
        <v>1</v>
      </c>
      <c r="G7439">
        <v>1</v>
      </c>
      <c r="H7439" s="4" t="str">
        <f t="shared" si="232"/>
        <v>2BDH24.1</v>
      </c>
      <c r="I7439" s="4" t="str">
        <f t="shared" si="233"/>
        <v>DGND</v>
      </c>
    </row>
    <row r="7440" spans="1:9">
      <c r="A7440" t="s">
        <v>261</v>
      </c>
      <c r="B7440" t="s">
        <v>9405</v>
      </c>
      <c r="C7440" t="s">
        <v>9409</v>
      </c>
      <c r="D7440">
        <v>2</v>
      </c>
      <c r="E7440" t="s">
        <v>1939</v>
      </c>
      <c r="F7440">
        <v>2</v>
      </c>
      <c r="G7440">
        <v>2</v>
      </c>
      <c r="H7440" s="4" t="str">
        <f t="shared" si="232"/>
        <v>2BDH24.2</v>
      </c>
      <c r="I7440" s="4" t="str">
        <f t="shared" si="233"/>
        <v>PCIE_GND</v>
      </c>
    </row>
    <row r="7441" spans="1:9">
      <c r="A7441" t="s">
        <v>261</v>
      </c>
      <c r="B7441" t="s">
        <v>9405</v>
      </c>
      <c r="C7441" t="s">
        <v>9410</v>
      </c>
      <c r="D7441">
        <v>1</v>
      </c>
      <c r="E7441" t="s">
        <v>463</v>
      </c>
      <c r="F7441">
        <v>1</v>
      </c>
      <c r="G7441">
        <v>1</v>
      </c>
      <c r="H7441" s="4" t="str">
        <f t="shared" si="232"/>
        <v>2CH21.1</v>
      </c>
      <c r="I7441" s="4" t="str">
        <f t="shared" si="233"/>
        <v>VDD33_ATX</v>
      </c>
    </row>
    <row r="7442" spans="1:9">
      <c r="A7442" t="s">
        <v>261</v>
      </c>
      <c r="B7442" t="s">
        <v>9405</v>
      </c>
      <c r="C7442" t="s">
        <v>9410</v>
      </c>
      <c r="D7442">
        <v>2</v>
      </c>
      <c r="E7442" t="s">
        <v>169</v>
      </c>
      <c r="F7442">
        <v>2</v>
      </c>
      <c r="G7442">
        <v>2</v>
      </c>
      <c r="H7442" s="4" t="str">
        <f t="shared" si="232"/>
        <v>2CH21.2</v>
      </c>
      <c r="I7442" s="4" t="str">
        <f t="shared" si="233"/>
        <v>DGND</v>
      </c>
    </row>
    <row r="7443" spans="1:9">
      <c r="A7443" t="s">
        <v>261</v>
      </c>
      <c r="B7443" t="s">
        <v>9405</v>
      </c>
      <c r="C7443" t="s">
        <v>9411</v>
      </c>
      <c r="D7443">
        <v>1</v>
      </c>
      <c r="E7443" t="s">
        <v>8844</v>
      </c>
      <c r="F7443">
        <v>1</v>
      </c>
      <c r="G7443">
        <v>1</v>
      </c>
      <c r="H7443" s="4" t="str">
        <f t="shared" si="232"/>
        <v>2CH211.1</v>
      </c>
      <c r="I7443" s="4" t="str">
        <f t="shared" si="233"/>
        <v>SH22_LDO_5TO3_OUT</v>
      </c>
    </row>
    <row r="7444" spans="1:9">
      <c r="A7444" t="s">
        <v>261</v>
      </c>
      <c r="B7444" t="s">
        <v>9405</v>
      </c>
      <c r="C7444" t="s">
        <v>9411</v>
      </c>
      <c r="D7444">
        <v>2</v>
      </c>
      <c r="E7444" t="s">
        <v>1939</v>
      </c>
      <c r="F7444">
        <v>2</v>
      </c>
      <c r="G7444">
        <v>2</v>
      </c>
      <c r="H7444" s="4" t="str">
        <f t="shared" si="232"/>
        <v>2CH211.2</v>
      </c>
      <c r="I7444" s="4" t="str">
        <f t="shared" si="233"/>
        <v>PCIE_GND</v>
      </c>
    </row>
    <row r="7445" spans="1:9">
      <c r="A7445" t="s">
        <v>261</v>
      </c>
      <c r="B7445" t="s">
        <v>9405</v>
      </c>
      <c r="C7445" t="s">
        <v>9412</v>
      </c>
      <c r="D7445">
        <v>1</v>
      </c>
      <c r="E7445" t="s">
        <v>8844</v>
      </c>
      <c r="F7445">
        <v>1</v>
      </c>
      <c r="G7445">
        <v>1</v>
      </c>
      <c r="H7445" s="4" t="str">
        <f t="shared" si="232"/>
        <v>2CH212.1</v>
      </c>
      <c r="I7445" s="4" t="str">
        <f t="shared" si="233"/>
        <v>SH22_LDO_5TO3_OUT</v>
      </c>
    </row>
    <row r="7446" spans="1:9">
      <c r="A7446" t="s">
        <v>261</v>
      </c>
      <c r="B7446" t="s">
        <v>9405</v>
      </c>
      <c r="C7446" t="s">
        <v>9412</v>
      </c>
      <c r="D7446">
        <v>2</v>
      </c>
      <c r="E7446" t="s">
        <v>1939</v>
      </c>
      <c r="F7446">
        <v>2</v>
      </c>
      <c r="G7446">
        <v>2</v>
      </c>
      <c r="H7446" s="4" t="str">
        <f t="shared" si="232"/>
        <v>2CH212.2</v>
      </c>
      <c r="I7446" s="4" t="str">
        <f t="shared" si="233"/>
        <v>PCIE_GND</v>
      </c>
    </row>
    <row r="7447" spans="1:9">
      <c r="A7447" t="s">
        <v>261</v>
      </c>
      <c r="B7447" t="s">
        <v>9405</v>
      </c>
      <c r="C7447" t="s">
        <v>9413</v>
      </c>
      <c r="D7447">
        <v>1</v>
      </c>
      <c r="E7447" t="s">
        <v>8845</v>
      </c>
      <c r="F7447">
        <v>1</v>
      </c>
      <c r="G7447">
        <v>1</v>
      </c>
      <c r="H7447" s="4" t="str">
        <f t="shared" si="232"/>
        <v>2CH221.1</v>
      </c>
      <c r="I7447" s="4" t="str">
        <f t="shared" si="233"/>
        <v>SH22_L_SWR_5TO1_OUT</v>
      </c>
    </row>
    <row r="7448" spans="1:9">
      <c r="A7448" t="s">
        <v>261</v>
      </c>
      <c r="B7448" t="s">
        <v>9405</v>
      </c>
      <c r="C7448" t="s">
        <v>9413</v>
      </c>
      <c r="D7448">
        <v>2</v>
      </c>
      <c r="E7448" t="s">
        <v>1939</v>
      </c>
      <c r="F7448">
        <v>2</v>
      </c>
      <c r="G7448">
        <v>2</v>
      </c>
      <c r="H7448" s="4" t="str">
        <f t="shared" si="232"/>
        <v>2CH221.2</v>
      </c>
      <c r="I7448" s="4" t="str">
        <f t="shared" si="233"/>
        <v>PCIE_GND</v>
      </c>
    </row>
    <row r="7449" spans="1:9">
      <c r="A7449" t="s">
        <v>261</v>
      </c>
      <c r="B7449" t="s">
        <v>9405</v>
      </c>
      <c r="C7449" t="s">
        <v>9414</v>
      </c>
      <c r="D7449">
        <v>1</v>
      </c>
      <c r="E7449" t="s">
        <v>8845</v>
      </c>
      <c r="F7449">
        <v>1</v>
      </c>
      <c r="G7449">
        <v>1</v>
      </c>
      <c r="H7449" s="4" t="str">
        <f t="shared" si="232"/>
        <v>2CH222.1</v>
      </c>
      <c r="I7449" s="4" t="str">
        <f t="shared" si="233"/>
        <v>SH22_L_SWR_5TO1_OUT</v>
      </c>
    </row>
    <row r="7450" spans="1:9">
      <c r="A7450" t="s">
        <v>261</v>
      </c>
      <c r="B7450" t="s">
        <v>9405</v>
      </c>
      <c r="C7450" t="s">
        <v>9414</v>
      </c>
      <c r="D7450">
        <v>2</v>
      </c>
      <c r="E7450" t="s">
        <v>1939</v>
      </c>
      <c r="F7450">
        <v>2</v>
      </c>
      <c r="G7450">
        <v>2</v>
      </c>
      <c r="H7450" s="4" t="str">
        <f t="shared" si="232"/>
        <v>2CH222.2</v>
      </c>
      <c r="I7450" s="4" t="str">
        <f t="shared" si="233"/>
        <v>PCIE_GND</v>
      </c>
    </row>
    <row r="7451" spans="1:9">
      <c r="A7451" t="s">
        <v>261</v>
      </c>
      <c r="B7451" t="s">
        <v>9405</v>
      </c>
      <c r="C7451" t="s">
        <v>9415</v>
      </c>
      <c r="D7451">
        <v>1</v>
      </c>
      <c r="E7451" t="s">
        <v>8844</v>
      </c>
      <c r="F7451">
        <v>1</v>
      </c>
      <c r="G7451">
        <v>1</v>
      </c>
      <c r="H7451" s="4" t="str">
        <f t="shared" si="232"/>
        <v>2CH241.1</v>
      </c>
      <c r="I7451" s="4" t="str">
        <f t="shared" si="233"/>
        <v>SH22_LDO_5TO3_OUT</v>
      </c>
    </row>
    <row r="7452" spans="1:9">
      <c r="A7452" t="s">
        <v>261</v>
      </c>
      <c r="B7452" t="s">
        <v>9405</v>
      </c>
      <c r="C7452" t="s">
        <v>9415</v>
      </c>
      <c r="D7452">
        <v>2</v>
      </c>
      <c r="E7452" t="s">
        <v>169</v>
      </c>
      <c r="F7452">
        <v>2</v>
      </c>
      <c r="G7452">
        <v>2</v>
      </c>
      <c r="H7452" s="4" t="str">
        <f t="shared" si="232"/>
        <v>2CH241.2</v>
      </c>
      <c r="I7452" s="4" t="str">
        <f t="shared" si="233"/>
        <v>DGND</v>
      </c>
    </row>
    <row r="7453" spans="1:9">
      <c r="A7453" t="s">
        <v>261</v>
      </c>
      <c r="B7453" t="s">
        <v>9405</v>
      </c>
      <c r="C7453" t="s">
        <v>9416</v>
      </c>
      <c r="D7453">
        <v>1</v>
      </c>
      <c r="E7453" t="s">
        <v>8844</v>
      </c>
      <c r="F7453">
        <v>1</v>
      </c>
      <c r="G7453">
        <v>1</v>
      </c>
      <c r="H7453" s="4" t="str">
        <f t="shared" si="232"/>
        <v>2CH242.1</v>
      </c>
      <c r="I7453" s="4" t="str">
        <f t="shared" si="233"/>
        <v>SH22_LDO_5TO3_OUT</v>
      </c>
    </row>
    <row r="7454" spans="1:9">
      <c r="A7454" t="s">
        <v>261</v>
      </c>
      <c r="B7454" t="s">
        <v>9405</v>
      </c>
      <c r="C7454" t="s">
        <v>9416</v>
      </c>
      <c r="D7454">
        <v>2</v>
      </c>
      <c r="E7454" t="s">
        <v>169</v>
      </c>
      <c r="F7454">
        <v>2</v>
      </c>
      <c r="G7454">
        <v>2</v>
      </c>
      <c r="H7454" s="4" t="str">
        <f t="shared" si="232"/>
        <v>2CH242.2</v>
      </c>
      <c r="I7454" s="4" t="str">
        <f t="shared" si="233"/>
        <v>DGND</v>
      </c>
    </row>
    <row r="7455" spans="1:9">
      <c r="A7455" t="s">
        <v>261</v>
      </c>
      <c r="B7455" t="s">
        <v>9405</v>
      </c>
      <c r="C7455" t="s">
        <v>9417</v>
      </c>
      <c r="D7455">
        <v>1</v>
      </c>
      <c r="E7455" t="s">
        <v>8844</v>
      </c>
      <c r="F7455">
        <v>1</v>
      </c>
      <c r="G7455">
        <v>1</v>
      </c>
      <c r="H7455" s="4" t="str">
        <f t="shared" si="232"/>
        <v>2CH252.1</v>
      </c>
      <c r="I7455" s="4" t="str">
        <f t="shared" si="233"/>
        <v>SH22_LDO_5TO3_OUT</v>
      </c>
    </row>
    <row r="7456" spans="1:9">
      <c r="A7456" t="s">
        <v>261</v>
      </c>
      <c r="B7456" t="s">
        <v>9405</v>
      </c>
      <c r="C7456" t="s">
        <v>9417</v>
      </c>
      <c r="D7456">
        <v>2</v>
      </c>
      <c r="E7456" t="s">
        <v>169</v>
      </c>
      <c r="F7456">
        <v>2</v>
      </c>
      <c r="G7456">
        <v>2</v>
      </c>
      <c r="H7456" s="4" t="str">
        <f t="shared" si="232"/>
        <v>2CH252.2</v>
      </c>
      <c r="I7456" s="4" t="str">
        <f t="shared" si="233"/>
        <v>DGND</v>
      </c>
    </row>
    <row r="7457" spans="1:9">
      <c r="A7457" t="s">
        <v>261</v>
      </c>
      <c r="B7457" t="s">
        <v>9405</v>
      </c>
      <c r="C7457" t="s">
        <v>9418</v>
      </c>
      <c r="D7457">
        <v>1</v>
      </c>
      <c r="E7457" t="s">
        <v>169</v>
      </c>
      <c r="F7457">
        <v>1</v>
      </c>
      <c r="G7457">
        <v>1</v>
      </c>
      <c r="H7457" s="4" t="str">
        <f t="shared" si="232"/>
        <v>2CH253.1</v>
      </c>
      <c r="I7457" s="4" t="str">
        <f t="shared" si="233"/>
        <v>DGND</v>
      </c>
    </row>
    <row r="7458" spans="1:9">
      <c r="A7458" t="s">
        <v>261</v>
      </c>
      <c r="B7458" t="s">
        <v>9405</v>
      </c>
      <c r="C7458" t="s">
        <v>9418</v>
      </c>
      <c r="D7458">
        <v>2</v>
      </c>
      <c r="E7458" t="s">
        <v>8846</v>
      </c>
      <c r="F7458">
        <v>2</v>
      </c>
      <c r="G7458">
        <v>2</v>
      </c>
      <c r="H7458" s="4" t="str">
        <f t="shared" si="232"/>
        <v>2CH253.2</v>
      </c>
      <c r="I7458" s="4" t="str">
        <f t="shared" si="233"/>
        <v>SH22_XTAL_IN</v>
      </c>
    </row>
    <row r="7459" spans="1:9">
      <c r="A7459" t="s">
        <v>261</v>
      </c>
      <c r="B7459" t="s">
        <v>9405</v>
      </c>
      <c r="C7459" t="s">
        <v>9419</v>
      </c>
      <c r="D7459">
        <v>1</v>
      </c>
      <c r="E7459" t="s">
        <v>169</v>
      </c>
      <c r="F7459">
        <v>1</v>
      </c>
      <c r="G7459">
        <v>1</v>
      </c>
      <c r="H7459" s="4" t="str">
        <f t="shared" si="232"/>
        <v>2CH254.1</v>
      </c>
      <c r="I7459" s="4" t="str">
        <f t="shared" si="233"/>
        <v>DGND</v>
      </c>
    </row>
    <row r="7460" spans="1:9">
      <c r="A7460" t="s">
        <v>261</v>
      </c>
      <c r="B7460" t="s">
        <v>9405</v>
      </c>
      <c r="C7460" t="s">
        <v>9419</v>
      </c>
      <c r="D7460">
        <v>2</v>
      </c>
      <c r="E7460" t="s">
        <v>8847</v>
      </c>
      <c r="F7460">
        <v>2</v>
      </c>
      <c r="G7460">
        <v>2</v>
      </c>
      <c r="H7460" s="4" t="str">
        <f t="shared" si="232"/>
        <v>2CH254.2</v>
      </c>
      <c r="I7460" s="4" t="str">
        <f t="shared" si="233"/>
        <v>SH22_XTAL_OUT</v>
      </c>
    </row>
    <row r="7461" spans="1:9">
      <c r="A7461" t="s">
        <v>261</v>
      </c>
      <c r="B7461" t="s">
        <v>9405</v>
      </c>
      <c r="C7461" t="s">
        <v>9420</v>
      </c>
      <c r="D7461">
        <v>1</v>
      </c>
      <c r="E7461" t="s">
        <v>8835</v>
      </c>
      <c r="F7461">
        <v>1</v>
      </c>
      <c r="G7461">
        <v>1</v>
      </c>
      <c r="H7461" s="4" t="str">
        <f t="shared" si="232"/>
        <v>2CH267.1</v>
      </c>
      <c r="I7461" s="4" t="str">
        <f t="shared" si="233"/>
        <v>SH22_P7_HSO-</v>
      </c>
    </row>
    <row r="7462" spans="1:9">
      <c r="A7462" t="s">
        <v>261</v>
      </c>
      <c r="B7462" t="s">
        <v>9405</v>
      </c>
      <c r="C7462" t="s">
        <v>9420</v>
      </c>
      <c r="D7462">
        <v>2</v>
      </c>
      <c r="E7462" t="s">
        <v>8848</v>
      </c>
      <c r="F7462">
        <v>2</v>
      </c>
      <c r="G7462">
        <v>2</v>
      </c>
      <c r="H7462" s="4" t="str">
        <f t="shared" si="232"/>
        <v>2CH267.2</v>
      </c>
      <c r="I7462" s="4" t="str">
        <f t="shared" si="233"/>
        <v>SH22_C_HSO-</v>
      </c>
    </row>
    <row r="7463" spans="1:9">
      <c r="A7463" t="s">
        <v>261</v>
      </c>
      <c r="B7463" t="s">
        <v>9405</v>
      </c>
      <c r="C7463" t="s">
        <v>9421</v>
      </c>
      <c r="D7463">
        <v>1</v>
      </c>
      <c r="E7463" t="s">
        <v>8836</v>
      </c>
      <c r="F7463">
        <v>1</v>
      </c>
      <c r="G7463">
        <v>1</v>
      </c>
      <c r="H7463" s="4" t="str">
        <f t="shared" si="232"/>
        <v>2CH268.1</v>
      </c>
      <c r="I7463" s="4" t="str">
        <f t="shared" si="233"/>
        <v>SH22_P7_HSO+</v>
      </c>
    </row>
    <row r="7464" spans="1:9">
      <c r="A7464" t="s">
        <v>261</v>
      </c>
      <c r="B7464" t="s">
        <v>9405</v>
      </c>
      <c r="C7464" t="s">
        <v>9421</v>
      </c>
      <c r="D7464">
        <v>2</v>
      </c>
      <c r="E7464" t="s">
        <v>8849</v>
      </c>
      <c r="F7464">
        <v>2</v>
      </c>
      <c r="G7464">
        <v>2</v>
      </c>
      <c r="H7464" s="4" t="str">
        <f t="shared" si="232"/>
        <v>2CH268.2</v>
      </c>
      <c r="I7464" s="4" t="str">
        <f t="shared" si="233"/>
        <v>SH22_C_HSO+</v>
      </c>
    </row>
    <row r="7465" spans="1:9">
      <c r="A7465" t="s">
        <v>261</v>
      </c>
      <c r="B7465" t="s">
        <v>9405</v>
      </c>
      <c r="C7465" t="s">
        <v>9422</v>
      </c>
      <c r="D7465">
        <v>1</v>
      </c>
      <c r="E7465" t="s">
        <v>8845</v>
      </c>
      <c r="F7465">
        <v>1</v>
      </c>
      <c r="G7465">
        <v>1</v>
      </c>
      <c r="H7465" s="4" t="str">
        <f t="shared" si="232"/>
        <v>2CH2111.1</v>
      </c>
      <c r="I7465" s="4" t="str">
        <f t="shared" si="233"/>
        <v>SH22_L_SWR_5TO1_OUT</v>
      </c>
    </row>
    <row r="7466" spans="1:9">
      <c r="A7466" t="s">
        <v>261</v>
      </c>
      <c r="B7466" t="s">
        <v>9405</v>
      </c>
      <c r="C7466" t="s">
        <v>9422</v>
      </c>
      <c r="D7466">
        <v>2</v>
      </c>
      <c r="E7466" t="s">
        <v>169</v>
      </c>
      <c r="F7466">
        <v>2</v>
      </c>
      <c r="G7466">
        <v>2</v>
      </c>
      <c r="H7466" s="4" t="str">
        <f t="shared" si="232"/>
        <v>2CH2111.2</v>
      </c>
      <c r="I7466" s="4" t="str">
        <f t="shared" si="233"/>
        <v>DGND</v>
      </c>
    </row>
    <row r="7467" spans="1:9">
      <c r="A7467" t="s">
        <v>261</v>
      </c>
      <c r="B7467" t="s">
        <v>9405</v>
      </c>
      <c r="C7467" t="s">
        <v>9423</v>
      </c>
      <c r="D7467">
        <v>1</v>
      </c>
      <c r="E7467" t="s">
        <v>8845</v>
      </c>
      <c r="F7467">
        <v>1</v>
      </c>
      <c r="G7467">
        <v>1</v>
      </c>
      <c r="H7467" s="4" t="str">
        <f t="shared" si="232"/>
        <v>2CH2112.1</v>
      </c>
      <c r="I7467" s="4" t="str">
        <f t="shared" si="233"/>
        <v>SH22_L_SWR_5TO1_OUT</v>
      </c>
    </row>
    <row r="7468" spans="1:9">
      <c r="A7468" t="s">
        <v>261</v>
      </c>
      <c r="B7468" t="s">
        <v>9405</v>
      </c>
      <c r="C7468" t="s">
        <v>9423</v>
      </c>
      <c r="D7468">
        <v>2</v>
      </c>
      <c r="E7468" t="s">
        <v>169</v>
      </c>
      <c r="F7468">
        <v>2</v>
      </c>
      <c r="G7468">
        <v>2</v>
      </c>
      <c r="H7468" s="4" t="str">
        <f t="shared" si="232"/>
        <v>2CH2112.2</v>
      </c>
      <c r="I7468" s="4" t="str">
        <f t="shared" si="233"/>
        <v>DGND</v>
      </c>
    </row>
    <row r="7469" spans="1:9">
      <c r="A7469" t="s">
        <v>261</v>
      </c>
      <c r="B7469" t="s">
        <v>9405</v>
      </c>
      <c r="C7469" t="s">
        <v>9424</v>
      </c>
      <c r="D7469">
        <v>1</v>
      </c>
      <c r="E7469" t="s">
        <v>8839</v>
      </c>
      <c r="F7469">
        <v>1</v>
      </c>
      <c r="G7469">
        <v>1</v>
      </c>
      <c r="H7469" s="4" t="str">
        <f t="shared" si="232"/>
        <v>2CH2171.1</v>
      </c>
      <c r="I7469" s="4" t="str">
        <f t="shared" si="233"/>
        <v>SH2_DPS_5V0</v>
      </c>
    </row>
    <row r="7470" spans="1:9">
      <c r="A7470" t="s">
        <v>261</v>
      </c>
      <c r="B7470" t="s">
        <v>9405</v>
      </c>
      <c r="C7470" t="s">
        <v>9424</v>
      </c>
      <c r="D7470">
        <v>2</v>
      </c>
      <c r="E7470" t="s">
        <v>169</v>
      </c>
      <c r="F7470">
        <v>2</v>
      </c>
      <c r="G7470">
        <v>2</v>
      </c>
      <c r="H7470" s="4" t="str">
        <f t="shared" si="232"/>
        <v>2CH2171.2</v>
      </c>
      <c r="I7470" s="4" t="str">
        <f t="shared" si="233"/>
        <v>DGND</v>
      </c>
    </row>
    <row r="7471" spans="1:9">
      <c r="A7471" t="s">
        <v>261</v>
      </c>
      <c r="B7471" t="s">
        <v>9405</v>
      </c>
      <c r="C7471" t="s">
        <v>9425</v>
      </c>
      <c r="D7471">
        <v>1</v>
      </c>
      <c r="E7471" t="s">
        <v>8839</v>
      </c>
      <c r="F7471">
        <v>1</v>
      </c>
      <c r="G7471">
        <v>1</v>
      </c>
      <c r="H7471" s="4" t="str">
        <f t="shared" si="232"/>
        <v>2CH2172.1</v>
      </c>
      <c r="I7471" s="4" t="str">
        <f t="shared" si="233"/>
        <v>SH2_DPS_5V0</v>
      </c>
    </row>
    <row r="7472" spans="1:9">
      <c r="A7472" t="s">
        <v>261</v>
      </c>
      <c r="B7472" t="s">
        <v>9405</v>
      </c>
      <c r="C7472" t="s">
        <v>9425</v>
      </c>
      <c r="D7472">
        <v>2</v>
      </c>
      <c r="E7472" t="s">
        <v>169</v>
      </c>
      <c r="F7472">
        <v>2</v>
      </c>
      <c r="G7472">
        <v>2</v>
      </c>
      <c r="H7472" s="4" t="str">
        <f t="shared" si="232"/>
        <v>2CH2172.2</v>
      </c>
      <c r="I7472" s="4" t="str">
        <f t="shared" si="233"/>
        <v>DGND</v>
      </c>
    </row>
    <row r="7473" spans="1:9">
      <c r="A7473" t="s">
        <v>261</v>
      </c>
      <c r="B7473" t="s">
        <v>9405</v>
      </c>
      <c r="C7473" t="s">
        <v>9426</v>
      </c>
      <c r="D7473">
        <v>1</v>
      </c>
      <c r="E7473" t="s">
        <v>8839</v>
      </c>
      <c r="F7473">
        <v>1</v>
      </c>
      <c r="G7473">
        <v>1</v>
      </c>
      <c r="H7473" s="4" t="str">
        <f t="shared" si="232"/>
        <v>2CH2173.1</v>
      </c>
      <c r="I7473" s="4" t="str">
        <f t="shared" si="233"/>
        <v>SH2_DPS_5V0</v>
      </c>
    </row>
    <row r="7474" spans="1:9">
      <c r="A7474" t="s">
        <v>261</v>
      </c>
      <c r="B7474" t="s">
        <v>9405</v>
      </c>
      <c r="C7474" t="s">
        <v>9426</v>
      </c>
      <c r="D7474">
        <v>2</v>
      </c>
      <c r="E7474" t="s">
        <v>169</v>
      </c>
      <c r="F7474">
        <v>2</v>
      </c>
      <c r="G7474">
        <v>2</v>
      </c>
      <c r="H7474" s="4" t="str">
        <f t="shared" si="232"/>
        <v>2CH2173.2</v>
      </c>
      <c r="I7474" s="4" t="str">
        <f t="shared" si="233"/>
        <v>DGND</v>
      </c>
    </row>
    <row r="7475" spans="1:9">
      <c r="A7475" t="s">
        <v>261</v>
      </c>
      <c r="B7475" t="s">
        <v>9405</v>
      </c>
      <c r="C7475" t="s">
        <v>9427</v>
      </c>
      <c r="D7475">
        <v>1</v>
      </c>
      <c r="E7475" t="s">
        <v>8839</v>
      </c>
      <c r="F7475">
        <v>1</v>
      </c>
      <c r="G7475">
        <v>1</v>
      </c>
      <c r="H7475" s="4" t="str">
        <f t="shared" si="232"/>
        <v>2CH2174.1</v>
      </c>
      <c r="I7475" s="4" t="str">
        <f t="shared" si="233"/>
        <v>SH2_DPS_5V0</v>
      </c>
    </row>
    <row r="7476" spans="1:9">
      <c r="A7476" t="s">
        <v>261</v>
      </c>
      <c r="B7476" t="s">
        <v>9405</v>
      </c>
      <c r="C7476" t="s">
        <v>9427</v>
      </c>
      <c r="D7476">
        <v>2</v>
      </c>
      <c r="E7476" t="s">
        <v>169</v>
      </c>
      <c r="F7476">
        <v>2</v>
      </c>
      <c r="G7476">
        <v>2</v>
      </c>
      <c r="H7476" s="4" t="str">
        <f t="shared" si="232"/>
        <v>2CH2174.2</v>
      </c>
      <c r="I7476" s="4" t="str">
        <f t="shared" si="233"/>
        <v>DGND</v>
      </c>
    </row>
    <row r="7477" spans="1:9">
      <c r="A7477" t="s">
        <v>261</v>
      </c>
      <c r="B7477" t="s">
        <v>9405</v>
      </c>
      <c r="C7477" t="s">
        <v>9428</v>
      </c>
      <c r="D7477">
        <v>1</v>
      </c>
      <c r="E7477" t="s">
        <v>8844</v>
      </c>
      <c r="F7477">
        <v>1</v>
      </c>
      <c r="G7477">
        <v>1</v>
      </c>
      <c r="H7477" s="4" t="str">
        <f t="shared" si="232"/>
        <v>2CH2201.1</v>
      </c>
      <c r="I7477" s="4" t="str">
        <f t="shared" si="233"/>
        <v>SH22_LDO_5TO3_OUT</v>
      </c>
    </row>
    <row r="7478" spans="1:9">
      <c r="A7478" t="s">
        <v>261</v>
      </c>
      <c r="B7478" t="s">
        <v>9405</v>
      </c>
      <c r="C7478" t="s">
        <v>9428</v>
      </c>
      <c r="D7478">
        <v>2</v>
      </c>
      <c r="E7478" t="s">
        <v>169</v>
      </c>
      <c r="F7478">
        <v>2</v>
      </c>
      <c r="G7478">
        <v>2</v>
      </c>
      <c r="H7478" s="4" t="str">
        <f t="shared" si="232"/>
        <v>2CH2201.2</v>
      </c>
      <c r="I7478" s="4" t="str">
        <f t="shared" si="233"/>
        <v>DGND</v>
      </c>
    </row>
    <row r="7479" spans="1:9">
      <c r="A7479" t="s">
        <v>261</v>
      </c>
      <c r="B7479" t="s">
        <v>9405</v>
      </c>
      <c r="C7479" t="s">
        <v>9429</v>
      </c>
      <c r="D7479">
        <v>1</v>
      </c>
      <c r="E7479" t="s">
        <v>8844</v>
      </c>
      <c r="F7479">
        <v>1</v>
      </c>
      <c r="G7479">
        <v>1</v>
      </c>
      <c r="H7479" s="4" t="str">
        <f t="shared" si="232"/>
        <v>2CH2202.1</v>
      </c>
      <c r="I7479" s="4" t="str">
        <f t="shared" si="233"/>
        <v>SH22_LDO_5TO3_OUT</v>
      </c>
    </row>
    <row r="7480" spans="1:9">
      <c r="A7480" t="s">
        <v>261</v>
      </c>
      <c r="B7480" t="s">
        <v>9405</v>
      </c>
      <c r="C7480" t="s">
        <v>9429</v>
      </c>
      <c r="D7480">
        <v>2</v>
      </c>
      <c r="E7480" t="s">
        <v>169</v>
      </c>
      <c r="F7480">
        <v>2</v>
      </c>
      <c r="G7480">
        <v>2</v>
      </c>
      <c r="H7480" s="4" t="str">
        <f t="shared" si="232"/>
        <v>2CH2202.2</v>
      </c>
      <c r="I7480" s="4" t="str">
        <f t="shared" si="233"/>
        <v>DGND</v>
      </c>
    </row>
    <row r="7481" spans="1:9">
      <c r="A7481" t="s">
        <v>261</v>
      </c>
      <c r="B7481" t="s">
        <v>9405</v>
      </c>
      <c r="C7481" t="s">
        <v>9430</v>
      </c>
      <c r="D7481">
        <v>1</v>
      </c>
      <c r="E7481" t="s">
        <v>8845</v>
      </c>
      <c r="F7481">
        <v>1</v>
      </c>
      <c r="G7481">
        <v>1</v>
      </c>
      <c r="H7481" s="4" t="str">
        <f t="shared" si="232"/>
        <v>2CH2251.1</v>
      </c>
      <c r="I7481" s="4" t="str">
        <f t="shared" si="233"/>
        <v>SH22_L_SWR_5TO1_OUT</v>
      </c>
    </row>
    <row r="7482" spans="1:9">
      <c r="A7482" t="s">
        <v>261</v>
      </c>
      <c r="B7482" t="s">
        <v>9405</v>
      </c>
      <c r="C7482" t="s">
        <v>9430</v>
      </c>
      <c r="D7482">
        <v>2</v>
      </c>
      <c r="E7482" t="s">
        <v>169</v>
      </c>
      <c r="F7482">
        <v>2</v>
      </c>
      <c r="G7482">
        <v>2</v>
      </c>
      <c r="H7482" s="4" t="str">
        <f t="shared" si="232"/>
        <v>2CH2251.2</v>
      </c>
      <c r="I7482" s="4" t="str">
        <f t="shared" si="233"/>
        <v>DGND</v>
      </c>
    </row>
    <row r="7483" spans="1:9">
      <c r="A7483" t="s">
        <v>261</v>
      </c>
      <c r="B7483" t="s">
        <v>9405</v>
      </c>
      <c r="C7483" t="s">
        <v>9431</v>
      </c>
      <c r="D7483">
        <v>1</v>
      </c>
      <c r="E7483" t="s">
        <v>8845</v>
      </c>
      <c r="F7483">
        <v>1</v>
      </c>
      <c r="G7483">
        <v>1</v>
      </c>
      <c r="H7483" s="4" t="str">
        <f t="shared" si="232"/>
        <v>2CH2252.1</v>
      </c>
      <c r="I7483" s="4" t="str">
        <f t="shared" si="233"/>
        <v>SH22_L_SWR_5TO1_OUT</v>
      </c>
    </row>
    <row r="7484" spans="1:9">
      <c r="A7484" t="s">
        <v>261</v>
      </c>
      <c r="B7484" t="s">
        <v>9405</v>
      </c>
      <c r="C7484" t="s">
        <v>9431</v>
      </c>
      <c r="D7484">
        <v>2</v>
      </c>
      <c r="E7484" t="s">
        <v>169</v>
      </c>
      <c r="F7484">
        <v>2</v>
      </c>
      <c r="G7484">
        <v>2</v>
      </c>
      <c r="H7484" s="4" t="str">
        <f t="shared" si="232"/>
        <v>2CH2252.2</v>
      </c>
      <c r="I7484" s="4" t="str">
        <f t="shared" si="233"/>
        <v>DGND</v>
      </c>
    </row>
    <row r="7485" spans="1:9">
      <c r="A7485" t="s">
        <v>261</v>
      </c>
      <c r="B7485" t="s">
        <v>9405</v>
      </c>
      <c r="C7485" t="s">
        <v>9432</v>
      </c>
      <c r="D7485">
        <v>1</v>
      </c>
      <c r="E7485" t="s">
        <v>8839</v>
      </c>
      <c r="F7485">
        <v>1</v>
      </c>
      <c r="G7485">
        <v>1</v>
      </c>
      <c r="H7485" s="4" t="str">
        <f t="shared" si="232"/>
        <v>2CH2331.1</v>
      </c>
      <c r="I7485" s="4" t="str">
        <f t="shared" si="233"/>
        <v>SH2_DPS_5V0</v>
      </c>
    </row>
    <row r="7486" spans="1:9">
      <c r="A7486" t="s">
        <v>261</v>
      </c>
      <c r="B7486" t="s">
        <v>9405</v>
      </c>
      <c r="C7486" t="s">
        <v>9432</v>
      </c>
      <c r="D7486">
        <v>2</v>
      </c>
      <c r="E7486" t="s">
        <v>169</v>
      </c>
      <c r="F7486">
        <v>2</v>
      </c>
      <c r="G7486">
        <v>2</v>
      </c>
      <c r="H7486" s="4" t="str">
        <f t="shared" si="232"/>
        <v>2CH2331.2</v>
      </c>
      <c r="I7486" s="4" t="str">
        <f t="shared" si="233"/>
        <v>DGND</v>
      </c>
    </row>
    <row r="7487" spans="1:9">
      <c r="A7487" t="s">
        <v>261</v>
      </c>
      <c r="B7487" t="s">
        <v>9405</v>
      </c>
      <c r="C7487" t="s">
        <v>9433</v>
      </c>
      <c r="D7487">
        <v>1</v>
      </c>
      <c r="E7487" t="s">
        <v>8844</v>
      </c>
      <c r="F7487">
        <v>1</v>
      </c>
      <c r="G7487">
        <v>1</v>
      </c>
      <c r="H7487" s="4" t="str">
        <f t="shared" si="232"/>
        <v>2CH2341.1</v>
      </c>
      <c r="I7487" s="4" t="str">
        <f t="shared" si="233"/>
        <v>SH22_LDO_5TO3_OUT</v>
      </c>
    </row>
    <row r="7488" spans="1:9">
      <c r="A7488" t="s">
        <v>261</v>
      </c>
      <c r="B7488" t="s">
        <v>9405</v>
      </c>
      <c r="C7488" t="s">
        <v>9433</v>
      </c>
      <c r="D7488">
        <v>2</v>
      </c>
      <c r="E7488" t="s">
        <v>169</v>
      </c>
      <c r="F7488">
        <v>2</v>
      </c>
      <c r="G7488">
        <v>2</v>
      </c>
      <c r="H7488" s="4" t="str">
        <f t="shared" si="232"/>
        <v>2CH2341.2</v>
      </c>
      <c r="I7488" s="4" t="str">
        <f t="shared" si="233"/>
        <v>DGND</v>
      </c>
    </row>
    <row r="7489" spans="1:9">
      <c r="A7489" t="s">
        <v>261</v>
      </c>
      <c r="B7489" t="s">
        <v>9405</v>
      </c>
      <c r="C7489" t="s">
        <v>9434</v>
      </c>
      <c r="D7489">
        <v>1</v>
      </c>
      <c r="E7489" t="s">
        <v>8844</v>
      </c>
      <c r="F7489">
        <v>1</v>
      </c>
      <c r="G7489">
        <v>1</v>
      </c>
      <c r="H7489" s="4" t="str">
        <f t="shared" si="232"/>
        <v>2CH2342.1</v>
      </c>
      <c r="I7489" s="4" t="str">
        <f t="shared" si="233"/>
        <v>SH22_LDO_5TO3_OUT</v>
      </c>
    </row>
    <row r="7490" spans="1:9">
      <c r="A7490" t="s">
        <v>261</v>
      </c>
      <c r="B7490" t="s">
        <v>9405</v>
      </c>
      <c r="C7490" t="s">
        <v>9434</v>
      </c>
      <c r="D7490">
        <v>2</v>
      </c>
      <c r="E7490" t="s">
        <v>169</v>
      </c>
      <c r="F7490">
        <v>2</v>
      </c>
      <c r="G7490">
        <v>2</v>
      </c>
      <c r="H7490" s="4" t="str">
        <f t="shared" ref="H7490:H7553" si="234">CONCATENATE(C7490,".",F7490)</f>
        <v>2CH2342.2</v>
      </c>
      <c r="I7490" s="4" t="str">
        <f t="shared" ref="I7490:I7553" si="235">E7490</f>
        <v>DGND</v>
      </c>
    </row>
    <row r="7491" spans="1:9">
      <c r="A7491" t="s">
        <v>261</v>
      </c>
      <c r="B7491" t="s">
        <v>9405</v>
      </c>
      <c r="C7491" t="s">
        <v>9435</v>
      </c>
      <c r="D7491">
        <v>1</v>
      </c>
      <c r="E7491" t="s">
        <v>8845</v>
      </c>
      <c r="F7491">
        <v>1</v>
      </c>
      <c r="G7491">
        <v>1</v>
      </c>
      <c r="H7491" s="4" t="str">
        <f t="shared" si="234"/>
        <v>2CH2351.1</v>
      </c>
      <c r="I7491" s="4" t="str">
        <f t="shared" si="235"/>
        <v>SH22_L_SWR_5TO1_OUT</v>
      </c>
    </row>
    <row r="7492" spans="1:9">
      <c r="A7492" t="s">
        <v>261</v>
      </c>
      <c r="B7492" t="s">
        <v>9405</v>
      </c>
      <c r="C7492" t="s">
        <v>9435</v>
      </c>
      <c r="D7492">
        <v>2</v>
      </c>
      <c r="E7492" t="s">
        <v>169</v>
      </c>
      <c r="F7492">
        <v>2</v>
      </c>
      <c r="G7492">
        <v>2</v>
      </c>
      <c r="H7492" s="4" t="str">
        <f t="shared" si="234"/>
        <v>2CH2351.2</v>
      </c>
      <c r="I7492" s="4" t="str">
        <f t="shared" si="235"/>
        <v>DGND</v>
      </c>
    </row>
    <row r="7493" spans="1:9">
      <c r="A7493" t="s">
        <v>261</v>
      </c>
      <c r="B7493" t="s">
        <v>9405</v>
      </c>
      <c r="C7493" t="s">
        <v>9436</v>
      </c>
      <c r="D7493">
        <v>1</v>
      </c>
      <c r="E7493" t="s">
        <v>8845</v>
      </c>
      <c r="F7493">
        <v>1</v>
      </c>
      <c r="G7493">
        <v>1</v>
      </c>
      <c r="H7493" s="4" t="str">
        <f t="shared" si="234"/>
        <v>2CH2352.1</v>
      </c>
      <c r="I7493" s="4" t="str">
        <f t="shared" si="235"/>
        <v>SH22_L_SWR_5TO1_OUT</v>
      </c>
    </row>
    <row r="7494" spans="1:9">
      <c r="A7494" t="s">
        <v>261</v>
      </c>
      <c r="B7494" t="s">
        <v>9405</v>
      </c>
      <c r="C7494" t="s">
        <v>9436</v>
      </c>
      <c r="D7494">
        <v>2</v>
      </c>
      <c r="E7494" t="s">
        <v>169</v>
      </c>
      <c r="F7494">
        <v>2</v>
      </c>
      <c r="G7494">
        <v>2</v>
      </c>
      <c r="H7494" s="4" t="str">
        <f t="shared" si="234"/>
        <v>2CH2352.2</v>
      </c>
      <c r="I7494" s="4" t="str">
        <f t="shared" si="235"/>
        <v>DGND</v>
      </c>
    </row>
    <row r="7495" spans="1:9">
      <c r="A7495" t="s">
        <v>261</v>
      </c>
      <c r="B7495" t="s">
        <v>9405</v>
      </c>
      <c r="C7495" t="s">
        <v>9437</v>
      </c>
      <c r="D7495">
        <v>1</v>
      </c>
      <c r="E7495" t="s">
        <v>8850</v>
      </c>
      <c r="F7495">
        <v>1</v>
      </c>
      <c r="G7495">
        <v>1</v>
      </c>
      <c r="H7495" s="4" t="str">
        <f t="shared" si="234"/>
        <v>2CH2361.1</v>
      </c>
      <c r="I7495" s="4" t="str">
        <f t="shared" si="235"/>
        <v>SH22_USB_AVDD10</v>
      </c>
    </row>
    <row r="7496" spans="1:9">
      <c r="A7496" t="s">
        <v>261</v>
      </c>
      <c r="B7496" t="s">
        <v>9405</v>
      </c>
      <c r="C7496" t="s">
        <v>9437</v>
      </c>
      <c r="D7496">
        <v>2</v>
      </c>
      <c r="E7496" t="s">
        <v>169</v>
      </c>
      <c r="F7496">
        <v>2</v>
      </c>
      <c r="G7496">
        <v>2</v>
      </c>
      <c r="H7496" s="4" t="str">
        <f t="shared" si="234"/>
        <v>2CH2361.2</v>
      </c>
      <c r="I7496" s="4" t="str">
        <f t="shared" si="235"/>
        <v>DGND</v>
      </c>
    </row>
    <row r="7497" spans="1:9">
      <c r="A7497" t="s">
        <v>261</v>
      </c>
      <c r="B7497" t="s">
        <v>9405</v>
      </c>
      <c r="C7497" t="s">
        <v>9438</v>
      </c>
      <c r="D7497">
        <v>1</v>
      </c>
      <c r="E7497" t="s">
        <v>8850</v>
      </c>
      <c r="F7497">
        <v>1</v>
      </c>
      <c r="G7497">
        <v>1</v>
      </c>
      <c r="H7497" s="4" t="str">
        <f t="shared" si="234"/>
        <v>2CH2362.1</v>
      </c>
      <c r="I7497" s="4" t="str">
        <f t="shared" si="235"/>
        <v>SH22_USB_AVDD10</v>
      </c>
    </row>
    <row r="7498" spans="1:9">
      <c r="A7498" t="s">
        <v>261</v>
      </c>
      <c r="B7498" t="s">
        <v>9405</v>
      </c>
      <c r="C7498" t="s">
        <v>9438</v>
      </c>
      <c r="D7498">
        <v>2</v>
      </c>
      <c r="E7498" t="s">
        <v>169</v>
      </c>
      <c r="F7498">
        <v>2</v>
      </c>
      <c r="G7498">
        <v>2</v>
      </c>
      <c r="H7498" s="4" t="str">
        <f t="shared" si="234"/>
        <v>2CH2362.2</v>
      </c>
      <c r="I7498" s="4" t="str">
        <f t="shared" si="235"/>
        <v>DGND</v>
      </c>
    </row>
    <row r="7499" spans="1:9">
      <c r="A7499" t="s">
        <v>261</v>
      </c>
      <c r="B7499" t="s">
        <v>9405</v>
      </c>
      <c r="C7499" t="s">
        <v>9439</v>
      </c>
      <c r="D7499">
        <v>1</v>
      </c>
      <c r="E7499" t="s">
        <v>8850</v>
      </c>
      <c r="F7499">
        <v>1</v>
      </c>
      <c r="G7499">
        <v>1</v>
      </c>
      <c r="H7499" s="4" t="str">
        <f t="shared" si="234"/>
        <v>2CH2363.1</v>
      </c>
      <c r="I7499" s="4" t="str">
        <f t="shared" si="235"/>
        <v>SH22_USB_AVDD10</v>
      </c>
    </row>
    <row r="7500" spans="1:9">
      <c r="A7500" t="s">
        <v>261</v>
      </c>
      <c r="B7500" t="s">
        <v>9405</v>
      </c>
      <c r="C7500" t="s">
        <v>9439</v>
      </c>
      <c r="D7500">
        <v>2</v>
      </c>
      <c r="E7500" t="s">
        <v>169</v>
      </c>
      <c r="F7500">
        <v>2</v>
      </c>
      <c r="G7500">
        <v>2</v>
      </c>
      <c r="H7500" s="4" t="str">
        <f t="shared" si="234"/>
        <v>2CH2363.2</v>
      </c>
      <c r="I7500" s="4" t="str">
        <f t="shared" si="235"/>
        <v>DGND</v>
      </c>
    </row>
    <row r="7501" spans="1:9">
      <c r="A7501" t="s">
        <v>261</v>
      </c>
      <c r="B7501" t="s">
        <v>9405</v>
      </c>
      <c r="C7501" t="s">
        <v>9440</v>
      </c>
      <c r="D7501">
        <v>1</v>
      </c>
      <c r="E7501" t="s">
        <v>8850</v>
      </c>
      <c r="F7501">
        <v>1</v>
      </c>
      <c r="G7501">
        <v>1</v>
      </c>
      <c r="H7501" s="4" t="str">
        <f t="shared" si="234"/>
        <v>2CH2364.1</v>
      </c>
      <c r="I7501" s="4" t="str">
        <f t="shared" si="235"/>
        <v>SH22_USB_AVDD10</v>
      </c>
    </row>
    <row r="7502" spans="1:9">
      <c r="A7502" t="s">
        <v>261</v>
      </c>
      <c r="B7502" t="s">
        <v>9405</v>
      </c>
      <c r="C7502" t="s">
        <v>9440</v>
      </c>
      <c r="D7502">
        <v>2</v>
      </c>
      <c r="E7502" t="s">
        <v>169</v>
      </c>
      <c r="F7502">
        <v>2</v>
      </c>
      <c r="G7502">
        <v>2</v>
      </c>
      <c r="H7502" s="4" t="str">
        <f t="shared" si="234"/>
        <v>2CH2364.2</v>
      </c>
      <c r="I7502" s="4" t="str">
        <f t="shared" si="235"/>
        <v>DGND</v>
      </c>
    </row>
    <row r="7503" spans="1:9">
      <c r="A7503" t="s">
        <v>261</v>
      </c>
      <c r="B7503" t="s">
        <v>9405</v>
      </c>
      <c r="C7503" t="s">
        <v>9441</v>
      </c>
      <c r="D7503">
        <v>1</v>
      </c>
      <c r="E7503" t="s">
        <v>8844</v>
      </c>
      <c r="F7503">
        <v>1</v>
      </c>
      <c r="G7503">
        <v>1</v>
      </c>
      <c r="H7503" s="4" t="str">
        <f t="shared" si="234"/>
        <v>2CH2391.1</v>
      </c>
      <c r="I7503" s="4" t="str">
        <f t="shared" si="235"/>
        <v>SH22_LDO_5TO3_OUT</v>
      </c>
    </row>
    <row r="7504" spans="1:9">
      <c r="A7504" t="s">
        <v>261</v>
      </c>
      <c r="B7504" t="s">
        <v>9405</v>
      </c>
      <c r="C7504" t="s">
        <v>9441</v>
      </c>
      <c r="D7504">
        <v>2</v>
      </c>
      <c r="E7504" t="s">
        <v>169</v>
      </c>
      <c r="F7504">
        <v>2</v>
      </c>
      <c r="G7504">
        <v>2</v>
      </c>
      <c r="H7504" s="4" t="str">
        <f t="shared" si="234"/>
        <v>2CH2391.2</v>
      </c>
      <c r="I7504" s="4" t="str">
        <f t="shared" si="235"/>
        <v>DGND</v>
      </c>
    </row>
    <row r="7505" spans="1:9">
      <c r="A7505" t="s">
        <v>261</v>
      </c>
      <c r="B7505" t="s">
        <v>9405</v>
      </c>
      <c r="C7505" t="s">
        <v>9442</v>
      </c>
      <c r="D7505">
        <v>1</v>
      </c>
      <c r="E7505" t="s">
        <v>8844</v>
      </c>
      <c r="F7505">
        <v>1</v>
      </c>
      <c r="G7505">
        <v>1</v>
      </c>
      <c r="H7505" s="4" t="str">
        <f t="shared" si="234"/>
        <v>2CH2392.1</v>
      </c>
      <c r="I7505" s="4" t="str">
        <f t="shared" si="235"/>
        <v>SH22_LDO_5TO3_OUT</v>
      </c>
    </row>
    <row r="7506" spans="1:9">
      <c r="A7506" t="s">
        <v>261</v>
      </c>
      <c r="B7506" t="s">
        <v>9405</v>
      </c>
      <c r="C7506" t="s">
        <v>9442</v>
      </c>
      <c r="D7506">
        <v>2</v>
      </c>
      <c r="E7506" t="s">
        <v>169</v>
      </c>
      <c r="F7506">
        <v>2</v>
      </c>
      <c r="G7506">
        <v>2</v>
      </c>
      <c r="H7506" s="4" t="str">
        <f t="shared" si="234"/>
        <v>2CH2392.2</v>
      </c>
      <c r="I7506" s="4" t="str">
        <f t="shared" si="235"/>
        <v>DGND</v>
      </c>
    </row>
    <row r="7507" spans="1:9">
      <c r="A7507" t="s">
        <v>261</v>
      </c>
      <c r="B7507" t="s">
        <v>9405</v>
      </c>
      <c r="C7507" t="s">
        <v>9443</v>
      </c>
      <c r="D7507">
        <v>1</v>
      </c>
      <c r="E7507" t="s">
        <v>8850</v>
      </c>
      <c r="F7507">
        <v>1</v>
      </c>
      <c r="G7507">
        <v>1</v>
      </c>
      <c r="H7507" s="4" t="str">
        <f t="shared" si="234"/>
        <v>2CH2401.1</v>
      </c>
      <c r="I7507" s="4" t="str">
        <f t="shared" si="235"/>
        <v>SH22_USB_AVDD10</v>
      </c>
    </row>
    <row r="7508" spans="1:9">
      <c r="A7508" t="s">
        <v>261</v>
      </c>
      <c r="B7508" t="s">
        <v>9405</v>
      </c>
      <c r="C7508" t="s">
        <v>9443</v>
      </c>
      <c r="D7508">
        <v>2</v>
      </c>
      <c r="E7508" t="s">
        <v>169</v>
      </c>
      <c r="F7508">
        <v>2</v>
      </c>
      <c r="G7508">
        <v>2</v>
      </c>
      <c r="H7508" s="4" t="str">
        <f t="shared" si="234"/>
        <v>2CH2401.2</v>
      </c>
      <c r="I7508" s="4" t="str">
        <f t="shared" si="235"/>
        <v>DGND</v>
      </c>
    </row>
    <row r="7509" spans="1:9">
      <c r="A7509" t="s">
        <v>261</v>
      </c>
      <c r="B7509" t="s">
        <v>9405</v>
      </c>
      <c r="C7509" t="s">
        <v>9444</v>
      </c>
      <c r="D7509">
        <v>1</v>
      </c>
      <c r="E7509" t="s">
        <v>8850</v>
      </c>
      <c r="F7509">
        <v>1</v>
      </c>
      <c r="G7509">
        <v>1</v>
      </c>
      <c r="H7509" s="4" t="str">
        <f t="shared" si="234"/>
        <v>2CH2402.1</v>
      </c>
      <c r="I7509" s="4" t="str">
        <f t="shared" si="235"/>
        <v>SH22_USB_AVDD10</v>
      </c>
    </row>
    <row r="7510" spans="1:9">
      <c r="A7510" t="s">
        <v>261</v>
      </c>
      <c r="B7510" t="s">
        <v>9405</v>
      </c>
      <c r="C7510" t="s">
        <v>9444</v>
      </c>
      <c r="D7510">
        <v>2</v>
      </c>
      <c r="E7510" t="s">
        <v>169</v>
      </c>
      <c r="F7510">
        <v>2</v>
      </c>
      <c r="G7510">
        <v>2</v>
      </c>
      <c r="H7510" s="4" t="str">
        <f t="shared" si="234"/>
        <v>2CH2402.2</v>
      </c>
      <c r="I7510" s="4" t="str">
        <f t="shared" si="235"/>
        <v>DGND</v>
      </c>
    </row>
    <row r="7511" spans="1:9">
      <c r="A7511" t="s">
        <v>261</v>
      </c>
      <c r="B7511" t="s">
        <v>9405</v>
      </c>
      <c r="C7511" t="s">
        <v>9445</v>
      </c>
      <c r="D7511">
        <v>1</v>
      </c>
      <c r="E7511" t="s">
        <v>8850</v>
      </c>
      <c r="F7511">
        <v>1</v>
      </c>
      <c r="G7511">
        <v>1</v>
      </c>
      <c r="H7511" s="4" t="str">
        <f t="shared" si="234"/>
        <v>2CH2403.1</v>
      </c>
      <c r="I7511" s="4" t="str">
        <f t="shared" si="235"/>
        <v>SH22_USB_AVDD10</v>
      </c>
    </row>
    <row r="7512" spans="1:9">
      <c r="A7512" t="s">
        <v>261</v>
      </c>
      <c r="B7512" t="s">
        <v>9405</v>
      </c>
      <c r="C7512" t="s">
        <v>9445</v>
      </c>
      <c r="D7512">
        <v>2</v>
      </c>
      <c r="E7512" t="s">
        <v>169</v>
      </c>
      <c r="F7512">
        <v>2</v>
      </c>
      <c r="G7512">
        <v>2</v>
      </c>
      <c r="H7512" s="4" t="str">
        <f t="shared" si="234"/>
        <v>2CH2403.2</v>
      </c>
      <c r="I7512" s="4" t="str">
        <f t="shared" si="235"/>
        <v>DGND</v>
      </c>
    </row>
    <row r="7513" spans="1:9">
      <c r="A7513" t="s">
        <v>261</v>
      </c>
      <c r="B7513" t="s">
        <v>9405</v>
      </c>
      <c r="C7513" t="s">
        <v>9446</v>
      </c>
      <c r="D7513">
        <v>1</v>
      </c>
      <c r="E7513" t="s">
        <v>8850</v>
      </c>
      <c r="F7513">
        <v>1</v>
      </c>
      <c r="G7513">
        <v>1</v>
      </c>
      <c r="H7513" s="4" t="str">
        <f t="shared" si="234"/>
        <v>2CH2404.1</v>
      </c>
      <c r="I7513" s="4" t="str">
        <f t="shared" si="235"/>
        <v>SH22_USB_AVDD10</v>
      </c>
    </row>
    <row r="7514" spans="1:9">
      <c r="A7514" t="s">
        <v>261</v>
      </c>
      <c r="B7514" t="s">
        <v>9405</v>
      </c>
      <c r="C7514" t="s">
        <v>9446</v>
      </c>
      <c r="D7514">
        <v>2</v>
      </c>
      <c r="E7514" t="s">
        <v>169</v>
      </c>
      <c r="F7514">
        <v>2</v>
      </c>
      <c r="G7514">
        <v>2</v>
      </c>
      <c r="H7514" s="4" t="str">
        <f t="shared" si="234"/>
        <v>2CH2404.2</v>
      </c>
      <c r="I7514" s="4" t="str">
        <f t="shared" si="235"/>
        <v>DGND</v>
      </c>
    </row>
    <row r="7515" spans="1:9">
      <c r="A7515" t="s">
        <v>261</v>
      </c>
      <c r="B7515" t="s">
        <v>9405</v>
      </c>
      <c r="C7515" t="s">
        <v>9447</v>
      </c>
      <c r="D7515">
        <v>1</v>
      </c>
      <c r="E7515" t="s">
        <v>8850</v>
      </c>
      <c r="F7515">
        <v>1</v>
      </c>
      <c r="G7515">
        <v>1</v>
      </c>
      <c r="H7515" s="4" t="str">
        <f t="shared" si="234"/>
        <v>2CH2501.1</v>
      </c>
      <c r="I7515" s="4" t="str">
        <f t="shared" si="235"/>
        <v>SH22_USB_AVDD10</v>
      </c>
    </row>
    <row r="7516" spans="1:9">
      <c r="A7516" t="s">
        <v>261</v>
      </c>
      <c r="B7516" t="s">
        <v>9405</v>
      </c>
      <c r="C7516" t="s">
        <v>9447</v>
      </c>
      <c r="D7516">
        <v>2</v>
      </c>
      <c r="E7516" t="s">
        <v>169</v>
      </c>
      <c r="F7516">
        <v>2</v>
      </c>
      <c r="G7516">
        <v>2</v>
      </c>
      <c r="H7516" s="4" t="str">
        <f t="shared" si="234"/>
        <v>2CH2501.2</v>
      </c>
      <c r="I7516" s="4" t="str">
        <f t="shared" si="235"/>
        <v>DGND</v>
      </c>
    </row>
    <row r="7517" spans="1:9">
      <c r="A7517" t="s">
        <v>261</v>
      </c>
      <c r="B7517" t="s">
        <v>9405</v>
      </c>
      <c r="C7517" t="s">
        <v>9448</v>
      </c>
      <c r="D7517">
        <v>1</v>
      </c>
      <c r="E7517" t="s">
        <v>8850</v>
      </c>
      <c r="F7517">
        <v>1</v>
      </c>
      <c r="G7517">
        <v>1</v>
      </c>
      <c r="H7517" s="4" t="str">
        <f t="shared" si="234"/>
        <v>2CH2502.1</v>
      </c>
      <c r="I7517" s="4" t="str">
        <f t="shared" si="235"/>
        <v>SH22_USB_AVDD10</v>
      </c>
    </row>
    <row r="7518" spans="1:9">
      <c r="A7518" t="s">
        <v>261</v>
      </c>
      <c r="B7518" t="s">
        <v>9405</v>
      </c>
      <c r="C7518" t="s">
        <v>9448</v>
      </c>
      <c r="D7518">
        <v>2</v>
      </c>
      <c r="E7518" t="s">
        <v>169</v>
      </c>
      <c r="F7518">
        <v>2</v>
      </c>
      <c r="G7518">
        <v>2</v>
      </c>
      <c r="H7518" s="4" t="str">
        <f t="shared" si="234"/>
        <v>2CH2502.2</v>
      </c>
      <c r="I7518" s="4" t="str">
        <f t="shared" si="235"/>
        <v>DGND</v>
      </c>
    </row>
    <row r="7519" spans="1:9">
      <c r="A7519" t="s">
        <v>261</v>
      </c>
      <c r="B7519" t="s">
        <v>9405</v>
      </c>
      <c r="C7519" t="s">
        <v>9449</v>
      </c>
      <c r="D7519">
        <v>1</v>
      </c>
      <c r="E7519" t="s">
        <v>8850</v>
      </c>
      <c r="F7519">
        <v>1</v>
      </c>
      <c r="G7519">
        <v>1</v>
      </c>
      <c r="H7519" s="4" t="str">
        <f t="shared" si="234"/>
        <v>2CH2503.1</v>
      </c>
      <c r="I7519" s="4" t="str">
        <f t="shared" si="235"/>
        <v>SH22_USB_AVDD10</v>
      </c>
    </row>
    <row r="7520" spans="1:9">
      <c r="A7520" t="s">
        <v>261</v>
      </c>
      <c r="B7520" t="s">
        <v>9405</v>
      </c>
      <c r="C7520" t="s">
        <v>9449</v>
      </c>
      <c r="D7520">
        <v>2</v>
      </c>
      <c r="E7520" t="s">
        <v>169</v>
      </c>
      <c r="F7520">
        <v>2</v>
      </c>
      <c r="G7520">
        <v>2</v>
      </c>
      <c r="H7520" s="4" t="str">
        <f t="shared" si="234"/>
        <v>2CH2503.2</v>
      </c>
      <c r="I7520" s="4" t="str">
        <f t="shared" si="235"/>
        <v>DGND</v>
      </c>
    </row>
    <row r="7521" spans="1:9">
      <c r="A7521" t="s">
        <v>261</v>
      </c>
      <c r="B7521" t="s">
        <v>9405</v>
      </c>
      <c r="C7521" t="s">
        <v>9450</v>
      </c>
      <c r="D7521">
        <v>1</v>
      </c>
      <c r="E7521" t="s">
        <v>8850</v>
      </c>
      <c r="F7521">
        <v>1</v>
      </c>
      <c r="G7521">
        <v>1</v>
      </c>
      <c r="H7521" s="4" t="str">
        <f t="shared" si="234"/>
        <v>2CH2504.1</v>
      </c>
      <c r="I7521" s="4" t="str">
        <f t="shared" si="235"/>
        <v>SH22_USB_AVDD10</v>
      </c>
    </row>
    <row r="7522" spans="1:9">
      <c r="A7522" t="s">
        <v>261</v>
      </c>
      <c r="B7522" t="s">
        <v>9405</v>
      </c>
      <c r="C7522" t="s">
        <v>9450</v>
      </c>
      <c r="D7522">
        <v>2</v>
      </c>
      <c r="E7522" t="s">
        <v>169</v>
      </c>
      <c r="F7522">
        <v>2</v>
      </c>
      <c r="G7522">
        <v>2</v>
      </c>
      <c r="H7522" s="4" t="str">
        <f t="shared" si="234"/>
        <v>2CH2504.2</v>
      </c>
      <c r="I7522" s="4" t="str">
        <f t="shared" si="235"/>
        <v>DGND</v>
      </c>
    </row>
    <row r="7523" spans="1:9">
      <c r="A7523" t="s">
        <v>261</v>
      </c>
      <c r="B7523" t="s">
        <v>9405</v>
      </c>
      <c r="C7523" t="s">
        <v>9451</v>
      </c>
      <c r="D7523">
        <v>1</v>
      </c>
      <c r="E7523" t="s">
        <v>8845</v>
      </c>
      <c r="F7523">
        <v>1</v>
      </c>
      <c r="G7523">
        <v>1</v>
      </c>
      <c r="H7523" s="4" t="str">
        <f t="shared" si="234"/>
        <v>2CH2551.1</v>
      </c>
      <c r="I7523" s="4" t="str">
        <f t="shared" si="235"/>
        <v>SH22_L_SWR_5TO1_OUT</v>
      </c>
    </row>
    <row r="7524" spans="1:9">
      <c r="A7524" t="s">
        <v>261</v>
      </c>
      <c r="B7524" t="s">
        <v>9405</v>
      </c>
      <c r="C7524" t="s">
        <v>9451</v>
      </c>
      <c r="D7524">
        <v>2</v>
      </c>
      <c r="E7524" t="s">
        <v>1939</v>
      </c>
      <c r="F7524">
        <v>2</v>
      </c>
      <c r="G7524">
        <v>2</v>
      </c>
      <c r="H7524" s="4" t="str">
        <f t="shared" si="234"/>
        <v>2CH2551.2</v>
      </c>
      <c r="I7524" s="4" t="str">
        <f t="shared" si="235"/>
        <v>PCIE_GND</v>
      </c>
    </row>
    <row r="7525" spans="1:9">
      <c r="A7525" t="s">
        <v>261</v>
      </c>
      <c r="B7525" t="s">
        <v>9405</v>
      </c>
      <c r="C7525" t="s">
        <v>9452</v>
      </c>
      <c r="D7525">
        <v>1</v>
      </c>
      <c r="E7525" t="s">
        <v>8845</v>
      </c>
      <c r="F7525">
        <v>1</v>
      </c>
      <c r="G7525">
        <v>1</v>
      </c>
      <c r="H7525" s="4" t="str">
        <f t="shared" si="234"/>
        <v>2CH2552.1</v>
      </c>
      <c r="I7525" s="4" t="str">
        <f t="shared" si="235"/>
        <v>SH22_L_SWR_5TO1_OUT</v>
      </c>
    </row>
    <row r="7526" spans="1:9">
      <c r="A7526" t="s">
        <v>261</v>
      </c>
      <c r="B7526" t="s">
        <v>9405</v>
      </c>
      <c r="C7526" t="s">
        <v>9452</v>
      </c>
      <c r="D7526">
        <v>2</v>
      </c>
      <c r="E7526" t="s">
        <v>1939</v>
      </c>
      <c r="F7526">
        <v>2</v>
      </c>
      <c r="G7526">
        <v>2</v>
      </c>
      <c r="H7526" s="4" t="str">
        <f t="shared" si="234"/>
        <v>2CH2552.2</v>
      </c>
      <c r="I7526" s="4" t="str">
        <f t="shared" si="235"/>
        <v>PCIE_GND</v>
      </c>
    </row>
    <row r="7527" spans="1:9">
      <c r="A7527" t="s">
        <v>261</v>
      </c>
      <c r="B7527" t="s">
        <v>9405</v>
      </c>
      <c r="C7527" t="s">
        <v>9453</v>
      </c>
      <c r="D7527">
        <v>1</v>
      </c>
      <c r="E7527" t="s">
        <v>8845</v>
      </c>
      <c r="F7527">
        <v>1</v>
      </c>
      <c r="G7527">
        <v>1</v>
      </c>
      <c r="H7527" s="4" t="str">
        <f t="shared" si="234"/>
        <v>2CH2601.1</v>
      </c>
      <c r="I7527" s="4" t="str">
        <f t="shared" si="235"/>
        <v>SH22_L_SWR_5TO1_OUT</v>
      </c>
    </row>
    <row r="7528" spans="1:9">
      <c r="A7528" t="s">
        <v>261</v>
      </c>
      <c r="B7528" t="s">
        <v>9405</v>
      </c>
      <c r="C7528" t="s">
        <v>9453</v>
      </c>
      <c r="D7528">
        <v>2</v>
      </c>
      <c r="E7528" t="s">
        <v>1939</v>
      </c>
      <c r="F7528">
        <v>2</v>
      </c>
      <c r="G7528">
        <v>2</v>
      </c>
      <c r="H7528" s="4" t="str">
        <f t="shared" si="234"/>
        <v>2CH2601.2</v>
      </c>
      <c r="I7528" s="4" t="str">
        <f t="shared" si="235"/>
        <v>PCIE_GND</v>
      </c>
    </row>
    <row r="7529" spans="1:9">
      <c r="A7529" t="s">
        <v>261</v>
      </c>
      <c r="B7529" t="s">
        <v>9405</v>
      </c>
      <c r="C7529" t="s">
        <v>9454</v>
      </c>
      <c r="D7529">
        <v>1</v>
      </c>
      <c r="E7529" t="s">
        <v>8845</v>
      </c>
      <c r="F7529">
        <v>1</v>
      </c>
      <c r="G7529">
        <v>1</v>
      </c>
      <c r="H7529" s="4" t="str">
        <f t="shared" si="234"/>
        <v>2CH2602.1</v>
      </c>
      <c r="I7529" s="4" t="str">
        <f t="shared" si="235"/>
        <v>SH22_L_SWR_5TO1_OUT</v>
      </c>
    </row>
    <row r="7530" spans="1:9">
      <c r="A7530" t="s">
        <v>261</v>
      </c>
      <c r="B7530" t="s">
        <v>9405</v>
      </c>
      <c r="C7530" t="s">
        <v>9454</v>
      </c>
      <c r="D7530">
        <v>2</v>
      </c>
      <c r="E7530" t="s">
        <v>1939</v>
      </c>
      <c r="F7530">
        <v>2</v>
      </c>
      <c r="G7530">
        <v>2</v>
      </c>
      <c r="H7530" s="4" t="str">
        <f t="shared" si="234"/>
        <v>2CH2602.2</v>
      </c>
      <c r="I7530" s="4" t="str">
        <f t="shared" si="235"/>
        <v>PCIE_GND</v>
      </c>
    </row>
    <row r="7531" spans="1:9">
      <c r="A7531" t="s">
        <v>261</v>
      </c>
      <c r="B7531" t="s">
        <v>9405</v>
      </c>
      <c r="C7531" t="s">
        <v>9455</v>
      </c>
      <c r="D7531">
        <v>1</v>
      </c>
      <c r="E7531" t="s">
        <v>8845</v>
      </c>
      <c r="F7531">
        <v>1</v>
      </c>
      <c r="G7531">
        <v>1</v>
      </c>
      <c r="H7531" s="4" t="str">
        <f t="shared" si="234"/>
        <v>2CH2631.1</v>
      </c>
      <c r="I7531" s="4" t="str">
        <f t="shared" si="235"/>
        <v>SH22_L_SWR_5TO1_OUT</v>
      </c>
    </row>
    <row r="7532" spans="1:9">
      <c r="A7532" t="s">
        <v>261</v>
      </c>
      <c r="B7532" t="s">
        <v>9405</v>
      </c>
      <c r="C7532" t="s">
        <v>9455</v>
      </c>
      <c r="D7532">
        <v>2</v>
      </c>
      <c r="E7532" t="s">
        <v>1939</v>
      </c>
      <c r="F7532">
        <v>2</v>
      </c>
      <c r="G7532">
        <v>2</v>
      </c>
      <c r="H7532" s="4" t="str">
        <f t="shared" si="234"/>
        <v>2CH2631.2</v>
      </c>
      <c r="I7532" s="4" t="str">
        <f t="shared" si="235"/>
        <v>PCIE_GND</v>
      </c>
    </row>
    <row r="7533" spans="1:9">
      <c r="A7533" t="s">
        <v>261</v>
      </c>
      <c r="B7533" t="s">
        <v>9405</v>
      </c>
      <c r="C7533" t="s">
        <v>9456</v>
      </c>
      <c r="D7533">
        <v>1</v>
      </c>
      <c r="E7533" t="s">
        <v>8845</v>
      </c>
      <c r="F7533">
        <v>1</v>
      </c>
      <c r="G7533">
        <v>1</v>
      </c>
      <c r="H7533" s="4" t="str">
        <f t="shared" si="234"/>
        <v>2CH2632.1</v>
      </c>
      <c r="I7533" s="4" t="str">
        <f t="shared" si="235"/>
        <v>SH22_L_SWR_5TO1_OUT</v>
      </c>
    </row>
    <row r="7534" spans="1:9">
      <c r="A7534" t="s">
        <v>261</v>
      </c>
      <c r="B7534" t="s">
        <v>9405</v>
      </c>
      <c r="C7534" t="s">
        <v>9456</v>
      </c>
      <c r="D7534">
        <v>2</v>
      </c>
      <c r="E7534" t="s">
        <v>1939</v>
      </c>
      <c r="F7534">
        <v>2</v>
      </c>
      <c r="G7534">
        <v>2</v>
      </c>
      <c r="H7534" s="4" t="str">
        <f t="shared" si="234"/>
        <v>2CH2632.2</v>
      </c>
      <c r="I7534" s="4" t="str">
        <f t="shared" si="235"/>
        <v>PCIE_GND</v>
      </c>
    </row>
    <row r="7535" spans="1:9">
      <c r="A7535" t="s">
        <v>261</v>
      </c>
      <c r="B7535" t="s">
        <v>9405</v>
      </c>
      <c r="C7535" t="s">
        <v>9457</v>
      </c>
      <c r="D7535">
        <v>1</v>
      </c>
      <c r="E7535" t="s">
        <v>8845</v>
      </c>
      <c r="F7535">
        <v>1</v>
      </c>
      <c r="G7535">
        <v>1</v>
      </c>
      <c r="H7535" s="4" t="str">
        <f t="shared" si="234"/>
        <v>2CH2633.1</v>
      </c>
      <c r="I7535" s="4" t="str">
        <f t="shared" si="235"/>
        <v>SH22_L_SWR_5TO1_OUT</v>
      </c>
    </row>
    <row r="7536" spans="1:9">
      <c r="A7536" t="s">
        <v>261</v>
      </c>
      <c r="B7536" t="s">
        <v>9405</v>
      </c>
      <c r="C7536" t="s">
        <v>9457</v>
      </c>
      <c r="D7536">
        <v>2</v>
      </c>
      <c r="E7536" t="s">
        <v>169</v>
      </c>
      <c r="F7536">
        <v>2</v>
      </c>
      <c r="G7536">
        <v>2</v>
      </c>
      <c r="H7536" s="4" t="str">
        <f t="shared" si="234"/>
        <v>2CH2633.2</v>
      </c>
      <c r="I7536" s="4" t="str">
        <f t="shared" si="235"/>
        <v>DGND</v>
      </c>
    </row>
    <row r="7537" spans="1:9">
      <c r="A7537" t="s">
        <v>261</v>
      </c>
      <c r="B7537" t="s">
        <v>9405</v>
      </c>
      <c r="C7537" t="s">
        <v>9458</v>
      </c>
      <c r="D7537">
        <v>1</v>
      </c>
      <c r="E7537" t="s">
        <v>8845</v>
      </c>
      <c r="F7537">
        <v>1</v>
      </c>
      <c r="G7537">
        <v>1</v>
      </c>
      <c r="H7537" s="4" t="str">
        <f t="shared" si="234"/>
        <v>2CH2634.1</v>
      </c>
      <c r="I7537" s="4" t="str">
        <f t="shared" si="235"/>
        <v>SH22_L_SWR_5TO1_OUT</v>
      </c>
    </row>
    <row r="7538" spans="1:9">
      <c r="A7538" t="s">
        <v>261</v>
      </c>
      <c r="B7538" t="s">
        <v>9405</v>
      </c>
      <c r="C7538" t="s">
        <v>9458</v>
      </c>
      <c r="D7538">
        <v>2</v>
      </c>
      <c r="E7538" t="s">
        <v>169</v>
      </c>
      <c r="F7538">
        <v>2</v>
      </c>
      <c r="G7538">
        <v>2</v>
      </c>
      <c r="H7538" s="4" t="str">
        <f t="shared" si="234"/>
        <v>2CH2634.2</v>
      </c>
      <c r="I7538" s="4" t="str">
        <f t="shared" si="235"/>
        <v>DGND</v>
      </c>
    </row>
    <row r="7539" spans="1:9">
      <c r="A7539" t="s">
        <v>261</v>
      </c>
      <c r="B7539" t="s">
        <v>9405</v>
      </c>
      <c r="C7539" t="s">
        <v>9459</v>
      </c>
      <c r="D7539" t="s">
        <v>1460</v>
      </c>
      <c r="E7539" t="s">
        <v>8851</v>
      </c>
      <c r="F7539">
        <v>30</v>
      </c>
      <c r="G7539" t="s">
        <v>1460</v>
      </c>
      <c r="H7539" s="4" t="str">
        <f t="shared" si="234"/>
        <v>2HOST2.30</v>
      </c>
      <c r="I7539" s="4" t="str">
        <f t="shared" si="235"/>
        <v>SH22_CC1</v>
      </c>
    </row>
    <row r="7540" spans="1:9">
      <c r="A7540" t="s">
        <v>261</v>
      </c>
      <c r="B7540" t="s">
        <v>9405</v>
      </c>
      <c r="C7540" t="s">
        <v>9459</v>
      </c>
      <c r="D7540" t="s">
        <v>1461</v>
      </c>
      <c r="E7540" t="s">
        <v>8852</v>
      </c>
      <c r="F7540">
        <v>32</v>
      </c>
      <c r="G7540" t="s">
        <v>1461</v>
      </c>
      <c r="H7540" s="4" t="str">
        <f t="shared" si="234"/>
        <v>2HOST2.32</v>
      </c>
      <c r="I7540" s="4" t="str">
        <f t="shared" si="235"/>
        <v>SH22_CC2</v>
      </c>
    </row>
    <row r="7541" spans="1:9">
      <c r="A7541" t="s">
        <v>261</v>
      </c>
      <c r="B7541" t="s">
        <v>9405</v>
      </c>
      <c r="C7541" t="s">
        <v>9459</v>
      </c>
      <c r="D7541" t="s">
        <v>1720</v>
      </c>
      <c r="E7541" t="s">
        <v>8840</v>
      </c>
      <c r="F7541">
        <v>13</v>
      </c>
      <c r="G7541" t="s">
        <v>1720</v>
      </c>
      <c r="H7541" s="4" t="str">
        <f t="shared" si="234"/>
        <v>2HOST2.13</v>
      </c>
      <c r="I7541" s="4" t="str">
        <f t="shared" si="235"/>
        <v>SH22_P7_CLKREQB</v>
      </c>
    </row>
    <row r="7542" spans="1:9">
      <c r="A7542" t="s">
        <v>261</v>
      </c>
      <c r="B7542" t="s">
        <v>9405</v>
      </c>
      <c r="C7542" t="s">
        <v>9459</v>
      </c>
      <c r="D7542" t="s">
        <v>1769</v>
      </c>
      <c r="E7542" t="s">
        <v>8853</v>
      </c>
      <c r="F7542">
        <v>29</v>
      </c>
      <c r="G7542" t="s">
        <v>1769</v>
      </c>
      <c r="H7542" s="4" t="str">
        <f t="shared" si="234"/>
        <v>2HOST2.29</v>
      </c>
      <c r="I7542" s="4" t="str">
        <f t="shared" si="235"/>
        <v>SH22_DIS_DB</v>
      </c>
    </row>
    <row r="7543" spans="1:9">
      <c r="A7543" t="s">
        <v>261</v>
      </c>
      <c r="B7543" t="s">
        <v>9405</v>
      </c>
      <c r="C7543" t="s">
        <v>9459</v>
      </c>
      <c r="D7543" t="s">
        <v>1718</v>
      </c>
      <c r="E7543" t="s">
        <v>8845</v>
      </c>
      <c r="F7543">
        <v>11</v>
      </c>
      <c r="G7543" t="s">
        <v>1718</v>
      </c>
      <c r="H7543" s="4" t="str">
        <f t="shared" si="234"/>
        <v>2HOST2.11</v>
      </c>
      <c r="I7543" s="4" t="str">
        <f t="shared" si="235"/>
        <v>SH22_L_SWR_5TO1_OUT</v>
      </c>
    </row>
    <row r="7544" spans="1:9">
      <c r="A7544" t="s">
        <v>261</v>
      </c>
      <c r="B7544" t="s">
        <v>9405</v>
      </c>
      <c r="C7544" t="s">
        <v>9459</v>
      </c>
      <c r="D7544" t="s">
        <v>1765</v>
      </c>
      <c r="E7544" t="s">
        <v>8845</v>
      </c>
      <c r="F7544">
        <v>25</v>
      </c>
      <c r="G7544" t="s">
        <v>1765</v>
      </c>
      <c r="H7544" s="4" t="str">
        <f t="shared" si="234"/>
        <v>2HOST2.25</v>
      </c>
      <c r="I7544" s="4" t="str">
        <f t="shared" si="235"/>
        <v>SH22_L_SWR_5TO1_OUT</v>
      </c>
    </row>
    <row r="7545" spans="1:9">
      <c r="A7545" t="s">
        <v>261</v>
      </c>
      <c r="B7545" t="s">
        <v>9405</v>
      </c>
      <c r="C7545" t="s">
        <v>9459</v>
      </c>
      <c r="D7545" t="s">
        <v>1740</v>
      </c>
      <c r="E7545" t="s">
        <v>8845</v>
      </c>
      <c r="F7545">
        <v>35</v>
      </c>
      <c r="G7545" t="s">
        <v>1740</v>
      </c>
      <c r="H7545" s="4" t="str">
        <f t="shared" si="234"/>
        <v>2HOST2.35</v>
      </c>
      <c r="I7545" s="4" t="str">
        <f t="shared" si="235"/>
        <v>SH22_L_SWR_5TO1_OUT</v>
      </c>
    </row>
    <row r="7546" spans="1:9">
      <c r="A7546" t="s">
        <v>261</v>
      </c>
      <c r="B7546" t="s">
        <v>9405</v>
      </c>
      <c r="C7546" t="s">
        <v>9459</v>
      </c>
      <c r="D7546" t="s">
        <v>1773</v>
      </c>
      <c r="E7546" t="s">
        <v>169</v>
      </c>
      <c r="F7546" t="s">
        <v>174</v>
      </c>
      <c r="G7546" t="s">
        <v>1773</v>
      </c>
      <c r="H7546" s="4" t="str">
        <f t="shared" si="234"/>
        <v>2HOST2.EP</v>
      </c>
      <c r="I7546" s="4" t="str">
        <f t="shared" si="235"/>
        <v>DGND</v>
      </c>
    </row>
    <row r="7547" spans="1:9">
      <c r="A7547" t="s">
        <v>261</v>
      </c>
      <c r="B7547" t="s">
        <v>9405</v>
      </c>
      <c r="C7547" t="s">
        <v>9459</v>
      </c>
      <c r="D7547" t="s">
        <v>175</v>
      </c>
      <c r="E7547" t="s">
        <v>169</v>
      </c>
      <c r="F7547" t="s">
        <v>175</v>
      </c>
      <c r="G7547" t="s">
        <v>175</v>
      </c>
      <c r="H7547" s="4" t="str">
        <f t="shared" si="234"/>
        <v>2HOST2.G1</v>
      </c>
      <c r="I7547" s="4" t="str">
        <f t="shared" si="235"/>
        <v>DGND</v>
      </c>
    </row>
    <row r="7548" spans="1:9">
      <c r="A7548" t="s">
        <v>261</v>
      </c>
      <c r="B7548" t="s">
        <v>9405</v>
      </c>
      <c r="C7548" t="s">
        <v>9459</v>
      </c>
      <c r="D7548" t="s">
        <v>176</v>
      </c>
      <c r="E7548" t="s">
        <v>169</v>
      </c>
      <c r="F7548" t="s">
        <v>176</v>
      </c>
      <c r="G7548" t="s">
        <v>176</v>
      </c>
      <c r="H7548" s="4" t="str">
        <f t="shared" si="234"/>
        <v>2HOST2.G2</v>
      </c>
      <c r="I7548" s="4" t="str">
        <f t="shared" si="235"/>
        <v>DGND</v>
      </c>
    </row>
    <row r="7549" spans="1:9">
      <c r="A7549" t="s">
        <v>261</v>
      </c>
      <c r="B7549" t="s">
        <v>9405</v>
      </c>
      <c r="C7549" t="s">
        <v>9459</v>
      </c>
      <c r="D7549" t="s">
        <v>177</v>
      </c>
      <c r="E7549" t="s">
        <v>169</v>
      </c>
      <c r="F7549" t="s">
        <v>177</v>
      </c>
      <c r="G7549" t="s">
        <v>177</v>
      </c>
      <c r="H7549" s="4" t="str">
        <f t="shared" si="234"/>
        <v>2HOST2.G3</v>
      </c>
      <c r="I7549" s="4" t="str">
        <f t="shared" si="235"/>
        <v>DGND</v>
      </c>
    </row>
    <row r="7550" spans="1:9">
      <c r="A7550" t="s">
        <v>261</v>
      </c>
      <c r="B7550" t="s">
        <v>9405</v>
      </c>
      <c r="C7550" t="s">
        <v>9459</v>
      </c>
      <c r="D7550" t="s">
        <v>178</v>
      </c>
      <c r="E7550" t="s">
        <v>169</v>
      </c>
      <c r="F7550" t="s">
        <v>178</v>
      </c>
      <c r="G7550" t="s">
        <v>178</v>
      </c>
      <c r="H7550" s="4" t="str">
        <f t="shared" si="234"/>
        <v>2HOST2.G4</v>
      </c>
      <c r="I7550" s="4" t="str">
        <f t="shared" si="235"/>
        <v>DGND</v>
      </c>
    </row>
    <row r="7551" spans="1:9">
      <c r="A7551" t="s">
        <v>261</v>
      </c>
      <c r="B7551" t="s">
        <v>9405</v>
      </c>
      <c r="C7551" t="s">
        <v>9459</v>
      </c>
      <c r="D7551" t="s">
        <v>179</v>
      </c>
      <c r="E7551" t="s">
        <v>169</v>
      </c>
      <c r="F7551" t="s">
        <v>179</v>
      </c>
      <c r="G7551" t="s">
        <v>179</v>
      </c>
      <c r="H7551" s="4" t="str">
        <f t="shared" si="234"/>
        <v>2HOST2.G5</v>
      </c>
      <c r="I7551" s="4" t="str">
        <f t="shared" si="235"/>
        <v>DGND</v>
      </c>
    </row>
    <row r="7552" spans="1:9">
      <c r="A7552" t="s">
        <v>261</v>
      </c>
      <c r="B7552" t="s">
        <v>9405</v>
      </c>
      <c r="C7552" t="s">
        <v>9459</v>
      </c>
      <c r="D7552" t="s">
        <v>180</v>
      </c>
      <c r="E7552" t="s">
        <v>169</v>
      </c>
      <c r="F7552" t="s">
        <v>180</v>
      </c>
      <c r="G7552" t="s">
        <v>180</v>
      </c>
      <c r="H7552" s="4" t="str">
        <f t="shared" si="234"/>
        <v>2HOST2.G6</v>
      </c>
      <c r="I7552" s="4" t="str">
        <f t="shared" si="235"/>
        <v>DGND</v>
      </c>
    </row>
    <row r="7553" spans="1:9">
      <c r="A7553" t="s">
        <v>261</v>
      </c>
      <c r="B7553" t="s">
        <v>9405</v>
      </c>
      <c r="C7553" t="s">
        <v>9459</v>
      </c>
      <c r="D7553" t="s">
        <v>181</v>
      </c>
      <c r="E7553" t="s">
        <v>169</v>
      </c>
      <c r="F7553" t="s">
        <v>181</v>
      </c>
      <c r="G7553" t="s">
        <v>181</v>
      </c>
      <c r="H7553" s="4" t="str">
        <f t="shared" si="234"/>
        <v>2HOST2.G7</v>
      </c>
      <c r="I7553" s="4" t="str">
        <f t="shared" si="235"/>
        <v>DGND</v>
      </c>
    </row>
    <row r="7554" spans="1:9">
      <c r="A7554" t="s">
        <v>261</v>
      </c>
      <c r="B7554" t="s">
        <v>9405</v>
      </c>
      <c r="C7554" t="s">
        <v>9459</v>
      </c>
      <c r="D7554" t="s">
        <v>428</v>
      </c>
      <c r="E7554" t="s">
        <v>169</v>
      </c>
      <c r="F7554" t="s">
        <v>428</v>
      </c>
      <c r="G7554" t="s">
        <v>428</v>
      </c>
      <c r="H7554" s="4" t="str">
        <f t="shared" ref="H7554:H7617" si="236">CONCATENATE(C7554,".",F7554)</f>
        <v>2HOST2.G8</v>
      </c>
      <c r="I7554" s="4" t="str">
        <f t="shared" ref="I7554:I7617" si="237">E7554</f>
        <v>DGND</v>
      </c>
    </row>
    <row r="7555" spans="1:9">
      <c r="A7555" t="s">
        <v>261</v>
      </c>
      <c r="B7555" t="s">
        <v>9405</v>
      </c>
      <c r="C7555" t="s">
        <v>9459</v>
      </c>
      <c r="D7555" t="s">
        <v>409</v>
      </c>
      <c r="E7555" t="s">
        <v>169</v>
      </c>
      <c r="F7555" t="s">
        <v>409</v>
      </c>
      <c r="G7555" t="s">
        <v>409</v>
      </c>
      <c r="H7555" s="4" t="str">
        <f t="shared" si="236"/>
        <v>2HOST2.G9</v>
      </c>
      <c r="I7555" s="4" t="str">
        <f t="shared" si="237"/>
        <v>DGND</v>
      </c>
    </row>
    <row r="7556" spans="1:9">
      <c r="A7556" t="s">
        <v>261</v>
      </c>
      <c r="B7556" t="s">
        <v>9405</v>
      </c>
      <c r="C7556" t="s">
        <v>9459</v>
      </c>
      <c r="D7556" t="s">
        <v>406</v>
      </c>
      <c r="E7556" t="s">
        <v>169</v>
      </c>
      <c r="F7556" t="s">
        <v>406</v>
      </c>
      <c r="G7556" t="s">
        <v>406</v>
      </c>
      <c r="H7556" s="4" t="str">
        <f t="shared" si="236"/>
        <v>2HOST2.G10</v>
      </c>
      <c r="I7556" s="4" t="str">
        <f t="shared" si="237"/>
        <v>DGND</v>
      </c>
    </row>
    <row r="7557" spans="1:9">
      <c r="A7557" t="s">
        <v>261</v>
      </c>
      <c r="B7557" t="s">
        <v>9405</v>
      </c>
      <c r="C7557" t="s">
        <v>9459</v>
      </c>
      <c r="D7557" t="s">
        <v>407</v>
      </c>
      <c r="E7557" t="s">
        <v>169</v>
      </c>
      <c r="F7557" t="s">
        <v>407</v>
      </c>
      <c r="G7557" t="s">
        <v>407</v>
      </c>
      <c r="H7557" s="4" t="str">
        <f t="shared" si="236"/>
        <v>2HOST2.G11</v>
      </c>
      <c r="I7557" s="4" t="str">
        <f t="shared" si="237"/>
        <v>DGND</v>
      </c>
    </row>
    <row r="7558" spans="1:9">
      <c r="A7558" t="s">
        <v>261</v>
      </c>
      <c r="B7558" t="s">
        <v>9405</v>
      </c>
      <c r="C7558" t="s">
        <v>9459</v>
      </c>
      <c r="D7558" t="s">
        <v>694</v>
      </c>
      <c r="E7558" t="s">
        <v>169</v>
      </c>
      <c r="F7558" t="s">
        <v>694</v>
      </c>
      <c r="G7558" t="s">
        <v>694</v>
      </c>
      <c r="H7558" s="4" t="str">
        <f t="shared" si="236"/>
        <v>2HOST2.G12</v>
      </c>
      <c r="I7558" s="4" t="str">
        <f t="shared" si="237"/>
        <v>DGND</v>
      </c>
    </row>
    <row r="7559" spans="1:9">
      <c r="A7559" t="s">
        <v>261</v>
      </c>
      <c r="B7559" t="s">
        <v>9405</v>
      </c>
      <c r="C7559" t="s">
        <v>9459</v>
      </c>
      <c r="D7559" t="s">
        <v>408</v>
      </c>
      <c r="E7559" t="s">
        <v>169</v>
      </c>
      <c r="F7559" t="s">
        <v>408</v>
      </c>
      <c r="G7559" t="s">
        <v>408</v>
      </c>
      <c r="H7559" s="4" t="str">
        <f t="shared" si="236"/>
        <v>2HOST2.G13</v>
      </c>
      <c r="I7559" s="4" t="str">
        <f t="shared" si="237"/>
        <v>DGND</v>
      </c>
    </row>
    <row r="7560" spans="1:9">
      <c r="A7560" t="s">
        <v>261</v>
      </c>
      <c r="B7560" t="s">
        <v>9405</v>
      </c>
      <c r="C7560" t="s">
        <v>9459</v>
      </c>
      <c r="D7560" t="s">
        <v>443</v>
      </c>
      <c r="E7560" t="s">
        <v>169</v>
      </c>
      <c r="F7560" t="s">
        <v>443</v>
      </c>
      <c r="G7560" t="s">
        <v>443</v>
      </c>
      <c r="H7560" s="4" t="str">
        <f t="shared" si="236"/>
        <v>2HOST2.G14</v>
      </c>
      <c r="I7560" s="4" t="str">
        <f t="shared" si="237"/>
        <v>DGND</v>
      </c>
    </row>
    <row r="7561" spans="1:9">
      <c r="A7561" t="s">
        <v>261</v>
      </c>
      <c r="B7561" t="s">
        <v>9405</v>
      </c>
      <c r="C7561" t="s">
        <v>9459</v>
      </c>
      <c r="D7561" t="s">
        <v>1579</v>
      </c>
      <c r="E7561" t="s">
        <v>169</v>
      </c>
      <c r="F7561" t="s">
        <v>1579</v>
      </c>
      <c r="G7561" t="s">
        <v>1579</v>
      </c>
      <c r="H7561" s="4" t="str">
        <f t="shared" si="236"/>
        <v>2HOST2.G15</v>
      </c>
      <c r="I7561" s="4" t="str">
        <f t="shared" si="237"/>
        <v>DGND</v>
      </c>
    </row>
    <row r="7562" spans="1:9">
      <c r="A7562" t="s">
        <v>261</v>
      </c>
      <c r="B7562" t="s">
        <v>9405</v>
      </c>
      <c r="C7562" t="s">
        <v>9459</v>
      </c>
      <c r="D7562" t="s">
        <v>427</v>
      </c>
      <c r="E7562" t="s">
        <v>169</v>
      </c>
      <c r="F7562" t="s">
        <v>427</v>
      </c>
      <c r="G7562" t="s">
        <v>427</v>
      </c>
      <c r="H7562" s="4" t="str">
        <f t="shared" si="236"/>
        <v>2HOST2.G16</v>
      </c>
      <c r="I7562" s="4" t="str">
        <f t="shared" si="237"/>
        <v>DGND</v>
      </c>
    </row>
    <row r="7563" spans="1:9">
      <c r="A7563" t="s">
        <v>261</v>
      </c>
      <c r="B7563" t="s">
        <v>9405</v>
      </c>
      <c r="C7563" t="s">
        <v>9459</v>
      </c>
      <c r="D7563" t="s">
        <v>397</v>
      </c>
      <c r="E7563" t="s">
        <v>169</v>
      </c>
      <c r="F7563" t="s">
        <v>397</v>
      </c>
      <c r="G7563" t="s">
        <v>397</v>
      </c>
      <c r="H7563" s="4" t="str">
        <f t="shared" si="236"/>
        <v>2HOST2.G17</v>
      </c>
      <c r="I7563" s="4" t="str">
        <f t="shared" si="237"/>
        <v>DGND</v>
      </c>
    </row>
    <row r="7564" spans="1:9">
      <c r="A7564" t="s">
        <v>261</v>
      </c>
      <c r="B7564" t="s">
        <v>9405</v>
      </c>
      <c r="C7564" t="s">
        <v>9459</v>
      </c>
      <c r="D7564" t="s">
        <v>1580</v>
      </c>
      <c r="E7564" t="s">
        <v>169</v>
      </c>
      <c r="F7564" t="s">
        <v>1580</v>
      </c>
      <c r="G7564" t="s">
        <v>1580</v>
      </c>
      <c r="H7564" s="4" t="str">
        <f t="shared" si="236"/>
        <v>2HOST2.G18</v>
      </c>
      <c r="I7564" s="4" t="str">
        <f t="shared" si="237"/>
        <v>DGND</v>
      </c>
    </row>
    <row r="7565" spans="1:9">
      <c r="A7565" t="s">
        <v>261</v>
      </c>
      <c r="B7565" t="s">
        <v>9405</v>
      </c>
      <c r="C7565" t="s">
        <v>9459</v>
      </c>
      <c r="D7565" t="s">
        <v>1581</v>
      </c>
      <c r="E7565" t="s">
        <v>169</v>
      </c>
      <c r="F7565" t="s">
        <v>1581</v>
      </c>
      <c r="G7565" t="s">
        <v>1581</v>
      </c>
      <c r="H7565" s="4" t="str">
        <f t="shared" si="236"/>
        <v>2HOST2.G19</v>
      </c>
      <c r="I7565" s="4" t="str">
        <f t="shared" si="237"/>
        <v>DGND</v>
      </c>
    </row>
    <row r="7566" spans="1:9">
      <c r="A7566" t="s">
        <v>261</v>
      </c>
      <c r="B7566" t="s">
        <v>9405</v>
      </c>
      <c r="C7566" t="s">
        <v>9459</v>
      </c>
      <c r="D7566" t="s">
        <v>1774</v>
      </c>
      <c r="E7566" t="s">
        <v>169</v>
      </c>
      <c r="F7566" t="s">
        <v>1774</v>
      </c>
      <c r="G7566" t="s">
        <v>1774</v>
      </c>
      <c r="H7566" s="4" t="str">
        <f t="shared" si="236"/>
        <v>2HOST2.G20</v>
      </c>
      <c r="I7566" s="4" t="str">
        <f t="shared" si="237"/>
        <v>DGND</v>
      </c>
    </row>
    <row r="7567" spans="1:9">
      <c r="A7567" t="s">
        <v>261</v>
      </c>
      <c r="B7567" t="s">
        <v>9405</v>
      </c>
      <c r="C7567" t="s">
        <v>9459</v>
      </c>
      <c r="D7567" t="s">
        <v>1574</v>
      </c>
      <c r="E7567" t="s">
        <v>169</v>
      </c>
      <c r="F7567" t="s">
        <v>1574</v>
      </c>
      <c r="G7567" t="s">
        <v>1574</v>
      </c>
      <c r="H7567" s="4" t="str">
        <f t="shared" si="236"/>
        <v>2HOST2.G21</v>
      </c>
      <c r="I7567" s="4" t="str">
        <f t="shared" si="237"/>
        <v>DGND</v>
      </c>
    </row>
    <row r="7568" spans="1:9">
      <c r="A7568" t="s">
        <v>261</v>
      </c>
      <c r="B7568" t="s">
        <v>9405</v>
      </c>
      <c r="C7568" t="s">
        <v>9459</v>
      </c>
      <c r="D7568" t="s">
        <v>1566</v>
      </c>
      <c r="E7568" t="s">
        <v>169</v>
      </c>
      <c r="F7568" t="s">
        <v>1566</v>
      </c>
      <c r="G7568" t="s">
        <v>1566</v>
      </c>
      <c r="H7568" s="4" t="str">
        <f t="shared" si="236"/>
        <v>2HOST2.G22</v>
      </c>
      <c r="I7568" s="4" t="str">
        <f t="shared" si="237"/>
        <v>DGND</v>
      </c>
    </row>
    <row r="7569" spans="1:9">
      <c r="A7569" t="s">
        <v>261</v>
      </c>
      <c r="B7569" t="s">
        <v>9405</v>
      </c>
      <c r="C7569" t="s">
        <v>9459</v>
      </c>
      <c r="D7569" t="s">
        <v>1775</v>
      </c>
      <c r="E7569" t="s">
        <v>169</v>
      </c>
      <c r="F7569" t="s">
        <v>1775</v>
      </c>
      <c r="G7569" t="s">
        <v>1775</v>
      </c>
      <c r="H7569" s="4" t="str">
        <f t="shared" si="236"/>
        <v>2HOST2.G23</v>
      </c>
      <c r="I7569" s="4" t="str">
        <f t="shared" si="237"/>
        <v>DGND</v>
      </c>
    </row>
    <row r="7570" spans="1:9">
      <c r="A7570" t="s">
        <v>261</v>
      </c>
      <c r="B7570" t="s">
        <v>9405</v>
      </c>
      <c r="C7570" t="s">
        <v>9459</v>
      </c>
      <c r="D7570" t="s">
        <v>1693</v>
      </c>
      <c r="E7570" t="s">
        <v>169</v>
      </c>
      <c r="F7570" t="s">
        <v>1693</v>
      </c>
      <c r="G7570" t="s">
        <v>1693</v>
      </c>
      <c r="H7570" s="4" t="str">
        <f t="shared" si="236"/>
        <v>2HOST2.G24</v>
      </c>
      <c r="I7570" s="4" t="str">
        <f t="shared" si="237"/>
        <v>DGND</v>
      </c>
    </row>
    <row r="7571" spans="1:9">
      <c r="A7571" t="s">
        <v>261</v>
      </c>
      <c r="B7571" t="s">
        <v>9405</v>
      </c>
      <c r="C7571" t="s">
        <v>9459</v>
      </c>
      <c r="D7571" t="s">
        <v>182</v>
      </c>
      <c r="F7571" t="s">
        <v>182</v>
      </c>
      <c r="G7571" t="s">
        <v>182</v>
      </c>
      <c r="H7571" s="4" t="str">
        <f t="shared" si="236"/>
        <v>2HOST2.GH1</v>
      </c>
      <c r="I7571" s="4">
        <f t="shared" si="237"/>
        <v>0</v>
      </c>
    </row>
    <row r="7572" spans="1:9">
      <c r="A7572" t="s">
        <v>261</v>
      </c>
      <c r="B7572" t="s">
        <v>9405</v>
      </c>
      <c r="C7572" t="s">
        <v>9459</v>
      </c>
      <c r="D7572" t="s">
        <v>183</v>
      </c>
      <c r="F7572" t="s">
        <v>183</v>
      </c>
      <c r="G7572" t="s">
        <v>183</v>
      </c>
      <c r="H7572" s="4" t="str">
        <f t="shared" si="236"/>
        <v>2HOST2.GH2</v>
      </c>
      <c r="I7572" s="4">
        <f t="shared" si="237"/>
        <v>0</v>
      </c>
    </row>
    <row r="7573" spans="1:9">
      <c r="A7573" t="s">
        <v>261</v>
      </c>
      <c r="B7573" t="s">
        <v>9405</v>
      </c>
      <c r="C7573" t="s">
        <v>9459</v>
      </c>
      <c r="D7573" t="s">
        <v>184</v>
      </c>
      <c r="F7573" t="s">
        <v>184</v>
      </c>
      <c r="G7573" t="s">
        <v>184</v>
      </c>
      <c r="H7573" s="4" t="str">
        <f t="shared" si="236"/>
        <v>2HOST2.GH3</v>
      </c>
      <c r="I7573" s="4">
        <f t="shared" si="237"/>
        <v>0</v>
      </c>
    </row>
    <row r="7574" spans="1:9">
      <c r="A7574" t="s">
        <v>261</v>
      </c>
      <c r="B7574" t="s">
        <v>9405</v>
      </c>
      <c r="C7574" t="s">
        <v>9459</v>
      </c>
      <c r="D7574" t="s">
        <v>185</v>
      </c>
      <c r="F7574" t="s">
        <v>185</v>
      </c>
      <c r="G7574" t="s">
        <v>185</v>
      </c>
      <c r="H7574" s="4" t="str">
        <f t="shared" si="236"/>
        <v>2HOST2.GH4</v>
      </c>
      <c r="I7574" s="4">
        <f t="shared" si="237"/>
        <v>0</v>
      </c>
    </row>
    <row r="7575" spans="1:9">
      <c r="A7575" t="s">
        <v>261</v>
      </c>
      <c r="B7575" t="s">
        <v>9405</v>
      </c>
      <c r="C7575" t="s">
        <v>9459</v>
      </c>
      <c r="D7575" t="s">
        <v>1715</v>
      </c>
      <c r="E7575" t="s">
        <v>10015</v>
      </c>
      <c r="F7575">
        <v>8</v>
      </c>
      <c r="G7575" t="s">
        <v>1715</v>
      </c>
      <c r="H7575" s="4" t="str">
        <f t="shared" si="236"/>
        <v>2HOST2.8</v>
      </c>
      <c r="I7575" s="4" t="str">
        <f t="shared" si="237"/>
        <v>SH22_D_SJTMS</v>
      </c>
    </row>
    <row r="7576" spans="1:9">
      <c r="A7576" t="s">
        <v>261</v>
      </c>
      <c r="B7576" t="s">
        <v>9405</v>
      </c>
      <c r="C7576" t="s">
        <v>9459</v>
      </c>
      <c r="D7576" t="s">
        <v>1716</v>
      </c>
      <c r="E7576" t="s">
        <v>10016</v>
      </c>
      <c r="F7576">
        <v>9</v>
      </c>
      <c r="G7576" t="s">
        <v>1716</v>
      </c>
      <c r="H7576" s="4" t="str">
        <f t="shared" si="236"/>
        <v>2HOST2.9</v>
      </c>
      <c r="I7576" s="4" t="str">
        <f t="shared" si="237"/>
        <v>SH22_D_SJTDO</v>
      </c>
    </row>
    <row r="7577" spans="1:9">
      <c r="A7577" t="s">
        <v>261</v>
      </c>
      <c r="B7577" t="s">
        <v>9405</v>
      </c>
      <c r="C7577" t="s">
        <v>9459</v>
      </c>
      <c r="D7577" t="s">
        <v>1717</v>
      </c>
      <c r="E7577" t="s">
        <v>9880</v>
      </c>
      <c r="F7577">
        <v>10</v>
      </c>
      <c r="G7577" t="s">
        <v>1717</v>
      </c>
      <c r="H7577" s="4" t="str">
        <f t="shared" si="236"/>
        <v>2HOST2.10</v>
      </c>
      <c r="I7577" s="4" t="str">
        <f t="shared" si="237"/>
        <v>SH22_LANWAKEB</v>
      </c>
    </row>
    <row r="7578" spans="1:9">
      <c r="A7578" t="s">
        <v>261</v>
      </c>
      <c r="B7578" t="s">
        <v>9405</v>
      </c>
      <c r="C7578" t="s">
        <v>9459</v>
      </c>
      <c r="D7578" t="s">
        <v>1766</v>
      </c>
      <c r="E7578" t="s">
        <v>8854</v>
      </c>
      <c r="F7578">
        <v>26</v>
      </c>
      <c r="G7578" t="s">
        <v>1766</v>
      </c>
      <c r="H7578" s="4" t="str">
        <f t="shared" si="236"/>
        <v>2HOST2.26</v>
      </c>
      <c r="I7578" s="4" t="str">
        <f t="shared" si="237"/>
        <v>SH22_HSD026</v>
      </c>
    </row>
    <row r="7579" spans="1:9">
      <c r="A7579" t="s">
        <v>261</v>
      </c>
      <c r="B7579" t="s">
        <v>9405</v>
      </c>
      <c r="C7579" t="s">
        <v>9459</v>
      </c>
      <c r="D7579" t="s">
        <v>1737</v>
      </c>
      <c r="F7579">
        <v>38</v>
      </c>
      <c r="G7579" t="s">
        <v>1737</v>
      </c>
      <c r="H7579" s="4" t="str">
        <f t="shared" si="236"/>
        <v>2HOST2.38</v>
      </c>
      <c r="I7579" s="4">
        <f t="shared" si="237"/>
        <v>0</v>
      </c>
    </row>
    <row r="7580" spans="1:9">
      <c r="A7580" t="s">
        <v>261</v>
      </c>
      <c r="B7580" t="s">
        <v>9405</v>
      </c>
      <c r="C7580" t="s">
        <v>9459</v>
      </c>
      <c r="D7580" t="s">
        <v>1738</v>
      </c>
      <c r="F7580">
        <v>37</v>
      </c>
      <c r="G7580" t="s">
        <v>1738</v>
      </c>
      <c r="H7580" s="4" t="str">
        <f t="shared" si="236"/>
        <v>2HOST2.37</v>
      </c>
      <c r="I7580" s="4">
        <f t="shared" si="237"/>
        <v>0</v>
      </c>
    </row>
    <row r="7581" spans="1:9">
      <c r="A7581" t="s">
        <v>261</v>
      </c>
      <c r="B7581" t="s">
        <v>9405</v>
      </c>
      <c r="C7581" t="s">
        <v>9459</v>
      </c>
      <c r="D7581" t="s">
        <v>1762</v>
      </c>
      <c r="E7581" t="s">
        <v>8855</v>
      </c>
      <c r="F7581">
        <v>22</v>
      </c>
      <c r="G7581" t="s">
        <v>1762</v>
      </c>
      <c r="H7581" s="4" t="str">
        <f t="shared" si="236"/>
        <v>2HOST2.22</v>
      </c>
      <c r="I7581" s="4" t="str">
        <f t="shared" si="237"/>
        <v>SH22_SPIO3</v>
      </c>
    </row>
    <row r="7582" spans="1:9">
      <c r="A7582" t="s">
        <v>261</v>
      </c>
      <c r="B7582" t="s">
        <v>9405</v>
      </c>
      <c r="C7582" t="s">
        <v>9459</v>
      </c>
      <c r="D7582" t="s">
        <v>1761</v>
      </c>
      <c r="E7582" t="s">
        <v>8856</v>
      </c>
      <c r="F7582">
        <v>21</v>
      </c>
      <c r="G7582" t="s">
        <v>1761</v>
      </c>
      <c r="H7582" s="4" t="str">
        <f t="shared" si="236"/>
        <v>2HOST2.21</v>
      </c>
      <c r="I7582" s="4" t="str">
        <f t="shared" si="237"/>
        <v>SH22_SPIO2</v>
      </c>
    </row>
    <row r="7583" spans="1:9">
      <c r="A7583" t="s">
        <v>261</v>
      </c>
      <c r="B7583" t="s">
        <v>9405</v>
      </c>
      <c r="C7583" t="s">
        <v>9459</v>
      </c>
      <c r="D7583" t="s">
        <v>1719</v>
      </c>
      <c r="E7583" t="s">
        <v>8857</v>
      </c>
      <c r="F7583">
        <v>12</v>
      </c>
      <c r="G7583" t="s">
        <v>1719</v>
      </c>
      <c r="H7583" s="4" t="str">
        <f t="shared" si="236"/>
        <v>2HOST2.12</v>
      </c>
      <c r="I7583" s="4" t="str">
        <f t="shared" si="237"/>
        <v>SH22_ISOLATEBPIN</v>
      </c>
    </row>
    <row r="7584" spans="1:9">
      <c r="A7584" t="s">
        <v>261</v>
      </c>
      <c r="B7584" t="s">
        <v>9405</v>
      </c>
      <c r="C7584" t="s">
        <v>9459</v>
      </c>
      <c r="D7584" t="s">
        <v>1771</v>
      </c>
      <c r="E7584" t="s">
        <v>8839</v>
      </c>
      <c r="F7584">
        <v>33</v>
      </c>
      <c r="G7584" t="s">
        <v>1771</v>
      </c>
      <c r="H7584" s="4" t="str">
        <f t="shared" si="236"/>
        <v>2HOST2.33</v>
      </c>
      <c r="I7584" s="4" t="str">
        <f t="shared" si="237"/>
        <v>SH2_DPS_5V0</v>
      </c>
    </row>
    <row r="7585" spans="1:9">
      <c r="A7585" t="s">
        <v>261</v>
      </c>
      <c r="B7585" t="s">
        <v>9405</v>
      </c>
      <c r="C7585" t="s">
        <v>9459</v>
      </c>
      <c r="D7585" t="s">
        <v>1772</v>
      </c>
      <c r="E7585" t="s">
        <v>8844</v>
      </c>
      <c r="F7585">
        <v>34</v>
      </c>
      <c r="G7585" t="s">
        <v>1772</v>
      </c>
      <c r="H7585" s="4" t="str">
        <f t="shared" si="236"/>
        <v>2HOST2.34</v>
      </c>
      <c r="I7585" s="4" t="str">
        <f t="shared" si="237"/>
        <v>SH22_LDO_5TO3_OUT</v>
      </c>
    </row>
    <row r="7586" spans="1:9">
      <c r="A7586" t="s">
        <v>261</v>
      </c>
      <c r="B7586" t="s">
        <v>9405</v>
      </c>
      <c r="C7586" t="s">
        <v>9459</v>
      </c>
      <c r="D7586" t="s">
        <v>186</v>
      </c>
      <c r="F7586" t="s">
        <v>186</v>
      </c>
      <c r="G7586" t="s">
        <v>186</v>
      </c>
      <c r="H7586" s="4" t="str">
        <f t="shared" si="236"/>
        <v>2HOST2.NUT1</v>
      </c>
      <c r="I7586" s="4">
        <f t="shared" si="237"/>
        <v>0</v>
      </c>
    </row>
    <row r="7587" spans="1:9">
      <c r="A7587" t="s">
        <v>261</v>
      </c>
      <c r="B7587" t="s">
        <v>9405</v>
      </c>
      <c r="C7587" t="s">
        <v>9459</v>
      </c>
      <c r="D7587" t="s">
        <v>187</v>
      </c>
      <c r="F7587" t="s">
        <v>187</v>
      </c>
      <c r="G7587" t="s">
        <v>187</v>
      </c>
      <c r="H7587" s="4" t="str">
        <f t="shared" si="236"/>
        <v>2HOST2.NUT2</v>
      </c>
      <c r="I7587" s="4">
        <f t="shared" si="237"/>
        <v>0</v>
      </c>
    </row>
    <row r="7588" spans="1:9">
      <c r="A7588" t="s">
        <v>261</v>
      </c>
      <c r="B7588" t="s">
        <v>9405</v>
      </c>
      <c r="C7588" t="s">
        <v>9459</v>
      </c>
      <c r="D7588" t="s">
        <v>188</v>
      </c>
      <c r="F7588" t="s">
        <v>188</v>
      </c>
      <c r="G7588" t="s">
        <v>188</v>
      </c>
      <c r="H7588" s="4" t="str">
        <f t="shared" si="236"/>
        <v>2HOST2.NUT3</v>
      </c>
      <c r="I7588" s="4">
        <f t="shared" si="237"/>
        <v>0</v>
      </c>
    </row>
    <row r="7589" spans="1:9">
      <c r="A7589" t="s">
        <v>261</v>
      </c>
      <c r="B7589" t="s">
        <v>9405</v>
      </c>
      <c r="C7589" t="s">
        <v>9459</v>
      </c>
      <c r="D7589" t="s">
        <v>189</v>
      </c>
      <c r="F7589" t="s">
        <v>189</v>
      </c>
      <c r="G7589" t="s">
        <v>189</v>
      </c>
      <c r="H7589" s="4" t="str">
        <f t="shared" si="236"/>
        <v>2HOST2.NUT4</v>
      </c>
      <c r="I7589" s="4">
        <f t="shared" si="237"/>
        <v>0</v>
      </c>
    </row>
    <row r="7590" spans="1:9">
      <c r="A7590" t="s">
        <v>261</v>
      </c>
      <c r="B7590" t="s">
        <v>9405</v>
      </c>
      <c r="C7590" t="s">
        <v>9459</v>
      </c>
      <c r="D7590" t="s">
        <v>1708</v>
      </c>
      <c r="E7590" t="s">
        <v>8844</v>
      </c>
      <c r="F7590">
        <v>1</v>
      </c>
      <c r="G7590" t="s">
        <v>1708</v>
      </c>
      <c r="H7590" s="4" t="str">
        <f t="shared" si="236"/>
        <v>2HOST2.1</v>
      </c>
      <c r="I7590" s="4" t="str">
        <f t="shared" si="237"/>
        <v>SH22_LDO_5TO3_OUT</v>
      </c>
    </row>
    <row r="7591" spans="1:9">
      <c r="A7591" t="s">
        <v>261</v>
      </c>
      <c r="B7591" t="s">
        <v>9405</v>
      </c>
      <c r="C7591" t="s">
        <v>9459</v>
      </c>
      <c r="D7591" t="s">
        <v>1709</v>
      </c>
      <c r="E7591" t="s">
        <v>8845</v>
      </c>
      <c r="F7591">
        <v>2</v>
      </c>
      <c r="G7591" t="s">
        <v>1709</v>
      </c>
      <c r="H7591" s="4" t="str">
        <f t="shared" si="236"/>
        <v>2HOST2.2</v>
      </c>
      <c r="I7591" s="4" t="str">
        <f t="shared" si="237"/>
        <v>SH22_L_SWR_5TO1_OUT</v>
      </c>
    </row>
    <row r="7592" spans="1:9">
      <c r="A7592" t="s">
        <v>261</v>
      </c>
      <c r="B7592" t="s">
        <v>9405</v>
      </c>
      <c r="C7592" t="s">
        <v>9459</v>
      </c>
      <c r="D7592" t="s">
        <v>1754</v>
      </c>
      <c r="E7592" t="s">
        <v>8845</v>
      </c>
      <c r="F7592">
        <v>55</v>
      </c>
      <c r="G7592" t="s">
        <v>1754</v>
      </c>
      <c r="H7592" s="4" t="str">
        <f t="shared" si="236"/>
        <v>2HOST2.55</v>
      </c>
      <c r="I7592" s="4" t="str">
        <f t="shared" si="237"/>
        <v>SH22_L_SWR_5TO1_OUT</v>
      </c>
    </row>
    <row r="7593" spans="1:9">
      <c r="A7593" t="s">
        <v>261</v>
      </c>
      <c r="B7593" t="s">
        <v>9405</v>
      </c>
      <c r="C7593" t="s">
        <v>9459</v>
      </c>
      <c r="D7593" t="s">
        <v>1749</v>
      </c>
      <c r="E7593" t="s">
        <v>8845</v>
      </c>
      <c r="F7593">
        <v>60</v>
      </c>
      <c r="G7593" t="s">
        <v>1749</v>
      </c>
      <c r="H7593" s="4" t="str">
        <f t="shared" si="236"/>
        <v>2HOST2.60</v>
      </c>
      <c r="I7593" s="4" t="str">
        <f t="shared" si="237"/>
        <v>SH22_L_SWR_5TO1_OUT</v>
      </c>
    </row>
    <row r="7594" spans="1:9">
      <c r="A7594" t="s">
        <v>261</v>
      </c>
      <c r="B7594" t="s">
        <v>9405</v>
      </c>
      <c r="C7594" t="s">
        <v>9459</v>
      </c>
      <c r="D7594" t="s">
        <v>1746</v>
      </c>
      <c r="E7594" t="s">
        <v>8845</v>
      </c>
      <c r="F7594">
        <v>63</v>
      </c>
      <c r="G7594" t="s">
        <v>1746</v>
      </c>
      <c r="H7594" s="4" t="str">
        <f t="shared" si="236"/>
        <v>2HOST2.63</v>
      </c>
      <c r="I7594" s="4" t="str">
        <f t="shared" si="237"/>
        <v>SH22_L_SWR_5TO1_OUT</v>
      </c>
    </row>
    <row r="7595" spans="1:9">
      <c r="A7595" t="s">
        <v>261</v>
      </c>
      <c r="B7595" t="s">
        <v>9405</v>
      </c>
      <c r="C7595" t="s">
        <v>9459</v>
      </c>
      <c r="D7595" t="s">
        <v>1743</v>
      </c>
      <c r="E7595" t="s">
        <v>1939</v>
      </c>
      <c r="F7595">
        <v>66</v>
      </c>
      <c r="G7595" t="s">
        <v>1743</v>
      </c>
      <c r="H7595" s="4" t="str">
        <f t="shared" si="236"/>
        <v>2HOST2.66</v>
      </c>
      <c r="I7595" s="4" t="str">
        <f t="shared" si="237"/>
        <v>PCIE_GND</v>
      </c>
    </row>
    <row r="7596" spans="1:9">
      <c r="A7596" t="s">
        <v>261</v>
      </c>
      <c r="B7596" t="s">
        <v>9405</v>
      </c>
      <c r="C7596" t="s">
        <v>9459</v>
      </c>
      <c r="D7596" t="s">
        <v>1747</v>
      </c>
      <c r="E7596" t="s">
        <v>8838</v>
      </c>
      <c r="F7596">
        <v>62</v>
      </c>
      <c r="G7596" t="s">
        <v>1747</v>
      </c>
      <c r="H7596" s="4" t="str">
        <f t="shared" si="236"/>
        <v>2HOST2.62</v>
      </c>
      <c r="I7596" s="4" t="str">
        <f t="shared" si="237"/>
        <v>SH22_P7_REFCLK_100M-</v>
      </c>
    </row>
    <row r="7597" spans="1:9">
      <c r="A7597" t="s">
        <v>261</v>
      </c>
      <c r="B7597" t="s">
        <v>9405</v>
      </c>
      <c r="C7597" t="s">
        <v>9459</v>
      </c>
      <c r="D7597" t="s">
        <v>1748</v>
      </c>
      <c r="E7597" t="s">
        <v>8837</v>
      </c>
      <c r="F7597">
        <v>61</v>
      </c>
      <c r="G7597" t="s">
        <v>1748</v>
      </c>
      <c r="H7597" s="4" t="str">
        <f t="shared" si="236"/>
        <v>2HOST2.61</v>
      </c>
      <c r="I7597" s="4" t="str">
        <f t="shared" si="237"/>
        <v>SH22_P7_REFCLK_100M+</v>
      </c>
    </row>
    <row r="7598" spans="1:9">
      <c r="A7598" t="s">
        <v>261</v>
      </c>
      <c r="B7598" t="s">
        <v>9405</v>
      </c>
      <c r="C7598" t="s">
        <v>9459</v>
      </c>
      <c r="D7598" t="s">
        <v>1744</v>
      </c>
      <c r="E7598" t="s">
        <v>8833</v>
      </c>
      <c r="F7598">
        <v>65</v>
      </c>
      <c r="G7598" t="s">
        <v>1744</v>
      </c>
      <c r="H7598" s="4" t="str">
        <f t="shared" si="236"/>
        <v>2HOST2.65</v>
      </c>
      <c r="I7598" s="4" t="str">
        <f t="shared" si="237"/>
        <v>SH22_P7_HSI-</v>
      </c>
    </row>
    <row r="7599" spans="1:9">
      <c r="A7599" t="s">
        <v>261</v>
      </c>
      <c r="B7599" t="s">
        <v>9405</v>
      </c>
      <c r="C7599" t="s">
        <v>9459</v>
      </c>
      <c r="D7599" t="s">
        <v>1751</v>
      </c>
      <c r="F7599">
        <v>58</v>
      </c>
      <c r="G7599" t="s">
        <v>1751</v>
      </c>
      <c r="H7599" s="4" t="str">
        <f t="shared" si="236"/>
        <v>2HOST2.58</v>
      </c>
      <c r="I7599" s="4">
        <f t="shared" si="237"/>
        <v>0</v>
      </c>
    </row>
    <row r="7600" spans="1:9">
      <c r="A7600" t="s">
        <v>261</v>
      </c>
      <c r="B7600" t="s">
        <v>9405</v>
      </c>
      <c r="C7600" t="s">
        <v>9459</v>
      </c>
      <c r="D7600" t="s">
        <v>1745</v>
      </c>
      <c r="E7600" t="s">
        <v>8834</v>
      </c>
      <c r="F7600">
        <v>64</v>
      </c>
      <c r="G7600" t="s">
        <v>1745</v>
      </c>
      <c r="H7600" s="4" t="str">
        <f t="shared" si="236"/>
        <v>2HOST2.64</v>
      </c>
      <c r="I7600" s="4" t="str">
        <f t="shared" si="237"/>
        <v>SH22_P7_HSI+</v>
      </c>
    </row>
    <row r="7601" spans="1:9">
      <c r="A7601" t="s">
        <v>261</v>
      </c>
      <c r="B7601" t="s">
        <v>9405</v>
      </c>
      <c r="C7601" t="s">
        <v>9459</v>
      </c>
      <c r="D7601" t="s">
        <v>1750</v>
      </c>
      <c r="F7601">
        <v>59</v>
      </c>
      <c r="G7601" t="s">
        <v>1750</v>
      </c>
      <c r="H7601" s="4" t="str">
        <f t="shared" si="236"/>
        <v>2HOST2.59</v>
      </c>
      <c r="I7601" s="4">
        <f t="shared" si="237"/>
        <v>0</v>
      </c>
    </row>
    <row r="7602" spans="1:9">
      <c r="A7602" t="s">
        <v>261</v>
      </c>
      <c r="B7602" t="s">
        <v>9405</v>
      </c>
      <c r="C7602" t="s">
        <v>9459</v>
      </c>
      <c r="D7602" t="s">
        <v>1742</v>
      </c>
      <c r="E7602" t="s">
        <v>8848</v>
      </c>
      <c r="F7602">
        <v>67</v>
      </c>
      <c r="G7602" t="s">
        <v>1742</v>
      </c>
      <c r="H7602" s="4" t="str">
        <f t="shared" si="236"/>
        <v>2HOST2.67</v>
      </c>
      <c r="I7602" s="4" t="str">
        <f t="shared" si="237"/>
        <v>SH22_C_HSO-</v>
      </c>
    </row>
    <row r="7603" spans="1:9">
      <c r="A7603" t="s">
        <v>261</v>
      </c>
      <c r="B7603" t="s">
        <v>9405</v>
      </c>
      <c r="C7603" t="s">
        <v>9459</v>
      </c>
      <c r="D7603" t="s">
        <v>1752</v>
      </c>
      <c r="F7603">
        <v>57</v>
      </c>
      <c r="G7603" t="s">
        <v>1752</v>
      </c>
      <c r="H7603" s="4" t="str">
        <f t="shared" si="236"/>
        <v>2HOST2.57</v>
      </c>
      <c r="I7603" s="4">
        <f t="shared" si="237"/>
        <v>0</v>
      </c>
    </row>
    <row r="7604" spans="1:9">
      <c r="A7604" t="s">
        <v>261</v>
      </c>
      <c r="B7604" t="s">
        <v>9405</v>
      </c>
      <c r="C7604" t="s">
        <v>9459</v>
      </c>
      <c r="D7604" t="s">
        <v>1741</v>
      </c>
      <c r="E7604" t="s">
        <v>8849</v>
      </c>
      <c r="F7604">
        <v>68</v>
      </c>
      <c r="G7604" t="s">
        <v>1741</v>
      </c>
      <c r="H7604" s="4" t="str">
        <f t="shared" si="236"/>
        <v>2HOST2.68</v>
      </c>
      <c r="I7604" s="4" t="str">
        <f t="shared" si="237"/>
        <v>SH22_C_HSO+</v>
      </c>
    </row>
    <row r="7605" spans="1:9">
      <c r="A7605" t="s">
        <v>261</v>
      </c>
      <c r="B7605" t="s">
        <v>9405</v>
      </c>
      <c r="C7605" t="s">
        <v>9459</v>
      </c>
      <c r="D7605" t="s">
        <v>1753</v>
      </c>
      <c r="F7605">
        <v>56</v>
      </c>
      <c r="G7605" t="s">
        <v>1753</v>
      </c>
      <c r="H7605" s="4" t="str">
        <f t="shared" si="236"/>
        <v>2HOST2.56</v>
      </c>
      <c r="I7605" s="4">
        <f t="shared" si="237"/>
        <v>0</v>
      </c>
    </row>
    <row r="7606" spans="1:9">
      <c r="A7606" t="s">
        <v>261</v>
      </c>
      <c r="B7606" t="s">
        <v>9405</v>
      </c>
      <c r="C7606" t="s">
        <v>9459</v>
      </c>
      <c r="D7606" t="s">
        <v>1721</v>
      </c>
      <c r="E7606" t="s">
        <v>8843</v>
      </c>
      <c r="F7606">
        <v>14</v>
      </c>
      <c r="G7606" t="s">
        <v>1721</v>
      </c>
      <c r="H7606" s="4" t="str">
        <f t="shared" si="236"/>
        <v>2HOST2.14</v>
      </c>
      <c r="I7606" s="4" t="str">
        <f t="shared" si="237"/>
        <v>SH22_P7_PCIE_RESETB</v>
      </c>
    </row>
    <row r="7607" spans="1:9">
      <c r="A7607" t="s">
        <v>261</v>
      </c>
      <c r="B7607" t="s">
        <v>9405</v>
      </c>
      <c r="C7607" t="s">
        <v>9459</v>
      </c>
      <c r="D7607" t="s">
        <v>389</v>
      </c>
      <c r="E7607" t="s">
        <v>8858</v>
      </c>
      <c r="F7607">
        <v>51</v>
      </c>
      <c r="G7607" t="s">
        <v>389</v>
      </c>
      <c r="H7607" s="4" t="str">
        <f t="shared" si="236"/>
        <v>2HOST2.51</v>
      </c>
      <c r="I7607" s="4" t="str">
        <f t="shared" si="237"/>
        <v>SH22_RSET</v>
      </c>
    </row>
    <row r="7608" spans="1:9">
      <c r="A7608" t="s">
        <v>261</v>
      </c>
      <c r="B7608" t="s">
        <v>9405</v>
      </c>
      <c r="C7608" t="s">
        <v>9459</v>
      </c>
      <c r="D7608" t="s">
        <v>1710</v>
      </c>
      <c r="E7608" t="s">
        <v>8859</v>
      </c>
      <c r="F7608">
        <v>3</v>
      </c>
      <c r="G7608" t="s">
        <v>1710</v>
      </c>
      <c r="H7608" s="4" t="str">
        <f t="shared" si="236"/>
        <v>2HOST2.3</v>
      </c>
      <c r="I7608" s="4" t="str">
        <f t="shared" si="237"/>
        <v>SH22_RST_INPIN</v>
      </c>
    </row>
    <row r="7609" spans="1:9">
      <c r="A7609" t="s">
        <v>261</v>
      </c>
      <c r="B7609" t="s">
        <v>9405</v>
      </c>
      <c r="C7609" t="s">
        <v>9459</v>
      </c>
      <c r="D7609" t="s">
        <v>1759</v>
      </c>
      <c r="E7609" t="s">
        <v>8860</v>
      </c>
      <c r="F7609">
        <v>19</v>
      </c>
      <c r="G7609" t="s">
        <v>1759</v>
      </c>
      <c r="H7609" s="4" t="str">
        <f t="shared" si="236"/>
        <v>2HOST2.19</v>
      </c>
      <c r="I7609" s="4" t="str">
        <f t="shared" si="237"/>
        <v>SH22_SPICK</v>
      </c>
    </row>
    <row r="7610" spans="1:9">
      <c r="A7610" t="s">
        <v>261</v>
      </c>
      <c r="B7610" t="s">
        <v>9405</v>
      </c>
      <c r="C7610" t="s">
        <v>9459</v>
      </c>
      <c r="D7610" t="s">
        <v>1764</v>
      </c>
      <c r="E7610" t="s">
        <v>8861</v>
      </c>
      <c r="F7610">
        <v>24</v>
      </c>
      <c r="G7610" t="s">
        <v>1764</v>
      </c>
      <c r="H7610" s="4" t="str">
        <f t="shared" si="236"/>
        <v>2HOST2.24</v>
      </c>
      <c r="I7610" s="4" t="str">
        <f t="shared" si="237"/>
        <v>SH22_SPICS</v>
      </c>
    </row>
    <row r="7611" spans="1:9">
      <c r="A7611" t="s">
        <v>261</v>
      </c>
      <c r="B7611" t="s">
        <v>9405</v>
      </c>
      <c r="C7611" t="s">
        <v>9459</v>
      </c>
      <c r="D7611" t="s">
        <v>1758</v>
      </c>
      <c r="E7611" t="s">
        <v>8862</v>
      </c>
      <c r="F7611">
        <v>18</v>
      </c>
      <c r="G7611" t="s">
        <v>1758</v>
      </c>
      <c r="H7611" s="4" t="str">
        <f t="shared" si="236"/>
        <v>2HOST2.18</v>
      </c>
      <c r="I7611" s="4" t="str">
        <f t="shared" si="237"/>
        <v>SH22_SPISI</v>
      </c>
    </row>
    <row r="7612" spans="1:9">
      <c r="A7612" t="s">
        <v>261</v>
      </c>
      <c r="B7612" t="s">
        <v>9405</v>
      </c>
      <c r="C7612" t="s">
        <v>9459</v>
      </c>
      <c r="D7612" t="s">
        <v>1763</v>
      </c>
      <c r="E7612" t="s">
        <v>8863</v>
      </c>
      <c r="F7612">
        <v>23</v>
      </c>
      <c r="G7612" t="s">
        <v>1763</v>
      </c>
      <c r="H7612" s="4" t="str">
        <f t="shared" si="236"/>
        <v>2HOST2.23</v>
      </c>
      <c r="I7612" s="4" t="str">
        <f t="shared" si="237"/>
        <v>SH22_SPISO</v>
      </c>
    </row>
    <row r="7613" spans="1:9">
      <c r="A7613" t="s">
        <v>261</v>
      </c>
      <c r="B7613" t="s">
        <v>9405</v>
      </c>
      <c r="C7613" t="s">
        <v>9459</v>
      </c>
      <c r="D7613" t="s">
        <v>1724</v>
      </c>
      <c r="E7613" t="s">
        <v>8839</v>
      </c>
      <c r="F7613">
        <v>17</v>
      </c>
      <c r="G7613" t="s">
        <v>1724</v>
      </c>
      <c r="H7613" s="4" t="str">
        <f t="shared" si="236"/>
        <v>2HOST2.17</v>
      </c>
      <c r="I7613" s="4" t="str">
        <f t="shared" si="237"/>
        <v>SH2_DPS_5V0</v>
      </c>
    </row>
    <row r="7614" spans="1:9">
      <c r="A7614" t="s">
        <v>261</v>
      </c>
      <c r="B7614" t="s">
        <v>9405</v>
      </c>
      <c r="C7614" t="s">
        <v>9459</v>
      </c>
      <c r="D7614" t="s">
        <v>1723</v>
      </c>
      <c r="E7614" t="s">
        <v>8864</v>
      </c>
      <c r="F7614">
        <v>16</v>
      </c>
      <c r="G7614" t="s">
        <v>1723</v>
      </c>
      <c r="H7614" s="4" t="str">
        <f t="shared" si="236"/>
        <v>2HOST2.16</v>
      </c>
      <c r="I7614" s="4" t="str">
        <f t="shared" si="237"/>
        <v>SH22_SWR_5TO1_OUT</v>
      </c>
    </row>
    <row r="7615" spans="1:9">
      <c r="A7615" t="s">
        <v>261</v>
      </c>
      <c r="B7615" t="s">
        <v>9405</v>
      </c>
      <c r="C7615" t="s">
        <v>9459</v>
      </c>
      <c r="D7615" t="s">
        <v>1722</v>
      </c>
      <c r="E7615" t="s">
        <v>169</v>
      </c>
      <c r="F7615">
        <v>15</v>
      </c>
      <c r="G7615" t="s">
        <v>1722</v>
      </c>
      <c r="H7615" s="4" t="str">
        <f t="shared" si="236"/>
        <v>2HOST2.15</v>
      </c>
      <c r="I7615" s="4" t="str">
        <f t="shared" si="237"/>
        <v>DGND</v>
      </c>
    </row>
    <row r="7616" spans="1:9">
      <c r="A7616" t="s">
        <v>261</v>
      </c>
      <c r="B7616" t="s">
        <v>9405</v>
      </c>
      <c r="C7616" t="s">
        <v>9459</v>
      </c>
      <c r="D7616" t="s">
        <v>1714</v>
      </c>
      <c r="E7616" t="s">
        <v>8865</v>
      </c>
      <c r="F7616">
        <v>7</v>
      </c>
      <c r="G7616" t="s">
        <v>1714</v>
      </c>
      <c r="H7616" s="4" t="str">
        <f t="shared" si="236"/>
        <v>2HOST2.7</v>
      </c>
      <c r="I7616" s="4" t="str">
        <f t="shared" si="237"/>
        <v>SH22_TESTENPIN</v>
      </c>
    </row>
    <row r="7617" spans="1:9">
      <c r="A7617" t="s">
        <v>261</v>
      </c>
      <c r="B7617" t="s">
        <v>9405</v>
      </c>
      <c r="C7617" t="s">
        <v>9459</v>
      </c>
      <c r="D7617" t="s">
        <v>1712</v>
      </c>
      <c r="E7617" t="s">
        <v>10017</v>
      </c>
      <c r="F7617">
        <v>5</v>
      </c>
      <c r="G7617" t="s">
        <v>1712</v>
      </c>
      <c r="H7617" s="4" t="str">
        <f t="shared" si="236"/>
        <v>2HOST2.5</v>
      </c>
      <c r="I7617" s="4" t="str">
        <f t="shared" si="237"/>
        <v>SH22_D_SJTCLK</v>
      </c>
    </row>
    <row r="7618" spans="1:9">
      <c r="A7618" t="s">
        <v>261</v>
      </c>
      <c r="B7618" t="s">
        <v>9405</v>
      </c>
      <c r="C7618" t="s">
        <v>9459</v>
      </c>
      <c r="D7618" t="s">
        <v>1713</v>
      </c>
      <c r="E7618" t="s">
        <v>10018</v>
      </c>
      <c r="F7618">
        <v>6</v>
      </c>
      <c r="G7618" t="s">
        <v>1713</v>
      </c>
      <c r="H7618" s="4" t="str">
        <f t="shared" ref="H7618:H7681" si="238">CONCATENATE(C7618,".",F7618)</f>
        <v>2HOST2.6</v>
      </c>
      <c r="I7618" s="4" t="str">
        <f t="shared" ref="I7618:I7681" si="239">E7618</f>
        <v>SH22_D_SJTDI</v>
      </c>
    </row>
    <row r="7619" spans="1:9">
      <c r="A7619" t="s">
        <v>261</v>
      </c>
      <c r="B7619" t="s">
        <v>9405</v>
      </c>
      <c r="C7619" t="s">
        <v>9459</v>
      </c>
      <c r="D7619" t="s">
        <v>1736</v>
      </c>
      <c r="E7619" t="s">
        <v>8844</v>
      </c>
      <c r="F7619">
        <v>39</v>
      </c>
      <c r="G7619" t="s">
        <v>1736</v>
      </c>
      <c r="H7619" s="4" t="str">
        <f t="shared" si="238"/>
        <v>2HOST2.39</v>
      </c>
      <c r="I7619" s="4" t="str">
        <f t="shared" si="239"/>
        <v>SH22_LDO_5TO3_OUT</v>
      </c>
    </row>
    <row r="7620" spans="1:9">
      <c r="A7620" t="s">
        <v>261</v>
      </c>
      <c r="B7620" t="s">
        <v>9405</v>
      </c>
      <c r="C7620" t="s">
        <v>9459</v>
      </c>
      <c r="D7620" t="s">
        <v>1739</v>
      </c>
      <c r="E7620" t="s">
        <v>8850</v>
      </c>
      <c r="F7620">
        <v>36</v>
      </c>
      <c r="G7620" t="s">
        <v>1739</v>
      </c>
      <c r="H7620" s="4" t="str">
        <f t="shared" si="238"/>
        <v>2HOST2.36</v>
      </c>
      <c r="I7620" s="4" t="str">
        <f t="shared" si="239"/>
        <v>SH22_USB_AVDD10</v>
      </c>
    </row>
    <row r="7621" spans="1:9">
      <c r="A7621" t="s">
        <v>261</v>
      </c>
      <c r="B7621" t="s">
        <v>9405</v>
      </c>
      <c r="C7621" t="s">
        <v>9459</v>
      </c>
      <c r="D7621" t="s">
        <v>1735</v>
      </c>
      <c r="E7621" t="s">
        <v>8850</v>
      </c>
      <c r="F7621">
        <v>40</v>
      </c>
      <c r="G7621" t="s">
        <v>1735</v>
      </c>
      <c r="H7621" s="4" t="str">
        <f t="shared" si="238"/>
        <v>2HOST2.40</v>
      </c>
      <c r="I7621" s="4" t="str">
        <f t="shared" si="239"/>
        <v>SH22_USB_AVDD10</v>
      </c>
    </row>
    <row r="7622" spans="1:9">
      <c r="A7622" t="s">
        <v>261</v>
      </c>
      <c r="B7622" t="s">
        <v>9405</v>
      </c>
      <c r="C7622" t="s">
        <v>9459</v>
      </c>
      <c r="D7622" t="s">
        <v>1725</v>
      </c>
      <c r="E7622" t="s">
        <v>8850</v>
      </c>
      <c r="F7622">
        <v>50</v>
      </c>
      <c r="G7622" t="s">
        <v>1725</v>
      </c>
      <c r="H7622" s="4" t="str">
        <f t="shared" si="238"/>
        <v>2HOST2.50</v>
      </c>
      <c r="I7622" s="4" t="str">
        <f t="shared" si="239"/>
        <v>SH22_USB_AVDD10</v>
      </c>
    </row>
    <row r="7623" spans="1:9">
      <c r="A7623" t="s">
        <v>261</v>
      </c>
      <c r="B7623" t="s">
        <v>9405</v>
      </c>
      <c r="C7623" t="s">
        <v>9459</v>
      </c>
      <c r="D7623" t="s">
        <v>1730</v>
      </c>
      <c r="E7623" t="s">
        <v>169</v>
      </c>
      <c r="F7623">
        <v>45</v>
      </c>
      <c r="G7623" t="s">
        <v>1730</v>
      </c>
      <c r="H7623" s="4" t="str">
        <f t="shared" si="238"/>
        <v>2HOST2.45</v>
      </c>
      <c r="I7623" s="4" t="str">
        <f t="shared" si="239"/>
        <v>DGND</v>
      </c>
    </row>
    <row r="7624" spans="1:9">
      <c r="A7624" t="s">
        <v>261</v>
      </c>
      <c r="B7624" t="s">
        <v>9405</v>
      </c>
      <c r="C7624" t="s">
        <v>9459</v>
      </c>
      <c r="D7624" t="s">
        <v>1728</v>
      </c>
      <c r="F7624">
        <v>47</v>
      </c>
      <c r="G7624" t="s">
        <v>1728</v>
      </c>
      <c r="H7624" s="4" t="str">
        <f t="shared" si="238"/>
        <v>2HOST2.47</v>
      </c>
      <c r="I7624" s="4">
        <f t="shared" si="239"/>
        <v>0</v>
      </c>
    </row>
    <row r="7625" spans="1:9">
      <c r="A7625" t="s">
        <v>261</v>
      </c>
      <c r="B7625" t="s">
        <v>9405</v>
      </c>
      <c r="C7625" t="s">
        <v>9459</v>
      </c>
      <c r="D7625" t="s">
        <v>1727</v>
      </c>
      <c r="F7625">
        <v>48</v>
      </c>
      <c r="G7625" t="s">
        <v>1727</v>
      </c>
      <c r="H7625" s="4" t="str">
        <f t="shared" si="238"/>
        <v>2HOST2.48</v>
      </c>
      <c r="I7625" s="4">
        <f t="shared" si="239"/>
        <v>0</v>
      </c>
    </row>
    <row r="7626" spans="1:9">
      <c r="A7626" t="s">
        <v>261</v>
      </c>
      <c r="B7626" t="s">
        <v>9405</v>
      </c>
      <c r="C7626" t="s">
        <v>9459</v>
      </c>
      <c r="D7626" t="s">
        <v>1729</v>
      </c>
      <c r="F7626">
        <v>46</v>
      </c>
      <c r="G7626" t="s">
        <v>1729</v>
      </c>
      <c r="H7626" s="4" t="str">
        <f t="shared" si="238"/>
        <v>2HOST2.46</v>
      </c>
      <c r="I7626" s="4">
        <f t="shared" si="239"/>
        <v>0</v>
      </c>
    </row>
    <row r="7627" spans="1:9">
      <c r="A7627" t="s">
        <v>261</v>
      </c>
      <c r="B7627" t="s">
        <v>9405</v>
      </c>
      <c r="C7627" t="s">
        <v>9459</v>
      </c>
      <c r="D7627" t="s">
        <v>1726</v>
      </c>
      <c r="F7627">
        <v>49</v>
      </c>
      <c r="G7627" t="s">
        <v>1726</v>
      </c>
      <c r="H7627" s="4" t="str">
        <f t="shared" si="238"/>
        <v>2HOST2.49</v>
      </c>
      <c r="I7627" s="4">
        <f t="shared" si="239"/>
        <v>0</v>
      </c>
    </row>
    <row r="7628" spans="1:9">
      <c r="A7628" t="s">
        <v>261</v>
      </c>
      <c r="B7628" t="s">
        <v>9405</v>
      </c>
      <c r="C7628" t="s">
        <v>9459</v>
      </c>
      <c r="D7628" t="s">
        <v>1733</v>
      </c>
      <c r="F7628">
        <v>42</v>
      </c>
      <c r="G7628" t="s">
        <v>1733</v>
      </c>
      <c r="H7628" s="4" t="str">
        <f t="shared" si="238"/>
        <v>2HOST2.42</v>
      </c>
      <c r="I7628" s="4">
        <f t="shared" si="239"/>
        <v>0</v>
      </c>
    </row>
    <row r="7629" spans="1:9">
      <c r="A7629" t="s">
        <v>261</v>
      </c>
      <c r="B7629" t="s">
        <v>9405</v>
      </c>
      <c r="C7629" t="s">
        <v>9459</v>
      </c>
      <c r="D7629" t="s">
        <v>1732</v>
      </c>
      <c r="F7629">
        <v>43</v>
      </c>
      <c r="G7629" t="s">
        <v>1732</v>
      </c>
      <c r="H7629" s="4" t="str">
        <f t="shared" si="238"/>
        <v>2HOST2.43</v>
      </c>
      <c r="I7629" s="4">
        <f t="shared" si="239"/>
        <v>0</v>
      </c>
    </row>
    <row r="7630" spans="1:9">
      <c r="A7630" t="s">
        <v>261</v>
      </c>
      <c r="B7630" t="s">
        <v>9405</v>
      </c>
      <c r="C7630" t="s">
        <v>9459</v>
      </c>
      <c r="D7630" t="s">
        <v>1734</v>
      </c>
      <c r="F7630">
        <v>41</v>
      </c>
      <c r="G7630" t="s">
        <v>1734</v>
      </c>
      <c r="H7630" s="4" t="str">
        <f t="shared" si="238"/>
        <v>2HOST2.41</v>
      </c>
      <c r="I7630" s="4">
        <f t="shared" si="239"/>
        <v>0</v>
      </c>
    </row>
    <row r="7631" spans="1:9">
      <c r="A7631" t="s">
        <v>261</v>
      </c>
      <c r="B7631" t="s">
        <v>9405</v>
      </c>
      <c r="C7631" t="s">
        <v>9459</v>
      </c>
      <c r="D7631" t="s">
        <v>1731</v>
      </c>
      <c r="F7631">
        <v>44</v>
      </c>
      <c r="G7631" t="s">
        <v>1731</v>
      </c>
      <c r="H7631" s="4" t="str">
        <f t="shared" si="238"/>
        <v>2HOST2.44</v>
      </c>
      <c r="I7631" s="4">
        <f t="shared" si="239"/>
        <v>0</v>
      </c>
    </row>
    <row r="7632" spans="1:9">
      <c r="A7632" t="s">
        <v>261</v>
      </c>
      <c r="B7632" t="s">
        <v>9405</v>
      </c>
      <c r="C7632" t="s">
        <v>9459</v>
      </c>
      <c r="D7632" t="s">
        <v>1770</v>
      </c>
      <c r="E7632" t="s">
        <v>8839</v>
      </c>
      <c r="F7632">
        <v>31</v>
      </c>
      <c r="G7632" t="s">
        <v>1770</v>
      </c>
      <c r="H7632" s="4" t="str">
        <f t="shared" si="238"/>
        <v>2HOST2.31</v>
      </c>
      <c r="I7632" s="4" t="str">
        <f t="shared" si="239"/>
        <v>SH2_DPS_5V0</v>
      </c>
    </row>
    <row r="7633" spans="1:9">
      <c r="A7633" t="s">
        <v>261</v>
      </c>
      <c r="B7633" t="s">
        <v>9405</v>
      </c>
      <c r="C7633" t="s">
        <v>9459</v>
      </c>
      <c r="D7633" t="s">
        <v>1711</v>
      </c>
      <c r="E7633" t="s">
        <v>8844</v>
      </c>
      <c r="F7633">
        <v>4</v>
      </c>
      <c r="G7633" t="s">
        <v>1711</v>
      </c>
      <c r="H7633" s="4" t="str">
        <f t="shared" si="238"/>
        <v>2HOST2.4</v>
      </c>
      <c r="I7633" s="4" t="str">
        <f t="shared" si="239"/>
        <v>SH22_LDO_5TO3_OUT</v>
      </c>
    </row>
    <row r="7634" spans="1:9">
      <c r="A7634" t="s">
        <v>261</v>
      </c>
      <c r="B7634" t="s">
        <v>9405</v>
      </c>
      <c r="C7634" t="s">
        <v>9459</v>
      </c>
      <c r="D7634" t="s">
        <v>1760</v>
      </c>
      <c r="E7634" t="s">
        <v>8844</v>
      </c>
      <c r="F7634">
        <v>20</v>
      </c>
      <c r="G7634" t="s">
        <v>1760</v>
      </c>
      <c r="H7634" s="4" t="str">
        <f t="shared" si="238"/>
        <v>2HOST2.20</v>
      </c>
      <c r="I7634" s="4" t="str">
        <f t="shared" si="239"/>
        <v>SH22_LDO_5TO3_OUT</v>
      </c>
    </row>
    <row r="7635" spans="1:9">
      <c r="A7635" t="s">
        <v>261</v>
      </c>
      <c r="B7635" t="s">
        <v>9405</v>
      </c>
      <c r="C7635" t="s">
        <v>9459</v>
      </c>
      <c r="D7635" t="s">
        <v>1767</v>
      </c>
      <c r="E7635" t="s">
        <v>8866</v>
      </c>
      <c r="F7635">
        <v>27</v>
      </c>
      <c r="G7635" t="s">
        <v>1767</v>
      </c>
      <c r="H7635" s="4" t="str">
        <f t="shared" si="238"/>
        <v>2HOST2.27</v>
      </c>
      <c r="I7635" s="4" t="str">
        <f t="shared" si="239"/>
        <v>SH22_HSD027</v>
      </c>
    </row>
    <row r="7636" spans="1:9">
      <c r="A7636" t="s">
        <v>261</v>
      </c>
      <c r="B7636" t="s">
        <v>9405</v>
      </c>
      <c r="C7636" t="s">
        <v>9459</v>
      </c>
      <c r="D7636" t="s">
        <v>1768</v>
      </c>
      <c r="E7636" t="s">
        <v>10019</v>
      </c>
      <c r="F7636">
        <v>28</v>
      </c>
      <c r="G7636" t="s">
        <v>1768</v>
      </c>
      <c r="H7636" s="4" t="str">
        <f t="shared" si="238"/>
        <v>2HOST2.28</v>
      </c>
      <c r="I7636" s="4" t="str">
        <f t="shared" si="239"/>
        <v>SH22_D_GPIO_VBUS</v>
      </c>
    </row>
    <row r="7637" spans="1:9">
      <c r="A7637" t="s">
        <v>261</v>
      </c>
      <c r="B7637" t="s">
        <v>9405</v>
      </c>
      <c r="C7637" t="s">
        <v>9459</v>
      </c>
      <c r="D7637" t="s">
        <v>1757</v>
      </c>
      <c r="E7637" t="s">
        <v>8844</v>
      </c>
      <c r="F7637">
        <v>52</v>
      </c>
      <c r="G7637" t="s">
        <v>1757</v>
      </c>
      <c r="H7637" s="4" t="str">
        <f t="shared" si="238"/>
        <v>2HOST2.52</v>
      </c>
      <c r="I7637" s="4" t="str">
        <f t="shared" si="239"/>
        <v>SH22_LDO_5TO3_OUT</v>
      </c>
    </row>
    <row r="7638" spans="1:9">
      <c r="A7638" t="s">
        <v>261</v>
      </c>
      <c r="B7638" t="s">
        <v>9405</v>
      </c>
      <c r="C7638" t="s">
        <v>9459</v>
      </c>
      <c r="D7638" t="s">
        <v>1756</v>
      </c>
      <c r="E7638" t="s">
        <v>8846</v>
      </c>
      <c r="F7638">
        <v>53</v>
      </c>
      <c r="G7638" t="s">
        <v>1756</v>
      </c>
      <c r="H7638" s="4" t="str">
        <f t="shared" si="238"/>
        <v>2HOST2.53</v>
      </c>
      <c r="I7638" s="4" t="str">
        <f t="shared" si="239"/>
        <v>SH22_XTAL_IN</v>
      </c>
    </row>
    <row r="7639" spans="1:9">
      <c r="A7639" t="s">
        <v>261</v>
      </c>
      <c r="B7639" t="s">
        <v>9405</v>
      </c>
      <c r="C7639" t="s">
        <v>9459</v>
      </c>
      <c r="D7639" t="s">
        <v>1755</v>
      </c>
      <c r="E7639" t="s">
        <v>8847</v>
      </c>
      <c r="F7639">
        <v>54</v>
      </c>
      <c r="G7639" t="s">
        <v>1755</v>
      </c>
      <c r="H7639" s="4" t="str">
        <f t="shared" si="238"/>
        <v>2HOST2.54</v>
      </c>
      <c r="I7639" s="4" t="str">
        <f t="shared" si="239"/>
        <v>SH22_XTAL_OUT</v>
      </c>
    </row>
    <row r="7640" spans="1:9">
      <c r="A7640" t="s">
        <v>261</v>
      </c>
      <c r="B7640" t="s">
        <v>9405</v>
      </c>
      <c r="C7640" t="s">
        <v>9460</v>
      </c>
      <c r="D7640">
        <v>1</v>
      </c>
      <c r="E7640" t="s">
        <v>8845</v>
      </c>
      <c r="F7640">
        <v>1</v>
      </c>
      <c r="G7640">
        <v>1</v>
      </c>
      <c r="H7640" s="4" t="str">
        <f t="shared" si="238"/>
        <v>2LH21.1</v>
      </c>
      <c r="I7640" s="4" t="str">
        <f t="shared" si="239"/>
        <v>SH22_L_SWR_5TO1_OUT</v>
      </c>
    </row>
    <row r="7641" spans="1:9">
      <c r="A7641" t="s">
        <v>261</v>
      </c>
      <c r="B7641" t="s">
        <v>9405</v>
      </c>
      <c r="C7641" t="s">
        <v>9460</v>
      </c>
      <c r="D7641">
        <v>2</v>
      </c>
      <c r="E7641" t="s">
        <v>8864</v>
      </c>
      <c r="F7641">
        <v>2</v>
      </c>
      <c r="G7641">
        <v>2</v>
      </c>
      <c r="H7641" s="4" t="str">
        <f t="shared" si="238"/>
        <v>2LH21.2</v>
      </c>
      <c r="I7641" s="4" t="str">
        <f t="shared" si="239"/>
        <v>SH22_SWR_5TO1_OUT</v>
      </c>
    </row>
    <row r="7642" spans="1:9">
      <c r="A7642" t="s">
        <v>261</v>
      </c>
      <c r="B7642" t="s">
        <v>9405</v>
      </c>
      <c r="C7642" t="s">
        <v>9461</v>
      </c>
      <c r="D7642">
        <v>1</v>
      </c>
      <c r="E7642" t="s">
        <v>8844</v>
      </c>
      <c r="F7642">
        <v>1</v>
      </c>
      <c r="G7642">
        <v>1</v>
      </c>
      <c r="H7642" s="4" t="str">
        <f t="shared" si="238"/>
        <v>2RH23.1</v>
      </c>
      <c r="I7642" s="4" t="str">
        <f t="shared" si="239"/>
        <v>SH22_LDO_5TO3_OUT</v>
      </c>
    </row>
    <row r="7643" spans="1:9">
      <c r="A7643" t="s">
        <v>261</v>
      </c>
      <c r="B7643" t="s">
        <v>9405</v>
      </c>
      <c r="C7643" t="s">
        <v>9461</v>
      </c>
      <c r="D7643">
        <v>2</v>
      </c>
      <c r="E7643" t="s">
        <v>8859</v>
      </c>
      <c r="F7643">
        <v>2</v>
      </c>
      <c r="G7643">
        <v>2</v>
      </c>
      <c r="H7643" s="4" t="str">
        <f t="shared" si="238"/>
        <v>2RH23.2</v>
      </c>
      <c r="I7643" s="4" t="str">
        <f t="shared" si="239"/>
        <v>SH22_RST_INPIN</v>
      </c>
    </row>
    <row r="7644" spans="1:9">
      <c r="A7644" t="s">
        <v>261</v>
      </c>
      <c r="B7644" t="s">
        <v>9405</v>
      </c>
      <c r="C7644" t="s">
        <v>9462</v>
      </c>
      <c r="D7644">
        <v>1</v>
      </c>
      <c r="E7644" t="s">
        <v>8842</v>
      </c>
      <c r="F7644">
        <v>1</v>
      </c>
      <c r="G7644">
        <v>1</v>
      </c>
      <c r="H7644" s="4" t="str">
        <f t="shared" si="238"/>
        <v>2RH212.1</v>
      </c>
      <c r="I7644" s="4" t="str">
        <f t="shared" si="239"/>
        <v>SH22_P7_ISOLATEB</v>
      </c>
    </row>
    <row r="7645" spans="1:9">
      <c r="A7645" t="s">
        <v>261</v>
      </c>
      <c r="B7645" t="s">
        <v>9405</v>
      </c>
      <c r="C7645" t="s">
        <v>9462</v>
      </c>
      <c r="D7645">
        <v>2</v>
      </c>
      <c r="E7645" t="s">
        <v>8857</v>
      </c>
      <c r="F7645">
        <v>2</v>
      </c>
      <c r="G7645">
        <v>2</v>
      </c>
      <c r="H7645" s="4" t="str">
        <f t="shared" si="238"/>
        <v>2RH212.2</v>
      </c>
      <c r="I7645" s="4" t="str">
        <f t="shared" si="239"/>
        <v>SH22_ISOLATEBPIN</v>
      </c>
    </row>
    <row r="7646" spans="1:9">
      <c r="A7646" t="s">
        <v>261</v>
      </c>
      <c r="B7646" t="s">
        <v>9405</v>
      </c>
      <c r="C7646" t="s">
        <v>9463</v>
      </c>
      <c r="D7646">
        <v>1</v>
      </c>
      <c r="E7646" t="s">
        <v>8844</v>
      </c>
      <c r="F7646">
        <v>1</v>
      </c>
      <c r="G7646">
        <v>1</v>
      </c>
      <c r="H7646" s="4" t="str">
        <f t="shared" si="238"/>
        <v>2RH213.1</v>
      </c>
      <c r="I7646" s="4" t="str">
        <f t="shared" si="239"/>
        <v>SH22_LDO_5TO3_OUT</v>
      </c>
    </row>
    <row r="7647" spans="1:9">
      <c r="A7647" t="s">
        <v>261</v>
      </c>
      <c r="B7647" t="s">
        <v>9405</v>
      </c>
      <c r="C7647" t="s">
        <v>9463</v>
      </c>
      <c r="D7647">
        <v>2</v>
      </c>
      <c r="E7647" t="s">
        <v>8840</v>
      </c>
      <c r="F7647">
        <v>2</v>
      </c>
      <c r="G7647">
        <v>2</v>
      </c>
      <c r="H7647" s="4" t="str">
        <f t="shared" si="238"/>
        <v>2RH213.2</v>
      </c>
      <c r="I7647" s="4" t="str">
        <f t="shared" si="239"/>
        <v>SH22_P7_CLKREQB</v>
      </c>
    </row>
    <row r="7648" spans="1:9">
      <c r="A7648" t="s">
        <v>261</v>
      </c>
      <c r="B7648" t="s">
        <v>9405</v>
      </c>
      <c r="C7648" t="s">
        <v>9464</v>
      </c>
      <c r="D7648">
        <v>1</v>
      </c>
      <c r="E7648" t="s">
        <v>8844</v>
      </c>
      <c r="F7648">
        <v>1</v>
      </c>
      <c r="G7648">
        <v>1</v>
      </c>
      <c r="H7648" s="4" t="str">
        <f t="shared" si="238"/>
        <v>2RH214.1</v>
      </c>
      <c r="I7648" s="4" t="str">
        <f t="shared" si="239"/>
        <v>SH22_LDO_5TO3_OUT</v>
      </c>
    </row>
    <row r="7649" spans="1:9">
      <c r="A7649" t="s">
        <v>261</v>
      </c>
      <c r="B7649" t="s">
        <v>9405</v>
      </c>
      <c r="C7649" t="s">
        <v>9464</v>
      </c>
      <c r="D7649">
        <v>2</v>
      </c>
      <c r="E7649" t="s">
        <v>8843</v>
      </c>
      <c r="F7649">
        <v>2</v>
      </c>
      <c r="G7649">
        <v>2</v>
      </c>
      <c r="H7649" s="4" t="str">
        <f t="shared" si="238"/>
        <v>2RH214.2</v>
      </c>
      <c r="I7649" s="4" t="str">
        <f t="shared" si="239"/>
        <v>SH22_P7_PCIE_RESETB</v>
      </c>
    </row>
    <row r="7650" spans="1:9">
      <c r="A7650" t="s">
        <v>261</v>
      </c>
      <c r="B7650" t="s">
        <v>9405</v>
      </c>
      <c r="C7650" t="s">
        <v>9465</v>
      </c>
      <c r="D7650">
        <v>1</v>
      </c>
      <c r="E7650" t="s">
        <v>8845</v>
      </c>
      <c r="F7650">
        <v>1</v>
      </c>
      <c r="G7650">
        <v>1</v>
      </c>
      <c r="H7650" s="4" t="str">
        <f t="shared" si="238"/>
        <v>2RH216.1</v>
      </c>
      <c r="I7650" s="4" t="str">
        <f t="shared" si="239"/>
        <v>SH22_L_SWR_5TO1_OUT</v>
      </c>
    </row>
    <row r="7651" spans="1:9">
      <c r="A7651" t="s">
        <v>261</v>
      </c>
      <c r="B7651" t="s">
        <v>9405</v>
      </c>
      <c r="C7651" t="s">
        <v>9465</v>
      </c>
      <c r="D7651">
        <v>2</v>
      </c>
      <c r="E7651" t="s">
        <v>8850</v>
      </c>
      <c r="F7651">
        <v>2</v>
      </c>
      <c r="G7651">
        <v>2</v>
      </c>
      <c r="H7651" s="4" t="str">
        <f t="shared" si="238"/>
        <v>2RH216.2</v>
      </c>
      <c r="I7651" s="4" t="str">
        <f t="shared" si="239"/>
        <v>SH22_USB_AVDD10</v>
      </c>
    </row>
    <row r="7652" spans="1:9">
      <c r="A7652" t="s">
        <v>261</v>
      </c>
      <c r="B7652" t="s">
        <v>9405</v>
      </c>
      <c r="C7652" t="s">
        <v>9466</v>
      </c>
      <c r="D7652">
        <v>1</v>
      </c>
      <c r="E7652" t="s">
        <v>8867</v>
      </c>
      <c r="F7652">
        <v>1</v>
      </c>
      <c r="G7652">
        <v>1</v>
      </c>
      <c r="H7652" s="4" t="str">
        <f t="shared" si="238"/>
        <v>2RH218.1</v>
      </c>
      <c r="I7652" s="4" t="str">
        <f t="shared" si="239"/>
        <v>SH22_SPISI_DBG</v>
      </c>
    </row>
    <row r="7653" spans="1:9">
      <c r="A7653" t="s">
        <v>261</v>
      </c>
      <c r="B7653" t="s">
        <v>9405</v>
      </c>
      <c r="C7653" t="s">
        <v>9466</v>
      </c>
      <c r="D7653">
        <v>2</v>
      </c>
      <c r="E7653" t="s">
        <v>8862</v>
      </c>
      <c r="F7653">
        <v>2</v>
      </c>
      <c r="G7653">
        <v>2</v>
      </c>
      <c r="H7653" s="4" t="str">
        <f t="shared" si="238"/>
        <v>2RH218.2</v>
      </c>
      <c r="I7653" s="4" t="str">
        <f t="shared" si="239"/>
        <v>SH22_SPISI</v>
      </c>
    </row>
    <row r="7654" spans="1:9">
      <c r="A7654" t="s">
        <v>261</v>
      </c>
      <c r="B7654" t="s">
        <v>9405</v>
      </c>
      <c r="C7654" t="s">
        <v>9467</v>
      </c>
      <c r="D7654">
        <v>1</v>
      </c>
      <c r="E7654" t="s">
        <v>8868</v>
      </c>
      <c r="F7654">
        <v>1</v>
      </c>
      <c r="G7654">
        <v>1</v>
      </c>
      <c r="H7654" s="4" t="str">
        <f t="shared" si="238"/>
        <v>2RH219.1</v>
      </c>
      <c r="I7654" s="4" t="str">
        <f t="shared" si="239"/>
        <v>SH22_SPICK_DBG</v>
      </c>
    </row>
    <row r="7655" spans="1:9">
      <c r="A7655" t="s">
        <v>261</v>
      </c>
      <c r="B7655" t="s">
        <v>9405</v>
      </c>
      <c r="C7655" t="s">
        <v>9467</v>
      </c>
      <c r="D7655">
        <v>2</v>
      </c>
      <c r="E7655" t="s">
        <v>8860</v>
      </c>
      <c r="F7655">
        <v>2</v>
      </c>
      <c r="G7655">
        <v>2</v>
      </c>
      <c r="H7655" s="4" t="str">
        <f t="shared" si="238"/>
        <v>2RH219.2</v>
      </c>
      <c r="I7655" s="4" t="str">
        <f t="shared" si="239"/>
        <v>SH22_SPICK</v>
      </c>
    </row>
    <row r="7656" spans="1:9">
      <c r="A7656" t="s">
        <v>261</v>
      </c>
      <c r="B7656" t="s">
        <v>9405</v>
      </c>
      <c r="C7656" t="s">
        <v>9468</v>
      </c>
      <c r="D7656">
        <v>1</v>
      </c>
      <c r="E7656" t="s">
        <v>169</v>
      </c>
      <c r="F7656">
        <v>1</v>
      </c>
      <c r="G7656">
        <v>1</v>
      </c>
      <c r="H7656" s="4" t="str">
        <f t="shared" si="238"/>
        <v>2RH221.1</v>
      </c>
      <c r="I7656" s="4" t="str">
        <f t="shared" si="239"/>
        <v>DGND</v>
      </c>
    </row>
    <row r="7657" spans="1:9">
      <c r="A7657" t="s">
        <v>261</v>
      </c>
      <c r="B7657" t="s">
        <v>9405</v>
      </c>
      <c r="C7657" t="s">
        <v>9468</v>
      </c>
      <c r="D7657">
        <v>2</v>
      </c>
      <c r="E7657" t="s">
        <v>8856</v>
      </c>
      <c r="F7657">
        <v>2</v>
      </c>
      <c r="G7657">
        <v>2</v>
      </c>
      <c r="H7657" s="4" t="str">
        <f t="shared" si="238"/>
        <v>2RH221.2</v>
      </c>
      <c r="I7657" s="4" t="str">
        <f t="shared" si="239"/>
        <v>SH22_SPIO2</v>
      </c>
    </row>
    <row r="7658" spans="1:9">
      <c r="A7658" t="s">
        <v>261</v>
      </c>
      <c r="B7658" t="s">
        <v>9405</v>
      </c>
      <c r="C7658" t="s">
        <v>9469</v>
      </c>
      <c r="D7658">
        <v>1</v>
      </c>
      <c r="E7658" t="s">
        <v>463</v>
      </c>
      <c r="F7658">
        <v>1</v>
      </c>
      <c r="G7658">
        <v>1</v>
      </c>
      <c r="H7658" s="4" t="str">
        <f t="shared" si="238"/>
        <v>2RH222.1</v>
      </c>
      <c r="I7658" s="4" t="str">
        <f t="shared" si="239"/>
        <v>VDD33_ATX</v>
      </c>
    </row>
    <row r="7659" spans="1:9">
      <c r="A7659" t="s">
        <v>261</v>
      </c>
      <c r="B7659" t="s">
        <v>9405</v>
      </c>
      <c r="C7659" t="s">
        <v>9469</v>
      </c>
      <c r="D7659">
        <v>2</v>
      </c>
      <c r="E7659" t="s">
        <v>8855</v>
      </c>
      <c r="F7659">
        <v>2</v>
      </c>
      <c r="G7659">
        <v>2</v>
      </c>
      <c r="H7659" s="4" t="str">
        <f t="shared" si="238"/>
        <v>2RH222.2</v>
      </c>
      <c r="I7659" s="4" t="str">
        <f t="shared" si="239"/>
        <v>SH22_SPIO3</v>
      </c>
    </row>
    <row r="7660" spans="1:9">
      <c r="A7660" t="s">
        <v>261</v>
      </c>
      <c r="B7660" t="s">
        <v>9405</v>
      </c>
      <c r="C7660" t="s">
        <v>9470</v>
      </c>
      <c r="D7660">
        <v>1</v>
      </c>
      <c r="E7660" t="s">
        <v>8869</v>
      </c>
      <c r="F7660">
        <v>1</v>
      </c>
      <c r="G7660">
        <v>1</v>
      </c>
      <c r="H7660" s="4" t="str">
        <f t="shared" si="238"/>
        <v>2RH223.1</v>
      </c>
      <c r="I7660" s="4" t="str">
        <f t="shared" si="239"/>
        <v>SH22_SPISO_DBG</v>
      </c>
    </row>
    <row r="7661" spans="1:9">
      <c r="A7661" t="s">
        <v>261</v>
      </c>
      <c r="B7661" t="s">
        <v>9405</v>
      </c>
      <c r="C7661" t="s">
        <v>9470</v>
      </c>
      <c r="D7661">
        <v>2</v>
      </c>
      <c r="E7661" t="s">
        <v>8863</v>
      </c>
      <c r="F7661">
        <v>2</v>
      </c>
      <c r="G7661">
        <v>2</v>
      </c>
      <c r="H7661" s="4" t="str">
        <f t="shared" si="238"/>
        <v>2RH223.2</v>
      </c>
      <c r="I7661" s="4" t="str">
        <f t="shared" si="239"/>
        <v>SH22_SPISO</v>
      </c>
    </row>
    <row r="7662" spans="1:9">
      <c r="A7662" t="s">
        <v>261</v>
      </c>
      <c r="B7662" t="s">
        <v>9405</v>
      </c>
      <c r="C7662" t="s">
        <v>9471</v>
      </c>
      <c r="D7662">
        <v>1</v>
      </c>
      <c r="E7662" t="s">
        <v>8853</v>
      </c>
      <c r="F7662">
        <v>1</v>
      </c>
      <c r="G7662">
        <v>1</v>
      </c>
      <c r="H7662" s="4" t="str">
        <f t="shared" si="238"/>
        <v>2RH229.1</v>
      </c>
      <c r="I7662" s="4" t="str">
        <f t="shared" si="239"/>
        <v>SH22_DIS_DB</v>
      </c>
    </row>
    <row r="7663" spans="1:9">
      <c r="A7663" t="s">
        <v>261</v>
      </c>
      <c r="B7663" t="s">
        <v>9405</v>
      </c>
      <c r="C7663" t="s">
        <v>9471</v>
      </c>
      <c r="D7663">
        <v>2</v>
      </c>
      <c r="E7663" t="s">
        <v>169</v>
      </c>
      <c r="F7663">
        <v>2</v>
      </c>
      <c r="G7663">
        <v>2</v>
      </c>
      <c r="H7663" s="4" t="str">
        <f t="shared" si="238"/>
        <v>2RH229.2</v>
      </c>
      <c r="I7663" s="4" t="str">
        <f t="shared" si="239"/>
        <v>DGND</v>
      </c>
    </row>
    <row r="7664" spans="1:9">
      <c r="A7664" t="s">
        <v>261</v>
      </c>
      <c r="B7664" t="s">
        <v>9405</v>
      </c>
      <c r="C7664" t="s">
        <v>9472</v>
      </c>
      <c r="D7664">
        <v>1</v>
      </c>
      <c r="E7664" t="s">
        <v>8851</v>
      </c>
      <c r="F7664">
        <v>1</v>
      </c>
      <c r="G7664">
        <v>1</v>
      </c>
      <c r="H7664" s="4" t="str">
        <f t="shared" si="238"/>
        <v>2RH230.1</v>
      </c>
      <c r="I7664" s="4" t="str">
        <f t="shared" si="239"/>
        <v>SH22_CC1</v>
      </c>
    </row>
    <row r="7665" spans="1:9">
      <c r="A7665" t="s">
        <v>261</v>
      </c>
      <c r="B7665" t="s">
        <v>9405</v>
      </c>
      <c r="C7665" t="s">
        <v>9472</v>
      </c>
      <c r="D7665">
        <v>2</v>
      </c>
      <c r="F7665">
        <v>2</v>
      </c>
      <c r="G7665">
        <v>2</v>
      </c>
      <c r="H7665" s="4" t="str">
        <f t="shared" si="238"/>
        <v>2RH230.2</v>
      </c>
      <c r="I7665" s="4">
        <f t="shared" si="239"/>
        <v>0</v>
      </c>
    </row>
    <row r="7666" spans="1:9">
      <c r="A7666" t="s">
        <v>261</v>
      </c>
      <c r="B7666" t="s">
        <v>9405</v>
      </c>
      <c r="C7666" t="s">
        <v>9473</v>
      </c>
      <c r="D7666">
        <v>1</v>
      </c>
      <c r="E7666" t="s">
        <v>8852</v>
      </c>
      <c r="F7666">
        <v>1</v>
      </c>
      <c r="G7666">
        <v>1</v>
      </c>
      <c r="H7666" s="4" t="str">
        <f t="shared" si="238"/>
        <v>2RH232.1</v>
      </c>
      <c r="I7666" s="4" t="str">
        <f t="shared" si="239"/>
        <v>SH22_CC2</v>
      </c>
    </row>
    <row r="7667" spans="1:9">
      <c r="A7667" t="s">
        <v>261</v>
      </c>
      <c r="B7667" t="s">
        <v>9405</v>
      </c>
      <c r="C7667" t="s">
        <v>9473</v>
      </c>
      <c r="D7667">
        <v>2</v>
      </c>
      <c r="F7667">
        <v>2</v>
      </c>
      <c r="G7667">
        <v>2</v>
      </c>
      <c r="H7667" s="4" t="str">
        <f t="shared" si="238"/>
        <v>2RH232.2</v>
      </c>
      <c r="I7667" s="4">
        <f t="shared" si="239"/>
        <v>0</v>
      </c>
    </row>
    <row r="7668" spans="1:9">
      <c r="A7668" t="s">
        <v>261</v>
      </c>
      <c r="B7668" t="s">
        <v>9405</v>
      </c>
      <c r="C7668" t="s">
        <v>9474</v>
      </c>
      <c r="D7668">
        <v>1</v>
      </c>
      <c r="E7668" t="s">
        <v>8870</v>
      </c>
      <c r="F7668">
        <v>1</v>
      </c>
      <c r="G7668">
        <v>1</v>
      </c>
      <c r="H7668" s="4" t="str">
        <f t="shared" si="238"/>
        <v>2RH251.1</v>
      </c>
      <c r="I7668" s="4" t="str">
        <f t="shared" si="239"/>
        <v>SH22_SJTCLK</v>
      </c>
    </row>
    <row r="7669" spans="1:9">
      <c r="A7669" t="s">
        <v>261</v>
      </c>
      <c r="B7669" t="s">
        <v>9405</v>
      </c>
      <c r="C7669" t="s">
        <v>9474</v>
      </c>
      <c r="D7669">
        <v>2</v>
      </c>
      <c r="E7669" t="s">
        <v>10017</v>
      </c>
      <c r="F7669">
        <v>2</v>
      </c>
      <c r="G7669">
        <v>2</v>
      </c>
      <c r="H7669" s="4" t="str">
        <f t="shared" si="238"/>
        <v>2RH251.2</v>
      </c>
      <c r="I7669" s="4" t="str">
        <f t="shared" si="239"/>
        <v>SH22_D_SJTCLK</v>
      </c>
    </row>
    <row r="7670" spans="1:9">
      <c r="A7670" t="s">
        <v>261</v>
      </c>
      <c r="B7670" t="s">
        <v>9405</v>
      </c>
      <c r="C7670" t="s">
        <v>9475</v>
      </c>
      <c r="D7670">
        <v>1</v>
      </c>
      <c r="F7670">
        <v>1</v>
      </c>
      <c r="G7670">
        <v>1</v>
      </c>
      <c r="H7670" s="4" t="str">
        <f t="shared" si="238"/>
        <v>2RH252.1</v>
      </c>
      <c r="I7670" s="4">
        <f t="shared" si="239"/>
        <v>0</v>
      </c>
    </row>
    <row r="7671" spans="1:9">
      <c r="A7671" t="s">
        <v>261</v>
      </c>
      <c r="B7671" t="s">
        <v>9405</v>
      </c>
      <c r="C7671" t="s">
        <v>9475</v>
      </c>
      <c r="D7671">
        <v>2</v>
      </c>
      <c r="E7671" t="s">
        <v>8870</v>
      </c>
      <c r="F7671">
        <v>2</v>
      </c>
      <c r="G7671">
        <v>2</v>
      </c>
      <c r="H7671" s="4" t="str">
        <f t="shared" si="238"/>
        <v>2RH252.2</v>
      </c>
      <c r="I7671" s="4" t="str">
        <f t="shared" si="239"/>
        <v>SH22_SJTCLK</v>
      </c>
    </row>
    <row r="7672" spans="1:9">
      <c r="A7672" t="s">
        <v>261</v>
      </c>
      <c r="B7672" t="s">
        <v>9405</v>
      </c>
      <c r="C7672" t="s">
        <v>9476</v>
      </c>
      <c r="D7672">
        <v>1</v>
      </c>
      <c r="E7672" t="s">
        <v>8871</v>
      </c>
      <c r="F7672">
        <v>1</v>
      </c>
      <c r="G7672">
        <v>1</v>
      </c>
      <c r="H7672" s="4" t="str">
        <f t="shared" si="238"/>
        <v>2RH261.1</v>
      </c>
      <c r="I7672" s="4" t="str">
        <f t="shared" si="239"/>
        <v>SH22_SJTDI</v>
      </c>
    </row>
    <row r="7673" spans="1:9">
      <c r="A7673" t="s">
        <v>261</v>
      </c>
      <c r="B7673" t="s">
        <v>9405</v>
      </c>
      <c r="C7673" t="s">
        <v>9476</v>
      </c>
      <c r="D7673">
        <v>2</v>
      </c>
      <c r="E7673" t="s">
        <v>10018</v>
      </c>
      <c r="F7673">
        <v>2</v>
      </c>
      <c r="G7673">
        <v>2</v>
      </c>
      <c r="H7673" s="4" t="str">
        <f t="shared" si="238"/>
        <v>2RH261.2</v>
      </c>
      <c r="I7673" s="4" t="str">
        <f t="shared" si="239"/>
        <v>SH22_D_SJTDI</v>
      </c>
    </row>
    <row r="7674" spans="1:9">
      <c r="A7674" t="s">
        <v>261</v>
      </c>
      <c r="B7674" t="s">
        <v>9405</v>
      </c>
      <c r="C7674" t="s">
        <v>9477</v>
      </c>
      <c r="D7674">
        <v>1</v>
      </c>
      <c r="F7674">
        <v>1</v>
      </c>
      <c r="G7674">
        <v>1</v>
      </c>
      <c r="H7674" s="4" t="str">
        <f t="shared" si="238"/>
        <v>2RH262.1</v>
      </c>
      <c r="I7674" s="4">
        <f t="shared" si="239"/>
        <v>0</v>
      </c>
    </row>
    <row r="7675" spans="1:9">
      <c r="A7675" t="s">
        <v>261</v>
      </c>
      <c r="B7675" t="s">
        <v>9405</v>
      </c>
      <c r="C7675" t="s">
        <v>9477</v>
      </c>
      <c r="D7675">
        <v>2</v>
      </c>
      <c r="E7675" t="s">
        <v>8871</v>
      </c>
      <c r="F7675">
        <v>2</v>
      </c>
      <c r="G7675">
        <v>2</v>
      </c>
      <c r="H7675" s="4" t="str">
        <f t="shared" si="238"/>
        <v>2RH262.2</v>
      </c>
      <c r="I7675" s="4" t="str">
        <f t="shared" si="239"/>
        <v>SH22_SJTDI</v>
      </c>
    </row>
    <row r="7676" spans="1:9">
      <c r="A7676" t="s">
        <v>261</v>
      </c>
      <c r="B7676" t="s">
        <v>9405</v>
      </c>
      <c r="C7676" t="s">
        <v>9478</v>
      </c>
      <c r="D7676">
        <v>1</v>
      </c>
      <c r="E7676" t="s">
        <v>8844</v>
      </c>
      <c r="F7676">
        <v>1</v>
      </c>
      <c r="G7676">
        <v>1</v>
      </c>
      <c r="H7676" s="4" t="str">
        <f t="shared" si="238"/>
        <v>2RH271.1</v>
      </c>
      <c r="I7676" s="4" t="str">
        <f t="shared" si="239"/>
        <v>SH22_LDO_5TO3_OUT</v>
      </c>
    </row>
    <row r="7677" spans="1:9">
      <c r="A7677" t="s">
        <v>261</v>
      </c>
      <c r="B7677" t="s">
        <v>9405</v>
      </c>
      <c r="C7677" t="s">
        <v>9478</v>
      </c>
      <c r="D7677">
        <v>2</v>
      </c>
      <c r="E7677" t="s">
        <v>8865</v>
      </c>
      <c r="F7677">
        <v>2</v>
      </c>
      <c r="G7677">
        <v>2</v>
      </c>
      <c r="H7677" s="4" t="str">
        <f t="shared" si="238"/>
        <v>2RH271.2</v>
      </c>
      <c r="I7677" s="4" t="str">
        <f t="shared" si="239"/>
        <v>SH22_TESTENPIN</v>
      </c>
    </row>
    <row r="7678" spans="1:9">
      <c r="A7678" t="s">
        <v>261</v>
      </c>
      <c r="B7678" t="s">
        <v>9405</v>
      </c>
      <c r="C7678" t="s">
        <v>9479</v>
      </c>
      <c r="D7678">
        <v>1</v>
      </c>
      <c r="E7678" t="s">
        <v>169</v>
      </c>
      <c r="F7678">
        <v>1</v>
      </c>
      <c r="G7678">
        <v>1</v>
      </c>
      <c r="H7678" s="4" t="str">
        <f t="shared" si="238"/>
        <v>2RH272.1</v>
      </c>
      <c r="I7678" s="4" t="str">
        <f t="shared" si="239"/>
        <v>DGND</v>
      </c>
    </row>
    <row r="7679" spans="1:9">
      <c r="A7679" t="s">
        <v>261</v>
      </c>
      <c r="B7679" t="s">
        <v>9405</v>
      </c>
      <c r="C7679" t="s">
        <v>9479</v>
      </c>
      <c r="D7679">
        <v>2</v>
      </c>
      <c r="E7679" t="s">
        <v>8865</v>
      </c>
      <c r="F7679">
        <v>2</v>
      </c>
      <c r="G7679">
        <v>2</v>
      </c>
      <c r="H7679" s="4" t="str">
        <f t="shared" si="238"/>
        <v>2RH272.2</v>
      </c>
      <c r="I7679" s="4" t="str">
        <f t="shared" si="239"/>
        <v>SH22_TESTENPIN</v>
      </c>
    </row>
    <row r="7680" spans="1:9">
      <c r="A7680" t="s">
        <v>261</v>
      </c>
      <c r="B7680" t="s">
        <v>9405</v>
      </c>
      <c r="C7680" t="s">
        <v>9480</v>
      </c>
      <c r="D7680">
        <v>1</v>
      </c>
      <c r="E7680" t="s">
        <v>8872</v>
      </c>
      <c r="F7680">
        <v>1</v>
      </c>
      <c r="G7680">
        <v>1</v>
      </c>
      <c r="H7680" s="4" t="str">
        <f t="shared" si="238"/>
        <v>2RH281.1</v>
      </c>
      <c r="I7680" s="4" t="str">
        <f t="shared" si="239"/>
        <v>SH22_SJTMS</v>
      </c>
    </row>
    <row r="7681" spans="1:9">
      <c r="A7681" t="s">
        <v>261</v>
      </c>
      <c r="B7681" t="s">
        <v>9405</v>
      </c>
      <c r="C7681" t="s">
        <v>9480</v>
      </c>
      <c r="D7681">
        <v>2</v>
      </c>
      <c r="E7681" t="s">
        <v>10015</v>
      </c>
      <c r="F7681">
        <v>2</v>
      </c>
      <c r="G7681">
        <v>2</v>
      </c>
      <c r="H7681" s="4" t="str">
        <f t="shared" si="238"/>
        <v>2RH281.2</v>
      </c>
      <c r="I7681" s="4" t="str">
        <f t="shared" si="239"/>
        <v>SH22_D_SJTMS</v>
      </c>
    </row>
    <row r="7682" spans="1:9">
      <c r="A7682" t="s">
        <v>261</v>
      </c>
      <c r="B7682" t="s">
        <v>9405</v>
      </c>
      <c r="C7682" t="s">
        <v>9481</v>
      </c>
      <c r="D7682">
        <v>1</v>
      </c>
      <c r="F7682">
        <v>1</v>
      </c>
      <c r="G7682">
        <v>1</v>
      </c>
      <c r="H7682" s="4" t="str">
        <f t="shared" ref="H7682:H7745" si="240">CONCATENATE(C7682,".",F7682)</f>
        <v>2RH282.1</v>
      </c>
      <c r="I7682" s="4">
        <f t="shared" ref="I7682:I7745" si="241">E7682</f>
        <v>0</v>
      </c>
    </row>
    <row r="7683" spans="1:9">
      <c r="A7683" t="s">
        <v>261</v>
      </c>
      <c r="B7683" t="s">
        <v>9405</v>
      </c>
      <c r="C7683" t="s">
        <v>9481</v>
      </c>
      <c r="D7683">
        <v>2</v>
      </c>
      <c r="E7683" t="s">
        <v>8872</v>
      </c>
      <c r="F7683">
        <v>2</v>
      </c>
      <c r="G7683">
        <v>2</v>
      </c>
      <c r="H7683" s="4" t="str">
        <f t="shared" si="240"/>
        <v>2RH282.2</v>
      </c>
      <c r="I7683" s="4" t="str">
        <f t="shared" si="241"/>
        <v>SH22_SJTMS</v>
      </c>
    </row>
    <row r="7684" spans="1:9">
      <c r="A7684" t="s">
        <v>261</v>
      </c>
      <c r="B7684" t="s">
        <v>9405</v>
      </c>
      <c r="C7684" t="s">
        <v>9482</v>
      </c>
      <c r="D7684">
        <v>1</v>
      </c>
      <c r="E7684" t="s">
        <v>8873</v>
      </c>
      <c r="F7684">
        <v>1</v>
      </c>
      <c r="G7684">
        <v>1</v>
      </c>
      <c r="H7684" s="4" t="str">
        <f t="shared" si="240"/>
        <v>2RH291.1</v>
      </c>
      <c r="I7684" s="4" t="str">
        <f t="shared" si="241"/>
        <v>SH22_SJTDO/LED0</v>
      </c>
    </row>
    <row r="7685" spans="1:9">
      <c r="A7685" t="s">
        <v>261</v>
      </c>
      <c r="B7685" t="s">
        <v>9405</v>
      </c>
      <c r="C7685" t="s">
        <v>9482</v>
      </c>
      <c r="D7685">
        <v>2</v>
      </c>
      <c r="E7685" t="s">
        <v>10016</v>
      </c>
      <c r="F7685">
        <v>2</v>
      </c>
      <c r="G7685">
        <v>2</v>
      </c>
      <c r="H7685" s="4" t="str">
        <f t="shared" si="240"/>
        <v>2RH291.2</v>
      </c>
      <c r="I7685" s="4" t="str">
        <f t="shared" si="241"/>
        <v>SH22_D_SJTDO</v>
      </c>
    </row>
    <row r="7686" spans="1:9">
      <c r="A7686" t="s">
        <v>261</v>
      </c>
      <c r="B7686" t="s">
        <v>9405</v>
      </c>
      <c r="C7686" t="s">
        <v>9483</v>
      </c>
      <c r="D7686">
        <v>1</v>
      </c>
      <c r="F7686">
        <v>1</v>
      </c>
      <c r="G7686">
        <v>1</v>
      </c>
      <c r="H7686" s="4" t="str">
        <f t="shared" si="240"/>
        <v>2RH292.1</v>
      </c>
      <c r="I7686" s="4">
        <f t="shared" si="241"/>
        <v>0</v>
      </c>
    </row>
    <row r="7687" spans="1:9">
      <c r="A7687" t="s">
        <v>261</v>
      </c>
      <c r="B7687" t="s">
        <v>9405</v>
      </c>
      <c r="C7687" t="s">
        <v>9483</v>
      </c>
      <c r="D7687">
        <v>2</v>
      </c>
      <c r="E7687" t="s">
        <v>8873</v>
      </c>
      <c r="F7687">
        <v>2</v>
      </c>
      <c r="G7687">
        <v>2</v>
      </c>
      <c r="H7687" s="4" t="str">
        <f t="shared" si="240"/>
        <v>2RH292.2</v>
      </c>
      <c r="I7687" s="4" t="str">
        <f t="shared" si="241"/>
        <v>SH22_SJTDO/LED0</v>
      </c>
    </row>
    <row r="7688" spans="1:9">
      <c r="A7688" t="s">
        <v>261</v>
      </c>
      <c r="B7688" t="s">
        <v>9405</v>
      </c>
      <c r="C7688" t="s">
        <v>9484</v>
      </c>
      <c r="D7688">
        <v>1</v>
      </c>
      <c r="E7688" t="s">
        <v>8841</v>
      </c>
      <c r="F7688">
        <v>1</v>
      </c>
      <c r="G7688">
        <v>1</v>
      </c>
      <c r="H7688" s="4" t="str">
        <f t="shared" si="240"/>
        <v>2RH2101.1</v>
      </c>
      <c r="I7688" s="4" t="str">
        <f t="shared" si="241"/>
        <v>SH22_P7_LANWAKEB</v>
      </c>
    </row>
    <row r="7689" spans="1:9">
      <c r="A7689" t="s">
        <v>261</v>
      </c>
      <c r="B7689" t="s">
        <v>9405</v>
      </c>
      <c r="C7689" t="s">
        <v>9484</v>
      </c>
      <c r="D7689">
        <v>2</v>
      </c>
      <c r="E7689" t="s">
        <v>9880</v>
      </c>
      <c r="F7689">
        <v>2</v>
      </c>
      <c r="G7689">
        <v>2</v>
      </c>
      <c r="H7689" s="4" t="str">
        <f t="shared" si="240"/>
        <v>2RH2101.2</v>
      </c>
      <c r="I7689" s="4" t="str">
        <f t="shared" si="241"/>
        <v>SH22_LANWAKEB</v>
      </c>
    </row>
    <row r="7690" spans="1:9">
      <c r="A7690" t="s">
        <v>261</v>
      </c>
      <c r="B7690" t="s">
        <v>9405</v>
      </c>
      <c r="C7690" t="s">
        <v>9485</v>
      </c>
      <c r="D7690">
        <v>1</v>
      </c>
      <c r="E7690" t="s">
        <v>8874</v>
      </c>
      <c r="F7690">
        <v>1</v>
      </c>
      <c r="G7690">
        <v>1</v>
      </c>
      <c r="H7690" s="4" t="str">
        <f t="shared" si="240"/>
        <v>2RH2102.1</v>
      </c>
      <c r="I7690" s="4" t="str">
        <f t="shared" si="241"/>
        <v>SH22_GPIO8</v>
      </c>
    </row>
    <row r="7691" spans="1:9">
      <c r="A7691" t="s">
        <v>261</v>
      </c>
      <c r="B7691" t="s">
        <v>9405</v>
      </c>
      <c r="C7691" t="s">
        <v>9485</v>
      </c>
      <c r="D7691">
        <v>2</v>
      </c>
      <c r="E7691" t="s">
        <v>9880</v>
      </c>
      <c r="F7691">
        <v>2</v>
      </c>
      <c r="G7691">
        <v>2</v>
      </c>
      <c r="H7691" s="4" t="str">
        <f t="shared" si="240"/>
        <v>2RH2102.2</v>
      </c>
      <c r="I7691" s="4" t="str">
        <f t="shared" si="241"/>
        <v>SH22_LANWAKEB</v>
      </c>
    </row>
    <row r="7692" spans="1:9">
      <c r="A7692" t="s">
        <v>261</v>
      </c>
      <c r="B7692" t="s">
        <v>9405</v>
      </c>
      <c r="C7692" t="s">
        <v>9486</v>
      </c>
      <c r="D7692">
        <v>1</v>
      </c>
      <c r="E7692" t="s">
        <v>8844</v>
      </c>
      <c r="F7692">
        <v>1</v>
      </c>
      <c r="G7692">
        <v>1</v>
      </c>
      <c r="H7692" s="4" t="str">
        <f t="shared" si="240"/>
        <v>2RH2103.1</v>
      </c>
      <c r="I7692" s="4" t="str">
        <f t="shared" si="241"/>
        <v>SH22_LDO_5TO3_OUT</v>
      </c>
    </row>
    <row r="7693" spans="1:9">
      <c r="A7693" t="s">
        <v>261</v>
      </c>
      <c r="B7693" t="s">
        <v>9405</v>
      </c>
      <c r="C7693" t="s">
        <v>9486</v>
      </c>
      <c r="D7693">
        <v>2</v>
      </c>
      <c r="E7693" t="s">
        <v>9880</v>
      </c>
      <c r="F7693">
        <v>2</v>
      </c>
      <c r="G7693">
        <v>2</v>
      </c>
      <c r="H7693" s="4" t="str">
        <f t="shared" si="240"/>
        <v>2RH2103.2</v>
      </c>
      <c r="I7693" s="4" t="str">
        <f t="shared" si="241"/>
        <v>SH22_LANWAKEB</v>
      </c>
    </row>
    <row r="7694" spans="1:9">
      <c r="A7694" t="s">
        <v>261</v>
      </c>
      <c r="B7694" t="s">
        <v>9405</v>
      </c>
      <c r="C7694" t="s">
        <v>9487</v>
      </c>
      <c r="D7694">
        <v>1</v>
      </c>
      <c r="F7694">
        <v>1</v>
      </c>
      <c r="G7694">
        <v>1</v>
      </c>
      <c r="H7694" s="4" t="str">
        <f t="shared" si="240"/>
        <v>2RH2104.1</v>
      </c>
      <c r="I7694" s="4">
        <f t="shared" si="241"/>
        <v>0</v>
      </c>
    </row>
    <row r="7695" spans="1:9">
      <c r="A7695" t="s">
        <v>261</v>
      </c>
      <c r="B7695" t="s">
        <v>9405</v>
      </c>
      <c r="C7695" t="s">
        <v>9487</v>
      </c>
      <c r="D7695">
        <v>2</v>
      </c>
      <c r="E7695" t="s">
        <v>8874</v>
      </c>
      <c r="F7695">
        <v>2</v>
      </c>
      <c r="G7695">
        <v>2</v>
      </c>
      <c r="H7695" s="4" t="str">
        <f t="shared" si="240"/>
        <v>2RH2104.2</v>
      </c>
      <c r="I7695" s="4" t="str">
        <f t="shared" si="241"/>
        <v>SH22_GPIO8</v>
      </c>
    </row>
    <row r="7696" spans="1:9">
      <c r="A7696" t="s">
        <v>261</v>
      </c>
      <c r="B7696" t="s">
        <v>9405</v>
      </c>
      <c r="C7696" t="s">
        <v>9488</v>
      </c>
      <c r="D7696">
        <v>1</v>
      </c>
      <c r="F7696">
        <v>1</v>
      </c>
      <c r="G7696">
        <v>1</v>
      </c>
      <c r="H7696" s="4" t="str">
        <f t="shared" si="240"/>
        <v>2RH2182.1</v>
      </c>
      <c r="I7696" s="4">
        <f t="shared" si="241"/>
        <v>0</v>
      </c>
    </row>
    <row r="7697" spans="1:9">
      <c r="A7697" t="s">
        <v>261</v>
      </c>
      <c r="B7697" t="s">
        <v>9405</v>
      </c>
      <c r="C7697" t="s">
        <v>9488</v>
      </c>
      <c r="D7697">
        <v>2</v>
      </c>
      <c r="E7697" t="s">
        <v>8867</v>
      </c>
      <c r="F7697">
        <v>2</v>
      </c>
      <c r="G7697">
        <v>2</v>
      </c>
      <c r="H7697" s="4" t="str">
        <f t="shared" si="240"/>
        <v>2RH2182.2</v>
      </c>
      <c r="I7697" s="4" t="str">
        <f t="shared" si="241"/>
        <v>SH22_SPISI_DBG</v>
      </c>
    </row>
    <row r="7698" spans="1:9">
      <c r="A7698" t="s">
        <v>261</v>
      </c>
      <c r="B7698" t="s">
        <v>9405</v>
      </c>
      <c r="C7698" t="s">
        <v>9489</v>
      </c>
      <c r="D7698">
        <v>1</v>
      </c>
      <c r="F7698">
        <v>1</v>
      </c>
      <c r="G7698">
        <v>1</v>
      </c>
      <c r="H7698" s="4" t="str">
        <f t="shared" si="240"/>
        <v>2RH2192.1</v>
      </c>
      <c r="I7698" s="4">
        <f t="shared" si="241"/>
        <v>0</v>
      </c>
    </row>
    <row r="7699" spans="1:9">
      <c r="A7699" t="s">
        <v>261</v>
      </c>
      <c r="B7699" t="s">
        <v>9405</v>
      </c>
      <c r="C7699" t="s">
        <v>9489</v>
      </c>
      <c r="D7699">
        <v>2</v>
      </c>
      <c r="E7699" t="s">
        <v>8868</v>
      </c>
      <c r="F7699">
        <v>2</v>
      </c>
      <c r="G7699">
        <v>2</v>
      </c>
      <c r="H7699" s="4" t="str">
        <f t="shared" si="240"/>
        <v>2RH2192.2</v>
      </c>
      <c r="I7699" s="4" t="str">
        <f t="shared" si="241"/>
        <v>SH22_SPICK_DBG</v>
      </c>
    </row>
    <row r="7700" spans="1:9">
      <c r="A7700" t="s">
        <v>261</v>
      </c>
      <c r="B7700" t="s">
        <v>9405</v>
      </c>
      <c r="C7700" t="s">
        <v>9490</v>
      </c>
      <c r="D7700">
        <v>1</v>
      </c>
      <c r="F7700">
        <v>1</v>
      </c>
      <c r="G7700">
        <v>1</v>
      </c>
      <c r="H7700" s="4" t="str">
        <f t="shared" si="240"/>
        <v>2RH2232.1</v>
      </c>
      <c r="I7700" s="4">
        <f t="shared" si="241"/>
        <v>0</v>
      </c>
    </row>
    <row r="7701" spans="1:9">
      <c r="A7701" t="s">
        <v>261</v>
      </c>
      <c r="B7701" t="s">
        <v>9405</v>
      </c>
      <c r="C7701" t="s">
        <v>9490</v>
      </c>
      <c r="D7701">
        <v>2</v>
      </c>
      <c r="E7701" t="s">
        <v>8869</v>
      </c>
      <c r="F7701">
        <v>2</v>
      </c>
      <c r="G7701">
        <v>2</v>
      </c>
      <c r="H7701" s="4" t="str">
        <f t="shared" si="240"/>
        <v>2RH2232.2</v>
      </c>
      <c r="I7701" s="4" t="str">
        <f t="shared" si="241"/>
        <v>SH22_SPISO_DBG</v>
      </c>
    </row>
    <row r="7702" spans="1:9">
      <c r="A7702" t="s">
        <v>261</v>
      </c>
      <c r="B7702" t="s">
        <v>9405</v>
      </c>
      <c r="C7702" t="s">
        <v>9491</v>
      </c>
      <c r="D7702">
        <v>1</v>
      </c>
      <c r="E7702" t="s">
        <v>8875</v>
      </c>
      <c r="F7702">
        <v>1</v>
      </c>
      <c r="G7702">
        <v>1</v>
      </c>
      <c r="H7702" s="4" t="str">
        <f t="shared" si="240"/>
        <v>2RH2241.1</v>
      </c>
      <c r="I7702" s="4" t="str">
        <f t="shared" si="241"/>
        <v>SH22_SPICS_DBG</v>
      </c>
    </row>
    <row r="7703" spans="1:9">
      <c r="A7703" t="s">
        <v>261</v>
      </c>
      <c r="B7703" t="s">
        <v>9405</v>
      </c>
      <c r="C7703" t="s">
        <v>9491</v>
      </c>
      <c r="D7703">
        <v>2</v>
      </c>
      <c r="E7703" t="s">
        <v>8861</v>
      </c>
      <c r="F7703">
        <v>2</v>
      </c>
      <c r="G7703">
        <v>2</v>
      </c>
      <c r="H7703" s="4" t="str">
        <f t="shared" si="240"/>
        <v>2RH2241.2</v>
      </c>
      <c r="I7703" s="4" t="str">
        <f t="shared" si="241"/>
        <v>SH22_SPICS</v>
      </c>
    </row>
    <row r="7704" spans="1:9">
      <c r="A7704" t="s">
        <v>261</v>
      </c>
      <c r="B7704" t="s">
        <v>9405</v>
      </c>
      <c r="C7704" t="s">
        <v>9492</v>
      </c>
      <c r="D7704">
        <v>1</v>
      </c>
      <c r="E7704" t="s">
        <v>463</v>
      </c>
      <c r="F7704">
        <v>1</v>
      </c>
      <c r="G7704">
        <v>1</v>
      </c>
      <c r="H7704" s="4" t="str">
        <f t="shared" si="240"/>
        <v>2RH2242.1</v>
      </c>
      <c r="I7704" s="4" t="str">
        <f t="shared" si="241"/>
        <v>VDD33_ATX</v>
      </c>
    </row>
    <row r="7705" spans="1:9">
      <c r="A7705" t="s">
        <v>261</v>
      </c>
      <c r="B7705" t="s">
        <v>9405</v>
      </c>
      <c r="C7705" t="s">
        <v>9492</v>
      </c>
      <c r="D7705">
        <v>2</v>
      </c>
      <c r="E7705" t="s">
        <v>8861</v>
      </c>
      <c r="F7705">
        <v>2</v>
      </c>
      <c r="G7705">
        <v>2</v>
      </c>
      <c r="H7705" s="4" t="str">
        <f t="shared" si="240"/>
        <v>2RH2242.2</v>
      </c>
      <c r="I7705" s="4" t="str">
        <f t="shared" si="241"/>
        <v>SH22_SPICS</v>
      </c>
    </row>
    <row r="7706" spans="1:9">
      <c r="A7706" t="s">
        <v>261</v>
      </c>
      <c r="B7706" t="s">
        <v>9405</v>
      </c>
      <c r="C7706" t="s">
        <v>9493</v>
      </c>
      <c r="D7706">
        <v>1</v>
      </c>
      <c r="F7706">
        <v>1</v>
      </c>
      <c r="G7706">
        <v>1</v>
      </c>
      <c r="H7706" s="4" t="str">
        <f t="shared" si="240"/>
        <v>2RH2243.1</v>
      </c>
      <c r="I7706" s="4">
        <f t="shared" si="241"/>
        <v>0</v>
      </c>
    </row>
    <row r="7707" spans="1:9">
      <c r="A7707" t="s">
        <v>261</v>
      </c>
      <c r="B7707" t="s">
        <v>9405</v>
      </c>
      <c r="C7707" t="s">
        <v>9493</v>
      </c>
      <c r="D7707">
        <v>2</v>
      </c>
      <c r="E7707" t="s">
        <v>8875</v>
      </c>
      <c r="F7707">
        <v>2</v>
      </c>
      <c r="G7707">
        <v>2</v>
      </c>
      <c r="H7707" s="4" t="str">
        <f t="shared" si="240"/>
        <v>2RH2243.2</v>
      </c>
      <c r="I7707" s="4" t="str">
        <f t="shared" si="241"/>
        <v>SH22_SPICS_DBG</v>
      </c>
    </row>
    <row r="7708" spans="1:9">
      <c r="A7708" t="s">
        <v>261</v>
      </c>
      <c r="B7708" t="s">
        <v>9405</v>
      </c>
      <c r="C7708" t="s">
        <v>9494</v>
      </c>
      <c r="D7708">
        <v>1</v>
      </c>
      <c r="E7708" t="s">
        <v>8854</v>
      </c>
      <c r="F7708">
        <v>1</v>
      </c>
      <c r="G7708">
        <v>1</v>
      </c>
      <c r="H7708" s="4" t="str">
        <f t="shared" si="240"/>
        <v>2RH2261.1</v>
      </c>
      <c r="I7708" s="4" t="str">
        <f t="shared" si="241"/>
        <v>SH22_HSD026</v>
      </c>
    </row>
    <row r="7709" spans="1:9">
      <c r="A7709" t="s">
        <v>261</v>
      </c>
      <c r="B7709" t="s">
        <v>9405</v>
      </c>
      <c r="C7709" t="s">
        <v>9494</v>
      </c>
      <c r="D7709">
        <v>2</v>
      </c>
      <c r="E7709" t="s">
        <v>8844</v>
      </c>
      <c r="F7709">
        <v>2</v>
      </c>
      <c r="G7709">
        <v>2</v>
      </c>
      <c r="H7709" s="4" t="str">
        <f t="shared" si="240"/>
        <v>2RH2261.2</v>
      </c>
      <c r="I7709" s="4" t="str">
        <f t="shared" si="241"/>
        <v>SH22_LDO_5TO3_OUT</v>
      </c>
    </row>
    <row r="7710" spans="1:9">
      <c r="A7710" t="s">
        <v>261</v>
      </c>
      <c r="B7710" t="s">
        <v>9405</v>
      </c>
      <c r="C7710" t="s">
        <v>9495</v>
      </c>
      <c r="D7710">
        <v>1</v>
      </c>
      <c r="E7710" t="s">
        <v>8854</v>
      </c>
      <c r="F7710">
        <v>1</v>
      </c>
      <c r="G7710">
        <v>1</v>
      </c>
      <c r="H7710" s="4" t="str">
        <f t="shared" si="240"/>
        <v>2RH2262.1</v>
      </c>
      <c r="I7710" s="4" t="str">
        <f t="shared" si="241"/>
        <v>SH22_HSD026</v>
      </c>
    </row>
    <row r="7711" spans="1:9">
      <c r="A7711" t="s">
        <v>261</v>
      </c>
      <c r="B7711" t="s">
        <v>9405</v>
      </c>
      <c r="C7711" t="s">
        <v>9495</v>
      </c>
      <c r="D7711">
        <v>2</v>
      </c>
      <c r="E7711" t="s">
        <v>8876</v>
      </c>
      <c r="F7711">
        <v>2</v>
      </c>
      <c r="G7711">
        <v>2</v>
      </c>
      <c r="H7711" s="4" t="str">
        <f t="shared" si="240"/>
        <v>2RH2262.2</v>
      </c>
      <c r="I7711" s="4" t="str">
        <f t="shared" si="241"/>
        <v>SH22_DEV_SLP</v>
      </c>
    </row>
    <row r="7712" spans="1:9">
      <c r="A7712" t="s">
        <v>261</v>
      </c>
      <c r="B7712" t="s">
        <v>9405</v>
      </c>
      <c r="C7712" t="s">
        <v>9496</v>
      </c>
      <c r="D7712">
        <v>1</v>
      </c>
      <c r="F7712">
        <v>1</v>
      </c>
      <c r="G7712">
        <v>1</v>
      </c>
      <c r="H7712" s="4" t="str">
        <f t="shared" si="240"/>
        <v>2RH2263.1</v>
      </c>
      <c r="I7712" s="4">
        <f t="shared" si="241"/>
        <v>0</v>
      </c>
    </row>
    <row r="7713" spans="1:9">
      <c r="A7713" t="s">
        <v>261</v>
      </c>
      <c r="B7713" t="s">
        <v>9405</v>
      </c>
      <c r="C7713" t="s">
        <v>9496</v>
      </c>
      <c r="D7713">
        <v>2</v>
      </c>
      <c r="E7713" t="s">
        <v>8876</v>
      </c>
      <c r="F7713">
        <v>2</v>
      </c>
      <c r="G7713">
        <v>2</v>
      </c>
      <c r="H7713" s="4" t="str">
        <f t="shared" si="240"/>
        <v>2RH2263.2</v>
      </c>
      <c r="I7713" s="4" t="str">
        <f t="shared" si="241"/>
        <v>SH22_DEV_SLP</v>
      </c>
    </row>
    <row r="7714" spans="1:9">
      <c r="A7714" t="s">
        <v>261</v>
      </c>
      <c r="B7714" t="s">
        <v>9405</v>
      </c>
      <c r="C7714" t="s">
        <v>9497</v>
      </c>
      <c r="D7714">
        <v>1</v>
      </c>
      <c r="E7714" t="s">
        <v>8866</v>
      </c>
      <c r="F7714">
        <v>1</v>
      </c>
      <c r="G7714">
        <v>1</v>
      </c>
      <c r="H7714" s="4" t="str">
        <f t="shared" si="240"/>
        <v>2RH2271.1</v>
      </c>
      <c r="I7714" s="4" t="str">
        <f t="shared" si="241"/>
        <v>SH22_HSD027</v>
      </c>
    </row>
    <row r="7715" spans="1:9">
      <c r="A7715" t="s">
        <v>261</v>
      </c>
      <c r="B7715" t="s">
        <v>9405</v>
      </c>
      <c r="C7715" t="s">
        <v>9497</v>
      </c>
      <c r="D7715">
        <v>2</v>
      </c>
      <c r="E7715" t="s">
        <v>8844</v>
      </c>
      <c r="F7715">
        <v>2</v>
      </c>
      <c r="G7715">
        <v>2</v>
      </c>
      <c r="H7715" s="4" t="str">
        <f t="shared" si="240"/>
        <v>2RH2271.2</v>
      </c>
      <c r="I7715" s="4" t="str">
        <f t="shared" si="241"/>
        <v>SH22_LDO_5TO3_OUT</v>
      </c>
    </row>
    <row r="7716" spans="1:9">
      <c r="A7716" t="s">
        <v>261</v>
      </c>
      <c r="B7716" t="s">
        <v>9405</v>
      </c>
      <c r="C7716" t="s">
        <v>9498</v>
      </c>
      <c r="D7716">
        <v>1</v>
      </c>
      <c r="E7716" t="s">
        <v>8866</v>
      </c>
      <c r="F7716">
        <v>1</v>
      </c>
      <c r="G7716">
        <v>1</v>
      </c>
      <c r="H7716" s="4" t="str">
        <f t="shared" si="240"/>
        <v>2RH2272.1</v>
      </c>
      <c r="I7716" s="4" t="str">
        <f t="shared" si="241"/>
        <v>SH22_HSD027</v>
      </c>
    </row>
    <row r="7717" spans="1:9">
      <c r="A7717" t="s">
        <v>261</v>
      </c>
      <c r="B7717" t="s">
        <v>9405</v>
      </c>
      <c r="C7717" t="s">
        <v>9498</v>
      </c>
      <c r="D7717">
        <v>2</v>
      </c>
      <c r="E7717" t="s">
        <v>8877</v>
      </c>
      <c r="F7717">
        <v>2</v>
      </c>
      <c r="G7717">
        <v>2</v>
      </c>
      <c r="H7717" s="4" t="str">
        <f t="shared" si="240"/>
        <v>2RH2272.2</v>
      </c>
      <c r="I7717" s="4" t="str">
        <f t="shared" si="241"/>
        <v>SH22_LED1</v>
      </c>
    </row>
    <row r="7718" spans="1:9">
      <c r="A7718" t="s">
        <v>261</v>
      </c>
      <c r="B7718" t="s">
        <v>9405</v>
      </c>
      <c r="C7718" t="s">
        <v>9499</v>
      </c>
      <c r="D7718">
        <v>1</v>
      </c>
      <c r="F7718">
        <v>1</v>
      </c>
      <c r="G7718">
        <v>1</v>
      </c>
      <c r="H7718" s="4" t="str">
        <f t="shared" si="240"/>
        <v>2RH2273.1</v>
      </c>
      <c r="I7718" s="4">
        <f t="shared" si="241"/>
        <v>0</v>
      </c>
    </row>
    <row r="7719" spans="1:9">
      <c r="A7719" t="s">
        <v>261</v>
      </c>
      <c r="B7719" t="s">
        <v>9405</v>
      </c>
      <c r="C7719" t="s">
        <v>9499</v>
      </c>
      <c r="D7719">
        <v>2</v>
      </c>
      <c r="E7719" t="s">
        <v>8877</v>
      </c>
      <c r="F7719">
        <v>2</v>
      </c>
      <c r="G7719">
        <v>2</v>
      </c>
      <c r="H7719" s="4" t="str">
        <f t="shared" si="240"/>
        <v>2RH2273.2</v>
      </c>
      <c r="I7719" s="4" t="str">
        <f t="shared" si="241"/>
        <v>SH22_LED1</v>
      </c>
    </row>
    <row r="7720" spans="1:9">
      <c r="A7720" t="s">
        <v>261</v>
      </c>
      <c r="B7720" t="s">
        <v>9405</v>
      </c>
      <c r="C7720" t="s">
        <v>9500</v>
      </c>
      <c r="D7720">
        <v>1</v>
      </c>
      <c r="E7720" t="s">
        <v>10019</v>
      </c>
      <c r="F7720">
        <v>1</v>
      </c>
      <c r="G7720">
        <v>1</v>
      </c>
      <c r="H7720" s="4" t="str">
        <f t="shared" si="240"/>
        <v>2RH2281.1</v>
      </c>
      <c r="I7720" s="4" t="str">
        <f t="shared" si="241"/>
        <v>SH22_D_GPIO_VBUS</v>
      </c>
    </row>
    <row r="7721" spans="1:9">
      <c r="A7721" t="s">
        <v>261</v>
      </c>
      <c r="B7721" t="s">
        <v>9405</v>
      </c>
      <c r="C7721" t="s">
        <v>9500</v>
      </c>
      <c r="D7721">
        <v>2</v>
      </c>
      <c r="E7721" t="s">
        <v>8844</v>
      </c>
      <c r="F7721">
        <v>2</v>
      </c>
      <c r="G7721">
        <v>2</v>
      </c>
      <c r="H7721" s="4" t="str">
        <f t="shared" si="240"/>
        <v>2RH2281.2</v>
      </c>
      <c r="I7721" s="4" t="str">
        <f t="shared" si="241"/>
        <v>SH22_LDO_5TO3_OUT</v>
      </c>
    </row>
    <row r="7722" spans="1:9">
      <c r="A7722" t="s">
        <v>261</v>
      </c>
      <c r="B7722" t="s">
        <v>9405</v>
      </c>
      <c r="C7722" t="s">
        <v>9501</v>
      </c>
      <c r="D7722">
        <v>1</v>
      </c>
      <c r="E7722" t="s">
        <v>10019</v>
      </c>
      <c r="F7722">
        <v>1</v>
      </c>
      <c r="G7722">
        <v>1</v>
      </c>
      <c r="H7722" s="4" t="str">
        <f t="shared" si="240"/>
        <v>2RH2282.1</v>
      </c>
      <c r="I7722" s="4" t="str">
        <f t="shared" si="241"/>
        <v>SH22_D_GPIO_VBUS</v>
      </c>
    </row>
    <row r="7723" spans="1:9">
      <c r="A7723" t="s">
        <v>261</v>
      </c>
      <c r="B7723" t="s">
        <v>9405</v>
      </c>
      <c r="C7723" t="s">
        <v>9501</v>
      </c>
      <c r="D7723">
        <v>2</v>
      </c>
      <c r="E7723" t="s">
        <v>8878</v>
      </c>
      <c r="F7723">
        <v>2</v>
      </c>
      <c r="G7723">
        <v>2</v>
      </c>
      <c r="H7723" s="4" t="str">
        <f t="shared" si="240"/>
        <v>2RH2282.2</v>
      </c>
      <c r="I7723" s="4" t="str">
        <f t="shared" si="241"/>
        <v>SH22_GPIO_VBUS</v>
      </c>
    </row>
    <row r="7724" spans="1:9">
      <c r="A7724" t="s">
        <v>261</v>
      </c>
      <c r="B7724" t="s">
        <v>9405</v>
      </c>
      <c r="C7724" t="s">
        <v>9502</v>
      </c>
      <c r="D7724">
        <v>1</v>
      </c>
      <c r="F7724">
        <v>1</v>
      </c>
      <c r="G7724">
        <v>1</v>
      </c>
      <c r="H7724" s="4" t="str">
        <f t="shared" si="240"/>
        <v>2RH2283.1</v>
      </c>
      <c r="I7724" s="4">
        <f t="shared" si="241"/>
        <v>0</v>
      </c>
    </row>
    <row r="7725" spans="1:9">
      <c r="A7725" t="s">
        <v>261</v>
      </c>
      <c r="B7725" t="s">
        <v>9405</v>
      </c>
      <c r="C7725" t="s">
        <v>9502</v>
      </c>
      <c r="D7725">
        <v>2</v>
      </c>
      <c r="E7725" t="s">
        <v>8878</v>
      </c>
      <c r="F7725">
        <v>2</v>
      </c>
      <c r="G7725">
        <v>2</v>
      </c>
      <c r="H7725" s="4" t="str">
        <f t="shared" si="240"/>
        <v>2RH2283.2</v>
      </c>
      <c r="I7725" s="4" t="str">
        <f t="shared" si="241"/>
        <v>SH22_GPIO_VBUS</v>
      </c>
    </row>
    <row r="7726" spans="1:9">
      <c r="A7726" t="s">
        <v>261</v>
      </c>
      <c r="B7726" t="s">
        <v>9405</v>
      </c>
      <c r="C7726" t="s">
        <v>9503</v>
      </c>
      <c r="D7726">
        <v>1</v>
      </c>
      <c r="E7726" t="s">
        <v>8858</v>
      </c>
      <c r="F7726">
        <v>1</v>
      </c>
      <c r="G7726">
        <v>1</v>
      </c>
      <c r="H7726" s="4" t="str">
        <f t="shared" si="240"/>
        <v>2RH2511.1</v>
      </c>
      <c r="I7726" s="4" t="str">
        <f t="shared" si="241"/>
        <v>SH22_RSET</v>
      </c>
    </row>
    <row r="7727" spans="1:9">
      <c r="A7727" t="s">
        <v>261</v>
      </c>
      <c r="B7727" t="s">
        <v>9405</v>
      </c>
      <c r="C7727" t="s">
        <v>9503</v>
      </c>
      <c r="D7727">
        <v>2</v>
      </c>
      <c r="E7727" t="s">
        <v>169</v>
      </c>
      <c r="F7727">
        <v>2</v>
      </c>
      <c r="G7727">
        <v>2</v>
      </c>
      <c r="H7727" s="4" t="str">
        <f t="shared" si="240"/>
        <v>2RH2511.2</v>
      </c>
      <c r="I7727" s="4" t="str">
        <f t="shared" si="241"/>
        <v>DGND</v>
      </c>
    </row>
    <row r="7728" spans="1:9">
      <c r="A7728" t="s">
        <v>261</v>
      </c>
      <c r="B7728" t="s">
        <v>9405</v>
      </c>
      <c r="C7728" t="s">
        <v>9504</v>
      </c>
      <c r="D7728" t="s">
        <v>191</v>
      </c>
      <c r="E7728" t="s">
        <v>8861</v>
      </c>
      <c r="F7728">
        <v>1</v>
      </c>
      <c r="G7728" t="s">
        <v>191</v>
      </c>
      <c r="H7728" s="4" t="str">
        <f t="shared" si="240"/>
        <v>2SPIH21.1</v>
      </c>
      <c r="I7728" s="4" t="str">
        <f t="shared" si="241"/>
        <v>SH22_SPICS</v>
      </c>
    </row>
    <row r="7729" spans="1:9">
      <c r="A7729" t="s">
        <v>261</v>
      </c>
      <c r="B7729" t="s">
        <v>9405</v>
      </c>
      <c r="C7729" t="s">
        <v>9504</v>
      </c>
      <c r="D7729" t="s">
        <v>171</v>
      </c>
      <c r="E7729" t="s">
        <v>169</v>
      </c>
      <c r="F7729">
        <v>4</v>
      </c>
      <c r="G7729" t="s">
        <v>171</v>
      </c>
      <c r="H7729" s="4" t="str">
        <f t="shared" si="240"/>
        <v>2SPIH21.4</v>
      </c>
      <c r="I7729" s="4" t="str">
        <f t="shared" si="241"/>
        <v>DGND</v>
      </c>
    </row>
    <row r="7730" spans="1:9">
      <c r="A7730" t="s">
        <v>261</v>
      </c>
      <c r="B7730" t="s">
        <v>9405</v>
      </c>
      <c r="C7730" t="s">
        <v>9504</v>
      </c>
      <c r="D7730" t="s">
        <v>1974</v>
      </c>
      <c r="E7730" t="s">
        <v>8855</v>
      </c>
      <c r="F7730">
        <v>7</v>
      </c>
      <c r="G7730" t="s">
        <v>1974</v>
      </c>
      <c r="H7730" s="4" t="str">
        <f t="shared" si="240"/>
        <v>2SPIH21.7</v>
      </c>
      <c r="I7730" s="4" t="str">
        <f t="shared" si="241"/>
        <v>SH22_SPIO3</v>
      </c>
    </row>
    <row r="7731" spans="1:9">
      <c r="A7731" t="s">
        <v>261</v>
      </c>
      <c r="B7731" t="s">
        <v>9405</v>
      </c>
      <c r="C7731" t="s">
        <v>9504</v>
      </c>
      <c r="D7731" t="s">
        <v>1975</v>
      </c>
      <c r="E7731" t="s">
        <v>8860</v>
      </c>
      <c r="F7731">
        <v>6</v>
      </c>
      <c r="G7731" t="s">
        <v>1975</v>
      </c>
      <c r="H7731" s="4" t="str">
        <f t="shared" si="240"/>
        <v>2SPIH21.6</v>
      </c>
      <c r="I7731" s="4" t="str">
        <f t="shared" si="241"/>
        <v>SH22_SPICK</v>
      </c>
    </row>
    <row r="7732" spans="1:9">
      <c r="A7732" t="s">
        <v>261</v>
      </c>
      <c r="B7732" t="s">
        <v>9405</v>
      </c>
      <c r="C7732" t="s">
        <v>9504</v>
      </c>
      <c r="D7732" t="s">
        <v>1976</v>
      </c>
      <c r="E7732" t="s">
        <v>8862</v>
      </c>
      <c r="F7732">
        <v>5</v>
      </c>
      <c r="G7732" t="s">
        <v>1976</v>
      </c>
      <c r="H7732" s="4" t="str">
        <f t="shared" si="240"/>
        <v>2SPIH21.5</v>
      </c>
      <c r="I7732" s="4" t="str">
        <f t="shared" si="241"/>
        <v>SH22_SPISI</v>
      </c>
    </row>
    <row r="7733" spans="1:9">
      <c r="A7733" t="s">
        <v>261</v>
      </c>
      <c r="B7733" t="s">
        <v>9405</v>
      </c>
      <c r="C7733" t="s">
        <v>9504</v>
      </c>
      <c r="D7733" t="s">
        <v>1977</v>
      </c>
      <c r="E7733" t="s">
        <v>8863</v>
      </c>
      <c r="F7733">
        <v>2</v>
      </c>
      <c r="G7733" t="s">
        <v>1977</v>
      </c>
      <c r="H7733" s="4" t="str">
        <f t="shared" si="240"/>
        <v>2SPIH21.2</v>
      </c>
      <c r="I7733" s="4" t="str">
        <f t="shared" si="241"/>
        <v>SH22_SPISO</v>
      </c>
    </row>
    <row r="7734" spans="1:9">
      <c r="A7734" t="s">
        <v>261</v>
      </c>
      <c r="B7734" t="s">
        <v>9405</v>
      </c>
      <c r="C7734" t="s">
        <v>9504</v>
      </c>
      <c r="D7734" t="s">
        <v>172</v>
      </c>
      <c r="E7734" t="s">
        <v>463</v>
      </c>
      <c r="F7734">
        <v>8</v>
      </c>
      <c r="G7734" t="s">
        <v>172</v>
      </c>
      <c r="H7734" s="4" t="str">
        <f t="shared" si="240"/>
        <v>2SPIH21.8</v>
      </c>
      <c r="I7734" s="4" t="str">
        <f t="shared" si="241"/>
        <v>VDD33_ATX</v>
      </c>
    </row>
    <row r="7735" spans="1:9">
      <c r="A7735" t="s">
        <v>261</v>
      </c>
      <c r="B7735" t="s">
        <v>9405</v>
      </c>
      <c r="C7735" t="s">
        <v>9504</v>
      </c>
      <c r="D7735" t="s">
        <v>1978</v>
      </c>
      <c r="E7735" t="s">
        <v>8856</v>
      </c>
      <c r="F7735">
        <v>3</v>
      </c>
      <c r="G7735" t="s">
        <v>1978</v>
      </c>
      <c r="H7735" s="4" t="str">
        <f t="shared" si="240"/>
        <v>2SPIH21.3</v>
      </c>
      <c r="I7735" s="4" t="str">
        <f t="shared" si="241"/>
        <v>SH22_SPIO2</v>
      </c>
    </row>
    <row r="7736" spans="1:9">
      <c r="A7736" t="s">
        <v>261</v>
      </c>
      <c r="B7736" t="s">
        <v>9405</v>
      </c>
      <c r="C7736" t="s">
        <v>9505</v>
      </c>
      <c r="D7736">
        <v>1</v>
      </c>
      <c r="E7736" t="s">
        <v>8847</v>
      </c>
      <c r="F7736">
        <v>1</v>
      </c>
      <c r="G7736">
        <v>1</v>
      </c>
      <c r="H7736" s="4" t="str">
        <f t="shared" si="240"/>
        <v>2YH21.1</v>
      </c>
      <c r="I7736" s="4" t="str">
        <f t="shared" si="241"/>
        <v>SH22_XTAL_OUT</v>
      </c>
    </row>
    <row r="7737" spans="1:9">
      <c r="A7737" t="s">
        <v>261</v>
      </c>
      <c r="B7737" t="s">
        <v>9405</v>
      </c>
      <c r="C7737" t="s">
        <v>9505</v>
      </c>
      <c r="D7737">
        <v>2</v>
      </c>
      <c r="E7737" t="s">
        <v>169</v>
      </c>
      <c r="F7737">
        <v>2</v>
      </c>
      <c r="G7737">
        <v>2</v>
      </c>
      <c r="H7737" s="4" t="str">
        <f t="shared" si="240"/>
        <v>2YH21.2</v>
      </c>
      <c r="I7737" s="4" t="str">
        <f t="shared" si="241"/>
        <v>DGND</v>
      </c>
    </row>
    <row r="7738" spans="1:9">
      <c r="A7738" t="s">
        <v>261</v>
      </c>
      <c r="B7738" t="s">
        <v>9405</v>
      </c>
      <c r="C7738" t="s">
        <v>9505</v>
      </c>
      <c r="D7738">
        <v>3</v>
      </c>
      <c r="E7738" t="s">
        <v>8846</v>
      </c>
      <c r="F7738">
        <v>3</v>
      </c>
      <c r="G7738">
        <v>3</v>
      </c>
      <c r="H7738" s="4" t="str">
        <f t="shared" si="240"/>
        <v>2YH21.3</v>
      </c>
      <c r="I7738" s="4" t="str">
        <f t="shared" si="241"/>
        <v>SH22_XTAL_IN</v>
      </c>
    </row>
    <row r="7739" spans="1:9">
      <c r="A7739" t="s">
        <v>261</v>
      </c>
      <c r="B7739" t="s">
        <v>9405</v>
      </c>
      <c r="C7739" t="s">
        <v>9505</v>
      </c>
      <c r="D7739">
        <v>4</v>
      </c>
      <c r="E7739" t="s">
        <v>169</v>
      </c>
      <c r="F7739">
        <v>4</v>
      </c>
      <c r="G7739">
        <v>4</v>
      </c>
      <c r="H7739" s="4" t="str">
        <f t="shared" si="240"/>
        <v>2YH21.4</v>
      </c>
      <c r="I7739" s="4" t="str">
        <f t="shared" si="241"/>
        <v>DGND</v>
      </c>
    </row>
    <row r="7740" spans="1:9">
      <c r="A7740" t="s">
        <v>261</v>
      </c>
      <c r="B7740" t="s">
        <v>9405</v>
      </c>
      <c r="C7740" t="s">
        <v>9506</v>
      </c>
      <c r="D7740" t="s">
        <v>173</v>
      </c>
      <c r="E7740" t="s">
        <v>169</v>
      </c>
      <c r="F7740">
        <v>1</v>
      </c>
      <c r="G7740" t="s">
        <v>173</v>
      </c>
      <c r="H7740" s="4" t="str">
        <f t="shared" si="240"/>
        <v>SH22_DGND1.1</v>
      </c>
      <c r="I7740" s="4" t="str">
        <f t="shared" si="241"/>
        <v>DGND</v>
      </c>
    </row>
    <row r="7741" spans="1:9">
      <c r="A7741" t="s">
        <v>261</v>
      </c>
      <c r="B7741" t="s">
        <v>9405</v>
      </c>
      <c r="C7741" t="s">
        <v>9507</v>
      </c>
      <c r="D7741" t="s">
        <v>173</v>
      </c>
      <c r="E7741" t="s">
        <v>169</v>
      </c>
      <c r="F7741">
        <v>1</v>
      </c>
      <c r="G7741" t="s">
        <v>173</v>
      </c>
      <c r="H7741" s="4" t="str">
        <f t="shared" si="240"/>
        <v>SH22_DGND2.1</v>
      </c>
      <c r="I7741" s="4" t="str">
        <f t="shared" si="241"/>
        <v>DGND</v>
      </c>
    </row>
    <row r="7742" spans="1:9">
      <c r="A7742" t="s">
        <v>261</v>
      </c>
      <c r="B7742" t="s">
        <v>9405</v>
      </c>
      <c r="C7742" t="s">
        <v>9508</v>
      </c>
      <c r="D7742" t="s">
        <v>173</v>
      </c>
      <c r="E7742" t="s">
        <v>169</v>
      </c>
      <c r="F7742">
        <v>1</v>
      </c>
      <c r="G7742" t="s">
        <v>173</v>
      </c>
      <c r="H7742" s="4" t="str">
        <f t="shared" si="240"/>
        <v>SH22_DGND3.1</v>
      </c>
      <c r="I7742" s="4" t="str">
        <f t="shared" si="241"/>
        <v>DGND</v>
      </c>
    </row>
    <row r="7743" spans="1:9">
      <c r="A7743" t="s">
        <v>261</v>
      </c>
      <c r="B7743" t="s">
        <v>9405</v>
      </c>
      <c r="C7743" t="s">
        <v>9509</v>
      </c>
      <c r="D7743" t="s">
        <v>173</v>
      </c>
      <c r="E7743" t="s">
        <v>169</v>
      </c>
      <c r="F7743">
        <v>1</v>
      </c>
      <c r="G7743" t="s">
        <v>173</v>
      </c>
      <c r="H7743" s="4" t="str">
        <f t="shared" si="240"/>
        <v>SH22_DGND4.1</v>
      </c>
      <c r="I7743" s="4" t="str">
        <f t="shared" si="241"/>
        <v>DGND</v>
      </c>
    </row>
    <row r="7744" spans="1:9">
      <c r="A7744" t="s">
        <v>261</v>
      </c>
      <c r="B7744" t="s">
        <v>9405</v>
      </c>
      <c r="C7744" t="s">
        <v>9510</v>
      </c>
      <c r="D7744" t="s">
        <v>173</v>
      </c>
      <c r="E7744" t="s">
        <v>8839</v>
      </c>
      <c r="F7744">
        <v>1</v>
      </c>
      <c r="G7744" t="s">
        <v>173</v>
      </c>
      <c r="H7744" s="4" t="str">
        <f t="shared" si="240"/>
        <v>SH22_DPS_5V0.1</v>
      </c>
      <c r="I7744" s="4" t="str">
        <f t="shared" si="241"/>
        <v>SH2_DPS_5V0</v>
      </c>
    </row>
    <row r="7745" spans="1:9">
      <c r="A7745" t="s">
        <v>261</v>
      </c>
      <c r="B7745" t="s">
        <v>9405</v>
      </c>
      <c r="C7745" t="s">
        <v>8845</v>
      </c>
      <c r="D7745" t="s">
        <v>173</v>
      </c>
      <c r="E7745" t="s">
        <v>8845</v>
      </c>
      <c r="F7745">
        <v>1</v>
      </c>
      <c r="G7745" t="s">
        <v>173</v>
      </c>
      <c r="H7745" s="4" t="str">
        <f t="shared" si="240"/>
        <v>SH22_L_SWR_5TO1_OUT.1</v>
      </c>
      <c r="I7745" s="4" t="str">
        <f t="shared" si="241"/>
        <v>SH22_L_SWR_5TO1_OUT</v>
      </c>
    </row>
    <row r="7746" spans="1:9">
      <c r="A7746" t="s">
        <v>261</v>
      </c>
      <c r="B7746" t="s">
        <v>9405</v>
      </c>
      <c r="C7746" t="s">
        <v>8844</v>
      </c>
      <c r="D7746" t="s">
        <v>173</v>
      </c>
      <c r="E7746" t="s">
        <v>8844</v>
      </c>
      <c r="F7746">
        <v>1</v>
      </c>
      <c r="G7746" t="s">
        <v>173</v>
      </c>
      <c r="H7746" s="4" t="str">
        <f t="shared" ref="H7746:H7809" si="242">CONCATENATE(C7746,".",F7746)</f>
        <v>SH22_LDO_5TO3_OUT.1</v>
      </c>
      <c r="I7746" s="4" t="str">
        <f t="shared" ref="I7746:I7809" si="243">E7746</f>
        <v>SH22_LDO_5TO3_OUT</v>
      </c>
    </row>
    <row r="7747" spans="1:9">
      <c r="A7747" t="s">
        <v>261</v>
      </c>
      <c r="B7747" t="s">
        <v>9405</v>
      </c>
      <c r="C7747" t="s">
        <v>9511</v>
      </c>
      <c r="D7747" t="s">
        <v>173</v>
      </c>
      <c r="E7747" t="s">
        <v>1939</v>
      </c>
      <c r="F7747">
        <v>1</v>
      </c>
      <c r="G7747" t="s">
        <v>173</v>
      </c>
      <c r="H7747" s="4" t="str">
        <f t="shared" si="242"/>
        <v>SH22_PCIEGND1.1</v>
      </c>
      <c r="I7747" s="4" t="str">
        <f t="shared" si="243"/>
        <v>PCIE_GND</v>
      </c>
    </row>
    <row r="7748" spans="1:9">
      <c r="A7748" t="s">
        <v>261</v>
      </c>
      <c r="B7748" t="s">
        <v>9405</v>
      </c>
      <c r="C7748" t="s">
        <v>9512</v>
      </c>
      <c r="D7748" t="s">
        <v>173</v>
      </c>
      <c r="E7748" t="s">
        <v>1939</v>
      </c>
      <c r="F7748">
        <v>1</v>
      </c>
      <c r="G7748" t="s">
        <v>173</v>
      </c>
      <c r="H7748" s="4" t="str">
        <f t="shared" si="242"/>
        <v>SH22_PCIEGND2.1</v>
      </c>
      <c r="I7748" s="4" t="str">
        <f t="shared" si="243"/>
        <v>PCIE_GND</v>
      </c>
    </row>
    <row r="7749" spans="1:9">
      <c r="A7749" t="s">
        <v>261</v>
      </c>
      <c r="B7749" t="s">
        <v>9405</v>
      </c>
      <c r="C7749" t="s">
        <v>9513</v>
      </c>
      <c r="D7749" t="s">
        <v>173</v>
      </c>
      <c r="E7749" t="s">
        <v>1939</v>
      </c>
      <c r="F7749">
        <v>1</v>
      </c>
      <c r="G7749" t="s">
        <v>173</v>
      </c>
      <c r="H7749" s="4" t="str">
        <f t="shared" si="242"/>
        <v>SH22_PCIEGND3.1</v>
      </c>
      <c r="I7749" s="4" t="str">
        <f t="shared" si="243"/>
        <v>PCIE_GND</v>
      </c>
    </row>
    <row r="7750" spans="1:9">
      <c r="A7750" t="s">
        <v>261</v>
      </c>
      <c r="B7750" t="s">
        <v>9405</v>
      </c>
      <c r="C7750" t="s">
        <v>9514</v>
      </c>
      <c r="D7750" t="s">
        <v>173</v>
      </c>
      <c r="E7750" t="s">
        <v>1939</v>
      </c>
      <c r="F7750">
        <v>1</v>
      </c>
      <c r="G7750" t="s">
        <v>173</v>
      </c>
      <c r="H7750" s="4" t="str">
        <f t="shared" si="242"/>
        <v>SH22_PCIEGND4.1</v>
      </c>
      <c r="I7750" s="4" t="str">
        <f t="shared" si="243"/>
        <v>PCIE_GND</v>
      </c>
    </row>
    <row r="7751" spans="1:9">
      <c r="A7751" t="s">
        <v>261</v>
      </c>
      <c r="B7751" t="s">
        <v>9405</v>
      </c>
      <c r="C7751" t="s">
        <v>8850</v>
      </c>
      <c r="D7751" t="s">
        <v>173</v>
      </c>
      <c r="E7751" t="s">
        <v>8850</v>
      </c>
      <c r="F7751">
        <v>1</v>
      </c>
      <c r="G7751" t="s">
        <v>173</v>
      </c>
      <c r="H7751" s="4" t="str">
        <f t="shared" si="242"/>
        <v>SH22_USB_AVDD10.1</v>
      </c>
      <c r="I7751" s="4" t="str">
        <f t="shared" si="243"/>
        <v>SH22_USB_AVDD10</v>
      </c>
    </row>
    <row r="7752" spans="1:9">
      <c r="A7752" t="s">
        <v>261</v>
      </c>
      <c r="B7752" t="s">
        <v>9515</v>
      </c>
      <c r="C7752" t="s">
        <v>5743</v>
      </c>
      <c r="D7752" t="s">
        <v>491</v>
      </c>
      <c r="E7752" t="s">
        <v>490</v>
      </c>
      <c r="F7752">
        <v>1</v>
      </c>
      <c r="G7752" t="s">
        <v>491</v>
      </c>
      <c r="H7752" s="4" t="str">
        <f t="shared" si="242"/>
        <v>2K6.1</v>
      </c>
      <c r="I7752" s="4" t="str">
        <f t="shared" si="243"/>
        <v>VP12</v>
      </c>
    </row>
    <row r="7753" spans="1:9">
      <c r="A7753" t="s">
        <v>261</v>
      </c>
      <c r="B7753" t="s">
        <v>9515</v>
      </c>
      <c r="C7753" t="s">
        <v>5743</v>
      </c>
      <c r="D7753" t="s">
        <v>492</v>
      </c>
      <c r="E7753" t="s">
        <v>4146</v>
      </c>
      <c r="F7753">
        <v>4</v>
      </c>
      <c r="G7753" t="s">
        <v>492</v>
      </c>
      <c r="H7753" s="4" t="str">
        <f t="shared" si="242"/>
        <v>2K6.4</v>
      </c>
      <c r="I7753" s="4" t="str">
        <f t="shared" si="243"/>
        <v>S2_1_INH</v>
      </c>
    </row>
    <row r="7754" spans="1:9">
      <c r="A7754" t="s">
        <v>261</v>
      </c>
      <c r="B7754" t="s">
        <v>9515</v>
      </c>
      <c r="C7754" t="s">
        <v>5743</v>
      </c>
      <c r="D7754" t="s">
        <v>493</v>
      </c>
      <c r="E7754" t="s">
        <v>4147</v>
      </c>
      <c r="F7754">
        <v>9</v>
      </c>
      <c r="G7754" t="s">
        <v>493</v>
      </c>
      <c r="H7754" s="4" t="str">
        <f t="shared" si="242"/>
        <v>2K6.9</v>
      </c>
      <c r="I7754" s="4" t="str">
        <f t="shared" si="243"/>
        <v>S2_INH_GND</v>
      </c>
    </row>
    <row r="7755" spans="1:9">
      <c r="A7755" t="s">
        <v>261</v>
      </c>
      <c r="B7755" t="s">
        <v>9515</v>
      </c>
      <c r="C7755" t="s">
        <v>5743</v>
      </c>
      <c r="D7755" t="s">
        <v>494</v>
      </c>
      <c r="E7755" t="s">
        <v>8579</v>
      </c>
      <c r="F7755">
        <v>12</v>
      </c>
      <c r="G7755" t="s">
        <v>494</v>
      </c>
      <c r="H7755" s="4" t="str">
        <f t="shared" si="242"/>
        <v>2K6.12</v>
      </c>
      <c r="I7755" s="4" t="str">
        <f t="shared" si="243"/>
        <v>SC_UDB006</v>
      </c>
    </row>
    <row r="7756" spans="1:9">
      <c r="A7756" t="s">
        <v>261</v>
      </c>
      <c r="B7756" t="s">
        <v>9515</v>
      </c>
      <c r="C7756" t="s">
        <v>5743</v>
      </c>
      <c r="D7756" t="s">
        <v>192</v>
      </c>
      <c r="E7756" t="s">
        <v>4149</v>
      </c>
      <c r="F7756">
        <v>3</v>
      </c>
      <c r="G7756" t="s">
        <v>192</v>
      </c>
      <c r="H7756" s="4" t="str">
        <f t="shared" si="242"/>
        <v>2K6.3</v>
      </c>
      <c r="I7756" s="4" t="str">
        <f t="shared" si="243"/>
        <v>S2_INH_DIV2</v>
      </c>
    </row>
    <row r="7757" spans="1:9">
      <c r="A7757" t="s">
        <v>261</v>
      </c>
      <c r="B7757" t="s">
        <v>9515</v>
      </c>
      <c r="C7757" t="s">
        <v>5743</v>
      </c>
      <c r="D7757" t="s">
        <v>193</v>
      </c>
      <c r="E7757" t="s">
        <v>169</v>
      </c>
      <c r="F7757">
        <v>10</v>
      </c>
      <c r="G7757" t="s">
        <v>193</v>
      </c>
      <c r="H7757" s="4" t="str">
        <f t="shared" si="242"/>
        <v>2K6.10</v>
      </c>
      <c r="I7757" s="4" t="str">
        <f t="shared" si="243"/>
        <v>DGND</v>
      </c>
    </row>
    <row r="7758" spans="1:9">
      <c r="A7758" t="s">
        <v>261</v>
      </c>
      <c r="B7758" t="s">
        <v>9515</v>
      </c>
      <c r="C7758" t="s">
        <v>5743</v>
      </c>
      <c r="D7758" t="s">
        <v>495</v>
      </c>
      <c r="E7758" t="s">
        <v>4148</v>
      </c>
      <c r="F7758">
        <v>5</v>
      </c>
      <c r="G7758" t="s">
        <v>495</v>
      </c>
      <c r="H7758" s="4" t="str">
        <f t="shared" si="242"/>
        <v>2K6.5</v>
      </c>
      <c r="I7758" s="4" t="str">
        <f t="shared" si="243"/>
        <v>S2_INH</v>
      </c>
    </row>
    <row r="7759" spans="1:9">
      <c r="A7759" t="s">
        <v>261</v>
      </c>
      <c r="B7759" t="s">
        <v>9515</v>
      </c>
      <c r="C7759" t="s">
        <v>5743</v>
      </c>
      <c r="D7759" t="s">
        <v>496</v>
      </c>
      <c r="F7759">
        <v>8</v>
      </c>
      <c r="G7759" t="s">
        <v>496</v>
      </c>
      <c r="H7759" s="4" t="str">
        <f t="shared" si="242"/>
        <v>2K6.8</v>
      </c>
      <c r="I7759" s="4">
        <f t="shared" si="243"/>
        <v>0</v>
      </c>
    </row>
    <row r="7760" spans="1:9">
      <c r="A7760" t="s">
        <v>261</v>
      </c>
      <c r="B7760" t="s">
        <v>9515</v>
      </c>
      <c r="C7760" t="s">
        <v>5744</v>
      </c>
      <c r="D7760">
        <v>2</v>
      </c>
      <c r="F7760">
        <v>2</v>
      </c>
      <c r="G7760">
        <v>2</v>
      </c>
      <c r="H7760" s="4" t="str">
        <f t="shared" si="242"/>
        <v>2K124.2</v>
      </c>
      <c r="I7760" s="4">
        <f t="shared" si="243"/>
        <v>0</v>
      </c>
    </row>
    <row r="7761" spans="1:9">
      <c r="A7761" t="s">
        <v>261</v>
      </c>
      <c r="B7761" t="s">
        <v>9515</v>
      </c>
      <c r="C7761" t="s">
        <v>5744</v>
      </c>
      <c r="D7761">
        <v>3</v>
      </c>
      <c r="E7761" t="s">
        <v>4162</v>
      </c>
      <c r="F7761">
        <v>3</v>
      </c>
      <c r="G7761">
        <v>3</v>
      </c>
      <c r="H7761" s="4" t="str">
        <f t="shared" si="242"/>
        <v>2K124.3</v>
      </c>
      <c r="I7761" s="4" t="str">
        <f t="shared" si="243"/>
        <v>S2_2_GPIOA1</v>
      </c>
    </row>
    <row r="7762" spans="1:9">
      <c r="A7762" t="s">
        <v>261</v>
      </c>
      <c r="B7762" t="s">
        <v>9515</v>
      </c>
      <c r="C7762" t="s">
        <v>5744</v>
      </c>
      <c r="D7762">
        <v>4</v>
      </c>
      <c r="E7762" t="s">
        <v>463</v>
      </c>
      <c r="F7762">
        <v>4</v>
      </c>
      <c r="G7762">
        <v>4</v>
      </c>
      <c r="H7762" s="4" t="str">
        <f t="shared" si="242"/>
        <v>2K124.4</v>
      </c>
      <c r="I7762" s="4" t="str">
        <f t="shared" si="243"/>
        <v>VDD33_ATX</v>
      </c>
    </row>
    <row r="7763" spans="1:9">
      <c r="A7763" t="s">
        <v>261</v>
      </c>
      <c r="B7763" t="s">
        <v>9515</v>
      </c>
      <c r="C7763" t="s">
        <v>5744</v>
      </c>
      <c r="D7763">
        <v>5</v>
      </c>
      <c r="E7763" t="s">
        <v>463</v>
      </c>
      <c r="F7763">
        <v>5</v>
      </c>
      <c r="G7763">
        <v>5</v>
      </c>
      <c r="H7763" s="4" t="str">
        <f t="shared" si="242"/>
        <v>2K124.5</v>
      </c>
      <c r="I7763" s="4" t="str">
        <f t="shared" si="243"/>
        <v>VDD33_ATX</v>
      </c>
    </row>
    <row r="7764" spans="1:9">
      <c r="A7764" t="s">
        <v>261</v>
      </c>
      <c r="B7764" t="s">
        <v>9515</v>
      </c>
      <c r="C7764" t="s">
        <v>5744</v>
      </c>
      <c r="D7764">
        <v>6</v>
      </c>
      <c r="E7764" t="s">
        <v>4161</v>
      </c>
      <c r="F7764">
        <v>6</v>
      </c>
      <c r="G7764">
        <v>6</v>
      </c>
      <c r="H7764" s="4" t="str">
        <f t="shared" si="242"/>
        <v>2K124.6</v>
      </c>
      <c r="I7764" s="4" t="str">
        <f t="shared" si="243"/>
        <v>S2_2_GPIOA2</v>
      </c>
    </row>
    <row r="7765" spans="1:9">
      <c r="A7765" t="s">
        <v>261</v>
      </c>
      <c r="B7765" t="s">
        <v>9515</v>
      </c>
      <c r="C7765" t="s">
        <v>5744</v>
      </c>
      <c r="D7765">
        <v>7</v>
      </c>
      <c r="F7765">
        <v>7</v>
      </c>
      <c r="G7765">
        <v>7</v>
      </c>
      <c r="H7765" s="4" t="str">
        <f t="shared" si="242"/>
        <v>2K124.7</v>
      </c>
      <c r="I7765" s="4">
        <f t="shared" si="243"/>
        <v>0</v>
      </c>
    </row>
    <row r="7766" spans="1:9">
      <c r="A7766" t="s">
        <v>261</v>
      </c>
      <c r="B7766" t="s">
        <v>9515</v>
      </c>
      <c r="C7766" t="s">
        <v>5744</v>
      </c>
      <c r="D7766" t="s">
        <v>7833</v>
      </c>
      <c r="E7766" t="s">
        <v>490</v>
      </c>
      <c r="F7766">
        <v>1</v>
      </c>
      <c r="G7766" t="s">
        <v>7833</v>
      </c>
      <c r="H7766" s="4" t="str">
        <f t="shared" si="242"/>
        <v>2K124.1</v>
      </c>
      <c r="I7766" s="4" t="str">
        <f t="shared" si="243"/>
        <v>VP12</v>
      </c>
    </row>
    <row r="7767" spans="1:9">
      <c r="A7767" t="s">
        <v>261</v>
      </c>
      <c r="B7767" t="s">
        <v>9515</v>
      </c>
      <c r="C7767" t="s">
        <v>5744</v>
      </c>
      <c r="D7767" t="s">
        <v>7834</v>
      </c>
      <c r="E7767" t="s">
        <v>8580</v>
      </c>
      <c r="F7767">
        <v>8</v>
      </c>
      <c r="G7767" t="s">
        <v>7834</v>
      </c>
      <c r="H7767" s="4" t="str">
        <f t="shared" si="242"/>
        <v>2K124.8</v>
      </c>
      <c r="I7767" s="4" t="str">
        <f t="shared" si="243"/>
        <v>SC_UDB124</v>
      </c>
    </row>
    <row r="7768" spans="1:9">
      <c r="A7768" t="s">
        <v>261</v>
      </c>
      <c r="B7768" t="s">
        <v>9515</v>
      </c>
      <c r="C7768" t="s">
        <v>5745</v>
      </c>
      <c r="D7768">
        <v>1</v>
      </c>
      <c r="E7768" t="s">
        <v>4163</v>
      </c>
      <c r="F7768">
        <v>1</v>
      </c>
      <c r="G7768">
        <v>1</v>
      </c>
      <c r="H7768" s="4" t="str">
        <f t="shared" si="242"/>
        <v>2R105.1</v>
      </c>
      <c r="I7768" s="4" t="str">
        <f t="shared" si="243"/>
        <v>S2_RTT</v>
      </c>
    </row>
    <row r="7769" spans="1:9">
      <c r="A7769" t="s">
        <v>261</v>
      </c>
      <c r="B7769" t="s">
        <v>9515</v>
      </c>
      <c r="C7769" t="s">
        <v>5745</v>
      </c>
      <c r="D7769">
        <v>2</v>
      </c>
      <c r="E7769" t="s">
        <v>169</v>
      </c>
      <c r="F7769">
        <v>2</v>
      </c>
      <c r="G7769">
        <v>2</v>
      </c>
      <c r="H7769" s="4" t="str">
        <f t="shared" si="242"/>
        <v>2R105.2</v>
      </c>
      <c r="I7769" s="4" t="str">
        <f t="shared" si="243"/>
        <v>DGND</v>
      </c>
    </row>
    <row r="7770" spans="1:9">
      <c r="A7770" t="s">
        <v>261</v>
      </c>
      <c r="B7770" t="s">
        <v>9515</v>
      </c>
      <c r="C7770" t="s">
        <v>5746</v>
      </c>
      <c r="D7770">
        <v>1</v>
      </c>
      <c r="E7770" t="s">
        <v>4164</v>
      </c>
      <c r="F7770">
        <v>1</v>
      </c>
      <c r="G7770">
        <v>1</v>
      </c>
      <c r="H7770" s="4" t="str">
        <f t="shared" si="242"/>
        <v>2R110.1</v>
      </c>
      <c r="I7770" s="4" t="str">
        <f t="shared" si="243"/>
        <v>S2_HSD114</v>
      </c>
    </row>
    <row r="7771" spans="1:9">
      <c r="A7771" t="s">
        <v>261</v>
      </c>
      <c r="B7771" t="s">
        <v>9515</v>
      </c>
      <c r="C7771" t="s">
        <v>5746</v>
      </c>
      <c r="D7771">
        <v>2</v>
      </c>
      <c r="E7771" t="s">
        <v>169</v>
      </c>
      <c r="F7771">
        <v>2</v>
      </c>
      <c r="G7771">
        <v>2</v>
      </c>
      <c r="H7771" s="4" t="str">
        <f t="shared" si="242"/>
        <v>2R110.2</v>
      </c>
      <c r="I7771" s="4" t="str">
        <f t="shared" si="243"/>
        <v>DGND</v>
      </c>
    </row>
    <row r="7772" spans="1:9">
      <c r="A7772" t="s">
        <v>261</v>
      </c>
      <c r="B7772" t="s">
        <v>9515</v>
      </c>
      <c r="C7772" t="s">
        <v>5747</v>
      </c>
      <c r="D7772">
        <v>1</v>
      </c>
      <c r="E7772" t="s">
        <v>4148</v>
      </c>
      <c r="F7772">
        <v>1</v>
      </c>
      <c r="G7772">
        <v>1</v>
      </c>
      <c r="H7772" s="4" t="str">
        <f t="shared" si="242"/>
        <v>2R275.1</v>
      </c>
      <c r="I7772" s="4" t="str">
        <f t="shared" si="243"/>
        <v>S2_INH</v>
      </c>
    </row>
    <row r="7773" spans="1:9">
      <c r="A7773" t="s">
        <v>261</v>
      </c>
      <c r="B7773" t="s">
        <v>9515</v>
      </c>
      <c r="C7773" t="s">
        <v>5747</v>
      </c>
      <c r="D7773">
        <v>2</v>
      </c>
      <c r="E7773" t="s">
        <v>169</v>
      </c>
      <c r="F7773">
        <v>2</v>
      </c>
      <c r="G7773">
        <v>2</v>
      </c>
      <c r="H7773" s="4" t="str">
        <f t="shared" si="242"/>
        <v>2R275.2</v>
      </c>
      <c r="I7773" s="4" t="str">
        <f t="shared" si="243"/>
        <v>DGND</v>
      </c>
    </row>
    <row r="7774" spans="1:9">
      <c r="A7774" t="s">
        <v>261</v>
      </c>
      <c r="B7774" t="s">
        <v>9515</v>
      </c>
      <c r="C7774" t="s">
        <v>5748</v>
      </c>
      <c r="D7774">
        <v>1</v>
      </c>
      <c r="E7774" t="s">
        <v>4150</v>
      </c>
      <c r="F7774">
        <v>1</v>
      </c>
      <c r="G7774">
        <v>1</v>
      </c>
      <c r="H7774" s="4" t="str">
        <f t="shared" si="242"/>
        <v>2R327.1</v>
      </c>
      <c r="I7774" s="4" t="str">
        <f t="shared" si="243"/>
        <v>S2_SCANB_DS_HSD063</v>
      </c>
    </row>
    <row r="7775" spans="1:9">
      <c r="A7775" t="s">
        <v>261</v>
      </c>
      <c r="B7775" t="s">
        <v>9515</v>
      </c>
      <c r="C7775" t="s">
        <v>5748</v>
      </c>
      <c r="D7775">
        <v>2</v>
      </c>
      <c r="E7775" t="s">
        <v>4161</v>
      </c>
      <c r="F7775">
        <v>2</v>
      </c>
      <c r="G7775">
        <v>2</v>
      </c>
      <c r="H7775" s="4" t="str">
        <f t="shared" si="242"/>
        <v>2R327.2</v>
      </c>
      <c r="I7775" s="4" t="str">
        <f t="shared" si="243"/>
        <v>S2_2_GPIOA2</v>
      </c>
    </row>
    <row r="7776" spans="1:9">
      <c r="A7776" t="s">
        <v>261</v>
      </c>
      <c r="B7776" t="s">
        <v>9515</v>
      </c>
      <c r="C7776" t="s">
        <v>5749</v>
      </c>
      <c r="D7776">
        <v>1</v>
      </c>
      <c r="E7776" t="s">
        <v>4151</v>
      </c>
      <c r="F7776">
        <v>1</v>
      </c>
      <c r="G7776">
        <v>1</v>
      </c>
      <c r="H7776" s="4" t="str">
        <f t="shared" si="242"/>
        <v>2R328.1</v>
      </c>
      <c r="I7776" s="4" t="str">
        <f t="shared" si="243"/>
        <v>S2_SCANB_HSD064</v>
      </c>
    </row>
    <row r="7777" spans="1:9">
      <c r="A7777" t="s">
        <v>261</v>
      </c>
      <c r="B7777" t="s">
        <v>9515</v>
      </c>
      <c r="C7777" t="s">
        <v>5749</v>
      </c>
      <c r="D7777">
        <v>2</v>
      </c>
      <c r="E7777" t="s">
        <v>4162</v>
      </c>
      <c r="F7777">
        <v>2</v>
      </c>
      <c r="G7777">
        <v>2</v>
      </c>
      <c r="H7777" s="4" t="str">
        <f t="shared" si="242"/>
        <v>2R328.2</v>
      </c>
      <c r="I7777" s="4" t="str">
        <f t="shared" si="243"/>
        <v>S2_2_GPIOA1</v>
      </c>
    </row>
    <row r="7778" spans="1:9">
      <c r="A7778" t="s">
        <v>261</v>
      </c>
      <c r="B7778" t="s">
        <v>9515</v>
      </c>
      <c r="C7778" t="s">
        <v>5750</v>
      </c>
      <c r="D7778">
        <v>1</v>
      </c>
      <c r="E7778" t="s">
        <v>4148</v>
      </c>
      <c r="F7778">
        <v>1</v>
      </c>
      <c r="G7778">
        <v>1</v>
      </c>
      <c r="H7778" s="4" t="str">
        <f t="shared" si="242"/>
        <v>2R360.1</v>
      </c>
      <c r="I7778" s="4" t="str">
        <f t="shared" si="243"/>
        <v>S2_INH</v>
      </c>
    </row>
    <row r="7779" spans="1:9">
      <c r="A7779" t="s">
        <v>261</v>
      </c>
      <c r="B7779" t="s">
        <v>9515</v>
      </c>
      <c r="C7779" t="s">
        <v>5750</v>
      </c>
      <c r="D7779">
        <v>2</v>
      </c>
      <c r="E7779" t="s">
        <v>4149</v>
      </c>
      <c r="F7779">
        <v>2</v>
      </c>
      <c r="G7779">
        <v>2</v>
      </c>
      <c r="H7779" s="4" t="str">
        <f t="shared" si="242"/>
        <v>2R360.2</v>
      </c>
      <c r="I7779" s="4" t="str">
        <f t="shared" si="243"/>
        <v>S2_INH_DIV2</v>
      </c>
    </row>
    <row r="7780" spans="1:9">
      <c r="A7780" t="s">
        <v>261</v>
      </c>
      <c r="B7780" t="s">
        <v>9515</v>
      </c>
      <c r="C7780" t="s">
        <v>5751</v>
      </c>
      <c r="D7780">
        <v>1</v>
      </c>
      <c r="E7780" t="s">
        <v>4149</v>
      </c>
      <c r="F7780">
        <v>1</v>
      </c>
      <c r="G7780">
        <v>1</v>
      </c>
      <c r="H7780" s="4" t="str">
        <f t="shared" si="242"/>
        <v>2R361.1</v>
      </c>
      <c r="I7780" s="4" t="str">
        <f t="shared" si="243"/>
        <v>S2_INH_DIV2</v>
      </c>
    </row>
    <row r="7781" spans="1:9">
      <c r="A7781" t="s">
        <v>261</v>
      </c>
      <c r="B7781" t="s">
        <v>9515</v>
      </c>
      <c r="C7781" t="s">
        <v>5751</v>
      </c>
      <c r="D7781">
        <v>2</v>
      </c>
      <c r="E7781" t="s">
        <v>4147</v>
      </c>
      <c r="F7781">
        <v>2</v>
      </c>
      <c r="G7781">
        <v>2</v>
      </c>
      <c r="H7781" s="4" t="str">
        <f t="shared" si="242"/>
        <v>2R361.2</v>
      </c>
      <c r="I7781" s="4" t="str">
        <f t="shared" si="243"/>
        <v>S2_INH_GND</v>
      </c>
    </row>
    <row r="7782" spans="1:9">
      <c r="A7782" t="s">
        <v>261</v>
      </c>
      <c r="B7782" t="s">
        <v>9515</v>
      </c>
      <c r="C7782" t="s">
        <v>5752</v>
      </c>
      <c r="D7782">
        <v>1</v>
      </c>
      <c r="E7782" t="s">
        <v>4146</v>
      </c>
      <c r="F7782">
        <v>1</v>
      </c>
      <c r="G7782">
        <v>1</v>
      </c>
      <c r="H7782" s="4" t="str">
        <f t="shared" si="242"/>
        <v>2R362.1</v>
      </c>
      <c r="I7782" s="4" t="str">
        <f t="shared" si="243"/>
        <v>S2_1_INH</v>
      </c>
    </row>
    <row r="7783" spans="1:9">
      <c r="A7783" t="s">
        <v>261</v>
      </c>
      <c r="B7783" t="s">
        <v>9515</v>
      </c>
      <c r="C7783" t="s">
        <v>5752</v>
      </c>
      <c r="D7783">
        <v>2</v>
      </c>
      <c r="E7783" t="s">
        <v>4165</v>
      </c>
      <c r="F7783">
        <v>2</v>
      </c>
      <c r="G7783">
        <v>2</v>
      </c>
      <c r="H7783" s="4" t="str">
        <f t="shared" si="242"/>
        <v>2R362.2</v>
      </c>
      <c r="I7783" s="4" t="str">
        <f t="shared" si="243"/>
        <v>S2_BPMUINH_HSD141</v>
      </c>
    </row>
    <row r="7784" spans="1:9">
      <c r="A7784" t="s">
        <v>261</v>
      </c>
      <c r="B7784" t="s">
        <v>9515</v>
      </c>
      <c r="C7784" t="s">
        <v>5753</v>
      </c>
      <c r="D7784">
        <v>1</v>
      </c>
      <c r="E7784" t="s">
        <v>4163</v>
      </c>
      <c r="F7784">
        <v>1</v>
      </c>
      <c r="G7784">
        <v>1</v>
      </c>
      <c r="H7784" s="4" t="str">
        <f t="shared" si="242"/>
        <v>2R434.1</v>
      </c>
      <c r="I7784" s="4" t="str">
        <f t="shared" si="243"/>
        <v>S2_RTT</v>
      </c>
    </row>
    <row r="7785" spans="1:9">
      <c r="A7785" t="s">
        <v>261</v>
      </c>
      <c r="B7785" t="s">
        <v>9515</v>
      </c>
      <c r="C7785" t="s">
        <v>5753</v>
      </c>
      <c r="D7785">
        <v>2</v>
      </c>
      <c r="E7785" t="s">
        <v>8879</v>
      </c>
      <c r="F7785">
        <v>2</v>
      </c>
      <c r="G7785">
        <v>2</v>
      </c>
      <c r="H7785" s="4" t="str">
        <f t="shared" si="242"/>
        <v>2R434.2</v>
      </c>
      <c r="I7785" s="4" t="str">
        <f t="shared" si="243"/>
        <v>S2_HSD144</v>
      </c>
    </row>
    <row r="7786" spans="1:9">
      <c r="A7786" t="s">
        <v>261</v>
      </c>
      <c r="B7786" t="s">
        <v>9515</v>
      </c>
      <c r="C7786" t="s">
        <v>5754</v>
      </c>
      <c r="D7786">
        <v>1</v>
      </c>
      <c r="E7786" t="s">
        <v>4166</v>
      </c>
      <c r="F7786">
        <v>1</v>
      </c>
      <c r="G7786">
        <v>1</v>
      </c>
      <c r="H7786" s="4" t="str">
        <f t="shared" si="242"/>
        <v>2RD81.1</v>
      </c>
      <c r="I7786" s="4" t="str">
        <f t="shared" si="243"/>
        <v>S2_GPIOA_0</v>
      </c>
    </row>
    <row r="7787" spans="1:9">
      <c r="A7787" t="s">
        <v>261</v>
      </c>
      <c r="B7787" t="s">
        <v>9515</v>
      </c>
      <c r="C7787" t="s">
        <v>5754</v>
      </c>
      <c r="D7787">
        <v>2</v>
      </c>
      <c r="E7787" t="s">
        <v>4167</v>
      </c>
      <c r="F7787">
        <v>2</v>
      </c>
      <c r="G7787">
        <v>2</v>
      </c>
      <c r="H7787" s="4" t="str">
        <f t="shared" si="242"/>
        <v>2RD81.2</v>
      </c>
      <c r="I7787" s="4" t="str">
        <f t="shared" si="243"/>
        <v>S2_SCANB_HSD085</v>
      </c>
    </row>
    <row r="7788" spans="1:9">
      <c r="A7788" t="s">
        <v>261</v>
      </c>
      <c r="B7788" t="s">
        <v>9515</v>
      </c>
      <c r="C7788" t="s">
        <v>5755</v>
      </c>
      <c r="D7788">
        <v>1</v>
      </c>
      <c r="E7788" t="s">
        <v>4168</v>
      </c>
      <c r="F7788">
        <v>1</v>
      </c>
      <c r="G7788">
        <v>1</v>
      </c>
      <c r="H7788" s="4" t="str">
        <f t="shared" si="242"/>
        <v>2RD82.1</v>
      </c>
      <c r="I7788" s="4" t="str">
        <f t="shared" si="243"/>
        <v>S2_GPIOA_2</v>
      </c>
    </row>
    <row r="7789" spans="1:9">
      <c r="A7789" t="s">
        <v>261</v>
      </c>
      <c r="B7789" t="s">
        <v>9515</v>
      </c>
      <c r="C7789" t="s">
        <v>5755</v>
      </c>
      <c r="D7789">
        <v>2</v>
      </c>
      <c r="E7789" t="s">
        <v>4150</v>
      </c>
      <c r="F7789">
        <v>2</v>
      </c>
      <c r="G7789">
        <v>2</v>
      </c>
      <c r="H7789" s="4" t="str">
        <f t="shared" si="242"/>
        <v>2RD82.2</v>
      </c>
      <c r="I7789" s="4" t="str">
        <f t="shared" si="243"/>
        <v>S2_SCANB_DS_HSD063</v>
      </c>
    </row>
    <row r="7790" spans="1:9">
      <c r="A7790" t="s">
        <v>261</v>
      </c>
      <c r="B7790" t="s">
        <v>9515</v>
      </c>
      <c r="C7790" t="s">
        <v>5756</v>
      </c>
      <c r="D7790">
        <v>1</v>
      </c>
      <c r="E7790" t="s">
        <v>4169</v>
      </c>
      <c r="F7790">
        <v>1</v>
      </c>
      <c r="G7790">
        <v>1</v>
      </c>
      <c r="H7790" s="4" t="str">
        <f t="shared" si="242"/>
        <v>2RD83.1</v>
      </c>
      <c r="I7790" s="4" t="str">
        <f t="shared" si="243"/>
        <v>S2_GPIOA_1</v>
      </c>
    </row>
    <row r="7791" spans="1:9">
      <c r="A7791" t="s">
        <v>261</v>
      </c>
      <c r="B7791" t="s">
        <v>9515</v>
      </c>
      <c r="C7791" t="s">
        <v>5756</v>
      </c>
      <c r="D7791">
        <v>2</v>
      </c>
      <c r="E7791" t="s">
        <v>4151</v>
      </c>
      <c r="F7791">
        <v>2</v>
      </c>
      <c r="G7791">
        <v>2</v>
      </c>
      <c r="H7791" s="4" t="str">
        <f t="shared" si="242"/>
        <v>2RD83.2</v>
      </c>
      <c r="I7791" s="4" t="str">
        <f t="shared" si="243"/>
        <v>S2_SCANB_HSD064</v>
      </c>
    </row>
    <row r="7792" spans="1:9">
      <c r="A7792" t="s">
        <v>261</v>
      </c>
      <c r="B7792" t="s">
        <v>9515</v>
      </c>
      <c r="C7792" t="s">
        <v>5757</v>
      </c>
      <c r="D7792">
        <v>1</v>
      </c>
      <c r="E7792" t="s">
        <v>4170</v>
      </c>
      <c r="F7792">
        <v>1</v>
      </c>
      <c r="G7792">
        <v>1</v>
      </c>
      <c r="H7792" s="4" t="str">
        <f t="shared" si="242"/>
        <v>2RD84.1</v>
      </c>
      <c r="I7792" s="4" t="str">
        <f t="shared" si="243"/>
        <v>S2_GPIOA_3</v>
      </c>
    </row>
    <row r="7793" spans="1:9">
      <c r="A7793" t="s">
        <v>261</v>
      </c>
      <c r="B7793" t="s">
        <v>9515</v>
      </c>
      <c r="C7793" t="s">
        <v>5757</v>
      </c>
      <c r="D7793">
        <v>2</v>
      </c>
      <c r="E7793" t="s">
        <v>4152</v>
      </c>
      <c r="F7793">
        <v>2</v>
      </c>
      <c r="G7793">
        <v>2</v>
      </c>
      <c r="H7793" s="4" t="str">
        <f t="shared" si="242"/>
        <v>2RD84.2</v>
      </c>
      <c r="I7793" s="4" t="str">
        <f t="shared" si="243"/>
        <v>S2_SCANB_HSD089</v>
      </c>
    </row>
    <row r="7794" spans="1:9">
      <c r="A7794" t="s">
        <v>261</v>
      </c>
      <c r="B7794" t="s">
        <v>9515</v>
      </c>
      <c r="C7794" t="s">
        <v>5758</v>
      </c>
      <c r="D7794">
        <v>1</v>
      </c>
      <c r="E7794" t="s">
        <v>4171</v>
      </c>
      <c r="F7794">
        <v>1</v>
      </c>
      <c r="G7794">
        <v>1</v>
      </c>
      <c r="H7794" s="4" t="str">
        <f t="shared" si="242"/>
        <v>2RD85.1</v>
      </c>
      <c r="I7794" s="4" t="str">
        <f t="shared" si="243"/>
        <v>S2_GPIOB_0</v>
      </c>
    </row>
    <row r="7795" spans="1:9">
      <c r="A7795" t="s">
        <v>261</v>
      </c>
      <c r="B7795" t="s">
        <v>9515</v>
      </c>
      <c r="C7795" t="s">
        <v>5758</v>
      </c>
      <c r="D7795">
        <v>2</v>
      </c>
      <c r="E7795" t="s">
        <v>4153</v>
      </c>
      <c r="F7795">
        <v>2</v>
      </c>
      <c r="G7795">
        <v>2</v>
      </c>
      <c r="H7795" s="4" t="str">
        <f t="shared" si="242"/>
        <v>2RD85.2</v>
      </c>
      <c r="I7795" s="4" t="str">
        <f t="shared" si="243"/>
        <v>S2_SCANB_HSD073</v>
      </c>
    </row>
    <row r="7796" spans="1:9">
      <c r="A7796" t="s">
        <v>261</v>
      </c>
      <c r="B7796" t="s">
        <v>9515</v>
      </c>
      <c r="C7796" t="s">
        <v>5759</v>
      </c>
      <c r="D7796">
        <v>1</v>
      </c>
      <c r="E7796" t="s">
        <v>4172</v>
      </c>
      <c r="F7796">
        <v>1</v>
      </c>
      <c r="G7796">
        <v>1</v>
      </c>
      <c r="H7796" s="4" t="str">
        <f t="shared" si="242"/>
        <v>2RD86.1</v>
      </c>
      <c r="I7796" s="4" t="str">
        <f t="shared" si="243"/>
        <v>S2_GPIOB_1</v>
      </c>
    </row>
    <row r="7797" spans="1:9">
      <c r="A7797" t="s">
        <v>261</v>
      </c>
      <c r="B7797" t="s">
        <v>9515</v>
      </c>
      <c r="C7797" t="s">
        <v>5759</v>
      </c>
      <c r="D7797">
        <v>2</v>
      </c>
      <c r="E7797" t="s">
        <v>4154</v>
      </c>
      <c r="F7797">
        <v>2</v>
      </c>
      <c r="G7797">
        <v>2</v>
      </c>
      <c r="H7797" s="4" t="str">
        <f t="shared" si="242"/>
        <v>2RD86.2</v>
      </c>
      <c r="I7797" s="4" t="str">
        <f t="shared" si="243"/>
        <v>S2_SCANB_HSD072</v>
      </c>
    </row>
    <row r="7798" spans="1:9">
      <c r="A7798" t="s">
        <v>261</v>
      </c>
      <c r="B7798" t="s">
        <v>9515</v>
      </c>
      <c r="C7798" t="s">
        <v>5760</v>
      </c>
      <c r="D7798">
        <v>1</v>
      </c>
      <c r="E7798" t="s">
        <v>4173</v>
      </c>
      <c r="F7798">
        <v>1</v>
      </c>
      <c r="G7798">
        <v>1</v>
      </c>
      <c r="H7798" s="4" t="str">
        <f t="shared" si="242"/>
        <v>2RD87.1</v>
      </c>
      <c r="I7798" s="4" t="str">
        <f t="shared" si="243"/>
        <v>S2_P5_LED</v>
      </c>
    </row>
    <row r="7799" spans="1:9">
      <c r="A7799" t="s">
        <v>261</v>
      </c>
      <c r="B7799" t="s">
        <v>9515</v>
      </c>
      <c r="C7799" t="s">
        <v>5760</v>
      </c>
      <c r="D7799">
        <v>2</v>
      </c>
      <c r="E7799" t="s">
        <v>4174</v>
      </c>
      <c r="F7799">
        <v>2</v>
      </c>
      <c r="G7799">
        <v>2</v>
      </c>
      <c r="H7799" s="4" t="str">
        <f t="shared" si="242"/>
        <v>2RD87.2</v>
      </c>
      <c r="I7799" s="4" t="str">
        <f t="shared" si="243"/>
        <v>S2_SCAND_HSD275</v>
      </c>
    </row>
    <row r="7800" spans="1:9">
      <c r="A7800" t="s">
        <v>261</v>
      </c>
      <c r="B7800" t="s">
        <v>9515</v>
      </c>
      <c r="C7800" t="s">
        <v>5761</v>
      </c>
      <c r="D7800">
        <v>1</v>
      </c>
      <c r="E7800" t="s">
        <v>4175</v>
      </c>
      <c r="F7800">
        <v>1</v>
      </c>
      <c r="G7800">
        <v>1</v>
      </c>
      <c r="H7800" s="4" t="str">
        <f t="shared" si="242"/>
        <v>2RD88.1</v>
      </c>
      <c r="I7800" s="4" t="str">
        <f t="shared" si="243"/>
        <v>S2_FE_LED0</v>
      </c>
    </row>
    <row r="7801" spans="1:9">
      <c r="A7801" t="s">
        <v>261</v>
      </c>
      <c r="B7801" t="s">
        <v>9515</v>
      </c>
      <c r="C7801" t="s">
        <v>5761</v>
      </c>
      <c r="D7801">
        <v>2</v>
      </c>
      <c r="E7801" t="s">
        <v>4176</v>
      </c>
      <c r="F7801">
        <v>2</v>
      </c>
      <c r="G7801">
        <v>2</v>
      </c>
      <c r="H7801" s="4" t="str">
        <f t="shared" si="242"/>
        <v>2RD88.2</v>
      </c>
      <c r="I7801" s="4" t="str">
        <f t="shared" si="243"/>
        <v>S2_SCANC_HSD280</v>
      </c>
    </row>
    <row r="7802" spans="1:9">
      <c r="A7802" t="s">
        <v>261</v>
      </c>
      <c r="B7802" t="s">
        <v>9515</v>
      </c>
      <c r="C7802" t="s">
        <v>5762</v>
      </c>
      <c r="D7802">
        <v>1</v>
      </c>
      <c r="E7802" t="s">
        <v>4177</v>
      </c>
      <c r="F7802">
        <v>1</v>
      </c>
      <c r="G7802">
        <v>1</v>
      </c>
      <c r="H7802" s="4" t="str">
        <f t="shared" si="242"/>
        <v>2RD89.1</v>
      </c>
      <c r="I7802" s="4" t="str">
        <f t="shared" si="243"/>
        <v>S2_FE_LED1</v>
      </c>
    </row>
    <row r="7803" spans="1:9">
      <c r="A7803" t="s">
        <v>261</v>
      </c>
      <c r="B7803" t="s">
        <v>9515</v>
      </c>
      <c r="C7803" t="s">
        <v>5762</v>
      </c>
      <c r="D7803">
        <v>2</v>
      </c>
      <c r="E7803" t="s">
        <v>4178</v>
      </c>
      <c r="F7803">
        <v>2</v>
      </c>
      <c r="G7803">
        <v>2</v>
      </c>
      <c r="H7803" s="4" t="str">
        <f t="shared" si="242"/>
        <v>2RD89.2</v>
      </c>
      <c r="I7803" s="4" t="str">
        <f t="shared" si="243"/>
        <v>S2_SCANC_HSD281</v>
      </c>
    </row>
    <row r="7804" spans="1:9">
      <c r="A7804" t="s">
        <v>261</v>
      </c>
      <c r="B7804" t="s">
        <v>9515</v>
      </c>
      <c r="C7804" t="s">
        <v>5763</v>
      </c>
      <c r="D7804">
        <v>1</v>
      </c>
      <c r="E7804" t="s">
        <v>4179</v>
      </c>
      <c r="F7804">
        <v>1</v>
      </c>
      <c r="G7804">
        <v>1</v>
      </c>
      <c r="H7804" s="4" t="str">
        <f t="shared" si="242"/>
        <v>2RD90.1</v>
      </c>
      <c r="I7804" s="4" t="str">
        <f t="shared" si="243"/>
        <v>S2_P0_LED</v>
      </c>
    </row>
    <row r="7805" spans="1:9">
      <c r="A7805" t="s">
        <v>261</v>
      </c>
      <c r="B7805" t="s">
        <v>9515</v>
      </c>
      <c r="C7805" t="s">
        <v>5763</v>
      </c>
      <c r="D7805">
        <v>2</v>
      </c>
      <c r="E7805" t="s">
        <v>4180</v>
      </c>
      <c r="F7805">
        <v>2</v>
      </c>
      <c r="G7805">
        <v>2</v>
      </c>
      <c r="H7805" s="4" t="str">
        <f t="shared" si="242"/>
        <v>2RD90.2</v>
      </c>
      <c r="I7805" s="4" t="str">
        <f t="shared" si="243"/>
        <v>S2_SCAND_HSD270</v>
      </c>
    </row>
    <row r="7806" spans="1:9">
      <c r="A7806" t="s">
        <v>261</v>
      </c>
      <c r="B7806" t="s">
        <v>9515</v>
      </c>
      <c r="C7806" t="s">
        <v>5764</v>
      </c>
      <c r="D7806">
        <v>1</v>
      </c>
      <c r="E7806" t="s">
        <v>4181</v>
      </c>
      <c r="F7806">
        <v>1</v>
      </c>
      <c r="G7806">
        <v>1</v>
      </c>
      <c r="H7806" s="4" t="str">
        <f t="shared" si="242"/>
        <v>2RD92.1</v>
      </c>
      <c r="I7806" s="4" t="str">
        <f t="shared" si="243"/>
        <v>S2_P6_LED</v>
      </c>
    </row>
    <row r="7807" spans="1:9">
      <c r="A7807" t="s">
        <v>261</v>
      </c>
      <c r="B7807" t="s">
        <v>9515</v>
      </c>
      <c r="C7807" t="s">
        <v>5764</v>
      </c>
      <c r="D7807">
        <v>2</v>
      </c>
      <c r="E7807" t="s">
        <v>4182</v>
      </c>
      <c r="F7807">
        <v>2</v>
      </c>
      <c r="G7807">
        <v>2</v>
      </c>
      <c r="H7807" s="4" t="str">
        <f t="shared" si="242"/>
        <v>2RD92.2</v>
      </c>
      <c r="I7807" s="4" t="str">
        <f t="shared" si="243"/>
        <v>S2_SCAND_HSD276</v>
      </c>
    </row>
    <row r="7808" spans="1:9">
      <c r="A7808" t="s">
        <v>261</v>
      </c>
      <c r="B7808" t="s">
        <v>9515</v>
      </c>
      <c r="C7808" t="s">
        <v>5765</v>
      </c>
      <c r="D7808">
        <v>1</v>
      </c>
      <c r="E7808" t="s">
        <v>4183</v>
      </c>
      <c r="F7808">
        <v>1</v>
      </c>
      <c r="G7808">
        <v>1</v>
      </c>
      <c r="H7808" s="4" t="str">
        <f t="shared" si="242"/>
        <v>2RD95.1</v>
      </c>
      <c r="I7808" s="4" t="str">
        <f t="shared" si="243"/>
        <v>S2_P1_LED</v>
      </c>
    </row>
    <row r="7809" spans="1:9">
      <c r="A7809" t="s">
        <v>261</v>
      </c>
      <c r="B7809" t="s">
        <v>9515</v>
      </c>
      <c r="C7809" t="s">
        <v>5765</v>
      </c>
      <c r="D7809">
        <v>2</v>
      </c>
      <c r="E7809" t="s">
        <v>4184</v>
      </c>
      <c r="F7809">
        <v>2</v>
      </c>
      <c r="G7809">
        <v>2</v>
      </c>
      <c r="H7809" s="4" t="str">
        <f t="shared" si="242"/>
        <v>2RD95.2</v>
      </c>
      <c r="I7809" s="4" t="str">
        <f t="shared" si="243"/>
        <v>S2_SCANC_HSD271</v>
      </c>
    </row>
    <row r="7810" spans="1:9">
      <c r="A7810" t="s">
        <v>261</v>
      </c>
      <c r="B7810" t="s">
        <v>9515</v>
      </c>
      <c r="C7810" t="s">
        <v>5766</v>
      </c>
      <c r="D7810">
        <v>1</v>
      </c>
      <c r="E7810" t="s">
        <v>4185</v>
      </c>
      <c r="F7810">
        <v>1</v>
      </c>
      <c r="G7810">
        <v>1</v>
      </c>
      <c r="H7810" s="4" t="str">
        <f t="shared" ref="H7810:H7873" si="244">CONCATENATE(C7810,".",F7810)</f>
        <v>2RD96.1</v>
      </c>
      <c r="I7810" s="4" t="str">
        <f t="shared" ref="I7810:I7873" si="245">E7810</f>
        <v>S2_P2_LED</v>
      </c>
    </row>
    <row r="7811" spans="1:9">
      <c r="A7811" t="s">
        <v>261</v>
      </c>
      <c r="B7811" t="s">
        <v>9515</v>
      </c>
      <c r="C7811" t="s">
        <v>5766</v>
      </c>
      <c r="D7811">
        <v>2</v>
      </c>
      <c r="E7811" t="s">
        <v>4186</v>
      </c>
      <c r="F7811">
        <v>2</v>
      </c>
      <c r="G7811">
        <v>2</v>
      </c>
      <c r="H7811" s="4" t="str">
        <f t="shared" si="244"/>
        <v>2RD96.2</v>
      </c>
      <c r="I7811" s="4" t="str">
        <f t="shared" si="245"/>
        <v>S2_SCAND_HSD272</v>
      </c>
    </row>
    <row r="7812" spans="1:9">
      <c r="A7812" t="s">
        <v>261</v>
      </c>
      <c r="B7812" t="s">
        <v>9515</v>
      </c>
      <c r="C7812" t="s">
        <v>8340</v>
      </c>
      <c r="D7812">
        <v>1</v>
      </c>
      <c r="E7812" t="s">
        <v>8332</v>
      </c>
      <c r="F7812">
        <v>1</v>
      </c>
      <c r="G7812">
        <v>1</v>
      </c>
      <c r="H7812" s="4" t="str">
        <f t="shared" si="244"/>
        <v>2RD98.1</v>
      </c>
      <c r="I7812" s="4" t="str">
        <f t="shared" si="245"/>
        <v>S2_GPIOC_0</v>
      </c>
    </row>
    <row r="7813" spans="1:9">
      <c r="A7813" t="s">
        <v>261</v>
      </c>
      <c r="B7813" t="s">
        <v>9515</v>
      </c>
      <c r="C7813" t="s">
        <v>8340</v>
      </c>
      <c r="D7813">
        <v>2</v>
      </c>
      <c r="E7813" t="s">
        <v>4187</v>
      </c>
      <c r="F7813">
        <v>2</v>
      </c>
      <c r="G7813">
        <v>2</v>
      </c>
      <c r="H7813" s="4" t="str">
        <f t="shared" si="244"/>
        <v>2RD98.2</v>
      </c>
      <c r="I7813" s="4" t="str">
        <f t="shared" si="245"/>
        <v>S2_SCANB_HSD079</v>
      </c>
    </row>
    <row r="7814" spans="1:9">
      <c r="A7814" t="s">
        <v>261</v>
      </c>
      <c r="B7814" t="s">
        <v>9515</v>
      </c>
      <c r="C7814" t="s">
        <v>8341</v>
      </c>
      <c r="D7814">
        <v>1</v>
      </c>
      <c r="E7814" t="s">
        <v>8333</v>
      </c>
      <c r="F7814">
        <v>1</v>
      </c>
      <c r="G7814">
        <v>1</v>
      </c>
      <c r="H7814" s="4" t="str">
        <f t="shared" si="244"/>
        <v>2RD99.1</v>
      </c>
      <c r="I7814" s="4" t="str">
        <f t="shared" si="245"/>
        <v>S2_GPIOC_1</v>
      </c>
    </row>
    <row r="7815" spans="1:9">
      <c r="A7815" t="s">
        <v>261</v>
      </c>
      <c r="B7815" t="s">
        <v>9515</v>
      </c>
      <c r="C7815" t="s">
        <v>8341</v>
      </c>
      <c r="D7815">
        <v>2</v>
      </c>
      <c r="E7815" t="s">
        <v>4188</v>
      </c>
      <c r="F7815">
        <v>2</v>
      </c>
      <c r="G7815">
        <v>2</v>
      </c>
      <c r="H7815" s="4" t="str">
        <f t="shared" si="244"/>
        <v>2RD99.2</v>
      </c>
      <c r="I7815" s="4" t="str">
        <f t="shared" si="245"/>
        <v>S2_SCANB_HSD066</v>
      </c>
    </row>
    <row r="7816" spans="1:9">
      <c r="A7816" t="s">
        <v>261</v>
      </c>
      <c r="B7816" t="s">
        <v>9515</v>
      </c>
      <c r="C7816" t="s">
        <v>9516</v>
      </c>
      <c r="D7816">
        <v>1</v>
      </c>
      <c r="E7816" t="s">
        <v>8880</v>
      </c>
      <c r="F7816">
        <v>1</v>
      </c>
      <c r="G7816">
        <v>1</v>
      </c>
      <c r="H7816" s="4" t="str">
        <f t="shared" si="244"/>
        <v>2RD100.1</v>
      </c>
      <c r="I7816" s="4" t="str">
        <f t="shared" si="245"/>
        <v>S2_P3_LED</v>
      </c>
    </row>
    <row r="7817" spans="1:9">
      <c r="A7817" t="s">
        <v>261</v>
      </c>
      <c r="B7817" t="s">
        <v>9515</v>
      </c>
      <c r="C7817" t="s">
        <v>9516</v>
      </c>
      <c r="D7817">
        <v>2</v>
      </c>
      <c r="E7817" t="s">
        <v>8881</v>
      </c>
      <c r="F7817">
        <v>2</v>
      </c>
      <c r="G7817">
        <v>2</v>
      </c>
      <c r="H7817" s="4" t="str">
        <f t="shared" si="244"/>
        <v>2RD100.2</v>
      </c>
      <c r="I7817" s="4" t="str">
        <f t="shared" si="245"/>
        <v>S2_SCAND_HSD273</v>
      </c>
    </row>
    <row r="7818" spans="1:9">
      <c r="A7818" t="s">
        <v>261</v>
      </c>
      <c r="B7818" t="s">
        <v>9515</v>
      </c>
      <c r="C7818" t="s">
        <v>9517</v>
      </c>
      <c r="D7818">
        <v>1</v>
      </c>
      <c r="E7818" t="s">
        <v>8882</v>
      </c>
      <c r="F7818">
        <v>1</v>
      </c>
      <c r="G7818">
        <v>1</v>
      </c>
      <c r="H7818" s="4" t="str">
        <f t="shared" si="244"/>
        <v>2RD101.1</v>
      </c>
      <c r="I7818" s="4" t="str">
        <f t="shared" si="245"/>
        <v>S2_GPIOB_2</v>
      </c>
    </row>
    <row r="7819" spans="1:9">
      <c r="A7819" t="s">
        <v>261</v>
      </c>
      <c r="B7819" t="s">
        <v>9515</v>
      </c>
      <c r="C7819" t="s">
        <v>9517</v>
      </c>
      <c r="D7819">
        <v>2</v>
      </c>
      <c r="E7819" t="s">
        <v>8883</v>
      </c>
      <c r="F7819">
        <v>2</v>
      </c>
      <c r="G7819">
        <v>2</v>
      </c>
      <c r="H7819" s="4" t="str">
        <f t="shared" si="244"/>
        <v>2RD101.2</v>
      </c>
      <c r="I7819" s="4" t="str">
        <f t="shared" si="245"/>
        <v>S2_SCANB_HSD255</v>
      </c>
    </row>
    <row r="7820" spans="1:9">
      <c r="A7820" t="s">
        <v>261</v>
      </c>
      <c r="B7820" t="s">
        <v>9515</v>
      </c>
      <c r="C7820" t="s">
        <v>9518</v>
      </c>
      <c r="D7820">
        <v>1</v>
      </c>
      <c r="E7820" t="s">
        <v>4157</v>
      </c>
      <c r="F7820">
        <v>1</v>
      </c>
      <c r="G7820">
        <v>1</v>
      </c>
      <c r="H7820" s="4" t="str">
        <f t="shared" si="244"/>
        <v>2RD178.1</v>
      </c>
      <c r="I7820" s="4" t="str">
        <f t="shared" si="245"/>
        <v>S2_DISB</v>
      </c>
    </row>
    <row r="7821" spans="1:9">
      <c r="A7821" t="s">
        <v>261</v>
      </c>
      <c r="B7821" t="s">
        <v>9515</v>
      </c>
      <c r="C7821" t="s">
        <v>9518</v>
      </c>
      <c r="D7821">
        <v>2</v>
      </c>
      <c r="E7821" t="s">
        <v>4159</v>
      </c>
      <c r="F7821">
        <v>2</v>
      </c>
      <c r="G7821">
        <v>2</v>
      </c>
      <c r="H7821" s="4" t="str">
        <f t="shared" si="244"/>
        <v>2RD178.2</v>
      </c>
      <c r="I7821" s="4" t="str">
        <f t="shared" si="245"/>
        <v>S2_HSD099</v>
      </c>
    </row>
    <row r="7822" spans="1:9">
      <c r="A7822" t="s">
        <v>261</v>
      </c>
      <c r="B7822" t="s">
        <v>9515</v>
      </c>
      <c r="C7822" t="s">
        <v>9519</v>
      </c>
      <c r="D7822">
        <v>1</v>
      </c>
      <c r="E7822" t="s">
        <v>4158</v>
      </c>
      <c r="F7822">
        <v>1</v>
      </c>
      <c r="G7822">
        <v>1</v>
      </c>
      <c r="H7822" s="4" t="str">
        <f t="shared" si="244"/>
        <v>2RD179.1</v>
      </c>
      <c r="I7822" s="4" t="str">
        <f t="shared" si="245"/>
        <v>S2_RESETB</v>
      </c>
    </row>
    <row r="7823" spans="1:9">
      <c r="A7823" t="s">
        <v>261</v>
      </c>
      <c r="B7823" t="s">
        <v>9515</v>
      </c>
      <c r="C7823" t="s">
        <v>9519</v>
      </c>
      <c r="D7823">
        <v>2</v>
      </c>
      <c r="E7823" t="s">
        <v>4160</v>
      </c>
      <c r="F7823">
        <v>2</v>
      </c>
      <c r="G7823">
        <v>2</v>
      </c>
      <c r="H7823" s="4" t="str">
        <f t="shared" si="244"/>
        <v>2RD179.2</v>
      </c>
      <c r="I7823" s="4" t="str">
        <f t="shared" si="245"/>
        <v>S2_HSD112</v>
      </c>
    </row>
    <row r="7824" spans="1:9">
      <c r="A7824" t="s">
        <v>261</v>
      </c>
      <c r="B7824" t="s">
        <v>9515</v>
      </c>
      <c r="C7824" t="s">
        <v>9520</v>
      </c>
      <c r="D7824">
        <v>1</v>
      </c>
      <c r="E7824" t="s">
        <v>8884</v>
      </c>
      <c r="F7824">
        <v>1</v>
      </c>
      <c r="G7824">
        <v>1</v>
      </c>
      <c r="H7824" s="4" t="str">
        <f t="shared" si="244"/>
        <v>2RD180.1</v>
      </c>
      <c r="I7824" s="4" t="str">
        <f t="shared" si="245"/>
        <v>S2_HSD257</v>
      </c>
    </row>
    <row r="7825" spans="1:9">
      <c r="A7825" t="s">
        <v>261</v>
      </c>
      <c r="B7825" t="s">
        <v>9515</v>
      </c>
      <c r="C7825" t="s">
        <v>9520</v>
      </c>
      <c r="D7825">
        <v>2</v>
      </c>
      <c r="E7825" t="s">
        <v>8363</v>
      </c>
      <c r="F7825">
        <v>2</v>
      </c>
      <c r="G7825">
        <v>2</v>
      </c>
      <c r="H7825" s="4" t="str">
        <f t="shared" si="244"/>
        <v>2RD180.2</v>
      </c>
      <c r="I7825" s="4" t="str">
        <f t="shared" si="245"/>
        <v>SG2_PH_GPIOA_1</v>
      </c>
    </row>
    <row r="7826" spans="1:9">
      <c r="A7826" t="s">
        <v>261</v>
      </c>
      <c r="B7826" t="s">
        <v>9515</v>
      </c>
      <c r="C7826" t="s">
        <v>9521</v>
      </c>
      <c r="D7826">
        <v>1</v>
      </c>
      <c r="E7826" t="s">
        <v>8885</v>
      </c>
      <c r="F7826">
        <v>1</v>
      </c>
      <c r="G7826">
        <v>1</v>
      </c>
      <c r="H7826" s="4" t="str">
        <f t="shared" si="244"/>
        <v>2RD181.1</v>
      </c>
      <c r="I7826" s="4" t="str">
        <f t="shared" si="245"/>
        <v>S2_HSD258</v>
      </c>
    </row>
    <row r="7827" spans="1:9">
      <c r="A7827" t="s">
        <v>261</v>
      </c>
      <c r="B7827" t="s">
        <v>9515</v>
      </c>
      <c r="C7827" t="s">
        <v>9521</v>
      </c>
      <c r="D7827">
        <v>2</v>
      </c>
      <c r="E7827" t="s">
        <v>8364</v>
      </c>
      <c r="F7827">
        <v>2</v>
      </c>
      <c r="G7827">
        <v>2</v>
      </c>
      <c r="H7827" s="4" t="str">
        <f t="shared" si="244"/>
        <v>2RD181.2</v>
      </c>
      <c r="I7827" s="4" t="str">
        <f t="shared" si="245"/>
        <v>SG2_PH_GPIOA_2</v>
      </c>
    </row>
    <row r="7828" spans="1:9">
      <c r="A7828" t="s">
        <v>261</v>
      </c>
      <c r="B7828" t="s">
        <v>9515</v>
      </c>
      <c r="C7828" t="s">
        <v>5414</v>
      </c>
      <c r="D7828" t="s">
        <v>1688</v>
      </c>
      <c r="E7828" t="s">
        <v>3417</v>
      </c>
      <c r="F7828" t="s">
        <v>227</v>
      </c>
      <c r="G7828" t="s">
        <v>1688</v>
      </c>
      <c r="H7828" s="4" t="str">
        <f t="shared" si="244"/>
        <v>SITE2.B16</v>
      </c>
      <c r="I7828" s="4" t="str">
        <f t="shared" si="245"/>
        <v>S2_DCH_AT-</v>
      </c>
    </row>
    <row r="7829" spans="1:9">
      <c r="A7829" t="s">
        <v>261</v>
      </c>
      <c r="B7829" t="s">
        <v>9515</v>
      </c>
      <c r="C7829" t="s">
        <v>5414</v>
      </c>
      <c r="D7829" t="s">
        <v>1689</v>
      </c>
      <c r="E7829" t="s">
        <v>3416</v>
      </c>
      <c r="F7829" t="s">
        <v>226</v>
      </c>
      <c r="G7829" t="s">
        <v>1689</v>
      </c>
      <c r="H7829" s="4" t="str">
        <f t="shared" si="244"/>
        <v>SITE2.B15</v>
      </c>
      <c r="I7829" s="4" t="str">
        <f t="shared" si="245"/>
        <v>S2_DCH_AT+</v>
      </c>
    </row>
    <row r="7830" spans="1:9">
      <c r="A7830" t="s">
        <v>261</v>
      </c>
      <c r="B7830" t="s">
        <v>9515</v>
      </c>
      <c r="C7830" t="s">
        <v>5414</v>
      </c>
      <c r="D7830" t="s">
        <v>391</v>
      </c>
      <c r="E7830" t="s">
        <v>4157</v>
      </c>
      <c r="F7830" t="s">
        <v>318</v>
      </c>
      <c r="G7830" t="s">
        <v>391</v>
      </c>
      <c r="H7830" s="4" t="str">
        <f t="shared" si="244"/>
        <v>SITE2.R1</v>
      </c>
      <c r="I7830" s="4" t="str">
        <f t="shared" si="245"/>
        <v>S2_DISB</v>
      </c>
    </row>
    <row r="7831" spans="1:9">
      <c r="A7831" t="s">
        <v>261</v>
      </c>
      <c r="B7831" t="s">
        <v>9515</v>
      </c>
      <c r="C7831" t="s">
        <v>5414</v>
      </c>
      <c r="D7831" t="s">
        <v>1692</v>
      </c>
      <c r="E7831" t="s">
        <v>4175</v>
      </c>
      <c r="F7831" t="s">
        <v>1603</v>
      </c>
      <c r="G7831" t="s">
        <v>1692</v>
      </c>
      <c r="H7831" s="4" t="str">
        <f t="shared" si="244"/>
        <v>SITE2.N15</v>
      </c>
      <c r="I7831" s="4" t="str">
        <f t="shared" si="245"/>
        <v>S2_FE_LED0</v>
      </c>
    </row>
    <row r="7832" spans="1:9">
      <c r="A7832" t="s">
        <v>261</v>
      </c>
      <c r="B7832" t="s">
        <v>9515</v>
      </c>
      <c r="C7832" t="s">
        <v>5414</v>
      </c>
      <c r="D7832" t="s">
        <v>1694</v>
      </c>
      <c r="E7832" t="s">
        <v>4177</v>
      </c>
      <c r="F7832" t="s">
        <v>1606</v>
      </c>
      <c r="G7832" t="s">
        <v>1694</v>
      </c>
      <c r="H7832" s="4" t="str">
        <f t="shared" si="244"/>
        <v>SITE2.P15</v>
      </c>
      <c r="I7832" s="4" t="str">
        <f t="shared" si="245"/>
        <v>S2_FE_LED1</v>
      </c>
    </row>
    <row r="7833" spans="1:9">
      <c r="A7833" t="s">
        <v>261</v>
      </c>
      <c r="B7833" t="s">
        <v>9515</v>
      </c>
      <c r="C7833" t="s">
        <v>5414</v>
      </c>
      <c r="D7833" t="s">
        <v>365</v>
      </c>
      <c r="E7833" t="s">
        <v>4166</v>
      </c>
      <c r="F7833" t="s">
        <v>274</v>
      </c>
      <c r="G7833" t="s">
        <v>365</v>
      </c>
      <c r="H7833" s="4" t="str">
        <f t="shared" si="244"/>
        <v>SITE2.L1</v>
      </c>
      <c r="I7833" s="4" t="str">
        <f t="shared" si="245"/>
        <v>S2_GPIOA_0</v>
      </c>
    </row>
    <row r="7834" spans="1:9">
      <c r="A7834" t="s">
        <v>261</v>
      </c>
      <c r="B7834" t="s">
        <v>9515</v>
      </c>
      <c r="C7834" t="s">
        <v>5414</v>
      </c>
      <c r="D7834" t="s">
        <v>367</v>
      </c>
      <c r="E7834" t="s">
        <v>4169</v>
      </c>
      <c r="F7834" t="s">
        <v>308</v>
      </c>
      <c r="G7834" t="s">
        <v>367</v>
      </c>
      <c r="H7834" s="4" t="str">
        <f t="shared" si="244"/>
        <v>SITE2.M1</v>
      </c>
      <c r="I7834" s="4" t="str">
        <f t="shared" si="245"/>
        <v>S2_GPIOA_1</v>
      </c>
    </row>
    <row r="7835" spans="1:9">
      <c r="A7835" t="s">
        <v>261</v>
      </c>
      <c r="B7835" t="s">
        <v>9515</v>
      </c>
      <c r="C7835" t="s">
        <v>5414</v>
      </c>
      <c r="D7835" t="s">
        <v>369</v>
      </c>
      <c r="E7835" t="s">
        <v>4168</v>
      </c>
      <c r="F7835" t="s">
        <v>442</v>
      </c>
      <c r="G7835" t="s">
        <v>369</v>
      </c>
      <c r="H7835" s="4" t="str">
        <f t="shared" si="244"/>
        <v>SITE2.N1</v>
      </c>
      <c r="I7835" s="4" t="str">
        <f t="shared" si="245"/>
        <v>S2_GPIOA_2</v>
      </c>
    </row>
    <row r="7836" spans="1:9">
      <c r="A7836" t="s">
        <v>261</v>
      </c>
      <c r="B7836" t="s">
        <v>9515</v>
      </c>
      <c r="C7836" t="s">
        <v>5414</v>
      </c>
      <c r="D7836" t="s">
        <v>370</v>
      </c>
      <c r="E7836" t="s">
        <v>4170</v>
      </c>
      <c r="F7836" t="s">
        <v>440</v>
      </c>
      <c r="G7836" t="s">
        <v>370</v>
      </c>
      <c r="H7836" s="4" t="str">
        <f t="shared" si="244"/>
        <v>SITE2.P1</v>
      </c>
      <c r="I7836" s="4" t="str">
        <f t="shared" si="245"/>
        <v>S2_GPIOA_3</v>
      </c>
    </row>
    <row r="7837" spans="1:9">
      <c r="A7837" t="s">
        <v>261</v>
      </c>
      <c r="B7837" t="s">
        <v>9515</v>
      </c>
      <c r="C7837" t="s">
        <v>5414</v>
      </c>
      <c r="D7837" t="s">
        <v>371</v>
      </c>
      <c r="E7837" t="s">
        <v>4171</v>
      </c>
      <c r="F7837" t="s">
        <v>361</v>
      </c>
      <c r="G7837" t="s">
        <v>371</v>
      </c>
      <c r="H7837" s="4" t="str">
        <f t="shared" si="244"/>
        <v>SITE2.L2</v>
      </c>
      <c r="I7837" s="4" t="str">
        <f t="shared" si="245"/>
        <v>S2_GPIOB_0</v>
      </c>
    </row>
    <row r="7838" spans="1:9">
      <c r="A7838" t="s">
        <v>261</v>
      </c>
      <c r="B7838" t="s">
        <v>9515</v>
      </c>
      <c r="C7838" t="s">
        <v>5414</v>
      </c>
      <c r="D7838" t="s">
        <v>373</v>
      </c>
      <c r="E7838" t="s">
        <v>4172</v>
      </c>
      <c r="F7838" t="s">
        <v>311</v>
      </c>
      <c r="G7838" t="s">
        <v>373</v>
      </c>
      <c r="H7838" s="4" t="str">
        <f t="shared" si="244"/>
        <v>SITE2.M2</v>
      </c>
      <c r="I7838" s="4" t="str">
        <f t="shared" si="245"/>
        <v>S2_GPIOB_1</v>
      </c>
    </row>
    <row r="7839" spans="1:9">
      <c r="A7839" t="s">
        <v>261</v>
      </c>
      <c r="B7839" t="s">
        <v>9515</v>
      </c>
      <c r="C7839" t="s">
        <v>5414</v>
      </c>
      <c r="D7839" t="s">
        <v>1671</v>
      </c>
      <c r="E7839" t="s">
        <v>8882</v>
      </c>
      <c r="F7839" t="s">
        <v>349</v>
      </c>
      <c r="G7839" t="s">
        <v>1671</v>
      </c>
      <c r="H7839" s="4" t="str">
        <f t="shared" si="244"/>
        <v>SITE2.N2</v>
      </c>
      <c r="I7839" s="4" t="str">
        <f t="shared" si="245"/>
        <v>S2_GPIOB_2</v>
      </c>
    </row>
    <row r="7840" spans="1:9">
      <c r="A7840" t="s">
        <v>261</v>
      </c>
      <c r="B7840" t="s">
        <v>9515</v>
      </c>
      <c r="C7840" t="s">
        <v>5414</v>
      </c>
      <c r="D7840" t="s">
        <v>374</v>
      </c>
      <c r="E7840" t="s">
        <v>8332</v>
      </c>
      <c r="F7840" t="s">
        <v>375</v>
      </c>
      <c r="G7840" t="s">
        <v>374</v>
      </c>
      <c r="H7840" s="4" t="str">
        <f t="shared" si="244"/>
        <v>SITE2.L4</v>
      </c>
      <c r="I7840" s="4" t="str">
        <f t="shared" si="245"/>
        <v>S2_GPIOC_0</v>
      </c>
    </row>
    <row r="7841" spans="1:9">
      <c r="A7841" t="s">
        <v>261</v>
      </c>
      <c r="B7841" t="s">
        <v>9515</v>
      </c>
      <c r="C7841" t="s">
        <v>5414</v>
      </c>
      <c r="D7841" t="s">
        <v>376</v>
      </c>
      <c r="E7841" t="s">
        <v>8333</v>
      </c>
      <c r="F7841" t="s">
        <v>304</v>
      </c>
      <c r="G7841" t="s">
        <v>376</v>
      </c>
      <c r="H7841" s="4" t="str">
        <f t="shared" si="244"/>
        <v>SITE2.L5</v>
      </c>
      <c r="I7841" s="4" t="str">
        <f t="shared" si="245"/>
        <v>S2_GPIOC_1</v>
      </c>
    </row>
    <row r="7842" spans="1:9">
      <c r="A7842" t="s">
        <v>261</v>
      </c>
      <c r="B7842" t="s">
        <v>9515</v>
      </c>
      <c r="C7842" t="s">
        <v>5414</v>
      </c>
      <c r="D7842" t="s">
        <v>384</v>
      </c>
      <c r="E7842" t="s">
        <v>8886</v>
      </c>
      <c r="F7842" t="s">
        <v>383</v>
      </c>
      <c r="G7842" t="s">
        <v>384</v>
      </c>
      <c r="H7842" s="4" t="str">
        <f t="shared" si="244"/>
        <v>SITE2.M4</v>
      </c>
      <c r="I7842" s="4" t="str">
        <f t="shared" si="245"/>
        <v>S2_HSD097</v>
      </c>
    </row>
    <row r="7843" spans="1:9">
      <c r="A7843" t="s">
        <v>261</v>
      </c>
      <c r="B7843" t="s">
        <v>9515</v>
      </c>
      <c r="C7843" t="s">
        <v>5414</v>
      </c>
      <c r="D7843" t="s">
        <v>388</v>
      </c>
      <c r="E7843" t="s">
        <v>8887</v>
      </c>
      <c r="F7843" t="s">
        <v>450</v>
      </c>
      <c r="G7843" t="s">
        <v>388</v>
      </c>
      <c r="H7843" s="4" t="str">
        <f t="shared" si="244"/>
        <v>SITE2.M5</v>
      </c>
      <c r="I7843" s="4" t="str">
        <f t="shared" si="245"/>
        <v>S2_HSD082</v>
      </c>
    </row>
    <row r="7844" spans="1:9">
      <c r="A7844" t="s">
        <v>261</v>
      </c>
      <c r="B7844" t="s">
        <v>9515</v>
      </c>
      <c r="C7844" t="s">
        <v>5414</v>
      </c>
      <c r="D7844" t="s">
        <v>386</v>
      </c>
      <c r="E7844" t="s">
        <v>8888</v>
      </c>
      <c r="F7844" t="s">
        <v>387</v>
      </c>
      <c r="G7844" t="s">
        <v>386</v>
      </c>
      <c r="H7844" s="4" t="str">
        <f t="shared" si="244"/>
        <v>SITE2.N4</v>
      </c>
      <c r="I7844" s="4" t="str">
        <f t="shared" si="245"/>
        <v>S2_HSD081</v>
      </c>
    </row>
    <row r="7845" spans="1:9">
      <c r="A7845" t="s">
        <v>261</v>
      </c>
      <c r="B7845" t="s">
        <v>9515</v>
      </c>
      <c r="C7845" t="s">
        <v>5414</v>
      </c>
      <c r="D7845" t="s">
        <v>1673</v>
      </c>
      <c r="E7845" t="s">
        <v>8889</v>
      </c>
      <c r="F7845" t="s">
        <v>458</v>
      </c>
      <c r="G7845" t="s">
        <v>1673</v>
      </c>
      <c r="H7845" s="4" t="str">
        <f t="shared" si="244"/>
        <v>SITE2.N5</v>
      </c>
      <c r="I7845" s="4" t="str">
        <f t="shared" si="245"/>
        <v>S2_HSD256</v>
      </c>
    </row>
    <row r="7846" spans="1:9">
      <c r="A7846" t="s">
        <v>261</v>
      </c>
      <c r="B7846" t="s">
        <v>9515</v>
      </c>
      <c r="C7846" t="s">
        <v>5414</v>
      </c>
      <c r="D7846" t="s">
        <v>1674</v>
      </c>
      <c r="E7846" t="s">
        <v>8884</v>
      </c>
      <c r="F7846" t="s">
        <v>385</v>
      </c>
      <c r="G7846" t="s">
        <v>1674</v>
      </c>
      <c r="H7846" s="4" t="str">
        <f t="shared" si="244"/>
        <v>SITE2.P4</v>
      </c>
      <c r="I7846" s="4" t="str">
        <f t="shared" si="245"/>
        <v>S2_HSD257</v>
      </c>
    </row>
    <row r="7847" spans="1:9">
      <c r="A7847" t="s">
        <v>261</v>
      </c>
      <c r="B7847" t="s">
        <v>9515</v>
      </c>
      <c r="C7847" t="s">
        <v>5414</v>
      </c>
      <c r="D7847" t="s">
        <v>1675</v>
      </c>
      <c r="E7847" t="s">
        <v>8885</v>
      </c>
      <c r="F7847" t="s">
        <v>460</v>
      </c>
      <c r="G7847" t="s">
        <v>1675</v>
      </c>
      <c r="H7847" s="4" t="str">
        <f t="shared" si="244"/>
        <v>SITE2.P5</v>
      </c>
      <c r="I7847" s="4" t="str">
        <f t="shared" si="245"/>
        <v>S2_HSD258</v>
      </c>
    </row>
    <row r="7848" spans="1:9">
      <c r="A7848" t="s">
        <v>261</v>
      </c>
      <c r="B7848" t="s">
        <v>9515</v>
      </c>
      <c r="C7848" t="s">
        <v>5414</v>
      </c>
      <c r="D7848" t="s">
        <v>1676</v>
      </c>
      <c r="E7848" t="s">
        <v>8890</v>
      </c>
      <c r="F7848" t="s">
        <v>290</v>
      </c>
      <c r="G7848" t="s">
        <v>1676</v>
      </c>
      <c r="H7848" s="4" t="str">
        <f t="shared" si="244"/>
        <v>SITE2.R9</v>
      </c>
      <c r="I7848" s="4" t="str">
        <f t="shared" si="245"/>
        <v>S2_HSD259</v>
      </c>
    </row>
    <row r="7849" spans="1:9">
      <c r="A7849" t="s">
        <v>261</v>
      </c>
      <c r="B7849" t="s">
        <v>9515</v>
      </c>
      <c r="C7849" t="s">
        <v>5414</v>
      </c>
      <c r="D7849" t="s">
        <v>1677</v>
      </c>
      <c r="E7849" t="s">
        <v>8891</v>
      </c>
      <c r="F7849" t="s">
        <v>275</v>
      </c>
      <c r="G7849" t="s">
        <v>1677</v>
      </c>
      <c r="H7849" s="4" t="str">
        <f t="shared" si="244"/>
        <v>SITE2.R7</v>
      </c>
      <c r="I7849" s="4" t="str">
        <f t="shared" si="245"/>
        <v>S2_HSD260</v>
      </c>
    </row>
    <row r="7850" spans="1:9">
      <c r="A7850" t="s">
        <v>261</v>
      </c>
      <c r="B7850" t="s">
        <v>9515</v>
      </c>
      <c r="C7850" t="s">
        <v>5414</v>
      </c>
      <c r="D7850" t="s">
        <v>1678</v>
      </c>
      <c r="E7850" t="s">
        <v>8892</v>
      </c>
      <c r="F7850" t="s">
        <v>289</v>
      </c>
      <c r="G7850" t="s">
        <v>1678</v>
      </c>
      <c r="H7850" s="4" t="str">
        <f t="shared" si="244"/>
        <v>SITE2.R8</v>
      </c>
      <c r="I7850" s="4" t="str">
        <f t="shared" si="245"/>
        <v>S2_HSD261</v>
      </c>
    </row>
    <row r="7851" spans="1:9">
      <c r="A7851" t="s">
        <v>261</v>
      </c>
      <c r="B7851" t="s">
        <v>9515</v>
      </c>
      <c r="C7851" t="s">
        <v>5414</v>
      </c>
      <c r="D7851" t="s">
        <v>1679</v>
      </c>
      <c r="E7851" t="s">
        <v>8893</v>
      </c>
      <c r="F7851" t="s">
        <v>445</v>
      </c>
      <c r="G7851" t="s">
        <v>1679</v>
      </c>
      <c r="H7851" s="4" t="str">
        <f t="shared" si="244"/>
        <v>SITE2.N7</v>
      </c>
      <c r="I7851" s="4" t="str">
        <f t="shared" si="245"/>
        <v>S2_HSD262</v>
      </c>
    </row>
    <row r="7852" spans="1:9">
      <c r="A7852" t="s">
        <v>261</v>
      </c>
      <c r="B7852" t="s">
        <v>9515</v>
      </c>
      <c r="C7852" t="s">
        <v>5414</v>
      </c>
      <c r="D7852" t="s">
        <v>1680</v>
      </c>
      <c r="E7852" t="s">
        <v>8894</v>
      </c>
      <c r="F7852" t="s">
        <v>1594</v>
      </c>
      <c r="G7852" t="s">
        <v>1680</v>
      </c>
      <c r="H7852" s="4" t="str">
        <f t="shared" si="244"/>
        <v>SITE2.M7</v>
      </c>
      <c r="I7852" s="4" t="str">
        <f t="shared" si="245"/>
        <v>S2_HSD263</v>
      </c>
    </row>
    <row r="7853" spans="1:9">
      <c r="A7853" t="s">
        <v>261</v>
      </c>
      <c r="B7853" t="s">
        <v>9515</v>
      </c>
      <c r="C7853" t="s">
        <v>5414</v>
      </c>
      <c r="D7853" t="s">
        <v>1681</v>
      </c>
      <c r="E7853" t="s">
        <v>8895</v>
      </c>
      <c r="F7853" t="s">
        <v>350</v>
      </c>
      <c r="G7853" t="s">
        <v>1681</v>
      </c>
      <c r="H7853" s="4" t="str">
        <f t="shared" si="244"/>
        <v>SITE2.N8</v>
      </c>
      <c r="I7853" s="4" t="str">
        <f t="shared" si="245"/>
        <v>S2_HSD264</v>
      </c>
    </row>
    <row r="7854" spans="1:9">
      <c r="A7854" t="s">
        <v>261</v>
      </c>
      <c r="B7854" t="s">
        <v>9515</v>
      </c>
      <c r="C7854" t="s">
        <v>5414</v>
      </c>
      <c r="D7854" t="s">
        <v>1682</v>
      </c>
      <c r="E7854" t="s">
        <v>8896</v>
      </c>
      <c r="F7854" t="s">
        <v>1595</v>
      </c>
      <c r="G7854" t="s">
        <v>1682</v>
      </c>
      <c r="H7854" s="4" t="str">
        <f t="shared" si="244"/>
        <v>SITE2.M8</v>
      </c>
      <c r="I7854" s="4" t="str">
        <f t="shared" si="245"/>
        <v>S2_HSD265</v>
      </c>
    </row>
    <row r="7855" spans="1:9">
      <c r="A7855" t="s">
        <v>261</v>
      </c>
      <c r="B7855" t="s">
        <v>9515</v>
      </c>
      <c r="C7855" t="s">
        <v>5414</v>
      </c>
      <c r="D7855" t="s">
        <v>1684</v>
      </c>
      <c r="E7855" t="s">
        <v>8897</v>
      </c>
      <c r="F7855" t="s">
        <v>433</v>
      </c>
      <c r="G7855" t="s">
        <v>1684</v>
      </c>
      <c r="H7855" s="4" t="str">
        <f t="shared" si="244"/>
        <v>SITE2.L8</v>
      </c>
      <c r="I7855" s="4" t="str">
        <f t="shared" si="245"/>
        <v>S2_HSD266</v>
      </c>
    </row>
    <row r="7856" spans="1:9">
      <c r="A7856" t="s">
        <v>261</v>
      </c>
      <c r="B7856" t="s">
        <v>9515</v>
      </c>
      <c r="C7856" t="s">
        <v>5414</v>
      </c>
      <c r="D7856" t="s">
        <v>1685</v>
      </c>
      <c r="E7856" t="s">
        <v>8898</v>
      </c>
      <c r="F7856" t="s">
        <v>267</v>
      </c>
      <c r="G7856" t="s">
        <v>1685</v>
      </c>
      <c r="H7856" s="4" t="str">
        <f t="shared" si="244"/>
        <v>SITE2.K8</v>
      </c>
      <c r="I7856" s="4" t="str">
        <f t="shared" si="245"/>
        <v>S2_HSD267</v>
      </c>
    </row>
    <row r="7857" spans="1:9">
      <c r="A7857" t="s">
        <v>261</v>
      </c>
      <c r="B7857" t="s">
        <v>9515</v>
      </c>
      <c r="C7857" t="s">
        <v>5414</v>
      </c>
      <c r="D7857" t="s">
        <v>1686</v>
      </c>
      <c r="E7857" t="s">
        <v>8899</v>
      </c>
      <c r="F7857" t="s">
        <v>262</v>
      </c>
      <c r="G7857" t="s">
        <v>1686</v>
      </c>
      <c r="H7857" s="4" t="str">
        <f t="shared" si="244"/>
        <v>SITE2.J8</v>
      </c>
      <c r="I7857" s="4" t="str">
        <f t="shared" si="245"/>
        <v>S2_HSD268</v>
      </c>
    </row>
    <row r="7858" spans="1:9">
      <c r="A7858" t="s">
        <v>261</v>
      </c>
      <c r="B7858" t="s">
        <v>9515</v>
      </c>
      <c r="C7858" t="s">
        <v>5414</v>
      </c>
      <c r="D7858" t="s">
        <v>1687</v>
      </c>
      <c r="E7858" t="s">
        <v>8900</v>
      </c>
      <c r="F7858" t="s">
        <v>459</v>
      </c>
      <c r="G7858" t="s">
        <v>1687</v>
      </c>
      <c r="H7858" s="4" t="str">
        <f t="shared" si="244"/>
        <v>SITE2.N9</v>
      </c>
      <c r="I7858" s="4" t="str">
        <f t="shared" si="245"/>
        <v>S2_HSD269</v>
      </c>
    </row>
    <row r="7859" spans="1:9">
      <c r="A7859" t="s">
        <v>261</v>
      </c>
      <c r="B7859" t="s">
        <v>9515</v>
      </c>
      <c r="C7859" t="s">
        <v>5414</v>
      </c>
      <c r="D7859" t="s">
        <v>314</v>
      </c>
      <c r="E7859" t="s">
        <v>4148</v>
      </c>
      <c r="F7859" t="s">
        <v>372</v>
      </c>
      <c r="G7859" t="s">
        <v>314</v>
      </c>
      <c r="H7859" s="4" t="str">
        <f t="shared" si="244"/>
        <v>SITE2.J4</v>
      </c>
      <c r="I7859" s="4" t="str">
        <f t="shared" si="245"/>
        <v>S2_INH</v>
      </c>
    </row>
    <row r="7860" spans="1:9">
      <c r="A7860" t="s">
        <v>261</v>
      </c>
      <c r="B7860" t="s">
        <v>9515</v>
      </c>
      <c r="C7860" t="s">
        <v>5414</v>
      </c>
      <c r="D7860" t="s">
        <v>340</v>
      </c>
      <c r="E7860" t="s">
        <v>4179</v>
      </c>
      <c r="F7860" t="s">
        <v>1583</v>
      </c>
      <c r="G7860" t="s">
        <v>340</v>
      </c>
      <c r="H7860" s="4" t="str">
        <f t="shared" si="244"/>
        <v>SITE2.H15</v>
      </c>
      <c r="I7860" s="4" t="str">
        <f t="shared" si="245"/>
        <v>S2_P0_LED</v>
      </c>
    </row>
    <row r="7861" spans="1:9">
      <c r="A7861" t="s">
        <v>261</v>
      </c>
      <c r="B7861" t="s">
        <v>9515</v>
      </c>
      <c r="C7861" t="s">
        <v>5414</v>
      </c>
      <c r="D7861" t="s">
        <v>342</v>
      </c>
      <c r="E7861" t="s">
        <v>4183</v>
      </c>
      <c r="F7861" t="s">
        <v>347</v>
      </c>
      <c r="G7861" t="s">
        <v>342</v>
      </c>
      <c r="H7861" s="4" t="str">
        <f t="shared" si="244"/>
        <v>SITE2.J16</v>
      </c>
      <c r="I7861" s="4" t="str">
        <f t="shared" si="245"/>
        <v>S2_P1_LED</v>
      </c>
    </row>
    <row r="7862" spans="1:9">
      <c r="A7862" t="s">
        <v>261</v>
      </c>
      <c r="B7862" t="s">
        <v>9515</v>
      </c>
      <c r="C7862" t="s">
        <v>5414</v>
      </c>
      <c r="D7862" t="s">
        <v>338</v>
      </c>
      <c r="E7862" t="s">
        <v>4185</v>
      </c>
      <c r="F7862" t="s">
        <v>1587</v>
      </c>
      <c r="G7862" t="s">
        <v>338</v>
      </c>
      <c r="H7862" s="4" t="str">
        <f t="shared" si="244"/>
        <v>SITE2.J15</v>
      </c>
      <c r="I7862" s="4" t="str">
        <f t="shared" si="245"/>
        <v>S2_P2_LED</v>
      </c>
    </row>
    <row r="7863" spans="1:9">
      <c r="A7863" t="s">
        <v>261</v>
      </c>
      <c r="B7863" t="s">
        <v>9515</v>
      </c>
      <c r="C7863" t="s">
        <v>5414</v>
      </c>
      <c r="D7863" t="s">
        <v>344</v>
      </c>
      <c r="E7863" t="s">
        <v>8880</v>
      </c>
      <c r="F7863" t="s">
        <v>271</v>
      </c>
      <c r="G7863" t="s">
        <v>344</v>
      </c>
      <c r="H7863" s="4" t="str">
        <f t="shared" si="244"/>
        <v>SITE2.K15</v>
      </c>
      <c r="I7863" s="4" t="str">
        <f t="shared" si="245"/>
        <v>S2_P3_LED</v>
      </c>
    </row>
    <row r="7864" spans="1:9">
      <c r="A7864" t="s">
        <v>261</v>
      </c>
      <c r="B7864" t="s">
        <v>9515</v>
      </c>
      <c r="C7864" t="s">
        <v>5414</v>
      </c>
      <c r="D7864" t="s">
        <v>1690</v>
      </c>
      <c r="E7864" t="s">
        <v>4173</v>
      </c>
      <c r="F7864" t="s">
        <v>1591</v>
      </c>
      <c r="G7864" t="s">
        <v>1690</v>
      </c>
      <c r="H7864" s="4" t="str">
        <f t="shared" si="244"/>
        <v>SITE2.L15</v>
      </c>
      <c r="I7864" s="4" t="str">
        <f t="shared" si="245"/>
        <v>S2_P5_LED</v>
      </c>
    </row>
    <row r="7865" spans="1:9">
      <c r="A7865" t="s">
        <v>261</v>
      </c>
      <c r="B7865" t="s">
        <v>9515</v>
      </c>
      <c r="C7865" t="s">
        <v>5414</v>
      </c>
      <c r="D7865" t="s">
        <v>1691</v>
      </c>
      <c r="E7865" t="s">
        <v>4181</v>
      </c>
      <c r="F7865" t="s">
        <v>1600</v>
      </c>
      <c r="G7865" t="s">
        <v>1691</v>
      </c>
      <c r="H7865" s="4" t="str">
        <f t="shared" si="244"/>
        <v>SITE2.M15</v>
      </c>
      <c r="I7865" s="4" t="str">
        <f t="shared" si="245"/>
        <v>S2_P6_LED</v>
      </c>
    </row>
    <row r="7866" spans="1:9">
      <c r="A7866" t="s">
        <v>261</v>
      </c>
      <c r="B7866" t="s">
        <v>9515</v>
      </c>
      <c r="C7866" t="s">
        <v>5414</v>
      </c>
      <c r="D7866" t="s">
        <v>390</v>
      </c>
      <c r="E7866" t="s">
        <v>4158</v>
      </c>
      <c r="F7866" t="s">
        <v>317</v>
      </c>
      <c r="G7866" t="s">
        <v>390</v>
      </c>
      <c r="H7866" s="4" t="str">
        <f t="shared" si="244"/>
        <v>SITE2.T1</v>
      </c>
      <c r="I7866" s="4" t="str">
        <f t="shared" si="245"/>
        <v>S2_RESETB</v>
      </c>
    </row>
    <row r="7867" spans="1:9">
      <c r="A7867" t="s">
        <v>261</v>
      </c>
      <c r="B7867" t="s">
        <v>9515</v>
      </c>
      <c r="C7867" t="s">
        <v>5414</v>
      </c>
      <c r="D7867" t="s">
        <v>389</v>
      </c>
      <c r="E7867" t="s">
        <v>4164</v>
      </c>
      <c r="F7867" t="s">
        <v>203</v>
      </c>
      <c r="G7867" t="s">
        <v>389</v>
      </c>
      <c r="H7867" s="4" t="str">
        <f t="shared" si="244"/>
        <v>SITE2.A10</v>
      </c>
      <c r="I7867" s="4" t="str">
        <f t="shared" si="245"/>
        <v>S2_HSD114</v>
      </c>
    </row>
    <row r="7868" spans="1:9">
      <c r="A7868" t="s">
        <v>261</v>
      </c>
      <c r="B7868" t="s">
        <v>9515</v>
      </c>
      <c r="C7868" t="s">
        <v>5414</v>
      </c>
      <c r="D7868" t="s">
        <v>1695</v>
      </c>
      <c r="E7868" t="s">
        <v>4163</v>
      </c>
      <c r="F7868" t="s">
        <v>351</v>
      </c>
      <c r="G7868" t="s">
        <v>1695</v>
      </c>
      <c r="H7868" s="4" t="str">
        <f t="shared" si="244"/>
        <v>SITE2.D11</v>
      </c>
      <c r="I7868" s="4" t="str">
        <f t="shared" si="245"/>
        <v>S2_RTT</v>
      </c>
    </row>
    <row r="7869" spans="1:9">
      <c r="A7869" t="s">
        <v>261</v>
      </c>
      <c r="B7869" t="s">
        <v>9522</v>
      </c>
      <c r="C7869" t="s">
        <v>5767</v>
      </c>
      <c r="D7869">
        <v>1</v>
      </c>
      <c r="E7869" t="s">
        <v>4189</v>
      </c>
      <c r="F7869">
        <v>1</v>
      </c>
      <c r="G7869">
        <v>1</v>
      </c>
      <c r="H7869" s="4" t="str">
        <f t="shared" si="244"/>
        <v>2R24.1</v>
      </c>
      <c r="I7869" s="4" t="str">
        <f t="shared" si="245"/>
        <v>SG2_INH</v>
      </c>
    </row>
    <row r="7870" spans="1:9">
      <c r="A7870" t="s">
        <v>261</v>
      </c>
      <c r="B7870" t="s">
        <v>9522</v>
      </c>
      <c r="C7870" t="s">
        <v>5767</v>
      </c>
      <c r="D7870">
        <v>2</v>
      </c>
      <c r="E7870" t="s">
        <v>169</v>
      </c>
      <c r="F7870">
        <v>2</v>
      </c>
      <c r="G7870">
        <v>2</v>
      </c>
      <c r="H7870" s="4" t="str">
        <f t="shared" si="244"/>
        <v>2R24.2</v>
      </c>
      <c r="I7870" s="4" t="str">
        <f t="shared" si="245"/>
        <v>DGND</v>
      </c>
    </row>
    <row r="7871" spans="1:9">
      <c r="A7871" t="s">
        <v>261</v>
      </c>
      <c r="B7871" t="s">
        <v>9522</v>
      </c>
      <c r="C7871" t="s">
        <v>5768</v>
      </c>
      <c r="D7871">
        <v>1</v>
      </c>
      <c r="E7871" t="s">
        <v>4190</v>
      </c>
      <c r="F7871">
        <v>1</v>
      </c>
      <c r="G7871">
        <v>1</v>
      </c>
      <c r="H7871" s="4" t="str">
        <f t="shared" si="244"/>
        <v>2R56.1</v>
      </c>
      <c r="I7871" s="4" t="str">
        <f t="shared" si="245"/>
        <v>SG2_RTT</v>
      </c>
    </row>
    <row r="7872" spans="1:9">
      <c r="A7872" t="s">
        <v>261</v>
      </c>
      <c r="B7872" t="s">
        <v>9522</v>
      </c>
      <c r="C7872" t="s">
        <v>5768</v>
      </c>
      <c r="D7872">
        <v>2</v>
      </c>
      <c r="E7872" t="s">
        <v>169</v>
      </c>
      <c r="F7872">
        <v>2</v>
      </c>
      <c r="G7872">
        <v>2</v>
      </c>
      <c r="H7872" s="4" t="str">
        <f t="shared" si="244"/>
        <v>2R56.2</v>
      </c>
      <c r="I7872" s="4" t="str">
        <f t="shared" si="245"/>
        <v>DGND</v>
      </c>
    </row>
    <row r="7873" spans="1:9">
      <c r="A7873" t="s">
        <v>261</v>
      </c>
      <c r="B7873" t="s">
        <v>9522</v>
      </c>
      <c r="C7873" t="s">
        <v>5769</v>
      </c>
      <c r="D7873">
        <v>1</v>
      </c>
      <c r="E7873" t="s">
        <v>4191</v>
      </c>
      <c r="F7873">
        <v>1</v>
      </c>
      <c r="G7873">
        <v>1</v>
      </c>
      <c r="H7873" s="4" t="str">
        <f t="shared" si="244"/>
        <v>2R60.1</v>
      </c>
      <c r="I7873" s="4" t="str">
        <f t="shared" si="245"/>
        <v>SG2_GPIOA_3</v>
      </c>
    </row>
    <row r="7874" spans="1:9">
      <c r="A7874" t="s">
        <v>261</v>
      </c>
      <c r="B7874" t="s">
        <v>9522</v>
      </c>
      <c r="C7874" t="s">
        <v>5769</v>
      </c>
      <c r="D7874">
        <v>2</v>
      </c>
      <c r="E7874" t="s">
        <v>3987</v>
      </c>
      <c r="F7874">
        <v>2</v>
      </c>
      <c r="G7874">
        <v>2</v>
      </c>
      <c r="H7874" s="4" t="str">
        <f t="shared" ref="H7874:H7937" si="246">CONCATENATE(C7874,".",F7874)</f>
        <v>2R60.2</v>
      </c>
      <c r="I7874" s="4" t="str">
        <f t="shared" ref="I7874:I7937" si="247">E7874</f>
        <v>SG2_SRC_DVDD33</v>
      </c>
    </row>
    <row r="7875" spans="1:9">
      <c r="A7875" t="s">
        <v>261</v>
      </c>
      <c r="B7875" t="s">
        <v>9522</v>
      </c>
      <c r="C7875" t="s">
        <v>5770</v>
      </c>
      <c r="D7875">
        <v>1</v>
      </c>
      <c r="E7875" t="s">
        <v>4192</v>
      </c>
      <c r="F7875">
        <v>1</v>
      </c>
      <c r="G7875">
        <v>1</v>
      </c>
      <c r="H7875" s="4" t="str">
        <f t="shared" si="246"/>
        <v>2R61.1</v>
      </c>
      <c r="I7875" s="4" t="str">
        <f t="shared" si="247"/>
        <v>SG2_GPIOB_0</v>
      </c>
    </row>
    <row r="7876" spans="1:9">
      <c r="A7876" t="s">
        <v>261</v>
      </c>
      <c r="B7876" t="s">
        <v>9522</v>
      </c>
      <c r="C7876" t="s">
        <v>5770</v>
      </c>
      <c r="D7876">
        <v>2</v>
      </c>
      <c r="E7876" t="s">
        <v>3987</v>
      </c>
      <c r="F7876">
        <v>2</v>
      </c>
      <c r="G7876">
        <v>2</v>
      </c>
      <c r="H7876" s="4" t="str">
        <f t="shared" si="246"/>
        <v>2R61.2</v>
      </c>
      <c r="I7876" s="4" t="str">
        <f t="shared" si="247"/>
        <v>SG2_SRC_DVDD33</v>
      </c>
    </row>
    <row r="7877" spans="1:9">
      <c r="A7877" t="s">
        <v>261</v>
      </c>
      <c r="B7877" t="s">
        <v>9522</v>
      </c>
      <c r="C7877" t="s">
        <v>5771</v>
      </c>
      <c r="D7877">
        <v>1</v>
      </c>
      <c r="E7877" t="s">
        <v>4193</v>
      </c>
      <c r="F7877">
        <v>1</v>
      </c>
      <c r="G7877">
        <v>1</v>
      </c>
      <c r="H7877" s="4" t="str">
        <f t="shared" si="246"/>
        <v>2R62.1</v>
      </c>
      <c r="I7877" s="4" t="str">
        <f t="shared" si="247"/>
        <v>SG2_GPIOB_1</v>
      </c>
    </row>
    <row r="7878" spans="1:9">
      <c r="A7878" t="s">
        <v>261</v>
      </c>
      <c r="B7878" t="s">
        <v>9522</v>
      </c>
      <c r="C7878" t="s">
        <v>5771</v>
      </c>
      <c r="D7878">
        <v>2</v>
      </c>
      <c r="E7878" t="s">
        <v>169</v>
      </c>
      <c r="F7878">
        <v>2</v>
      </c>
      <c r="G7878">
        <v>2</v>
      </c>
      <c r="H7878" s="4" t="str">
        <f t="shared" si="246"/>
        <v>2R62.2</v>
      </c>
      <c r="I7878" s="4" t="str">
        <f t="shared" si="247"/>
        <v>DGND</v>
      </c>
    </row>
    <row r="7879" spans="1:9">
      <c r="A7879" t="s">
        <v>261</v>
      </c>
      <c r="B7879" t="s">
        <v>9522</v>
      </c>
      <c r="C7879" t="s">
        <v>5772</v>
      </c>
      <c r="D7879">
        <v>1</v>
      </c>
      <c r="E7879" t="s">
        <v>4194</v>
      </c>
      <c r="F7879">
        <v>1</v>
      </c>
      <c r="G7879">
        <v>1</v>
      </c>
      <c r="H7879" s="4" t="str">
        <f t="shared" si="246"/>
        <v>2R63.1</v>
      </c>
      <c r="I7879" s="4" t="str">
        <f t="shared" si="247"/>
        <v>SG2_GPIOC_0</v>
      </c>
    </row>
    <row r="7880" spans="1:9">
      <c r="A7880" t="s">
        <v>261</v>
      </c>
      <c r="B7880" t="s">
        <v>9522</v>
      </c>
      <c r="C7880" t="s">
        <v>5772</v>
      </c>
      <c r="D7880">
        <v>2</v>
      </c>
      <c r="E7880" t="s">
        <v>3987</v>
      </c>
      <c r="F7880">
        <v>2</v>
      </c>
      <c r="G7880">
        <v>2</v>
      </c>
      <c r="H7880" s="4" t="str">
        <f t="shared" si="246"/>
        <v>2R63.2</v>
      </c>
      <c r="I7880" s="4" t="str">
        <f t="shared" si="247"/>
        <v>SG2_SRC_DVDD33</v>
      </c>
    </row>
    <row r="7881" spans="1:9">
      <c r="A7881" t="s">
        <v>261</v>
      </c>
      <c r="B7881" t="s">
        <v>9522</v>
      </c>
      <c r="C7881" t="s">
        <v>5773</v>
      </c>
      <c r="D7881">
        <v>1</v>
      </c>
      <c r="E7881" t="s">
        <v>4195</v>
      </c>
      <c r="F7881">
        <v>1</v>
      </c>
      <c r="G7881">
        <v>1</v>
      </c>
      <c r="H7881" s="4" t="str">
        <f t="shared" si="246"/>
        <v>2R64.1</v>
      </c>
      <c r="I7881" s="4" t="str">
        <f t="shared" si="247"/>
        <v>SG2_GPIOC_1</v>
      </c>
    </row>
    <row r="7882" spans="1:9">
      <c r="A7882" t="s">
        <v>261</v>
      </c>
      <c r="B7882" t="s">
        <v>9522</v>
      </c>
      <c r="C7882" t="s">
        <v>5773</v>
      </c>
      <c r="D7882">
        <v>2</v>
      </c>
      <c r="E7882" t="s">
        <v>3987</v>
      </c>
      <c r="F7882">
        <v>2</v>
      </c>
      <c r="G7882">
        <v>2</v>
      </c>
      <c r="H7882" s="4" t="str">
        <f t="shared" si="246"/>
        <v>2R64.2</v>
      </c>
      <c r="I7882" s="4" t="str">
        <f t="shared" si="247"/>
        <v>SG2_SRC_DVDD33</v>
      </c>
    </row>
    <row r="7883" spans="1:9">
      <c r="A7883" t="s">
        <v>261</v>
      </c>
      <c r="B7883" t="s">
        <v>9522</v>
      </c>
      <c r="C7883" t="s">
        <v>5774</v>
      </c>
      <c r="D7883">
        <v>1</v>
      </c>
      <c r="E7883" t="s">
        <v>4196</v>
      </c>
      <c r="F7883">
        <v>1</v>
      </c>
      <c r="G7883">
        <v>1</v>
      </c>
      <c r="H7883" s="4" t="str">
        <f t="shared" si="246"/>
        <v>2R66.1</v>
      </c>
      <c r="I7883" s="4" t="str">
        <f t="shared" si="247"/>
        <v>SG2_GPIOC_2</v>
      </c>
    </row>
    <row r="7884" spans="1:9">
      <c r="A7884" t="s">
        <v>261</v>
      </c>
      <c r="B7884" t="s">
        <v>9522</v>
      </c>
      <c r="C7884" t="s">
        <v>5774</v>
      </c>
      <c r="D7884">
        <v>2</v>
      </c>
      <c r="E7884" t="s">
        <v>3987</v>
      </c>
      <c r="F7884">
        <v>2</v>
      </c>
      <c r="G7884">
        <v>2</v>
      </c>
      <c r="H7884" s="4" t="str">
        <f t="shared" si="246"/>
        <v>2R66.2</v>
      </c>
      <c r="I7884" s="4" t="str">
        <f t="shared" si="247"/>
        <v>SG2_SRC_DVDD33</v>
      </c>
    </row>
    <row r="7885" spans="1:9">
      <c r="A7885" t="s">
        <v>261</v>
      </c>
      <c r="B7885" t="s">
        <v>9522</v>
      </c>
      <c r="C7885" t="s">
        <v>5775</v>
      </c>
      <c r="D7885">
        <v>1</v>
      </c>
      <c r="E7885" t="s">
        <v>4197</v>
      </c>
      <c r="F7885">
        <v>1</v>
      </c>
      <c r="G7885">
        <v>1</v>
      </c>
      <c r="H7885" s="4" t="str">
        <f t="shared" si="246"/>
        <v>2R67.1</v>
      </c>
      <c r="I7885" s="4" t="str">
        <f t="shared" si="247"/>
        <v>SG2_GPIOC_4</v>
      </c>
    </row>
    <row r="7886" spans="1:9">
      <c r="A7886" t="s">
        <v>261</v>
      </c>
      <c r="B7886" t="s">
        <v>9522</v>
      </c>
      <c r="C7886" t="s">
        <v>5775</v>
      </c>
      <c r="D7886">
        <v>2</v>
      </c>
      <c r="E7886" t="s">
        <v>3987</v>
      </c>
      <c r="F7886">
        <v>2</v>
      </c>
      <c r="G7886">
        <v>2</v>
      </c>
      <c r="H7886" s="4" t="str">
        <f t="shared" si="246"/>
        <v>2R67.2</v>
      </c>
      <c r="I7886" s="4" t="str">
        <f t="shared" si="247"/>
        <v>SG2_SRC_DVDD33</v>
      </c>
    </row>
    <row r="7887" spans="1:9">
      <c r="A7887" t="s">
        <v>261</v>
      </c>
      <c r="B7887" t="s">
        <v>9522</v>
      </c>
      <c r="C7887" t="s">
        <v>5776</v>
      </c>
      <c r="D7887">
        <v>1</v>
      </c>
      <c r="E7887" t="s">
        <v>4198</v>
      </c>
      <c r="F7887">
        <v>1</v>
      </c>
      <c r="G7887">
        <v>1</v>
      </c>
      <c r="H7887" s="4" t="str">
        <f t="shared" si="246"/>
        <v>2R68.1</v>
      </c>
      <c r="I7887" s="4" t="str">
        <f t="shared" si="247"/>
        <v>SG2_GPIOC_3</v>
      </c>
    </row>
    <row r="7888" spans="1:9">
      <c r="A7888" t="s">
        <v>261</v>
      </c>
      <c r="B7888" t="s">
        <v>9522</v>
      </c>
      <c r="C7888" t="s">
        <v>5776</v>
      </c>
      <c r="D7888">
        <v>2</v>
      </c>
      <c r="E7888" t="s">
        <v>3987</v>
      </c>
      <c r="F7888">
        <v>2</v>
      </c>
      <c r="G7888">
        <v>2</v>
      </c>
      <c r="H7888" s="4" t="str">
        <f t="shared" si="246"/>
        <v>2R68.2</v>
      </c>
      <c r="I7888" s="4" t="str">
        <f t="shared" si="247"/>
        <v>SG2_SRC_DVDD33</v>
      </c>
    </row>
    <row r="7889" spans="1:9">
      <c r="A7889" t="s">
        <v>261</v>
      </c>
      <c r="B7889" t="s">
        <v>9522</v>
      </c>
      <c r="C7889" t="s">
        <v>5777</v>
      </c>
      <c r="D7889">
        <v>1</v>
      </c>
      <c r="E7889" t="s">
        <v>4199</v>
      </c>
      <c r="F7889">
        <v>1</v>
      </c>
      <c r="G7889">
        <v>1</v>
      </c>
      <c r="H7889" s="4" t="str">
        <f t="shared" si="246"/>
        <v>2R69.1</v>
      </c>
      <c r="I7889" s="4" t="str">
        <f t="shared" si="247"/>
        <v>SG2_RSET</v>
      </c>
    </row>
    <row r="7890" spans="1:9">
      <c r="A7890" t="s">
        <v>261</v>
      </c>
      <c r="B7890" t="s">
        <v>9522</v>
      </c>
      <c r="C7890" t="s">
        <v>5777</v>
      </c>
      <c r="D7890">
        <v>2</v>
      </c>
      <c r="E7890" t="s">
        <v>169</v>
      </c>
      <c r="F7890">
        <v>2</v>
      </c>
      <c r="G7890">
        <v>2</v>
      </c>
      <c r="H7890" s="4" t="str">
        <f t="shared" si="246"/>
        <v>2R69.2</v>
      </c>
      <c r="I7890" s="4" t="str">
        <f t="shared" si="247"/>
        <v>DGND</v>
      </c>
    </row>
    <row r="7891" spans="1:9">
      <c r="A7891" t="s">
        <v>261</v>
      </c>
      <c r="B7891" t="s">
        <v>9522</v>
      </c>
      <c r="C7891" t="s">
        <v>5778</v>
      </c>
      <c r="D7891">
        <v>1</v>
      </c>
      <c r="E7891" t="s">
        <v>7568</v>
      </c>
      <c r="F7891">
        <v>1</v>
      </c>
      <c r="G7891">
        <v>1</v>
      </c>
      <c r="H7891" s="4" t="str">
        <f t="shared" si="246"/>
        <v>2R70.1</v>
      </c>
      <c r="I7891" s="4" t="str">
        <f t="shared" si="247"/>
        <v>SG2_RESETB</v>
      </c>
    </row>
    <row r="7892" spans="1:9">
      <c r="A7892" t="s">
        <v>261</v>
      </c>
      <c r="B7892" t="s">
        <v>9522</v>
      </c>
      <c r="C7892" t="s">
        <v>5778</v>
      </c>
      <c r="D7892">
        <v>2</v>
      </c>
      <c r="E7892" t="s">
        <v>3987</v>
      </c>
      <c r="F7892">
        <v>2</v>
      </c>
      <c r="G7892">
        <v>2</v>
      </c>
      <c r="H7892" s="4" t="str">
        <f t="shared" si="246"/>
        <v>2R70.2</v>
      </c>
      <c r="I7892" s="4" t="str">
        <f t="shared" si="247"/>
        <v>SG2_SRC_DVDD33</v>
      </c>
    </row>
    <row r="7893" spans="1:9">
      <c r="A7893" t="s">
        <v>261</v>
      </c>
      <c r="B7893" t="s">
        <v>9522</v>
      </c>
      <c r="C7893" t="s">
        <v>5779</v>
      </c>
      <c r="D7893">
        <v>1</v>
      </c>
      <c r="E7893" t="s">
        <v>4200</v>
      </c>
      <c r="F7893">
        <v>1</v>
      </c>
      <c r="G7893">
        <v>1</v>
      </c>
      <c r="H7893" s="4" t="str">
        <f t="shared" si="246"/>
        <v>2R71.1</v>
      </c>
      <c r="I7893" s="4" t="str">
        <f t="shared" si="247"/>
        <v>SG2_DISB</v>
      </c>
    </row>
    <row r="7894" spans="1:9">
      <c r="A7894" t="s">
        <v>261</v>
      </c>
      <c r="B7894" t="s">
        <v>9522</v>
      </c>
      <c r="C7894" t="s">
        <v>5779</v>
      </c>
      <c r="D7894">
        <v>2</v>
      </c>
      <c r="E7894" t="s">
        <v>3987</v>
      </c>
      <c r="F7894">
        <v>2</v>
      </c>
      <c r="G7894">
        <v>2</v>
      </c>
      <c r="H7894" s="4" t="str">
        <f t="shared" si="246"/>
        <v>2R71.2</v>
      </c>
      <c r="I7894" s="4" t="str">
        <f t="shared" si="247"/>
        <v>SG2_SRC_DVDD33</v>
      </c>
    </row>
    <row r="7895" spans="1:9">
      <c r="A7895" t="s">
        <v>261</v>
      </c>
      <c r="B7895" t="s">
        <v>9522</v>
      </c>
      <c r="C7895" t="s">
        <v>5780</v>
      </c>
      <c r="D7895">
        <v>1</v>
      </c>
      <c r="E7895" t="s">
        <v>4193</v>
      </c>
      <c r="F7895">
        <v>1</v>
      </c>
      <c r="G7895">
        <v>1</v>
      </c>
      <c r="H7895" s="4" t="str">
        <f t="shared" si="246"/>
        <v>2R263.1</v>
      </c>
      <c r="I7895" s="4" t="str">
        <f t="shared" si="247"/>
        <v>SG2_GPIOB_1</v>
      </c>
    </row>
    <row r="7896" spans="1:9">
      <c r="A7896" t="s">
        <v>261</v>
      </c>
      <c r="B7896" t="s">
        <v>9522</v>
      </c>
      <c r="C7896" t="s">
        <v>5780</v>
      </c>
      <c r="D7896">
        <v>2</v>
      </c>
      <c r="E7896" t="s">
        <v>3987</v>
      </c>
      <c r="F7896">
        <v>2</v>
      </c>
      <c r="G7896">
        <v>2</v>
      </c>
      <c r="H7896" s="4" t="str">
        <f t="shared" si="246"/>
        <v>2R263.2</v>
      </c>
      <c r="I7896" s="4" t="str">
        <f t="shared" si="247"/>
        <v>SG2_SRC_DVDD33</v>
      </c>
    </row>
    <row r="7897" spans="1:9">
      <c r="A7897" t="s">
        <v>261</v>
      </c>
      <c r="B7897" t="s">
        <v>9522</v>
      </c>
      <c r="C7897" t="s">
        <v>5781</v>
      </c>
      <c r="D7897">
        <v>1</v>
      </c>
      <c r="E7897" t="s">
        <v>4192</v>
      </c>
      <c r="F7897">
        <v>1</v>
      </c>
      <c r="G7897">
        <v>1</v>
      </c>
      <c r="H7897" s="4" t="str">
        <f t="shared" si="246"/>
        <v>2R264.1</v>
      </c>
      <c r="I7897" s="4" t="str">
        <f t="shared" si="247"/>
        <v>SG2_GPIOB_0</v>
      </c>
    </row>
    <row r="7898" spans="1:9">
      <c r="A7898" t="s">
        <v>261</v>
      </c>
      <c r="B7898" t="s">
        <v>9522</v>
      </c>
      <c r="C7898" t="s">
        <v>5781</v>
      </c>
      <c r="D7898">
        <v>2</v>
      </c>
      <c r="E7898" t="s">
        <v>169</v>
      </c>
      <c r="F7898">
        <v>2</v>
      </c>
      <c r="G7898">
        <v>2</v>
      </c>
      <c r="H7898" s="4" t="str">
        <f t="shared" si="246"/>
        <v>2R264.2</v>
      </c>
      <c r="I7898" s="4" t="str">
        <f t="shared" si="247"/>
        <v>DGND</v>
      </c>
    </row>
    <row r="7899" spans="1:9">
      <c r="A7899" t="s">
        <v>261</v>
      </c>
      <c r="B7899" t="s">
        <v>9522</v>
      </c>
      <c r="C7899" t="s">
        <v>5782</v>
      </c>
      <c r="D7899">
        <v>1</v>
      </c>
      <c r="E7899" t="s">
        <v>4156</v>
      </c>
      <c r="F7899">
        <v>1</v>
      </c>
      <c r="G7899">
        <v>1</v>
      </c>
      <c r="H7899" s="4" t="str">
        <f t="shared" si="246"/>
        <v>2R347.1</v>
      </c>
      <c r="I7899" s="4" t="str">
        <f t="shared" si="247"/>
        <v>SG2_GPIOA_2</v>
      </c>
    </row>
    <row r="7900" spans="1:9">
      <c r="A7900" t="s">
        <v>261</v>
      </c>
      <c r="B7900" t="s">
        <v>9522</v>
      </c>
      <c r="C7900" t="s">
        <v>5782</v>
      </c>
      <c r="D7900">
        <v>2</v>
      </c>
      <c r="E7900" t="s">
        <v>4201</v>
      </c>
      <c r="F7900">
        <v>2</v>
      </c>
      <c r="G7900">
        <v>2</v>
      </c>
      <c r="H7900" s="4" t="str">
        <f t="shared" si="246"/>
        <v>2R347.2</v>
      </c>
      <c r="I7900" s="4" t="str">
        <f t="shared" si="247"/>
        <v>S2_DS_HSD998</v>
      </c>
    </row>
    <row r="7901" spans="1:9">
      <c r="A7901" t="s">
        <v>261</v>
      </c>
      <c r="B7901" t="s">
        <v>9522</v>
      </c>
      <c r="C7901" t="s">
        <v>5783</v>
      </c>
      <c r="D7901">
        <v>1</v>
      </c>
      <c r="E7901" t="s">
        <v>4155</v>
      </c>
      <c r="F7901">
        <v>1</v>
      </c>
      <c r="G7901">
        <v>1</v>
      </c>
      <c r="H7901" s="4" t="str">
        <f t="shared" si="246"/>
        <v>2R348.1</v>
      </c>
      <c r="I7901" s="4" t="str">
        <f t="shared" si="247"/>
        <v>SG2_GPIOA_1</v>
      </c>
    </row>
    <row r="7902" spans="1:9">
      <c r="A7902" t="s">
        <v>261</v>
      </c>
      <c r="B7902" t="s">
        <v>9522</v>
      </c>
      <c r="C7902" t="s">
        <v>5783</v>
      </c>
      <c r="D7902">
        <v>2</v>
      </c>
      <c r="E7902" t="s">
        <v>4202</v>
      </c>
      <c r="F7902">
        <v>2</v>
      </c>
      <c r="G7902">
        <v>2</v>
      </c>
      <c r="H7902" s="4" t="str">
        <f t="shared" si="246"/>
        <v>2R348.2</v>
      </c>
      <c r="I7902" s="4" t="str">
        <f t="shared" si="247"/>
        <v>S2_HSD999</v>
      </c>
    </row>
    <row r="7903" spans="1:9">
      <c r="A7903" t="s">
        <v>261</v>
      </c>
      <c r="B7903" t="s">
        <v>9522</v>
      </c>
      <c r="C7903" t="s">
        <v>5784</v>
      </c>
      <c r="D7903">
        <v>1</v>
      </c>
      <c r="E7903" t="s">
        <v>3987</v>
      </c>
      <c r="F7903">
        <v>1</v>
      </c>
      <c r="G7903">
        <v>1</v>
      </c>
      <c r="H7903" s="4" t="str">
        <f t="shared" si="246"/>
        <v>2R350.1</v>
      </c>
      <c r="I7903" s="4" t="str">
        <f t="shared" si="247"/>
        <v>SG2_SRC_DVDD33</v>
      </c>
    </row>
    <row r="7904" spans="1:9">
      <c r="A7904" t="s">
        <v>261</v>
      </c>
      <c r="B7904" t="s">
        <v>9522</v>
      </c>
      <c r="C7904" t="s">
        <v>5784</v>
      </c>
      <c r="D7904">
        <v>2</v>
      </c>
      <c r="E7904" t="s">
        <v>4201</v>
      </c>
      <c r="F7904">
        <v>2</v>
      </c>
      <c r="G7904">
        <v>2</v>
      </c>
      <c r="H7904" s="4" t="str">
        <f t="shared" si="246"/>
        <v>2R350.2</v>
      </c>
      <c r="I7904" s="4" t="str">
        <f t="shared" si="247"/>
        <v>S2_DS_HSD998</v>
      </c>
    </row>
    <row r="7905" spans="1:9">
      <c r="A7905" t="s">
        <v>261</v>
      </c>
      <c r="B7905" t="s">
        <v>9522</v>
      </c>
      <c r="C7905" t="s">
        <v>5785</v>
      </c>
      <c r="D7905">
        <v>1</v>
      </c>
      <c r="E7905" t="s">
        <v>4202</v>
      </c>
      <c r="F7905">
        <v>1</v>
      </c>
      <c r="G7905">
        <v>1</v>
      </c>
      <c r="H7905" s="4" t="str">
        <f t="shared" si="246"/>
        <v>2R351.1</v>
      </c>
      <c r="I7905" s="4" t="str">
        <f t="shared" si="247"/>
        <v>S2_HSD999</v>
      </c>
    </row>
    <row r="7906" spans="1:9">
      <c r="A7906" t="s">
        <v>261</v>
      </c>
      <c r="B7906" t="s">
        <v>9522</v>
      </c>
      <c r="C7906" t="s">
        <v>5785</v>
      </c>
      <c r="D7906">
        <v>2</v>
      </c>
      <c r="E7906" t="s">
        <v>3987</v>
      </c>
      <c r="F7906">
        <v>2</v>
      </c>
      <c r="G7906">
        <v>2</v>
      </c>
      <c r="H7906" s="4" t="str">
        <f t="shared" si="246"/>
        <v>2R351.2</v>
      </c>
      <c r="I7906" s="4" t="str">
        <f t="shared" si="247"/>
        <v>SG2_SRC_DVDD33</v>
      </c>
    </row>
    <row r="7907" spans="1:9">
      <c r="A7907" t="s">
        <v>261</v>
      </c>
      <c r="B7907" t="s">
        <v>9522</v>
      </c>
      <c r="C7907" t="s">
        <v>5786</v>
      </c>
      <c r="D7907">
        <v>1</v>
      </c>
      <c r="E7907" t="s">
        <v>169</v>
      </c>
      <c r="F7907">
        <v>1</v>
      </c>
      <c r="G7907">
        <v>1</v>
      </c>
      <c r="H7907" s="4" t="str">
        <f t="shared" si="246"/>
        <v>2R552.1</v>
      </c>
      <c r="I7907" s="4" t="str">
        <f t="shared" si="247"/>
        <v>DGND</v>
      </c>
    </row>
    <row r="7908" spans="1:9">
      <c r="A7908" t="s">
        <v>261</v>
      </c>
      <c r="B7908" t="s">
        <v>9522</v>
      </c>
      <c r="C7908" t="s">
        <v>5786</v>
      </c>
      <c r="D7908">
        <v>2</v>
      </c>
      <c r="E7908" t="s">
        <v>4191</v>
      </c>
      <c r="F7908">
        <v>2</v>
      </c>
      <c r="G7908">
        <v>2</v>
      </c>
      <c r="H7908" s="4" t="str">
        <f t="shared" si="246"/>
        <v>2R552.2</v>
      </c>
      <c r="I7908" s="4" t="str">
        <f t="shared" si="247"/>
        <v>SG2_GPIOA_3</v>
      </c>
    </row>
    <row r="7909" spans="1:9">
      <c r="A7909" t="s">
        <v>261</v>
      </c>
      <c r="B7909" t="s">
        <v>9522</v>
      </c>
      <c r="C7909" t="s">
        <v>5787</v>
      </c>
      <c r="D7909">
        <v>1</v>
      </c>
      <c r="E7909" t="s">
        <v>4203</v>
      </c>
      <c r="F7909">
        <v>1</v>
      </c>
      <c r="G7909">
        <v>1</v>
      </c>
      <c r="H7909" s="4" t="str">
        <f t="shared" si="246"/>
        <v>2R553.1</v>
      </c>
      <c r="I7909" s="4" t="str">
        <f t="shared" si="247"/>
        <v>SG2_GPIOB_2</v>
      </c>
    </row>
    <row r="7910" spans="1:9">
      <c r="A7910" t="s">
        <v>261</v>
      </c>
      <c r="B7910" t="s">
        <v>9522</v>
      </c>
      <c r="C7910" t="s">
        <v>5787</v>
      </c>
      <c r="D7910">
        <v>2</v>
      </c>
      <c r="F7910">
        <v>2</v>
      </c>
      <c r="G7910">
        <v>2</v>
      </c>
      <c r="H7910" s="4" t="str">
        <f t="shared" si="246"/>
        <v>2R553.2</v>
      </c>
      <c r="I7910" s="4">
        <f t="shared" si="247"/>
        <v>0</v>
      </c>
    </row>
    <row r="7911" spans="1:9">
      <c r="A7911" t="s">
        <v>261</v>
      </c>
      <c r="B7911" t="s">
        <v>9522</v>
      </c>
      <c r="C7911" t="s">
        <v>5788</v>
      </c>
      <c r="D7911">
        <v>1</v>
      </c>
      <c r="E7911" t="s">
        <v>4204</v>
      </c>
      <c r="F7911">
        <v>1</v>
      </c>
      <c r="G7911">
        <v>1</v>
      </c>
      <c r="H7911" s="4" t="str">
        <f t="shared" si="246"/>
        <v>2R554.1</v>
      </c>
      <c r="I7911" s="4" t="str">
        <f t="shared" si="247"/>
        <v>SG2_GPIOC_5</v>
      </c>
    </row>
    <row r="7912" spans="1:9">
      <c r="A7912" t="s">
        <v>261</v>
      </c>
      <c r="B7912" t="s">
        <v>9522</v>
      </c>
      <c r="C7912" t="s">
        <v>5788</v>
      </c>
      <c r="D7912">
        <v>2</v>
      </c>
      <c r="E7912" t="s">
        <v>3987</v>
      </c>
      <c r="F7912">
        <v>2</v>
      </c>
      <c r="G7912">
        <v>2</v>
      </c>
      <c r="H7912" s="4" t="str">
        <f t="shared" si="246"/>
        <v>2R554.2</v>
      </c>
      <c r="I7912" s="4" t="str">
        <f t="shared" si="247"/>
        <v>SG2_SRC_DVDD33</v>
      </c>
    </row>
    <row r="7913" spans="1:9">
      <c r="A7913" t="s">
        <v>261</v>
      </c>
      <c r="B7913" t="s">
        <v>9522</v>
      </c>
      <c r="C7913" t="s">
        <v>5789</v>
      </c>
      <c r="D7913">
        <v>1</v>
      </c>
      <c r="E7913" t="s">
        <v>4205</v>
      </c>
      <c r="F7913">
        <v>1</v>
      </c>
      <c r="G7913">
        <v>1</v>
      </c>
      <c r="H7913" s="4" t="str">
        <f t="shared" si="246"/>
        <v>2R555.1</v>
      </c>
      <c r="I7913" s="4" t="str">
        <f t="shared" si="247"/>
        <v>SG2_GPIOD_0</v>
      </c>
    </row>
    <row r="7914" spans="1:9">
      <c r="A7914" t="s">
        <v>261</v>
      </c>
      <c r="B7914" t="s">
        <v>9522</v>
      </c>
      <c r="C7914" t="s">
        <v>5789</v>
      </c>
      <c r="D7914">
        <v>2</v>
      </c>
      <c r="F7914">
        <v>2</v>
      </c>
      <c r="G7914">
        <v>2</v>
      </c>
      <c r="H7914" s="4" t="str">
        <f t="shared" si="246"/>
        <v>2R555.2</v>
      </c>
      <c r="I7914" s="4">
        <f t="shared" si="247"/>
        <v>0</v>
      </c>
    </row>
    <row r="7915" spans="1:9">
      <c r="A7915" t="s">
        <v>261</v>
      </c>
      <c r="B7915" t="s">
        <v>9522</v>
      </c>
      <c r="C7915" t="s">
        <v>5790</v>
      </c>
      <c r="D7915">
        <v>1</v>
      </c>
      <c r="E7915" t="s">
        <v>4206</v>
      </c>
      <c r="F7915">
        <v>1</v>
      </c>
      <c r="G7915">
        <v>1</v>
      </c>
      <c r="H7915" s="4" t="str">
        <f t="shared" si="246"/>
        <v>2R556.1</v>
      </c>
      <c r="I7915" s="4" t="str">
        <f t="shared" si="247"/>
        <v>SG2_GPIOD_1</v>
      </c>
    </row>
    <row r="7916" spans="1:9">
      <c r="A7916" t="s">
        <v>261</v>
      </c>
      <c r="B7916" t="s">
        <v>9522</v>
      </c>
      <c r="C7916" t="s">
        <v>5790</v>
      </c>
      <c r="D7916">
        <v>2</v>
      </c>
      <c r="F7916">
        <v>2</v>
      </c>
      <c r="G7916">
        <v>2</v>
      </c>
      <c r="H7916" s="4" t="str">
        <f t="shared" si="246"/>
        <v>2R556.2</v>
      </c>
      <c r="I7916" s="4">
        <f t="shared" si="247"/>
        <v>0</v>
      </c>
    </row>
    <row r="7917" spans="1:9">
      <c r="A7917" t="s">
        <v>261</v>
      </c>
      <c r="B7917" t="s">
        <v>9522</v>
      </c>
      <c r="C7917" t="s">
        <v>5791</v>
      </c>
      <c r="D7917">
        <v>1</v>
      </c>
      <c r="E7917" t="s">
        <v>4207</v>
      </c>
      <c r="F7917">
        <v>1</v>
      </c>
      <c r="G7917">
        <v>1</v>
      </c>
      <c r="H7917" s="4" t="str">
        <f t="shared" si="246"/>
        <v>2R557.1</v>
      </c>
      <c r="I7917" s="4" t="str">
        <f t="shared" si="247"/>
        <v>SG2_GPIOD_2</v>
      </c>
    </row>
    <row r="7918" spans="1:9">
      <c r="A7918" t="s">
        <v>261</v>
      </c>
      <c r="B7918" t="s">
        <v>9522</v>
      </c>
      <c r="C7918" t="s">
        <v>5791</v>
      </c>
      <c r="D7918">
        <v>2</v>
      </c>
      <c r="F7918">
        <v>2</v>
      </c>
      <c r="G7918">
        <v>2</v>
      </c>
      <c r="H7918" s="4" t="str">
        <f t="shared" si="246"/>
        <v>2R557.2</v>
      </c>
      <c r="I7918" s="4">
        <f t="shared" si="247"/>
        <v>0</v>
      </c>
    </row>
    <row r="7919" spans="1:9">
      <c r="A7919" t="s">
        <v>261</v>
      </c>
      <c r="B7919" t="s">
        <v>9522</v>
      </c>
      <c r="C7919" t="s">
        <v>5792</v>
      </c>
      <c r="D7919">
        <v>1</v>
      </c>
      <c r="E7919" t="s">
        <v>4208</v>
      </c>
      <c r="F7919">
        <v>1</v>
      </c>
      <c r="G7919">
        <v>1</v>
      </c>
      <c r="H7919" s="4" t="str">
        <f t="shared" si="246"/>
        <v>2R558.1</v>
      </c>
      <c r="I7919" s="4" t="str">
        <f t="shared" si="247"/>
        <v>SG2_GPIOE_0</v>
      </c>
    </row>
    <row r="7920" spans="1:9">
      <c r="A7920" t="s">
        <v>261</v>
      </c>
      <c r="B7920" t="s">
        <v>9522</v>
      </c>
      <c r="C7920" t="s">
        <v>5792</v>
      </c>
      <c r="D7920">
        <v>2</v>
      </c>
      <c r="F7920">
        <v>2</v>
      </c>
      <c r="G7920">
        <v>2</v>
      </c>
      <c r="H7920" s="4" t="str">
        <f t="shared" si="246"/>
        <v>2R558.2</v>
      </c>
      <c r="I7920" s="4">
        <f t="shared" si="247"/>
        <v>0</v>
      </c>
    </row>
    <row r="7921" spans="1:9">
      <c r="A7921" t="s">
        <v>261</v>
      </c>
      <c r="B7921" t="s">
        <v>9522</v>
      </c>
      <c r="C7921" t="s">
        <v>5793</v>
      </c>
      <c r="D7921">
        <v>1</v>
      </c>
      <c r="E7921" t="s">
        <v>4209</v>
      </c>
      <c r="F7921">
        <v>1</v>
      </c>
      <c r="G7921">
        <v>1</v>
      </c>
      <c r="H7921" s="4" t="str">
        <f t="shared" si="246"/>
        <v>2R559.1</v>
      </c>
      <c r="I7921" s="4" t="str">
        <f t="shared" si="247"/>
        <v>SG2_GPIOE_1</v>
      </c>
    </row>
    <row r="7922" spans="1:9">
      <c r="A7922" t="s">
        <v>261</v>
      </c>
      <c r="B7922" t="s">
        <v>9522</v>
      </c>
      <c r="C7922" t="s">
        <v>5793</v>
      </c>
      <c r="D7922">
        <v>2</v>
      </c>
      <c r="F7922">
        <v>2</v>
      </c>
      <c r="G7922">
        <v>2</v>
      </c>
      <c r="H7922" s="4" t="str">
        <f t="shared" si="246"/>
        <v>2R559.2</v>
      </c>
      <c r="I7922" s="4">
        <f t="shared" si="247"/>
        <v>0</v>
      </c>
    </row>
    <row r="7923" spans="1:9">
      <c r="A7923" t="s">
        <v>261</v>
      </c>
      <c r="B7923" t="s">
        <v>9522</v>
      </c>
      <c r="C7923" t="s">
        <v>5794</v>
      </c>
      <c r="D7923">
        <v>1</v>
      </c>
      <c r="E7923" t="s">
        <v>4210</v>
      </c>
      <c r="F7923">
        <v>1</v>
      </c>
      <c r="G7923">
        <v>1</v>
      </c>
      <c r="H7923" s="4" t="str">
        <f t="shared" si="246"/>
        <v>2R560.1</v>
      </c>
      <c r="I7923" s="4" t="str">
        <f t="shared" si="247"/>
        <v>SG2_GPIOE_2</v>
      </c>
    </row>
    <row r="7924" spans="1:9">
      <c r="A7924" t="s">
        <v>261</v>
      </c>
      <c r="B7924" t="s">
        <v>9522</v>
      </c>
      <c r="C7924" t="s">
        <v>5794</v>
      </c>
      <c r="D7924">
        <v>2</v>
      </c>
      <c r="F7924">
        <v>2</v>
      </c>
      <c r="G7924">
        <v>2</v>
      </c>
      <c r="H7924" s="4" t="str">
        <f t="shared" si="246"/>
        <v>2R560.2</v>
      </c>
      <c r="I7924" s="4">
        <f t="shared" si="247"/>
        <v>0</v>
      </c>
    </row>
    <row r="7925" spans="1:9">
      <c r="A7925" t="s">
        <v>261</v>
      </c>
      <c r="B7925" t="s">
        <v>9522</v>
      </c>
      <c r="C7925" t="s">
        <v>5795</v>
      </c>
      <c r="D7925">
        <v>1</v>
      </c>
      <c r="E7925" t="s">
        <v>4211</v>
      </c>
      <c r="F7925">
        <v>1</v>
      </c>
      <c r="G7925">
        <v>1</v>
      </c>
      <c r="H7925" s="4" t="str">
        <f t="shared" si="246"/>
        <v>2R561.1</v>
      </c>
      <c r="I7925" s="4" t="str">
        <f t="shared" si="247"/>
        <v>SG2_GPIOE_3</v>
      </c>
    </row>
    <row r="7926" spans="1:9">
      <c r="A7926" t="s">
        <v>261</v>
      </c>
      <c r="B7926" t="s">
        <v>9522</v>
      </c>
      <c r="C7926" t="s">
        <v>5795</v>
      </c>
      <c r="D7926">
        <v>2</v>
      </c>
      <c r="F7926">
        <v>2</v>
      </c>
      <c r="G7926">
        <v>2</v>
      </c>
      <c r="H7926" s="4" t="str">
        <f t="shared" si="246"/>
        <v>2R561.2</v>
      </c>
      <c r="I7926" s="4">
        <f t="shared" si="247"/>
        <v>0</v>
      </c>
    </row>
    <row r="7927" spans="1:9">
      <c r="A7927" t="s">
        <v>261</v>
      </c>
      <c r="B7927" t="s">
        <v>9522</v>
      </c>
      <c r="C7927" t="s">
        <v>5796</v>
      </c>
      <c r="D7927">
        <v>1</v>
      </c>
      <c r="E7927" t="s">
        <v>4212</v>
      </c>
      <c r="F7927">
        <v>1</v>
      </c>
      <c r="G7927">
        <v>1</v>
      </c>
      <c r="H7927" s="4" t="str">
        <f t="shared" si="246"/>
        <v>2R562.1</v>
      </c>
      <c r="I7927" s="4" t="str">
        <f t="shared" si="247"/>
        <v>SG2_GPIOE_4</v>
      </c>
    </row>
    <row r="7928" spans="1:9">
      <c r="A7928" t="s">
        <v>261</v>
      </c>
      <c r="B7928" t="s">
        <v>9522</v>
      </c>
      <c r="C7928" t="s">
        <v>5796</v>
      </c>
      <c r="D7928">
        <v>2</v>
      </c>
      <c r="F7928">
        <v>2</v>
      </c>
      <c r="G7928">
        <v>2</v>
      </c>
      <c r="H7928" s="4" t="str">
        <f t="shared" si="246"/>
        <v>2R562.2</v>
      </c>
      <c r="I7928" s="4">
        <f t="shared" si="247"/>
        <v>0</v>
      </c>
    </row>
    <row r="7929" spans="1:9">
      <c r="A7929" t="s">
        <v>261</v>
      </c>
      <c r="B7929" t="s">
        <v>9522</v>
      </c>
      <c r="C7929" t="s">
        <v>5797</v>
      </c>
      <c r="D7929">
        <v>1</v>
      </c>
      <c r="E7929" t="s">
        <v>4213</v>
      </c>
      <c r="F7929">
        <v>1</v>
      </c>
      <c r="G7929">
        <v>1</v>
      </c>
      <c r="H7929" s="4" t="str">
        <f t="shared" si="246"/>
        <v>2R563.1</v>
      </c>
      <c r="I7929" s="4" t="str">
        <f t="shared" si="247"/>
        <v>SG2_GPIOF_0</v>
      </c>
    </row>
    <row r="7930" spans="1:9">
      <c r="A7930" t="s">
        <v>261</v>
      </c>
      <c r="B7930" t="s">
        <v>9522</v>
      </c>
      <c r="C7930" t="s">
        <v>5797</v>
      </c>
      <c r="D7930">
        <v>2</v>
      </c>
      <c r="E7930" t="s">
        <v>3987</v>
      </c>
      <c r="F7930">
        <v>2</v>
      </c>
      <c r="G7930">
        <v>2</v>
      </c>
      <c r="H7930" s="4" t="str">
        <f t="shared" si="246"/>
        <v>2R563.2</v>
      </c>
      <c r="I7930" s="4" t="str">
        <f t="shared" si="247"/>
        <v>SG2_SRC_DVDD33</v>
      </c>
    </row>
    <row r="7931" spans="1:9">
      <c r="A7931" t="s">
        <v>261</v>
      </c>
      <c r="B7931" t="s">
        <v>9522</v>
      </c>
      <c r="C7931" t="s">
        <v>5798</v>
      </c>
      <c r="D7931">
        <v>1</v>
      </c>
      <c r="E7931" t="s">
        <v>4214</v>
      </c>
      <c r="F7931">
        <v>1</v>
      </c>
      <c r="G7931">
        <v>1</v>
      </c>
      <c r="H7931" s="4" t="str">
        <f t="shared" si="246"/>
        <v>2R564.1</v>
      </c>
      <c r="I7931" s="4" t="str">
        <f t="shared" si="247"/>
        <v>SG2_GPIOF_1</v>
      </c>
    </row>
    <row r="7932" spans="1:9">
      <c r="A7932" t="s">
        <v>261</v>
      </c>
      <c r="B7932" t="s">
        <v>9522</v>
      </c>
      <c r="C7932" t="s">
        <v>5798</v>
      </c>
      <c r="D7932">
        <v>2</v>
      </c>
      <c r="E7932" t="s">
        <v>3987</v>
      </c>
      <c r="F7932">
        <v>2</v>
      </c>
      <c r="G7932">
        <v>2</v>
      </c>
      <c r="H7932" s="4" t="str">
        <f t="shared" si="246"/>
        <v>2R564.2</v>
      </c>
      <c r="I7932" s="4" t="str">
        <f t="shared" si="247"/>
        <v>SG2_SRC_DVDD33</v>
      </c>
    </row>
    <row r="7933" spans="1:9">
      <c r="A7933" t="s">
        <v>261</v>
      </c>
      <c r="B7933" t="s">
        <v>9522</v>
      </c>
      <c r="C7933" t="s">
        <v>5799</v>
      </c>
      <c r="D7933">
        <v>1</v>
      </c>
      <c r="E7933" t="s">
        <v>4215</v>
      </c>
      <c r="F7933">
        <v>1</v>
      </c>
      <c r="G7933">
        <v>1</v>
      </c>
      <c r="H7933" s="4" t="str">
        <f t="shared" si="246"/>
        <v>2R565.1</v>
      </c>
      <c r="I7933" s="4" t="str">
        <f t="shared" si="247"/>
        <v>SG2_GPIOF_2</v>
      </c>
    </row>
    <row r="7934" spans="1:9">
      <c r="A7934" t="s">
        <v>261</v>
      </c>
      <c r="B7934" t="s">
        <v>9522</v>
      </c>
      <c r="C7934" t="s">
        <v>5799</v>
      </c>
      <c r="D7934">
        <v>2</v>
      </c>
      <c r="E7934" t="s">
        <v>3987</v>
      </c>
      <c r="F7934">
        <v>2</v>
      </c>
      <c r="G7934">
        <v>2</v>
      </c>
      <c r="H7934" s="4" t="str">
        <f t="shared" si="246"/>
        <v>2R565.2</v>
      </c>
      <c r="I7934" s="4" t="str">
        <f t="shared" si="247"/>
        <v>SG2_SRC_DVDD33</v>
      </c>
    </row>
    <row r="7935" spans="1:9">
      <c r="A7935" t="s">
        <v>261</v>
      </c>
      <c r="B7935" t="s">
        <v>9522</v>
      </c>
      <c r="C7935" t="s">
        <v>5800</v>
      </c>
      <c r="D7935">
        <v>1</v>
      </c>
      <c r="E7935" t="s">
        <v>4216</v>
      </c>
      <c r="F7935">
        <v>1</v>
      </c>
      <c r="G7935">
        <v>1</v>
      </c>
      <c r="H7935" s="4" t="str">
        <f t="shared" si="246"/>
        <v>2R566.1</v>
      </c>
      <c r="I7935" s="4" t="str">
        <f t="shared" si="247"/>
        <v>SG2_GPIOF_3</v>
      </c>
    </row>
    <row r="7936" spans="1:9">
      <c r="A7936" t="s">
        <v>261</v>
      </c>
      <c r="B7936" t="s">
        <v>9522</v>
      </c>
      <c r="C7936" t="s">
        <v>5800</v>
      </c>
      <c r="D7936">
        <v>2</v>
      </c>
      <c r="E7936" t="s">
        <v>3987</v>
      </c>
      <c r="F7936">
        <v>2</v>
      </c>
      <c r="G7936">
        <v>2</v>
      </c>
      <c r="H7936" s="4" t="str">
        <f t="shared" si="246"/>
        <v>2R566.2</v>
      </c>
      <c r="I7936" s="4" t="str">
        <f t="shared" si="247"/>
        <v>SG2_SRC_DVDD33</v>
      </c>
    </row>
    <row r="7937" spans="1:9">
      <c r="A7937" t="s">
        <v>261</v>
      </c>
      <c r="B7937" t="s">
        <v>9522</v>
      </c>
      <c r="C7937" t="s">
        <v>5801</v>
      </c>
      <c r="D7937">
        <v>1</v>
      </c>
      <c r="E7937" t="s">
        <v>4217</v>
      </c>
      <c r="F7937">
        <v>1</v>
      </c>
      <c r="G7937">
        <v>1</v>
      </c>
      <c r="H7937" s="4" t="str">
        <f t="shared" si="246"/>
        <v>2R567.1</v>
      </c>
      <c r="I7937" s="4" t="str">
        <f t="shared" si="247"/>
        <v>SG2_GPIOF_4</v>
      </c>
    </row>
    <row r="7938" spans="1:9">
      <c r="A7938" t="s">
        <v>261</v>
      </c>
      <c r="B7938" t="s">
        <v>9522</v>
      </c>
      <c r="C7938" t="s">
        <v>5801</v>
      </c>
      <c r="D7938">
        <v>2</v>
      </c>
      <c r="F7938">
        <v>2</v>
      </c>
      <c r="G7938">
        <v>2</v>
      </c>
      <c r="H7938" s="4" t="str">
        <f t="shared" ref="H7938:H8001" si="248">CONCATENATE(C7938,".",F7938)</f>
        <v>2R567.2</v>
      </c>
      <c r="I7938" s="4">
        <f t="shared" ref="I7938:I8001" si="249">E7938</f>
        <v>0</v>
      </c>
    </row>
    <row r="7939" spans="1:9">
      <c r="A7939" t="s">
        <v>261</v>
      </c>
      <c r="B7939" t="s">
        <v>9522</v>
      </c>
      <c r="C7939" t="s">
        <v>5802</v>
      </c>
      <c r="D7939">
        <v>1</v>
      </c>
      <c r="E7939" t="s">
        <v>4194</v>
      </c>
      <c r="F7939">
        <v>1</v>
      </c>
      <c r="G7939">
        <v>1</v>
      </c>
      <c r="H7939" s="4" t="str">
        <f t="shared" si="248"/>
        <v>2R568.1</v>
      </c>
      <c r="I7939" s="4" t="str">
        <f t="shared" si="249"/>
        <v>SG2_GPIOC_0</v>
      </c>
    </row>
    <row r="7940" spans="1:9">
      <c r="A7940" t="s">
        <v>261</v>
      </c>
      <c r="B7940" t="s">
        <v>9522</v>
      </c>
      <c r="C7940" t="s">
        <v>5802</v>
      </c>
      <c r="D7940">
        <v>2</v>
      </c>
      <c r="E7940" t="s">
        <v>169</v>
      </c>
      <c r="F7940">
        <v>2</v>
      </c>
      <c r="G7940">
        <v>2</v>
      </c>
      <c r="H7940" s="4" t="str">
        <f t="shared" si="248"/>
        <v>2R568.2</v>
      </c>
      <c r="I7940" s="4" t="str">
        <f t="shared" si="249"/>
        <v>DGND</v>
      </c>
    </row>
    <row r="7941" spans="1:9">
      <c r="A7941" t="s">
        <v>261</v>
      </c>
      <c r="B7941" t="s">
        <v>9522</v>
      </c>
      <c r="C7941" t="s">
        <v>5803</v>
      </c>
      <c r="D7941">
        <v>1</v>
      </c>
      <c r="E7941" t="s">
        <v>4195</v>
      </c>
      <c r="F7941">
        <v>1</v>
      </c>
      <c r="G7941">
        <v>1</v>
      </c>
      <c r="H7941" s="4" t="str">
        <f t="shared" si="248"/>
        <v>2R569.1</v>
      </c>
      <c r="I7941" s="4" t="str">
        <f t="shared" si="249"/>
        <v>SG2_GPIOC_1</v>
      </c>
    </row>
    <row r="7942" spans="1:9">
      <c r="A7942" t="s">
        <v>261</v>
      </c>
      <c r="B7942" t="s">
        <v>9522</v>
      </c>
      <c r="C7942" t="s">
        <v>5803</v>
      </c>
      <c r="D7942">
        <v>2</v>
      </c>
      <c r="E7942" t="s">
        <v>169</v>
      </c>
      <c r="F7942">
        <v>2</v>
      </c>
      <c r="G7942">
        <v>2</v>
      </c>
      <c r="H7942" s="4" t="str">
        <f t="shared" si="248"/>
        <v>2R569.2</v>
      </c>
      <c r="I7942" s="4" t="str">
        <f t="shared" si="249"/>
        <v>DGND</v>
      </c>
    </row>
    <row r="7943" spans="1:9">
      <c r="A7943" t="s">
        <v>261</v>
      </c>
      <c r="B7943" t="s">
        <v>9522</v>
      </c>
      <c r="C7943" t="s">
        <v>5804</v>
      </c>
      <c r="D7943">
        <v>1</v>
      </c>
      <c r="E7943" t="s">
        <v>4196</v>
      </c>
      <c r="F7943">
        <v>1</v>
      </c>
      <c r="G7943">
        <v>1</v>
      </c>
      <c r="H7943" s="4" t="str">
        <f t="shared" si="248"/>
        <v>2R570.1</v>
      </c>
      <c r="I7943" s="4" t="str">
        <f t="shared" si="249"/>
        <v>SG2_GPIOC_2</v>
      </c>
    </row>
    <row r="7944" spans="1:9">
      <c r="A7944" t="s">
        <v>261</v>
      </c>
      <c r="B7944" t="s">
        <v>9522</v>
      </c>
      <c r="C7944" t="s">
        <v>5804</v>
      </c>
      <c r="D7944">
        <v>2</v>
      </c>
      <c r="E7944" t="s">
        <v>169</v>
      </c>
      <c r="F7944">
        <v>2</v>
      </c>
      <c r="G7944">
        <v>2</v>
      </c>
      <c r="H7944" s="4" t="str">
        <f t="shared" si="248"/>
        <v>2R570.2</v>
      </c>
      <c r="I7944" s="4" t="str">
        <f t="shared" si="249"/>
        <v>DGND</v>
      </c>
    </row>
    <row r="7945" spans="1:9">
      <c r="A7945" t="s">
        <v>261</v>
      </c>
      <c r="B7945" t="s">
        <v>9522</v>
      </c>
      <c r="C7945" t="s">
        <v>5805</v>
      </c>
      <c r="D7945">
        <v>1</v>
      </c>
      <c r="E7945" t="s">
        <v>4198</v>
      </c>
      <c r="F7945">
        <v>1</v>
      </c>
      <c r="G7945">
        <v>1</v>
      </c>
      <c r="H7945" s="4" t="str">
        <f t="shared" si="248"/>
        <v>2R571.1</v>
      </c>
      <c r="I7945" s="4" t="str">
        <f t="shared" si="249"/>
        <v>SG2_GPIOC_3</v>
      </c>
    </row>
    <row r="7946" spans="1:9">
      <c r="A7946" t="s">
        <v>261</v>
      </c>
      <c r="B7946" t="s">
        <v>9522</v>
      </c>
      <c r="C7946" t="s">
        <v>5805</v>
      </c>
      <c r="D7946">
        <v>2</v>
      </c>
      <c r="E7946" t="s">
        <v>169</v>
      </c>
      <c r="F7946">
        <v>2</v>
      </c>
      <c r="G7946">
        <v>2</v>
      </c>
      <c r="H7946" s="4" t="str">
        <f t="shared" si="248"/>
        <v>2R571.2</v>
      </c>
      <c r="I7946" s="4" t="str">
        <f t="shared" si="249"/>
        <v>DGND</v>
      </c>
    </row>
    <row r="7947" spans="1:9">
      <c r="A7947" t="s">
        <v>261</v>
      </c>
      <c r="B7947" t="s">
        <v>9522</v>
      </c>
      <c r="C7947" t="s">
        <v>5806</v>
      </c>
      <c r="D7947">
        <v>1</v>
      </c>
      <c r="E7947" t="s">
        <v>4197</v>
      </c>
      <c r="F7947">
        <v>1</v>
      </c>
      <c r="G7947">
        <v>1</v>
      </c>
      <c r="H7947" s="4" t="str">
        <f t="shared" si="248"/>
        <v>2R572.1</v>
      </c>
      <c r="I7947" s="4" t="str">
        <f t="shared" si="249"/>
        <v>SG2_GPIOC_4</v>
      </c>
    </row>
    <row r="7948" spans="1:9">
      <c r="A7948" t="s">
        <v>261</v>
      </c>
      <c r="B7948" t="s">
        <v>9522</v>
      </c>
      <c r="C7948" t="s">
        <v>5806</v>
      </c>
      <c r="D7948">
        <v>2</v>
      </c>
      <c r="E7948" t="s">
        <v>169</v>
      </c>
      <c r="F7948">
        <v>2</v>
      </c>
      <c r="G7948">
        <v>2</v>
      </c>
      <c r="H7948" s="4" t="str">
        <f t="shared" si="248"/>
        <v>2R572.2</v>
      </c>
      <c r="I7948" s="4" t="str">
        <f t="shared" si="249"/>
        <v>DGND</v>
      </c>
    </row>
    <row r="7949" spans="1:9">
      <c r="A7949" t="s">
        <v>261</v>
      </c>
      <c r="B7949" t="s">
        <v>9522</v>
      </c>
      <c r="C7949" t="s">
        <v>5807</v>
      </c>
      <c r="D7949">
        <v>1</v>
      </c>
      <c r="E7949" t="s">
        <v>4204</v>
      </c>
      <c r="F7949">
        <v>1</v>
      </c>
      <c r="G7949">
        <v>1</v>
      </c>
      <c r="H7949" s="4" t="str">
        <f t="shared" si="248"/>
        <v>2R573.1</v>
      </c>
      <c r="I7949" s="4" t="str">
        <f t="shared" si="249"/>
        <v>SG2_GPIOC_5</v>
      </c>
    </row>
    <row r="7950" spans="1:9">
      <c r="A7950" t="s">
        <v>261</v>
      </c>
      <c r="B7950" t="s">
        <v>9522</v>
      </c>
      <c r="C7950" t="s">
        <v>5807</v>
      </c>
      <c r="D7950">
        <v>2</v>
      </c>
      <c r="E7950" t="s">
        <v>169</v>
      </c>
      <c r="F7950">
        <v>2</v>
      </c>
      <c r="G7950">
        <v>2</v>
      </c>
      <c r="H7950" s="4" t="str">
        <f t="shared" si="248"/>
        <v>2R573.2</v>
      </c>
      <c r="I7950" s="4" t="str">
        <f t="shared" si="249"/>
        <v>DGND</v>
      </c>
    </row>
    <row r="7951" spans="1:9">
      <c r="A7951" t="s">
        <v>261</v>
      </c>
      <c r="B7951" t="s">
        <v>9522</v>
      </c>
      <c r="C7951" t="s">
        <v>5808</v>
      </c>
      <c r="D7951">
        <v>1</v>
      </c>
      <c r="E7951" t="s">
        <v>4216</v>
      </c>
      <c r="F7951">
        <v>1</v>
      </c>
      <c r="G7951">
        <v>1</v>
      </c>
      <c r="H7951" s="4" t="str">
        <f t="shared" si="248"/>
        <v>2R574.1</v>
      </c>
      <c r="I7951" s="4" t="str">
        <f t="shared" si="249"/>
        <v>SG2_GPIOF_3</v>
      </c>
    </row>
    <row r="7952" spans="1:9">
      <c r="A7952" t="s">
        <v>261</v>
      </c>
      <c r="B7952" t="s">
        <v>9522</v>
      </c>
      <c r="C7952" t="s">
        <v>5808</v>
      </c>
      <c r="D7952">
        <v>2</v>
      </c>
      <c r="E7952" t="s">
        <v>169</v>
      </c>
      <c r="F7952">
        <v>2</v>
      </c>
      <c r="G7952">
        <v>2</v>
      </c>
      <c r="H7952" s="4" t="str">
        <f t="shared" si="248"/>
        <v>2R574.2</v>
      </c>
      <c r="I7952" s="4" t="str">
        <f t="shared" si="249"/>
        <v>DGND</v>
      </c>
    </row>
    <row r="7953" spans="1:9">
      <c r="A7953" t="s">
        <v>261</v>
      </c>
      <c r="B7953" t="s">
        <v>9522</v>
      </c>
      <c r="C7953" t="s">
        <v>5809</v>
      </c>
      <c r="D7953">
        <v>1</v>
      </c>
      <c r="E7953" t="s">
        <v>4215</v>
      </c>
      <c r="F7953">
        <v>1</v>
      </c>
      <c r="G7953">
        <v>1</v>
      </c>
      <c r="H7953" s="4" t="str">
        <f t="shared" si="248"/>
        <v>2R575.1</v>
      </c>
      <c r="I7953" s="4" t="str">
        <f t="shared" si="249"/>
        <v>SG2_GPIOF_2</v>
      </c>
    </row>
    <row r="7954" spans="1:9">
      <c r="A7954" t="s">
        <v>261</v>
      </c>
      <c r="B7954" t="s">
        <v>9522</v>
      </c>
      <c r="C7954" t="s">
        <v>5809</v>
      </c>
      <c r="D7954">
        <v>2</v>
      </c>
      <c r="E7954" t="s">
        <v>169</v>
      </c>
      <c r="F7954">
        <v>2</v>
      </c>
      <c r="G7954">
        <v>2</v>
      </c>
      <c r="H7954" s="4" t="str">
        <f t="shared" si="248"/>
        <v>2R575.2</v>
      </c>
      <c r="I7954" s="4" t="str">
        <f t="shared" si="249"/>
        <v>DGND</v>
      </c>
    </row>
    <row r="7955" spans="1:9">
      <c r="A7955" t="s">
        <v>261</v>
      </c>
      <c r="B7955" t="s">
        <v>9522</v>
      </c>
      <c r="C7955" t="s">
        <v>5810</v>
      </c>
      <c r="D7955">
        <v>1</v>
      </c>
      <c r="E7955" t="s">
        <v>4214</v>
      </c>
      <c r="F7955">
        <v>1</v>
      </c>
      <c r="G7955">
        <v>1</v>
      </c>
      <c r="H7955" s="4" t="str">
        <f t="shared" si="248"/>
        <v>2R576.1</v>
      </c>
      <c r="I7955" s="4" t="str">
        <f t="shared" si="249"/>
        <v>SG2_GPIOF_1</v>
      </c>
    </row>
    <row r="7956" spans="1:9">
      <c r="A7956" t="s">
        <v>261</v>
      </c>
      <c r="B7956" t="s">
        <v>9522</v>
      </c>
      <c r="C7956" t="s">
        <v>5810</v>
      </c>
      <c r="D7956">
        <v>2</v>
      </c>
      <c r="E7956" t="s">
        <v>169</v>
      </c>
      <c r="F7956">
        <v>2</v>
      </c>
      <c r="G7956">
        <v>2</v>
      </c>
      <c r="H7956" s="4" t="str">
        <f t="shared" si="248"/>
        <v>2R576.2</v>
      </c>
      <c r="I7956" s="4" t="str">
        <f t="shared" si="249"/>
        <v>DGND</v>
      </c>
    </row>
    <row r="7957" spans="1:9">
      <c r="A7957" t="s">
        <v>261</v>
      </c>
      <c r="B7957" t="s">
        <v>9522</v>
      </c>
      <c r="C7957" t="s">
        <v>5811</v>
      </c>
      <c r="D7957">
        <v>1</v>
      </c>
      <c r="E7957" t="s">
        <v>4213</v>
      </c>
      <c r="F7957">
        <v>1</v>
      </c>
      <c r="G7957">
        <v>1</v>
      </c>
      <c r="H7957" s="4" t="str">
        <f t="shared" si="248"/>
        <v>2R577.1</v>
      </c>
      <c r="I7957" s="4" t="str">
        <f t="shared" si="249"/>
        <v>SG2_GPIOF_0</v>
      </c>
    </row>
    <row r="7958" spans="1:9">
      <c r="A7958" t="s">
        <v>261</v>
      </c>
      <c r="B7958" t="s">
        <v>9522</v>
      </c>
      <c r="C7958" t="s">
        <v>5811</v>
      </c>
      <c r="D7958">
        <v>2</v>
      </c>
      <c r="E7958" t="s">
        <v>169</v>
      </c>
      <c r="F7958">
        <v>2</v>
      </c>
      <c r="G7958">
        <v>2</v>
      </c>
      <c r="H7958" s="4" t="str">
        <f t="shared" si="248"/>
        <v>2R577.2</v>
      </c>
      <c r="I7958" s="4" t="str">
        <f t="shared" si="249"/>
        <v>DGND</v>
      </c>
    </row>
    <row r="7959" spans="1:9">
      <c r="A7959" t="s">
        <v>261</v>
      </c>
      <c r="B7959" t="s">
        <v>9522</v>
      </c>
      <c r="C7959" t="s">
        <v>5812</v>
      </c>
      <c r="D7959">
        <v>1</v>
      </c>
      <c r="E7959" t="s">
        <v>4218</v>
      </c>
      <c r="F7959">
        <v>1</v>
      </c>
      <c r="G7959">
        <v>1</v>
      </c>
      <c r="H7959" s="4" t="str">
        <f t="shared" si="248"/>
        <v>2R578.1</v>
      </c>
      <c r="I7959" s="4" t="str">
        <f t="shared" si="249"/>
        <v>SG2_AT-</v>
      </c>
    </row>
    <row r="7960" spans="1:9">
      <c r="A7960" t="s">
        <v>261</v>
      </c>
      <c r="B7960" t="s">
        <v>9522</v>
      </c>
      <c r="C7960" t="s">
        <v>5812</v>
      </c>
      <c r="D7960">
        <v>2</v>
      </c>
      <c r="F7960">
        <v>2</v>
      </c>
      <c r="G7960">
        <v>2</v>
      </c>
      <c r="H7960" s="4" t="str">
        <f t="shared" si="248"/>
        <v>2R578.2</v>
      </c>
      <c r="I7960" s="4">
        <f t="shared" si="249"/>
        <v>0</v>
      </c>
    </row>
    <row r="7961" spans="1:9">
      <c r="A7961" t="s">
        <v>261</v>
      </c>
      <c r="B7961" t="s">
        <v>9522</v>
      </c>
      <c r="C7961" t="s">
        <v>5813</v>
      </c>
      <c r="D7961">
        <v>1</v>
      </c>
      <c r="E7961" t="s">
        <v>4219</v>
      </c>
      <c r="F7961">
        <v>1</v>
      </c>
      <c r="G7961">
        <v>1</v>
      </c>
      <c r="H7961" s="4" t="str">
        <f t="shared" si="248"/>
        <v>2R579.1</v>
      </c>
      <c r="I7961" s="4" t="str">
        <f t="shared" si="249"/>
        <v>SG2_AT+</v>
      </c>
    </row>
    <row r="7962" spans="1:9">
      <c r="A7962" t="s">
        <v>261</v>
      </c>
      <c r="B7962" t="s">
        <v>9522</v>
      </c>
      <c r="C7962" t="s">
        <v>5813</v>
      </c>
      <c r="D7962">
        <v>2</v>
      </c>
      <c r="F7962">
        <v>2</v>
      </c>
      <c r="G7962">
        <v>2</v>
      </c>
      <c r="H7962" s="4" t="str">
        <f t="shared" si="248"/>
        <v>2R579.2</v>
      </c>
      <c r="I7962" s="4">
        <f t="shared" si="249"/>
        <v>0</v>
      </c>
    </row>
    <row r="7963" spans="1:9">
      <c r="A7963" t="s">
        <v>261</v>
      </c>
      <c r="B7963" t="s">
        <v>9522</v>
      </c>
      <c r="C7963" t="s">
        <v>5814</v>
      </c>
      <c r="D7963">
        <v>1</v>
      </c>
      <c r="E7963" t="s">
        <v>7568</v>
      </c>
      <c r="F7963">
        <v>1</v>
      </c>
      <c r="G7963">
        <v>1</v>
      </c>
      <c r="H7963" s="4" t="str">
        <f t="shared" si="248"/>
        <v>2R584.1</v>
      </c>
      <c r="I7963" s="4" t="str">
        <f t="shared" si="249"/>
        <v>SG2_RESETB</v>
      </c>
    </row>
    <row r="7964" spans="1:9">
      <c r="A7964" t="s">
        <v>261</v>
      </c>
      <c r="B7964" t="s">
        <v>9522</v>
      </c>
      <c r="C7964" t="s">
        <v>5814</v>
      </c>
      <c r="D7964">
        <v>2</v>
      </c>
      <c r="E7964" t="s">
        <v>3395</v>
      </c>
      <c r="F7964">
        <v>2</v>
      </c>
      <c r="G7964">
        <v>2</v>
      </c>
      <c r="H7964" s="4" t="str">
        <f t="shared" si="248"/>
        <v>2R584.2</v>
      </c>
      <c r="I7964" s="4" t="str">
        <f t="shared" si="249"/>
        <v>SC_HSD070</v>
      </c>
    </row>
    <row r="7965" spans="1:9">
      <c r="A7965" t="s">
        <v>261</v>
      </c>
      <c r="B7965" t="s">
        <v>9522</v>
      </c>
      <c r="C7965" t="s">
        <v>8375</v>
      </c>
      <c r="D7965">
        <v>1</v>
      </c>
      <c r="E7965" t="s">
        <v>4155</v>
      </c>
      <c r="F7965">
        <v>1</v>
      </c>
      <c r="G7965">
        <v>1</v>
      </c>
      <c r="H7965" s="4" t="str">
        <f t="shared" si="248"/>
        <v>2RG21.1</v>
      </c>
      <c r="I7965" s="4" t="str">
        <f t="shared" si="249"/>
        <v>SG2_GPIOA_1</v>
      </c>
    </row>
    <row r="7966" spans="1:9">
      <c r="A7966" t="s">
        <v>261</v>
      </c>
      <c r="B7966" t="s">
        <v>9522</v>
      </c>
      <c r="C7966" t="s">
        <v>8375</v>
      </c>
      <c r="D7966">
        <v>2</v>
      </c>
      <c r="E7966" t="s">
        <v>8363</v>
      </c>
      <c r="F7966">
        <v>2</v>
      </c>
      <c r="G7966">
        <v>2</v>
      </c>
      <c r="H7966" s="4" t="str">
        <f t="shared" si="248"/>
        <v>2RG21.2</v>
      </c>
      <c r="I7966" s="4" t="str">
        <f t="shared" si="249"/>
        <v>SG2_PH_GPIOA_1</v>
      </c>
    </row>
    <row r="7967" spans="1:9">
      <c r="A7967" t="s">
        <v>261</v>
      </c>
      <c r="B7967" t="s">
        <v>9522</v>
      </c>
      <c r="C7967" t="s">
        <v>8376</v>
      </c>
      <c r="D7967">
        <v>1</v>
      </c>
      <c r="E7967" t="s">
        <v>4156</v>
      </c>
      <c r="F7967">
        <v>1</v>
      </c>
      <c r="G7967">
        <v>1</v>
      </c>
      <c r="H7967" s="4" t="str">
        <f t="shared" si="248"/>
        <v>2RG22.1</v>
      </c>
      <c r="I7967" s="4" t="str">
        <f t="shared" si="249"/>
        <v>SG2_GPIOA_2</v>
      </c>
    </row>
    <row r="7968" spans="1:9">
      <c r="A7968" t="s">
        <v>261</v>
      </c>
      <c r="B7968" t="s">
        <v>9522</v>
      </c>
      <c r="C7968" t="s">
        <v>8376</v>
      </c>
      <c r="D7968">
        <v>2</v>
      </c>
      <c r="E7968" t="s">
        <v>8364</v>
      </c>
      <c r="F7968">
        <v>2</v>
      </c>
      <c r="G7968">
        <v>2</v>
      </c>
      <c r="H7968" s="4" t="str">
        <f t="shared" si="248"/>
        <v>2RG22.2</v>
      </c>
      <c r="I7968" s="4" t="str">
        <f t="shared" si="249"/>
        <v>SG2_PH_GPIOA_2</v>
      </c>
    </row>
    <row r="7969" spans="1:9">
      <c r="A7969" t="s">
        <v>261</v>
      </c>
      <c r="B7969" t="s">
        <v>9522</v>
      </c>
      <c r="C7969" t="s">
        <v>9381</v>
      </c>
      <c r="D7969" t="s">
        <v>1688</v>
      </c>
      <c r="E7969" t="s">
        <v>4218</v>
      </c>
      <c r="F7969" t="s">
        <v>227</v>
      </c>
      <c r="G7969" t="s">
        <v>1688</v>
      </c>
      <c r="H7969" s="4" t="str">
        <f t="shared" si="248"/>
        <v>GOLD2.B16</v>
      </c>
      <c r="I7969" s="4" t="str">
        <f t="shared" si="249"/>
        <v>SG2_AT-</v>
      </c>
    </row>
    <row r="7970" spans="1:9">
      <c r="A7970" t="s">
        <v>261</v>
      </c>
      <c r="B7970" t="s">
        <v>9522</v>
      </c>
      <c r="C7970" t="s">
        <v>9381</v>
      </c>
      <c r="D7970" t="s">
        <v>1689</v>
      </c>
      <c r="E7970" t="s">
        <v>4219</v>
      </c>
      <c r="F7970" t="s">
        <v>226</v>
      </c>
      <c r="G7970" t="s">
        <v>1689</v>
      </c>
      <c r="H7970" s="4" t="str">
        <f t="shared" si="248"/>
        <v>GOLD2.B15</v>
      </c>
      <c r="I7970" s="4" t="str">
        <f t="shared" si="249"/>
        <v>SG2_AT+</v>
      </c>
    </row>
    <row r="7971" spans="1:9">
      <c r="A7971" t="s">
        <v>261</v>
      </c>
      <c r="B7971" t="s">
        <v>9522</v>
      </c>
      <c r="C7971" t="s">
        <v>9381</v>
      </c>
      <c r="D7971" t="s">
        <v>391</v>
      </c>
      <c r="E7971" t="s">
        <v>4200</v>
      </c>
      <c r="F7971" t="s">
        <v>318</v>
      </c>
      <c r="G7971" t="s">
        <v>391</v>
      </c>
      <c r="H7971" s="4" t="str">
        <f t="shared" si="248"/>
        <v>GOLD2.R1</v>
      </c>
      <c r="I7971" s="4" t="str">
        <f t="shared" si="249"/>
        <v>SG2_DISB</v>
      </c>
    </row>
    <row r="7972" spans="1:9">
      <c r="A7972" t="s">
        <v>261</v>
      </c>
      <c r="B7972" t="s">
        <v>9522</v>
      </c>
      <c r="C7972" t="s">
        <v>9381</v>
      </c>
      <c r="D7972" t="s">
        <v>1692</v>
      </c>
      <c r="E7972" t="s">
        <v>4220</v>
      </c>
      <c r="F7972" t="s">
        <v>1603</v>
      </c>
      <c r="G7972" t="s">
        <v>1692</v>
      </c>
      <c r="H7972" s="4" t="str">
        <f t="shared" si="248"/>
        <v>GOLD2.N15</v>
      </c>
      <c r="I7972" s="4" t="str">
        <f t="shared" si="249"/>
        <v>SG2_FE_LED0</v>
      </c>
    </row>
    <row r="7973" spans="1:9">
      <c r="A7973" t="s">
        <v>261</v>
      </c>
      <c r="B7973" t="s">
        <v>9522</v>
      </c>
      <c r="C7973" t="s">
        <v>9381</v>
      </c>
      <c r="D7973" t="s">
        <v>1694</v>
      </c>
      <c r="E7973" t="s">
        <v>4221</v>
      </c>
      <c r="F7973" t="s">
        <v>1606</v>
      </c>
      <c r="G7973" t="s">
        <v>1694</v>
      </c>
      <c r="H7973" s="4" t="str">
        <f t="shared" si="248"/>
        <v>GOLD2.P15</v>
      </c>
      <c r="I7973" s="4" t="str">
        <f t="shared" si="249"/>
        <v>SG2_FE_LED1</v>
      </c>
    </row>
    <row r="7974" spans="1:9">
      <c r="A7974" t="s">
        <v>261</v>
      </c>
      <c r="B7974" t="s">
        <v>9522</v>
      </c>
      <c r="C7974" t="s">
        <v>9381</v>
      </c>
      <c r="D7974" t="s">
        <v>365</v>
      </c>
      <c r="E7974" t="s">
        <v>4222</v>
      </c>
      <c r="F7974" t="s">
        <v>274</v>
      </c>
      <c r="G7974" t="s">
        <v>365</v>
      </c>
      <c r="H7974" s="4" t="str">
        <f t="shared" si="248"/>
        <v>GOLD2.L1</v>
      </c>
      <c r="I7974" s="4" t="str">
        <f t="shared" si="249"/>
        <v>SG2_GPIOA_0</v>
      </c>
    </row>
    <row r="7975" spans="1:9">
      <c r="A7975" t="s">
        <v>261</v>
      </c>
      <c r="B7975" t="s">
        <v>9522</v>
      </c>
      <c r="C7975" t="s">
        <v>9381</v>
      </c>
      <c r="D7975" t="s">
        <v>367</v>
      </c>
      <c r="E7975" t="s">
        <v>4155</v>
      </c>
      <c r="F7975" t="s">
        <v>308</v>
      </c>
      <c r="G7975" t="s">
        <v>367</v>
      </c>
      <c r="H7975" s="4" t="str">
        <f t="shared" si="248"/>
        <v>GOLD2.M1</v>
      </c>
      <c r="I7975" s="4" t="str">
        <f t="shared" si="249"/>
        <v>SG2_GPIOA_1</v>
      </c>
    </row>
    <row r="7976" spans="1:9">
      <c r="A7976" t="s">
        <v>261</v>
      </c>
      <c r="B7976" t="s">
        <v>9522</v>
      </c>
      <c r="C7976" t="s">
        <v>9381</v>
      </c>
      <c r="D7976" t="s">
        <v>369</v>
      </c>
      <c r="E7976" t="s">
        <v>4156</v>
      </c>
      <c r="F7976" t="s">
        <v>442</v>
      </c>
      <c r="G7976" t="s">
        <v>369</v>
      </c>
      <c r="H7976" s="4" t="str">
        <f t="shared" si="248"/>
        <v>GOLD2.N1</v>
      </c>
      <c r="I7976" s="4" t="str">
        <f t="shared" si="249"/>
        <v>SG2_GPIOA_2</v>
      </c>
    </row>
    <row r="7977" spans="1:9">
      <c r="A7977" t="s">
        <v>261</v>
      </c>
      <c r="B7977" t="s">
        <v>9522</v>
      </c>
      <c r="C7977" t="s">
        <v>9381</v>
      </c>
      <c r="D7977" t="s">
        <v>370</v>
      </c>
      <c r="E7977" t="s">
        <v>4191</v>
      </c>
      <c r="F7977" t="s">
        <v>440</v>
      </c>
      <c r="G7977" t="s">
        <v>370</v>
      </c>
      <c r="H7977" s="4" t="str">
        <f t="shared" si="248"/>
        <v>GOLD2.P1</v>
      </c>
      <c r="I7977" s="4" t="str">
        <f t="shared" si="249"/>
        <v>SG2_GPIOA_3</v>
      </c>
    </row>
    <row r="7978" spans="1:9">
      <c r="A7978" t="s">
        <v>261</v>
      </c>
      <c r="B7978" t="s">
        <v>9522</v>
      </c>
      <c r="C7978" t="s">
        <v>9381</v>
      </c>
      <c r="D7978" t="s">
        <v>371</v>
      </c>
      <c r="E7978" t="s">
        <v>4192</v>
      </c>
      <c r="F7978" t="s">
        <v>361</v>
      </c>
      <c r="G7978" t="s">
        <v>371</v>
      </c>
      <c r="H7978" s="4" t="str">
        <f t="shared" si="248"/>
        <v>GOLD2.L2</v>
      </c>
      <c r="I7978" s="4" t="str">
        <f t="shared" si="249"/>
        <v>SG2_GPIOB_0</v>
      </c>
    </row>
    <row r="7979" spans="1:9">
      <c r="A7979" t="s">
        <v>261</v>
      </c>
      <c r="B7979" t="s">
        <v>9522</v>
      </c>
      <c r="C7979" t="s">
        <v>9381</v>
      </c>
      <c r="D7979" t="s">
        <v>373</v>
      </c>
      <c r="E7979" t="s">
        <v>4193</v>
      </c>
      <c r="F7979" t="s">
        <v>311</v>
      </c>
      <c r="G7979" t="s">
        <v>373</v>
      </c>
      <c r="H7979" s="4" t="str">
        <f t="shared" si="248"/>
        <v>GOLD2.M2</v>
      </c>
      <c r="I7979" s="4" t="str">
        <f t="shared" si="249"/>
        <v>SG2_GPIOB_1</v>
      </c>
    </row>
    <row r="7980" spans="1:9">
      <c r="A7980" t="s">
        <v>261</v>
      </c>
      <c r="B7980" t="s">
        <v>9522</v>
      </c>
      <c r="C7980" t="s">
        <v>9381</v>
      </c>
      <c r="D7980" t="s">
        <v>1671</v>
      </c>
      <c r="E7980" t="s">
        <v>4203</v>
      </c>
      <c r="F7980" t="s">
        <v>349</v>
      </c>
      <c r="G7980" t="s">
        <v>1671</v>
      </c>
      <c r="H7980" s="4" t="str">
        <f t="shared" si="248"/>
        <v>GOLD2.N2</v>
      </c>
      <c r="I7980" s="4" t="str">
        <f t="shared" si="249"/>
        <v>SG2_GPIOB_2</v>
      </c>
    </row>
    <row r="7981" spans="1:9">
      <c r="A7981" t="s">
        <v>261</v>
      </c>
      <c r="B7981" t="s">
        <v>9522</v>
      </c>
      <c r="C7981" t="s">
        <v>9381</v>
      </c>
      <c r="D7981" t="s">
        <v>374</v>
      </c>
      <c r="E7981" t="s">
        <v>4194</v>
      </c>
      <c r="F7981" t="s">
        <v>375</v>
      </c>
      <c r="G7981" t="s">
        <v>374</v>
      </c>
      <c r="H7981" s="4" t="str">
        <f t="shared" si="248"/>
        <v>GOLD2.L4</v>
      </c>
      <c r="I7981" s="4" t="str">
        <f t="shared" si="249"/>
        <v>SG2_GPIOC_0</v>
      </c>
    </row>
    <row r="7982" spans="1:9">
      <c r="A7982" t="s">
        <v>261</v>
      </c>
      <c r="B7982" t="s">
        <v>9522</v>
      </c>
      <c r="C7982" t="s">
        <v>9381</v>
      </c>
      <c r="D7982" t="s">
        <v>376</v>
      </c>
      <c r="E7982" t="s">
        <v>4195</v>
      </c>
      <c r="F7982" t="s">
        <v>304</v>
      </c>
      <c r="G7982" t="s">
        <v>376</v>
      </c>
      <c r="H7982" s="4" t="str">
        <f t="shared" si="248"/>
        <v>GOLD2.L5</v>
      </c>
      <c r="I7982" s="4" t="str">
        <f t="shared" si="249"/>
        <v>SG2_GPIOC_1</v>
      </c>
    </row>
    <row r="7983" spans="1:9">
      <c r="A7983" t="s">
        <v>261</v>
      </c>
      <c r="B7983" t="s">
        <v>9522</v>
      </c>
      <c r="C7983" t="s">
        <v>9381</v>
      </c>
      <c r="D7983" t="s">
        <v>384</v>
      </c>
      <c r="E7983" t="s">
        <v>4196</v>
      </c>
      <c r="F7983" t="s">
        <v>383</v>
      </c>
      <c r="G7983" t="s">
        <v>384</v>
      </c>
      <c r="H7983" s="4" t="str">
        <f t="shared" si="248"/>
        <v>GOLD2.M4</v>
      </c>
      <c r="I7983" s="4" t="str">
        <f t="shared" si="249"/>
        <v>SG2_GPIOC_2</v>
      </c>
    </row>
    <row r="7984" spans="1:9">
      <c r="A7984" t="s">
        <v>261</v>
      </c>
      <c r="B7984" t="s">
        <v>9522</v>
      </c>
      <c r="C7984" t="s">
        <v>9381</v>
      </c>
      <c r="D7984" t="s">
        <v>388</v>
      </c>
      <c r="E7984" t="s">
        <v>4198</v>
      </c>
      <c r="F7984" t="s">
        <v>450</v>
      </c>
      <c r="G7984" t="s">
        <v>388</v>
      </c>
      <c r="H7984" s="4" t="str">
        <f t="shared" si="248"/>
        <v>GOLD2.M5</v>
      </c>
      <c r="I7984" s="4" t="str">
        <f t="shared" si="249"/>
        <v>SG2_GPIOC_3</v>
      </c>
    </row>
    <row r="7985" spans="1:9">
      <c r="A7985" t="s">
        <v>261</v>
      </c>
      <c r="B7985" t="s">
        <v>9522</v>
      </c>
      <c r="C7985" t="s">
        <v>9381</v>
      </c>
      <c r="D7985" t="s">
        <v>386</v>
      </c>
      <c r="E7985" t="s">
        <v>4197</v>
      </c>
      <c r="F7985" t="s">
        <v>387</v>
      </c>
      <c r="G7985" t="s">
        <v>386</v>
      </c>
      <c r="H7985" s="4" t="str">
        <f t="shared" si="248"/>
        <v>GOLD2.N4</v>
      </c>
      <c r="I7985" s="4" t="str">
        <f t="shared" si="249"/>
        <v>SG2_GPIOC_4</v>
      </c>
    </row>
    <row r="7986" spans="1:9">
      <c r="A7986" t="s">
        <v>261</v>
      </c>
      <c r="B7986" t="s">
        <v>9522</v>
      </c>
      <c r="C7986" t="s">
        <v>9381</v>
      </c>
      <c r="D7986" t="s">
        <v>1673</v>
      </c>
      <c r="E7986" t="s">
        <v>4204</v>
      </c>
      <c r="F7986" t="s">
        <v>458</v>
      </c>
      <c r="G7986" t="s">
        <v>1673</v>
      </c>
      <c r="H7986" s="4" t="str">
        <f t="shared" si="248"/>
        <v>GOLD2.N5</v>
      </c>
      <c r="I7986" s="4" t="str">
        <f t="shared" si="249"/>
        <v>SG2_GPIOC_5</v>
      </c>
    </row>
    <row r="7987" spans="1:9">
      <c r="A7987" t="s">
        <v>261</v>
      </c>
      <c r="B7987" t="s">
        <v>9522</v>
      </c>
      <c r="C7987" t="s">
        <v>9381</v>
      </c>
      <c r="D7987" t="s">
        <v>1674</v>
      </c>
      <c r="E7987" t="s">
        <v>4205</v>
      </c>
      <c r="F7987" t="s">
        <v>385</v>
      </c>
      <c r="G7987" t="s">
        <v>1674</v>
      </c>
      <c r="H7987" s="4" t="str">
        <f t="shared" si="248"/>
        <v>GOLD2.P4</v>
      </c>
      <c r="I7987" s="4" t="str">
        <f t="shared" si="249"/>
        <v>SG2_GPIOD_0</v>
      </c>
    </row>
    <row r="7988" spans="1:9">
      <c r="A7988" t="s">
        <v>261</v>
      </c>
      <c r="B7988" t="s">
        <v>9522</v>
      </c>
      <c r="C7988" t="s">
        <v>9381</v>
      </c>
      <c r="D7988" t="s">
        <v>1675</v>
      </c>
      <c r="E7988" t="s">
        <v>4206</v>
      </c>
      <c r="F7988" t="s">
        <v>460</v>
      </c>
      <c r="G7988" t="s">
        <v>1675</v>
      </c>
      <c r="H7988" s="4" t="str">
        <f t="shared" si="248"/>
        <v>GOLD2.P5</v>
      </c>
      <c r="I7988" s="4" t="str">
        <f t="shared" si="249"/>
        <v>SG2_GPIOD_1</v>
      </c>
    </row>
    <row r="7989" spans="1:9">
      <c r="A7989" t="s">
        <v>261</v>
      </c>
      <c r="B7989" t="s">
        <v>9522</v>
      </c>
      <c r="C7989" t="s">
        <v>9381</v>
      </c>
      <c r="D7989" t="s">
        <v>1676</v>
      </c>
      <c r="E7989" t="s">
        <v>4207</v>
      </c>
      <c r="F7989" t="s">
        <v>290</v>
      </c>
      <c r="G7989" t="s">
        <v>1676</v>
      </c>
      <c r="H7989" s="4" t="str">
        <f t="shared" si="248"/>
        <v>GOLD2.R9</v>
      </c>
      <c r="I7989" s="4" t="str">
        <f t="shared" si="249"/>
        <v>SG2_GPIOD_2</v>
      </c>
    </row>
    <row r="7990" spans="1:9">
      <c r="A7990" t="s">
        <v>261</v>
      </c>
      <c r="B7990" t="s">
        <v>9522</v>
      </c>
      <c r="C7990" t="s">
        <v>9381</v>
      </c>
      <c r="D7990" t="s">
        <v>1677</v>
      </c>
      <c r="E7990" t="s">
        <v>4208</v>
      </c>
      <c r="F7990" t="s">
        <v>275</v>
      </c>
      <c r="G7990" t="s">
        <v>1677</v>
      </c>
      <c r="H7990" s="4" t="str">
        <f t="shared" si="248"/>
        <v>GOLD2.R7</v>
      </c>
      <c r="I7990" s="4" t="str">
        <f t="shared" si="249"/>
        <v>SG2_GPIOE_0</v>
      </c>
    </row>
    <row r="7991" spans="1:9">
      <c r="A7991" t="s">
        <v>261</v>
      </c>
      <c r="B7991" t="s">
        <v>9522</v>
      </c>
      <c r="C7991" t="s">
        <v>9381</v>
      </c>
      <c r="D7991" t="s">
        <v>1678</v>
      </c>
      <c r="E7991" t="s">
        <v>4209</v>
      </c>
      <c r="F7991" t="s">
        <v>289</v>
      </c>
      <c r="G7991" t="s">
        <v>1678</v>
      </c>
      <c r="H7991" s="4" t="str">
        <f t="shared" si="248"/>
        <v>GOLD2.R8</v>
      </c>
      <c r="I7991" s="4" t="str">
        <f t="shared" si="249"/>
        <v>SG2_GPIOE_1</v>
      </c>
    </row>
    <row r="7992" spans="1:9">
      <c r="A7992" t="s">
        <v>261</v>
      </c>
      <c r="B7992" t="s">
        <v>9522</v>
      </c>
      <c r="C7992" t="s">
        <v>9381</v>
      </c>
      <c r="D7992" t="s">
        <v>1679</v>
      </c>
      <c r="E7992" t="s">
        <v>4210</v>
      </c>
      <c r="F7992" t="s">
        <v>445</v>
      </c>
      <c r="G7992" t="s">
        <v>1679</v>
      </c>
      <c r="H7992" s="4" t="str">
        <f t="shared" si="248"/>
        <v>GOLD2.N7</v>
      </c>
      <c r="I7992" s="4" t="str">
        <f t="shared" si="249"/>
        <v>SG2_GPIOE_2</v>
      </c>
    </row>
    <row r="7993" spans="1:9">
      <c r="A7993" t="s">
        <v>261</v>
      </c>
      <c r="B7993" t="s">
        <v>9522</v>
      </c>
      <c r="C7993" t="s">
        <v>9381</v>
      </c>
      <c r="D7993" t="s">
        <v>1680</v>
      </c>
      <c r="E7993" t="s">
        <v>4211</v>
      </c>
      <c r="F7993" t="s">
        <v>1594</v>
      </c>
      <c r="G7993" t="s">
        <v>1680</v>
      </c>
      <c r="H7993" s="4" t="str">
        <f t="shared" si="248"/>
        <v>GOLD2.M7</v>
      </c>
      <c r="I7993" s="4" t="str">
        <f t="shared" si="249"/>
        <v>SG2_GPIOE_3</v>
      </c>
    </row>
    <row r="7994" spans="1:9">
      <c r="A7994" t="s">
        <v>261</v>
      </c>
      <c r="B7994" t="s">
        <v>9522</v>
      </c>
      <c r="C7994" t="s">
        <v>9381</v>
      </c>
      <c r="D7994" t="s">
        <v>1681</v>
      </c>
      <c r="E7994" t="s">
        <v>4212</v>
      </c>
      <c r="F7994" t="s">
        <v>350</v>
      </c>
      <c r="G7994" t="s">
        <v>1681</v>
      </c>
      <c r="H7994" s="4" t="str">
        <f t="shared" si="248"/>
        <v>GOLD2.N8</v>
      </c>
      <c r="I7994" s="4" t="str">
        <f t="shared" si="249"/>
        <v>SG2_GPIOE_4</v>
      </c>
    </row>
    <row r="7995" spans="1:9">
      <c r="A7995" t="s">
        <v>261</v>
      </c>
      <c r="B7995" t="s">
        <v>9522</v>
      </c>
      <c r="C7995" t="s">
        <v>9381</v>
      </c>
      <c r="D7995" t="s">
        <v>1682</v>
      </c>
      <c r="E7995" t="s">
        <v>4213</v>
      </c>
      <c r="F7995" t="s">
        <v>1595</v>
      </c>
      <c r="G7995" t="s">
        <v>1682</v>
      </c>
      <c r="H7995" s="4" t="str">
        <f t="shared" si="248"/>
        <v>GOLD2.M8</v>
      </c>
      <c r="I7995" s="4" t="str">
        <f t="shared" si="249"/>
        <v>SG2_GPIOF_0</v>
      </c>
    </row>
    <row r="7996" spans="1:9">
      <c r="A7996" t="s">
        <v>261</v>
      </c>
      <c r="B7996" t="s">
        <v>9522</v>
      </c>
      <c r="C7996" t="s">
        <v>9381</v>
      </c>
      <c r="D7996" t="s">
        <v>1684</v>
      </c>
      <c r="E7996" t="s">
        <v>4214</v>
      </c>
      <c r="F7996" t="s">
        <v>433</v>
      </c>
      <c r="G7996" t="s">
        <v>1684</v>
      </c>
      <c r="H7996" s="4" t="str">
        <f t="shared" si="248"/>
        <v>GOLD2.L8</v>
      </c>
      <c r="I7996" s="4" t="str">
        <f t="shared" si="249"/>
        <v>SG2_GPIOF_1</v>
      </c>
    </row>
    <row r="7997" spans="1:9">
      <c r="A7997" t="s">
        <v>261</v>
      </c>
      <c r="B7997" t="s">
        <v>9522</v>
      </c>
      <c r="C7997" t="s">
        <v>9381</v>
      </c>
      <c r="D7997" t="s">
        <v>1685</v>
      </c>
      <c r="E7997" t="s">
        <v>4215</v>
      </c>
      <c r="F7997" t="s">
        <v>267</v>
      </c>
      <c r="G7997" t="s">
        <v>1685</v>
      </c>
      <c r="H7997" s="4" t="str">
        <f t="shared" si="248"/>
        <v>GOLD2.K8</v>
      </c>
      <c r="I7997" s="4" t="str">
        <f t="shared" si="249"/>
        <v>SG2_GPIOF_2</v>
      </c>
    </row>
    <row r="7998" spans="1:9">
      <c r="A7998" t="s">
        <v>261</v>
      </c>
      <c r="B7998" t="s">
        <v>9522</v>
      </c>
      <c r="C7998" t="s">
        <v>9381</v>
      </c>
      <c r="D7998" t="s">
        <v>1686</v>
      </c>
      <c r="E7998" t="s">
        <v>4216</v>
      </c>
      <c r="F7998" t="s">
        <v>262</v>
      </c>
      <c r="G7998" t="s">
        <v>1686</v>
      </c>
      <c r="H7998" s="4" t="str">
        <f t="shared" si="248"/>
        <v>GOLD2.J8</v>
      </c>
      <c r="I7998" s="4" t="str">
        <f t="shared" si="249"/>
        <v>SG2_GPIOF_3</v>
      </c>
    </row>
    <row r="7999" spans="1:9">
      <c r="A7999" t="s">
        <v>261</v>
      </c>
      <c r="B7999" t="s">
        <v>9522</v>
      </c>
      <c r="C7999" t="s">
        <v>9381</v>
      </c>
      <c r="D7999" t="s">
        <v>1687</v>
      </c>
      <c r="E7999" t="s">
        <v>4217</v>
      </c>
      <c r="F7999" t="s">
        <v>459</v>
      </c>
      <c r="G7999" t="s">
        <v>1687</v>
      </c>
      <c r="H7999" s="4" t="str">
        <f t="shared" si="248"/>
        <v>GOLD2.N9</v>
      </c>
      <c r="I7999" s="4" t="str">
        <f t="shared" si="249"/>
        <v>SG2_GPIOF_4</v>
      </c>
    </row>
    <row r="8000" spans="1:9">
      <c r="A8000" t="s">
        <v>261</v>
      </c>
      <c r="B8000" t="s">
        <v>9522</v>
      </c>
      <c r="C8000" t="s">
        <v>9381</v>
      </c>
      <c r="D8000" t="s">
        <v>314</v>
      </c>
      <c r="E8000" t="s">
        <v>4189</v>
      </c>
      <c r="F8000" t="s">
        <v>372</v>
      </c>
      <c r="G8000" t="s">
        <v>314</v>
      </c>
      <c r="H8000" s="4" t="str">
        <f t="shared" si="248"/>
        <v>GOLD2.J4</v>
      </c>
      <c r="I8000" s="4" t="str">
        <f t="shared" si="249"/>
        <v>SG2_INH</v>
      </c>
    </row>
    <row r="8001" spans="1:9">
      <c r="A8001" t="s">
        <v>261</v>
      </c>
      <c r="B8001" t="s">
        <v>9522</v>
      </c>
      <c r="C8001" t="s">
        <v>9381</v>
      </c>
      <c r="D8001" t="s">
        <v>340</v>
      </c>
      <c r="E8001" t="s">
        <v>4223</v>
      </c>
      <c r="F8001" t="s">
        <v>1583</v>
      </c>
      <c r="G8001" t="s">
        <v>340</v>
      </c>
      <c r="H8001" s="4" t="str">
        <f t="shared" si="248"/>
        <v>GOLD2.H15</v>
      </c>
      <c r="I8001" s="4" t="str">
        <f t="shared" si="249"/>
        <v>SG2_P0_LED</v>
      </c>
    </row>
    <row r="8002" spans="1:9">
      <c r="A8002" t="s">
        <v>261</v>
      </c>
      <c r="B8002" t="s">
        <v>9522</v>
      </c>
      <c r="C8002" t="s">
        <v>9381</v>
      </c>
      <c r="D8002" t="s">
        <v>342</v>
      </c>
      <c r="E8002" t="s">
        <v>4224</v>
      </c>
      <c r="F8002" t="s">
        <v>347</v>
      </c>
      <c r="G8002" t="s">
        <v>342</v>
      </c>
      <c r="H8002" s="4" t="str">
        <f t="shared" ref="H8002:H8065" si="250">CONCATENATE(C8002,".",F8002)</f>
        <v>GOLD2.J16</v>
      </c>
      <c r="I8002" s="4" t="str">
        <f t="shared" ref="I8002:I8065" si="251">E8002</f>
        <v>SG2_P1_LED</v>
      </c>
    </row>
    <row r="8003" spans="1:9">
      <c r="A8003" t="s">
        <v>261</v>
      </c>
      <c r="B8003" t="s">
        <v>9522</v>
      </c>
      <c r="C8003" t="s">
        <v>9381</v>
      </c>
      <c r="D8003" t="s">
        <v>338</v>
      </c>
      <c r="E8003" t="s">
        <v>4225</v>
      </c>
      <c r="F8003" t="s">
        <v>1587</v>
      </c>
      <c r="G8003" t="s">
        <v>338</v>
      </c>
      <c r="H8003" s="4" t="str">
        <f t="shared" si="250"/>
        <v>GOLD2.J15</v>
      </c>
      <c r="I8003" s="4" t="str">
        <f t="shared" si="251"/>
        <v>SG2_P2_LED</v>
      </c>
    </row>
    <row r="8004" spans="1:9">
      <c r="A8004" t="s">
        <v>261</v>
      </c>
      <c r="B8004" t="s">
        <v>9522</v>
      </c>
      <c r="C8004" t="s">
        <v>9381</v>
      </c>
      <c r="D8004" t="s">
        <v>344</v>
      </c>
      <c r="E8004" t="s">
        <v>4226</v>
      </c>
      <c r="F8004" t="s">
        <v>271</v>
      </c>
      <c r="G8004" t="s">
        <v>344</v>
      </c>
      <c r="H8004" s="4" t="str">
        <f t="shared" si="250"/>
        <v>GOLD2.K15</v>
      </c>
      <c r="I8004" s="4" t="str">
        <f t="shared" si="251"/>
        <v>SG2_P3_LED</v>
      </c>
    </row>
    <row r="8005" spans="1:9">
      <c r="A8005" t="s">
        <v>261</v>
      </c>
      <c r="B8005" t="s">
        <v>9522</v>
      </c>
      <c r="C8005" t="s">
        <v>9381</v>
      </c>
      <c r="D8005" t="s">
        <v>1690</v>
      </c>
      <c r="E8005" t="s">
        <v>4227</v>
      </c>
      <c r="F8005" t="s">
        <v>1591</v>
      </c>
      <c r="G8005" t="s">
        <v>1690</v>
      </c>
      <c r="H8005" s="4" t="str">
        <f t="shared" si="250"/>
        <v>GOLD2.L15</v>
      </c>
      <c r="I8005" s="4" t="str">
        <f t="shared" si="251"/>
        <v>SG2_P5_LED</v>
      </c>
    </row>
    <row r="8006" spans="1:9">
      <c r="A8006" t="s">
        <v>261</v>
      </c>
      <c r="B8006" t="s">
        <v>9522</v>
      </c>
      <c r="C8006" t="s">
        <v>9381</v>
      </c>
      <c r="D8006" t="s">
        <v>1691</v>
      </c>
      <c r="E8006" t="s">
        <v>4228</v>
      </c>
      <c r="F8006" t="s">
        <v>1600</v>
      </c>
      <c r="G8006" t="s">
        <v>1691</v>
      </c>
      <c r="H8006" s="4" t="str">
        <f t="shared" si="250"/>
        <v>GOLD2.M15</v>
      </c>
      <c r="I8006" s="4" t="str">
        <f t="shared" si="251"/>
        <v>SG2_P6_LED</v>
      </c>
    </row>
    <row r="8007" spans="1:9">
      <c r="A8007" t="s">
        <v>261</v>
      </c>
      <c r="B8007" t="s">
        <v>9522</v>
      </c>
      <c r="C8007" t="s">
        <v>9381</v>
      </c>
      <c r="D8007" t="s">
        <v>390</v>
      </c>
      <c r="E8007" t="s">
        <v>7568</v>
      </c>
      <c r="F8007" t="s">
        <v>317</v>
      </c>
      <c r="G8007" t="s">
        <v>390</v>
      </c>
      <c r="H8007" s="4" t="str">
        <f t="shared" si="250"/>
        <v>GOLD2.T1</v>
      </c>
      <c r="I8007" s="4" t="str">
        <f t="shared" si="251"/>
        <v>SG2_RESETB</v>
      </c>
    </row>
    <row r="8008" spans="1:9">
      <c r="A8008" t="s">
        <v>261</v>
      </c>
      <c r="B8008" t="s">
        <v>9522</v>
      </c>
      <c r="C8008" t="s">
        <v>9381</v>
      </c>
      <c r="D8008" t="s">
        <v>389</v>
      </c>
      <c r="E8008" t="s">
        <v>4199</v>
      </c>
      <c r="F8008" t="s">
        <v>203</v>
      </c>
      <c r="G8008" t="s">
        <v>389</v>
      </c>
      <c r="H8008" s="4" t="str">
        <f t="shared" si="250"/>
        <v>GOLD2.A10</v>
      </c>
      <c r="I8008" s="4" t="str">
        <f t="shared" si="251"/>
        <v>SG2_RSET</v>
      </c>
    </row>
    <row r="8009" spans="1:9">
      <c r="A8009" t="s">
        <v>261</v>
      </c>
      <c r="B8009" t="s">
        <v>9522</v>
      </c>
      <c r="C8009" t="s">
        <v>9381</v>
      </c>
      <c r="D8009" t="s">
        <v>1695</v>
      </c>
      <c r="E8009" t="s">
        <v>4190</v>
      </c>
      <c r="F8009" t="s">
        <v>351</v>
      </c>
      <c r="G8009" t="s">
        <v>1695</v>
      </c>
      <c r="H8009" s="4" t="str">
        <f t="shared" si="250"/>
        <v>GOLD2.D11</v>
      </c>
      <c r="I8009" s="4" t="str">
        <f t="shared" si="251"/>
        <v>SG2_RTT</v>
      </c>
    </row>
    <row r="8010" spans="1:9">
      <c r="A8010" t="s">
        <v>261</v>
      </c>
      <c r="B8010" t="s">
        <v>9522</v>
      </c>
      <c r="C8010" t="s">
        <v>4220</v>
      </c>
      <c r="D8010" t="s">
        <v>173</v>
      </c>
      <c r="E8010" t="s">
        <v>4220</v>
      </c>
      <c r="F8010">
        <v>1</v>
      </c>
      <c r="G8010" t="s">
        <v>173</v>
      </c>
      <c r="H8010" s="4" t="str">
        <f t="shared" si="250"/>
        <v>SG2_FE_LED0.1</v>
      </c>
      <c r="I8010" s="4" t="str">
        <f t="shared" si="251"/>
        <v>SG2_FE_LED0</v>
      </c>
    </row>
    <row r="8011" spans="1:9">
      <c r="A8011" t="s">
        <v>261</v>
      </c>
      <c r="B8011" t="s">
        <v>9522</v>
      </c>
      <c r="C8011" t="s">
        <v>4221</v>
      </c>
      <c r="D8011" t="s">
        <v>173</v>
      </c>
      <c r="E8011" t="s">
        <v>4221</v>
      </c>
      <c r="F8011">
        <v>1</v>
      </c>
      <c r="G8011" t="s">
        <v>173</v>
      </c>
      <c r="H8011" s="4" t="str">
        <f t="shared" si="250"/>
        <v>SG2_FE_LED1.1</v>
      </c>
      <c r="I8011" s="4" t="str">
        <f t="shared" si="251"/>
        <v>SG2_FE_LED1</v>
      </c>
    </row>
    <row r="8012" spans="1:9">
      <c r="A8012" t="s">
        <v>261</v>
      </c>
      <c r="B8012" t="s">
        <v>9522</v>
      </c>
      <c r="C8012" t="s">
        <v>5815</v>
      </c>
      <c r="D8012">
        <v>1</v>
      </c>
      <c r="E8012" t="s">
        <v>8363</v>
      </c>
      <c r="F8012">
        <v>1</v>
      </c>
      <c r="G8012">
        <v>1</v>
      </c>
      <c r="H8012" s="4" t="str">
        <f t="shared" si="250"/>
        <v>SG2_GPIOA1_2.1</v>
      </c>
      <c r="I8012" s="4" t="str">
        <f t="shared" si="251"/>
        <v>SG2_PH_GPIOA_1</v>
      </c>
    </row>
    <row r="8013" spans="1:9">
      <c r="A8013" t="s">
        <v>261</v>
      </c>
      <c r="B8013" t="s">
        <v>9522</v>
      </c>
      <c r="C8013" t="s">
        <v>5815</v>
      </c>
      <c r="D8013">
        <v>2</v>
      </c>
      <c r="E8013" t="s">
        <v>169</v>
      </c>
      <c r="F8013">
        <v>2</v>
      </c>
      <c r="G8013">
        <v>2</v>
      </c>
      <c r="H8013" s="4" t="str">
        <f t="shared" si="250"/>
        <v>SG2_GPIOA1_2.2</v>
      </c>
      <c r="I8013" s="4" t="str">
        <f t="shared" si="251"/>
        <v>DGND</v>
      </c>
    </row>
    <row r="8014" spans="1:9">
      <c r="A8014" t="s">
        <v>261</v>
      </c>
      <c r="B8014" t="s">
        <v>9522</v>
      </c>
      <c r="C8014" t="s">
        <v>5815</v>
      </c>
      <c r="D8014">
        <v>3</v>
      </c>
      <c r="E8014" t="s">
        <v>8364</v>
      </c>
      <c r="F8014">
        <v>3</v>
      </c>
      <c r="G8014">
        <v>3</v>
      </c>
      <c r="H8014" s="4" t="str">
        <f t="shared" si="250"/>
        <v>SG2_GPIOA1_2.3</v>
      </c>
      <c r="I8014" s="4" t="str">
        <f t="shared" si="251"/>
        <v>SG2_PH_GPIOA_2</v>
      </c>
    </row>
    <row r="8015" spans="1:9">
      <c r="A8015" t="s">
        <v>261</v>
      </c>
      <c r="B8015" t="s">
        <v>9522</v>
      </c>
      <c r="C8015" t="s">
        <v>5815</v>
      </c>
      <c r="D8015">
        <v>4</v>
      </c>
      <c r="E8015" t="s">
        <v>169</v>
      </c>
      <c r="F8015">
        <v>4</v>
      </c>
      <c r="G8015">
        <v>4</v>
      </c>
      <c r="H8015" s="4" t="str">
        <f t="shared" si="250"/>
        <v>SG2_GPIOA1_2.4</v>
      </c>
      <c r="I8015" s="4" t="str">
        <f t="shared" si="251"/>
        <v>DGND</v>
      </c>
    </row>
    <row r="8016" spans="1:9">
      <c r="A8016" t="s">
        <v>261</v>
      </c>
      <c r="B8016" t="s">
        <v>9522</v>
      </c>
      <c r="C8016" t="s">
        <v>5816</v>
      </c>
      <c r="D8016" t="s">
        <v>173</v>
      </c>
      <c r="E8016" t="s">
        <v>4191</v>
      </c>
      <c r="F8016">
        <v>1</v>
      </c>
      <c r="G8016" t="s">
        <v>173</v>
      </c>
      <c r="H8016" s="4" t="str">
        <f t="shared" si="250"/>
        <v>SG2_GPIOA3.1</v>
      </c>
      <c r="I8016" s="4" t="str">
        <f t="shared" si="251"/>
        <v>SG2_GPIOA_3</v>
      </c>
    </row>
    <row r="8017" spans="1:9">
      <c r="A8017" t="s">
        <v>261</v>
      </c>
      <c r="B8017" t="s">
        <v>9522</v>
      </c>
      <c r="C8017" t="s">
        <v>4222</v>
      </c>
      <c r="D8017" t="s">
        <v>173</v>
      </c>
      <c r="E8017" t="s">
        <v>4222</v>
      </c>
      <c r="F8017">
        <v>1</v>
      </c>
      <c r="G8017" t="s">
        <v>173</v>
      </c>
      <c r="H8017" s="4" t="str">
        <f t="shared" si="250"/>
        <v>SG2_GPIOA_0.1</v>
      </c>
      <c r="I8017" s="4" t="str">
        <f t="shared" si="251"/>
        <v>SG2_GPIOA_0</v>
      </c>
    </row>
    <row r="8018" spans="1:9">
      <c r="A8018" t="s">
        <v>261</v>
      </c>
      <c r="B8018" t="s">
        <v>9522</v>
      </c>
      <c r="C8018" t="s">
        <v>4189</v>
      </c>
      <c r="D8018" t="s">
        <v>173</v>
      </c>
      <c r="E8018" t="s">
        <v>4189</v>
      </c>
      <c r="F8018">
        <v>1</v>
      </c>
      <c r="G8018" t="s">
        <v>173</v>
      </c>
      <c r="H8018" s="4" t="str">
        <f t="shared" si="250"/>
        <v>SG2_INH.1</v>
      </c>
      <c r="I8018" s="4" t="str">
        <f t="shared" si="251"/>
        <v>SG2_INH</v>
      </c>
    </row>
    <row r="8019" spans="1:9">
      <c r="A8019" t="s">
        <v>261</v>
      </c>
      <c r="B8019" t="s">
        <v>9522</v>
      </c>
      <c r="C8019" t="s">
        <v>4223</v>
      </c>
      <c r="D8019" t="s">
        <v>173</v>
      </c>
      <c r="E8019" t="s">
        <v>4223</v>
      </c>
      <c r="F8019">
        <v>1</v>
      </c>
      <c r="G8019" t="s">
        <v>173</v>
      </c>
      <c r="H8019" s="4" t="str">
        <f t="shared" si="250"/>
        <v>SG2_P0_LED.1</v>
      </c>
      <c r="I8019" s="4" t="str">
        <f t="shared" si="251"/>
        <v>SG2_P0_LED</v>
      </c>
    </row>
    <row r="8020" spans="1:9">
      <c r="A8020" t="s">
        <v>261</v>
      </c>
      <c r="B8020" t="s">
        <v>9522</v>
      </c>
      <c r="C8020" t="s">
        <v>4224</v>
      </c>
      <c r="D8020" t="s">
        <v>173</v>
      </c>
      <c r="E8020" t="s">
        <v>4224</v>
      </c>
      <c r="F8020">
        <v>1</v>
      </c>
      <c r="G8020" t="s">
        <v>173</v>
      </c>
      <c r="H8020" s="4" t="str">
        <f t="shared" si="250"/>
        <v>SG2_P1_LED.1</v>
      </c>
      <c r="I8020" s="4" t="str">
        <f t="shared" si="251"/>
        <v>SG2_P1_LED</v>
      </c>
    </row>
    <row r="8021" spans="1:9">
      <c r="A8021" t="s">
        <v>261</v>
      </c>
      <c r="B8021" t="s">
        <v>9522</v>
      </c>
      <c r="C8021" t="s">
        <v>4225</v>
      </c>
      <c r="D8021" t="s">
        <v>173</v>
      </c>
      <c r="E8021" t="s">
        <v>4225</v>
      </c>
      <c r="F8021">
        <v>1</v>
      </c>
      <c r="G8021" t="s">
        <v>173</v>
      </c>
      <c r="H8021" s="4" t="str">
        <f t="shared" si="250"/>
        <v>SG2_P2_LED.1</v>
      </c>
      <c r="I8021" s="4" t="str">
        <f t="shared" si="251"/>
        <v>SG2_P2_LED</v>
      </c>
    </row>
    <row r="8022" spans="1:9">
      <c r="A8022" t="s">
        <v>261</v>
      </c>
      <c r="B8022" t="s">
        <v>9522</v>
      </c>
      <c r="C8022" t="s">
        <v>4226</v>
      </c>
      <c r="D8022" t="s">
        <v>173</v>
      </c>
      <c r="E8022" t="s">
        <v>4226</v>
      </c>
      <c r="F8022">
        <v>1</v>
      </c>
      <c r="G8022" t="s">
        <v>173</v>
      </c>
      <c r="H8022" s="4" t="str">
        <f t="shared" si="250"/>
        <v>SG2_P3_LED.1</v>
      </c>
      <c r="I8022" s="4" t="str">
        <f t="shared" si="251"/>
        <v>SG2_P3_LED</v>
      </c>
    </row>
    <row r="8023" spans="1:9">
      <c r="A8023" t="s">
        <v>261</v>
      </c>
      <c r="B8023" t="s">
        <v>9522</v>
      </c>
      <c r="C8023" t="s">
        <v>4227</v>
      </c>
      <c r="D8023" t="s">
        <v>173</v>
      </c>
      <c r="E8023" t="s">
        <v>4227</v>
      </c>
      <c r="F8023">
        <v>1</v>
      </c>
      <c r="G8023" t="s">
        <v>173</v>
      </c>
      <c r="H8023" s="4" t="str">
        <f t="shared" si="250"/>
        <v>SG2_P5_LED.1</v>
      </c>
      <c r="I8023" s="4" t="str">
        <f t="shared" si="251"/>
        <v>SG2_P5_LED</v>
      </c>
    </row>
    <row r="8024" spans="1:9">
      <c r="A8024" t="s">
        <v>261</v>
      </c>
      <c r="B8024" t="s">
        <v>9522</v>
      </c>
      <c r="C8024" t="s">
        <v>4228</v>
      </c>
      <c r="D8024" t="s">
        <v>173</v>
      </c>
      <c r="E8024" t="s">
        <v>4228</v>
      </c>
      <c r="F8024">
        <v>1</v>
      </c>
      <c r="G8024" t="s">
        <v>173</v>
      </c>
      <c r="H8024" s="4" t="str">
        <f t="shared" si="250"/>
        <v>SG2_P6_LED.1</v>
      </c>
      <c r="I8024" s="4" t="str">
        <f t="shared" si="251"/>
        <v>SG2_P6_LED</v>
      </c>
    </row>
    <row r="8025" spans="1:9">
      <c r="A8025" t="s">
        <v>261</v>
      </c>
      <c r="B8025" t="s">
        <v>9523</v>
      </c>
      <c r="C8025" t="s">
        <v>5817</v>
      </c>
      <c r="D8025">
        <v>1</v>
      </c>
      <c r="E8025" t="s">
        <v>1789</v>
      </c>
      <c r="F8025">
        <v>1</v>
      </c>
      <c r="G8025">
        <v>1</v>
      </c>
      <c r="H8025" s="4" t="str">
        <f t="shared" si="250"/>
        <v>2BD15.1</v>
      </c>
      <c r="I8025" s="4" t="str">
        <f t="shared" si="251"/>
        <v>MGND</v>
      </c>
    </row>
    <row r="8026" spans="1:9">
      <c r="A8026" t="s">
        <v>261</v>
      </c>
      <c r="B8026" t="s">
        <v>9523</v>
      </c>
      <c r="C8026" t="s">
        <v>5817</v>
      </c>
      <c r="D8026">
        <v>2</v>
      </c>
      <c r="E8026" t="s">
        <v>169</v>
      </c>
      <c r="F8026">
        <v>2</v>
      </c>
      <c r="G8026">
        <v>2</v>
      </c>
      <c r="H8026" s="4" t="str">
        <f t="shared" si="250"/>
        <v>2BD15.2</v>
      </c>
      <c r="I8026" s="4" t="str">
        <f t="shared" si="251"/>
        <v>DGND</v>
      </c>
    </row>
    <row r="8027" spans="1:9">
      <c r="A8027" t="s">
        <v>261</v>
      </c>
      <c r="B8027" t="s">
        <v>9523</v>
      </c>
      <c r="C8027" t="s">
        <v>5818</v>
      </c>
      <c r="D8027">
        <v>1</v>
      </c>
      <c r="E8027" t="s">
        <v>1789</v>
      </c>
      <c r="F8027">
        <v>1</v>
      </c>
      <c r="G8027">
        <v>1</v>
      </c>
      <c r="H8027" s="4" t="str">
        <f t="shared" si="250"/>
        <v>2BD16.1</v>
      </c>
      <c r="I8027" s="4" t="str">
        <f t="shared" si="251"/>
        <v>MGND</v>
      </c>
    </row>
    <row r="8028" spans="1:9">
      <c r="A8028" t="s">
        <v>261</v>
      </c>
      <c r="B8028" t="s">
        <v>9523</v>
      </c>
      <c r="C8028" t="s">
        <v>5818</v>
      </c>
      <c r="D8028">
        <v>2</v>
      </c>
      <c r="E8028" t="s">
        <v>169</v>
      </c>
      <c r="F8028">
        <v>2</v>
      </c>
      <c r="G8028">
        <v>2</v>
      </c>
      <c r="H8028" s="4" t="str">
        <f t="shared" si="250"/>
        <v>2BD16.2</v>
      </c>
      <c r="I8028" s="4" t="str">
        <f t="shared" si="251"/>
        <v>DGND</v>
      </c>
    </row>
    <row r="8029" spans="1:9">
      <c r="A8029" t="s">
        <v>261</v>
      </c>
      <c r="B8029" t="s">
        <v>9523</v>
      </c>
      <c r="C8029" t="s">
        <v>5819</v>
      </c>
      <c r="D8029">
        <v>1</v>
      </c>
      <c r="E8029" t="s">
        <v>169</v>
      </c>
      <c r="F8029">
        <v>1</v>
      </c>
      <c r="G8029">
        <v>1</v>
      </c>
      <c r="H8029" s="4" t="str">
        <f t="shared" si="250"/>
        <v>2BD17.1</v>
      </c>
      <c r="I8029" s="4" t="str">
        <f t="shared" si="251"/>
        <v>DGND</v>
      </c>
    </row>
    <row r="8030" spans="1:9">
      <c r="A8030" t="s">
        <v>261</v>
      </c>
      <c r="B8030" t="s">
        <v>9523</v>
      </c>
      <c r="C8030" t="s">
        <v>5819</v>
      </c>
      <c r="D8030">
        <v>2</v>
      </c>
      <c r="E8030" t="s">
        <v>1789</v>
      </c>
      <c r="F8030">
        <v>2</v>
      </c>
      <c r="G8030">
        <v>2</v>
      </c>
      <c r="H8030" s="4" t="str">
        <f t="shared" si="250"/>
        <v>2BD17.2</v>
      </c>
      <c r="I8030" s="4" t="str">
        <f t="shared" si="251"/>
        <v>MGND</v>
      </c>
    </row>
    <row r="8031" spans="1:9">
      <c r="A8031" t="s">
        <v>261</v>
      </c>
      <c r="B8031" t="s">
        <v>9523</v>
      </c>
      <c r="C8031" t="s">
        <v>5820</v>
      </c>
      <c r="D8031">
        <v>1</v>
      </c>
      <c r="E8031" t="s">
        <v>169</v>
      </c>
      <c r="F8031">
        <v>1</v>
      </c>
      <c r="G8031">
        <v>1</v>
      </c>
      <c r="H8031" s="4" t="str">
        <f t="shared" si="250"/>
        <v>2BD18.1</v>
      </c>
      <c r="I8031" s="4" t="str">
        <f t="shared" si="251"/>
        <v>DGND</v>
      </c>
    </row>
    <row r="8032" spans="1:9">
      <c r="A8032" t="s">
        <v>261</v>
      </c>
      <c r="B8032" t="s">
        <v>9523</v>
      </c>
      <c r="C8032" t="s">
        <v>5820</v>
      </c>
      <c r="D8032">
        <v>2</v>
      </c>
      <c r="E8032" t="s">
        <v>1789</v>
      </c>
      <c r="F8032">
        <v>2</v>
      </c>
      <c r="G8032">
        <v>2</v>
      </c>
      <c r="H8032" s="4" t="str">
        <f t="shared" si="250"/>
        <v>2BD18.2</v>
      </c>
      <c r="I8032" s="4" t="str">
        <f t="shared" si="251"/>
        <v>MGND</v>
      </c>
    </row>
    <row r="8033" spans="1:9">
      <c r="A8033" t="s">
        <v>261</v>
      </c>
      <c r="B8033" t="s">
        <v>9523</v>
      </c>
      <c r="C8033" t="s">
        <v>5821</v>
      </c>
      <c r="D8033">
        <v>1</v>
      </c>
      <c r="E8033" t="s">
        <v>169</v>
      </c>
      <c r="F8033">
        <v>1</v>
      </c>
      <c r="G8033">
        <v>1</v>
      </c>
      <c r="H8033" s="4" t="str">
        <f t="shared" si="250"/>
        <v>2C168.1</v>
      </c>
      <c r="I8033" s="4" t="str">
        <f t="shared" si="251"/>
        <v>DGND</v>
      </c>
    </row>
    <row r="8034" spans="1:9">
      <c r="A8034" t="s">
        <v>261</v>
      </c>
      <c r="B8034" t="s">
        <v>9523</v>
      </c>
      <c r="C8034" t="s">
        <v>5821</v>
      </c>
      <c r="D8034">
        <v>2</v>
      </c>
      <c r="E8034" t="s">
        <v>4229</v>
      </c>
      <c r="F8034">
        <v>2</v>
      </c>
      <c r="G8034">
        <v>2</v>
      </c>
      <c r="H8034" s="4" t="str">
        <f t="shared" si="250"/>
        <v>2C168.2</v>
      </c>
      <c r="I8034" s="4" t="str">
        <f t="shared" si="251"/>
        <v>S2_1_CKXTAL2</v>
      </c>
    </row>
    <row r="8035" spans="1:9">
      <c r="A8035" t="s">
        <v>261</v>
      </c>
      <c r="B8035" t="s">
        <v>9523</v>
      </c>
      <c r="C8035" t="s">
        <v>5822</v>
      </c>
      <c r="D8035">
        <v>1</v>
      </c>
      <c r="E8035" t="s">
        <v>169</v>
      </c>
      <c r="F8035">
        <v>1</v>
      </c>
      <c r="G8035">
        <v>1</v>
      </c>
      <c r="H8035" s="4" t="str">
        <f t="shared" si="250"/>
        <v>2C169.1</v>
      </c>
      <c r="I8035" s="4" t="str">
        <f t="shared" si="251"/>
        <v>DGND</v>
      </c>
    </row>
    <row r="8036" spans="1:9">
      <c r="A8036" t="s">
        <v>261</v>
      </c>
      <c r="B8036" t="s">
        <v>9523</v>
      </c>
      <c r="C8036" t="s">
        <v>5822</v>
      </c>
      <c r="D8036">
        <v>2</v>
      </c>
      <c r="E8036" t="s">
        <v>4230</v>
      </c>
      <c r="F8036">
        <v>2</v>
      </c>
      <c r="G8036">
        <v>2</v>
      </c>
      <c r="H8036" s="4" t="str">
        <f t="shared" si="250"/>
        <v>2C169.2</v>
      </c>
      <c r="I8036" s="4" t="str">
        <f t="shared" si="251"/>
        <v>S2_1_CKXTAL1</v>
      </c>
    </row>
    <row r="8037" spans="1:9">
      <c r="A8037" t="s">
        <v>261</v>
      </c>
      <c r="B8037" t="s">
        <v>9523</v>
      </c>
      <c r="C8037" t="s">
        <v>5823</v>
      </c>
      <c r="D8037">
        <v>1</v>
      </c>
      <c r="E8037" t="s">
        <v>4251</v>
      </c>
      <c r="F8037">
        <v>1</v>
      </c>
      <c r="G8037">
        <v>1</v>
      </c>
      <c r="H8037" s="4" t="str">
        <f t="shared" si="250"/>
        <v>2CD168.1</v>
      </c>
      <c r="I8037" s="4" t="str">
        <f t="shared" si="251"/>
        <v>S2_HSD288</v>
      </c>
    </row>
    <row r="8038" spans="1:9">
      <c r="A8038" t="s">
        <v>261</v>
      </c>
      <c r="B8038" t="s">
        <v>9523</v>
      </c>
      <c r="C8038" t="s">
        <v>5823</v>
      </c>
      <c r="D8038">
        <v>2</v>
      </c>
      <c r="E8038" t="s">
        <v>169</v>
      </c>
      <c r="F8038">
        <v>2</v>
      </c>
      <c r="G8038">
        <v>2</v>
      </c>
      <c r="H8038" s="4" t="str">
        <f t="shared" si="250"/>
        <v>2CD168.2</v>
      </c>
      <c r="I8038" s="4" t="str">
        <f t="shared" si="251"/>
        <v>DGND</v>
      </c>
    </row>
    <row r="8039" spans="1:9">
      <c r="A8039" t="s">
        <v>261</v>
      </c>
      <c r="B8039" t="s">
        <v>9523</v>
      </c>
      <c r="C8039" t="s">
        <v>5824</v>
      </c>
      <c r="D8039" t="s">
        <v>2025</v>
      </c>
      <c r="E8039" t="s">
        <v>4232</v>
      </c>
      <c r="F8039">
        <v>5</v>
      </c>
      <c r="G8039" t="s">
        <v>2025</v>
      </c>
      <c r="H8039" s="4" t="str">
        <f t="shared" si="250"/>
        <v>2CMOS1.5</v>
      </c>
      <c r="I8039" s="4" t="str">
        <f t="shared" si="251"/>
        <v>S2_1_VSENSE</v>
      </c>
    </row>
    <row r="8040" spans="1:9">
      <c r="A8040" t="s">
        <v>261</v>
      </c>
      <c r="B8040" t="s">
        <v>9523</v>
      </c>
      <c r="C8040" t="s">
        <v>5824</v>
      </c>
      <c r="D8040" t="s">
        <v>2026</v>
      </c>
      <c r="E8040" t="s">
        <v>4232</v>
      </c>
      <c r="F8040">
        <v>6</v>
      </c>
      <c r="G8040" t="s">
        <v>2026</v>
      </c>
      <c r="H8040" s="4" t="str">
        <f t="shared" si="250"/>
        <v>2CMOS1.6</v>
      </c>
      <c r="I8040" s="4" t="str">
        <f t="shared" si="251"/>
        <v>S2_1_VSENSE</v>
      </c>
    </row>
    <row r="8041" spans="1:9">
      <c r="A8041" t="s">
        <v>261</v>
      </c>
      <c r="B8041" t="s">
        <v>9523</v>
      </c>
      <c r="C8041" t="s">
        <v>5824</v>
      </c>
      <c r="D8041" t="s">
        <v>2027</v>
      </c>
      <c r="E8041" t="s">
        <v>4232</v>
      </c>
      <c r="F8041">
        <v>10</v>
      </c>
      <c r="G8041" t="s">
        <v>2027</v>
      </c>
      <c r="H8041" s="4" t="str">
        <f t="shared" si="250"/>
        <v>2CMOS1.10</v>
      </c>
      <c r="I8041" s="4" t="str">
        <f t="shared" si="251"/>
        <v>S2_1_VSENSE</v>
      </c>
    </row>
    <row r="8042" spans="1:9">
      <c r="A8042" t="s">
        <v>261</v>
      </c>
      <c r="B8042" t="s">
        <v>9523</v>
      </c>
      <c r="C8042" t="s">
        <v>5824</v>
      </c>
      <c r="D8042" t="s">
        <v>2028</v>
      </c>
      <c r="E8042" t="s">
        <v>4233</v>
      </c>
      <c r="F8042">
        <v>4</v>
      </c>
      <c r="G8042" t="s">
        <v>2028</v>
      </c>
      <c r="H8042" s="4" t="str">
        <f t="shared" si="250"/>
        <v>2CMOS1.4</v>
      </c>
      <c r="I8042" s="4" t="str">
        <f t="shared" si="251"/>
        <v>S2_1_PGATE</v>
      </c>
    </row>
    <row r="8043" spans="1:9">
      <c r="A8043" t="s">
        <v>261</v>
      </c>
      <c r="B8043" t="s">
        <v>9523</v>
      </c>
      <c r="C8043" t="s">
        <v>5824</v>
      </c>
      <c r="D8043" t="s">
        <v>2029</v>
      </c>
      <c r="E8043" t="s">
        <v>4234</v>
      </c>
      <c r="F8043">
        <v>3</v>
      </c>
      <c r="G8043" t="s">
        <v>2029</v>
      </c>
      <c r="H8043" s="4" t="str">
        <f t="shared" si="250"/>
        <v>2CMOS1.3</v>
      </c>
      <c r="I8043" s="4" t="str">
        <f t="shared" si="251"/>
        <v>S2_AVDD33_MOSFET</v>
      </c>
    </row>
    <row r="8044" spans="1:9">
      <c r="A8044" t="s">
        <v>261</v>
      </c>
      <c r="B8044" t="s">
        <v>9523</v>
      </c>
      <c r="C8044" t="s">
        <v>5824</v>
      </c>
      <c r="D8044" t="s">
        <v>2030</v>
      </c>
      <c r="E8044" t="s">
        <v>4232</v>
      </c>
      <c r="F8044">
        <v>7</v>
      </c>
      <c r="G8044" t="s">
        <v>2030</v>
      </c>
      <c r="H8044" s="4" t="str">
        <f t="shared" si="250"/>
        <v>2CMOS1.7</v>
      </c>
      <c r="I8044" s="4" t="str">
        <f t="shared" si="251"/>
        <v>S2_1_VSENSE</v>
      </c>
    </row>
    <row r="8045" spans="1:9">
      <c r="A8045" t="s">
        <v>261</v>
      </c>
      <c r="B8045" t="s">
        <v>9523</v>
      </c>
      <c r="C8045" t="s">
        <v>5824</v>
      </c>
      <c r="D8045" t="s">
        <v>2031</v>
      </c>
      <c r="E8045" t="s">
        <v>4232</v>
      </c>
      <c r="F8045">
        <v>8</v>
      </c>
      <c r="G8045" t="s">
        <v>2031</v>
      </c>
      <c r="H8045" s="4" t="str">
        <f t="shared" si="250"/>
        <v>2CMOS1.8</v>
      </c>
      <c r="I8045" s="4" t="str">
        <f t="shared" si="251"/>
        <v>S2_1_VSENSE</v>
      </c>
    </row>
    <row r="8046" spans="1:9">
      <c r="A8046" t="s">
        <v>261</v>
      </c>
      <c r="B8046" t="s">
        <v>9523</v>
      </c>
      <c r="C8046" t="s">
        <v>5824</v>
      </c>
      <c r="D8046" t="s">
        <v>2032</v>
      </c>
      <c r="E8046" t="s">
        <v>4232</v>
      </c>
      <c r="F8046">
        <v>9</v>
      </c>
      <c r="G8046" t="s">
        <v>2032</v>
      </c>
      <c r="H8046" s="4" t="str">
        <f t="shared" si="250"/>
        <v>2CMOS1.9</v>
      </c>
      <c r="I8046" s="4" t="str">
        <f t="shared" si="251"/>
        <v>S2_1_VSENSE</v>
      </c>
    </row>
    <row r="8047" spans="1:9">
      <c r="A8047" t="s">
        <v>261</v>
      </c>
      <c r="B8047" t="s">
        <v>9523</v>
      </c>
      <c r="C8047" t="s">
        <v>5824</v>
      </c>
      <c r="D8047" t="s">
        <v>2033</v>
      </c>
      <c r="E8047" t="s">
        <v>4235</v>
      </c>
      <c r="F8047">
        <v>2</v>
      </c>
      <c r="G8047" t="s">
        <v>2033</v>
      </c>
      <c r="H8047" s="4" t="str">
        <f t="shared" si="250"/>
        <v>2CMOS1.2</v>
      </c>
      <c r="I8047" s="4" t="str">
        <f t="shared" si="251"/>
        <v>S2_1_NGATE</v>
      </c>
    </row>
    <row r="8048" spans="1:9">
      <c r="A8048" t="s">
        <v>261</v>
      </c>
      <c r="B8048" t="s">
        <v>9523</v>
      </c>
      <c r="C8048" t="s">
        <v>5824</v>
      </c>
      <c r="D8048" t="s">
        <v>2034</v>
      </c>
      <c r="E8048" t="s">
        <v>1789</v>
      </c>
      <c r="F8048">
        <v>1</v>
      </c>
      <c r="G8048" t="s">
        <v>2034</v>
      </c>
      <c r="H8048" s="4" t="str">
        <f t="shared" si="250"/>
        <v>2CMOS1.1</v>
      </c>
      <c r="I8048" s="4" t="str">
        <f t="shared" si="251"/>
        <v>MGND</v>
      </c>
    </row>
    <row r="8049" spans="1:9">
      <c r="A8049" t="s">
        <v>261</v>
      </c>
      <c r="B8049" t="s">
        <v>9523</v>
      </c>
      <c r="C8049" t="s">
        <v>5825</v>
      </c>
      <c r="D8049" t="s">
        <v>491</v>
      </c>
      <c r="E8049" t="s">
        <v>490</v>
      </c>
      <c r="F8049">
        <v>1</v>
      </c>
      <c r="G8049" t="s">
        <v>491</v>
      </c>
      <c r="H8049" s="4" t="str">
        <f t="shared" si="250"/>
        <v>2K11.1</v>
      </c>
      <c r="I8049" s="4" t="str">
        <f t="shared" si="251"/>
        <v>VP12</v>
      </c>
    </row>
    <row r="8050" spans="1:9">
      <c r="A8050" t="s">
        <v>261</v>
      </c>
      <c r="B8050" t="s">
        <v>9523</v>
      </c>
      <c r="C8050" t="s">
        <v>5825</v>
      </c>
      <c r="D8050" t="s">
        <v>492</v>
      </c>
      <c r="E8050" t="s">
        <v>4236</v>
      </c>
      <c r="F8050">
        <v>4</v>
      </c>
      <c r="G8050" t="s">
        <v>492</v>
      </c>
      <c r="H8050" s="4" t="str">
        <f t="shared" si="250"/>
        <v>2K11.4</v>
      </c>
      <c r="I8050" s="4" t="str">
        <f t="shared" si="251"/>
        <v>S2_PGATE</v>
      </c>
    </row>
    <row r="8051" spans="1:9">
      <c r="A8051" t="s">
        <v>261</v>
      </c>
      <c r="B8051" t="s">
        <v>9523</v>
      </c>
      <c r="C8051" t="s">
        <v>5825</v>
      </c>
      <c r="D8051" t="s">
        <v>493</v>
      </c>
      <c r="E8051" t="s">
        <v>4237</v>
      </c>
      <c r="F8051">
        <v>9</v>
      </c>
      <c r="G8051" t="s">
        <v>493</v>
      </c>
      <c r="H8051" s="4" t="str">
        <f t="shared" si="250"/>
        <v>2K11.9</v>
      </c>
      <c r="I8051" s="4" t="str">
        <f t="shared" si="251"/>
        <v>S2_NGATE</v>
      </c>
    </row>
    <row r="8052" spans="1:9">
      <c r="A8052" t="s">
        <v>261</v>
      </c>
      <c r="B8052" t="s">
        <v>9523</v>
      </c>
      <c r="C8052" t="s">
        <v>5825</v>
      </c>
      <c r="D8052" t="s">
        <v>494</v>
      </c>
      <c r="E8052" t="s">
        <v>8603</v>
      </c>
      <c r="F8052">
        <v>12</v>
      </c>
      <c r="G8052" t="s">
        <v>494</v>
      </c>
      <c r="H8052" s="4" t="str">
        <f t="shared" si="250"/>
        <v>2K11.12</v>
      </c>
      <c r="I8052" s="4" t="str">
        <f t="shared" si="251"/>
        <v>SC_UDB011</v>
      </c>
    </row>
    <row r="8053" spans="1:9">
      <c r="A8053" t="s">
        <v>261</v>
      </c>
      <c r="B8053" t="s">
        <v>9523</v>
      </c>
      <c r="C8053" t="s">
        <v>5825</v>
      </c>
      <c r="D8053" t="s">
        <v>192</v>
      </c>
      <c r="E8053" t="s">
        <v>4238</v>
      </c>
      <c r="F8053">
        <v>3</v>
      </c>
      <c r="G8053" t="s">
        <v>192</v>
      </c>
      <c r="H8053" s="4" t="str">
        <f t="shared" si="250"/>
        <v>2K11.3</v>
      </c>
      <c r="I8053" s="4" t="str">
        <f t="shared" si="251"/>
        <v>S2_HSD286</v>
      </c>
    </row>
    <row r="8054" spans="1:9">
      <c r="A8054" t="s">
        <v>261</v>
      </c>
      <c r="B8054" t="s">
        <v>9523</v>
      </c>
      <c r="C8054" t="s">
        <v>5825</v>
      </c>
      <c r="D8054" t="s">
        <v>193</v>
      </c>
      <c r="E8054" t="s">
        <v>4239</v>
      </c>
      <c r="F8054">
        <v>10</v>
      </c>
      <c r="G8054" t="s">
        <v>193</v>
      </c>
      <c r="H8054" s="4" t="str">
        <f t="shared" si="250"/>
        <v>2K11.10</v>
      </c>
      <c r="I8054" s="4" t="str">
        <f t="shared" si="251"/>
        <v>S2_HSD287</v>
      </c>
    </row>
    <row r="8055" spans="1:9">
      <c r="A8055" t="s">
        <v>261</v>
      </c>
      <c r="B8055" t="s">
        <v>9523</v>
      </c>
      <c r="C8055" t="s">
        <v>5825</v>
      </c>
      <c r="D8055" t="s">
        <v>495</v>
      </c>
      <c r="E8055" t="s">
        <v>4233</v>
      </c>
      <c r="F8055">
        <v>5</v>
      </c>
      <c r="G8055" t="s">
        <v>495</v>
      </c>
      <c r="H8055" s="4" t="str">
        <f t="shared" si="250"/>
        <v>2K11.5</v>
      </c>
      <c r="I8055" s="4" t="str">
        <f t="shared" si="251"/>
        <v>S2_1_PGATE</v>
      </c>
    </row>
    <row r="8056" spans="1:9">
      <c r="A8056" t="s">
        <v>261</v>
      </c>
      <c r="B8056" t="s">
        <v>9523</v>
      </c>
      <c r="C8056" t="s">
        <v>5825</v>
      </c>
      <c r="D8056" t="s">
        <v>496</v>
      </c>
      <c r="E8056" t="s">
        <v>4235</v>
      </c>
      <c r="F8056">
        <v>8</v>
      </c>
      <c r="G8056" t="s">
        <v>496</v>
      </c>
      <c r="H8056" s="4" t="str">
        <f t="shared" si="250"/>
        <v>2K11.8</v>
      </c>
      <c r="I8056" s="4" t="str">
        <f t="shared" si="251"/>
        <v>S2_1_NGATE</v>
      </c>
    </row>
    <row r="8057" spans="1:9">
      <c r="A8057" t="s">
        <v>261</v>
      </c>
      <c r="B8057" t="s">
        <v>9523</v>
      </c>
      <c r="C8057" t="s">
        <v>5826</v>
      </c>
      <c r="D8057">
        <v>2</v>
      </c>
      <c r="E8057" t="s">
        <v>8901</v>
      </c>
      <c r="F8057">
        <v>2</v>
      </c>
      <c r="G8057">
        <v>2</v>
      </c>
      <c r="H8057" s="4" t="str">
        <f t="shared" si="250"/>
        <v>2K34.2</v>
      </c>
      <c r="I8057" s="4" t="str">
        <f t="shared" si="251"/>
        <v>S2_HSD120</v>
      </c>
    </row>
    <row r="8058" spans="1:9">
      <c r="A8058" t="s">
        <v>261</v>
      </c>
      <c r="B8058" t="s">
        <v>9523</v>
      </c>
      <c r="C8058" t="s">
        <v>5826</v>
      </c>
      <c r="D8058">
        <v>3</v>
      </c>
      <c r="E8058" t="s">
        <v>4241</v>
      </c>
      <c r="F8058">
        <v>3</v>
      </c>
      <c r="G8058">
        <v>3</v>
      </c>
      <c r="H8058" s="4" t="str">
        <f t="shared" si="250"/>
        <v>2K34.3</v>
      </c>
      <c r="I8058" s="4" t="str">
        <f t="shared" si="251"/>
        <v>S2_CKXTAL2</v>
      </c>
    </row>
    <row r="8059" spans="1:9">
      <c r="A8059" t="s">
        <v>261</v>
      </c>
      <c r="B8059" t="s">
        <v>9523</v>
      </c>
      <c r="C8059" t="s">
        <v>5826</v>
      </c>
      <c r="D8059">
        <v>4</v>
      </c>
      <c r="E8059" t="s">
        <v>4229</v>
      </c>
      <c r="F8059">
        <v>4</v>
      </c>
      <c r="G8059">
        <v>4</v>
      </c>
      <c r="H8059" s="4" t="str">
        <f t="shared" si="250"/>
        <v>2K34.4</v>
      </c>
      <c r="I8059" s="4" t="str">
        <f t="shared" si="251"/>
        <v>S2_1_CKXTAL2</v>
      </c>
    </row>
    <row r="8060" spans="1:9">
      <c r="A8060" t="s">
        <v>261</v>
      </c>
      <c r="B8060" t="s">
        <v>9523</v>
      </c>
      <c r="C8060" t="s">
        <v>5826</v>
      </c>
      <c r="D8060">
        <v>5</v>
      </c>
      <c r="E8060" t="s">
        <v>4230</v>
      </c>
      <c r="F8060">
        <v>5</v>
      </c>
      <c r="G8060">
        <v>5</v>
      </c>
      <c r="H8060" s="4" t="str">
        <f t="shared" si="250"/>
        <v>2K34.5</v>
      </c>
      <c r="I8060" s="4" t="str">
        <f t="shared" si="251"/>
        <v>S2_1_CKXTAL1</v>
      </c>
    </row>
    <row r="8061" spans="1:9">
      <c r="A8061" t="s">
        <v>261</v>
      </c>
      <c r="B8061" t="s">
        <v>9523</v>
      </c>
      <c r="C8061" t="s">
        <v>5826</v>
      </c>
      <c r="D8061">
        <v>6</v>
      </c>
      <c r="E8061" t="s">
        <v>4240</v>
      </c>
      <c r="F8061">
        <v>6</v>
      </c>
      <c r="G8061">
        <v>6</v>
      </c>
      <c r="H8061" s="4" t="str">
        <f t="shared" si="250"/>
        <v>2K34.6</v>
      </c>
      <c r="I8061" s="4" t="str">
        <f t="shared" si="251"/>
        <v>S2_CKXTAL1</v>
      </c>
    </row>
    <row r="8062" spans="1:9">
      <c r="A8062" t="s">
        <v>261</v>
      </c>
      <c r="B8062" t="s">
        <v>9523</v>
      </c>
      <c r="C8062" t="s">
        <v>5826</v>
      </c>
      <c r="D8062">
        <v>7</v>
      </c>
      <c r="E8062" t="s">
        <v>8902</v>
      </c>
      <c r="F8062">
        <v>7</v>
      </c>
      <c r="G8062">
        <v>7</v>
      </c>
      <c r="H8062" s="4" t="str">
        <f t="shared" si="250"/>
        <v>2K34.7</v>
      </c>
      <c r="I8062" s="4" t="str">
        <f t="shared" si="251"/>
        <v>S2_HSD101</v>
      </c>
    </row>
    <row r="8063" spans="1:9">
      <c r="A8063" t="s">
        <v>261</v>
      </c>
      <c r="B8063" t="s">
        <v>9523</v>
      </c>
      <c r="C8063" t="s">
        <v>5826</v>
      </c>
      <c r="D8063" t="s">
        <v>7833</v>
      </c>
      <c r="E8063" t="s">
        <v>490</v>
      </c>
      <c r="F8063">
        <v>1</v>
      </c>
      <c r="G8063" t="s">
        <v>7833</v>
      </c>
      <c r="H8063" s="4" t="str">
        <f t="shared" si="250"/>
        <v>2K34.1</v>
      </c>
      <c r="I8063" s="4" t="str">
        <f t="shared" si="251"/>
        <v>VP12</v>
      </c>
    </row>
    <row r="8064" spans="1:9">
      <c r="A8064" t="s">
        <v>261</v>
      </c>
      <c r="B8064" t="s">
        <v>9523</v>
      </c>
      <c r="C8064" t="s">
        <v>5826</v>
      </c>
      <c r="D8064" t="s">
        <v>7834</v>
      </c>
      <c r="E8064" t="s">
        <v>8606</v>
      </c>
      <c r="F8064">
        <v>8</v>
      </c>
      <c r="G8064" t="s">
        <v>7834</v>
      </c>
      <c r="H8064" s="4" t="str">
        <f t="shared" si="250"/>
        <v>2K34.8</v>
      </c>
      <c r="I8064" s="4" t="str">
        <f t="shared" si="251"/>
        <v>SC_UDB034</v>
      </c>
    </row>
    <row r="8065" spans="1:9">
      <c r="A8065" t="s">
        <v>261</v>
      </c>
      <c r="B8065" t="s">
        <v>9523</v>
      </c>
      <c r="C8065" t="s">
        <v>5827</v>
      </c>
      <c r="D8065" t="s">
        <v>491</v>
      </c>
      <c r="E8065" t="s">
        <v>490</v>
      </c>
      <c r="F8065">
        <v>1</v>
      </c>
      <c r="G8065" t="s">
        <v>491</v>
      </c>
      <c r="H8065" s="4" t="str">
        <f t="shared" si="250"/>
        <v>2K223.1</v>
      </c>
      <c r="I8065" s="4" t="str">
        <f t="shared" si="251"/>
        <v>VP12</v>
      </c>
    </row>
    <row r="8066" spans="1:9">
      <c r="A8066" t="s">
        <v>261</v>
      </c>
      <c r="B8066" t="s">
        <v>9523</v>
      </c>
      <c r="C8066" t="s">
        <v>5827</v>
      </c>
      <c r="D8066" t="s">
        <v>492</v>
      </c>
      <c r="E8066" t="s">
        <v>4252</v>
      </c>
      <c r="F8066">
        <v>4</v>
      </c>
      <c r="G8066" t="s">
        <v>492</v>
      </c>
      <c r="H8066" s="4" t="str">
        <f t="shared" ref="H8066:H8129" si="252">CONCATENATE(C8066,".",F8066)</f>
        <v>2K223.4</v>
      </c>
      <c r="I8066" s="4" t="str">
        <f t="shared" ref="I8066:I8129" si="253">E8066</f>
        <v>S2_VSENSE</v>
      </c>
    </row>
    <row r="8067" spans="1:9">
      <c r="A8067" t="s">
        <v>261</v>
      </c>
      <c r="B8067" t="s">
        <v>9523</v>
      </c>
      <c r="C8067" t="s">
        <v>5827</v>
      </c>
      <c r="D8067" t="s">
        <v>493</v>
      </c>
      <c r="F8067">
        <v>9</v>
      </c>
      <c r="G8067" t="s">
        <v>493</v>
      </c>
      <c r="H8067" s="4" t="str">
        <f t="shared" si="252"/>
        <v>2K223.9</v>
      </c>
      <c r="I8067" s="4">
        <f t="shared" si="253"/>
        <v>0</v>
      </c>
    </row>
    <row r="8068" spans="1:9">
      <c r="A8068" t="s">
        <v>261</v>
      </c>
      <c r="B8068" t="s">
        <v>9523</v>
      </c>
      <c r="C8068" t="s">
        <v>5827</v>
      </c>
      <c r="D8068" t="s">
        <v>494</v>
      </c>
      <c r="E8068" t="s">
        <v>8607</v>
      </c>
      <c r="F8068">
        <v>12</v>
      </c>
      <c r="G8068" t="s">
        <v>494</v>
      </c>
      <c r="H8068" s="4" t="str">
        <f t="shared" si="252"/>
        <v>2K223.12</v>
      </c>
      <c r="I8068" s="4" t="str">
        <f t="shared" si="253"/>
        <v>SC_UDB223</v>
      </c>
    </row>
    <row r="8069" spans="1:9">
      <c r="A8069" t="s">
        <v>261</v>
      </c>
      <c r="B8069" t="s">
        <v>9523</v>
      </c>
      <c r="C8069" t="s">
        <v>5827</v>
      </c>
      <c r="D8069" t="s">
        <v>192</v>
      </c>
      <c r="E8069" t="s">
        <v>4253</v>
      </c>
      <c r="F8069">
        <v>3</v>
      </c>
      <c r="G8069" t="s">
        <v>192</v>
      </c>
      <c r="H8069" s="4" t="str">
        <f t="shared" si="252"/>
        <v>2K223.3</v>
      </c>
      <c r="I8069" s="4" t="str">
        <f t="shared" si="253"/>
        <v>S2_HSD292</v>
      </c>
    </row>
    <row r="8070" spans="1:9">
      <c r="A8070" t="s">
        <v>261</v>
      </c>
      <c r="B8070" t="s">
        <v>9523</v>
      </c>
      <c r="C8070" t="s">
        <v>5827</v>
      </c>
      <c r="D8070" t="s">
        <v>193</v>
      </c>
      <c r="F8070">
        <v>10</v>
      </c>
      <c r="G8070" t="s">
        <v>193</v>
      </c>
      <c r="H8070" s="4" t="str">
        <f t="shared" si="252"/>
        <v>2K223.10</v>
      </c>
      <c r="I8070" s="4">
        <f t="shared" si="253"/>
        <v>0</v>
      </c>
    </row>
    <row r="8071" spans="1:9">
      <c r="A8071" t="s">
        <v>261</v>
      </c>
      <c r="B8071" t="s">
        <v>9523</v>
      </c>
      <c r="C8071" t="s">
        <v>5827</v>
      </c>
      <c r="D8071" t="s">
        <v>495</v>
      </c>
      <c r="E8071" t="s">
        <v>4232</v>
      </c>
      <c r="F8071">
        <v>5</v>
      </c>
      <c r="G8071" t="s">
        <v>495</v>
      </c>
      <c r="H8071" s="4" t="str">
        <f t="shared" si="252"/>
        <v>2K223.5</v>
      </c>
      <c r="I8071" s="4" t="str">
        <f t="shared" si="253"/>
        <v>S2_1_VSENSE</v>
      </c>
    </row>
    <row r="8072" spans="1:9">
      <c r="A8072" t="s">
        <v>261</v>
      </c>
      <c r="B8072" t="s">
        <v>9523</v>
      </c>
      <c r="C8072" t="s">
        <v>5827</v>
      </c>
      <c r="D8072" t="s">
        <v>496</v>
      </c>
      <c r="F8072">
        <v>8</v>
      </c>
      <c r="G8072" t="s">
        <v>496</v>
      </c>
      <c r="H8072" s="4" t="str">
        <f t="shared" si="252"/>
        <v>2K223.8</v>
      </c>
      <c r="I8072" s="4">
        <f t="shared" si="253"/>
        <v>0</v>
      </c>
    </row>
    <row r="8073" spans="1:9">
      <c r="A8073" t="s">
        <v>261</v>
      </c>
      <c r="B8073" t="s">
        <v>9523</v>
      </c>
      <c r="C8073" t="s">
        <v>5828</v>
      </c>
      <c r="D8073">
        <v>1</v>
      </c>
      <c r="E8073" t="s">
        <v>4232</v>
      </c>
      <c r="F8073">
        <v>1</v>
      </c>
      <c r="G8073">
        <v>1</v>
      </c>
      <c r="H8073" s="4" t="str">
        <f t="shared" si="252"/>
        <v>2L3.1</v>
      </c>
      <c r="I8073" s="4" t="str">
        <f t="shared" si="253"/>
        <v>S2_1_VSENSE</v>
      </c>
    </row>
    <row r="8074" spans="1:9">
      <c r="A8074" t="s">
        <v>261</v>
      </c>
      <c r="B8074" t="s">
        <v>9523</v>
      </c>
      <c r="C8074" t="s">
        <v>5828</v>
      </c>
      <c r="D8074">
        <v>2</v>
      </c>
      <c r="E8074" t="s">
        <v>4251</v>
      </c>
      <c r="F8074">
        <v>2</v>
      </c>
      <c r="G8074">
        <v>2</v>
      </c>
      <c r="H8074" s="4" t="str">
        <f t="shared" si="252"/>
        <v>2L3.2</v>
      </c>
      <c r="I8074" s="4" t="str">
        <f t="shared" si="253"/>
        <v>S2_HSD288</v>
      </c>
    </row>
    <row r="8075" spans="1:9">
      <c r="A8075" t="s">
        <v>261</v>
      </c>
      <c r="B8075" t="s">
        <v>9523</v>
      </c>
      <c r="C8075" t="s">
        <v>5830</v>
      </c>
      <c r="D8075">
        <v>1</v>
      </c>
      <c r="E8075" t="s">
        <v>4255</v>
      </c>
      <c r="F8075">
        <v>1</v>
      </c>
      <c r="G8075">
        <v>1</v>
      </c>
      <c r="H8075" s="4" t="str">
        <f t="shared" si="252"/>
        <v>2R342.1</v>
      </c>
      <c r="I8075" s="4" t="str">
        <f t="shared" si="253"/>
        <v>S2_TAPSL0_HIGH</v>
      </c>
    </row>
    <row r="8076" spans="1:9">
      <c r="A8076" t="s">
        <v>261</v>
      </c>
      <c r="B8076" t="s">
        <v>9523</v>
      </c>
      <c r="C8076" t="s">
        <v>5830</v>
      </c>
      <c r="D8076">
        <v>2</v>
      </c>
      <c r="E8076" t="s">
        <v>3987</v>
      </c>
      <c r="F8076">
        <v>2</v>
      </c>
      <c r="G8076">
        <v>2</v>
      </c>
      <c r="H8076" s="4" t="str">
        <f t="shared" si="252"/>
        <v>2R342.2</v>
      </c>
      <c r="I8076" s="4" t="str">
        <f t="shared" si="253"/>
        <v>SG2_SRC_DVDD33</v>
      </c>
    </row>
    <row r="8077" spans="1:9">
      <c r="A8077" t="s">
        <v>261</v>
      </c>
      <c r="B8077" t="s">
        <v>9523</v>
      </c>
      <c r="C8077" t="s">
        <v>5831</v>
      </c>
      <c r="D8077">
        <v>1</v>
      </c>
      <c r="E8077" t="s">
        <v>4256</v>
      </c>
      <c r="F8077">
        <v>1</v>
      </c>
      <c r="G8077">
        <v>1</v>
      </c>
      <c r="H8077" s="4" t="str">
        <f t="shared" si="252"/>
        <v>2R343.1</v>
      </c>
      <c r="I8077" s="4" t="str">
        <f t="shared" si="253"/>
        <v>S2_TAPSL0_LOW</v>
      </c>
    </row>
    <row r="8078" spans="1:9">
      <c r="A8078" t="s">
        <v>261</v>
      </c>
      <c r="B8078" t="s">
        <v>9523</v>
      </c>
      <c r="C8078" t="s">
        <v>5831</v>
      </c>
      <c r="D8078">
        <v>2</v>
      </c>
      <c r="E8078" t="s">
        <v>169</v>
      </c>
      <c r="F8078">
        <v>2</v>
      </c>
      <c r="G8078">
        <v>2</v>
      </c>
      <c r="H8078" s="4" t="str">
        <f t="shared" si="252"/>
        <v>2R343.2</v>
      </c>
      <c r="I8078" s="4" t="str">
        <f t="shared" si="253"/>
        <v>DGND</v>
      </c>
    </row>
    <row r="8079" spans="1:9">
      <c r="A8079" t="s">
        <v>261</v>
      </c>
      <c r="B8079" t="s">
        <v>9523</v>
      </c>
      <c r="C8079" t="s">
        <v>5832</v>
      </c>
      <c r="D8079">
        <v>1</v>
      </c>
      <c r="E8079" t="s">
        <v>4257</v>
      </c>
      <c r="F8079">
        <v>1</v>
      </c>
      <c r="G8079">
        <v>1</v>
      </c>
      <c r="H8079" s="4" t="str">
        <f t="shared" si="252"/>
        <v>2R344.1</v>
      </c>
      <c r="I8079" s="4" t="str">
        <f t="shared" si="253"/>
        <v>S2_TAPSL1_HIGH</v>
      </c>
    </row>
    <row r="8080" spans="1:9">
      <c r="A8080" t="s">
        <v>261</v>
      </c>
      <c r="B8080" t="s">
        <v>9523</v>
      </c>
      <c r="C8080" t="s">
        <v>5832</v>
      </c>
      <c r="D8080">
        <v>2</v>
      </c>
      <c r="E8080" t="s">
        <v>3987</v>
      </c>
      <c r="F8080">
        <v>2</v>
      </c>
      <c r="G8080">
        <v>2</v>
      </c>
      <c r="H8080" s="4" t="str">
        <f t="shared" si="252"/>
        <v>2R344.2</v>
      </c>
      <c r="I8080" s="4" t="str">
        <f t="shared" si="253"/>
        <v>SG2_SRC_DVDD33</v>
      </c>
    </row>
    <row r="8081" spans="1:9">
      <c r="A8081" t="s">
        <v>261</v>
      </c>
      <c r="B8081" t="s">
        <v>9523</v>
      </c>
      <c r="C8081" t="s">
        <v>5833</v>
      </c>
      <c r="D8081">
        <v>1</v>
      </c>
      <c r="E8081" t="s">
        <v>4258</v>
      </c>
      <c r="F8081">
        <v>1</v>
      </c>
      <c r="G8081">
        <v>1</v>
      </c>
      <c r="H8081" s="4" t="str">
        <f t="shared" si="252"/>
        <v>2R345.1</v>
      </c>
      <c r="I8081" s="4" t="str">
        <f t="shared" si="253"/>
        <v>S2_TAPSL1_LOW</v>
      </c>
    </row>
    <row r="8082" spans="1:9">
      <c r="A8082" t="s">
        <v>261</v>
      </c>
      <c r="B8082" t="s">
        <v>9523</v>
      </c>
      <c r="C8082" t="s">
        <v>5833</v>
      </c>
      <c r="D8082">
        <v>2</v>
      </c>
      <c r="E8082" t="s">
        <v>169</v>
      </c>
      <c r="F8082">
        <v>2</v>
      </c>
      <c r="G8082">
        <v>2</v>
      </c>
      <c r="H8082" s="4" t="str">
        <f t="shared" si="252"/>
        <v>2R345.2</v>
      </c>
      <c r="I8082" s="4" t="str">
        <f t="shared" si="253"/>
        <v>DGND</v>
      </c>
    </row>
    <row r="8083" spans="1:9">
      <c r="A8083" t="s">
        <v>261</v>
      </c>
      <c r="B8083" t="s">
        <v>9523</v>
      </c>
      <c r="C8083" t="s">
        <v>5834</v>
      </c>
      <c r="D8083">
        <v>1</v>
      </c>
      <c r="E8083" t="s">
        <v>4259</v>
      </c>
      <c r="F8083">
        <v>1</v>
      </c>
      <c r="G8083">
        <v>1</v>
      </c>
      <c r="H8083" s="4" t="str">
        <f t="shared" si="252"/>
        <v>2RD73.1</v>
      </c>
      <c r="I8083" s="4" t="str">
        <f t="shared" si="253"/>
        <v>S2_SPI_CSB</v>
      </c>
    </row>
    <row r="8084" spans="1:9">
      <c r="A8084" t="s">
        <v>261</v>
      </c>
      <c r="B8084" t="s">
        <v>9523</v>
      </c>
      <c r="C8084" t="s">
        <v>5834</v>
      </c>
      <c r="D8084">
        <v>2</v>
      </c>
      <c r="E8084" t="s">
        <v>4242</v>
      </c>
      <c r="F8084">
        <v>2</v>
      </c>
      <c r="G8084">
        <v>2</v>
      </c>
      <c r="H8084" s="4" t="str">
        <f t="shared" si="252"/>
        <v>2RD73.2</v>
      </c>
      <c r="I8084" s="4" t="str">
        <f t="shared" si="253"/>
        <v>S2_SCANB_HSD136</v>
      </c>
    </row>
    <row r="8085" spans="1:9">
      <c r="A8085" t="s">
        <v>261</v>
      </c>
      <c r="B8085" t="s">
        <v>9523</v>
      </c>
      <c r="C8085" t="s">
        <v>5835</v>
      </c>
      <c r="D8085">
        <v>1</v>
      </c>
      <c r="E8085" t="s">
        <v>4260</v>
      </c>
      <c r="F8085">
        <v>1</v>
      </c>
      <c r="G8085">
        <v>1</v>
      </c>
      <c r="H8085" s="4" t="str">
        <f t="shared" si="252"/>
        <v>2RD74.1</v>
      </c>
      <c r="I8085" s="4" t="str">
        <f t="shared" si="253"/>
        <v>S2_SPI_SO</v>
      </c>
    </row>
    <row r="8086" spans="1:9">
      <c r="A8086" t="s">
        <v>261</v>
      </c>
      <c r="B8086" t="s">
        <v>9523</v>
      </c>
      <c r="C8086" t="s">
        <v>5835</v>
      </c>
      <c r="D8086">
        <v>2</v>
      </c>
      <c r="E8086" t="s">
        <v>4243</v>
      </c>
      <c r="F8086">
        <v>2</v>
      </c>
      <c r="G8086">
        <v>2</v>
      </c>
      <c r="H8086" s="4" t="str">
        <f t="shared" si="252"/>
        <v>2RD74.2</v>
      </c>
      <c r="I8086" s="4" t="str">
        <f t="shared" si="253"/>
        <v>S2_SCANB_HSD109</v>
      </c>
    </row>
    <row r="8087" spans="1:9">
      <c r="A8087" t="s">
        <v>261</v>
      </c>
      <c r="B8087" t="s">
        <v>9523</v>
      </c>
      <c r="C8087" t="s">
        <v>5836</v>
      </c>
      <c r="D8087">
        <v>1</v>
      </c>
      <c r="E8087" t="s">
        <v>4261</v>
      </c>
      <c r="F8087">
        <v>1</v>
      </c>
      <c r="G8087">
        <v>1</v>
      </c>
      <c r="H8087" s="4" t="str">
        <f t="shared" si="252"/>
        <v>2RD75.1</v>
      </c>
      <c r="I8087" s="4" t="str">
        <f t="shared" si="253"/>
        <v>S2_SPI_SCK</v>
      </c>
    </row>
    <row r="8088" spans="1:9">
      <c r="A8088" t="s">
        <v>261</v>
      </c>
      <c r="B8088" t="s">
        <v>9523</v>
      </c>
      <c r="C8088" t="s">
        <v>5836</v>
      </c>
      <c r="D8088">
        <v>2</v>
      </c>
      <c r="E8088" t="s">
        <v>4244</v>
      </c>
      <c r="F8088">
        <v>2</v>
      </c>
      <c r="G8088">
        <v>2</v>
      </c>
      <c r="H8088" s="4" t="str">
        <f t="shared" si="252"/>
        <v>2RD75.2</v>
      </c>
      <c r="I8088" s="4" t="str">
        <f t="shared" si="253"/>
        <v>S2_SCANB_HSD134</v>
      </c>
    </row>
    <row r="8089" spans="1:9">
      <c r="A8089" t="s">
        <v>261</v>
      </c>
      <c r="B8089" t="s">
        <v>9523</v>
      </c>
      <c r="C8089" t="s">
        <v>5837</v>
      </c>
      <c r="D8089">
        <v>1</v>
      </c>
      <c r="E8089" t="s">
        <v>4262</v>
      </c>
      <c r="F8089">
        <v>1</v>
      </c>
      <c r="G8089">
        <v>1</v>
      </c>
      <c r="H8089" s="4" t="str">
        <f t="shared" si="252"/>
        <v>2RD76.1</v>
      </c>
      <c r="I8089" s="4" t="str">
        <f t="shared" si="253"/>
        <v>S2_SPI_SI</v>
      </c>
    </row>
    <row r="8090" spans="1:9">
      <c r="A8090" t="s">
        <v>261</v>
      </c>
      <c r="B8090" t="s">
        <v>9523</v>
      </c>
      <c r="C8090" t="s">
        <v>5837</v>
      </c>
      <c r="D8090">
        <v>2</v>
      </c>
      <c r="E8090" t="s">
        <v>4245</v>
      </c>
      <c r="F8090">
        <v>2</v>
      </c>
      <c r="G8090">
        <v>2</v>
      </c>
      <c r="H8090" s="4" t="str">
        <f t="shared" si="252"/>
        <v>2RD76.2</v>
      </c>
      <c r="I8090" s="4" t="str">
        <f t="shared" si="253"/>
        <v>S2_SCANB_HSD133</v>
      </c>
    </row>
    <row r="8091" spans="1:9">
      <c r="A8091" t="s">
        <v>261</v>
      </c>
      <c r="B8091" t="s">
        <v>9523</v>
      </c>
      <c r="C8091" t="s">
        <v>5838</v>
      </c>
      <c r="D8091">
        <v>1</v>
      </c>
      <c r="E8091" t="s">
        <v>4263</v>
      </c>
      <c r="F8091">
        <v>1</v>
      </c>
      <c r="G8091">
        <v>1</v>
      </c>
      <c r="H8091" s="4" t="str">
        <f t="shared" si="252"/>
        <v>2RD77.1</v>
      </c>
      <c r="I8091" s="4" t="str">
        <f t="shared" si="253"/>
        <v>S2_WP</v>
      </c>
    </row>
    <row r="8092" spans="1:9">
      <c r="A8092" t="s">
        <v>261</v>
      </c>
      <c r="B8092" t="s">
        <v>9523</v>
      </c>
      <c r="C8092" t="s">
        <v>5838</v>
      </c>
      <c r="D8092">
        <v>2</v>
      </c>
      <c r="E8092" t="s">
        <v>4246</v>
      </c>
      <c r="F8092">
        <v>2</v>
      </c>
      <c r="G8092">
        <v>2</v>
      </c>
      <c r="H8092" s="4" t="str">
        <f t="shared" si="252"/>
        <v>2RD77.2</v>
      </c>
      <c r="I8092" s="4" t="str">
        <f t="shared" si="253"/>
        <v>S2_SCANB_HSD284</v>
      </c>
    </row>
    <row r="8093" spans="1:9">
      <c r="A8093" t="s">
        <v>261</v>
      </c>
      <c r="B8093" t="s">
        <v>9523</v>
      </c>
      <c r="C8093" t="s">
        <v>5839</v>
      </c>
      <c r="D8093">
        <v>1</v>
      </c>
      <c r="E8093" t="s">
        <v>4264</v>
      </c>
      <c r="F8093">
        <v>1</v>
      </c>
      <c r="G8093">
        <v>1</v>
      </c>
      <c r="H8093" s="4" t="str">
        <f t="shared" si="252"/>
        <v>2RD78.1</v>
      </c>
      <c r="I8093" s="4" t="str">
        <f t="shared" si="253"/>
        <v>S2_HOLD</v>
      </c>
    </row>
    <row r="8094" spans="1:9">
      <c r="A8094" t="s">
        <v>261</v>
      </c>
      <c r="B8094" t="s">
        <v>9523</v>
      </c>
      <c r="C8094" t="s">
        <v>5839</v>
      </c>
      <c r="D8094">
        <v>2</v>
      </c>
      <c r="E8094" t="s">
        <v>4247</v>
      </c>
      <c r="F8094">
        <v>2</v>
      </c>
      <c r="G8094">
        <v>2</v>
      </c>
      <c r="H8094" s="4" t="str">
        <f t="shared" si="252"/>
        <v>2RD78.2</v>
      </c>
      <c r="I8094" s="4" t="str">
        <f t="shared" si="253"/>
        <v>S2_SCANB_HSD285</v>
      </c>
    </row>
    <row r="8095" spans="1:9">
      <c r="A8095" t="s">
        <v>261</v>
      </c>
      <c r="B8095" t="s">
        <v>9523</v>
      </c>
      <c r="C8095" t="s">
        <v>5840</v>
      </c>
      <c r="D8095">
        <v>1</v>
      </c>
      <c r="E8095" t="s">
        <v>4265</v>
      </c>
      <c r="F8095">
        <v>1</v>
      </c>
      <c r="G8095">
        <v>1</v>
      </c>
      <c r="H8095" s="4" t="str">
        <f t="shared" si="252"/>
        <v>2RD79.1</v>
      </c>
      <c r="I8095" s="4" t="str">
        <f t="shared" si="253"/>
        <v>S2_TAPSL0</v>
      </c>
    </row>
    <row r="8096" spans="1:9">
      <c r="A8096" t="s">
        <v>261</v>
      </c>
      <c r="B8096" t="s">
        <v>9523</v>
      </c>
      <c r="C8096" t="s">
        <v>5840</v>
      </c>
      <c r="D8096">
        <v>2</v>
      </c>
      <c r="E8096" t="s">
        <v>4266</v>
      </c>
      <c r="F8096">
        <v>2</v>
      </c>
      <c r="G8096">
        <v>2</v>
      </c>
      <c r="H8096" s="4" t="str">
        <f t="shared" si="252"/>
        <v>2RD79.2</v>
      </c>
      <c r="I8096" s="4" t="str">
        <f t="shared" si="253"/>
        <v>S2_SCAND_HSD042</v>
      </c>
    </row>
    <row r="8097" spans="1:9">
      <c r="A8097" t="s">
        <v>261</v>
      </c>
      <c r="B8097" t="s">
        <v>9523</v>
      </c>
      <c r="C8097" t="s">
        <v>5841</v>
      </c>
      <c r="D8097">
        <v>1</v>
      </c>
      <c r="E8097" t="s">
        <v>4267</v>
      </c>
      <c r="F8097">
        <v>1</v>
      </c>
      <c r="G8097">
        <v>1</v>
      </c>
      <c r="H8097" s="4" t="str">
        <f t="shared" si="252"/>
        <v>2RD80.1</v>
      </c>
      <c r="I8097" s="4" t="str">
        <f t="shared" si="253"/>
        <v>S2_TAPSL1</v>
      </c>
    </row>
    <row r="8098" spans="1:9">
      <c r="A8098" t="s">
        <v>261</v>
      </c>
      <c r="B8098" t="s">
        <v>9523</v>
      </c>
      <c r="C8098" t="s">
        <v>5841</v>
      </c>
      <c r="D8098">
        <v>2</v>
      </c>
      <c r="E8098" t="s">
        <v>4268</v>
      </c>
      <c r="F8098">
        <v>2</v>
      </c>
      <c r="G8098">
        <v>2</v>
      </c>
      <c r="H8098" s="4" t="str">
        <f t="shared" si="252"/>
        <v>2RD80.2</v>
      </c>
      <c r="I8098" s="4" t="str">
        <f t="shared" si="253"/>
        <v>S2_SCAND_HSD035</v>
      </c>
    </row>
    <row r="8099" spans="1:9">
      <c r="A8099" t="s">
        <v>261</v>
      </c>
      <c r="B8099" t="s">
        <v>9523</v>
      </c>
      <c r="C8099" t="s">
        <v>5842</v>
      </c>
      <c r="D8099">
        <v>1</v>
      </c>
      <c r="E8099" t="s">
        <v>4269</v>
      </c>
      <c r="F8099">
        <v>1</v>
      </c>
      <c r="G8099">
        <v>1</v>
      </c>
      <c r="H8099" s="4" t="str">
        <f t="shared" si="252"/>
        <v>2RD97.1</v>
      </c>
      <c r="I8099" s="4" t="str">
        <f t="shared" si="253"/>
        <v>S2_SCAND_HSD292</v>
      </c>
    </row>
    <row r="8100" spans="1:9">
      <c r="A8100" t="s">
        <v>261</v>
      </c>
      <c r="B8100" t="s">
        <v>9523</v>
      </c>
      <c r="C8100" t="s">
        <v>5842</v>
      </c>
      <c r="D8100">
        <v>2</v>
      </c>
      <c r="E8100" t="s">
        <v>4270</v>
      </c>
      <c r="F8100">
        <v>2</v>
      </c>
      <c r="G8100">
        <v>2</v>
      </c>
      <c r="H8100" s="4" t="str">
        <f t="shared" si="252"/>
        <v>2RD97.2</v>
      </c>
      <c r="I8100" s="4" t="str">
        <f t="shared" si="253"/>
        <v>S2_TDO</v>
      </c>
    </row>
    <row r="8101" spans="1:9">
      <c r="A8101" t="s">
        <v>261</v>
      </c>
      <c r="B8101" t="s">
        <v>9523</v>
      </c>
      <c r="C8101" t="s">
        <v>5843</v>
      </c>
      <c r="D8101">
        <v>1</v>
      </c>
      <c r="E8101" t="s">
        <v>4229</v>
      </c>
      <c r="F8101">
        <v>1</v>
      </c>
      <c r="G8101">
        <v>1</v>
      </c>
      <c r="H8101" s="4" t="str">
        <f t="shared" si="252"/>
        <v>2Y7.1</v>
      </c>
      <c r="I8101" s="4" t="str">
        <f t="shared" si="253"/>
        <v>S2_1_CKXTAL2</v>
      </c>
    </row>
    <row r="8102" spans="1:9">
      <c r="A8102" t="s">
        <v>261</v>
      </c>
      <c r="B8102" t="s">
        <v>9523</v>
      </c>
      <c r="C8102" t="s">
        <v>5843</v>
      </c>
      <c r="D8102">
        <v>2</v>
      </c>
      <c r="E8102" t="s">
        <v>169</v>
      </c>
      <c r="F8102">
        <v>2</v>
      </c>
      <c r="G8102">
        <v>2</v>
      </c>
      <c r="H8102" s="4" t="str">
        <f t="shared" si="252"/>
        <v>2Y7.2</v>
      </c>
      <c r="I8102" s="4" t="str">
        <f t="shared" si="253"/>
        <v>DGND</v>
      </c>
    </row>
    <row r="8103" spans="1:9">
      <c r="A8103" t="s">
        <v>261</v>
      </c>
      <c r="B8103" t="s">
        <v>9523</v>
      </c>
      <c r="C8103" t="s">
        <v>5843</v>
      </c>
      <c r="D8103">
        <v>3</v>
      </c>
      <c r="E8103" t="s">
        <v>4230</v>
      </c>
      <c r="F8103">
        <v>3</v>
      </c>
      <c r="G8103">
        <v>3</v>
      </c>
      <c r="H8103" s="4" t="str">
        <f t="shared" si="252"/>
        <v>2Y7.3</v>
      </c>
      <c r="I8103" s="4" t="str">
        <f t="shared" si="253"/>
        <v>S2_1_CKXTAL1</v>
      </c>
    </row>
    <row r="8104" spans="1:9">
      <c r="A8104" t="s">
        <v>261</v>
      </c>
      <c r="B8104" t="s">
        <v>9523</v>
      </c>
      <c r="C8104" t="s">
        <v>5843</v>
      </c>
      <c r="D8104">
        <v>4</v>
      </c>
      <c r="E8104" t="s">
        <v>169</v>
      </c>
      <c r="F8104">
        <v>4</v>
      </c>
      <c r="G8104">
        <v>4</v>
      </c>
      <c r="H8104" s="4" t="str">
        <f t="shared" si="252"/>
        <v>2Y7.4</v>
      </c>
      <c r="I8104" s="4" t="str">
        <f t="shared" si="253"/>
        <v>DGND</v>
      </c>
    </row>
    <row r="8105" spans="1:9">
      <c r="A8105" t="s">
        <v>261</v>
      </c>
      <c r="B8105" t="s">
        <v>9523</v>
      </c>
      <c r="C8105" t="s">
        <v>5844</v>
      </c>
      <c r="D8105" t="s">
        <v>173</v>
      </c>
      <c r="E8105" t="s">
        <v>1789</v>
      </c>
      <c r="F8105">
        <v>1</v>
      </c>
      <c r="G8105" t="s">
        <v>173</v>
      </c>
      <c r="H8105" s="4" t="str">
        <f t="shared" si="252"/>
        <v>S2_MGND1.1</v>
      </c>
      <c r="I8105" s="4" t="str">
        <f t="shared" si="253"/>
        <v>MGND</v>
      </c>
    </row>
    <row r="8106" spans="1:9">
      <c r="A8106" t="s">
        <v>261</v>
      </c>
      <c r="B8106" t="s">
        <v>9523</v>
      </c>
      <c r="C8106" t="s">
        <v>5845</v>
      </c>
      <c r="D8106" t="s">
        <v>173</v>
      </c>
      <c r="E8106" t="s">
        <v>1789</v>
      </c>
      <c r="F8106">
        <v>1</v>
      </c>
      <c r="G8106" t="s">
        <v>173</v>
      </c>
      <c r="H8106" s="4" t="str">
        <f t="shared" si="252"/>
        <v>S2_MGND2.1</v>
      </c>
      <c r="I8106" s="4" t="str">
        <f t="shared" si="253"/>
        <v>MGND</v>
      </c>
    </row>
    <row r="8107" spans="1:9">
      <c r="A8107" t="s">
        <v>261</v>
      </c>
      <c r="B8107" t="s">
        <v>9523</v>
      </c>
      <c r="C8107" t="s">
        <v>5846</v>
      </c>
      <c r="D8107" t="s">
        <v>173</v>
      </c>
      <c r="E8107" t="s">
        <v>1789</v>
      </c>
      <c r="F8107">
        <v>1</v>
      </c>
      <c r="G8107" t="s">
        <v>173</v>
      </c>
      <c r="H8107" s="4" t="str">
        <f t="shared" si="252"/>
        <v>S2_MGND3.1</v>
      </c>
      <c r="I8107" s="4" t="str">
        <f t="shared" si="253"/>
        <v>MGND</v>
      </c>
    </row>
    <row r="8108" spans="1:9">
      <c r="A8108" t="s">
        <v>261</v>
      </c>
      <c r="B8108" t="s">
        <v>9523</v>
      </c>
      <c r="C8108" t="s">
        <v>5847</v>
      </c>
      <c r="D8108" t="s">
        <v>173</v>
      </c>
      <c r="E8108" t="s">
        <v>1789</v>
      </c>
      <c r="F8108">
        <v>1</v>
      </c>
      <c r="G8108" t="s">
        <v>173</v>
      </c>
      <c r="H8108" s="4" t="str">
        <f t="shared" si="252"/>
        <v>S2_MGND4.1</v>
      </c>
      <c r="I8108" s="4" t="str">
        <f t="shared" si="253"/>
        <v>MGND</v>
      </c>
    </row>
    <row r="8109" spans="1:9">
      <c r="A8109" t="s">
        <v>261</v>
      </c>
      <c r="B8109" t="s">
        <v>9523</v>
      </c>
      <c r="C8109" t="s">
        <v>4265</v>
      </c>
      <c r="D8109">
        <v>1</v>
      </c>
      <c r="E8109" t="s">
        <v>4255</v>
      </c>
      <c r="F8109">
        <v>1</v>
      </c>
      <c r="G8109">
        <v>1</v>
      </c>
      <c r="H8109" s="4" t="str">
        <f t="shared" si="252"/>
        <v>S2_TAPSL0.1</v>
      </c>
      <c r="I8109" s="4" t="str">
        <f t="shared" si="253"/>
        <v>S2_TAPSL0_HIGH</v>
      </c>
    </row>
    <row r="8110" spans="1:9">
      <c r="A8110" t="s">
        <v>261</v>
      </c>
      <c r="B8110" t="s">
        <v>9523</v>
      </c>
      <c r="C8110" t="s">
        <v>4265</v>
      </c>
      <c r="D8110">
        <v>2</v>
      </c>
      <c r="E8110" t="s">
        <v>4266</v>
      </c>
      <c r="F8110">
        <v>2</v>
      </c>
      <c r="G8110">
        <v>2</v>
      </c>
      <c r="H8110" s="4" t="str">
        <f t="shared" si="252"/>
        <v>S2_TAPSL0.2</v>
      </c>
      <c r="I8110" s="4" t="str">
        <f t="shared" si="253"/>
        <v>S2_SCAND_HSD042</v>
      </c>
    </row>
    <row r="8111" spans="1:9">
      <c r="A8111" t="s">
        <v>261</v>
      </c>
      <c r="B8111" t="s">
        <v>9523</v>
      </c>
      <c r="C8111" t="s">
        <v>4265</v>
      </c>
      <c r="D8111">
        <v>3</v>
      </c>
      <c r="E8111" t="s">
        <v>4256</v>
      </c>
      <c r="F8111">
        <v>3</v>
      </c>
      <c r="G8111">
        <v>3</v>
      </c>
      <c r="H8111" s="4" t="str">
        <f t="shared" si="252"/>
        <v>S2_TAPSL0.3</v>
      </c>
      <c r="I8111" s="4" t="str">
        <f t="shared" si="253"/>
        <v>S2_TAPSL0_LOW</v>
      </c>
    </row>
    <row r="8112" spans="1:9">
      <c r="A8112" t="s">
        <v>261</v>
      </c>
      <c r="B8112" t="s">
        <v>9523</v>
      </c>
      <c r="C8112" t="s">
        <v>4267</v>
      </c>
      <c r="D8112">
        <v>1</v>
      </c>
      <c r="E8112" t="s">
        <v>4257</v>
      </c>
      <c r="F8112">
        <v>1</v>
      </c>
      <c r="G8112">
        <v>1</v>
      </c>
      <c r="H8112" s="4" t="str">
        <f t="shared" si="252"/>
        <v>S2_TAPSL1.1</v>
      </c>
      <c r="I8112" s="4" t="str">
        <f t="shared" si="253"/>
        <v>S2_TAPSL1_HIGH</v>
      </c>
    </row>
    <row r="8113" spans="1:9">
      <c r="A8113" t="s">
        <v>261</v>
      </c>
      <c r="B8113" t="s">
        <v>9523</v>
      </c>
      <c r="C8113" t="s">
        <v>4267</v>
      </c>
      <c r="D8113">
        <v>2</v>
      </c>
      <c r="E8113" t="s">
        <v>4268</v>
      </c>
      <c r="F8113">
        <v>2</v>
      </c>
      <c r="G8113">
        <v>2</v>
      </c>
      <c r="H8113" s="4" t="str">
        <f t="shared" si="252"/>
        <v>S2_TAPSL1.2</v>
      </c>
      <c r="I8113" s="4" t="str">
        <f t="shared" si="253"/>
        <v>S2_SCAND_HSD035</v>
      </c>
    </row>
    <row r="8114" spans="1:9">
      <c r="A8114" t="s">
        <v>261</v>
      </c>
      <c r="B8114" t="s">
        <v>9523</v>
      </c>
      <c r="C8114" t="s">
        <v>4267</v>
      </c>
      <c r="D8114">
        <v>3</v>
      </c>
      <c r="E8114" t="s">
        <v>4258</v>
      </c>
      <c r="F8114">
        <v>3</v>
      </c>
      <c r="G8114">
        <v>3</v>
      </c>
      <c r="H8114" s="4" t="str">
        <f t="shared" si="252"/>
        <v>S2_TAPSL1.3</v>
      </c>
      <c r="I8114" s="4" t="str">
        <f t="shared" si="253"/>
        <v>S2_TAPSL1_LOW</v>
      </c>
    </row>
    <row r="8115" spans="1:9">
      <c r="A8115" t="s">
        <v>261</v>
      </c>
      <c r="B8115" t="s">
        <v>9523</v>
      </c>
      <c r="C8115" t="s">
        <v>4231</v>
      </c>
      <c r="D8115" t="s">
        <v>173</v>
      </c>
      <c r="E8115" t="s">
        <v>4251</v>
      </c>
      <c r="F8115">
        <v>1</v>
      </c>
      <c r="G8115" t="s">
        <v>173</v>
      </c>
      <c r="H8115" s="4" t="str">
        <f t="shared" si="252"/>
        <v>S2_VO09.1</v>
      </c>
      <c r="I8115" s="4" t="str">
        <f t="shared" si="253"/>
        <v>S2_HSD288</v>
      </c>
    </row>
    <row r="8116" spans="1:9">
      <c r="A8116" t="s">
        <v>261</v>
      </c>
      <c r="B8116" t="s">
        <v>9523</v>
      </c>
      <c r="C8116" t="s">
        <v>5414</v>
      </c>
      <c r="D8116" t="s">
        <v>1701</v>
      </c>
      <c r="E8116" t="s">
        <v>4237</v>
      </c>
      <c r="F8116" t="s">
        <v>426</v>
      </c>
      <c r="G8116" t="s">
        <v>1701</v>
      </c>
      <c r="H8116" s="4" t="str">
        <f t="shared" si="252"/>
        <v>SITE2.F5</v>
      </c>
      <c r="I8116" s="4" t="str">
        <f t="shared" si="253"/>
        <v>S2_NGATE</v>
      </c>
    </row>
    <row r="8117" spans="1:9">
      <c r="A8117" t="s">
        <v>261</v>
      </c>
      <c r="B8117" t="s">
        <v>9523</v>
      </c>
      <c r="C8117" t="s">
        <v>5414</v>
      </c>
      <c r="D8117" t="s">
        <v>1700</v>
      </c>
      <c r="E8117" t="s">
        <v>4236</v>
      </c>
      <c r="F8117" t="s">
        <v>310</v>
      </c>
      <c r="G8117" t="s">
        <v>1700</v>
      </c>
      <c r="H8117" s="4" t="str">
        <f t="shared" si="252"/>
        <v>SITE2.H5</v>
      </c>
      <c r="I8117" s="4" t="str">
        <f t="shared" si="253"/>
        <v>S2_PGATE</v>
      </c>
    </row>
    <row r="8118" spans="1:9">
      <c r="A8118" t="s">
        <v>261</v>
      </c>
      <c r="B8118" t="s">
        <v>9523</v>
      </c>
      <c r="C8118" t="s">
        <v>5414</v>
      </c>
      <c r="D8118" t="s">
        <v>378</v>
      </c>
      <c r="E8118" t="s">
        <v>4259</v>
      </c>
      <c r="F8118" t="s">
        <v>420</v>
      </c>
      <c r="G8118" t="s">
        <v>378</v>
      </c>
      <c r="H8118" s="4" t="str">
        <f t="shared" si="252"/>
        <v>SITE2.L16</v>
      </c>
      <c r="I8118" s="4" t="str">
        <f t="shared" si="253"/>
        <v>S2_SPI_CSB</v>
      </c>
    </row>
    <row r="8119" spans="1:9">
      <c r="A8119" t="s">
        <v>261</v>
      </c>
      <c r="B8119" t="s">
        <v>9523</v>
      </c>
      <c r="C8119" t="s">
        <v>5414</v>
      </c>
      <c r="D8119" t="s">
        <v>382</v>
      </c>
      <c r="E8119" t="s">
        <v>4261</v>
      </c>
      <c r="F8119" t="s">
        <v>324</v>
      </c>
      <c r="G8119" t="s">
        <v>382</v>
      </c>
      <c r="H8119" s="4" t="str">
        <f t="shared" si="252"/>
        <v>SITE2.P16</v>
      </c>
      <c r="I8119" s="4" t="str">
        <f t="shared" si="253"/>
        <v>S2_SPI_SCK</v>
      </c>
    </row>
    <row r="8120" spans="1:9">
      <c r="A8120" t="s">
        <v>261</v>
      </c>
      <c r="B8120" t="s">
        <v>9523</v>
      </c>
      <c r="C8120" t="s">
        <v>5414</v>
      </c>
      <c r="D8120" t="s">
        <v>1697</v>
      </c>
      <c r="E8120" t="s">
        <v>4262</v>
      </c>
      <c r="F8120" t="s">
        <v>279</v>
      </c>
      <c r="G8120" t="s">
        <v>1697</v>
      </c>
      <c r="H8120" s="4" t="str">
        <f t="shared" si="252"/>
        <v>SITE2.R16</v>
      </c>
      <c r="I8120" s="4" t="str">
        <f t="shared" si="253"/>
        <v>S2_SPI_SI</v>
      </c>
    </row>
    <row r="8121" spans="1:9">
      <c r="A8121" t="s">
        <v>261</v>
      </c>
      <c r="B8121" t="s">
        <v>9523</v>
      </c>
      <c r="C8121" t="s">
        <v>5414</v>
      </c>
      <c r="D8121" t="s">
        <v>1696</v>
      </c>
      <c r="E8121" t="s">
        <v>4260</v>
      </c>
      <c r="F8121" t="s">
        <v>326</v>
      </c>
      <c r="G8121" t="s">
        <v>1696</v>
      </c>
      <c r="H8121" s="4" t="str">
        <f t="shared" si="252"/>
        <v>SITE2.M16</v>
      </c>
      <c r="I8121" s="4" t="str">
        <f t="shared" si="253"/>
        <v>S2_SPI_SO</v>
      </c>
    </row>
    <row r="8122" spans="1:9">
      <c r="A8122" t="s">
        <v>261</v>
      </c>
      <c r="B8122" t="s">
        <v>9523</v>
      </c>
      <c r="C8122" t="s">
        <v>5414</v>
      </c>
      <c r="D8122" t="s">
        <v>1698</v>
      </c>
      <c r="E8122" t="s">
        <v>4263</v>
      </c>
      <c r="F8122" t="s">
        <v>272</v>
      </c>
      <c r="G8122" t="s">
        <v>1698</v>
      </c>
      <c r="H8122" s="4" t="str">
        <f t="shared" si="252"/>
        <v>SITE2.K16</v>
      </c>
      <c r="I8122" s="4" t="str">
        <f t="shared" si="253"/>
        <v>S2_WP</v>
      </c>
    </row>
    <row r="8123" spans="1:9">
      <c r="A8123" t="s">
        <v>261</v>
      </c>
      <c r="B8123" t="s">
        <v>9523</v>
      </c>
      <c r="C8123" t="s">
        <v>5414</v>
      </c>
      <c r="D8123" t="s">
        <v>1699</v>
      </c>
      <c r="E8123" t="s">
        <v>4264</v>
      </c>
      <c r="F8123" t="s">
        <v>348</v>
      </c>
      <c r="G8123" t="s">
        <v>1699</v>
      </c>
      <c r="H8123" s="4" t="str">
        <f t="shared" si="252"/>
        <v>SITE2.N16</v>
      </c>
      <c r="I8123" s="4" t="str">
        <f t="shared" si="253"/>
        <v>S2_HOLD</v>
      </c>
    </row>
    <row r="8124" spans="1:9">
      <c r="A8124" t="s">
        <v>261</v>
      </c>
      <c r="B8124" t="s">
        <v>9523</v>
      </c>
      <c r="C8124" t="s">
        <v>5414</v>
      </c>
      <c r="D8124" t="s">
        <v>329</v>
      </c>
      <c r="E8124" t="s">
        <v>4265</v>
      </c>
      <c r="F8124" t="s">
        <v>333</v>
      </c>
      <c r="G8124" t="s">
        <v>329</v>
      </c>
      <c r="H8124" s="4" t="str">
        <f t="shared" si="252"/>
        <v>SITE2.P2</v>
      </c>
      <c r="I8124" s="4" t="str">
        <f t="shared" si="253"/>
        <v>S2_TAPSL0</v>
      </c>
    </row>
    <row r="8125" spans="1:9">
      <c r="A8125" t="s">
        <v>261</v>
      </c>
      <c r="B8125" t="s">
        <v>9523</v>
      </c>
      <c r="C8125" t="s">
        <v>5414</v>
      </c>
      <c r="D8125" t="s">
        <v>331</v>
      </c>
      <c r="E8125" t="s">
        <v>4267</v>
      </c>
      <c r="F8125" t="s">
        <v>305</v>
      </c>
      <c r="G8125" t="s">
        <v>331</v>
      </c>
      <c r="H8125" s="4" t="str">
        <f t="shared" si="252"/>
        <v>SITE2.R2</v>
      </c>
      <c r="I8125" s="4" t="str">
        <f t="shared" si="253"/>
        <v>S2_TAPSL1</v>
      </c>
    </row>
    <row r="8126" spans="1:9">
      <c r="A8126" t="s">
        <v>261</v>
      </c>
      <c r="B8126" t="s">
        <v>9523</v>
      </c>
      <c r="C8126" t="s">
        <v>5414</v>
      </c>
      <c r="D8126" t="s">
        <v>3117</v>
      </c>
      <c r="E8126" t="s">
        <v>4270</v>
      </c>
      <c r="F8126" t="s">
        <v>323</v>
      </c>
      <c r="G8126" t="s">
        <v>3117</v>
      </c>
      <c r="H8126" s="4" t="str">
        <f t="shared" si="252"/>
        <v>SITE2.H16</v>
      </c>
      <c r="I8126" s="4" t="str">
        <f t="shared" si="253"/>
        <v>S2_TDO</v>
      </c>
    </row>
    <row r="8127" spans="1:9">
      <c r="A8127" t="s">
        <v>261</v>
      </c>
      <c r="B8127" t="s">
        <v>9523</v>
      </c>
      <c r="C8127" t="s">
        <v>5414</v>
      </c>
      <c r="D8127" t="s">
        <v>1703</v>
      </c>
      <c r="E8127" t="s">
        <v>4251</v>
      </c>
      <c r="F8127" t="s">
        <v>178</v>
      </c>
      <c r="G8127" t="s">
        <v>1703</v>
      </c>
      <c r="H8127" s="4" t="str">
        <f t="shared" si="252"/>
        <v>SITE2.G4</v>
      </c>
      <c r="I8127" s="4" t="str">
        <f t="shared" si="253"/>
        <v>S2_HSD288</v>
      </c>
    </row>
    <row r="8128" spans="1:9">
      <c r="A8128" t="s">
        <v>261</v>
      </c>
      <c r="B8128" t="s">
        <v>9523</v>
      </c>
      <c r="C8128" t="s">
        <v>5414</v>
      </c>
      <c r="D8128" t="s">
        <v>1702</v>
      </c>
      <c r="E8128" t="s">
        <v>4252</v>
      </c>
      <c r="F8128" t="s">
        <v>368</v>
      </c>
      <c r="G8128" t="s">
        <v>1702</v>
      </c>
      <c r="H8128" s="4" t="str">
        <f t="shared" si="252"/>
        <v>SITE2.F4</v>
      </c>
      <c r="I8128" s="4" t="str">
        <f t="shared" si="253"/>
        <v>S2_VSENSE</v>
      </c>
    </row>
    <row r="8129" spans="1:9">
      <c r="A8129" t="s">
        <v>261</v>
      </c>
      <c r="B8129" t="s">
        <v>9523</v>
      </c>
      <c r="C8129" t="s">
        <v>5414</v>
      </c>
      <c r="D8129" t="s">
        <v>315</v>
      </c>
      <c r="E8129" t="s">
        <v>4248</v>
      </c>
      <c r="F8129" t="s">
        <v>265</v>
      </c>
      <c r="G8129" t="s">
        <v>315</v>
      </c>
      <c r="H8129" s="4" t="str">
        <f t="shared" si="252"/>
        <v>SITE2.K4</v>
      </c>
      <c r="I8129" s="4" t="str">
        <f t="shared" si="253"/>
        <v>S2_WAKE</v>
      </c>
    </row>
    <row r="8130" spans="1:9">
      <c r="A8130" t="s">
        <v>261</v>
      </c>
      <c r="B8130" t="s">
        <v>9523</v>
      </c>
      <c r="C8130" t="s">
        <v>5414</v>
      </c>
      <c r="D8130" t="s">
        <v>1706</v>
      </c>
      <c r="E8130" t="s">
        <v>4240</v>
      </c>
      <c r="F8130" t="s">
        <v>206</v>
      </c>
      <c r="G8130" t="s">
        <v>1706</v>
      </c>
      <c r="H8130" s="4" t="str">
        <f t="shared" ref="H8130:H8193" si="254">CONCATENATE(C8130,".",F8130)</f>
        <v>SITE2.A13</v>
      </c>
      <c r="I8130" s="4" t="str">
        <f t="shared" ref="I8130:I8193" si="255">E8130</f>
        <v>S2_CKXTAL1</v>
      </c>
    </row>
    <row r="8131" spans="1:9">
      <c r="A8131" t="s">
        <v>261</v>
      </c>
      <c r="B8131" t="s">
        <v>9523</v>
      </c>
      <c r="C8131" t="s">
        <v>5414</v>
      </c>
      <c r="D8131" t="s">
        <v>1707</v>
      </c>
      <c r="E8131" t="s">
        <v>4241</v>
      </c>
      <c r="F8131" t="s">
        <v>205</v>
      </c>
      <c r="G8131" t="s">
        <v>1707</v>
      </c>
      <c r="H8131" s="4" t="str">
        <f t="shared" si="254"/>
        <v>SITE2.A12</v>
      </c>
      <c r="I8131" s="4" t="str">
        <f t="shared" si="255"/>
        <v>S2_CKXTAL2</v>
      </c>
    </row>
    <row r="8132" spans="1:9">
      <c r="A8132" t="s">
        <v>261</v>
      </c>
      <c r="B8132" t="s">
        <v>9524</v>
      </c>
      <c r="C8132" t="s">
        <v>5848</v>
      </c>
      <c r="D8132">
        <v>1</v>
      </c>
      <c r="E8132" t="s">
        <v>1789</v>
      </c>
      <c r="F8132">
        <v>1</v>
      </c>
      <c r="G8132">
        <v>1</v>
      </c>
      <c r="H8132" s="4" t="str">
        <f t="shared" si="254"/>
        <v>2BDG15.1</v>
      </c>
      <c r="I8132" s="4" t="str">
        <f t="shared" si="255"/>
        <v>MGND</v>
      </c>
    </row>
    <row r="8133" spans="1:9">
      <c r="A8133" t="s">
        <v>261</v>
      </c>
      <c r="B8133" t="s">
        <v>9524</v>
      </c>
      <c r="C8133" t="s">
        <v>5848</v>
      </c>
      <c r="D8133">
        <v>2</v>
      </c>
      <c r="E8133" t="s">
        <v>169</v>
      </c>
      <c r="F8133">
        <v>2</v>
      </c>
      <c r="G8133">
        <v>2</v>
      </c>
      <c r="H8133" s="4" t="str">
        <f t="shared" si="254"/>
        <v>2BDG15.2</v>
      </c>
      <c r="I8133" s="4" t="str">
        <f t="shared" si="255"/>
        <v>DGND</v>
      </c>
    </row>
    <row r="8134" spans="1:9">
      <c r="A8134" t="s">
        <v>261</v>
      </c>
      <c r="B8134" t="s">
        <v>9524</v>
      </c>
      <c r="C8134" t="s">
        <v>5849</v>
      </c>
      <c r="D8134">
        <v>1</v>
      </c>
      <c r="E8134" t="s">
        <v>1789</v>
      </c>
      <c r="F8134">
        <v>1</v>
      </c>
      <c r="G8134">
        <v>1</v>
      </c>
      <c r="H8134" s="4" t="str">
        <f t="shared" si="254"/>
        <v>2BDG16.1</v>
      </c>
      <c r="I8134" s="4" t="str">
        <f t="shared" si="255"/>
        <v>MGND</v>
      </c>
    </row>
    <row r="8135" spans="1:9">
      <c r="A8135" t="s">
        <v>261</v>
      </c>
      <c r="B8135" t="s">
        <v>9524</v>
      </c>
      <c r="C8135" t="s">
        <v>5849</v>
      </c>
      <c r="D8135">
        <v>2</v>
      </c>
      <c r="E8135" t="s">
        <v>169</v>
      </c>
      <c r="F8135">
        <v>2</v>
      </c>
      <c r="G8135">
        <v>2</v>
      </c>
      <c r="H8135" s="4" t="str">
        <f t="shared" si="254"/>
        <v>2BDG16.2</v>
      </c>
      <c r="I8135" s="4" t="str">
        <f t="shared" si="255"/>
        <v>DGND</v>
      </c>
    </row>
    <row r="8136" spans="1:9">
      <c r="A8136" t="s">
        <v>261</v>
      </c>
      <c r="B8136" t="s">
        <v>9524</v>
      </c>
      <c r="C8136" t="s">
        <v>5850</v>
      </c>
      <c r="D8136">
        <v>1</v>
      </c>
      <c r="E8136" t="s">
        <v>169</v>
      </c>
      <c r="F8136">
        <v>1</v>
      </c>
      <c r="G8136">
        <v>1</v>
      </c>
      <c r="H8136" s="4" t="str">
        <f t="shared" si="254"/>
        <v>2BDG17.1</v>
      </c>
      <c r="I8136" s="4" t="str">
        <f t="shared" si="255"/>
        <v>DGND</v>
      </c>
    </row>
    <row r="8137" spans="1:9">
      <c r="A8137" t="s">
        <v>261</v>
      </c>
      <c r="B8137" t="s">
        <v>9524</v>
      </c>
      <c r="C8137" t="s">
        <v>5850</v>
      </c>
      <c r="D8137">
        <v>2</v>
      </c>
      <c r="E8137" t="s">
        <v>1789</v>
      </c>
      <c r="F8137">
        <v>2</v>
      </c>
      <c r="G8137">
        <v>2</v>
      </c>
      <c r="H8137" s="4" t="str">
        <f t="shared" si="254"/>
        <v>2BDG17.2</v>
      </c>
      <c r="I8137" s="4" t="str">
        <f t="shared" si="255"/>
        <v>MGND</v>
      </c>
    </row>
    <row r="8138" spans="1:9">
      <c r="A8138" t="s">
        <v>261</v>
      </c>
      <c r="B8138" t="s">
        <v>9524</v>
      </c>
      <c r="C8138" t="s">
        <v>5851</v>
      </c>
      <c r="D8138">
        <v>1</v>
      </c>
      <c r="E8138" t="s">
        <v>169</v>
      </c>
      <c r="F8138">
        <v>1</v>
      </c>
      <c r="G8138">
        <v>1</v>
      </c>
      <c r="H8138" s="4" t="str">
        <f t="shared" si="254"/>
        <v>2BDG18.1</v>
      </c>
      <c r="I8138" s="4" t="str">
        <f t="shared" si="255"/>
        <v>DGND</v>
      </c>
    </row>
    <row r="8139" spans="1:9">
      <c r="A8139" t="s">
        <v>261</v>
      </c>
      <c r="B8139" t="s">
        <v>9524</v>
      </c>
      <c r="C8139" t="s">
        <v>5851</v>
      </c>
      <c r="D8139">
        <v>2</v>
      </c>
      <c r="E8139" t="s">
        <v>1789</v>
      </c>
      <c r="F8139">
        <v>2</v>
      </c>
      <c r="G8139">
        <v>2</v>
      </c>
      <c r="H8139" s="4" t="str">
        <f t="shared" si="254"/>
        <v>2BDG18.2</v>
      </c>
      <c r="I8139" s="4" t="str">
        <f t="shared" si="255"/>
        <v>MGND</v>
      </c>
    </row>
    <row r="8140" spans="1:9">
      <c r="A8140" t="s">
        <v>261</v>
      </c>
      <c r="B8140" t="s">
        <v>9524</v>
      </c>
      <c r="C8140" t="s">
        <v>5852</v>
      </c>
      <c r="D8140">
        <v>1</v>
      </c>
      <c r="E8140" t="s">
        <v>169</v>
      </c>
      <c r="F8140">
        <v>1</v>
      </c>
      <c r="G8140">
        <v>1</v>
      </c>
      <c r="H8140" s="4" t="str">
        <f t="shared" si="254"/>
        <v>2C75.1</v>
      </c>
      <c r="I8140" s="4" t="str">
        <f t="shared" si="255"/>
        <v>DGND</v>
      </c>
    </row>
    <row r="8141" spans="1:9">
      <c r="A8141" t="s">
        <v>261</v>
      </c>
      <c r="B8141" t="s">
        <v>9524</v>
      </c>
      <c r="C8141" t="s">
        <v>5852</v>
      </c>
      <c r="D8141">
        <v>2</v>
      </c>
      <c r="E8141" t="s">
        <v>4271</v>
      </c>
      <c r="F8141">
        <v>2</v>
      </c>
      <c r="G8141">
        <v>2</v>
      </c>
      <c r="H8141" s="4" t="str">
        <f t="shared" si="254"/>
        <v>2C75.2</v>
      </c>
      <c r="I8141" s="4" t="str">
        <f t="shared" si="255"/>
        <v>SG2_CKXTAL1</v>
      </c>
    </row>
    <row r="8142" spans="1:9">
      <c r="A8142" t="s">
        <v>261</v>
      </c>
      <c r="B8142" t="s">
        <v>9524</v>
      </c>
      <c r="C8142" t="s">
        <v>5853</v>
      </c>
      <c r="D8142">
        <v>1</v>
      </c>
      <c r="E8142" t="s">
        <v>169</v>
      </c>
      <c r="F8142">
        <v>1</v>
      </c>
      <c r="G8142">
        <v>1</v>
      </c>
      <c r="H8142" s="4" t="str">
        <f t="shared" si="254"/>
        <v>2C76.1</v>
      </c>
      <c r="I8142" s="4" t="str">
        <f t="shared" si="255"/>
        <v>DGND</v>
      </c>
    </row>
    <row r="8143" spans="1:9">
      <c r="A8143" t="s">
        <v>261</v>
      </c>
      <c r="B8143" t="s">
        <v>9524</v>
      </c>
      <c r="C8143" t="s">
        <v>5853</v>
      </c>
      <c r="D8143">
        <v>2</v>
      </c>
      <c r="E8143" t="s">
        <v>4272</v>
      </c>
      <c r="F8143">
        <v>2</v>
      </c>
      <c r="G8143">
        <v>2</v>
      </c>
      <c r="H8143" s="4" t="str">
        <f t="shared" si="254"/>
        <v>2C76.2</v>
      </c>
      <c r="I8143" s="4" t="str">
        <f t="shared" si="255"/>
        <v>SG2_CKXTAL2</v>
      </c>
    </row>
    <row r="8144" spans="1:9">
      <c r="A8144" t="s">
        <v>261</v>
      </c>
      <c r="B8144" t="s">
        <v>9524</v>
      </c>
      <c r="C8144" t="s">
        <v>5854</v>
      </c>
      <c r="D8144">
        <v>1</v>
      </c>
      <c r="E8144" t="s">
        <v>4274</v>
      </c>
      <c r="F8144">
        <v>1</v>
      </c>
      <c r="G8144">
        <v>1</v>
      </c>
      <c r="H8144" s="4" t="str">
        <f t="shared" si="254"/>
        <v>2R26.1</v>
      </c>
      <c r="I8144" s="4" t="str">
        <f t="shared" si="255"/>
        <v>SG2_WAKE</v>
      </c>
    </row>
    <row r="8145" spans="1:9">
      <c r="A8145" t="s">
        <v>261</v>
      </c>
      <c r="B8145" t="s">
        <v>9524</v>
      </c>
      <c r="C8145" t="s">
        <v>5854</v>
      </c>
      <c r="D8145">
        <v>2</v>
      </c>
      <c r="E8145" t="s">
        <v>169</v>
      </c>
      <c r="F8145">
        <v>2</v>
      </c>
      <c r="G8145">
        <v>2</v>
      </c>
      <c r="H8145" s="4" t="str">
        <f t="shared" si="254"/>
        <v>2R26.2</v>
      </c>
      <c r="I8145" s="4" t="str">
        <f t="shared" si="255"/>
        <v>DGND</v>
      </c>
    </row>
    <row r="8146" spans="1:9">
      <c r="A8146" t="s">
        <v>261</v>
      </c>
      <c r="B8146" t="s">
        <v>9524</v>
      </c>
      <c r="C8146" t="s">
        <v>5855</v>
      </c>
      <c r="D8146">
        <v>1</v>
      </c>
      <c r="E8146" t="s">
        <v>4275</v>
      </c>
      <c r="F8146">
        <v>1</v>
      </c>
      <c r="G8146">
        <v>1</v>
      </c>
      <c r="H8146" s="4" t="str">
        <f t="shared" si="254"/>
        <v>2R45.1</v>
      </c>
      <c r="I8146" s="4" t="str">
        <f t="shared" si="255"/>
        <v>SG2_TAPSL0</v>
      </c>
    </row>
    <row r="8147" spans="1:9">
      <c r="A8147" t="s">
        <v>261</v>
      </c>
      <c r="B8147" t="s">
        <v>9524</v>
      </c>
      <c r="C8147" t="s">
        <v>5855</v>
      </c>
      <c r="D8147">
        <v>2</v>
      </c>
      <c r="E8147" t="s">
        <v>3987</v>
      </c>
      <c r="F8147">
        <v>2</v>
      </c>
      <c r="G8147">
        <v>2</v>
      </c>
      <c r="H8147" s="4" t="str">
        <f t="shared" si="254"/>
        <v>2R45.2</v>
      </c>
      <c r="I8147" s="4" t="str">
        <f t="shared" si="255"/>
        <v>SG2_SRC_DVDD33</v>
      </c>
    </row>
    <row r="8148" spans="1:9">
      <c r="A8148" t="s">
        <v>261</v>
      </c>
      <c r="B8148" t="s">
        <v>9524</v>
      </c>
      <c r="C8148" t="s">
        <v>5856</v>
      </c>
      <c r="D8148">
        <v>1</v>
      </c>
      <c r="E8148" t="s">
        <v>4276</v>
      </c>
      <c r="F8148">
        <v>1</v>
      </c>
      <c r="G8148">
        <v>1</v>
      </c>
      <c r="H8148" s="4" t="str">
        <f t="shared" si="254"/>
        <v>2R46.1</v>
      </c>
      <c r="I8148" s="4" t="str">
        <f t="shared" si="255"/>
        <v>SG2_TAPSL1</v>
      </c>
    </row>
    <row r="8149" spans="1:9">
      <c r="A8149" t="s">
        <v>261</v>
      </c>
      <c r="B8149" t="s">
        <v>9524</v>
      </c>
      <c r="C8149" t="s">
        <v>5856</v>
      </c>
      <c r="D8149">
        <v>2</v>
      </c>
      <c r="E8149" t="s">
        <v>3987</v>
      </c>
      <c r="F8149">
        <v>2</v>
      </c>
      <c r="G8149">
        <v>2</v>
      </c>
      <c r="H8149" s="4" t="str">
        <f t="shared" si="254"/>
        <v>2R46.2</v>
      </c>
      <c r="I8149" s="4" t="str">
        <f t="shared" si="255"/>
        <v>SG2_SRC_DVDD33</v>
      </c>
    </row>
    <row r="8150" spans="1:9">
      <c r="A8150" t="s">
        <v>261</v>
      </c>
      <c r="B8150" t="s">
        <v>9524</v>
      </c>
      <c r="C8150" t="s">
        <v>5857</v>
      </c>
      <c r="D8150">
        <v>1</v>
      </c>
      <c r="E8150" t="s">
        <v>4275</v>
      </c>
      <c r="F8150">
        <v>1</v>
      </c>
      <c r="G8150">
        <v>1</v>
      </c>
      <c r="H8150" s="4" t="str">
        <f t="shared" si="254"/>
        <v>2R281.1</v>
      </c>
      <c r="I8150" s="4" t="str">
        <f t="shared" si="255"/>
        <v>SG2_TAPSL0</v>
      </c>
    </row>
    <row r="8151" spans="1:9">
      <c r="A8151" t="s">
        <v>261</v>
      </c>
      <c r="B8151" t="s">
        <v>9524</v>
      </c>
      <c r="C8151" t="s">
        <v>5857</v>
      </c>
      <c r="D8151">
        <v>2</v>
      </c>
      <c r="E8151" t="s">
        <v>169</v>
      </c>
      <c r="F8151">
        <v>2</v>
      </c>
      <c r="G8151">
        <v>2</v>
      </c>
      <c r="H8151" s="4" t="str">
        <f t="shared" si="254"/>
        <v>2R281.2</v>
      </c>
      <c r="I8151" s="4" t="str">
        <f t="shared" si="255"/>
        <v>DGND</v>
      </c>
    </row>
    <row r="8152" spans="1:9">
      <c r="A8152" t="s">
        <v>261</v>
      </c>
      <c r="B8152" t="s">
        <v>9524</v>
      </c>
      <c r="C8152" t="s">
        <v>5858</v>
      </c>
      <c r="D8152">
        <v>1</v>
      </c>
      <c r="E8152" t="s">
        <v>4276</v>
      </c>
      <c r="F8152">
        <v>1</v>
      </c>
      <c r="G8152">
        <v>1</v>
      </c>
      <c r="H8152" s="4" t="str">
        <f t="shared" si="254"/>
        <v>2R282.1</v>
      </c>
      <c r="I8152" s="4" t="str">
        <f t="shared" si="255"/>
        <v>SG2_TAPSL1</v>
      </c>
    </row>
    <row r="8153" spans="1:9">
      <c r="A8153" t="s">
        <v>261</v>
      </c>
      <c r="B8153" t="s">
        <v>9524</v>
      </c>
      <c r="C8153" t="s">
        <v>5858</v>
      </c>
      <c r="D8153">
        <v>2</v>
      </c>
      <c r="E8153" t="s">
        <v>169</v>
      </c>
      <c r="F8153">
        <v>2</v>
      </c>
      <c r="G8153">
        <v>2</v>
      </c>
      <c r="H8153" s="4" t="str">
        <f t="shared" si="254"/>
        <v>2R282.2</v>
      </c>
      <c r="I8153" s="4" t="str">
        <f t="shared" si="255"/>
        <v>DGND</v>
      </c>
    </row>
    <row r="8154" spans="1:9">
      <c r="A8154" t="s">
        <v>261</v>
      </c>
      <c r="B8154" t="s">
        <v>9524</v>
      </c>
      <c r="C8154" t="s">
        <v>5859</v>
      </c>
      <c r="D8154">
        <v>1</v>
      </c>
      <c r="E8154" t="s">
        <v>4280</v>
      </c>
      <c r="F8154">
        <v>1</v>
      </c>
      <c r="G8154">
        <v>1</v>
      </c>
      <c r="H8154" s="4" t="str">
        <f t="shared" si="254"/>
        <v>2R580.1</v>
      </c>
      <c r="I8154" s="4" t="str">
        <f t="shared" si="255"/>
        <v>SG2_PGATE</v>
      </c>
    </row>
    <row r="8155" spans="1:9">
      <c r="A8155" t="s">
        <v>261</v>
      </c>
      <c r="B8155" t="s">
        <v>9524</v>
      </c>
      <c r="C8155" t="s">
        <v>5859</v>
      </c>
      <c r="D8155">
        <v>2</v>
      </c>
      <c r="F8155">
        <v>2</v>
      </c>
      <c r="G8155">
        <v>2</v>
      </c>
      <c r="H8155" s="4" t="str">
        <f t="shared" si="254"/>
        <v>2R580.2</v>
      </c>
      <c r="I8155" s="4">
        <f t="shared" si="255"/>
        <v>0</v>
      </c>
    </row>
    <row r="8156" spans="1:9">
      <c r="A8156" t="s">
        <v>261</v>
      </c>
      <c r="B8156" t="s">
        <v>9524</v>
      </c>
      <c r="C8156" t="s">
        <v>5860</v>
      </c>
      <c r="D8156">
        <v>1</v>
      </c>
      <c r="E8156" t="s">
        <v>4281</v>
      </c>
      <c r="F8156">
        <v>1</v>
      </c>
      <c r="G8156">
        <v>1</v>
      </c>
      <c r="H8156" s="4" t="str">
        <f t="shared" si="254"/>
        <v>2R581.1</v>
      </c>
      <c r="I8156" s="4" t="str">
        <f t="shared" si="255"/>
        <v>SG2_NGATE</v>
      </c>
    </row>
    <row r="8157" spans="1:9">
      <c r="A8157" t="s">
        <v>261</v>
      </c>
      <c r="B8157" t="s">
        <v>9524</v>
      </c>
      <c r="C8157" t="s">
        <v>5860</v>
      </c>
      <c r="D8157">
        <v>2</v>
      </c>
      <c r="F8157">
        <v>2</v>
      </c>
      <c r="G8157">
        <v>2</v>
      </c>
      <c r="H8157" s="4" t="str">
        <f t="shared" si="254"/>
        <v>2R581.2</v>
      </c>
      <c r="I8157" s="4">
        <f t="shared" si="255"/>
        <v>0</v>
      </c>
    </row>
    <row r="8158" spans="1:9">
      <c r="A8158" t="s">
        <v>261</v>
      </c>
      <c r="B8158" t="s">
        <v>9524</v>
      </c>
      <c r="C8158" t="s">
        <v>5861</v>
      </c>
      <c r="D8158">
        <v>1</v>
      </c>
      <c r="E8158" t="s">
        <v>4282</v>
      </c>
      <c r="F8158">
        <v>1</v>
      </c>
      <c r="G8158">
        <v>1</v>
      </c>
      <c r="H8158" s="4" t="str">
        <f t="shared" si="254"/>
        <v>2R582.1</v>
      </c>
      <c r="I8158" s="4" t="str">
        <f t="shared" si="255"/>
        <v>SG2_VSENSE</v>
      </c>
    </row>
    <row r="8159" spans="1:9">
      <c r="A8159" t="s">
        <v>261</v>
      </c>
      <c r="B8159" t="s">
        <v>9524</v>
      </c>
      <c r="C8159" t="s">
        <v>5861</v>
      </c>
      <c r="D8159">
        <v>2</v>
      </c>
      <c r="F8159">
        <v>2</v>
      </c>
      <c r="G8159">
        <v>2</v>
      </c>
      <c r="H8159" s="4" t="str">
        <f t="shared" si="254"/>
        <v>2R582.2</v>
      </c>
      <c r="I8159" s="4">
        <f t="shared" si="255"/>
        <v>0</v>
      </c>
    </row>
    <row r="8160" spans="1:9">
      <c r="A8160" t="s">
        <v>261</v>
      </c>
      <c r="B8160" t="s">
        <v>9524</v>
      </c>
      <c r="C8160" t="s">
        <v>5862</v>
      </c>
      <c r="D8160">
        <v>1</v>
      </c>
      <c r="E8160" t="s">
        <v>4283</v>
      </c>
      <c r="F8160">
        <v>1</v>
      </c>
      <c r="G8160">
        <v>1</v>
      </c>
      <c r="H8160" s="4" t="str">
        <f t="shared" si="254"/>
        <v>2R583.1</v>
      </c>
      <c r="I8160" s="4" t="str">
        <f t="shared" si="255"/>
        <v>SG2_VO09</v>
      </c>
    </row>
    <row r="8161" spans="1:9">
      <c r="A8161" t="s">
        <v>261</v>
      </c>
      <c r="B8161" t="s">
        <v>9524</v>
      </c>
      <c r="C8161" t="s">
        <v>5862</v>
      </c>
      <c r="D8161">
        <v>2</v>
      </c>
      <c r="F8161">
        <v>2</v>
      </c>
      <c r="G8161">
        <v>2</v>
      </c>
      <c r="H8161" s="4" t="str">
        <f t="shared" si="254"/>
        <v>2R583.2</v>
      </c>
      <c r="I8161" s="4">
        <f t="shared" si="255"/>
        <v>0</v>
      </c>
    </row>
    <row r="8162" spans="1:9">
      <c r="A8162" t="s">
        <v>261</v>
      </c>
      <c r="B8162" t="s">
        <v>9524</v>
      </c>
      <c r="C8162" t="s">
        <v>9525</v>
      </c>
      <c r="D8162">
        <v>1</v>
      </c>
      <c r="E8162" t="s">
        <v>4277</v>
      </c>
      <c r="F8162">
        <v>1</v>
      </c>
      <c r="G8162">
        <v>1</v>
      </c>
      <c r="H8162" s="4" t="str">
        <f t="shared" si="254"/>
        <v>2RG73.1</v>
      </c>
      <c r="I8162" s="4" t="str">
        <f t="shared" si="255"/>
        <v>SG2_SPI_CSB</v>
      </c>
    </row>
    <row r="8163" spans="1:9">
      <c r="A8163" t="s">
        <v>261</v>
      </c>
      <c r="B8163" t="s">
        <v>9524</v>
      </c>
      <c r="C8163" t="s">
        <v>9525</v>
      </c>
      <c r="D8163">
        <v>2</v>
      </c>
      <c r="F8163">
        <v>2</v>
      </c>
      <c r="G8163">
        <v>2</v>
      </c>
      <c r="H8163" s="4" t="str">
        <f t="shared" si="254"/>
        <v>2RG73.2</v>
      </c>
      <c r="I8163" s="4">
        <f t="shared" si="255"/>
        <v>0</v>
      </c>
    </row>
    <row r="8164" spans="1:9">
      <c r="A8164" t="s">
        <v>261</v>
      </c>
      <c r="B8164" t="s">
        <v>9524</v>
      </c>
      <c r="C8164" t="s">
        <v>9526</v>
      </c>
      <c r="D8164">
        <v>1</v>
      </c>
      <c r="E8164" t="s">
        <v>4273</v>
      </c>
      <c r="F8164">
        <v>1</v>
      </c>
      <c r="G8164">
        <v>1</v>
      </c>
      <c r="H8164" s="4" t="str">
        <f t="shared" si="254"/>
        <v>2RG74.1</v>
      </c>
      <c r="I8164" s="4" t="str">
        <f t="shared" si="255"/>
        <v>SG2_SPI_SO</v>
      </c>
    </row>
    <row r="8165" spans="1:9">
      <c r="A8165" t="s">
        <v>261</v>
      </c>
      <c r="B8165" t="s">
        <v>9524</v>
      </c>
      <c r="C8165" t="s">
        <v>9526</v>
      </c>
      <c r="D8165">
        <v>2</v>
      </c>
      <c r="F8165">
        <v>2</v>
      </c>
      <c r="G8165">
        <v>2</v>
      </c>
      <c r="H8165" s="4" t="str">
        <f t="shared" si="254"/>
        <v>2RG74.2</v>
      </c>
      <c r="I8165" s="4">
        <f t="shared" si="255"/>
        <v>0</v>
      </c>
    </row>
    <row r="8166" spans="1:9">
      <c r="A8166" t="s">
        <v>261</v>
      </c>
      <c r="B8166" t="s">
        <v>9524</v>
      </c>
      <c r="C8166" t="s">
        <v>9527</v>
      </c>
      <c r="D8166">
        <v>1</v>
      </c>
      <c r="E8166" t="s">
        <v>4284</v>
      </c>
      <c r="F8166">
        <v>1</v>
      </c>
      <c r="G8166">
        <v>1</v>
      </c>
      <c r="H8166" s="4" t="str">
        <f t="shared" si="254"/>
        <v>2RG75.1</v>
      </c>
      <c r="I8166" s="4" t="str">
        <f t="shared" si="255"/>
        <v>SG2_SPI_SCK</v>
      </c>
    </row>
    <row r="8167" spans="1:9">
      <c r="A8167" t="s">
        <v>261</v>
      </c>
      <c r="B8167" t="s">
        <v>9524</v>
      </c>
      <c r="C8167" t="s">
        <v>9527</v>
      </c>
      <c r="D8167">
        <v>2</v>
      </c>
      <c r="F8167">
        <v>2</v>
      </c>
      <c r="G8167">
        <v>2</v>
      </c>
      <c r="H8167" s="4" t="str">
        <f t="shared" si="254"/>
        <v>2RG75.2</v>
      </c>
      <c r="I8167" s="4">
        <f t="shared" si="255"/>
        <v>0</v>
      </c>
    </row>
    <row r="8168" spans="1:9">
      <c r="A8168" t="s">
        <v>261</v>
      </c>
      <c r="B8168" t="s">
        <v>9524</v>
      </c>
      <c r="C8168" t="s">
        <v>9528</v>
      </c>
      <c r="D8168">
        <v>1</v>
      </c>
      <c r="E8168" t="s">
        <v>4285</v>
      </c>
      <c r="F8168">
        <v>1</v>
      </c>
      <c r="G8168">
        <v>1</v>
      </c>
      <c r="H8168" s="4" t="str">
        <f t="shared" si="254"/>
        <v>2RG76.1</v>
      </c>
      <c r="I8168" s="4" t="str">
        <f t="shared" si="255"/>
        <v>SG2_SPI_SI</v>
      </c>
    </row>
    <row r="8169" spans="1:9">
      <c r="A8169" t="s">
        <v>261</v>
      </c>
      <c r="B8169" t="s">
        <v>9524</v>
      </c>
      <c r="C8169" t="s">
        <v>9528</v>
      </c>
      <c r="D8169">
        <v>2</v>
      </c>
      <c r="F8169">
        <v>2</v>
      </c>
      <c r="G8169">
        <v>2</v>
      </c>
      <c r="H8169" s="4" t="str">
        <f t="shared" si="254"/>
        <v>2RG76.2</v>
      </c>
      <c r="I8169" s="4">
        <f t="shared" si="255"/>
        <v>0</v>
      </c>
    </row>
    <row r="8170" spans="1:9">
      <c r="A8170" t="s">
        <v>261</v>
      </c>
      <c r="B8170" t="s">
        <v>9524</v>
      </c>
      <c r="C8170" t="s">
        <v>9529</v>
      </c>
      <c r="D8170">
        <v>1</v>
      </c>
      <c r="E8170" t="s">
        <v>4279</v>
      </c>
      <c r="F8170">
        <v>1</v>
      </c>
      <c r="G8170">
        <v>1</v>
      </c>
      <c r="H8170" s="4" t="str">
        <f t="shared" si="254"/>
        <v>2RG77.1</v>
      </c>
      <c r="I8170" s="4" t="str">
        <f t="shared" si="255"/>
        <v>SG2_WP</v>
      </c>
    </row>
    <row r="8171" spans="1:9">
      <c r="A8171" t="s">
        <v>261</v>
      </c>
      <c r="B8171" t="s">
        <v>9524</v>
      </c>
      <c r="C8171" t="s">
        <v>9529</v>
      </c>
      <c r="D8171">
        <v>2</v>
      </c>
      <c r="F8171">
        <v>2</v>
      </c>
      <c r="G8171">
        <v>2</v>
      </c>
      <c r="H8171" s="4" t="str">
        <f t="shared" si="254"/>
        <v>2RG77.2</v>
      </c>
      <c r="I8171" s="4">
        <f t="shared" si="255"/>
        <v>0</v>
      </c>
    </row>
    <row r="8172" spans="1:9">
      <c r="A8172" t="s">
        <v>261</v>
      </c>
      <c r="B8172" t="s">
        <v>9524</v>
      </c>
      <c r="C8172" t="s">
        <v>9530</v>
      </c>
      <c r="D8172">
        <v>1</v>
      </c>
      <c r="E8172" t="s">
        <v>4278</v>
      </c>
      <c r="F8172">
        <v>1</v>
      </c>
      <c r="G8172">
        <v>1</v>
      </c>
      <c r="H8172" s="4" t="str">
        <f t="shared" si="254"/>
        <v>2RG78.1</v>
      </c>
      <c r="I8172" s="4" t="str">
        <f t="shared" si="255"/>
        <v>SG2_HOLD</v>
      </c>
    </row>
    <row r="8173" spans="1:9">
      <c r="A8173" t="s">
        <v>261</v>
      </c>
      <c r="B8173" t="s">
        <v>9524</v>
      </c>
      <c r="C8173" t="s">
        <v>9530</v>
      </c>
      <c r="D8173">
        <v>2</v>
      </c>
      <c r="F8173">
        <v>2</v>
      </c>
      <c r="G8173">
        <v>2</v>
      </c>
      <c r="H8173" s="4" t="str">
        <f t="shared" si="254"/>
        <v>2RG78.2</v>
      </c>
      <c r="I8173" s="4">
        <f t="shared" si="255"/>
        <v>0</v>
      </c>
    </row>
    <row r="8174" spans="1:9">
      <c r="A8174" t="s">
        <v>261</v>
      </c>
      <c r="B8174" t="s">
        <v>9524</v>
      </c>
      <c r="C8174" t="s">
        <v>5863</v>
      </c>
      <c r="D8174">
        <v>1</v>
      </c>
      <c r="E8174" t="s">
        <v>4272</v>
      </c>
      <c r="F8174">
        <v>1</v>
      </c>
      <c r="G8174">
        <v>1</v>
      </c>
      <c r="H8174" s="4" t="str">
        <f t="shared" si="254"/>
        <v>2Y6.1</v>
      </c>
      <c r="I8174" s="4" t="str">
        <f t="shared" si="255"/>
        <v>SG2_CKXTAL2</v>
      </c>
    </row>
    <row r="8175" spans="1:9">
      <c r="A8175" t="s">
        <v>261</v>
      </c>
      <c r="B8175" t="s">
        <v>9524</v>
      </c>
      <c r="C8175" t="s">
        <v>5863</v>
      </c>
      <c r="D8175">
        <v>2</v>
      </c>
      <c r="E8175" t="s">
        <v>169</v>
      </c>
      <c r="F8175">
        <v>2</v>
      </c>
      <c r="G8175">
        <v>2</v>
      </c>
      <c r="H8175" s="4" t="str">
        <f t="shared" si="254"/>
        <v>2Y6.2</v>
      </c>
      <c r="I8175" s="4" t="str">
        <f t="shared" si="255"/>
        <v>DGND</v>
      </c>
    </row>
    <row r="8176" spans="1:9">
      <c r="A8176" t="s">
        <v>261</v>
      </c>
      <c r="B8176" t="s">
        <v>9524</v>
      </c>
      <c r="C8176" t="s">
        <v>5863</v>
      </c>
      <c r="D8176">
        <v>3</v>
      </c>
      <c r="E8176" t="s">
        <v>4271</v>
      </c>
      <c r="F8176">
        <v>3</v>
      </c>
      <c r="G8176">
        <v>3</v>
      </c>
      <c r="H8176" s="4" t="str">
        <f t="shared" si="254"/>
        <v>2Y6.3</v>
      </c>
      <c r="I8176" s="4" t="str">
        <f t="shared" si="255"/>
        <v>SG2_CKXTAL1</v>
      </c>
    </row>
    <row r="8177" spans="1:9">
      <c r="A8177" t="s">
        <v>261</v>
      </c>
      <c r="B8177" t="s">
        <v>9524</v>
      </c>
      <c r="C8177" t="s">
        <v>5863</v>
      </c>
      <c r="D8177">
        <v>4</v>
      </c>
      <c r="E8177" t="s">
        <v>169</v>
      </c>
      <c r="F8177">
        <v>4</v>
      </c>
      <c r="G8177">
        <v>4</v>
      </c>
      <c r="H8177" s="4" t="str">
        <f t="shared" si="254"/>
        <v>2Y6.4</v>
      </c>
      <c r="I8177" s="4" t="str">
        <f t="shared" si="255"/>
        <v>DGND</v>
      </c>
    </row>
    <row r="8178" spans="1:9">
      <c r="A8178" t="s">
        <v>261</v>
      </c>
      <c r="B8178" t="s">
        <v>9524</v>
      </c>
      <c r="C8178" t="s">
        <v>9381</v>
      </c>
      <c r="D8178" t="s">
        <v>1701</v>
      </c>
      <c r="E8178" t="s">
        <v>4281</v>
      </c>
      <c r="F8178" t="s">
        <v>426</v>
      </c>
      <c r="G8178" t="s">
        <v>1701</v>
      </c>
      <c r="H8178" s="4" t="str">
        <f t="shared" si="254"/>
        <v>GOLD2.F5</v>
      </c>
      <c r="I8178" s="4" t="str">
        <f t="shared" si="255"/>
        <v>SG2_NGATE</v>
      </c>
    </row>
    <row r="8179" spans="1:9">
      <c r="A8179" t="s">
        <v>261</v>
      </c>
      <c r="B8179" t="s">
        <v>9524</v>
      </c>
      <c r="C8179" t="s">
        <v>9381</v>
      </c>
      <c r="D8179" t="s">
        <v>1700</v>
      </c>
      <c r="E8179" t="s">
        <v>4280</v>
      </c>
      <c r="F8179" t="s">
        <v>310</v>
      </c>
      <c r="G8179" t="s">
        <v>1700</v>
      </c>
      <c r="H8179" s="4" t="str">
        <f t="shared" si="254"/>
        <v>GOLD2.H5</v>
      </c>
      <c r="I8179" s="4" t="str">
        <f t="shared" si="255"/>
        <v>SG2_PGATE</v>
      </c>
    </row>
    <row r="8180" spans="1:9">
      <c r="A8180" t="s">
        <v>261</v>
      </c>
      <c r="B8180" t="s">
        <v>9524</v>
      </c>
      <c r="C8180" t="s">
        <v>9381</v>
      </c>
      <c r="D8180" t="s">
        <v>378</v>
      </c>
      <c r="E8180" t="s">
        <v>4277</v>
      </c>
      <c r="F8180" t="s">
        <v>420</v>
      </c>
      <c r="G8180" t="s">
        <v>378</v>
      </c>
      <c r="H8180" s="4" t="str">
        <f t="shared" si="254"/>
        <v>GOLD2.L16</v>
      </c>
      <c r="I8180" s="4" t="str">
        <f t="shared" si="255"/>
        <v>SG2_SPI_CSB</v>
      </c>
    </row>
    <row r="8181" spans="1:9">
      <c r="A8181" t="s">
        <v>261</v>
      </c>
      <c r="B8181" t="s">
        <v>9524</v>
      </c>
      <c r="C8181" t="s">
        <v>9381</v>
      </c>
      <c r="D8181" t="s">
        <v>382</v>
      </c>
      <c r="E8181" t="s">
        <v>4284</v>
      </c>
      <c r="F8181" t="s">
        <v>324</v>
      </c>
      <c r="G8181" t="s">
        <v>382</v>
      </c>
      <c r="H8181" s="4" t="str">
        <f t="shared" si="254"/>
        <v>GOLD2.P16</v>
      </c>
      <c r="I8181" s="4" t="str">
        <f t="shared" si="255"/>
        <v>SG2_SPI_SCK</v>
      </c>
    </row>
    <row r="8182" spans="1:9">
      <c r="A8182" t="s">
        <v>261</v>
      </c>
      <c r="B8182" t="s">
        <v>9524</v>
      </c>
      <c r="C8182" t="s">
        <v>9381</v>
      </c>
      <c r="D8182" t="s">
        <v>1697</v>
      </c>
      <c r="E8182" t="s">
        <v>4285</v>
      </c>
      <c r="F8182" t="s">
        <v>279</v>
      </c>
      <c r="G8182" t="s">
        <v>1697</v>
      </c>
      <c r="H8182" s="4" t="str">
        <f t="shared" si="254"/>
        <v>GOLD2.R16</v>
      </c>
      <c r="I8182" s="4" t="str">
        <f t="shared" si="255"/>
        <v>SG2_SPI_SI</v>
      </c>
    </row>
    <row r="8183" spans="1:9">
      <c r="A8183" t="s">
        <v>261</v>
      </c>
      <c r="B8183" t="s">
        <v>9524</v>
      </c>
      <c r="C8183" t="s">
        <v>9381</v>
      </c>
      <c r="D8183" t="s">
        <v>1696</v>
      </c>
      <c r="E8183" t="s">
        <v>4273</v>
      </c>
      <c r="F8183" t="s">
        <v>326</v>
      </c>
      <c r="G8183" t="s">
        <v>1696</v>
      </c>
      <c r="H8183" s="4" t="str">
        <f t="shared" si="254"/>
        <v>GOLD2.M16</v>
      </c>
      <c r="I8183" s="4" t="str">
        <f t="shared" si="255"/>
        <v>SG2_SPI_SO</v>
      </c>
    </row>
    <row r="8184" spans="1:9">
      <c r="A8184" t="s">
        <v>261</v>
      </c>
      <c r="B8184" t="s">
        <v>9524</v>
      </c>
      <c r="C8184" t="s">
        <v>9381</v>
      </c>
      <c r="D8184" t="s">
        <v>1698</v>
      </c>
      <c r="E8184" t="s">
        <v>4279</v>
      </c>
      <c r="F8184" t="s">
        <v>272</v>
      </c>
      <c r="G8184" t="s">
        <v>1698</v>
      </c>
      <c r="H8184" s="4" t="str">
        <f t="shared" si="254"/>
        <v>GOLD2.K16</v>
      </c>
      <c r="I8184" s="4" t="str">
        <f t="shared" si="255"/>
        <v>SG2_WP</v>
      </c>
    </row>
    <row r="8185" spans="1:9">
      <c r="A8185" t="s">
        <v>261</v>
      </c>
      <c r="B8185" t="s">
        <v>9524</v>
      </c>
      <c r="C8185" t="s">
        <v>9381</v>
      </c>
      <c r="D8185" t="s">
        <v>1699</v>
      </c>
      <c r="E8185" t="s">
        <v>4278</v>
      </c>
      <c r="F8185" t="s">
        <v>348</v>
      </c>
      <c r="G8185" t="s">
        <v>1699</v>
      </c>
      <c r="H8185" s="4" t="str">
        <f t="shared" si="254"/>
        <v>GOLD2.N16</v>
      </c>
      <c r="I8185" s="4" t="str">
        <f t="shared" si="255"/>
        <v>SG2_HOLD</v>
      </c>
    </row>
    <row r="8186" spans="1:9">
      <c r="A8186" t="s">
        <v>261</v>
      </c>
      <c r="B8186" t="s">
        <v>9524</v>
      </c>
      <c r="C8186" t="s">
        <v>9381</v>
      </c>
      <c r="D8186" t="s">
        <v>329</v>
      </c>
      <c r="E8186" t="s">
        <v>4275</v>
      </c>
      <c r="F8186" t="s">
        <v>333</v>
      </c>
      <c r="G8186" t="s">
        <v>329</v>
      </c>
      <c r="H8186" s="4" t="str">
        <f t="shared" si="254"/>
        <v>GOLD2.P2</v>
      </c>
      <c r="I8186" s="4" t="str">
        <f t="shared" si="255"/>
        <v>SG2_TAPSL0</v>
      </c>
    </row>
    <row r="8187" spans="1:9">
      <c r="A8187" t="s">
        <v>261</v>
      </c>
      <c r="B8187" t="s">
        <v>9524</v>
      </c>
      <c r="C8187" t="s">
        <v>9381</v>
      </c>
      <c r="D8187" t="s">
        <v>331</v>
      </c>
      <c r="E8187" t="s">
        <v>4276</v>
      </c>
      <c r="F8187" t="s">
        <v>305</v>
      </c>
      <c r="G8187" t="s">
        <v>331</v>
      </c>
      <c r="H8187" s="4" t="str">
        <f t="shared" si="254"/>
        <v>GOLD2.R2</v>
      </c>
      <c r="I8187" s="4" t="str">
        <f t="shared" si="255"/>
        <v>SG2_TAPSL1</v>
      </c>
    </row>
    <row r="8188" spans="1:9">
      <c r="A8188" t="s">
        <v>261</v>
      </c>
      <c r="B8188" t="s">
        <v>9524</v>
      </c>
      <c r="C8188" t="s">
        <v>9381</v>
      </c>
      <c r="D8188" t="s">
        <v>3117</v>
      </c>
      <c r="E8188" t="s">
        <v>8903</v>
      </c>
      <c r="F8188" t="s">
        <v>323</v>
      </c>
      <c r="G8188" t="s">
        <v>3117</v>
      </c>
      <c r="H8188" s="4" t="str">
        <f t="shared" si="254"/>
        <v>GOLD2.H16</v>
      </c>
      <c r="I8188" s="4" t="str">
        <f t="shared" si="255"/>
        <v>SG2_DCH_TDO</v>
      </c>
    </row>
    <row r="8189" spans="1:9">
      <c r="A8189" t="s">
        <v>261</v>
      </c>
      <c r="B8189" t="s">
        <v>9524</v>
      </c>
      <c r="C8189" t="s">
        <v>9381</v>
      </c>
      <c r="D8189" t="s">
        <v>1703</v>
      </c>
      <c r="E8189" t="s">
        <v>4283</v>
      </c>
      <c r="F8189" t="s">
        <v>178</v>
      </c>
      <c r="G8189" t="s">
        <v>1703</v>
      </c>
      <c r="H8189" s="4" t="str">
        <f t="shared" si="254"/>
        <v>GOLD2.G4</v>
      </c>
      <c r="I8189" s="4" t="str">
        <f t="shared" si="255"/>
        <v>SG2_VO09</v>
      </c>
    </row>
    <row r="8190" spans="1:9">
      <c r="A8190" t="s">
        <v>261</v>
      </c>
      <c r="B8190" t="s">
        <v>9524</v>
      </c>
      <c r="C8190" t="s">
        <v>9381</v>
      </c>
      <c r="D8190" t="s">
        <v>1702</v>
      </c>
      <c r="E8190" t="s">
        <v>4282</v>
      </c>
      <c r="F8190" t="s">
        <v>368</v>
      </c>
      <c r="G8190" t="s">
        <v>1702</v>
      </c>
      <c r="H8190" s="4" t="str">
        <f t="shared" si="254"/>
        <v>GOLD2.F4</v>
      </c>
      <c r="I8190" s="4" t="str">
        <f t="shared" si="255"/>
        <v>SG2_VSENSE</v>
      </c>
    </row>
    <row r="8191" spans="1:9">
      <c r="A8191" t="s">
        <v>261</v>
      </c>
      <c r="B8191" t="s">
        <v>9524</v>
      </c>
      <c r="C8191" t="s">
        <v>9381</v>
      </c>
      <c r="D8191" t="s">
        <v>315</v>
      </c>
      <c r="E8191" t="s">
        <v>4274</v>
      </c>
      <c r="F8191" t="s">
        <v>265</v>
      </c>
      <c r="G8191" t="s">
        <v>315</v>
      </c>
      <c r="H8191" s="4" t="str">
        <f t="shared" si="254"/>
        <v>GOLD2.K4</v>
      </c>
      <c r="I8191" s="4" t="str">
        <f t="shared" si="255"/>
        <v>SG2_WAKE</v>
      </c>
    </row>
    <row r="8192" spans="1:9">
      <c r="A8192" t="s">
        <v>261</v>
      </c>
      <c r="B8192" t="s">
        <v>9524</v>
      </c>
      <c r="C8192" t="s">
        <v>9381</v>
      </c>
      <c r="D8192" t="s">
        <v>1706</v>
      </c>
      <c r="E8192" t="s">
        <v>4271</v>
      </c>
      <c r="F8192" t="s">
        <v>206</v>
      </c>
      <c r="G8192" t="s">
        <v>1706</v>
      </c>
      <c r="H8192" s="4" t="str">
        <f t="shared" si="254"/>
        <v>GOLD2.A13</v>
      </c>
      <c r="I8192" s="4" t="str">
        <f t="shared" si="255"/>
        <v>SG2_CKXTAL1</v>
      </c>
    </row>
    <row r="8193" spans="1:9">
      <c r="A8193" t="s">
        <v>261</v>
      </c>
      <c r="B8193" t="s">
        <v>9524</v>
      </c>
      <c r="C8193" t="s">
        <v>9381</v>
      </c>
      <c r="D8193" t="s">
        <v>1707</v>
      </c>
      <c r="E8193" t="s">
        <v>4272</v>
      </c>
      <c r="F8193" t="s">
        <v>205</v>
      </c>
      <c r="G8193" t="s">
        <v>1707</v>
      </c>
      <c r="H8193" s="4" t="str">
        <f t="shared" si="254"/>
        <v>GOLD2.A12</v>
      </c>
      <c r="I8193" s="4" t="str">
        <f t="shared" si="255"/>
        <v>SG2_CKXTAL2</v>
      </c>
    </row>
    <row r="8194" spans="1:9">
      <c r="A8194" t="s">
        <v>261</v>
      </c>
      <c r="B8194" t="s">
        <v>9524</v>
      </c>
      <c r="C8194" t="s">
        <v>5864</v>
      </c>
      <c r="D8194" t="s">
        <v>173</v>
      </c>
      <c r="E8194" t="s">
        <v>1789</v>
      </c>
      <c r="F8194">
        <v>1</v>
      </c>
      <c r="G8194" t="s">
        <v>173</v>
      </c>
      <c r="H8194" s="4" t="str">
        <f t="shared" ref="H8194:H8257" si="256">CONCATENATE(C8194,".",F8194)</f>
        <v>SG2_MGND1.1</v>
      </c>
      <c r="I8194" s="4" t="str">
        <f t="shared" ref="I8194:I8257" si="257">E8194</f>
        <v>MGND</v>
      </c>
    </row>
    <row r="8195" spans="1:9">
      <c r="A8195" t="s">
        <v>261</v>
      </c>
      <c r="B8195" t="s">
        <v>9524</v>
      </c>
      <c r="C8195" t="s">
        <v>5865</v>
      </c>
      <c r="D8195" t="s">
        <v>173</v>
      </c>
      <c r="E8195" t="s">
        <v>1789</v>
      </c>
      <c r="F8195">
        <v>1</v>
      </c>
      <c r="G8195" t="s">
        <v>173</v>
      </c>
      <c r="H8195" s="4" t="str">
        <f t="shared" si="256"/>
        <v>SG2_MGND2.1</v>
      </c>
      <c r="I8195" s="4" t="str">
        <f t="shared" si="257"/>
        <v>MGND</v>
      </c>
    </row>
    <row r="8196" spans="1:9">
      <c r="A8196" t="s">
        <v>261</v>
      </c>
      <c r="B8196" t="s">
        <v>9524</v>
      </c>
      <c r="C8196" t="s">
        <v>5866</v>
      </c>
      <c r="D8196" t="s">
        <v>173</v>
      </c>
      <c r="E8196" t="s">
        <v>1789</v>
      </c>
      <c r="F8196">
        <v>1</v>
      </c>
      <c r="G8196" t="s">
        <v>173</v>
      </c>
      <c r="H8196" s="4" t="str">
        <f t="shared" si="256"/>
        <v>SG2_MGND3.1</v>
      </c>
      <c r="I8196" s="4" t="str">
        <f t="shared" si="257"/>
        <v>MGND</v>
      </c>
    </row>
    <row r="8197" spans="1:9">
      <c r="A8197" t="s">
        <v>261</v>
      </c>
      <c r="B8197" t="s">
        <v>9524</v>
      </c>
      <c r="C8197" t="s">
        <v>5867</v>
      </c>
      <c r="D8197" t="s">
        <v>173</v>
      </c>
      <c r="E8197" t="s">
        <v>1789</v>
      </c>
      <c r="F8197">
        <v>1</v>
      </c>
      <c r="G8197" t="s">
        <v>173</v>
      </c>
      <c r="H8197" s="4" t="str">
        <f t="shared" si="256"/>
        <v>SG2_MGND4.1</v>
      </c>
      <c r="I8197" s="4" t="str">
        <f t="shared" si="257"/>
        <v>MGND</v>
      </c>
    </row>
    <row r="8198" spans="1:9">
      <c r="A8198" t="s">
        <v>261</v>
      </c>
      <c r="B8198" t="s">
        <v>3548</v>
      </c>
      <c r="C8198" t="s">
        <v>9531</v>
      </c>
      <c r="D8198">
        <v>1</v>
      </c>
      <c r="E8198" t="s">
        <v>3400</v>
      </c>
      <c r="F8198">
        <v>1</v>
      </c>
      <c r="G8198">
        <v>1</v>
      </c>
      <c r="H8198" s="4" t="str">
        <f t="shared" si="256"/>
        <v>BD8.1</v>
      </c>
      <c r="I8198" s="4" t="str">
        <f t="shared" si="257"/>
        <v>S0_P0_VDDIO</v>
      </c>
    </row>
    <row r="8199" spans="1:9">
      <c r="A8199" t="s">
        <v>261</v>
      </c>
      <c r="B8199" t="s">
        <v>3548</v>
      </c>
      <c r="C8199" t="s">
        <v>9531</v>
      </c>
      <c r="D8199">
        <v>2</v>
      </c>
      <c r="E8199" t="s">
        <v>3408</v>
      </c>
      <c r="F8199">
        <v>2</v>
      </c>
      <c r="G8199">
        <v>2</v>
      </c>
      <c r="H8199" s="4" t="str">
        <f t="shared" si="256"/>
        <v>BD8.2</v>
      </c>
      <c r="I8199" s="4" t="str">
        <f t="shared" si="257"/>
        <v>S0_F_P0_1_5_VDDIO</v>
      </c>
    </row>
    <row r="8200" spans="1:9">
      <c r="A8200" t="s">
        <v>261</v>
      </c>
      <c r="B8200" t="s">
        <v>3548</v>
      </c>
      <c r="C8200" t="s">
        <v>9532</v>
      </c>
      <c r="D8200">
        <v>1</v>
      </c>
      <c r="E8200" t="s">
        <v>3404</v>
      </c>
      <c r="F8200">
        <v>1</v>
      </c>
      <c r="G8200">
        <v>1</v>
      </c>
      <c r="H8200" s="4" t="str">
        <f t="shared" si="256"/>
        <v>BD9.1</v>
      </c>
      <c r="I8200" s="4" t="str">
        <f t="shared" si="257"/>
        <v>S0_P1_VDDIO</v>
      </c>
    </row>
    <row r="8201" spans="1:9">
      <c r="A8201" t="s">
        <v>261</v>
      </c>
      <c r="B8201" t="s">
        <v>3548</v>
      </c>
      <c r="C8201" t="s">
        <v>9532</v>
      </c>
      <c r="D8201">
        <v>2</v>
      </c>
      <c r="E8201" t="s">
        <v>3408</v>
      </c>
      <c r="F8201">
        <v>2</v>
      </c>
      <c r="G8201">
        <v>2</v>
      </c>
      <c r="H8201" s="4" t="str">
        <f t="shared" si="256"/>
        <v>BD9.2</v>
      </c>
      <c r="I8201" s="4" t="str">
        <f t="shared" si="257"/>
        <v>S0_F_P0_1_5_VDDIO</v>
      </c>
    </row>
    <row r="8202" spans="1:9">
      <c r="A8202" t="s">
        <v>261</v>
      </c>
      <c r="B8202" t="s">
        <v>3548</v>
      </c>
      <c r="C8202" t="s">
        <v>9533</v>
      </c>
      <c r="D8202">
        <v>1</v>
      </c>
      <c r="E8202" t="s">
        <v>1795</v>
      </c>
      <c r="F8202">
        <v>1</v>
      </c>
      <c r="G8202">
        <v>1</v>
      </c>
      <c r="H8202" s="4" t="str">
        <f t="shared" si="256"/>
        <v>BD10.1</v>
      </c>
      <c r="I8202" s="4" t="str">
        <f t="shared" si="257"/>
        <v>S0_P5_VDDIO</v>
      </c>
    </row>
    <row r="8203" spans="1:9">
      <c r="A8203" t="s">
        <v>261</v>
      </c>
      <c r="B8203" t="s">
        <v>3548</v>
      </c>
      <c r="C8203" t="s">
        <v>9533</v>
      </c>
      <c r="D8203">
        <v>2</v>
      </c>
      <c r="E8203" t="s">
        <v>3408</v>
      </c>
      <c r="F8203">
        <v>2</v>
      </c>
      <c r="G8203">
        <v>2</v>
      </c>
      <c r="H8203" s="4" t="str">
        <f t="shared" si="256"/>
        <v>BD10.2</v>
      </c>
      <c r="I8203" s="4" t="str">
        <f t="shared" si="257"/>
        <v>S0_F_P0_1_5_VDDIO</v>
      </c>
    </row>
    <row r="8204" spans="1:9">
      <c r="A8204" t="s">
        <v>261</v>
      </c>
      <c r="B8204" t="s">
        <v>3548</v>
      </c>
      <c r="C8204" t="s">
        <v>9534</v>
      </c>
      <c r="D8204">
        <v>1</v>
      </c>
      <c r="E8204" t="s">
        <v>3400</v>
      </c>
      <c r="F8204">
        <v>1</v>
      </c>
      <c r="G8204">
        <v>1</v>
      </c>
      <c r="H8204" s="4" t="str">
        <f t="shared" si="256"/>
        <v>CD104.1</v>
      </c>
      <c r="I8204" s="4" t="str">
        <f t="shared" si="257"/>
        <v>S0_P0_VDDIO</v>
      </c>
    </row>
    <row r="8205" spans="1:9">
      <c r="A8205" t="s">
        <v>261</v>
      </c>
      <c r="B8205" t="s">
        <v>3548</v>
      </c>
      <c r="C8205" t="s">
        <v>9534</v>
      </c>
      <c r="D8205">
        <v>2</v>
      </c>
      <c r="E8205" t="s">
        <v>169</v>
      </c>
      <c r="F8205">
        <v>2</v>
      </c>
      <c r="G8205">
        <v>2</v>
      </c>
      <c r="H8205" s="4" t="str">
        <f t="shared" si="256"/>
        <v>CD104.2</v>
      </c>
      <c r="I8205" s="4" t="str">
        <f t="shared" si="257"/>
        <v>DGND</v>
      </c>
    </row>
    <row r="8206" spans="1:9">
      <c r="A8206" t="s">
        <v>261</v>
      </c>
      <c r="B8206" t="s">
        <v>3548</v>
      </c>
      <c r="C8206" t="s">
        <v>9535</v>
      </c>
      <c r="D8206">
        <v>1</v>
      </c>
      <c r="E8206" t="s">
        <v>3400</v>
      </c>
      <c r="F8206">
        <v>1</v>
      </c>
      <c r="G8206">
        <v>1</v>
      </c>
      <c r="H8206" s="4" t="str">
        <f t="shared" si="256"/>
        <v>CD105.1</v>
      </c>
      <c r="I8206" s="4" t="str">
        <f t="shared" si="257"/>
        <v>S0_P0_VDDIO</v>
      </c>
    </row>
    <row r="8207" spans="1:9">
      <c r="A8207" t="s">
        <v>261</v>
      </c>
      <c r="B8207" t="s">
        <v>3548</v>
      </c>
      <c r="C8207" t="s">
        <v>9535</v>
      </c>
      <c r="D8207">
        <v>2</v>
      </c>
      <c r="E8207" t="s">
        <v>169</v>
      </c>
      <c r="F8207">
        <v>2</v>
      </c>
      <c r="G8207">
        <v>2</v>
      </c>
      <c r="H8207" s="4" t="str">
        <f t="shared" si="256"/>
        <v>CD105.2</v>
      </c>
      <c r="I8207" s="4" t="str">
        <f t="shared" si="257"/>
        <v>DGND</v>
      </c>
    </row>
    <row r="8208" spans="1:9">
      <c r="A8208" t="s">
        <v>261</v>
      </c>
      <c r="B8208" t="s">
        <v>3548</v>
      </c>
      <c r="C8208" t="s">
        <v>9536</v>
      </c>
      <c r="D8208">
        <v>1</v>
      </c>
      <c r="E8208" t="s">
        <v>3404</v>
      </c>
      <c r="F8208">
        <v>1</v>
      </c>
      <c r="G8208">
        <v>1</v>
      </c>
      <c r="H8208" s="4" t="str">
        <f t="shared" si="256"/>
        <v>CD106.1</v>
      </c>
      <c r="I8208" s="4" t="str">
        <f t="shared" si="257"/>
        <v>S0_P1_VDDIO</v>
      </c>
    </row>
    <row r="8209" spans="1:9">
      <c r="A8209" t="s">
        <v>261</v>
      </c>
      <c r="B8209" t="s">
        <v>3548</v>
      </c>
      <c r="C8209" t="s">
        <v>9536</v>
      </c>
      <c r="D8209">
        <v>2</v>
      </c>
      <c r="E8209" t="s">
        <v>169</v>
      </c>
      <c r="F8209">
        <v>2</v>
      </c>
      <c r="G8209">
        <v>2</v>
      </c>
      <c r="H8209" s="4" t="str">
        <f t="shared" si="256"/>
        <v>CD106.2</v>
      </c>
      <c r="I8209" s="4" t="str">
        <f t="shared" si="257"/>
        <v>DGND</v>
      </c>
    </row>
    <row r="8210" spans="1:9">
      <c r="A8210" t="s">
        <v>261</v>
      </c>
      <c r="B8210" t="s">
        <v>3548</v>
      </c>
      <c r="C8210" t="s">
        <v>9537</v>
      </c>
      <c r="D8210">
        <v>1</v>
      </c>
      <c r="E8210" t="s">
        <v>3404</v>
      </c>
      <c r="F8210">
        <v>1</v>
      </c>
      <c r="G8210">
        <v>1</v>
      </c>
      <c r="H8210" s="4" t="str">
        <f t="shared" si="256"/>
        <v>CD107.1</v>
      </c>
      <c r="I8210" s="4" t="str">
        <f t="shared" si="257"/>
        <v>S0_P1_VDDIO</v>
      </c>
    </row>
    <row r="8211" spans="1:9">
      <c r="A8211" t="s">
        <v>261</v>
      </c>
      <c r="B8211" t="s">
        <v>3548</v>
      </c>
      <c r="C8211" t="s">
        <v>9537</v>
      </c>
      <c r="D8211">
        <v>2</v>
      </c>
      <c r="E8211" t="s">
        <v>169</v>
      </c>
      <c r="F8211">
        <v>2</v>
      </c>
      <c r="G8211">
        <v>2</v>
      </c>
      <c r="H8211" s="4" t="str">
        <f t="shared" si="256"/>
        <v>CD107.2</v>
      </c>
      <c r="I8211" s="4" t="str">
        <f t="shared" si="257"/>
        <v>DGND</v>
      </c>
    </row>
    <row r="8212" spans="1:9">
      <c r="A8212" t="s">
        <v>261</v>
      </c>
      <c r="B8212" t="s">
        <v>3548</v>
      </c>
      <c r="C8212" t="s">
        <v>9538</v>
      </c>
      <c r="D8212">
        <v>1</v>
      </c>
      <c r="E8212" t="s">
        <v>1793</v>
      </c>
      <c r="F8212">
        <v>1</v>
      </c>
      <c r="G8212">
        <v>1</v>
      </c>
      <c r="H8212" s="4" t="str">
        <f t="shared" si="256"/>
        <v>CD108.1</v>
      </c>
      <c r="I8212" s="4" t="str">
        <f t="shared" si="257"/>
        <v>S0_GPIO_VDDIO</v>
      </c>
    </row>
    <row r="8213" spans="1:9">
      <c r="A8213" t="s">
        <v>261</v>
      </c>
      <c r="B8213" t="s">
        <v>3548</v>
      </c>
      <c r="C8213" t="s">
        <v>9538</v>
      </c>
      <c r="D8213">
        <v>2</v>
      </c>
      <c r="E8213" t="s">
        <v>169</v>
      </c>
      <c r="F8213">
        <v>2</v>
      </c>
      <c r="G8213">
        <v>2</v>
      </c>
      <c r="H8213" s="4" t="str">
        <f t="shared" si="256"/>
        <v>CD108.2</v>
      </c>
      <c r="I8213" s="4" t="str">
        <f t="shared" si="257"/>
        <v>DGND</v>
      </c>
    </row>
    <row r="8214" spans="1:9">
      <c r="A8214" t="s">
        <v>261</v>
      </c>
      <c r="B8214" t="s">
        <v>3548</v>
      </c>
      <c r="C8214" t="s">
        <v>2438</v>
      </c>
      <c r="D8214">
        <v>1</v>
      </c>
      <c r="E8214" t="s">
        <v>1792</v>
      </c>
      <c r="F8214">
        <v>1</v>
      </c>
      <c r="G8214">
        <v>1</v>
      </c>
      <c r="H8214" s="4" t="str">
        <f t="shared" si="256"/>
        <v>CD121.1</v>
      </c>
      <c r="I8214" s="4" t="str">
        <f t="shared" si="257"/>
        <v>S0_APWR_08F</v>
      </c>
    </row>
    <row r="8215" spans="1:9">
      <c r="A8215" t="s">
        <v>261</v>
      </c>
      <c r="B8215" t="s">
        <v>3548</v>
      </c>
      <c r="C8215" t="s">
        <v>2438</v>
      </c>
      <c r="D8215">
        <v>2</v>
      </c>
      <c r="E8215" t="s">
        <v>169</v>
      </c>
      <c r="F8215">
        <v>2</v>
      </c>
      <c r="G8215">
        <v>2</v>
      </c>
      <c r="H8215" s="4" t="str">
        <f t="shared" si="256"/>
        <v>CD121.2</v>
      </c>
      <c r="I8215" s="4" t="str">
        <f t="shared" si="257"/>
        <v>DGND</v>
      </c>
    </row>
    <row r="8216" spans="1:9">
      <c r="A8216" t="s">
        <v>261</v>
      </c>
      <c r="B8216" t="s">
        <v>3548</v>
      </c>
      <c r="C8216" t="s">
        <v>2439</v>
      </c>
      <c r="D8216">
        <v>1</v>
      </c>
      <c r="E8216" t="s">
        <v>1792</v>
      </c>
      <c r="F8216">
        <v>1</v>
      </c>
      <c r="G8216">
        <v>1</v>
      </c>
      <c r="H8216" s="4" t="str">
        <f t="shared" si="256"/>
        <v>CD122.1</v>
      </c>
      <c r="I8216" s="4" t="str">
        <f t="shared" si="257"/>
        <v>S0_APWR_08F</v>
      </c>
    </row>
    <row r="8217" spans="1:9">
      <c r="A8217" t="s">
        <v>261</v>
      </c>
      <c r="B8217" t="s">
        <v>3548</v>
      </c>
      <c r="C8217" t="s">
        <v>2439</v>
      </c>
      <c r="D8217">
        <v>2</v>
      </c>
      <c r="E8217" t="s">
        <v>169</v>
      </c>
      <c r="F8217">
        <v>2</v>
      </c>
      <c r="G8217">
        <v>2</v>
      </c>
      <c r="H8217" s="4" t="str">
        <f t="shared" si="256"/>
        <v>CD122.2</v>
      </c>
      <c r="I8217" s="4" t="str">
        <f t="shared" si="257"/>
        <v>DGND</v>
      </c>
    </row>
    <row r="8218" spans="1:9">
      <c r="A8218" t="s">
        <v>261</v>
      </c>
      <c r="B8218" t="s">
        <v>3548</v>
      </c>
      <c r="C8218" t="s">
        <v>2440</v>
      </c>
      <c r="D8218">
        <v>1</v>
      </c>
      <c r="E8218" t="s">
        <v>1792</v>
      </c>
      <c r="F8218">
        <v>1</v>
      </c>
      <c r="G8218">
        <v>1</v>
      </c>
      <c r="H8218" s="4" t="str">
        <f t="shared" si="256"/>
        <v>CD123.1</v>
      </c>
      <c r="I8218" s="4" t="str">
        <f t="shared" si="257"/>
        <v>S0_APWR_08F</v>
      </c>
    </row>
    <row r="8219" spans="1:9">
      <c r="A8219" t="s">
        <v>261</v>
      </c>
      <c r="B8219" t="s">
        <v>3548</v>
      </c>
      <c r="C8219" t="s">
        <v>2440</v>
      </c>
      <c r="D8219">
        <v>2</v>
      </c>
      <c r="E8219" t="s">
        <v>169</v>
      </c>
      <c r="F8219">
        <v>2</v>
      </c>
      <c r="G8219">
        <v>2</v>
      </c>
      <c r="H8219" s="4" t="str">
        <f t="shared" si="256"/>
        <v>CD123.2</v>
      </c>
      <c r="I8219" s="4" t="str">
        <f t="shared" si="257"/>
        <v>DGND</v>
      </c>
    </row>
    <row r="8220" spans="1:9">
      <c r="A8220" t="s">
        <v>261</v>
      </c>
      <c r="B8220" t="s">
        <v>3548</v>
      </c>
      <c r="C8220" t="s">
        <v>2441</v>
      </c>
      <c r="D8220">
        <v>1</v>
      </c>
      <c r="E8220" t="s">
        <v>1792</v>
      </c>
      <c r="F8220">
        <v>1</v>
      </c>
      <c r="G8220">
        <v>1</v>
      </c>
      <c r="H8220" s="4" t="str">
        <f t="shared" si="256"/>
        <v>CD124.1</v>
      </c>
      <c r="I8220" s="4" t="str">
        <f t="shared" si="257"/>
        <v>S0_APWR_08F</v>
      </c>
    </row>
    <row r="8221" spans="1:9">
      <c r="A8221" t="s">
        <v>261</v>
      </c>
      <c r="B8221" t="s">
        <v>3548</v>
      </c>
      <c r="C8221" t="s">
        <v>2441</v>
      </c>
      <c r="D8221">
        <v>2</v>
      </c>
      <c r="E8221" t="s">
        <v>169</v>
      </c>
      <c r="F8221">
        <v>2</v>
      </c>
      <c r="G8221">
        <v>2</v>
      </c>
      <c r="H8221" s="4" t="str">
        <f t="shared" si="256"/>
        <v>CD124.2</v>
      </c>
      <c r="I8221" s="4" t="str">
        <f t="shared" si="257"/>
        <v>DGND</v>
      </c>
    </row>
    <row r="8222" spans="1:9">
      <c r="A8222" t="s">
        <v>261</v>
      </c>
      <c r="B8222" t="s">
        <v>3548</v>
      </c>
      <c r="C8222" t="s">
        <v>2442</v>
      </c>
      <c r="D8222">
        <v>1</v>
      </c>
      <c r="E8222" t="s">
        <v>1792</v>
      </c>
      <c r="F8222">
        <v>1</v>
      </c>
      <c r="G8222">
        <v>1</v>
      </c>
      <c r="H8222" s="4" t="str">
        <f t="shared" si="256"/>
        <v>CD125.1</v>
      </c>
      <c r="I8222" s="4" t="str">
        <f t="shared" si="257"/>
        <v>S0_APWR_08F</v>
      </c>
    </row>
    <row r="8223" spans="1:9">
      <c r="A8223" t="s">
        <v>261</v>
      </c>
      <c r="B8223" t="s">
        <v>3548</v>
      </c>
      <c r="C8223" t="s">
        <v>2442</v>
      </c>
      <c r="D8223">
        <v>2</v>
      </c>
      <c r="E8223" t="s">
        <v>169</v>
      </c>
      <c r="F8223">
        <v>2</v>
      </c>
      <c r="G8223">
        <v>2</v>
      </c>
      <c r="H8223" s="4" t="str">
        <f t="shared" si="256"/>
        <v>CD125.2</v>
      </c>
      <c r="I8223" s="4" t="str">
        <f t="shared" si="257"/>
        <v>DGND</v>
      </c>
    </row>
    <row r="8224" spans="1:9">
      <c r="A8224" t="s">
        <v>261</v>
      </c>
      <c r="B8224" t="s">
        <v>3548</v>
      </c>
      <c r="C8224" t="s">
        <v>2443</v>
      </c>
      <c r="D8224">
        <v>1</v>
      </c>
      <c r="E8224" t="s">
        <v>1792</v>
      </c>
      <c r="F8224">
        <v>1</v>
      </c>
      <c r="G8224">
        <v>1</v>
      </c>
      <c r="H8224" s="4" t="str">
        <f t="shared" si="256"/>
        <v>CD126.1</v>
      </c>
      <c r="I8224" s="4" t="str">
        <f t="shared" si="257"/>
        <v>S0_APWR_08F</v>
      </c>
    </row>
    <row r="8225" spans="1:9">
      <c r="A8225" t="s">
        <v>261</v>
      </c>
      <c r="B8225" t="s">
        <v>3548</v>
      </c>
      <c r="C8225" t="s">
        <v>2443</v>
      </c>
      <c r="D8225">
        <v>2</v>
      </c>
      <c r="E8225" t="s">
        <v>169</v>
      </c>
      <c r="F8225">
        <v>2</v>
      </c>
      <c r="G8225">
        <v>2</v>
      </c>
      <c r="H8225" s="4" t="str">
        <f t="shared" si="256"/>
        <v>CD126.2</v>
      </c>
      <c r="I8225" s="4" t="str">
        <f t="shared" si="257"/>
        <v>DGND</v>
      </c>
    </row>
    <row r="8226" spans="1:9">
      <c r="A8226" t="s">
        <v>261</v>
      </c>
      <c r="B8226" t="s">
        <v>3548</v>
      </c>
      <c r="C8226" t="s">
        <v>2444</v>
      </c>
      <c r="D8226">
        <v>1</v>
      </c>
      <c r="E8226" t="s">
        <v>1793</v>
      </c>
      <c r="F8226">
        <v>1</v>
      </c>
      <c r="G8226">
        <v>1</v>
      </c>
      <c r="H8226" s="4" t="str">
        <f t="shared" si="256"/>
        <v>CD127.1</v>
      </c>
      <c r="I8226" s="4" t="str">
        <f t="shared" si="257"/>
        <v>S0_GPIO_VDDIO</v>
      </c>
    </row>
    <row r="8227" spans="1:9">
      <c r="A8227" t="s">
        <v>261</v>
      </c>
      <c r="B8227" t="s">
        <v>3548</v>
      </c>
      <c r="C8227" t="s">
        <v>2444</v>
      </c>
      <c r="D8227">
        <v>2</v>
      </c>
      <c r="E8227" t="s">
        <v>169</v>
      </c>
      <c r="F8227">
        <v>2</v>
      </c>
      <c r="G8227">
        <v>2</v>
      </c>
      <c r="H8227" s="4" t="str">
        <f t="shared" si="256"/>
        <v>CD127.2</v>
      </c>
      <c r="I8227" s="4" t="str">
        <f t="shared" si="257"/>
        <v>DGND</v>
      </c>
    </row>
    <row r="8228" spans="1:9">
      <c r="A8228" t="s">
        <v>261</v>
      </c>
      <c r="B8228" t="s">
        <v>3548</v>
      </c>
      <c r="C8228" t="s">
        <v>2445</v>
      </c>
      <c r="D8228">
        <v>1</v>
      </c>
      <c r="E8228" t="s">
        <v>1793</v>
      </c>
      <c r="F8228">
        <v>1</v>
      </c>
      <c r="G8228">
        <v>1</v>
      </c>
      <c r="H8228" s="4" t="str">
        <f t="shared" si="256"/>
        <v>CD128.1</v>
      </c>
      <c r="I8228" s="4" t="str">
        <f t="shared" si="257"/>
        <v>S0_GPIO_VDDIO</v>
      </c>
    </row>
    <row r="8229" spans="1:9">
      <c r="A8229" t="s">
        <v>261</v>
      </c>
      <c r="B8229" t="s">
        <v>3548</v>
      </c>
      <c r="C8229" t="s">
        <v>2445</v>
      </c>
      <c r="D8229">
        <v>2</v>
      </c>
      <c r="E8229" t="s">
        <v>169</v>
      </c>
      <c r="F8229">
        <v>2</v>
      </c>
      <c r="G8229">
        <v>2</v>
      </c>
      <c r="H8229" s="4" t="str">
        <f t="shared" si="256"/>
        <v>CD128.2</v>
      </c>
      <c r="I8229" s="4" t="str">
        <f t="shared" si="257"/>
        <v>DGND</v>
      </c>
    </row>
    <row r="8230" spans="1:9">
      <c r="A8230" t="s">
        <v>261</v>
      </c>
      <c r="B8230" t="s">
        <v>3548</v>
      </c>
      <c r="C8230" t="s">
        <v>2446</v>
      </c>
      <c r="D8230">
        <v>1</v>
      </c>
      <c r="E8230" t="s">
        <v>1793</v>
      </c>
      <c r="F8230">
        <v>1</v>
      </c>
      <c r="G8230">
        <v>1</v>
      </c>
      <c r="H8230" s="4" t="str">
        <f t="shared" si="256"/>
        <v>CD129.1</v>
      </c>
      <c r="I8230" s="4" t="str">
        <f t="shared" si="257"/>
        <v>S0_GPIO_VDDIO</v>
      </c>
    </row>
    <row r="8231" spans="1:9">
      <c r="A8231" t="s">
        <v>261</v>
      </c>
      <c r="B8231" t="s">
        <v>3548</v>
      </c>
      <c r="C8231" t="s">
        <v>2446</v>
      </c>
      <c r="D8231">
        <v>2</v>
      </c>
      <c r="E8231" t="s">
        <v>169</v>
      </c>
      <c r="F8231">
        <v>2</v>
      </c>
      <c r="G8231">
        <v>2</v>
      </c>
      <c r="H8231" s="4" t="str">
        <f t="shared" si="256"/>
        <v>CD129.2</v>
      </c>
      <c r="I8231" s="4" t="str">
        <f t="shared" si="257"/>
        <v>DGND</v>
      </c>
    </row>
    <row r="8232" spans="1:9">
      <c r="A8232" t="s">
        <v>261</v>
      </c>
      <c r="B8232" t="s">
        <v>3548</v>
      </c>
      <c r="C8232" t="s">
        <v>2447</v>
      </c>
      <c r="D8232">
        <v>1</v>
      </c>
      <c r="E8232" t="s">
        <v>1793</v>
      </c>
      <c r="F8232">
        <v>1</v>
      </c>
      <c r="G8232">
        <v>1</v>
      </c>
      <c r="H8232" s="4" t="str">
        <f t="shared" si="256"/>
        <v>CD130.1</v>
      </c>
      <c r="I8232" s="4" t="str">
        <f t="shared" si="257"/>
        <v>S0_GPIO_VDDIO</v>
      </c>
    </row>
    <row r="8233" spans="1:9">
      <c r="A8233" t="s">
        <v>261</v>
      </c>
      <c r="B8233" t="s">
        <v>3548</v>
      </c>
      <c r="C8233" t="s">
        <v>2447</v>
      </c>
      <c r="D8233">
        <v>2</v>
      </c>
      <c r="E8233" t="s">
        <v>169</v>
      </c>
      <c r="F8233">
        <v>2</v>
      </c>
      <c r="G8233">
        <v>2</v>
      </c>
      <c r="H8233" s="4" t="str">
        <f t="shared" si="256"/>
        <v>CD130.2</v>
      </c>
      <c r="I8233" s="4" t="str">
        <f t="shared" si="257"/>
        <v>DGND</v>
      </c>
    </row>
    <row r="8234" spans="1:9">
      <c r="A8234" t="s">
        <v>261</v>
      </c>
      <c r="B8234" t="s">
        <v>3548</v>
      </c>
      <c r="C8234" t="s">
        <v>2448</v>
      </c>
      <c r="D8234">
        <v>1</v>
      </c>
      <c r="E8234" t="s">
        <v>1793</v>
      </c>
      <c r="F8234">
        <v>1</v>
      </c>
      <c r="G8234">
        <v>1</v>
      </c>
      <c r="H8234" s="4" t="str">
        <f t="shared" si="256"/>
        <v>CD131.1</v>
      </c>
      <c r="I8234" s="4" t="str">
        <f t="shared" si="257"/>
        <v>S0_GPIO_VDDIO</v>
      </c>
    </row>
    <row r="8235" spans="1:9">
      <c r="A8235" t="s">
        <v>261</v>
      </c>
      <c r="B8235" t="s">
        <v>3548</v>
      </c>
      <c r="C8235" t="s">
        <v>2448</v>
      </c>
      <c r="D8235">
        <v>2</v>
      </c>
      <c r="E8235" t="s">
        <v>169</v>
      </c>
      <c r="F8235">
        <v>2</v>
      </c>
      <c r="G8235">
        <v>2</v>
      </c>
      <c r="H8235" s="4" t="str">
        <f t="shared" si="256"/>
        <v>CD131.2</v>
      </c>
      <c r="I8235" s="4" t="str">
        <f t="shared" si="257"/>
        <v>DGND</v>
      </c>
    </row>
    <row r="8236" spans="1:9">
      <c r="A8236" t="s">
        <v>261</v>
      </c>
      <c r="B8236" t="s">
        <v>3548</v>
      </c>
      <c r="C8236" t="s">
        <v>2449</v>
      </c>
      <c r="D8236">
        <v>1</v>
      </c>
      <c r="E8236" t="s">
        <v>1793</v>
      </c>
      <c r="F8236">
        <v>1</v>
      </c>
      <c r="G8236">
        <v>1</v>
      </c>
      <c r="H8236" s="4" t="str">
        <f t="shared" si="256"/>
        <v>CD132.1</v>
      </c>
      <c r="I8236" s="4" t="str">
        <f t="shared" si="257"/>
        <v>S0_GPIO_VDDIO</v>
      </c>
    </row>
    <row r="8237" spans="1:9">
      <c r="A8237" t="s">
        <v>261</v>
      </c>
      <c r="B8237" t="s">
        <v>3548</v>
      </c>
      <c r="C8237" t="s">
        <v>2449</v>
      </c>
      <c r="D8237">
        <v>2</v>
      </c>
      <c r="E8237" t="s">
        <v>169</v>
      </c>
      <c r="F8237">
        <v>2</v>
      </c>
      <c r="G8237">
        <v>2</v>
      </c>
      <c r="H8237" s="4" t="str">
        <f t="shared" si="256"/>
        <v>CD132.2</v>
      </c>
      <c r="I8237" s="4" t="str">
        <f t="shared" si="257"/>
        <v>DGND</v>
      </c>
    </row>
    <row r="8238" spans="1:9">
      <c r="A8238" t="s">
        <v>261</v>
      </c>
      <c r="B8238" t="s">
        <v>3548</v>
      </c>
      <c r="C8238" t="s">
        <v>2450</v>
      </c>
      <c r="D8238">
        <v>1</v>
      </c>
      <c r="E8238" t="s">
        <v>1793</v>
      </c>
      <c r="F8238">
        <v>1</v>
      </c>
      <c r="G8238">
        <v>1</v>
      </c>
      <c r="H8238" s="4" t="str">
        <f t="shared" si="256"/>
        <v>CD133.1</v>
      </c>
      <c r="I8238" s="4" t="str">
        <f t="shared" si="257"/>
        <v>S0_GPIO_VDDIO</v>
      </c>
    </row>
    <row r="8239" spans="1:9">
      <c r="A8239" t="s">
        <v>261</v>
      </c>
      <c r="B8239" t="s">
        <v>3548</v>
      </c>
      <c r="C8239" t="s">
        <v>2450</v>
      </c>
      <c r="D8239">
        <v>2</v>
      </c>
      <c r="E8239" t="s">
        <v>169</v>
      </c>
      <c r="F8239">
        <v>2</v>
      </c>
      <c r="G8239">
        <v>2</v>
      </c>
      <c r="H8239" s="4" t="str">
        <f t="shared" si="256"/>
        <v>CD133.2</v>
      </c>
      <c r="I8239" s="4" t="str">
        <f t="shared" si="257"/>
        <v>DGND</v>
      </c>
    </row>
    <row r="8240" spans="1:9">
      <c r="A8240" t="s">
        <v>261</v>
      </c>
      <c r="B8240" t="s">
        <v>3548</v>
      </c>
      <c r="C8240" t="s">
        <v>2451</v>
      </c>
      <c r="D8240">
        <v>1</v>
      </c>
      <c r="E8240" t="s">
        <v>1793</v>
      </c>
      <c r="F8240">
        <v>1</v>
      </c>
      <c r="G8240">
        <v>1</v>
      </c>
      <c r="H8240" s="4" t="str">
        <f t="shared" si="256"/>
        <v>CD134.1</v>
      </c>
      <c r="I8240" s="4" t="str">
        <f t="shared" si="257"/>
        <v>S0_GPIO_VDDIO</v>
      </c>
    </row>
    <row r="8241" spans="1:9">
      <c r="A8241" t="s">
        <v>261</v>
      </c>
      <c r="B8241" t="s">
        <v>3548</v>
      </c>
      <c r="C8241" t="s">
        <v>2451</v>
      </c>
      <c r="D8241">
        <v>2</v>
      </c>
      <c r="E8241" t="s">
        <v>169</v>
      </c>
      <c r="F8241">
        <v>2</v>
      </c>
      <c r="G8241">
        <v>2</v>
      </c>
      <c r="H8241" s="4" t="str">
        <f t="shared" si="256"/>
        <v>CD134.2</v>
      </c>
      <c r="I8241" s="4" t="str">
        <f t="shared" si="257"/>
        <v>DGND</v>
      </c>
    </row>
    <row r="8242" spans="1:9">
      <c r="A8242" t="s">
        <v>261</v>
      </c>
      <c r="B8242" t="s">
        <v>3548</v>
      </c>
      <c r="C8242" t="s">
        <v>2452</v>
      </c>
      <c r="D8242">
        <v>1</v>
      </c>
      <c r="E8242" t="s">
        <v>1794</v>
      </c>
      <c r="F8242">
        <v>1</v>
      </c>
      <c r="G8242">
        <v>1</v>
      </c>
      <c r="H8242" s="4" t="str">
        <f t="shared" si="256"/>
        <v>CD135.1</v>
      </c>
      <c r="I8242" s="4" t="str">
        <f t="shared" si="257"/>
        <v>S0_F_GPIO_VDDIO</v>
      </c>
    </row>
    <row r="8243" spans="1:9">
      <c r="A8243" t="s">
        <v>261</v>
      </c>
      <c r="B8243" t="s">
        <v>3548</v>
      </c>
      <c r="C8243" t="s">
        <v>2452</v>
      </c>
      <c r="D8243">
        <v>2</v>
      </c>
      <c r="E8243" t="s">
        <v>169</v>
      </c>
      <c r="F8243">
        <v>2</v>
      </c>
      <c r="G8243">
        <v>2</v>
      </c>
      <c r="H8243" s="4" t="str">
        <f t="shared" si="256"/>
        <v>CD135.2</v>
      </c>
      <c r="I8243" s="4" t="str">
        <f t="shared" si="257"/>
        <v>DGND</v>
      </c>
    </row>
    <row r="8244" spans="1:9">
      <c r="A8244" t="s">
        <v>261</v>
      </c>
      <c r="B8244" t="s">
        <v>3548</v>
      </c>
      <c r="C8244" t="s">
        <v>2453</v>
      </c>
      <c r="D8244">
        <v>1</v>
      </c>
      <c r="E8244" t="s">
        <v>3400</v>
      </c>
      <c r="F8244">
        <v>1</v>
      </c>
      <c r="G8244">
        <v>1</v>
      </c>
      <c r="H8244" s="4" t="str">
        <f t="shared" si="256"/>
        <v>CD136.1</v>
      </c>
      <c r="I8244" s="4" t="str">
        <f t="shared" si="257"/>
        <v>S0_P0_VDDIO</v>
      </c>
    </row>
    <row r="8245" spans="1:9">
      <c r="A8245" t="s">
        <v>261</v>
      </c>
      <c r="B8245" t="s">
        <v>3548</v>
      </c>
      <c r="C8245" t="s">
        <v>2453</v>
      </c>
      <c r="D8245">
        <v>2</v>
      </c>
      <c r="E8245" t="s">
        <v>169</v>
      </c>
      <c r="F8245">
        <v>2</v>
      </c>
      <c r="G8245">
        <v>2</v>
      </c>
      <c r="H8245" s="4" t="str">
        <f t="shared" si="256"/>
        <v>CD136.2</v>
      </c>
      <c r="I8245" s="4" t="str">
        <f t="shared" si="257"/>
        <v>DGND</v>
      </c>
    </row>
    <row r="8246" spans="1:9">
      <c r="A8246" t="s">
        <v>261</v>
      </c>
      <c r="B8246" t="s">
        <v>3548</v>
      </c>
      <c r="C8246" t="s">
        <v>2454</v>
      </c>
      <c r="D8246">
        <v>1</v>
      </c>
      <c r="E8246" t="s">
        <v>3400</v>
      </c>
      <c r="F8246">
        <v>1</v>
      </c>
      <c r="G8246">
        <v>1</v>
      </c>
      <c r="H8246" s="4" t="str">
        <f t="shared" si="256"/>
        <v>CD137.1</v>
      </c>
      <c r="I8246" s="4" t="str">
        <f t="shared" si="257"/>
        <v>S0_P0_VDDIO</v>
      </c>
    </row>
    <row r="8247" spans="1:9">
      <c r="A8247" t="s">
        <v>261</v>
      </c>
      <c r="B8247" t="s">
        <v>3548</v>
      </c>
      <c r="C8247" t="s">
        <v>2454</v>
      </c>
      <c r="D8247">
        <v>2</v>
      </c>
      <c r="E8247" t="s">
        <v>169</v>
      </c>
      <c r="F8247">
        <v>2</v>
      </c>
      <c r="G8247">
        <v>2</v>
      </c>
      <c r="H8247" s="4" t="str">
        <f t="shared" si="256"/>
        <v>CD137.2</v>
      </c>
      <c r="I8247" s="4" t="str">
        <f t="shared" si="257"/>
        <v>DGND</v>
      </c>
    </row>
    <row r="8248" spans="1:9">
      <c r="A8248" t="s">
        <v>261</v>
      </c>
      <c r="B8248" t="s">
        <v>3548</v>
      </c>
      <c r="C8248" t="s">
        <v>2455</v>
      </c>
      <c r="D8248">
        <v>1</v>
      </c>
      <c r="E8248" t="s">
        <v>3400</v>
      </c>
      <c r="F8248">
        <v>1</v>
      </c>
      <c r="G8248">
        <v>1</v>
      </c>
      <c r="H8248" s="4" t="str">
        <f t="shared" si="256"/>
        <v>CD138.1</v>
      </c>
      <c r="I8248" s="4" t="str">
        <f t="shared" si="257"/>
        <v>S0_P0_VDDIO</v>
      </c>
    </row>
    <row r="8249" spans="1:9">
      <c r="A8249" t="s">
        <v>261</v>
      </c>
      <c r="B8249" t="s">
        <v>3548</v>
      </c>
      <c r="C8249" t="s">
        <v>2455</v>
      </c>
      <c r="D8249">
        <v>2</v>
      </c>
      <c r="E8249" t="s">
        <v>169</v>
      </c>
      <c r="F8249">
        <v>2</v>
      </c>
      <c r="G8249">
        <v>2</v>
      </c>
      <c r="H8249" s="4" t="str">
        <f t="shared" si="256"/>
        <v>CD138.2</v>
      </c>
      <c r="I8249" s="4" t="str">
        <f t="shared" si="257"/>
        <v>DGND</v>
      </c>
    </row>
    <row r="8250" spans="1:9">
      <c r="A8250" t="s">
        <v>261</v>
      </c>
      <c r="B8250" t="s">
        <v>3548</v>
      </c>
      <c r="C8250" t="s">
        <v>2456</v>
      </c>
      <c r="D8250">
        <v>1</v>
      </c>
      <c r="E8250" t="s">
        <v>3400</v>
      </c>
      <c r="F8250">
        <v>1</v>
      </c>
      <c r="G8250">
        <v>1</v>
      </c>
      <c r="H8250" s="4" t="str">
        <f t="shared" si="256"/>
        <v>CD139.1</v>
      </c>
      <c r="I8250" s="4" t="str">
        <f t="shared" si="257"/>
        <v>S0_P0_VDDIO</v>
      </c>
    </row>
    <row r="8251" spans="1:9">
      <c r="A8251" t="s">
        <v>261</v>
      </c>
      <c r="B8251" t="s">
        <v>3548</v>
      </c>
      <c r="C8251" t="s">
        <v>2456</v>
      </c>
      <c r="D8251">
        <v>2</v>
      </c>
      <c r="E8251" t="s">
        <v>169</v>
      </c>
      <c r="F8251">
        <v>2</v>
      </c>
      <c r="G8251">
        <v>2</v>
      </c>
      <c r="H8251" s="4" t="str">
        <f t="shared" si="256"/>
        <v>CD139.2</v>
      </c>
      <c r="I8251" s="4" t="str">
        <f t="shared" si="257"/>
        <v>DGND</v>
      </c>
    </row>
    <row r="8252" spans="1:9">
      <c r="A8252" t="s">
        <v>261</v>
      </c>
      <c r="B8252" t="s">
        <v>3548</v>
      </c>
      <c r="C8252" t="s">
        <v>9539</v>
      </c>
      <c r="D8252">
        <v>1</v>
      </c>
      <c r="E8252" t="s">
        <v>1795</v>
      </c>
      <c r="F8252">
        <v>1</v>
      </c>
      <c r="G8252">
        <v>1</v>
      </c>
      <c r="H8252" s="4" t="str">
        <f t="shared" si="256"/>
        <v>CD140.1</v>
      </c>
      <c r="I8252" s="4" t="str">
        <f t="shared" si="257"/>
        <v>S0_P5_VDDIO</v>
      </c>
    </row>
    <row r="8253" spans="1:9">
      <c r="A8253" t="s">
        <v>261</v>
      </c>
      <c r="B8253" t="s">
        <v>3548</v>
      </c>
      <c r="C8253" t="s">
        <v>9539</v>
      </c>
      <c r="D8253">
        <v>2</v>
      </c>
      <c r="E8253" t="s">
        <v>169</v>
      </c>
      <c r="F8253">
        <v>2</v>
      </c>
      <c r="G8253">
        <v>2</v>
      </c>
      <c r="H8253" s="4" t="str">
        <f t="shared" si="256"/>
        <v>CD140.2</v>
      </c>
      <c r="I8253" s="4" t="str">
        <f t="shared" si="257"/>
        <v>DGND</v>
      </c>
    </row>
    <row r="8254" spans="1:9">
      <c r="A8254" t="s">
        <v>261</v>
      </c>
      <c r="B8254" t="s">
        <v>3548</v>
      </c>
      <c r="C8254" t="s">
        <v>9540</v>
      </c>
      <c r="D8254">
        <v>1</v>
      </c>
      <c r="E8254" t="s">
        <v>1795</v>
      </c>
      <c r="F8254">
        <v>1</v>
      </c>
      <c r="G8254">
        <v>1</v>
      </c>
      <c r="H8254" s="4" t="str">
        <f t="shared" si="256"/>
        <v>CD141.1</v>
      </c>
      <c r="I8254" s="4" t="str">
        <f t="shared" si="257"/>
        <v>S0_P5_VDDIO</v>
      </c>
    </row>
    <row r="8255" spans="1:9">
      <c r="A8255" t="s">
        <v>261</v>
      </c>
      <c r="B8255" t="s">
        <v>3548</v>
      </c>
      <c r="C8255" t="s">
        <v>9540</v>
      </c>
      <c r="D8255">
        <v>2</v>
      </c>
      <c r="E8255" t="s">
        <v>169</v>
      </c>
      <c r="F8255">
        <v>2</v>
      </c>
      <c r="G8255">
        <v>2</v>
      </c>
      <c r="H8255" s="4" t="str">
        <f t="shared" si="256"/>
        <v>CD141.2</v>
      </c>
      <c r="I8255" s="4" t="str">
        <f t="shared" si="257"/>
        <v>DGND</v>
      </c>
    </row>
    <row r="8256" spans="1:9">
      <c r="A8256" t="s">
        <v>261</v>
      </c>
      <c r="B8256" t="s">
        <v>3548</v>
      </c>
      <c r="C8256" t="s">
        <v>9541</v>
      </c>
      <c r="D8256">
        <v>1</v>
      </c>
      <c r="E8256" t="s">
        <v>1793</v>
      </c>
      <c r="F8256">
        <v>1</v>
      </c>
      <c r="G8256">
        <v>1</v>
      </c>
      <c r="H8256" s="4" t="str">
        <f t="shared" si="256"/>
        <v>CD143.1</v>
      </c>
      <c r="I8256" s="4" t="str">
        <f t="shared" si="257"/>
        <v>S0_GPIO_VDDIO</v>
      </c>
    </row>
    <row r="8257" spans="1:9">
      <c r="A8257" t="s">
        <v>261</v>
      </c>
      <c r="B8257" t="s">
        <v>3548</v>
      </c>
      <c r="C8257" t="s">
        <v>9541</v>
      </c>
      <c r="D8257">
        <v>2</v>
      </c>
      <c r="E8257" t="s">
        <v>169</v>
      </c>
      <c r="F8257">
        <v>2</v>
      </c>
      <c r="G8257">
        <v>2</v>
      </c>
      <c r="H8257" s="4" t="str">
        <f t="shared" si="256"/>
        <v>CD143.2</v>
      </c>
      <c r="I8257" s="4" t="str">
        <f t="shared" si="257"/>
        <v>DGND</v>
      </c>
    </row>
    <row r="8258" spans="1:9">
      <c r="A8258" t="s">
        <v>261</v>
      </c>
      <c r="B8258" t="s">
        <v>3548</v>
      </c>
      <c r="C8258" t="s">
        <v>2457</v>
      </c>
      <c r="D8258">
        <v>1</v>
      </c>
      <c r="E8258" t="s">
        <v>3408</v>
      </c>
      <c r="F8258">
        <v>1</v>
      </c>
      <c r="G8258">
        <v>1</v>
      </c>
      <c r="H8258" s="4" t="str">
        <f t="shared" ref="H8258:H8321" si="258">CONCATENATE(C8258,".",F8258)</f>
        <v>CD144.1</v>
      </c>
      <c r="I8258" s="4" t="str">
        <f t="shared" ref="I8258:I8321" si="259">E8258</f>
        <v>S0_F_P0_1_5_VDDIO</v>
      </c>
    </row>
    <row r="8259" spans="1:9">
      <c r="A8259" t="s">
        <v>261</v>
      </c>
      <c r="B8259" t="s">
        <v>3548</v>
      </c>
      <c r="C8259" t="s">
        <v>2457</v>
      </c>
      <c r="D8259">
        <v>2</v>
      </c>
      <c r="E8259" t="s">
        <v>169</v>
      </c>
      <c r="F8259">
        <v>2</v>
      </c>
      <c r="G8259">
        <v>2</v>
      </c>
      <c r="H8259" s="4" t="str">
        <f t="shared" si="258"/>
        <v>CD144.2</v>
      </c>
      <c r="I8259" s="4" t="str">
        <f t="shared" si="259"/>
        <v>DGND</v>
      </c>
    </row>
    <row r="8260" spans="1:9">
      <c r="A8260" t="s">
        <v>261</v>
      </c>
      <c r="B8260" t="s">
        <v>3548</v>
      </c>
      <c r="C8260" t="s">
        <v>2458</v>
      </c>
      <c r="D8260">
        <v>1</v>
      </c>
      <c r="E8260" t="s">
        <v>3404</v>
      </c>
      <c r="F8260">
        <v>1</v>
      </c>
      <c r="G8260">
        <v>1</v>
      </c>
      <c r="H8260" s="4" t="str">
        <f t="shared" si="258"/>
        <v>CD145.1</v>
      </c>
      <c r="I8260" s="4" t="str">
        <f t="shared" si="259"/>
        <v>S0_P1_VDDIO</v>
      </c>
    </row>
    <row r="8261" spans="1:9">
      <c r="A8261" t="s">
        <v>261</v>
      </c>
      <c r="B8261" t="s">
        <v>3548</v>
      </c>
      <c r="C8261" t="s">
        <v>2458</v>
      </c>
      <c r="D8261">
        <v>2</v>
      </c>
      <c r="E8261" t="s">
        <v>169</v>
      </c>
      <c r="F8261">
        <v>2</v>
      </c>
      <c r="G8261">
        <v>2</v>
      </c>
      <c r="H8261" s="4" t="str">
        <f t="shared" si="258"/>
        <v>CD145.2</v>
      </c>
      <c r="I8261" s="4" t="str">
        <f t="shared" si="259"/>
        <v>DGND</v>
      </c>
    </row>
    <row r="8262" spans="1:9">
      <c r="A8262" t="s">
        <v>261</v>
      </c>
      <c r="B8262" t="s">
        <v>3548</v>
      </c>
      <c r="C8262" t="s">
        <v>2459</v>
      </c>
      <c r="D8262">
        <v>1</v>
      </c>
      <c r="E8262" t="s">
        <v>3404</v>
      </c>
      <c r="F8262">
        <v>1</v>
      </c>
      <c r="G8262">
        <v>1</v>
      </c>
      <c r="H8262" s="4" t="str">
        <f t="shared" si="258"/>
        <v>CD146.1</v>
      </c>
      <c r="I8262" s="4" t="str">
        <f t="shared" si="259"/>
        <v>S0_P1_VDDIO</v>
      </c>
    </row>
    <row r="8263" spans="1:9">
      <c r="A8263" t="s">
        <v>261</v>
      </c>
      <c r="B8263" t="s">
        <v>3548</v>
      </c>
      <c r="C8263" t="s">
        <v>2459</v>
      </c>
      <c r="D8263">
        <v>2</v>
      </c>
      <c r="E8263" t="s">
        <v>169</v>
      </c>
      <c r="F8263">
        <v>2</v>
      </c>
      <c r="G8263">
        <v>2</v>
      </c>
      <c r="H8263" s="4" t="str">
        <f t="shared" si="258"/>
        <v>CD146.2</v>
      </c>
      <c r="I8263" s="4" t="str">
        <f t="shared" si="259"/>
        <v>DGND</v>
      </c>
    </row>
    <row r="8264" spans="1:9">
      <c r="A8264" t="s">
        <v>261</v>
      </c>
      <c r="B8264" t="s">
        <v>3548</v>
      </c>
      <c r="C8264" t="s">
        <v>2460</v>
      </c>
      <c r="D8264">
        <v>1</v>
      </c>
      <c r="E8264" t="s">
        <v>3404</v>
      </c>
      <c r="F8264">
        <v>1</v>
      </c>
      <c r="G8264">
        <v>1</v>
      </c>
      <c r="H8264" s="4" t="str">
        <f t="shared" si="258"/>
        <v>CD147.1</v>
      </c>
      <c r="I8264" s="4" t="str">
        <f t="shared" si="259"/>
        <v>S0_P1_VDDIO</v>
      </c>
    </row>
    <row r="8265" spans="1:9">
      <c r="A8265" t="s">
        <v>261</v>
      </c>
      <c r="B8265" t="s">
        <v>3548</v>
      </c>
      <c r="C8265" t="s">
        <v>2460</v>
      </c>
      <c r="D8265">
        <v>2</v>
      </c>
      <c r="E8265" t="s">
        <v>169</v>
      </c>
      <c r="F8265">
        <v>2</v>
      </c>
      <c r="G8265">
        <v>2</v>
      </c>
      <c r="H8265" s="4" t="str">
        <f t="shared" si="258"/>
        <v>CD147.2</v>
      </c>
      <c r="I8265" s="4" t="str">
        <f t="shared" si="259"/>
        <v>DGND</v>
      </c>
    </row>
    <row r="8266" spans="1:9">
      <c r="A8266" t="s">
        <v>261</v>
      </c>
      <c r="B8266" t="s">
        <v>3548</v>
      </c>
      <c r="C8266" t="s">
        <v>2461</v>
      </c>
      <c r="D8266">
        <v>1</v>
      </c>
      <c r="E8266" t="s">
        <v>3404</v>
      </c>
      <c r="F8266">
        <v>1</v>
      </c>
      <c r="G8266">
        <v>1</v>
      </c>
      <c r="H8266" s="4" t="str">
        <f t="shared" si="258"/>
        <v>CD148.1</v>
      </c>
      <c r="I8266" s="4" t="str">
        <f t="shared" si="259"/>
        <v>S0_P1_VDDIO</v>
      </c>
    </row>
    <row r="8267" spans="1:9">
      <c r="A8267" t="s">
        <v>261</v>
      </c>
      <c r="B8267" t="s">
        <v>3548</v>
      </c>
      <c r="C8267" t="s">
        <v>2461</v>
      </c>
      <c r="D8267">
        <v>2</v>
      </c>
      <c r="E8267" t="s">
        <v>169</v>
      </c>
      <c r="F8267">
        <v>2</v>
      </c>
      <c r="G8267">
        <v>2</v>
      </c>
      <c r="H8267" s="4" t="str">
        <f t="shared" si="258"/>
        <v>CD148.2</v>
      </c>
      <c r="I8267" s="4" t="str">
        <f t="shared" si="259"/>
        <v>DGND</v>
      </c>
    </row>
    <row r="8268" spans="1:9">
      <c r="A8268" t="s">
        <v>261</v>
      </c>
      <c r="B8268" t="s">
        <v>3548</v>
      </c>
      <c r="C8268" t="s">
        <v>2462</v>
      </c>
      <c r="D8268">
        <v>1</v>
      </c>
      <c r="E8268" t="s">
        <v>3408</v>
      </c>
      <c r="F8268">
        <v>1</v>
      </c>
      <c r="G8268">
        <v>1</v>
      </c>
      <c r="H8268" s="4" t="str">
        <f t="shared" si="258"/>
        <v>CD149.1</v>
      </c>
      <c r="I8268" s="4" t="str">
        <f t="shared" si="259"/>
        <v>S0_F_P0_1_5_VDDIO</v>
      </c>
    </row>
    <row r="8269" spans="1:9">
      <c r="A8269" t="s">
        <v>261</v>
      </c>
      <c r="B8269" t="s">
        <v>3548</v>
      </c>
      <c r="C8269" t="s">
        <v>2462</v>
      </c>
      <c r="D8269">
        <v>2</v>
      </c>
      <c r="E8269" t="s">
        <v>169</v>
      </c>
      <c r="F8269">
        <v>2</v>
      </c>
      <c r="G8269">
        <v>2</v>
      </c>
      <c r="H8269" s="4" t="str">
        <f t="shared" si="258"/>
        <v>CD149.2</v>
      </c>
      <c r="I8269" s="4" t="str">
        <f t="shared" si="259"/>
        <v>DGND</v>
      </c>
    </row>
    <row r="8270" spans="1:9">
      <c r="A8270" t="s">
        <v>261</v>
      </c>
      <c r="B8270" t="s">
        <v>3548</v>
      </c>
      <c r="C8270" t="s">
        <v>2463</v>
      </c>
      <c r="D8270">
        <v>1</v>
      </c>
      <c r="E8270" t="s">
        <v>1795</v>
      </c>
      <c r="F8270">
        <v>1</v>
      </c>
      <c r="G8270">
        <v>1</v>
      </c>
      <c r="H8270" s="4" t="str">
        <f t="shared" si="258"/>
        <v>CD150.1</v>
      </c>
      <c r="I8270" s="4" t="str">
        <f t="shared" si="259"/>
        <v>S0_P5_VDDIO</v>
      </c>
    </row>
    <row r="8271" spans="1:9">
      <c r="A8271" t="s">
        <v>261</v>
      </c>
      <c r="B8271" t="s">
        <v>3548</v>
      </c>
      <c r="C8271" t="s">
        <v>2463</v>
      </c>
      <c r="D8271">
        <v>2</v>
      </c>
      <c r="E8271" t="s">
        <v>169</v>
      </c>
      <c r="F8271">
        <v>2</v>
      </c>
      <c r="G8271">
        <v>2</v>
      </c>
      <c r="H8271" s="4" t="str">
        <f t="shared" si="258"/>
        <v>CD150.2</v>
      </c>
      <c r="I8271" s="4" t="str">
        <f t="shared" si="259"/>
        <v>DGND</v>
      </c>
    </row>
    <row r="8272" spans="1:9">
      <c r="A8272" t="s">
        <v>261</v>
      </c>
      <c r="B8272" t="s">
        <v>3548</v>
      </c>
      <c r="C8272" t="s">
        <v>2464</v>
      </c>
      <c r="D8272">
        <v>1</v>
      </c>
      <c r="E8272" t="s">
        <v>1795</v>
      </c>
      <c r="F8272">
        <v>1</v>
      </c>
      <c r="G8272">
        <v>1</v>
      </c>
      <c r="H8272" s="4" t="str">
        <f t="shared" si="258"/>
        <v>CD151.1</v>
      </c>
      <c r="I8272" s="4" t="str">
        <f t="shared" si="259"/>
        <v>S0_P5_VDDIO</v>
      </c>
    </row>
    <row r="8273" spans="1:9">
      <c r="A8273" t="s">
        <v>261</v>
      </c>
      <c r="B8273" t="s">
        <v>3548</v>
      </c>
      <c r="C8273" t="s">
        <v>2464</v>
      </c>
      <c r="D8273">
        <v>2</v>
      </c>
      <c r="E8273" t="s">
        <v>169</v>
      </c>
      <c r="F8273">
        <v>2</v>
      </c>
      <c r="G8273">
        <v>2</v>
      </c>
      <c r="H8273" s="4" t="str">
        <f t="shared" si="258"/>
        <v>CD151.2</v>
      </c>
      <c r="I8273" s="4" t="str">
        <f t="shared" si="259"/>
        <v>DGND</v>
      </c>
    </row>
    <row r="8274" spans="1:9">
      <c r="A8274" t="s">
        <v>261</v>
      </c>
      <c r="B8274" t="s">
        <v>3548</v>
      </c>
      <c r="C8274" t="s">
        <v>2465</v>
      </c>
      <c r="D8274">
        <v>1</v>
      </c>
      <c r="E8274" t="s">
        <v>1795</v>
      </c>
      <c r="F8274">
        <v>1</v>
      </c>
      <c r="G8274">
        <v>1</v>
      </c>
      <c r="H8274" s="4" t="str">
        <f t="shared" si="258"/>
        <v>CD152.1</v>
      </c>
      <c r="I8274" s="4" t="str">
        <f t="shared" si="259"/>
        <v>S0_P5_VDDIO</v>
      </c>
    </row>
    <row r="8275" spans="1:9">
      <c r="A8275" t="s">
        <v>261</v>
      </c>
      <c r="B8275" t="s">
        <v>3548</v>
      </c>
      <c r="C8275" t="s">
        <v>2465</v>
      </c>
      <c r="D8275">
        <v>2</v>
      </c>
      <c r="E8275" t="s">
        <v>169</v>
      </c>
      <c r="F8275">
        <v>2</v>
      </c>
      <c r="G8275">
        <v>2</v>
      </c>
      <c r="H8275" s="4" t="str">
        <f t="shared" si="258"/>
        <v>CD152.2</v>
      </c>
      <c r="I8275" s="4" t="str">
        <f t="shared" si="259"/>
        <v>DGND</v>
      </c>
    </row>
    <row r="8276" spans="1:9">
      <c r="A8276" t="s">
        <v>261</v>
      </c>
      <c r="B8276" t="s">
        <v>3548</v>
      </c>
      <c r="C8276" t="s">
        <v>2466</v>
      </c>
      <c r="D8276">
        <v>1</v>
      </c>
      <c r="E8276" t="s">
        <v>3408</v>
      </c>
      <c r="F8276">
        <v>1</v>
      </c>
      <c r="G8276">
        <v>1</v>
      </c>
      <c r="H8276" s="4" t="str">
        <f t="shared" si="258"/>
        <v>CD154.1</v>
      </c>
      <c r="I8276" s="4" t="str">
        <f t="shared" si="259"/>
        <v>S0_F_P0_1_5_VDDIO</v>
      </c>
    </row>
    <row r="8277" spans="1:9">
      <c r="A8277" t="s">
        <v>261</v>
      </c>
      <c r="B8277" t="s">
        <v>3548</v>
      </c>
      <c r="C8277" t="s">
        <v>2466</v>
      </c>
      <c r="D8277">
        <v>2</v>
      </c>
      <c r="E8277" t="s">
        <v>169</v>
      </c>
      <c r="F8277">
        <v>2</v>
      </c>
      <c r="G8277">
        <v>2</v>
      </c>
      <c r="H8277" s="4" t="str">
        <f t="shared" si="258"/>
        <v>CD154.2</v>
      </c>
      <c r="I8277" s="4" t="str">
        <f t="shared" si="259"/>
        <v>DGND</v>
      </c>
    </row>
    <row r="8278" spans="1:9">
      <c r="A8278" t="s">
        <v>261</v>
      </c>
      <c r="B8278" t="s">
        <v>3548</v>
      </c>
      <c r="C8278" t="s">
        <v>8377</v>
      </c>
      <c r="D8278">
        <v>1</v>
      </c>
      <c r="E8278" t="s">
        <v>1794</v>
      </c>
      <c r="F8278">
        <v>1</v>
      </c>
      <c r="G8278">
        <v>1</v>
      </c>
      <c r="H8278" s="4" t="str">
        <f t="shared" si="258"/>
        <v>CD180.1</v>
      </c>
      <c r="I8278" s="4" t="str">
        <f t="shared" si="259"/>
        <v>S0_F_GPIO_VDDIO</v>
      </c>
    </row>
    <row r="8279" spans="1:9">
      <c r="A8279" t="s">
        <v>261</v>
      </c>
      <c r="B8279" t="s">
        <v>3548</v>
      </c>
      <c r="C8279" t="s">
        <v>8377</v>
      </c>
      <c r="D8279">
        <v>2</v>
      </c>
      <c r="E8279" t="s">
        <v>169</v>
      </c>
      <c r="F8279">
        <v>2</v>
      </c>
      <c r="G8279">
        <v>2</v>
      </c>
      <c r="H8279" s="4" t="str">
        <f t="shared" si="258"/>
        <v>CD180.2</v>
      </c>
      <c r="I8279" s="4" t="str">
        <f t="shared" si="259"/>
        <v>DGND</v>
      </c>
    </row>
    <row r="8280" spans="1:9">
      <c r="A8280" t="s">
        <v>261</v>
      </c>
      <c r="B8280" t="s">
        <v>3548</v>
      </c>
      <c r="C8280" t="s">
        <v>8378</v>
      </c>
      <c r="D8280">
        <v>1</v>
      </c>
      <c r="E8280" t="s">
        <v>3408</v>
      </c>
      <c r="F8280">
        <v>1</v>
      </c>
      <c r="G8280">
        <v>1</v>
      </c>
      <c r="H8280" s="4" t="str">
        <f t="shared" si="258"/>
        <v>CD181.1</v>
      </c>
      <c r="I8280" s="4" t="str">
        <f t="shared" si="259"/>
        <v>S0_F_P0_1_5_VDDIO</v>
      </c>
    </row>
    <row r="8281" spans="1:9">
      <c r="A8281" t="s">
        <v>261</v>
      </c>
      <c r="B8281" t="s">
        <v>3548</v>
      </c>
      <c r="C8281" t="s">
        <v>8378</v>
      </c>
      <c r="D8281">
        <v>2</v>
      </c>
      <c r="E8281" t="s">
        <v>169</v>
      </c>
      <c r="F8281">
        <v>2</v>
      </c>
      <c r="G8281">
        <v>2</v>
      </c>
      <c r="H8281" s="4" t="str">
        <f t="shared" si="258"/>
        <v>CD181.2</v>
      </c>
      <c r="I8281" s="4" t="str">
        <f t="shared" si="259"/>
        <v>DGND</v>
      </c>
    </row>
    <row r="8282" spans="1:9">
      <c r="A8282" t="s">
        <v>261</v>
      </c>
      <c r="B8282" t="s">
        <v>3548</v>
      </c>
      <c r="C8282" t="s">
        <v>8379</v>
      </c>
      <c r="D8282">
        <v>1</v>
      </c>
      <c r="E8282" t="s">
        <v>3408</v>
      </c>
      <c r="F8282">
        <v>1</v>
      </c>
      <c r="G8282">
        <v>1</v>
      </c>
      <c r="H8282" s="4" t="str">
        <f t="shared" si="258"/>
        <v>CD182.1</v>
      </c>
      <c r="I8282" s="4" t="str">
        <f t="shared" si="259"/>
        <v>S0_F_P0_1_5_VDDIO</v>
      </c>
    </row>
    <row r="8283" spans="1:9">
      <c r="A8283" t="s">
        <v>261</v>
      </c>
      <c r="B8283" t="s">
        <v>3548</v>
      </c>
      <c r="C8283" t="s">
        <v>8379</v>
      </c>
      <c r="D8283">
        <v>2</v>
      </c>
      <c r="E8283" t="s">
        <v>169</v>
      </c>
      <c r="F8283">
        <v>2</v>
      </c>
      <c r="G8283">
        <v>2</v>
      </c>
      <c r="H8283" s="4" t="str">
        <f t="shared" si="258"/>
        <v>CD182.2</v>
      </c>
      <c r="I8283" s="4" t="str">
        <f t="shared" si="259"/>
        <v>DGND</v>
      </c>
    </row>
    <row r="8284" spans="1:9">
      <c r="A8284" t="s">
        <v>261</v>
      </c>
      <c r="B8284" t="s">
        <v>3548</v>
      </c>
      <c r="C8284" t="s">
        <v>8380</v>
      </c>
      <c r="D8284">
        <v>1</v>
      </c>
      <c r="E8284" t="s">
        <v>3408</v>
      </c>
      <c r="F8284">
        <v>1</v>
      </c>
      <c r="G8284">
        <v>1</v>
      </c>
      <c r="H8284" s="4" t="str">
        <f t="shared" si="258"/>
        <v>CD183.1</v>
      </c>
      <c r="I8284" s="4" t="str">
        <f t="shared" si="259"/>
        <v>S0_F_P0_1_5_VDDIO</v>
      </c>
    </row>
    <row r="8285" spans="1:9">
      <c r="A8285" t="s">
        <v>261</v>
      </c>
      <c r="B8285" t="s">
        <v>3548</v>
      </c>
      <c r="C8285" t="s">
        <v>8380</v>
      </c>
      <c r="D8285">
        <v>2</v>
      </c>
      <c r="E8285" t="s">
        <v>169</v>
      </c>
      <c r="F8285">
        <v>2</v>
      </c>
      <c r="G8285">
        <v>2</v>
      </c>
      <c r="H8285" s="4" t="str">
        <f t="shared" si="258"/>
        <v>CD183.2</v>
      </c>
      <c r="I8285" s="4" t="str">
        <f t="shared" si="259"/>
        <v>DGND</v>
      </c>
    </row>
    <row r="8286" spans="1:9">
      <c r="A8286" t="s">
        <v>261</v>
      </c>
      <c r="B8286" t="s">
        <v>3548</v>
      </c>
      <c r="C8286" t="s">
        <v>300</v>
      </c>
      <c r="D8286" t="s">
        <v>491</v>
      </c>
      <c r="E8286" t="s">
        <v>490</v>
      </c>
      <c r="F8286">
        <v>1</v>
      </c>
      <c r="G8286" t="s">
        <v>491</v>
      </c>
      <c r="H8286" s="4" t="str">
        <f t="shared" si="258"/>
        <v>K5.1</v>
      </c>
      <c r="I8286" s="4" t="str">
        <f t="shared" si="259"/>
        <v>VP12</v>
      </c>
    </row>
    <row r="8287" spans="1:9">
      <c r="A8287" t="s">
        <v>261</v>
      </c>
      <c r="B8287" t="s">
        <v>3548</v>
      </c>
      <c r="C8287" t="s">
        <v>300</v>
      </c>
      <c r="D8287" t="s">
        <v>492</v>
      </c>
      <c r="E8287" t="s">
        <v>1794</v>
      </c>
      <c r="F8287">
        <v>4</v>
      </c>
      <c r="G8287" t="s">
        <v>492</v>
      </c>
      <c r="H8287" s="4" t="str">
        <f t="shared" si="258"/>
        <v>K5.4</v>
      </c>
      <c r="I8287" s="4" t="str">
        <f t="shared" si="259"/>
        <v>S0_F_GPIO_VDDIO</v>
      </c>
    </row>
    <row r="8288" spans="1:9">
      <c r="A8288" t="s">
        <v>261</v>
      </c>
      <c r="B8288" t="s">
        <v>3548</v>
      </c>
      <c r="C8288" t="s">
        <v>300</v>
      </c>
      <c r="D8288" t="s">
        <v>493</v>
      </c>
      <c r="E8288" t="s">
        <v>3408</v>
      </c>
      <c r="F8288">
        <v>9</v>
      </c>
      <c r="G8288" t="s">
        <v>493</v>
      </c>
      <c r="H8288" s="4" t="str">
        <f t="shared" si="258"/>
        <v>K5.9</v>
      </c>
      <c r="I8288" s="4" t="str">
        <f t="shared" si="259"/>
        <v>S0_F_P0_1_5_VDDIO</v>
      </c>
    </row>
    <row r="8289" spans="1:9">
      <c r="A8289" t="s">
        <v>261</v>
      </c>
      <c r="B8289" t="s">
        <v>3548</v>
      </c>
      <c r="C8289" t="s">
        <v>300</v>
      </c>
      <c r="D8289" t="s">
        <v>494</v>
      </c>
      <c r="E8289" t="s">
        <v>8904</v>
      </c>
      <c r="F8289">
        <v>12</v>
      </c>
      <c r="G8289" t="s">
        <v>494</v>
      </c>
      <c r="H8289" s="4" t="str">
        <f t="shared" si="258"/>
        <v>K5.12</v>
      </c>
      <c r="I8289" s="4" t="str">
        <f t="shared" si="259"/>
        <v>SC_UDB005</v>
      </c>
    </row>
    <row r="8290" spans="1:9">
      <c r="A8290" t="s">
        <v>261</v>
      </c>
      <c r="B8290" t="s">
        <v>3548</v>
      </c>
      <c r="C8290" t="s">
        <v>300</v>
      </c>
      <c r="D8290" t="s">
        <v>192</v>
      </c>
      <c r="E8290" t="s">
        <v>1792</v>
      </c>
      <c r="F8290">
        <v>3</v>
      </c>
      <c r="G8290" t="s">
        <v>192</v>
      </c>
      <c r="H8290" s="4" t="str">
        <f t="shared" si="258"/>
        <v>K5.3</v>
      </c>
      <c r="I8290" s="4" t="str">
        <f t="shared" si="259"/>
        <v>S0_APWR_08F</v>
      </c>
    </row>
    <row r="8291" spans="1:9">
      <c r="A8291" t="s">
        <v>261</v>
      </c>
      <c r="B8291" t="s">
        <v>3548</v>
      </c>
      <c r="C8291" t="s">
        <v>300</v>
      </c>
      <c r="D8291" t="s">
        <v>193</v>
      </c>
      <c r="E8291" t="s">
        <v>1792</v>
      </c>
      <c r="F8291">
        <v>10</v>
      </c>
      <c r="G8291" t="s">
        <v>193</v>
      </c>
      <c r="H8291" s="4" t="str">
        <f t="shared" si="258"/>
        <v>K5.10</v>
      </c>
      <c r="I8291" s="4" t="str">
        <f t="shared" si="259"/>
        <v>S0_APWR_08F</v>
      </c>
    </row>
    <row r="8292" spans="1:9">
      <c r="A8292" t="s">
        <v>261</v>
      </c>
      <c r="B8292" t="s">
        <v>3548</v>
      </c>
      <c r="C8292" t="s">
        <v>300</v>
      </c>
      <c r="D8292" t="s">
        <v>495</v>
      </c>
      <c r="E8292" t="s">
        <v>1792</v>
      </c>
      <c r="F8292">
        <v>5</v>
      </c>
      <c r="G8292" t="s">
        <v>495</v>
      </c>
      <c r="H8292" s="4" t="str">
        <f t="shared" si="258"/>
        <v>K5.5</v>
      </c>
      <c r="I8292" s="4" t="str">
        <f t="shared" si="259"/>
        <v>S0_APWR_08F</v>
      </c>
    </row>
    <row r="8293" spans="1:9">
      <c r="A8293" t="s">
        <v>261</v>
      </c>
      <c r="B8293" t="s">
        <v>3548</v>
      </c>
      <c r="C8293" t="s">
        <v>300</v>
      </c>
      <c r="D8293" t="s">
        <v>496</v>
      </c>
      <c r="F8293">
        <v>8</v>
      </c>
      <c r="G8293" t="s">
        <v>496</v>
      </c>
      <c r="H8293" s="4" t="str">
        <f t="shared" si="258"/>
        <v>K5.8</v>
      </c>
      <c r="I8293" s="4">
        <f t="shared" si="259"/>
        <v>0</v>
      </c>
    </row>
    <row r="8294" spans="1:9">
      <c r="A8294" t="s">
        <v>261</v>
      </c>
      <c r="B8294" t="s">
        <v>3548</v>
      </c>
      <c r="C8294" t="s">
        <v>2467</v>
      </c>
      <c r="D8294">
        <v>1</v>
      </c>
      <c r="E8294" t="s">
        <v>3409</v>
      </c>
      <c r="F8294">
        <v>1</v>
      </c>
      <c r="G8294">
        <v>1</v>
      </c>
      <c r="H8294" s="4" t="str">
        <f t="shared" si="258"/>
        <v>RD62.1</v>
      </c>
      <c r="I8294" s="4" t="str">
        <f t="shared" si="259"/>
        <v>S0_SPI_VDDIO</v>
      </c>
    </row>
    <row r="8295" spans="1:9">
      <c r="A8295" t="s">
        <v>261</v>
      </c>
      <c r="B8295" t="s">
        <v>3548</v>
      </c>
      <c r="C8295" t="s">
        <v>2467</v>
      </c>
      <c r="D8295">
        <v>2</v>
      </c>
      <c r="E8295" t="s">
        <v>1793</v>
      </c>
      <c r="F8295">
        <v>2</v>
      </c>
      <c r="G8295">
        <v>2</v>
      </c>
      <c r="H8295" s="4" t="str">
        <f t="shared" si="258"/>
        <v>RD62.2</v>
      </c>
      <c r="I8295" s="4" t="str">
        <f t="shared" si="259"/>
        <v>S0_GPIO_VDDIO</v>
      </c>
    </row>
    <row r="8296" spans="1:9">
      <c r="A8296" t="s">
        <v>261</v>
      </c>
      <c r="B8296" t="s">
        <v>3548</v>
      </c>
      <c r="C8296" t="s">
        <v>2468</v>
      </c>
      <c r="D8296">
        <v>1</v>
      </c>
      <c r="E8296" t="s">
        <v>1793</v>
      </c>
      <c r="F8296">
        <v>1</v>
      </c>
      <c r="G8296">
        <v>1</v>
      </c>
      <c r="H8296" s="4" t="str">
        <f t="shared" si="258"/>
        <v>RD64.1</v>
      </c>
      <c r="I8296" s="4" t="str">
        <f t="shared" si="259"/>
        <v>S0_GPIO_VDDIO</v>
      </c>
    </row>
    <row r="8297" spans="1:9">
      <c r="A8297" t="s">
        <v>261</v>
      </c>
      <c r="B8297" t="s">
        <v>3548</v>
      </c>
      <c r="C8297" t="s">
        <v>2468</v>
      </c>
      <c r="D8297">
        <v>2</v>
      </c>
      <c r="E8297" t="s">
        <v>1794</v>
      </c>
      <c r="F8297">
        <v>2</v>
      </c>
      <c r="G8297">
        <v>2</v>
      </c>
      <c r="H8297" s="4" t="str">
        <f t="shared" si="258"/>
        <v>RD64.2</v>
      </c>
      <c r="I8297" s="4" t="str">
        <f t="shared" si="259"/>
        <v>S0_F_GPIO_VDDIO</v>
      </c>
    </row>
    <row r="8298" spans="1:9">
      <c r="A8298" t="s">
        <v>261</v>
      </c>
      <c r="B8298" t="s">
        <v>3548</v>
      </c>
      <c r="C8298" t="s">
        <v>1793</v>
      </c>
      <c r="D8298" t="s">
        <v>173</v>
      </c>
      <c r="E8298" t="s">
        <v>1793</v>
      </c>
      <c r="F8298">
        <v>1</v>
      </c>
      <c r="G8298" t="s">
        <v>173</v>
      </c>
      <c r="H8298" s="4" t="str">
        <f t="shared" si="258"/>
        <v>S0_GPIO_VDDIO.1</v>
      </c>
      <c r="I8298" s="4" t="str">
        <f t="shared" si="259"/>
        <v>S0_GPIO_VDDIO</v>
      </c>
    </row>
    <row r="8299" spans="1:9">
      <c r="A8299" t="s">
        <v>261</v>
      </c>
      <c r="B8299" t="s">
        <v>3548</v>
      </c>
      <c r="C8299" t="s">
        <v>287</v>
      </c>
      <c r="D8299" t="s">
        <v>2998</v>
      </c>
      <c r="E8299" t="s">
        <v>1793</v>
      </c>
      <c r="F8299" t="s">
        <v>432</v>
      </c>
      <c r="G8299" t="s">
        <v>2998</v>
      </c>
      <c r="H8299" s="4" t="str">
        <f t="shared" si="258"/>
        <v>SITE0.L7</v>
      </c>
      <c r="I8299" s="4" t="str">
        <f t="shared" si="259"/>
        <v>S0_GPIO_VDDIO</v>
      </c>
    </row>
    <row r="8300" spans="1:9">
      <c r="A8300" t="s">
        <v>261</v>
      </c>
      <c r="B8300" t="s">
        <v>3548</v>
      </c>
      <c r="C8300" t="s">
        <v>287</v>
      </c>
      <c r="D8300" t="s">
        <v>2999</v>
      </c>
      <c r="E8300" t="s">
        <v>1793</v>
      </c>
      <c r="F8300" t="s">
        <v>1596</v>
      </c>
      <c r="G8300" t="s">
        <v>2999</v>
      </c>
      <c r="H8300" s="4" t="str">
        <f t="shared" si="258"/>
        <v>SITE0.M9</v>
      </c>
      <c r="I8300" s="4" t="str">
        <f t="shared" si="259"/>
        <v>S0_GPIO_VDDIO</v>
      </c>
    </row>
    <row r="8301" spans="1:9">
      <c r="A8301" t="s">
        <v>261</v>
      </c>
      <c r="B8301" t="s">
        <v>3548</v>
      </c>
      <c r="C8301" t="s">
        <v>287</v>
      </c>
      <c r="D8301" t="s">
        <v>1563</v>
      </c>
      <c r="E8301" t="s">
        <v>1793</v>
      </c>
      <c r="F8301" t="s">
        <v>1336</v>
      </c>
      <c r="G8301" t="s">
        <v>1563</v>
      </c>
      <c r="H8301" s="4" t="str">
        <f t="shared" si="258"/>
        <v>SITE0.R6</v>
      </c>
      <c r="I8301" s="4" t="str">
        <f t="shared" si="259"/>
        <v>S0_GPIO_VDDIO</v>
      </c>
    </row>
    <row r="8302" spans="1:9">
      <c r="A8302" t="s">
        <v>261</v>
      </c>
      <c r="B8302" t="s">
        <v>3548</v>
      </c>
      <c r="C8302" t="s">
        <v>287</v>
      </c>
      <c r="D8302" t="s">
        <v>1565</v>
      </c>
      <c r="E8302" t="s">
        <v>1793</v>
      </c>
      <c r="F8302" t="s">
        <v>321</v>
      </c>
      <c r="G8302" t="s">
        <v>1565</v>
      </c>
      <c r="H8302" s="4" t="str">
        <f t="shared" si="258"/>
        <v>SITE0.T6</v>
      </c>
      <c r="I8302" s="4" t="str">
        <f t="shared" si="259"/>
        <v>S0_GPIO_VDDIO</v>
      </c>
    </row>
    <row r="8303" spans="1:9">
      <c r="A8303" t="s">
        <v>261</v>
      </c>
      <c r="B8303" t="s">
        <v>3548</v>
      </c>
      <c r="C8303" t="s">
        <v>287</v>
      </c>
      <c r="D8303" t="s">
        <v>3001</v>
      </c>
      <c r="E8303" t="s">
        <v>3398</v>
      </c>
      <c r="F8303" t="s">
        <v>429</v>
      </c>
      <c r="G8303" t="s">
        <v>3001</v>
      </c>
      <c r="H8303" s="4" t="str">
        <f t="shared" si="258"/>
        <v>SITE0.H7</v>
      </c>
      <c r="I8303" s="4" t="str">
        <f t="shared" si="259"/>
        <v>S0_P0_LDOOUT</v>
      </c>
    </row>
    <row r="8304" spans="1:9">
      <c r="A8304" t="s">
        <v>261</v>
      </c>
      <c r="B8304" t="s">
        <v>3548</v>
      </c>
      <c r="C8304" t="s">
        <v>287</v>
      </c>
      <c r="D8304" t="s">
        <v>3002</v>
      </c>
      <c r="E8304" t="s">
        <v>3398</v>
      </c>
      <c r="F8304" t="s">
        <v>430</v>
      </c>
      <c r="G8304" t="s">
        <v>3002</v>
      </c>
      <c r="H8304" s="4" t="str">
        <f t="shared" si="258"/>
        <v>SITE0.H8</v>
      </c>
      <c r="I8304" s="4" t="str">
        <f t="shared" si="259"/>
        <v>S0_P0_LDOOUT</v>
      </c>
    </row>
    <row r="8305" spans="1:9">
      <c r="A8305" t="s">
        <v>261</v>
      </c>
      <c r="B8305" t="s">
        <v>3548</v>
      </c>
      <c r="C8305" t="s">
        <v>287</v>
      </c>
      <c r="D8305" t="s">
        <v>3003</v>
      </c>
      <c r="E8305" t="s">
        <v>3400</v>
      </c>
      <c r="F8305" t="s">
        <v>213</v>
      </c>
      <c r="G8305" t="s">
        <v>3003</v>
      </c>
      <c r="H8305" s="4" t="str">
        <f t="shared" si="258"/>
        <v>SITE0.B1</v>
      </c>
      <c r="I8305" s="4" t="str">
        <f t="shared" si="259"/>
        <v>S0_P0_VDDIO</v>
      </c>
    </row>
    <row r="8306" spans="1:9">
      <c r="A8306" t="s">
        <v>261</v>
      </c>
      <c r="B8306" t="s">
        <v>3548</v>
      </c>
      <c r="C8306" t="s">
        <v>287</v>
      </c>
      <c r="D8306" t="s">
        <v>3004</v>
      </c>
      <c r="E8306" t="s">
        <v>3400</v>
      </c>
      <c r="F8306" t="s">
        <v>312</v>
      </c>
      <c r="G8306" t="s">
        <v>3004</v>
      </c>
      <c r="H8306" s="4" t="str">
        <f t="shared" si="258"/>
        <v>SITE0.F1</v>
      </c>
      <c r="I8306" s="4" t="str">
        <f t="shared" si="259"/>
        <v>S0_P0_VDDIO</v>
      </c>
    </row>
    <row r="8307" spans="1:9">
      <c r="A8307" t="s">
        <v>261</v>
      </c>
      <c r="B8307" t="s">
        <v>3548</v>
      </c>
      <c r="C8307" t="s">
        <v>287</v>
      </c>
      <c r="D8307" t="s">
        <v>3005</v>
      </c>
      <c r="E8307" t="s">
        <v>3400</v>
      </c>
      <c r="F8307" t="s">
        <v>360</v>
      </c>
      <c r="G8307" t="s">
        <v>3005</v>
      </c>
      <c r="H8307" s="4" t="str">
        <f t="shared" si="258"/>
        <v>SITE0.F2</v>
      </c>
      <c r="I8307" s="4" t="str">
        <f t="shared" si="259"/>
        <v>S0_P0_VDDIO</v>
      </c>
    </row>
    <row r="8308" spans="1:9">
      <c r="A8308" t="s">
        <v>261</v>
      </c>
      <c r="B8308" t="s">
        <v>3548</v>
      </c>
      <c r="C8308" t="s">
        <v>287</v>
      </c>
      <c r="D8308" t="s">
        <v>3006</v>
      </c>
      <c r="E8308" t="s">
        <v>3402</v>
      </c>
      <c r="F8308" t="s">
        <v>270</v>
      </c>
      <c r="G8308" t="s">
        <v>3006</v>
      </c>
      <c r="H8308" s="4" t="str">
        <f t="shared" si="258"/>
        <v>SITE0.K13</v>
      </c>
      <c r="I8308" s="4" t="str">
        <f t="shared" si="259"/>
        <v>S0_P1_LDOOUT</v>
      </c>
    </row>
    <row r="8309" spans="1:9">
      <c r="A8309" t="s">
        <v>261</v>
      </c>
      <c r="B8309" t="s">
        <v>3548</v>
      </c>
      <c r="C8309" t="s">
        <v>287</v>
      </c>
      <c r="D8309" t="s">
        <v>3007</v>
      </c>
      <c r="E8309" t="s">
        <v>3402</v>
      </c>
      <c r="F8309" t="s">
        <v>454</v>
      </c>
      <c r="G8309" t="s">
        <v>3007</v>
      </c>
      <c r="H8309" s="4" t="str">
        <f t="shared" si="258"/>
        <v>SITE0.L13</v>
      </c>
      <c r="I8309" s="4" t="str">
        <f t="shared" si="259"/>
        <v>S0_P1_LDOOUT</v>
      </c>
    </row>
    <row r="8310" spans="1:9">
      <c r="A8310" t="s">
        <v>261</v>
      </c>
      <c r="B8310" t="s">
        <v>3548</v>
      </c>
      <c r="C8310" t="s">
        <v>287</v>
      </c>
      <c r="D8310" t="s">
        <v>3008</v>
      </c>
      <c r="E8310" t="s">
        <v>3404</v>
      </c>
      <c r="F8310" t="s">
        <v>1385</v>
      </c>
      <c r="G8310" t="s">
        <v>3008</v>
      </c>
      <c r="H8310" s="4" t="str">
        <f t="shared" si="258"/>
        <v>SITE0.R19</v>
      </c>
      <c r="I8310" s="4" t="str">
        <f t="shared" si="259"/>
        <v>S0_P1_VDDIO</v>
      </c>
    </row>
    <row r="8311" spans="1:9">
      <c r="A8311" t="s">
        <v>261</v>
      </c>
      <c r="B8311" t="s">
        <v>3548</v>
      </c>
      <c r="C8311" t="s">
        <v>287</v>
      </c>
      <c r="D8311" t="s">
        <v>3009</v>
      </c>
      <c r="E8311" t="s">
        <v>3404</v>
      </c>
      <c r="F8311" t="s">
        <v>1609</v>
      </c>
      <c r="G8311" t="s">
        <v>3009</v>
      </c>
      <c r="H8311" s="4" t="str">
        <f t="shared" si="258"/>
        <v>SITE0.T18</v>
      </c>
      <c r="I8311" s="4" t="str">
        <f t="shared" si="259"/>
        <v>S0_P1_VDDIO</v>
      </c>
    </row>
    <row r="8312" spans="1:9">
      <c r="A8312" t="s">
        <v>261</v>
      </c>
      <c r="B8312" t="s">
        <v>3548</v>
      </c>
      <c r="C8312" t="s">
        <v>287</v>
      </c>
      <c r="D8312" t="s">
        <v>1567</v>
      </c>
      <c r="E8312" t="s">
        <v>1797</v>
      </c>
      <c r="F8312" t="s">
        <v>269</v>
      </c>
      <c r="G8312" t="s">
        <v>1567</v>
      </c>
      <c r="H8312" s="4" t="str">
        <f t="shared" si="258"/>
        <v>SITE0.K12</v>
      </c>
      <c r="I8312" s="4" t="str">
        <f t="shared" si="259"/>
        <v>S0_P5_LDOOUT</v>
      </c>
    </row>
    <row r="8313" spans="1:9">
      <c r="A8313" t="s">
        <v>261</v>
      </c>
      <c r="B8313" t="s">
        <v>3548</v>
      </c>
      <c r="C8313" t="s">
        <v>287</v>
      </c>
      <c r="D8313" t="s">
        <v>1568</v>
      </c>
      <c r="E8313" t="s">
        <v>1797</v>
      </c>
      <c r="F8313" t="s">
        <v>1590</v>
      </c>
      <c r="G8313" t="s">
        <v>1568</v>
      </c>
      <c r="H8313" s="4" t="str">
        <f t="shared" si="258"/>
        <v>SITE0.L12</v>
      </c>
      <c r="I8313" s="4" t="str">
        <f t="shared" si="259"/>
        <v>S0_P5_LDOOUT</v>
      </c>
    </row>
    <row r="8314" spans="1:9">
      <c r="A8314" t="s">
        <v>261</v>
      </c>
      <c r="B8314" t="s">
        <v>3548</v>
      </c>
      <c r="C8314" t="s">
        <v>287</v>
      </c>
      <c r="D8314" t="s">
        <v>1570</v>
      </c>
      <c r="E8314" t="s">
        <v>1795</v>
      </c>
      <c r="F8314" t="s">
        <v>910</v>
      </c>
      <c r="G8314" t="s">
        <v>1570</v>
      </c>
      <c r="H8314" s="4" t="str">
        <f t="shared" si="258"/>
        <v>SITE0.D18</v>
      </c>
      <c r="I8314" s="4" t="str">
        <f t="shared" si="259"/>
        <v>S0_P5_VDDIO</v>
      </c>
    </row>
    <row r="8315" spans="1:9">
      <c r="A8315" t="s">
        <v>261</v>
      </c>
      <c r="B8315" t="s">
        <v>3548</v>
      </c>
      <c r="C8315" t="s">
        <v>287</v>
      </c>
      <c r="D8315" t="s">
        <v>1572</v>
      </c>
      <c r="E8315" t="s">
        <v>1795</v>
      </c>
      <c r="F8315" t="s">
        <v>1584</v>
      </c>
      <c r="G8315" t="s">
        <v>1572</v>
      </c>
      <c r="H8315" s="4" t="str">
        <f t="shared" si="258"/>
        <v>SITE0.H18</v>
      </c>
      <c r="I8315" s="4" t="str">
        <f t="shared" si="259"/>
        <v>S0_P5_VDDIO</v>
      </c>
    </row>
    <row r="8316" spans="1:9">
      <c r="A8316" t="s">
        <v>261</v>
      </c>
      <c r="B8316" t="s">
        <v>3548</v>
      </c>
      <c r="C8316" t="s">
        <v>287</v>
      </c>
      <c r="D8316" t="s">
        <v>1573</v>
      </c>
      <c r="E8316" t="s">
        <v>1795</v>
      </c>
      <c r="F8316" t="s">
        <v>1585</v>
      </c>
      <c r="G8316" t="s">
        <v>1573</v>
      </c>
      <c r="H8316" s="4" t="str">
        <f t="shared" si="258"/>
        <v>SITE0.H19</v>
      </c>
      <c r="I8316" s="4" t="str">
        <f t="shared" si="259"/>
        <v>S0_P5_VDDIO</v>
      </c>
    </row>
    <row r="8317" spans="1:9">
      <c r="A8317" t="s">
        <v>261</v>
      </c>
      <c r="B8317" t="s">
        <v>3548</v>
      </c>
      <c r="C8317" t="s">
        <v>287</v>
      </c>
      <c r="D8317" t="s">
        <v>3000</v>
      </c>
      <c r="E8317" t="s">
        <v>3409</v>
      </c>
      <c r="F8317" t="s">
        <v>278</v>
      </c>
      <c r="G8317" t="s">
        <v>3000</v>
      </c>
      <c r="H8317" s="4" t="str">
        <f t="shared" si="258"/>
        <v>SITE0.R15</v>
      </c>
      <c r="I8317" s="4" t="str">
        <f t="shared" si="259"/>
        <v>S0_SPI_VDDIO</v>
      </c>
    </row>
    <row r="8318" spans="1:9">
      <c r="A8318" t="s">
        <v>261</v>
      </c>
      <c r="B8318" t="s">
        <v>3548</v>
      </c>
      <c r="C8318" t="s">
        <v>2469</v>
      </c>
      <c r="D8318">
        <v>1</v>
      </c>
      <c r="E8318" t="s">
        <v>1793</v>
      </c>
      <c r="F8318">
        <v>1</v>
      </c>
      <c r="G8318">
        <v>1</v>
      </c>
      <c r="H8318" s="4" t="str">
        <f t="shared" si="258"/>
        <v>ST6.1</v>
      </c>
      <c r="I8318" s="4" t="str">
        <f t="shared" si="259"/>
        <v>S0_GPIO_VDDIO</v>
      </c>
    </row>
    <row r="8319" spans="1:9">
      <c r="A8319" t="s">
        <v>261</v>
      </c>
      <c r="B8319" t="s">
        <v>3548</v>
      </c>
      <c r="C8319" t="s">
        <v>2469</v>
      </c>
      <c r="D8319">
        <v>2</v>
      </c>
      <c r="E8319" t="s">
        <v>1800</v>
      </c>
      <c r="F8319">
        <v>2</v>
      </c>
      <c r="G8319">
        <v>2</v>
      </c>
      <c r="H8319" s="4" t="str">
        <f t="shared" si="258"/>
        <v>ST6.2</v>
      </c>
      <c r="I8319" s="4" t="str">
        <f t="shared" si="259"/>
        <v>S0_APWR_08S</v>
      </c>
    </row>
    <row r="8320" spans="1:9">
      <c r="A8320" t="s">
        <v>261</v>
      </c>
      <c r="B8320" t="s">
        <v>3548</v>
      </c>
      <c r="C8320" t="s">
        <v>2470</v>
      </c>
      <c r="D8320">
        <v>1</v>
      </c>
      <c r="E8320" t="s">
        <v>169</v>
      </c>
      <c r="F8320">
        <v>1</v>
      </c>
      <c r="G8320">
        <v>1</v>
      </c>
      <c r="H8320" s="4" t="str">
        <f t="shared" si="258"/>
        <v>STG6.1</v>
      </c>
      <c r="I8320" s="4" t="str">
        <f t="shared" si="259"/>
        <v>DGND</v>
      </c>
    </row>
    <row r="8321" spans="1:9">
      <c r="A8321" t="s">
        <v>261</v>
      </c>
      <c r="B8321" t="s">
        <v>3548</v>
      </c>
      <c r="C8321" t="s">
        <v>2470</v>
      </c>
      <c r="D8321">
        <v>2</v>
      </c>
      <c r="E8321" t="s">
        <v>1801</v>
      </c>
      <c r="F8321">
        <v>2</v>
      </c>
      <c r="G8321">
        <v>2</v>
      </c>
      <c r="H8321" s="4" t="str">
        <f t="shared" si="258"/>
        <v>STG6.2</v>
      </c>
      <c r="I8321" s="4" t="str">
        <f t="shared" si="259"/>
        <v>S0_APWR_08GS</v>
      </c>
    </row>
    <row r="8322" spans="1:9">
      <c r="A8322" t="s">
        <v>261</v>
      </c>
      <c r="B8322" t="s">
        <v>9542</v>
      </c>
      <c r="C8322" t="s">
        <v>5868</v>
      </c>
      <c r="D8322">
        <v>1</v>
      </c>
      <c r="E8322" t="s">
        <v>4286</v>
      </c>
      <c r="F8322">
        <v>1</v>
      </c>
      <c r="G8322">
        <v>1</v>
      </c>
      <c r="H8322" s="4" t="str">
        <f t="shared" ref="H8322:H8385" si="260">CONCATENATE(C8322,".",F8322)</f>
        <v>3C194.1</v>
      </c>
      <c r="I8322" s="4" t="str">
        <f t="shared" ref="I8322:I8385" si="261">E8322</f>
        <v>S3_U3_P0_RC</v>
      </c>
    </row>
    <row r="8323" spans="1:9">
      <c r="A8323" t="s">
        <v>261</v>
      </c>
      <c r="B8323" t="s">
        <v>9542</v>
      </c>
      <c r="C8323" t="s">
        <v>5868</v>
      </c>
      <c r="D8323">
        <v>2</v>
      </c>
      <c r="E8323" t="s">
        <v>169</v>
      </c>
      <c r="F8323">
        <v>2</v>
      </c>
      <c r="G8323">
        <v>2</v>
      </c>
      <c r="H8323" s="4" t="str">
        <f t="shared" si="260"/>
        <v>3C194.2</v>
      </c>
      <c r="I8323" s="4" t="str">
        <f t="shared" si="261"/>
        <v>DGND</v>
      </c>
    </row>
    <row r="8324" spans="1:9">
      <c r="A8324" t="s">
        <v>261</v>
      </c>
      <c r="B8324" t="s">
        <v>9542</v>
      </c>
      <c r="C8324" t="s">
        <v>5869</v>
      </c>
      <c r="D8324">
        <v>1</v>
      </c>
      <c r="E8324" t="s">
        <v>4287</v>
      </c>
      <c r="F8324">
        <v>1</v>
      </c>
      <c r="G8324">
        <v>1</v>
      </c>
      <c r="H8324" s="4" t="str">
        <f t="shared" si="260"/>
        <v>3C195.1</v>
      </c>
      <c r="I8324" s="4" t="str">
        <f t="shared" si="261"/>
        <v>S3_U2_P0_MDI+</v>
      </c>
    </row>
    <row r="8325" spans="1:9">
      <c r="A8325" t="s">
        <v>261</v>
      </c>
      <c r="B8325" t="s">
        <v>9542</v>
      </c>
      <c r="C8325" t="s">
        <v>5869</v>
      </c>
      <c r="D8325">
        <v>2</v>
      </c>
      <c r="E8325" t="s">
        <v>4288</v>
      </c>
      <c r="F8325">
        <v>2</v>
      </c>
      <c r="G8325">
        <v>2</v>
      </c>
      <c r="H8325" s="4" t="str">
        <f t="shared" si="260"/>
        <v>3C195.2</v>
      </c>
      <c r="I8325" s="4" t="str">
        <f t="shared" si="261"/>
        <v>S3_U3_P0_MDI+</v>
      </c>
    </row>
    <row r="8326" spans="1:9">
      <c r="A8326" t="s">
        <v>261</v>
      </c>
      <c r="B8326" t="s">
        <v>9542</v>
      </c>
      <c r="C8326" t="s">
        <v>5870</v>
      </c>
      <c r="D8326">
        <v>1</v>
      </c>
      <c r="E8326" t="s">
        <v>4289</v>
      </c>
      <c r="F8326">
        <v>1</v>
      </c>
      <c r="G8326">
        <v>1</v>
      </c>
      <c r="H8326" s="4" t="str">
        <f t="shared" si="260"/>
        <v>3C196.1</v>
      </c>
      <c r="I8326" s="4" t="str">
        <f t="shared" si="261"/>
        <v>S3_U2_P0_MDI-</v>
      </c>
    </row>
    <row r="8327" spans="1:9">
      <c r="A8327" t="s">
        <v>261</v>
      </c>
      <c r="B8327" t="s">
        <v>9542</v>
      </c>
      <c r="C8327" t="s">
        <v>5870</v>
      </c>
      <c r="D8327">
        <v>2</v>
      </c>
      <c r="E8327" t="s">
        <v>4290</v>
      </c>
      <c r="F8327">
        <v>2</v>
      </c>
      <c r="G8327">
        <v>2</v>
      </c>
      <c r="H8327" s="4" t="str">
        <f t="shared" si="260"/>
        <v>3C196.2</v>
      </c>
      <c r="I8327" s="4" t="str">
        <f t="shared" si="261"/>
        <v>S3_U3_P0_MDI-</v>
      </c>
    </row>
    <row r="8328" spans="1:9">
      <c r="A8328" t="s">
        <v>261</v>
      </c>
      <c r="B8328" t="s">
        <v>9542</v>
      </c>
      <c r="C8328" t="s">
        <v>5871</v>
      </c>
      <c r="D8328">
        <v>1</v>
      </c>
      <c r="E8328" t="s">
        <v>4291</v>
      </c>
      <c r="F8328">
        <v>1</v>
      </c>
      <c r="G8328">
        <v>1</v>
      </c>
      <c r="H8328" s="4" t="str">
        <f t="shared" si="260"/>
        <v>3C197.1</v>
      </c>
      <c r="I8328" s="4" t="str">
        <f t="shared" si="261"/>
        <v>S3_U3_P1_RC</v>
      </c>
    </row>
    <row r="8329" spans="1:9">
      <c r="A8329" t="s">
        <v>261</v>
      </c>
      <c r="B8329" t="s">
        <v>9542</v>
      </c>
      <c r="C8329" t="s">
        <v>5871</v>
      </c>
      <c r="D8329">
        <v>2</v>
      </c>
      <c r="E8329" t="s">
        <v>169</v>
      </c>
      <c r="F8329">
        <v>2</v>
      </c>
      <c r="G8329">
        <v>2</v>
      </c>
      <c r="H8329" s="4" t="str">
        <f t="shared" si="260"/>
        <v>3C197.2</v>
      </c>
      <c r="I8329" s="4" t="str">
        <f t="shared" si="261"/>
        <v>DGND</v>
      </c>
    </row>
    <row r="8330" spans="1:9">
      <c r="A8330" t="s">
        <v>261</v>
      </c>
      <c r="B8330" t="s">
        <v>9542</v>
      </c>
      <c r="C8330" t="s">
        <v>5872</v>
      </c>
      <c r="D8330">
        <v>1</v>
      </c>
      <c r="E8330" t="s">
        <v>4292</v>
      </c>
      <c r="F8330">
        <v>1</v>
      </c>
      <c r="G8330">
        <v>1</v>
      </c>
      <c r="H8330" s="4" t="str">
        <f t="shared" si="260"/>
        <v>3C198.1</v>
      </c>
      <c r="I8330" s="4" t="str">
        <f t="shared" si="261"/>
        <v>S3_U2_P1_MDI+</v>
      </c>
    </row>
    <row r="8331" spans="1:9">
      <c r="A8331" t="s">
        <v>261</v>
      </c>
      <c r="B8331" t="s">
        <v>9542</v>
      </c>
      <c r="C8331" t="s">
        <v>5872</v>
      </c>
      <c r="D8331">
        <v>2</v>
      </c>
      <c r="E8331" t="s">
        <v>4293</v>
      </c>
      <c r="F8331">
        <v>2</v>
      </c>
      <c r="G8331">
        <v>2</v>
      </c>
      <c r="H8331" s="4" t="str">
        <f t="shared" si="260"/>
        <v>3C198.2</v>
      </c>
      <c r="I8331" s="4" t="str">
        <f t="shared" si="261"/>
        <v>S3_U3_P1_MDI+</v>
      </c>
    </row>
    <row r="8332" spans="1:9">
      <c r="A8332" t="s">
        <v>261</v>
      </c>
      <c r="B8332" t="s">
        <v>9542</v>
      </c>
      <c r="C8332" t="s">
        <v>5873</v>
      </c>
      <c r="D8332">
        <v>1</v>
      </c>
      <c r="E8332" t="s">
        <v>4294</v>
      </c>
      <c r="F8332">
        <v>1</v>
      </c>
      <c r="G8332">
        <v>1</v>
      </c>
      <c r="H8332" s="4" t="str">
        <f t="shared" si="260"/>
        <v>3C199.1</v>
      </c>
      <c r="I8332" s="4" t="str">
        <f t="shared" si="261"/>
        <v>S3_U2_P1_MDI-</v>
      </c>
    </row>
    <row r="8333" spans="1:9">
      <c r="A8333" t="s">
        <v>261</v>
      </c>
      <c r="B8333" t="s">
        <v>9542</v>
      </c>
      <c r="C8333" t="s">
        <v>5873</v>
      </c>
      <c r="D8333">
        <v>2</v>
      </c>
      <c r="E8333" t="s">
        <v>4295</v>
      </c>
      <c r="F8333">
        <v>2</v>
      </c>
      <c r="G8333">
        <v>2</v>
      </c>
      <c r="H8333" s="4" t="str">
        <f t="shared" si="260"/>
        <v>3C199.2</v>
      </c>
      <c r="I8333" s="4" t="str">
        <f t="shared" si="261"/>
        <v>S3_U3_P1_MDI-</v>
      </c>
    </row>
    <row r="8334" spans="1:9">
      <c r="A8334" t="s">
        <v>261</v>
      </c>
      <c r="B8334" t="s">
        <v>9542</v>
      </c>
      <c r="C8334" t="s">
        <v>5897</v>
      </c>
      <c r="D8334">
        <v>1</v>
      </c>
      <c r="E8334" t="s">
        <v>4320</v>
      </c>
      <c r="F8334">
        <v>1</v>
      </c>
      <c r="G8334">
        <v>1</v>
      </c>
      <c r="H8334" s="4" t="str">
        <f t="shared" si="260"/>
        <v>3C375.1</v>
      </c>
      <c r="I8334" s="4" t="str">
        <f t="shared" si="261"/>
        <v>S3_U3_P6_RC</v>
      </c>
    </row>
    <row r="8335" spans="1:9">
      <c r="A8335" t="s">
        <v>261</v>
      </c>
      <c r="B8335" t="s">
        <v>9542</v>
      </c>
      <c r="C8335" t="s">
        <v>5897</v>
      </c>
      <c r="D8335">
        <v>2</v>
      </c>
      <c r="E8335" t="s">
        <v>169</v>
      </c>
      <c r="F8335">
        <v>2</v>
      </c>
      <c r="G8335">
        <v>2</v>
      </c>
      <c r="H8335" s="4" t="str">
        <f t="shared" si="260"/>
        <v>3C375.2</v>
      </c>
      <c r="I8335" s="4" t="str">
        <f t="shared" si="261"/>
        <v>DGND</v>
      </c>
    </row>
    <row r="8336" spans="1:9">
      <c r="A8336" t="s">
        <v>261</v>
      </c>
      <c r="B8336" t="s">
        <v>9542</v>
      </c>
      <c r="C8336" t="s">
        <v>5898</v>
      </c>
      <c r="D8336">
        <v>1</v>
      </c>
      <c r="E8336" t="s">
        <v>4321</v>
      </c>
      <c r="F8336">
        <v>1</v>
      </c>
      <c r="G8336">
        <v>1</v>
      </c>
      <c r="H8336" s="4" t="str">
        <f t="shared" si="260"/>
        <v>3C376.1</v>
      </c>
      <c r="I8336" s="4" t="str">
        <f t="shared" si="261"/>
        <v>S3_U2_P6_MDI+</v>
      </c>
    </row>
    <row r="8337" spans="1:9">
      <c r="A8337" t="s">
        <v>261</v>
      </c>
      <c r="B8337" t="s">
        <v>9542</v>
      </c>
      <c r="C8337" t="s">
        <v>5898</v>
      </c>
      <c r="D8337">
        <v>2</v>
      </c>
      <c r="E8337" t="s">
        <v>4322</v>
      </c>
      <c r="F8337">
        <v>2</v>
      </c>
      <c r="G8337">
        <v>2</v>
      </c>
      <c r="H8337" s="4" t="str">
        <f t="shared" si="260"/>
        <v>3C376.2</v>
      </c>
      <c r="I8337" s="4" t="str">
        <f t="shared" si="261"/>
        <v>S3_U3_P6_MDI+</v>
      </c>
    </row>
    <row r="8338" spans="1:9">
      <c r="A8338" t="s">
        <v>261</v>
      </c>
      <c r="B8338" t="s">
        <v>9542</v>
      </c>
      <c r="C8338" t="s">
        <v>5899</v>
      </c>
      <c r="D8338">
        <v>1</v>
      </c>
      <c r="E8338" t="s">
        <v>4323</v>
      </c>
      <c r="F8338">
        <v>1</v>
      </c>
      <c r="G8338">
        <v>1</v>
      </c>
      <c r="H8338" s="4" t="str">
        <f t="shared" si="260"/>
        <v>3C377.1</v>
      </c>
      <c r="I8338" s="4" t="str">
        <f t="shared" si="261"/>
        <v>S3_U2_P6_MDI-</v>
      </c>
    </row>
    <row r="8339" spans="1:9">
      <c r="A8339" t="s">
        <v>261</v>
      </c>
      <c r="B8339" t="s">
        <v>9542</v>
      </c>
      <c r="C8339" t="s">
        <v>5899</v>
      </c>
      <c r="D8339">
        <v>2</v>
      </c>
      <c r="E8339" t="s">
        <v>4324</v>
      </c>
      <c r="F8339">
        <v>2</v>
      </c>
      <c r="G8339">
        <v>2</v>
      </c>
      <c r="H8339" s="4" t="str">
        <f t="shared" si="260"/>
        <v>3C377.2</v>
      </c>
      <c r="I8339" s="4" t="str">
        <f t="shared" si="261"/>
        <v>S3_U3_P6_MDI-</v>
      </c>
    </row>
    <row r="8340" spans="1:9">
      <c r="A8340" t="s">
        <v>261</v>
      </c>
      <c r="B8340" t="s">
        <v>9542</v>
      </c>
      <c r="C8340" t="s">
        <v>5900</v>
      </c>
      <c r="D8340">
        <v>1</v>
      </c>
      <c r="E8340" t="s">
        <v>4325</v>
      </c>
      <c r="F8340">
        <v>1</v>
      </c>
      <c r="G8340">
        <v>1</v>
      </c>
      <c r="H8340" s="4" t="str">
        <f t="shared" si="260"/>
        <v>3C379.1</v>
      </c>
      <c r="I8340" s="4" t="str">
        <f t="shared" si="261"/>
        <v>S3_U3_P5_RC</v>
      </c>
    </row>
    <row r="8341" spans="1:9">
      <c r="A8341" t="s">
        <v>261</v>
      </c>
      <c r="B8341" t="s">
        <v>9542</v>
      </c>
      <c r="C8341" t="s">
        <v>5900</v>
      </c>
      <c r="D8341">
        <v>2</v>
      </c>
      <c r="E8341" t="s">
        <v>169</v>
      </c>
      <c r="F8341">
        <v>2</v>
      </c>
      <c r="G8341">
        <v>2</v>
      </c>
      <c r="H8341" s="4" t="str">
        <f t="shared" si="260"/>
        <v>3C379.2</v>
      </c>
      <c r="I8341" s="4" t="str">
        <f t="shared" si="261"/>
        <v>DGND</v>
      </c>
    </row>
    <row r="8342" spans="1:9">
      <c r="A8342" t="s">
        <v>261</v>
      </c>
      <c r="B8342" t="s">
        <v>9542</v>
      </c>
      <c r="C8342" t="s">
        <v>5901</v>
      </c>
      <c r="D8342">
        <v>1</v>
      </c>
      <c r="E8342" t="s">
        <v>4326</v>
      </c>
      <c r="F8342">
        <v>1</v>
      </c>
      <c r="G8342">
        <v>1</v>
      </c>
      <c r="H8342" s="4" t="str">
        <f t="shared" si="260"/>
        <v>3C381.1</v>
      </c>
      <c r="I8342" s="4" t="str">
        <f t="shared" si="261"/>
        <v>S3_U2_P5_MDI-</v>
      </c>
    </row>
    <row r="8343" spans="1:9">
      <c r="A8343" t="s">
        <v>261</v>
      </c>
      <c r="B8343" t="s">
        <v>9542</v>
      </c>
      <c r="C8343" t="s">
        <v>5901</v>
      </c>
      <c r="D8343">
        <v>2</v>
      </c>
      <c r="E8343" t="s">
        <v>4327</v>
      </c>
      <c r="F8343">
        <v>2</v>
      </c>
      <c r="G8343">
        <v>2</v>
      </c>
      <c r="H8343" s="4" t="str">
        <f t="shared" si="260"/>
        <v>3C381.2</v>
      </c>
      <c r="I8343" s="4" t="str">
        <f t="shared" si="261"/>
        <v>S3_U3_P5_MDI-</v>
      </c>
    </row>
    <row r="8344" spans="1:9">
      <c r="A8344" t="s">
        <v>261</v>
      </c>
      <c r="B8344" t="s">
        <v>9542</v>
      </c>
      <c r="C8344" t="s">
        <v>5902</v>
      </c>
      <c r="D8344">
        <v>1</v>
      </c>
      <c r="E8344" t="s">
        <v>4328</v>
      </c>
      <c r="F8344">
        <v>1</v>
      </c>
      <c r="G8344">
        <v>1</v>
      </c>
      <c r="H8344" s="4" t="str">
        <f t="shared" si="260"/>
        <v>3C383.1</v>
      </c>
      <c r="I8344" s="4" t="str">
        <f t="shared" si="261"/>
        <v>S3_U2_P5_MDI+</v>
      </c>
    </row>
    <row r="8345" spans="1:9">
      <c r="A8345" t="s">
        <v>261</v>
      </c>
      <c r="B8345" t="s">
        <v>9542</v>
      </c>
      <c r="C8345" t="s">
        <v>5902</v>
      </c>
      <c r="D8345">
        <v>2</v>
      </c>
      <c r="E8345" t="s">
        <v>4329</v>
      </c>
      <c r="F8345">
        <v>2</v>
      </c>
      <c r="G8345">
        <v>2</v>
      </c>
      <c r="H8345" s="4" t="str">
        <f t="shared" si="260"/>
        <v>3C383.2</v>
      </c>
      <c r="I8345" s="4" t="str">
        <f t="shared" si="261"/>
        <v>S3_U3_P5_MDI+</v>
      </c>
    </row>
    <row r="8346" spans="1:9">
      <c r="A8346" t="s">
        <v>261</v>
      </c>
      <c r="B8346" t="s">
        <v>9542</v>
      </c>
      <c r="C8346" t="s">
        <v>5874</v>
      </c>
      <c r="D8346">
        <v>2</v>
      </c>
      <c r="E8346" t="s">
        <v>8905</v>
      </c>
      <c r="F8346">
        <v>2</v>
      </c>
      <c r="G8346">
        <v>2</v>
      </c>
      <c r="H8346" s="4" t="str">
        <f t="shared" si="260"/>
        <v>3K60.2</v>
      </c>
      <c r="I8346" s="4" t="str">
        <f t="shared" si="261"/>
        <v>S3_HSD018+</v>
      </c>
    </row>
    <row r="8347" spans="1:9">
      <c r="A8347" t="s">
        <v>261</v>
      </c>
      <c r="B8347" t="s">
        <v>9542</v>
      </c>
      <c r="C8347" t="s">
        <v>5874</v>
      </c>
      <c r="D8347">
        <v>3</v>
      </c>
      <c r="E8347" t="s">
        <v>4296</v>
      </c>
      <c r="F8347">
        <v>3</v>
      </c>
      <c r="G8347">
        <v>3</v>
      </c>
      <c r="H8347" s="4" t="str">
        <f t="shared" si="260"/>
        <v>3K60.3</v>
      </c>
      <c r="I8347" s="4" t="str">
        <f t="shared" si="261"/>
        <v>S3_P0_MDI+</v>
      </c>
    </row>
    <row r="8348" spans="1:9">
      <c r="A8348" t="s">
        <v>261</v>
      </c>
      <c r="B8348" t="s">
        <v>9542</v>
      </c>
      <c r="C8348" t="s">
        <v>5874</v>
      </c>
      <c r="D8348">
        <v>4</v>
      </c>
      <c r="E8348" t="s">
        <v>4298</v>
      </c>
      <c r="F8348">
        <v>4</v>
      </c>
      <c r="G8348">
        <v>4</v>
      </c>
      <c r="H8348" s="4" t="str">
        <f t="shared" si="260"/>
        <v>3K60.4</v>
      </c>
      <c r="I8348" s="4" t="str">
        <f t="shared" si="261"/>
        <v>S3_U1_P0_MDI+</v>
      </c>
    </row>
    <row r="8349" spans="1:9">
      <c r="A8349" t="s">
        <v>261</v>
      </c>
      <c r="B8349" t="s">
        <v>9542</v>
      </c>
      <c r="C8349" t="s">
        <v>5874</v>
      </c>
      <c r="D8349">
        <v>5</v>
      </c>
      <c r="E8349" t="s">
        <v>4299</v>
      </c>
      <c r="F8349">
        <v>5</v>
      </c>
      <c r="G8349">
        <v>5</v>
      </c>
      <c r="H8349" s="4" t="str">
        <f t="shared" si="260"/>
        <v>3K60.5</v>
      </c>
      <c r="I8349" s="4" t="str">
        <f t="shared" si="261"/>
        <v>S3_U1_P0_MDI-</v>
      </c>
    </row>
    <row r="8350" spans="1:9">
      <c r="A8350" t="s">
        <v>261</v>
      </c>
      <c r="B8350" t="s">
        <v>9542</v>
      </c>
      <c r="C8350" t="s">
        <v>5874</v>
      </c>
      <c r="D8350">
        <v>6</v>
      </c>
      <c r="E8350" t="s">
        <v>4297</v>
      </c>
      <c r="F8350">
        <v>6</v>
      </c>
      <c r="G8350">
        <v>6</v>
      </c>
      <c r="H8350" s="4" t="str">
        <f t="shared" si="260"/>
        <v>3K60.6</v>
      </c>
      <c r="I8350" s="4" t="str">
        <f t="shared" si="261"/>
        <v>S3_P0_MDI-</v>
      </c>
    </row>
    <row r="8351" spans="1:9">
      <c r="A8351" t="s">
        <v>261</v>
      </c>
      <c r="B8351" t="s">
        <v>9542</v>
      </c>
      <c r="C8351" t="s">
        <v>5874</v>
      </c>
      <c r="D8351">
        <v>7</v>
      </c>
      <c r="E8351" t="s">
        <v>8906</v>
      </c>
      <c r="F8351">
        <v>7</v>
      </c>
      <c r="G8351">
        <v>7</v>
      </c>
      <c r="H8351" s="4" t="str">
        <f t="shared" si="260"/>
        <v>3K60.7</v>
      </c>
      <c r="I8351" s="4" t="str">
        <f t="shared" si="261"/>
        <v>S3_HSD018-</v>
      </c>
    </row>
    <row r="8352" spans="1:9">
      <c r="A8352" t="s">
        <v>261</v>
      </c>
      <c r="B8352" t="s">
        <v>9542</v>
      </c>
      <c r="C8352" t="s">
        <v>5874</v>
      </c>
      <c r="D8352" t="s">
        <v>7833</v>
      </c>
      <c r="E8352" t="s">
        <v>490</v>
      </c>
      <c r="F8352">
        <v>1</v>
      </c>
      <c r="G8352" t="s">
        <v>7833</v>
      </c>
      <c r="H8352" s="4" t="str">
        <f t="shared" si="260"/>
        <v>3K60.1</v>
      </c>
      <c r="I8352" s="4" t="str">
        <f t="shared" si="261"/>
        <v>VP12</v>
      </c>
    </row>
    <row r="8353" spans="1:9">
      <c r="A8353" t="s">
        <v>261</v>
      </c>
      <c r="B8353" t="s">
        <v>9542</v>
      </c>
      <c r="C8353" t="s">
        <v>5874</v>
      </c>
      <c r="D8353" t="s">
        <v>7834</v>
      </c>
      <c r="E8353" t="s">
        <v>8442</v>
      </c>
      <c r="F8353">
        <v>8</v>
      </c>
      <c r="G8353" t="s">
        <v>7834</v>
      </c>
      <c r="H8353" s="4" t="str">
        <f t="shared" si="260"/>
        <v>3K60.8</v>
      </c>
      <c r="I8353" s="4" t="str">
        <f t="shared" si="261"/>
        <v>SC_UDB060</v>
      </c>
    </row>
    <row r="8354" spans="1:9">
      <c r="A8354" t="s">
        <v>261</v>
      </c>
      <c r="B8354" t="s">
        <v>9542</v>
      </c>
      <c r="C8354" t="s">
        <v>5875</v>
      </c>
      <c r="D8354">
        <v>2</v>
      </c>
      <c r="E8354" t="s">
        <v>8907</v>
      </c>
      <c r="F8354">
        <v>2</v>
      </c>
      <c r="G8354">
        <v>2</v>
      </c>
      <c r="H8354" s="4" t="str">
        <f t="shared" si="260"/>
        <v>3K64.2</v>
      </c>
      <c r="I8354" s="4" t="str">
        <f t="shared" si="261"/>
        <v>S3_HSD006+</v>
      </c>
    </row>
    <row r="8355" spans="1:9">
      <c r="A8355" t="s">
        <v>261</v>
      </c>
      <c r="B8355" t="s">
        <v>9542</v>
      </c>
      <c r="C8355" t="s">
        <v>5875</v>
      </c>
      <c r="D8355">
        <v>3</v>
      </c>
      <c r="E8355" t="s">
        <v>4300</v>
      </c>
      <c r="F8355">
        <v>3</v>
      </c>
      <c r="G8355">
        <v>3</v>
      </c>
      <c r="H8355" s="4" t="str">
        <f t="shared" si="260"/>
        <v>3K64.3</v>
      </c>
      <c r="I8355" s="4" t="str">
        <f t="shared" si="261"/>
        <v>S3_P1_MDI+</v>
      </c>
    </row>
    <row r="8356" spans="1:9">
      <c r="A8356" t="s">
        <v>261</v>
      </c>
      <c r="B8356" t="s">
        <v>9542</v>
      </c>
      <c r="C8356" t="s">
        <v>5875</v>
      </c>
      <c r="D8356">
        <v>4</v>
      </c>
      <c r="E8356" t="s">
        <v>4302</v>
      </c>
      <c r="F8356">
        <v>4</v>
      </c>
      <c r="G8356">
        <v>4</v>
      </c>
      <c r="H8356" s="4" t="str">
        <f t="shared" si="260"/>
        <v>3K64.4</v>
      </c>
      <c r="I8356" s="4" t="str">
        <f t="shared" si="261"/>
        <v>S3_U1_P1_MDI+</v>
      </c>
    </row>
    <row r="8357" spans="1:9">
      <c r="A8357" t="s">
        <v>261</v>
      </c>
      <c r="B8357" t="s">
        <v>9542</v>
      </c>
      <c r="C8357" t="s">
        <v>5875</v>
      </c>
      <c r="D8357">
        <v>5</v>
      </c>
      <c r="E8357" t="s">
        <v>4303</v>
      </c>
      <c r="F8357">
        <v>5</v>
      </c>
      <c r="G8357">
        <v>5</v>
      </c>
      <c r="H8357" s="4" t="str">
        <f t="shared" si="260"/>
        <v>3K64.5</v>
      </c>
      <c r="I8357" s="4" t="str">
        <f t="shared" si="261"/>
        <v>S3_U1_P1_MDI-</v>
      </c>
    </row>
    <row r="8358" spans="1:9">
      <c r="A8358" t="s">
        <v>261</v>
      </c>
      <c r="B8358" t="s">
        <v>9542</v>
      </c>
      <c r="C8358" t="s">
        <v>5875</v>
      </c>
      <c r="D8358">
        <v>6</v>
      </c>
      <c r="E8358" t="s">
        <v>4301</v>
      </c>
      <c r="F8358">
        <v>6</v>
      </c>
      <c r="G8358">
        <v>6</v>
      </c>
      <c r="H8358" s="4" t="str">
        <f t="shared" si="260"/>
        <v>3K64.6</v>
      </c>
      <c r="I8358" s="4" t="str">
        <f t="shared" si="261"/>
        <v>S3_P1_MDI-</v>
      </c>
    </row>
    <row r="8359" spans="1:9">
      <c r="A8359" t="s">
        <v>261</v>
      </c>
      <c r="B8359" t="s">
        <v>9542</v>
      </c>
      <c r="C8359" t="s">
        <v>5875</v>
      </c>
      <c r="D8359">
        <v>7</v>
      </c>
      <c r="E8359" t="s">
        <v>8908</v>
      </c>
      <c r="F8359">
        <v>7</v>
      </c>
      <c r="G8359">
        <v>7</v>
      </c>
      <c r="H8359" s="4" t="str">
        <f t="shared" si="260"/>
        <v>3K64.7</v>
      </c>
      <c r="I8359" s="4" t="str">
        <f t="shared" si="261"/>
        <v>S3_HSD006-</v>
      </c>
    </row>
    <row r="8360" spans="1:9">
      <c r="A8360" t="s">
        <v>261</v>
      </c>
      <c r="B8360" t="s">
        <v>9542</v>
      </c>
      <c r="C8360" t="s">
        <v>5875</v>
      </c>
      <c r="D8360" t="s">
        <v>7833</v>
      </c>
      <c r="E8360" t="s">
        <v>490</v>
      </c>
      <c r="F8360">
        <v>1</v>
      </c>
      <c r="G8360" t="s">
        <v>7833</v>
      </c>
      <c r="H8360" s="4" t="str">
        <f t="shared" si="260"/>
        <v>3K64.1</v>
      </c>
      <c r="I8360" s="4" t="str">
        <f t="shared" si="261"/>
        <v>VP12</v>
      </c>
    </row>
    <row r="8361" spans="1:9">
      <c r="A8361" t="s">
        <v>261</v>
      </c>
      <c r="B8361" t="s">
        <v>9542</v>
      </c>
      <c r="C8361" t="s">
        <v>5875</v>
      </c>
      <c r="D8361" t="s">
        <v>7834</v>
      </c>
      <c r="E8361" t="s">
        <v>8445</v>
      </c>
      <c r="F8361">
        <v>8</v>
      </c>
      <c r="G8361" t="s">
        <v>7834</v>
      </c>
      <c r="H8361" s="4" t="str">
        <f t="shared" si="260"/>
        <v>3K64.8</v>
      </c>
      <c r="I8361" s="4" t="str">
        <f t="shared" si="261"/>
        <v>SC_UDB064</v>
      </c>
    </row>
    <row r="8362" spans="1:9">
      <c r="A8362" t="s">
        <v>261</v>
      </c>
      <c r="B8362" t="s">
        <v>9542</v>
      </c>
      <c r="C8362" t="s">
        <v>5903</v>
      </c>
      <c r="D8362">
        <v>2</v>
      </c>
      <c r="E8362" t="s">
        <v>8909</v>
      </c>
      <c r="F8362">
        <v>2</v>
      </c>
      <c r="G8362">
        <v>2</v>
      </c>
      <c r="H8362" s="4" t="str">
        <f t="shared" si="260"/>
        <v>3K130.2</v>
      </c>
      <c r="I8362" s="4" t="str">
        <f t="shared" si="261"/>
        <v>S3_HSD165+</v>
      </c>
    </row>
    <row r="8363" spans="1:9">
      <c r="A8363" t="s">
        <v>261</v>
      </c>
      <c r="B8363" t="s">
        <v>9542</v>
      </c>
      <c r="C8363" t="s">
        <v>5903</v>
      </c>
      <c r="D8363">
        <v>3</v>
      </c>
      <c r="E8363" t="s">
        <v>4330</v>
      </c>
      <c r="F8363">
        <v>3</v>
      </c>
      <c r="G8363">
        <v>3</v>
      </c>
      <c r="H8363" s="4" t="str">
        <f t="shared" si="260"/>
        <v>3K130.3</v>
      </c>
      <c r="I8363" s="4" t="str">
        <f t="shared" si="261"/>
        <v>S3_P5_MDI+</v>
      </c>
    </row>
    <row r="8364" spans="1:9">
      <c r="A8364" t="s">
        <v>261</v>
      </c>
      <c r="B8364" t="s">
        <v>9542</v>
      </c>
      <c r="C8364" t="s">
        <v>5903</v>
      </c>
      <c r="D8364">
        <v>4</v>
      </c>
      <c r="E8364" t="s">
        <v>4332</v>
      </c>
      <c r="F8364">
        <v>4</v>
      </c>
      <c r="G8364">
        <v>4</v>
      </c>
      <c r="H8364" s="4" t="str">
        <f t="shared" si="260"/>
        <v>3K130.4</v>
      </c>
      <c r="I8364" s="4" t="str">
        <f t="shared" si="261"/>
        <v>S3_U1_P5_MDI+</v>
      </c>
    </row>
    <row r="8365" spans="1:9">
      <c r="A8365" t="s">
        <v>261</v>
      </c>
      <c r="B8365" t="s">
        <v>9542</v>
      </c>
      <c r="C8365" t="s">
        <v>5903</v>
      </c>
      <c r="D8365">
        <v>5</v>
      </c>
      <c r="E8365" t="s">
        <v>4333</v>
      </c>
      <c r="F8365">
        <v>5</v>
      </c>
      <c r="G8365">
        <v>5</v>
      </c>
      <c r="H8365" s="4" t="str">
        <f t="shared" si="260"/>
        <v>3K130.5</v>
      </c>
      <c r="I8365" s="4" t="str">
        <f t="shared" si="261"/>
        <v>S3_U1_P5_MDI-</v>
      </c>
    </row>
    <row r="8366" spans="1:9">
      <c r="A8366" t="s">
        <v>261</v>
      </c>
      <c r="B8366" t="s">
        <v>9542</v>
      </c>
      <c r="C8366" t="s">
        <v>5903</v>
      </c>
      <c r="D8366">
        <v>6</v>
      </c>
      <c r="E8366" t="s">
        <v>4331</v>
      </c>
      <c r="F8366">
        <v>6</v>
      </c>
      <c r="G8366">
        <v>6</v>
      </c>
      <c r="H8366" s="4" t="str">
        <f t="shared" si="260"/>
        <v>3K130.6</v>
      </c>
      <c r="I8366" s="4" t="str">
        <f t="shared" si="261"/>
        <v>S3_P5_MDI-</v>
      </c>
    </row>
    <row r="8367" spans="1:9">
      <c r="A8367" t="s">
        <v>261</v>
      </c>
      <c r="B8367" t="s">
        <v>9542</v>
      </c>
      <c r="C8367" t="s">
        <v>5903</v>
      </c>
      <c r="D8367">
        <v>7</v>
      </c>
      <c r="E8367" t="s">
        <v>8910</v>
      </c>
      <c r="F8367">
        <v>7</v>
      </c>
      <c r="G8367">
        <v>7</v>
      </c>
      <c r="H8367" s="4" t="str">
        <f t="shared" si="260"/>
        <v>3K130.7</v>
      </c>
      <c r="I8367" s="4" t="str">
        <f t="shared" si="261"/>
        <v>S3_HSD165-</v>
      </c>
    </row>
    <row r="8368" spans="1:9">
      <c r="A8368" t="s">
        <v>261</v>
      </c>
      <c r="B8368" t="s">
        <v>9542</v>
      </c>
      <c r="C8368" t="s">
        <v>5903</v>
      </c>
      <c r="D8368" t="s">
        <v>7833</v>
      </c>
      <c r="E8368" t="s">
        <v>490</v>
      </c>
      <c r="F8368">
        <v>1</v>
      </c>
      <c r="G8368" t="s">
        <v>7833</v>
      </c>
      <c r="H8368" s="4" t="str">
        <f t="shared" si="260"/>
        <v>3K130.1</v>
      </c>
      <c r="I8368" s="4" t="str">
        <f t="shared" si="261"/>
        <v>VP12</v>
      </c>
    </row>
    <row r="8369" spans="1:9">
      <c r="A8369" t="s">
        <v>261</v>
      </c>
      <c r="B8369" t="s">
        <v>9542</v>
      </c>
      <c r="C8369" t="s">
        <v>5903</v>
      </c>
      <c r="D8369" t="s">
        <v>7834</v>
      </c>
      <c r="E8369" t="s">
        <v>1832</v>
      </c>
      <c r="F8369">
        <v>8</v>
      </c>
      <c r="G8369" t="s">
        <v>7834</v>
      </c>
      <c r="H8369" s="4" t="str">
        <f t="shared" si="260"/>
        <v>3K130.8</v>
      </c>
      <c r="I8369" s="4" t="str">
        <f t="shared" si="261"/>
        <v>SC_UDB130</v>
      </c>
    </row>
    <row r="8370" spans="1:9">
      <c r="A8370" t="s">
        <v>261</v>
      </c>
      <c r="B8370" t="s">
        <v>9542</v>
      </c>
      <c r="C8370" t="s">
        <v>5904</v>
      </c>
      <c r="D8370">
        <v>2</v>
      </c>
      <c r="E8370" t="s">
        <v>8911</v>
      </c>
      <c r="F8370">
        <v>2</v>
      </c>
      <c r="G8370">
        <v>2</v>
      </c>
      <c r="H8370" s="4" t="str">
        <f t="shared" si="260"/>
        <v>3K140.2</v>
      </c>
      <c r="I8370" s="4" t="str">
        <f t="shared" si="261"/>
        <v>S3_HSD161+</v>
      </c>
    </row>
    <row r="8371" spans="1:9">
      <c r="A8371" t="s">
        <v>261</v>
      </c>
      <c r="B8371" t="s">
        <v>9542</v>
      </c>
      <c r="C8371" t="s">
        <v>5904</v>
      </c>
      <c r="D8371">
        <v>3</v>
      </c>
      <c r="E8371" t="s">
        <v>4334</v>
      </c>
      <c r="F8371">
        <v>3</v>
      </c>
      <c r="G8371">
        <v>3</v>
      </c>
      <c r="H8371" s="4" t="str">
        <f t="shared" si="260"/>
        <v>3K140.3</v>
      </c>
      <c r="I8371" s="4" t="str">
        <f t="shared" si="261"/>
        <v>S3_P6_MDI+</v>
      </c>
    </row>
    <row r="8372" spans="1:9">
      <c r="A8372" t="s">
        <v>261</v>
      </c>
      <c r="B8372" t="s">
        <v>9542</v>
      </c>
      <c r="C8372" t="s">
        <v>5904</v>
      </c>
      <c r="D8372">
        <v>4</v>
      </c>
      <c r="E8372" t="s">
        <v>4336</v>
      </c>
      <c r="F8372">
        <v>4</v>
      </c>
      <c r="G8372">
        <v>4</v>
      </c>
      <c r="H8372" s="4" t="str">
        <f t="shared" si="260"/>
        <v>3K140.4</v>
      </c>
      <c r="I8372" s="4" t="str">
        <f t="shared" si="261"/>
        <v>S3_U1_P6_MDI+</v>
      </c>
    </row>
    <row r="8373" spans="1:9">
      <c r="A8373" t="s">
        <v>261</v>
      </c>
      <c r="B8373" t="s">
        <v>9542</v>
      </c>
      <c r="C8373" t="s">
        <v>5904</v>
      </c>
      <c r="D8373">
        <v>5</v>
      </c>
      <c r="E8373" t="s">
        <v>4337</v>
      </c>
      <c r="F8373">
        <v>5</v>
      </c>
      <c r="G8373">
        <v>5</v>
      </c>
      <c r="H8373" s="4" t="str">
        <f t="shared" si="260"/>
        <v>3K140.5</v>
      </c>
      <c r="I8373" s="4" t="str">
        <f t="shared" si="261"/>
        <v>S3_U1_P6_MDI-</v>
      </c>
    </row>
    <row r="8374" spans="1:9">
      <c r="A8374" t="s">
        <v>261</v>
      </c>
      <c r="B8374" t="s">
        <v>9542</v>
      </c>
      <c r="C8374" t="s">
        <v>5904</v>
      </c>
      <c r="D8374">
        <v>6</v>
      </c>
      <c r="E8374" t="s">
        <v>4335</v>
      </c>
      <c r="F8374">
        <v>6</v>
      </c>
      <c r="G8374">
        <v>6</v>
      </c>
      <c r="H8374" s="4" t="str">
        <f t="shared" si="260"/>
        <v>3K140.6</v>
      </c>
      <c r="I8374" s="4" t="str">
        <f t="shared" si="261"/>
        <v>S3_P6_MDI-</v>
      </c>
    </row>
    <row r="8375" spans="1:9">
      <c r="A8375" t="s">
        <v>261</v>
      </c>
      <c r="B8375" t="s">
        <v>9542</v>
      </c>
      <c r="C8375" t="s">
        <v>5904</v>
      </c>
      <c r="D8375">
        <v>7</v>
      </c>
      <c r="E8375" t="s">
        <v>8912</v>
      </c>
      <c r="F8375">
        <v>7</v>
      </c>
      <c r="G8375">
        <v>7</v>
      </c>
      <c r="H8375" s="4" t="str">
        <f t="shared" si="260"/>
        <v>3K140.7</v>
      </c>
      <c r="I8375" s="4" t="str">
        <f t="shared" si="261"/>
        <v>S3_HSD161-</v>
      </c>
    </row>
    <row r="8376" spans="1:9">
      <c r="A8376" t="s">
        <v>261</v>
      </c>
      <c r="B8376" t="s">
        <v>9542</v>
      </c>
      <c r="C8376" t="s">
        <v>5904</v>
      </c>
      <c r="D8376" t="s">
        <v>7833</v>
      </c>
      <c r="E8376" t="s">
        <v>490</v>
      </c>
      <c r="F8376">
        <v>1</v>
      </c>
      <c r="G8376" t="s">
        <v>7833</v>
      </c>
      <c r="H8376" s="4" t="str">
        <f t="shared" si="260"/>
        <v>3K140.1</v>
      </c>
      <c r="I8376" s="4" t="str">
        <f t="shared" si="261"/>
        <v>VP12</v>
      </c>
    </row>
    <row r="8377" spans="1:9">
      <c r="A8377" t="s">
        <v>261</v>
      </c>
      <c r="B8377" t="s">
        <v>9542</v>
      </c>
      <c r="C8377" t="s">
        <v>5904</v>
      </c>
      <c r="D8377" t="s">
        <v>7834</v>
      </c>
      <c r="E8377" t="s">
        <v>1833</v>
      </c>
      <c r="F8377">
        <v>8</v>
      </c>
      <c r="G8377" t="s">
        <v>7834</v>
      </c>
      <c r="H8377" s="4" t="str">
        <f t="shared" si="260"/>
        <v>3K140.8</v>
      </c>
      <c r="I8377" s="4" t="str">
        <f t="shared" si="261"/>
        <v>SC_UDB140</v>
      </c>
    </row>
    <row r="8378" spans="1:9">
      <c r="A8378" t="s">
        <v>261</v>
      </c>
      <c r="B8378" t="s">
        <v>9542</v>
      </c>
      <c r="C8378" t="s">
        <v>7302</v>
      </c>
      <c r="D8378">
        <v>1</v>
      </c>
      <c r="E8378" t="s">
        <v>4286</v>
      </c>
      <c r="F8378">
        <v>1</v>
      </c>
      <c r="G8378">
        <v>1</v>
      </c>
      <c r="H8378" s="4" t="str">
        <f t="shared" si="260"/>
        <v>3R2.1</v>
      </c>
      <c r="I8378" s="4" t="str">
        <f t="shared" si="261"/>
        <v>S3_U3_P0_RC</v>
      </c>
    </row>
    <row r="8379" spans="1:9">
      <c r="A8379" t="s">
        <v>261</v>
      </c>
      <c r="B8379" t="s">
        <v>9542</v>
      </c>
      <c r="C8379" t="s">
        <v>7302</v>
      </c>
      <c r="D8379">
        <v>2</v>
      </c>
      <c r="E8379" t="s">
        <v>169</v>
      </c>
      <c r="F8379">
        <v>2</v>
      </c>
      <c r="G8379">
        <v>2</v>
      </c>
      <c r="H8379" s="4" t="str">
        <f t="shared" si="260"/>
        <v>3R2.2</v>
      </c>
      <c r="I8379" s="4" t="str">
        <f t="shared" si="261"/>
        <v>DGND</v>
      </c>
    </row>
    <row r="8380" spans="1:9">
      <c r="A8380" t="s">
        <v>261</v>
      </c>
      <c r="B8380" t="s">
        <v>9542</v>
      </c>
      <c r="C8380" t="s">
        <v>7303</v>
      </c>
      <c r="D8380">
        <v>1</v>
      </c>
      <c r="E8380" t="s">
        <v>4291</v>
      </c>
      <c r="F8380">
        <v>1</v>
      </c>
      <c r="G8380">
        <v>1</v>
      </c>
      <c r="H8380" s="4" t="str">
        <f t="shared" si="260"/>
        <v>3R3.1</v>
      </c>
      <c r="I8380" s="4" t="str">
        <f t="shared" si="261"/>
        <v>S3_U3_P1_RC</v>
      </c>
    </row>
    <row r="8381" spans="1:9">
      <c r="A8381" t="s">
        <v>261</v>
      </c>
      <c r="B8381" t="s">
        <v>9542</v>
      </c>
      <c r="C8381" t="s">
        <v>7303</v>
      </c>
      <c r="D8381">
        <v>2</v>
      </c>
      <c r="E8381" t="s">
        <v>169</v>
      </c>
      <c r="F8381">
        <v>2</v>
      </c>
      <c r="G8381">
        <v>2</v>
      </c>
      <c r="H8381" s="4" t="str">
        <f t="shared" si="260"/>
        <v>3R3.2</v>
      </c>
      <c r="I8381" s="4" t="str">
        <f t="shared" si="261"/>
        <v>DGND</v>
      </c>
    </row>
    <row r="8382" spans="1:9">
      <c r="A8382" t="s">
        <v>261</v>
      </c>
      <c r="B8382" t="s">
        <v>9542</v>
      </c>
      <c r="C8382" t="s">
        <v>7304</v>
      </c>
      <c r="D8382">
        <v>1</v>
      </c>
      <c r="E8382" t="s">
        <v>4325</v>
      </c>
      <c r="F8382">
        <v>1</v>
      </c>
      <c r="G8382">
        <v>1</v>
      </c>
      <c r="H8382" s="4" t="str">
        <f t="shared" si="260"/>
        <v>3R5.1</v>
      </c>
      <c r="I8382" s="4" t="str">
        <f t="shared" si="261"/>
        <v>S3_U3_P5_RC</v>
      </c>
    </row>
    <row r="8383" spans="1:9">
      <c r="A8383" t="s">
        <v>261</v>
      </c>
      <c r="B8383" t="s">
        <v>9542</v>
      </c>
      <c r="C8383" t="s">
        <v>7304</v>
      </c>
      <c r="D8383">
        <v>2</v>
      </c>
      <c r="E8383" t="s">
        <v>169</v>
      </c>
      <c r="F8383">
        <v>2</v>
      </c>
      <c r="G8383">
        <v>2</v>
      </c>
      <c r="H8383" s="4" t="str">
        <f t="shared" si="260"/>
        <v>3R5.2</v>
      </c>
      <c r="I8383" s="4" t="str">
        <f t="shared" si="261"/>
        <v>DGND</v>
      </c>
    </row>
    <row r="8384" spans="1:9">
      <c r="A8384" t="s">
        <v>261</v>
      </c>
      <c r="B8384" t="s">
        <v>9542</v>
      </c>
      <c r="C8384" t="s">
        <v>7308</v>
      </c>
      <c r="D8384">
        <v>1</v>
      </c>
      <c r="E8384" t="s">
        <v>4320</v>
      </c>
      <c r="F8384">
        <v>1</v>
      </c>
      <c r="G8384">
        <v>1</v>
      </c>
      <c r="H8384" s="4" t="str">
        <f t="shared" si="260"/>
        <v>3R10.1</v>
      </c>
      <c r="I8384" s="4" t="str">
        <f t="shared" si="261"/>
        <v>S3_U3_P6_RC</v>
      </c>
    </row>
    <row r="8385" spans="1:9">
      <c r="A8385" t="s">
        <v>261</v>
      </c>
      <c r="B8385" t="s">
        <v>9542</v>
      </c>
      <c r="C8385" t="s">
        <v>7308</v>
      </c>
      <c r="D8385">
        <v>2</v>
      </c>
      <c r="E8385" t="s">
        <v>169</v>
      </c>
      <c r="F8385">
        <v>2</v>
      </c>
      <c r="G8385">
        <v>2</v>
      </c>
      <c r="H8385" s="4" t="str">
        <f t="shared" si="260"/>
        <v>3R10.2</v>
      </c>
      <c r="I8385" s="4" t="str">
        <f t="shared" si="261"/>
        <v>DGND</v>
      </c>
    </row>
    <row r="8386" spans="1:9">
      <c r="A8386" t="s">
        <v>261</v>
      </c>
      <c r="B8386" t="s">
        <v>9542</v>
      </c>
      <c r="C8386" t="s">
        <v>5876</v>
      </c>
      <c r="D8386">
        <v>1</v>
      </c>
      <c r="E8386" t="s">
        <v>4288</v>
      </c>
      <c r="F8386">
        <v>1</v>
      </c>
      <c r="G8386">
        <v>1</v>
      </c>
      <c r="H8386" s="4" t="str">
        <f t="shared" ref="H8386:H8449" si="262">CONCATENATE(C8386,".",F8386)</f>
        <v>3R149.1</v>
      </c>
      <c r="I8386" s="4" t="str">
        <f t="shared" ref="I8386:I8449" si="263">E8386</f>
        <v>S3_U3_P0_MDI+</v>
      </c>
    </row>
    <row r="8387" spans="1:9">
      <c r="A8387" t="s">
        <v>261</v>
      </c>
      <c r="B8387" t="s">
        <v>9542</v>
      </c>
      <c r="C8387" t="s">
        <v>5876</v>
      </c>
      <c r="D8387">
        <v>2</v>
      </c>
      <c r="E8387" t="s">
        <v>4286</v>
      </c>
      <c r="F8387">
        <v>2</v>
      </c>
      <c r="G8387">
        <v>2</v>
      </c>
      <c r="H8387" s="4" t="str">
        <f t="shared" si="262"/>
        <v>3R149.2</v>
      </c>
      <c r="I8387" s="4" t="str">
        <f t="shared" si="263"/>
        <v>S3_U3_P0_RC</v>
      </c>
    </row>
    <row r="8388" spans="1:9">
      <c r="A8388" t="s">
        <v>261</v>
      </c>
      <c r="B8388" t="s">
        <v>9542</v>
      </c>
      <c r="C8388" t="s">
        <v>5877</v>
      </c>
      <c r="D8388">
        <v>1</v>
      </c>
      <c r="E8388" t="s">
        <v>4290</v>
      </c>
      <c r="F8388">
        <v>1</v>
      </c>
      <c r="G8388">
        <v>1</v>
      </c>
      <c r="H8388" s="4" t="str">
        <f t="shared" si="262"/>
        <v>3R150.1</v>
      </c>
      <c r="I8388" s="4" t="str">
        <f t="shared" si="263"/>
        <v>S3_U3_P0_MDI-</v>
      </c>
    </row>
    <row r="8389" spans="1:9">
      <c r="A8389" t="s">
        <v>261</v>
      </c>
      <c r="B8389" t="s">
        <v>9542</v>
      </c>
      <c r="C8389" t="s">
        <v>5877</v>
      </c>
      <c r="D8389">
        <v>2</v>
      </c>
      <c r="E8389" t="s">
        <v>4286</v>
      </c>
      <c r="F8389">
        <v>2</v>
      </c>
      <c r="G8389">
        <v>2</v>
      </c>
      <c r="H8389" s="4" t="str">
        <f t="shared" si="262"/>
        <v>3R150.2</v>
      </c>
      <c r="I8389" s="4" t="str">
        <f t="shared" si="263"/>
        <v>S3_U3_P0_RC</v>
      </c>
    </row>
    <row r="8390" spans="1:9">
      <c r="A8390" t="s">
        <v>261</v>
      </c>
      <c r="B8390" t="s">
        <v>9542</v>
      </c>
      <c r="C8390" t="s">
        <v>5878</v>
      </c>
      <c r="D8390">
        <v>1</v>
      </c>
      <c r="E8390" t="s">
        <v>4293</v>
      </c>
      <c r="F8390">
        <v>1</v>
      </c>
      <c r="G8390">
        <v>1</v>
      </c>
      <c r="H8390" s="4" t="str">
        <f t="shared" si="262"/>
        <v>3R155.1</v>
      </c>
      <c r="I8390" s="4" t="str">
        <f t="shared" si="263"/>
        <v>S3_U3_P1_MDI+</v>
      </c>
    </row>
    <row r="8391" spans="1:9">
      <c r="A8391" t="s">
        <v>261</v>
      </c>
      <c r="B8391" t="s">
        <v>9542</v>
      </c>
      <c r="C8391" t="s">
        <v>5878</v>
      </c>
      <c r="D8391">
        <v>2</v>
      </c>
      <c r="E8391" t="s">
        <v>4291</v>
      </c>
      <c r="F8391">
        <v>2</v>
      </c>
      <c r="G8391">
        <v>2</v>
      </c>
      <c r="H8391" s="4" t="str">
        <f t="shared" si="262"/>
        <v>3R155.2</v>
      </c>
      <c r="I8391" s="4" t="str">
        <f t="shared" si="263"/>
        <v>S3_U3_P1_RC</v>
      </c>
    </row>
    <row r="8392" spans="1:9">
      <c r="A8392" t="s">
        <v>261</v>
      </c>
      <c r="B8392" t="s">
        <v>9542</v>
      </c>
      <c r="C8392" t="s">
        <v>5879</v>
      </c>
      <c r="D8392">
        <v>1</v>
      </c>
      <c r="E8392" t="s">
        <v>4295</v>
      </c>
      <c r="F8392">
        <v>1</v>
      </c>
      <c r="G8392">
        <v>1</v>
      </c>
      <c r="H8392" s="4" t="str">
        <f t="shared" si="262"/>
        <v>3R156.1</v>
      </c>
      <c r="I8392" s="4" t="str">
        <f t="shared" si="263"/>
        <v>S3_U3_P1_MDI-</v>
      </c>
    </row>
    <row r="8393" spans="1:9">
      <c r="A8393" t="s">
        <v>261</v>
      </c>
      <c r="B8393" t="s">
        <v>9542</v>
      </c>
      <c r="C8393" t="s">
        <v>5879</v>
      </c>
      <c r="D8393">
        <v>2</v>
      </c>
      <c r="E8393" t="s">
        <v>4291</v>
      </c>
      <c r="F8393">
        <v>2</v>
      </c>
      <c r="G8393">
        <v>2</v>
      </c>
      <c r="H8393" s="4" t="str">
        <f t="shared" si="262"/>
        <v>3R156.2</v>
      </c>
      <c r="I8393" s="4" t="str">
        <f t="shared" si="263"/>
        <v>S3_U3_P1_RC</v>
      </c>
    </row>
    <row r="8394" spans="1:9">
      <c r="A8394" t="s">
        <v>261</v>
      </c>
      <c r="B8394" t="s">
        <v>9542</v>
      </c>
      <c r="C8394" t="s">
        <v>5905</v>
      </c>
      <c r="D8394">
        <v>1</v>
      </c>
      <c r="E8394" t="s">
        <v>4324</v>
      </c>
      <c r="F8394">
        <v>1</v>
      </c>
      <c r="G8394">
        <v>1</v>
      </c>
      <c r="H8394" s="4" t="str">
        <f t="shared" si="262"/>
        <v>3R438.1</v>
      </c>
      <c r="I8394" s="4" t="str">
        <f t="shared" si="263"/>
        <v>S3_U3_P6_MDI-</v>
      </c>
    </row>
    <row r="8395" spans="1:9">
      <c r="A8395" t="s">
        <v>261</v>
      </c>
      <c r="B8395" t="s">
        <v>9542</v>
      </c>
      <c r="C8395" t="s">
        <v>5905</v>
      </c>
      <c r="D8395">
        <v>2</v>
      </c>
      <c r="E8395" t="s">
        <v>4320</v>
      </c>
      <c r="F8395">
        <v>2</v>
      </c>
      <c r="G8395">
        <v>2</v>
      </c>
      <c r="H8395" s="4" t="str">
        <f t="shared" si="262"/>
        <v>3R438.2</v>
      </c>
      <c r="I8395" s="4" t="str">
        <f t="shared" si="263"/>
        <v>S3_U3_P6_RC</v>
      </c>
    </row>
    <row r="8396" spans="1:9">
      <c r="A8396" t="s">
        <v>261</v>
      </c>
      <c r="B8396" t="s">
        <v>9542</v>
      </c>
      <c r="C8396" t="s">
        <v>5906</v>
      </c>
      <c r="D8396">
        <v>1</v>
      </c>
      <c r="E8396" t="s">
        <v>4327</v>
      </c>
      <c r="F8396">
        <v>1</v>
      </c>
      <c r="G8396">
        <v>1</v>
      </c>
      <c r="H8396" s="4" t="str">
        <f t="shared" si="262"/>
        <v>3R439.1</v>
      </c>
      <c r="I8396" s="4" t="str">
        <f t="shared" si="263"/>
        <v>S3_U3_P5_MDI-</v>
      </c>
    </row>
    <row r="8397" spans="1:9">
      <c r="A8397" t="s">
        <v>261</v>
      </c>
      <c r="B8397" t="s">
        <v>9542</v>
      </c>
      <c r="C8397" t="s">
        <v>5906</v>
      </c>
      <c r="D8397">
        <v>2</v>
      </c>
      <c r="E8397" t="s">
        <v>4325</v>
      </c>
      <c r="F8397">
        <v>2</v>
      </c>
      <c r="G8397">
        <v>2</v>
      </c>
      <c r="H8397" s="4" t="str">
        <f t="shared" si="262"/>
        <v>3R439.2</v>
      </c>
      <c r="I8397" s="4" t="str">
        <f t="shared" si="263"/>
        <v>S3_U3_P5_RC</v>
      </c>
    </row>
    <row r="8398" spans="1:9">
      <c r="A8398" t="s">
        <v>261</v>
      </c>
      <c r="B8398" t="s">
        <v>9542</v>
      </c>
      <c r="C8398" t="s">
        <v>5907</v>
      </c>
      <c r="D8398">
        <v>1</v>
      </c>
      <c r="E8398" t="s">
        <v>4329</v>
      </c>
      <c r="F8398">
        <v>1</v>
      </c>
      <c r="G8398">
        <v>1</v>
      </c>
      <c r="H8398" s="4" t="str">
        <f t="shared" si="262"/>
        <v>3R440.1</v>
      </c>
      <c r="I8398" s="4" t="str">
        <f t="shared" si="263"/>
        <v>S3_U3_P5_MDI+</v>
      </c>
    </row>
    <row r="8399" spans="1:9">
      <c r="A8399" t="s">
        <v>261</v>
      </c>
      <c r="B8399" t="s">
        <v>9542</v>
      </c>
      <c r="C8399" t="s">
        <v>5907</v>
      </c>
      <c r="D8399">
        <v>2</v>
      </c>
      <c r="E8399" t="s">
        <v>4325</v>
      </c>
      <c r="F8399">
        <v>2</v>
      </c>
      <c r="G8399">
        <v>2</v>
      </c>
      <c r="H8399" s="4" t="str">
        <f t="shared" si="262"/>
        <v>3R440.2</v>
      </c>
      <c r="I8399" s="4" t="str">
        <f t="shared" si="263"/>
        <v>S3_U3_P5_RC</v>
      </c>
    </row>
    <row r="8400" spans="1:9">
      <c r="A8400" t="s">
        <v>261</v>
      </c>
      <c r="B8400" t="s">
        <v>9542</v>
      </c>
      <c r="C8400" t="s">
        <v>5908</v>
      </c>
      <c r="D8400">
        <v>1</v>
      </c>
      <c r="E8400" t="s">
        <v>4322</v>
      </c>
      <c r="F8400">
        <v>1</v>
      </c>
      <c r="G8400">
        <v>1</v>
      </c>
      <c r="H8400" s="4" t="str">
        <f t="shared" si="262"/>
        <v>3R441.1</v>
      </c>
      <c r="I8400" s="4" t="str">
        <f t="shared" si="263"/>
        <v>S3_U3_P6_MDI+</v>
      </c>
    </row>
    <row r="8401" spans="1:9">
      <c r="A8401" t="s">
        <v>261</v>
      </c>
      <c r="B8401" t="s">
        <v>9542</v>
      </c>
      <c r="C8401" t="s">
        <v>5908</v>
      </c>
      <c r="D8401">
        <v>2</v>
      </c>
      <c r="E8401" t="s">
        <v>4320</v>
      </c>
      <c r="F8401">
        <v>2</v>
      </c>
      <c r="G8401">
        <v>2</v>
      </c>
      <c r="H8401" s="4" t="str">
        <f t="shared" si="262"/>
        <v>3R441.2</v>
      </c>
      <c r="I8401" s="4" t="str">
        <f t="shared" si="263"/>
        <v>S3_U3_P6_RC</v>
      </c>
    </row>
    <row r="8402" spans="1:9">
      <c r="A8402" t="s">
        <v>261</v>
      </c>
      <c r="B8402" t="s">
        <v>9542</v>
      </c>
      <c r="C8402" t="s">
        <v>5880</v>
      </c>
      <c r="D8402">
        <v>1</v>
      </c>
      <c r="E8402" t="s">
        <v>4289</v>
      </c>
      <c r="F8402">
        <v>1</v>
      </c>
      <c r="G8402">
        <v>1</v>
      </c>
      <c r="H8402" s="4" t="str">
        <f t="shared" si="262"/>
        <v>3T7.1</v>
      </c>
      <c r="I8402" s="4" t="str">
        <f t="shared" si="263"/>
        <v>S3_U2_P0_MDI-</v>
      </c>
    </row>
    <row r="8403" spans="1:9">
      <c r="A8403" t="s">
        <v>261</v>
      </c>
      <c r="B8403" t="s">
        <v>9542</v>
      </c>
      <c r="C8403" t="s">
        <v>5880</v>
      </c>
      <c r="D8403">
        <v>2</v>
      </c>
      <c r="E8403" t="s">
        <v>4287</v>
      </c>
      <c r="F8403">
        <v>2</v>
      </c>
      <c r="G8403">
        <v>2</v>
      </c>
      <c r="H8403" s="4" t="str">
        <f t="shared" si="262"/>
        <v>3T7.2</v>
      </c>
      <c r="I8403" s="4" t="str">
        <f t="shared" si="263"/>
        <v>S3_U2_P0_MDI+</v>
      </c>
    </row>
    <row r="8404" spans="1:9">
      <c r="A8404" t="s">
        <v>261</v>
      </c>
      <c r="B8404" t="s">
        <v>9542</v>
      </c>
      <c r="C8404" t="s">
        <v>5880</v>
      </c>
      <c r="D8404">
        <v>3</v>
      </c>
      <c r="E8404" t="s">
        <v>4298</v>
      </c>
      <c r="F8404">
        <v>3</v>
      </c>
      <c r="G8404">
        <v>3</v>
      </c>
      <c r="H8404" s="4" t="str">
        <f t="shared" si="262"/>
        <v>3T7.3</v>
      </c>
      <c r="I8404" s="4" t="str">
        <f t="shared" si="263"/>
        <v>S3_U1_P0_MDI+</v>
      </c>
    </row>
    <row r="8405" spans="1:9">
      <c r="A8405" t="s">
        <v>261</v>
      </c>
      <c r="B8405" t="s">
        <v>9542</v>
      </c>
      <c r="C8405" t="s">
        <v>5880</v>
      </c>
      <c r="D8405">
        <v>4</v>
      </c>
      <c r="E8405" t="s">
        <v>4299</v>
      </c>
      <c r="F8405">
        <v>4</v>
      </c>
      <c r="G8405">
        <v>4</v>
      </c>
      <c r="H8405" s="4" t="str">
        <f t="shared" si="262"/>
        <v>3T7.4</v>
      </c>
      <c r="I8405" s="4" t="str">
        <f t="shared" si="263"/>
        <v>S3_U1_P0_MDI-</v>
      </c>
    </row>
    <row r="8406" spans="1:9">
      <c r="A8406" t="s">
        <v>261</v>
      </c>
      <c r="B8406" t="s">
        <v>9542</v>
      </c>
      <c r="C8406" t="s">
        <v>5881</v>
      </c>
      <c r="D8406">
        <v>1</v>
      </c>
      <c r="E8406" t="s">
        <v>4294</v>
      </c>
      <c r="F8406">
        <v>1</v>
      </c>
      <c r="G8406">
        <v>1</v>
      </c>
      <c r="H8406" s="4" t="str">
        <f t="shared" si="262"/>
        <v>3T8.1</v>
      </c>
      <c r="I8406" s="4" t="str">
        <f t="shared" si="263"/>
        <v>S3_U2_P1_MDI-</v>
      </c>
    </row>
    <row r="8407" spans="1:9">
      <c r="A8407" t="s">
        <v>261</v>
      </c>
      <c r="B8407" t="s">
        <v>9542</v>
      </c>
      <c r="C8407" t="s">
        <v>5881</v>
      </c>
      <c r="D8407">
        <v>2</v>
      </c>
      <c r="E8407" t="s">
        <v>4292</v>
      </c>
      <c r="F8407">
        <v>2</v>
      </c>
      <c r="G8407">
        <v>2</v>
      </c>
      <c r="H8407" s="4" t="str">
        <f t="shared" si="262"/>
        <v>3T8.2</v>
      </c>
      <c r="I8407" s="4" t="str">
        <f t="shared" si="263"/>
        <v>S3_U2_P1_MDI+</v>
      </c>
    </row>
    <row r="8408" spans="1:9">
      <c r="A8408" t="s">
        <v>261</v>
      </c>
      <c r="B8408" t="s">
        <v>9542</v>
      </c>
      <c r="C8408" t="s">
        <v>5881</v>
      </c>
      <c r="D8408">
        <v>3</v>
      </c>
      <c r="E8408" t="s">
        <v>4302</v>
      </c>
      <c r="F8408">
        <v>3</v>
      </c>
      <c r="G8408">
        <v>3</v>
      </c>
      <c r="H8408" s="4" t="str">
        <f t="shared" si="262"/>
        <v>3T8.3</v>
      </c>
      <c r="I8408" s="4" t="str">
        <f t="shared" si="263"/>
        <v>S3_U1_P1_MDI+</v>
      </c>
    </row>
    <row r="8409" spans="1:9">
      <c r="A8409" t="s">
        <v>261</v>
      </c>
      <c r="B8409" t="s">
        <v>9542</v>
      </c>
      <c r="C8409" t="s">
        <v>5881</v>
      </c>
      <c r="D8409">
        <v>4</v>
      </c>
      <c r="E8409" t="s">
        <v>4303</v>
      </c>
      <c r="F8409">
        <v>4</v>
      </c>
      <c r="G8409">
        <v>4</v>
      </c>
      <c r="H8409" s="4" t="str">
        <f t="shared" si="262"/>
        <v>3T8.4</v>
      </c>
      <c r="I8409" s="4" t="str">
        <f t="shared" si="263"/>
        <v>S3_U1_P1_MDI-</v>
      </c>
    </row>
    <row r="8410" spans="1:9">
      <c r="A8410" t="s">
        <v>261</v>
      </c>
      <c r="B8410" t="s">
        <v>9542</v>
      </c>
      <c r="C8410" t="s">
        <v>5909</v>
      </c>
      <c r="D8410">
        <v>1</v>
      </c>
      <c r="E8410" t="s">
        <v>4323</v>
      </c>
      <c r="F8410">
        <v>1</v>
      </c>
      <c r="G8410">
        <v>1</v>
      </c>
      <c r="H8410" s="4" t="str">
        <f t="shared" si="262"/>
        <v>3T15.1</v>
      </c>
      <c r="I8410" s="4" t="str">
        <f t="shared" si="263"/>
        <v>S3_U2_P6_MDI-</v>
      </c>
    </row>
    <row r="8411" spans="1:9">
      <c r="A8411" t="s">
        <v>261</v>
      </c>
      <c r="B8411" t="s">
        <v>9542</v>
      </c>
      <c r="C8411" t="s">
        <v>5909</v>
      </c>
      <c r="D8411">
        <v>2</v>
      </c>
      <c r="E8411" t="s">
        <v>4321</v>
      </c>
      <c r="F8411">
        <v>2</v>
      </c>
      <c r="G8411">
        <v>2</v>
      </c>
      <c r="H8411" s="4" t="str">
        <f t="shared" si="262"/>
        <v>3T15.2</v>
      </c>
      <c r="I8411" s="4" t="str">
        <f t="shared" si="263"/>
        <v>S3_U2_P6_MDI+</v>
      </c>
    </row>
    <row r="8412" spans="1:9">
      <c r="A8412" t="s">
        <v>261</v>
      </c>
      <c r="B8412" t="s">
        <v>9542</v>
      </c>
      <c r="C8412" t="s">
        <v>5909</v>
      </c>
      <c r="D8412">
        <v>3</v>
      </c>
      <c r="E8412" t="s">
        <v>4336</v>
      </c>
      <c r="F8412">
        <v>3</v>
      </c>
      <c r="G8412">
        <v>3</v>
      </c>
      <c r="H8412" s="4" t="str">
        <f t="shared" si="262"/>
        <v>3T15.3</v>
      </c>
      <c r="I8412" s="4" t="str">
        <f t="shared" si="263"/>
        <v>S3_U1_P6_MDI+</v>
      </c>
    </row>
    <row r="8413" spans="1:9">
      <c r="A8413" t="s">
        <v>261</v>
      </c>
      <c r="B8413" t="s">
        <v>9542</v>
      </c>
      <c r="C8413" t="s">
        <v>5909</v>
      </c>
      <c r="D8413">
        <v>4</v>
      </c>
      <c r="E8413" t="s">
        <v>4337</v>
      </c>
      <c r="F8413">
        <v>4</v>
      </c>
      <c r="G8413">
        <v>4</v>
      </c>
      <c r="H8413" s="4" t="str">
        <f t="shared" si="262"/>
        <v>3T15.4</v>
      </c>
      <c r="I8413" s="4" t="str">
        <f t="shared" si="263"/>
        <v>S3_U1_P6_MDI-</v>
      </c>
    </row>
    <row r="8414" spans="1:9">
      <c r="A8414" t="s">
        <v>261</v>
      </c>
      <c r="B8414" t="s">
        <v>9542</v>
      </c>
      <c r="C8414" t="s">
        <v>5910</v>
      </c>
      <c r="D8414">
        <v>1</v>
      </c>
      <c r="E8414" t="s">
        <v>4326</v>
      </c>
      <c r="F8414">
        <v>1</v>
      </c>
      <c r="G8414">
        <v>1</v>
      </c>
      <c r="H8414" s="4" t="str">
        <f t="shared" si="262"/>
        <v>3T17.1</v>
      </c>
      <c r="I8414" s="4" t="str">
        <f t="shared" si="263"/>
        <v>S3_U2_P5_MDI-</v>
      </c>
    </row>
    <row r="8415" spans="1:9">
      <c r="A8415" t="s">
        <v>261</v>
      </c>
      <c r="B8415" t="s">
        <v>9542</v>
      </c>
      <c r="C8415" t="s">
        <v>5910</v>
      </c>
      <c r="D8415">
        <v>2</v>
      </c>
      <c r="E8415" t="s">
        <v>4328</v>
      </c>
      <c r="F8415">
        <v>2</v>
      </c>
      <c r="G8415">
        <v>2</v>
      </c>
      <c r="H8415" s="4" t="str">
        <f t="shared" si="262"/>
        <v>3T17.2</v>
      </c>
      <c r="I8415" s="4" t="str">
        <f t="shared" si="263"/>
        <v>S3_U2_P5_MDI+</v>
      </c>
    </row>
    <row r="8416" spans="1:9">
      <c r="A8416" t="s">
        <v>261</v>
      </c>
      <c r="B8416" t="s">
        <v>9542</v>
      </c>
      <c r="C8416" t="s">
        <v>5910</v>
      </c>
      <c r="D8416">
        <v>3</v>
      </c>
      <c r="E8416" t="s">
        <v>4332</v>
      </c>
      <c r="F8416">
        <v>3</v>
      </c>
      <c r="G8416">
        <v>3</v>
      </c>
      <c r="H8416" s="4" t="str">
        <f t="shared" si="262"/>
        <v>3T17.3</v>
      </c>
      <c r="I8416" s="4" t="str">
        <f t="shared" si="263"/>
        <v>S3_U1_P5_MDI+</v>
      </c>
    </row>
    <row r="8417" spans="1:9">
      <c r="A8417" t="s">
        <v>261</v>
      </c>
      <c r="B8417" t="s">
        <v>9542</v>
      </c>
      <c r="C8417" t="s">
        <v>5910</v>
      </c>
      <c r="D8417">
        <v>4</v>
      </c>
      <c r="E8417" t="s">
        <v>4333</v>
      </c>
      <c r="F8417">
        <v>4</v>
      </c>
      <c r="G8417">
        <v>4</v>
      </c>
      <c r="H8417" s="4" t="str">
        <f t="shared" si="262"/>
        <v>3T17.4</v>
      </c>
      <c r="I8417" s="4" t="str">
        <f t="shared" si="263"/>
        <v>S3_U1_P5_MDI-</v>
      </c>
    </row>
    <row r="8418" spans="1:9">
      <c r="A8418" t="s">
        <v>261</v>
      </c>
      <c r="B8418" t="s">
        <v>9542</v>
      </c>
      <c r="C8418" t="s">
        <v>5882</v>
      </c>
      <c r="D8418" t="s">
        <v>398</v>
      </c>
      <c r="E8418" t="s">
        <v>4297</v>
      </c>
      <c r="F8418" t="s">
        <v>196</v>
      </c>
      <c r="G8418" t="s">
        <v>398</v>
      </c>
      <c r="H8418" s="4" t="str">
        <f t="shared" si="262"/>
        <v>SITE3.A2</v>
      </c>
      <c r="I8418" s="4" t="str">
        <f t="shared" si="263"/>
        <v>S3_P0_MDI-</v>
      </c>
    </row>
    <row r="8419" spans="1:9">
      <c r="A8419" t="s">
        <v>261</v>
      </c>
      <c r="B8419" t="s">
        <v>9542</v>
      </c>
      <c r="C8419" t="s">
        <v>5882</v>
      </c>
      <c r="D8419" t="s">
        <v>396</v>
      </c>
      <c r="E8419" t="s">
        <v>4296</v>
      </c>
      <c r="F8419" t="s">
        <v>197</v>
      </c>
      <c r="G8419" t="s">
        <v>396</v>
      </c>
      <c r="H8419" s="4" t="str">
        <f t="shared" si="262"/>
        <v>SITE3.A3</v>
      </c>
      <c r="I8419" s="4" t="str">
        <f t="shared" si="263"/>
        <v>S3_P0_MDI+</v>
      </c>
    </row>
    <row r="8420" spans="1:9">
      <c r="A8420" t="s">
        <v>261</v>
      </c>
      <c r="B8420" t="s">
        <v>9542</v>
      </c>
      <c r="C8420" t="s">
        <v>5882</v>
      </c>
      <c r="D8420" t="s">
        <v>400</v>
      </c>
      <c r="E8420" t="s">
        <v>4301</v>
      </c>
      <c r="F8420" t="s">
        <v>215</v>
      </c>
      <c r="G8420" t="s">
        <v>400</v>
      </c>
      <c r="H8420" s="4" t="str">
        <f t="shared" si="262"/>
        <v>SITE3.B3</v>
      </c>
      <c r="I8420" s="4" t="str">
        <f t="shared" si="263"/>
        <v>S3_P1_MDI-</v>
      </c>
    </row>
    <row r="8421" spans="1:9">
      <c r="A8421" t="s">
        <v>261</v>
      </c>
      <c r="B8421" t="s">
        <v>9542</v>
      </c>
      <c r="C8421" t="s">
        <v>5882</v>
      </c>
      <c r="D8421" t="s">
        <v>399</v>
      </c>
      <c r="E8421" t="s">
        <v>4300</v>
      </c>
      <c r="F8421" t="s">
        <v>216</v>
      </c>
      <c r="G8421" t="s">
        <v>399</v>
      </c>
      <c r="H8421" s="4" t="str">
        <f t="shared" si="262"/>
        <v>SITE3.B4</v>
      </c>
      <c r="I8421" s="4" t="str">
        <f t="shared" si="263"/>
        <v>S3_P1_MDI+</v>
      </c>
    </row>
    <row r="8422" spans="1:9">
      <c r="A8422" t="s">
        <v>261</v>
      </c>
      <c r="B8422" t="s">
        <v>9542</v>
      </c>
      <c r="C8422" t="s">
        <v>5882</v>
      </c>
      <c r="D8422" t="s">
        <v>1640</v>
      </c>
      <c r="E8422" t="s">
        <v>4331</v>
      </c>
      <c r="F8422" t="s">
        <v>11</v>
      </c>
      <c r="G8422" t="s">
        <v>1640</v>
      </c>
      <c r="H8422" s="4" t="str">
        <f t="shared" si="262"/>
        <v>SITE3.A4</v>
      </c>
      <c r="I8422" s="4" t="str">
        <f t="shared" si="263"/>
        <v>S3_P5_MDI-</v>
      </c>
    </row>
    <row r="8423" spans="1:9">
      <c r="A8423" t="s">
        <v>261</v>
      </c>
      <c r="B8423" t="s">
        <v>9542</v>
      </c>
      <c r="C8423" t="s">
        <v>5882</v>
      </c>
      <c r="D8423" t="s">
        <v>1639</v>
      </c>
      <c r="E8423" t="s">
        <v>4330</v>
      </c>
      <c r="F8423" t="s">
        <v>198</v>
      </c>
      <c r="G8423" t="s">
        <v>1639</v>
      </c>
      <c r="H8423" s="4" t="str">
        <f t="shared" si="262"/>
        <v>SITE3.A5</v>
      </c>
      <c r="I8423" s="4" t="str">
        <f t="shared" si="263"/>
        <v>S3_P5_MDI+</v>
      </c>
    </row>
    <row r="8424" spans="1:9">
      <c r="A8424" t="s">
        <v>261</v>
      </c>
      <c r="B8424" t="s">
        <v>9542</v>
      </c>
      <c r="C8424" t="s">
        <v>5882</v>
      </c>
      <c r="D8424" t="s">
        <v>3062</v>
      </c>
      <c r="E8424" t="s">
        <v>4335</v>
      </c>
      <c r="F8424" t="s">
        <v>13</v>
      </c>
      <c r="G8424" t="s">
        <v>3062</v>
      </c>
      <c r="H8424" s="4" t="str">
        <f t="shared" si="262"/>
        <v>SITE3.B5</v>
      </c>
      <c r="I8424" s="4" t="str">
        <f t="shared" si="263"/>
        <v>S3_P6_MDI-</v>
      </c>
    </row>
    <row r="8425" spans="1:9">
      <c r="A8425" t="s">
        <v>261</v>
      </c>
      <c r="B8425" t="s">
        <v>9542</v>
      </c>
      <c r="C8425" t="s">
        <v>5882</v>
      </c>
      <c r="D8425" t="s">
        <v>3061</v>
      </c>
      <c r="E8425" t="s">
        <v>4334</v>
      </c>
      <c r="F8425" t="s">
        <v>217</v>
      </c>
      <c r="G8425" t="s">
        <v>3061</v>
      </c>
      <c r="H8425" s="4" t="str">
        <f t="shared" si="262"/>
        <v>SITE3.B6</v>
      </c>
      <c r="I8425" s="4" t="str">
        <f t="shared" si="263"/>
        <v>S3_P6_MDI+</v>
      </c>
    </row>
    <row r="8426" spans="1:9">
      <c r="A8426" t="s">
        <v>261</v>
      </c>
      <c r="B8426" t="s">
        <v>9543</v>
      </c>
      <c r="C8426" t="s">
        <v>5911</v>
      </c>
      <c r="D8426">
        <v>1</v>
      </c>
      <c r="E8426" t="s">
        <v>4338</v>
      </c>
      <c r="F8426">
        <v>1</v>
      </c>
      <c r="G8426">
        <v>1</v>
      </c>
      <c r="H8426" s="4" t="str">
        <f t="shared" si="262"/>
        <v>3C179.1</v>
      </c>
      <c r="I8426" s="4" t="str">
        <f t="shared" si="263"/>
        <v>SG3_1_P0_MDI+</v>
      </c>
    </row>
    <row r="8427" spans="1:9">
      <c r="A8427" t="s">
        <v>261</v>
      </c>
      <c r="B8427" t="s">
        <v>9543</v>
      </c>
      <c r="C8427" t="s">
        <v>5911</v>
      </c>
      <c r="D8427">
        <v>2</v>
      </c>
      <c r="E8427" t="s">
        <v>4339</v>
      </c>
      <c r="F8427">
        <v>2</v>
      </c>
      <c r="G8427">
        <v>2</v>
      </c>
      <c r="H8427" s="4" t="str">
        <f t="shared" si="262"/>
        <v>3C179.2</v>
      </c>
      <c r="I8427" s="4" t="str">
        <f t="shared" si="263"/>
        <v>SG3_2_P0_MDI+</v>
      </c>
    </row>
    <row r="8428" spans="1:9">
      <c r="A8428" t="s">
        <v>261</v>
      </c>
      <c r="B8428" t="s">
        <v>9543</v>
      </c>
      <c r="C8428" t="s">
        <v>5912</v>
      </c>
      <c r="D8428">
        <v>1</v>
      </c>
      <c r="E8428" t="s">
        <v>4340</v>
      </c>
      <c r="F8428">
        <v>1</v>
      </c>
      <c r="G8428">
        <v>1</v>
      </c>
      <c r="H8428" s="4" t="str">
        <f t="shared" si="262"/>
        <v>3C180.1</v>
      </c>
      <c r="I8428" s="4" t="str">
        <f t="shared" si="263"/>
        <v>SG3_1_P0_MDI-</v>
      </c>
    </row>
    <row r="8429" spans="1:9">
      <c r="A8429" t="s">
        <v>261</v>
      </c>
      <c r="B8429" t="s">
        <v>9543</v>
      </c>
      <c r="C8429" t="s">
        <v>5912</v>
      </c>
      <c r="D8429">
        <v>2</v>
      </c>
      <c r="E8429" t="s">
        <v>4341</v>
      </c>
      <c r="F8429">
        <v>2</v>
      </c>
      <c r="G8429">
        <v>2</v>
      </c>
      <c r="H8429" s="4" t="str">
        <f t="shared" si="262"/>
        <v>3C180.2</v>
      </c>
      <c r="I8429" s="4" t="str">
        <f t="shared" si="263"/>
        <v>SG3_2_P0_MDI-</v>
      </c>
    </row>
    <row r="8430" spans="1:9">
      <c r="A8430" t="s">
        <v>261</v>
      </c>
      <c r="B8430" t="s">
        <v>9543</v>
      </c>
      <c r="C8430" t="s">
        <v>5913</v>
      </c>
      <c r="D8430">
        <v>1</v>
      </c>
      <c r="E8430" t="s">
        <v>4342</v>
      </c>
      <c r="F8430">
        <v>1</v>
      </c>
      <c r="G8430">
        <v>1</v>
      </c>
      <c r="H8430" s="4" t="str">
        <f t="shared" si="262"/>
        <v>3C181.1</v>
      </c>
      <c r="I8430" s="4" t="str">
        <f t="shared" si="263"/>
        <v>SG3_2_P0_RC</v>
      </c>
    </row>
    <row r="8431" spans="1:9">
      <c r="A8431" t="s">
        <v>261</v>
      </c>
      <c r="B8431" t="s">
        <v>9543</v>
      </c>
      <c r="C8431" t="s">
        <v>5913</v>
      </c>
      <c r="D8431">
        <v>2</v>
      </c>
      <c r="E8431" t="s">
        <v>169</v>
      </c>
      <c r="F8431">
        <v>2</v>
      </c>
      <c r="G8431">
        <v>2</v>
      </c>
      <c r="H8431" s="4" t="str">
        <f t="shared" si="262"/>
        <v>3C181.2</v>
      </c>
      <c r="I8431" s="4" t="str">
        <f t="shared" si="263"/>
        <v>DGND</v>
      </c>
    </row>
    <row r="8432" spans="1:9">
      <c r="A8432" t="s">
        <v>261</v>
      </c>
      <c r="B8432" t="s">
        <v>9543</v>
      </c>
      <c r="C8432" t="s">
        <v>5914</v>
      </c>
      <c r="D8432">
        <v>1</v>
      </c>
      <c r="E8432" t="s">
        <v>4343</v>
      </c>
      <c r="F8432">
        <v>1</v>
      </c>
      <c r="G8432">
        <v>1</v>
      </c>
      <c r="H8432" s="4" t="str">
        <f t="shared" si="262"/>
        <v>3C182.1</v>
      </c>
      <c r="I8432" s="4" t="str">
        <f t="shared" si="263"/>
        <v>SG3_2_P1_RC</v>
      </c>
    </row>
    <row r="8433" spans="1:9">
      <c r="A8433" t="s">
        <v>261</v>
      </c>
      <c r="B8433" t="s">
        <v>9543</v>
      </c>
      <c r="C8433" t="s">
        <v>5914</v>
      </c>
      <c r="D8433">
        <v>2</v>
      </c>
      <c r="E8433" t="s">
        <v>169</v>
      </c>
      <c r="F8433">
        <v>2</v>
      </c>
      <c r="G8433">
        <v>2</v>
      </c>
      <c r="H8433" s="4" t="str">
        <f t="shared" si="262"/>
        <v>3C182.2</v>
      </c>
      <c r="I8433" s="4" t="str">
        <f t="shared" si="263"/>
        <v>DGND</v>
      </c>
    </row>
    <row r="8434" spans="1:9">
      <c r="A8434" t="s">
        <v>261</v>
      </c>
      <c r="B8434" t="s">
        <v>9543</v>
      </c>
      <c r="C8434" t="s">
        <v>5915</v>
      </c>
      <c r="D8434">
        <v>1</v>
      </c>
      <c r="E8434" t="s">
        <v>4344</v>
      </c>
      <c r="F8434">
        <v>1</v>
      </c>
      <c r="G8434">
        <v>1</v>
      </c>
      <c r="H8434" s="4" t="str">
        <f t="shared" si="262"/>
        <v>3C183.1</v>
      </c>
      <c r="I8434" s="4" t="str">
        <f t="shared" si="263"/>
        <v>SG3_1_P1_MDI+</v>
      </c>
    </row>
    <row r="8435" spans="1:9">
      <c r="A8435" t="s">
        <v>261</v>
      </c>
      <c r="B8435" t="s">
        <v>9543</v>
      </c>
      <c r="C8435" t="s">
        <v>5915</v>
      </c>
      <c r="D8435">
        <v>2</v>
      </c>
      <c r="E8435" t="s">
        <v>4345</v>
      </c>
      <c r="F8435">
        <v>2</v>
      </c>
      <c r="G8435">
        <v>2</v>
      </c>
      <c r="H8435" s="4" t="str">
        <f t="shared" si="262"/>
        <v>3C183.2</v>
      </c>
      <c r="I8435" s="4" t="str">
        <f t="shared" si="263"/>
        <v>SG3_2_P1_MDI+</v>
      </c>
    </row>
    <row r="8436" spans="1:9">
      <c r="A8436" t="s">
        <v>261</v>
      </c>
      <c r="B8436" t="s">
        <v>9543</v>
      </c>
      <c r="C8436" t="s">
        <v>5916</v>
      </c>
      <c r="D8436">
        <v>1</v>
      </c>
      <c r="E8436" t="s">
        <v>4346</v>
      </c>
      <c r="F8436">
        <v>1</v>
      </c>
      <c r="G8436">
        <v>1</v>
      </c>
      <c r="H8436" s="4" t="str">
        <f t="shared" si="262"/>
        <v>3C184.1</v>
      </c>
      <c r="I8436" s="4" t="str">
        <f t="shared" si="263"/>
        <v>SG3_1_P1_MDI-</v>
      </c>
    </row>
    <row r="8437" spans="1:9">
      <c r="A8437" t="s">
        <v>261</v>
      </c>
      <c r="B8437" t="s">
        <v>9543</v>
      </c>
      <c r="C8437" t="s">
        <v>5916</v>
      </c>
      <c r="D8437">
        <v>2</v>
      </c>
      <c r="E8437" t="s">
        <v>4347</v>
      </c>
      <c r="F8437">
        <v>2</v>
      </c>
      <c r="G8437">
        <v>2</v>
      </c>
      <c r="H8437" s="4" t="str">
        <f t="shared" si="262"/>
        <v>3C184.2</v>
      </c>
      <c r="I8437" s="4" t="str">
        <f t="shared" si="263"/>
        <v>SG3_2_P1_MDI-</v>
      </c>
    </row>
    <row r="8438" spans="1:9">
      <c r="A8438" t="s">
        <v>261</v>
      </c>
      <c r="B8438" t="s">
        <v>9543</v>
      </c>
      <c r="C8438" t="s">
        <v>5923</v>
      </c>
      <c r="D8438">
        <v>1</v>
      </c>
      <c r="E8438" t="s">
        <v>4352</v>
      </c>
      <c r="F8438">
        <v>1</v>
      </c>
      <c r="G8438">
        <v>1</v>
      </c>
      <c r="H8438" s="4" t="str">
        <f t="shared" si="262"/>
        <v>3C399.1</v>
      </c>
      <c r="I8438" s="4" t="str">
        <f t="shared" si="263"/>
        <v>SG3_2_P6_RC</v>
      </c>
    </row>
    <row r="8439" spans="1:9">
      <c r="A8439" t="s">
        <v>261</v>
      </c>
      <c r="B8439" t="s">
        <v>9543</v>
      </c>
      <c r="C8439" t="s">
        <v>5923</v>
      </c>
      <c r="D8439">
        <v>2</v>
      </c>
      <c r="E8439" t="s">
        <v>169</v>
      </c>
      <c r="F8439">
        <v>2</v>
      </c>
      <c r="G8439">
        <v>2</v>
      </c>
      <c r="H8439" s="4" t="str">
        <f t="shared" si="262"/>
        <v>3C399.2</v>
      </c>
      <c r="I8439" s="4" t="str">
        <f t="shared" si="263"/>
        <v>DGND</v>
      </c>
    </row>
    <row r="8440" spans="1:9">
      <c r="A8440" t="s">
        <v>261</v>
      </c>
      <c r="B8440" t="s">
        <v>9543</v>
      </c>
      <c r="C8440" t="s">
        <v>5924</v>
      </c>
      <c r="D8440">
        <v>1</v>
      </c>
      <c r="E8440" t="s">
        <v>4353</v>
      </c>
      <c r="F8440">
        <v>1</v>
      </c>
      <c r="G8440">
        <v>1</v>
      </c>
      <c r="H8440" s="4" t="str">
        <f t="shared" si="262"/>
        <v>3C401.1</v>
      </c>
      <c r="I8440" s="4" t="str">
        <f t="shared" si="263"/>
        <v>SG3_1_P5_MDI+</v>
      </c>
    </row>
    <row r="8441" spans="1:9">
      <c r="A8441" t="s">
        <v>261</v>
      </c>
      <c r="B8441" t="s">
        <v>9543</v>
      </c>
      <c r="C8441" t="s">
        <v>5924</v>
      </c>
      <c r="D8441">
        <v>2</v>
      </c>
      <c r="E8441" t="s">
        <v>4354</v>
      </c>
      <c r="F8441">
        <v>2</v>
      </c>
      <c r="G8441">
        <v>2</v>
      </c>
      <c r="H8441" s="4" t="str">
        <f t="shared" si="262"/>
        <v>3C401.2</v>
      </c>
      <c r="I8441" s="4" t="str">
        <f t="shared" si="263"/>
        <v>SG3_2_P5_MDI+</v>
      </c>
    </row>
    <row r="8442" spans="1:9">
      <c r="A8442" t="s">
        <v>261</v>
      </c>
      <c r="B8442" t="s">
        <v>9543</v>
      </c>
      <c r="C8442" t="s">
        <v>5925</v>
      </c>
      <c r="D8442">
        <v>1</v>
      </c>
      <c r="E8442" t="s">
        <v>4355</v>
      </c>
      <c r="F8442">
        <v>1</v>
      </c>
      <c r="G8442">
        <v>1</v>
      </c>
      <c r="H8442" s="4" t="str">
        <f t="shared" si="262"/>
        <v>3C402.1</v>
      </c>
      <c r="I8442" s="4" t="str">
        <f t="shared" si="263"/>
        <v>SG3_1_P6_MDI-</v>
      </c>
    </row>
    <row r="8443" spans="1:9">
      <c r="A8443" t="s">
        <v>261</v>
      </c>
      <c r="B8443" t="s">
        <v>9543</v>
      </c>
      <c r="C8443" t="s">
        <v>5925</v>
      </c>
      <c r="D8443">
        <v>2</v>
      </c>
      <c r="E8443" t="s">
        <v>4356</v>
      </c>
      <c r="F8443">
        <v>2</v>
      </c>
      <c r="G8443">
        <v>2</v>
      </c>
      <c r="H8443" s="4" t="str">
        <f t="shared" si="262"/>
        <v>3C402.2</v>
      </c>
      <c r="I8443" s="4" t="str">
        <f t="shared" si="263"/>
        <v>SG3_2_P6_MDI-</v>
      </c>
    </row>
    <row r="8444" spans="1:9">
      <c r="A8444" t="s">
        <v>261</v>
      </c>
      <c r="B8444" t="s">
        <v>9543</v>
      </c>
      <c r="C8444" t="s">
        <v>5926</v>
      </c>
      <c r="D8444">
        <v>1</v>
      </c>
      <c r="E8444" t="s">
        <v>4357</v>
      </c>
      <c r="F8444">
        <v>1</v>
      </c>
      <c r="G8444">
        <v>1</v>
      </c>
      <c r="H8444" s="4" t="str">
        <f t="shared" si="262"/>
        <v>3C405.1</v>
      </c>
      <c r="I8444" s="4" t="str">
        <f t="shared" si="263"/>
        <v>SG3_1_P5_MDI-</v>
      </c>
    </row>
    <row r="8445" spans="1:9">
      <c r="A8445" t="s">
        <v>261</v>
      </c>
      <c r="B8445" t="s">
        <v>9543</v>
      </c>
      <c r="C8445" t="s">
        <v>5926</v>
      </c>
      <c r="D8445">
        <v>2</v>
      </c>
      <c r="E8445" t="s">
        <v>4358</v>
      </c>
      <c r="F8445">
        <v>2</v>
      </c>
      <c r="G8445">
        <v>2</v>
      </c>
      <c r="H8445" s="4" t="str">
        <f t="shared" si="262"/>
        <v>3C405.2</v>
      </c>
      <c r="I8445" s="4" t="str">
        <f t="shared" si="263"/>
        <v>SG3_2_P5_MDI-</v>
      </c>
    </row>
    <row r="8446" spans="1:9">
      <c r="A8446" t="s">
        <v>261</v>
      </c>
      <c r="B8446" t="s">
        <v>9543</v>
      </c>
      <c r="C8446" t="s">
        <v>5927</v>
      </c>
      <c r="D8446">
        <v>1</v>
      </c>
      <c r="E8446" t="s">
        <v>4359</v>
      </c>
      <c r="F8446">
        <v>1</v>
      </c>
      <c r="G8446">
        <v>1</v>
      </c>
      <c r="H8446" s="4" t="str">
        <f t="shared" si="262"/>
        <v>3C406.1</v>
      </c>
      <c r="I8446" s="4" t="str">
        <f t="shared" si="263"/>
        <v>SG3_2_P5_RC</v>
      </c>
    </row>
    <row r="8447" spans="1:9">
      <c r="A8447" t="s">
        <v>261</v>
      </c>
      <c r="B8447" t="s">
        <v>9543</v>
      </c>
      <c r="C8447" t="s">
        <v>5927</v>
      </c>
      <c r="D8447">
        <v>2</v>
      </c>
      <c r="E8447" t="s">
        <v>169</v>
      </c>
      <c r="F8447">
        <v>2</v>
      </c>
      <c r="G8447">
        <v>2</v>
      </c>
      <c r="H8447" s="4" t="str">
        <f t="shared" si="262"/>
        <v>3C406.2</v>
      </c>
      <c r="I8447" s="4" t="str">
        <f t="shared" si="263"/>
        <v>DGND</v>
      </c>
    </row>
    <row r="8448" spans="1:9">
      <c r="A8448" t="s">
        <v>261</v>
      </c>
      <c r="B8448" t="s">
        <v>9543</v>
      </c>
      <c r="C8448" t="s">
        <v>5928</v>
      </c>
      <c r="D8448">
        <v>1</v>
      </c>
      <c r="E8448" t="s">
        <v>4360</v>
      </c>
      <c r="F8448">
        <v>1</v>
      </c>
      <c r="G8448">
        <v>1</v>
      </c>
      <c r="H8448" s="4" t="str">
        <f t="shared" si="262"/>
        <v>3C407.1</v>
      </c>
      <c r="I8448" s="4" t="str">
        <f t="shared" si="263"/>
        <v>SG3_1_P6_MDI+</v>
      </c>
    </row>
    <row r="8449" spans="1:9">
      <c r="A8449" t="s">
        <v>261</v>
      </c>
      <c r="B8449" t="s">
        <v>9543</v>
      </c>
      <c r="C8449" t="s">
        <v>5928</v>
      </c>
      <c r="D8449">
        <v>2</v>
      </c>
      <c r="E8449" t="s">
        <v>4361</v>
      </c>
      <c r="F8449">
        <v>2</v>
      </c>
      <c r="G8449">
        <v>2</v>
      </c>
      <c r="H8449" s="4" t="str">
        <f t="shared" si="262"/>
        <v>3C407.2</v>
      </c>
      <c r="I8449" s="4" t="str">
        <f t="shared" si="263"/>
        <v>SG3_2_P6_MDI+</v>
      </c>
    </row>
    <row r="8450" spans="1:9">
      <c r="A8450" t="s">
        <v>261</v>
      </c>
      <c r="B8450" t="s">
        <v>9543</v>
      </c>
      <c r="C8450" t="s">
        <v>7305</v>
      </c>
      <c r="D8450">
        <v>1</v>
      </c>
      <c r="E8450" t="s">
        <v>4342</v>
      </c>
      <c r="F8450">
        <v>1</v>
      </c>
      <c r="G8450">
        <v>1</v>
      </c>
      <c r="H8450" s="4" t="str">
        <f t="shared" ref="H8450:H8513" si="264">CONCATENATE(C8450,".",F8450)</f>
        <v>3R6.1</v>
      </c>
      <c r="I8450" s="4" t="str">
        <f t="shared" ref="I8450:I8513" si="265">E8450</f>
        <v>SG3_2_P0_RC</v>
      </c>
    </row>
    <row r="8451" spans="1:9">
      <c r="A8451" t="s">
        <v>261</v>
      </c>
      <c r="B8451" t="s">
        <v>9543</v>
      </c>
      <c r="C8451" t="s">
        <v>7305</v>
      </c>
      <c r="D8451">
        <v>2</v>
      </c>
      <c r="E8451" t="s">
        <v>169</v>
      </c>
      <c r="F8451">
        <v>2</v>
      </c>
      <c r="G8451">
        <v>2</v>
      </c>
      <c r="H8451" s="4" t="str">
        <f t="shared" si="264"/>
        <v>3R6.2</v>
      </c>
      <c r="I8451" s="4" t="str">
        <f t="shared" si="265"/>
        <v>DGND</v>
      </c>
    </row>
    <row r="8452" spans="1:9">
      <c r="A8452" t="s">
        <v>261</v>
      </c>
      <c r="B8452" t="s">
        <v>9543</v>
      </c>
      <c r="C8452" t="s">
        <v>7306</v>
      </c>
      <c r="D8452">
        <v>1</v>
      </c>
      <c r="E8452" t="s">
        <v>4343</v>
      </c>
      <c r="F8452">
        <v>1</v>
      </c>
      <c r="G8452">
        <v>1</v>
      </c>
      <c r="H8452" s="4" t="str">
        <f t="shared" si="264"/>
        <v>3R7.1</v>
      </c>
      <c r="I8452" s="4" t="str">
        <f t="shared" si="265"/>
        <v>SG3_2_P1_RC</v>
      </c>
    </row>
    <row r="8453" spans="1:9">
      <c r="A8453" t="s">
        <v>261</v>
      </c>
      <c r="B8453" t="s">
        <v>9543</v>
      </c>
      <c r="C8453" t="s">
        <v>7306</v>
      </c>
      <c r="D8453">
        <v>2</v>
      </c>
      <c r="E8453" t="s">
        <v>169</v>
      </c>
      <c r="F8453">
        <v>2</v>
      </c>
      <c r="G8453">
        <v>2</v>
      </c>
      <c r="H8453" s="4" t="str">
        <f t="shared" si="264"/>
        <v>3R7.2</v>
      </c>
      <c r="I8453" s="4" t="str">
        <f t="shared" si="265"/>
        <v>DGND</v>
      </c>
    </row>
    <row r="8454" spans="1:9">
      <c r="A8454" t="s">
        <v>261</v>
      </c>
      <c r="B8454" t="s">
        <v>9543</v>
      </c>
      <c r="C8454" t="s">
        <v>7307</v>
      </c>
      <c r="D8454">
        <v>1</v>
      </c>
      <c r="E8454" t="s">
        <v>4359</v>
      </c>
      <c r="F8454">
        <v>1</v>
      </c>
      <c r="G8454">
        <v>1</v>
      </c>
      <c r="H8454" s="4" t="str">
        <f t="shared" si="264"/>
        <v>3R9.1</v>
      </c>
      <c r="I8454" s="4" t="str">
        <f t="shared" si="265"/>
        <v>SG3_2_P5_RC</v>
      </c>
    </row>
    <row r="8455" spans="1:9">
      <c r="A8455" t="s">
        <v>261</v>
      </c>
      <c r="B8455" t="s">
        <v>9543</v>
      </c>
      <c r="C8455" t="s">
        <v>7307</v>
      </c>
      <c r="D8455">
        <v>2</v>
      </c>
      <c r="E8455" t="s">
        <v>169</v>
      </c>
      <c r="F8455">
        <v>2</v>
      </c>
      <c r="G8455">
        <v>2</v>
      </c>
      <c r="H8455" s="4" t="str">
        <f t="shared" si="264"/>
        <v>3R9.2</v>
      </c>
      <c r="I8455" s="4" t="str">
        <f t="shared" si="265"/>
        <v>DGND</v>
      </c>
    </row>
    <row r="8456" spans="1:9">
      <c r="A8456" t="s">
        <v>261</v>
      </c>
      <c r="B8456" t="s">
        <v>9543</v>
      </c>
      <c r="C8456" t="s">
        <v>9544</v>
      </c>
      <c r="D8456">
        <v>1</v>
      </c>
      <c r="E8456" t="s">
        <v>4352</v>
      </c>
      <c r="F8456">
        <v>1</v>
      </c>
      <c r="G8456">
        <v>1</v>
      </c>
      <c r="H8456" s="4" t="str">
        <f t="shared" si="264"/>
        <v>3R19.1</v>
      </c>
      <c r="I8456" s="4" t="str">
        <f t="shared" si="265"/>
        <v>SG3_2_P6_RC</v>
      </c>
    </row>
    <row r="8457" spans="1:9">
      <c r="A8457" t="s">
        <v>261</v>
      </c>
      <c r="B8457" t="s">
        <v>9543</v>
      </c>
      <c r="C8457" t="s">
        <v>9544</v>
      </c>
      <c r="D8457">
        <v>2</v>
      </c>
      <c r="E8457" t="s">
        <v>169</v>
      </c>
      <c r="F8457">
        <v>2</v>
      </c>
      <c r="G8457">
        <v>2</v>
      </c>
      <c r="H8457" s="4" t="str">
        <f t="shared" si="264"/>
        <v>3R19.2</v>
      </c>
      <c r="I8457" s="4" t="str">
        <f t="shared" si="265"/>
        <v>DGND</v>
      </c>
    </row>
    <row r="8458" spans="1:9">
      <c r="A8458" t="s">
        <v>261</v>
      </c>
      <c r="B8458" t="s">
        <v>9543</v>
      </c>
      <c r="C8458" t="s">
        <v>5917</v>
      </c>
      <c r="D8458">
        <v>1</v>
      </c>
      <c r="E8458" t="s">
        <v>4339</v>
      </c>
      <c r="F8458">
        <v>1</v>
      </c>
      <c r="G8458">
        <v>1</v>
      </c>
      <c r="H8458" s="4" t="str">
        <f t="shared" si="264"/>
        <v>3R139.1</v>
      </c>
      <c r="I8458" s="4" t="str">
        <f t="shared" si="265"/>
        <v>SG3_2_P0_MDI+</v>
      </c>
    </row>
    <row r="8459" spans="1:9">
      <c r="A8459" t="s">
        <v>261</v>
      </c>
      <c r="B8459" t="s">
        <v>9543</v>
      </c>
      <c r="C8459" t="s">
        <v>5917</v>
      </c>
      <c r="D8459">
        <v>2</v>
      </c>
      <c r="E8459" t="s">
        <v>4342</v>
      </c>
      <c r="F8459">
        <v>2</v>
      </c>
      <c r="G8459">
        <v>2</v>
      </c>
      <c r="H8459" s="4" t="str">
        <f t="shared" si="264"/>
        <v>3R139.2</v>
      </c>
      <c r="I8459" s="4" t="str">
        <f t="shared" si="265"/>
        <v>SG3_2_P0_RC</v>
      </c>
    </row>
    <row r="8460" spans="1:9">
      <c r="A8460" t="s">
        <v>261</v>
      </c>
      <c r="B8460" t="s">
        <v>9543</v>
      </c>
      <c r="C8460" t="s">
        <v>5918</v>
      </c>
      <c r="D8460">
        <v>1</v>
      </c>
      <c r="E8460" t="s">
        <v>4341</v>
      </c>
      <c r="F8460">
        <v>1</v>
      </c>
      <c r="G8460">
        <v>1</v>
      </c>
      <c r="H8460" s="4" t="str">
        <f t="shared" si="264"/>
        <v>3R140.1</v>
      </c>
      <c r="I8460" s="4" t="str">
        <f t="shared" si="265"/>
        <v>SG3_2_P0_MDI-</v>
      </c>
    </row>
    <row r="8461" spans="1:9">
      <c r="A8461" t="s">
        <v>261</v>
      </c>
      <c r="B8461" t="s">
        <v>9543</v>
      </c>
      <c r="C8461" t="s">
        <v>5918</v>
      </c>
      <c r="D8461">
        <v>2</v>
      </c>
      <c r="E8461" t="s">
        <v>4342</v>
      </c>
      <c r="F8461">
        <v>2</v>
      </c>
      <c r="G8461">
        <v>2</v>
      </c>
      <c r="H8461" s="4" t="str">
        <f t="shared" si="264"/>
        <v>3R140.2</v>
      </c>
      <c r="I8461" s="4" t="str">
        <f t="shared" si="265"/>
        <v>SG3_2_P0_RC</v>
      </c>
    </row>
    <row r="8462" spans="1:9">
      <c r="A8462" t="s">
        <v>261</v>
      </c>
      <c r="B8462" t="s">
        <v>9543</v>
      </c>
      <c r="C8462" t="s">
        <v>5919</v>
      </c>
      <c r="D8462">
        <v>1</v>
      </c>
      <c r="E8462" t="s">
        <v>4345</v>
      </c>
      <c r="F8462">
        <v>1</v>
      </c>
      <c r="G8462">
        <v>1</v>
      </c>
      <c r="H8462" s="4" t="str">
        <f t="shared" si="264"/>
        <v>3R141.1</v>
      </c>
      <c r="I8462" s="4" t="str">
        <f t="shared" si="265"/>
        <v>SG3_2_P1_MDI+</v>
      </c>
    </row>
    <row r="8463" spans="1:9">
      <c r="A8463" t="s">
        <v>261</v>
      </c>
      <c r="B8463" t="s">
        <v>9543</v>
      </c>
      <c r="C8463" t="s">
        <v>5919</v>
      </c>
      <c r="D8463">
        <v>2</v>
      </c>
      <c r="E8463" t="s">
        <v>4343</v>
      </c>
      <c r="F8463">
        <v>2</v>
      </c>
      <c r="G8463">
        <v>2</v>
      </c>
      <c r="H8463" s="4" t="str">
        <f t="shared" si="264"/>
        <v>3R141.2</v>
      </c>
      <c r="I8463" s="4" t="str">
        <f t="shared" si="265"/>
        <v>SG3_2_P1_RC</v>
      </c>
    </row>
    <row r="8464" spans="1:9">
      <c r="A8464" t="s">
        <v>261</v>
      </c>
      <c r="B8464" t="s">
        <v>9543</v>
      </c>
      <c r="C8464" t="s">
        <v>5920</v>
      </c>
      <c r="D8464">
        <v>1</v>
      </c>
      <c r="E8464" t="s">
        <v>4347</v>
      </c>
      <c r="F8464">
        <v>1</v>
      </c>
      <c r="G8464">
        <v>1</v>
      </c>
      <c r="H8464" s="4" t="str">
        <f t="shared" si="264"/>
        <v>3R142.1</v>
      </c>
      <c r="I8464" s="4" t="str">
        <f t="shared" si="265"/>
        <v>SG3_2_P1_MDI-</v>
      </c>
    </row>
    <row r="8465" spans="1:9">
      <c r="A8465" t="s">
        <v>261</v>
      </c>
      <c r="B8465" t="s">
        <v>9543</v>
      </c>
      <c r="C8465" t="s">
        <v>5920</v>
      </c>
      <c r="D8465">
        <v>2</v>
      </c>
      <c r="E8465" t="s">
        <v>4343</v>
      </c>
      <c r="F8465">
        <v>2</v>
      </c>
      <c r="G8465">
        <v>2</v>
      </c>
      <c r="H8465" s="4" t="str">
        <f t="shared" si="264"/>
        <v>3R142.2</v>
      </c>
      <c r="I8465" s="4" t="str">
        <f t="shared" si="265"/>
        <v>SG3_2_P1_RC</v>
      </c>
    </row>
    <row r="8466" spans="1:9">
      <c r="A8466" t="s">
        <v>261</v>
      </c>
      <c r="B8466" t="s">
        <v>9543</v>
      </c>
      <c r="C8466" t="s">
        <v>5935</v>
      </c>
      <c r="D8466">
        <v>1</v>
      </c>
      <c r="E8466" t="s">
        <v>4358</v>
      </c>
      <c r="F8466">
        <v>1</v>
      </c>
      <c r="G8466">
        <v>1</v>
      </c>
      <c r="H8466" s="4" t="str">
        <f t="shared" si="264"/>
        <v>3R470.1</v>
      </c>
      <c r="I8466" s="4" t="str">
        <f t="shared" si="265"/>
        <v>SG3_2_P5_MDI-</v>
      </c>
    </row>
    <row r="8467" spans="1:9">
      <c r="A8467" t="s">
        <v>261</v>
      </c>
      <c r="B8467" t="s">
        <v>9543</v>
      </c>
      <c r="C8467" t="s">
        <v>5935</v>
      </c>
      <c r="D8467">
        <v>2</v>
      </c>
      <c r="E8467" t="s">
        <v>4359</v>
      </c>
      <c r="F8467">
        <v>2</v>
      </c>
      <c r="G8467">
        <v>2</v>
      </c>
      <c r="H8467" s="4" t="str">
        <f t="shared" si="264"/>
        <v>3R470.2</v>
      </c>
      <c r="I8467" s="4" t="str">
        <f t="shared" si="265"/>
        <v>SG3_2_P5_RC</v>
      </c>
    </row>
    <row r="8468" spans="1:9">
      <c r="A8468" t="s">
        <v>261</v>
      </c>
      <c r="B8468" t="s">
        <v>9543</v>
      </c>
      <c r="C8468" t="s">
        <v>5936</v>
      </c>
      <c r="D8468">
        <v>1</v>
      </c>
      <c r="E8468" t="s">
        <v>4356</v>
      </c>
      <c r="F8468">
        <v>1</v>
      </c>
      <c r="G8468">
        <v>1</v>
      </c>
      <c r="H8468" s="4" t="str">
        <f t="shared" si="264"/>
        <v>3R473.1</v>
      </c>
      <c r="I8468" s="4" t="str">
        <f t="shared" si="265"/>
        <v>SG3_2_P6_MDI-</v>
      </c>
    </row>
    <row r="8469" spans="1:9">
      <c r="A8469" t="s">
        <v>261</v>
      </c>
      <c r="B8469" t="s">
        <v>9543</v>
      </c>
      <c r="C8469" t="s">
        <v>5936</v>
      </c>
      <c r="D8469">
        <v>2</v>
      </c>
      <c r="E8469" t="s">
        <v>4352</v>
      </c>
      <c r="F8469">
        <v>2</v>
      </c>
      <c r="G8469">
        <v>2</v>
      </c>
      <c r="H8469" s="4" t="str">
        <f t="shared" si="264"/>
        <v>3R473.2</v>
      </c>
      <c r="I8469" s="4" t="str">
        <f t="shared" si="265"/>
        <v>SG3_2_P6_RC</v>
      </c>
    </row>
    <row r="8470" spans="1:9">
      <c r="A8470" t="s">
        <v>261</v>
      </c>
      <c r="B8470" t="s">
        <v>9543</v>
      </c>
      <c r="C8470" t="s">
        <v>5937</v>
      </c>
      <c r="D8470">
        <v>1</v>
      </c>
      <c r="E8470" t="s">
        <v>4354</v>
      </c>
      <c r="F8470">
        <v>1</v>
      </c>
      <c r="G8470">
        <v>1</v>
      </c>
      <c r="H8470" s="4" t="str">
        <f t="shared" si="264"/>
        <v>3R474.1</v>
      </c>
      <c r="I8470" s="4" t="str">
        <f t="shared" si="265"/>
        <v>SG3_2_P5_MDI+</v>
      </c>
    </row>
    <row r="8471" spans="1:9">
      <c r="A8471" t="s">
        <v>261</v>
      </c>
      <c r="B8471" t="s">
        <v>9543</v>
      </c>
      <c r="C8471" t="s">
        <v>5937</v>
      </c>
      <c r="D8471">
        <v>2</v>
      </c>
      <c r="E8471" t="s">
        <v>4359</v>
      </c>
      <c r="F8471">
        <v>2</v>
      </c>
      <c r="G8471">
        <v>2</v>
      </c>
      <c r="H8471" s="4" t="str">
        <f t="shared" si="264"/>
        <v>3R474.2</v>
      </c>
      <c r="I8471" s="4" t="str">
        <f t="shared" si="265"/>
        <v>SG3_2_P5_RC</v>
      </c>
    </row>
    <row r="8472" spans="1:9">
      <c r="A8472" t="s">
        <v>261</v>
      </c>
      <c r="B8472" t="s">
        <v>9543</v>
      </c>
      <c r="C8472" t="s">
        <v>5938</v>
      </c>
      <c r="D8472">
        <v>1</v>
      </c>
      <c r="E8472" t="s">
        <v>4361</v>
      </c>
      <c r="F8472">
        <v>1</v>
      </c>
      <c r="G8472">
        <v>1</v>
      </c>
      <c r="H8472" s="4" t="str">
        <f t="shared" si="264"/>
        <v>3R475.1</v>
      </c>
      <c r="I8472" s="4" t="str">
        <f t="shared" si="265"/>
        <v>SG3_2_P6_MDI+</v>
      </c>
    </row>
    <row r="8473" spans="1:9">
      <c r="A8473" t="s">
        <v>261</v>
      </c>
      <c r="B8473" t="s">
        <v>9543</v>
      </c>
      <c r="C8473" t="s">
        <v>5938</v>
      </c>
      <c r="D8473">
        <v>2</v>
      </c>
      <c r="E8473" t="s">
        <v>4352</v>
      </c>
      <c r="F8473">
        <v>2</v>
      </c>
      <c r="G8473">
        <v>2</v>
      </c>
      <c r="H8473" s="4" t="str">
        <f t="shared" si="264"/>
        <v>3R475.2</v>
      </c>
      <c r="I8473" s="4" t="str">
        <f t="shared" si="265"/>
        <v>SG3_2_P6_RC</v>
      </c>
    </row>
    <row r="8474" spans="1:9">
      <c r="A8474" t="s">
        <v>261</v>
      </c>
      <c r="B8474" t="s">
        <v>9543</v>
      </c>
      <c r="C8474" t="s">
        <v>5921</v>
      </c>
      <c r="D8474">
        <v>1</v>
      </c>
      <c r="E8474" t="s">
        <v>4340</v>
      </c>
      <c r="F8474">
        <v>1</v>
      </c>
      <c r="G8474">
        <v>1</v>
      </c>
      <c r="H8474" s="4" t="str">
        <f t="shared" si="264"/>
        <v>3T2.1</v>
      </c>
      <c r="I8474" s="4" t="str">
        <f t="shared" si="265"/>
        <v>SG3_1_P0_MDI-</v>
      </c>
    </row>
    <row r="8475" spans="1:9">
      <c r="A8475" t="s">
        <v>261</v>
      </c>
      <c r="B8475" t="s">
        <v>9543</v>
      </c>
      <c r="C8475" t="s">
        <v>5921</v>
      </c>
      <c r="D8475">
        <v>2</v>
      </c>
      <c r="E8475" t="s">
        <v>4338</v>
      </c>
      <c r="F8475">
        <v>2</v>
      </c>
      <c r="G8475">
        <v>2</v>
      </c>
      <c r="H8475" s="4" t="str">
        <f t="shared" si="264"/>
        <v>3T2.2</v>
      </c>
      <c r="I8475" s="4" t="str">
        <f t="shared" si="265"/>
        <v>SG3_1_P0_MDI+</v>
      </c>
    </row>
    <row r="8476" spans="1:9">
      <c r="A8476" t="s">
        <v>261</v>
      </c>
      <c r="B8476" t="s">
        <v>9543</v>
      </c>
      <c r="C8476" t="s">
        <v>5921</v>
      </c>
      <c r="D8476">
        <v>3</v>
      </c>
      <c r="E8476" t="s">
        <v>4348</v>
      </c>
      <c r="F8476">
        <v>3</v>
      </c>
      <c r="G8476">
        <v>3</v>
      </c>
      <c r="H8476" s="4" t="str">
        <f t="shared" si="264"/>
        <v>3T2.3</v>
      </c>
      <c r="I8476" s="4" t="str">
        <f t="shared" si="265"/>
        <v>SG3_P0_MDI+</v>
      </c>
    </row>
    <row r="8477" spans="1:9">
      <c r="A8477" t="s">
        <v>261</v>
      </c>
      <c r="B8477" t="s">
        <v>9543</v>
      </c>
      <c r="C8477" t="s">
        <v>5921</v>
      </c>
      <c r="D8477">
        <v>4</v>
      </c>
      <c r="E8477" t="s">
        <v>4349</v>
      </c>
      <c r="F8477">
        <v>4</v>
      </c>
      <c r="G8477">
        <v>4</v>
      </c>
      <c r="H8477" s="4" t="str">
        <f t="shared" si="264"/>
        <v>3T2.4</v>
      </c>
      <c r="I8477" s="4" t="str">
        <f t="shared" si="265"/>
        <v>SG3_P0_MDI-</v>
      </c>
    </row>
    <row r="8478" spans="1:9">
      <c r="A8478" t="s">
        <v>261</v>
      </c>
      <c r="B8478" t="s">
        <v>9543</v>
      </c>
      <c r="C8478" t="s">
        <v>5922</v>
      </c>
      <c r="D8478">
        <v>1</v>
      </c>
      <c r="E8478" t="s">
        <v>4346</v>
      </c>
      <c r="F8478">
        <v>1</v>
      </c>
      <c r="G8478">
        <v>1</v>
      </c>
      <c r="H8478" s="4" t="str">
        <f t="shared" si="264"/>
        <v>3T3.1</v>
      </c>
      <c r="I8478" s="4" t="str">
        <f t="shared" si="265"/>
        <v>SG3_1_P1_MDI-</v>
      </c>
    </row>
    <row r="8479" spans="1:9">
      <c r="A8479" t="s">
        <v>261</v>
      </c>
      <c r="B8479" t="s">
        <v>9543</v>
      </c>
      <c r="C8479" t="s">
        <v>5922</v>
      </c>
      <c r="D8479">
        <v>2</v>
      </c>
      <c r="E8479" t="s">
        <v>4344</v>
      </c>
      <c r="F8479">
        <v>2</v>
      </c>
      <c r="G8479">
        <v>2</v>
      </c>
      <c r="H8479" s="4" t="str">
        <f t="shared" si="264"/>
        <v>3T3.2</v>
      </c>
      <c r="I8479" s="4" t="str">
        <f t="shared" si="265"/>
        <v>SG3_1_P1_MDI+</v>
      </c>
    </row>
    <row r="8480" spans="1:9">
      <c r="A8480" t="s">
        <v>261</v>
      </c>
      <c r="B8480" t="s">
        <v>9543</v>
      </c>
      <c r="C8480" t="s">
        <v>5922</v>
      </c>
      <c r="D8480">
        <v>3</v>
      </c>
      <c r="E8480" t="s">
        <v>4350</v>
      </c>
      <c r="F8480">
        <v>3</v>
      </c>
      <c r="G8480">
        <v>3</v>
      </c>
      <c r="H8480" s="4" t="str">
        <f t="shared" si="264"/>
        <v>3T3.3</v>
      </c>
      <c r="I8480" s="4" t="str">
        <f t="shared" si="265"/>
        <v>SG3_P1_MDI+</v>
      </c>
    </row>
    <row r="8481" spans="1:9">
      <c r="A8481" t="s">
        <v>261</v>
      </c>
      <c r="B8481" t="s">
        <v>9543</v>
      </c>
      <c r="C8481" t="s">
        <v>5922</v>
      </c>
      <c r="D8481">
        <v>4</v>
      </c>
      <c r="E8481" t="s">
        <v>4351</v>
      </c>
      <c r="F8481">
        <v>4</v>
      </c>
      <c r="G8481">
        <v>4</v>
      </c>
      <c r="H8481" s="4" t="str">
        <f t="shared" si="264"/>
        <v>3T3.4</v>
      </c>
      <c r="I8481" s="4" t="str">
        <f t="shared" si="265"/>
        <v>SG3_P1_MDI-</v>
      </c>
    </row>
    <row r="8482" spans="1:9">
      <c r="A8482" t="s">
        <v>261</v>
      </c>
      <c r="B8482" t="s">
        <v>9543</v>
      </c>
      <c r="C8482" t="s">
        <v>5945</v>
      </c>
      <c r="D8482">
        <v>1</v>
      </c>
      <c r="E8482" t="s">
        <v>4355</v>
      </c>
      <c r="F8482">
        <v>1</v>
      </c>
      <c r="G8482">
        <v>1</v>
      </c>
      <c r="H8482" s="4" t="str">
        <f t="shared" si="264"/>
        <v>3T20.1</v>
      </c>
      <c r="I8482" s="4" t="str">
        <f t="shared" si="265"/>
        <v>SG3_1_P6_MDI-</v>
      </c>
    </row>
    <row r="8483" spans="1:9">
      <c r="A8483" t="s">
        <v>261</v>
      </c>
      <c r="B8483" t="s">
        <v>9543</v>
      </c>
      <c r="C8483" t="s">
        <v>5945</v>
      </c>
      <c r="D8483">
        <v>2</v>
      </c>
      <c r="E8483" t="s">
        <v>4360</v>
      </c>
      <c r="F8483">
        <v>2</v>
      </c>
      <c r="G8483">
        <v>2</v>
      </c>
      <c r="H8483" s="4" t="str">
        <f t="shared" si="264"/>
        <v>3T20.2</v>
      </c>
      <c r="I8483" s="4" t="str">
        <f t="shared" si="265"/>
        <v>SG3_1_P6_MDI+</v>
      </c>
    </row>
    <row r="8484" spans="1:9">
      <c r="A8484" t="s">
        <v>261</v>
      </c>
      <c r="B8484" t="s">
        <v>9543</v>
      </c>
      <c r="C8484" t="s">
        <v>5945</v>
      </c>
      <c r="D8484">
        <v>3</v>
      </c>
      <c r="E8484" t="s">
        <v>4372</v>
      </c>
      <c r="F8484">
        <v>3</v>
      </c>
      <c r="G8484">
        <v>3</v>
      </c>
      <c r="H8484" s="4" t="str">
        <f t="shared" si="264"/>
        <v>3T20.3</v>
      </c>
      <c r="I8484" s="4" t="str">
        <f t="shared" si="265"/>
        <v>SG3_P6_MDI+</v>
      </c>
    </row>
    <row r="8485" spans="1:9">
      <c r="A8485" t="s">
        <v>261</v>
      </c>
      <c r="B8485" t="s">
        <v>9543</v>
      </c>
      <c r="C8485" t="s">
        <v>5945</v>
      </c>
      <c r="D8485">
        <v>4</v>
      </c>
      <c r="E8485" t="s">
        <v>4373</v>
      </c>
      <c r="F8485">
        <v>4</v>
      </c>
      <c r="G8485">
        <v>4</v>
      </c>
      <c r="H8485" s="4" t="str">
        <f t="shared" si="264"/>
        <v>3T20.4</v>
      </c>
      <c r="I8485" s="4" t="str">
        <f t="shared" si="265"/>
        <v>SG3_P6_MDI-</v>
      </c>
    </row>
    <row r="8486" spans="1:9">
      <c r="A8486" t="s">
        <v>261</v>
      </c>
      <c r="B8486" t="s">
        <v>9543</v>
      </c>
      <c r="C8486" t="s">
        <v>5946</v>
      </c>
      <c r="D8486">
        <v>1</v>
      </c>
      <c r="E8486" t="s">
        <v>4357</v>
      </c>
      <c r="F8486">
        <v>1</v>
      </c>
      <c r="G8486">
        <v>1</v>
      </c>
      <c r="H8486" s="4" t="str">
        <f t="shared" si="264"/>
        <v>3T21.1</v>
      </c>
      <c r="I8486" s="4" t="str">
        <f t="shared" si="265"/>
        <v>SG3_1_P5_MDI-</v>
      </c>
    </row>
    <row r="8487" spans="1:9">
      <c r="A8487" t="s">
        <v>261</v>
      </c>
      <c r="B8487" t="s">
        <v>9543</v>
      </c>
      <c r="C8487" t="s">
        <v>5946</v>
      </c>
      <c r="D8487">
        <v>2</v>
      </c>
      <c r="E8487" t="s">
        <v>4353</v>
      </c>
      <c r="F8487">
        <v>2</v>
      </c>
      <c r="G8487">
        <v>2</v>
      </c>
      <c r="H8487" s="4" t="str">
        <f t="shared" si="264"/>
        <v>3T21.2</v>
      </c>
      <c r="I8487" s="4" t="str">
        <f t="shared" si="265"/>
        <v>SG3_1_P5_MDI+</v>
      </c>
    </row>
    <row r="8488" spans="1:9">
      <c r="A8488" t="s">
        <v>261</v>
      </c>
      <c r="B8488" t="s">
        <v>9543</v>
      </c>
      <c r="C8488" t="s">
        <v>5946</v>
      </c>
      <c r="D8488">
        <v>3</v>
      </c>
      <c r="E8488" t="s">
        <v>4374</v>
      </c>
      <c r="F8488">
        <v>3</v>
      </c>
      <c r="G8488">
        <v>3</v>
      </c>
      <c r="H8488" s="4" t="str">
        <f t="shared" si="264"/>
        <v>3T21.3</v>
      </c>
      <c r="I8488" s="4" t="str">
        <f t="shared" si="265"/>
        <v>SG3_P5_MDI+</v>
      </c>
    </row>
    <row r="8489" spans="1:9">
      <c r="A8489" t="s">
        <v>261</v>
      </c>
      <c r="B8489" t="s">
        <v>9543</v>
      </c>
      <c r="C8489" t="s">
        <v>5946</v>
      </c>
      <c r="D8489">
        <v>4</v>
      </c>
      <c r="E8489" t="s">
        <v>4375</v>
      </c>
      <c r="F8489">
        <v>4</v>
      </c>
      <c r="G8489">
        <v>4</v>
      </c>
      <c r="H8489" s="4" t="str">
        <f t="shared" si="264"/>
        <v>3T21.4</v>
      </c>
      <c r="I8489" s="4" t="str">
        <f t="shared" si="265"/>
        <v>SG3_P5_MDI-</v>
      </c>
    </row>
    <row r="8490" spans="1:9">
      <c r="A8490" t="s">
        <v>261</v>
      </c>
      <c r="B8490" t="s">
        <v>9543</v>
      </c>
      <c r="C8490" t="s">
        <v>9545</v>
      </c>
      <c r="D8490" t="s">
        <v>398</v>
      </c>
      <c r="E8490" t="s">
        <v>4349</v>
      </c>
      <c r="F8490" t="s">
        <v>196</v>
      </c>
      <c r="G8490" t="s">
        <v>398</v>
      </c>
      <c r="H8490" s="4" t="str">
        <f t="shared" si="264"/>
        <v>GOLD3.A2</v>
      </c>
      <c r="I8490" s="4" t="str">
        <f t="shared" si="265"/>
        <v>SG3_P0_MDI-</v>
      </c>
    </row>
    <row r="8491" spans="1:9">
      <c r="A8491" t="s">
        <v>261</v>
      </c>
      <c r="B8491" t="s">
        <v>9543</v>
      </c>
      <c r="C8491" t="s">
        <v>9545</v>
      </c>
      <c r="D8491" t="s">
        <v>396</v>
      </c>
      <c r="E8491" t="s">
        <v>4348</v>
      </c>
      <c r="F8491" t="s">
        <v>197</v>
      </c>
      <c r="G8491" t="s">
        <v>396</v>
      </c>
      <c r="H8491" s="4" t="str">
        <f t="shared" si="264"/>
        <v>GOLD3.A3</v>
      </c>
      <c r="I8491" s="4" t="str">
        <f t="shared" si="265"/>
        <v>SG3_P0_MDI+</v>
      </c>
    </row>
    <row r="8492" spans="1:9">
      <c r="A8492" t="s">
        <v>261</v>
      </c>
      <c r="B8492" t="s">
        <v>9543</v>
      </c>
      <c r="C8492" t="s">
        <v>9545</v>
      </c>
      <c r="D8492" t="s">
        <v>400</v>
      </c>
      <c r="E8492" t="s">
        <v>4351</v>
      </c>
      <c r="F8492" t="s">
        <v>215</v>
      </c>
      <c r="G8492" t="s">
        <v>400</v>
      </c>
      <c r="H8492" s="4" t="str">
        <f t="shared" si="264"/>
        <v>GOLD3.B3</v>
      </c>
      <c r="I8492" s="4" t="str">
        <f t="shared" si="265"/>
        <v>SG3_P1_MDI-</v>
      </c>
    </row>
    <row r="8493" spans="1:9">
      <c r="A8493" t="s">
        <v>261</v>
      </c>
      <c r="B8493" t="s">
        <v>9543</v>
      </c>
      <c r="C8493" t="s">
        <v>9545</v>
      </c>
      <c r="D8493" t="s">
        <v>399</v>
      </c>
      <c r="E8493" t="s">
        <v>4350</v>
      </c>
      <c r="F8493" t="s">
        <v>216</v>
      </c>
      <c r="G8493" t="s">
        <v>399</v>
      </c>
      <c r="H8493" s="4" t="str">
        <f t="shared" si="264"/>
        <v>GOLD3.B4</v>
      </c>
      <c r="I8493" s="4" t="str">
        <f t="shared" si="265"/>
        <v>SG3_P1_MDI+</v>
      </c>
    </row>
    <row r="8494" spans="1:9">
      <c r="A8494" t="s">
        <v>261</v>
      </c>
      <c r="B8494" t="s">
        <v>9543</v>
      </c>
      <c r="C8494" t="s">
        <v>9545</v>
      </c>
      <c r="D8494" t="s">
        <v>1640</v>
      </c>
      <c r="E8494" t="s">
        <v>4375</v>
      </c>
      <c r="F8494" t="s">
        <v>11</v>
      </c>
      <c r="G8494" t="s">
        <v>1640</v>
      </c>
      <c r="H8494" s="4" t="str">
        <f t="shared" si="264"/>
        <v>GOLD3.A4</v>
      </c>
      <c r="I8494" s="4" t="str">
        <f t="shared" si="265"/>
        <v>SG3_P5_MDI-</v>
      </c>
    </row>
    <row r="8495" spans="1:9">
      <c r="A8495" t="s">
        <v>261</v>
      </c>
      <c r="B8495" t="s">
        <v>9543</v>
      </c>
      <c r="C8495" t="s">
        <v>9545</v>
      </c>
      <c r="D8495" t="s">
        <v>1639</v>
      </c>
      <c r="E8495" t="s">
        <v>4374</v>
      </c>
      <c r="F8495" t="s">
        <v>198</v>
      </c>
      <c r="G8495" t="s">
        <v>1639</v>
      </c>
      <c r="H8495" s="4" t="str">
        <f t="shared" si="264"/>
        <v>GOLD3.A5</v>
      </c>
      <c r="I8495" s="4" t="str">
        <f t="shared" si="265"/>
        <v>SG3_P5_MDI+</v>
      </c>
    </row>
    <row r="8496" spans="1:9">
      <c r="A8496" t="s">
        <v>261</v>
      </c>
      <c r="B8496" t="s">
        <v>9543</v>
      </c>
      <c r="C8496" t="s">
        <v>9545</v>
      </c>
      <c r="D8496" t="s">
        <v>3062</v>
      </c>
      <c r="E8496" t="s">
        <v>4373</v>
      </c>
      <c r="F8496" t="s">
        <v>13</v>
      </c>
      <c r="G8496" t="s">
        <v>3062</v>
      </c>
      <c r="H8496" s="4" t="str">
        <f t="shared" si="264"/>
        <v>GOLD3.B5</v>
      </c>
      <c r="I8496" s="4" t="str">
        <f t="shared" si="265"/>
        <v>SG3_P6_MDI-</v>
      </c>
    </row>
    <row r="8497" spans="1:9">
      <c r="A8497" t="s">
        <v>261</v>
      </c>
      <c r="B8497" t="s">
        <v>9543</v>
      </c>
      <c r="C8497" t="s">
        <v>9545</v>
      </c>
      <c r="D8497" t="s">
        <v>3061</v>
      </c>
      <c r="E8497" t="s">
        <v>4372</v>
      </c>
      <c r="F8497" t="s">
        <v>217</v>
      </c>
      <c r="G8497" t="s">
        <v>3061</v>
      </c>
      <c r="H8497" s="4" t="str">
        <f t="shared" si="264"/>
        <v>GOLD3.B6</v>
      </c>
      <c r="I8497" s="4" t="str">
        <f t="shared" si="265"/>
        <v>SG3_P6_MDI+</v>
      </c>
    </row>
    <row r="8498" spans="1:9">
      <c r="A8498" t="s">
        <v>261</v>
      </c>
      <c r="B8498" t="s">
        <v>9546</v>
      </c>
      <c r="C8498" t="s">
        <v>5949</v>
      </c>
      <c r="D8498">
        <v>1</v>
      </c>
      <c r="E8498" t="s">
        <v>4380</v>
      </c>
      <c r="F8498">
        <v>1</v>
      </c>
      <c r="G8498">
        <v>1</v>
      </c>
      <c r="H8498" s="4" t="str">
        <f t="shared" si="264"/>
        <v>3C209.1</v>
      </c>
      <c r="I8498" s="4" t="str">
        <f t="shared" si="265"/>
        <v>S3_U17_VDD</v>
      </c>
    </row>
    <row r="8499" spans="1:9">
      <c r="A8499" t="s">
        <v>261</v>
      </c>
      <c r="B8499" t="s">
        <v>9546</v>
      </c>
      <c r="C8499" t="s">
        <v>5949</v>
      </c>
      <c r="D8499">
        <v>2</v>
      </c>
      <c r="E8499" t="s">
        <v>169</v>
      </c>
      <c r="F8499">
        <v>2</v>
      </c>
      <c r="G8499">
        <v>2</v>
      </c>
      <c r="H8499" s="4" t="str">
        <f t="shared" si="264"/>
        <v>3C209.2</v>
      </c>
      <c r="I8499" s="4" t="str">
        <f t="shared" si="265"/>
        <v>DGND</v>
      </c>
    </row>
    <row r="8500" spans="1:9">
      <c r="A8500" t="s">
        <v>261</v>
      </c>
      <c r="B8500" t="s">
        <v>9546</v>
      </c>
      <c r="C8500" t="s">
        <v>5950</v>
      </c>
      <c r="D8500">
        <v>1</v>
      </c>
      <c r="E8500" t="s">
        <v>4380</v>
      </c>
      <c r="F8500">
        <v>1</v>
      </c>
      <c r="G8500">
        <v>1</v>
      </c>
      <c r="H8500" s="4" t="str">
        <f t="shared" si="264"/>
        <v>3C220.1</v>
      </c>
      <c r="I8500" s="4" t="str">
        <f t="shared" si="265"/>
        <v>S3_U17_VDD</v>
      </c>
    </row>
    <row r="8501" spans="1:9">
      <c r="A8501" t="s">
        <v>261</v>
      </c>
      <c r="B8501" t="s">
        <v>9546</v>
      </c>
      <c r="C8501" t="s">
        <v>5950</v>
      </c>
      <c r="D8501">
        <v>2</v>
      </c>
      <c r="E8501" t="s">
        <v>169</v>
      </c>
      <c r="F8501">
        <v>2</v>
      </c>
      <c r="G8501">
        <v>2</v>
      </c>
      <c r="H8501" s="4" t="str">
        <f t="shared" si="264"/>
        <v>3C220.2</v>
      </c>
      <c r="I8501" s="4" t="str">
        <f t="shared" si="265"/>
        <v>DGND</v>
      </c>
    </row>
    <row r="8502" spans="1:9">
      <c r="A8502" t="s">
        <v>261</v>
      </c>
      <c r="B8502" t="s">
        <v>9546</v>
      </c>
      <c r="C8502" t="s">
        <v>5951</v>
      </c>
      <c r="D8502">
        <v>1</v>
      </c>
      <c r="E8502" t="s">
        <v>8913</v>
      </c>
      <c r="F8502">
        <v>1</v>
      </c>
      <c r="G8502">
        <v>1</v>
      </c>
      <c r="H8502" s="4" t="str">
        <f t="shared" si="264"/>
        <v>3MQS1.1</v>
      </c>
      <c r="I8502" s="4" t="str">
        <f t="shared" si="265"/>
        <v>S3_U4PI_P0_MDI+</v>
      </c>
    </row>
    <row r="8503" spans="1:9">
      <c r="A8503" t="s">
        <v>261</v>
      </c>
      <c r="B8503" t="s">
        <v>9546</v>
      </c>
      <c r="C8503" t="s">
        <v>5951</v>
      </c>
      <c r="D8503">
        <v>2</v>
      </c>
      <c r="E8503" t="s">
        <v>8914</v>
      </c>
      <c r="F8503">
        <v>2</v>
      </c>
      <c r="G8503">
        <v>2</v>
      </c>
      <c r="H8503" s="4" t="str">
        <f t="shared" si="264"/>
        <v>3MQS1.2</v>
      </c>
      <c r="I8503" s="4" t="str">
        <f t="shared" si="265"/>
        <v>S3_U4PI_P0_MDI-</v>
      </c>
    </row>
    <row r="8504" spans="1:9">
      <c r="A8504" t="s">
        <v>261</v>
      </c>
      <c r="B8504" t="s">
        <v>9546</v>
      </c>
      <c r="C8504" t="s">
        <v>5951</v>
      </c>
      <c r="D8504">
        <v>3</v>
      </c>
      <c r="E8504" t="s">
        <v>8915</v>
      </c>
      <c r="F8504">
        <v>3</v>
      </c>
      <c r="G8504">
        <v>3</v>
      </c>
      <c r="H8504" s="4" t="str">
        <f t="shared" si="264"/>
        <v>3MQS1.3</v>
      </c>
      <c r="I8504" s="4" t="str">
        <f t="shared" si="265"/>
        <v>S3_U4PI_P5_MDI+</v>
      </c>
    </row>
    <row r="8505" spans="1:9">
      <c r="A8505" t="s">
        <v>261</v>
      </c>
      <c r="B8505" t="s">
        <v>9546</v>
      </c>
      <c r="C8505" t="s">
        <v>5951</v>
      </c>
      <c r="D8505">
        <v>4</v>
      </c>
      <c r="E8505" t="s">
        <v>8916</v>
      </c>
      <c r="F8505">
        <v>4</v>
      </c>
      <c r="G8505">
        <v>4</v>
      </c>
      <c r="H8505" s="4" t="str">
        <f t="shared" si="264"/>
        <v>3MQS1.4</v>
      </c>
      <c r="I8505" s="4" t="str">
        <f t="shared" si="265"/>
        <v>S3_U4PI_P5_MDI-</v>
      </c>
    </row>
    <row r="8506" spans="1:9">
      <c r="A8506" t="s">
        <v>261</v>
      </c>
      <c r="B8506" t="s">
        <v>9546</v>
      </c>
      <c r="C8506" t="s">
        <v>5951</v>
      </c>
      <c r="D8506">
        <v>5</v>
      </c>
      <c r="F8506">
        <v>5</v>
      </c>
      <c r="G8506">
        <v>5</v>
      </c>
      <c r="H8506" s="4" t="str">
        <f t="shared" si="264"/>
        <v>3MQS1.5</v>
      </c>
      <c r="I8506" s="4">
        <f t="shared" si="265"/>
        <v>0</v>
      </c>
    </row>
    <row r="8507" spans="1:9">
      <c r="A8507" t="s">
        <v>261</v>
      </c>
      <c r="B8507" t="s">
        <v>9546</v>
      </c>
      <c r="C8507" t="s">
        <v>5951</v>
      </c>
      <c r="D8507">
        <v>6</v>
      </c>
      <c r="E8507" t="s">
        <v>4381</v>
      </c>
      <c r="F8507">
        <v>6</v>
      </c>
      <c r="G8507">
        <v>6</v>
      </c>
      <c r="H8507" s="4" t="str">
        <f t="shared" si="264"/>
        <v>3MQS1.6</v>
      </c>
      <c r="I8507" s="4" t="str">
        <f t="shared" si="265"/>
        <v>SG3_3PI_P0_MDI+</v>
      </c>
    </row>
    <row r="8508" spans="1:9">
      <c r="A8508" t="s">
        <v>261</v>
      </c>
      <c r="B8508" t="s">
        <v>9546</v>
      </c>
      <c r="C8508" t="s">
        <v>5951</v>
      </c>
      <c r="D8508">
        <v>7</v>
      </c>
      <c r="E8508" t="s">
        <v>4382</v>
      </c>
      <c r="F8508">
        <v>7</v>
      </c>
      <c r="G8508">
        <v>7</v>
      </c>
      <c r="H8508" s="4" t="str">
        <f t="shared" si="264"/>
        <v>3MQS1.7</v>
      </c>
      <c r="I8508" s="4" t="str">
        <f t="shared" si="265"/>
        <v>SG3_3PI_P0_MDI-</v>
      </c>
    </row>
    <row r="8509" spans="1:9">
      <c r="A8509" t="s">
        <v>261</v>
      </c>
      <c r="B8509" t="s">
        <v>9546</v>
      </c>
      <c r="C8509" t="s">
        <v>5951</v>
      </c>
      <c r="D8509">
        <v>8</v>
      </c>
      <c r="E8509" t="s">
        <v>4383</v>
      </c>
      <c r="F8509">
        <v>8</v>
      </c>
      <c r="G8509">
        <v>8</v>
      </c>
      <c r="H8509" s="4" t="str">
        <f t="shared" si="264"/>
        <v>3MQS1.8</v>
      </c>
      <c r="I8509" s="4" t="str">
        <f t="shared" si="265"/>
        <v>SG3_3PI_P5_MDI+</v>
      </c>
    </row>
    <row r="8510" spans="1:9">
      <c r="A8510" t="s">
        <v>261</v>
      </c>
      <c r="B8510" t="s">
        <v>9546</v>
      </c>
      <c r="C8510" t="s">
        <v>5951</v>
      </c>
      <c r="D8510">
        <v>9</v>
      </c>
      <c r="E8510" t="s">
        <v>4384</v>
      </c>
      <c r="F8510">
        <v>9</v>
      </c>
      <c r="G8510">
        <v>9</v>
      </c>
      <c r="H8510" s="4" t="str">
        <f t="shared" si="264"/>
        <v>3MQS1.9</v>
      </c>
      <c r="I8510" s="4" t="str">
        <f t="shared" si="265"/>
        <v>SG3_3PI_P5_MDI-</v>
      </c>
    </row>
    <row r="8511" spans="1:9">
      <c r="A8511" t="s">
        <v>261</v>
      </c>
      <c r="B8511" t="s">
        <v>9546</v>
      </c>
      <c r="C8511" t="s">
        <v>5951</v>
      </c>
      <c r="D8511">
        <v>10</v>
      </c>
      <c r="E8511" t="s">
        <v>8917</v>
      </c>
      <c r="F8511">
        <v>10</v>
      </c>
      <c r="G8511">
        <v>10</v>
      </c>
      <c r="H8511" s="4" t="str">
        <f t="shared" si="264"/>
        <v>3MQS1.10</v>
      </c>
      <c r="I8511" s="4" t="str">
        <f t="shared" si="265"/>
        <v>S3_U4PI_P1_MDI+</v>
      </c>
    </row>
    <row r="8512" spans="1:9">
      <c r="A8512" t="s">
        <v>261</v>
      </c>
      <c r="B8512" t="s">
        <v>9546</v>
      </c>
      <c r="C8512" t="s">
        <v>5951</v>
      </c>
      <c r="D8512">
        <v>11</v>
      </c>
      <c r="E8512" t="s">
        <v>8918</v>
      </c>
      <c r="F8512">
        <v>11</v>
      </c>
      <c r="G8512">
        <v>11</v>
      </c>
      <c r="H8512" s="4" t="str">
        <f t="shared" si="264"/>
        <v>3MQS1.11</v>
      </c>
      <c r="I8512" s="4" t="str">
        <f t="shared" si="265"/>
        <v>S3_U4PI_P1_MDI-</v>
      </c>
    </row>
    <row r="8513" spans="1:9">
      <c r="A8513" t="s">
        <v>261</v>
      </c>
      <c r="B8513" t="s">
        <v>9546</v>
      </c>
      <c r="C8513" t="s">
        <v>5951</v>
      </c>
      <c r="D8513">
        <v>12</v>
      </c>
      <c r="E8513" t="s">
        <v>8919</v>
      </c>
      <c r="F8513">
        <v>12</v>
      </c>
      <c r="G8513">
        <v>12</v>
      </c>
      <c r="H8513" s="4" t="str">
        <f t="shared" si="264"/>
        <v>3MQS1.12</v>
      </c>
      <c r="I8513" s="4" t="str">
        <f t="shared" si="265"/>
        <v>S3_U4PI_P6_MDI+</v>
      </c>
    </row>
    <row r="8514" spans="1:9">
      <c r="A8514" t="s">
        <v>261</v>
      </c>
      <c r="B8514" t="s">
        <v>9546</v>
      </c>
      <c r="C8514" t="s">
        <v>5951</v>
      </c>
      <c r="D8514">
        <v>13</v>
      </c>
      <c r="E8514" t="s">
        <v>8920</v>
      </c>
      <c r="F8514">
        <v>13</v>
      </c>
      <c r="G8514">
        <v>13</v>
      </c>
      <c r="H8514" s="4" t="str">
        <f t="shared" ref="H8514:H8577" si="266">CONCATENATE(C8514,".",F8514)</f>
        <v>3MQS1.13</v>
      </c>
      <c r="I8514" s="4" t="str">
        <f t="shared" ref="I8514:I8577" si="267">E8514</f>
        <v>S3_U4PI_P6_MDI-</v>
      </c>
    </row>
    <row r="8515" spans="1:9">
      <c r="A8515" t="s">
        <v>261</v>
      </c>
      <c r="B8515" t="s">
        <v>9546</v>
      </c>
      <c r="C8515" t="s">
        <v>5951</v>
      </c>
      <c r="D8515">
        <v>14</v>
      </c>
      <c r="F8515">
        <v>14</v>
      </c>
      <c r="G8515">
        <v>14</v>
      </c>
      <c r="H8515" s="4" t="str">
        <f t="shared" si="266"/>
        <v>3MQS1.14</v>
      </c>
      <c r="I8515" s="4">
        <f t="shared" si="267"/>
        <v>0</v>
      </c>
    </row>
    <row r="8516" spans="1:9">
      <c r="A8516" t="s">
        <v>261</v>
      </c>
      <c r="B8516" t="s">
        <v>9546</v>
      </c>
      <c r="C8516" t="s">
        <v>5951</v>
      </c>
      <c r="D8516">
        <v>15</v>
      </c>
      <c r="E8516" t="s">
        <v>4385</v>
      </c>
      <c r="F8516">
        <v>15</v>
      </c>
      <c r="G8516">
        <v>15</v>
      </c>
      <c r="H8516" s="4" t="str">
        <f t="shared" si="266"/>
        <v>3MQS1.15</v>
      </c>
      <c r="I8516" s="4" t="str">
        <f t="shared" si="267"/>
        <v>SG3_3PI_P1_MDI+</v>
      </c>
    </row>
    <row r="8517" spans="1:9">
      <c r="A8517" t="s">
        <v>261</v>
      </c>
      <c r="B8517" t="s">
        <v>9546</v>
      </c>
      <c r="C8517" t="s">
        <v>5951</v>
      </c>
      <c r="D8517">
        <v>16</v>
      </c>
      <c r="E8517" t="s">
        <v>4386</v>
      </c>
      <c r="F8517">
        <v>16</v>
      </c>
      <c r="G8517">
        <v>16</v>
      </c>
      <c r="H8517" s="4" t="str">
        <f t="shared" si="266"/>
        <v>3MQS1.16</v>
      </c>
      <c r="I8517" s="4" t="str">
        <f t="shared" si="267"/>
        <v>SG3_3PI_P1_MDI-</v>
      </c>
    </row>
    <row r="8518" spans="1:9">
      <c r="A8518" t="s">
        <v>261</v>
      </c>
      <c r="B8518" t="s">
        <v>9546</v>
      </c>
      <c r="C8518" t="s">
        <v>5951</v>
      </c>
      <c r="D8518">
        <v>17</v>
      </c>
      <c r="E8518" t="s">
        <v>4387</v>
      </c>
      <c r="F8518">
        <v>17</v>
      </c>
      <c r="G8518">
        <v>17</v>
      </c>
      <c r="H8518" s="4" t="str">
        <f t="shared" si="266"/>
        <v>3MQS1.17</v>
      </c>
      <c r="I8518" s="4" t="str">
        <f t="shared" si="267"/>
        <v>SG3_3PI_P6_MDI+</v>
      </c>
    </row>
    <row r="8519" spans="1:9">
      <c r="A8519" t="s">
        <v>261</v>
      </c>
      <c r="B8519" t="s">
        <v>9546</v>
      </c>
      <c r="C8519" t="s">
        <v>5951</v>
      </c>
      <c r="D8519">
        <v>18</v>
      </c>
      <c r="E8519" t="s">
        <v>4388</v>
      </c>
      <c r="F8519">
        <v>18</v>
      </c>
      <c r="G8519">
        <v>18</v>
      </c>
      <c r="H8519" s="4" t="str">
        <f t="shared" si="266"/>
        <v>3MQS1.18</v>
      </c>
      <c r="I8519" s="4" t="str">
        <f t="shared" si="267"/>
        <v>SG3_3PI_P6_MDI-</v>
      </c>
    </row>
    <row r="8520" spans="1:9">
      <c r="A8520" t="s">
        <v>261</v>
      </c>
      <c r="B8520" t="s">
        <v>9546</v>
      </c>
      <c r="C8520" t="s">
        <v>5951</v>
      </c>
      <c r="D8520" t="s">
        <v>186</v>
      </c>
      <c r="F8520" t="s">
        <v>186</v>
      </c>
      <c r="G8520" t="s">
        <v>186</v>
      </c>
      <c r="H8520" s="4" t="str">
        <f t="shared" si="266"/>
        <v>3MQS1.NUT1</v>
      </c>
      <c r="I8520" s="4">
        <f t="shared" si="267"/>
        <v>0</v>
      </c>
    </row>
    <row r="8521" spans="1:9">
      <c r="A8521" t="s">
        <v>261</v>
      </c>
      <c r="B8521" t="s">
        <v>9546</v>
      </c>
      <c r="C8521" t="s">
        <v>5951</v>
      </c>
      <c r="D8521" t="s">
        <v>187</v>
      </c>
      <c r="F8521" t="s">
        <v>187</v>
      </c>
      <c r="G8521" t="s">
        <v>187</v>
      </c>
      <c r="H8521" s="4" t="str">
        <f t="shared" si="266"/>
        <v>3MQS1.NUT2</v>
      </c>
      <c r="I8521" s="4">
        <f t="shared" si="267"/>
        <v>0</v>
      </c>
    </row>
    <row r="8522" spans="1:9">
      <c r="A8522" t="s">
        <v>261</v>
      </c>
      <c r="B8522" t="s">
        <v>9546</v>
      </c>
      <c r="C8522" t="s">
        <v>5952</v>
      </c>
      <c r="D8522">
        <v>1</v>
      </c>
      <c r="E8522" t="s">
        <v>4380</v>
      </c>
      <c r="F8522">
        <v>1</v>
      </c>
      <c r="G8522">
        <v>1</v>
      </c>
      <c r="H8522" s="4" t="str">
        <f t="shared" si="266"/>
        <v>3R21.1</v>
      </c>
      <c r="I8522" s="4" t="str">
        <f t="shared" si="267"/>
        <v>S3_U17_VDD</v>
      </c>
    </row>
    <row r="8523" spans="1:9">
      <c r="A8523" t="s">
        <v>261</v>
      </c>
      <c r="B8523" t="s">
        <v>9546</v>
      </c>
      <c r="C8523" t="s">
        <v>5952</v>
      </c>
      <c r="D8523">
        <v>2</v>
      </c>
      <c r="E8523" t="s">
        <v>1841</v>
      </c>
      <c r="F8523">
        <v>2</v>
      </c>
      <c r="G8523">
        <v>2</v>
      </c>
      <c r="H8523" s="4" t="str">
        <f t="shared" si="266"/>
        <v>3R21.2</v>
      </c>
      <c r="I8523" s="4" t="str">
        <f t="shared" si="267"/>
        <v>VDD18_ATX</v>
      </c>
    </row>
    <row r="8524" spans="1:9">
      <c r="A8524" t="s">
        <v>261</v>
      </c>
      <c r="B8524" t="s">
        <v>9546</v>
      </c>
      <c r="C8524" t="s">
        <v>5953</v>
      </c>
      <c r="D8524" t="s">
        <v>634</v>
      </c>
      <c r="F8524">
        <v>61</v>
      </c>
      <c r="G8524" t="s">
        <v>634</v>
      </c>
      <c r="H8524" s="4" t="str">
        <f t="shared" si="266"/>
        <v>3U17.61</v>
      </c>
      <c r="I8524" s="4">
        <f t="shared" si="267"/>
        <v>0</v>
      </c>
    </row>
    <row r="8525" spans="1:9">
      <c r="A8525" t="s">
        <v>261</v>
      </c>
      <c r="B8525" t="s">
        <v>9546</v>
      </c>
      <c r="C8525" t="s">
        <v>5953</v>
      </c>
      <c r="D8525" t="s">
        <v>635</v>
      </c>
      <c r="F8525">
        <v>59</v>
      </c>
      <c r="G8525" t="s">
        <v>635</v>
      </c>
      <c r="H8525" s="4" t="str">
        <f t="shared" si="266"/>
        <v>3U17.59</v>
      </c>
      <c r="I8525" s="4">
        <f t="shared" si="267"/>
        <v>0</v>
      </c>
    </row>
    <row r="8526" spans="1:9">
      <c r="A8526" t="s">
        <v>261</v>
      </c>
      <c r="B8526" t="s">
        <v>9546</v>
      </c>
      <c r="C8526" t="s">
        <v>5953</v>
      </c>
      <c r="D8526" t="s">
        <v>636</v>
      </c>
      <c r="F8526">
        <v>60</v>
      </c>
      <c r="G8526" t="s">
        <v>636</v>
      </c>
      <c r="H8526" s="4" t="str">
        <f t="shared" si="266"/>
        <v>3U17.60</v>
      </c>
      <c r="I8526" s="4">
        <f t="shared" si="267"/>
        <v>0</v>
      </c>
    </row>
    <row r="8527" spans="1:9">
      <c r="A8527" t="s">
        <v>261</v>
      </c>
      <c r="B8527" t="s">
        <v>9546</v>
      </c>
      <c r="C8527" t="s">
        <v>5953</v>
      </c>
      <c r="D8527" t="s">
        <v>637</v>
      </c>
      <c r="F8527">
        <v>58</v>
      </c>
      <c r="G8527" t="s">
        <v>637</v>
      </c>
      <c r="H8527" s="4" t="str">
        <f t="shared" si="266"/>
        <v>3U17.58</v>
      </c>
      <c r="I8527" s="4">
        <f t="shared" si="267"/>
        <v>0</v>
      </c>
    </row>
    <row r="8528" spans="1:9">
      <c r="A8528" t="s">
        <v>261</v>
      </c>
      <c r="B8528" t="s">
        <v>9546</v>
      </c>
      <c r="C8528" t="s">
        <v>5953</v>
      </c>
      <c r="D8528" t="s">
        <v>638</v>
      </c>
      <c r="E8528" t="s">
        <v>8919</v>
      </c>
      <c r="F8528">
        <v>55</v>
      </c>
      <c r="G8528" t="s">
        <v>638</v>
      </c>
      <c r="H8528" s="4" t="str">
        <f t="shared" si="266"/>
        <v>3U17.55</v>
      </c>
      <c r="I8528" s="4" t="str">
        <f t="shared" si="267"/>
        <v>S3_U4PI_P6_MDI+</v>
      </c>
    </row>
    <row r="8529" spans="1:9">
      <c r="A8529" t="s">
        <v>261</v>
      </c>
      <c r="B8529" t="s">
        <v>9546</v>
      </c>
      <c r="C8529" t="s">
        <v>5953</v>
      </c>
      <c r="D8529" t="s">
        <v>639</v>
      </c>
      <c r="E8529" t="s">
        <v>8921</v>
      </c>
      <c r="F8529">
        <v>53</v>
      </c>
      <c r="G8529" t="s">
        <v>639</v>
      </c>
      <c r="H8529" s="4" t="str">
        <f t="shared" si="266"/>
        <v>3U17.53</v>
      </c>
      <c r="I8529" s="4" t="str">
        <f t="shared" si="267"/>
        <v>S3_U4PILB_P6_MDI+</v>
      </c>
    </row>
    <row r="8530" spans="1:9">
      <c r="A8530" t="s">
        <v>261</v>
      </c>
      <c r="B8530" t="s">
        <v>9546</v>
      </c>
      <c r="C8530" t="s">
        <v>5953</v>
      </c>
      <c r="D8530" t="s">
        <v>640</v>
      </c>
      <c r="E8530" t="s">
        <v>8920</v>
      </c>
      <c r="F8530">
        <v>54</v>
      </c>
      <c r="G8530" t="s">
        <v>640</v>
      </c>
      <c r="H8530" s="4" t="str">
        <f t="shared" si="266"/>
        <v>3U17.54</v>
      </c>
      <c r="I8530" s="4" t="str">
        <f t="shared" si="267"/>
        <v>S3_U4PI_P6_MDI-</v>
      </c>
    </row>
    <row r="8531" spans="1:9">
      <c r="A8531" t="s">
        <v>261</v>
      </c>
      <c r="B8531" t="s">
        <v>9546</v>
      </c>
      <c r="C8531" t="s">
        <v>5953</v>
      </c>
      <c r="D8531" t="s">
        <v>641</v>
      </c>
      <c r="E8531" t="s">
        <v>8922</v>
      </c>
      <c r="F8531">
        <v>52</v>
      </c>
      <c r="G8531" t="s">
        <v>641</v>
      </c>
      <c r="H8531" s="4" t="str">
        <f t="shared" si="266"/>
        <v>3U17.52</v>
      </c>
      <c r="I8531" s="4" t="str">
        <f t="shared" si="267"/>
        <v>S3_U4PILB_P6_MDI-</v>
      </c>
    </row>
    <row r="8532" spans="1:9">
      <c r="A8532" t="s">
        <v>261</v>
      </c>
      <c r="B8532" t="s">
        <v>9546</v>
      </c>
      <c r="C8532" t="s">
        <v>5953</v>
      </c>
      <c r="D8532" t="s">
        <v>642</v>
      </c>
      <c r="E8532" t="s">
        <v>8915</v>
      </c>
      <c r="F8532">
        <v>49</v>
      </c>
      <c r="G8532" t="s">
        <v>642</v>
      </c>
      <c r="H8532" s="4" t="str">
        <f t="shared" si="266"/>
        <v>3U17.49</v>
      </c>
      <c r="I8532" s="4" t="str">
        <f t="shared" si="267"/>
        <v>S3_U4PI_P5_MDI+</v>
      </c>
    </row>
    <row r="8533" spans="1:9">
      <c r="A8533" t="s">
        <v>261</v>
      </c>
      <c r="B8533" t="s">
        <v>9546</v>
      </c>
      <c r="C8533" t="s">
        <v>5953</v>
      </c>
      <c r="D8533" t="s">
        <v>643</v>
      </c>
      <c r="E8533" t="s">
        <v>8923</v>
      </c>
      <c r="F8533">
        <v>47</v>
      </c>
      <c r="G8533" t="s">
        <v>643</v>
      </c>
      <c r="H8533" s="4" t="str">
        <f t="shared" si="266"/>
        <v>3U17.47</v>
      </c>
      <c r="I8533" s="4" t="str">
        <f t="shared" si="267"/>
        <v>S3_U4PILB_P5_MDI+</v>
      </c>
    </row>
    <row r="8534" spans="1:9">
      <c r="A8534" t="s">
        <v>261</v>
      </c>
      <c r="B8534" t="s">
        <v>9546</v>
      </c>
      <c r="C8534" t="s">
        <v>5953</v>
      </c>
      <c r="D8534" t="s">
        <v>644</v>
      </c>
      <c r="E8534" t="s">
        <v>8916</v>
      </c>
      <c r="F8534">
        <v>48</v>
      </c>
      <c r="G8534" t="s">
        <v>644</v>
      </c>
      <c r="H8534" s="4" t="str">
        <f t="shared" si="266"/>
        <v>3U17.48</v>
      </c>
      <c r="I8534" s="4" t="str">
        <f t="shared" si="267"/>
        <v>S3_U4PI_P5_MDI-</v>
      </c>
    </row>
    <row r="8535" spans="1:9">
      <c r="A8535" t="s">
        <v>261</v>
      </c>
      <c r="B8535" t="s">
        <v>9546</v>
      </c>
      <c r="C8535" t="s">
        <v>5953</v>
      </c>
      <c r="D8535" t="s">
        <v>645</v>
      </c>
      <c r="E8535" t="s">
        <v>8924</v>
      </c>
      <c r="F8535">
        <v>46</v>
      </c>
      <c r="G8535" t="s">
        <v>645</v>
      </c>
      <c r="H8535" s="4" t="str">
        <f t="shared" si="266"/>
        <v>3U17.46</v>
      </c>
      <c r="I8535" s="4" t="str">
        <f t="shared" si="267"/>
        <v>S3_U4PILB_P5_MDI-</v>
      </c>
    </row>
    <row r="8536" spans="1:9">
      <c r="A8536" t="s">
        <v>261</v>
      </c>
      <c r="B8536" t="s">
        <v>9546</v>
      </c>
      <c r="C8536" t="s">
        <v>5953</v>
      </c>
      <c r="D8536" t="s">
        <v>646</v>
      </c>
      <c r="E8536" t="s">
        <v>8913</v>
      </c>
      <c r="F8536">
        <v>45</v>
      </c>
      <c r="G8536" t="s">
        <v>646</v>
      </c>
      <c r="H8536" s="4" t="str">
        <f t="shared" si="266"/>
        <v>3U17.45</v>
      </c>
      <c r="I8536" s="4" t="str">
        <f t="shared" si="267"/>
        <v>S3_U4PI_P0_MDI+</v>
      </c>
    </row>
    <row r="8537" spans="1:9">
      <c r="A8537" t="s">
        <v>261</v>
      </c>
      <c r="B8537" t="s">
        <v>9546</v>
      </c>
      <c r="C8537" t="s">
        <v>5953</v>
      </c>
      <c r="D8537" t="s">
        <v>647</v>
      </c>
      <c r="E8537" t="s">
        <v>8925</v>
      </c>
      <c r="F8537">
        <v>43</v>
      </c>
      <c r="G8537" t="s">
        <v>647</v>
      </c>
      <c r="H8537" s="4" t="str">
        <f t="shared" si="266"/>
        <v>3U17.43</v>
      </c>
      <c r="I8537" s="4" t="str">
        <f t="shared" si="267"/>
        <v>S3_U4PILB_P0_MDI+</v>
      </c>
    </row>
    <row r="8538" spans="1:9">
      <c r="A8538" t="s">
        <v>261</v>
      </c>
      <c r="B8538" t="s">
        <v>9546</v>
      </c>
      <c r="C8538" t="s">
        <v>5953</v>
      </c>
      <c r="D8538" t="s">
        <v>648</v>
      </c>
      <c r="E8538" t="s">
        <v>8914</v>
      </c>
      <c r="F8538">
        <v>44</v>
      </c>
      <c r="G8538" t="s">
        <v>648</v>
      </c>
      <c r="H8538" s="4" t="str">
        <f t="shared" si="266"/>
        <v>3U17.44</v>
      </c>
      <c r="I8538" s="4" t="str">
        <f t="shared" si="267"/>
        <v>S3_U4PI_P0_MDI-</v>
      </c>
    </row>
    <row r="8539" spans="1:9">
      <c r="A8539" t="s">
        <v>261</v>
      </c>
      <c r="B8539" t="s">
        <v>9546</v>
      </c>
      <c r="C8539" t="s">
        <v>5953</v>
      </c>
      <c r="D8539" t="s">
        <v>649</v>
      </c>
      <c r="E8539" t="s">
        <v>8926</v>
      </c>
      <c r="F8539">
        <v>42</v>
      </c>
      <c r="G8539" t="s">
        <v>649</v>
      </c>
      <c r="H8539" s="4" t="str">
        <f t="shared" si="266"/>
        <v>3U17.42</v>
      </c>
      <c r="I8539" s="4" t="str">
        <f t="shared" si="267"/>
        <v>S3_U4PILB_P0_MDI-</v>
      </c>
    </row>
    <row r="8540" spans="1:9">
      <c r="A8540" t="s">
        <v>261</v>
      </c>
      <c r="B8540" t="s">
        <v>9546</v>
      </c>
      <c r="C8540" t="s">
        <v>5953</v>
      </c>
      <c r="D8540" t="s">
        <v>650</v>
      </c>
      <c r="E8540" t="s">
        <v>8917</v>
      </c>
      <c r="F8540">
        <v>39</v>
      </c>
      <c r="G8540" t="s">
        <v>650</v>
      </c>
      <c r="H8540" s="4" t="str">
        <f t="shared" si="266"/>
        <v>3U17.39</v>
      </c>
      <c r="I8540" s="4" t="str">
        <f t="shared" si="267"/>
        <v>S3_U4PI_P1_MDI+</v>
      </c>
    </row>
    <row r="8541" spans="1:9">
      <c r="A8541" t="s">
        <v>261</v>
      </c>
      <c r="B8541" t="s">
        <v>9546</v>
      </c>
      <c r="C8541" t="s">
        <v>5953</v>
      </c>
      <c r="D8541" t="s">
        <v>651</v>
      </c>
      <c r="E8541" t="s">
        <v>8927</v>
      </c>
      <c r="F8541">
        <v>37</v>
      </c>
      <c r="G8541" t="s">
        <v>651</v>
      </c>
      <c r="H8541" s="4" t="str">
        <f t="shared" si="266"/>
        <v>3U17.37</v>
      </c>
      <c r="I8541" s="4" t="str">
        <f t="shared" si="267"/>
        <v>S3_U4PILB_P1_MDI+</v>
      </c>
    </row>
    <row r="8542" spans="1:9">
      <c r="A8542" t="s">
        <v>261</v>
      </c>
      <c r="B8542" t="s">
        <v>9546</v>
      </c>
      <c r="C8542" t="s">
        <v>5953</v>
      </c>
      <c r="D8542" t="s">
        <v>652</v>
      </c>
      <c r="E8542" t="s">
        <v>8918</v>
      </c>
      <c r="F8542">
        <v>38</v>
      </c>
      <c r="G8542" t="s">
        <v>652</v>
      </c>
      <c r="H8542" s="4" t="str">
        <f t="shared" si="266"/>
        <v>3U17.38</v>
      </c>
      <c r="I8542" s="4" t="str">
        <f t="shared" si="267"/>
        <v>S3_U4PI_P1_MDI-</v>
      </c>
    </row>
    <row r="8543" spans="1:9">
      <c r="A8543" t="s">
        <v>261</v>
      </c>
      <c r="B8543" t="s">
        <v>9546</v>
      </c>
      <c r="C8543" t="s">
        <v>5953</v>
      </c>
      <c r="D8543" t="s">
        <v>653</v>
      </c>
      <c r="E8543" t="s">
        <v>8928</v>
      </c>
      <c r="F8543">
        <v>36</v>
      </c>
      <c r="G8543" t="s">
        <v>653</v>
      </c>
      <c r="H8543" s="4" t="str">
        <f t="shared" si="266"/>
        <v>3U17.36</v>
      </c>
      <c r="I8543" s="4" t="str">
        <f t="shared" si="267"/>
        <v>S3_U4PILB_P1_MDI-</v>
      </c>
    </row>
    <row r="8544" spans="1:9">
      <c r="A8544" t="s">
        <v>261</v>
      </c>
      <c r="B8544" t="s">
        <v>9546</v>
      </c>
      <c r="C8544" t="s">
        <v>5953</v>
      </c>
      <c r="D8544" t="s">
        <v>231</v>
      </c>
      <c r="F8544">
        <v>6</v>
      </c>
      <c r="G8544" t="s">
        <v>231</v>
      </c>
      <c r="H8544" s="4" t="str">
        <f t="shared" si="266"/>
        <v>3U17.6</v>
      </c>
      <c r="I8544" s="4">
        <f t="shared" si="267"/>
        <v>0</v>
      </c>
    </row>
    <row r="8545" spans="1:9">
      <c r="A8545" t="s">
        <v>261</v>
      </c>
      <c r="B8545" t="s">
        <v>9546</v>
      </c>
      <c r="C8545" t="s">
        <v>5953</v>
      </c>
      <c r="D8545" t="s">
        <v>195</v>
      </c>
      <c r="F8545">
        <v>7</v>
      </c>
      <c r="G8545" t="s">
        <v>195</v>
      </c>
      <c r="H8545" s="4" t="str">
        <f t="shared" si="266"/>
        <v>3U17.7</v>
      </c>
      <c r="I8545" s="4">
        <f t="shared" si="267"/>
        <v>0</v>
      </c>
    </row>
    <row r="8546" spans="1:9">
      <c r="A8546" t="s">
        <v>261</v>
      </c>
      <c r="B8546" t="s">
        <v>9546</v>
      </c>
      <c r="C8546" t="s">
        <v>5953</v>
      </c>
      <c r="D8546" t="s">
        <v>196</v>
      </c>
      <c r="E8546" t="s">
        <v>4322</v>
      </c>
      <c r="F8546">
        <v>12</v>
      </c>
      <c r="G8546" t="s">
        <v>196</v>
      </c>
      <c r="H8546" s="4" t="str">
        <f t="shared" si="266"/>
        <v>3U17.12</v>
      </c>
      <c r="I8546" s="4" t="str">
        <f t="shared" si="267"/>
        <v>S3_U3_P6_MDI+</v>
      </c>
    </row>
    <row r="8547" spans="1:9">
      <c r="A8547" t="s">
        <v>261</v>
      </c>
      <c r="B8547" t="s">
        <v>9546</v>
      </c>
      <c r="C8547" t="s">
        <v>5953</v>
      </c>
      <c r="D8547" t="s">
        <v>197</v>
      </c>
      <c r="E8547" t="s">
        <v>4324</v>
      </c>
      <c r="F8547">
        <v>13</v>
      </c>
      <c r="G8547" t="s">
        <v>197</v>
      </c>
      <c r="H8547" s="4" t="str">
        <f t="shared" si="266"/>
        <v>3U17.13</v>
      </c>
      <c r="I8547" s="4" t="str">
        <f t="shared" si="267"/>
        <v>S3_U3_P6_MDI-</v>
      </c>
    </row>
    <row r="8548" spans="1:9">
      <c r="A8548" t="s">
        <v>261</v>
      </c>
      <c r="B8548" t="s">
        <v>9546</v>
      </c>
      <c r="C8548" t="s">
        <v>5953</v>
      </c>
      <c r="D8548" t="s">
        <v>11</v>
      </c>
      <c r="E8548" t="s">
        <v>4329</v>
      </c>
      <c r="F8548">
        <v>18</v>
      </c>
      <c r="G8548" t="s">
        <v>11</v>
      </c>
      <c r="H8548" s="4" t="str">
        <f t="shared" si="266"/>
        <v>3U17.18</v>
      </c>
      <c r="I8548" s="4" t="str">
        <f t="shared" si="267"/>
        <v>S3_U3_P5_MDI+</v>
      </c>
    </row>
    <row r="8549" spans="1:9">
      <c r="A8549" t="s">
        <v>261</v>
      </c>
      <c r="B8549" t="s">
        <v>9546</v>
      </c>
      <c r="C8549" t="s">
        <v>5953</v>
      </c>
      <c r="D8549" t="s">
        <v>198</v>
      </c>
      <c r="E8549" t="s">
        <v>4327</v>
      </c>
      <c r="F8549">
        <v>19</v>
      </c>
      <c r="G8549" t="s">
        <v>198</v>
      </c>
      <c r="H8549" s="4" t="str">
        <f t="shared" si="266"/>
        <v>3U17.19</v>
      </c>
      <c r="I8549" s="4" t="str">
        <f t="shared" si="267"/>
        <v>S3_U3_P5_MDI-</v>
      </c>
    </row>
    <row r="8550" spans="1:9">
      <c r="A8550" t="s">
        <v>261</v>
      </c>
      <c r="B8550" t="s">
        <v>9546</v>
      </c>
      <c r="C8550" t="s">
        <v>5953</v>
      </c>
      <c r="D8550" t="s">
        <v>199</v>
      </c>
      <c r="E8550" t="s">
        <v>4288</v>
      </c>
      <c r="F8550">
        <v>21</v>
      </c>
      <c r="G8550" t="s">
        <v>199</v>
      </c>
      <c r="H8550" s="4" t="str">
        <f t="shared" si="266"/>
        <v>3U17.21</v>
      </c>
      <c r="I8550" s="4" t="str">
        <f t="shared" si="267"/>
        <v>S3_U3_P0_MDI+</v>
      </c>
    </row>
    <row r="8551" spans="1:9">
      <c r="A8551" t="s">
        <v>261</v>
      </c>
      <c r="B8551" t="s">
        <v>9546</v>
      </c>
      <c r="C8551" t="s">
        <v>5953</v>
      </c>
      <c r="D8551" t="s">
        <v>200</v>
      </c>
      <c r="E8551" t="s">
        <v>4290</v>
      </c>
      <c r="F8551">
        <v>22</v>
      </c>
      <c r="G8551" t="s">
        <v>200</v>
      </c>
      <c r="H8551" s="4" t="str">
        <f t="shared" si="266"/>
        <v>3U17.22</v>
      </c>
      <c r="I8551" s="4" t="str">
        <f t="shared" si="267"/>
        <v>S3_U3_P0_MDI-</v>
      </c>
    </row>
    <row r="8552" spans="1:9">
      <c r="A8552" t="s">
        <v>261</v>
      </c>
      <c r="B8552" t="s">
        <v>9546</v>
      </c>
      <c r="C8552" t="s">
        <v>5953</v>
      </c>
      <c r="D8552" t="s">
        <v>201</v>
      </c>
      <c r="E8552" t="s">
        <v>4293</v>
      </c>
      <c r="F8552">
        <v>27</v>
      </c>
      <c r="G8552" t="s">
        <v>201</v>
      </c>
      <c r="H8552" s="4" t="str">
        <f t="shared" si="266"/>
        <v>3U17.27</v>
      </c>
      <c r="I8552" s="4" t="str">
        <f t="shared" si="267"/>
        <v>S3_U3_P1_MDI+</v>
      </c>
    </row>
    <row r="8553" spans="1:9">
      <c r="A8553" t="s">
        <v>261</v>
      </c>
      <c r="B8553" t="s">
        <v>9546</v>
      </c>
      <c r="C8553" t="s">
        <v>5953</v>
      </c>
      <c r="D8553" t="s">
        <v>202</v>
      </c>
      <c r="E8553" t="s">
        <v>4295</v>
      </c>
      <c r="F8553">
        <v>28</v>
      </c>
      <c r="G8553" t="s">
        <v>202</v>
      </c>
      <c r="H8553" s="4" t="str">
        <f t="shared" si="266"/>
        <v>3U17.28</v>
      </c>
      <c r="I8553" s="4" t="str">
        <f t="shared" si="267"/>
        <v>S3_U3_P1_MDI-</v>
      </c>
    </row>
    <row r="8554" spans="1:9">
      <c r="A8554" t="s">
        <v>261</v>
      </c>
      <c r="B8554" t="s">
        <v>9546</v>
      </c>
      <c r="C8554" t="s">
        <v>5953</v>
      </c>
      <c r="D8554" t="s">
        <v>654</v>
      </c>
      <c r="E8554" t="s">
        <v>169</v>
      </c>
      <c r="F8554">
        <v>1</v>
      </c>
      <c r="G8554" t="s">
        <v>654</v>
      </c>
      <c r="H8554" s="4" t="str">
        <f t="shared" si="266"/>
        <v>3U17.1</v>
      </c>
      <c r="I8554" s="4" t="str">
        <f t="shared" si="267"/>
        <v>DGND</v>
      </c>
    </row>
    <row r="8555" spans="1:9">
      <c r="A8555" t="s">
        <v>261</v>
      </c>
      <c r="B8555" t="s">
        <v>9546</v>
      </c>
      <c r="C8555" t="s">
        <v>5953</v>
      </c>
      <c r="D8555" t="s">
        <v>655</v>
      </c>
      <c r="E8555" t="s">
        <v>169</v>
      </c>
      <c r="F8555">
        <v>3</v>
      </c>
      <c r="G8555" t="s">
        <v>655</v>
      </c>
      <c r="H8555" s="4" t="str">
        <f t="shared" si="266"/>
        <v>3U17.3</v>
      </c>
      <c r="I8555" s="4" t="str">
        <f t="shared" si="267"/>
        <v>DGND</v>
      </c>
    </row>
    <row r="8556" spans="1:9">
      <c r="A8556" t="s">
        <v>261</v>
      </c>
      <c r="B8556" t="s">
        <v>9546</v>
      </c>
      <c r="C8556" t="s">
        <v>5953</v>
      </c>
      <c r="D8556" t="s">
        <v>656</v>
      </c>
      <c r="E8556" t="s">
        <v>169</v>
      </c>
      <c r="F8556">
        <v>4</v>
      </c>
      <c r="G8556" t="s">
        <v>656</v>
      </c>
      <c r="H8556" s="4" t="str">
        <f t="shared" si="266"/>
        <v>3U17.4</v>
      </c>
      <c r="I8556" s="4" t="str">
        <f t="shared" si="267"/>
        <v>DGND</v>
      </c>
    </row>
    <row r="8557" spans="1:9">
      <c r="A8557" t="s">
        <v>261</v>
      </c>
      <c r="B8557" t="s">
        <v>9546</v>
      </c>
      <c r="C8557" t="s">
        <v>5953</v>
      </c>
      <c r="D8557" t="s">
        <v>657</v>
      </c>
      <c r="E8557" t="s">
        <v>169</v>
      </c>
      <c r="F8557">
        <v>5</v>
      </c>
      <c r="G8557" t="s">
        <v>657</v>
      </c>
      <c r="H8557" s="4" t="str">
        <f t="shared" si="266"/>
        <v>3U17.5</v>
      </c>
      <c r="I8557" s="4" t="str">
        <f t="shared" si="267"/>
        <v>DGND</v>
      </c>
    </row>
    <row r="8558" spans="1:9">
      <c r="A8558" t="s">
        <v>261</v>
      </c>
      <c r="B8558" t="s">
        <v>9546</v>
      </c>
      <c r="C8558" t="s">
        <v>5953</v>
      </c>
      <c r="D8558" t="s">
        <v>658</v>
      </c>
      <c r="E8558" t="s">
        <v>169</v>
      </c>
      <c r="F8558">
        <v>9</v>
      </c>
      <c r="G8558" t="s">
        <v>658</v>
      </c>
      <c r="H8558" s="4" t="str">
        <f t="shared" si="266"/>
        <v>3U17.9</v>
      </c>
      <c r="I8558" s="4" t="str">
        <f t="shared" si="267"/>
        <v>DGND</v>
      </c>
    </row>
    <row r="8559" spans="1:9">
      <c r="A8559" t="s">
        <v>261</v>
      </c>
      <c r="B8559" t="s">
        <v>9546</v>
      </c>
      <c r="C8559" t="s">
        <v>5953</v>
      </c>
      <c r="D8559" t="s">
        <v>659</v>
      </c>
      <c r="E8559" t="s">
        <v>169</v>
      </c>
      <c r="F8559">
        <v>14</v>
      </c>
      <c r="G8559" t="s">
        <v>659</v>
      </c>
      <c r="H8559" s="4" t="str">
        <f t="shared" si="266"/>
        <v>3U17.14</v>
      </c>
      <c r="I8559" s="4" t="str">
        <f t="shared" si="267"/>
        <v>DGND</v>
      </c>
    </row>
    <row r="8560" spans="1:9">
      <c r="A8560" t="s">
        <v>261</v>
      </c>
      <c r="B8560" t="s">
        <v>9546</v>
      </c>
      <c r="C8560" t="s">
        <v>5953</v>
      </c>
      <c r="D8560" t="s">
        <v>660</v>
      </c>
      <c r="E8560" t="s">
        <v>169</v>
      </c>
      <c r="F8560">
        <v>17</v>
      </c>
      <c r="G8560" t="s">
        <v>660</v>
      </c>
      <c r="H8560" s="4" t="str">
        <f t="shared" si="266"/>
        <v>3U17.17</v>
      </c>
      <c r="I8560" s="4" t="str">
        <f t="shared" si="267"/>
        <v>DGND</v>
      </c>
    </row>
    <row r="8561" spans="1:9">
      <c r="A8561" t="s">
        <v>261</v>
      </c>
      <c r="B8561" t="s">
        <v>9546</v>
      </c>
      <c r="C8561" t="s">
        <v>5953</v>
      </c>
      <c r="D8561" t="s">
        <v>661</v>
      </c>
      <c r="E8561" t="s">
        <v>169</v>
      </c>
      <c r="F8561">
        <v>23</v>
      </c>
      <c r="G8561" t="s">
        <v>661</v>
      </c>
      <c r="H8561" s="4" t="str">
        <f t="shared" si="266"/>
        <v>3U17.23</v>
      </c>
      <c r="I8561" s="4" t="str">
        <f t="shared" si="267"/>
        <v>DGND</v>
      </c>
    </row>
    <row r="8562" spans="1:9">
      <c r="A8562" t="s">
        <v>261</v>
      </c>
      <c r="B8562" t="s">
        <v>9546</v>
      </c>
      <c r="C8562" t="s">
        <v>5953</v>
      </c>
      <c r="D8562" t="s">
        <v>662</v>
      </c>
      <c r="E8562" t="s">
        <v>169</v>
      </c>
      <c r="F8562">
        <v>29</v>
      </c>
      <c r="G8562" t="s">
        <v>662</v>
      </c>
      <c r="H8562" s="4" t="str">
        <f t="shared" si="266"/>
        <v>3U17.29</v>
      </c>
      <c r="I8562" s="4" t="str">
        <f t="shared" si="267"/>
        <v>DGND</v>
      </c>
    </row>
    <row r="8563" spans="1:9">
      <c r="A8563" t="s">
        <v>261</v>
      </c>
      <c r="B8563" t="s">
        <v>9546</v>
      </c>
      <c r="C8563" t="s">
        <v>5953</v>
      </c>
      <c r="D8563" t="s">
        <v>663</v>
      </c>
      <c r="E8563" t="s">
        <v>169</v>
      </c>
      <c r="F8563">
        <v>30</v>
      </c>
      <c r="G8563" t="s">
        <v>663</v>
      </c>
      <c r="H8563" s="4" t="str">
        <f t="shared" si="266"/>
        <v>3U17.30</v>
      </c>
      <c r="I8563" s="4" t="str">
        <f t="shared" si="267"/>
        <v>DGND</v>
      </c>
    </row>
    <row r="8564" spans="1:9">
      <c r="A8564" t="s">
        <v>261</v>
      </c>
      <c r="B8564" t="s">
        <v>9546</v>
      </c>
      <c r="C8564" t="s">
        <v>5953</v>
      </c>
      <c r="D8564" t="s">
        <v>664</v>
      </c>
      <c r="E8564" t="s">
        <v>169</v>
      </c>
      <c r="F8564">
        <v>32</v>
      </c>
      <c r="G8564" t="s">
        <v>664</v>
      </c>
      <c r="H8564" s="4" t="str">
        <f t="shared" si="266"/>
        <v>3U17.32</v>
      </c>
      <c r="I8564" s="4" t="str">
        <f t="shared" si="267"/>
        <v>DGND</v>
      </c>
    </row>
    <row r="8565" spans="1:9">
      <c r="A8565" t="s">
        <v>261</v>
      </c>
      <c r="B8565" t="s">
        <v>9546</v>
      </c>
      <c r="C8565" t="s">
        <v>5953</v>
      </c>
      <c r="D8565" t="s">
        <v>665</v>
      </c>
      <c r="E8565" t="s">
        <v>169</v>
      </c>
      <c r="F8565">
        <v>34</v>
      </c>
      <c r="G8565" t="s">
        <v>665</v>
      </c>
      <c r="H8565" s="4" t="str">
        <f t="shared" si="266"/>
        <v>3U17.34</v>
      </c>
      <c r="I8565" s="4" t="str">
        <f t="shared" si="267"/>
        <v>DGND</v>
      </c>
    </row>
    <row r="8566" spans="1:9">
      <c r="A8566" t="s">
        <v>261</v>
      </c>
      <c r="B8566" t="s">
        <v>9546</v>
      </c>
      <c r="C8566" t="s">
        <v>5953</v>
      </c>
      <c r="D8566" t="s">
        <v>666</v>
      </c>
      <c r="E8566" t="s">
        <v>169</v>
      </c>
      <c r="F8566">
        <v>35</v>
      </c>
      <c r="G8566" t="s">
        <v>666</v>
      </c>
      <c r="H8566" s="4" t="str">
        <f t="shared" si="266"/>
        <v>3U17.35</v>
      </c>
      <c r="I8566" s="4" t="str">
        <f t="shared" si="267"/>
        <v>DGND</v>
      </c>
    </row>
    <row r="8567" spans="1:9">
      <c r="A8567" t="s">
        <v>261</v>
      </c>
      <c r="B8567" t="s">
        <v>9546</v>
      </c>
      <c r="C8567" t="s">
        <v>5953</v>
      </c>
      <c r="D8567" t="s">
        <v>667</v>
      </c>
      <c r="E8567" t="s">
        <v>169</v>
      </c>
      <c r="F8567">
        <v>41</v>
      </c>
      <c r="G8567" t="s">
        <v>667</v>
      </c>
      <c r="H8567" s="4" t="str">
        <f t="shared" si="266"/>
        <v>3U17.41</v>
      </c>
      <c r="I8567" s="4" t="str">
        <f t="shared" si="267"/>
        <v>DGND</v>
      </c>
    </row>
    <row r="8568" spans="1:9">
      <c r="A8568" t="s">
        <v>261</v>
      </c>
      <c r="B8568" t="s">
        <v>9546</v>
      </c>
      <c r="C8568" t="s">
        <v>5953</v>
      </c>
      <c r="D8568" t="s">
        <v>668</v>
      </c>
      <c r="E8568" t="s">
        <v>169</v>
      </c>
      <c r="F8568">
        <v>50</v>
      </c>
      <c r="G8568" t="s">
        <v>668</v>
      </c>
      <c r="H8568" s="4" t="str">
        <f t="shared" si="266"/>
        <v>3U17.50</v>
      </c>
      <c r="I8568" s="4" t="str">
        <f t="shared" si="267"/>
        <v>DGND</v>
      </c>
    </row>
    <row r="8569" spans="1:9">
      <c r="A8569" t="s">
        <v>261</v>
      </c>
      <c r="B8569" t="s">
        <v>9546</v>
      </c>
      <c r="C8569" t="s">
        <v>5953</v>
      </c>
      <c r="D8569" t="s">
        <v>669</v>
      </c>
      <c r="E8569" t="s">
        <v>169</v>
      </c>
      <c r="F8569">
        <v>51</v>
      </c>
      <c r="G8569" t="s">
        <v>669</v>
      </c>
      <c r="H8569" s="4" t="str">
        <f t="shared" si="266"/>
        <v>3U17.51</v>
      </c>
      <c r="I8569" s="4" t="str">
        <f t="shared" si="267"/>
        <v>DGND</v>
      </c>
    </row>
    <row r="8570" spans="1:9">
      <c r="A8570" t="s">
        <v>261</v>
      </c>
      <c r="B8570" t="s">
        <v>9546</v>
      </c>
      <c r="C8570" t="s">
        <v>5953</v>
      </c>
      <c r="D8570" t="s">
        <v>670</v>
      </c>
      <c r="E8570" t="s">
        <v>169</v>
      </c>
      <c r="F8570">
        <v>57</v>
      </c>
      <c r="G8570" t="s">
        <v>670</v>
      </c>
      <c r="H8570" s="4" t="str">
        <f t="shared" si="266"/>
        <v>3U17.57</v>
      </c>
      <c r="I8570" s="4" t="str">
        <f t="shared" si="267"/>
        <v>DGND</v>
      </c>
    </row>
    <row r="8571" spans="1:9">
      <c r="A8571" t="s">
        <v>261</v>
      </c>
      <c r="B8571" t="s">
        <v>9546</v>
      </c>
      <c r="C8571" t="s">
        <v>5953</v>
      </c>
      <c r="D8571" t="s">
        <v>671</v>
      </c>
      <c r="E8571" t="s">
        <v>169</v>
      </c>
      <c r="F8571">
        <v>62</v>
      </c>
      <c r="G8571" t="s">
        <v>671</v>
      </c>
      <c r="H8571" s="4" t="str">
        <f t="shared" si="266"/>
        <v>3U17.62</v>
      </c>
      <c r="I8571" s="4" t="str">
        <f t="shared" si="267"/>
        <v>DGND</v>
      </c>
    </row>
    <row r="8572" spans="1:9">
      <c r="A8572" t="s">
        <v>261</v>
      </c>
      <c r="B8572" t="s">
        <v>9546</v>
      </c>
      <c r="C8572" t="s">
        <v>5953</v>
      </c>
      <c r="D8572" t="s">
        <v>672</v>
      </c>
      <c r="E8572" t="s">
        <v>169</v>
      </c>
      <c r="F8572">
        <v>63</v>
      </c>
      <c r="G8572" t="s">
        <v>672</v>
      </c>
      <c r="H8572" s="4" t="str">
        <f t="shared" si="266"/>
        <v>3U17.63</v>
      </c>
      <c r="I8572" s="4" t="str">
        <f t="shared" si="267"/>
        <v>DGND</v>
      </c>
    </row>
    <row r="8573" spans="1:9">
      <c r="A8573" t="s">
        <v>261</v>
      </c>
      <c r="B8573" t="s">
        <v>9546</v>
      </c>
      <c r="C8573" t="s">
        <v>5953</v>
      </c>
      <c r="D8573" t="s">
        <v>673</v>
      </c>
      <c r="E8573" t="s">
        <v>4389</v>
      </c>
      <c r="F8573">
        <v>10</v>
      </c>
      <c r="G8573" t="s">
        <v>673</v>
      </c>
      <c r="H8573" s="4" t="str">
        <f t="shared" si="266"/>
        <v>3U17.10</v>
      </c>
      <c r="I8573" s="4" t="str">
        <f t="shared" si="267"/>
        <v>S3_HSD093</v>
      </c>
    </row>
    <row r="8574" spans="1:9">
      <c r="A8574" t="s">
        <v>261</v>
      </c>
      <c r="B8574" t="s">
        <v>9546</v>
      </c>
      <c r="C8574" t="s">
        <v>5953</v>
      </c>
      <c r="D8574" t="s">
        <v>674</v>
      </c>
      <c r="E8574" t="s">
        <v>4389</v>
      </c>
      <c r="F8574">
        <v>25</v>
      </c>
      <c r="G8574" t="s">
        <v>674</v>
      </c>
      <c r="H8574" s="4" t="str">
        <f t="shared" si="266"/>
        <v>3U17.25</v>
      </c>
      <c r="I8574" s="4" t="str">
        <f t="shared" si="267"/>
        <v>S3_HSD093</v>
      </c>
    </row>
    <row r="8575" spans="1:9">
      <c r="A8575" t="s">
        <v>261</v>
      </c>
      <c r="B8575" t="s">
        <v>9546</v>
      </c>
      <c r="C8575" t="s">
        <v>5953</v>
      </c>
      <c r="D8575" t="s">
        <v>675</v>
      </c>
      <c r="E8575" t="s">
        <v>4380</v>
      </c>
      <c r="F8575">
        <v>2</v>
      </c>
      <c r="G8575" t="s">
        <v>675</v>
      </c>
      <c r="H8575" s="4" t="str">
        <f t="shared" si="266"/>
        <v>3U17.2</v>
      </c>
      <c r="I8575" s="4" t="str">
        <f t="shared" si="267"/>
        <v>S3_U17_VDD</v>
      </c>
    </row>
    <row r="8576" spans="1:9">
      <c r="A8576" t="s">
        <v>261</v>
      </c>
      <c r="B8576" t="s">
        <v>9546</v>
      </c>
      <c r="C8576" t="s">
        <v>5953</v>
      </c>
      <c r="D8576" t="s">
        <v>676</v>
      </c>
      <c r="E8576" t="s">
        <v>4380</v>
      </c>
      <c r="F8576">
        <v>8</v>
      </c>
      <c r="G8576" t="s">
        <v>676</v>
      </c>
      <c r="H8576" s="4" t="str">
        <f t="shared" si="266"/>
        <v>3U17.8</v>
      </c>
      <c r="I8576" s="4" t="str">
        <f t="shared" si="267"/>
        <v>S3_U17_VDD</v>
      </c>
    </row>
    <row r="8577" spans="1:9">
      <c r="A8577" t="s">
        <v>261</v>
      </c>
      <c r="B8577" t="s">
        <v>9546</v>
      </c>
      <c r="C8577" t="s">
        <v>5953</v>
      </c>
      <c r="D8577" t="s">
        <v>677</v>
      </c>
      <c r="E8577" t="s">
        <v>4380</v>
      </c>
      <c r="F8577">
        <v>11</v>
      </c>
      <c r="G8577" t="s">
        <v>677</v>
      </c>
      <c r="H8577" s="4" t="str">
        <f t="shared" si="266"/>
        <v>3U17.11</v>
      </c>
      <c r="I8577" s="4" t="str">
        <f t="shared" si="267"/>
        <v>S3_U17_VDD</v>
      </c>
    </row>
    <row r="8578" spans="1:9">
      <c r="A8578" t="s">
        <v>261</v>
      </c>
      <c r="B8578" t="s">
        <v>9546</v>
      </c>
      <c r="C8578" t="s">
        <v>5953</v>
      </c>
      <c r="D8578" t="s">
        <v>678</v>
      </c>
      <c r="E8578" t="s">
        <v>4380</v>
      </c>
      <c r="F8578">
        <v>15</v>
      </c>
      <c r="G8578" t="s">
        <v>678</v>
      </c>
      <c r="H8578" s="4" t="str">
        <f t="shared" ref="H8578:H8641" si="268">CONCATENATE(C8578,".",F8578)</f>
        <v>3U17.15</v>
      </c>
      <c r="I8578" s="4" t="str">
        <f t="shared" ref="I8578:I8641" si="269">E8578</f>
        <v>S3_U17_VDD</v>
      </c>
    </row>
    <row r="8579" spans="1:9">
      <c r="A8579" t="s">
        <v>261</v>
      </c>
      <c r="B8579" t="s">
        <v>9546</v>
      </c>
      <c r="C8579" t="s">
        <v>5953</v>
      </c>
      <c r="D8579" t="s">
        <v>679</v>
      </c>
      <c r="E8579" t="s">
        <v>4380</v>
      </c>
      <c r="F8579">
        <v>16</v>
      </c>
      <c r="G8579" t="s">
        <v>679</v>
      </c>
      <c r="H8579" s="4" t="str">
        <f t="shared" si="268"/>
        <v>3U17.16</v>
      </c>
      <c r="I8579" s="4" t="str">
        <f t="shared" si="269"/>
        <v>S3_U17_VDD</v>
      </c>
    </row>
    <row r="8580" spans="1:9">
      <c r="A8580" t="s">
        <v>261</v>
      </c>
      <c r="B8580" t="s">
        <v>9546</v>
      </c>
      <c r="C8580" t="s">
        <v>5953</v>
      </c>
      <c r="D8580" t="s">
        <v>680</v>
      </c>
      <c r="E8580" t="s">
        <v>4380</v>
      </c>
      <c r="F8580">
        <v>20</v>
      </c>
      <c r="G8580" t="s">
        <v>680</v>
      </c>
      <c r="H8580" s="4" t="str">
        <f t="shared" si="268"/>
        <v>3U17.20</v>
      </c>
      <c r="I8580" s="4" t="str">
        <f t="shared" si="269"/>
        <v>S3_U17_VDD</v>
      </c>
    </row>
    <row r="8581" spans="1:9">
      <c r="A8581" t="s">
        <v>261</v>
      </c>
      <c r="B8581" t="s">
        <v>9546</v>
      </c>
      <c r="C8581" t="s">
        <v>5953</v>
      </c>
      <c r="D8581" t="s">
        <v>681</v>
      </c>
      <c r="E8581" t="s">
        <v>4380</v>
      </c>
      <c r="F8581">
        <v>24</v>
      </c>
      <c r="G8581" t="s">
        <v>681</v>
      </c>
      <c r="H8581" s="4" t="str">
        <f t="shared" si="268"/>
        <v>3U17.24</v>
      </c>
      <c r="I8581" s="4" t="str">
        <f t="shared" si="269"/>
        <v>S3_U17_VDD</v>
      </c>
    </row>
    <row r="8582" spans="1:9">
      <c r="A8582" t="s">
        <v>261</v>
      </c>
      <c r="B8582" t="s">
        <v>9546</v>
      </c>
      <c r="C8582" t="s">
        <v>5953</v>
      </c>
      <c r="D8582" t="s">
        <v>682</v>
      </c>
      <c r="E8582" t="s">
        <v>4380</v>
      </c>
      <c r="F8582">
        <v>26</v>
      </c>
      <c r="G8582" t="s">
        <v>682</v>
      </c>
      <c r="H8582" s="4" t="str">
        <f t="shared" si="268"/>
        <v>3U17.26</v>
      </c>
      <c r="I8582" s="4" t="str">
        <f t="shared" si="269"/>
        <v>S3_U17_VDD</v>
      </c>
    </row>
    <row r="8583" spans="1:9">
      <c r="A8583" t="s">
        <v>261</v>
      </c>
      <c r="B8583" t="s">
        <v>9546</v>
      </c>
      <c r="C8583" t="s">
        <v>5953</v>
      </c>
      <c r="D8583" t="s">
        <v>683</v>
      </c>
      <c r="E8583" t="s">
        <v>4380</v>
      </c>
      <c r="F8583">
        <v>31</v>
      </c>
      <c r="G8583" t="s">
        <v>683</v>
      </c>
      <c r="H8583" s="4" t="str">
        <f t="shared" si="268"/>
        <v>3U17.31</v>
      </c>
      <c r="I8583" s="4" t="str">
        <f t="shared" si="269"/>
        <v>S3_U17_VDD</v>
      </c>
    </row>
    <row r="8584" spans="1:9">
      <c r="A8584" t="s">
        <v>261</v>
      </c>
      <c r="B8584" t="s">
        <v>9546</v>
      </c>
      <c r="C8584" t="s">
        <v>5953</v>
      </c>
      <c r="D8584" t="s">
        <v>684</v>
      </c>
      <c r="E8584" t="s">
        <v>4380</v>
      </c>
      <c r="F8584">
        <v>33</v>
      </c>
      <c r="G8584" t="s">
        <v>684</v>
      </c>
      <c r="H8584" s="4" t="str">
        <f t="shared" si="268"/>
        <v>3U17.33</v>
      </c>
      <c r="I8584" s="4" t="str">
        <f t="shared" si="269"/>
        <v>S3_U17_VDD</v>
      </c>
    </row>
    <row r="8585" spans="1:9">
      <c r="A8585" t="s">
        <v>261</v>
      </c>
      <c r="B8585" t="s">
        <v>9546</v>
      </c>
      <c r="C8585" t="s">
        <v>5953</v>
      </c>
      <c r="D8585" t="s">
        <v>685</v>
      </c>
      <c r="E8585" t="s">
        <v>4380</v>
      </c>
      <c r="F8585">
        <v>40</v>
      </c>
      <c r="G8585" t="s">
        <v>685</v>
      </c>
      <c r="H8585" s="4" t="str">
        <f t="shared" si="268"/>
        <v>3U17.40</v>
      </c>
      <c r="I8585" s="4" t="str">
        <f t="shared" si="269"/>
        <v>S3_U17_VDD</v>
      </c>
    </row>
    <row r="8586" spans="1:9">
      <c r="A8586" t="s">
        <v>261</v>
      </c>
      <c r="B8586" t="s">
        <v>9546</v>
      </c>
      <c r="C8586" t="s">
        <v>5953</v>
      </c>
      <c r="D8586" t="s">
        <v>686</v>
      </c>
      <c r="E8586" t="s">
        <v>4380</v>
      </c>
      <c r="F8586">
        <v>56</v>
      </c>
      <c r="G8586" t="s">
        <v>686</v>
      </c>
      <c r="H8586" s="4" t="str">
        <f t="shared" si="268"/>
        <v>3U17.56</v>
      </c>
      <c r="I8586" s="4" t="str">
        <f t="shared" si="269"/>
        <v>S3_U17_VDD</v>
      </c>
    </row>
    <row r="8587" spans="1:9">
      <c r="A8587" t="s">
        <v>261</v>
      </c>
      <c r="B8587" t="s">
        <v>9546</v>
      </c>
      <c r="C8587" t="s">
        <v>5953</v>
      </c>
      <c r="D8587" t="s">
        <v>687</v>
      </c>
      <c r="E8587" t="s">
        <v>4380</v>
      </c>
      <c r="F8587">
        <v>64</v>
      </c>
      <c r="G8587" t="s">
        <v>687</v>
      </c>
      <c r="H8587" s="4" t="str">
        <f t="shared" si="268"/>
        <v>3U17.64</v>
      </c>
      <c r="I8587" s="4" t="str">
        <f t="shared" si="269"/>
        <v>S3_U17_VDD</v>
      </c>
    </row>
    <row r="8588" spans="1:9">
      <c r="A8588" t="s">
        <v>261</v>
      </c>
      <c r="B8588" t="s">
        <v>9546</v>
      </c>
      <c r="C8588" t="s">
        <v>5954</v>
      </c>
      <c r="D8588" t="s">
        <v>634</v>
      </c>
      <c r="E8588" t="s">
        <v>4381</v>
      </c>
      <c r="F8588">
        <v>61</v>
      </c>
      <c r="G8588" t="s">
        <v>634</v>
      </c>
      <c r="H8588" s="4" t="str">
        <f t="shared" si="268"/>
        <v>3U18.61</v>
      </c>
      <c r="I8588" s="4" t="str">
        <f t="shared" si="269"/>
        <v>SG3_3PI_P0_MDI+</v>
      </c>
    </row>
    <row r="8589" spans="1:9">
      <c r="A8589" t="s">
        <v>261</v>
      </c>
      <c r="B8589" t="s">
        <v>9546</v>
      </c>
      <c r="C8589" t="s">
        <v>5954</v>
      </c>
      <c r="D8589" t="s">
        <v>635</v>
      </c>
      <c r="E8589" t="s">
        <v>8925</v>
      </c>
      <c r="F8589">
        <v>59</v>
      </c>
      <c r="G8589" t="s">
        <v>635</v>
      </c>
      <c r="H8589" s="4" t="str">
        <f t="shared" si="268"/>
        <v>3U18.59</v>
      </c>
      <c r="I8589" s="4" t="str">
        <f t="shared" si="269"/>
        <v>S3_U4PILB_P0_MDI+</v>
      </c>
    </row>
    <row r="8590" spans="1:9">
      <c r="A8590" t="s">
        <v>261</v>
      </c>
      <c r="B8590" t="s">
        <v>9546</v>
      </c>
      <c r="C8590" t="s">
        <v>5954</v>
      </c>
      <c r="D8590" t="s">
        <v>636</v>
      </c>
      <c r="E8590" t="s">
        <v>4382</v>
      </c>
      <c r="F8590">
        <v>60</v>
      </c>
      <c r="G8590" t="s">
        <v>636</v>
      </c>
      <c r="H8590" s="4" t="str">
        <f t="shared" si="268"/>
        <v>3U18.60</v>
      </c>
      <c r="I8590" s="4" t="str">
        <f t="shared" si="269"/>
        <v>SG3_3PI_P0_MDI-</v>
      </c>
    </row>
    <row r="8591" spans="1:9">
      <c r="A8591" t="s">
        <v>261</v>
      </c>
      <c r="B8591" t="s">
        <v>9546</v>
      </c>
      <c r="C8591" t="s">
        <v>5954</v>
      </c>
      <c r="D8591" t="s">
        <v>637</v>
      </c>
      <c r="E8591" t="s">
        <v>8926</v>
      </c>
      <c r="F8591">
        <v>58</v>
      </c>
      <c r="G8591" t="s">
        <v>637</v>
      </c>
      <c r="H8591" s="4" t="str">
        <f t="shared" si="268"/>
        <v>3U18.58</v>
      </c>
      <c r="I8591" s="4" t="str">
        <f t="shared" si="269"/>
        <v>S3_U4PILB_P0_MDI-</v>
      </c>
    </row>
    <row r="8592" spans="1:9">
      <c r="A8592" t="s">
        <v>261</v>
      </c>
      <c r="B8592" t="s">
        <v>9546</v>
      </c>
      <c r="C8592" t="s">
        <v>5954</v>
      </c>
      <c r="D8592" t="s">
        <v>638</v>
      </c>
      <c r="E8592" t="s">
        <v>4385</v>
      </c>
      <c r="F8592">
        <v>55</v>
      </c>
      <c r="G8592" t="s">
        <v>638</v>
      </c>
      <c r="H8592" s="4" t="str">
        <f t="shared" si="268"/>
        <v>3U18.55</v>
      </c>
      <c r="I8592" s="4" t="str">
        <f t="shared" si="269"/>
        <v>SG3_3PI_P1_MDI+</v>
      </c>
    </row>
    <row r="8593" spans="1:9">
      <c r="A8593" t="s">
        <v>261</v>
      </c>
      <c r="B8593" t="s">
        <v>9546</v>
      </c>
      <c r="C8593" t="s">
        <v>5954</v>
      </c>
      <c r="D8593" t="s">
        <v>639</v>
      </c>
      <c r="E8593" t="s">
        <v>8927</v>
      </c>
      <c r="F8593">
        <v>53</v>
      </c>
      <c r="G8593" t="s">
        <v>639</v>
      </c>
      <c r="H8593" s="4" t="str">
        <f t="shared" si="268"/>
        <v>3U18.53</v>
      </c>
      <c r="I8593" s="4" t="str">
        <f t="shared" si="269"/>
        <v>S3_U4PILB_P1_MDI+</v>
      </c>
    </row>
    <row r="8594" spans="1:9">
      <c r="A8594" t="s">
        <v>261</v>
      </c>
      <c r="B8594" t="s">
        <v>9546</v>
      </c>
      <c r="C8594" t="s">
        <v>5954</v>
      </c>
      <c r="D8594" t="s">
        <v>640</v>
      </c>
      <c r="E8594" t="s">
        <v>4386</v>
      </c>
      <c r="F8594">
        <v>54</v>
      </c>
      <c r="G8594" t="s">
        <v>640</v>
      </c>
      <c r="H8594" s="4" t="str">
        <f t="shared" si="268"/>
        <v>3U18.54</v>
      </c>
      <c r="I8594" s="4" t="str">
        <f t="shared" si="269"/>
        <v>SG3_3PI_P1_MDI-</v>
      </c>
    </row>
    <row r="8595" spans="1:9">
      <c r="A8595" t="s">
        <v>261</v>
      </c>
      <c r="B8595" t="s">
        <v>9546</v>
      </c>
      <c r="C8595" t="s">
        <v>5954</v>
      </c>
      <c r="D8595" t="s">
        <v>641</v>
      </c>
      <c r="E8595" t="s">
        <v>8928</v>
      </c>
      <c r="F8595">
        <v>52</v>
      </c>
      <c r="G8595" t="s">
        <v>641</v>
      </c>
      <c r="H8595" s="4" t="str">
        <f t="shared" si="268"/>
        <v>3U18.52</v>
      </c>
      <c r="I8595" s="4" t="str">
        <f t="shared" si="269"/>
        <v>S3_U4PILB_P1_MDI-</v>
      </c>
    </row>
    <row r="8596" spans="1:9">
      <c r="A8596" t="s">
        <v>261</v>
      </c>
      <c r="B8596" t="s">
        <v>9546</v>
      </c>
      <c r="C8596" t="s">
        <v>5954</v>
      </c>
      <c r="D8596" t="s">
        <v>642</v>
      </c>
      <c r="E8596" t="s">
        <v>4383</v>
      </c>
      <c r="F8596">
        <v>49</v>
      </c>
      <c r="G8596" t="s">
        <v>642</v>
      </c>
      <c r="H8596" s="4" t="str">
        <f t="shared" si="268"/>
        <v>3U18.49</v>
      </c>
      <c r="I8596" s="4" t="str">
        <f t="shared" si="269"/>
        <v>SG3_3PI_P5_MDI+</v>
      </c>
    </row>
    <row r="8597" spans="1:9">
      <c r="A8597" t="s">
        <v>261</v>
      </c>
      <c r="B8597" t="s">
        <v>9546</v>
      </c>
      <c r="C8597" t="s">
        <v>5954</v>
      </c>
      <c r="D8597" t="s">
        <v>643</v>
      </c>
      <c r="E8597" t="s">
        <v>8923</v>
      </c>
      <c r="F8597">
        <v>47</v>
      </c>
      <c r="G8597" t="s">
        <v>643</v>
      </c>
      <c r="H8597" s="4" t="str">
        <f t="shared" si="268"/>
        <v>3U18.47</v>
      </c>
      <c r="I8597" s="4" t="str">
        <f t="shared" si="269"/>
        <v>S3_U4PILB_P5_MDI+</v>
      </c>
    </row>
    <row r="8598" spans="1:9">
      <c r="A8598" t="s">
        <v>261</v>
      </c>
      <c r="B8598" t="s">
        <v>9546</v>
      </c>
      <c r="C8598" t="s">
        <v>5954</v>
      </c>
      <c r="D8598" t="s">
        <v>644</v>
      </c>
      <c r="E8598" t="s">
        <v>4384</v>
      </c>
      <c r="F8598">
        <v>48</v>
      </c>
      <c r="G8598" t="s">
        <v>644</v>
      </c>
      <c r="H8598" s="4" t="str">
        <f t="shared" si="268"/>
        <v>3U18.48</v>
      </c>
      <c r="I8598" s="4" t="str">
        <f t="shared" si="269"/>
        <v>SG3_3PI_P5_MDI-</v>
      </c>
    </row>
    <row r="8599" spans="1:9">
      <c r="A8599" t="s">
        <v>261</v>
      </c>
      <c r="B8599" t="s">
        <v>9546</v>
      </c>
      <c r="C8599" t="s">
        <v>5954</v>
      </c>
      <c r="D8599" t="s">
        <v>645</v>
      </c>
      <c r="E8599" t="s">
        <v>8924</v>
      </c>
      <c r="F8599">
        <v>46</v>
      </c>
      <c r="G8599" t="s">
        <v>645</v>
      </c>
      <c r="H8599" s="4" t="str">
        <f t="shared" si="268"/>
        <v>3U18.46</v>
      </c>
      <c r="I8599" s="4" t="str">
        <f t="shared" si="269"/>
        <v>S3_U4PILB_P5_MDI-</v>
      </c>
    </row>
    <row r="8600" spans="1:9">
      <c r="A8600" t="s">
        <v>261</v>
      </c>
      <c r="B8600" t="s">
        <v>9546</v>
      </c>
      <c r="C8600" t="s">
        <v>5954</v>
      </c>
      <c r="D8600" t="s">
        <v>646</v>
      </c>
      <c r="E8600" t="s">
        <v>4387</v>
      </c>
      <c r="F8600">
        <v>45</v>
      </c>
      <c r="G8600" t="s">
        <v>646</v>
      </c>
      <c r="H8600" s="4" t="str">
        <f t="shared" si="268"/>
        <v>3U18.45</v>
      </c>
      <c r="I8600" s="4" t="str">
        <f t="shared" si="269"/>
        <v>SG3_3PI_P6_MDI+</v>
      </c>
    </row>
    <row r="8601" spans="1:9">
      <c r="A8601" t="s">
        <v>261</v>
      </c>
      <c r="B8601" t="s">
        <v>9546</v>
      </c>
      <c r="C8601" t="s">
        <v>5954</v>
      </c>
      <c r="D8601" t="s">
        <v>647</v>
      </c>
      <c r="E8601" t="s">
        <v>8921</v>
      </c>
      <c r="F8601">
        <v>43</v>
      </c>
      <c r="G8601" t="s">
        <v>647</v>
      </c>
      <c r="H8601" s="4" t="str">
        <f t="shared" si="268"/>
        <v>3U18.43</v>
      </c>
      <c r="I8601" s="4" t="str">
        <f t="shared" si="269"/>
        <v>S3_U4PILB_P6_MDI+</v>
      </c>
    </row>
    <row r="8602" spans="1:9">
      <c r="A8602" t="s">
        <v>261</v>
      </c>
      <c r="B8602" t="s">
        <v>9546</v>
      </c>
      <c r="C8602" t="s">
        <v>5954</v>
      </c>
      <c r="D8602" t="s">
        <v>648</v>
      </c>
      <c r="E8602" t="s">
        <v>4388</v>
      </c>
      <c r="F8602">
        <v>44</v>
      </c>
      <c r="G8602" t="s">
        <v>648</v>
      </c>
      <c r="H8602" s="4" t="str">
        <f t="shared" si="268"/>
        <v>3U18.44</v>
      </c>
      <c r="I8602" s="4" t="str">
        <f t="shared" si="269"/>
        <v>SG3_3PI_P6_MDI-</v>
      </c>
    </row>
    <row r="8603" spans="1:9">
      <c r="A8603" t="s">
        <v>261</v>
      </c>
      <c r="B8603" t="s">
        <v>9546</v>
      </c>
      <c r="C8603" t="s">
        <v>5954</v>
      </c>
      <c r="D8603" t="s">
        <v>649</v>
      </c>
      <c r="E8603" t="s">
        <v>8922</v>
      </c>
      <c r="F8603">
        <v>42</v>
      </c>
      <c r="G8603" t="s">
        <v>649</v>
      </c>
      <c r="H8603" s="4" t="str">
        <f t="shared" si="268"/>
        <v>3U18.42</v>
      </c>
      <c r="I8603" s="4" t="str">
        <f t="shared" si="269"/>
        <v>S3_U4PILB_P6_MDI-</v>
      </c>
    </row>
    <row r="8604" spans="1:9">
      <c r="A8604" t="s">
        <v>261</v>
      </c>
      <c r="B8604" t="s">
        <v>9546</v>
      </c>
      <c r="C8604" t="s">
        <v>5954</v>
      </c>
      <c r="D8604" t="s">
        <v>650</v>
      </c>
      <c r="F8604">
        <v>39</v>
      </c>
      <c r="G8604" t="s">
        <v>650</v>
      </c>
      <c r="H8604" s="4" t="str">
        <f t="shared" si="268"/>
        <v>3U18.39</v>
      </c>
      <c r="I8604" s="4">
        <f t="shared" si="269"/>
        <v>0</v>
      </c>
    </row>
    <row r="8605" spans="1:9">
      <c r="A8605" t="s">
        <v>261</v>
      </c>
      <c r="B8605" t="s">
        <v>9546</v>
      </c>
      <c r="C8605" t="s">
        <v>5954</v>
      </c>
      <c r="D8605" t="s">
        <v>651</v>
      </c>
      <c r="F8605">
        <v>37</v>
      </c>
      <c r="G8605" t="s">
        <v>651</v>
      </c>
      <c r="H8605" s="4" t="str">
        <f t="shared" si="268"/>
        <v>3U18.37</v>
      </c>
      <c r="I8605" s="4">
        <f t="shared" si="269"/>
        <v>0</v>
      </c>
    </row>
    <row r="8606" spans="1:9">
      <c r="A8606" t="s">
        <v>261</v>
      </c>
      <c r="B8606" t="s">
        <v>9546</v>
      </c>
      <c r="C8606" t="s">
        <v>5954</v>
      </c>
      <c r="D8606" t="s">
        <v>652</v>
      </c>
      <c r="F8606">
        <v>38</v>
      </c>
      <c r="G8606" t="s">
        <v>652</v>
      </c>
      <c r="H8606" s="4" t="str">
        <f t="shared" si="268"/>
        <v>3U18.38</v>
      </c>
      <c r="I8606" s="4">
        <f t="shared" si="269"/>
        <v>0</v>
      </c>
    </row>
    <row r="8607" spans="1:9">
      <c r="A8607" t="s">
        <v>261</v>
      </c>
      <c r="B8607" t="s">
        <v>9546</v>
      </c>
      <c r="C8607" t="s">
        <v>5954</v>
      </c>
      <c r="D8607" t="s">
        <v>653</v>
      </c>
      <c r="F8607">
        <v>36</v>
      </c>
      <c r="G8607" t="s">
        <v>653</v>
      </c>
      <c r="H8607" s="4" t="str">
        <f t="shared" si="268"/>
        <v>3U18.36</v>
      </c>
      <c r="I8607" s="4">
        <f t="shared" si="269"/>
        <v>0</v>
      </c>
    </row>
    <row r="8608" spans="1:9">
      <c r="A8608" t="s">
        <v>261</v>
      </c>
      <c r="B8608" t="s">
        <v>9546</v>
      </c>
      <c r="C8608" t="s">
        <v>5954</v>
      </c>
      <c r="D8608" t="s">
        <v>231</v>
      </c>
      <c r="E8608" t="s">
        <v>4339</v>
      </c>
      <c r="F8608">
        <v>6</v>
      </c>
      <c r="G8608" t="s">
        <v>231</v>
      </c>
      <c r="H8608" s="4" t="str">
        <f t="shared" si="268"/>
        <v>3U18.6</v>
      </c>
      <c r="I8608" s="4" t="str">
        <f t="shared" si="269"/>
        <v>SG3_2_P0_MDI+</v>
      </c>
    </row>
    <row r="8609" spans="1:9">
      <c r="A8609" t="s">
        <v>261</v>
      </c>
      <c r="B8609" t="s">
        <v>9546</v>
      </c>
      <c r="C8609" t="s">
        <v>5954</v>
      </c>
      <c r="D8609" t="s">
        <v>195</v>
      </c>
      <c r="E8609" t="s">
        <v>4341</v>
      </c>
      <c r="F8609">
        <v>7</v>
      </c>
      <c r="G8609" t="s">
        <v>195</v>
      </c>
      <c r="H8609" s="4" t="str">
        <f t="shared" si="268"/>
        <v>3U18.7</v>
      </c>
      <c r="I8609" s="4" t="str">
        <f t="shared" si="269"/>
        <v>SG3_2_P0_MDI-</v>
      </c>
    </row>
    <row r="8610" spans="1:9">
      <c r="A8610" t="s">
        <v>261</v>
      </c>
      <c r="B8610" t="s">
        <v>9546</v>
      </c>
      <c r="C8610" t="s">
        <v>5954</v>
      </c>
      <c r="D8610" t="s">
        <v>196</v>
      </c>
      <c r="E8610" t="s">
        <v>4345</v>
      </c>
      <c r="F8610">
        <v>12</v>
      </c>
      <c r="G8610" t="s">
        <v>196</v>
      </c>
      <c r="H8610" s="4" t="str">
        <f t="shared" si="268"/>
        <v>3U18.12</v>
      </c>
      <c r="I8610" s="4" t="str">
        <f t="shared" si="269"/>
        <v>SG3_2_P1_MDI+</v>
      </c>
    </row>
    <row r="8611" spans="1:9">
      <c r="A8611" t="s">
        <v>261</v>
      </c>
      <c r="B8611" t="s">
        <v>9546</v>
      </c>
      <c r="C8611" t="s">
        <v>5954</v>
      </c>
      <c r="D8611" t="s">
        <v>197</v>
      </c>
      <c r="E8611" t="s">
        <v>4347</v>
      </c>
      <c r="F8611">
        <v>13</v>
      </c>
      <c r="G8611" t="s">
        <v>197</v>
      </c>
      <c r="H8611" s="4" t="str">
        <f t="shared" si="268"/>
        <v>3U18.13</v>
      </c>
      <c r="I8611" s="4" t="str">
        <f t="shared" si="269"/>
        <v>SG3_2_P1_MDI-</v>
      </c>
    </row>
    <row r="8612" spans="1:9">
      <c r="A8612" t="s">
        <v>261</v>
      </c>
      <c r="B8612" t="s">
        <v>9546</v>
      </c>
      <c r="C8612" t="s">
        <v>5954</v>
      </c>
      <c r="D8612" t="s">
        <v>11</v>
      </c>
      <c r="E8612" t="s">
        <v>4354</v>
      </c>
      <c r="F8612">
        <v>18</v>
      </c>
      <c r="G8612" t="s">
        <v>11</v>
      </c>
      <c r="H8612" s="4" t="str">
        <f t="shared" si="268"/>
        <v>3U18.18</v>
      </c>
      <c r="I8612" s="4" t="str">
        <f t="shared" si="269"/>
        <v>SG3_2_P5_MDI+</v>
      </c>
    </row>
    <row r="8613" spans="1:9">
      <c r="A8613" t="s">
        <v>261</v>
      </c>
      <c r="B8613" t="s">
        <v>9546</v>
      </c>
      <c r="C8613" t="s">
        <v>5954</v>
      </c>
      <c r="D8613" t="s">
        <v>198</v>
      </c>
      <c r="E8613" t="s">
        <v>4358</v>
      </c>
      <c r="F8613">
        <v>19</v>
      </c>
      <c r="G8613" t="s">
        <v>198</v>
      </c>
      <c r="H8613" s="4" t="str">
        <f t="shared" si="268"/>
        <v>3U18.19</v>
      </c>
      <c r="I8613" s="4" t="str">
        <f t="shared" si="269"/>
        <v>SG3_2_P5_MDI-</v>
      </c>
    </row>
    <row r="8614" spans="1:9">
      <c r="A8614" t="s">
        <v>261</v>
      </c>
      <c r="B8614" t="s">
        <v>9546</v>
      </c>
      <c r="C8614" t="s">
        <v>5954</v>
      </c>
      <c r="D8614" t="s">
        <v>199</v>
      </c>
      <c r="E8614" t="s">
        <v>4361</v>
      </c>
      <c r="F8614">
        <v>21</v>
      </c>
      <c r="G8614" t="s">
        <v>199</v>
      </c>
      <c r="H8614" s="4" t="str">
        <f t="shared" si="268"/>
        <v>3U18.21</v>
      </c>
      <c r="I8614" s="4" t="str">
        <f t="shared" si="269"/>
        <v>SG3_2_P6_MDI+</v>
      </c>
    </row>
    <row r="8615" spans="1:9">
      <c r="A8615" t="s">
        <v>261</v>
      </c>
      <c r="B8615" t="s">
        <v>9546</v>
      </c>
      <c r="C8615" t="s">
        <v>5954</v>
      </c>
      <c r="D8615" t="s">
        <v>200</v>
      </c>
      <c r="E8615" t="s">
        <v>4356</v>
      </c>
      <c r="F8615">
        <v>22</v>
      </c>
      <c r="G8615" t="s">
        <v>200</v>
      </c>
      <c r="H8615" s="4" t="str">
        <f t="shared" si="268"/>
        <v>3U18.22</v>
      </c>
      <c r="I8615" s="4" t="str">
        <f t="shared" si="269"/>
        <v>SG3_2_P6_MDI-</v>
      </c>
    </row>
    <row r="8616" spans="1:9">
      <c r="A8616" t="s">
        <v>261</v>
      </c>
      <c r="B8616" t="s">
        <v>9546</v>
      </c>
      <c r="C8616" t="s">
        <v>5954</v>
      </c>
      <c r="D8616" t="s">
        <v>201</v>
      </c>
      <c r="F8616">
        <v>27</v>
      </c>
      <c r="G8616" t="s">
        <v>201</v>
      </c>
      <c r="H8616" s="4" t="str">
        <f t="shared" si="268"/>
        <v>3U18.27</v>
      </c>
      <c r="I8616" s="4">
        <f t="shared" si="269"/>
        <v>0</v>
      </c>
    </row>
    <row r="8617" spans="1:9">
      <c r="A8617" t="s">
        <v>261</v>
      </c>
      <c r="B8617" t="s">
        <v>9546</v>
      </c>
      <c r="C8617" t="s">
        <v>5954</v>
      </c>
      <c r="D8617" t="s">
        <v>202</v>
      </c>
      <c r="F8617">
        <v>28</v>
      </c>
      <c r="G8617" t="s">
        <v>202</v>
      </c>
      <c r="H8617" s="4" t="str">
        <f t="shared" si="268"/>
        <v>3U18.28</v>
      </c>
      <c r="I8617" s="4">
        <f t="shared" si="269"/>
        <v>0</v>
      </c>
    </row>
    <row r="8618" spans="1:9">
      <c r="A8618" t="s">
        <v>261</v>
      </c>
      <c r="B8618" t="s">
        <v>9546</v>
      </c>
      <c r="C8618" t="s">
        <v>5954</v>
      </c>
      <c r="D8618" t="s">
        <v>654</v>
      </c>
      <c r="E8618" t="s">
        <v>169</v>
      </c>
      <c r="F8618">
        <v>1</v>
      </c>
      <c r="G8618" t="s">
        <v>654</v>
      </c>
      <c r="H8618" s="4" t="str">
        <f t="shared" si="268"/>
        <v>3U18.1</v>
      </c>
      <c r="I8618" s="4" t="str">
        <f t="shared" si="269"/>
        <v>DGND</v>
      </c>
    </row>
    <row r="8619" spans="1:9">
      <c r="A8619" t="s">
        <v>261</v>
      </c>
      <c r="B8619" t="s">
        <v>9546</v>
      </c>
      <c r="C8619" t="s">
        <v>5954</v>
      </c>
      <c r="D8619" t="s">
        <v>655</v>
      </c>
      <c r="E8619" t="s">
        <v>169</v>
      </c>
      <c r="F8619">
        <v>3</v>
      </c>
      <c r="G8619" t="s">
        <v>655</v>
      </c>
      <c r="H8619" s="4" t="str">
        <f t="shared" si="268"/>
        <v>3U18.3</v>
      </c>
      <c r="I8619" s="4" t="str">
        <f t="shared" si="269"/>
        <v>DGND</v>
      </c>
    </row>
    <row r="8620" spans="1:9">
      <c r="A8620" t="s">
        <v>261</v>
      </c>
      <c r="B8620" t="s">
        <v>9546</v>
      </c>
      <c r="C8620" t="s">
        <v>5954</v>
      </c>
      <c r="D8620" t="s">
        <v>656</v>
      </c>
      <c r="E8620" t="s">
        <v>169</v>
      </c>
      <c r="F8620">
        <v>4</v>
      </c>
      <c r="G8620" t="s">
        <v>656</v>
      </c>
      <c r="H8620" s="4" t="str">
        <f t="shared" si="268"/>
        <v>3U18.4</v>
      </c>
      <c r="I8620" s="4" t="str">
        <f t="shared" si="269"/>
        <v>DGND</v>
      </c>
    </row>
    <row r="8621" spans="1:9">
      <c r="A8621" t="s">
        <v>261</v>
      </c>
      <c r="B8621" t="s">
        <v>9546</v>
      </c>
      <c r="C8621" t="s">
        <v>5954</v>
      </c>
      <c r="D8621" t="s">
        <v>657</v>
      </c>
      <c r="E8621" t="s">
        <v>169</v>
      </c>
      <c r="F8621">
        <v>5</v>
      </c>
      <c r="G8621" t="s">
        <v>657</v>
      </c>
      <c r="H8621" s="4" t="str">
        <f t="shared" si="268"/>
        <v>3U18.5</v>
      </c>
      <c r="I8621" s="4" t="str">
        <f t="shared" si="269"/>
        <v>DGND</v>
      </c>
    </row>
    <row r="8622" spans="1:9">
      <c r="A8622" t="s">
        <v>261</v>
      </c>
      <c r="B8622" t="s">
        <v>9546</v>
      </c>
      <c r="C8622" t="s">
        <v>5954</v>
      </c>
      <c r="D8622" t="s">
        <v>658</v>
      </c>
      <c r="E8622" t="s">
        <v>169</v>
      </c>
      <c r="F8622">
        <v>9</v>
      </c>
      <c r="G8622" t="s">
        <v>658</v>
      </c>
      <c r="H8622" s="4" t="str">
        <f t="shared" si="268"/>
        <v>3U18.9</v>
      </c>
      <c r="I8622" s="4" t="str">
        <f t="shared" si="269"/>
        <v>DGND</v>
      </c>
    </row>
    <row r="8623" spans="1:9">
      <c r="A8623" t="s">
        <v>261</v>
      </c>
      <c r="B8623" t="s">
        <v>9546</v>
      </c>
      <c r="C8623" t="s">
        <v>5954</v>
      </c>
      <c r="D8623" t="s">
        <v>659</v>
      </c>
      <c r="E8623" t="s">
        <v>169</v>
      </c>
      <c r="F8623">
        <v>14</v>
      </c>
      <c r="G8623" t="s">
        <v>659</v>
      </c>
      <c r="H8623" s="4" t="str">
        <f t="shared" si="268"/>
        <v>3U18.14</v>
      </c>
      <c r="I8623" s="4" t="str">
        <f t="shared" si="269"/>
        <v>DGND</v>
      </c>
    </row>
    <row r="8624" spans="1:9">
      <c r="A8624" t="s">
        <v>261</v>
      </c>
      <c r="B8624" t="s">
        <v>9546</v>
      </c>
      <c r="C8624" t="s">
        <v>5954</v>
      </c>
      <c r="D8624" t="s">
        <v>660</v>
      </c>
      <c r="E8624" t="s">
        <v>169</v>
      </c>
      <c r="F8624">
        <v>17</v>
      </c>
      <c r="G8624" t="s">
        <v>660</v>
      </c>
      <c r="H8624" s="4" t="str">
        <f t="shared" si="268"/>
        <v>3U18.17</v>
      </c>
      <c r="I8624" s="4" t="str">
        <f t="shared" si="269"/>
        <v>DGND</v>
      </c>
    </row>
    <row r="8625" spans="1:9">
      <c r="A8625" t="s">
        <v>261</v>
      </c>
      <c r="B8625" t="s">
        <v>9546</v>
      </c>
      <c r="C8625" t="s">
        <v>5954</v>
      </c>
      <c r="D8625" t="s">
        <v>661</v>
      </c>
      <c r="E8625" t="s">
        <v>169</v>
      </c>
      <c r="F8625">
        <v>23</v>
      </c>
      <c r="G8625" t="s">
        <v>661</v>
      </c>
      <c r="H8625" s="4" t="str">
        <f t="shared" si="268"/>
        <v>3U18.23</v>
      </c>
      <c r="I8625" s="4" t="str">
        <f t="shared" si="269"/>
        <v>DGND</v>
      </c>
    </row>
    <row r="8626" spans="1:9">
      <c r="A8626" t="s">
        <v>261</v>
      </c>
      <c r="B8626" t="s">
        <v>9546</v>
      </c>
      <c r="C8626" t="s">
        <v>5954</v>
      </c>
      <c r="D8626" t="s">
        <v>662</v>
      </c>
      <c r="E8626" t="s">
        <v>169</v>
      </c>
      <c r="F8626">
        <v>29</v>
      </c>
      <c r="G8626" t="s">
        <v>662</v>
      </c>
      <c r="H8626" s="4" t="str">
        <f t="shared" si="268"/>
        <v>3U18.29</v>
      </c>
      <c r="I8626" s="4" t="str">
        <f t="shared" si="269"/>
        <v>DGND</v>
      </c>
    </row>
    <row r="8627" spans="1:9">
      <c r="A8627" t="s">
        <v>261</v>
      </c>
      <c r="B8627" t="s">
        <v>9546</v>
      </c>
      <c r="C8627" t="s">
        <v>5954</v>
      </c>
      <c r="D8627" t="s">
        <v>663</v>
      </c>
      <c r="E8627" t="s">
        <v>169</v>
      </c>
      <c r="F8627">
        <v>30</v>
      </c>
      <c r="G8627" t="s">
        <v>663</v>
      </c>
      <c r="H8627" s="4" t="str">
        <f t="shared" si="268"/>
        <v>3U18.30</v>
      </c>
      <c r="I8627" s="4" t="str">
        <f t="shared" si="269"/>
        <v>DGND</v>
      </c>
    </row>
    <row r="8628" spans="1:9">
      <c r="A8628" t="s">
        <v>261</v>
      </c>
      <c r="B8628" t="s">
        <v>9546</v>
      </c>
      <c r="C8628" t="s">
        <v>5954</v>
      </c>
      <c r="D8628" t="s">
        <v>664</v>
      </c>
      <c r="E8628" t="s">
        <v>169</v>
      </c>
      <c r="F8628">
        <v>32</v>
      </c>
      <c r="G8628" t="s">
        <v>664</v>
      </c>
      <c r="H8628" s="4" t="str">
        <f t="shared" si="268"/>
        <v>3U18.32</v>
      </c>
      <c r="I8628" s="4" t="str">
        <f t="shared" si="269"/>
        <v>DGND</v>
      </c>
    </row>
    <row r="8629" spans="1:9">
      <c r="A8629" t="s">
        <v>261</v>
      </c>
      <c r="B8629" t="s">
        <v>9546</v>
      </c>
      <c r="C8629" t="s">
        <v>5954</v>
      </c>
      <c r="D8629" t="s">
        <v>665</v>
      </c>
      <c r="E8629" t="s">
        <v>169</v>
      </c>
      <c r="F8629">
        <v>34</v>
      </c>
      <c r="G8629" t="s">
        <v>665</v>
      </c>
      <c r="H8629" s="4" t="str">
        <f t="shared" si="268"/>
        <v>3U18.34</v>
      </c>
      <c r="I8629" s="4" t="str">
        <f t="shared" si="269"/>
        <v>DGND</v>
      </c>
    </row>
    <row r="8630" spans="1:9">
      <c r="A8630" t="s">
        <v>261</v>
      </c>
      <c r="B8630" t="s">
        <v>9546</v>
      </c>
      <c r="C8630" t="s">
        <v>5954</v>
      </c>
      <c r="D8630" t="s">
        <v>666</v>
      </c>
      <c r="E8630" t="s">
        <v>169</v>
      </c>
      <c r="F8630">
        <v>35</v>
      </c>
      <c r="G8630" t="s">
        <v>666</v>
      </c>
      <c r="H8630" s="4" t="str">
        <f t="shared" si="268"/>
        <v>3U18.35</v>
      </c>
      <c r="I8630" s="4" t="str">
        <f t="shared" si="269"/>
        <v>DGND</v>
      </c>
    </row>
    <row r="8631" spans="1:9">
      <c r="A8631" t="s">
        <v>261</v>
      </c>
      <c r="B8631" t="s">
        <v>9546</v>
      </c>
      <c r="C8631" t="s">
        <v>5954</v>
      </c>
      <c r="D8631" t="s">
        <v>667</v>
      </c>
      <c r="E8631" t="s">
        <v>169</v>
      </c>
      <c r="F8631">
        <v>41</v>
      </c>
      <c r="G8631" t="s">
        <v>667</v>
      </c>
      <c r="H8631" s="4" t="str">
        <f t="shared" si="268"/>
        <v>3U18.41</v>
      </c>
      <c r="I8631" s="4" t="str">
        <f t="shared" si="269"/>
        <v>DGND</v>
      </c>
    </row>
    <row r="8632" spans="1:9">
      <c r="A8632" t="s">
        <v>261</v>
      </c>
      <c r="B8632" t="s">
        <v>9546</v>
      </c>
      <c r="C8632" t="s">
        <v>5954</v>
      </c>
      <c r="D8632" t="s">
        <v>668</v>
      </c>
      <c r="E8632" t="s">
        <v>169</v>
      </c>
      <c r="F8632">
        <v>50</v>
      </c>
      <c r="G8632" t="s">
        <v>668</v>
      </c>
      <c r="H8632" s="4" t="str">
        <f t="shared" si="268"/>
        <v>3U18.50</v>
      </c>
      <c r="I8632" s="4" t="str">
        <f t="shared" si="269"/>
        <v>DGND</v>
      </c>
    </row>
    <row r="8633" spans="1:9">
      <c r="A8633" t="s">
        <v>261</v>
      </c>
      <c r="B8633" t="s">
        <v>9546</v>
      </c>
      <c r="C8633" t="s">
        <v>5954</v>
      </c>
      <c r="D8633" t="s">
        <v>669</v>
      </c>
      <c r="E8633" t="s">
        <v>169</v>
      </c>
      <c r="F8633">
        <v>51</v>
      </c>
      <c r="G8633" t="s">
        <v>669</v>
      </c>
      <c r="H8633" s="4" t="str">
        <f t="shared" si="268"/>
        <v>3U18.51</v>
      </c>
      <c r="I8633" s="4" t="str">
        <f t="shared" si="269"/>
        <v>DGND</v>
      </c>
    </row>
    <row r="8634" spans="1:9">
      <c r="A8634" t="s">
        <v>261</v>
      </c>
      <c r="B8634" t="s">
        <v>9546</v>
      </c>
      <c r="C8634" t="s">
        <v>5954</v>
      </c>
      <c r="D8634" t="s">
        <v>670</v>
      </c>
      <c r="E8634" t="s">
        <v>169</v>
      </c>
      <c r="F8634">
        <v>57</v>
      </c>
      <c r="G8634" t="s">
        <v>670</v>
      </c>
      <c r="H8634" s="4" t="str">
        <f t="shared" si="268"/>
        <v>3U18.57</v>
      </c>
      <c r="I8634" s="4" t="str">
        <f t="shared" si="269"/>
        <v>DGND</v>
      </c>
    </row>
    <row r="8635" spans="1:9">
      <c r="A8635" t="s">
        <v>261</v>
      </c>
      <c r="B8635" t="s">
        <v>9546</v>
      </c>
      <c r="C8635" t="s">
        <v>5954</v>
      </c>
      <c r="D8635" t="s">
        <v>671</v>
      </c>
      <c r="E8635" t="s">
        <v>169</v>
      </c>
      <c r="F8635">
        <v>62</v>
      </c>
      <c r="G8635" t="s">
        <v>671</v>
      </c>
      <c r="H8635" s="4" t="str">
        <f t="shared" si="268"/>
        <v>3U18.62</v>
      </c>
      <c r="I8635" s="4" t="str">
        <f t="shared" si="269"/>
        <v>DGND</v>
      </c>
    </row>
    <row r="8636" spans="1:9">
      <c r="A8636" t="s">
        <v>261</v>
      </c>
      <c r="B8636" t="s">
        <v>9546</v>
      </c>
      <c r="C8636" t="s">
        <v>5954</v>
      </c>
      <c r="D8636" t="s">
        <v>672</v>
      </c>
      <c r="E8636" t="s">
        <v>169</v>
      </c>
      <c r="F8636">
        <v>63</v>
      </c>
      <c r="G8636" t="s">
        <v>672</v>
      </c>
      <c r="H8636" s="4" t="str">
        <f t="shared" si="268"/>
        <v>3U18.63</v>
      </c>
      <c r="I8636" s="4" t="str">
        <f t="shared" si="269"/>
        <v>DGND</v>
      </c>
    </row>
    <row r="8637" spans="1:9">
      <c r="A8637" t="s">
        <v>261</v>
      </c>
      <c r="B8637" t="s">
        <v>9546</v>
      </c>
      <c r="C8637" t="s">
        <v>5954</v>
      </c>
      <c r="D8637" t="s">
        <v>673</v>
      </c>
      <c r="E8637" t="s">
        <v>4389</v>
      </c>
      <c r="F8637">
        <v>10</v>
      </c>
      <c r="G8637" t="s">
        <v>673</v>
      </c>
      <c r="H8637" s="4" t="str">
        <f t="shared" si="268"/>
        <v>3U18.10</v>
      </c>
      <c r="I8637" s="4" t="str">
        <f t="shared" si="269"/>
        <v>S3_HSD093</v>
      </c>
    </row>
    <row r="8638" spans="1:9">
      <c r="A8638" t="s">
        <v>261</v>
      </c>
      <c r="B8638" t="s">
        <v>9546</v>
      </c>
      <c r="C8638" t="s">
        <v>5954</v>
      </c>
      <c r="D8638" t="s">
        <v>674</v>
      </c>
      <c r="E8638" t="s">
        <v>4389</v>
      </c>
      <c r="F8638">
        <v>25</v>
      </c>
      <c r="G8638" t="s">
        <v>674</v>
      </c>
      <c r="H8638" s="4" t="str">
        <f t="shared" si="268"/>
        <v>3U18.25</v>
      </c>
      <c r="I8638" s="4" t="str">
        <f t="shared" si="269"/>
        <v>S3_HSD093</v>
      </c>
    </row>
    <row r="8639" spans="1:9">
      <c r="A8639" t="s">
        <v>261</v>
      </c>
      <c r="B8639" t="s">
        <v>9546</v>
      </c>
      <c r="C8639" t="s">
        <v>5954</v>
      </c>
      <c r="D8639" t="s">
        <v>675</v>
      </c>
      <c r="E8639" t="s">
        <v>4380</v>
      </c>
      <c r="F8639">
        <v>2</v>
      </c>
      <c r="G8639" t="s">
        <v>675</v>
      </c>
      <c r="H8639" s="4" t="str">
        <f t="shared" si="268"/>
        <v>3U18.2</v>
      </c>
      <c r="I8639" s="4" t="str">
        <f t="shared" si="269"/>
        <v>S3_U17_VDD</v>
      </c>
    </row>
    <row r="8640" spans="1:9">
      <c r="A8640" t="s">
        <v>261</v>
      </c>
      <c r="B8640" t="s">
        <v>9546</v>
      </c>
      <c r="C8640" t="s">
        <v>5954</v>
      </c>
      <c r="D8640" t="s">
        <v>676</v>
      </c>
      <c r="E8640" t="s">
        <v>4380</v>
      </c>
      <c r="F8640">
        <v>8</v>
      </c>
      <c r="G8640" t="s">
        <v>676</v>
      </c>
      <c r="H8640" s="4" t="str">
        <f t="shared" si="268"/>
        <v>3U18.8</v>
      </c>
      <c r="I8640" s="4" t="str">
        <f t="shared" si="269"/>
        <v>S3_U17_VDD</v>
      </c>
    </row>
    <row r="8641" spans="1:9">
      <c r="A8641" t="s">
        <v>261</v>
      </c>
      <c r="B8641" t="s">
        <v>9546</v>
      </c>
      <c r="C8641" t="s">
        <v>5954</v>
      </c>
      <c r="D8641" t="s">
        <v>677</v>
      </c>
      <c r="E8641" t="s">
        <v>4380</v>
      </c>
      <c r="F8641">
        <v>11</v>
      </c>
      <c r="G8641" t="s">
        <v>677</v>
      </c>
      <c r="H8641" s="4" t="str">
        <f t="shared" si="268"/>
        <v>3U18.11</v>
      </c>
      <c r="I8641" s="4" t="str">
        <f t="shared" si="269"/>
        <v>S3_U17_VDD</v>
      </c>
    </row>
    <row r="8642" spans="1:9">
      <c r="A8642" t="s">
        <v>261</v>
      </c>
      <c r="B8642" t="s">
        <v>9546</v>
      </c>
      <c r="C8642" t="s">
        <v>5954</v>
      </c>
      <c r="D8642" t="s">
        <v>678</v>
      </c>
      <c r="E8642" t="s">
        <v>4380</v>
      </c>
      <c r="F8642">
        <v>15</v>
      </c>
      <c r="G8642" t="s">
        <v>678</v>
      </c>
      <c r="H8642" s="4" t="str">
        <f t="shared" ref="H8642:H8705" si="270">CONCATENATE(C8642,".",F8642)</f>
        <v>3U18.15</v>
      </c>
      <c r="I8642" s="4" t="str">
        <f t="shared" ref="I8642:I8705" si="271">E8642</f>
        <v>S3_U17_VDD</v>
      </c>
    </row>
    <row r="8643" spans="1:9">
      <c r="A8643" t="s">
        <v>261</v>
      </c>
      <c r="B8643" t="s">
        <v>9546</v>
      </c>
      <c r="C8643" t="s">
        <v>5954</v>
      </c>
      <c r="D8643" t="s">
        <v>679</v>
      </c>
      <c r="E8643" t="s">
        <v>4380</v>
      </c>
      <c r="F8643">
        <v>16</v>
      </c>
      <c r="G8643" t="s">
        <v>679</v>
      </c>
      <c r="H8643" s="4" t="str">
        <f t="shared" si="270"/>
        <v>3U18.16</v>
      </c>
      <c r="I8643" s="4" t="str">
        <f t="shared" si="271"/>
        <v>S3_U17_VDD</v>
      </c>
    </row>
    <row r="8644" spans="1:9">
      <c r="A8644" t="s">
        <v>261</v>
      </c>
      <c r="B8644" t="s">
        <v>9546</v>
      </c>
      <c r="C8644" t="s">
        <v>5954</v>
      </c>
      <c r="D8644" t="s">
        <v>680</v>
      </c>
      <c r="E8644" t="s">
        <v>4380</v>
      </c>
      <c r="F8644">
        <v>20</v>
      </c>
      <c r="G8644" t="s">
        <v>680</v>
      </c>
      <c r="H8644" s="4" t="str">
        <f t="shared" si="270"/>
        <v>3U18.20</v>
      </c>
      <c r="I8644" s="4" t="str">
        <f t="shared" si="271"/>
        <v>S3_U17_VDD</v>
      </c>
    </row>
    <row r="8645" spans="1:9">
      <c r="A8645" t="s">
        <v>261</v>
      </c>
      <c r="B8645" t="s">
        <v>9546</v>
      </c>
      <c r="C8645" t="s">
        <v>5954</v>
      </c>
      <c r="D8645" t="s">
        <v>681</v>
      </c>
      <c r="E8645" t="s">
        <v>4380</v>
      </c>
      <c r="F8645">
        <v>24</v>
      </c>
      <c r="G8645" t="s">
        <v>681</v>
      </c>
      <c r="H8645" s="4" t="str">
        <f t="shared" si="270"/>
        <v>3U18.24</v>
      </c>
      <c r="I8645" s="4" t="str">
        <f t="shared" si="271"/>
        <v>S3_U17_VDD</v>
      </c>
    </row>
    <row r="8646" spans="1:9">
      <c r="A8646" t="s">
        <v>261</v>
      </c>
      <c r="B8646" t="s">
        <v>9546</v>
      </c>
      <c r="C8646" t="s">
        <v>5954</v>
      </c>
      <c r="D8646" t="s">
        <v>682</v>
      </c>
      <c r="E8646" t="s">
        <v>4380</v>
      </c>
      <c r="F8646">
        <v>26</v>
      </c>
      <c r="G8646" t="s">
        <v>682</v>
      </c>
      <c r="H8646" s="4" t="str">
        <f t="shared" si="270"/>
        <v>3U18.26</v>
      </c>
      <c r="I8646" s="4" t="str">
        <f t="shared" si="271"/>
        <v>S3_U17_VDD</v>
      </c>
    </row>
    <row r="8647" spans="1:9">
      <c r="A8647" t="s">
        <v>261</v>
      </c>
      <c r="B8647" t="s">
        <v>9546</v>
      </c>
      <c r="C8647" t="s">
        <v>5954</v>
      </c>
      <c r="D8647" t="s">
        <v>683</v>
      </c>
      <c r="E8647" t="s">
        <v>4380</v>
      </c>
      <c r="F8647">
        <v>31</v>
      </c>
      <c r="G8647" t="s">
        <v>683</v>
      </c>
      <c r="H8647" s="4" t="str">
        <f t="shared" si="270"/>
        <v>3U18.31</v>
      </c>
      <c r="I8647" s="4" t="str">
        <f t="shared" si="271"/>
        <v>S3_U17_VDD</v>
      </c>
    </row>
    <row r="8648" spans="1:9">
      <c r="A8648" t="s">
        <v>261</v>
      </c>
      <c r="B8648" t="s">
        <v>9546</v>
      </c>
      <c r="C8648" t="s">
        <v>5954</v>
      </c>
      <c r="D8648" t="s">
        <v>684</v>
      </c>
      <c r="E8648" t="s">
        <v>4380</v>
      </c>
      <c r="F8648">
        <v>33</v>
      </c>
      <c r="G8648" t="s">
        <v>684</v>
      </c>
      <c r="H8648" s="4" t="str">
        <f t="shared" si="270"/>
        <v>3U18.33</v>
      </c>
      <c r="I8648" s="4" t="str">
        <f t="shared" si="271"/>
        <v>S3_U17_VDD</v>
      </c>
    </row>
    <row r="8649" spans="1:9">
      <c r="A8649" t="s">
        <v>261</v>
      </c>
      <c r="B8649" t="s">
        <v>9546</v>
      </c>
      <c r="C8649" t="s">
        <v>5954</v>
      </c>
      <c r="D8649" t="s">
        <v>685</v>
      </c>
      <c r="E8649" t="s">
        <v>4380</v>
      </c>
      <c r="F8649">
        <v>40</v>
      </c>
      <c r="G8649" t="s">
        <v>685</v>
      </c>
      <c r="H8649" s="4" t="str">
        <f t="shared" si="270"/>
        <v>3U18.40</v>
      </c>
      <c r="I8649" s="4" t="str">
        <f t="shared" si="271"/>
        <v>S3_U17_VDD</v>
      </c>
    </row>
    <row r="8650" spans="1:9">
      <c r="A8650" t="s">
        <v>261</v>
      </c>
      <c r="B8650" t="s">
        <v>9546</v>
      </c>
      <c r="C8650" t="s">
        <v>5954</v>
      </c>
      <c r="D8650" t="s">
        <v>686</v>
      </c>
      <c r="E8650" t="s">
        <v>4380</v>
      </c>
      <c r="F8650">
        <v>56</v>
      </c>
      <c r="G8650" t="s">
        <v>686</v>
      </c>
      <c r="H8650" s="4" t="str">
        <f t="shared" si="270"/>
        <v>3U18.56</v>
      </c>
      <c r="I8650" s="4" t="str">
        <f t="shared" si="271"/>
        <v>S3_U17_VDD</v>
      </c>
    </row>
    <row r="8651" spans="1:9">
      <c r="A8651" t="s">
        <v>261</v>
      </c>
      <c r="B8651" t="s">
        <v>9546</v>
      </c>
      <c r="C8651" t="s">
        <v>5954</v>
      </c>
      <c r="D8651" t="s">
        <v>687</v>
      </c>
      <c r="E8651" t="s">
        <v>4380</v>
      </c>
      <c r="F8651">
        <v>64</v>
      </c>
      <c r="G8651" t="s">
        <v>687</v>
      </c>
      <c r="H8651" s="4" t="str">
        <f t="shared" si="270"/>
        <v>3U18.64</v>
      </c>
      <c r="I8651" s="4" t="str">
        <f t="shared" si="271"/>
        <v>S3_U17_VDD</v>
      </c>
    </row>
    <row r="8652" spans="1:9">
      <c r="A8652" t="s">
        <v>261</v>
      </c>
      <c r="B8652" t="s">
        <v>9547</v>
      </c>
      <c r="C8652" t="s">
        <v>5955</v>
      </c>
      <c r="D8652">
        <v>1</v>
      </c>
      <c r="E8652" t="s">
        <v>463</v>
      </c>
      <c r="F8652">
        <v>1</v>
      </c>
      <c r="G8652">
        <v>1</v>
      </c>
      <c r="H8652" s="4" t="str">
        <f t="shared" si="270"/>
        <v>3C144.1</v>
      </c>
      <c r="I8652" s="4" t="str">
        <f t="shared" si="271"/>
        <v>VDD33_ATX</v>
      </c>
    </row>
    <row r="8653" spans="1:9">
      <c r="A8653" t="s">
        <v>261</v>
      </c>
      <c r="B8653" t="s">
        <v>9547</v>
      </c>
      <c r="C8653" t="s">
        <v>5955</v>
      </c>
      <c r="D8653">
        <v>2</v>
      </c>
      <c r="E8653" t="s">
        <v>169</v>
      </c>
      <c r="F8653">
        <v>2</v>
      </c>
      <c r="G8653">
        <v>2</v>
      </c>
      <c r="H8653" s="4" t="str">
        <f t="shared" si="270"/>
        <v>3C144.2</v>
      </c>
      <c r="I8653" s="4" t="str">
        <f t="shared" si="271"/>
        <v>DGND</v>
      </c>
    </row>
    <row r="8654" spans="1:9">
      <c r="A8654" t="s">
        <v>261</v>
      </c>
      <c r="B8654" t="s">
        <v>9547</v>
      </c>
      <c r="C8654" t="s">
        <v>5956</v>
      </c>
      <c r="D8654">
        <v>1</v>
      </c>
      <c r="E8654" t="s">
        <v>463</v>
      </c>
      <c r="F8654">
        <v>1</v>
      </c>
      <c r="G8654">
        <v>1</v>
      </c>
      <c r="H8654" s="4" t="str">
        <f t="shared" si="270"/>
        <v>3C145.1</v>
      </c>
      <c r="I8654" s="4" t="str">
        <f t="shared" si="271"/>
        <v>VDD33_ATX</v>
      </c>
    </row>
    <row r="8655" spans="1:9">
      <c r="A8655" t="s">
        <v>261</v>
      </c>
      <c r="B8655" t="s">
        <v>9547</v>
      </c>
      <c r="C8655" t="s">
        <v>5956</v>
      </c>
      <c r="D8655">
        <v>2</v>
      </c>
      <c r="E8655" t="s">
        <v>169</v>
      </c>
      <c r="F8655">
        <v>2</v>
      </c>
      <c r="G8655">
        <v>2</v>
      </c>
      <c r="H8655" s="4" t="str">
        <f t="shared" si="270"/>
        <v>3C145.2</v>
      </c>
      <c r="I8655" s="4" t="str">
        <f t="shared" si="271"/>
        <v>DGND</v>
      </c>
    </row>
    <row r="8656" spans="1:9">
      <c r="A8656" t="s">
        <v>261</v>
      </c>
      <c r="B8656" t="s">
        <v>9547</v>
      </c>
      <c r="C8656" t="s">
        <v>5883</v>
      </c>
      <c r="D8656">
        <v>1</v>
      </c>
      <c r="E8656" t="s">
        <v>4315</v>
      </c>
      <c r="F8656">
        <v>1</v>
      </c>
      <c r="G8656">
        <v>1</v>
      </c>
      <c r="H8656" s="4" t="str">
        <f t="shared" si="270"/>
        <v>3C384.1</v>
      </c>
      <c r="I8656" s="4" t="str">
        <f t="shared" si="271"/>
        <v>S3_U1_P2_GIGA_MDI-</v>
      </c>
    </row>
    <row r="8657" spans="1:9">
      <c r="A8657" t="s">
        <v>261</v>
      </c>
      <c r="B8657" t="s">
        <v>9547</v>
      </c>
      <c r="C8657" t="s">
        <v>5883</v>
      </c>
      <c r="D8657">
        <v>2</v>
      </c>
      <c r="E8657" t="s">
        <v>4304</v>
      </c>
      <c r="F8657">
        <v>2</v>
      </c>
      <c r="G8657">
        <v>2</v>
      </c>
      <c r="H8657" s="4" t="str">
        <f t="shared" si="270"/>
        <v>3C384.2</v>
      </c>
      <c r="I8657" s="4" t="str">
        <f t="shared" si="271"/>
        <v>S3_U2_P2_GIGA_MDI-</v>
      </c>
    </row>
    <row r="8658" spans="1:9">
      <c r="A8658" t="s">
        <v>261</v>
      </c>
      <c r="B8658" t="s">
        <v>9547</v>
      </c>
      <c r="C8658" t="s">
        <v>5884</v>
      </c>
      <c r="D8658">
        <v>1</v>
      </c>
      <c r="E8658" t="s">
        <v>4314</v>
      </c>
      <c r="F8658">
        <v>1</v>
      </c>
      <c r="G8658">
        <v>1</v>
      </c>
      <c r="H8658" s="4" t="str">
        <f t="shared" si="270"/>
        <v>3C385.1</v>
      </c>
      <c r="I8658" s="4" t="str">
        <f t="shared" si="271"/>
        <v>S3_U1_P2_GIGA_MDI+</v>
      </c>
    </row>
    <row r="8659" spans="1:9">
      <c r="A8659" t="s">
        <v>261</v>
      </c>
      <c r="B8659" t="s">
        <v>9547</v>
      </c>
      <c r="C8659" t="s">
        <v>5884</v>
      </c>
      <c r="D8659">
        <v>2</v>
      </c>
      <c r="E8659" t="s">
        <v>4306</v>
      </c>
      <c r="F8659">
        <v>2</v>
      </c>
      <c r="G8659">
        <v>2</v>
      </c>
      <c r="H8659" s="4" t="str">
        <f t="shared" si="270"/>
        <v>3C385.2</v>
      </c>
      <c r="I8659" s="4" t="str">
        <f t="shared" si="271"/>
        <v>S3_U2_P2_GIGA_MDI+</v>
      </c>
    </row>
    <row r="8660" spans="1:9">
      <c r="A8660" t="s">
        <v>261</v>
      </c>
      <c r="B8660" t="s">
        <v>9547</v>
      </c>
      <c r="C8660" t="s">
        <v>5885</v>
      </c>
      <c r="D8660">
        <v>1</v>
      </c>
      <c r="E8660" t="s">
        <v>8929</v>
      </c>
      <c r="F8660">
        <v>1</v>
      </c>
      <c r="G8660">
        <v>1</v>
      </c>
      <c r="H8660" s="4" t="str">
        <f t="shared" si="270"/>
        <v>3C391.1</v>
      </c>
      <c r="I8660" s="4" t="str">
        <f t="shared" si="271"/>
        <v>S3_U2_P2_RC</v>
      </c>
    </row>
    <row r="8661" spans="1:9">
      <c r="A8661" t="s">
        <v>261</v>
      </c>
      <c r="B8661" t="s">
        <v>9547</v>
      </c>
      <c r="C8661" t="s">
        <v>5885</v>
      </c>
      <c r="D8661">
        <v>2</v>
      </c>
      <c r="E8661" t="s">
        <v>169</v>
      </c>
      <c r="F8661">
        <v>2</v>
      </c>
      <c r="G8661">
        <v>2</v>
      </c>
      <c r="H8661" s="4" t="str">
        <f t="shared" si="270"/>
        <v>3C391.2</v>
      </c>
      <c r="I8661" s="4" t="str">
        <f t="shared" si="271"/>
        <v>DGND</v>
      </c>
    </row>
    <row r="8662" spans="1:9">
      <c r="A8662" t="s">
        <v>261</v>
      </c>
      <c r="B8662" t="s">
        <v>9547</v>
      </c>
      <c r="C8662" t="s">
        <v>5886</v>
      </c>
      <c r="D8662">
        <v>1</v>
      </c>
      <c r="E8662" t="s">
        <v>4319</v>
      </c>
      <c r="F8662">
        <v>1</v>
      </c>
      <c r="G8662">
        <v>1</v>
      </c>
      <c r="H8662" s="4" t="str">
        <f t="shared" si="270"/>
        <v>3C412.1</v>
      </c>
      <c r="I8662" s="4" t="str">
        <f t="shared" si="271"/>
        <v>S3_U1_P3_GIGA_MDI-</v>
      </c>
    </row>
    <row r="8663" spans="1:9">
      <c r="A8663" t="s">
        <v>261</v>
      </c>
      <c r="B8663" t="s">
        <v>9547</v>
      </c>
      <c r="C8663" t="s">
        <v>5886</v>
      </c>
      <c r="D8663">
        <v>2</v>
      </c>
      <c r="E8663" t="s">
        <v>4308</v>
      </c>
      <c r="F8663">
        <v>2</v>
      </c>
      <c r="G8663">
        <v>2</v>
      </c>
      <c r="H8663" s="4" t="str">
        <f t="shared" si="270"/>
        <v>3C412.2</v>
      </c>
      <c r="I8663" s="4" t="str">
        <f t="shared" si="271"/>
        <v>S3_U2_P3_GIGA_MDI-</v>
      </c>
    </row>
    <row r="8664" spans="1:9">
      <c r="A8664" t="s">
        <v>261</v>
      </c>
      <c r="B8664" t="s">
        <v>9547</v>
      </c>
      <c r="C8664" t="s">
        <v>5887</v>
      </c>
      <c r="D8664">
        <v>1</v>
      </c>
      <c r="E8664" t="s">
        <v>4318</v>
      </c>
      <c r="F8664">
        <v>1</v>
      </c>
      <c r="G8664">
        <v>1</v>
      </c>
      <c r="H8664" s="4" t="str">
        <f t="shared" si="270"/>
        <v>3C413.1</v>
      </c>
      <c r="I8664" s="4" t="str">
        <f t="shared" si="271"/>
        <v>S3_U1_P3_GIGA_MDI+</v>
      </c>
    </row>
    <row r="8665" spans="1:9">
      <c r="A8665" t="s">
        <v>261</v>
      </c>
      <c r="B8665" t="s">
        <v>9547</v>
      </c>
      <c r="C8665" t="s">
        <v>5887</v>
      </c>
      <c r="D8665">
        <v>2</v>
      </c>
      <c r="E8665" t="s">
        <v>4310</v>
      </c>
      <c r="F8665">
        <v>2</v>
      </c>
      <c r="G8665">
        <v>2</v>
      </c>
      <c r="H8665" s="4" t="str">
        <f t="shared" si="270"/>
        <v>3C413.2</v>
      </c>
      <c r="I8665" s="4" t="str">
        <f t="shared" si="271"/>
        <v>S3_U2_P3_GIGA_MDI+</v>
      </c>
    </row>
    <row r="8666" spans="1:9">
      <c r="A8666" t="s">
        <v>261</v>
      </c>
      <c r="B8666" t="s">
        <v>9547</v>
      </c>
      <c r="C8666" t="s">
        <v>5888</v>
      </c>
      <c r="D8666">
        <v>1</v>
      </c>
      <c r="E8666" t="s">
        <v>8930</v>
      </c>
      <c r="F8666">
        <v>1</v>
      </c>
      <c r="G8666">
        <v>1</v>
      </c>
      <c r="H8666" s="4" t="str">
        <f t="shared" si="270"/>
        <v>3C418.1</v>
      </c>
      <c r="I8666" s="4" t="str">
        <f t="shared" si="271"/>
        <v>S3_U2_P3_RC</v>
      </c>
    </row>
    <row r="8667" spans="1:9">
      <c r="A8667" t="s">
        <v>261</v>
      </c>
      <c r="B8667" t="s">
        <v>9547</v>
      </c>
      <c r="C8667" t="s">
        <v>5888</v>
      </c>
      <c r="D8667">
        <v>2</v>
      </c>
      <c r="E8667" t="s">
        <v>169</v>
      </c>
      <c r="F8667">
        <v>2</v>
      </c>
      <c r="G8667">
        <v>2</v>
      </c>
      <c r="H8667" s="4" t="str">
        <f t="shared" si="270"/>
        <v>3C418.2</v>
      </c>
      <c r="I8667" s="4" t="str">
        <f t="shared" si="271"/>
        <v>DGND</v>
      </c>
    </row>
    <row r="8668" spans="1:9">
      <c r="A8668" t="s">
        <v>261</v>
      </c>
      <c r="B8668" t="s">
        <v>9547</v>
      </c>
      <c r="C8668" t="s">
        <v>5929</v>
      </c>
      <c r="D8668">
        <v>1</v>
      </c>
      <c r="E8668" t="s">
        <v>4362</v>
      </c>
      <c r="F8668">
        <v>1</v>
      </c>
      <c r="G8668">
        <v>1</v>
      </c>
      <c r="H8668" s="4" t="str">
        <f t="shared" si="270"/>
        <v>3C421.1</v>
      </c>
      <c r="I8668" s="4" t="str">
        <f t="shared" si="271"/>
        <v>SG3_1_P2_GIGA_MDI-</v>
      </c>
    </row>
    <row r="8669" spans="1:9">
      <c r="A8669" t="s">
        <v>261</v>
      </c>
      <c r="B8669" t="s">
        <v>9547</v>
      </c>
      <c r="C8669" t="s">
        <v>5929</v>
      </c>
      <c r="D8669">
        <v>2</v>
      </c>
      <c r="E8669" t="s">
        <v>4363</v>
      </c>
      <c r="F8669">
        <v>2</v>
      </c>
      <c r="G8669">
        <v>2</v>
      </c>
      <c r="H8669" s="4" t="str">
        <f t="shared" si="270"/>
        <v>3C421.2</v>
      </c>
      <c r="I8669" s="4" t="str">
        <f t="shared" si="271"/>
        <v>SG3_2_P2_GIGA_MDI-</v>
      </c>
    </row>
    <row r="8670" spans="1:9">
      <c r="A8670" t="s">
        <v>261</v>
      </c>
      <c r="B8670" t="s">
        <v>9547</v>
      </c>
      <c r="C8670" t="s">
        <v>5930</v>
      </c>
      <c r="D8670">
        <v>1</v>
      </c>
      <c r="E8670" t="s">
        <v>4364</v>
      </c>
      <c r="F8670">
        <v>1</v>
      </c>
      <c r="G8670">
        <v>1</v>
      </c>
      <c r="H8670" s="4" t="str">
        <f t="shared" si="270"/>
        <v>3C422.1</v>
      </c>
      <c r="I8670" s="4" t="str">
        <f t="shared" si="271"/>
        <v>SG3_1_P2_GIGA_MDI+</v>
      </c>
    </row>
    <row r="8671" spans="1:9">
      <c r="A8671" t="s">
        <v>261</v>
      </c>
      <c r="B8671" t="s">
        <v>9547</v>
      </c>
      <c r="C8671" t="s">
        <v>5930</v>
      </c>
      <c r="D8671">
        <v>2</v>
      </c>
      <c r="E8671" t="s">
        <v>4365</v>
      </c>
      <c r="F8671">
        <v>2</v>
      </c>
      <c r="G8671">
        <v>2</v>
      </c>
      <c r="H8671" s="4" t="str">
        <f t="shared" si="270"/>
        <v>3C422.2</v>
      </c>
      <c r="I8671" s="4" t="str">
        <f t="shared" si="271"/>
        <v>SG3_2_P2_GIGA_MDI+</v>
      </c>
    </row>
    <row r="8672" spans="1:9">
      <c r="A8672" t="s">
        <v>261</v>
      </c>
      <c r="B8672" t="s">
        <v>9547</v>
      </c>
      <c r="C8672" t="s">
        <v>5931</v>
      </c>
      <c r="D8672">
        <v>1</v>
      </c>
      <c r="E8672" t="s">
        <v>4366</v>
      </c>
      <c r="F8672">
        <v>1</v>
      </c>
      <c r="G8672">
        <v>1</v>
      </c>
      <c r="H8672" s="4" t="str">
        <f t="shared" si="270"/>
        <v>3C427.1</v>
      </c>
      <c r="I8672" s="4" t="str">
        <f t="shared" si="271"/>
        <v>SG3_2_P2_RC</v>
      </c>
    </row>
    <row r="8673" spans="1:9">
      <c r="A8673" t="s">
        <v>261</v>
      </c>
      <c r="B8673" t="s">
        <v>9547</v>
      </c>
      <c r="C8673" t="s">
        <v>5931</v>
      </c>
      <c r="D8673">
        <v>2</v>
      </c>
      <c r="E8673" t="s">
        <v>169</v>
      </c>
      <c r="F8673">
        <v>2</v>
      </c>
      <c r="G8673">
        <v>2</v>
      </c>
      <c r="H8673" s="4" t="str">
        <f t="shared" si="270"/>
        <v>3C427.2</v>
      </c>
      <c r="I8673" s="4" t="str">
        <f t="shared" si="271"/>
        <v>DGND</v>
      </c>
    </row>
    <row r="8674" spans="1:9">
      <c r="A8674" t="s">
        <v>261</v>
      </c>
      <c r="B8674" t="s">
        <v>9547</v>
      </c>
      <c r="C8674" t="s">
        <v>5932</v>
      </c>
      <c r="D8674">
        <v>1</v>
      </c>
      <c r="E8674" t="s">
        <v>4367</v>
      </c>
      <c r="F8674">
        <v>1</v>
      </c>
      <c r="G8674">
        <v>1</v>
      </c>
      <c r="H8674" s="4" t="str">
        <f t="shared" si="270"/>
        <v>3C430.1</v>
      </c>
      <c r="I8674" s="4" t="str">
        <f t="shared" si="271"/>
        <v>SG3_1_P3_GIGA_MDI-</v>
      </c>
    </row>
    <row r="8675" spans="1:9">
      <c r="A8675" t="s">
        <v>261</v>
      </c>
      <c r="B8675" t="s">
        <v>9547</v>
      </c>
      <c r="C8675" t="s">
        <v>5932</v>
      </c>
      <c r="D8675">
        <v>2</v>
      </c>
      <c r="E8675" t="s">
        <v>4368</v>
      </c>
      <c r="F8675">
        <v>2</v>
      </c>
      <c r="G8675">
        <v>2</v>
      </c>
      <c r="H8675" s="4" t="str">
        <f t="shared" si="270"/>
        <v>3C430.2</v>
      </c>
      <c r="I8675" s="4" t="str">
        <f t="shared" si="271"/>
        <v>SG3_2_P3_GIGA_MDI-</v>
      </c>
    </row>
    <row r="8676" spans="1:9">
      <c r="A8676" t="s">
        <v>261</v>
      </c>
      <c r="B8676" t="s">
        <v>9547</v>
      </c>
      <c r="C8676" t="s">
        <v>5933</v>
      </c>
      <c r="D8676">
        <v>1</v>
      </c>
      <c r="E8676" t="s">
        <v>4369</v>
      </c>
      <c r="F8676">
        <v>1</v>
      </c>
      <c r="G8676">
        <v>1</v>
      </c>
      <c r="H8676" s="4" t="str">
        <f t="shared" si="270"/>
        <v>3C431.1</v>
      </c>
      <c r="I8676" s="4" t="str">
        <f t="shared" si="271"/>
        <v>SG3_1_P3_GIGA_MDI+</v>
      </c>
    </row>
    <row r="8677" spans="1:9">
      <c r="A8677" t="s">
        <v>261</v>
      </c>
      <c r="B8677" t="s">
        <v>9547</v>
      </c>
      <c r="C8677" t="s">
        <v>5933</v>
      </c>
      <c r="D8677">
        <v>2</v>
      </c>
      <c r="E8677" t="s">
        <v>4370</v>
      </c>
      <c r="F8677">
        <v>2</v>
      </c>
      <c r="G8677">
        <v>2</v>
      </c>
      <c r="H8677" s="4" t="str">
        <f t="shared" si="270"/>
        <v>3C431.2</v>
      </c>
      <c r="I8677" s="4" t="str">
        <f t="shared" si="271"/>
        <v>SG3_2_P3_GIGA_MDI+</v>
      </c>
    </row>
    <row r="8678" spans="1:9">
      <c r="A8678" t="s">
        <v>261</v>
      </c>
      <c r="B8678" t="s">
        <v>9547</v>
      </c>
      <c r="C8678" t="s">
        <v>5934</v>
      </c>
      <c r="D8678">
        <v>1</v>
      </c>
      <c r="E8678" t="s">
        <v>4371</v>
      </c>
      <c r="F8678">
        <v>1</v>
      </c>
      <c r="G8678">
        <v>1</v>
      </c>
      <c r="H8678" s="4" t="str">
        <f t="shared" si="270"/>
        <v>3C436.1</v>
      </c>
      <c r="I8678" s="4" t="str">
        <f t="shared" si="271"/>
        <v>SG3_2_P3_RC</v>
      </c>
    </row>
    <row r="8679" spans="1:9">
      <c r="A8679" t="s">
        <v>261</v>
      </c>
      <c r="B8679" t="s">
        <v>9547</v>
      </c>
      <c r="C8679" t="s">
        <v>5934</v>
      </c>
      <c r="D8679">
        <v>2</v>
      </c>
      <c r="E8679" t="s">
        <v>169</v>
      </c>
      <c r="F8679">
        <v>2</v>
      </c>
      <c r="G8679">
        <v>2</v>
      </c>
      <c r="H8679" s="4" t="str">
        <f t="shared" si="270"/>
        <v>3C436.2</v>
      </c>
      <c r="I8679" s="4" t="str">
        <f t="shared" si="271"/>
        <v>DGND</v>
      </c>
    </row>
    <row r="8680" spans="1:9">
      <c r="A8680" t="s">
        <v>261</v>
      </c>
      <c r="B8680" t="s">
        <v>9547</v>
      </c>
      <c r="C8680" t="s">
        <v>5957</v>
      </c>
      <c r="D8680">
        <v>1</v>
      </c>
      <c r="E8680" t="s">
        <v>8931</v>
      </c>
      <c r="F8680">
        <v>1</v>
      </c>
      <c r="G8680">
        <v>1</v>
      </c>
      <c r="H8680" s="4" t="str">
        <f t="shared" si="270"/>
        <v>3C439.1</v>
      </c>
      <c r="I8680" s="4" t="str">
        <f t="shared" si="271"/>
        <v>S3_U4_P3_RC_1</v>
      </c>
    </row>
    <row r="8681" spans="1:9">
      <c r="A8681" t="s">
        <v>261</v>
      </c>
      <c r="B8681" t="s">
        <v>9547</v>
      </c>
      <c r="C8681" t="s">
        <v>5957</v>
      </c>
      <c r="D8681">
        <v>2</v>
      </c>
      <c r="E8681" t="s">
        <v>169</v>
      </c>
      <c r="F8681">
        <v>2</v>
      </c>
      <c r="G8681">
        <v>2</v>
      </c>
      <c r="H8681" s="4" t="str">
        <f t="shared" si="270"/>
        <v>3C439.2</v>
      </c>
      <c r="I8681" s="4" t="str">
        <f t="shared" si="271"/>
        <v>DGND</v>
      </c>
    </row>
    <row r="8682" spans="1:9">
      <c r="A8682" t="s">
        <v>261</v>
      </c>
      <c r="B8682" t="s">
        <v>9547</v>
      </c>
      <c r="C8682" t="s">
        <v>5958</v>
      </c>
      <c r="D8682">
        <v>1</v>
      </c>
      <c r="E8682" t="s">
        <v>8932</v>
      </c>
      <c r="F8682">
        <v>1</v>
      </c>
      <c r="G8682">
        <v>1</v>
      </c>
      <c r="H8682" s="4" t="str">
        <f t="shared" si="270"/>
        <v>3C440.1</v>
      </c>
      <c r="I8682" s="4" t="str">
        <f t="shared" si="271"/>
        <v>S3_U4_P3_RC_2</v>
      </c>
    </row>
    <row r="8683" spans="1:9">
      <c r="A8683" t="s">
        <v>261</v>
      </c>
      <c r="B8683" t="s">
        <v>9547</v>
      </c>
      <c r="C8683" t="s">
        <v>5958</v>
      </c>
      <c r="D8683">
        <v>2</v>
      </c>
      <c r="E8683" t="s">
        <v>169</v>
      </c>
      <c r="F8683">
        <v>2</v>
      </c>
      <c r="G8683">
        <v>2</v>
      </c>
      <c r="H8683" s="4" t="str">
        <f t="shared" si="270"/>
        <v>3C440.2</v>
      </c>
      <c r="I8683" s="4" t="str">
        <f t="shared" si="271"/>
        <v>DGND</v>
      </c>
    </row>
    <row r="8684" spans="1:9">
      <c r="A8684" t="s">
        <v>261</v>
      </c>
      <c r="B8684" t="s">
        <v>9547</v>
      </c>
      <c r="C8684" t="s">
        <v>5959</v>
      </c>
      <c r="D8684">
        <v>1</v>
      </c>
      <c r="E8684" t="s">
        <v>8933</v>
      </c>
      <c r="F8684">
        <v>1</v>
      </c>
      <c r="G8684">
        <v>1</v>
      </c>
      <c r="H8684" s="4" t="str">
        <f t="shared" si="270"/>
        <v>3C441.1</v>
      </c>
      <c r="I8684" s="4" t="str">
        <f t="shared" si="271"/>
        <v>S3_U4_P2_RC_1</v>
      </c>
    </row>
    <row r="8685" spans="1:9">
      <c r="A8685" t="s">
        <v>261</v>
      </c>
      <c r="B8685" t="s">
        <v>9547</v>
      </c>
      <c r="C8685" t="s">
        <v>5959</v>
      </c>
      <c r="D8685">
        <v>2</v>
      </c>
      <c r="E8685" t="s">
        <v>169</v>
      </c>
      <c r="F8685">
        <v>2</v>
      </c>
      <c r="G8685">
        <v>2</v>
      </c>
      <c r="H8685" s="4" t="str">
        <f t="shared" si="270"/>
        <v>3C441.2</v>
      </c>
      <c r="I8685" s="4" t="str">
        <f t="shared" si="271"/>
        <v>DGND</v>
      </c>
    </row>
    <row r="8686" spans="1:9">
      <c r="A8686" t="s">
        <v>261</v>
      </c>
      <c r="B8686" t="s">
        <v>9547</v>
      </c>
      <c r="C8686" t="s">
        <v>5960</v>
      </c>
      <c r="D8686">
        <v>1</v>
      </c>
      <c r="E8686" t="s">
        <v>8934</v>
      </c>
      <c r="F8686">
        <v>1</v>
      </c>
      <c r="G8686">
        <v>1</v>
      </c>
      <c r="H8686" s="4" t="str">
        <f t="shared" si="270"/>
        <v>3C442.1</v>
      </c>
      <c r="I8686" s="4" t="str">
        <f t="shared" si="271"/>
        <v>S3_U4_P2_RC_2</v>
      </c>
    </row>
    <row r="8687" spans="1:9">
      <c r="A8687" t="s">
        <v>261</v>
      </c>
      <c r="B8687" t="s">
        <v>9547</v>
      </c>
      <c r="C8687" t="s">
        <v>5960</v>
      </c>
      <c r="D8687">
        <v>2</v>
      </c>
      <c r="E8687" t="s">
        <v>169</v>
      </c>
      <c r="F8687">
        <v>2</v>
      </c>
      <c r="G8687">
        <v>2</v>
      </c>
      <c r="H8687" s="4" t="str">
        <f t="shared" si="270"/>
        <v>3C442.2</v>
      </c>
      <c r="I8687" s="4" t="str">
        <f t="shared" si="271"/>
        <v>DGND</v>
      </c>
    </row>
    <row r="8688" spans="1:9">
      <c r="A8688" t="s">
        <v>261</v>
      </c>
      <c r="B8688" t="s">
        <v>9547</v>
      </c>
      <c r="C8688" t="s">
        <v>5961</v>
      </c>
      <c r="D8688">
        <v>1</v>
      </c>
      <c r="E8688" t="s">
        <v>8935</v>
      </c>
      <c r="F8688">
        <v>1</v>
      </c>
      <c r="G8688">
        <v>1</v>
      </c>
      <c r="H8688" s="4" t="str">
        <f t="shared" si="270"/>
        <v>3GPHY2.1</v>
      </c>
      <c r="I8688" s="4" t="str">
        <f t="shared" si="271"/>
        <v>SG3_U4_GIGA_MDI+</v>
      </c>
    </row>
    <row r="8689" spans="1:9">
      <c r="A8689" t="s">
        <v>261</v>
      </c>
      <c r="B8689" t="s">
        <v>9547</v>
      </c>
      <c r="C8689" t="s">
        <v>5961</v>
      </c>
      <c r="D8689">
        <v>2</v>
      </c>
      <c r="E8689" t="s">
        <v>8936</v>
      </c>
      <c r="F8689">
        <v>2</v>
      </c>
      <c r="G8689">
        <v>2</v>
      </c>
      <c r="H8689" s="4" t="str">
        <f t="shared" si="270"/>
        <v>3GPHY2.2</v>
      </c>
      <c r="I8689" s="4" t="str">
        <f t="shared" si="271"/>
        <v>SG3_U4_GIGA_MDI-</v>
      </c>
    </row>
    <row r="8690" spans="1:9">
      <c r="A8690" t="s">
        <v>261</v>
      </c>
      <c r="B8690" t="s">
        <v>9547</v>
      </c>
      <c r="C8690" t="s">
        <v>5961</v>
      </c>
      <c r="D8690" t="s">
        <v>175</v>
      </c>
      <c r="E8690" t="s">
        <v>8937</v>
      </c>
      <c r="F8690" t="s">
        <v>175</v>
      </c>
      <c r="G8690" t="s">
        <v>175</v>
      </c>
      <c r="H8690" s="4" t="str">
        <f t="shared" si="270"/>
        <v>3GPHY2.G1</v>
      </c>
      <c r="I8690" s="4" t="str">
        <f t="shared" si="271"/>
        <v>S3_U4_P2_R_1</v>
      </c>
    </row>
    <row r="8691" spans="1:9">
      <c r="A8691" t="s">
        <v>261</v>
      </c>
      <c r="B8691" t="s">
        <v>9547</v>
      </c>
      <c r="C8691" t="s">
        <v>5961</v>
      </c>
      <c r="D8691" t="s">
        <v>176</v>
      </c>
      <c r="E8691" t="s">
        <v>8937</v>
      </c>
      <c r="F8691" t="s">
        <v>176</v>
      </c>
      <c r="G8691" t="s">
        <v>176</v>
      </c>
      <c r="H8691" s="4" t="str">
        <f t="shared" si="270"/>
        <v>3GPHY2.G2</v>
      </c>
      <c r="I8691" s="4" t="str">
        <f t="shared" si="271"/>
        <v>S3_U4_P2_R_1</v>
      </c>
    </row>
    <row r="8692" spans="1:9">
      <c r="A8692" t="s">
        <v>261</v>
      </c>
      <c r="B8692" t="s">
        <v>9547</v>
      </c>
      <c r="C8692" t="s">
        <v>5961</v>
      </c>
      <c r="D8692" t="s">
        <v>177</v>
      </c>
      <c r="E8692" t="s">
        <v>8937</v>
      </c>
      <c r="F8692" t="s">
        <v>177</v>
      </c>
      <c r="G8692" t="s">
        <v>177</v>
      </c>
      <c r="H8692" s="4" t="str">
        <f t="shared" si="270"/>
        <v>3GPHY2.G3</v>
      </c>
      <c r="I8692" s="4" t="str">
        <f t="shared" si="271"/>
        <v>S3_U4_P2_R_1</v>
      </c>
    </row>
    <row r="8693" spans="1:9">
      <c r="A8693" t="s">
        <v>261</v>
      </c>
      <c r="B8693" t="s">
        <v>9547</v>
      </c>
      <c r="C8693" t="s">
        <v>5961</v>
      </c>
      <c r="D8693" t="s">
        <v>178</v>
      </c>
      <c r="E8693" t="s">
        <v>8938</v>
      </c>
      <c r="F8693" t="s">
        <v>178</v>
      </c>
      <c r="G8693" t="s">
        <v>178</v>
      </c>
      <c r="H8693" s="4" t="str">
        <f t="shared" si="270"/>
        <v>3GPHY2.G4</v>
      </c>
      <c r="I8693" s="4" t="str">
        <f t="shared" si="271"/>
        <v>S3_U4_P2_R_2</v>
      </c>
    </row>
    <row r="8694" spans="1:9">
      <c r="A8694" t="s">
        <v>261</v>
      </c>
      <c r="B8694" t="s">
        <v>9547</v>
      </c>
      <c r="C8694" t="s">
        <v>5961</v>
      </c>
      <c r="D8694" t="s">
        <v>179</v>
      </c>
      <c r="E8694" t="s">
        <v>8938</v>
      </c>
      <c r="F8694" t="s">
        <v>179</v>
      </c>
      <c r="G8694" t="s">
        <v>179</v>
      </c>
      <c r="H8694" s="4" t="str">
        <f t="shared" si="270"/>
        <v>3GPHY2.G5</v>
      </c>
      <c r="I8694" s="4" t="str">
        <f t="shared" si="271"/>
        <v>S3_U4_P2_R_2</v>
      </c>
    </row>
    <row r="8695" spans="1:9">
      <c r="A8695" t="s">
        <v>261</v>
      </c>
      <c r="B8695" t="s">
        <v>9547</v>
      </c>
      <c r="C8695" t="s">
        <v>5961</v>
      </c>
      <c r="D8695" t="s">
        <v>180</v>
      </c>
      <c r="E8695" t="s">
        <v>8938</v>
      </c>
      <c r="F8695" t="s">
        <v>180</v>
      </c>
      <c r="G8695" t="s">
        <v>180</v>
      </c>
      <c r="H8695" s="4" t="str">
        <f t="shared" si="270"/>
        <v>3GPHY2.G6</v>
      </c>
      <c r="I8695" s="4" t="str">
        <f t="shared" si="271"/>
        <v>S3_U4_P2_R_2</v>
      </c>
    </row>
    <row r="8696" spans="1:9">
      <c r="A8696" t="s">
        <v>261</v>
      </c>
      <c r="B8696" t="s">
        <v>9547</v>
      </c>
      <c r="C8696" t="s">
        <v>5961</v>
      </c>
      <c r="D8696" t="s">
        <v>182</v>
      </c>
      <c r="F8696" t="s">
        <v>182</v>
      </c>
      <c r="G8696" t="s">
        <v>182</v>
      </c>
      <c r="H8696" s="4" t="str">
        <f t="shared" si="270"/>
        <v>3GPHY2.GH1</v>
      </c>
      <c r="I8696" s="4">
        <f t="shared" si="271"/>
        <v>0</v>
      </c>
    </row>
    <row r="8697" spans="1:9">
      <c r="A8697" t="s">
        <v>261</v>
      </c>
      <c r="B8697" t="s">
        <v>9547</v>
      </c>
      <c r="C8697" t="s">
        <v>5961</v>
      </c>
      <c r="D8697" t="s">
        <v>183</v>
      </c>
      <c r="F8697" t="s">
        <v>183</v>
      </c>
      <c r="G8697" t="s">
        <v>183</v>
      </c>
      <c r="H8697" s="4" t="str">
        <f t="shared" si="270"/>
        <v>3GPHY2.GH2</v>
      </c>
      <c r="I8697" s="4">
        <f t="shared" si="271"/>
        <v>0</v>
      </c>
    </row>
    <row r="8698" spans="1:9">
      <c r="A8698" t="s">
        <v>261</v>
      </c>
      <c r="B8698" t="s">
        <v>9547</v>
      </c>
      <c r="C8698" t="s">
        <v>5962</v>
      </c>
      <c r="D8698">
        <v>1</v>
      </c>
      <c r="E8698" t="s">
        <v>8939</v>
      </c>
      <c r="F8698">
        <v>1</v>
      </c>
      <c r="G8698">
        <v>1</v>
      </c>
      <c r="H8698" s="4" t="str">
        <f t="shared" si="270"/>
        <v>3GPHY3.1</v>
      </c>
      <c r="I8698" s="4" t="str">
        <f t="shared" si="271"/>
        <v>S3_U4_GIGA_MDI+</v>
      </c>
    </row>
    <row r="8699" spans="1:9">
      <c r="A8699" t="s">
        <v>261</v>
      </c>
      <c r="B8699" t="s">
        <v>9547</v>
      </c>
      <c r="C8699" t="s">
        <v>5962</v>
      </c>
      <c r="D8699">
        <v>2</v>
      </c>
      <c r="E8699" t="s">
        <v>8940</v>
      </c>
      <c r="F8699">
        <v>2</v>
      </c>
      <c r="G8699">
        <v>2</v>
      </c>
      <c r="H8699" s="4" t="str">
        <f t="shared" si="270"/>
        <v>3GPHY3.2</v>
      </c>
      <c r="I8699" s="4" t="str">
        <f t="shared" si="271"/>
        <v>S3_U4_GIGA_MDI-</v>
      </c>
    </row>
    <row r="8700" spans="1:9">
      <c r="A8700" t="s">
        <v>261</v>
      </c>
      <c r="B8700" t="s">
        <v>9547</v>
      </c>
      <c r="C8700" t="s">
        <v>5962</v>
      </c>
      <c r="D8700" t="s">
        <v>175</v>
      </c>
      <c r="E8700" t="s">
        <v>8941</v>
      </c>
      <c r="F8700" t="s">
        <v>175</v>
      </c>
      <c r="G8700" t="s">
        <v>175</v>
      </c>
      <c r="H8700" s="4" t="str">
        <f t="shared" si="270"/>
        <v>3GPHY3.G1</v>
      </c>
      <c r="I8700" s="4" t="str">
        <f t="shared" si="271"/>
        <v>S3_U4_P3_R_1</v>
      </c>
    </row>
    <row r="8701" spans="1:9">
      <c r="A8701" t="s">
        <v>261</v>
      </c>
      <c r="B8701" t="s">
        <v>9547</v>
      </c>
      <c r="C8701" t="s">
        <v>5962</v>
      </c>
      <c r="D8701" t="s">
        <v>176</v>
      </c>
      <c r="E8701" t="s">
        <v>8941</v>
      </c>
      <c r="F8701" t="s">
        <v>176</v>
      </c>
      <c r="G8701" t="s">
        <v>176</v>
      </c>
      <c r="H8701" s="4" t="str">
        <f t="shared" si="270"/>
        <v>3GPHY3.G2</v>
      </c>
      <c r="I8701" s="4" t="str">
        <f t="shared" si="271"/>
        <v>S3_U4_P3_R_1</v>
      </c>
    </row>
    <row r="8702" spans="1:9">
      <c r="A8702" t="s">
        <v>261</v>
      </c>
      <c r="B8702" t="s">
        <v>9547</v>
      </c>
      <c r="C8702" t="s">
        <v>5962</v>
      </c>
      <c r="D8702" t="s">
        <v>177</v>
      </c>
      <c r="E8702" t="s">
        <v>8941</v>
      </c>
      <c r="F8702" t="s">
        <v>177</v>
      </c>
      <c r="G8702" t="s">
        <v>177</v>
      </c>
      <c r="H8702" s="4" t="str">
        <f t="shared" si="270"/>
        <v>3GPHY3.G3</v>
      </c>
      <c r="I8702" s="4" t="str">
        <f t="shared" si="271"/>
        <v>S3_U4_P3_R_1</v>
      </c>
    </row>
    <row r="8703" spans="1:9">
      <c r="A8703" t="s">
        <v>261</v>
      </c>
      <c r="B8703" t="s">
        <v>9547</v>
      </c>
      <c r="C8703" t="s">
        <v>5962</v>
      </c>
      <c r="D8703" t="s">
        <v>178</v>
      </c>
      <c r="E8703" t="s">
        <v>8942</v>
      </c>
      <c r="F8703" t="s">
        <v>178</v>
      </c>
      <c r="G8703" t="s">
        <v>178</v>
      </c>
      <c r="H8703" s="4" t="str">
        <f t="shared" si="270"/>
        <v>3GPHY3.G4</v>
      </c>
      <c r="I8703" s="4" t="str">
        <f t="shared" si="271"/>
        <v>S3_U4_P3_R_2</v>
      </c>
    </row>
    <row r="8704" spans="1:9">
      <c r="A8704" t="s">
        <v>261</v>
      </c>
      <c r="B8704" t="s">
        <v>9547</v>
      </c>
      <c r="C8704" t="s">
        <v>5962</v>
      </c>
      <c r="D8704" t="s">
        <v>179</v>
      </c>
      <c r="E8704" t="s">
        <v>8942</v>
      </c>
      <c r="F8704" t="s">
        <v>179</v>
      </c>
      <c r="G8704" t="s">
        <v>179</v>
      </c>
      <c r="H8704" s="4" t="str">
        <f t="shared" si="270"/>
        <v>3GPHY3.G5</v>
      </c>
      <c r="I8704" s="4" t="str">
        <f t="shared" si="271"/>
        <v>S3_U4_P3_R_2</v>
      </c>
    </row>
    <row r="8705" spans="1:9">
      <c r="A8705" t="s">
        <v>261</v>
      </c>
      <c r="B8705" t="s">
        <v>9547</v>
      </c>
      <c r="C8705" t="s">
        <v>5962</v>
      </c>
      <c r="D8705" t="s">
        <v>180</v>
      </c>
      <c r="E8705" t="s">
        <v>8942</v>
      </c>
      <c r="F8705" t="s">
        <v>180</v>
      </c>
      <c r="G8705" t="s">
        <v>180</v>
      </c>
      <c r="H8705" s="4" t="str">
        <f t="shared" si="270"/>
        <v>3GPHY3.G6</v>
      </c>
      <c r="I8705" s="4" t="str">
        <f t="shared" si="271"/>
        <v>S3_U4_P3_R_2</v>
      </c>
    </row>
    <row r="8706" spans="1:9">
      <c r="A8706" t="s">
        <v>261</v>
      </c>
      <c r="B8706" t="s">
        <v>9547</v>
      </c>
      <c r="C8706" t="s">
        <v>5962</v>
      </c>
      <c r="D8706" t="s">
        <v>182</v>
      </c>
      <c r="F8706" t="s">
        <v>182</v>
      </c>
      <c r="G8706" t="s">
        <v>182</v>
      </c>
      <c r="H8706" s="4" t="str">
        <f t="shared" ref="H8706:H8769" si="272">CONCATENATE(C8706,".",F8706)</f>
        <v>3GPHY3.GH1</v>
      </c>
      <c r="I8706" s="4">
        <f t="shared" ref="I8706:I8769" si="273">E8706</f>
        <v>0</v>
      </c>
    </row>
    <row r="8707" spans="1:9">
      <c r="A8707" t="s">
        <v>261</v>
      </c>
      <c r="B8707" t="s">
        <v>9547</v>
      </c>
      <c r="C8707" t="s">
        <v>5962</v>
      </c>
      <c r="D8707" t="s">
        <v>183</v>
      </c>
      <c r="F8707" t="s">
        <v>183</v>
      </c>
      <c r="G8707" t="s">
        <v>183</v>
      </c>
      <c r="H8707" s="4" t="str">
        <f t="shared" si="272"/>
        <v>3GPHY3.GH2</v>
      </c>
      <c r="I8707" s="4">
        <f t="shared" si="273"/>
        <v>0</v>
      </c>
    </row>
    <row r="8708" spans="1:9">
      <c r="A8708" t="s">
        <v>261</v>
      </c>
      <c r="B8708" t="s">
        <v>9547</v>
      </c>
      <c r="C8708" t="s">
        <v>5963</v>
      </c>
      <c r="D8708" t="s">
        <v>3132</v>
      </c>
      <c r="E8708" t="s">
        <v>4390</v>
      </c>
      <c r="F8708">
        <v>1</v>
      </c>
      <c r="G8708" t="s">
        <v>3132</v>
      </c>
      <c r="H8708" s="4" t="str">
        <f t="shared" si="272"/>
        <v>3K144.1</v>
      </c>
      <c r="I8708" s="4" t="str">
        <f t="shared" si="273"/>
        <v>S3_OE_K144</v>
      </c>
    </row>
    <row r="8709" spans="1:9">
      <c r="A8709" t="s">
        <v>261</v>
      </c>
      <c r="B8709" t="s">
        <v>9547</v>
      </c>
      <c r="C8709" t="s">
        <v>5963</v>
      </c>
      <c r="D8709" t="s">
        <v>3133</v>
      </c>
      <c r="E8709" t="s">
        <v>4390</v>
      </c>
      <c r="F8709">
        <v>10</v>
      </c>
      <c r="G8709" t="s">
        <v>3133</v>
      </c>
      <c r="H8709" s="4" t="str">
        <f t="shared" si="272"/>
        <v>3K144.10</v>
      </c>
      <c r="I8709" s="4" t="str">
        <f t="shared" si="273"/>
        <v>S3_OE_K144</v>
      </c>
    </row>
    <row r="8710" spans="1:9">
      <c r="A8710" t="s">
        <v>261</v>
      </c>
      <c r="B8710" t="s">
        <v>9547</v>
      </c>
      <c r="C8710" t="s">
        <v>5963</v>
      </c>
      <c r="D8710" t="s">
        <v>3135</v>
      </c>
      <c r="E8710" t="s">
        <v>4310</v>
      </c>
      <c r="F8710">
        <v>2</v>
      </c>
      <c r="G8710" t="s">
        <v>3135</v>
      </c>
      <c r="H8710" s="4" t="str">
        <f t="shared" si="272"/>
        <v>3K144.2</v>
      </c>
      <c r="I8710" s="4" t="str">
        <f t="shared" si="273"/>
        <v>S3_U2_P3_GIGA_MDI+</v>
      </c>
    </row>
    <row r="8711" spans="1:9">
      <c r="A8711" t="s">
        <v>261</v>
      </c>
      <c r="B8711" t="s">
        <v>9547</v>
      </c>
      <c r="C8711" t="s">
        <v>5963</v>
      </c>
      <c r="D8711" t="s">
        <v>3137</v>
      </c>
      <c r="E8711" t="s">
        <v>4308</v>
      </c>
      <c r="F8711">
        <v>3</v>
      </c>
      <c r="G8711" t="s">
        <v>3137</v>
      </c>
      <c r="H8711" s="4" t="str">
        <f t="shared" si="272"/>
        <v>3K144.3</v>
      </c>
      <c r="I8711" s="4" t="str">
        <f t="shared" si="273"/>
        <v>S3_U2_P3_GIGA_MDI-</v>
      </c>
    </row>
    <row r="8712" spans="1:9">
      <c r="A8712" t="s">
        <v>261</v>
      </c>
      <c r="B8712" t="s">
        <v>9547</v>
      </c>
      <c r="C8712" t="s">
        <v>5963</v>
      </c>
      <c r="D8712" t="s">
        <v>3138</v>
      </c>
      <c r="E8712" t="s">
        <v>4370</v>
      </c>
      <c r="F8712">
        <v>6</v>
      </c>
      <c r="G8712" t="s">
        <v>3138</v>
      </c>
      <c r="H8712" s="4" t="str">
        <f t="shared" si="272"/>
        <v>3K144.6</v>
      </c>
      <c r="I8712" s="4" t="str">
        <f t="shared" si="273"/>
        <v>SG3_2_P3_GIGA_MDI+</v>
      </c>
    </row>
    <row r="8713" spans="1:9">
      <c r="A8713" t="s">
        <v>261</v>
      </c>
      <c r="B8713" t="s">
        <v>9547</v>
      </c>
      <c r="C8713" t="s">
        <v>5963</v>
      </c>
      <c r="D8713" t="s">
        <v>3139</v>
      </c>
      <c r="E8713" t="s">
        <v>4368</v>
      </c>
      <c r="F8713">
        <v>7</v>
      </c>
      <c r="G8713" t="s">
        <v>3139</v>
      </c>
      <c r="H8713" s="4" t="str">
        <f t="shared" si="272"/>
        <v>3K144.7</v>
      </c>
      <c r="I8713" s="4" t="str">
        <f t="shared" si="273"/>
        <v>SG3_2_P3_GIGA_MDI-</v>
      </c>
    </row>
    <row r="8714" spans="1:9">
      <c r="A8714" t="s">
        <v>261</v>
      </c>
      <c r="B8714" t="s">
        <v>9547</v>
      </c>
      <c r="C8714" t="s">
        <v>5963</v>
      </c>
      <c r="D8714" t="s">
        <v>3140</v>
      </c>
      <c r="E8714" t="s">
        <v>4306</v>
      </c>
      <c r="F8714">
        <v>11</v>
      </c>
      <c r="G8714" t="s">
        <v>3140</v>
      </c>
      <c r="H8714" s="4" t="str">
        <f t="shared" si="272"/>
        <v>3K144.11</v>
      </c>
      <c r="I8714" s="4" t="str">
        <f t="shared" si="273"/>
        <v>S3_U2_P2_GIGA_MDI+</v>
      </c>
    </row>
    <row r="8715" spans="1:9">
      <c r="A8715" t="s">
        <v>261</v>
      </c>
      <c r="B8715" t="s">
        <v>9547</v>
      </c>
      <c r="C8715" t="s">
        <v>5963</v>
      </c>
      <c r="D8715" t="s">
        <v>3141</v>
      </c>
      <c r="E8715" t="s">
        <v>4304</v>
      </c>
      <c r="F8715">
        <v>12</v>
      </c>
      <c r="G8715" t="s">
        <v>3141</v>
      </c>
      <c r="H8715" s="4" t="str">
        <f t="shared" si="272"/>
        <v>3K144.12</v>
      </c>
      <c r="I8715" s="4" t="str">
        <f t="shared" si="273"/>
        <v>S3_U2_P2_GIGA_MDI-</v>
      </c>
    </row>
    <row r="8716" spans="1:9">
      <c r="A8716" t="s">
        <v>261</v>
      </c>
      <c r="B8716" t="s">
        <v>9547</v>
      </c>
      <c r="C8716" t="s">
        <v>5963</v>
      </c>
      <c r="D8716" t="s">
        <v>3142</v>
      </c>
      <c r="E8716" t="s">
        <v>4365</v>
      </c>
      <c r="F8716">
        <v>15</v>
      </c>
      <c r="G8716" t="s">
        <v>3142</v>
      </c>
      <c r="H8716" s="4" t="str">
        <f t="shared" si="272"/>
        <v>3K144.15</v>
      </c>
      <c r="I8716" s="4" t="str">
        <f t="shared" si="273"/>
        <v>SG3_2_P2_GIGA_MDI+</v>
      </c>
    </row>
    <row r="8717" spans="1:9">
      <c r="A8717" t="s">
        <v>261</v>
      </c>
      <c r="B8717" t="s">
        <v>9547</v>
      </c>
      <c r="C8717" t="s">
        <v>5963</v>
      </c>
      <c r="D8717" t="s">
        <v>3143</v>
      </c>
      <c r="E8717" t="s">
        <v>4363</v>
      </c>
      <c r="F8717">
        <v>16</v>
      </c>
      <c r="G8717" t="s">
        <v>3143</v>
      </c>
      <c r="H8717" s="4" t="str">
        <f t="shared" si="272"/>
        <v>3K144.16</v>
      </c>
      <c r="I8717" s="4" t="str">
        <f t="shared" si="273"/>
        <v>SG3_2_P2_GIGA_MDI-</v>
      </c>
    </row>
    <row r="8718" spans="1:9">
      <c r="A8718" t="s">
        <v>261</v>
      </c>
      <c r="B8718" t="s">
        <v>9547</v>
      </c>
      <c r="C8718" t="s">
        <v>5963</v>
      </c>
      <c r="D8718" t="s">
        <v>3145</v>
      </c>
      <c r="E8718" t="s">
        <v>4311</v>
      </c>
      <c r="F8718">
        <v>38</v>
      </c>
      <c r="G8718" t="s">
        <v>3145</v>
      </c>
      <c r="H8718" s="4" t="str">
        <f t="shared" si="272"/>
        <v>3K144.38</v>
      </c>
      <c r="I8718" s="4" t="str">
        <f t="shared" si="273"/>
        <v>S3_U3_P3_GIGA_MDI+</v>
      </c>
    </row>
    <row r="8719" spans="1:9">
      <c r="A8719" t="s">
        <v>261</v>
      </c>
      <c r="B8719" t="s">
        <v>9547</v>
      </c>
      <c r="C8719" t="s">
        <v>5963</v>
      </c>
      <c r="D8719" t="s">
        <v>3147</v>
      </c>
      <c r="E8719" t="s">
        <v>4309</v>
      </c>
      <c r="F8719">
        <v>37</v>
      </c>
      <c r="G8719" t="s">
        <v>3147</v>
      </c>
      <c r="H8719" s="4" t="str">
        <f t="shared" si="272"/>
        <v>3K144.37</v>
      </c>
      <c r="I8719" s="4" t="str">
        <f t="shared" si="273"/>
        <v>S3_U3_P3_GIGA_MDI-</v>
      </c>
    </row>
    <row r="8720" spans="1:9">
      <c r="A8720" t="s">
        <v>261</v>
      </c>
      <c r="B8720" t="s">
        <v>9547</v>
      </c>
      <c r="C8720" t="s">
        <v>5963</v>
      </c>
      <c r="D8720" t="s">
        <v>3148</v>
      </c>
      <c r="E8720" t="s">
        <v>4398</v>
      </c>
      <c r="F8720">
        <v>36</v>
      </c>
      <c r="G8720" t="s">
        <v>3148</v>
      </c>
      <c r="H8720" s="4" t="str">
        <f t="shared" si="272"/>
        <v>3K144.36</v>
      </c>
      <c r="I8720" s="4" t="str">
        <f t="shared" si="273"/>
        <v>SG3_3_P3_GIGA_MDI+</v>
      </c>
    </row>
    <row r="8721" spans="1:9">
      <c r="A8721" t="s">
        <v>261</v>
      </c>
      <c r="B8721" t="s">
        <v>9547</v>
      </c>
      <c r="C8721" t="s">
        <v>5963</v>
      </c>
      <c r="D8721" t="s">
        <v>3149</v>
      </c>
      <c r="E8721" t="s">
        <v>4397</v>
      </c>
      <c r="F8721">
        <v>35</v>
      </c>
      <c r="G8721" t="s">
        <v>3149</v>
      </c>
      <c r="H8721" s="4" t="str">
        <f t="shared" si="272"/>
        <v>3K144.35</v>
      </c>
      <c r="I8721" s="4" t="str">
        <f t="shared" si="273"/>
        <v>SG3_3_P3_GIGA_MDI-</v>
      </c>
    </row>
    <row r="8722" spans="1:9">
      <c r="A8722" t="s">
        <v>261</v>
      </c>
      <c r="B8722" t="s">
        <v>9547</v>
      </c>
      <c r="C8722" t="s">
        <v>5963</v>
      </c>
      <c r="D8722" t="s">
        <v>3150</v>
      </c>
      <c r="E8722" t="s">
        <v>4307</v>
      </c>
      <c r="F8722">
        <v>29</v>
      </c>
      <c r="G8722" t="s">
        <v>3150</v>
      </c>
      <c r="H8722" s="4" t="str">
        <f t="shared" si="272"/>
        <v>3K144.29</v>
      </c>
      <c r="I8722" s="4" t="str">
        <f t="shared" si="273"/>
        <v>S3_U3_P2_GIGA_MDI+</v>
      </c>
    </row>
    <row r="8723" spans="1:9">
      <c r="A8723" t="s">
        <v>261</v>
      </c>
      <c r="B8723" t="s">
        <v>9547</v>
      </c>
      <c r="C8723" t="s">
        <v>5963</v>
      </c>
      <c r="D8723" t="s">
        <v>3151</v>
      </c>
      <c r="E8723" t="s">
        <v>4305</v>
      </c>
      <c r="F8723">
        <v>28</v>
      </c>
      <c r="G8723" t="s">
        <v>3151</v>
      </c>
      <c r="H8723" s="4" t="str">
        <f t="shared" si="272"/>
        <v>3K144.28</v>
      </c>
      <c r="I8723" s="4" t="str">
        <f t="shared" si="273"/>
        <v>S3_U3_P2_GIGA_MDI-</v>
      </c>
    </row>
    <row r="8724" spans="1:9">
      <c r="A8724" t="s">
        <v>261</v>
      </c>
      <c r="B8724" t="s">
        <v>9547</v>
      </c>
      <c r="C8724" t="s">
        <v>5963</v>
      </c>
      <c r="D8724" t="s">
        <v>3152</v>
      </c>
      <c r="E8724" t="s">
        <v>4400</v>
      </c>
      <c r="F8724">
        <v>27</v>
      </c>
      <c r="G8724" t="s">
        <v>3152</v>
      </c>
      <c r="H8724" s="4" t="str">
        <f t="shared" si="272"/>
        <v>3K144.27</v>
      </c>
      <c r="I8724" s="4" t="str">
        <f t="shared" si="273"/>
        <v>SG3_3_P2_GIGA_MDI+</v>
      </c>
    </row>
    <row r="8725" spans="1:9">
      <c r="A8725" t="s">
        <v>261</v>
      </c>
      <c r="B8725" t="s">
        <v>9547</v>
      </c>
      <c r="C8725" t="s">
        <v>5963</v>
      </c>
      <c r="D8725" t="s">
        <v>3153</v>
      </c>
      <c r="E8725" t="s">
        <v>4399</v>
      </c>
      <c r="F8725">
        <v>26</v>
      </c>
      <c r="G8725" t="s">
        <v>3153</v>
      </c>
      <c r="H8725" s="4" t="str">
        <f t="shared" si="272"/>
        <v>3K144.26</v>
      </c>
      <c r="I8725" s="4" t="str">
        <f t="shared" si="273"/>
        <v>SG3_3_P2_GIGA_MDI-</v>
      </c>
    </row>
    <row r="8726" spans="1:9">
      <c r="A8726" t="s">
        <v>261</v>
      </c>
      <c r="B8726" t="s">
        <v>9547</v>
      </c>
      <c r="C8726" t="s">
        <v>5963</v>
      </c>
      <c r="D8726" t="s">
        <v>3154</v>
      </c>
      <c r="E8726" t="s">
        <v>4391</v>
      </c>
      <c r="F8726">
        <v>34</v>
      </c>
      <c r="G8726" t="s">
        <v>3154</v>
      </c>
      <c r="H8726" s="4" t="str">
        <f t="shared" si="272"/>
        <v>3K144.34</v>
      </c>
      <c r="I8726" s="4" t="str">
        <f t="shared" si="273"/>
        <v>S3_LB_P3_GIGA_MDI+</v>
      </c>
    </row>
    <row r="8727" spans="1:9">
      <c r="A8727" t="s">
        <v>261</v>
      </c>
      <c r="B8727" t="s">
        <v>9547</v>
      </c>
      <c r="C8727" t="s">
        <v>5963</v>
      </c>
      <c r="D8727" t="s">
        <v>3155</v>
      </c>
      <c r="E8727" t="s">
        <v>4392</v>
      </c>
      <c r="F8727">
        <v>33</v>
      </c>
      <c r="G8727" t="s">
        <v>3155</v>
      </c>
      <c r="H8727" s="4" t="str">
        <f t="shared" si="272"/>
        <v>3K144.33</v>
      </c>
      <c r="I8727" s="4" t="str">
        <f t="shared" si="273"/>
        <v>S3_LB_P3_GIGA_MDI-</v>
      </c>
    </row>
    <row r="8728" spans="1:9">
      <c r="A8728" t="s">
        <v>261</v>
      </c>
      <c r="B8728" t="s">
        <v>9547</v>
      </c>
      <c r="C8728" t="s">
        <v>5963</v>
      </c>
      <c r="D8728" t="s">
        <v>3156</v>
      </c>
      <c r="E8728" t="s">
        <v>4391</v>
      </c>
      <c r="F8728">
        <v>32</v>
      </c>
      <c r="G8728" t="s">
        <v>3156</v>
      </c>
      <c r="H8728" s="4" t="str">
        <f t="shared" si="272"/>
        <v>3K144.32</v>
      </c>
      <c r="I8728" s="4" t="str">
        <f t="shared" si="273"/>
        <v>S3_LB_P3_GIGA_MDI+</v>
      </c>
    </row>
    <row r="8729" spans="1:9">
      <c r="A8729" t="s">
        <v>261</v>
      </c>
      <c r="B8729" t="s">
        <v>9547</v>
      </c>
      <c r="C8729" t="s">
        <v>5963</v>
      </c>
      <c r="D8729" t="s">
        <v>3157</v>
      </c>
      <c r="E8729" t="s">
        <v>4392</v>
      </c>
      <c r="F8729">
        <v>31</v>
      </c>
      <c r="G8729" t="s">
        <v>3157</v>
      </c>
      <c r="H8729" s="4" t="str">
        <f t="shared" si="272"/>
        <v>3K144.31</v>
      </c>
      <c r="I8729" s="4" t="str">
        <f t="shared" si="273"/>
        <v>S3_LB_P3_GIGA_MDI-</v>
      </c>
    </row>
    <row r="8730" spans="1:9">
      <c r="A8730" t="s">
        <v>261</v>
      </c>
      <c r="B8730" t="s">
        <v>9547</v>
      </c>
      <c r="C8730" t="s">
        <v>5963</v>
      </c>
      <c r="D8730" t="s">
        <v>3158</v>
      </c>
      <c r="E8730" t="s">
        <v>4393</v>
      </c>
      <c r="F8730">
        <v>25</v>
      </c>
      <c r="G8730" t="s">
        <v>3158</v>
      </c>
      <c r="H8730" s="4" t="str">
        <f t="shared" si="272"/>
        <v>3K144.25</v>
      </c>
      <c r="I8730" s="4" t="str">
        <f t="shared" si="273"/>
        <v>S3_LB_P2_GIGA_MDI+</v>
      </c>
    </row>
    <row r="8731" spans="1:9">
      <c r="A8731" t="s">
        <v>261</v>
      </c>
      <c r="B8731" t="s">
        <v>9547</v>
      </c>
      <c r="C8731" t="s">
        <v>5963</v>
      </c>
      <c r="D8731" t="s">
        <v>3159</v>
      </c>
      <c r="E8731" t="s">
        <v>4394</v>
      </c>
      <c r="F8731">
        <v>24</v>
      </c>
      <c r="G8731" t="s">
        <v>3159</v>
      </c>
      <c r="H8731" s="4" t="str">
        <f t="shared" si="272"/>
        <v>3K144.24</v>
      </c>
      <c r="I8731" s="4" t="str">
        <f t="shared" si="273"/>
        <v>S3_LB_P2_GIGA_MDI-</v>
      </c>
    </row>
    <row r="8732" spans="1:9">
      <c r="A8732" t="s">
        <v>261</v>
      </c>
      <c r="B8732" t="s">
        <v>9547</v>
      </c>
      <c r="C8732" t="s">
        <v>5963</v>
      </c>
      <c r="D8732" t="s">
        <v>3160</v>
      </c>
      <c r="E8732" t="s">
        <v>4393</v>
      </c>
      <c r="F8732">
        <v>23</v>
      </c>
      <c r="G8732" t="s">
        <v>3160</v>
      </c>
      <c r="H8732" s="4" t="str">
        <f t="shared" si="272"/>
        <v>3K144.23</v>
      </c>
      <c r="I8732" s="4" t="str">
        <f t="shared" si="273"/>
        <v>S3_LB_P2_GIGA_MDI+</v>
      </c>
    </row>
    <row r="8733" spans="1:9">
      <c r="A8733" t="s">
        <v>261</v>
      </c>
      <c r="B8733" t="s">
        <v>9547</v>
      </c>
      <c r="C8733" t="s">
        <v>5963</v>
      </c>
      <c r="D8733" t="s">
        <v>3161</v>
      </c>
      <c r="E8733" t="s">
        <v>4394</v>
      </c>
      <c r="F8733">
        <v>22</v>
      </c>
      <c r="G8733" t="s">
        <v>3161</v>
      </c>
      <c r="H8733" s="4" t="str">
        <f t="shared" si="272"/>
        <v>3K144.22</v>
      </c>
      <c r="I8733" s="4" t="str">
        <f t="shared" si="273"/>
        <v>S3_LB_P2_GIGA_MDI-</v>
      </c>
    </row>
    <row r="8734" spans="1:9">
      <c r="A8734" t="s">
        <v>261</v>
      </c>
      <c r="B8734" t="s">
        <v>9547</v>
      </c>
      <c r="C8734" t="s">
        <v>5963</v>
      </c>
      <c r="D8734" t="s">
        <v>174</v>
      </c>
      <c r="E8734" t="s">
        <v>169</v>
      </c>
      <c r="F8734" t="s">
        <v>174</v>
      </c>
      <c r="G8734" t="s">
        <v>174</v>
      </c>
      <c r="H8734" s="4" t="str">
        <f t="shared" si="272"/>
        <v>3K144.EP</v>
      </c>
      <c r="I8734" s="4" t="str">
        <f t="shared" si="273"/>
        <v>DGND</v>
      </c>
    </row>
    <row r="8735" spans="1:9">
      <c r="A8735" t="s">
        <v>261</v>
      </c>
      <c r="B8735" t="s">
        <v>9547</v>
      </c>
      <c r="C8735" t="s">
        <v>5963</v>
      </c>
      <c r="D8735" t="s">
        <v>3162</v>
      </c>
      <c r="E8735" t="s">
        <v>169</v>
      </c>
      <c r="F8735">
        <v>4</v>
      </c>
      <c r="G8735" t="s">
        <v>3162</v>
      </c>
      <c r="H8735" s="4" t="str">
        <f t="shared" si="272"/>
        <v>3K144.4</v>
      </c>
      <c r="I8735" s="4" t="str">
        <f t="shared" si="273"/>
        <v>DGND</v>
      </c>
    </row>
    <row r="8736" spans="1:9">
      <c r="A8736" t="s">
        <v>261</v>
      </c>
      <c r="B8736" t="s">
        <v>9547</v>
      </c>
      <c r="C8736" t="s">
        <v>5963</v>
      </c>
      <c r="D8736" t="s">
        <v>3163</v>
      </c>
      <c r="E8736" t="s">
        <v>169</v>
      </c>
      <c r="F8736">
        <v>14</v>
      </c>
      <c r="G8736" t="s">
        <v>3163</v>
      </c>
      <c r="H8736" s="4" t="str">
        <f t="shared" si="272"/>
        <v>3K144.14</v>
      </c>
      <c r="I8736" s="4" t="str">
        <f t="shared" si="273"/>
        <v>DGND</v>
      </c>
    </row>
    <row r="8737" spans="1:9">
      <c r="A8737" t="s">
        <v>261</v>
      </c>
      <c r="B8737" t="s">
        <v>9547</v>
      </c>
      <c r="C8737" t="s">
        <v>5963</v>
      </c>
      <c r="D8737" t="s">
        <v>3164</v>
      </c>
      <c r="E8737" t="s">
        <v>169</v>
      </c>
      <c r="F8737">
        <v>19</v>
      </c>
      <c r="G8737" t="s">
        <v>3164</v>
      </c>
      <c r="H8737" s="4" t="str">
        <f t="shared" si="272"/>
        <v>3K144.19</v>
      </c>
      <c r="I8737" s="4" t="str">
        <f t="shared" si="273"/>
        <v>DGND</v>
      </c>
    </row>
    <row r="8738" spans="1:9">
      <c r="A8738" t="s">
        <v>261</v>
      </c>
      <c r="B8738" t="s">
        <v>9547</v>
      </c>
      <c r="C8738" t="s">
        <v>5963</v>
      </c>
      <c r="D8738" t="s">
        <v>3165</v>
      </c>
      <c r="E8738" t="s">
        <v>169</v>
      </c>
      <c r="F8738">
        <v>21</v>
      </c>
      <c r="G8738" t="s">
        <v>3165</v>
      </c>
      <c r="H8738" s="4" t="str">
        <f t="shared" si="272"/>
        <v>3K144.21</v>
      </c>
      <c r="I8738" s="4" t="str">
        <f t="shared" si="273"/>
        <v>DGND</v>
      </c>
    </row>
    <row r="8739" spans="1:9">
      <c r="A8739" t="s">
        <v>261</v>
      </c>
      <c r="B8739" t="s">
        <v>9547</v>
      </c>
      <c r="C8739" t="s">
        <v>5963</v>
      </c>
      <c r="D8739" t="s">
        <v>3166</v>
      </c>
      <c r="E8739" t="s">
        <v>169</v>
      </c>
      <c r="F8739">
        <v>39</v>
      </c>
      <c r="G8739" t="s">
        <v>3166</v>
      </c>
      <c r="H8739" s="4" t="str">
        <f t="shared" si="272"/>
        <v>3K144.39</v>
      </c>
      <c r="I8739" s="4" t="str">
        <f t="shared" si="273"/>
        <v>DGND</v>
      </c>
    </row>
    <row r="8740" spans="1:9">
      <c r="A8740" t="s">
        <v>261</v>
      </c>
      <c r="B8740" t="s">
        <v>9547</v>
      </c>
      <c r="C8740" t="s">
        <v>5963</v>
      </c>
      <c r="D8740" t="s">
        <v>3167</v>
      </c>
      <c r="E8740" t="s">
        <v>169</v>
      </c>
      <c r="F8740">
        <v>41</v>
      </c>
      <c r="G8740" t="s">
        <v>3167</v>
      </c>
      <c r="H8740" s="4" t="str">
        <f t="shared" si="272"/>
        <v>3K144.41</v>
      </c>
      <c r="I8740" s="4" t="str">
        <f t="shared" si="273"/>
        <v>DGND</v>
      </c>
    </row>
    <row r="8741" spans="1:9">
      <c r="A8741" t="s">
        <v>261</v>
      </c>
      <c r="B8741" t="s">
        <v>9547</v>
      </c>
      <c r="C8741" t="s">
        <v>5963</v>
      </c>
      <c r="D8741" t="s">
        <v>864</v>
      </c>
      <c r="F8741">
        <v>18</v>
      </c>
      <c r="G8741" t="s">
        <v>864</v>
      </c>
      <c r="H8741" s="4" t="str">
        <f t="shared" si="272"/>
        <v>3K144.18</v>
      </c>
      <c r="I8741" s="4">
        <f t="shared" si="273"/>
        <v>0</v>
      </c>
    </row>
    <row r="8742" spans="1:9">
      <c r="A8742" t="s">
        <v>261</v>
      </c>
      <c r="B8742" t="s">
        <v>9547</v>
      </c>
      <c r="C8742" t="s">
        <v>5963</v>
      </c>
      <c r="D8742" t="s">
        <v>3168</v>
      </c>
      <c r="F8742">
        <v>42</v>
      </c>
      <c r="G8742" t="s">
        <v>3168</v>
      </c>
      <c r="H8742" s="4" t="str">
        <f t="shared" si="272"/>
        <v>3K144.42</v>
      </c>
      <c r="I8742" s="4">
        <f t="shared" si="273"/>
        <v>0</v>
      </c>
    </row>
    <row r="8743" spans="1:9">
      <c r="A8743" t="s">
        <v>261</v>
      </c>
      <c r="B8743" t="s">
        <v>9547</v>
      </c>
      <c r="C8743" t="s">
        <v>5963</v>
      </c>
      <c r="D8743" t="s">
        <v>3122</v>
      </c>
      <c r="E8743" t="s">
        <v>4395</v>
      </c>
      <c r="F8743">
        <v>8</v>
      </c>
      <c r="G8743" t="s">
        <v>3122</v>
      </c>
      <c r="H8743" s="4" t="str">
        <f t="shared" si="272"/>
        <v>3K144.8</v>
      </c>
      <c r="I8743" s="4" t="str">
        <f t="shared" si="273"/>
        <v>S3_SEL1_K144</v>
      </c>
    </row>
    <row r="8744" spans="1:9">
      <c r="A8744" t="s">
        <v>261</v>
      </c>
      <c r="B8744" t="s">
        <v>9547</v>
      </c>
      <c r="C8744" t="s">
        <v>5963</v>
      </c>
      <c r="D8744" t="s">
        <v>3123</v>
      </c>
      <c r="E8744" t="s">
        <v>4395</v>
      </c>
      <c r="F8744">
        <v>17</v>
      </c>
      <c r="G8744" t="s">
        <v>3123</v>
      </c>
      <c r="H8744" s="4" t="str">
        <f t="shared" si="272"/>
        <v>3K144.17</v>
      </c>
      <c r="I8744" s="4" t="str">
        <f t="shared" si="273"/>
        <v>S3_SEL1_K144</v>
      </c>
    </row>
    <row r="8745" spans="1:9">
      <c r="A8745" t="s">
        <v>261</v>
      </c>
      <c r="B8745" t="s">
        <v>9547</v>
      </c>
      <c r="C8745" t="s">
        <v>5963</v>
      </c>
      <c r="D8745" t="s">
        <v>3169</v>
      </c>
      <c r="E8745" t="s">
        <v>463</v>
      </c>
      <c r="F8745">
        <v>5</v>
      </c>
      <c r="G8745" t="s">
        <v>3169</v>
      </c>
      <c r="H8745" s="4" t="str">
        <f t="shared" si="272"/>
        <v>3K144.5</v>
      </c>
      <c r="I8745" s="4" t="str">
        <f t="shared" si="273"/>
        <v>VDD33_ATX</v>
      </c>
    </row>
    <row r="8746" spans="1:9">
      <c r="A8746" t="s">
        <v>261</v>
      </c>
      <c r="B8746" t="s">
        <v>9547</v>
      </c>
      <c r="C8746" t="s">
        <v>5963</v>
      </c>
      <c r="D8746" t="s">
        <v>3170</v>
      </c>
      <c r="E8746" t="s">
        <v>463</v>
      </c>
      <c r="F8746">
        <v>9</v>
      </c>
      <c r="G8746" t="s">
        <v>3170</v>
      </c>
      <c r="H8746" s="4" t="str">
        <f t="shared" si="272"/>
        <v>3K144.9</v>
      </c>
      <c r="I8746" s="4" t="str">
        <f t="shared" si="273"/>
        <v>VDD33_ATX</v>
      </c>
    </row>
    <row r="8747" spans="1:9">
      <c r="A8747" t="s">
        <v>261</v>
      </c>
      <c r="B8747" t="s">
        <v>9547</v>
      </c>
      <c r="C8747" t="s">
        <v>5963</v>
      </c>
      <c r="D8747" t="s">
        <v>3171</v>
      </c>
      <c r="E8747" t="s">
        <v>463</v>
      </c>
      <c r="F8747">
        <v>13</v>
      </c>
      <c r="G8747" t="s">
        <v>3171</v>
      </c>
      <c r="H8747" s="4" t="str">
        <f t="shared" si="272"/>
        <v>3K144.13</v>
      </c>
      <c r="I8747" s="4" t="str">
        <f t="shared" si="273"/>
        <v>VDD33_ATX</v>
      </c>
    </row>
    <row r="8748" spans="1:9">
      <c r="A8748" t="s">
        <v>261</v>
      </c>
      <c r="B8748" t="s">
        <v>9547</v>
      </c>
      <c r="C8748" t="s">
        <v>5963</v>
      </c>
      <c r="D8748" t="s">
        <v>3172</v>
      </c>
      <c r="E8748" t="s">
        <v>463</v>
      </c>
      <c r="F8748">
        <v>20</v>
      </c>
      <c r="G8748" t="s">
        <v>3172</v>
      </c>
      <c r="H8748" s="4" t="str">
        <f t="shared" si="272"/>
        <v>3K144.20</v>
      </c>
      <c r="I8748" s="4" t="str">
        <f t="shared" si="273"/>
        <v>VDD33_ATX</v>
      </c>
    </row>
    <row r="8749" spans="1:9">
      <c r="A8749" t="s">
        <v>261</v>
      </c>
      <c r="B8749" t="s">
        <v>9547</v>
      </c>
      <c r="C8749" t="s">
        <v>5963</v>
      </c>
      <c r="D8749" t="s">
        <v>3173</v>
      </c>
      <c r="E8749" t="s">
        <v>463</v>
      </c>
      <c r="F8749">
        <v>30</v>
      </c>
      <c r="G8749" t="s">
        <v>3173</v>
      </c>
      <c r="H8749" s="4" t="str">
        <f t="shared" si="272"/>
        <v>3K144.30</v>
      </c>
      <c r="I8749" s="4" t="str">
        <f t="shared" si="273"/>
        <v>VDD33_ATX</v>
      </c>
    </row>
    <row r="8750" spans="1:9">
      <c r="A8750" t="s">
        <v>261</v>
      </c>
      <c r="B8750" t="s">
        <v>9547</v>
      </c>
      <c r="C8750" t="s">
        <v>5963</v>
      </c>
      <c r="D8750" t="s">
        <v>3174</v>
      </c>
      <c r="E8750" t="s">
        <v>463</v>
      </c>
      <c r="F8750">
        <v>40</v>
      </c>
      <c r="G8750" t="s">
        <v>3174</v>
      </c>
      <c r="H8750" s="4" t="str">
        <f t="shared" si="272"/>
        <v>3K144.40</v>
      </c>
      <c r="I8750" s="4" t="str">
        <f t="shared" si="273"/>
        <v>VDD33_ATX</v>
      </c>
    </row>
    <row r="8751" spans="1:9">
      <c r="A8751" t="s">
        <v>261</v>
      </c>
      <c r="B8751" t="s">
        <v>9547</v>
      </c>
      <c r="C8751" t="s">
        <v>5964</v>
      </c>
      <c r="D8751" t="s">
        <v>3132</v>
      </c>
      <c r="E8751" t="s">
        <v>4396</v>
      </c>
      <c r="F8751">
        <v>1</v>
      </c>
      <c r="G8751" t="s">
        <v>3132</v>
      </c>
      <c r="H8751" s="4" t="str">
        <f t="shared" si="272"/>
        <v>3K145.1</v>
      </c>
      <c r="I8751" s="4" t="str">
        <f t="shared" si="273"/>
        <v>S3_OE_K145</v>
      </c>
    </row>
    <row r="8752" spans="1:9">
      <c r="A8752" t="s">
        <v>261</v>
      </c>
      <c r="B8752" t="s">
        <v>9547</v>
      </c>
      <c r="C8752" t="s">
        <v>5964</v>
      </c>
      <c r="D8752" t="s">
        <v>3133</v>
      </c>
      <c r="E8752" t="s">
        <v>4396</v>
      </c>
      <c r="F8752">
        <v>10</v>
      </c>
      <c r="G8752" t="s">
        <v>3133</v>
      </c>
      <c r="H8752" s="4" t="str">
        <f t="shared" si="272"/>
        <v>3K145.10</v>
      </c>
      <c r="I8752" s="4" t="str">
        <f t="shared" si="273"/>
        <v>S3_OE_K145</v>
      </c>
    </row>
    <row r="8753" spans="1:9">
      <c r="A8753" t="s">
        <v>261</v>
      </c>
      <c r="B8753" t="s">
        <v>9547</v>
      </c>
      <c r="C8753" t="s">
        <v>5964</v>
      </c>
      <c r="D8753" t="s">
        <v>3135</v>
      </c>
      <c r="E8753" t="s">
        <v>8936</v>
      </c>
      <c r="F8753">
        <v>2</v>
      </c>
      <c r="G8753" t="s">
        <v>3135</v>
      </c>
      <c r="H8753" s="4" t="str">
        <f t="shared" si="272"/>
        <v>3K145.2</v>
      </c>
      <c r="I8753" s="4" t="str">
        <f t="shared" si="273"/>
        <v>SG3_U4_GIGA_MDI-</v>
      </c>
    </row>
    <row r="8754" spans="1:9">
      <c r="A8754" t="s">
        <v>261</v>
      </c>
      <c r="B8754" t="s">
        <v>9547</v>
      </c>
      <c r="C8754" t="s">
        <v>5964</v>
      </c>
      <c r="D8754" t="s">
        <v>3137</v>
      </c>
      <c r="E8754" t="s">
        <v>8935</v>
      </c>
      <c r="F8754">
        <v>3</v>
      </c>
      <c r="G8754" t="s">
        <v>3137</v>
      </c>
      <c r="H8754" s="4" t="str">
        <f t="shared" si="272"/>
        <v>3K145.3</v>
      </c>
      <c r="I8754" s="4" t="str">
        <f t="shared" si="273"/>
        <v>SG3_U4_GIGA_MDI+</v>
      </c>
    </row>
    <row r="8755" spans="1:9">
      <c r="A8755" t="s">
        <v>261</v>
      </c>
      <c r="B8755" t="s">
        <v>9547</v>
      </c>
      <c r="C8755" t="s">
        <v>5964</v>
      </c>
      <c r="D8755" t="s">
        <v>3138</v>
      </c>
      <c r="F8755">
        <v>6</v>
      </c>
      <c r="G8755" t="s">
        <v>3138</v>
      </c>
      <c r="H8755" s="4" t="str">
        <f t="shared" si="272"/>
        <v>3K145.6</v>
      </c>
      <c r="I8755" s="4">
        <f t="shared" si="273"/>
        <v>0</v>
      </c>
    </row>
    <row r="8756" spans="1:9">
      <c r="A8756" t="s">
        <v>261</v>
      </c>
      <c r="B8756" t="s">
        <v>9547</v>
      </c>
      <c r="C8756" t="s">
        <v>5964</v>
      </c>
      <c r="D8756" t="s">
        <v>3139</v>
      </c>
      <c r="F8756">
        <v>7</v>
      </c>
      <c r="G8756" t="s">
        <v>3139</v>
      </c>
      <c r="H8756" s="4" t="str">
        <f t="shared" si="272"/>
        <v>3K145.7</v>
      </c>
      <c r="I8756" s="4">
        <f t="shared" si="273"/>
        <v>0</v>
      </c>
    </row>
    <row r="8757" spans="1:9">
      <c r="A8757" t="s">
        <v>261</v>
      </c>
      <c r="B8757" t="s">
        <v>9547</v>
      </c>
      <c r="C8757" t="s">
        <v>5964</v>
      </c>
      <c r="D8757" t="s">
        <v>3140</v>
      </c>
      <c r="E8757" t="s">
        <v>8940</v>
      </c>
      <c r="F8757">
        <v>11</v>
      </c>
      <c r="G8757" t="s">
        <v>3140</v>
      </c>
      <c r="H8757" s="4" t="str">
        <f t="shared" si="272"/>
        <v>3K145.11</v>
      </c>
      <c r="I8757" s="4" t="str">
        <f t="shared" si="273"/>
        <v>S3_U4_GIGA_MDI-</v>
      </c>
    </row>
    <row r="8758" spans="1:9">
      <c r="A8758" t="s">
        <v>261</v>
      </c>
      <c r="B8758" t="s">
        <v>9547</v>
      </c>
      <c r="C8758" t="s">
        <v>5964</v>
      </c>
      <c r="D8758" t="s">
        <v>3141</v>
      </c>
      <c r="E8758" t="s">
        <v>8939</v>
      </c>
      <c r="F8758">
        <v>12</v>
      </c>
      <c r="G8758" t="s">
        <v>3141</v>
      </c>
      <c r="H8758" s="4" t="str">
        <f t="shared" si="272"/>
        <v>3K145.12</v>
      </c>
      <c r="I8758" s="4" t="str">
        <f t="shared" si="273"/>
        <v>S3_U4_GIGA_MDI+</v>
      </c>
    </row>
    <row r="8759" spans="1:9">
      <c r="A8759" t="s">
        <v>261</v>
      </c>
      <c r="B8759" t="s">
        <v>9547</v>
      </c>
      <c r="C8759" t="s">
        <v>5964</v>
      </c>
      <c r="D8759" t="s">
        <v>3142</v>
      </c>
      <c r="F8759">
        <v>15</v>
      </c>
      <c r="G8759" t="s">
        <v>3142</v>
      </c>
      <c r="H8759" s="4" t="str">
        <f t="shared" si="272"/>
        <v>3K145.15</v>
      </c>
      <c r="I8759" s="4">
        <f t="shared" si="273"/>
        <v>0</v>
      </c>
    </row>
    <row r="8760" spans="1:9">
      <c r="A8760" t="s">
        <v>261</v>
      </c>
      <c r="B8760" t="s">
        <v>9547</v>
      </c>
      <c r="C8760" t="s">
        <v>5964</v>
      </c>
      <c r="D8760" t="s">
        <v>3143</v>
      </c>
      <c r="F8760">
        <v>16</v>
      </c>
      <c r="G8760" t="s">
        <v>3143</v>
      </c>
      <c r="H8760" s="4" t="str">
        <f t="shared" si="272"/>
        <v>3K145.16</v>
      </c>
      <c r="I8760" s="4">
        <f t="shared" si="273"/>
        <v>0</v>
      </c>
    </row>
    <row r="8761" spans="1:9">
      <c r="A8761" t="s">
        <v>261</v>
      </c>
      <c r="B8761" t="s">
        <v>9547</v>
      </c>
      <c r="C8761" t="s">
        <v>5964</v>
      </c>
      <c r="D8761" t="s">
        <v>3145</v>
      </c>
      <c r="E8761" t="s">
        <v>4397</v>
      </c>
      <c r="F8761">
        <v>38</v>
      </c>
      <c r="G8761" t="s">
        <v>3145</v>
      </c>
      <c r="H8761" s="4" t="str">
        <f t="shared" si="272"/>
        <v>3K145.38</v>
      </c>
      <c r="I8761" s="4" t="str">
        <f t="shared" si="273"/>
        <v>SG3_3_P3_GIGA_MDI-</v>
      </c>
    </row>
    <row r="8762" spans="1:9">
      <c r="A8762" t="s">
        <v>261</v>
      </c>
      <c r="B8762" t="s">
        <v>9547</v>
      </c>
      <c r="C8762" t="s">
        <v>5964</v>
      </c>
      <c r="D8762" t="s">
        <v>3147</v>
      </c>
      <c r="E8762" t="s">
        <v>4398</v>
      </c>
      <c r="F8762">
        <v>37</v>
      </c>
      <c r="G8762" t="s">
        <v>3147</v>
      </c>
      <c r="H8762" s="4" t="str">
        <f t="shared" si="272"/>
        <v>3K145.37</v>
      </c>
      <c r="I8762" s="4" t="str">
        <f t="shared" si="273"/>
        <v>SG3_3_P3_GIGA_MDI+</v>
      </c>
    </row>
    <row r="8763" spans="1:9">
      <c r="A8763" t="s">
        <v>261</v>
      </c>
      <c r="B8763" t="s">
        <v>9547</v>
      </c>
      <c r="C8763" t="s">
        <v>5964</v>
      </c>
      <c r="D8763" t="s">
        <v>3148</v>
      </c>
      <c r="F8763">
        <v>36</v>
      </c>
      <c r="G8763" t="s">
        <v>3148</v>
      </c>
      <c r="H8763" s="4" t="str">
        <f t="shared" si="272"/>
        <v>3K145.36</v>
      </c>
      <c r="I8763" s="4">
        <f t="shared" si="273"/>
        <v>0</v>
      </c>
    </row>
    <row r="8764" spans="1:9">
      <c r="A8764" t="s">
        <v>261</v>
      </c>
      <c r="B8764" t="s">
        <v>9547</v>
      </c>
      <c r="C8764" t="s">
        <v>5964</v>
      </c>
      <c r="D8764" t="s">
        <v>3149</v>
      </c>
      <c r="F8764">
        <v>35</v>
      </c>
      <c r="G8764" t="s">
        <v>3149</v>
      </c>
      <c r="H8764" s="4" t="str">
        <f t="shared" si="272"/>
        <v>3K145.35</v>
      </c>
      <c r="I8764" s="4">
        <f t="shared" si="273"/>
        <v>0</v>
      </c>
    </row>
    <row r="8765" spans="1:9">
      <c r="A8765" t="s">
        <v>261</v>
      </c>
      <c r="B8765" t="s">
        <v>9547</v>
      </c>
      <c r="C8765" t="s">
        <v>5964</v>
      </c>
      <c r="D8765" t="s">
        <v>3150</v>
      </c>
      <c r="E8765" t="s">
        <v>4309</v>
      </c>
      <c r="F8765">
        <v>29</v>
      </c>
      <c r="G8765" t="s">
        <v>3150</v>
      </c>
      <c r="H8765" s="4" t="str">
        <f t="shared" si="272"/>
        <v>3K145.29</v>
      </c>
      <c r="I8765" s="4" t="str">
        <f t="shared" si="273"/>
        <v>S3_U3_P3_GIGA_MDI-</v>
      </c>
    </row>
    <row r="8766" spans="1:9">
      <c r="A8766" t="s">
        <v>261</v>
      </c>
      <c r="B8766" t="s">
        <v>9547</v>
      </c>
      <c r="C8766" t="s">
        <v>5964</v>
      </c>
      <c r="D8766" t="s">
        <v>3151</v>
      </c>
      <c r="E8766" t="s">
        <v>4311</v>
      </c>
      <c r="F8766">
        <v>28</v>
      </c>
      <c r="G8766" t="s">
        <v>3151</v>
      </c>
      <c r="H8766" s="4" t="str">
        <f t="shared" si="272"/>
        <v>3K145.28</v>
      </c>
      <c r="I8766" s="4" t="str">
        <f t="shared" si="273"/>
        <v>S3_U3_P3_GIGA_MDI+</v>
      </c>
    </row>
    <row r="8767" spans="1:9">
      <c r="A8767" t="s">
        <v>261</v>
      </c>
      <c r="B8767" t="s">
        <v>9547</v>
      </c>
      <c r="C8767" t="s">
        <v>5964</v>
      </c>
      <c r="D8767" t="s">
        <v>3152</v>
      </c>
      <c r="F8767">
        <v>27</v>
      </c>
      <c r="G8767" t="s">
        <v>3152</v>
      </c>
      <c r="H8767" s="4" t="str">
        <f t="shared" si="272"/>
        <v>3K145.27</v>
      </c>
      <c r="I8767" s="4">
        <f t="shared" si="273"/>
        <v>0</v>
      </c>
    </row>
    <row r="8768" spans="1:9">
      <c r="A8768" t="s">
        <v>261</v>
      </c>
      <c r="B8768" t="s">
        <v>9547</v>
      </c>
      <c r="C8768" t="s">
        <v>5964</v>
      </c>
      <c r="D8768" t="s">
        <v>3153</v>
      </c>
      <c r="F8768">
        <v>26</v>
      </c>
      <c r="G8768" t="s">
        <v>3153</v>
      </c>
      <c r="H8768" s="4" t="str">
        <f t="shared" si="272"/>
        <v>3K145.26</v>
      </c>
      <c r="I8768" s="4">
        <f t="shared" si="273"/>
        <v>0</v>
      </c>
    </row>
    <row r="8769" spans="1:9">
      <c r="A8769" t="s">
        <v>261</v>
      </c>
      <c r="B8769" t="s">
        <v>9547</v>
      </c>
      <c r="C8769" t="s">
        <v>5964</v>
      </c>
      <c r="D8769" t="s">
        <v>3154</v>
      </c>
      <c r="E8769" t="s">
        <v>4399</v>
      </c>
      <c r="F8769">
        <v>34</v>
      </c>
      <c r="G8769" t="s">
        <v>3154</v>
      </c>
      <c r="H8769" s="4" t="str">
        <f t="shared" si="272"/>
        <v>3K145.34</v>
      </c>
      <c r="I8769" s="4" t="str">
        <f t="shared" si="273"/>
        <v>SG3_3_P2_GIGA_MDI-</v>
      </c>
    </row>
    <row r="8770" spans="1:9">
      <c r="A8770" t="s">
        <v>261</v>
      </c>
      <c r="B8770" t="s">
        <v>9547</v>
      </c>
      <c r="C8770" t="s">
        <v>5964</v>
      </c>
      <c r="D8770" t="s">
        <v>3155</v>
      </c>
      <c r="E8770" t="s">
        <v>4400</v>
      </c>
      <c r="F8770">
        <v>33</v>
      </c>
      <c r="G8770" t="s">
        <v>3155</v>
      </c>
      <c r="H8770" s="4" t="str">
        <f t="shared" ref="H8770:H8833" si="274">CONCATENATE(C8770,".",F8770)</f>
        <v>3K145.33</v>
      </c>
      <c r="I8770" s="4" t="str">
        <f t="shared" ref="I8770:I8833" si="275">E8770</f>
        <v>SG3_3_P2_GIGA_MDI+</v>
      </c>
    </row>
    <row r="8771" spans="1:9">
      <c r="A8771" t="s">
        <v>261</v>
      </c>
      <c r="B8771" t="s">
        <v>9547</v>
      </c>
      <c r="C8771" t="s">
        <v>5964</v>
      </c>
      <c r="D8771" t="s">
        <v>3156</v>
      </c>
      <c r="F8771">
        <v>32</v>
      </c>
      <c r="G8771" t="s">
        <v>3156</v>
      </c>
      <c r="H8771" s="4" t="str">
        <f t="shared" si="274"/>
        <v>3K145.32</v>
      </c>
      <c r="I8771" s="4">
        <f t="shared" si="275"/>
        <v>0</v>
      </c>
    </row>
    <row r="8772" spans="1:9">
      <c r="A8772" t="s">
        <v>261</v>
      </c>
      <c r="B8772" t="s">
        <v>9547</v>
      </c>
      <c r="C8772" t="s">
        <v>5964</v>
      </c>
      <c r="D8772" t="s">
        <v>3157</v>
      </c>
      <c r="F8772">
        <v>31</v>
      </c>
      <c r="G8772" t="s">
        <v>3157</v>
      </c>
      <c r="H8772" s="4" t="str">
        <f t="shared" si="274"/>
        <v>3K145.31</v>
      </c>
      <c r="I8772" s="4">
        <f t="shared" si="275"/>
        <v>0</v>
      </c>
    </row>
    <row r="8773" spans="1:9">
      <c r="A8773" t="s">
        <v>261</v>
      </c>
      <c r="B8773" t="s">
        <v>9547</v>
      </c>
      <c r="C8773" t="s">
        <v>5964</v>
      </c>
      <c r="D8773" t="s">
        <v>3158</v>
      </c>
      <c r="E8773" t="s">
        <v>4305</v>
      </c>
      <c r="F8773">
        <v>25</v>
      </c>
      <c r="G8773" t="s">
        <v>3158</v>
      </c>
      <c r="H8773" s="4" t="str">
        <f t="shared" si="274"/>
        <v>3K145.25</v>
      </c>
      <c r="I8773" s="4" t="str">
        <f t="shared" si="275"/>
        <v>S3_U3_P2_GIGA_MDI-</v>
      </c>
    </row>
    <row r="8774" spans="1:9">
      <c r="A8774" t="s">
        <v>261</v>
      </c>
      <c r="B8774" t="s">
        <v>9547</v>
      </c>
      <c r="C8774" t="s">
        <v>5964</v>
      </c>
      <c r="D8774" t="s">
        <v>3159</v>
      </c>
      <c r="E8774" t="s">
        <v>4307</v>
      </c>
      <c r="F8774">
        <v>24</v>
      </c>
      <c r="G8774" t="s">
        <v>3159</v>
      </c>
      <c r="H8774" s="4" t="str">
        <f t="shared" si="274"/>
        <v>3K145.24</v>
      </c>
      <c r="I8774" s="4" t="str">
        <f t="shared" si="275"/>
        <v>S3_U3_P2_GIGA_MDI+</v>
      </c>
    </row>
    <row r="8775" spans="1:9">
      <c r="A8775" t="s">
        <v>261</v>
      </c>
      <c r="B8775" t="s">
        <v>9547</v>
      </c>
      <c r="C8775" t="s">
        <v>5964</v>
      </c>
      <c r="D8775" t="s">
        <v>3160</v>
      </c>
      <c r="F8775">
        <v>23</v>
      </c>
      <c r="G8775" t="s">
        <v>3160</v>
      </c>
      <c r="H8775" s="4" t="str">
        <f t="shared" si="274"/>
        <v>3K145.23</v>
      </c>
      <c r="I8775" s="4">
        <f t="shared" si="275"/>
        <v>0</v>
      </c>
    </row>
    <row r="8776" spans="1:9">
      <c r="A8776" t="s">
        <v>261</v>
      </c>
      <c r="B8776" t="s">
        <v>9547</v>
      </c>
      <c r="C8776" t="s">
        <v>5964</v>
      </c>
      <c r="D8776" t="s">
        <v>3161</v>
      </c>
      <c r="F8776">
        <v>22</v>
      </c>
      <c r="G8776" t="s">
        <v>3161</v>
      </c>
      <c r="H8776" s="4" t="str">
        <f t="shared" si="274"/>
        <v>3K145.22</v>
      </c>
      <c r="I8776" s="4">
        <f t="shared" si="275"/>
        <v>0</v>
      </c>
    </row>
    <row r="8777" spans="1:9">
      <c r="A8777" t="s">
        <v>261</v>
      </c>
      <c r="B8777" t="s">
        <v>9547</v>
      </c>
      <c r="C8777" t="s">
        <v>5964</v>
      </c>
      <c r="D8777" t="s">
        <v>174</v>
      </c>
      <c r="E8777" t="s">
        <v>169</v>
      </c>
      <c r="F8777" t="s">
        <v>174</v>
      </c>
      <c r="G8777" t="s">
        <v>174</v>
      </c>
      <c r="H8777" s="4" t="str">
        <f t="shared" si="274"/>
        <v>3K145.EP</v>
      </c>
      <c r="I8777" s="4" t="str">
        <f t="shared" si="275"/>
        <v>DGND</v>
      </c>
    </row>
    <row r="8778" spans="1:9">
      <c r="A8778" t="s">
        <v>261</v>
      </c>
      <c r="B8778" t="s">
        <v>9547</v>
      </c>
      <c r="C8778" t="s">
        <v>5964</v>
      </c>
      <c r="D8778" t="s">
        <v>3162</v>
      </c>
      <c r="E8778" t="s">
        <v>169</v>
      </c>
      <c r="F8778">
        <v>4</v>
      </c>
      <c r="G8778" t="s">
        <v>3162</v>
      </c>
      <c r="H8778" s="4" t="str">
        <f t="shared" si="274"/>
        <v>3K145.4</v>
      </c>
      <c r="I8778" s="4" t="str">
        <f t="shared" si="275"/>
        <v>DGND</v>
      </c>
    </row>
    <row r="8779" spans="1:9">
      <c r="A8779" t="s">
        <v>261</v>
      </c>
      <c r="B8779" t="s">
        <v>9547</v>
      </c>
      <c r="C8779" t="s">
        <v>5964</v>
      </c>
      <c r="D8779" t="s">
        <v>3163</v>
      </c>
      <c r="E8779" t="s">
        <v>169</v>
      </c>
      <c r="F8779">
        <v>14</v>
      </c>
      <c r="G8779" t="s">
        <v>3163</v>
      </c>
      <c r="H8779" s="4" t="str">
        <f t="shared" si="274"/>
        <v>3K145.14</v>
      </c>
      <c r="I8779" s="4" t="str">
        <f t="shared" si="275"/>
        <v>DGND</v>
      </c>
    </row>
    <row r="8780" spans="1:9">
      <c r="A8780" t="s">
        <v>261</v>
      </c>
      <c r="B8780" t="s">
        <v>9547</v>
      </c>
      <c r="C8780" t="s">
        <v>5964</v>
      </c>
      <c r="D8780" t="s">
        <v>3164</v>
      </c>
      <c r="E8780" t="s">
        <v>169</v>
      </c>
      <c r="F8780">
        <v>19</v>
      </c>
      <c r="G8780" t="s">
        <v>3164</v>
      </c>
      <c r="H8780" s="4" t="str">
        <f t="shared" si="274"/>
        <v>3K145.19</v>
      </c>
      <c r="I8780" s="4" t="str">
        <f t="shared" si="275"/>
        <v>DGND</v>
      </c>
    </row>
    <row r="8781" spans="1:9">
      <c r="A8781" t="s">
        <v>261</v>
      </c>
      <c r="B8781" t="s">
        <v>9547</v>
      </c>
      <c r="C8781" t="s">
        <v>5964</v>
      </c>
      <c r="D8781" t="s">
        <v>3165</v>
      </c>
      <c r="E8781" t="s">
        <v>169</v>
      </c>
      <c r="F8781">
        <v>21</v>
      </c>
      <c r="G8781" t="s">
        <v>3165</v>
      </c>
      <c r="H8781" s="4" t="str">
        <f t="shared" si="274"/>
        <v>3K145.21</v>
      </c>
      <c r="I8781" s="4" t="str">
        <f t="shared" si="275"/>
        <v>DGND</v>
      </c>
    </row>
    <row r="8782" spans="1:9">
      <c r="A8782" t="s">
        <v>261</v>
      </c>
      <c r="B8782" t="s">
        <v>9547</v>
      </c>
      <c r="C8782" t="s">
        <v>5964</v>
      </c>
      <c r="D8782" t="s">
        <v>3166</v>
      </c>
      <c r="E8782" t="s">
        <v>169</v>
      </c>
      <c r="F8782">
        <v>39</v>
      </c>
      <c r="G8782" t="s">
        <v>3166</v>
      </c>
      <c r="H8782" s="4" t="str">
        <f t="shared" si="274"/>
        <v>3K145.39</v>
      </c>
      <c r="I8782" s="4" t="str">
        <f t="shared" si="275"/>
        <v>DGND</v>
      </c>
    </row>
    <row r="8783" spans="1:9">
      <c r="A8783" t="s">
        <v>261</v>
      </c>
      <c r="B8783" t="s">
        <v>9547</v>
      </c>
      <c r="C8783" t="s">
        <v>5964</v>
      </c>
      <c r="D8783" t="s">
        <v>3167</v>
      </c>
      <c r="E8783" t="s">
        <v>169</v>
      </c>
      <c r="F8783">
        <v>41</v>
      </c>
      <c r="G8783" t="s">
        <v>3167</v>
      </c>
      <c r="H8783" s="4" t="str">
        <f t="shared" si="274"/>
        <v>3K145.41</v>
      </c>
      <c r="I8783" s="4" t="str">
        <f t="shared" si="275"/>
        <v>DGND</v>
      </c>
    </row>
    <row r="8784" spans="1:9">
      <c r="A8784" t="s">
        <v>261</v>
      </c>
      <c r="B8784" t="s">
        <v>9547</v>
      </c>
      <c r="C8784" t="s">
        <v>5964</v>
      </c>
      <c r="D8784" t="s">
        <v>864</v>
      </c>
      <c r="F8784">
        <v>18</v>
      </c>
      <c r="G8784" t="s">
        <v>864</v>
      </c>
      <c r="H8784" s="4" t="str">
        <f t="shared" si="274"/>
        <v>3K145.18</v>
      </c>
      <c r="I8784" s="4">
        <f t="shared" si="275"/>
        <v>0</v>
      </c>
    </row>
    <row r="8785" spans="1:9">
      <c r="A8785" t="s">
        <v>261</v>
      </c>
      <c r="B8785" t="s">
        <v>9547</v>
      </c>
      <c r="C8785" t="s">
        <v>5964</v>
      </c>
      <c r="D8785" t="s">
        <v>3168</v>
      </c>
      <c r="F8785">
        <v>42</v>
      </c>
      <c r="G8785" t="s">
        <v>3168</v>
      </c>
      <c r="H8785" s="4" t="str">
        <f t="shared" si="274"/>
        <v>3K145.42</v>
      </c>
      <c r="I8785" s="4">
        <f t="shared" si="275"/>
        <v>0</v>
      </c>
    </row>
    <row r="8786" spans="1:9">
      <c r="A8786" t="s">
        <v>261</v>
      </c>
      <c r="B8786" t="s">
        <v>9547</v>
      </c>
      <c r="C8786" t="s">
        <v>5964</v>
      </c>
      <c r="D8786" t="s">
        <v>3122</v>
      </c>
      <c r="E8786" t="s">
        <v>4401</v>
      </c>
      <c r="F8786">
        <v>8</v>
      </c>
      <c r="G8786" t="s">
        <v>3122</v>
      </c>
      <c r="H8786" s="4" t="str">
        <f t="shared" si="274"/>
        <v>3K145.8</v>
      </c>
      <c r="I8786" s="4" t="str">
        <f t="shared" si="275"/>
        <v>S3_SEL1_K145</v>
      </c>
    </row>
    <row r="8787" spans="1:9">
      <c r="A8787" t="s">
        <v>261</v>
      </c>
      <c r="B8787" t="s">
        <v>9547</v>
      </c>
      <c r="C8787" t="s">
        <v>5964</v>
      </c>
      <c r="D8787" t="s">
        <v>3123</v>
      </c>
      <c r="E8787" t="s">
        <v>4402</v>
      </c>
      <c r="F8787">
        <v>17</v>
      </c>
      <c r="G8787" t="s">
        <v>3123</v>
      </c>
      <c r="H8787" s="4" t="str">
        <f t="shared" si="274"/>
        <v>3K145.17</v>
      </c>
      <c r="I8787" s="4" t="str">
        <f t="shared" si="275"/>
        <v>S3_SEL2_K145</v>
      </c>
    </row>
    <row r="8788" spans="1:9">
      <c r="A8788" t="s">
        <v>261</v>
      </c>
      <c r="B8788" t="s">
        <v>9547</v>
      </c>
      <c r="C8788" t="s">
        <v>5964</v>
      </c>
      <c r="D8788" t="s">
        <v>3169</v>
      </c>
      <c r="E8788" t="s">
        <v>463</v>
      </c>
      <c r="F8788">
        <v>5</v>
      </c>
      <c r="G8788" t="s">
        <v>3169</v>
      </c>
      <c r="H8788" s="4" t="str">
        <f t="shared" si="274"/>
        <v>3K145.5</v>
      </c>
      <c r="I8788" s="4" t="str">
        <f t="shared" si="275"/>
        <v>VDD33_ATX</v>
      </c>
    </row>
    <row r="8789" spans="1:9">
      <c r="A8789" t="s">
        <v>261</v>
      </c>
      <c r="B8789" t="s">
        <v>9547</v>
      </c>
      <c r="C8789" t="s">
        <v>5964</v>
      </c>
      <c r="D8789" t="s">
        <v>3170</v>
      </c>
      <c r="E8789" t="s">
        <v>463</v>
      </c>
      <c r="F8789">
        <v>9</v>
      </c>
      <c r="G8789" t="s">
        <v>3170</v>
      </c>
      <c r="H8789" s="4" t="str">
        <f t="shared" si="274"/>
        <v>3K145.9</v>
      </c>
      <c r="I8789" s="4" t="str">
        <f t="shared" si="275"/>
        <v>VDD33_ATX</v>
      </c>
    </row>
    <row r="8790" spans="1:9">
      <c r="A8790" t="s">
        <v>261</v>
      </c>
      <c r="B8790" t="s">
        <v>9547</v>
      </c>
      <c r="C8790" t="s">
        <v>5964</v>
      </c>
      <c r="D8790" t="s">
        <v>3171</v>
      </c>
      <c r="E8790" t="s">
        <v>463</v>
      </c>
      <c r="F8790">
        <v>13</v>
      </c>
      <c r="G8790" t="s">
        <v>3171</v>
      </c>
      <c r="H8790" s="4" t="str">
        <f t="shared" si="274"/>
        <v>3K145.13</v>
      </c>
      <c r="I8790" s="4" t="str">
        <f t="shared" si="275"/>
        <v>VDD33_ATX</v>
      </c>
    </row>
    <row r="8791" spans="1:9">
      <c r="A8791" t="s">
        <v>261</v>
      </c>
      <c r="B8791" t="s">
        <v>9547</v>
      </c>
      <c r="C8791" t="s">
        <v>5964</v>
      </c>
      <c r="D8791" t="s">
        <v>3172</v>
      </c>
      <c r="E8791" t="s">
        <v>463</v>
      </c>
      <c r="F8791">
        <v>20</v>
      </c>
      <c r="G8791" t="s">
        <v>3172</v>
      </c>
      <c r="H8791" s="4" t="str">
        <f t="shared" si="274"/>
        <v>3K145.20</v>
      </c>
      <c r="I8791" s="4" t="str">
        <f t="shared" si="275"/>
        <v>VDD33_ATX</v>
      </c>
    </row>
    <row r="8792" spans="1:9">
      <c r="A8792" t="s">
        <v>261</v>
      </c>
      <c r="B8792" t="s">
        <v>9547</v>
      </c>
      <c r="C8792" t="s">
        <v>5964</v>
      </c>
      <c r="D8792" t="s">
        <v>3173</v>
      </c>
      <c r="E8792" t="s">
        <v>463</v>
      </c>
      <c r="F8792">
        <v>30</v>
      </c>
      <c r="G8792" t="s">
        <v>3173</v>
      </c>
      <c r="H8792" s="4" t="str">
        <f t="shared" si="274"/>
        <v>3K145.30</v>
      </c>
      <c r="I8792" s="4" t="str">
        <f t="shared" si="275"/>
        <v>VDD33_ATX</v>
      </c>
    </row>
    <row r="8793" spans="1:9">
      <c r="A8793" t="s">
        <v>261</v>
      </c>
      <c r="B8793" t="s">
        <v>9547</v>
      </c>
      <c r="C8793" t="s">
        <v>5964</v>
      </c>
      <c r="D8793" t="s">
        <v>3174</v>
      </c>
      <c r="E8793" t="s">
        <v>463</v>
      </c>
      <c r="F8793">
        <v>40</v>
      </c>
      <c r="G8793" t="s">
        <v>3174</v>
      </c>
      <c r="H8793" s="4" t="str">
        <f t="shared" si="274"/>
        <v>3K145.40</v>
      </c>
      <c r="I8793" s="4" t="str">
        <f t="shared" si="275"/>
        <v>VDD33_ATX</v>
      </c>
    </row>
    <row r="8794" spans="1:9">
      <c r="A8794" t="s">
        <v>261</v>
      </c>
      <c r="B8794" t="s">
        <v>9547</v>
      </c>
      <c r="C8794" t="s">
        <v>5965</v>
      </c>
      <c r="D8794" t="s">
        <v>186</v>
      </c>
      <c r="F8794" t="s">
        <v>186</v>
      </c>
      <c r="G8794" t="s">
        <v>186</v>
      </c>
      <c r="H8794" s="4" t="str">
        <f t="shared" si="274"/>
        <v>3PT23.NUT1</v>
      </c>
      <c r="I8794" s="4">
        <f t="shared" si="275"/>
        <v>0</v>
      </c>
    </row>
    <row r="8795" spans="1:9">
      <c r="A8795" t="s">
        <v>261</v>
      </c>
      <c r="B8795" t="s">
        <v>9547</v>
      </c>
      <c r="C8795" t="s">
        <v>5965</v>
      </c>
      <c r="D8795" t="s">
        <v>187</v>
      </c>
      <c r="F8795" t="s">
        <v>187</v>
      </c>
      <c r="G8795" t="s">
        <v>187</v>
      </c>
      <c r="H8795" s="4" t="str">
        <f t="shared" si="274"/>
        <v>3PT23.NUT2</v>
      </c>
      <c r="I8795" s="4">
        <f t="shared" si="275"/>
        <v>0</v>
      </c>
    </row>
    <row r="8796" spans="1:9">
      <c r="A8796" t="s">
        <v>261</v>
      </c>
      <c r="B8796" t="s">
        <v>9547</v>
      </c>
      <c r="C8796" t="s">
        <v>5889</v>
      </c>
      <c r="D8796">
        <v>1</v>
      </c>
      <c r="E8796" t="s">
        <v>4306</v>
      </c>
      <c r="F8796">
        <v>1</v>
      </c>
      <c r="G8796">
        <v>1</v>
      </c>
      <c r="H8796" s="4" t="str">
        <f t="shared" si="274"/>
        <v>3R454.1</v>
      </c>
      <c r="I8796" s="4" t="str">
        <f t="shared" si="275"/>
        <v>S3_U2_P2_GIGA_MDI+</v>
      </c>
    </row>
    <row r="8797" spans="1:9">
      <c r="A8797" t="s">
        <v>261</v>
      </c>
      <c r="B8797" t="s">
        <v>9547</v>
      </c>
      <c r="C8797" t="s">
        <v>5889</v>
      </c>
      <c r="D8797">
        <v>2</v>
      </c>
      <c r="E8797" t="s">
        <v>8929</v>
      </c>
      <c r="F8797">
        <v>2</v>
      </c>
      <c r="G8797">
        <v>2</v>
      </c>
      <c r="H8797" s="4" t="str">
        <f t="shared" si="274"/>
        <v>3R454.2</v>
      </c>
      <c r="I8797" s="4" t="str">
        <f t="shared" si="275"/>
        <v>S3_U2_P2_RC</v>
      </c>
    </row>
    <row r="8798" spans="1:9">
      <c r="A8798" t="s">
        <v>261</v>
      </c>
      <c r="B8798" t="s">
        <v>9547</v>
      </c>
      <c r="C8798" t="s">
        <v>5890</v>
      </c>
      <c r="D8798">
        <v>1</v>
      </c>
      <c r="E8798" t="s">
        <v>4304</v>
      </c>
      <c r="F8798">
        <v>1</v>
      </c>
      <c r="G8798">
        <v>1</v>
      </c>
      <c r="H8798" s="4" t="str">
        <f t="shared" si="274"/>
        <v>3R455.1</v>
      </c>
      <c r="I8798" s="4" t="str">
        <f t="shared" si="275"/>
        <v>S3_U2_P2_GIGA_MDI-</v>
      </c>
    </row>
    <row r="8799" spans="1:9">
      <c r="A8799" t="s">
        <v>261</v>
      </c>
      <c r="B8799" t="s">
        <v>9547</v>
      </c>
      <c r="C8799" t="s">
        <v>5890</v>
      </c>
      <c r="D8799">
        <v>2</v>
      </c>
      <c r="E8799" t="s">
        <v>8929</v>
      </c>
      <c r="F8799">
        <v>2</v>
      </c>
      <c r="G8799">
        <v>2</v>
      </c>
      <c r="H8799" s="4" t="str">
        <f t="shared" si="274"/>
        <v>3R455.2</v>
      </c>
      <c r="I8799" s="4" t="str">
        <f t="shared" si="275"/>
        <v>S3_U2_P2_RC</v>
      </c>
    </row>
    <row r="8800" spans="1:9">
      <c r="A8800" t="s">
        <v>261</v>
      </c>
      <c r="B8800" t="s">
        <v>9547</v>
      </c>
      <c r="C8800" t="s">
        <v>5891</v>
      </c>
      <c r="D8800">
        <v>1</v>
      </c>
      <c r="E8800" t="s">
        <v>8929</v>
      </c>
      <c r="F8800">
        <v>1</v>
      </c>
      <c r="G8800">
        <v>1</v>
      </c>
      <c r="H8800" s="4" t="str">
        <f t="shared" si="274"/>
        <v>3R456.1</v>
      </c>
      <c r="I8800" s="4" t="str">
        <f t="shared" si="275"/>
        <v>S3_U2_P2_RC</v>
      </c>
    </row>
    <row r="8801" spans="1:9">
      <c r="A8801" t="s">
        <v>261</v>
      </c>
      <c r="B8801" t="s">
        <v>9547</v>
      </c>
      <c r="C8801" t="s">
        <v>5891</v>
      </c>
      <c r="D8801">
        <v>2</v>
      </c>
      <c r="E8801" t="s">
        <v>169</v>
      </c>
      <c r="F8801">
        <v>2</v>
      </c>
      <c r="G8801">
        <v>2</v>
      </c>
      <c r="H8801" s="4" t="str">
        <f t="shared" si="274"/>
        <v>3R456.2</v>
      </c>
      <c r="I8801" s="4" t="str">
        <f t="shared" si="275"/>
        <v>DGND</v>
      </c>
    </row>
    <row r="8802" spans="1:9">
      <c r="A8802" t="s">
        <v>261</v>
      </c>
      <c r="B8802" t="s">
        <v>9547</v>
      </c>
      <c r="C8802" t="s">
        <v>5892</v>
      </c>
      <c r="D8802">
        <v>1</v>
      </c>
      <c r="E8802" t="s">
        <v>4310</v>
      </c>
      <c r="F8802">
        <v>1</v>
      </c>
      <c r="G8802">
        <v>1</v>
      </c>
      <c r="H8802" s="4" t="str">
        <f t="shared" si="274"/>
        <v>3R498.1</v>
      </c>
      <c r="I8802" s="4" t="str">
        <f t="shared" si="275"/>
        <v>S3_U2_P3_GIGA_MDI+</v>
      </c>
    </row>
    <row r="8803" spans="1:9">
      <c r="A8803" t="s">
        <v>261</v>
      </c>
      <c r="B8803" t="s">
        <v>9547</v>
      </c>
      <c r="C8803" t="s">
        <v>5892</v>
      </c>
      <c r="D8803">
        <v>2</v>
      </c>
      <c r="E8803" t="s">
        <v>8930</v>
      </c>
      <c r="F8803">
        <v>2</v>
      </c>
      <c r="G8803">
        <v>2</v>
      </c>
      <c r="H8803" s="4" t="str">
        <f t="shared" si="274"/>
        <v>3R498.2</v>
      </c>
      <c r="I8803" s="4" t="str">
        <f t="shared" si="275"/>
        <v>S3_U2_P3_RC</v>
      </c>
    </row>
    <row r="8804" spans="1:9">
      <c r="A8804" t="s">
        <v>261</v>
      </c>
      <c r="B8804" t="s">
        <v>9547</v>
      </c>
      <c r="C8804" t="s">
        <v>5893</v>
      </c>
      <c r="D8804">
        <v>1</v>
      </c>
      <c r="E8804" t="s">
        <v>4308</v>
      </c>
      <c r="F8804">
        <v>1</v>
      </c>
      <c r="G8804">
        <v>1</v>
      </c>
      <c r="H8804" s="4" t="str">
        <f t="shared" si="274"/>
        <v>3R499.1</v>
      </c>
      <c r="I8804" s="4" t="str">
        <f t="shared" si="275"/>
        <v>S3_U2_P3_GIGA_MDI-</v>
      </c>
    </row>
    <row r="8805" spans="1:9">
      <c r="A8805" t="s">
        <v>261</v>
      </c>
      <c r="B8805" t="s">
        <v>9547</v>
      </c>
      <c r="C8805" t="s">
        <v>5893</v>
      </c>
      <c r="D8805">
        <v>2</v>
      </c>
      <c r="E8805" t="s">
        <v>8930</v>
      </c>
      <c r="F8805">
        <v>2</v>
      </c>
      <c r="G8805">
        <v>2</v>
      </c>
      <c r="H8805" s="4" t="str">
        <f t="shared" si="274"/>
        <v>3R499.2</v>
      </c>
      <c r="I8805" s="4" t="str">
        <f t="shared" si="275"/>
        <v>S3_U2_P3_RC</v>
      </c>
    </row>
    <row r="8806" spans="1:9">
      <c r="A8806" t="s">
        <v>261</v>
      </c>
      <c r="B8806" t="s">
        <v>9547</v>
      </c>
      <c r="C8806" t="s">
        <v>5894</v>
      </c>
      <c r="D8806">
        <v>1</v>
      </c>
      <c r="E8806" t="s">
        <v>8930</v>
      </c>
      <c r="F8806">
        <v>1</v>
      </c>
      <c r="G8806">
        <v>1</v>
      </c>
      <c r="H8806" s="4" t="str">
        <f t="shared" si="274"/>
        <v>3R500.1</v>
      </c>
      <c r="I8806" s="4" t="str">
        <f t="shared" si="275"/>
        <v>S3_U2_P3_RC</v>
      </c>
    </row>
    <row r="8807" spans="1:9">
      <c r="A8807" t="s">
        <v>261</v>
      </c>
      <c r="B8807" t="s">
        <v>9547</v>
      </c>
      <c r="C8807" t="s">
        <v>5894</v>
      </c>
      <c r="D8807">
        <v>2</v>
      </c>
      <c r="E8807" t="s">
        <v>169</v>
      </c>
      <c r="F8807">
        <v>2</v>
      </c>
      <c r="G8807">
        <v>2</v>
      </c>
      <c r="H8807" s="4" t="str">
        <f t="shared" si="274"/>
        <v>3R500.2</v>
      </c>
      <c r="I8807" s="4" t="str">
        <f t="shared" si="275"/>
        <v>DGND</v>
      </c>
    </row>
    <row r="8808" spans="1:9">
      <c r="A8808" t="s">
        <v>261</v>
      </c>
      <c r="B8808" t="s">
        <v>9547</v>
      </c>
      <c r="C8808" t="s">
        <v>5939</v>
      </c>
      <c r="D8808">
        <v>1</v>
      </c>
      <c r="E8808" t="s">
        <v>4365</v>
      </c>
      <c r="F8808">
        <v>1</v>
      </c>
      <c r="G8808">
        <v>1</v>
      </c>
      <c r="H8808" s="4" t="str">
        <f t="shared" si="274"/>
        <v>3R517.1</v>
      </c>
      <c r="I8808" s="4" t="str">
        <f t="shared" si="275"/>
        <v>SG3_2_P2_GIGA_MDI+</v>
      </c>
    </row>
    <row r="8809" spans="1:9">
      <c r="A8809" t="s">
        <v>261</v>
      </c>
      <c r="B8809" t="s">
        <v>9547</v>
      </c>
      <c r="C8809" t="s">
        <v>5939</v>
      </c>
      <c r="D8809">
        <v>2</v>
      </c>
      <c r="E8809" t="s">
        <v>4366</v>
      </c>
      <c r="F8809">
        <v>2</v>
      </c>
      <c r="G8809">
        <v>2</v>
      </c>
      <c r="H8809" s="4" t="str">
        <f t="shared" si="274"/>
        <v>3R517.2</v>
      </c>
      <c r="I8809" s="4" t="str">
        <f t="shared" si="275"/>
        <v>SG3_2_P2_RC</v>
      </c>
    </row>
    <row r="8810" spans="1:9">
      <c r="A8810" t="s">
        <v>261</v>
      </c>
      <c r="B8810" t="s">
        <v>9547</v>
      </c>
      <c r="C8810" t="s">
        <v>5940</v>
      </c>
      <c r="D8810">
        <v>1</v>
      </c>
      <c r="E8810" t="s">
        <v>4363</v>
      </c>
      <c r="F8810">
        <v>1</v>
      </c>
      <c r="G8810">
        <v>1</v>
      </c>
      <c r="H8810" s="4" t="str">
        <f t="shared" si="274"/>
        <v>3R518.1</v>
      </c>
      <c r="I8810" s="4" t="str">
        <f t="shared" si="275"/>
        <v>SG3_2_P2_GIGA_MDI-</v>
      </c>
    </row>
    <row r="8811" spans="1:9">
      <c r="A8811" t="s">
        <v>261</v>
      </c>
      <c r="B8811" t="s">
        <v>9547</v>
      </c>
      <c r="C8811" t="s">
        <v>5940</v>
      </c>
      <c r="D8811">
        <v>2</v>
      </c>
      <c r="E8811" t="s">
        <v>4366</v>
      </c>
      <c r="F8811">
        <v>2</v>
      </c>
      <c r="G8811">
        <v>2</v>
      </c>
      <c r="H8811" s="4" t="str">
        <f t="shared" si="274"/>
        <v>3R518.2</v>
      </c>
      <c r="I8811" s="4" t="str">
        <f t="shared" si="275"/>
        <v>SG3_2_P2_RC</v>
      </c>
    </row>
    <row r="8812" spans="1:9">
      <c r="A8812" t="s">
        <v>261</v>
      </c>
      <c r="B8812" t="s">
        <v>9547</v>
      </c>
      <c r="C8812" t="s">
        <v>5941</v>
      </c>
      <c r="D8812">
        <v>1</v>
      </c>
      <c r="E8812" t="s">
        <v>4366</v>
      </c>
      <c r="F8812">
        <v>1</v>
      </c>
      <c r="G8812">
        <v>1</v>
      </c>
      <c r="H8812" s="4" t="str">
        <f t="shared" si="274"/>
        <v>3R519.1</v>
      </c>
      <c r="I8812" s="4" t="str">
        <f t="shared" si="275"/>
        <v>SG3_2_P2_RC</v>
      </c>
    </row>
    <row r="8813" spans="1:9">
      <c r="A8813" t="s">
        <v>261</v>
      </c>
      <c r="B8813" t="s">
        <v>9547</v>
      </c>
      <c r="C8813" t="s">
        <v>5941</v>
      </c>
      <c r="D8813">
        <v>2</v>
      </c>
      <c r="E8813" t="s">
        <v>169</v>
      </c>
      <c r="F8813">
        <v>2</v>
      </c>
      <c r="G8813">
        <v>2</v>
      </c>
      <c r="H8813" s="4" t="str">
        <f t="shared" si="274"/>
        <v>3R519.2</v>
      </c>
      <c r="I8813" s="4" t="str">
        <f t="shared" si="275"/>
        <v>DGND</v>
      </c>
    </row>
    <row r="8814" spans="1:9">
      <c r="A8814" t="s">
        <v>261</v>
      </c>
      <c r="B8814" t="s">
        <v>9547</v>
      </c>
      <c r="C8814" t="s">
        <v>5942</v>
      </c>
      <c r="D8814">
        <v>1</v>
      </c>
      <c r="E8814" t="s">
        <v>4370</v>
      </c>
      <c r="F8814">
        <v>1</v>
      </c>
      <c r="G8814">
        <v>1</v>
      </c>
      <c r="H8814" s="4" t="str">
        <f t="shared" si="274"/>
        <v>3R536.1</v>
      </c>
      <c r="I8814" s="4" t="str">
        <f t="shared" si="275"/>
        <v>SG3_2_P3_GIGA_MDI+</v>
      </c>
    </row>
    <row r="8815" spans="1:9">
      <c r="A8815" t="s">
        <v>261</v>
      </c>
      <c r="B8815" t="s">
        <v>9547</v>
      </c>
      <c r="C8815" t="s">
        <v>5942</v>
      </c>
      <c r="D8815">
        <v>2</v>
      </c>
      <c r="E8815" t="s">
        <v>4371</v>
      </c>
      <c r="F8815">
        <v>2</v>
      </c>
      <c r="G8815">
        <v>2</v>
      </c>
      <c r="H8815" s="4" t="str">
        <f t="shared" si="274"/>
        <v>3R536.2</v>
      </c>
      <c r="I8815" s="4" t="str">
        <f t="shared" si="275"/>
        <v>SG3_2_P3_RC</v>
      </c>
    </row>
    <row r="8816" spans="1:9">
      <c r="A8816" t="s">
        <v>261</v>
      </c>
      <c r="B8816" t="s">
        <v>9547</v>
      </c>
      <c r="C8816" t="s">
        <v>5943</v>
      </c>
      <c r="D8816">
        <v>1</v>
      </c>
      <c r="E8816" t="s">
        <v>4368</v>
      </c>
      <c r="F8816">
        <v>1</v>
      </c>
      <c r="G8816">
        <v>1</v>
      </c>
      <c r="H8816" s="4" t="str">
        <f t="shared" si="274"/>
        <v>3R537.1</v>
      </c>
      <c r="I8816" s="4" t="str">
        <f t="shared" si="275"/>
        <v>SG3_2_P3_GIGA_MDI-</v>
      </c>
    </row>
    <row r="8817" spans="1:9">
      <c r="A8817" t="s">
        <v>261</v>
      </c>
      <c r="B8817" t="s">
        <v>9547</v>
      </c>
      <c r="C8817" t="s">
        <v>5943</v>
      </c>
      <c r="D8817">
        <v>2</v>
      </c>
      <c r="E8817" t="s">
        <v>4371</v>
      </c>
      <c r="F8817">
        <v>2</v>
      </c>
      <c r="G8817">
        <v>2</v>
      </c>
      <c r="H8817" s="4" t="str">
        <f t="shared" si="274"/>
        <v>3R537.2</v>
      </c>
      <c r="I8817" s="4" t="str">
        <f t="shared" si="275"/>
        <v>SG3_2_P3_RC</v>
      </c>
    </row>
    <row r="8818" spans="1:9">
      <c r="A8818" t="s">
        <v>261</v>
      </c>
      <c r="B8818" t="s">
        <v>9547</v>
      </c>
      <c r="C8818" t="s">
        <v>5944</v>
      </c>
      <c r="D8818">
        <v>1</v>
      </c>
      <c r="E8818" t="s">
        <v>4371</v>
      </c>
      <c r="F8818">
        <v>1</v>
      </c>
      <c r="G8818">
        <v>1</v>
      </c>
      <c r="H8818" s="4" t="str">
        <f t="shared" si="274"/>
        <v>3R538.1</v>
      </c>
      <c r="I8818" s="4" t="str">
        <f t="shared" si="275"/>
        <v>SG3_2_P3_RC</v>
      </c>
    </row>
    <row r="8819" spans="1:9">
      <c r="A8819" t="s">
        <v>261</v>
      </c>
      <c r="B8819" t="s">
        <v>9547</v>
      </c>
      <c r="C8819" t="s">
        <v>5944</v>
      </c>
      <c r="D8819">
        <v>2</v>
      </c>
      <c r="E8819" t="s">
        <v>169</v>
      </c>
      <c r="F8819">
        <v>2</v>
      </c>
      <c r="G8819">
        <v>2</v>
      </c>
      <c r="H8819" s="4" t="str">
        <f t="shared" si="274"/>
        <v>3R538.2</v>
      </c>
      <c r="I8819" s="4" t="str">
        <f t="shared" si="275"/>
        <v>DGND</v>
      </c>
    </row>
    <row r="8820" spans="1:9">
      <c r="A8820" t="s">
        <v>261</v>
      </c>
      <c r="B8820" t="s">
        <v>9547</v>
      </c>
      <c r="C8820" t="s">
        <v>5966</v>
      </c>
      <c r="D8820">
        <v>1</v>
      </c>
      <c r="E8820" t="s">
        <v>8941</v>
      </c>
      <c r="F8820">
        <v>1</v>
      </c>
      <c r="G8820">
        <v>1</v>
      </c>
      <c r="H8820" s="4" t="str">
        <f t="shared" si="274"/>
        <v>3R540.1</v>
      </c>
      <c r="I8820" s="4" t="str">
        <f t="shared" si="275"/>
        <v>S3_U4_P3_R_1</v>
      </c>
    </row>
    <row r="8821" spans="1:9">
      <c r="A8821" t="s">
        <v>261</v>
      </c>
      <c r="B8821" t="s">
        <v>9547</v>
      </c>
      <c r="C8821" t="s">
        <v>5966</v>
      </c>
      <c r="D8821">
        <v>2</v>
      </c>
      <c r="E8821" t="s">
        <v>8931</v>
      </c>
      <c r="F8821">
        <v>2</v>
      </c>
      <c r="G8821">
        <v>2</v>
      </c>
      <c r="H8821" s="4" t="str">
        <f t="shared" si="274"/>
        <v>3R540.2</v>
      </c>
      <c r="I8821" s="4" t="str">
        <f t="shared" si="275"/>
        <v>S3_U4_P3_RC_1</v>
      </c>
    </row>
    <row r="8822" spans="1:9">
      <c r="A8822" t="s">
        <v>261</v>
      </c>
      <c r="B8822" t="s">
        <v>9547</v>
      </c>
      <c r="C8822" t="s">
        <v>5967</v>
      </c>
      <c r="D8822">
        <v>1</v>
      </c>
      <c r="E8822" t="s">
        <v>8932</v>
      </c>
      <c r="F8822">
        <v>1</v>
      </c>
      <c r="G8822">
        <v>1</v>
      </c>
      <c r="H8822" s="4" t="str">
        <f t="shared" si="274"/>
        <v>3R541.1</v>
      </c>
      <c r="I8822" s="4" t="str">
        <f t="shared" si="275"/>
        <v>S3_U4_P3_RC_2</v>
      </c>
    </row>
    <row r="8823" spans="1:9">
      <c r="A8823" t="s">
        <v>261</v>
      </c>
      <c r="B8823" t="s">
        <v>9547</v>
      </c>
      <c r="C8823" t="s">
        <v>5967</v>
      </c>
      <c r="D8823">
        <v>2</v>
      </c>
      <c r="E8823" t="s">
        <v>8942</v>
      </c>
      <c r="F8823">
        <v>2</v>
      </c>
      <c r="G8823">
        <v>2</v>
      </c>
      <c r="H8823" s="4" t="str">
        <f t="shared" si="274"/>
        <v>3R541.2</v>
      </c>
      <c r="I8823" s="4" t="str">
        <f t="shared" si="275"/>
        <v>S3_U4_P3_R_2</v>
      </c>
    </row>
    <row r="8824" spans="1:9">
      <c r="A8824" t="s">
        <v>261</v>
      </c>
      <c r="B8824" t="s">
        <v>9547</v>
      </c>
      <c r="C8824" t="s">
        <v>5968</v>
      </c>
      <c r="D8824">
        <v>1</v>
      </c>
      <c r="E8824" t="s">
        <v>8933</v>
      </c>
      <c r="F8824">
        <v>1</v>
      </c>
      <c r="G8824">
        <v>1</v>
      </c>
      <c r="H8824" s="4" t="str">
        <f t="shared" si="274"/>
        <v>3R542.1</v>
      </c>
      <c r="I8824" s="4" t="str">
        <f t="shared" si="275"/>
        <v>S3_U4_P2_RC_1</v>
      </c>
    </row>
    <row r="8825" spans="1:9">
      <c r="A8825" t="s">
        <v>261</v>
      </c>
      <c r="B8825" t="s">
        <v>9547</v>
      </c>
      <c r="C8825" t="s">
        <v>5968</v>
      </c>
      <c r="D8825">
        <v>2</v>
      </c>
      <c r="E8825" t="s">
        <v>8937</v>
      </c>
      <c r="F8825">
        <v>2</v>
      </c>
      <c r="G8825">
        <v>2</v>
      </c>
      <c r="H8825" s="4" t="str">
        <f t="shared" si="274"/>
        <v>3R542.2</v>
      </c>
      <c r="I8825" s="4" t="str">
        <f t="shared" si="275"/>
        <v>S3_U4_P2_R_1</v>
      </c>
    </row>
    <row r="8826" spans="1:9">
      <c r="A8826" t="s">
        <v>261</v>
      </c>
      <c r="B8826" t="s">
        <v>9547</v>
      </c>
      <c r="C8826" t="s">
        <v>5969</v>
      </c>
      <c r="D8826">
        <v>1</v>
      </c>
      <c r="E8826" t="s">
        <v>8934</v>
      </c>
      <c r="F8826">
        <v>1</v>
      </c>
      <c r="G8826">
        <v>1</v>
      </c>
      <c r="H8826" s="4" t="str">
        <f t="shared" si="274"/>
        <v>3R543.1</v>
      </c>
      <c r="I8826" s="4" t="str">
        <f t="shared" si="275"/>
        <v>S3_U4_P2_RC_2</v>
      </c>
    </row>
    <row r="8827" spans="1:9">
      <c r="A8827" t="s">
        <v>261</v>
      </c>
      <c r="B8827" t="s">
        <v>9547</v>
      </c>
      <c r="C8827" t="s">
        <v>5969</v>
      </c>
      <c r="D8827">
        <v>2</v>
      </c>
      <c r="E8827" t="s">
        <v>8938</v>
      </c>
      <c r="F8827">
        <v>2</v>
      </c>
      <c r="G8827">
        <v>2</v>
      </c>
      <c r="H8827" s="4" t="str">
        <f t="shared" si="274"/>
        <v>3R543.2</v>
      </c>
      <c r="I8827" s="4" t="str">
        <f t="shared" si="275"/>
        <v>S3_U4_P2_R_2</v>
      </c>
    </row>
    <row r="8828" spans="1:9">
      <c r="A8828" t="s">
        <v>261</v>
      </c>
      <c r="B8828" t="s">
        <v>9547</v>
      </c>
      <c r="C8828" t="s">
        <v>5970</v>
      </c>
      <c r="D8828">
        <v>1</v>
      </c>
      <c r="E8828" t="s">
        <v>4395</v>
      </c>
      <c r="F8828">
        <v>1</v>
      </c>
      <c r="G8828">
        <v>1</v>
      </c>
      <c r="H8828" s="4" t="str">
        <f t="shared" si="274"/>
        <v>3RL10.1</v>
      </c>
      <c r="I8828" s="4" t="str">
        <f t="shared" si="275"/>
        <v>S3_SEL1_K144</v>
      </c>
    </row>
    <row r="8829" spans="1:9">
      <c r="A8829" t="s">
        <v>261</v>
      </c>
      <c r="B8829" t="s">
        <v>9547</v>
      </c>
      <c r="C8829" t="s">
        <v>5970</v>
      </c>
      <c r="D8829">
        <v>2</v>
      </c>
      <c r="E8829" t="s">
        <v>169</v>
      </c>
      <c r="F8829">
        <v>2</v>
      </c>
      <c r="G8829">
        <v>2</v>
      </c>
      <c r="H8829" s="4" t="str">
        <f t="shared" si="274"/>
        <v>3RL10.2</v>
      </c>
      <c r="I8829" s="4" t="str">
        <f t="shared" si="275"/>
        <v>DGND</v>
      </c>
    </row>
    <row r="8830" spans="1:9">
      <c r="A8830" t="s">
        <v>261</v>
      </c>
      <c r="B8830" t="s">
        <v>9547</v>
      </c>
      <c r="C8830" t="s">
        <v>5971</v>
      </c>
      <c r="D8830">
        <v>1</v>
      </c>
      <c r="E8830" t="s">
        <v>4401</v>
      </c>
      <c r="F8830">
        <v>1</v>
      </c>
      <c r="G8830">
        <v>1</v>
      </c>
      <c r="H8830" s="4" t="str">
        <f t="shared" si="274"/>
        <v>3RL15.1</v>
      </c>
      <c r="I8830" s="4" t="str">
        <f t="shared" si="275"/>
        <v>S3_SEL1_K145</v>
      </c>
    </row>
    <row r="8831" spans="1:9">
      <c r="A8831" t="s">
        <v>261</v>
      </c>
      <c r="B8831" t="s">
        <v>9547</v>
      </c>
      <c r="C8831" t="s">
        <v>5971</v>
      </c>
      <c r="D8831">
        <v>2</v>
      </c>
      <c r="E8831" t="s">
        <v>169</v>
      </c>
      <c r="F8831">
        <v>2</v>
      </c>
      <c r="G8831">
        <v>2</v>
      </c>
      <c r="H8831" s="4" t="str">
        <f t="shared" si="274"/>
        <v>3RL15.2</v>
      </c>
      <c r="I8831" s="4" t="str">
        <f t="shared" si="275"/>
        <v>DGND</v>
      </c>
    </row>
    <row r="8832" spans="1:9">
      <c r="A8832" t="s">
        <v>261</v>
      </c>
      <c r="B8832" t="s">
        <v>9547</v>
      </c>
      <c r="C8832" t="s">
        <v>5972</v>
      </c>
      <c r="D8832">
        <v>1</v>
      </c>
      <c r="E8832" t="s">
        <v>4396</v>
      </c>
      <c r="F8832">
        <v>1</v>
      </c>
      <c r="G8832">
        <v>1</v>
      </c>
      <c r="H8832" s="4" t="str">
        <f t="shared" si="274"/>
        <v>3RL16.1</v>
      </c>
      <c r="I8832" s="4" t="str">
        <f t="shared" si="275"/>
        <v>S3_OE_K145</v>
      </c>
    </row>
    <row r="8833" spans="1:9">
      <c r="A8833" t="s">
        <v>261</v>
      </c>
      <c r="B8833" t="s">
        <v>9547</v>
      </c>
      <c r="C8833" t="s">
        <v>5972</v>
      </c>
      <c r="D8833">
        <v>2</v>
      </c>
      <c r="E8833" t="s">
        <v>169</v>
      </c>
      <c r="F8833">
        <v>2</v>
      </c>
      <c r="G8833">
        <v>2</v>
      </c>
      <c r="H8833" s="4" t="str">
        <f t="shared" si="274"/>
        <v>3RL16.2</v>
      </c>
      <c r="I8833" s="4" t="str">
        <f t="shared" si="275"/>
        <v>DGND</v>
      </c>
    </row>
    <row r="8834" spans="1:9">
      <c r="A8834" t="s">
        <v>261</v>
      </c>
      <c r="B8834" t="s">
        <v>9547</v>
      </c>
      <c r="C8834" t="s">
        <v>5973</v>
      </c>
      <c r="D8834">
        <v>1</v>
      </c>
      <c r="E8834" t="s">
        <v>4390</v>
      </c>
      <c r="F8834">
        <v>1</v>
      </c>
      <c r="G8834">
        <v>1</v>
      </c>
      <c r="H8834" s="4" t="str">
        <f t="shared" ref="H8834:H8897" si="276">CONCATENATE(C8834,".",F8834)</f>
        <v>3RL18.1</v>
      </c>
      <c r="I8834" s="4" t="str">
        <f t="shared" ref="I8834:I8897" si="277">E8834</f>
        <v>S3_OE_K144</v>
      </c>
    </row>
    <row r="8835" spans="1:9">
      <c r="A8835" t="s">
        <v>261</v>
      </c>
      <c r="B8835" t="s">
        <v>9547</v>
      </c>
      <c r="C8835" t="s">
        <v>5973</v>
      </c>
      <c r="D8835">
        <v>2</v>
      </c>
      <c r="E8835" t="s">
        <v>169</v>
      </c>
      <c r="F8835">
        <v>2</v>
      </c>
      <c r="G8835">
        <v>2</v>
      </c>
      <c r="H8835" s="4" t="str">
        <f t="shared" si="276"/>
        <v>3RL18.2</v>
      </c>
      <c r="I8835" s="4" t="str">
        <f t="shared" si="277"/>
        <v>DGND</v>
      </c>
    </row>
    <row r="8836" spans="1:9">
      <c r="A8836" t="s">
        <v>261</v>
      </c>
      <c r="B8836" t="s">
        <v>9547</v>
      </c>
      <c r="C8836" t="s">
        <v>5974</v>
      </c>
      <c r="D8836">
        <v>1</v>
      </c>
      <c r="E8836" t="s">
        <v>3220</v>
      </c>
      <c r="F8836">
        <v>1</v>
      </c>
      <c r="G8836">
        <v>1</v>
      </c>
      <c r="H8836" s="4" t="str">
        <f t="shared" si="276"/>
        <v>3RU7.1</v>
      </c>
      <c r="I8836" s="4" t="str">
        <f t="shared" si="277"/>
        <v>SC_UDB144_1</v>
      </c>
    </row>
    <row r="8837" spans="1:9">
      <c r="A8837" t="s">
        <v>261</v>
      </c>
      <c r="B8837" t="s">
        <v>9547</v>
      </c>
      <c r="C8837" t="s">
        <v>5974</v>
      </c>
      <c r="D8837">
        <v>2</v>
      </c>
      <c r="E8837" t="s">
        <v>4395</v>
      </c>
      <c r="F8837">
        <v>2</v>
      </c>
      <c r="G8837">
        <v>2</v>
      </c>
      <c r="H8837" s="4" t="str">
        <f t="shared" si="276"/>
        <v>3RU7.2</v>
      </c>
      <c r="I8837" s="4" t="str">
        <f t="shared" si="277"/>
        <v>S3_SEL1_K144</v>
      </c>
    </row>
    <row r="8838" spans="1:9">
      <c r="A8838" t="s">
        <v>261</v>
      </c>
      <c r="B8838" t="s">
        <v>9547</v>
      </c>
      <c r="C8838" t="s">
        <v>5975</v>
      </c>
      <c r="D8838">
        <v>1</v>
      </c>
      <c r="E8838" t="s">
        <v>3221</v>
      </c>
      <c r="F8838">
        <v>1</v>
      </c>
      <c r="G8838">
        <v>1</v>
      </c>
      <c r="H8838" s="4" t="str">
        <f t="shared" si="276"/>
        <v>3RU11.1</v>
      </c>
      <c r="I8838" s="4" t="str">
        <f t="shared" si="277"/>
        <v>SC_UDB145_1</v>
      </c>
    </row>
    <row r="8839" spans="1:9">
      <c r="A8839" t="s">
        <v>261</v>
      </c>
      <c r="B8839" t="s">
        <v>9547</v>
      </c>
      <c r="C8839" t="s">
        <v>5975</v>
      </c>
      <c r="D8839">
        <v>2</v>
      </c>
      <c r="E8839" t="s">
        <v>4401</v>
      </c>
      <c r="F8839">
        <v>2</v>
      </c>
      <c r="G8839">
        <v>2</v>
      </c>
      <c r="H8839" s="4" t="str">
        <f t="shared" si="276"/>
        <v>3RU11.2</v>
      </c>
      <c r="I8839" s="4" t="str">
        <f t="shared" si="277"/>
        <v>S3_SEL1_K145</v>
      </c>
    </row>
    <row r="8840" spans="1:9">
      <c r="A8840" t="s">
        <v>261</v>
      </c>
      <c r="B8840" t="s">
        <v>9547</v>
      </c>
      <c r="C8840" t="s">
        <v>5976</v>
      </c>
      <c r="D8840">
        <v>1</v>
      </c>
      <c r="E8840" t="s">
        <v>4401</v>
      </c>
      <c r="F8840">
        <v>1</v>
      </c>
      <c r="G8840">
        <v>1</v>
      </c>
      <c r="H8840" s="4" t="str">
        <f t="shared" si="276"/>
        <v>3RU12.1</v>
      </c>
      <c r="I8840" s="4" t="str">
        <f t="shared" si="277"/>
        <v>S3_SEL1_K145</v>
      </c>
    </row>
    <row r="8841" spans="1:9">
      <c r="A8841" t="s">
        <v>261</v>
      </c>
      <c r="B8841" t="s">
        <v>9547</v>
      </c>
      <c r="C8841" t="s">
        <v>5976</v>
      </c>
      <c r="D8841">
        <v>2</v>
      </c>
      <c r="E8841" t="s">
        <v>4402</v>
      </c>
      <c r="F8841">
        <v>2</v>
      </c>
      <c r="G8841">
        <v>2</v>
      </c>
      <c r="H8841" s="4" t="str">
        <f t="shared" si="276"/>
        <v>3RU12.2</v>
      </c>
      <c r="I8841" s="4" t="str">
        <f t="shared" si="277"/>
        <v>S3_SEL2_K145</v>
      </c>
    </row>
    <row r="8842" spans="1:9">
      <c r="A8842" t="s">
        <v>261</v>
      </c>
      <c r="B8842" t="s">
        <v>9547</v>
      </c>
      <c r="C8842" t="s">
        <v>5895</v>
      </c>
      <c r="D8842">
        <v>1</v>
      </c>
      <c r="E8842" t="s">
        <v>4315</v>
      </c>
      <c r="F8842">
        <v>1</v>
      </c>
      <c r="G8842">
        <v>1</v>
      </c>
      <c r="H8842" s="4" t="str">
        <f t="shared" si="276"/>
        <v>3T18.1</v>
      </c>
      <c r="I8842" s="4" t="str">
        <f t="shared" si="277"/>
        <v>S3_U1_P2_GIGA_MDI-</v>
      </c>
    </row>
    <row r="8843" spans="1:9">
      <c r="A8843" t="s">
        <v>261</v>
      </c>
      <c r="B8843" t="s">
        <v>9547</v>
      </c>
      <c r="C8843" t="s">
        <v>5895</v>
      </c>
      <c r="D8843">
        <v>2</v>
      </c>
      <c r="E8843" t="s">
        <v>4314</v>
      </c>
      <c r="F8843">
        <v>2</v>
      </c>
      <c r="G8843">
        <v>2</v>
      </c>
      <c r="H8843" s="4" t="str">
        <f t="shared" si="276"/>
        <v>3T18.2</v>
      </c>
      <c r="I8843" s="4" t="str">
        <f t="shared" si="277"/>
        <v>S3_U1_P2_GIGA_MDI+</v>
      </c>
    </row>
    <row r="8844" spans="1:9">
      <c r="A8844" t="s">
        <v>261</v>
      </c>
      <c r="B8844" t="s">
        <v>9547</v>
      </c>
      <c r="C8844" t="s">
        <v>5895</v>
      </c>
      <c r="D8844">
        <v>3</v>
      </c>
      <c r="E8844" t="s">
        <v>4312</v>
      </c>
      <c r="F8844">
        <v>3</v>
      </c>
      <c r="G8844">
        <v>3</v>
      </c>
      <c r="H8844" s="4" t="str">
        <f t="shared" si="276"/>
        <v>3T18.3</v>
      </c>
      <c r="I8844" s="4" t="str">
        <f t="shared" si="277"/>
        <v>S3_P2_GIGA_MDI+</v>
      </c>
    </row>
    <row r="8845" spans="1:9">
      <c r="A8845" t="s">
        <v>261</v>
      </c>
      <c r="B8845" t="s">
        <v>9547</v>
      </c>
      <c r="C8845" t="s">
        <v>5895</v>
      </c>
      <c r="D8845">
        <v>4</v>
      </c>
      <c r="E8845" t="s">
        <v>4313</v>
      </c>
      <c r="F8845">
        <v>4</v>
      </c>
      <c r="G8845">
        <v>4</v>
      </c>
      <c r="H8845" s="4" t="str">
        <f t="shared" si="276"/>
        <v>3T18.4</v>
      </c>
      <c r="I8845" s="4" t="str">
        <f t="shared" si="277"/>
        <v>S3_P2_GIGA_MDI-</v>
      </c>
    </row>
    <row r="8846" spans="1:9">
      <c r="A8846" t="s">
        <v>261</v>
      </c>
      <c r="B8846" t="s">
        <v>9547</v>
      </c>
      <c r="C8846" t="s">
        <v>5896</v>
      </c>
      <c r="D8846">
        <v>1</v>
      </c>
      <c r="E8846" t="s">
        <v>4319</v>
      </c>
      <c r="F8846">
        <v>1</v>
      </c>
      <c r="G8846">
        <v>1</v>
      </c>
      <c r="H8846" s="4" t="str">
        <f t="shared" si="276"/>
        <v>3T23.1</v>
      </c>
      <c r="I8846" s="4" t="str">
        <f t="shared" si="277"/>
        <v>S3_U1_P3_GIGA_MDI-</v>
      </c>
    </row>
    <row r="8847" spans="1:9">
      <c r="A8847" t="s">
        <v>261</v>
      </c>
      <c r="B8847" t="s">
        <v>9547</v>
      </c>
      <c r="C8847" t="s">
        <v>5896</v>
      </c>
      <c r="D8847">
        <v>2</v>
      </c>
      <c r="E8847" t="s">
        <v>4318</v>
      </c>
      <c r="F8847">
        <v>2</v>
      </c>
      <c r="G8847">
        <v>2</v>
      </c>
      <c r="H8847" s="4" t="str">
        <f t="shared" si="276"/>
        <v>3T23.2</v>
      </c>
      <c r="I8847" s="4" t="str">
        <f t="shared" si="277"/>
        <v>S3_U1_P3_GIGA_MDI+</v>
      </c>
    </row>
    <row r="8848" spans="1:9">
      <c r="A8848" t="s">
        <v>261</v>
      </c>
      <c r="B8848" t="s">
        <v>9547</v>
      </c>
      <c r="C8848" t="s">
        <v>5896</v>
      </c>
      <c r="D8848">
        <v>3</v>
      </c>
      <c r="E8848" t="s">
        <v>4316</v>
      </c>
      <c r="F8848">
        <v>3</v>
      </c>
      <c r="G8848">
        <v>3</v>
      </c>
      <c r="H8848" s="4" t="str">
        <f t="shared" si="276"/>
        <v>3T23.3</v>
      </c>
      <c r="I8848" s="4" t="str">
        <f t="shared" si="277"/>
        <v>S3_P3_GIGA_MDI+</v>
      </c>
    </row>
    <row r="8849" spans="1:9">
      <c r="A8849" t="s">
        <v>261</v>
      </c>
      <c r="B8849" t="s">
        <v>9547</v>
      </c>
      <c r="C8849" t="s">
        <v>5896</v>
      </c>
      <c r="D8849">
        <v>4</v>
      </c>
      <c r="E8849" t="s">
        <v>4317</v>
      </c>
      <c r="F8849">
        <v>4</v>
      </c>
      <c r="G8849">
        <v>4</v>
      </c>
      <c r="H8849" s="4" t="str">
        <f t="shared" si="276"/>
        <v>3T23.4</v>
      </c>
      <c r="I8849" s="4" t="str">
        <f t="shared" si="277"/>
        <v>S3_P3_GIGA_MDI-</v>
      </c>
    </row>
    <row r="8850" spans="1:9">
      <c r="A8850" t="s">
        <v>261</v>
      </c>
      <c r="B8850" t="s">
        <v>9547</v>
      </c>
      <c r="C8850" t="s">
        <v>5947</v>
      </c>
      <c r="D8850">
        <v>1</v>
      </c>
      <c r="E8850" t="s">
        <v>4364</v>
      </c>
      <c r="F8850">
        <v>1</v>
      </c>
      <c r="G8850">
        <v>1</v>
      </c>
      <c r="H8850" s="4" t="str">
        <f t="shared" si="276"/>
        <v>3T24.1</v>
      </c>
      <c r="I8850" s="4" t="str">
        <f t="shared" si="277"/>
        <v>SG3_1_P2_GIGA_MDI+</v>
      </c>
    </row>
    <row r="8851" spans="1:9">
      <c r="A8851" t="s">
        <v>261</v>
      </c>
      <c r="B8851" t="s">
        <v>9547</v>
      </c>
      <c r="C8851" t="s">
        <v>5947</v>
      </c>
      <c r="D8851">
        <v>2</v>
      </c>
      <c r="E8851" t="s">
        <v>4362</v>
      </c>
      <c r="F8851">
        <v>2</v>
      </c>
      <c r="G8851">
        <v>2</v>
      </c>
      <c r="H8851" s="4" t="str">
        <f t="shared" si="276"/>
        <v>3T24.2</v>
      </c>
      <c r="I8851" s="4" t="str">
        <f t="shared" si="277"/>
        <v>SG3_1_P2_GIGA_MDI-</v>
      </c>
    </row>
    <row r="8852" spans="1:9">
      <c r="A8852" t="s">
        <v>261</v>
      </c>
      <c r="B8852" t="s">
        <v>9547</v>
      </c>
      <c r="C8852" t="s">
        <v>5947</v>
      </c>
      <c r="D8852">
        <v>3</v>
      </c>
      <c r="E8852" t="s">
        <v>4377</v>
      </c>
      <c r="F8852">
        <v>3</v>
      </c>
      <c r="G8852">
        <v>3</v>
      </c>
      <c r="H8852" s="4" t="str">
        <f t="shared" si="276"/>
        <v>3T24.3</v>
      </c>
      <c r="I8852" s="4" t="str">
        <f t="shared" si="277"/>
        <v>SG3_P2_GIGA_MDI-</v>
      </c>
    </row>
    <row r="8853" spans="1:9">
      <c r="A8853" t="s">
        <v>261</v>
      </c>
      <c r="B8853" t="s">
        <v>9547</v>
      </c>
      <c r="C8853" t="s">
        <v>5947</v>
      </c>
      <c r="D8853">
        <v>4</v>
      </c>
      <c r="E8853" t="s">
        <v>4376</v>
      </c>
      <c r="F8853">
        <v>4</v>
      </c>
      <c r="G8853">
        <v>4</v>
      </c>
      <c r="H8853" s="4" t="str">
        <f t="shared" si="276"/>
        <v>3T24.4</v>
      </c>
      <c r="I8853" s="4" t="str">
        <f t="shared" si="277"/>
        <v>SG3_P2_GIGA_MDI+</v>
      </c>
    </row>
    <row r="8854" spans="1:9">
      <c r="A8854" t="s">
        <v>261</v>
      </c>
      <c r="B8854" t="s">
        <v>9547</v>
      </c>
      <c r="C8854" t="s">
        <v>5948</v>
      </c>
      <c r="D8854">
        <v>1</v>
      </c>
      <c r="E8854" t="s">
        <v>4369</v>
      </c>
      <c r="F8854">
        <v>1</v>
      </c>
      <c r="G8854">
        <v>1</v>
      </c>
      <c r="H8854" s="4" t="str">
        <f t="shared" si="276"/>
        <v>3T25.1</v>
      </c>
      <c r="I8854" s="4" t="str">
        <f t="shared" si="277"/>
        <v>SG3_1_P3_GIGA_MDI+</v>
      </c>
    </row>
    <row r="8855" spans="1:9">
      <c r="A8855" t="s">
        <v>261</v>
      </c>
      <c r="B8855" t="s">
        <v>9547</v>
      </c>
      <c r="C8855" t="s">
        <v>5948</v>
      </c>
      <c r="D8855">
        <v>2</v>
      </c>
      <c r="E8855" t="s">
        <v>4367</v>
      </c>
      <c r="F8855">
        <v>2</v>
      </c>
      <c r="G8855">
        <v>2</v>
      </c>
      <c r="H8855" s="4" t="str">
        <f t="shared" si="276"/>
        <v>3T25.2</v>
      </c>
      <c r="I8855" s="4" t="str">
        <f t="shared" si="277"/>
        <v>SG3_1_P3_GIGA_MDI-</v>
      </c>
    </row>
    <row r="8856" spans="1:9">
      <c r="A8856" t="s">
        <v>261</v>
      </c>
      <c r="B8856" t="s">
        <v>9547</v>
      </c>
      <c r="C8856" t="s">
        <v>5948</v>
      </c>
      <c r="D8856">
        <v>3</v>
      </c>
      <c r="E8856" t="s">
        <v>4379</v>
      </c>
      <c r="F8856">
        <v>3</v>
      </c>
      <c r="G8856">
        <v>3</v>
      </c>
      <c r="H8856" s="4" t="str">
        <f t="shared" si="276"/>
        <v>3T25.3</v>
      </c>
      <c r="I8856" s="4" t="str">
        <f t="shared" si="277"/>
        <v>SG3_P3_GIGA_MDI-</v>
      </c>
    </row>
    <row r="8857" spans="1:9">
      <c r="A8857" t="s">
        <v>261</v>
      </c>
      <c r="B8857" t="s">
        <v>9547</v>
      </c>
      <c r="C8857" t="s">
        <v>5948</v>
      </c>
      <c r="D8857">
        <v>4</v>
      </c>
      <c r="E8857" t="s">
        <v>4378</v>
      </c>
      <c r="F8857">
        <v>4</v>
      </c>
      <c r="G8857">
        <v>4</v>
      </c>
      <c r="H8857" s="4" t="str">
        <f t="shared" si="276"/>
        <v>3T25.4</v>
      </c>
      <c r="I8857" s="4" t="str">
        <f t="shared" si="277"/>
        <v>SG3_P3_GIGA_MDI+</v>
      </c>
    </row>
    <row r="8858" spans="1:9">
      <c r="A8858" t="s">
        <v>261</v>
      </c>
      <c r="B8858" t="s">
        <v>9547</v>
      </c>
      <c r="C8858" t="s">
        <v>9545</v>
      </c>
      <c r="D8858" t="s">
        <v>3058</v>
      </c>
      <c r="E8858" t="s">
        <v>4377</v>
      </c>
      <c r="F8858" t="s">
        <v>208</v>
      </c>
      <c r="G8858" t="s">
        <v>3058</v>
      </c>
      <c r="H8858" s="4" t="str">
        <f t="shared" si="276"/>
        <v>GOLD3.A15</v>
      </c>
      <c r="I8858" s="4" t="str">
        <f t="shared" si="277"/>
        <v>SG3_P2_GIGA_MDI-</v>
      </c>
    </row>
    <row r="8859" spans="1:9">
      <c r="A8859" t="s">
        <v>261</v>
      </c>
      <c r="B8859" t="s">
        <v>9547</v>
      </c>
      <c r="C8859" t="s">
        <v>9545</v>
      </c>
      <c r="D8859" t="s">
        <v>3057</v>
      </c>
      <c r="E8859" t="s">
        <v>4376</v>
      </c>
      <c r="F8859" t="s">
        <v>209</v>
      </c>
      <c r="G8859" t="s">
        <v>3057</v>
      </c>
      <c r="H8859" s="4" t="str">
        <f t="shared" si="276"/>
        <v>GOLD3.A16</v>
      </c>
      <c r="I8859" s="4" t="str">
        <f t="shared" si="277"/>
        <v>SG3_P2_GIGA_MDI+</v>
      </c>
    </row>
    <row r="8860" spans="1:9">
      <c r="A8860" t="s">
        <v>261</v>
      </c>
      <c r="B8860" t="s">
        <v>9547</v>
      </c>
      <c r="C8860" t="s">
        <v>9545</v>
      </c>
      <c r="D8860" t="s">
        <v>3060</v>
      </c>
      <c r="E8860" t="s">
        <v>4379</v>
      </c>
      <c r="F8860" t="s">
        <v>210</v>
      </c>
      <c r="G8860" t="s">
        <v>3060</v>
      </c>
      <c r="H8860" s="4" t="str">
        <f t="shared" si="276"/>
        <v>GOLD3.A17</v>
      </c>
      <c r="I8860" s="4" t="str">
        <f t="shared" si="277"/>
        <v>SG3_P3_GIGA_MDI-</v>
      </c>
    </row>
    <row r="8861" spans="1:9">
      <c r="A8861" t="s">
        <v>261</v>
      </c>
      <c r="B8861" t="s">
        <v>9547</v>
      </c>
      <c r="C8861" t="s">
        <v>9545</v>
      </c>
      <c r="D8861" t="s">
        <v>3059</v>
      </c>
      <c r="E8861" t="s">
        <v>4378</v>
      </c>
      <c r="F8861" t="s">
        <v>211</v>
      </c>
      <c r="G8861" t="s">
        <v>3059</v>
      </c>
      <c r="H8861" s="4" t="str">
        <f t="shared" si="276"/>
        <v>GOLD3.A18</v>
      </c>
      <c r="I8861" s="4" t="str">
        <f t="shared" si="277"/>
        <v>SG3_P3_GIGA_MDI+</v>
      </c>
    </row>
    <row r="8862" spans="1:9">
      <c r="A8862" t="s">
        <v>261</v>
      </c>
      <c r="B8862" t="s">
        <v>9547</v>
      </c>
      <c r="C8862" t="s">
        <v>5882</v>
      </c>
      <c r="D8862" t="s">
        <v>3058</v>
      </c>
      <c r="E8862" t="s">
        <v>4313</v>
      </c>
      <c r="F8862" t="s">
        <v>208</v>
      </c>
      <c r="G8862" t="s">
        <v>3058</v>
      </c>
      <c r="H8862" s="4" t="str">
        <f t="shared" si="276"/>
        <v>SITE3.A15</v>
      </c>
      <c r="I8862" s="4" t="str">
        <f t="shared" si="277"/>
        <v>S3_P2_GIGA_MDI-</v>
      </c>
    </row>
    <row r="8863" spans="1:9">
      <c r="A8863" t="s">
        <v>261</v>
      </c>
      <c r="B8863" t="s">
        <v>9547</v>
      </c>
      <c r="C8863" t="s">
        <v>5882</v>
      </c>
      <c r="D8863" t="s">
        <v>3057</v>
      </c>
      <c r="E8863" t="s">
        <v>4312</v>
      </c>
      <c r="F8863" t="s">
        <v>209</v>
      </c>
      <c r="G8863" t="s">
        <v>3057</v>
      </c>
      <c r="H8863" s="4" t="str">
        <f t="shared" si="276"/>
        <v>SITE3.A16</v>
      </c>
      <c r="I8863" s="4" t="str">
        <f t="shared" si="277"/>
        <v>S3_P2_GIGA_MDI+</v>
      </c>
    </row>
    <row r="8864" spans="1:9">
      <c r="A8864" t="s">
        <v>261</v>
      </c>
      <c r="B8864" t="s">
        <v>9547</v>
      </c>
      <c r="C8864" t="s">
        <v>5882</v>
      </c>
      <c r="D8864" t="s">
        <v>3060</v>
      </c>
      <c r="E8864" t="s">
        <v>4317</v>
      </c>
      <c r="F8864" t="s">
        <v>210</v>
      </c>
      <c r="G8864" t="s">
        <v>3060</v>
      </c>
      <c r="H8864" s="4" t="str">
        <f t="shared" si="276"/>
        <v>SITE3.A17</v>
      </c>
      <c r="I8864" s="4" t="str">
        <f t="shared" si="277"/>
        <v>S3_P3_GIGA_MDI-</v>
      </c>
    </row>
    <row r="8865" spans="1:9">
      <c r="A8865" t="s">
        <v>261</v>
      </c>
      <c r="B8865" t="s">
        <v>9547</v>
      </c>
      <c r="C8865" t="s">
        <v>5882</v>
      </c>
      <c r="D8865" t="s">
        <v>3059</v>
      </c>
      <c r="E8865" t="s">
        <v>4316</v>
      </c>
      <c r="F8865" t="s">
        <v>211</v>
      </c>
      <c r="G8865" t="s">
        <v>3059</v>
      </c>
      <c r="H8865" s="4" t="str">
        <f t="shared" si="276"/>
        <v>SITE3.A18</v>
      </c>
      <c r="I8865" s="4" t="str">
        <f t="shared" si="277"/>
        <v>S3_P3_GIGA_MDI+</v>
      </c>
    </row>
    <row r="8866" spans="1:9">
      <c r="A8866" t="s">
        <v>261</v>
      </c>
      <c r="B8866" t="s">
        <v>9548</v>
      </c>
      <c r="C8866" t="s">
        <v>5977</v>
      </c>
      <c r="D8866">
        <v>1</v>
      </c>
      <c r="E8866" t="s">
        <v>4403</v>
      </c>
      <c r="F8866">
        <v>1</v>
      </c>
      <c r="G8866">
        <v>1</v>
      </c>
      <c r="H8866" s="4" t="str">
        <f t="shared" si="276"/>
        <v>3C119.1</v>
      </c>
      <c r="I8866" s="4" t="str">
        <f t="shared" si="277"/>
        <v>SG3_MCT_RC</v>
      </c>
    </row>
    <row r="8867" spans="1:9">
      <c r="A8867" t="s">
        <v>261</v>
      </c>
      <c r="B8867" t="s">
        <v>9548</v>
      </c>
      <c r="C8867" t="s">
        <v>5977</v>
      </c>
      <c r="D8867">
        <v>2</v>
      </c>
      <c r="E8867" t="s">
        <v>169</v>
      </c>
      <c r="F8867">
        <v>2</v>
      </c>
      <c r="G8867">
        <v>2</v>
      </c>
      <c r="H8867" s="4" t="str">
        <f t="shared" si="276"/>
        <v>3C119.2</v>
      </c>
      <c r="I8867" s="4" t="str">
        <f t="shared" si="277"/>
        <v>DGND</v>
      </c>
    </row>
    <row r="8868" spans="1:9">
      <c r="A8868" t="s">
        <v>261</v>
      </c>
      <c r="B8868" t="s">
        <v>9548</v>
      </c>
      <c r="C8868" t="s">
        <v>5978</v>
      </c>
      <c r="D8868">
        <v>1</v>
      </c>
      <c r="E8868" t="s">
        <v>4404</v>
      </c>
      <c r="F8868">
        <v>1</v>
      </c>
      <c r="G8868">
        <v>1</v>
      </c>
      <c r="H8868" s="4" t="str">
        <f t="shared" si="276"/>
        <v>3C171.1</v>
      </c>
      <c r="I8868" s="4" t="str">
        <f t="shared" si="277"/>
        <v>S3_TCT</v>
      </c>
    </row>
    <row r="8869" spans="1:9">
      <c r="A8869" t="s">
        <v>261</v>
      </c>
      <c r="B8869" t="s">
        <v>9548</v>
      </c>
      <c r="C8869" t="s">
        <v>5978</v>
      </c>
      <c r="D8869">
        <v>2</v>
      </c>
      <c r="E8869" t="s">
        <v>169</v>
      </c>
      <c r="F8869">
        <v>2</v>
      </c>
      <c r="G8869">
        <v>2</v>
      </c>
      <c r="H8869" s="4" t="str">
        <f t="shared" si="276"/>
        <v>3C171.2</v>
      </c>
      <c r="I8869" s="4" t="str">
        <f t="shared" si="277"/>
        <v>DGND</v>
      </c>
    </row>
    <row r="8870" spans="1:9">
      <c r="A8870" t="s">
        <v>261</v>
      </c>
      <c r="B8870" t="s">
        <v>9548</v>
      </c>
      <c r="C8870" t="s">
        <v>5979</v>
      </c>
      <c r="D8870">
        <v>1</v>
      </c>
      <c r="E8870" t="s">
        <v>4405</v>
      </c>
      <c r="F8870">
        <v>1</v>
      </c>
      <c r="G8870">
        <v>1</v>
      </c>
      <c r="H8870" s="4" t="str">
        <f t="shared" si="276"/>
        <v>3C172.1</v>
      </c>
      <c r="I8870" s="4" t="str">
        <f t="shared" si="277"/>
        <v>S3_MCT_RC</v>
      </c>
    </row>
    <row r="8871" spans="1:9">
      <c r="A8871" t="s">
        <v>261</v>
      </c>
      <c r="B8871" t="s">
        <v>9548</v>
      </c>
      <c r="C8871" t="s">
        <v>5979</v>
      </c>
      <c r="D8871">
        <v>2</v>
      </c>
      <c r="E8871" t="s">
        <v>169</v>
      </c>
      <c r="F8871">
        <v>2</v>
      </c>
      <c r="G8871">
        <v>2</v>
      </c>
      <c r="H8871" s="4" t="str">
        <f t="shared" si="276"/>
        <v>3C172.2</v>
      </c>
      <c r="I8871" s="4" t="str">
        <f t="shared" si="277"/>
        <v>DGND</v>
      </c>
    </row>
    <row r="8872" spans="1:9">
      <c r="A8872" t="s">
        <v>261</v>
      </c>
      <c r="B8872" t="s">
        <v>9548</v>
      </c>
      <c r="C8872" t="s">
        <v>5980</v>
      </c>
      <c r="D8872">
        <v>1</v>
      </c>
      <c r="E8872" t="s">
        <v>4406</v>
      </c>
      <c r="F8872">
        <v>1</v>
      </c>
      <c r="G8872">
        <v>1</v>
      </c>
      <c r="H8872" s="4" t="str">
        <f t="shared" si="276"/>
        <v>3C173.1</v>
      </c>
      <c r="I8872" s="4" t="str">
        <f t="shared" si="277"/>
        <v>S3_U6_VDD</v>
      </c>
    </row>
    <row r="8873" spans="1:9">
      <c r="A8873" t="s">
        <v>261</v>
      </c>
      <c r="B8873" t="s">
        <v>9548</v>
      </c>
      <c r="C8873" t="s">
        <v>5980</v>
      </c>
      <c r="D8873">
        <v>2</v>
      </c>
      <c r="E8873" t="s">
        <v>169</v>
      </c>
      <c r="F8873">
        <v>2</v>
      </c>
      <c r="G8873">
        <v>2</v>
      </c>
      <c r="H8873" s="4" t="str">
        <f t="shared" si="276"/>
        <v>3C173.2</v>
      </c>
      <c r="I8873" s="4" t="str">
        <f t="shared" si="277"/>
        <v>DGND</v>
      </c>
    </row>
    <row r="8874" spans="1:9">
      <c r="A8874" t="s">
        <v>261</v>
      </c>
      <c r="B8874" t="s">
        <v>9548</v>
      </c>
      <c r="C8874" t="s">
        <v>5981</v>
      </c>
      <c r="D8874">
        <v>1</v>
      </c>
      <c r="E8874" t="s">
        <v>169</v>
      </c>
      <c r="F8874">
        <v>1</v>
      </c>
      <c r="G8874">
        <v>1</v>
      </c>
      <c r="H8874" s="4" t="str">
        <f t="shared" si="276"/>
        <v>3C174.1</v>
      </c>
      <c r="I8874" s="4" t="str">
        <f t="shared" si="277"/>
        <v>DGND</v>
      </c>
    </row>
    <row r="8875" spans="1:9">
      <c r="A8875" t="s">
        <v>261</v>
      </c>
      <c r="B8875" t="s">
        <v>9548</v>
      </c>
      <c r="C8875" t="s">
        <v>5981</v>
      </c>
      <c r="D8875">
        <v>2</v>
      </c>
      <c r="E8875" t="s">
        <v>169</v>
      </c>
      <c r="F8875">
        <v>2</v>
      </c>
      <c r="G8875">
        <v>2</v>
      </c>
      <c r="H8875" s="4" t="str">
        <f t="shared" si="276"/>
        <v>3C174.2</v>
      </c>
      <c r="I8875" s="4" t="str">
        <f t="shared" si="277"/>
        <v>DGND</v>
      </c>
    </row>
    <row r="8876" spans="1:9">
      <c r="A8876" t="s">
        <v>261</v>
      </c>
      <c r="B8876" t="s">
        <v>9548</v>
      </c>
      <c r="C8876" t="s">
        <v>5982</v>
      </c>
      <c r="D8876">
        <v>1</v>
      </c>
      <c r="E8876" t="s">
        <v>169</v>
      </c>
      <c r="F8876">
        <v>1</v>
      </c>
      <c r="G8876">
        <v>1</v>
      </c>
      <c r="H8876" s="4" t="str">
        <f t="shared" si="276"/>
        <v>3C175.1</v>
      </c>
      <c r="I8876" s="4" t="str">
        <f t="shared" si="277"/>
        <v>DGND</v>
      </c>
    </row>
    <row r="8877" spans="1:9">
      <c r="A8877" t="s">
        <v>261</v>
      </c>
      <c r="B8877" t="s">
        <v>9548</v>
      </c>
      <c r="C8877" t="s">
        <v>5982</v>
      </c>
      <c r="D8877">
        <v>2</v>
      </c>
      <c r="E8877" t="s">
        <v>169</v>
      </c>
      <c r="F8877">
        <v>2</v>
      </c>
      <c r="G8877">
        <v>2</v>
      </c>
      <c r="H8877" s="4" t="str">
        <f t="shared" si="276"/>
        <v>3C175.2</v>
      </c>
      <c r="I8877" s="4" t="str">
        <f t="shared" si="277"/>
        <v>DGND</v>
      </c>
    </row>
    <row r="8878" spans="1:9">
      <c r="A8878" t="s">
        <v>261</v>
      </c>
      <c r="B8878" t="s">
        <v>9548</v>
      </c>
      <c r="C8878" t="s">
        <v>5983</v>
      </c>
      <c r="D8878">
        <v>1</v>
      </c>
      <c r="E8878" t="s">
        <v>169</v>
      </c>
      <c r="F8878">
        <v>1</v>
      </c>
      <c r="G8878">
        <v>1</v>
      </c>
      <c r="H8878" s="4" t="str">
        <f t="shared" si="276"/>
        <v>3C176.1</v>
      </c>
      <c r="I8878" s="4" t="str">
        <f t="shared" si="277"/>
        <v>DGND</v>
      </c>
    </row>
    <row r="8879" spans="1:9">
      <c r="A8879" t="s">
        <v>261</v>
      </c>
      <c r="B8879" t="s">
        <v>9548</v>
      </c>
      <c r="C8879" t="s">
        <v>5983</v>
      </c>
      <c r="D8879">
        <v>2</v>
      </c>
      <c r="E8879" t="s">
        <v>169</v>
      </c>
      <c r="F8879">
        <v>2</v>
      </c>
      <c r="G8879">
        <v>2</v>
      </c>
      <c r="H8879" s="4" t="str">
        <f t="shared" si="276"/>
        <v>3C176.2</v>
      </c>
      <c r="I8879" s="4" t="str">
        <f t="shared" si="277"/>
        <v>DGND</v>
      </c>
    </row>
    <row r="8880" spans="1:9">
      <c r="A8880" t="s">
        <v>261</v>
      </c>
      <c r="B8880" t="s">
        <v>9548</v>
      </c>
      <c r="C8880" t="s">
        <v>5984</v>
      </c>
      <c r="D8880">
        <v>1</v>
      </c>
      <c r="E8880" t="s">
        <v>169</v>
      </c>
      <c r="F8880">
        <v>1</v>
      </c>
      <c r="G8880">
        <v>1</v>
      </c>
      <c r="H8880" s="4" t="str">
        <f t="shared" si="276"/>
        <v>3C177.1</v>
      </c>
      <c r="I8880" s="4" t="str">
        <f t="shared" si="277"/>
        <v>DGND</v>
      </c>
    </row>
    <row r="8881" spans="1:9">
      <c r="A8881" t="s">
        <v>261</v>
      </c>
      <c r="B8881" t="s">
        <v>9548</v>
      </c>
      <c r="C8881" t="s">
        <v>5984</v>
      </c>
      <c r="D8881">
        <v>2</v>
      </c>
      <c r="E8881" t="s">
        <v>169</v>
      </c>
      <c r="F8881">
        <v>2</v>
      </c>
      <c r="G8881">
        <v>2</v>
      </c>
      <c r="H8881" s="4" t="str">
        <f t="shared" si="276"/>
        <v>3C177.2</v>
      </c>
      <c r="I8881" s="4" t="str">
        <f t="shared" si="277"/>
        <v>DGND</v>
      </c>
    </row>
    <row r="8882" spans="1:9">
      <c r="A8882" t="s">
        <v>261</v>
      </c>
      <c r="B8882" t="s">
        <v>9548</v>
      </c>
      <c r="C8882" t="s">
        <v>5985</v>
      </c>
      <c r="D8882">
        <v>1</v>
      </c>
      <c r="E8882" t="s">
        <v>169</v>
      </c>
      <c r="F8882">
        <v>1</v>
      </c>
      <c r="G8882">
        <v>1</v>
      </c>
      <c r="H8882" s="4" t="str">
        <f t="shared" si="276"/>
        <v>3C178.1</v>
      </c>
      <c r="I8882" s="4" t="str">
        <f t="shared" si="277"/>
        <v>DGND</v>
      </c>
    </row>
    <row r="8883" spans="1:9">
      <c r="A8883" t="s">
        <v>261</v>
      </c>
      <c r="B8883" t="s">
        <v>9548</v>
      </c>
      <c r="C8883" t="s">
        <v>5985</v>
      </c>
      <c r="D8883">
        <v>2</v>
      </c>
      <c r="E8883" t="s">
        <v>169</v>
      </c>
      <c r="F8883">
        <v>2</v>
      </c>
      <c r="G8883">
        <v>2</v>
      </c>
      <c r="H8883" s="4" t="str">
        <f t="shared" si="276"/>
        <v>3C178.2</v>
      </c>
      <c r="I8883" s="4" t="str">
        <f t="shared" si="277"/>
        <v>DGND</v>
      </c>
    </row>
    <row r="8884" spans="1:9">
      <c r="A8884" t="s">
        <v>261</v>
      </c>
      <c r="B8884" t="s">
        <v>9548</v>
      </c>
      <c r="C8884" t="s">
        <v>5986</v>
      </c>
      <c r="D8884">
        <v>1</v>
      </c>
      <c r="E8884" t="s">
        <v>169</v>
      </c>
      <c r="F8884">
        <v>1</v>
      </c>
      <c r="G8884">
        <v>1</v>
      </c>
      <c r="H8884" s="4" t="str">
        <f t="shared" si="276"/>
        <v>3C319.1</v>
      </c>
      <c r="I8884" s="4" t="str">
        <f t="shared" si="277"/>
        <v>DGND</v>
      </c>
    </row>
    <row r="8885" spans="1:9">
      <c r="A8885" t="s">
        <v>261</v>
      </c>
      <c r="B8885" t="s">
        <v>9548</v>
      </c>
      <c r="C8885" t="s">
        <v>5986</v>
      </c>
      <c r="D8885">
        <v>2</v>
      </c>
      <c r="E8885" t="s">
        <v>169</v>
      </c>
      <c r="F8885">
        <v>2</v>
      </c>
      <c r="G8885">
        <v>2</v>
      </c>
      <c r="H8885" s="4" t="str">
        <f t="shared" si="276"/>
        <v>3C319.2</v>
      </c>
      <c r="I8885" s="4" t="str">
        <f t="shared" si="277"/>
        <v>DGND</v>
      </c>
    </row>
    <row r="8886" spans="1:9">
      <c r="A8886" t="s">
        <v>261</v>
      </c>
      <c r="B8886" t="s">
        <v>9548</v>
      </c>
      <c r="C8886" t="s">
        <v>5987</v>
      </c>
      <c r="D8886">
        <v>1</v>
      </c>
      <c r="E8886" t="s">
        <v>169</v>
      </c>
      <c r="F8886">
        <v>1</v>
      </c>
      <c r="G8886">
        <v>1</v>
      </c>
      <c r="H8886" s="4" t="str">
        <f t="shared" si="276"/>
        <v>3C320.1</v>
      </c>
      <c r="I8886" s="4" t="str">
        <f t="shared" si="277"/>
        <v>DGND</v>
      </c>
    </row>
    <row r="8887" spans="1:9">
      <c r="A8887" t="s">
        <v>261</v>
      </c>
      <c r="B8887" t="s">
        <v>9548</v>
      </c>
      <c r="C8887" t="s">
        <v>5987</v>
      </c>
      <c r="D8887">
        <v>2</v>
      </c>
      <c r="E8887" t="s">
        <v>169</v>
      </c>
      <c r="F8887">
        <v>2</v>
      </c>
      <c r="G8887">
        <v>2</v>
      </c>
      <c r="H8887" s="4" t="str">
        <f t="shared" si="276"/>
        <v>3C320.2</v>
      </c>
      <c r="I8887" s="4" t="str">
        <f t="shared" si="277"/>
        <v>DGND</v>
      </c>
    </row>
    <row r="8888" spans="1:9">
      <c r="A8888" t="s">
        <v>261</v>
      </c>
      <c r="B8888" t="s">
        <v>9548</v>
      </c>
      <c r="C8888" t="s">
        <v>5988</v>
      </c>
      <c r="D8888">
        <v>1</v>
      </c>
      <c r="E8888" t="s">
        <v>169</v>
      </c>
      <c r="F8888">
        <v>1</v>
      </c>
      <c r="G8888">
        <v>1</v>
      </c>
      <c r="H8888" s="4" t="str">
        <f t="shared" si="276"/>
        <v>3C321.1</v>
      </c>
      <c r="I8888" s="4" t="str">
        <f t="shared" si="277"/>
        <v>DGND</v>
      </c>
    </row>
    <row r="8889" spans="1:9">
      <c r="A8889" t="s">
        <v>261</v>
      </c>
      <c r="B8889" t="s">
        <v>9548</v>
      </c>
      <c r="C8889" t="s">
        <v>5988</v>
      </c>
      <c r="D8889">
        <v>2</v>
      </c>
      <c r="E8889" t="s">
        <v>169</v>
      </c>
      <c r="F8889">
        <v>2</v>
      </c>
      <c r="G8889">
        <v>2</v>
      </c>
      <c r="H8889" s="4" t="str">
        <f t="shared" si="276"/>
        <v>3C321.2</v>
      </c>
      <c r="I8889" s="4" t="str">
        <f t="shared" si="277"/>
        <v>DGND</v>
      </c>
    </row>
    <row r="8890" spans="1:9">
      <c r="A8890" t="s">
        <v>261</v>
      </c>
      <c r="B8890" t="s">
        <v>9548</v>
      </c>
      <c r="C8890" t="s">
        <v>5989</v>
      </c>
      <c r="D8890">
        <v>1</v>
      </c>
      <c r="E8890" t="s">
        <v>169</v>
      </c>
      <c r="F8890">
        <v>1</v>
      </c>
      <c r="G8890">
        <v>1</v>
      </c>
      <c r="H8890" s="4" t="str">
        <f t="shared" si="276"/>
        <v>3C322.1</v>
      </c>
      <c r="I8890" s="4" t="str">
        <f t="shared" si="277"/>
        <v>DGND</v>
      </c>
    </row>
    <row r="8891" spans="1:9">
      <c r="A8891" t="s">
        <v>261</v>
      </c>
      <c r="B8891" t="s">
        <v>9548</v>
      </c>
      <c r="C8891" t="s">
        <v>5989</v>
      </c>
      <c r="D8891">
        <v>2</v>
      </c>
      <c r="E8891" t="s">
        <v>169</v>
      </c>
      <c r="F8891">
        <v>2</v>
      </c>
      <c r="G8891">
        <v>2</v>
      </c>
      <c r="H8891" s="4" t="str">
        <f t="shared" si="276"/>
        <v>3C322.2</v>
      </c>
      <c r="I8891" s="4" t="str">
        <f t="shared" si="277"/>
        <v>DGND</v>
      </c>
    </row>
    <row r="8892" spans="1:9">
      <c r="A8892" t="s">
        <v>261</v>
      </c>
      <c r="B8892" t="s">
        <v>9548</v>
      </c>
      <c r="C8892" t="s">
        <v>5990</v>
      </c>
      <c r="D8892">
        <v>1</v>
      </c>
      <c r="E8892" t="s">
        <v>169</v>
      </c>
      <c r="F8892">
        <v>1</v>
      </c>
      <c r="G8892">
        <v>1</v>
      </c>
      <c r="H8892" s="4" t="str">
        <f t="shared" si="276"/>
        <v>3C323.1</v>
      </c>
      <c r="I8892" s="4" t="str">
        <f t="shared" si="277"/>
        <v>DGND</v>
      </c>
    </row>
    <row r="8893" spans="1:9">
      <c r="A8893" t="s">
        <v>261</v>
      </c>
      <c r="B8893" t="s">
        <v>9548</v>
      </c>
      <c r="C8893" t="s">
        <v>5990</v>
      </c>
      <c r="D8893">
        <v>2</v>
      </c>
      <c r="E8893" t="s">
        <v>169</v>
      </c>
      <c r="F8893">
        <v>2</v>
      </c>
      <c r="G8893">
        <v>2</v>
      </c>
      <c r="H8893" s="4" t="str">
        <f t="shared" si="276"/>
        <v>3C323.2</v>
      </c>
      <c r="I8893" s="4" t="str">
        <f t="shared" si="277"/>
        <v>DGND</v>
      </c>
    </row>
    <row r="8894" spans="1:9">
      <c r="A8894" t="s">
        <v>261</v>
      </c>
      <c r="B8894" t="s">
        <v>9548</v>
      </c>
      <c r="C8894" t="s">
        <v>5991</v>
      </c>
      <c r="D8894">
        <v>1</v>
      </c>
      <c r="E8894" t="s">
        <v>4407</v>
      </c>
      <c r="F8894">
        <v>1</v>
      </c>
      <c r="G8894">
        <v>1</v>
      </c>
      <c r="H8894" s="4" t="str">
        <f t="shared" si="276"/>
        <v>3C324.1</v>
      </c>
      <c r="I8894" s="4" t="str">
        <f t="shared" si="277"/>
        <v>SG3_TCT</v>
      </c>
    </row>
    <row r="8895" spans="1:9">
      <c r="A8895" t="s">
        <v>261</v>
      </c>
      <c r="B8895" t="s">
        <v>9548</v>
      </c>
      <c r="C8895" t="s">
        <v>5991</v>
      </c>
      <c r="D8895">
        <v>2</v>
      </c>
      <c r="E8895" t="s">
        <v>169</v>
      </c>
      <c r="F8895">
        <v>2</v>
      </c>
      <c r="G8895">
        <v>2</v>
      </c>
      <c r="H8895" s="4" t="str">
        <f t="shared" si="276"/>
        <v>3C324.2</v>
      </c>
      <c r="I8895" s="4" t="str">
        <f t="shared" si="277"/>
        <v>DGND</v>
      </c>
    </row>
    <row r="8896" spans="1:9">
      <c r="A8896" t="s">
        <v>261</v>
      </c>
      <c r="B8896" t="s">
        <v>9548</v>
      </c>
      <c r="C8896" t="s">
        <v>5992</v>
      </c>
      <c r="D8896" t="s">
        <v>602</v>
      </c>
      <c r="E8896" t="s">
        <v>4422</v>
      </c>
      <c r="F8896">
        <v>1</v>
      </c>
      <c r="G8896" t="s">
        <v>602</v>
      </c>
      <c r="H8896" s="4" t="str">
        <f t="shared" si="276"/>
        <v>3CON1.1</v>
      </c>
      <c r="I8896" s="4" t="str">
        <f t="shared" si="277"/>
        <v>S3_U3_FE_MDIX+</v>
      </c>
    </row>
    <row r="8897" spans="1:9">
      <c r="A8897" t="s">
        <v>261</v>
      </c>
      <c r="B8897" t="s">
        <v>9548</v>
      </c>
      <c r="C8897" t="s">
        <v>5992</v>
      </c>
      <c r="D8897" t="s">
        <v>603</v>
      </c>
      <c r="E8897" t="s">
        <v>4423</v>
      </c>
      <c r="F8897">
        <v>2</v>
      </c>
      <c r="G8897" t="s">
        <v>603</v>
      </c>
      <c r="H8897" s="4" t="str">
        <f t="shared" si="276"/>
        <v>3CON1.2</v>
      </c>
      <c r="I8897" s="4" t="str">
        <f t="shared" si="277"/>
        <v>S3_U3_FE_MDIX-</v>
      </c>
    </row>
    <row r="8898" spans="1:9">
      <c r="A8898" t="s">
        <v>261</v>
      </c>
      <c r="B8898" t="s">
        <v>9548</v>
      </c>
      <c r="C8898" t="s">
        <v>5992</v>
      </c>
      <c r="D8898" t="s">
        <v>604</v>
      </c>
      <c r="E8898" t="s">
        <v>4430</v>
      </c>
      <c r="F8898">
        <v>3</v>
      </c>
      <c r="G8898" t="s">
        <v>604</v>
      </c>
      <c r="H8898" s="4" t="str">
        <f t="shared" ref="H8898:H8961" si="278">CONCATENATE(C8898,".",F8898)</f>
        <v>3CON1.3</v>
      </c>
      <c r="I8898" s="4" t="str">
        <f t="shared" ref="I8898:I8961" si="279">E8898</f>
        <v>S3_U3_FE_MDI+</v>
      </c>
    </row>
    <row r="8899" spans="1:9">
      <c r="A8899" t="s">
        <v>261</v>
      </c>
      <c r="B8899" t="s">
        <v>9548</v>
      </c>
      <c r="C8899" t="s">
        <v>5992</v>
      </c>
      <c r="D8899" t="s">
        <v>605</v>
      </c>
      <c r="E8899" t="s">
        <v>4431</v>
      </c>
      <c r="F8899">
        <v>6</v>
      </c>
      <c r="G8899" t="s">
        <v>605</v>
      </c>
      <c r="H8899" s="4" t="str">
        <f t="shared" si="278"/>
        <v>3CON1.6</v>
      </c>
      <c r="I8899" s="4" t="str">
        <f t="shared" si="279"/>
        <v>S3_U3_FE_MDI-</v>
      </c>
    </row>
    <row r="8900" spans="1:9">
      <c r="A8900" t="s">
        <v>261</v>
      </c>
      <c r="B8900" t="s">
        <v>9548</v>
      </c>
      <c r="C8900" t="s">
        <v>5992</v>
      </c>
      <c r="D8900" t="s">
        <v>606</v>
      </c>
      <c r="F8900">
        <v>4</v>
      </c>
      <c r="G8900" t="s">
        <v>606</v>
      </c>
      <c r="H8900" s="4" t="str">
        <f t="shared" si="278"/>
        <v>3CON1.4</v>
      </c>
      <c r="I8900" s="4">
        <f t="shared" si="279"/>
        <v>0</v>
      </c>
    </row>
    <row r="8901" spans="1:9">
      <c r="A8901" t="s">
        <v>261</v>
      </c>
      <c r="B8901" t="s">
        <v>9548</v>
      </c>
      <c r="C8901" t="s">
        <v>5992</v>
      </c>
      <c r="D8901" t="s">
        <v>607</v>
      </c>
      <c r="F8901">
        <v>5</v>
      </c>
      <c r="G8901" t="s">
        <v>607</v>
      </c>
      <c r="H8901" s="4" t="str">
        <f t="shared" si="278"/>
        <v>3CON1.5</v>
      </c>
      <c r="I8901" s="4">
        <f t="shared" si="279"/>
        <v>0</v>
      </c>
    </row>
    <row r="8902" spans="1:9">
      <c r="A8902" t="s">
        <v>261</v>
      </c>
      <c r="B8902" t="s">
        <v>9548</v>
      </c>
      <c r="C8902" t="s">
        <v>5992</v>
      </c>
      <c r="D8902" t="s">
        <v>608</v>
      </c>
      <c r="F8902">
        <v>7</v>
      </c>
      <c r="G8902" t="s">
        <v>608</v>
      </c>
      <c r="H8902" s="4" t="str">
        <f t="shared" si="278"/>
        <v>3CON1.7</v>
      </c>
      <c r="I8902" s="4">
        <f t="shared" si="279"/>
        <v>0</v>
      </c>
    </row>
    <row r="8903" spans="1:9">
      <c r="A8903" t="s">
        <v>261</v>
      </c>
      <c r="B8903" t="s">
        <v>9548</v>
      </c>
      <c r="C8903" t="s">
        <v>5992</v>
      </c>
      <c r="D8903" t="s">
        <v>609</v>
      </c>
      <c r="F8903">
        <v>8</v>
      </c>
      <c r="G8903" t="s">
        <v>609</v>
      </c>
      <c r="H8903" s="4" t="str">
        <f t="shared" si="278"/>
        <v>3CON1.8</v>
      </c>
      <c r="I8903" s="4">
        <f t="shared" si="279"/>
        <v>0</v>
      </c>
    </row>
    <row r="8904" spans="1:9">
      <c r="A8904" t="s">
        <v>261</v>
      </c>
      <c r="B8904" t="s">
        <v>9548</v>
      </c>
      <c r="C8904" t="s">
        <v>5992</v>
      </c>
      <c r="D8904" t="s">
        <v>610</v>
      </c>
      <c r="E8904" t="s">
        <v>169</v>
      </c>
      <c r="F8904" t="s">
        <v>610</v>
      </c>
      <c r="G8904" t="s">
        <v>610</v>
      </c>
      <c r="H8904" s="4" t="str">
        <f t="shared" si="278"/>
        <v>3CON1.FG1</v>
      </c>
      <c r="I8904" s="4" t="str">
        <f t="shared" si="279"/>
        <v>DGND</v>
      </c>
    </row>
    <row r="8905" spans="1:9">
      <c r="A8905" t="s">
        <v>261</v>
      </c>
      <c r="B8905" t="s">
        <v>9548</v>
      </c>
      <c r="C8905" t="s">
        <v>5992</v>
      </c>
      <c r="D8905" t="s">
        <v>611</v>
      </c>
      <c r="E8905" t="s">
        <v>169</v>
      </c>
      <c r="F8905" t="s">
        <v>611</v>
      </c>
      <c r="G8905" t="s">
        <v>611</v>
      </c>
      <c r="H8905" s="4" t="str">
        <f t="shared" si="278"/>
        <v>3CON1.FG2</v>
      </c>
      <c r="I8905" s="4" t="str">
        <f t="shared" si="279"/>
        <v>DGND</v>
      </c>
    </row>
    <row r="8906" spans="1:9">
      <c r="A8906" t="s">
        <v>261</v>
      </c>
      <c r="B8906" t="s">
        <v>9548</v>
      </c>
      <c r="C8906" t="s">
        <v>5992</v>
      </c>
      <c r="D8906" t="s">
        <v>182</v>
      </c>
      <c r="F8906" t="s">
        <v>182</v>
      </c>
      <c r="G8906" t="s">
        <v>182</v>
      </c>
      <c r="H8906" s="4" t="str">
        <f t="shared" si="278"/>
        <v>3CON1.GH1</v>
      </c>
      <c r="I8906" s="4">
        <f t="shared" si="279"/>
        <v>0</v>
      </c>
    </row>
    <row r="8907" spans="1:9">
      <c r="A8907" t="s">
        <v>261</v>
      </c>
      <c r="B8907" t="s">
        <v>9548</v>
      </c>
      <c r="C8907" t="s">
        <v>5992</v>
      </c>
      <c r="D8907" t="s">
        <v>183</v>
      </c>
      <c r="F8907" t="s">
        <v>183</v>
      </c>
      <c r="G8907" t="s">
        <v>183</v>
      </c>
      <c r="H8907" s="4" t="str">
        <f t="shared" si="278"/>
        <v>3CON1.GH2</v>
      </c>
      <c r="I8907" s="4">
        <f t="shared" si="279"/>
        <v>0</v>
      </c>
    </row>
    <row r="8908" spans="1:9">
      <c r="A8908" t="s">
        <v>261</v>
      </c>
      <c r="B8908" t="s">
        <v>9548</v>
      </c>
      <c r="C8908" t="s">
        <v>5993</v>
      </c>
      <c r="D8908" t="s">
        <v>602</v>
      </c>
      <c r="E8908" t="s">
        <v>4408</v>
      </c>
      <c r="F8908">
        <v>1</v>
      </c>
      <c r="G8908" t="s">
        <v>602</v>
      </c>
      <c r="H8908" s="4" t="str">
        <f t="shared" si="278"/>
        <v>3CON3.1</v>
      </c>
      <c r="I8908" s="4" t="str">
        <f t="shared" si="279"/>
        <v>SG3_U3_FE_MDI+</v>
      </c>
    </row>
    <row r="8909" spans="1:9">
      <c r="A8909" t="s">
        <v>261</v>
      </c>
      <c r="B8909" t="s">
        <v>9548</v>
      </c>
      <c r="C8909" t="s">
        <v>5993</v>
      </c>
      <c r="D8909" t="s">
        <v>603</v>
      </c>
      <c r="E8909" t="s">
        <v>4409</v>
      </c>
      <c r="F8909">
        <v>2</v>
      </c>
      <c r="G8909" t="s">
        <v>603</v>
      </c>
      <c r="H8909" s="4" t="str">
        <f t="shared" si="278"/>
        <v>3CON3.2</v>
      </c>
      <c r="I8909" s="4" t="str">
        <f t="shared" si="279"/>
        <v>SG3_U3_FE_MDI-</v>
      </c>
    </row>
    <row r="8910" spans="1:9">
      <c r="A8910" t="s">
        <v>261</v>
      </c>
      <c r="B8910" t="s">
        <v>9548</v>
      </c>
      <c r="C8910" t="s">
        <v>5993</v>
      </c>
      <c r="D8910" t="s">
        <v>604</v>
      </c>
      <c r="E8910" t="s">
        <v>4410</v>
      </c>
      <c r="F8910">
        <v>3</v>
      </c>
      <c r="G8910" t="s">
        <v>604</v>
      </c>
      <c r="H8910" s="4" t="str">
        <f t="shared" si="278"/>
        <v>3CON3.3</v>
      </c>
      <c r="I8910" s="4" t="str">
        <f t="shared" si="279"/>
        <v>SG3_U3_FE_MDIX+</v>
      </c>
    </row>
    <row r="8911" spans="1:9">
      <c r="A8911" t="s">
        <v>261</v>
      </c>
      <c r="B8911" t="s">
        <v>9548</v>
      </c>
      <c r="C8911" t="s">
        <v>5993</v>
      </c>
      <c r="D8911" t="s">
        <v>605</v>
      </c>
      <c r="E8911" t="s">
        <v>4411</v>
      </c>
      <c r="F8911">
        <v>6</v>
      </c>
      <c r="G8911" t="s">
        <v>605</v>
      </c>
      <c r="H8911" s="4" t="str">
        <f t="shared" si="278"/>
        <v>3CON3.6</v>
      </c>
      <c r="I8911" s="4" t="str">
        <f t="shared" si="279"/>
        <v>SG3_U3_FE_MDIX-</v>
      </c>
    </row>
    <row r="8912" spans="1:9">
      <c r="A8912" t="s">
        <v>261</v>
      </c>
      <c r="B8912" t="s">
        <v>9548</v>
      </c>
      <c r="C8912" t="s">
        <v>5993</v>
      </c>
      <c r="D8912" t="s">
        <v>606</v>
      </c>
      <c r="F8912">
        <v>4</v>
      </c>
      <c r="G8912" t="s">
        <v>606</v>
      </c>
      <c r="H8912" s="4" t="str">
        <f t="shared" si="278"/>
        <v>3CON3.4</v>
      </c>
      <c r="I8912" s="4">
        <f t="shared" si="279"/>
        <v>0</v>
      </c>
    </row>
    <row r="8913" spans="1:9">
      <c r="A8913" t="s">
        <v>261</v>
      </c>
      <c r="B8913" t="s">
        <v>9548</v>
      </c>
      <c r="C8913" t="s">
        <v>5993</v>
      </c>
      <c r="D8913" t="s">
        <v>607</v>
      </c>
      <c r="F8913">
        <v>5</v>
      </c>
      <c r="G8913" t="s">
        <v>607</v>
      </c>
      <c r="H8913" s="4" t="str">
        <f t="shared" si="278"/>
        <v>3CON3.5</v>
      </c>
      <c r="I8913" s="4">
        <f t="shared" si="279"/>
        <v>0</v>
      </c>
    </row>
    <row r="8914" spans="1:9">
      <c r="A8914" t="s">
        <v>261</v>
      </c>
      <c r="B8914" t="s">
        <v>9548</v>
      </c>
      <c r="C8914" t="s">
        <v>5993</v>
      </c>
      <c r="D8914" t="s">
        <v>608</v>
      </c>
      <c r="F8914">
        <v>7</v>
      </c>
      <c r="G8914" t="s">
        <v>608</v>
      </c>
      <c r="H8914" s="4" t="str">
        <f t="shared" si="278"/>
        <v>3CON3.7</v>
      </c>
      <c r="I8914" s="4">
        <f t="shared" si="279"/>
        <v>0</v>
      </c>
    </row>
    <row r="8915" spans="1:9">
      <c r="A8915" t="s">
        <v>261</v>
      </c>
      <c r="B8915" t="s">
        <v>9548</v>
      </c>
      <c r="C8915" t="s">
        <v>5993</v>
      </c>
      <c r="D8915" t="s">
        <v>609</v>
      </c>
      <c r="F8915">
        <v>8</v>
      </c>
      <c r="G8915" t="s">
        <v>609</v>
      </c>
      <c r="H8915" s="4" t="str">
        <f t="shared" si="278"/>
        <v>3CON3.8</v>
      </c>
      <c r="I8915" s="4">
        <f t="shared" si="279"/>
        <v>0</v>
      </c>
    </row>
    <row r="8916" spans="1:9">
      <c r="A8916" t="s">
        <v>261</v>
      </c>
      <c r="B8916" t="s">
        <v>9548</v>
      </c>
      <c r="C8916" t="s">
        <v>5993</v>
      </c>
      <c r="D8916" t="s">
        <v>610</v>
      </c>
      <c r="E8916" t="s">
        <v>169</v>
      </c>
      <c r="F8916" t="s">
        <v>610</v>
      </c>
      <c r="G8916" t="s">
        <v>610</v>
      </c>
      <c r="H8916" s="4" t="str">
        <f t="shared" si="278"/>
        <v>3CON3.FG1</v>
      </c>
      <c r="I8916" s="4" t="str">
        <f t="shared" si="279"/>
        <v>DGND</v>
      </c>
    </row>
    <row r="8917" spans="1:9">
      <c r="A8917" t="s">
        <v>261</v>
      </c>
      <c r="B8917" t="s">
        <v>9548</v>
      </c>
      <c r="C8917" t="s">
        <v>5993</v>
      </c>
      <c r="D8917" t="s">
        <v>611</v>
      </c>
      <c r="E8917" t="s">
        <v>169</v>
      </c>
      <c r="F8917" t="s">
        <v>611</v>
      </c>
      <c r="G8917" t="s">
        <v>611</v>
      </c>
      <c r="H8917" s="4" t="str">
        <f t="shared" si="278"/>
        <v>3CON3.FG2</v>
      </c>
      <c r="I8917" s="4" t="str">
        <f t="shared" si="279"/>
        <v>DGND</v>
      </c>
    </row>
    <row r="8918" spans="1:9">
      <c r="A8918" t="s">
        <v>261</v>
      </c>
      <c r="B8918" t="s">
        <v>9548</v>
      </c>
      <c r="C8918" t="s">
        <v>5993</v>
      </c>
      <c r="D8918" t="s">
        <v>182</v>
      </c>
      <c r="F8918" t="s">
        <v>182</v>
      </c>
      <c r="G8918" t="s">
        <v>182</v>
      </c>
      <c r="H8918" s="4" t="str">
        <f t="shared" si="278"/>
        <v>3CON3.GH1</v>
      </c>
      <c r="I8918" s="4">
        <f t="shared" si="279"/>
        <v>0</v>
      </c>
    </row>
    <row r="8919" spans="1:9">
      <c r="A8919" t="s">
        <v>261</v>
      </c>
      <c r="B8919" t="s">
        <v>9548</v>
      </c>
      <c r="C8919" t="s">
        <v>5993</v>
      </c>
      <c r="D8919" t="s">
        <v>183</v>
      </c>
      <c r="F8919" t="s">
        <v>183</v>
      </c>
      <c r="G8919" t="s">
        <v>183</v>
      </c>
      <c r="H8919" s="4" t="str">
        <f t="shared" si="278"/>
        <v>3CON3.GH2</v>
      </c>
      <c r="I8919" s="4">
        <f t="shared" si="279"/>
        <v>0</v>
      </c>
    </row>
    <row r="8920" spans="1:9">
      <c r="A8920" t="s">
        <v>261</v>
      </c>
      <c r="B8920" t="s">
        <v>9548</v>
      </c>
      <c r="C8920" t="s">
        <v>5994</v>
      </c>
      <c r="D8920">
        <v>2</v>
      </c>
      <c r="E8920" t="s">
        <v>8943</v>
      </c>
      <c r="F8920">
        <v>2</v>
      </c>
      <c r="G8920">
        <v>2</v>
      </c>
      <c r="H8920" s="4" t="str">
        <f t="shared" si="278"/>
        <v>3K52.2</v>
      </c>
      <c r="I8920" s="4" t="str">
        <f t="shared" si="279"/>
        <v>S3_HSD126+</v>
      </c>
    </row>
    <row r="8921" spans="1:9">
      <c r="A8921" t="s">
        <v>261</v>
      </c>
      <c r="B8921" t="s">
        <v>9548</v>
      </c>
      <c r="C8921" t="s">
        <v>5994</v>
      </c>
      <c r="D8921">
        <v>3</v>
      </c>
      <c r="E8921" t="s">
        <v>4416</v>
      </c>
      <c r="F8921">
        <v>3</v>
      </c>
      <c r="G8921">
        <v>3</v>
      </c>
      <c r="H8921" s="4" t="str">
        <f t="shared" si="278"/>
        <v>3K52.3</v>
      </c>
      <c r="I8921" s="4" t="str">
        <f t="shared" si="279"/>
        <v>S3_FE_MDIX+</v>
      </c>
    </row>
    <row r="8922" spans="1:9">
      <c r="A8922" t="s">
        <v>261</v>
      </c>
      <c r="B8922" t="s">
        <v>9548</v>
      </c>
      <c r="C8922" t="s">
        <v>5994</v>
      </c>
      <c r="D8922">
        <v>4</v>
      </c>
      <c r="E8922" t="s">
        <v>4418</v>
      </c>
      <c r="F8922">
        <v>4</v>
      </c>
      <c r="G8922">
        <v>4</v>
      </c>
      <c r="H8922" s="4" t="str">
        <f t="shared" si="278"/>
        <v>3K52.4</v>
      </c>
      <c r="I8922" s="4" t="str">
        <f t="shared" si="279"/>
        <v>S3_U1_FE_MDIX+</v>
      </c>
    </row>
    <row r="8923" spans="1:9">
      <c r="A8923" t="s">
        <v>261</v>
      </c>
      <c r="B8923" t="s">
        <v>9548</v>
      </c>
      <c r="C8923" t="s">
        <v>5994</v>
      </c>
      <c r="D8923">
        <v>5</v>
      </c>
      <c r="E8923" t="s">
        <v>4419</v>
      </c>
      <c r="F8923">
        <v>5</v>
      </c>
      <c r="G8923">
        <v>5</v>
      </c>
      <c r="H8923" s="4" t="str">
        <f t="shared" si="278"/>
        <v>3K52.5</v>
      </c>
      <c r="I8923" s="4" t="str">
        <f t="shared" si="279"/>
        <v>S3_U1_FE_MDIX-</v>
      </c>
    </row>
    <row r="8924" spans="1:9">
      <c r="A8924" t="s">
        <v>261</v>
      </c>
      <c r="B8924" t="s">
        <v>9548</v>
      </c>
      <c r="C8924" t="s">
        <v>5994</v>
      </c>
      <c r="D8924">
        <v>6</v>
      </c>
      <c r="E8924" t="s">
        <v>4417</v>
      </c>
      <c r="F8924">
        <v>6</v>
      </c>
      <c r="G8924">
        <v>6</v>
      </c>
      <c r="H8924" s="4" t="str">
        <f t="shared" si="278"/>
        <v>3K52.6</v>
      </c>
      <c r="I8924" s="4" t="str">
        <f t="shared" si="279"/>
        <v>S3_FE_MDIX-</v>
      </c>
    </row>
    <row r="8925" spans="1:9">
      <c r="A8925" t="s">
        <v>261</v>
      </c>
      <c r="B8925" t="s">
        <v>9548</v>
      </c>
      <c r="C8925" t="s">
        <v>5994</v>
      </c>
      <c r="D8925">
        <v>7</v>
      </c>
      <c r="E8925" t="s">
        <v>8944</v>
      </c>
      <c r="F8925">
        <v>7</v>
      </c>
      <c r="G8925">
        <v>7</v>
      </c>
      <c r="H8925" s="4" t="str">
        <f t="shared" si="278"/>
        <v>3K52.7</v>
      </c>
      <c r="I8925" s="4" t="str">
        <f t="shared" si="279"/>
        <v>S3_HSD126-</v>
      </c>
    </row>
    <row r="8926" spans="1:9">
      <c r="A8926" t="s">
        <v>261</v>
      </c>
      <c r="B8926" t="s">
        <v>9548</v>
      </c>
      <c r="C8926" t="s">
        <v>5994</v>
      </c>
      <c r="D8926" t="s">
        <v>7833</v>
      </c>
      <c r="E8926" t="s">
        <v>490</v>
      </c>
      <c r="F8926">
        <v>1</v>
      </c>
      <c r="G8926" t="s">
        <v>7833</v>
      </c>
      <c r="H8926" s="4" t="str">
        <f t="shared" si="278"/>
        <v>3K52.1</v>
      </c>
      <c r="I8926" s="4" t="str">
        <f t="shared" si="279"/>
        <v>VP12</v>
      </c>
    </row>
    <row r="8927" spans="1:9">
      <c r="A8927" t="s">
        <v>261</v>
      </c>
      <c r="B8927" t="s">
        <v>9548</v>
      </c>
      <c r="C8927" t="s">
        <v>5994</v>
      </c>
      <c r="D8927" t="s">
        <v>7834</v>
      </c>
      <c r="E8927" t="s">
        <v>1507</v>
      </c>
      <c r="F8927">
        <v>8</v>
      </c>
      <c r="G8927" t="s">
        <v>7834</v>
      </c>
      <c r="H8927" s="4" t="str">
        <f t="shared" si="278"/>
        <v>3K52.8</v>
      </c>
      <c r="I8927" s="4" t="str">
        <f t="shared" si="279"/>
        <v>SC_UDB052</v>
      </c>
    </row>
    <row r="8928" spans="1:9">
      <c r="A8928" t="s">
        <v>261</v>
      </c>
      <c r="B8928" t="s">
        <v>9548</v>
      </c>
      <c r="C8928" t="s">
        <v>5995</v>
      </c>
      <c r="D8928">
        <v>2</v>
      </c>
      <c r="F8928">
        <v>2</v>
      </c>
      <c r="G8928">
        <v>2</v>
      </c>
      <c r="H8928" s="4" t="str">
        <f t="shared" si="278"/>
        <v>3K54.2</v>
      </c>
      <c r="I8928" s="4">
        <f t="shared" si="279"/>
        <v>0</v>
      </c>
    </row>
    <row r="8929" spans="1:9">
      <c r="A8929" t="s">
        <v>261</v>
      </c>
      <c r="B8929" t="s">
        <v>9548</v>
      </c>
      <c r="C8929" t="s">
        <v>5995</v>
      </c>
      <c r="D8929">
        <v>3</v>
      </c>
      <c r="E8929" t="s">
        <v>8943</v>
      </c>
      <c r="F8929">
        <v>3</v>
      </c>
      <c r="G8929">
        <v>3</v>
      </c>
      <c r="H8929" s="4" t="str">
        <f t="shared" si="278"/>
        <v>3K54.3</v>
      </c>
      <c r="I8929" s="4" t="str">
        <f t="shared" si="279"/>
        <v>S3_HSD126+</v>
      </c>
    </row>
    <row r="8930" spans="1:9">
      <c r="A8930" t="s">
        <v>261</v>
      </c>
      <c r="B8930" t="s">
        <v>9548</v>
      </c>
      <c r="C8930" t="s">
        <v>5995</v>
      </c>
      <c r="D8930">
        <v>4</v>
      </c>
      <c r="E8930" t="s">
        <v>4412</v>
      </c>
      <c r="F8930">
        <v>4</v>
      </c>
      <c r="G8930">
        <v>4</v>
      </c>
      <c r="H8930" s="4" t="str">
        <f t="shared" si="278"/>
        <v>3K54.4</v>
      </c>
      <c r="I8930" s="4" t="str">
        <f t="shared" si="279"/>
        <v>S3_CHR_FE_MDIX+</v>
      </c>
    </row>
    <row r="8931" spans="1:9">
      <c r="A8931" t="s">
        <v>261</v>
      </c>
      <c r="B8931" t="s">
        <v>9548</v>
      </c>
      <c r="C8931" t="s">
        <v>5995</v>
      </c>
      <c r="D8931">
        <v>5</v>
      </c>
      <c r="E8931" t="s">
        <v>4413</v>
      </c>
      <c r="F8931">
        <v>5</v>
      </c>
      <c r="G8931">
        <v>5</v>
      </c>
      <c r="H8931" s="4" t="str">
        <f t="shared" si="278"/>
        <v>3K54.5</v>
      </c>
      <c r="I8931" s="4" t="str">
        <f t="shared" si="279"/>
        <v>S3_CHR_FE_MDIX-</v>
      </c>
    </row>
    <row r="8932" spans="1:9">
      <c r="A8932" t="s">
        <v>261</v>
      </c>
      <c r="B8932" t="s">
        <v>9548</v>
      </c>
      <c r="C8932" t="s">
        <v>5995</v>
      </c>
      <c r="D8932">
        <v>6</v>
      </c>
      <c r="E8932" t="s">
        <v>8944</v>
      </c>
      <c r="F8932">
        <v>6</v>
      </c>
      <c r="G8932">
        <v>6</v>
      </c>
      <c r="H8932" s="4" t="str">
        <f t="shared" si="278"/>
        <v>3K54.6</v>
      </c>
      <c r="I8932" s="4" t="str">
        <f t="shared" si="279"/>
        <v>S3_HSD126-</v>
      </c>
    </row>
    <row r="8933" spans="1:9">
      <c r="A8933" t="s">
        <v>261</v>
      </c>
      <c r="B8933" t="s">
        <v>9548</v>
      </c>
      <c r="C8933" t="s">
        <v>5995</v>
      </c>
      <c r="D8933">
        <v>7</v>
      </c>
      <c r="F8933">
        <v>7</v>
      </c>
      <c r="G8933">
        <v>7</v>
      </c>
      <c r="H8933" s="4" t="str">
        <f t="shared" si="278"/>
        <v>3K54.7</v>
      </c>
      <c r="I8933" s="4">
        <f t="shared" si="279"/>
        <v>0</v>
      </c>
    </row>
    <row r="8934" spans="1:9">
      <c r="A8934" t="s">
        <v>261</v>
      </c>
      <c r="B8934" t="s">
        <v>9548</v>
      </c>
      <c r="C8934" t="s">
        <v>5995</v>
      </c>
      <c r="D8934" t="s">
        <v>7833</v>
      </c>
      <c r="E8934" t="s">
        <v>490</v>
      </c>
      <c r="F8934">
        <v>1</v>
      </c>
      <c r="G8934" t="s">
        <v>7833</v>
      </c>
      <c r="H8934" s="4" t="str">
        <f t="shared" si="278"/>
        <v>3K54.1</v>
      </c>
      <c r="I8934" s="4" t="str">
        <f t="shared" si="279"/>
        <v>VP12</v>
      </c>
    </row>
    <row r="8935" spans="1:9">
      <c r="A8935" t="s">
        <v>261</v>
      </c>
      <c r="B8935" t="s">
        <v>9548</v>
      </c>
      <c r="C8935" t="s">
        <v>5995</v>
      </c>
      <c r="D8935" t="s">
        <v>7834</v>
      </c>
      <c r="E8935" t="s">
        <v>1508</v>
      </c>
      <c r="F8935">
        <v>8</v>
      </c>
      <c r="G8935" t="s">
        <v>7834</v>
      </c>
      <c r="H8935" s="4" t="str">
        <f t="shared" si="278"/>
        <v>3K54.8</v>
      </c>
      <c r="I8935" s="4" t="str">
        <f t="shared" si="279"/>
        <v>SC_UDB054</v>
      </c>
    </row>
    <row r="8936" spans="1:9">
      <c r="A8936" t="s">
        <v>261</v>
      </c>
      <c r="B8936" t="s">
        <v>9548</v>
      </c>
      <c r="C8936" t="s">
        <v>5996</v>
      </c>
      <c r="D8936">
        <v>2</v>
      </c>
      <c r="E8936" t="s">
        <v>8945</v>
      </c>
      <c r="F8936">
        <v>2</v>
      </c>
      <c r="G8936">
        <v>2</v>
      </c>
      <c r="H8936" s="4" t="str">
        <f t="shared" si="278"/>
        <v>3K56.2</v>
      </c>
      <c r="I8936" s="4" t="str">
        <f t="shared" si="279"/>
        <v>S3_HSD122+</v>
      </c>
    </row>
    <row r="8937" spans="1:9">
      <c r="A8937" t="s">
        <v>261</v>
      </c>
      <c r="B8937" t="s">
        <v>9548</v>
      </c>
      <c r="C8937" t="s">
        <v>5996</v>
      </c>
      <c r="D8937">
        <v>3</v>
      </c>
      <c r="E8937" t="s">
        <v>4424</v>
      </c>
      <c r="F8937">
        <v>3</v>
      </c>
      <c r="G8937">
        <v>3</v>
      </c>
      <c r="H8937" s="4" t="str">
        <f t="shared" si="278"/>
        <v>3K56.3</v>
      </c>
      <c r="I8937" s="4" t="str">
        <f t="shared" si="279"/>
        <v>S3_FE_MDI+</v>
      </c>
    </row>
    <row r="8938" spans="1:9">
      <c r="A8938" t="s">
        <v>261</v>
      </c>
      <c r="B8938" t="s">
        <v>9548</v>
      </c>
      <c r="C8938" t="s">
        <v>5996</v>
      </c>
      <c r="D8938">
        <v>4</v>
      </c>
      <c r="E8938" t="s">
        <v>4426</v>
      </c>
      <c r="F8938">
        <v>4</v>
      </c>
      <c r="G8938">
        <v>4</v>
      </c>
      <c r="H8938" s="4" t="str">
        <f t="shared" si="278"/>
        <v>3K56.4</v>
      </c>
      <c r="I8938" s="4" t="str">
        <f t="shared" si="279"/>
        <v>S3_U1_FE_MDI+</v>
      </c>
    </row>
    <row r="8939" spans="1:9">
      <c r="A8939" t="s">
        <v>261</v>
      </c>
      <c r="B8939" t="s">
        <v>9548</v>
      </c>
      <c r="C8939" t="s">
        <v>5996</v>
      </c>
      <c r="D8939">
        <v>5</v>
      </c>
      <c r="E8939" t="s">
        <v>4427</v>
      </c>
      <c r="F8939">
        <v>5</v>
      </c>
      <c r="G8939">
        <v>5</v>
      </c>
      <c r="H8939" s="4" t="str">
        <f t="shared" si="278"/>
        <v>3K56.5</v>
      </c>
      <c r="I8939" s="4" t="str">
        <f t="shared" si="279"/>
        <v>S3_U1_FE_MDI-</v>
      </c>
    </row>
    <row r="8940" spans="1:9">
      <c r="A8940" t="s">
        <v>261</v>
      </c>
      <c r="B8940" t="s">
        <v>9548</v>
      </c>
      <c r="C8940" t="s">
        <v>5996</v>
      </c>
      <c r="D8940">
        <v>6</v>
      </c>
      <c r="E8940" t="s">
        <v>4425</v>
      </c>
      <c r="F8940">
        <v>6</v>
      </c>
      <c r="G8940">
        <v>6</v>
      </c>
      <c r="H8940" s="4" t="str">
        <f t="shared" si="278"/>
        <v>3K56.6</v>
      </c>
      <c r="I8940" s="4" t="str">
        <f t="shared" si="279"/>
        <v>S3_FE_MDI-</v>
      </c>
    </row>
    <row r="8941" spans="1:9">
      <c r="A8941" t="s">
        <v>261</v>
      </c>
      <c r="B8941" t="s">
        <v>9548</v>
      </c>
      <c r="C8941" t="s">
        <v>5996</v>
      </c>
      <c r="D8941">
        <v>7</v>
      </c>
      <c r="E8941" t="s">
        <v>8946</v>
      </c>
      <c r="F8941">
        <v>7</v>
      </c>
      <c r="G8941">
        <v>7</v>
      </c>
      <c r="H8941" s="4" t="str">
        <f t="shared" si="278"/>
        <v>3K56.7</v>
      </c>
      <c r="I8941" s="4" t="str">
        <f t="shared" si="279"/>
        <v>S3_HSD122-</v>
      </c>
    </row>
    <row r="8942" spans="1:9">
      <c r="A8942" t="s">
        <v>261</v>
      </c>
      <c r="B8942" t="s">
        <v>9548</v>
      </c>
      <c r="C8942" t="s">
        <v>5996</v>
      </c>
      <c r="D8942" t="s">
        <v>7833</v>
      </c>
      <c r="E8942" t="s">
        <v>490</v>
      </c>
      <c r="F8942">
        <v>1</v>
      </c>
      <c r="G8942" t="s">
        <v>7833</v>
      </c>
      <c r="H8942" s="4" t="str">
        <f t="shared" si="278"/>
        <v>3K56.1</v>
      </c>
      <c r="I8942" s="4" t="str">
        <f t="shared" si="279"/>
        <v>VP12</v>
      </c>
    </row>
    <row r="8943" spans="1:9">
      <c r="A8943" t="s">
        <v>261</v>
      </c>
      <c r="B8943" t="s">
        <v>9548</v>
      </c>
      <c r="C8943" t="s">
        <v>5996</v>
      </c>
      <c r="D8943" t="s">
        <v>7834</v>
      </c>
      <c r="E8943" t="s">
        <v>1509</v>
      </c>
      <c r="F8943">
        <v>8</v>
      </c>
      <c r="G8943" t="s">
        <v>7834</v>
      </c>
      <c r="H8943" s="4" t="str">
        <f t="shared" si="278"/>
        <v>3K56.8</v>
      </c>
      <c r="I8943" s="4" t="str">
        <f t="shared" si="279"/>
        <v>SC_UDB056</v>
      </c>
    </row>
    <row r="8944" spans="1:9">
      <c r="A8944" t="s">
        <v>261</v>
      </c>
      <c r="B8944" t="s">
        <v>9548</v>
      </c>
      <c r="C8944" t="s">
        <v>5997</v>
      </c>
      <c r="D8944">
        <v>2</v>
      </c>
      <c r="F8944">
        <v>2</v>
      </c>
      <c r="G8944">
        <v>2</v>
      </c>
      <c r="H8944" s="4" t="str">
        <f t="shared" si="278"/>
        <v>3K58.2</v>
      </c>
      <c r="I8944" s="4">
        <f t="shared" si="279"/>
        <v>0</v>
      </c>
    </row>
    <row r="8945" spans="1:9">
      <c r="A8945" t="s">
        <v>261</v>
      </c>
      <c r="B8945" t="s">
        <v>9548</v>
      </c>
      <c r="C8945" t="s">
        <v>5997</v>
      </c>
      <c r="D8945">
        <v>3</v>
      </c>
      <c r="E8945" t="s">
        <v>8945</v>
      </c>
      <c r="F8945">
        <v>3</v>
      </c>
      <c r="G8945">
        <v>3</v>
      </c>
      <c r="H8945" s="4" t="str">
        <f t="shared" si="278"/>
        <v>3K58.3</v>
      </c>
      <c r="I8945" s="4" t="str">
        <f t="shared" si="279"/>
        <v>S3_HSD122+</v>
      </c>
    </row>
    <row r="8946" spans="1:9">
      <c r="A8946" t="s">
        <v>261</v>
      </c>
      <c r="B8946" t="s">
        <v>9548</v>
      </c>
      <c r="C8946" t="s">
        <v>5997</v>
      </c>
      <c r="D8946">
        <v>4</v>
      </c>
      <c r="E8946" t="s">
        <v>4414</v>
      </c>
      <c r="F8946">
        <v>4</v>
      </c>
      <c r="G8946">
        <v>4</v>
      </c>
      <c r="H8946" s="4" t="str">
        <f t="shared" si="278"/>
        <v>3K58.4</v>
      </c>
      <c r="I8946" s="4" t="str">
        <f t="shared" si="279"/>
        <v>S3_CHR_FE_MDI+</v>
      </c>
    </row>
    <row r="8947" spans="1:9">
      <c r="A8947" t="s">
        <v>261</v>
      </c>
      <c r="B8947" t="s">
        <v>9548</v>
      </c>
      <c r="C8947" t="s">
        <v>5997</v>
      </c>
      <c r="D8947">
        <v>5</v>
      </c>
      <c r="E8947" t="s">
        <v>4415</v>
      </c>
      <c r="F8947">
        <v>5</v>
      </c>
      <c r="G8947">
        <v>5</v>
      </c>
      <c r="H8947" s="4" t="str">
        <f t="shared" si="278"/>
        <v>3K58.5</v>
      </c>
      <c r="I8947" s="4" t="str">
        <f t="shared" si="279"/>
        <v>S3_CHR_FE_MDI-</v>
      </c>
    </row>
    <row r="8948" spans="1:9">
      <c r="A8948" t="s">
        <v>261</v>
      </c>
      <c r="B8948" t="s">
        <v>9548</v>
      </c>
      <c r="C8948" t="s">
        <v>5997</v>
      </c>
      <c r="D8948">
        <v>6</v>
      </c>
      <c r="E8948" t="s">
        <v>8946</v>
      </c>
      <c r="F8948">
        <v>6</v>
      </c>
      <c r="G8948">
        <v>6</v>
      </c>
      <c r="H8948" s="4" t="str">
        <f t="shared" si="278"/>
        <v>3K58.6</v>
      </c>
      <c r="I8948" s="4" t="str">
        <f t="shared" si="279"/>
        <v>S3_HSD122-</v>
      </c>
    </row>
    <row r="8949" spans="1:9">
      <c r="A8949" t="s">
        <v>261</v>
      </c>
      <c r="B8949" t="s">
        <v>9548</v>
      </c>
      <c r="C8949" t="s">
        <v>5997</v>
      </c>
      <c r="D8949">
        <v>7</v>
      </c>
      <c r="F8949">
        <v>7</v>
      </c>
      <c r="G8949">
        <v>7</v>
      </c>
      <c r="H8949" s="4" t="str">
        <f t="shared" si="278"/>
        <v>3K58.7</v>
      </c>
      <c r="I8949" s="4">
        <f t="shared" si="279"/>
        <v>0</v>
      </c>
    </row>
    <row r="8950" spans="1:9">
      <c r="A8950" t="s">
        <v>261</v>
      </c>
      <c r="B8950" t="s">
        <v>9548</v>
      </c>
      <c r="C8950" t="s">
        <v>5997</v>
      </c>
      <c r="D8950" t="s">
        <v>7833</v>
      </c>
      <c r="E8950" t="s">
        <v>490</v>
      </c>
      <c r="F8950">
        <v>1</v>
      </c>
      <c r="G8950" t="s">
        <v>7833</v>
      </c>
      <c r="H8950" s="4" t="str">
        <f t="shared" si="278"/>
        <v>3K58.1</v>
      </c>
      <c r="I8950" s="4" t="str">
        <f t="shared" si="279"/>
        <v>VP12</v>
      </c>
    </row>
    <row r="8951" spans="1:9">
      <c r="A8951" t="s">
        <v>261</v>
      </c>
      <c r="B8951" t="s">
        <v>9548</v>
      </c>
      <c r="C8951" t="s">
        <v>5997</v>
      </c>
      <c r="D8951" t="s">
        <v>7834</v>
      </c>
      <c r="E8951" t="s">
        <v>1510</v>
      </c>
      <c r="F8951">
        <v>8</v>
      </c>
      <c r="G8951" t="s">
        <v>7834</v>
      </c>
      <c r="H8951" s="4" t="str">
        <f t="shared" si="278"/>
        <v>3K58.8</v>
      </c>
      <c r="I8951" s="4" t="str">
        <f t="shared" si="279"/>
        <v>SC_UDB058</v>
      </c>
    </row>
    <row r="8952" spans="1:9">
      <c r="A8952" t="s">
        <v>261</v>
      </c>
      <c r="B8952" t="s">
        <v>9548</v>
      </c>
      <c r="C8952" t="s">
        <v>5998</v>
      </c>
      <c r="D8952" t="s">
        <v>182</v>
      </c>
      <c r="F8952" t="s">
        <v>182</v>
      </c>
      <c r="G8952" t="s">
        <v>182</v>
      </c>
      <c r="H8952" s="4" t="str">
        <f t="shared" si="278"/>
        <v>3P1.GH1</v>
      </c>
      <c r="I8952" s="4">
        <f t="shared" si="279"/>
        <v>0</v>
      </c>
    </row>
    <row r="8953" spans="1:9">
      <c r="A8953" t="s">
        <v>261</v>
      </c>
      <c r="B8953" t="s">
        <v>9548</v>
      </c>
      <c r="C8953" t="s">
        <v>5998</v>
      </c>
      <c r="D8953" t="s">
        <v>183</v>
      </c>
      <c r="F8953" t="s">
        <v>183</v>
      </c>
      <c r="G8953" t="s">
        <v>183</v>
      </c>
      <c r="H8953" s="4" t="str">
        <f t="shared" si="278"/>
        <v>3P1.GH2</v>
      </c>
      <c r="I8953" s="4">
        <f t="shared" si="279"/>
        <v>0</v>
      </c>
    </row>
    <row r="8954" spans="1:9">
      <c r="A8954" t="s">
        <v>261</v>
      </c>
      <c r="B8954" t="s">
        <v>9548</v>
      </c>
      <c r="C8954" t="s">
        <v>5998</v>
      </c>
      <c r="D8954" t="s">
        <v>184</v>
      </c>
      <c r="F8954" t="s">
        <v>184</v>
      </c>
      <c r="G8954" t="s">
        <v>184</v>
      </c>
      <c r="H8954" s="4" t="str">
        <f t="shared" si="278"/>
        <v>3P1.GH3</v>
      </c>
      <c r="I8954" s="4">
        <f t="shared" si="279"/>
        <v>0</v>
      </c>
    </row>
    <row r="8955" spans="1:9">
      <c r="A8955" t="s">
        <v>261</v>
      </c>
      <c r="B8955" t="s">
        <v>9548</v>
      </c>
      <c r="C8955" t="s">
        <v>5998</v>
      </c>
      <c r="D8955" t="s">
        <v>185</v>
      </c>
      <c r="F8955" t="s">
        <v>185</v>
      </c>
      <c r="G8955" t="s">
        <v>185</v>
      </c>
      <c r="H8955" s="4" t="str">
        <f t="shared" si="278"/>
        <v>3P1.GH4</v>
      </c>
      <c r="I8955" s="4">
        <f t="shared" si="279"/>
        <v>0</v>
      </c>
    </row>
    <row r="8956" spans="1:9">
      <c r="A8956" t="s">
        <v>261</v>
      </c>
      <c r="B8956" t="s">
        <v>9548</v>
      </c>
      <c r="C8956" t="s">
        <v>5999</v>
      </c>
      <c r="D8956" t="s">
        <v>182</v>
      </c>
      <c r="F8956" t="s">
        <v>182</v>
      </c>
      <c r="G8956" t="s">
        <v>182</v>
      </c>
      <c r="H8956" s="4" t="str">
        <f t="shared" si="278"/>
        <v>3P3.GH1</v>
      </c>
      <c r="I8956" s="4">
        <f t="shared" si="279"/>
        <v>0</v>
      </c>
    </row>
    <row r="8957" spans="1:9">
      <c r="A8957" t="s">
        <v>261</v>
      </c>
      <c r="B8957" t="s">
        <v>9548</v>
      </c>
      <c r="C8957" t="s">
        <v>5999</v>
      </c>
      <c r="D8957" t="s">
        <v>183</v>
      </c>
      <c r="F8957" t="s">
        <v>183</v>
      </c>
      <c r="G8957" t="s">
        <v>183</v>
      </c>
      <c r="H8957" s="4" t="str">
        <f t="shared" si="278"/>
        <v>3P3.GH2</v>
      </c>
      <c r="I8957" s="4">
        <f t="shared" si="279"/>
        <v>0</v>
      </c>
    </row>
    <row r="8958" spans="1:9">
      <c r="A8958" t="s">
        <v>261</v>
      </c>
      <c r="B8958" t="s">
        <v>9548</v>
      </c>
      <c r="C8958" t="s">
        <v>5999</v>
      </c>
      <c r="D8958" t="s">
        <v>184</v>
      </c>
      <c r="F8958" t="s">
        <v>184</v>
      </c>
      <c r="G8958" t="s">
        <v>184</v>
      </c>
      <c r="H8958" s="4" t="str">
        <f t="shared" si="278"/>
        <v>3P3.GH3</v>
      </c>
      <c r="I8958" s="4">
        <f t="shared" si="279"/>
        <v>0</v>
      </c>
    </row>
    <row r="8959" spans="1:9">
      <c r="A8959" t="s">
        <v>261</v>
      </c>
      <c r="B8959" t="s">
        <v>9548</v>
      </c>
      <c r="C8959" t="s">
        <v>5999</v>
      </c>
      <c r="D8959" t="s">
        <v>185</v>
      </c>
      <c r="F8959" t="s">
        <v>185</v>
      </c>
      <c r="G8959" t="s">
        <v>185</v>
      </c>
      <c r="H8959" s="4" t="str">
        <f t="shared" si="278"/>
        <v>3P3.GH4</v>
      </c>
      <c r="I8959" s="4">
        <f t="shared" si="279"/>
        <v>0</v>
      </c>
    </row>
    <row r="8960" spans="1:9">
      <c r="A8960" t="s">
        <v>261</v>
      </c>
      <c r="B8960" t="s">
        <v>9548</v>
      </c>
      <c r="C8960" t="s">
        <v>6000</v>
      </c>
      <c r="D8960">
        <v>1</v>
      </c>
      <c r="E8960" t="s">
        <v>4406</v>
      </c>
      <c r="F8960">
        <v>1</v>
      </c>
      <c r="G8960">
        <v>1</v>
      </c>
      <c r="H8960" s="4" t="str">
        <f t="shared" si="278"/>
        <v>3R20.1</v>
      </c>
      <c r="I8960" s="4" t="str">
        <f t="shared" si="279"/>
        <v>S3_U6_VDD</v>
      </c>
    </row>
    <row r="8961" spans="1:9">
      <c r="A8961" t="s">
        <v>261</v>
      </c>
      <c r="B8961" t="s">
        <v>9548</v>
      </c>
      <c r="C8961" t="s">
        <v>6000</v>
      </c>
      <c r="D8961">
        <v>2</v>
      </c>
      <c r="E8961" t="s">
        <v>1841</v>
      </c>
      <c r="F8961">
        <v>2</v>
      </c>
      <c r="G8961">
        <v>2</v>
      </c>
      <c r="H8961" s="4" t="str">
        <f t="shared" si="278"/>
        <v>3R20.2</v>
      </c>
      <c r="I8961" s="4" t="str">
        <f t="shared" si="279"/>
        <v>VDD18_ATX</v>
      </c>
    </row>
    <row r="8962" spans="1:9">
      <c r="A8962" t="s">
        <v>261</v>
      </c>
      <c r="B8962" t="s">
        <v>9548</v>
      </c>
      <c r="C8962" t="s">
        <v>6001</v>
      </c>
      <c r="D8962">
        <v>1</v>
      </c>
      <c r="E8962" t="s">
        <v>4412</v>
      </c>
      <c r="F8962">
        <v>1</v>
      </c>
      <c r="G8962">
        <v>1</v>
      </c>
      <c r="H8962" s="4" t="str">
        <f t="shared" ref="H8962:H9025" si="280">CONCATENATE(C8962,".",F8962)</f>
        <v>3R126.1</v>
      </c>
      <c r="I8962" s="4" t="str">
        <f t="shared" ref="I8962:I9025" si="281">E8962</f>
        <v>S3_CHR_FE_MDIX+</v>
      </c>
    </row>
    <row r="8963" spans="1:9">
      <c r="A8963" t="s">
        <v>261</v>
      </c>
      <c r="B8963" t="s">
        <v>9548</v>
      </c>
      <c r="C8963" t="s">
        <v>6001</v>
      </c>
      <c r="D8963">
        <v>2</v>
      </c>
      <c r="E8963" t="s">
        <v>4413</v>
      </c>
      <c r="F8963">
        <v>2</v>
      </c>
      <c r="G8963">
        <v>2</v>
      </c>
      <c r="H8963" s="4" t="str">
        <f t="shared" si="280"/>
        <v>3R126.2</v>
      </c>
      <c r="I8963" s="4" t="str">
        <f t="shared" si="281"/>
        <v>S3_CHR_FE_MDIX-</v>
      </c>
    </row>
    <row r="8964" spans="1:9">
      <c r="A8964" t="s">
        <v>261</v>
      </c>
      <c r="B8964" t="s">
        <v>9548</v>
      </c>
      <c r="C8964" t="s">
        <v>6002</v>
      </c>
      <c r="D8964">
        <v>1</v>
      </c>
      <c r="E8964" t="s">
        <v>4414</v>
      </c>
      <c r="F8964">
        <v>1</v>
      </c>
      <c r="G8964">
        <v>1</v>
      </c>
      <c r="H8964" s="4" t="str">
        <f t="shared" si="280"/>
        <v>3R130.1</v>
      </c>
      <c r="I8964" s="4" t="str">
        <f t="shared" si="281"/>
        <v>S3_CHR_FE_MDI+</v>
      </c>
    </row>
    <row r="8965" spans="1:9">
      <c r="A8965" t="s">
        <v>261</v>
      </c>
      <c r="B8965" t="s">
        <v>9548</v>
      </c>
      <c r="C8965" t="s">
        <v>6002</v>
      </c>
      <c r="D8965">
        <v>2</v>
      </c>
      <c r="E8965" t="s">
        <v>4415</v>
      </c>
      <c r="F8965">
        <v>2</v>
      </c>
      <c r="G8965">
        <v>2</v>
      </c>
      <c r="H8965" s="4" t="str">
        <f t="shared" si="280"/>
        <v>3R130.2</v>
      </c>
      <c r="I8965" s="4" t="str">
        <f t="shared" si="281"/>
        <v>S3_CHR_FE_MDI-</v>
      </c>
    </row>
    <row r="8966" spans="1:9">
      <c r="A8966" t="s">
        <v>261</v>
      </c>
      <c r="B8966" t="s">
        <v>9548</v>
      </c>
      <c r="C8966" t="s">
        <v>6003</v>
      </c>
      <c r="D8966">
        <v>1</v>
      </c>
      <c r="E8966" t="s">
        <v>4432</v>
      </c>
      <c r="F8966">
        <v>1</v>
      </c>
      <c r="G8966">
        <v>1</v>
      </c>
      <c r="H8966" s="4" t="str">
        <f t="shared" si="280"/>
        <v>3R133.1</v>
      </c>
      <c r="I8966" s="4" t="str">
        <f t="shared" si="281"/>
        <v>S3_MCT2</v>
      </c>
    </row>
    <row r="8967" spans="1:9">
      <c r="A8967" t="s">
        <v>261</v>
      </c>
      <c r="B8967" t="s">
        <v>9548</v>
      </c>
      <c r="C8967" t="s">
        <v>6003</v>
      </c>
      <c r="D8967">
        <v>2</v>
      </c>
      <c r="E8967" t="s">
        <v>4405</v>
      </c>
      <c r="F8967">
        <v>2</v>
      </c>
      <c r="G8967">
        <v>2</v>
      </c>
      <c r="H8967" s="4" t="str">
        <f t="shared" si="280"/>
        <v>3R133.2</v>
      </c>
      <c r="I8967" s="4" t="str">
        <f t="shared" si="281"/>
        <v>S3_MCT_RC</v>
      </c>
    </row>
    <row r="8968" spans="1:9">
      <c r="A8968" t="s">
        <v>261</v>
      </c>
      <c r="B8968" t="s">
        <v>9548</v>
      </c>
      <c r="C8968" t="s">
        <v>6004</v>
      </c>
      <c r="D8968">
        <v>1</v>
      </c>
      <c r="E8968" t="s">
        <v>4433</v>
      </c>
      <c r="F8968">
        <v>1</v>
      </c>
      <c r="G8968">
        <v>1</v>
      </c>
      <c r="H8968" s="4" t="str">
        <f t="shared" si="280"/>
        <v>3R134.1</v>
      </c>
      <c r="I8968" s="4" t="str">
        <f t="shared" si="281"/>
        <v>S3_MCT1</v>
      </c>
    </row>
    <row r="8969" spans="1:9">
      <c r="A8969" t="s">
        <v>261</v>
      </c>
      <c r="B8969" t="s">
        <v>9548</v>
      </c>
      <c r="C8969" t="s">
        <v>6004</v>
      </c>
      <c r="D8969">
        <v>2</v>
      </c>
      <c r="E8969" t="s">
        <v>4405</v>
      </c>
      <c r="F8969">
        <v>2</v>
      </c>
      <c r="G8969">
        <v>2</v>
      </c>
      <c r="H8969" s="4" t="str">
        <f t="shared" si="280"/>
        <v>3R134.2</v>
      </c>
      <c r="I8969" s="4" t="str">
        <f t="shared" si="281"/>
        <v>S3_MCT_RC</v>
      </c>
    </row>
    <row r="8970" spans="1:9">
      <c r="A8970" t="s">
        <v>261</v>
      </c>
      <c r="B8970" t="s">
        <v>9548</v>
      </c>
      <c r="C8970" t="s">
        <v>6005</v>
      </c>
      <c r="D8970">
        <v>1</v>
      </c>
      <c r="E8970" t="s">
        <v>4434</v>
      </c>
      <c r="F8970">
        <v>1</v>
      </c>
      <c r="G8970">
        <v>1</v>
      </c>
      <c r="H8970" s="4" t="str">
        <f t="shared" si="280"/>
        <v>3R135.1</v>
      </c>
      <c r="I8970" s="4" t="str">
        <f t="shared" si="281"/>
        <v>SG3_MCT1</v>
      </c>
    </row>
    <row r="8971" spans="1:9">
      <c r="A8971" t="s">
        <v>261</v>
      </c>
      <c r="B8971" t="s">
        <v>9548</v>
      </c>
      <c r="C8971" t="s">
        <v>6005</v>
      </c>
      <c r="D8971">
        <v>2</v>
      </c>
      <c r="E8971" t="s">
        <v>4403</v>
      </c>
      <c r="F8971">
        <v>2</v>
      </c>
      <c r="G8971">
        <v>2</v>
      </c>
      <c r="H8971" s="4" t="str">
        <f t="shared" si="280"/>
        <v>3R135.2</v>
      </c>
      <c r="I8971" s="4" t="str">
        <f t="shared" si="281"/>
        <v>SG3_MCT_RC</v>
      </c>
    </row>
    <row r="8972" spans="1:9">
      <c r="A8972" t="s">
        <v>261</v>
      </c>
      <c r="B8972" t="s">
        <v>9548</v>
      </c>
      <c r="C8972" t="s">
        <v>6006</v>
      </c>
      <c r="D8972">
        <v>1</v>
      </c>
      <c r="E8972" t="s">
        <v>4435</v>
      </c>
      <c r="F8972">
        <v>1</v>
      </c>
      <c r="G8972">
        <v>1</v>
      </c>
      <c r="H8972" s="4" t="str">
        <f t="shared" si="280"/>
        <v>3R136.1</v>
      </c>
      <c r="I8972" s="4" t="str">
        <f t="shared" si="281"/>
        <v>SG3_MCT2</v>
      </c>
    </row>
    <row r="8973" spans="1:9">
      <c r="A8973" t="s">
        <v>261</v>
      </c>
      <c r="B8973" t="s">
        <v>9548</v>
      </c>
      <c r="C8973" t="s">
        <v>6006</v>
      </c>
      <c r="D8973">
        <v>2</v>
      </c>
      <c r="E8973" t="s">
        <v>4403</v>
      </c>
      <c r="F8973">
        <v>2</v>
      </c>
      <c r="G8973">
        <v>2</v>
      </c>
      <c r="H8973" s="4" t="str">
        <f t="shared" si="280"/>
        <v>3R136.2</v>
      </c>
      <c r="I8973" s="4" t="str">
        <f t="shared" si="281"/>
        <v>SG3_MCT_RC</v>
      </c>
    </row>
    <row r="8974" spans="1:9">
      <c r="A8974" t="s">
        <v>261</v>
      </c>
      <c r="B8974" t="s">
        <v>9548</v>
      </c>
      <c r="C8974" t="s">
        <v>6007</v>
      </c>
      <c r="D8974">
        <v>1</v>
      </c>
      <c r="E8974" t="s">
        <v>4406</v>
      </c>
      <c r="F8974">
        <v>1</v>
      </c>
      <c r="G8974">
        <v>1</v>
      </c>
      <c r="H8974" s="4" t="str">
        <f t="shared" si="280"/>
        <v>3R137.1</v>
      </c>
      <c r="I8974" s="4" t="str">
        <f t="shared" si="281"/>
        <v>S3_U6_VDD</v>
      </c>
    </row>
    <row r="8975" spans="1:9">
      <c r="A8975" t="s">
        <v>261</v>
      </c>
      <c r="B8975" t="s">
        <v>9548</v>
      </c>
      <c r="C8975" t="s">
        <v>6007</v>
      </c>
      <c r="D8975">
        <v>2</v>
      </c>
      <c r="E8975" t="s">
        <v>4436</v>
      </c>
      <c r="F8975">
        <v>2</v>
      </c>
      <c r="G8975">
        <v>2</v>
      </c>
      <c r="H8975" s="4" t="str">
        <f t="shared" si="280"/>
        <v>3R137.2</v>
      </c>
      <c r="I8975" s="4" t="str">
        <f t="shared" si="281"/>
        <v>S3_H_SW_CTRL</v>
      </c>
    </row>
    <row r="8976" spans="1:9">
      <c r="A8976" t="s">
        <v>261</v>
      </c>
      <c r="B8976" t="s">
        <v>9548</v>
      </c>
      <c r="C8976" t="s">
        <v>6008</v>
      </c>
      <c r="D8976">
        <v>1</v>
      </c>
      <c r="E8976" t="s">
        <v>169</v>
      </c>
      <c r="F8976">
        <v>1</v>
      </c>
      <c r="G8976">
        <v>1</v>
      </c>
      <c r="H8976" s="4" t="str">
        <f t="shared" si="280"/>
        <v>3R138.1</v>
      </c>
      <c r="I8976" s="4" t="str">
        <f t="shared" si="281"/>
        <v>DGND</v>
      </c>
    </row>
    <row r="8977" spans="1:9">
      <c r="A8977" t="s">
        <v>261</v>
      </c>
      <c r="B8977" t="s">
        <v>9548</v>
      </c>
      <c r="C8977" t="s">
        <v>6008</v>
      </c>
      <c r="D8977">
        <v>2</v>
      </c>
      <c r="E8977" t="s">
        <v>4437</v>
      </c>
      <c r="F8977">
        <v>2</v>
      </c>
      <c r="G8977">
        <v>2</v>
      </c>
      <c r="H8977" s="4" t="str">
        <f t="shared" si="280"/>
        <v>3R138.2</v>
      </c>
      <c r="I8977" s="4" t="str">
        <f t="shared" si="281"/>
        <v>S3_L_SW_CTRL</v>
      </c>
    </row>
    <row r="8978" spans="1:9">
      <c r="A8978" t="s">
        <v>261</v>
      </c>
      <c r="B8978" t="s">
        <v>9548</v>
      </c>
      <c r="C8978" t="s">
        <v>6009</v>
      </c>
      <c r="D8978" t="s">
        <v>619</v>
      </c>
      <c r="E8978" t="s">
        <v>4433</v>
      </c>
      <c r="F8978">
        <v>2</v>
      </c>
      <c r="G8978" t="s">
        <v>619</v>
      </c>
      <c r="H8978" s="4" t="str">
        <f t="shared" si="280"/>
        <v>3T12.2</v>
      </c>
      <c r="I8978" s="4" t="str">
        <f t="shared" si="281"/>
        <v>S3_MCT1</v>
      </c>
    </row>
    <row r="8979" spans="1:9">
      <c r="A8979" t="s">
        <v>261</v>
      </c>
      <c r="B8979" t="s">
        <v>9548</v>
      </c>
      <c r="C8979" t="s">
        <v>6009</v>
      </c>
      <c r="D8979" t="s">
        <v>620</v>
      </c>
      <c r="E8979" t="s">
        <v>4432</v>
      </c>
      <c r="F8979">
        <v>7</v>
      </c>
      <c r="G8979" t="s">
        <v>620</v>
      </c>
      <c r="H8979" s="4" t="str">
        <f t="shared" si="280"/>
        <v>3T12.7</v>
      </c>
      <c r="I8979" s="4" t="str">
        <f t="shared" si="281"/>
        <v>S3_MCT2</v>
      </c>
    </row>
    <row r="8980" spans="1:9">
      <c r="A8980" t="s">
        <v>261</v>
      </c>
      <c r="B8980" t="s">
        <v>9548</v>
      </c>
      <c r="C8980" t="s">
        <v>6009</v>
      </c>
      <c r="D8980" t="s">
        <v>621</v>
      </c>
      <c r="E8980" t="s">
        <v>4420</v>
      </c>
      <c r="F8980">
        <v>1</v>
      </c>
      <c r="G8980" t="s">
        <v>621</v>
      </c>
      <c r="H8980" s="4" t="str">
        <f t="shared" si="280"/>
        <v>3T12.1</v>
      </c>
      <c r="I8980" s="4" t="str">
        <f t="shared" si="281"/>
        <v>S3_U2_FE_MDIX+</v>
      </c>
    </row>
    <row r="8981" spans="1:9">
      <c r="A8981" t="s">
        <v>261</v>
      </c>
      <c r="B8981" t="s">
        <v>9548</v>
      </c>
      <c r="C8981" t="s">
        <v>6009</v>
      </c>
      <c r="D8981" t="s">
        <v>622</v>
      </c>
      <c r="E8981" t="s">
        <v>4421</v>
      </c>
      <c r="F8981">
        <v>3</v>
      </c>
      <c r="G8981" t="s">
        <v>622</v>
      </c>
      <c r="H8981" s="4" t="str">
        <f t="shared" si="280"/>
        <v>3T12.3</v>
      </c>
      <c r="I8981" s="4" t="str">
        <f t="shared" si="281"/>
        <v>S3_U2_FE_MDIX-</v>
      </c>
    </row>
    <row r="8982" spans="1:9">
      <c r="A8982" t="s">
        <v>261</v>
      </c>
      <c r="B8982" t="s">
        <v>9548</v>
      </c>
      <c r="C8982" t="s">
        <v>6009</v>
      </c>
      <c r="D8982" t="s">
        <v>623</v>
      </c>
      <c r="E8982" t="s">
        <v>4428</v>
      </c>
      <c r="F8982">
        <v>6</v>
      </c>
      <c r="G8982" t="s">
        <v>623</v>
      </c>
      <c r="H8982" s="4" t="str">
        <f t="shared" si="280"/>
        <v>3T12.6</v>
      </c>
      <c r="I8982" s="4" t="str">
        <f t="shared" si="281"/>
        <v>S3_U2_FE_MDI+</v>
      </c>
    </row>
    <row r="8983" spans="1:9">
      <c r="A8983" t="s">
        <v>261</v>
      </c>
      <c r="B8983" t="s">
        <v>9548</v>
      </c>
      <c r="C8983" t="s">
        <v>6009</v>
      </c>
      <c r="D8983" t="s">
        <v>624</v>
      </c>
      <c r="E8983" t="s">
        <v>4429</v>
      </c>
      <c r="F8983">
        <v>8</v>
      </c>
      <c r="G8983" t="s">
        <v>624</v>
      </c>
      <c r="H8983" s="4" t="str">
        <f t="shared" si="280"/>
        <v>3T12.8</v>
      </c>
      <c r="I8983" s="4" t="str">
        <f t="shared" si="281"/>
        <v>S3_U2_FE_MDI-</v>
      </c>
    </row>
    <row r="8984" spans="1:9">
      <c r="A8984" t="s">
        <v>261</v>
      </c>
      <c r="B8984" t="s">
        <v>9548</v>
      </c>
      <c r="C8984" t="s">
        <v>6009</v>
      </c>
      <c r="D8984" t="s">
        <v>194</v>
      </c>
      <c r="F8984">
        <v>4</v>
      </c>
      <c r="G8984" t="s">
        <v>194</v>
      </c>
      <c r="H8984" s="4" t="str">
        <f t="shared" si="280"/>
        <v>3T12.4</v>
      </c>
      <c r="I8984" s="4">
        <f t="shared" si="281"/>
        <v>0</v>
      </c>
    </row>
    <row r="8985" spans="1:9">
      <c r="A8985" t="s">
        <v>261</v>
      </c>
      <c r="B8985" t="s">
        <v>9548</v>
      </c>
      <c r="C8985" t="s">
        <v>6009</v>
      </c>
      <c r="D8985" t="s">
        <v>625</v>
      </c>
      <c r="F8985">
        <v>5</v>
      </c>
      <c r="G8985" t="s">
        <v>625</v>
      </c>
      <c r="H8985" s="4" t="str">
        <f t="shared" si="280"/>
        <v>3T12.5</v>
      </c>
      <c r="I8985" s="4">
        <f t="shared" si="281"/>
        <v>0</v>
      </c>
    </row>
    <row r="8986" spans="1:9">
      <c r="A8986" t="s">
        <v>261</v>
      </c>
      <c r="B8986" t="s">
        <v>9548</v>
      </c>
      <c r="C8986" t="s">
        <v>6009</v>
      </c>
      <c r="D8986" t="s">
        <v>626</v>
      </c>
      <c r="F8986">
        <v>12</v>
      </c>
      <c r="G8986" t="s">
        <v>626</v>
      </c>
      <c r="H8986" s="4" t="str">
        <f t="shared" si="280"/>
        <v>3T12.12</v>
      </c>
      <c r="I8986" s="4">
        <f t="shared" si="281"/>
        <v>0</v>
      </c>
    </row>
    <row r="8987" spans="1:9">
      <c r="A8987" t="s">
        <v>261</v>
      </c>
      <c r="B8987" t="s">
        <v>9548</v>
      </c>
      <c r="C8987" t="s">
        <v>6009</v>
      </c>
      <c r="D8987" t="s">
        <v>627</v>
      </c>
      <c r="F8987">
        <v>13</v>
      </c>
      <c r="G8987" t="s">
        <v>627</v>
      </c>
      <c r="H8987" s="4" t="str">
        <f t="shared" si="280"/>
        <v>3T12.13</v>
      </c>
      <c r="I8987" s="4">
        <f t="shared" si="281"/>
        <v>0</v>
      </c>
    </row>
    <row r="8988" spans="1:9">
      <c r="A8988" t="s">
        <v>261</v>
      </c>
      <c r="B8988" t="s">
        <v>9548</v>
      </c>
      <c r="C8988" t="s">
        <v>6009</v>
      </c>
      <c r="D8988" t="s">
        <v>628</v>
      </c>
      <c r="E8988" t="s">
        <v>4404</v>
      </c>
      <c r="F8988">
        <v>15</v>
      </c>
      <c r="G8988" t="s">
        <v>628</v>
      </c>
      <c r="H8988" s="4" t="str">
        <f t="shared" si="280"/>
        <v>3T12.15</v>
      </c>
      <c r="I8988" s="4" t="str">
        <f t="shared" si="281"/>
        <v>S3_TCT</v>
      </c>
    </row>
    <row r="8989" spans="1:9">
      <c r="A8989" t="s">
        <v>261</v>
      </c>
      <c r="B8989" t="s">
        <v>9548</v>
      </c>
      <c r="C8989" t="s">
        <v>6009</v>
      </c>
      <c r="D8989" t="s">
        <v>629</v>
      </c>
      <c r="E8989" t="s">
        <v>4404</v>
      </c>
      <c r="F8989">
        <v>10</v>
      </c>
      <c r="G8989" t="s">
        <v>629</v>
      </c>
      <c r="H8989" s="4" t="str">
        <f t="shared" si="280"/>
        <v>3T12.10</v>
      </c>
      <c r="I8989" s="4" t="str">
        <f t="shared" si="281"/>
        <v>S3_TCT</v>
      </c>
    </row>
    <row r="8990" spans="1:9">
      <c r="A8990" t="s">
        <v>261</v>
      </c>
      <c r="B8990" t="s">
        <v>9548</v>
      </c>
      <c r="C8990" t="s">
        <v>6009</v>
      </c>
      <c r="D8990" t="s">
        <v>630</v>
      </c>
      <c r="E8990" t="s">
        <v>4418</v>
      </c>
      <c r="F8990">
        <v>16</v>
      </c>
      <c r="G8990" t="s">
        <v>630</v>
      </c>
      <c r="H8990" s="4" t="str">
        <f t="shared" si="280"/>
        <v>3T12.16</v>
      </c>
      <c r="I8990" s="4" t="str">
        <f t="shared" si="281"/>
        <v>S3_U1_FE_MDIX+</v>
      </c>
    </row>
    <row r="8991" spans="1:9">
      <c r="A8991" t="s">
        <v>261</v>
      </c>
      <c r="B8991" t="s">
        <v>9548</v>
      </c>
      <c r="C8991" t="s">
        <v>6009</v>
      </c>
      <c r="D8991" t="s">
        <v>631</v>
      </c>
      <c r="E8991" t="s">
        <v>4419</v>
      </c>
      <c r="F8991">
        <v>14</v>
      </c>
      <c r="G8991" t="s">
        <v>631</v>
      </c>
      <c r="H8991" s="4" t="str">
        <f t="shared" si="280"/>
        <v>3T12.14</v>
      </c>
      <c r="I8991" s="4" t="str">
        <f t="shared" si="281"/>
        <v>S3_U1_FE_MDIX-</v>
      </c>
    </row>
    <row r="8992" spans="1:9">
      <c r="A8992" t="s">
        <v>261</v>
      </c>
      <c r="B8992" t="s">
        <v>9548</v>
      </c>
      <c r="C8992" t="s">
        <v>6009</v>
      </c>
      <c r="D8992" t="s">
        <v>632</v>
      </c>
      <c r="E8992" t="s">
        <v>4426</v>
      </c>
      <c r="F8992">
        <v>11</v>
      </c>
      <c r="G8992" t="s">
        <v>632</v>
      </c>
      <c r="H8992" s="4" t="str">
        <f t="shared" si="280"/>
        <v>3T12.11</v>
      </c>
      <c r="I8992" s="4" t="str">
        <f t="shared" si="281"/>
        <v>S3_U1_FE_MDI+</v>
      </c>
    </row>
    <row r="8993" spans="1:9">
      <c r="A8993" t="s">
        <v>261</v>
      </c>
      <c r="B8993" t="s">
        <v>9548</v>
      </c>
      <c r="C8993" t="s">
        <v>6009</v>
      </c>
      <c r="D8993" t="s">
        <v>633</v>
      </c>
      <c r="E8993" t="s">
        <v>4427</v>
      </c>
      <c r="F8993">
        <v>9</v>
      </c>
      <c r="G8993" t="s">
        <v>633</v>
      </c>
      <c r="H8993" s="4" t="str">
        <f t="shared" si="280"/>
        <v>3T12.9</v>
      </c>
      <c r="I8993" s="4" t="str">
        <f t="shared" si="281"/>
        <v>S3_U1_FE_MDI-</v>
      </c>
    </row>
    <row r="8994" spans="1:9">
      <c r="A8994" t="s">
        <v>261</v>
      </c>
      <c r="B8994" t="s">
        <v>9548</v>
      </c>
      <c r="C8994" t="s">
        <v>6010</v>
      </c>
      <c r="D8994" t="s">
        <v>619</v>
      </c>
      <c r="E8994" t="s">
        <v>4434</v>
      </c>
      <c r="F8994">
        <v>2</v>
      </c>
      <c r="G8994" t="s">
        <v>619</v>
      </c>
      <c r="H8994" s="4" t="str">
        <f t="shared" si="280"/>
        <v>3T13.2</v>
      </c>
      <c r="I8994" s="4" t="str">
        <f t="shared" si="281"/>
        <v>SG3_MCT1</v>
      </c>
    </row>
    <row r="8995" spans="1:9">
      <c r="A8995" t="s">
        <v>261</v>
      </c>
      <c r="B8995" t="s">
        <v>9548</v>
      </c>
      <c r="C8995" t="s">
        <v>6010</v>
      </c>
      <c r="D8995" t="s">
        <v>620</v>
      </c>
      <c r="E8995" t="s">
        <v>4435</v>
      </c>
      <c r="F8995">
        <v>7</v>
      </c>
      <c r="G8995" t="s">
        <v>620</v>
      </c>
      <c r="H8995" s="4" t="str">
        <f t="shared" si="280"/>
        <v>3T13.7</v>
      </c>
      <c r="I8995" s="4" t="str">
        <f t="shared" si="281"/>
        <v>SG3_MCT2</v>
      </c>
    </row>
    <row r="8996" spans="1:9">
      <c r="A8996" t="s">
        <v>261</v>
      </c>
      <c r="B8996" t="s">
        <v>9548</v>
      </c>
      <c r="C8996" t="s">
        <v>6010</v>
      </c>
      <c r="D8996" t="s">
        <v>621</v>
      </c>
      <c r="E8996" t="s">
        <v>4438</v>
      </c>
      <c r="F8996">
        <v>1</v>
      </c>
      <c r="G8996" t="s">
        <v>621</v>
      </c>
      <c r="H8996" s="4" t="str">
        <f t="shared" si="280"/>
        <v>3T13.1</v>
      </c>
      <c r="I8996" s="4" t="str">
        <f t="shared" si="281"/>
        <v>SG3_U2_FE_MDIX+</v>
      </c>
    </row>
    <row r="8997" spans="1:9">
      <c r="A8997" t="s">
        <v>261</v>
      </c>
      <c r="B8997" t="s">
        <v>9548</v>
      </c>
      <c r="C8997" t="s">
        <v>6010</v>
      </c>
      <c r="D8997" t="s">
        <v>622</v>
      </c>
      <c r="E8997" t="s">
        <v>4439</v>
      </c>
      <c r="F8997">
        <v>3</v>
      </c>
      <c r="G8997" t="s">
        <v>622</v>
      </c>
      <c r="H8997" s="4" t="str">
        <f t="shared" si="280"/>
        <v>3T13.3</v>
      </c>
      <c r="I8997" s="4" t="str">
        <f t="shared" si="281"/>
        <v>SG3_U2_FE_MDIX-</v>
      </c>
    </row>
    <row r="8998" spans="1:9">
      <c r="A8998" t="s">
        <v>261</v>
      </c>
      <c r="B8998" t="s">
        <v>9548</v>
      </c>
      <c r="C8998" t="s">
        <v>6010</v>
      </c>
      <c r="D8998" t="s">
        <v>623</v>
      </c>
      <c r="E8998" t="s">
        <v>4440</v>
      </c>
      <c r="F8998">
        <v>6</v>
      </c>
      <c r="G8998" t="s">
        <v>623</v>
      </c>
      <c r="H8998" s="4" t="str">
        <f t="shared" si="280"/>
        <v>3T13.6</v>
      </c>
      <c r="I8998" s="4" t="str">
        <f t="shared" si="281"/>
        <v>SG3_U2_FE_MDI+</v>
      </c>
    </row>
    <row r="8999" spans="1:9">
      <c r="A8999" t="s">
        <v>261</v>
      </c>
      <c r="B8999" t="s">
        <v>9548</v>
      </c>
      <c r="C8999" t="s">
        <v>6010</v>
      </c>
      <c r="D8999" t="s">
        <v>624</v>
      </c>
      <c r="E8999" t="s">
        <v>4441</v>
      </c>
      <c r="F8999">
        <v>8</v>
      </c>
      <c r="G8999" t="s">
        <v>624</v>
      </c>
      <c r="H8999" s="4" t="str">
        <f t="shared" si="280"/>
        <v>3T13.8</v>
      </c>
      <c r="I8999" s="4" t="str">
        <f t="shared" si="281"/>
        <v>SG3_U2_FE_MDI-</v>
      </c>
    </row>
    <row r="9000" spans="1:9">
      <c r="A9000" t="s">
        <v>261</v>
      </c>
      <c r="B9000" t="s">
        <v>9548</v>
      </c>
      <c r="C9000" t="s">
        <v>6010</v>
      </c>
      <c r="D9000" t="s">
        <v>194</v>
      </c>
      <c r="F9000">
        <v>4</v>
      </c>
      <c r="G9000" t="s">
        <v>194</v>
      </c>
      <c r="H9000" s="4" t="str">
        <f t="shared" si="280"/>
        <v>3T13.4</v>
      </c>
      <c r="I9000" s="4">
        <f t="shared" si="281"/>
        <v>0</v>
      </c>
    </row>
    <row r="9001" spans="1:9">
      <c r="A9001" t="s">
        <v>261</v>
      </c>
      <c r="B9001" t="s">
        <v>9548</v>
      </c>
      <c r="C9001" t="s">
        <v>6010</v>
      </c>
      <c r="D9001" t="s">
        <v>625</v>
      </c>
      <c r="F9001">
        <v>5</v>
      </c>
      <c r="G9001" t="s">
        <v>625</v>
      </c>
      <c r="H9001" s="4" t="str">
        <f t="shared" si="280"/>
        <v>3T13.5</v>
      </c>
      <c r="I9001" s="4">
        <f t="shared" si="281"/>
        <v>0</v>
      </c>
    </row>
    <row r="9002" spans="1:9">
      <c r="A9002" t="s">
        <v>261</v>
      </c>
      <c r="B9002" t="s">
        <v>9548</v>
      </c>
      <c r="C9002" t="s">
        <v>6010</v>
      </c>
      <c r="D9002" t="s">
        <v>626</v>
      </c>
      <c r="F9002">
        <v>12</v>
      </c>
      <c r="G9002" t="s">
        <v>626</v>
      </c>
      <c r="H9002" s="4" t="str">
        <f t="shared" si="280"/>
        <v>3T13.12</v>
      </c>
      <c r="I9002" s="4">
        <f t="shared" si="281"/>
        <v>0</v>
      </c>
    </row>
    <row r="9003" spans="1:9">
      <c r="A9003" t="s">
        <v>261</v>
      </c>
      <c r="B9003" t="s">
        <v>9548</v>
      </c>
      <c r="C9003" t="s">
        <v>6010</v>
      </c>
      <c r="D9003" t="s">
        <v>627</v>
      </c>
      <c r="F9003">
        <v>13</v>
      </c>
      <c r="G9003" t="s">
        <v>627</v>
      </c>
      <c r="H9003" s="4" t="str">
        <f t="shared" si="280"/>
        <v>3T13.13</v>
      </c>
      <c r="I9003" s="4">
        <f t="shared" si="281"/>
        <v>0</v>
      </c>
    </row>
    <row r="9004" spans="1:9">
      <c r="A9004" t="s">
        <v>261</v>
      </c>
      <c r="B9004" t="s">
        <v>9548</v>
      </c>
      <c r="C9004" t="s">
        <v>6010</v>
      </c>
      <c r="D9004" t="s">
        <v>628</v>
      </c>
      <c r="E9004" t="s">
        <v>4407</v>
      </c>
      <c r="F9004">
        <v>15</v>
      </c>
      <c r="G9004" t="s">
        <v>628</v>
      </c>
      <c r="H9004" s="4" t="str">
        <f t="shared" si="280"/>
        <v>3T13.15</v>
      </c>
      <c r="I9004" s="4" t="str">
        <f t="shared" si="281"/>
        <v>SG3_TCT</v>
      </c>
    </row>
    <row r="9005" spans="1:9">
      <c r="A9005" t="s">
        <v>261</v>
      </c>
      <c r="B9005" t="s">
        <v>9548</v>
      </c>
      <c r="C9005" t="s">
        <v>6010</v>
      </c>
      <c r="D9005" t="s">
        <v>629</v>
      </c>
      <c r="E9005" t="s">
        <v>4407</v>
      </c>
      <c r="F9005">
        <v>10</v>
      </c>
      <c r="G9005" t="s">
        <v>629</v>
      </c>
      <c r="H9005" s="4" t="str">
        <f t="shared" si="280"/>
        <v>3T13.10</v>
      </c>
      <c r="I9005" s="4" t="str">
        <f t="shared" si="281"/>
        <v>SG3_TCT</v>
      </c>
    </row>
    <row r="9006" spans="1:9">
      <c r="A9006" t="s">
        <v>261</v>
      </c>
      <c r="B9006" t="s">
        <v>9548</v>
      </c>
      <c r="C9006" t="s">
        <v>6010</v>
      </c>
      <c r="D9006" t="s">
        <v>630</v>
      </c>
      <c r="E9006" t="s">
        <v>4442</v>
      </c>
      <c r="F9006">
        <v>16</v>
      </c>
      <c r="G9006" t="s">
        <v>630</v>
      </c>
      <c r="H9006" s="4" t="str">
        <f t="shared" si="280"/>
        <v>3T13.16</v>
      </c>
      <c r="I9006" s="4" t="str">
        <f t="shared" si="281"/>
        <v>SG3_U1_FE_MDIX+</v>
      </c>
    </row>
    <row r="9007" spans="1:9">
      <c r="A9007" t="s">
        <v>261</v>
      </c>
      <c r="B9007" t="s">
        <v>9548</v>
      </c>
      <c r="C9007" t="s">
        <v>6010</v>
      </c>
      <c r="D9007" t="s">
        <v>631</v>
      </c>
      <c r="E9007" t="s">
        <v>4443</v>
      </c>
      <c r="F9007">
        <v>14</v>
      </c>
      <c r="G9007" t="s">
        <v>631</v>
      </c>
      <c r="H9007" s="4" t="str">
        <f t="shared" si="280"/>
        <v>3T13.14</v>
      </c>
      <c r="I9007" s="4" t="str">
        <f t="shared" si="281"/>
        <v>SG3_U1_FE_MDIX-</v>
      </c>
    </row>
    <row r="9008" spans="1:9">
      <c r="A9008" t="s">
        <v>261</v>
      </c>
      <c r="B9008" t="s">
        <v>9548</v>
      </c>
      <c r="C9008" t="s">
        <v>6010</v>
      </c>
      <c r="D9008" t="s">
        <v>632</v>
      </c>
      <c r="E9008" t="s">
        <v>4444</v>
      </c>
      <c r="F9008">
        <v>11</v>
      </c>
      <c r="G9008" t="s">
        <v>632</v>
      </c>
      <c r="H9008" s="4" t="str">
        <f t="shared" si="280"/>
        <v>3T13.11</v>
      </c>
      <c r="I9008" s="4" t="str">
        <f t="shared" si="281"/>
        <v>SG3_U1_FE_MDI+</v>
      </c>
    </row>
    <row r="9009" spans="1:9">
      <c r="A9009" t="s">
        <v>261</v>
      </c>
      <c r="B9009" t="s">
        <v>9548</v>
      </c>
      <c r="C9009" t="s">
        <v>6010</v>
      </c>
      <c r="D9009" t="s">
        <v>633</v>
      </c>
      <c r="E9009" t="s">
        <v>4445</v>
      </c>
      <c r="F9009">
        <v>9</v>
      </c>
      <c r="G9009" t="s">
        <v>633</v>
      </c>
      <c r="H9009" s="4" t="str">
        <f t="shared" si="280"/>
        <v>3T13.9</v>
      </c>
      <c r="I9009" s="4" t="str">
        <f t="shared" si="281"/>
        <v>SG3_U1_FE_MDI-</v>
      </c>
    </row>
    <row r="9010" spans="1:9">
      <c r="A9010" t="s">
        <v>261</v>
      </c>
      <c r="B9010" t="s">
        <v>9548</v>
      </c>
      <c r="C9010" t="s">
        <v>6011</v>
      </c>
      <c r="D9010" t="s">
        <v>634</v>
      </c>
      <c r="E9010" t="s">
        <v>4422</v>
      </c>
      <c r="F9010">
        <v>61</v>
      </c>
      <c r="G9010" t="s">
        <v>634</v>
      </c>
      <c r="H9010" s="4" t="str">
        <f t="shared" si="280"/>
        <v>3U6.61</v>
      </c>
      <c r="I9010" s="4" t="str">
        <f t="shared" si="281"/>
        <v>S3_U3_FE_MDIX+</v>
      </c>
    </row>
    <row r="9011" spans="1:9">
      <c r="A9011" t="s">
        <v>261</v>
      </c>
      <c r="B9011" t="s">
        <v>9548</v>
      </c>
      <c r="C9011" t="s">
        <v>6011</v>
      </c>
      <c r="D9011" t="s">
        <v>635</v>
      </c>
      <c r="E9011" t="s">
        <v>7569</v>
      </c>
      <c r="F9011">
        <v>59</v>
      </c>
      <c r="G9011" t="s">
        <v>635</v>
      </c>
      <c r="H9011" s="4" t="str">
        <f t="shared" si="280"/>
        <v>3U6.59</v>
      </c>
      <c r="I9011" s="4" t="str">
        <f t="shared" si="281"/>
        <v>S3_LB_FE_MDIX+</v>
      </c>
    </row>
    <row r="9012" spans="1:9">
      <c r="A9012" t="s">
        <v>261</v>
      </c>
      <c r="B9012" t="s">
        <v>9548</v>
      </c>
      <c r="C9012" t="s">
        <v>6011</v>
      </c>
      <c r="D9012" t="s">
        <v>636</v>
      </c>
      <c r="E9012" t="s">
        <v>4423</v>
      </c>
      <c r="F9012">
        <v>60</v>
      </c>
      <c r="G9012" t="s">
        <v>636</v>
      </c>
      <c r="H9012" s="4" t="str">
        <f t="shared" si="280"/>
        <v>3U6.60</v>
      </c>
      <c r="I9012" s="4" t="str">
        <f t="shared" si="281"/>
        <v>S3_U3_FE_MDIX-</v>
      </c>
    </row>
    <row r="9013" spans="1:9">
      <c r="A9013" t="s">
        <v>261</v>
      </c>
      <c r="B9013" t="s">
        <v>9548</v>
      </c>
      <c r="C9013" t="s">
        <v>6011</v>
      </c>
      <c r="D9013" t="s">
        <v>637</v>
      </c>
      <c r="E9013" t="s">
        <v>7570</v>
      </c>
      <c r="F9013">
        <v>58</v>
      </c>
      <c r="G9013" t="s">
        <v>637</v>
      </c>
      <c r="H9013" s="4" t="str">
        <f t="shared" si="280"/>
        <v>3U6.58</v>
      </c>
      <c r="I9013" s="4" t="str">
        <f t="shared" si="281"/>
        <v>S3_LB_FE_MDIX-</v>
      </c>
    </row>
    <row r="9014" spans="1:9">
      <c r="A9014" t="s">
        <v>261</v>
      </c>
      <c r="B9014" t="s">
        <v>9548</v>
      </c>
      <c r="C9014" t="s">
        <v>6011</v>
      </c>
      <c r="D9014" t="s">
        <v>638</v>
      </c>
      <c r="E9014" t="s">
        <v>4430</v>
      </c>
      <c r="F9014">
        <v>55</v>
      </c>
      <c r="G9014" t="s">
        <v>638</v>
      </c>
      <c r="H9014" s="4" t="str">
        <f t="shared" si="280"/>
        <v>3U6.55</v>
      </c>
      <c r="I9014" s="4" t="str">
        <f t="shared" si="281"/>
        <v>S3_U3_FE_MDI+</v>
      </c>
    </row>
    <row r="9015" spans="1:9">
      <c r="A9015" t="s">
        <v>261</v>
      </c>
      <c r="B9015" t="s">
        <v>9548</v>
      </c>
      <c r="C9015" t="s">
        <v>6011</v>
      </c>
      <c r="D9015" t="s">
        <v>639</v>
      </c>
      <c r="E9015" t="s">
        <v>7571</v>
      </c>
      <c r="F9015">
        <v>53</v>
      </c>
      <c r="G9015" t="s">
        <v>639</v>
      </c>
      <c r="H9015" s="4" t="str">
        <f t="shared" si="280"/>
        <v>3U6.53</v>
      </c>
      <c r="I9015" s="4" t="str">
        <f t="shared" si="281"/>
        <v>S3_LB_FE_MDI+</v>
      </c>
    </row>
    <row r="9016" spans="1:9">
      <c r="A9016" t="s">
        <v>261</v>
      </c>
      <c r="B9016" t="s">
        <v>9548</v>
      </c>
      <c r="C9016" t="s">
        <v>6011</v>
      </c>
      <c r="D9016" t="s">
        <v>640</v>
      </c>
      <c r="E9016" t="s">
        <v>4431</v>
      </c>
      <c r="F9016">
        <v>54</v>
      </c>
      <c r="G9016" t="s">
        <v>640</v>
      </c>
      <c r="H9016" s="4" t="str">
        <f t="shared" si="280"/>
        <v>3U6.54</v>
      </c>
      <c r="I9016" s="4" t="str">
        <f t="shared" si="281"/>
        <v>S3_U3_FE_MDI-</v>
      </c>
    </row>
    <row r="9017" spans="1:9">
      <c r="A9017" t="s">
        <v>261</v>
      </c>
      <c r="B9017" t="s">
        <v>9548</v>
      </c>
      <c r="C9017" t="s">
        <v>6011</v>
      </c>
      <c r="D9017" t="s">
        <v>641</v>
      </c>
      <c r="E9017" t="s">
        <v>7572</v>
      </c>
      <c r="F9017">
        <v>52</v>
      </c>
      <c r="G9017" t="s">
        <v>641</v>
      </c>
      <c r="H9017" s="4" t="str">
        <f t="shared" si="280"/>
        <v>3U6.52</v>
      </c>
      <c r="I9017" s="4" t="str">
        <f t="shared" si="281"/>
        <v>S3_LB_FE_MDI-</v>
      </c>
    </row>
    <row r="9018" spans="1:9">
      <c r="A9018" t="s">
        <v>261</v>
      </c>
      <c r="B9018" t="s">
        <v>9548</v>
      </c>
      <c r="C9018" t="s">
        <v>6011</v>
      </c>
      <c r="D9018" t="s">
        <v>642</v>
      </c>
      <c r="F9018">
        <v>49</v>
      </c>
      <c r="G9018" t="s">
        <v>642</v>
      </c>
      <c r="H9018" s="4" t="str">
        <f t="shared" si="280"/>
        <v>3U6.49</v>
      </c>
      <c r="I9018" s="4">
        <f t="shared" si="281"/>
        <v>0</v>
      </c>
    </row>
    <row r="9019" spans="1:9">
      <c r="A9019" t="s">
        <v>261</v>
      </c>
      <c r="B9019" t="s">
        <v>9548</v>
      </c>
      <c r="C9019" t="s">
        <v>6011</v>
      </c>
      <c r="D9019" t="s">
        <v>643</v>
      </c>
      <c r="F9019">
        <v>47</v>
      </c>
      <c r="G9019" t="s">
        <v>643</v>
      </c>
      <c r="H9019" s="4" t="str">
        <f t="shared" si="280"/>
        <v>3U6.47</v>
      </c>
      <c r="I9019" s="4">
        <f t="shared" si="281"/>
        <v>0</v>
      </c>
    </row>
    <row r="9020" spans="1:9">
      <c r="A9020" t="s">
        <v>261</v>
      </c>
      <c r="B9020" t="s">
        <v>9548</v>
      </c>
      <c r="C9020" t="s">
        <v>6011</v>
      </c>
      <c r="D9020" t="s">
        <v>644</v>
      </c>
      <c r="F9020">
        <v>48</v>
      </c>
      <c r="G9020" t="s">
        <v>644</v>
      </c>
      <c r="H9020" s="4" t="str">
        <f t="shared" si="280"/>
        <v>3U6.48</v>
      </c>
      <c r="I9020" s="4">
        <f t="shared" si="281"/>
        <v>0</v>
      </c>
    </row>
    <row r="9021" spans="1:9">
      <c r="A9021" t="s">
        <v>261</v>
      </c>
      <c r="B9021" t="s">
        <v>9548</v>
      </c>
      <c r="C9021" t="s">
        <v>6011</v>
      </c>
      <c r="D9021" t="s">
        <v>645</v>
      </c>
      <c r="F9021">
        <v>46</v>
      </c>
      <c r="G9021" t="s">
        <v>645</v>
      </c>
      <c r="H9021" s="4" t="str">
        <f t="shared" si="280"/>
        <v>3U6.46</v>
      </c>
      <c r="I9021" s="4">
        <f t="shared" si="281"/>
        <v>0</v>
      </c>
    </row>
    <row r="9022" spans="1:9">
      <c r="A9022" t="s">
        <v>261</v>
      </c>
      <c r="B9022" t="s">
        <v>9548</v>
      </c>
      <c r="C9022" t="s">
        <v>6011</v>
      </c>
      <c r="D9022" t="s">
        <v>646</v>
      </c>
      <c r="E9022" t="s">
        <v>4410</v>
      </c>
      <c r="F9022">
        <v>45</v>
      </c>
      <c r="G9022" t="s">
        <v>646</v>
      </c>
      <c r="H9022" s="4" t="str">
        <f t="shared" si="280"/>
        <v>3U6.45</v>
      </c>
      <c r="I9022" s="4" t="str">
        <f t="shared" si="281"/>
        <v>SG3_U3_FE_MDIX+</v>
      </c>
    </row>
    <row r="9023" spans="1:9">
      <c r="A9023" t="s">
        <v>261</v>
      </c>
      <c r="B9023" t="s">
        <v>9548</v>
      </c>
      <c r="C9023" t="s">
        <v>6011</v>
      </c>
      <c r="D9023" t="s">
        <v>647</v>
      </c>
      <c r="E9023" t="s">
        <v>7571</v>
      </c>
      <c r="F9023">
        <v>43</v>
      </c>
      <c r="G9023" t="s">
        <v>647</v>
      </c>
      <c r="H9023" s="4" t="str">
        <f t="shared" si="280"/>
        <v>3U6.43</v>
      </c>
      <c r="I9023" s="4" t="str">
        <f t="shared" si="281"/>
        <v>S3_LB_FE_MDI+</v>
      </c>
    </row>
    <row r="9024" spans="1:9">
      <c r="A9024" t="s">
        <v>261</v>
      </c>
      <c r="B9024" t="s">
        <v>9548</v>
      </c>
      <c r="C9024" t="s">
        <v>6011</v>
      </c>
      <c r="D9024" t="s">
        <v>648</v>
      </c>
      <c r="E9024" t="s">
        <v>4411</v>
      </c>
      <c r="F9024">
        <v>44</v>
      </c>
      <c r="G9024" t="s">
        <v>648</v>
      </c>
      <c r="H9024" s="4" t="str">
        <f t="shared" si="280"/>
        <v>3U6.44</v>
      </c>
      <c r="I9024" s="4" t="str">
        <f t="shared" si="281"/>
        <v>SG3_U3_FE_MDIX-</v>
      </c>
    </row>
    <row r="9025" spans="1:9">
      <c r="A9025" t="s">
        <v>261</v>
      </c>
      <c r="B9025" t="s">
        <v>9548</v>
      </c>
      <c r="C9025" t="s">
        <v>6011</v>
      </c>
      <c r="D9025" t="s">
        <v>649</v>
      </c>
      <c r="E9025" t="s">
        <v>7572</v>
      </c>
      <c r="F9025">
        <v>42</v>
      </c>
      <c r="G9025" t="s">
        <v>649</v>
      </c>
      <c r="H9025" s="4" t="str">
        <f t="shared" si="280"/>
        <v>3U6.42</v>
      </c>
      <c r="I9025" s="4" t="str">
        <f t="shared" si="281"/>
        <v>S3_LB_FE_MDI-</v>
      </c>
    </row>
    <row r="9026" spans="1:9">
      <c r="A9026" t="s">
        <v>261</v>
      </c>
      <c r="B9026" t="s">
        <v>9548</v>
      </c>
      <c r="C9026" t="s">
        <v>6011</v>
      </c>
      <c r="D9026" t="s">
        <v>650</v>
      </c>
      <c r="E9026" t="s">
        <v>4408</v>
      </c>
      <c r="F9026">
        <v>39</v>
      </c>
      <c r="G9026" t="s">
        <v>650</v>
      </c>
      <c r="H9026" s="4" t="str">
        <f t="shared" ref="H9026:H9089" si="282">CONCATENATE(C9026,".",F9026)</f>
        <v>3U6.39</v>
      </c>
      <c r="I9026" s="4" t="str">
        <f t="shared" ref="I9026:I9089" si="283">E9026</f>
        <v>SG3_U3_FE_MDI+</v>
      </c>
    </row>
    <row r="9027" spans="1:9">
      <c r="A9027" t="s">
        <v>261</v>
      </c>
      <c r="B9027" t="s">
        <v>9548</v>
      </c>
      <c r="C9027" t="s">
        <v>6011</v>
      </c>
      <c r="D9027" t="s">
        <v>651</v>
      </c>
      <c r="E9027" t="s">
        <v>7569</v>
      </c>
      <c r="F9027">
        <v>37</v>
      </c>
      <c r="G9027" t="s">
        <v>651</v>
      </c>
      <c r="H9027" s="4" t="str">
        <f t="shared" si="282"/>
        <v>3U6.37</v>
      </c>
      <c r="I9027" s="4" t="str">
        <f t="shared" si="283"/>
        <v>S3_LB_FE_MDIX+</v>
      </c>
    </row>
    <row r="9028" spans="1:9">
      <c r="A9028" t="s">
        <v>261</v>
      </c>
      <c r="B9028" t="s">
        <v>9548</v>
      </c>
      <c r="C9028" t="s">
        <v>6011</v>
      </c>
      <c r="D9028" t="s">
        <v>652</v>
      </c>
      <c r="E9028" t="s">
        <v>4409</v>
      </c>
      <c r="F9028">
        <v>38</v>
      </c>
      <c r="G9028" t="s">
        <v>652</v>
      </c>
      <c r="H9028" s="4" t="str">
        <f t="shared" si="282"/>
        <v>3U6.38</v>
      </c>
      <c r="I9028" s="4" t="str">
        <f t="shared" si="283"/>
        <v>SG3_U3_FE_MDI-</v>
      </c>
    </row>
    <row r="9029" spans="1:9">
      <c r="A9029" t="s">
        <v>261</v>
      </c>
      <c r="B9029" t="s">
        <v>9548</v>
      </c>
      <c r="C9029" t="s">
        <v>6011</v>
      </c>
      <c r="D9029" t="s">
        <v>653</v>
      </c>
      <c r="E9029" t="s">
        <v>7570</v>
      </c>
      <c r="F9029">
        <v>36</v>
      </c>
      <c r="G9029" t="s">
        <v>653</v>
      </c>
      <c r="H9029" s="4" t="str">
        <f t="shared" si="282"/>
        <v>3U6.36</v>
      </c>
      <c r="I9029" s="4" t="str">
        <f t="shared" si="283"/>
        <v>S3_LB_FE_MDIX-</v>
      </c>
    </row>
    <row r="9030" spans="1:9">
      <c r="A9030" t="s">
        <v>261</v>
      </c>
      <c r="B9030" t="s">
        <v>9548</v>
      </c>
      <c r="C9030" t="s">
        <v>6011</v>
      </c>
      <c r="D9030" t="s">
        <v>231</v>
      </c>
      <c r="E9030" t="s">
        <v>4420</v>
      </c>
      <c r="F9030">
        <v>6</v>
      </c>
      <c r="G9030" t="s">
        <v>231</v>
      </c>
      <c r="H9030" s="4" t="str">
        <f t="shared" si="282"/>
        <v>3U6.6</v>
      </c>
      <c r="I9030" s="4" t="str">
        <f t="shared" si="283"/>
        <v>S3_U2_FE_MDIX+</v>
      </c>
    </row>
    <row r="9031" spans="1:9">
      <c r="A9031" t="s">
        <v>261</v>
      </c>
      <c r="B9031" t="s">
        <v>9548</v>
      </c>
      <c r="C9031" t="s">
        <v>6011</v>
      </c>
      <c r="D9031" t="s">
        <v>195</v>
      </c>
      <c r="E9031" t="s">
        <v>4421</v>
      </c>
      <c r="F9031">
        <v>7</v>
      </c>
      <c r="G9031" t="s">
        <v>195</v>
      </c>
      <c r="H9031" s="4" t="str">
        <f t="shared" si="282"/>
        <v>3U6.7</v>
      </c>
      <c r="I9031" s="4" t="str">
        <f t="shared" si="283"/>
        <v>S3_U2_FE_MDIX-</v>
      </c>
    </row>
    <row r="9032" spans="1:9">
      <c r="A9032" t="s">
        <v>261</v>
      </c>
      <c r="B9032" t="s">
        <v>9548</v>
      </c>
      <c r="C9032" t="s">
        <v>6011</v>
      </c>
      <c r="D9032" t="s">
        <v>196</v>
      </c>
      <c r="E9032" t="s">
        <v>4428</v>
      </c>
      <c r="F9032">
        <v>12</v>
      </c>
      <c r="G9032" t="s">
        <v>196</v>
      </c>
      <c r="H9032" s="4" t="str">
        <f t="shared" si="282"/>
        <v>3U6.12</v>
      </c>
      <c r="I9032" s="4" t="str">
        <f t="shared" si="283"/>
        <v>S3_U2_FE_MDI+</v>
      </c>
    </row>
    <row r="9033" spans="1:9">
      <c r="A9033" t="s">
        <v>261</v>
      </c>
      <c r="B9033" t="s">
        <v>9548</v>
      </c>
      <c r="C9033" t="s">
        <v>6011</v>
      </c>
      <c r="D9033" t="s">
        <v>197</v>
      </c>
      <c r="E9033" t="s">
        <v>4429</v>
      </c>
      <c r="F9033">
        <v>13</v>
      </c>
      <c r="G9033" t="s">
        <v>197</v>
      </c>
      <c r="H9033" s="4" t="str">
        <f t="shared" si="282"/>
        <v>3U6.13</v>
      </c>
      <c r="I9033" s="4" t="str">
        <f t="shared" si="283"/>
        <v>S3_U2_FE_MDI-</v>
      </c>
    </row>
    <row r="9034" spans="1:9">
      <c r="A9034" t="s">
        <v>261</v>
      </c>
      <c r="B9034" t="s">
        <v>9548</v>
      </c>
      <c r="C9034" t="s">
        <v>6011</v>
      </c>
      <c r="D9034" t="s">
        <v>11</v>
      </c>
      <c r="F9034">
        <v>18</v>
      </c>
      <c r="G9034" t="s">
        <v>11</v>
      </c>
      <c r="H9034" s="4" t="str">
        <f t="shared" si="282"/>
        <v>3U6.18</v>
      </c>
      <c r="I9034" s="4">
        <f t="shared" si="283"/>
        <v>0</v>
      </c>
    </row>
    <row r="9035" spans="1:9">
      <c r="A9035" t="s">
        <v>261</v>
      </c>
      <c r="B9035" t="s">
        <v>9548</v>
      </c>
      <c r="C9035" t="s">
        <v>6011</v>
      </c>
      <c r="D9035" t="s">
        <v>198</v>
      </c>
      <c r="F9035">
        <v>19</v>
      </c>
      <c r="G9035" t="s">
        <v>198</v>
      </c>
      <c r="H9035" s="4" t="str">
        <f t="shared" si="282"/>
        <v>3U6.19</v>
      </c>
      <c r="I9035" s="4">
        <f t="shared" si="283"/>
        <v>0</v>
      </c>
    </row>
    <row r="9036" spans="1:9">
      <c r="A9036" t="s">
        <v>261</v>
      </c>
      <c r="B9036" t="s">
        <v>9548</v>
      </c>
      <c r="C9036" t="s">
        <v>6011</v>
      </c>
      <c r="D9036" t="s">
        <v>199</v>
      </c>
      <c r="E9036" t="s">
        <v>4438</v>
      </c>
      <c r="F9036">
        <v>21</v>
      </c>
      <c r="G9036" t="s">
        <v>199</v>
      </c>
      <c r="H9036" s="4" t="str">
        <f t="shared" si="282"/>
        <v>3U6.21</v>
      </c>
      <c r="I9036" s="4" t="str">
        <f t="shared" si="283"/>
        <v>SG3_U2_FE_MDIX+</v>
      </c>
    </row>
    <row r="9037" spans="1:9">
      <c r="A9037" t="s">
        <v>261</v>
      </c>
      <c r="B9037" t="s">
        <v>9548</v>
      </c>
      <c r="C9037" t="s">
        <v>6011</v>
      </c>
      <c r="D9037" t="s">
        <v>200</v>
      </c>
      <c r="E9037" t="s">
        <v>4439</v>
      </c>
      <c r="F9037">
        <v>22</v>
      </c>
      <c r="G9037" t="s">
        <v>200</v>
      </c>
      <c r="H9037" s="4" t="str">
        <f t="shared" si="282"/>
        <v>3U6.22</v>
      </c>
      <c r="I9037" s="4" t="str">
        <f t="shared" si="283"/>
        <v>SG3_U2_FE_MDIX-</v>
      </c>
    </row>
    <row r="9038" spans="1:9">
      <c r="A9038" t="s">
        <v>261</v>
      </c>
      <c r="B9038" t="s">
        <v>9548</v>
      </c>
      <c r="C9038" t="s">
        <v>6011</v>
      </c>
      <c r="D9038" t="s">
        <v>201</v>
      </c>
      <c r="E9038" t="s">
        <v>4440</v>
      </c>
      <c r="F9038">
        <v>27</v>
      </c>
      <c r="G9038" t="s">
        <v>201</v>
      </c>
      <c r="H9038" s="4" t="str">
        <f t="shared" si="282"/>
        <v>3U6.27</v>
      </c>
      <c r="I9038" s="4" t="str">
        <f t="shared" si="283"/>
        <v>SG3_U2_FE_MDI+</v>
      </c>
    </row>
    <row r="9039" spans="1:9">
      <c r="A9039" t="s">
        <v>261</v>
      </c>
      <c r="B9039" t="s">
        <v>9548</v>
      </c>
      <c r="C9039" t="s">
        <v>6011</v>
      </c>
      <c r="D9039" t="s">
        <v>202</v>
      </c>
      <c r="E9039" t="s">
        <v>4441</v>
      </c>
      <c r="F9039">
        <v>28</v>
      </c>
      <c r="G9039" t="s">
        <v>202</v>
      </c>
      <c r="H9039" s="4" t="str">
        <f t="shared" si="282"/>
        <v>3U6.28</v>
      </c>
      <c r="I9039" s="4" t="str">
        <f t="shared" si="283"/>
        <v>SG3_U2_FE_MDI-</v>
      </c>
    </row>
    <row r="9040" spans="1:9">
      <c r="A9040" t="s">
        <v>261</v>
      </c>
      <c r="B9040" t="s">
        <v>9548</v>
      </c>
      <c r="C9040" t="s">
        <v>6011</v>
      </c>
      <c r="D9040" t="s">
        <v>654</v>
      </c>
      <c r="E9040" t="s">
        <v>169</v>
      </c>
      <c r="F9040">
        <v>1</v>
      </c>
      <c r="G9040" t="s">
        <v>654</v>
      </c>
      <c r="H9040" s="4" t="str">
        <f t="shared" si="282"/>
        <v>3U6.1</v>
      </c>
      <c r="I9040" s="4" t="str">
        <f t="shared" si="283"/>
        <v>DGND</v>
      </c>
    </row>
    <row r="9041" spans="1:9">
      <c r="A9041" t="s">
        <v>261</v>
      </c>
      <c r="B9041" t="s">
        <v>9548</v>
      </c>
      <c r="C9041" t="s">
        <v>6011</v>
      </c>
      <c r="D9041" t="s">
        <v>655</v>
      </c>
      <c r="E9041" t="s">
        <v>169</v>
      </c>
      <c r="F9041">
        <v>3</v>
      </c>
      <c r="G9041" t="s">
        <v>655</v>
      </c>
      <c r="H9041" s="4" t="str">
        <f t="shared" si="282"/>
        <v>3U6.3</v>
      </c>
      <c r="I9041" s="4" t="str">
        <f t="shared" si="283"/>
        <v>DGND</v>
      </c>
    </row>
    <row r="9042" spans="1:9">
      <c r="A9042" t="s">
        <v>261</v>
      </c>
      <c r="B9042" t="s">
        <v>9548</v>
      </c>
      <c r="C9042" t="s">
        <v>6011</v>
      </c>
      <c r="D9042" t="s">
        <v>656</v>
      </c>
      <c r="E9042" t="s">
        <v>169</v>
      </c>
      <c r="F9042">
        <v>4</v>
      </c>
      <c r="G9042" t="s">
        <v>656</v>
      </c>
      <c r="H9042" s="4" t="str">
        <f t="shared" si="282"/>
        <v>3U6.4</v>
      </c>
      <c r="I9042" s="4" t="str">
        <f t="shared" si="283"/>
        <v>DGND</v>
      </c>
    </row>
    <row r="9043" spans="1:9">
      <c r="A9043" t="s">
        <v>261</v>
      </c>
      <c r="B9043" t="s">
        <v>9548</v>
      </c>
      <c r="C9043" t="s">
        <v>6011</v>
      </c>
      <c r="D9043" t="s">
        <v>657</v>
      </c>
      <c r="E9043" t="s">
        <v>169</v>
      </c>
      <c r="F9043">
        <v>5</v>
      </c>
      <c r="G9043" t="s">
        <v>657</v>
      </c>
      <c r="H9043" s="4" t="str">
        <f t="shared" si="282"/>
        <v>3U6.5</v>
      </c>
      <c r="I9043" s="4" t="str">
        <f t="shared" si="283"/>
        <v>DGND</v>
      </c>
    </row>
    <row r="9044" spans="1:9">
      <c r="A9044" t="s">
        <v>261</v>
      </c>
      <c r="B9044" t="s">
        <v>9548</v>
      </c>
      <c r="C9044" t="s">
        <v>6011</v>
      </c>
      <c r="D9044" t="s">
        <v>658</v>
      </c>
      <c r="E9044" t="s">
        <v>169</v>
      </c>
      <c r="F9044">
        <v>9</v>
      </c>
      <c r="G9044" t="s">
        <v>658</v>
      </c>
      <c r="H9044" s="4" t="str">
        <f t="shared" si="282"/>
        <v>3U6.9</v>
      </c>
      <c r="I9044" s="4" t="str">
        <f t="shared" si="283"/>
        <v>DGND</v>
      </c>
    </row>
    <row r="9045" spans="1:9">
      <c r="A9045" t="s">
        <v>261</v>
      </c>
      <c r="B9045" t="s">
        <v>9548</v>
      </c>
      <c r="C9045" t="s">
        <v>6011</v>
      </c>
      <c r="D9045" t="s">
        <v>659</v>
      </c>
      <c r="E9045" t="s">
        <v>169</v>
      </c>
      <c r="F9045">
        <v>14</v>
      </c>
      <c r="G9045" t="s">
        <v>659</v>
      </c>
      <c r="H9045" s="4" t="str">
        <f t="shared" si="282"/>
        <v>3U6.14</v>
      </c>
      <c r="I9045" s="4" t="str">
        <f t="shared" si="283"/>
        <v>DGND</v>
      </c>
    </row>
    <row r="9046" spans="1:9">
      <c r="A9046" t="s">
        <v>261</v>
      </c>
      <c r="B9046" t="s">
        <v>9548</v>
      </c>
      <c r="C9046" t="s">
        <v>6011</v>
      </c>
      <c r="D9046" t="s">
        <v>660</v>
      </c>
      <c r="E9046" t="s">
        <v>169</v>
      </c>
      <c r="F9046">
        <v>17</v>
      </c>
      <c r="G9046" t="s">
        <v>660</v>
      </c>
      <c r="H9046" s="4" t="str">
        <f t="shared" si="282"/>
        <v>3U6.17</v>
      </c>
      <c r="I9046" s="4" t="str">
        <f t="shared" si="283"/>
        <v>DGND</v>
      </c>
    </row>
    <row r="9047" spans="1:9">
      <c r="A9047" t="s">
        <v>261</v>
      </c>
      <c r="B9047" t="s">
        <v>9548</v>
      </c>
      <c r="C9047" t="s">
        <v>6011</v>
      </c>
      <c r="D9047" t="s">
        <v>661</v>
      </c>
      <c r="E9047" t="s">
        <v>169</v>
      </c>
      <c r="F9047">
        <v>23</v>
      </c>
      <c r="G9047" t="s">
        <v>661</v>
      </c>
      <c r="H9047" s="4" t="str">
        <f t="shared" si="282"/>
        <v>3U6.23</v>
      </c>
      <c r="I9047" s="4" t="str">
        <f t="shared" si="283"/>
        <v>DGND</v>
      </c>
    </row>
    <row r="9048" spans="1:9">
      <c r="A9048" t="s">
        <v>261</v>
      </c>
      <c r="B9048" t="s">
        <v>9548</v>
      </c>
      <c r="C9048" t="s">
        <v>6011</v>
      </c>
      <c r="D9048" t="s">
        <v>662</v>
      </c>
      <c r="E9048" t="s">
        <v>169</v>
      </c>
      <c r="F9048">
        <v>29</v>
      </c>
      <c r="G9048" t="s">
        <v>662</v>
      </c>
      <c r="H9048" s="4" t="str">
        <f t="shared" si="282"/>
        <v>3U6.29</v>
      </c>
      <c r="I9048" s="4" t="str">
        <f t="shared" si="283"/>
        <v>DGND</v>
      </c>
    </row>
    <row r="9049" spans="1:9">
      <c r="A9049" t="s">
        <v>261</v>
      </c>
      <c r="B9049" t="s">
        <v>9548</v>
      </c>
      <c r="C9049" t="s">
        <v>6011</v>
      </c>
      <c r="D9049" t="s">
        <v>663</v>
      </c>
      <c r="E9049" t="s">
        <v>169</v>
      </c>
      <c r="F9049">
        <v>30</v>
      </c>
      <c r="G9049" t="s">
        <v>663</v>
      </c>
      <c r="H9049" s="4" t="str">
        <f t="shared" si="282"/>
        <v>3U6.30</v>
      </c>
      <c r="I9049" s="4" t="str">
        <f t="shared" si="283"/>
        <v>DGND</v>
      </c>
    </row>
    <row r="9050" spans="1:9">
      <c r="A9050" t="s">
        <v>261</v>
      </c>
      <c r="B9050" t="s">
        <v>9548</v>
      </c>
      <c r="C9050" t="s">
        <v>6011</v>
      </c>
      <c r="D9050" t="s">
        <v>664</v>
      </c>
      <c r="E9050" t="s">
        <v>169</v>
      </c>
      <c r="F9050">
        <v>32</v>
      </c>
      <c r="G9050" t="s">
        <v>664</v>
      </c>
      <c r="H9050" s="4" t="str">
        <f t="shared" si="282"/>
        <v>3U6.32</v>
      </c>
      <c r="I9050" s="4" t="str">
        <f t="shared" si="283"/>
        <v>DGND</v>
      </c>
    </row>
    <row r="9051" spans="1:9">
      <c r="A9051" t="s">
        <v>261</v>
      </c>
      <c r="B9051" t="s">
        <v>9548</v>
      </c>
      <c r="C9051" t="s">
        <v>6011</v>
      </c>
      <c r="D9051" t="s">
        <v>665</v>
      </c>
      <c r="E9051" t="s">
        <v>169</v>
      </c>
      <c r="F9051">
        <v>34</v>
      </c>
      <c r="G9051" t="s">
        <v>665</v>
      </c>
      <c r="H9051" s="4" t="str">
        <f t="shared" si="282"/>
        <v>3U6.34</v>
      </c>
      <c r="I9051" s="4" t="str">
        <f t="shared" si="283"/>
        <v>DGND</v>
      </c>
    </row>
    <row r="9052" spans="1:9">
      <c r="A9052" t="s">
        <v>261</v>
      </c>
      <c r="B9052" t="s">
        <v>9548</v>
      </c>
      <c r="C9052" t="s">
        <v>6011</v>
      </c>
      <c r="D9052" t="s">
        <v>666</v>
      </c>
      <c r="E9052" t="s">
        <v>169</v>
      </c>
      <c r="F9052">
        <v>35</v>
      </c>
      <c r="G9052" t="s">
        <v>666</v>
      </c>
      <c r="H9052" s="4" t="str">
        <f t="shared" si="282"/>
        <v>3U6.35</v>
      </c>
      <c r="I9052" s="4" t="str">
        <f t="shared" si="283"/>
        <v>DGND</v>
      </c>
    </row>
    <row r="9053" spans="1:9">
      <c r="A9053" t="s">
        <v>261</v>
      </c>
      <c r="B9053" t="s">
        <v>9548</v>
      </c>
      <c r="C9053" t="s">
        <v>6011</v>
      </c>
      <c r="D9053" t="s">
        <v>667</v>
      </c>
      <c r="E9053" t="s">
        <v>169</v>
      </c>
      <c r="F9053">
        <v>41</v>
      </c>
      <c r="G9053" t="s">
        <v>667</v>
      </c>
      <c r="H9053" s="4" t="str">
        <f t="shared" si="282"/>
        <v>3U6.41</v>
      </c>
      <c r="I9053" s="4" t="str">
        <f t="shared" si="283"/>
        <v>DGND</v>
      </c>
    </row>
    <row r="9054" spans="1:9">
      <c r="A9054" t="s">
        <v>261</v>
      </c>
      <c r="B9054" t="s">
        <v>9548</v>
      </c>
      <c r="C9054" t="s">
        <v>6011</v>
      </c>
      <c r="D9054" t="s">
        <v>668</v>
      </c>
      <c r="E9054" t="s">
        <v>169</v>
      </c>
      <c r="F9054">
        <v>50</v>
      </c>
      <c r="G9054" t="s">
        <v>668</v>
      </c>
      <c r="H9054" s="4" t="str">
        <f t="shared" si="282"/>
        <v>3U6.50</v>
      </c>
      <c r="I9054" s="4" t="str">
        <f t="shared" si="283"/>
        <v>DGND</v>
      </c>
    </row>
    <row r="9055" spans="1:9">
      <c r="A9055" t="s">
        <v>261</v>
      </c>
      <c r="B9055" t="s">
        <v>9548</v>
      </c>
      <c r="C9055" t="s">
        <v>6011</v>
      </c>
      <c r="D9055" t="s">
        <v>669</v>
      </c>
      <c r="E9055" t="s">
        <v>169</v>
      </c>
      <c r="F9055">
        <v>51</v>
      </c>
      <c r="G9055" t="s">
        <v>669</v>
      </c>
      <c r="H9055" s="4" t="str">
        <f t="shared" si="282"/>
        <v>3U6.51</v>
      </c>
      <c r="I9055" s="4" t="str">
        <f t="shared" si="283"/>
        <v>DGND</v>
      </c>
    </row>
    <row r="9056" spans="1:9">
      <c r="A9056" t="s">
        <v>261</v>
      </c>
      <c r="B9056" t="s">
        <v>9548</v>
      </c>
      <c r="C9056" t="s">
        <v>6011</v>
      </c>
      <c r="D9056" t="s">
        <v>670</v>
      </c>
      <c r="E9056" t="s">
        <v>169</v>
      </c>
      <c r="F9056">
        <v>57</v>
      </c>
      <c r="G9056" t="s">
        <v>670</v>
      </c>
      <c r="H9056" s="4" t="str">
        <f t="shared" si="282"/>
        <v>3U6.57</v>
      </c>
      <c r="I9056" s="4" t="str">
        <f t="shared" si="283"/>
        <v>DGND</v>
      </c>
    </row>
    <row r="9057" spans="1:9">
      <c r="A9057" t="s">
        <v>261</v>
      </c>
      <c r="B9057" t="s">
        <v>9548</v>
      </c>
      <c r="C9057" t="s">
        <v>6011</v>
      </c>
      <c r="D9057" t="s">
        <v>671</v>
      </c>
      <c r="E9057" t="s">
        <v>169</v>
      </c>
      <c r="F9057">
        <v>62</v>
      </c>
      <c r="G9057" t="s">
        <v>671</v>
      </c>
      <c r="H9057" s="4" t="str">
        <f t="shared" si="282"/>
        <v>3U6.62</v>
      </c>
      <c r="I9057" s="4" t="str">
        <f t="shared" si="283"/>
        <v>DGND</v>
      </c>
    </row>
    <row r="9058" spans="1:9">
      <c r="A9058" t="s">
        <v>261</v>
      </c>
      <c r="B9058" t="s">
        <v>9548</v>
      </c>
      <c r="C9058" t="s">
        <v>6011</v>
      </c>
      <c r="D9058" t="s">
        <v>672</v>
      </c>
      <c r="E9058" t="s">
        <v>169</v>
      </c>
      <c r="F9058">
        <v>63</v>
      </c>
      <c r="G9058" t="s">
        <v>672</v>
      </c>
      <c r="H9058" s="4" t="str">
        <f t="shared" si="282"/>
        <v>3U6.63</v>
      </c>
      <c r="I9058" s="4" t="str">
        <f t="shared" si="283"/>
        <v>DGND</v>
      </c>
    </row>
    <row r="9059" spans="1:9">
      <c r="A9059" t="s">
        <v>261</v>
      </c>
      <c r="B9059" t="s">
        <v>9548</v>
      </c>
      <c r="C9059" t="s">
        <v>6011</v>
      </c>
      <c r="D9059" t="s">
        <v>673</v>
      </c>
      <c r="E9059" t="s">
        <v>4389</v>
      </c>
      <c r="F9059">
        <v>10</v>
      </c>
      <c r="G9059" t="s">
        <v>673</v>
      </c>
      <c r="H9059" s="4" t="str">
        <f t="shared" si="282"/>
        <v>3U6.10</v>
      </c>
      <c r="I9059" s="4" t="str">
        <f t="shared" si="283"/>
        <v>S3_HSD093</v>
      </c>
    </row>
    <row r="9060" spans="1:9">
      <c r="A9060" t="s">
        <v>261</v>
      </c>
      <c r="B9060" t="s">
        <v>9548</v>
      </c>
      <c r="C9060" t="s">
        <v>6011</v>
      </c>
      <c r="D9060" t="s">
        <v>674</v>
      </c>
      <c r="E9060" t="s">
        <v>4389</v>
      </c>
      <c r="F9060">
        <v>25</v>
      </c>
      <c r="G9060" t="s">
        <v>674</v>
      </c>
      <c r="H9060" s="4" t="str">
        <f t="shared" si="282"/>
        <v>3U6.25</v>
      </c>
      <c r="I9060" s="4" t="str">
        <f t="shared" si="283"/>
        <v>S3_HSD093</v>
      </c>
    </row>
    <row r="9061" spans="1:9">
      <c r="A9061" t="s">
        <v>261</v>
      </c>
      <c r="B9061" t="s">
        <v>9548</v>
      </c>
      <c r="C9061" t="s">
        <v>6011</v>
      </c>
      <c r="D9061" t="s">
        <v>675</v>
      </c>
      <c r="E9061" t="s">
        <v>4406</v>
      </c>
      <c r="F9061">
        <v>2</v>
      </c>
      <c r="G9061" t="s">
        <v>675</v>
      </c>
      <c r="H9061" s="4" t="str">
        <f t="shared" si="282"/>
        <v>3U6.2</v>
      </c>
      <c r="I9061" s="4" t="str">
        <f t="shared" si="283"/>
        <v>S3_U6_VDD</v>
      </c>
    </row>
    <row r="9062" spans="1:9">
      <c r="A9062" t="s">
        <v>261</v>
      </c>
      <c r="B9062" t="s">
        <v>9548</v>
      </c>
      <c r="C9062" t="s">
        <v>6011</v>
      </c>
      <c r="D9062" t="s">
        <v>676</v>
      </c>
      <c r="E9062" t="s">
        <v>4406</v>
      </c>
      <c r="F9062">
        <v>8</v>
      </c>
      <c r="G9062" t="s">
        <v>676</v>
      </c>
      <c r="H9062" s="4" t="str">
        <f t="shared" si="282"/>
        <v>3U6.8</v>
      </c>
      <c r="I9062" s="4" t="str">
        <f t="shared" si="283"/>
        <v>S3_U6_VDD</v>
      </c>
    </row>
    <row r="9063" spans="1:9">
      <c r="A9063" t="s">
        <v>261</v>
      </c>
      <c r="B9063" t="s">
        <v>9548</v>
      </c>
      <c r="C9063" t="s">
        <v>6011</v>
      </c>
      <c r="D9063" t="s">
        <v>677</v>
      </c>
      <c r="E9063" t="s">
        <v>4406</v>
      </c>
      <c r="F9063">
        <v>11</v>
      </c>
      <c r="G9063" t="s">
        <v>677</v>
      </c>
      <c r="H9063" s="4" t="str">
        <f t="shared" si="282"/>
        <v>3U6.11</v>
      </c>
      <c r="I9063" s="4" t="str">
        <f t="shared" si="283"/>
        <v>S3_U6_VDD</v>
      </c>
    </row>
    <row r="9064" spans="1:9">
      <c r="A9064" t="s">
        <v>261</v>
      </c>
      <c r="B9064" t="s">
        <v>9548</v>
      </c>
      <c r="C9064" t="s">
        <v>6011</v>
      </c>
      <c r="D9064" t="s">
        <v>678</v>
      </c>
      <c r="E9064" t="s">
        <v>4406</v>
      </c>
      <c r="F9064">
        <v>15</v>
      </c>
      <c r="G9064" t="s">
        <v>678</v>
      </c>
      <c r="H9064" s="4" t="str">
        <f t="shared" si="282"/>
        <v>3U6.15</v>
      </c>
      <c r="I9064" s="4" t="str">
        <f t="shared" si="283"/>
        <v>S3_U6_VDD</v>
      </c>
    </row>
    <row r="9065" spans="1:9">
      <c r="A9065" t="s">
        <v>261</v>
      </c>
      <c r="B9065" t="s">
        <v>9548</v>
      </c>
      <c r="C9065" t="s">
        <v>6011</v>
      </c>
      <c r="D9065" t="s">
        <v>679</v>
      </c>
      <c r="E9065" t="s">
        <v>4406</v>
      </c>
      <c r="F9065">
        <v>16</v>
      </c>
      <c r="G9065" t="s">
        <v>679</v>
      </c>
      <c r="H9065" s="4" t="str">
        <f t="shared" si="282"/>
        <v>3U6.16</v>
      </c>
      <c r="I9065" s="4" t="str">
        <f t="shared" si="283"/>
        <v>S3_U6_VDD</v>
      </c>
    </row>
    <row r="9066" spans="1:9">
      <c r="A9066" t="s">
        <v>261</v>
      </c>
      <c r="B9066" t="s">
        <v>9548</v>
      </c>
      <c r="C9066" t="s">
        <v>6011</v>
      </c>
      <c r="D9066" t="s">
        <v>680</v>
      </c>
      <c r="E9066" t="s">
        <v>4406</v>
      </c>
      <c r="F9066">
        <v>20</v>
      </c>
      <c r="G9066" t="s">
        <v>680</v>
      </c>
      <c r="H9066" s="4" t="str">
        <f t="shared" si="282"/>
        <v>3U6.20</v>
      </c>
      <c r="I9066" s="4" t="str">
        <f t="shared" si="283"/>
        <v>S3_U6_VDD</v>
      </c>
    </row>
    <row r="9067" spans="1:9">
      <c r="A9067" t="s">
        <v>261</v>
      </c>
      <c r="B9067" t="s">
        <v>9548</v>
      </c>
      <c r="C9067" t="s">
        <v>6011</v>
      </c>
      <c r="D9067" t="s">
        <v>681</v>
      </c>
      <c r="E9067" t="s">
        <v>4406</v>
      </c>
      <c r="F9067">
        <v>24</v>
      </c>
      <c r="G9067" t="s">
        <v>681</v>
      </c>
      <c r="H9067" s="4" t="str">
        <f t="shared" si="282"/>
        <v>3U6.24</v>
      </c>
      <c r="I9067" s="4" t="str">
        <f t="shared" si="283"/>
        <v>S3_U6_VDD</v>
      </c>
    </row>
    <row r="9068" spans="1:9">
      <c r="A9068" t="s">
        <v>261</v>
      </c>
      <c r="B9068" t="s">
        <v>9548</v>
      </c>
      <c r="C9068" t="s">
        <v>6011</v>
      </c>
      <c r="D9068" t="s">
        <v>682</v>
      </c>
      <c r="E9068" t="s">
        <v>4406</v>
      </c>
      <c r="F9068">
        <v>26</v>
      </c>
      <c r="G9068" t="s">
        <v>682</v>
      </c>
      <c r="H9068" s="4" t="str">
        <f t="shared" si="282"/>
        <v>3U6.26</v>
      </c>
      <c r="I9068" s="4" t="str">
        <f t="shared" si="283"/>
        <v>S3_U6_VDD</v>
      </c>
    </row>
    <row r="9069" spans="1:9">
      <c r="A9069" t="s">
        <v>261</v>
      </c>
      <c r="B9069" t="s">
        <v>9548</v>
      </c>
      <c r="C9069" t="s">
        <v>6011</v>
      </c>
      <c r="D9069" t="s">
        <v>683</v>
      </c>
      <c r="E9069" t="s">
        <v>4406</v>
      </c>
      <c r="F9069">
        <v>31</v>
      </c>
      <c r="G9069" t="s">
        <v>683</v>
      </c>
      <c r="H9069" s="4" t="str">
        <f t="shared" si="282"/>
        <v>3U6.31</v>
      </c>
      <c r="I9069" s="4" t="str">
        <f t="shared" si="283"/>
        <v>S3_U6_VDD</v>
      </c>
    </row>
    <row r="9070" spans="1:9">
      <c r="A9070" t="s">
        <v>261</v>
      </c>
      <c r="B9070" t="s">
        <v>9548</v>
      </c>
      <c r="C9070" t="s">
        <v>6011</v>
      </c>
      <c r="D9070" t="s">
        <v>684</v>
      </c>
      <c r="E9070" t="s">
        <v>4406</v>
      </c>
      <c r="F9070">
        <v>33</v>
      </c>
      <c r="G9070" t="s">
        <v>684</v>
      </c>
      <c r="H9070" s="4" t="str">
        <f t="shared" si="282"/>
        <v>3U6.33</v>
      </c>
      <c r="I9070" s="4" t="str">
        <f t="shared" si="283"/>
        <v>S3_U6_VDD</v>
      </c>
    </row>
    <row r="9071" spans="1:9">
      <c r="A9071" t="s">
        <v>261</v>
      </c>
      <c r="B9071" t="s">
        <v>9548</v>
      </c>
      <c r="C9071" t="s">
        <v>6011</v>
      </c>
      <c r="D9071" t="s">
        <v>685</v>
      </c>
      <c r="E9071" t="s">
        <v>4406</v>
      </c>
      <c r="F9071">
        <v>40</v>
      </c>
      <c r="G9071" t="s">
        <v>685</v>
      </c>
      <c r="H9071" s="4" t="str">
        <f t="shared" si="282"/>
        <v>3U6.40</v>
      </c>
      <c r="I9071" s="4" t="str">
        <f t="shared" si="283"/>
        <v>S3_U6_VDD</v>
      </c>
    </row>
    <row r="9072" spans="1:9">
      <c r="A9072" t="s">
        <v>261</v>
      </c>
      <c r="B9072" t="s">
        <v>9548</v>
      </c>
      <c r="C9072" t="s">
        <v>6011</v>
      </c>
      <c r="D9072" t="s">
        <v>686</v>
      </c>
      <c r="E9072" t="s">
        <v>4406</v>
      </c>
      <c r="F9072">
        <v>56</v>
      </c>
      <c r="G9072" t="s">
        <v>686</v>
      </c>
      <c r="H9072" s="4" t="str">
        <f t="shared" si="282"/>
        <v>3U6.56</v>
      </c>
      <c r="I9072" s="4" t="str">
        <f t="shared" si="283"/>
        <v>S3_U6_VDD</v>
      </c>
    </row>
    <row r="9073" spans="1:9">
      <c r="A9073" t="s">
        <v>261</v>
      </c>
      <c r="B9073" t="s">
        <v>9548</v>
      </c>
      <c r="C9073" t="s">
        <v>6011</v>
      </c>
      <c r="D9073" t="s">
        <v>687</v>
      </c>
      <c r="E9073" t="s">
        <v>4406</v>
      </c>
      <c r="F9073">
        <v>64</v>
      </c>
      <c r="G9073" t="s">
        <v>687</v>
      </c>
      <c r="H9073" s="4" t="str">
        <f t="shared" si="282"/>
        <v>3U6.64</v>
      </c>
      <c r="I9073" s="4" t="str">
        <f t="shared" si="283"/>
        <v>S3_U6_VDD</v>
      </c>
    </row>
    <row r="9074" spans="1:9">
      <c r="A9074" t="s">
        <v>261</v>
      </c>
      <c r="B9074" t="s">
        <v>9548</v>
      </c>
      <c r="C9074" t="s">
        <v>9545</v>
      </c>
      <c r="D9074" t="s">
        <v>1644</v>
      </c>
      <c r="E9074" t="s">
        <v>4445</v>
      </c>
      <c r="F9074" t="s">
        <v>218</v>
      </c>
      <c r="G9074" t="s">
        <v>1644</v>
      </c>
      <c r="H9074" s="4" t="str">
        <f t="shared" si="282"/>
        <v>GOLD3.B7</v>
      </c>
      <c r="I9074" s="4" t="str">
        <f t="shared" si="283"/>
        <v>SG3_U1_FE_MDI-</v>
      </c>
    </row>
    <row r="9075" spans="1:9">
      <c r="A9075" t="s">
        <v>261</v>
      </c>
      <c r="B9075" t="s">
        <v>9548</v>
      </c>
      <c r="C9075" t="s">
        <v>9545</v>
      </c>
      <c r="D9075" t="s">
        <v>1642</v>
      </c>
      <c r="E9075" t="s">
        <v>4443</v>
      </c>
      <c r="F9075" t="s">
        <v>199</v>
      </c>
      <c r="G9075" t="s">
        <v>1642</v>
      </c>
      <c r="H9075" s="4" t="str">
        <f t="shared" si="282"/>
        <v>GOLD3.A6</v>
      </c>
      <c r="I9075" s="4" t="str">
        <f t="shared" si="283"/>
        <v>SG3_U1_FE_MDIX-</v>
      </c>
    </row>
    <row r="9076" spans="1:9">
      <c r="A9076" t="s">
        <v>261</v>
      </c>
      <c r="B9076" t="s">
        <v>9548</v>
      </c>
      <c r="C9076" t="s">
        <v>9545</v>
      </c>
      <c r="D9076" t="s">
        <v>1643</v>
      </c>
      <c r="E9076" t="s">
        <v>4444</v>
      </c>
      <c r="F9076" t="s">
        <v>219</v>
      </c>
      <c r="G9076" t="s">
        <v>1643</v>
      </c>
      <c r="H9076" s="4" t="str">
        <f t="shared" si="282"/>
        <v>GOLD3.B8</v>
      </c>
      <c r="I9076" s="4" t="str">
        <f t="shared" si="283"/>
        <v>SG3_U1_FE_MDI+</v>
      </c>
    </row>
    <row r="9077" spans="1:9">
      <c r="A9077" t="s">
        <v>261</v>
      </c>
      <c r="B9077" t="s">
        <v>9548</v>
      </c>
      <c r="C9077" t="s">
        <v>9545</v>
      </c>
      <c r="D9077" t="s">
        <v>1641</v>
      </c>
      <c r="E9077" t="s">
        <v>4442</v>
      </c>
      <c r="F9077" t="s">
        <v>200</v>
      </c>
      <c r="G9077" t="s">
        <v>1641</v>
      </c>
      <c r="H9077" s="4" t="str">
        <f t="shared" si="282"/>
        <v>GOLD3.A7</v>
      </c>
      <c r="I9077" s="4" t="str">
        <f t="shared" si="283"/>
        <v>SG3_U1_FE_MDIX+</v>
      </c>
    </row>
    <row r="9078" spans="1:9">
      <c r="A9078" t="s">
        <v>261</v>
      </c>
      <c r="B9078" t="s">
        <v>9548</v>
      </c>
      <c r="C9078" t="s">
        <v>6012</v>
      </c>
      <c r="D9078">
        <v>1</v>
      </c>
      <c r="E9078" t="s">
        <v>4436</v>
      </c>
      <c r="F9078">
        <v>1</v>
      </c>
      <c r="G9078">
        <v>1</v>
      </c>
      <c r="H9078" s="4" t="str">
        <f t="shared" si="282"/>
        <v>S3_SW_CTRL.1</v>
      </c>
      <c r="I9078" s="4" t="str">
        <f t="shared" si="283"/>
        <v>S3_H_SW_CTRL</v>
      </c>
    </row>
    <row r="9079" spans="1:9">
      <c r="A9079" t="s">
        <v>261</v>
      </c>
      <c r="B9079" t="s">
        <v>9548</v>
      </c>
      <c r="C9079" t="s">
        <v>6012</v>
      </c>
      <c r="D9079">
        <v>2</v>
      </c>
      <c r="E9079" t="s">
        <v>4389</v>
      </c>
      <c r="F9079">
        <v>2</v>
      </c>
      <c r="G9079">
        <v>2</v>
      </c>
      <c r="H9079" s="4" t="str">
        <f t="shared" si="282"/>
        <v>S3_SW_CTRL.2</v>
      </c>
      <c r="I9079" s="4" t="str">
        <f t="shared" si="283"/>
        <v>S3_HSD093</v>
      </c>
    </row>
    <row r="9080" spans="1:9">
      <c r="A9080" t="s">
        <v>261</v>
      </c>
      <c r="B9080" t="s">
        <v>9548</v>
      </c>
      <c r="C9080" t="s">
        <v>6012</v>
      </c>
      <c r="D9080">
        <v>3</v>
      </c>
      <c r="E9080" t="s">
        <v>4437</v>
      </c>
      <c r="F9080">
        <v>3</v>
      </c>
      <c r="G9080">
        <v>3</v>
      </c>
      <c r="H9080" s="4" t="str">
        <f t="shared" si="282"/>
        <v>S3_SW_CTRL.3</v>
      </c>
      <c r="I9080" s="4" t="str">
        <f t="shared" si="283"/>
        <v>S3_L_SW_CTRL</v>
      </c>
    </row>
    <row r="9081" spans="1:9">
      <c r="A9081" t="s">
        <v>261</v>
      </c>
      <c r="B9081" t="s">
        <v>9548</v>
      </c>
      <c r="C9081" t="s">
        <v>5882</v>
      </c>
      <c r="D9081" t="s">
        <v>1644</v>
      </c>
      <c r="E9081" t="s">
        <v>4425</v>
      </c>
      <c r="F9081" t="s">
        <v>218</v>
      </c>
      <c r="G9081" t="s">
        <v>1644</v>
      </c>
      <c r="H9081" s="4" t="str">
        <f t="shared" si="282"/>
        <v>SITE3.B7</v>
      </c>
      <c r="I9081" s="4" t="str">
        <f t="shared" si="283"/>
        <v>S3_FE_MDI-</v>
      </c>
    </row>
    <row r="9082" spans="1:9">
      <c r="A9082" t="s">
        <v>261</v>
      </c>
      <c r="B9082" t="s">
        <v>9548</v>
      </c>
      <c r="C9082" t="s">
        <v>5882</v>
      </c>
      <c r="D9082" t="s">
        <v>1642</v>
      </c>
      <c r="E9082" t="s">
        <v>4417</v>
      </c>
      <c r="F9082" t="s">
        <v>199</v>
      </c>
      <c r="G9082" t="s">
        <v>1642</v>
      </c>
      <c r="H9082" s="4" t="str">
        <f t="shared" si="282"/>
        <v>SITE3.A6</v>
      </c>
      <c r="I9082" s="4" t="str">
        <f t="shared" si="283"/>
        <v>S3_FE_MDIX-</v>
      </c>
    </row>
    <row r="9083" spans="1:9">
      <c r="A9083" t="s">
        <v>261</v>
      </c>
      <c r="B9083" t="s">
        <v>9548</v>
      </c>
      <c r="C9083" t="s">
        <v>5882</v>
      </c>
      <c r="D9083" t="s">
        <v>1643</v>
      </c>
      <c r="E9083" t="s">
        <v>4424</v>
      </c>
      <c r="F9083" t="s">
        <v>219</v>
      </c>
      <c r="G9083" t="s">
        <v>1643</v>
      </c>
      <c r="H9083" s="4" t="str">
        <f t="shared" si="282"/>
        <v>SITE3.B8</v>
      </c>
      <c r="I9083" s="4" t="str">
        <f t="shared" si="283"/>
        <v>S3_FE_MDI+</v>
      </c>
    </row>
    <row r="9084" spans="1:9">
      <c r="A9084" t="s">
        <v>261</v>
      </c>
      <c r="B9084" t="s">
        <v>9548</v>
      </c>
      <c r="C9084" t="s">
        <v>5882</v>
      </c>
      <c r="D9084" t="s">
        <v>1641</v>
      </c>
      <c r="E9084" t="s">
        <v>4416</v>
      </c>
      <c r="F9084" t="s">
        <v>200</v>
      </c>
      <c r="G9084" t="s">
        <v>1641</v>
      </c>
      <c r="H9084" s="4" t="str">
        <f t="shared" si="282"/>
        <v>SITE3.A7</v>
      </c>
      <c r="I9084" s="4" t="str">
        <f t="shared" si="283"/>
        <v>S3_FE_MDIX+</v>
      </c>
    </row>
    <row r="9085" spans="1:9">
      <c r="A9085" t="s">
        <v>261</v>
      </c>
      <c r="B9085" t="s">
        <v>9549</v>
      </c>
      <c r="C9085" t="s">
        <v>6013</v>
      </c>
      <c r="D9085">
        <v>2</v>
      </c>
      <c r="E9085" t="s">
        <v>4449</v>
      </c>
      <c r="F9085">
        <v>2</v>
      </c>
      <c r="G9085">
        <v>2</v>
      </c>
      <c r="H9085" s="4" t="str">
        <f t="shared" si="282"/>
        <v>3K180.2</v>
      </c>
      <c r="I9085" s="4" t="str">
        <f t="shared" si="283"/>
        <v>SG3_P0_RXDV</v>
      </c>
    </row>
    <row r="9086" spans="1:9">
      <c r="A9086" t="s">
        <v>261</v>
      </c>
      <c r="B9086" t="s">
        <v>9549</v>
      </c>
      <c r="C9086" t="s">
        <v>6013</v>
      </c>
      <c r="D9086">
        <v>3</v>
      </c>
      <c r="E9086" t="s">
        <v>4446</v>
      </c>
      <c r="F9086">
        <v>3</v>
      </c>
      <c r="G9086">
        <v>3</v>
      </c>
      <c r="H9086" s="4" t="str">
        <f t="shared" si="282"/>
        <v>3K180.3</v>
      </c>
      <c r="I9086" s="4" t="str">
        <f t="shared" si="283"/>
        <v>S3_R_P0_TXEN</v>
      </c>
    </row>
    <row r="9087" spans="1:9">
      <c r="A9087" t="s">
        <v>261</v>
      </c>
      <c r="B9087" t="s">
        <v>9549</v>
      </c>
      <c r="C9087" t="s">
        <v>6013</v>
      </c>
      <c r="D9087">
        <v>4</v>
      </c>
      <c r="E9087" t="s">
        <v>4448</v>
      </c>
      <c r="F9087">
        <v>4</v>
      </c>
      <c r="G9087">
        <v>4</v>
      </c>
      <c r="H9087" s="4" t="str">
        <f t="shared" si="282"/>
        <v>3K180.4</v>
      </c>
      <c r="I9087" s="4" t="str">
        <f t="shared" si="283"/>
        <v>S3_SCANA_HSD212</v>
      </c>
    </row>
    <row r="9088" spans="1:9">
      <c r="A9088" t="s">
        <v>261</v>
      </c>
      <c r="B9088" t="s">
        <v>9549</v>
      </c>
      <c r="C9088" t="s">
        <v>6013</v>
      </c>
      <c r="D9088">
        <v>5</v>
      </c>
      <c r="E9088" t="s">
        <v>4450</v>
      </c>
      <c r="F9088">
        <v>5</v>
      </c>
      <c r="G9088">
        <v>5</v>
      </c>
      <c r="H9088" s="4" t="str">
        <f t="shared" si="282"/>
        <v>3K180.5</v>
      </c>
      <c r="I9088" s="4" t="str">
        <f t="shared" si="283"/>
        <v>S3_SCANA_HSD213</v>
      </c>
    </row>
    <row r="9089" spans="1:9">
      <c r="A9089" t="s">
        <v>261</v>
      </c>
      <c r="B9089" t="s">
        <v>9549</v>
      </c>
      <c r="C9089" t="s">
        <v>6013</v>
      </c>
      <c r="D9089">
        <v>6</v>
      </c>
      <c r="E9089" t="s">
        <v>4447</v>
      </c>
      <c r="F9089">
        <v>6</v>
      </c>
      <c r="G9089">
        <v>6</v>
      </c>
      <c r="H9089" s="4" t="str">
        <f t="shared" si="282"/>
        <v>3K180.6</v>
      </c>
      <c r="I9089" s="4" t="str">
        <f t="shared" si="283"/>
        <v>S3_R_P0_TXD0</v>
      </c>
    </row>
    <row r="9090" spans="1:9">
      <c r="A9090" t="s">
        <v>261</v>
      </c>
      <c r="B9090" t="s">
        <v>9549</v>
      </c>
      <c r="C9090" t="s">
        <v>6013</v>
      </c>
      <c r="D9090">
        <v>7</v>
      </c>
      <c r="E9090" t="s">
        <v>4464</v>
      </c>
      <c r="F9090">
        <v>7</v>
      </c>
      <c r="G9090">
        <v>7</v>
      </c>
      <c r="H9090" s="4" t="str">
        <f t="shared" ref="H9090:H9153" si="284">CONCATENATE(C9090,".",F9090)</f>
        <v>3K180.7</v>
      </c>
      <c r="I9090" s="4" t="str">
        <f t="shared" ref="I9090:I9153" si="285">E9090</f>
        <v>SG3_P0_RXD0</v>
      </c>
    </row>
    <row r="9091" spans="1:9">
      <c r="A9091" t="s">
        <v>261</v>
      </c>
      <c r="B9091" t="s">
        <v>9549</v>
      </c>
      <c r="C9091" t="s">
        <v>6013</v>
      </c>
      <c r="D9091" t="s">
        <v>7833</v>
      </c>
      <c r="E9091" t="s">
        <v>490</v>
      </c>
      <c r="F9091">
        <v>1</v>
      </c>
      <c r="G9091" t="s">
        <v>7833</v>
      </c>
      <c r="H9091" s="4" t="str">
        <f t="shared" si="284"/>
        <v>3K180.1</v>
      </c>
      <c r="I9091" s="4" t="str">
        <f t="shared" si="285"/>
        <v>VP12</v>
      </c>
    </row>
    <row r="9092" spans="1:9">
      <c r="A9092" t="s">
        <v>261</v>
      </c>
      <c r="B9092" t="s">
        <v>9549</v>
      </c>
      <c r="C9092" t="s">
        <v>6013</v>
      </c>
      <c r="D9092" t="s">
        <v>7834</v>
      </c>
      <c r="E9092" t="s">
        <v>8484</v>
      </c>
      <c r="F9092">
        <v>8</v>
      </c>
      <c r="G9092" t="s">
        <v>7834</v>
      </c>
      <c r="H9092" s="4" t="str">
        <f t="shared" si="284"/>
        <v>3K180.8</v>
      </c>
      <c r="I9092" s="4" t="str">
        <f t="shared" si="285"/>
        <v>SC_UDB180</v>
      </c>
    </row>
    <row r="9093" spans="1:9">
      <c r="A9093" t="s">
        <v>261</v>
      </c>
      <c r="B9093" t="s">
        <v>9549</v>
      </c>
      <c r="C9093" t="s">
        <v>6014</v>
      </c>
      <c r="D9093">
        <v>2</v>
      </c>
      <c r="E9093" t="s">
        <v>4465</v>
      </c>
      <c r="F9093">
        <v>2</v>
      </c>
      <c r="G9093">
        <v>2</v>
      </c>
      <c r="H9093" s="4" t="str">
        <f t="shared" si="284"/>
        <v>3K181.2</v>
      </c>
      <c r="I9093" s="4" t="str">
        <f t="shared" si="285"/>
        <v>SG3_P0_RXD1</v>
      </c>
    </row>
    <row r="9094" spans="1:9">
      <c r="A9094" t="s">
        <v>261</v>
      </c>
      <c r="B9094" t="s">
        <v>9549</v>
      </c>
      <c r="C9094" t="s">
        <v>6014</v>
      </c>
      <c r="D9094">
        <v>3</v>
      </c>
      <c r="E9094" t="s">
        <v>4451</v>
      </c>
      <c r="F9094">
        <v>3</v>
      </c>
      <c r="G9094">
        <v>3</v>
      </c>
      <c r="H9094" s="4" t="str">
        <f t="shared" si="284"/>
        <v>3K181.3</v>
      </c>
      <c r="I9094" s="4" t="str">
        <f t="shared" si="285"/>
        <v>S3_R_P0_TXD1</v>
      </c>
    </row>
    <row r="9095" spans="1:9">
      <c r="A9095" t="s">
        <v>261</v>
      </c>
      <c r="B9095" t="s">
        <v>9549</v>
      </c>
      <c r="C9095" t="s">
        <v>6014</v>
      </c>
      <c r="D9095">
        <v>4</v>
      </c>
      <c r="E9095" t="s">
        <v>4453</v>
      </c>
      <c r="F9095">
        <v>4</v>
      </c>
      <c r="G9095">
        <v>4</v>
      </c>
      <c r="H9095" s="4" t="str">
        <f t="shared" si="284"/>
        <v>3K181.4</v>
      </c>
      <c r="I9095" s="4" t="str">
        <f t="shared" si="285"/>
        <v>S3_SCANA_HSD214</v>
      </c>
    </row>
    <row r="9096" spans="1:9">
      <c r="A9096" t="s">
        <v>261</v>
      </c>
      <c r="B9096" t="s">
        <v>9549</v>
      </c>
      <c r="C9096" t="s">
        <v>6014</v>
      </c>
      <c r="D9096">
        <v>5</v>
      </c>
      <c r="E9096" t="s">
        <v>4454</v>
      </c>
      <c r="F9096">
        <v>5</v>
      </c>
      <c r="G9096">
        <v>5</v>
      </c>
      <c r="H9096" s="4" t="str">
        <f t="shared" si="284"/>
        <v>3K181.5</v>
      </c>
      <c r="I9096" s="4" t="str">
        <f t="shared" si="285"/>
        <v>S3_SCANA_HSD215</v>
      </c>
    </row>
    <row r="9097" spans="1:9">
      <c r="A9097" t="s">
        <v>261</v>
      </c>
      <c r="B9097" t="s">
        <v>9549</v>
      </c>
      <c r="C9097" t="s">
        <v>6014</v>
      </c>
      <c r="D9097">
        <v>6</v>
      </c>
      <c r="E9097" t="s">
        <v>4452</v>
      </c>
      <c r="F9097">
        <v>6</v>
      </c>
      <c r="G9097">
        <v>6</v>
      </c>
      <c r="H9097" s="4" t="str">
        <f t="shared" si="284"/>
        <v>3K181.6</v>
      </c>
      <c r="I9097" s="4" t="str">
        <f t="shared" si="285"/>
        <v>S3_R_P0_TXC</v>
      </c>
    </row>
    <row r="9098" spans="1:9">
      <c r="A9098" t="s">
        <v>261</v>
      </c>
      <c r="B9098" t="s">
        <v>9549</v>
      </c>
      <c r="C9098" t="s">
        <v>6014</v>
      </c>
      <c r="D9098">
        <v>7</v>
      </c>
      <c r="E9098" t="s">
        <v>4466</v>
      </c>
      <c r="F9098">
        <v>7</v>
      </c>
      <c r="G9098">
        <v>7</v>
      </c>
      <c r="H9098" s="4" t="str">
        <f t="shared" si="284"/>
        <v>3K181.7</v>
      </c>
      <c r="I9098" s="4" t="str">
        <f t="shared" si="285"/>
        <v>SG3_P0_RXC</v>
      </c>
    </row>
    <row r="9099" spans="1:9">
      <c r="A9099" t="s">
        <v>261</v>
      </c>
      <c r="B9099" t="s">
        <v>9549</v>
      </c>
      <c r="C9099" t="s">
        <v>6014</v>
      </c>
      <c r="D9099" t="s">
        <v>7833</v>
      </c>
      <c r="E9099" t="s">
        <v>490</v>
      </c>
      <c r="F9099">
        <v>1</v>
      </c>
      <c r="G9099" t="s">
        <v>7833</v>
      </c>
      <c r="H9099" s="4" t="str">
        <f t="shared" si="284"/>
        <v>3K181.1</v>
      </c>
      <c r="I9099" s="4" t="str">
        <f t="shared" si="285"/>
        <v>VP12</v>
      </c>
    </row>
    <row r="9100" spans="1:9">
      <c r="A9100" t="s">
        <v>261</v>
      </c>
      <c r="B9100" t="s">
        <v>9549</v>
      </c>
      <c r="C9100" t="s">
        <v>6014</v>
      </c>
      <c r="D9100" t="s">
        <v>7834</v>
      </c>
      <c r="E9100" t="s">
        <v>8485</v>
      </c>
      <c r="F9100">
        <v>8</v>
      </c>
      <c r="G9100" t="s">
        <v>7834</v>
      </c>
      <c r="H9100" s="4" t="str">
        <f t="shared" si="284"/>
        <v>3K181.8</v>
      </c>
      <c r="I9100" s="4" t="str">
        <f t="shared" si="285"/>
        <v>SC_UDB181</v>
      </c>
    </row>
    <row r="9101" spans="1:9">
      <c r="A9101" t="s">
        <v>261</v>
      </c>
      <c r="B9101" t="s">
        <v>9549</v>
      </c>
      <c r="C9101" t="s">
        <v>6015</v>
      </c>
      <c r="D9101">
        <v>2</v>
      </c>
      <c r="E9101" t="s">
        <v>4467</v>
      </c>
      <c r="F9101">
        <v>2</v>
      </c>
      <c r="G9101">
        <v>2</v>
      </c>
      <c r="H9101" s="4" t="str">
        <f t="shared" si="284"/>
        <v>3K182.2</v>
      </c>
      <c r="I9101" s="4" t="str">
        <f t="shared" si="285"/>
        <v>SG3_P0_RXD2</v>
      </c>
    </row>
    <row r="9102" spans="1:9">
      <c r="A9102" t="s">
        <v>261</v>
      </c>
      <c r="B9102" t="s">
        <v>9549</v>
      </c>
      <c r="C9102" t="s">
        <v>6015</v>
      </c>
      <c r="D9102">
        <v>3</v>
      </c>
      <c r="E9102" t="s">
        <v>4455</v>
      </c>
      <c r="F9102">
        <v>3</v>
      </c>
      <c r="G9102">
        <v>3</v>
      </c>
      <c r="H9102" s="4" t="str">
        <f t="shared" si="284"/>
        <v>3K182.3</v>
      </c>
      <c r="I9102" s="4" t="str">
        <f t="shared" si="285"/>
        <v>S3_R_P0_TXD2</v>
      </c>
    </row>
    <row r="9103" spans="1:9">
      <c r="A9103" t="s">
        <v>261</v>
      </c>
      <c r="B9103" t="s">
        <v>9549</v>
      </c>
      <c r="C9103" t="s">
        <v>6015</v>
      </c>
      <c r="D9103">
        <v>4</v>
      </c>
      <c r="E9103" t="s">
        <v>4457</v>
      </c>
      <c r="F9103">
        <v>4</v>
      </c>
      <c r="G9103">
        <v>4</v>
      </c>
      <c r="H9103" s="4" t="str">
        <f t="shared" si="284"/>
        <v>3K182.4</v>
      </c>
      <c r="I9103" s="4" t="str">
        <f t="shared" si="285"/>
        <v>S3_SCANA_HSD216</v>
      </c>
    </row>
    <row r="9104" spans="1:9">
      <c r="A9104" t="s">
        <v>261</v>
      </c>
      <c r="B9104" t="s">
        <v>9549</v>
      </c>
      <c r="C9104" t="s">
        <v>6015</v>
      </c>
      <c r="D9104">
        <v>5</v>
      </c>
      <c r="E9104" t="s">
        <v>4458</v>
      </c>
      <c r="F9104">
        <v>5</v>
      </c>
      <c r="G9104">
        <v>5</v>
      </c>
      <c r="H9104" s="4" t="str">
        <f t="shared" si="284"/>
        <v>3K182.5</v>
      </c>
      <c r="I9104" s="4" t="str">
        <f t="shared" si="285"/>
        <v>S3_SCANA_HSD217</v>
      </c>
    </row>
    <row r="9105" spans="1:9">
      <c r="A9105" t="s">
        <v>261</v>
      </c>
      <c r="B9105" t="s">
        <v>9549</v>
      </c>
      <c r="C9105" t="s">
        <v>6015</v>
      </c>
      <c r="D9105">
        <v>6</v>
      </c>
      <c r="E9105" t="s">
        <v>4456</v>
      </c>
      <c r="F9105">
        <v>6</v>
      </c>
      <c r="G9105">
        <v>6</v>
      </c>
      <c r="H9105" s="4" t="str">
        <f t="shared" si="284"/>
        <v>3K182.6</v>
      </c>
      <c r="I9105" s="4" t="str">
        <f t="shared" si="285"/>
        <v>S3_R_P0_RXD0</v>
      </c>
    </row>
    <row r="9106" spans="1:9">
      <c r="A9106" t="s">
        <v>261</v>
      </c>
      <c r="B9106" t="s">
        <v>9549</v>
      </c>
      <c r="C9106" t="s">
        <v>6015</v>
      </c>
      <c r="D9106">
        <v>7</v>
      </c>
      <c r="E9106" t="s">
        <v>4459</v>
      </c>
      <c r="F9106">
        <v>7</v>
      </c>
      <c r="G9106">
        <v>7</v>
      </c>
      <c r="H9106" s="4" t="str">
        <f t="shared" si="284"/>
        <v>3K182.7</v>
      </c>
      <c r="I9106" s="4" t="str">
        <f t="shared" si="285"/>
        <v>SG3_P0_TXD0</v>
      </c>
    </row>
    <row r="9107" spans="1:9">
      <c r="A9107" t="s">
        <v>261</v>
      </c>
      <c r="B9107" t="s">
        <v>9549</v>
      </c>
      <c r="C9107" t="s">
        <v>6015</v>
      </c>
      <c r="D9107" t="s">
        <v>7833</v>
      </c>
      <c r="E9107" t="s">
        <v>490</v>
      </c>
      <c r="F9107">
        <v>1</v>
      </c>
      <c r="G9107" t="s">
        <v>7833</v>
      </c>
      <c r="H9107" s="4" t="str">
        <f t="shared" si="284"/>
        <v>3K182.1</v>
      </c>
      <c r="I9107" s="4" t="str">
        <f t="shared" si="285"/>
        <v>VP12</v>
      </c>
    </row>
    <row r="9108" spans="1:9">
      <c r="A9108" t="s">
        <v>261</v>
      </c>
      <c r="B9108" t="s">
        <v>9549</v>
      </c>
      <c r="C9108" t="s">
        <v>6015</v>
      </c>
      <c r="D9108" t="s">
        <v>7834</v>
      </c>
      <c r="E9108" t="s">
        <v>8486</v>
      </c>
      <c r="F9108">
        <v>8</v>
      </c>
      <c r="G9108" t="s">
        <v>7834</v>
      </c>
      <c r="H9108" s="4" t="str">
        <f t="shared" si="284"/>
        <v>3K182.8</v>
      </c>
      <c r="I9108" s="4" t="str">
        <f t="shared" si="285"/>
        <v>SC_UDB182</v>
      </c>
    </row>
    <row r="9109" spans="1:9">
      <c r="A9109" t="s">
        <v>261</v>
      </c>
      <c r="B9109" t="s">
        <v>9549</v>
      </c>
      <c r="C9109" t="s">
        <v>6016</v>
      </c>
      <c r="D9109">
        <v>2</v>
      </c>
      <c r="E9109" t="s">
        <v>4469</v>
      </c>
      <c r="F9109">
        <v>2</v>
      </c>
      <c r="G9109">
        <v>2</v>
      </c>
      <c r="H9109" s="4" t="str">
        <f t="shared" si="284"/>
        <v>3K183.2</v>
      </c>
      <c r="I9109" s="4" t="str">
        <f t="shared" si="285"/>
        <v>SG3_P0_RXD3</v>
      </c>
    </row>
    <row r="9110" spans="1:9">
      <c r="A9110" t="s">
        <v>261</v>
      </c>
      <c r="B9110" t="s">
        <v>9549</v>
      </c>
      <c r="C9110" t="s">
        <v>6016</v>
      </c>
      <c r="D9110">
        <v>3</v>
      </c>
      <c r="E9110" t="s">
        <v>4460</v>
      </c>
      <c r="F9110">
        <v>3</v>
      </c>
      <c r="G9110">
        <v>3</v>
      </c>
      <c r="H9110" s="4" t="str">
        <f t="shared" si="284"/>
        <v>3K183.3</v>
      </c>
      <c r="I9110" s="4" t="str">
        <f t="shared" si="285"/>
        <v>S3_R_P0_TXD3</v>
      </c>
    </row>
    <row r="9111" spans="1:9">
      <c r="A9111" t="s">
        <v>261</v>
      </c>
      <c r="B9111" t="s">
        <v>9549</v>
      </c>
      <c r="C9111" t="s">
        <v>6016</v>
      </c>
      <c r="D9111">
        <v>4</v>
      </c>
      <c r="E9111" t="s">
        <v>4462</v>
      </c>
      <c r="F9111">
        <v>4</v>
      </c>
      <c r="G9111">
        <v>4</v>
      </c>
      <c r="H9111" s="4" t="str">
        <f t="shared" si="284"/>
        <v>3K183.4</v>
      </c>
      <c r="I9111" s="4" t="str">
        <f t="shared" si="285"/>
        <v>S3_SCANA_HSD218</v>
      </c>
    </row>
    <row r="9112" spans="1:9">
      <c r="A9112" t="s">
        <v>261</v>
      </c>
      <c r="B9112" t="s">
        <v>9549</v>
      </c>
      <c r="C9112" t="s">
        <v>6016</v>
      </c>
      <c r="D9112">
        <v>5</v>
      </c>
      <c r="E9112" t="s">
        <v>4463</v>
      </c>
      <c r="F9112">
        <v>5</v>
      </c>
      <c r="G9112">
        <v>5</v>
      </c>
      <c r="H9112" s="4" t="str">
        <f t="shared" si="284"/>
        <v>3K183.5</v>
      </c>
      <c r="I9112" s="4" t="str">
        <f t="shared" si="285"/>
        <v>S3_SCAND_HSD219</v>
      </c>
    </row>
    <row r="9113" spans="1:9">
      <c r="A9113" t="s">
        <v>261</v>
      </c>
      <c r="B9113" t="s">
        <v>9549</v>
      </c>
      <c r="C9113" t="s">
        <v>6016</v>
      </c>
      <c r="D9113">
        <v>6</v>
      </c>
      <c r="E9113" t="s">
        <v>4461</v>
      </c>
      <c r="F9113">
        <v>6</v>
      </c>
      <c r="G9113">
        <v>6</v>
      </c>
      <c r="H9113" s="4" t="str">
        <f t="shared" si="284"/>
        <v>3K183.6</v>
      </c>
      <c r="I9113" s="4" t="str">
        <f t="shared" si="285"/>
        <v>S3_R_P0_RXER</v>
      </c>
    </row>
    <row r="9114" spans="1:9">
      <c r="A9114" t="s">
        <v>261</v>
      </c>
      <c r="B9114" t="s">
        <v>9549</v>
      </c>
      <c r="C9114" t="s">
        <v>6016</v>
      </c>
      <c r="D9114">
        <v>7</v>
      </c>
      <c r="E9114" t="s">
        <v>169</v>
      </c>
      <c r="F9114">
        <v>7</v>
      </c>
      <c r="G9114">
        <v>7</v>
      </c>
      <c r="H9114" s="4" t="str">
        <f t="shared" si="284"/>
        <v>3K183.7</v>
      </c>
      <c r="I9114" s="4" t="str">
        <f t="shared" si="285"/>
        <v>DGND</v>
      </c>
    </row>
    <row r="9115" spans="1:9">
      <c r="A9115" t="s">
        <v>261</v>
      </c>
      <c r="B9115" t="s">
        <v>9549</v>
      </c>
      <c r="C9115" t="s">
        <v>6016</v>
      </c>
      <c r="D9115" t="s">
        <v>7833</v>
      </c>
      <c r="E9115" t="s">
        <v>490</v>
      </c>
      <c r="F9115">
        <v>1</v>
      </c>
      <c r="G9115" t="s">
        <v>7833</v>
      </c>
      <c r="H9115" s="4" t="str">
        <f t="shared" si="284"/>
        <v>3K183.1</v>
      </c>
      <c r="I9115" s="4" t="str">
        <f t="shared" si="285"/>
        <v>VP12</v>
      </c>
    </row>
    <row r="9116" spans="1:9">
      <c r="A9116" t="s">
        <v>261</v>
      </c>
      <c r="B9116" t="s">
        <v>9549</v>
      </c>
      <c r="C9116" t="s">
        <v>6016</v>
      </c>
      <c r="D9116" t="s">
        <v>7834</v>
      </c>
      <c r="E9116" t="s">
        <v>8487</v>
      </c>
      <c r="F9116">
        <v>8</v>
      </c>
      <c r="G9116" t="s">
        <v>7834</v>
      </c>
      <c r="H9116" s="4" t="str">
        <f t="shared" si="284"/>
        <v>3K183.8</v>
      </c>
      <c r="I9116" s="4" t="str">
        <f t="shared" si="285"/>
        <v>SC_UDB183</v>
      </c>
    </row>
    <row r="9117" spans="1:9">
      <c r="A9117" t="s">
        <v>261</v>
      </c>
      <c r="B9117" t="s">
        <v>9549</v>
      </c>
      <c r="C9117" t="s">
        <v>6017</v>
      </c>
      <c r="D9117">
        <v>2</v>
      </c>
      <c r="F9117">
        <v>2</v>
      </c>
      <c r="G9117">
        <v>2</v>
      </c>
      <c r="H9117" s="4" t="str">
        <f t="shared" si="284"/>
        <v>3K231.2</v>
      </c>
      <c r="I9117" s="4">
        <f t="shared" si="285"/>
        <v>0</v>
      </c>
    </row>
    <row r="9118" spans="1:9">
      <c r="A9118" t="s">
        <v>261</v>
      </c>
      <c r="B9118" t="s">
        <v>9549</v>
      </c>
      <c r="C9118" t="s">
        <v>6017</v>
      </c>
      <c r="D9118">
        <v>3</v>
      </c>
      <c r="F9118">
        <v>3</v>
      </c>
      <c r="G9118">
        <v>3</v>
      </c>
      <c r="H9118" s="4" t="str">
        <f t="shared" si="284"/>
        <v>3K231.3</v>
      </c>
      <c r="I9118" s="4">
        <f t="shared" si="285"/>
        <v>0</v>
      </c>
    </row>
    <row r="9119" spans="1:9">
      <c r="A9119" t="s">
        <v>261</v>
      </c>
      <c r="B9119" t="s">
        <v>9549</v>
      </c>
      <c r="C9119" t="s">
        <v>6017</v>
      </c>
      <c r="D9119">
        <v>4</v>
      </c>
      <c r="F9119">
        <v>4</v>
      </c>
      <c r="G9119">
        <v>4</v>
      </c>
      <c r="H9119" s="4" t="str">
        <f t="shared" si="284"/>
        <v>3K231.4</v>
      </c>
      <c r="I9119" s="4">
        <f t="shared" si="285"/>
        <v>0</v>
      </c>
    </row>
    <row r="9120" spans="1:9">
      <c r="A9120" t="s">
        <v>261</v>
      </c>
      <c r="B9120" t="s">
        <v>9549</v>
      </c>
      <c r="C9120" t="s">
        <v>6017</v>
      </c>
      <c r="D9120">
        <v>5</v>
      </c>
      <c r="E9120" t="s">
        <v>4470</v>
      </c>
      <c r="F9120">
        <v>5</v>
      </c>
      <c r="G9120">
        <v>5</v>
      </c>
      <c r="H9120" s="4" t="str">
        <f t="shared" si="284"/>
        <v>3K231.5</v>
      </c>
      <c r="I9120" s="4" t="str">
        <f t="shared" si="285"/>
        <v>S3_SCANA_HSD207</v>
      </c>
    </row>
    <row r="9121" spans="1:9">
      <c r="A9121" t="s">
        <v>261</v>
      </c>
      <c r="B9121" t="s">
        <v>9549</v>
      </c>
      <c r="C9121" t="s">
        <v>6017</v>
      </c>
      <c r="D9121">
        <v>6</v>
      </c>
      <c r="E9121" t="s">
        <v>4468</v>
      </c>
      <c r="F9121">
        <v>6</v>
      </c>
      <c r="G9121">
        <v>6</v>
      </c>
      <c r="H9121" s="4" t="str">
        <f t="shared" si="284"/>
        <v>3K231.6</v>
      </c>
      <c r="I9121" s="4" t="str">
        <f t="shared" si="285"/>
        <v>S3_R_P0_RXD1</v>
      </c>
    </row>
    <row r="9122" spans="1:9">
      <c r="A9122" t="s">
        <v>261</v>
      </c>
      <c r="B9122" t="s">
        <v>9549</v>
      </c>
      <c r="C9122" t="s">
        <v>6017</v>
      </c>
      <c r="D9122">
        <v>7</v>
      </c>
      <c r="E9122" t="s">
        <v>4471</v>
      </c>
      <c r="F9122">
        <v>7</v>
      </c>
      <c r="G9122">
        <v>7</v>
      </c>
      <c r="H9122" s="4" t="str">
        <f t="shared" si="284"/>
        <v>3K231.7</v>
      </c>
      <c r="I9122" s="4" t="str">
        <f t="shared" si="285"/>
        <v>SG3_P0_TXD1</v>
      </c>
    </row>
    <row r="9123" spans="1:9">
      <c r="A9123" t="s">
        <v>261</v>
      </c>
      <c r="B9123" t="s">
        <v>9549</v>
      </c>
      <c r="C9123" t="s">
        <v>6017</v>
      </c>
      <c r="D9123" t="s">
        <v>7833</v>
      </c>
      <c r="E9123" t="s">
        <v>490</v>
      </c>
      <c r="F9123">
        <v>1</v>
      </c>
      <c r="G9123" t="s">
        <v>7833</v>
      </c>
      <c r="H9123" s="4" t="str">
        <f t="shared" si="284"/>
        <v>3K231.1</v>
      </c>
      <c r="I9123" s="4" t="str">
        <f t="shared" si="285"/>
        <v>VP12</v>
      </c>
    </row>
    <row r="9124" spans="1:9">
      <c r="A9124" t="s">
        <v>261</v>
      </c>
      <c r="B9124" t="s">
        <v>9549</v>
      </c>
      <c r="C9124" t="s">
        <v>6017</v>
      </c>
      <c r="D9124" t="s">
        <v>7834</v>
      </c>
      <c r="E9124" t="s">
        <v>8488</v>
      </c>
      <c r="F9124">
        <v>8</v>
      </c>
      <c r="G9124" t="s">
        <v>7834</v>
      </c>
      <c r="H9124" s="4" t="str">
        <f t="shared" si="284"/>
        <v>3K231.8</v>
      </c>
      <c r="I9124" s="4" t="str">
        <f t="shared" si="285"/>
        <v>SC_UDB231</v>
      </c>
    </row>
    <row r="9125" spans="1:9">
      <c r="A9125" t="s">
        <v>261</v>
      </c>
      <c r="B9125" t="s">
        <v>9549</v>
      </c>
      <c r="C9125" t="s">
        <v>6018</v>
      </c>
      <c r="D9125">
        <v>2</v>
      </c>
      <c r="E9125" t="s">
        <v>4475</v>
      </c>
      <c r="F9125">
        <v>2</v>
      </c>
      <c r="G9125">
        <v>2</v>
      </c>
      <c r="H9125" s="4" t="str">
        <f t="shared" si="284"/>
        <v>3K232.2</v>
      </c>
      <c r="I9125" s="4" t="str">
        <f t="shared" si="285"/>
        <v>SG3_P0_TXD3</v>
      </c>
    </row>
    <row r="9126" spans="1:9">
      <c r="A9126" t="s">
        <v>261</v>
      </c>
      <c r="B9126" t="s">
        <v>9549</v>
      </c>
      <c r="C9126" t="s">
        <v>6018</v>
      </c>
      <c r="D9126">
        <v>3</v>
      </c>
      <c r="E9126" t="s">
        <v>4472</v>
      </c>
      <c r="F9126">
        <v>3</v>
      </c>
      <c r="G9126">
        <v>3</v>
      </c>
      <c r="H9126" s="4" t="str">
        <f t="shared" si="284"/>
        <v>3K232.3</v>
      </c>
      <c r="I9126" s="4" t="str">
        <f t="shared" si="285"/>
        <v>S3_R_P0_RXD3</v>
      </c>
    </row>
    <row r="9127" spans="1:9">
      <c r="A9127" t="s">
        <v>261</v>
      </c>
      <c r="B9127" t="s">
        <v>9549</v>
      </c>
      <c r="C9127" t="s">
        <v>6018</v>
      </c>
      <c r="D9127">
        <v>4</v>
      </c>
      <c r="E9127" t="s">
        <v>4474</v>
      </c>
      <c r="F9127">
        <v>4</v>
      </c>
      <c r="G9127">
        <v>4</v>
      </c>
      <c r="H9127" s="4" t="str">
        <f t="shared" si="284"/>
        <v>3K232.4</v>
      </c>
      <c r="I9127" s="4" t="str">
        <f t="shared" si="285"/>
        <v>S3_SCANA_HSD208</v>
      </c>
    </row>
    <row r="9128" spans="1:9">
      <c r="A9128" t="s">
        <v>261</v>
      </c>
      <c r="B9128" t="s">
        <v>9549</v>
      </c>
      <c r="C9128" t="s">
        <v>6018</v>
      </c>
      <c r="D9128">
        <v>5</v>
      </c>
      <c r="E9128" t="s">
        <v>4476</v>
      </c>
      <c r="F9128">
        <v>5</v>
      </c>
      <c r="G9128">
        <v>5</v>
      </c>
      <c r="H9128" s="4" t="str">
        <f t="shared" si="284"/>
        <v>3K232.5</v>
      </c>
      <c r="I9128" s="4" t="str">
        <f t="shared" si="285"/>
        <v>S3_SCAND_HSD209</v>
      </c>
    </row>
    <row r="9129" spans="1:9">
      <c r="A9129" t="s">
        <v>261</v>
      </c>
      <c r="B9129" t="s">
        <v>9549</v>
      </c>
      <c r="C9129" t="s">
        <v>6018</v>
      </c>
      <c r="D9129">
        <v>6</v>
      </c>
      <c r="E9129" t="s">
        <v>4473</v>
      </c>
      <c r="F9129">
        <v>6</v>
      </c>
      <c r="G9129">
        <v>6</v>
      </c>
      <c r="H9129" s="4" t="str">
        <f t="shared" si="284"/>
        <v>3K232.6</v>
      </c>
      <c r="I9129" s="4" t="str">
        <f t="shared" si="285"/>
        <v>S3_R_P0_RXDV</v>
      </c>
    </row>
    <row r="9130" spans="1:9">
      <c r="A9130" t="s">
        <v>261</v>
      </c>
      <c r="B9130" t="s">
        <v>9549</v>
      </c>
      <c r="C9130" t="s">
        <v>6018</v>
      </c>
      <c r="D9130">
        <v>7</v>
      </c>
      <c r="E9130" t="s">
        <v>4477</v>
      </c>
      <c r="F9130">
        <v>7</v>
      </c>
      <c r="G9130">
        <v>7</v>
      </c>
      <c r="H9130" s="4" t="str">
        <f t="shared" si="284"/>
        <v>3K232.7</v>
      </c>
      <c r="I9130" s="4" t="str">
        <f t="shared" si="285"/>
        <v>SG3_P0_TXEN</v>
      </c>
    </row>
    <row r="9131" spans="1:9">
      <c r="A9131" t="s">
        <v>261</v>
      </c>
      <c r="B9131" t="s">
        <v>9549</v>
      </c>
      <c r="C9131" t="s">
        <v>6018</v>
      </c>
      <c r="D9131" t="s">
        <v>7833</v>
      </c>
      <c r="E9131" t="s">
        <v>490</v>
      </c>
      <c r="F9131">
        <v>1</v>
      </c>
      <c r="G9131" t="s">
        <v>7833</v>
      </c>
      <c r="H9131" s="4" t="str">
        <f t="shared" si="284"/>
        <v>3K232.1</v>
      </c>
      <c r="I9131" s="4" t="str">
        <f t="shared" si="285"/>
        <v>VP12</v>
      </c>
    </row>
    <row r="9132" spans="1:9">
      <c r="A9132" t="s">
        <v>261</v>
      </c>
      <c r="B9132" t="s">
        <v>9549</v>
      </c>
      <c r="C9132" t="s">
        <v>6018</v>
      </c>
      <c r="D9132" t="s">
        <v>7834</v>
      </c>
      <c r="E9132" t="s">
        <v>8489</v>
      </c>
      <c r="F9132">
        <v>8</v>
      </c>
      <c r="G9132" t="s">
        <v>7834</v>
      </c>
      <c r="H9132" s="4" t="str">
        <f t="shared" si="284"/>
        <v>3K232.8</v>
      </c>
      <c r="I9132" s="4" t="str">
        <f t="shared" si="285"/>
        <v>SC_UDB232</v>
      </c>
    </row>
    <row r="9133" spans="1:9">
      <c r="A9133" t="s">
        <v>261</v>
      </c>
      <c r="B9133" t="s">
        <v>9549</v>
      </c>
      <c r="C9133" t="s">
        <v>6019</v>
      </c>
      <c r="D9133">
        <v>2</v>
      </c>
      <c r="E9133" t="s">
        <v>4481</v>
      </c>
      <c r="F9133">
        <v>2</v>
      </c>
      <c r="G9133">
        <v>2</v>
      </c>
      <c r="H9133" s="4" t="str">
        <f t="shared" si="284"/>
        <v>3K233.2</v>
      </c>
      <c r="I9133" s="4" t="str">
        <f t="shared" si="285"/>
        <v>SG3_P0_TXC</v>
      </c>
    </row>
    <row r="9134" spans="1:9">
      <c r="A9134" t="s">
        <v>261</v>
      </c>
      <c r="B9134" t="s">
        <v>9549</v>
      </c>
      <c r="C9134" t="s">
        <v>6019</v>
      </c>
      <c r="D9134">
        <v>3</v>
      </c>
      <c r="E9134" t="s">
        <v>4478</v>
      </c>
      <c r="F9134">
        <v>3</v>
      </c>
      <c r="G9134">
        <v>3</v>
      </c>
      <c r="H9134" s="4" t="str">
        <f t="shared" si="284"/>
        <v>3K233.3</v>
      </c>
      <c r="I9134" s="4" t="str">
        <f t="shared" si="285"/>
        <v>S3_R_P0_RXC</v>
      </c>
    </row>
    <row r="9135" spans="1:9">
      <c r="A9135" t="s">
        <v>261</v>
      </c>
      <c r="B9135" t="s">
        <v>9549</v>
      </c>
      <c r="C9135" t="s">
        <v>6019</v>
      </c>
      <c r="D9135">
        <v>4</v>
      </c>
      <c r="E9135" t="s">
        <v>4480</v>
      </c>
      <c r="F9135">
        <v>4</v>
      </c>
      <c r="G9135">
        <v>4</v>
      </c>
      <c r="H9135" s="4" t="str">
        <f t="shared" si="284"/>
        <v>3K233.4</v>
      </c>
      <c r="I9135" s="4" t="str">
        <f t="shared" si="285"/>
        <v>S3_SCANA_HSD210</v>
      </c>
    </row>
    <row r="9136" spans="1:9">
      <c r="A9136" t="s">
        <v>261</v>
      </c>
      <c r="B9136" t="s">
        <v>9549</v>
      </c>
      <c r="C9136" t="s">
        <v>6019</v>
      </c>
      <c r="D9136">
        <v>5</v>
      </c>
      <c r="E9136" t="s">
        <v>4482</v>
      </c>
      <c r="F9136">
        <v>5</v>
      </c>
      <c r="G9136">
        <v>5</v>
      </c>
      <c r="H9136" s="4" t="str">
        <f t="shared" si="284"/>
        <v>3K233.5</v>
      </c>
      <c r="I9136" s="4" t="str">
        <f t="shared" si="285"/>
        <v>S3_SCANA_HSD211</v>
      </c>
    </row>
    <row r="9137" spans="1:9">
      <c r="A9137" t="s">
        <v>261</v>
      </c>
      <c r="B9137" t="s">
        <v>9549</v>
      </c>
      <c r="C9137" t="s">
        <v>6019</v>
      </c>
      <c r="D9137">
        <v>6</v>
      </c>
      <c r="E9137" t="s">
        <v>4479</v>
      </c>
      <c r="F9137">
        <v>6</v>
      </c>
      <c r="G9137">
        <v>6</v>
      </c>
      <c r="H9137" s="4" t="str">
        <f t="shared" si="284"/>
        <v>3K233.6</v>
      </c>
      <c r="I9137" s="4" t="str">
        <f t="shared" si="285"/>
        <v>S3_R_P0_RXD2</v>
      </c>
    </row>
    <row r="9138" spans="1:9">
      <c r="A9138" t="s">
        <v>261</v>
      </c>
      <c r="B9138" t="s">
        <v>9549</v>
      </c>
      <c r="C9138" t="s">
        <v>6019</v>
      </c>
      <c r="D9138">
        <v>7</v>
      </c>
      <c r="E9138" t="s">
        <v>4483</v>
      </c>
      <c r="F9138">
        <v>7</v>
      </c>
      <c r="G9138">
        <v>7</v>
      </c>
      <c r="H9138" s="4" t="str">
        <f t="shared" si="284"/>
        <v>3K233.7</v>
      </c>
      <c r="I9138" s="4" t="str">
        <f t="shared" si="285"/>
        <v>SG3_P0_TXD2</v>
      </c>
    </row>
    <row r="9139" spans="1:9">
      <c r="A9139" t="s">
        <v>261</v>
      </c>
      <c r="B9139" t="s">
        <v>9549</v>
      </c>
      <c r="C9139" t="s">
        <v>6019</v>
      </c>
      <c r="D9139" t="s">
        <v>7833</v>
      </c>
      <c r="E9139" t="s">
        <v>490</v>
      </c>
      <c r="F9139">
        <v>1</v>
      </c>
      <c r="G9139" t="s">
        <v>7833</v>
      </c>
      <c r="H9139" s="4" t="str">
        <f t="shared" si="284"/>
        <v>3K233.1</v>
      </c>
      <c r="I9139" s="4" t="str">
        <f t="shared" si="285"/>
        <v>VP12</v>
      </c>
    </row>
    <row r="9140" spans="1:9">
      <c r="A9140" t="s">
        <v>261</v>
      </c>
      <c r="B9140" t="s">
        <v>9549</v>
      </c>
      <c r="C9140" t="s">
        <v>6019</v>
      </c>
      <c r="D9140" t="s">
        <v>7834</v>
      </c>
      <c r="E9140" t="s">
        <v>8490</v>
      </c>
      <c r="F9140">
        <v>8</v>
      </c>
      <c r="G9140" t="s">
        <v>7834</v>
      </c>
      <c r="H9140" s="4" t="str">
        <f t="shared" si="284"/>
        <v>3K233.8</v>
      </c>
      <c r="I9140" s="4" t="str">
        <f t="shared" si="285"/>
        <v>SC_UDB233</v>
      </c>
    </row>
    <row r="9141" spans="1:9">
      <c r="A9141" t="s">
        <v>261</v>
      </c>
      <c r="B9141" t="s">
        <v>9549</v>
      </c>
      <c r="C9141" t="s">
        <v>6020</v>
      </c>
      <c r="D9141">
        <v>1</v>
      </c>
      <c r="E9141" t="s">
        <v>4484</v>
      </c>
      <c r="F9141">
        <v>1</v>
      </c>
      <c r="G9141">
        <v>1</v>
      </c>
      <c r="H9141" s="4" t="str">
        <f t="shared" si="284"/>
        <v>3RR400.1</v>
      </c>
      <c r="I9141" s="4" t="str">
        <f t="shared" si="285"/>
        <v>S3_P0_TXD0</v>
      </c>
    </row>
    <row r="9142" spans="1:9">
      <c r="A9142" t="s">
        <v>261</v>
      </c>
      <c r="B9142" t="s">
        <v>9549</v>
      </c>
      <c r="C9142" t="s">
        <v>6020</v>
      </c>
      <c r="D9142">
        <v>2</v>
      </c>
      <c r="E9142" t="s">
        <v>4447</v>
      </c>
      <c r="F9142">
        <v>2</v>
      </c>
      <c r="G9142">
        <v>2</v>
      </c>
      <c r="H9142" s="4" t="str">
        <f t="shared" si="284"/>
        <v>3RR400.2</v>
      </c>
      <c r="I9142" s="4" t="str">
        <f t="shared" si="285"/>
        <v>S3_R_P0_TXD0</v>
      </c>
    </row>
    <row r="9143" spans="1:9">
      <c r="A9143" t="s">
        <v>261</v>
      </c>
      <c r="B9143" t="s">
        <v>9549</v>
      </c>
      <c r="C9143" t="s">
        <v>6021</v>
      </c>
      <c r="D9143">
        <v>1</v>
      </c>
      <c r="E9143" t="s">
        <v>4485</v>
      </c>
      <c r="F9143">
        <v>1</v>
      </c>
      <c r="G9143">
        <v>1</v>
      </c>
      <c r="H9143" s="4" t="str">
        <f t="shared" si="284"/>
        <v>3RR401.1</v>
      </c>
      <c r="I9143" s="4" t="str">
        <f t="shared" si="285"/>
        <v>S3_P0_TXD1</v>
      </c>
    </row>
    <row r="9144" spans="1:9">
      <c r="A9144" t="s">
        <v>261</v>
      </c>
      <c r="B9144" t="s">
        <v>9549</v>
      </c>
      <c r="C9144" t="s">
        <v>6021</v>
      </c>
      <c r="D9144">
        <v>2</v>
      </c>
      <c r="E9144" t="s">
        <v>4451</v>
      </c>
      <c r="F9144">
        <v>2</v>
      </c>
      <c r="G9144">
        <v>2</v>
      </c>
      <c r="H9144" s="4" t="str">
        <f t="shared" si="284"/>
        <v>3RR401.2</v>
      </c>
      <c r="I9144" s="4" t="str">
        <f t="shared" si="285"/>
        <v>S3_R_P0_TXD1</v>
      </c>
    </row>
    <row r="9145" spans="1:9">
      <c r="A9145" t="s">
        <v>261</v>
      </c>
      <c r="B9145" t="s">
        <v>9549</v>
      </c>
      <c r="C9145" t="s">
        <v>6022</v>
      </c>
      <c r="D9145">
        <v>1</v>
      </c>
      <c r="E9145" t="s">
        <v>4486</v>
      </c>
      <c r="F9145">
        <v>1</v>
      </c>
      <c r="G9145">
        <v>1</v>
      </c>
      <c r="H9145" s="4" t="str">
        <f t="shared" si="284"/>
        <v>3RR402.1</v>
      </c>
      <c r="I9145" s="4" t="str">
        <f t="shared" si="285"/>
        <v>S3_P0_TXD2</v>
      </c>
    </row>
    <row r="9146" spans="1:9">
      <c r="A9146" t="s">
        <v>261</v>
      </c>
      <c r="B9146" t="s">
        <v>9549</v>
      </c>
      <c r="C9146" t="s">
        <v>6022</v>
      </c>
      <c r="D9146">
        <v>2</v>
      </c>
      <c r="E9146" t="s">
        <v>4455</v>
      </c>
      <c r="F9146">
        <v>2</v>
      </c>
      <c r="G9146">
        <v>2</v>
      </c>
      <c r="H9146" s="4" t="str">
        <f t="shared" si="284"/>
        <v>3RR402.2</v>
      </c>
      <c r="I9146" s="4" t="str">
        <f t="shared" si="285"/>
        <v>S3_R_P0_TXD2</v>
      </c>
    </row>
    <row r="9147" spans="1:9">
      <c r="A9147" t="s">
        <v>261</v>
      </c>
      <c r="B9147" t="s">
        <v>9549</v>
      </c>
      <c r="C9147" t="s">
        <v>6023</v>
      </c>
      <c r="D9147">
        <v>1</v>
      </c>
      <c r="E9147" t="s">
        <v>4487</v>
      </c>
      <c r="F9147">
        <v>1</v>
      </c>
      <c r="G9147">
        <v>1</v>
      </c>
      <c r="H9147" s="4" t="str">
        <f t="shared" si="284"/>
        <v>3RR403.1</v>
      </c>
      <c r="I9147" s="4" t="str">
        <f t="shared" si="285"/>
        <v>S3_P0_TXD3</v>
      </c>
    </row>
    <row r="9148" spans="1:9">
      <c r="A9148" t="s">
        <v>261</v>
      </c>
      <c r="B9148" t="s">
        <v>9549</v>
      </c>
      <c r="C9148" t="s">
        <v>6023</v>
      </c>
      <c r="D9148">
        <v>2</v>
      </c>
      <c r="E9148" t="s">
        <v>4460</v>
      </c>
      <c r="F9148">
        <v>2</v>
      </c>
      <c r="G9148">
        <v>2</v>
      </c>
      <c r="H9148" s="4" t="str">
        <f t="shared" si="284"/>
        <v>3RR403.2</v>
      </c>
      <c r="I9148" s="4" t="str">
        <f t="shared" si="285"/>
        <v>S3_R_P0_TXD3</v>
      </c>
    </row>
    <row r="9149" spans="1:9">
      <c r="A9149" t="s">
        <v>261</v>
      </c>
      <c r="B9149" t="s">
        <v>9549</v>
      </c>
      <c r="C9149" t="s">
        <v>6024</v>
      </c>
      <c r="D9149">
        <v>1</v>
      </c>
      <c r="E9149" t="s">
        <v>4488</v>
      </c>
      <c r="F9149">
        <v>1</v>
      </c>
      <c r="G9149">
        <v>1</v>
      </c>
      <c r="H9149" s="4" t="str">
        <f t="shared" si="284"/>
        <v>3RR404.1</v>
      </c>
      <c r="I9149" s="4" t="str">
        <f t="shared" si="285"/>
        <v>S3_P0_TXC</v>
      </c>
    </row>
    <row r="9150" spans="1:9">
      <c r="A9150" t="s">
        <v>261</v>
      </c>
      <c r="B9150" t="s">
        <v>9549</v>
      </c>
      <c r="C9150" t="s">
        <v>6024</v>
      </c>
      <c r="D9150">
        <v>2</v>
      </c>
      <c r="E9150" t="s">
        <v>4452</v>
      </c>
      <c r="F9150">
        <v>2</v>
      </c>
      <c r="G9150">
        <v>2</v>
      </c>
      <c r="H9150" s="4" t="str">
        <f t="shared" si="284"/>
        <v>3RR404.2</v>
      </c>
      <c r="I9150" s="4" t="str">
        <f t="shared" si="285"/>
        <v>S3_R_P0_TXC</v>
      </c>
    </row>
    <row r="9151" spans="1:9">
      <c r="A9151" t="s">
        <v>261</v>
      </c>
      <c r="B9151" t="s">
        <v>9549</v>
      </c>
      <c r="C9151" t="s">
        <v>6025</v>
      </c>
      <c r="D9151">
        <v>1</v>
      </c>
      <c r="E9151" t="s">
        <v>4489</v>
      </c>
      <c r="F9151">
        <v>1</v>
      </c>
      <c r="G9151">
        <v>1</v>
      </c>
      <c r="H9151" s="4" t="str">
        <f t="shared" si="284"/>
        <v>3RR405.1</v>
      </c>
      <c r="I9151" s="4" t="str">
        <f t="shared" si="285"/>
        <v>S3_P0_TXEN</v>
      </c>
    </row>
    <row r="9152" spans="1:9">
      <c r="A9152" t="s">
        <v>261</v>
      </c>
      <c r="B9152" t="s">
        <v>9549</v>
      </c>
      <c r="C9152" t="s">
        <v>6025</v>
      </c>
      <c r="D9152">
        <v>2</v>
      </c>
      <c r="E9152" t="s">
        <v>4446</v>
      </c>
      <c r="F9152">
        <v>2</v>
      </c>
      <c r="G9152">
        <v>2</v>
      </c>
      <c r="H9152" s="4" t="str">
        <f t="shared" si="284"/>
        <v>3RR405.2</v>
      </c>
      <c r="I9152" s="4" t="str">
        <f t="shared" si="285"/>
        <v>S3_R_P0_TXEN</v>
      </c>
    </row>
    <row r="9153" spans="1:9">
      <c r="A9153" t="s">
        <v>261</v>
      </c>
      <c r="B9153" t="s">
        <v>9549</v>
      </c>
      <c r="C9153" t="s">
        <v>6026</v>
      </c>
      <c r="D9153">
        <v>1</v>
      </c>
      <c r="E9153" t="s">
        <v>4490</v>
      </c>
      <c r="F9153">
        <v>1</v>
      </c>
      <c r="G9153">
        <v>1</v>
      </c>
      <c r="H9153" s="4" t="str">
        <f t="shared" si="284"/>
        <v>3RR406.1</v>
      </c>
      <c r="I9153" s="4" t="str">
        <f t="shared" si="285"/>
        <v>S3_P0_RXER</v>
      </c>
    </row>
    <row r="9154" spans="1:9">
      <c r="A9154" t="s">
        <v>261</v>
      </c>
      <c r="B9154" t="s">
        <v>9549</v>
      </c>
      <c r="C9154" t="s">
        <v>6026</v>
      </c>
      <c r="D9154">
        <v>2</v>
      </c>
      <c r="E9154" t="s">
        <v>4461</v>
      </c>
      <c r="F9154">
        <v>2</v>
      </c>
      <c r="G9154">
        <v>2</v>
      </c>
      <c r="H9154" s="4" t="str">
        <f t="shared" ref="H9154:H9217" si="286">CONCATENATE(C9154,".",F9154)</f>
        <v>3RR406.2</v>
      </c>
      <c r="I9154" s="4" t="str">
        <f t="shared" ref="I9154:I9217" si="287">E9154</f>
        <v>S3_R_P0_RXER</v>
      </c>
    </row>
    <row r="9155" spans="1:9">
      <c r="A9155" t="s">
        <v>261</v>
      </c>
      <c r="B9155" t="s">
        <v>9549</v>
      </c>
      <c r="C9155" t="s">
        <v>6027</v>
      </c>
      <c r="D9155">
        <v>1</v>
      </c>
      <c r="E9155" t="s">
        <v>4491</v>
      </c>
      <c r="F9155">
        <v>1</v>
      </c>
      <c r="G9155">
        <v>1</v>
      </c>
      <c r="H9155" s="4" t="str">
        <f t="shared" si="286"/>
        <v>3RR407.1</v>
      </c>
      <c r="I9155" s="4" t="str">
        <f t="shared" si="287"/>
        <v>S3_P0_RXD1</v>
      </c>
    </row>
    <row r="9156" spans="1:9">
      <c r="A9156" t="s">
        <v>261</v>
      </c>
      <c r="B9156" t="s">
        <v>9549</v>
      </c>
      <c r="C9156" t="s">
        <v>6027</v>
      </c>
      <c r="D9156">
        <v>2</v>
      </c>
      <c r="E9156" t="s">
        <v>4468</v>
      </c>
      <c r="F9156">
        <v>2</v>
      </c>
      <c r="G9156">
        <v>2</v>
      </c>
      <c r="H9156" s="4" t="str">
        <f t="shared" si="286"/>
        <v>3RR407.2</v>
      </c>
      <c r="I9156" s="4" t="str">
        <f t="shared" si="287"/>
        <v>S3_R_P0_RXD1</v>
      </c>
    </row>
    <row r="9157" spans="1:9">
      <c r="A9157" t="s">
        <v>261</v>
      </c>
      <c r="B9157" t="s">
        <v>9549</v>
      </c>
      <c r="C9157" t="s">
        <v>6028</v>
      </c>
      <c r="D9157">
        <v>1</v>
      </c>
      <c r="E9157" t="s">
        <v>4492</v>
      </c>
      <c r="F9157">
        <v>1</v>
      </c>
      <c r="G9157">
        <v>1</v>
      </c>
      <c r="H9157" s="4" t="str">
        <f t="shared" si="286"/>
        <v>3RR408.1</v>
      </c>
      <c r="I9157" s="4" t="str">
        <f t="shared" si="287"/>
        <v>S3_P0_RXD3</v>
      </c>
    </row>
    <row r="9158" spans="1:9">
      <c r="A9158" t="s">
        <v>261</v>
      </c>
      <c r="B9158" t="s">
        <v>9549</v>
      </c>
      <c r="C9158" t="s">
        <v>6028</v>
      </c>
      <c r="D9158">
        <v>2</v>
      </c>
      <c r="E9158" t="s">
        <v>4472</v>
      </c>
      <c r="F9158">
        <v>2</v>
      </c>
      <c r="G9158">
        <v>2</v>
      </c>
      <c r="H9158" s="4" t="str">
        <f t="shared" si="286"/>
        <v>3RR408.2</v>
      </c>
      <c r="I9158" s="4" t="str">
        <f t="shared" si="287"/>
        <v>S3_R_P0_RXD3</v>
      </c>
    </row>
    <row r="9159" spans="1:9">
      <c r="A9159" t="s">
        <v>261</v>
      </c>
      <c r="B9159" t="s">
        <v>9549</v>
      </c>
      <c r="C9159" t="s">
        <v>6029</v>
      </c>
      <c r="D9159">
        <v>1</v>
      </c>
      <c r="E9159" t="s">
        <v>4493</v>
      </c>
      <c r="F9159">
        <v>1</v>
      </c>
      <c r="G9159">
        <v>1</v>
      </c>
      <c r="H9159" s="4" t="str">
        <f t="shared" si="286"/>
        <v>3RR409.1</v>
      </c>
      <c r="I9159" s="4" t="str">
        <f t="shared" si="287"/>
        <v>S3_P0_RXDV</v>
      </c>
    </row>
    <row r="9160" spans="1:9">
      <c r="A9160" t="s">
        <v>261</v>
      </c>
      <c r="B9160" t="s">
        <v>9549</v>
      </c>
      <c r="C9160" t="s">
        <v>6029</v>
      </c>
      <c r="D9160">
        <v>2</v>
      </c>
      <c r="E9160" t="s">
        <v>4473</v>
      </c>
      <c r="F9160">
        <v>2</v>
      </c>
      <c r="G9160">
        <v>2</v>
      </c>
      <c r="H9160" s="4" t="str">
        <f t="shared" si="286"/>
        <v>3RR409.2</v>
      </c>
      <c r="I9160" s="4" t="str">
        <f t="shared" si="287"/>
        <v>S3_R_P0_RXDV</v>
      </c>
    </row>
    <row r="9161" spans="1:9">
      <c r="A9161" t="s">
        <v>261</v>
      </c>
      <c r="B9161" t="s">
        <v>9549</v>
      </c>
      <c r="C9161" t="s">
        <v>6030</v>
      </c>
      <c r="D9161">
        <v>1</v>
      </c>
      <c r="E9161" t="s">
        <v>4494</v>
      </c>
      <c r="F9161">
        <v>1</v>
      </c>
      <c r="G9161">
        <v>1</v>
      </c>
      <c r="H9161" s="4" t="str">
        <f t="shared" si="286"/>
        <v>3RR410.1</v>
      </c>
      <c r="I9161" s="4" t="str">
        <f t="shared" si="287"/>
        <v>S3_P0_RXC</v>
      </c>
    </row>
    <row r="9162" spans="1:9">
      <c r="A9162" t="s">
        <v>261</v>
      </c>
      <c r="B9162" t="s">
        <v>9549</v>
      </c>
      <c r="C9162" t="s">
        <v>6030</v>
      </c>
      <c r="D9162">
        <v>2</v>
      </c>
      <c r="E9162" t="s">
        <v>4478</v>
      </c>
      <c r="F9162">
        <v>2</v>
      </c>
      <c r="G9162">
        <v>2</v>
      </c>
      <c r="H9162" s="4" t="str">
        <f t="shared" si="286"/>
        <v>3RR410.2</v>
      </c>
      <c r="I9162" s="4" t="str">
        <f t="shared" si="287"/>
        <v>S3_R_P0_RXC</v>
      </c>
    </row>
    <row r="9163" spans="1:9">
      <c r="A9163" t="s">
        <v>261</v>
      </c>
      <c r="B9163" t="s">
        <v>9549</v>
      </c>
      <c r="C9163" t="s">
        <v>6031</v>
      </c>
      <c r="D9163">
        <v>1</v>
      </c>
      <c r="E9163" t="s">
        <v>4495</v>
      </c>
      <c r="F9163">
        <v>1</v>
      </c>
      <c r="G9163">
        <v>1</v>
      </c>
      <c r="H9163" s="4" t="str">
        <f t="shared" si="286"/>
        <v>3RR411.1</v>
      </c>
      <c r="I9163" s="4" t="str">
        <f t="shared" si="287"/>
        <v>S3_P0_RXD2</v>
      </c>
    </row>
    <row r="9164" spans="1:9">
      <c r="A9164" t="s">
        <v>261</v>
      </c>
      <c r="B9164" t="s">
        <v>9549</v>
      </c>
      <c r="C9164" t="s">
        <v>6031</v>
      </c>
      <c r="D9164">
        <v>2</v>
      </c>
      <c r="E9164" t="s">
        <v>4479</v>
      </c>
      <c r="F9164">
        <v>2</v>
      </c>
      <c r="G9164">
        <v>2</v>
      </c>
      <c r="H9164" s="4" t="str">
        <f t="shared" si="286"/>
        <v>3RR411.2</v>
      </c>
      <c r="I9164" s="4" t="str">
        <f t="shared" si="287"/>
        <v>S3_R_P0_RXD2</v>
      </c>
    </row>
    <row r="9165" spans="1:9">
      <c r="A9165" t="s">
        <v>261</v>
      </c>
      <c r="B9165" t="s">
        <v>9549</v>
      </c>
      <c r="C9165" t="s">
        <v>6032</v>
      </c>
      <c r="D9165">
        <v>1</v>
      </c>
      <c r="E9165" t="s">
        <v>4496</v>
      </c>
      <c r="F9165">
        <v>1</v>
      </c>
      <c r="G9165">
        <v>1</v>
      </c>
      <c r="H9165" s="4" t="str">
        <f t="shared" si="286"/>
        <v>3RR412.1</v>
      </c>
      <c r="I9165" s="4" t="str">
        <f t="shared" si="287"/>
        <v>S3_P0_TESTD</v>
      </c>
    </row>
    <row r="9166" spans="1:9">
      <c r="A9166" t="s">
        <v>261</v>
      </c>
      <c r="B9166" t="s">
        <v>9549</v>
      </c>
      <c r="C9166" t="s">
        <v>6032</v>
      </c>
      <c r="D9166">
        <v>2</v>
      </c>
      <c r="E9166" t="s">
        <v>4497</v>
      </c>
      <c r="F9166">
        <v>2</v>
      </c>
      <c r="G9166">
        <v>2</v>
      </c>
      <c r="H9166" s="4" t="str">
        <f t="shared" si="286"/>
        <v>3RR412.2</v>
      </c>
      <c r="I9166" s="4" t="str">
        <f t="shared" si="287"/>
        <v>S3_SCANA_HSD289</v>
      </c>
    </row>
    <row r="9167" spans="1:9">
      <c r="A9167" t="s">
        <v>261</v>
      </c>
      <c r="B9167" t="s">
        <v>9549</v>
      </c>
      <c r="C9167" t="s">
        <v>6033</v>
      </c>
      <c r="D9167">
        <v>1</v>
      </c>
      <c r="E9167" t="s">
        <v>4498</v>
      </c>
      <c r="F9167">
        <v>1</v>
      </c>
      <c r="G9167">
        <v>1</v>
      </c>
      <c r="H9167" s="4" t="str">
        <f t="shared" si="286"/>
        <v>3RR413.1</v>
      </c>
      <c r="I9167" s="4" t="str">
        <f t="shared" si="287"/>
        <v>S3_P0_RXD0</v>
      </c>
    </row>
    <row r="9168" spans="1:9">
      <c r="A9168" t="s">
        <v>261</v>
      </c>
      <c r="B9168" t="s">
        <v>9549</v>
      </c>
      <c r="C9168" t="s">
        <v>6033</v>
      </c>
      <c r="D9168">
        <v>2</v>
      </c>
      <c r="E9168" t="s">
        <v>4456</v>
      </c>
      <c r="F9168">
        <v>2</v>
      </c>
      <c r="G9168">
        <v>2</v>
      </c>
      <c r="H9168" s="4" t="str">
        <f t="shared" si="286"/>
        <v>3RR413.2</v>
      </c>
      <c r="I9168" s="4" t="str">
        <f t="shared" si="287"/>
        <v>S3_R_P0_RXD0</v>
      </c>
    </row>
    <row r="9169" spans="1:9">
      <c r="A9169" t="s">
        <v>261</v>
      </c>
      <c r="B9169" t="s">
        <v>9549</v>
      </c>
      <c r="C9169" t="s">
        <v>5882</v>
      </c>
      <c r="D9169" t="s">
        <v>3074</v>
      </c>
      <c r="E9169" t="s">
        <v>4494</v>
      </c>
      <c r="F9169" t="s">
        <v>175</v>
      </c>
      <c r="G9169" t="s">
        <v>3074</v>
      </c>
      <c r="H9169" s="4" t="str">
        <f t="shared" si="286"/>
        <v>SITE3.G1</v>
      </c>
      <c r="I9169" s="4" t="str">
        <f t="shared" si="287"/>
        <v>S3_P0_RXC</v>
      </c>
    </row>
    <row r="9170" spans="1:9">
      <c r="A9170" t="s">
        <v>261</v>
      </c>
      <c r="B9170" t="s">
        <v>9549</v>
      </c>
      <c r="C9170" t="s">
        <v>5882</v>
      </c>
      <c r="D9170" t="s">
        <v>3068</v>
      </c>
      <c r="E9170" t="s">
        <v>4498</v>
      </c>
      <c r="F9170" t="s">
        <v>299</v>
      </c>
      <c r="G9170" t="s">
        <v>3068</v>
      </c>
      <c r="H9170" s="4" t="str">
        <f t="shared" si="286"/>
        <v>SITE3.K2</v>
      </c>
      <c r="I9170" s="4" t="str">
        <f t="shared" si="287"/>
        <v>S3_P0_RXD0</v>
      </c>
    </row>
    <row r="9171" spans="1:9">
      <c r="A9171" t="s">
        <v>261</v>
      </c>
      <c r="B9171" t="s">
        <v>9549</v>
      </c>
      <c r="C9171" t="s">
        <v>5882</v>
      </c>
      <c r="D9171" t="s">
        <v>3071</v>
      </c>
      <c r="E9171" t="s">
        <v>4491</v>
      </c>
      <c r="F9171" t="s">
        <v>264</v>
      </c>
      <c r="G9171" t="s">
        <v>3071</v>
      </c>
      <c r="H9171" s="4" t="str">
        <f t="shared" si="286"/>
        <v>SITE3.K1</v>
      </c>
      <c r="I9171" s="4" t="str">
        <f t="shared" si="287"/>
        <v>S3_P0_RXD1</v>
      </c>
    </row>
    <row r="9172" spans="1:9">
      <c r="A9172" t="s">
        <v>261</v>
      </c>
      <c r="B9172" t="s">
        <v>9549</v>
      </c>
      <c r="C9172" t="s">
        <v>5882</v>
      </c>
      <c r="D9172" t="s">
        <v>3075</v>
      </c>
      <c r="E9172" t="s">
        <v>4495</v>
      </c>
      <c r="F9172" t="s">
        <v>357</v>
      </c>
      <c r="G9172" t="s">
        <v>3075</v>
      </c>
      <c r="H9172" s="4" t="str">
        <f t="shared" si="286"/>
        <v>SITE3.J2</v>
      </c>
      <c r="I9172" s="4" t="str">
        <f t="shared" si="287"/>
        <v>S3_P0_RXD2</v>
      </c>
    </row>
    <row r="9173" spans="1:9">
      <c r="A9173" t="s">
        <v>261</v>
      </c>
      <c r="B9173" t="s">
        <v>9549</v>
      </c>
      <c r="C9173" t="s">
        <v>5882</v>
      </c>
      <c r="D9173" t="s">
        <v>3072</v>
      </c>
      <c r="E9173" t="s">
        <v>4492</v>
      </c>
      <c r="F9173" t="s">
        <v>356</v>
      </c>
      <c r="G9173" t="s">
        <v>3072</v>
      </c>
      <c r="H9173" s="4" t="str">
        <f t="shared" si="286"/>
        <v>SITE3.J1</v>
      </c>
      <c r="I9173" s="4" t="str">
        <f t="shared" si="287"/>
        <v>S3_P0_RXD3</v>
      </c>
    </row>
    <row r="9174" spans="1:9">
      <c r="A9174" t="s">
        <v>261</v>
      </c>
      <c r="B9174" t="s">
        <v>9549</v>
      </c>
      <c r="C9174" t="s">
        <v>5882</v>
      </c>
      <c r="D9174" t="s">
        <v>3073</v>
      </c>
      <c r="E9174" t="s">
        <v>4493</v>
      </c>
      <c r="F9174" t="s">
        <v>359</v>
      </c>
      <c r="G9174" t="s">
        <v>3073</v>
      </c>
      <c r="H9174" s="4" t="str">
        <f t="shared" si="286"/>
        <v>SITE3.H2</v>
      </c>
      <c r="I9174" s="4" t="str">
        <f t="shared" si="287"/>
        <v>S3_P0_RXDV</v>
      </c>
    </row>
    <row r="9175" spans="1:9">
      <c r="A9175" t="s">
        <v>261</v>
      </c>
      <c r="B9175" t="s">
        <v>9549</v>
      </c>
      <c r="C9175" t="s">
        <v>5882</v>
      </c>
      <c r="D9175" t="s">
        <v>3070</v>
      </c>
      <c r="E9175" t="s">
        <v>4490</v>
      </c>
      <c r="F9175" t="s">
        <v>358</v>
      </c>
      <c r="G9175" t="s">
        <v>3070</v>
      </c>
      <c r="H9175" s="4" t="str">
        <f t="shared" si="286"/>
        <v>SITE3.H1</v>
      </c>
      <c r="I9175" s="4" t="str">
        <f t="shared" si="287"/>
        <v>S3_P0_RXER</v>
      </c>
    </row>
    <row r="9176" spans="1:9">
      <c r="A9176" t="s">
        <v>261</v>
      </c>
      <c r="B9176" t="s">
        <v>9549</v>
      </c>
      <c r="C9176" t="s">
        <v>5882</v>
      </c>
      <c r="D9176" t="s">
        <v>3076</v>
      </c>
      <c r="E9176" t="s">
        <v>4496</v>
      </c>
      <c r="F9176" t="s">
        <v>176</v>
      </c>
      <c r="G9176" t="s">
        <v>3076</v>
      </c>
      <c r="H9176" s="4" t="str">
        <f t="shared" si="286"/>
        <v>SITE3.G2</v>
      </c>
      <c r="I9176" s="4" t="str">
        <f t="shared" si="287"/>
        <v>S3_P0_TESTD</v>
      </c>
    </row>
    <row r="9177" spans="1:9">
      <c r="A9177" t="s">
        <v>261</v>
      </c>
      <c r="B9177" t="s">
        <v>9549</v>
      </c>
      <c r="C9177" t="s">
        <v>5882</v>
      </c>
      <c r="D9177" t="s">
        <v>3066</v>
      </c>
      <c r="E9177" t="s">
        <v>4488</v>
      </c>
      <c r="F9177" t="s">
        <v>417</v>
      </c>
      <c r="G9177" t="s">
        <v>3066</v>
      </c>
      <c r="H9177" s="4" t="str">
        <f t="shared" si="286"/>
        <v>SITE3.E2</v>
      </c>
      <c r="I9177" s="4" t="str">
        <f t="shared" si="287"/>
        <v>S3_P0_TXC</v>
      </c>
    </row>
    <row r="9178" spans="1:9">
      <c r="A9178" t="s">
        <v>261</v>
      </c>
      <c r="B9178" t="s">
        <v>9549</v>
      </c>
      <c r="C9178" t="s">
        <v>5882</v>
      </c>
      <c r="D9178" t="s">
        <v>3064</v>
      </c>
      <c r="E9178" t="s">
        <v>4484</v>
      </c>
      <c r="F9178" t="s">
        <v>362</v>
      </c>
      <c r="G9178" t="s">
        <v>3064</v>
      </c>
      <c r="H9178" s="4" t="str">
        <f t="shared" si="286"/>
        <v>SITE3.D2</v>
      </c>
      <c r="I9178" s="4" t="str">
        <f t="shared" si="287"/>
        <v>S3_P0_TXD0</v>
      </c>
    </row>
    <row r="9179" spans="1:9">
      <c r="A9179" t="s">
        <v>261</v>
      </c>
      <c r="B9179" t="s">
        <v>9549</v>
      </c>
      <c r="C9179" t="s">
        <v>5882</v>
      </c>
      <c r="D9179" t="s">
        <v>3065</v>
      </c>
      <c r="E9179" t="s">
        <v>4485</v>
      </c>
      <c r="F9179" t="s">
        <v>402</v>
      </c>
      <c r="G9179" t="s">
        <v>3065</v>
      </c>
      <c r="H9179" s="4" t="str">
        <f t="shared" si="286"/>
        <v>SITE3.D1</v>
      </c>
      <c r="I9179" s="4" t="str">
        <f t="shared" si="287"/>
        <v>S3_P0_TXD1</v>
      </c>
    </row>
    <row r="9180" spans="1:9">
      <c r="A9180" t="s">
        <v>261</v>
      </c>
      <c r="B9180" t="s">
        <v>9549</v>
      </c>
      <c r="C9180" t="s">
        <v>5882</v>
      </c>
      <c r="D9180" t="s">
        <v>3067</v>
      </c>
      <c r="E9180" t="s">
        <v>4486</v>
      </c>
      <c r="F9180" t="s">
        <v>10</v>
      </c>
      <c r="G9180" t="s">
        <v>3067</v>
      </c>
      <c r="H9180" s="4" t="str">
        <f t="shared" si="286"/>
        <v>SITE3.C2</v>
      </c>
      <c r="I9180" s="4" t="str">
        <f t="shared" si="287"/>
        <v>S3_P0_TXD2</v>
      </c>
    </row>
    <row r="9181" spans="1:9">
      <c r="A9181" t="s">
        <v>261</v>
      </c>
      <c r="B9181" t="s">
        <v>9549</v>
      </c>
      <c r="C9181" t="s">
        <v>5882</v>
      </c>
      <c r="D9181" t="s">
        <v>3069</v>
      </c>
      <c r="E9181" t="s">
        <v>4487</v>
      </c>
      <c r="F9181" t="s">
        <v>246</v>
      </c>
      <c r="G9181" t="s">
        <v>3069</v>
      </c>
      <c r="H9181" s="4" t="str">
        <f t="shared" si="286"/>
        <v>SITE3.C1</v>
      </c>
      <c r="I9181" s="4" t="str">
        <f t="shared" si="287"/>
        <v>S3_P0_TXD3</v>
      </c>
    </row>
    <row r="9182" spans="1:9">
      <c r="A9182" t="s">
        <v>261</v>
      </c>
      <c r="B9182" t="s">
        <v>9549</v>
      </c>
      <c r="C9182" t="s">
        <v>5882</v>
      </c>
      <c r="D9182" t="s">
        <v>3063</v>
      </c>
      <c r="E9182" t="s">
        <v>4489</v>
      </c>
      <c r="F9182" t="s">
        <v>363</v>
      </c>
      <c r="G9182" t="s">
        <v>3063</v>
      </c>
      <c r="H9182" s="4" t="str">
        <f t="shared" si="286"/>
        <v>SITE3.E1</v>
      </c>
      <c r="I9182" s="4" t="str">
        <f t="shared" si="287"/>
        <v>S3_P0_TXEN</v>
      </c>
    </row>
    <row r="9183" spans="1:9">
      <c r="A9183" t="s">
        <v>261</v>
      </c>
      <c r="B9183" t="s">
        <v>9550</v>
      </c>
      <c r="C9183" t="s">
        <v>10195</v>
      </c>
      <c r="D9183">
        <v>1</v>
      </c>
      <c r="E9183" t="s">
        <v>4511</v>
      </c>
      <c r="F9183">
        <v>1</v>
      </c>
      <c r="G9183">
        <v>1</v>
      </c>
      <c r="H9183" s="4" t="str">
        <f t="shared" si="286"/>
        <v>3RR500.1</v>
      </c>
      <c r="I9183" s="4" t="str">
        <f t="shared" si="287"/>
        <v>S3_P1_TXD0</v>
      </c>
    </row>
    <row r="9184" spans="1:9">
      <c r="A9184" t="s">
        <v>261</v>
      </c>
      <c r="B9184" t="s">
        <v>9550</v>
      </c>
      <c r="C9184" t="s">
        <v>10195</v>
      </c>
      <c r="D9184">
        <v>2</v>
      </c>
      <c r="E9184" t="s">
        <v>4503</v>
      </c>
      <c r="F9184">
        <v>2</v>
      </c>
      <c r="G9184">
        <v>2</v>
      </c>
      <c r="H9184" s="4" t="str">
        <f t="shared" si="286"/>
        <v>3RR500.2</v>
      </c>
      <c r="I9184" s="4" t="str">
        <f t="shared" si="287"/>
        <v>SG3_P1_RXD0</v>
      </c>
    </row>
    <row r="9185" spans="1:9">
      <c r="A9185" t="s">
        <v>261</v>
      </c>
      <c r="B9185" t="s">
        <v>9550</v>
      </c>
      <c r="C9185" t="s">
        <v>10196</v>
      </c>
      <c r="D9185">
        <v>1</v>
      </c>
      <c r="E9185" t="s">
        <v>4512</v>
      </c>
      <c r="F9185">
        <v>1</v>
      </c>
      <c r="G9185">
        <v>1</v>
      </c>
      <c r="H9185" s="4" t="str">
        <f t="shared" si="286"/>
        <v>3RR501.1</v>
      </c>
      <c r="I9185" s="4" t="str">
        <f t="shared" si="287"/>
        <v>S3_P1_TXD1</v>
      </c>
    </row>
    <row r="9186" spans="1:9">
      <c r="A9186" t="s">
        <v>261</v>
      </c>
      <c r="B9186" t="s">
        <v>9550</v>
      </c>
      <c r="C9186" t="s">
        <v>10196</v>
      </c>
      <c r="D9186">
        <v>2</v>
      </c>
      <c r="E9186" t="s">
        <v>4504</v>
      </c>
      <c r="F9186">
        <v>2</v>
      </c>
      <c r="G9186">
        <v>2</v>
      </c>
      <c r="H9186" s="4" t="str">
        <f t="shared" si="286"/>
        <v>3RR501.2</v>
      </c>
      <c r="I9186" s="4" t="str">
        <f t="shared" si="287"/>
        <v>SG3_P1_RXD1</v>
      </c>
    </row>
    <row r="9187" spans="1:9">
      <c r="A9187" t="s">
        <v>261</v>
      </c>
      <c r="B9187" t="s">
        <v>9550</v>
      </c>
      <c r="C9187" t="s">
        <v>10197</v>
      </c>
      <c r="D9187">
        <v>1</v>
      </c>
      <c r="E9187" t="s">
        <v>4513</v>
      </c>
      <c r="F9187">
        <v>1</v>
      </c>
      <c r="G9187">
        <v>1</v>
      </c>
      <c r="H9187" s="4" t="str">
        <f t="shared" si="286"/>
        <v>3RR502.1</v>
      </c>
      <c r="I9187" s="4" t="str">
        <f t="shared" si="287"/>
        <v>S3_P1_TXD2</v>
      </c>
    </row>
    <row r="9188" spans="1:9">
      <c r="A9188" t="s">
        <v>261</v>
      </c>
      <c r="B9188" t="s">
        <v>9550</v>
      </c>
      <c r="C9188" t="s">
        <v>10197</v>
      </c>
      <c r="D9188">
        <v>2</v>
      </c>
      <c r="E9188" t="s">
        <v>4506</v>
      </c>
      <c r="F9188">
        <v>2</v>
      </c>
      <c r="G9188">
        <v>2</v>
      </c>
      <c r="H9188" s="4" t="str">
        <f t="shared" si="286"/>
        <v>3RR502.2</v>
      </c>
      <c r="I9188" s="4" t="str">
        <f t="shared" si="287"/>
        <v>SG3_P1_RXD2</v>
      </c>
    </row>
    <row r="9189" spans="1:9">
      <c r="A9189" t="s">
        <v>261</v>
      </c>
      <c r="B9189" t="s">
        <v>9550</v>
      </c>
      <c r="C9189" t="s">
        <v>10198</v>
      </c>
      <c r="D9189">
        <v>1</v>
      </c>
      <c r="E9189" t="s">
        <v>4514</v>
      </c>
      <c r="F9189">
        <v>1</v>
      </c>
      <c r="G9189">
        <v>1</v>
      </c>
      <c r="H9189" s="4" t="str">
        <f t="shared" si="286"/>
        <v>3RR503.1</v>
      </c>
      <c r="I9189" s="4" t="str">
        <f t="shared" si="287"/>
        <v>S3_P1_TXD3</v>
      </c>
    </row>
    <row r="9190" spans="1:9">
      <c r="A9190" t="s">
        <v>261</v>
      </c>
      <c r="B9190" t="s">
        <v>9550</v>
      </c>
      <c r="C9190" t="s">
        <v>10198</v>
      </c>
      <c r="D9190">
        <v>2</v>
      </c>
      <c r="E9190" t="s">
        <v>4507</v>
      </c>
      <c r="F9190">
        <v>2</v>
      </c>
      <c r="G9190">
        <v>2</v>
      </c>
      <c r="H9190" s="4" t="str">
        <f t="shared" si="286"/>
        <v>3RR503.2</v>
      </c>
      <c r="I9190" s="4" t="str">
        <f t="shared" si="287"/>
        <v>SG3_P1_RXD3</v>
      </c>
    </row>
    <row r="9191" spans="1:9">
      <c r="A9191" t="s">
        <v>261</v>
      </c>
      <c r="B9191" t="s">
        <v>9550</v>
      </c>
      <c r="C9191" t="s">
        <v>10199</v>
      </c>
      <c r="D9191">
        <v>1</v>
      </c>
      <c r="E9191" t="s">
        <v>4515</v>
      </c>
      <c r="F9191">
        <v>1</v>
      </c>
      <c r="G9191">
        <v>1</v>
      </c>
      <c r="H9191" s="4" t="str">
        <f t="shared" si="286"/>
        <v>3RR504.1</v>
      </c>
      <c r="I9191" s="4" t="str">
        <f t="shared" si="287"/>
        <v>S3_P1_TXC</v>
      </c>
    </row>
    <row r="9192" spans="1:9">
      <c r="A9192" t="s">
        <v>261</v>
      </c>
      <c r="B9192" t="s">
        <v>9550</v>
      </c>
      <c r="C9192" t="s">
        <v>10199</v>
      </c>
      <c r="D9192">
        <v>2</v>
      </c>
      <c r="E9192" t="s">
        <v>4505</v>
      </c>
      <c r="F9192">
        <v>2</v>
      </c>
      <c r="G9192">
        <v>2</v>
      </c>
      <c r="H9192" s="4" t="str">
        <f t="shared" si="286"/>
        <v>3RR504.2</v>
      </c>
      <c r="I9192" s="4" t="str">
        <f t="shared" si="287"/>
        <v>SG3_P1_RXC</v>
      </c>
    </row>
    <row r="9193" spans="1:9">
      <c r="A9193" t="s">
        <v>261</v>
      </c>
      <c r="B9193" t="s">
        <v>9550</v>
      </c>
      <c r="C9193" t="s">
        <v>10200</v>
      </c>
      <c r="D9193">
        <v>1</v>
      </c>
      <c r="E9193" t="s">
        <v>10020</v>
      </c>
      <c r="F9193">
        <v>1</v>
      </c>
      <c r="G9193">
        <v>1</v>
      </c>
      <c r="H9193" s="4" t="str">
        <f t="shared" si="286"/>
        <v>3RR505.1</v>
      </c>
      <c r="I9193" s="4" t="str">
        <f t="shared" si="287"/>
        <v>S3_P1_TXEN</v>
      </c>
    </row>
    <row r="9194" spans="1:9">
      <c r="A9194" t="s">
        <v>261</v>
      </c>
      <c r="B9194" t="s">
        <v>9550</v>
      </c>
      <c r="C9194" t="s">
        <v>10200</v>
      </c>
      <c r="D9194">
        <v>2</v>
      </c>
      <c r="E9194" t="s">
        <v>4499</v>
      </c>
      <c r="F9194">
        <v>2</v>
      </c>
      <c r="G9194">
        <v>2</v>
      </c>
      <c r="H9194" s="4" t="str">
        <f t="shared" si="286"/>
        <v>3RR505.2</v>
      </c>
      <c r="I9194" s="4" t="str">
        <f t="shared" si="287"/>
        <v>SG3_P1_RXDV</v>
      </c>
    </row>
    <row r="9195" spans="1:9">
      <c r="A9195" t="s">
        <v>261</v>
      </c>
      <c r="B9195" t="s">
        <v>9550</v>
      </c>
      <c r="C9195" t="s">
        <v>10201</v>
      </c>
      <c r="D9195">
        <v>1</v>
      </c>
      <c r="E9195" t="s">
        <v>4511</v>
      </c>
      <c r="F9195">
        <v>1</v>
      </c>
      <c r="G9195">
        <v>1</v>
      </c>
      <c r="H9195" s="4" t="str">
        <f t="shared" si="286"/>
        <v>3RR510.1</v>
      </c>
      <c r="I9195" s="4" t="str">
        <f t="shared" si="287"/>
        <v>S3_P1_TXD0</v>
      </c>
    </row>
    <row r="9196" spans="1:9">
      <c r="A9196" t="s">
        <v>261</v>
      </c>
      <c r="B9196" t="s">
        <v>9550</v>
      </c>
      <c r="C9196" t="s">
        <v>10201</v>
      </c>
      <c r="D9196">
        <v>2</v>
      </c>
      <c r="E9196" t="s">
        <v>8947</v>
      </c>
      <c r="F9196">
        <v>2</v>
      </c>
      <c r="G9196">
        <v>2</v>
      </c>
      <c r="H9196" s="4" t="str">
        <f t="shared" si="286"/>
        <v>3RR510.2</v>
      </c>
      <c r="I9196" s="4" t="str">
        <f t="shared" si="287"/>
        <v>S3_HSD187</v>
      </c>
    </row>
    <row r="9197" spans="1:9">
      <c r="A9197" t="s">
        <v>261</v>
      </c>
      <c r="B9197" t="s">
        <v>9550</v>
      </c>
      <c r="C9197" t="s">
        <v>10202</v>
      </c>
      <c r="D9197">
        <v>1</v>
      </c>
      <c r="E9197" t="s">
        <v>4512</v>
      </c>
      <c r="F9197">
        <v>1</v>
      </c>
      <c r="G9197">
        <v>1</v>
      </c>
      <c r="H9197" s="4" t="str">
        <f t="shared" si="286"/>
        <v>3RR511.1</v>
      </c>
      <c r="I9197" s="4" t="str">
        <f t="shared" si="287"/>
        <v>S3_P1_TXD1</v>
      </c>
    </row>
    <row r="9198" spans="1:9">
      <c r="A9198" t="s">
        <v>261</v>
      </c>
      <c r="B9198" t="s">
        <v>9550</v>
      </c>
      <c r="C9198" t="s">
        <v>10202</v>
      </c>
      <c r="D9198">
        <v>2</v>
      </c>
      <c r="E9198" t="s">
        <v>8948</v>
      </c>
      <c r="F9198">
        <v>2</v>
      </c>
      <c r="G9198">
        <v>2</v>
      </c>
      <c r="H9198" s="4" t="str">
        <f t="shared" si="286"/>
        <v>3RR511.2</v>
      </c>
      <c r="I9198" s="4" t="str">
        <f t="shared" si="287"/>
        <v>S3_HSD188</v>
      </c>
    </row>
    <row r="9199" spans="1:9">
      <c r="A9199" t="s">
        <v>261</v>
      </c>
      <c r="B9199" t="s">
        <v>9550</v>
      </c>
      <c r="C9199" t="s">
        <v>10203</v>
      </c>
      <c r="D9199">
        <v>1</v>
      </c>
      <c r="E9199" t="s">
        <v>4513</v>
      </c>
      <c r="F9199">
        <v>1</v>
      </c>
      <c r="G9199">
        <v>1</v>
      </c>
      <c r="H9199" s="4" t="str">
        <f t="shared" si="286"/>
        <v>3RR512.1</v>
      </c>
      <c r="I9199" s="4" t="str">
        <f t="shared" si="287"/>
        <v>S3_P1_TXD2</v>
      </c>
    </row>
    <row r="9200" spans="1:9">
      <c r="A9200" t="s">
        <v>261</v>
      </c>
      <c r="B9200" t="s">
        <v>9550</v>
      </c>
      <c r="C9200" t="s">
        <v>10203</v>
      </c>
      <c r="D9200">
        <v>2</v>
      </c>
      <c r="E9200" t="s">
        <v>8949</v>
      </c>
      <c r="F9200">
        <v>2</v>
      </c>
      <c r="G9200">
        <v>2</v>
      </c>
      <c r="H9200" s="4" t="str">
        <f t="shared" si="286"/>
        <v>3RR512.2</v>
      </c>
      <c r="I9200" s="4" t="str">
        <f t="shared" si="287"/>
        <v>S3_HSD190</v>
      </c>
    </row>
    <row r="9201" spans="1:9">
      <c r="A9201" t="s">
        <v>261</v>
      </c>
      <c r="B9201" t="s">
        <v>9550</v>
      </c>
      <c r="C9201" t="s">
        <v>10204</v>
      </c>
      <c r="D9201">
        <v>1</v>
      </c>
      <c r="E9201" t="s">
        <v>4514</v>
      </c>
      <c r="F9201">
        <v>1</v>
      </c>
      <c r="G9201">
        <v>1</v>
      </c>
      <c r="H9201" s="4" t="str">
        <f t="shared" si="286"/>
        <v>3RR513.1</v>
      </c>
      <c r="I9201" s="4" t="str">
        <f t="shared" si="287"/>
        <v>S3_P1_TXD3</v>
      </c>
    </row>
    <row r="9202" spans="1:9">
      <c r="A9202" t="s">
        <v>261</v>
      </c>
      <c r="B9202" t="s">
        <v>9550</v>
      </c>
      <c r="C9202" t="s">
        <v>10204</v>
      </c>
      <c r="D9202">
        <v>2</v>
      </c>
      <c r="E9202" t="s">
        <v>8950</v>
      </c>
      <c r="F9202">
        <v>2</v>
      </c>
      <c r="G9202">
        <v>2</v>
      </c>
      <c r="H9202" s="4" t="str">
        <f t="shared" si="286"/>
        <v>3RR513.2</v>
      </c>
      <c r="I9202" s="4" t="str">
        <f t="shared" si="287"/>
        <v>S3_HSD192</v>
      </c>
    </row>
    <row r="9203" spans="1:9">
      <c r="A9203" t="s">
        <v>261</v>
      </c>
      <c r="B9203" t="s">
        <v>9550</v>
      </c>
      <c r="C9203" t="s">
        <v>10205</v>
      </c>
      <c r="D9203">
        <v>1</v>
      </c>
      <c r="E9203" t="s">
        <v>4515</v>
      </c>
      <c r="F9203">
        <v>1</v>
      </c>
      <c r="G9203">
        <v>1</v>
      </c>
      <c r="H9203" s="4" t="str">
        <f t="shared" si="286"/>
        <v>3RR514.1</v>
      </c>
      <c r="I9203" s="4" t="str">
        <f t="shared" si="287"/>
        <v>S3_P1_TXC</v>
      </c>
    </row>
    <row r="9204" spans="1:9">
      <c r="A9204" t="s">
        <v>261</v>
      </c>
      <c r="B9204" t="s">
        <v>9550</v>
      </c>
      <c r="C9204" t="s">
        <v>10205</v>
      </c>
      <c r="D9204">
        <v>2</v>
      </c>
      <c r="E9204" t="s">
        <v>8951</v>
      </c>
      <c r="F9204">
        <v>2</v>
      </c>
      <c r="G9204">
        <v>2</v>
      </c>
      <c r="H9204" s="4" t="str">
        <f t="shared" si="286"/>
        <v>3RR514.2</v>
      </c>
      <c r="I9204" s="4" t="str">
        <f t="shared" si="287"/>
        <v>S3_HSD189</v>
      </c>
    </row>
    <row r="9205" spans="1:9">
      <c r="A9205" t="s">
        <v>261</v>
      </c>
      <c r="B9205" t="s">
        <v>9550</v>
      </c>
      <c r="C9205" t="s">
        <v>10206</v>
      </c>
      <c r="D9205">
        <v>1</v>
      </c>
      <c r="E9205" t="s">
        <v>10020</v>
      </c>
      <c r="F9205">
        <v>1</v>
      </c>
      <c r="G9205">
        <v>1</v>
      </c>
      <c r="H9205" s="4" t="str">
        <f t="shared" si="286"/>
        <v>3RR515.1</v>
      </c>
      <c r="I9205" s="4" t="str">
        <f t="shared" si="287"/>
        <v>S3_P1_TXEN</v>
      </c>
    </row>
    <row r="9206" spans="1:9">
      <c r="A9206" t="s">
        <v>261</v>
      </c>
      <c r="B9206" t="s">
        <v>9550</v>
      </c>
      <c r="C9206" t="s">
        <v>10206</v>
      </c>
      <c r="D9206">
        <v>2</v>
      </c>
      <c r="E9206" t="s">
        <v>8960</v>
      </c>
      <c r="F9206">
        <v>2</v>
      </c>
      <c r="G9206">
        <v>2</v>
      </c>
      <c r="H9206" s="4" t="str">
        <f t="shared" si="286"/>
        <v>3RR515.2</v>
      </c>
      <c r="I9206" s="4" t="str">
        <f t="shared" si="287"/>
        <v>S3_HSD186</v>
      </c>
    </row>
    <row r="9207" spans="1:9">
      <c r="A9207" t="s">
        <v>261</v>
      </c>
      <c r="B9207" t="s">
        <v>9550</v>
      </c>
      <c r="C9207" t="s">
        <v>10207</v>
      </c>
      <c r="D9207">
        <v>1</v>
      </c>
      <c r="E9207" t="s">
        <v>10021</v>
      </c>
      <c r="F9207">
        <v>1</v>
      </c>
      <c r="G9207">
        <v>1</v>
      </c>
      <c r="H9207" s="4" t="str">
        <f t="shared" si="286"/>
        <v>3RR520.1</v>
      </c>
      <c r="I9207" s="4" t="str">
        <f t="shared" si="287"/>
        <v>S3_P1_RXD0</v>
      </c>
    </row>
    <row r="9208" spans="1:9">
      <c r="A9208" t="s">
        <v>261</v>
      </c>
      <c r="B9208" t="s">
        <v>9550</v>
      </c>
      <c r="C9208" t="s">
        <v>10207</v>
      </c>
      <c r="D9208">
        <v>2</v>
      </c>
      <c r="E9208" t="s">
        <v>10022</v>
      </c>
      <c r="F9208">
        <v>2</v>
      </c>
      <c r="G9208">
        <v>2</v>
      </c>
      <c r="H9208" s="4" t="str">
        <f t="shared" si="286"/>
        <v>3RR520.2</v>
      </c>
      <c r="I9208" s="4" t="str">
        <f t="shared" si="287"/>
        <v>SG3_1_P1_TXD0</v>
      </c>
    </row>
    <row r="9209" spans="1:9">
      <c r="A9209" t="s">
        <v>261</v>
      </c>
      <c r="B9209" t="s">
        <v>9550</v>
      </c>
      <c r="C9209" t="s">
        <v>10208</v>
      </c>
      <c r="D9209">
        <v>1</v>
      </c>
      <c r="E9209" t="s">
        <v>10023</v>
      </c>
      <c r="F9209">
        <v>1</v>
      </c>
      <c r="G9209">
        <v>1</v>
      </c>
      <c r="H9209" s="4" t="str">
        <f t="shared" si="286"/>
        <v>3RR521.1</v>
      </c>
      <c r="I9209" s="4" t="str">
        <f t="shared" si="287"/>
        <v>S3_P1_RXD1</v>
      </c>
    </row>
    <row r="9210" spans="1:9">
      <c r="A9210" t="s">
        <v>261</v>
      </c>
      <c r="B9210" t="s">
        <v>9550</v>
      </c>
      <c r="C9210" t="s">
        <v>10208</v>
      </c>
      <c r="D9210">
        <v>2</v>
      </c>
      <c r="E9210" t="s">
        <v>10024</v>
      </c>
      <c r="F9210">
        <v>2</v>
      </c>
      <c r="G9210">
        <v>2</v>
      </c>
      <c r="H9210" s="4" t="str">
        <f t="shared" si="286"/>
        <v>3RR521.2</v>
      </c>
      <c r="I9210" s="4" t="str">
        <f t="shared" si="287"/>
        <v>SG3_1_P1_TXD1</v>
      </c>
    </row>
    <row r="9211" spans="1:9">
      <c r="A9211" t="s">
        <v>261</v>
      </c>
      <c r="B9211" t="s">
        <v>9550</v>
      </c>
      <c r="C9211" t="s">
        <v>10209</v>
      </c>
      <c r="D9211">
        <v>1</v>
      </c>
      <c r="E9211" t="s">
        <v>10025</v>
      </c>
      <c r="F9211">
        <v>1</v>
      </c>
      <c r="G9211">
        <v>1</v>
      </c>
      <c r="H9211" s="4" t="str">
        <f t="shared" si="286"/>
        <v>3RR522.1</v>
      </c>
      <c r="I9211" s="4" t="str">
        <f t="shared" si="287"/>
        <v>S3_P1_RXD2</v>
      </c>
    </row>
    <row r="9212" spans="1:9">
      <c r="A9212" t="s">
        <v>261</v>
      </c>
      <c r="B9212" t="s">
        <v>9550</v>
      </c>
      <c r="C9212" t="s">
        <v>10209</v>
      </c>
      <c r="D9212">
        <v>2</v>
      </c>
      <c r="E9212" t="s">
        <v>10026</v>
      </c>
      <c r="F9212">
        <v>2</v>
      </c>
      <c r="G9212">
        <v>2</v>
      </c>
      <c r="H9212" s="4" t="str">
        <f t="shared" si="286"/>
        <v>3RR522.2</v>
      </c>
      <c r="I9212" s="4" t="str">
        <f t="shared" si="287"/>
        <v>SG3_1_P1_TXD2</v>
      </c>
    </row>
    <row r="9213" spans="1:9">
      <c r="A9213" t="s">
        <v>261</v>
      </c>
      <c r="B9213" t="s">
        <v>9550</v>
      </c>
      <c r="C9213" t="s">
        <v>10210</v>
      </c>
      <c r="D9213">
        <v>1</v>
      </c>
      <c r="E9213" t="s">
        <v>10027</v>
      </c>
      <c r="F9213">
        <v>1</v>
      </c>
      <c r="G9213">
        <v>1</v>
      </c>
      <c r="H9213" s="4" t="str">
        <f t="shared" si="286"/>
        <v>3RR523.1</v>
      </c>
      <c r="I9213" s="4" t="str">
        <f t="shared" si="287"/>
        <v>S3_P1_RXD3</v>
      </c>
    </row>
    <row r="9214" spans="1:9">
      <c r="A9214" t="s">
        <v>261</v>
      </c>
      <c r="B9214" t="s">
        <v>9550</v>
      </c>
      <c r="C9214" t="s">
        <v>10210</v>
      </c>
      <c r="D9214">
        <v>2</v>
      </c>
      <c r="E9214" t="s">
        <v>10028</v>
      </c>
      <c r="F9214">
        <v>2</v>
      </c>
      <c r="G9214">
        <v>2</v>
      </c>
      <c r="H9214" s="4" t="str">
        <f t="shared" si="286"/>
        <v>3RR523.2</v>
      </c>
      <c r="I9214" s="4" t="str">
        <f t="shared" si="287"/>
        <v>SG3_1_P1_TXD3</v>
      </c>
    </row>
    <row r="9215" spans="1:9">
      <c r="A9215" t="s">
        <v>261</v>
      </c>
      <c r="B9215" t="s">
        <v>9550</v>
      </c>
      <c r="C9215" t="s">
        <v>10211</v>
      </c>
      <c r="D9215">
        <v>1</v>
      </c>
      <c r="E9215" t="s">
        <v>10029</v>
      </c>
      <c r="F9215">
        <v>1</v>
      </c>
      <c r="G9215">
        <v>1</v>
      </c>
      <c r="H9215" s="4" t="str">
        <f t="shared" si="286"/>
        <v>3RR524.1</v>
      </c>
      <c r="I9215" s="4" t="str">
        <f t="shared" si="287"/>
        <v>S3_P1_RXC</v>
      </c>
    </row>
    <row r="9216" spans="1:9">
      <c r="A9216" t="s">
        <v>261</v>
      </c>
      <c r="B9216" t="s">
        <v>9550</v>
      </c>
      <c r="C9216" t="s">
        <v>10211</v>
      </c>
      <c r="D9216">
        <v>2</v>
      </c>
      <c r="E9216" t="s">
        <v>4501</v>
      </c>
      <c r="F9216">
        <v>2</v>
      </c>
      <c r="G9216">
        <v>2</v>
      </c>
      <c r="H9216" s="4" t="str">
        <f t="shared" si="286"/>
        <v>3RR524.2</v>
      </c>
      <c r="I9216" s="4" t="str">
        <f t="shared" si="287"/>
        <v>SG3_P1_TXC</v>
      </c>
    </row>
    <row r="9217" spans="1:9">
      <c r="A9217" t="s">
        <v>261</v>
      </c>
      <c r="B9217" t="s">
        <v>9550</v>
      </c>
      <c r="C9217" t="s">
        <v>10212</v>
      </c>
      <c r="D9217">
        <v>1</v>
      </c>
      <c r="E9217" t="s">
        <v>10030</v>
      </c>
      <c r="F9217">
        <v>1</v>
      </c>
      <c r="G9217">
        <v>1</v>
      </c>
      <c r="H9217" s="4" t="str">
        <f t="shared" si="286"/>
        <v>3RR525.1</v>
      </c>
      <c r="I9217" s="4" t="str">
        <f t="shared" si="287"/>
        <v>S3_P1_RXDV</v>
      </c>
    </row>
    <row r="9218" spans="1:9">
      <c r="A9218" t="s">
        <v>261</v>
      </c>
      <c r="B9218" t="s">
        <v>9550</v>
      </c>
      <c r="C9218" t="s">
        <v>10212</v>
      </c>
      <c r="D9218">
        <v>2</v>
      </c>
      <c r="E9218" t="s">
        <v>4510</v>
      </c>
      <c r="F9218">
        <v>2</v>
      </c>
      <c r="G9218">
        <v>2</v>
      </c>
      <c r="H9218" s="4" t="str">
        <f t="shared" ref="H9218:H9281" si="288">CONCATENATE(C9218,".",F9218)</f>
        <v>3RR525.2</v>
      </c>
      <c r="I9218" s="4" t="str">
        <f t="shared" ref="I9218:I9281" si="289">E9218</f>
        <v>SG3_P1_TXEN</v>
      </c>
    </row>
    <row r="9219" spans="1:9">
      <c r="A9219" t="s">
        <v>261</v>
      </c>
      <c r="B9219" t="s">
        <v>9550</v>
      </c>
      <c r="C9219" t="s">
        <v>10213</v>
      </c>
      <c r="D9219">
        <v>1</v>
      </c>
      <c r="E9219" t="s">
        <v>10021</v>
      </c>
      <c r="F9219">
        <v>1</v>
      </c>
      <c r="G9219">
        <v>1</v>
      </c>
      <c r="H9219" s="4" t="str">
        <f t="shared" si="288"/>
        <v>3RR530.1</v>
      </c>
      <c r="I9219" s="4" t="str">
        <f t="shared" si="289"/>
        <v>S3_P1_RXD0</v>
      </c>
    </row>
    <row r="9220" spans="1:9">
      <c r="A9220" t="s">
        <v>261</v>
      </c>
      <c r="B9220" t="s">
        <v>9550</v>
      </c>
      <c r="C9220" t="s">
        <v>10213</v>
      </c>
      <c r="D9220">
        <v>2</v>
      </c>
      <c r="E9220" t="s">
        <v>8953</v>
      </c>
      <c r="F9220">
        <v>2</v>
      </c>
      <c r="G9220">
        <v>2</v>
      </c>
      <c r="H9220" s="4" t="str">
        <f t="shared" si="288"/>
        <v>3RR530.2</v>
      </c>
      <c r="I9220" s="4" t="str">
        <f t="shared" si="289"/>
        <v>S3_HSD191</v>
      </c>
    </row>
    <row r="9221" spans="1:9">
      <c r="A9221" t="s">
        <v>261</v>
      </c>
      <c r="B9221" t="s">
        <v>9550</v>
      </c>
      <c r="C9221" t="s">
        <v>10214</v>
      </c>
      <c r="D9221">
        <v>1</v>
      </c>
      <c r="E9221" t="s">
        <v>10023</v>
      </c>
      <c r="F9221">
        <v>1</v>
      </c>
      <c r="G9221">
        <v>1</v>
      </c>
      <c r="H9221" s="4" t="str">
        <f t="shared" si="288"/>
        <v>3RR531.1</v>
      </c>
      <c r="I9221" s="4" t="str">
        <f t="shared" si="289"/>
        <v>S3_P1_RXD1</v>
      </c>
    </row>
    <row r="9222" spans="1:9">
      <c r="A9222" t="s">
        <v>261</v>
      </c>
      <c r="B9222" t="s">
        <v>9550</v>
      </c>
      <c r="C9222" t="s">
        <v>10214</v>
      </c>
      <c r="D9222">
        <v>2</v>
      </c>
      <c r="E9222" t="s">
        <v>8954</v>
      </c>
      <c r="F9222">
        <v>2</v>
      </c>
      <c r="G9222">
        <v>2</v>
      </c>
      <c r="H9222" s="4" t="str">
        <f t="shared" si="288"/>
        <v>3RR531.2</v>
      </c>
      <c r="I9222" s="4" t="str">
        <f t="shared" si="289"/>
        <v>S3_HSD181</v>
      </c>
    </row>
    <row r="9223" spans="1:9">
      <c r="A9223" t="s">
        <v>261</v>
      </c>
      <c r="B9223" t="s">
        <v>9550</v>
      </c>
      <c r="C9223" t="s">
        <v>10215</v>
      </c>
      <c r="D9223">
        <v>1</v>
      </c>
      <c r="E9223" t="s">
        <v>10025</v>
      </c>
      <c r="F9223">
        <v>1</v>
      </c>
      <c r="G9223">
        <v>1</v>
      </c>
      <c r="H9223" s="4" t="str">
        <f t="shared" si="288"/>
        <v>3RR532.1</v>
      </c>
      <c r="I9223" s="4" t="str">
        <f t="shared" si="289"/>
        <v>S3_P1_RXD2</v>
      </c>
    </row>
    <row r="9224" spans="1:9">
      <c r="A9224" t="s">
        <v>261</v>
      </c>
      <c r="B9224" t="s">
        <v>9550</v>
      </c>
      <c r="C9224" t="s">
        <v>10215</v>
      </c>
      <c r="D9224">
        <v>2</v>
      </c>
      <c r="E9224" t="s">
        <v>8955</v>
      </c>
      <c r="F9224">
        <v>2</v>
      </c>
      <c r="G9224">
        <v>2</v>
      </c>
      <c r="H9224" s="4" t="str">
        <f t="shared" si="288"/>
        <v>3RR532.2</v>
      </c>
      <c r="I9224" s="4" t="str">
        <f t="shared" si="289"/>
        <v>S3_HSD185</v>
      </c>
    </row>
    <row r="9225" spans="1:9">
      <c r="A9225" t="s">
        <v>261</v>
      </c>
      <c r="B9225" t="s">
        <v>9550</v>
      </c>
      <c r="C9225" t="s">
        <v>10216</v>
      </c>
      <c r="D9225">
        <v>1</v>
      </c>
      <c r="E9225" t="s">
        <v>10027</v>
      </c>
      <c r="F9225">
        <v>1</v>
      </c>
      <c r="G9225">
        <v>1</v>
      </c>
      <c r="H9225" s="4" t="str">
        <f t="shared" si="288"/>
        <v>3RR533.1</v>
      </c>
      <c r="I9225" s="4" t="str">
        <f t="shared" si="289"/>
        <v>S3_P1_RXD3</v>
      </c>
    </row>
    <row r="9226" spans="1:9">
      <c r="A9226" t="s">
        <v>261</v>
      </c>
      <c r="B9226" t="s">
        <v>9550</v>
      </c>
      <c r="C9226" t="s">
        <v>10216</v>
      </c>
      <c r="D9226">
        <v>2</v>
      </c>
      <c r="E9226" t="s">
        <v>8956</v>
      </c>
      <c r="F9226">
        <v>2</v>
      </c>
      <c r="G9226">
        <v>2</v>
      </c>
      <c r="H9226" s="4" t="str">
        <f t="shared" si="288"/>
        <v>3RR533.2</v>
      </c>
      <c r="I9226" s="4" t="str">
        <f t="shared" si="289"/>
        <v>S3_HSD182</v>
      </c>
    </row>
    <row r="9227" spans="1:9">
      <c r="A9227" t="s">
        <v>261</v>
      </c>
      <c r="B9227" t="s">
        <v>9550</v>
      </c>
      <c r="C9227" t="s">
        <v>10217</v>
      </c>
      <c r="D9227">
        <v>1</v>
      </c>
      <c r="E9227" t="s">
        <v>10029</v>
      </c>
      <c r="F9227">
        <v>1</v>
      </c>
      <c r="G9227">
        <v>1</v>
      </c>
      <c r="H9227" s="4" t="str">
        <f t="shared" si="288"/>
        <v>3RR534.1</v>
      </c>
      <c r="I9227" s="4" t="str">
        <f t="shared" si="289"/>
        <v>S3_P1_RXC</v>
      </c>
    </row>
    <row r="9228" spans="1:9">
      <c r="A9228" t="s">
        <v>261</v>
      </c>
      <c r="B9228" t="s">
        <v>9550</v>
      </c>
      <c r="C9228" t="s">
        <v>10217</v>
      </c>
      <c r="D9228">
        <v>2</v>
      </c>
      <c r="E9228" t="s">
        <v>8952</v>
      </c>
      <c r="F9228">
        <v>2</v>
      </c>
      <c r="G9228">
        <v>2</v>
      </c>
      <c r="H9228" s="4" t="str">
        <f t="shared" si="288"/>
        <v>3RR534.2</v>
      </c>
      <c r="I9228" s="4" t="str">
        <f t="shared" si="289"/>
        <v>S3_HSD184</v>
      </c>
    </row>
    <row r="9229" spans="1:9">
      <c r="A9229" t="s">
        <v>261</v>
      </c>
      <c r="B9229" t="s">
        <v>9550</v>
      </c>
      <c r="C9229" t="s">
        <v>10218</v>
      </c>
      <c r="D9229">
        <v>1</v>
      </c>
      <c r="E9229" t="s">
        <v>10030</v>
      </c>
      <c r="F9229">
        <v>1</v>
      </c>
      <c r="G9229">
        <v>1</v>
      </c>
      <c r="H9229" s="4" t="str">
        <f t="shared" si="288"/>
        <v>3RR535.1</v>
      </c>
      <c r="I9229" s="4" t="str">
        <f t="shared" si="289"/>
        <v>S3_P1_RXDV</v>
      </c>
    </row>
    <row r="9230" spans="1:9">
      <c r="A9230" t="s">
        <v>261</v>
      </c>
      <c r="B9230" t="s">
        <v>9550</v>
      </c>
      <c r="C9230" t="s">
        <v>10218</v>
      </c>
      <c r="D9230">
        <v>2</v>
      </c>
      <c r="E9230" t="s">
        <v>8957</v>
      </c>
      <c r="F9230">
        <v>2</v>
      </c>
      <c r="G9230">
        <v>2</v>
      </c>
      <c r="H9230" s="4" t="str">
        <f t="shared" si="288"/>
        <v>3RR535.2</v>
      </c>
      <c r="I9230" s="4" t="str">
        <f t="shared" si="289"/>
        <v>S3_HSD183</v>
      </c>
    </row>
    <row r="9231" spans="1:9">
      <c r="A9231" t="s">
        <v>261</v>
      </c>
      <c r="B9231" t="s">
        <v>9550</v>
      </c>
      <c r="C9231" t="s">
        <v>5882</v>
      </c>
      <c r="D9231" t="s">
        <v>3088</v>
      </c>
      <c r="E9231" t="s">
        <v>10029</v>
      </c>
      <c r="F9231" t="s">
        <v>280</v>
      </c>
      <c r="G9231" t="s">
        <v>3088</v>
      </c>
      <c r="H9231" s="4" t="str">
        <f t="shared" si="288"/>
        <v>SITE3.R18</v>
      </c>
      <c r="I9231" s="4" t="str">
        <f t="shared" si="289"/>
        <v>S3_P1_RXC</v>
      </c>
    </row>
    <row r="9232" spans="1:9">
      <c r="A9232" t="s">
        <v>261</v>
      </c>
      <c r="B9232" t="s">
        <v>9550</v>
      </c>
      <c r="C9232" t="s">
        <v>5882</v>
      </c>
      <c r="D9232" t="s">
        <v>3082</v>
      </c>
      <c r="E9232" t="s">
        <v>10021</v>
      </c>
      <c r="F9232" t="s">
        <v>1601</v>
      </c>
      <c r="G9232" t="s">
        <v>3082</v>
      </c>
      <c r="H9232" s="4" t="str">
        <f t="shared" si="288"/>
        <v>SITE3.M18</v>
      </c>
      <c r="I9232" s="4" t="str">
        <f t="shared" si="289"/>
        <v>S3_P1_RXD0</v>
      </c>
    </row>
    <row r="9233" spans="1:9">
      <c r="A9233" t="s">
        <v>261</v>
      </c>
      <c r="B9233" t="s">
        <v>9550</v>
      </c>
      <c r="C9233" t="s">
        <v>5882</v>
      </c>
      <c r="D9233" t="s">
        <v>3085</v>
      </c>
      <c r="E9233" t="s">
        <v>10023</v>
      </c>
      <c r="F9233" t="s">
        <v>1602</v>
      </c>
      <c r="G9233" t="s">
        <v>3085</v>
      </c>
      <c r="H9233" s="4" t="str">
        <f t="shared" si="288"/>
        <v>SITE3.M19</v>
      </c>
      <c r="I9233" s="4" t="str">
        <f t="shared" si="289"/>
        <v>S3_P1_RXD1</v>
      </c>
    </row>
    <row r="9234" spans="1:9">
      <c r="A9234" t="s">
        <v>261</v>
      </c>
      <c r="B9234" t="s">
        <v>9550</v>
      </c>
      <c r="C9234" t="s">
        <v>5882</v>
      </c>
      <c r="D9234" t="s">
        <v>3089</v>
      </c>
      <c r="E9234" t="s">
        <v>10025</v>
      </c>
      <c r="F9234" t="s">
        <v>1604</v>
      </c>
      <c r="G9234" t="s">
        <v>3089</v>
      </c>
      <c r="H9234" s="4" t="str">
        <f t="shared" si="288"/>
        <v>SITE3.N18</v>
      </c>
      <c r="I9234" s="4" t="str">
        <f t="shared" si="289"/>
        <v>S3_P1_RXD2</v>
      </c>
    </row>
    <row r="9235" spans="1:9">
      <c r="A9235" t="s">
        <v>261</v>
      </c>
      <c r="B9235" t="s">
        <v>9550</v>
      </c>
      <c r="C9235" t="s">
        <v>5882</v>
      </c>
      <c r="D9235" t="s">
        <v>3086</v>
      </c>
      <c r="E9235" t="s">
        <v>10027</v>
      </c>
      <c r="F9235" t="s">
        <v>1605</v>
      </c>
      <c r="G9235" t="s">
        <v>3086</v>
      </c>
      <c r="H9235" s="4" t="str">
        <f t="shared" si="288"/>
        <v>SITE3.N19</v>
      </c>
      <c r="I9235" s="4" t="str">
        <f t="shared" si="289"/>
        <v>S3_P1_RXD3</v>
      </c>
    </row>
    <row r="9236" spans="1:9">
      <c r="A9236" t="s">
        <v>261</v>
      </c>
      <c r="B9236" t="s">
        <v>9550</v>
      </c>
      <c r="C9236" t="s">
        <v>5882</v>
      </c>
      <c r="D9236" t="s">
        <v>3087</v>
      </c>
      <c r="E9236" t="s">
        <v>10030</v>
      </c>
      <c r="F9236" t="s">
        <v>1607</v>
      </c>
      <c r="G9236" t="s">
        <v>3087</v>
      </c>
      <c r="H9236" s="4" t="str">
        <f t="shared" si="288"/>
        <v>SITE3.P18</v>
      </c>
      <c r="I9236" s="4" t="str">
        <f t="shared" si="289"/>
        <v>S3_P1_RXDV</v>
      </c>
    </row>
    <row r="9237" spans="1:9">
      <c r="A9237" t="s">
        <v>261</v>
      </c>
      <c r="B9237" t="s">
        <v>9550</v>
      </c>
      <c r="C9237" t="s">
        <v>5882</v>
      </c>
      <c r="D9237" t="s">
        <v>3084</v>
      </c>
      <c r="E9237" t="s">
        <v>8958</v>
      </c>
      <c r="F9237" t="s">
        <v>1608</v>
      </c>
      <c r="G9237" t="s">
        <v>3084</v>
      </c>
      <c r="H9237" s="4" t="str">
        <f t="shared" si="288"/>
        <v>SITE3.P19</v>
      </c>
      <c r="I9237" s="4" t="str">
        <f t="shared" si="289"/>
        <v>S3_HSD193</v>
      </c>
    </row>
    <row r="9238" spans="1:9">
      <c r="A9238" t="s">
        <v>261</v>
      </c>
      <c r="B9238" t="s">
        <v>9550</v>
      </c>
      <c r="C9238" t="s">
        <v>5882</v>
      </c>
      <c r="D9238" t="s">
        <v>3090</v>
      </c>
      <c r="E9238" t="s">
        <v>8959</v>
      </c>
      <c r="F9238" t="s">
        <v>987</v>
      </c>
      <c r="G9238" t="s">
        <v>3090</v>
      </c>
      <c r="H9238" s="4" t="str">
        <f t="shared" si="288"/>
        <v>SITE3.U18</v>
      </c>
      <c r="I9238" s="4" t="str">
        <f t="shared" si="289"/>
        <v>S3_HSD290</v>
      </c>
    </row>
    <row r="9239" spans="1:9">
      <c r="A9239" t="s">
        <v>261</v>
      </c>
      <c r="B9239" t="s">
        <v>9550</v>
      </c>
      <c r="C9239" t="s">
        <v>5882</v>
      </c>
      <c r="D9239" t="s">
        <v>3080</v>
      </c>
      <c r="E9239" t="s">
        <v>4515</v>
      </c>
      <c r="F9239" t="s">
        <v>1610</v>
      </c>
      <c r="G9239" t="s">
        <v>3080</v>
      </c>
      <c r="H9239" s="4" t="str">
        <f t="shared" si="288"/>
        <v>SITE3.T19</v>
      </c>
      <c r="I9239" s="4" t="str">
        <f t="shared" si="289"/>
        <v>S3_P1_TXC</v>
      </c>
    </row>
    <row r="9240" spans="1:9">
      <c r="A9240" t="s">
        <v>261</v>
      </c>
      <c r="B9240" t="s">
        <v>9550</v>
      </c>
      <c r="C9240" t="s">
        <v>5882</v>
      </c>
      <c r="D9240" t="s">
        <v>3078</v>
      </c>
      <c r="E9240" t="s">
        <v>4511</v>
      </c>
      <c r="F9240" t="s">
        <v>1621</v>
      </c>
      <c r="G9240" t="s">
        <v>3078</v>
      </c>
      <c r="H9240" s="4" t="str">
        <f t="shared" si="288"/>
        <v>SITE3.V19</v>
      </c>
      <c r="I9240" s="4" t="str">
        <f t="shared" si="289"/>
        <v>S3_P1_TXD0</v>
      </c>
    </row>
    <row r="9241" spans="1:9">
      <c r="A9241" t="s">
        <v>261</v>
      </c>
      <c r="B9241" t="s">
        <v>9550</v>
      </c>
      <c r="C9241" t="s">
        <v>5882</v>
      </c>
      <c r="D9241" t="s">
        <v>3079</v>
      </c>
      <c r="E9241" t="s">
        <v>4512</v>
      </c>
      <c r="F9241" t="s">
        <v>1620</v>
      </c>
      <c r="G9241" t="s">
        <v>3079</v>
      </c>
      <c r="H9241" s="4" t="str">
        <f t="shared" si="288"/>
        <v>SITE3.V18</v>
      </c>
      <c r="I9241" s="4" t="str">
        <f t="shared" si="289"/>
        <v>S3_P1_TXD1</v>
      </c>
    </row>
    <row r="9242" spans="1:9">
      <c r="A9242" t="s">
        <v>261</v>
      </c>
      <c r="B9242" t="s">
        <v>9550</v>
      </c>
      <c r="C9242" t="s">
        <v>5882</v>
      </c>
      <c r="D9242" t="s">
        <v>3081</v>
      </c>
      <c r="E9242" t="s">
        <v>4513</v>
      </c>
      <c r="F9242" t="s">
        <v>1629</v>
      </c>
      <c r="G9242" t="s">
        <v>3081</v>
      </c>
      <c r="H9242" s="4" t="str">
        <f t="shared" si="288"/>
        <v>SITE3.W18</v>
      </c>
      <c r="I9242" s="4" t="str">
        <f t="shared" si="289"/>
        <v>S3_P1_TXD2</v>
      </c>
    </row>
    <row r="9243" spans="1:9">
      <c r="A9243" t="s">
        <v>261</v>
      </c>
      <c r="B9243" t="s">
        <v>9550</v>
      </c>
      <c r="C9243" t="s">
        <v>5882</v>
      </c>
      <c r="D9243" t="s">
        <v>3083</v>
      </c>
      <c r="E9243" t="s">
        <v>4514</v>
      </c>
      <c r="F9243" t="s">
        <v>1619</v>
      </c>
      <c r="G9243" t="s">
        <v>3083</v>
      </c>
      <c r="H9243" s="4" t="str">
        <f t="shared" si="288"/>
        <v>SITE3.V17</v>
      </c>
      <c r="I9243" s="4" t="str">
        <f t="shared" si="289"/>
        <v>S3_P1_TXD3</v>
      </c>
    </row>
    <row r="9244" spans="1:9">
      <c r="A9244" t="s">
        <v>261</v>
      </c>
      <c r="B9244" t="s">
        <v>9550</v>
      </c>
      <c r="C9244" t="s">
        <v>5882</v>
      </c>
      <c r="D9244" t="s">
        <v>3077</v>
      </c>
      <c r="E9244" t="s">
        <v>10020</v>
      </c>
      <c r="F9244" t="s">
        <v>990</v>
      </c>
      <c r="G9244" t="s">
        <v>3077</v>
      </c>
      <c r="H9244" s="4" t="str">
        <f t="shared" si="288"/>
        <v>SITE3.U19</v>
      </c>
      <c r="I9244" s="4" t="str">
        <f t="shared" si="289"/>
        <v>S3_P1_TXEN</v>
      </c>
    </row>
    <row r="9245" spans="1:9">
      <c r="A9245" t="s">
        <v>261</v>
      </c>
      <c r="B9245" t="s">
        <v>9551</v>
      </c>
      <c r="C9245" t="s">
        <v>10219</v>
      </c>
      <c r="D9245">
        <v>1</v>
      </c>
      <c r="E9245" t="s">
        <v>4529</v>
      </c>
      <c r="F9245">
        <v>1</v>
      </c>
      <c r="G9245">
        <v>1</v>
      </c>
      <c r="H9245" s="4" t="str">
        <f t="shared" si="288"/>
        <v>3RR900.1</v>
      </c>
      <c r="I9245" s="4" t="str">
        <f t="shared" si="289"/>
        <v>S3_P5_TXD0</v>
      </c>
    </row>
    <row r="9246" spans="1:9">
      <c r="A9246" t="s">
        <v>261</v>
      </c>
      <c r="B9246" t="s">
        <v>9551</v>
      </c>
      <c r="C9246" t="s">
        <v>10219</v>
      </c>
      <c r="D9246">
        <v>2</v>
      </c>
      <c r="E9246" t="s">
        <v>4521</v>
      </c>
      <c r="F9246">
        <v>2</v>
      </c>
      <c r="G9246">
        <v>2</v>
      </c>
      <c r="H9246" s="4" t="str">
        <f t="shared" si="288"/>
        <v>3RR900.2</v>
      </c>
      <c r="I9246" s="4" t="str">
        <f t="shared" si="289"/>
        <v>SG3_P5_RXD0</v>
      </c>
    </row>
    <row r="9247" spans="1:9">
      <c r="A9247" t="s">
        <v>261</v>
      </c>
      <c r="B9247" t="s">
        <v>9551</v>
      </c>
      <c r="C9247" t="s">
        <v>10220</v>
      </c>
      <c r="D9247">
        <v>1</v>
      </c>
      <c r="E9247" t="s">
        <v>4530</v>
      </c>
      <c r="F9247">
        <v>1</v>
      </c>
      <c r="G9247">
        <v>1</v>
      </c>
      <c r="H9247" s="4" t="str">
        <f t="shared" si="288"/>
        <v>3RR901.1</v>
      </c>
      <c r="I9247" s="4" t="str">
        <f t="shared" si="289"/>
        <v>S3_P5_TXD1</v>
      </c>
    </row>
    <row r="9248" spans="1:9">
      <c r="A9248" t="s">
        <v>261</v>
      </c>
      <c r="B9248" t="s">
        <v>9551</v>
      </c>
      <c r="C9248" t="s">
        <v>10220</v>
      </c>
      <c r="D9248">
        <v>2</v>
      </c>
      <c r="E9248" t="s">
        <v>4522</v>
      </c>
      <c r="F9248">
        <v>2</v>
      </c>
      <c r="G9248">
        <v>2</v>
      </c>
      <c r="H9248" s="4" t="str">
        <f t="shared" si="288"/>
        <v>3RR901.2</v>
      </c>
      <c r="I9248" s="4" t="str">
        <f t="shared" si="289"/>
        <v>SG3_P5_RXD1</v>
      </c>
    </row>
    <row r="9249" spans="1:9">
      <c r="A9249" t="s">
        <v>261</v>
      </c>
      <c r="B9249" t="s">
        <v>9551</v>
      </c>
      <c r="C9249" t="s">
        <v>10221</v>
      </c>
      <c r="D9249">
        <v>1</v>
      </c>
      <c r="E9249" t="s">
        <v>4531</v>
      </c>
      <c r="F9249">
        <v>1</v>
      </c>
      <c r="G9249">
        <v>1</v>
      </c>
      <c r="H9249" s="4" t="str">
        <f t="shared" si="288"/>
        <v>3RR902.1</v>
      </c>
      <c r="I9249" s="4" t="str">
        <f t="shared" si="289"/>
        <v>S3_P5_TXD2</v>
      </c>
    </row>
    <row r="9250" spans="1:9">
      <c r="A9250" t="s">
        <v>261</v>
      </c>
      <c r="B9250" t="s">
        <v>9551</v>
      </c>
      <c r="C9250" t="s">
        <v>10221</v>
      </c>
      <c r="D9250">
        <v>2</v>
      </c>
      <c r="E9250" t="s">
        <v>4524</v>
      </c>
      <c r="F9250">
        <v>2</v>
      </c>
      <c r="G9250">
        <v>2</v>
      </c>
      <c r="H9250" s="4" t="str">
        <f t="shared" si="288"/>
        <v>3RR902.2</v>
      </c>
      <c r="I9250" s="4" t="str">
        <f t="shared" si="289"/>
        <v>SG3_P5_RXD2</v>
      </c>
    </row>
    <row r="9251" spans="1:9">
      <c r="A9251" t="s">
        <v>261</v>
      </c>
      <c r="B9251" t="s">
        <v>9551</v>
      </c>
      <c r="C9251" t="s">
        <v>10222</v>
      </c>
      <c r="D9251">
        <v>1</v>
      </c>
      <c r="E9251" t="s">
        <v>4532</v>
      </c>
      <c r="F9251">
        <v>1</v>
      </c>
      <c r="G9251">
        <v>1</v>
      </c>
      <c r="H9251" s="4" t="str">
        <f t="shared" si="288"/>
        <v>3RR903.1</v>
      </c>
      <c r="I9251" s="4" t="str">
        <f t="shared" si="289"/>
        <v>S3_P5_TXD3</v>
      </c>
    </row>
    <row r="9252" spans="1:9">
      <c r="A9252" t="s">
        <v>261</v>
      </c>
      <c r="B9252" t="s">
        <v>9551</v>
      </c>
      <c r="C9252" t="s">
        <v>10222</v>
      </c>
      <c r="D9252">
        <v>2</v>
      </c>
      <c r="E9252" t="s">
        <v>4525</v>
      </c>
      <c r="F9252">
        <v>2</v>
      </c>
      <c r="G9252">
        <v>2</v>
      </c>
      <c r="H9252" s="4" t="str">
        <f t="shared" si="288"/>
        <v>3RR903.2</v>
      </c>
      <c r="I9252" s="4" t="str">
        <f t="shared" si="289"/>
        <v>SG3_P5_RXD3</v>
      </c>
    </row>
    <row r="9253" spans="1:9">
      <c r="A9253" t="s">
        <v>261</v>
      </c>
      <c r="B9253" t="s">
        <v>9551</v>
      </c>
      <c r="C9253" t="s">
        <v>10223</v>
      </c>
      <c r="D9253">
        <v>1</v>
      </c>
      <c r="E9253" t="s">
        <v>4533</v>
      </c>
      <c r="F9253">
        <v>1</v>
      </c>
      <c r="G9253">
        <v>1</v>
      </c>
      <c r="H9253" s="4" t="str">
        <f t="shared" si="288"/>
        <v>3RR904.1</v>
      </c>
      <c r="I9253" s="4" t="str">
        <f t="shared" si="289"/>
        <v>S3_P5_TXC</v>
      </c>
    </row>
    <row r="9254" spans="1:9">
      <c r="A9254" t="s">
        <v>261</v>
      </c>
      <c r="B9254" t="s">
        <v>9551</v>
      </c>
      <c r="C9254" t="s">
        <v>10223</v>
      </c>
      <c r="D9254">
        <v>2</v>
      </c>
      <c r="E9254" t="s">
        <v>4523</v>
      </c>
      <c r="F9254">
        <v>2</v>
      </c>
      <c r="G9254">
        <v>2</v>
      </c>
      <c r="H9254" s="4" t="str">
        <f t="shared" si="288"/>
        <v>3RR904.2</v>
      </c>
      <c r="I9254" s="4" t="str">
        <f t="shared" si="289"/>
        <v>SG3_P5_RXC</v>
      </c>
    </row>
    <row r="9255" spans="1:9">
      <c r="A9255" t="s">
        <v>261</v>
      </c>
      <c r="B9255" t="s">
        <v>9551</v>
      </c>
      <c r="C9255" t="s">
        <v>10224</v>
      </c>
      <c r="D9255">
        <v>1</v>
      </c>
      <c r="E9255" t="s">
        <v>10031</v>
      </c>
      <c r="F9255">
        <v>1</v>
      </c>
      <c r="G9255">
        <v>1</v>
      </c>
      <c r="H9255" s="4" t="str">
        <f t="shared" si="288"/>
        <v>3RR905.1</v>
      </c>
      <c r="I9255" s="4" t="str">
        <f t="shared" si="289"/>
        <v>S3_P5_TXEN</v>
      </c>
    </row>
    <row r="9256" spans="1:9">
      <c r="A9256" t="s">
        <v>261</v>
      </c>
      <c r="B9256" t="s">
        <v>9551</v>
      </c>
      <c r="C9256" t="s">
        <v>10224</v>
      </c>
      <c r="D9256">
        <v>2</v>
      </c>
      <c r="E9256" t="s">
        <v>4517</v>
      </c>
      <c r="F9256">
        <v>2</v>
      </c>
      <c r="G9256">
        <v>2</v>
      </c>
      <c r="H9256" s="4" t="str">
        <f t="shared" si="288"/>
        <v>3RR905.2</v>
      </c>
      <c r="I9256" s="4" t="str">
        <f t="shared" si="289"/>
        <v>SG3_P5_RXDV</v>
      </c>
    </row>
    <row r="9257" spans="1:9">
      <c r="A9257" t="s">
        <v>261</v>
      </c>
      <c r="B9257" t="s">
        <v>9551</v>
      </c>
      <c r="C9257" t="s">
        <v>10225</v>
      </c>
      <c r="D9257">
        <v>1</v>
      </c>
      <c r="E9257" t="s">
        <v>4529</v>
      </c>
      <c r="F9257">
        <v>1</v>
      </c>
      <c r="G9257">
        <v>1</v>
      </c>
      <c r="H9257" s="4" t="str">
        <f t="shared" si="288"/>
        <v>3RR910.1</v>
      </c>
      <c r="I9257" s="4" t="str">
        <f t="shared" si="289"/>
        <v>S3_P5_TXD0</v>
      </c>
    </row>
    <row r="9258" spans="1:9">
      <c r="A9258" t="s">
        <v>261</v>
      </c>
      <c r="B9258" t="s">
        <v>9551</v>
      </c>
      <c r="C9258" t="s">
        <v>10225</v>
      </c>
      <c r="D9258">
        <v>2</v>
      </c>
      <c r="E9258" t="s">
        <v>8961</v>
      </c>
      <c r="F9258">
        <v>2</v>
      </c>
      <c r="G9258">
        <v>2</v>
      </c>
      <c r="H9258" s="4" t="str">
        <f t="shared" si="288"/>
        <v>3RR910.2</v>
      </c>
      <c r="I9258" s="4" t="str">
        <f t="shared" si="289"/>
        <v>S3_HSD200</v>
      </c>
    </row>
    <row r="9259" spans="1:9">
      <c r="A9259" t="s">
        <v>261</v>
      </c>
      <c r="B9259" t="s">
        <v>9551</v>
      </c>
      <c r="C9259" t="s">
        <v>10226</v>
      </c>
      <c r="D9259">
        <v>1</v>
      </c>
      <c r="E9259" t="s">
        <v>4530</v>
      </c>
      <c r="F9259">
        <v>1</v>
      </c>
      <c r="G9259">
        <v>1</v>
      </c>
      <c r="H9259" s="4" t="str">
        <f t="shared" si="288"/>
        <v>3RR911.1</v>
      </c>
      <c r="I9259" s="4" t="str">
        <f t="shared" si="289"/>
        <v>S3_P5_TXD1</v>
      </c>
    </row>
    <row r="9260" spans="1:9">
      <c r="A9260" t="s">
        <v>261</v>
      </c>
      <c r="B9260" t="s">
        <v>9551</v>
      </c>
      <c r="C9260" t="s">
        <v>10226</v>
      </c>
      <c r="D9260">
        <v>2</v>
      </c>
      <c r="E9260" t="s">
        <v>8962</v>
      </c>
      <c r="F9260">
        <v>2</v>
      </c>
      <c r="G9260">
        <v>2</v>
      </c>
      <c r="H9260" s="4" t="str">
        <f t="shared" si="288"/>
        <v>3RR911.2</v>
      </c>
      <c r="I9260" s="4" t="str">
        <f t="shared" si="289"/>
        <v>S3_HSD201</v>
      </c>
    </row>
    <row r="9261" spans="1:9">
      <c r="A9261" t="s">
        <v>261</v>
      </c>
      <c r="B9261" t="s">
        <v>9551</v>
      </c>
      <c r="C9261" t="s">
        <v>10227</v>
      </c>
      <c r="D9261">
        <v>1</v>
      </c>
      <c r="E9261" t="s">
        <v>4531</v>
      </c>
      <c r="F9261">
        <v>1</v>
      </c>
      <c r="G9261">
        <v>1</v>
      </c>
      <c r="H9261" s="4" t="str">
        <f t="shared" si="288"/>
        <v>3RR912.1</v>
      </c>
      <c r="I9261" s="4" t="str">
        <f t="shared" si="289"/>
        <v>S3_P5_TXD2</v>
      </c>
    </row>
    <row r="9262" spans="1:9">
      <c r="A9262" t="s">
        <v>261</v>
      </c>
      <c r="B9262" t="s">
        <v>9551</v>
      </c>
      <c r="C9262" t="s">
        <v>10227</v>
      </c>
      <c r="D9262">
        <v>2</v>
      </c>
      <c r="E9262" t="s">
        <v>8963</v>
      </c>
      <c r="F9262">
        <v>2</v>
      </c>
      <c r="G9262">
        <v>2</v>
      </c>
      <c r="H9262" s="4" t="str">
        <f t="shared" si="288"/>
        <v>3RR912.2</v>
      </c>
      <c r="I9262" s="4" t="str">
        <f t="shared" si="289"/>
        <v>S3_HSD203</v>
      </c>
    </row>
    <row r="9263" spans="1:9">
      <c r="A9263" t="s">
        <v>261</v>
      </c>
      <c r="B9263" t="s">
        <v>9551</v>
      </c>
      <c r="C9263" t="s">
        <v>10228</v>
      </c>
      <c r="D9263">
        <v>1</v>
      </c>
      <c r="E9263" t="s">
        <v>4532</v>
      </c>
      <c r="F9263">
        <v>1</v>
      </c>
      <c r="G9263">
        <v>1</v>
      </c>
      <c r="H9263" s="4" t="str">
        <f t="shared" si="288"/>
        <v>3RR913.1</v>
      </c>
      <c r="I9263" s="4" t="str">
        <f t="shared" si="289"/>
        <v>S3_P5_TXD3</v>
      </c>
    </row>
    <row r="9264" spans="1:9">
      <c r="A9264" t="s">
        <v>261</v>
      </c>
      <c r="B9264" t="s">
        <v>9551</v>
      </c>
      <c r="C9264" t="s">
        <v>10228</v>
      </c>
      <c r="D9264">
        <v>2</v>
      </c>
      <c r="E9264" t="s">
        <v>8964</v>
      </c>
      <c r="F9264">
        <v>2</v>
      </c>
      <c r="G9264">
        <v>2</v>
      </c>
      <c r="H9264" s="4" t="str">
        <f t="shared" si="288"/>
        <v>3RR913.2</v>
      </c>
      <c r="I9264" s="4" t="str">
        <f t="shared" si="289"/>
        <v>S3_HSD205</v>
      </c>
    </row>
    <row r="9265" spans="1:9">
      <c r="A9265" t="s">
        <v>261</v>
      </c>
      <c r="B9265" t="s">
        <v>9551</v>
      </c>
      <c r="C9265" t="s">
        <v>10229</v>
      </c>
      <c r="D9265">
        <v>1</v>
      </c>
      <c r="E9265" t="s">
        <v>4533</v>
      </c>
      <c r="F9265">
        <v>1</v>
      </c>
      <c r="G9265">
        <v>1</v>
      </c>
      <c r="H9265" s="4" t="str">
        <f t="shared" si="288"/>
        <v>3RR914.1</v>
      </c>
      <c r="I9265" s="4" t="str">
        <f t="shared" si="289"/>
        <v>S3_P5_TXC</v>
      </c>
    </row>
    <row r="9266" spans="1:9">
      <c r="A9266" t="s">
        <v>261</v>
      </c>
      <c r="B9266" t="s">
        <v>9551</v>
      </c>
      <c r="C9266" t="s">
        <v>10229</v>
      </c>
      <c r="D9266">
        <v>2</v>
      </c>
      <c r="E9266" t="s">
        <v>8965</v>
      </c>
      <c r="F9266">
        <v>2</v>
      </c>
      <c r="G9266">
        <v>2</v>
      </c>
      <c r="H9266" s="4" t="str">
        <f t="shared" si="288"/>
        <v>3RR914.2</v>
      </c>
      <c r="I9266" s="4" t="str">
        <f t="shared" si="289"/>
        <v>S3_HSD202</v>
      </c>
    </row>
    <row r="9267" spans="1:9">
      <c r="A9267" t="s">
        <v>261</v>
      </c>
      <c r="B9267" t="s">
        <v>9551</v>
      </c>
      <c r="C9267" t="s">
        <v>10230</v>
      </c>
      <c r="D9267">
        <v>1</v>
      </c>
      <c r="E9267" t="s">
        <v>10031</v>
      </c>
      <c r="F9267">
        <v>1</v>
      </c>
      <c r="G9267">
        <v>1</v>
      </c>
      <c r="H9267" s="4" t="str">
        <f t="shared" si="288"/>
        <v>3RR915.1</v>
      </c>
      <c r="I9267" s="4" t="str">
        <f t="shared" si="289"/>
        <v>S3_P5_TXEN</v>
      </c>
    </row>
    <row r="9268" spans="1:9">
      <c r="A9268" t="s">
        <v>261</v>
      </c>
      <c r="B9268" t="s">
        <v>9551</v>
      </c>
      <c r="C9268" t="s">
        <v>10230</v>
      </c>
      <c r="D9268">
        <v>2</v>
      </c>
      <c r="E9268" t="s">
        <v>8973</v>
      </c>
      <c r="F9268">
        <v>2</v>
      </c>
      <c r="G9268">
        <v>2</v>
      </c>
      <c r="H9268" s="4" t="str">
        <f t="shared" si="288"/>
        <v>3RR915.2</v>
      </c>
      <c r="I9268" s="4" t="str">
        <f t="shared" si="289"/>
        <v>S3_HSD199</v>
      </c>
    </row>
    <row r="9269" spans="1:9">
      <c r="A9269" t="s">
        <v>261</v>
      </c>
      <c r="B9269" t="s">
        <v>9551</v>
      </c>
      <c r="C9269" t="s">
        <v>10231</v>
      </c>
      <c r="D9269">
        <v>1</v>
      </c>
      <c r="E9269" t="s">
        <v>10032</v>
      </c>
      <c r="F9269">
        <v>1</v>
      </c>
      <c r="G9269">
        <v>1</v>
      </c>
      <c r="H9269" s="4" t="str">
        <f t="shared" si="288"/>
        <v>3RR920.1</v>
      </c>
      <c r="I9269" s="4" t="str">
        <f t="shared" si="289"/>
        <v>S3_P5_RXD0</v>
      </c>
    </row>
    <row r="9270" spans="1:9">
      <c r="A9270" t="s">
        <v>261</v>
      </c>
      <c r="B9270" t="s">
        <v>9551</v>
      </c>
      <c r="C9270" t="s">
        <v>10231</v>
      </c>
      <c r="D9270">
        <v>2</v>
      </c>
      <c r="E9270" t="s">
        <v>10033</v>
      </c>
      <c r="F9270">
        <v>2</v>
      </c>
      <c r="G9270">
        <v>2</v>
      </c>
      <c r="H9270" s="4" t="str">
        <f t="shared" si="288"/>
        <v>3RR920.2</v>
      </c>
      <c r="I9270" s="4" t="str">
        <f t="shared" si="289"/>
        <v>SG3_1_P5_TXD0</v>
      </c>
    </row>
    <row r="9271" spans="1:9">
      <c r="A9271" t="s">
        <v>261</v>
      </c>
      <c r="B9271" t="s">
        <v>9551</v>
      </c>
      <c r="C9271" t="s">
        <v>10232</v>
      </c>
      <c r="D9271">
        <v>1</v>
      </c>
      <c r="E9271" t="s">
        <v>10034</v>
      </c>
      <c r="F9271">
        <v>1</v>
      </c>
      <c r="G9271">
        <v>1</v>
      </c>
      <c r="H9271" s="4" t="str">
        <f t="shared" si="288"/>
        <v>3RR921.1</v>
      </c>
      <c r="I9271" s="4" t="str">
        <f t="shared" si="289"/>
        <v>S3_P5_RXD1</v>
      </c>
    </row>
    <row r="9272" spans="1:9">
      <c r="A9272" t="s">
        <v>261</v>
      </c>
      <c r="B9272" t="s">
        <v>9551</v>
      </c>
      <c r="C9272" t="s">
        <v>10232</v>
      </c>
      <c r="D9272">
        <v>2</v>
      </c>
      <c r="E9272" t="s">
        <v>10035</v>
      </c>
      <c r="F9272">
        <v>2</v>
      </c>
      <c r="G9272">
        <v>2</v>
      </c>
      <c r="H9272" s="4" t="str">
        <f t="shared" si="288"/>
        <v>3RR921.2</v>
      </c>
      <c r="I9272" s="4" t="str">
        <f t="shared" si="289"/>
        <v>SG3_1_P5_TXD1</v>
      </c>
    </row>
    <row r="9273" spans="1:9">
      <c r="A9273" t="s">
        <v>261</v>
      </c>
      <c r="B9273" t="s">
        <v>9551</v>
      </c>
      <c r="C9273" t="s">
        <v>10233</v>
      </c>
      <c r="D9273">
        <v>1</v>
      </c>
      <c r="E9273" t="s">
        <v>10036</v>
      </c>
      <c r="F9273">
        <v>1</v>
      </c>
      <c r="G9273">
        <v>1</v>
      </c>
      <c r="H9273" s="4" t="str">
        <f t="shared" si="288"/>
        <v>3RR922.1</v>
      </c>
      <c r="I9273" s="4" t="str">
        <f t="shared" si="289"/>
        <v>S3_P5_RXD2</v>
      </c>
    </row>
    <row r="9274" spans="1:9">
      <c r="A9274" t="s">
        <v>261</v>
      </c>
      <c r="B9274" t="s">
        <v>9551</v>
      </c>
      <c r="C9274" t="s">
        <v>10233</v>
      </c>
      <c r="D9274">
        <v>2</v>
      </c>
      <c r="E9274" t="s">
        <v>10037</v>
      </c>
      <c r="F9274">
        <v>2</v>
      </c>
      <c r="G9274">
        <v>2</v>
      </c>
      <c r="H9274" s="4" t="str">
        <f t="shared" si="288"/>
        <v>3RR922.2</v>
      </c>
      <c r="I9274" s="4" t="str">
        <f t="shared" si="289"/>
        <v>SG3_1_P5_TXD2</v>
      </c>
    </row>
    <row r="9275" spans="1:9">
      <c r="A9275" t="s">
        <v>261</v>
      </c>
      <c r="B9275" t="s">
        <v>9551</v>
      </c>
      <c r="C9275" t="s">
        <v>10234</v>
      </c>
      <c r="D9275">
        <v>1</v>
      </c>
      <c r="E9275" t="s">
        <v>10038</v>
      </c>
      <c r="F9275">
        <v>1</v>
      </c>
      <c r="G9275">
        <v>1</v>
      </c>
      <c r="H9275" s="4" t="str">
        <f t="shared" si="288"/>
        <v>3RR923.1</v>
      </c>
      <c r="I9275" s="4" t="str">
        <f t="shared" si="289"/>
        <v>S3_P5_RXD3</v>
      </c>
    </row>
    <row r="9276" spans="1:9">
      <c r="A9276" t="s">
        <v>261</v>
      </c>
      <c r="B9276" t="s">
        <v>9551</v>
      </c>
      <c r="C9276" t="s">
        <v>10234</v>
      </c>
      <c r="D9276">
        <v>2</v>
      </c>
      <c r="E9276" t="s">
        <v>4527</v>
      </c>
      <c r="F9276">
        <v>2</v>
      </c>
      <c r="G9276">
        <v>2</v>
      </c>
      <c r="H9276" s="4" t="str">
        <f t="shared" si="288"/>
        <v>3RR923.2</v>
      </c>
      <c r="I9276" s="4" t="str">
        <f t="shared" si="289"/>
        <v>SG3_P5_TXD3</v>
      </c>
    </row>
    <row r="9277" spans="1:9">
      <c r="A9277" t="s">
        <v>261</v>
      </c>
      <c r="B9277" t="s">
        <v>9551</v>
      </c>
      <c r="C9277" t="s">
        <v>10235</v>
      </c>
      <c r="D9277">
        <v>1</v>
      </c>
      <c r="E9277" t="s">
        <v>10039</v>
      </c>
      <c r="F9277">
        <v>1</v>
      </c>
      <c r="G9277">
        <v>1</v>
      </c>
      <c r="H9277" s="4" t="str">
        <f t="shared" si="288"/>
        <v>3RR924.1</v>
      </c>
      <c r="I9277" s="4" t="str">
        <f t="shared" si="289"/>
        <v>S3_P5_RXC</v>
      </c>
    </row>
    <row r="9278" spans="1:9">
      <c r="A9278" t="s">
        <v>261</v>
      </c>
      <c r="B9278" t="s">
        <v>9551</v>
      </c>
      <c r="C9278" t="s">
        <v>10235</v>
      </c>
      <c r="D9278">
        <v>2</v>
      </c>
      <c r="E9278" t="s">
        <v>4519</v>
      </c>
      <c r="F9278">
        <v>2</v>
      </c>
      <c r="G9278">
        <v>2</v>
      </c>
      <c r="H9278" s="4" t="str">
        <f t="shared" si="288"/>
        <v>3RR924.2</v>
      </c>
      <c r="I9278" s="4" t="str">
        <f t="shared" si="289"/>
        <v>SG3_P5_TXC</v>
      </c>
    </row>
    <row r="9279" spans="1:9">
      <c r="A9279" t="s">
        <v>261</v>
      </c>
      <c r="B9279" t="s">
        <v>9551</v>
      </c>
      <c r="C9279" t="s">
        <v>10236</v>
      </c>
      <c r="D9279">
        <v>1</v>
      </c>
      <c r="E9279" t="s">
        <v>10040</v>
      </c>
      <c r="F9279">
        <v>1</v>
      </c>
      <c r="G9279">
        <v>1</v>
      </c>
      <c r="H9279" s="4" t="str">
        <f t="shared" si="288"/>
        <v>3RR925.1</v>
      </c>
      <c r="I9279" s="4" t="str">
        <f t="shared" si="289"/>
        <v>S3_P5_RXDV</v>
      </c>
    </row>
    <row r="9280" spans="1:9">
      <c r="A9280" t="s">
        <v>261</v>
      </c>
      <c r="B9280" t="s">
        <v>9551</v>
      </c>
      <c r="C9280" t="s">
        <v>10236</v>
      </c>
      <c r="D9280">
        <v>2</v>
      </c>
      <c r="E9280" t="s">
        <v>4528</v>
      </c>
      <c r="F9280">
        <v>2</v>
      </c>
      <c r="G9280">
        <v>2</v>
      </c>
      <c r="H9280" s="4" t="str">
        <f t="shared" si="288"/>
        <v>3RR925.2</v>
      </c>
      <c r="I9280" s="4" t="str">
        <f t="shared" si="289"/>
        <v>SG3_P5_TXEN</v>
      </c>
    </row>
    <row r="9281" spans="1:9">
      <c r="A9281" t="s">
        <v>261</v>
      </c>
      <c r="B9281" t="s">
        <v>9551</v>
      </c>
      <c r="C9281" t="s">
        <v>10237</v>
      </c>
      <c r="D9281">
        <v>1</v>
      </c>
      <c r="E9281" t="s">
        <v>10032</v>
      </c>
      <c r="F9281">
        <v>1</v>
      </c>
      <c r="G9281">
        <v>1</v>
      </c>
      <c r="H9281" s="4" t="str">
        <f t="shared" si="288"/>
        <v>3RR930.1</v>
      </c>
      <c r="I9281" s="4" t="str">
        <f t="shared" si="289"/>
        <v>S3_P5_RXD0</v>
      </c>
    </row>
    <row r="9282" spans="1:9">
      <c r="A9282" t="s">
        <v>261</v>
      </c>
      <c r="B9282" t="s">
        <v>9551</v>
      </c>
      <c r="C9282" t="s">
        <v>10237</v>
      </c>
      <c r="D9282">
        <v>2</v>
      </c>
      <c r="E9282" t="s">
        <v>8967</v>
      </c>
      <c r="F9282">
        <v>2</v>
      </c>
      <c r="G9282">
        <v>2</v>
      </c>
      <c r="H9282" s="4" t="str">
        <f t="shared" ref="H9282:H9345" si="290">CONCATENATE(C9282,".",F9282)</f>
        <v>3RR930.2</v>
      </c>
      <c r="I9282" s="4" t="str">
        <f t="shared" ref="I9282:I9345" si="291">E9282</f>
        <v>S3_HSD204</v>
      </c>
    </row>
    <row r="9283" spans="1:9">
      <c r="A9283" t="s">
        <v>261</v>
      </c>
      <c r="B9283" t="s">
        <v>9551</v>
      </c>
      <c r="C9283" t="s">
        <v>10238</v>
      </c>
      <c r="D9283">
        <v>1</v>
      </c>
      <c r="E9283" t="s">
        <v>10034</v>
      </c>
      <c r="F9283">
        <v>1</v>
      </c>
      <c r="G9283">
        <v>1</v>
      </c>
      <c r="H9283" s="4" t="str">
        <f t="shared" si="290"/>
        <v>3RR931.1</v>
      </c>
      <c r="I9283" s="4" t="str">
        <f t="shared" si="291"/>
        <v>S3_P5_RXD1</v>
      </c>
    </row>
    <row r="9284" spans="1:9">
      <c r="A9284" t="s">
        <v>261</v>
      </c>
      <c r="B9284" t="s">
        <v>9551</v>
      </c>
      <c r="C9284" t="s">
        <v>10238</v>
      </c>
      <c r="D9284">
        <v>2</v>
      </c>
      <c r="E9284" t="s">
        <v>8968</v>
      </c>
      <c r="F9284">
        <v>2</v>
      </c>
      <c r="G9284">
        <v>2</v>
      </c>
      <c r="H9284" s="4" t="str">
        <f t="shared" si="290"/>
        <v>3RR931.2</v>
      </c>
      <c r="I9284" s="4" t="str">
        <f t="shared" si="291"/>
        <v>S3_HSD194</v>
      </c>
    </row>
    <row r="9285" spans="1:9">
      <c r="A9285" t="s">
        <v>261</v>
      </c>
      <c r="B9285" t="s">
        <v>9551</v>
      </c>
      <c r="C9285" t="s">
        <v>10239</v>
      </c>
      <c r="D9285">
        <v>1</v>
      </c>
      <c r="E9285" t="s">
        <v>10036</v>
      </c>
      <c r="F9285">
        <v>1</v>
      </c>
      <c r="G9285">
        <v>1</v>
      </c>
      <c r="H9285" s="4" t="str">
        <f t="shared" si="290"/>
        <v>3RR932.1</v>
      </c>
      <c r="I9285" s="4" t="str">
        <f t="shared" si="291"/>
        <v>S3_P5_RXD2</v>
      </c>
    </row>
    <row r="9286" spans="1:9">
      <c r="A9286" t="s">
        <v>261</v>
      </c>
      <c r="B9286" t="s">
        <v>9551</v>
      </c>
      <c r="C9286" t="s">
        <v>10239</v>
      </c>
      <c r="D9286">
        <v>2</v>
      </c>
      <c r="E9286" t="s">
        <v>8969</v>
      </c>
      <c r="F9286">
        <v>2</v>
      </c>
      <c r="G9286">
        <v>2</v>
      </c>
      <c r="H9286" s="4" t="str">
        <f t="shared" si="290"/>
        <v>3RR932.2</v>
      </c>
      <c r="I9286" s="4" t="str">
        <f t="shared" si="291"/>
        <v>S3_HSD198</v>
      </c>
    </row>
    <row r="9287" spans="1:9">
      <c r="A9287" t="s">
        <v>261</v>
      </c>
      <c r="B9287" t="s">
        <v>9551</v>
      </c>
      <c r="C9287" t="s">
        <v>10240</v>
      </c>
      <c r="D9287">
        <v>1</v>
      </c>
      <c r="E9287" t="s">
        <v>10038</v>
      </c>
      <c r="F9287">
        <v>1</v>
      </c>
      <c r="G9287">
        <v>1</v>
      </c>
      <c r="H9287" s="4" t="str">
        <f t="shared" si="290"/>
        <v>3RR933.1</v>
      </c>
      <c r="I9287" s="4" t="str">
        <f t="shared" si="291"/>
        <v>S3_P5_RXD3</v>
      </c>
    </row>
    <row r="9288" spans="1:9">
      <c r="A9288" t="s">
        <v>261</v>
      </c>
      <c r="B9288" t="s">
        <v>9551</v>
      </c>
      <c r="C9288" t="s">
        <v>10240</v>
      </c>
      <c r="D9288">
        <v>2</v>
      </c>
      <c r="E9288" t="s">
        <v>8970</v>
      </c>
      <c r="F9288">
        <v>2</v>
      </c>
      <c r="G9288">
        <v>2</v>
      </c>
      <c r="H9288" s="4" t="str">
        <f t="shared" si="290"/>
        <v>3RR933.2</v>
      </c>
      <c r="I9288" s="4" t="str">
        <f t="shared" si="291"/>
        <v>S3_HSD195</v>
      </c>
    </row>
    <row r="9289" spans="1:9">
      <c r="A9289" t="s">
        <v>261</v>
      </c>
      <c r="B9289" t="s">
        <v>9551</v>
      </c>
      <c r="C9289" t="s">
        <v>10241</v>
      </c>
      <c r="D9289">
        <v>1</v>
      </c>
      <c r="E9289" t="s">
        <v>10039</v>
      </c>
      <c r="F9289">
        <v>1</v>
      </c>
      <c r="G9289">
        <v>1</v>
      </c>
      <c r="H9289" s="4" t="str">
        <f t="shared" si="290"/>
        <v>3RR934.1</v>
      </c>
      <c r="I9289" s="4" t="str">
        <f t="shared" si="291"/>
        <v>S3_P5_RXC</v>
      </c>
    </row>
    <row r="9290" spans="1:9">
      <c r="A9290" t="s">
        <v>261</v>
      </c>
      <c r="B9290" t="s">
        <v>9551</v>
      </c>
      <c r="C9290" t="s">
        <v>10241</v>
      </c>
      <c r="D9290">
        <v>2</v>
      </c>
      <c r="E9290" t="s">
        <v>8966</v>
      </c>
      <c r="F9290">
        <v>2</v>
      </c>
      <c r="G9290">
        <v>2</v>
      </c>
      <c r="H9290" s="4" t="str">
        <f t="shared" si="290"/>
        <v>3RR934.2</v>
      </c>
      <c r="I9290" s="4" t="str">
        <f t="shared" si="291"/>
        <v>S3_HSD197</v>
      </c>
    </row>
    <row r="9291" spans="1:9">
      <c r="A9291" t="s">
        <v>261</v>
      </c>
      <c r="B9291" t="s">
        <v>9551</v>
      </c>
      <c r="C9291" t="s">
        <v>10242</v>
      </c>
      <c r="D9291">
        <v>1</v>
      </c>
      <c r="E9291" t="s">
        <v>10040</v>
      </c>
      <c r="F9291">
        <v>1</v>
      </c>
      <c r="G9291">
        <v>1</v>
      </c>
      <c r="H9291" s="4" t="str">
        <f t="shared" si="290"/>
        <v>3RR935.1</v>
      </c>
      <c r="I9291" s="4" t="str">
        <f t="shared" si="291"/>
        <v>S3_P5_RXDV</v>
      </c>
    </row>
    <row r="9292" spans="1:9">
      <c r="A9292" t="s">
        <v>261</v>
      </c>
      <c r="B9292" t="s">
        <v>9551</v>
      </c>
      <c r="C9292" t="s">
        <v>10242</v>
      </c>
      <c r="D9292">
        <v>2</v>
      </c>
      <c r="E9292" t="s">
        <v>8971</v>
      </c>
      <c r="F9292">
        <v>2</v>
      </c>
      <c r="G9292">
        <v>2</v>
      </c>
      <c r="H9292" s="4" t="str">
        <f t="shared" si="290"/>
        <v>3RR935.2</v>
      </c>
      <c r="I9292" s="4" t="str">
        <f t="shared" si="291"/>
        <v>S3_HSD196</v>
      </c>
    </row>
    <row r="9293" spans="1:9">
      <c r="A9293" t="s">
        <v>261</v>
      </c>
      <c r="B9293" t="s">
        <v>9551</v>
      </c>
      <c r="C9293" t="s">
        <v>5882</v>
      </c>
      <c r="D9293" t="s">
        <v>1657</v>
      </c>
      <c r="E9293" t="s">
        <v>10039</v>
      </c>
      <c r="F9293" t="s">
        <v>1581</v>
      </c>
      <c r="G9293" t="s">
        <v>1657</v>
      </c>
      <c r="H9293" s="4" t="str">
        <f t="shared" si="290"/>
        <v>SITE3.G19</v>
      </c>
      <c r="I9293" s="4" t="str">
        <f t="shared" si="291"/>
        <v>S3_P5_RXC</v>
      </c>
    </row>
    <row r="9294" spans="1:9">
      <c r="A9294" t="s">
        <v>261</v>
      </c>
      <c r="B9294" t="s">
        <v>9551</v>
      </c>
      <c r="C9294" t="s">
        <v>5882</v>
      </c>
      <c r="D9294" t="s">
        <v>1651</v>
      </c>
      <c r="E9294" t="s">
        <v>10032</v>
      </c>
      <c r="F9294" t="s">
        <v>912</v>
      </c>
      <c r="G9294" t="s">
        <v>1651</v>
      </c>
      <c r="H9294" s="4" t="str">
        <f t="shared" si="290"/>
        <v>SITE3.D19</v>
      </c>
      <c r="I9294" s="4" t="str">
        <f t="shared" si="291"/>
        <v>S3_P5_RXD0</v>
      </c>
    </row>
    <row r="9295" spans="1:9">
      <c r="A9295" t="s">
        <v>261</v>
      </c>
      <c r="B9295" t="s">
        <v>9551</v>
      </c>
      <c r="C9295" t="s">
        <v>5882</v>
      </c>
      <c r="D9295" t="s">
        <v>1654</v>
      </c>
      <c r="E9295" t="s">
        <v>10034</v>
      </c>
      <c r="F9295" t="s">
        <v>1578</v>
      </c>
      <c r="G9295" t="s">
        <v>1654</v>
      </c>
      <c r="H9295" s="4" t="str">
        <f t="shared" si="290"/>
        <v>SITE3.E18</v>
      </c>
      <c r="I9295" s="4" t="str">
        <f t="shared" si="291"/>
        <v>S3_P5_RXD1</v>
      </c>
    </row>
    <row r="9296" spans="1:9">
      <c r="A9296" t="s">
        <v>261</v>
      </c>
      <c r="B9296" t="s">
        <v>9551</v>
      </c>
      <c r="C9296" t="s">
        <v>5882</v>
      </c>
      <c r="D9296" t="s">
        <v>1658</v>
      </c>
      <c r="E9296" t="s">
        <v>10036</v>
      </c>
      <c r="F9296" t="s">
        <v>1535</v>
      </c>
      <c r="G9296" t="s">
        <v>1658</v>
      </c>
      <c r="H9296" s="4" t="str">
        <f t="shared" si="290"/>
        <v>SITE3.E19</v>
      </c>
      <c r="I9296" s="4" t="str">
        <f t="shared" si="291"/>
        <v>S3_P5_RXD2</v>
      </c>
    </row>
    <row r="9297" spans="1:9">
      <c r="A9297" t="s">
        <v>261</v>
      </c>
      <c r="B9297" t="s">
        <v>9551</v>
      </c>
      <c r="C9297" t="s">
        <v>5882</v>
      </c>
      <c r="D9297" t="s">
        <v>1655</v>
      </c>
      <c r="E9297" t="s">
        <v>10038</v>
      </c>
      <c r="F9297" t="s">
        <v>3091</v>
      </c>
      <c r="G9297" t="s">
        <v>1655</v>
      </c>
      <c r="H9297" s="4" t="str">
        <f t="shared" si="290"/>
        <v>SITE3.F18</v>
      </c>
      <c r="I9297" s="4" t="str">
        <f t="shared" si="291"/>
        <v>S3_P5_RXD3</v>
      </c>
    </row>
    <row r="9298" spans="1:9">
      <c r="A9298" t="s">
        <v>261</v>
      </c>
      <c r="B9298" t="s">
        <v>9551</v>
      </c>
      <c r="C9298" t="s">
        <v>5882</v>
      </c>
      <c r="D9298" t="s">
        <v>1656</v>
      </c>
      <c r="E9298" t="s">
        <v>10040</v>
      </c>
      <c r="F9298" t="s">
        <v>3092</v>
      </c>
      <c r="G9298" t="s">
        <v>1656</v>
      </c>
      <c r="H9298" s="4" t="str">
        <f t="shared" si="290"/>
        <v>SITE3.F19</v>
      </c>
      <c r="I9298" s="4" t="str">
        <f t="shared" si="291"/>
        <v>S3_P5_RXDV</v>
      </c>
    </row>
    <row r="9299" spans="1:9">
      <c r="A9299" t="s">
        <v>261</v>
      </c>
      <c r="B9299" t="s">
        <v>9551</v>
      </c>
      <c r="C9299" t="s">
        <v>5882</v>
      </c>
      <c r="D9299" t="s">
        <v>1653</v>
      </c>
      <c r="E9299" t="s">
        <v>8972</v>
      </c>
      <c r="F9299" t="s">
        <v>1580</v>
      </c>
      <c r="G9299" t="s">
        <v>1653</v>
      </c>
      <c r="H9299" s="4" t="str">
        <f t="shared" si="290"/>
        <v>SITE3.G18</v>
      </c>
      <c r="I9299" s="4" t="str">
        <f t="shared" si="291"/>
        <v>S3_HSD206</v>
      </c>
    </row>
    <row r="9300" spans="1:9">
      <c r="A9300" t="s">
        <v>261</v>
      </c>
      <c r="B9300" t="s">
        <v>9551</v>
      </c>
      <c r="C9300" t="s">
        <v>5882</v>
      </c>
      <c r="D9300" t="s">
        <v>1649</v>
      </c>
      <c r="E9300" t="s">
        <v>4533</v>
      </c>
      <c r="F9300" t="s">
        <v>1588</v>
      </c>
      <c r="G9300" t="s">
        <v>1649</v>
      </c>
      <c r="H9300" s="4" t="str">
        <f t="shared" si="290"/>
        <v>SITE3.J18</v>
      </c>
      <c r="I9300" s="4" t="str">
        <f t="shared" si="291"/>
        <v>S3_P5_TXC</v>
      </c>
    </row>
    <row r="9301" spans="1:9">
      <c r="A9301" t="s">
        <v>261</v>
      </c>
      <c r="B9301" t="s">
        <v>9551</v>
      </c>
      <c r="C9301" t="s">
        <v>5882</v>
      </c>
      <c r="D9301" t="s">
        <v>1647</v>
      </c>
      <c r="E9301" t="s">
        <v>4529</v>
      </c>
      <c r="F9301" t="s">
        <v>1397</v>
      </c>
      <c r="G9301" t="s">
        <v>1647</v>
      </c>
      <c r="H9301" s="4" t="str">
        <f t="shared" si="290"/>
        <v>SITE3.K18</v>
      </c>
      <c r="I9301" s="4" t="str">
        <f t="shared" si="291"/>
        <v>S3_P5_TXD0</v>
      </c>
    </row>
    <row r="9302" spans="1:9">
      <c r="A9302" t="s">
        <v>261</v>
      </c>
      <c r="B9302" t="s">
        <v>9551</v>
      </c>
      <c r="C9302" t="s">
        <v>5882</v>
      </c>
      <c r="D9302" t="s">
        <v>1648</v>
      </c>
      <c r="E9302" t="s">
        <v>4530</v>
      </c>
      <c r="F9302" t="s">
        <v>1398</v>
      </c>
      <c r="G9302" t="s">
        <v>1648</v>
      </c>
      <c r="H9302" s="4" t="str">
        <f t="shared" si="290"/>
        <v>SITE3.K19</v>
      </c>
      <c r="I9302" s="4" t="str">
        <f t="shared" si="291"/>
        <v>S3_P5_TXD1</v>
      </c>
    </row>
    <row r="9303" spans="1:9">
      <c r="A9303" t="s">
        <v>261</v>
      </c>
      <c r="B9303" t="s">
        <v>9551</v>
      </c>
      <c r="C9303" t="s">
        <v>5882</v>
      </c>
      <c r="D9303" t="s">
        <v>1650</v>
      </c>
      <c r="E9303" t="s">
        <v>4531</v>
      </c>
      <c r="F9303" t="s">
        <v>1592</v>
      </c>
      <c r="G9303" t="s">
        <v>1650</v>
      </c>
      <c r="H9303" s="4" t="str">
        <f t="shared" si="290"/>
        <v>SITE3.L18</v>
      </c>
      <c r="I9303" s="4" t="str">
        <f t="shared" si="291"/>
        <v>S3_P5_TXD2</v>
      </c>
    </row>
    <row r="9304" spans="1:9">
      <c r="A9304" t="s">
        <v>261</v>
      </c>
      <c r="B9304" t="s">
        <v>9551</v>
      </c>
      <c r="C9304" t="s">
        <v>5882</v>
      </c>
      <c r="D9304" t="s">
        <v>1652</v>
      </c>
      <c r="E9304" t="s">
        <v>4532</v>
      </c>
      <c r="F9304" t="s">
        <v>1593</v>
      </c>
      <c r="G9304" t="s">
        <v>1652</v>
      </c>
      <c r="H9304" s="4" t="str">
        <f t="shared" si="290"/>
        <v>SITE3.L19</v>
      </c>
      <c r="I9304" s="4" t="str">
        <f t="shared" si="291"/>
        <v>S3_P5_TXD3</v>
      </c>
    </row>
    <row r="9305" spans="1:9">
      <c r="A9305" t="s">
        <v>261</v>
      </c>
      <c r="B9305" t="s">
        <v>9551</v>
      </c>
      <c r="C9305" t="s">
        <v>5882</v>
      </c>
      <c r="D9305" t="s">
        <v>1646</v>
      </c>
      <c r="E9305" t="s">
        <v>10031</v>
      </c>
      <c r="F9305" t="s">
        <v>1589</v>
      </c>
      <c r="G9305" t="s">
        <v>1646</v>
      </c>
      <c r="H9305" s="4" t="str">
        <f t="shared" si="290"/>
        <v>SITE3.J19</v>
      </c>
      <c r="I9305" s="4" t="str">
        <f t="shared" si="291"/>
        <v>S3_P5_TXEN</v>
      </c>
    </row>
    <row r="9306" spans="1:9">
      <c r="A9306" t="s">
        <v>261</v>
      </c>
      <c r="B9306" t="s">
        <v>9552</v>
      </c>
      <c r="C9306" t="s">
        <v>6034</v>
      </c>
      <c r="D9306">
        <v>2</v>
      </c>
      <c r="E9306" t="s">
        <v>8974</v>
      </c>
      <c r="F9306">
        <v>2</v>
      </c>
      <c r="G9306">
        <v>2</v>
      </c>
      <c r="H9306" s="4" t="str">
        <f t="shared" si="290"/>
        <v>3K225.2</v>
      </c>
      <c r="I9306" s="4" t="str">
        <f t="shared" si="291"/>
        <v>SG3_HL_P1_TXD0</v>
      </c>
    </row>
    <row r="9307" spans="1:9">
      <c r="A9307" t="s">
        <v>261</v>
      </c>
      <c r="B9307" t="s">
        <v>9552</v>
      </c>
      <c r="C9307" t="s">
        <v>6034</v>
      </c>
      <c r="D9307">
        <v>3</v>
      </c>
      <c r="E9307" t="s">
        <v>4500</v>
      </c>
      <c r="F9307">
        <v>3</v>
      </c>
      <c r="G9307">
        <v>3</v>
      </c>
      <c r="H9307" s="4" t="str">
        <f t="shared" si="290"/>
        <v>3K225.3</v>
      </c>
      <c r="I9307" s="4" t="str">
        <f t="shared" si="291"/>
        <v>SG3_P1_TXD0</v>
      </c>
    </row>
    <row r="9308" spans="1:9">
      <c r="A9308" t="s">
        <v>261</v>
      </c>
      <c r="B9308" t="s">
        <v>9552</v>
      </c>
      <c r="C9308" t="s">
        <v>6034</v>
      </c>
      <c r="D9308">
        <v>4</v>
      </c>
      <c r="E9308" t="s">
        <v>10022</v>
      </c>
      <c r="F9308">
        <v>4</v>
      </c>
      <c r="G9308">
        <v>4</v>
      </c>
      <c r="H9308" s="4" t="str">
        <f t="shared" si="290"/>
        <v>3K225.4</v>
      </c>
      <c r="I9308" s="4" t="str">
        <f t="shared" si="291"/>
        <v>SG3_1_P1_TXD0</v>
      </c>
    </row>
    <row r="9309" spans="1:9">
      <c r="A9309" t="s">
        <v>261</v>
      </c>
      <c r="B9309" t="s">
        <v>9552</v>
      </c>
      <c r="C9309" t="s">
        <v>6034</v>
      </c>
      <c r="D9309">
        <v>5</v>
      </c>
      <c r="E9309" t="s">
        <v>10024</v>
      </c>
      <c r="F9309">
        <v>5</v>
      </c>
      <c r="G9309">
        <v>5</v>
      </c>
      <c r="H9309" s="4" t="str">
        <f t="shared" si="290"/>
        <v>3K225.5</v>
      </c>
      <c r="I9309" s="4" t="str">
        <f t="shared" si="291"/>
        <v>SG3_1_P1_TXD1</v>
      </c>
    </row>
    <row r="9310" spans="1:9">
      <c r="A9310" t="s">
        <v>261</v>
      </c>
      <c r="B9310" t="s">
        <v>9552</v>
      </c>
      <c r="C9310" t="s">
        <v>6034</v>
      </c>
      <c r="D9310">
        <v>6</v>
      </c>
      <c r="E9310" t="s">
        <v>4508</v>
      </c>
      <c r="F9310">
        <v>6</v>
      </c>
      <c r="G9310">
        <v>6</v>
      </c>
      <c r="H9310" s="4" t="str">
        <f t="shared" si="290"/>
        <v>3K225.6</v>
      </c>
      <c r="I9310" s="4" t="str">
        <f t="shared" si="291"/>
        <v>SG3_P1_TXD1</v>
      </c>
    </row>
    <row r="9311" spans="1:9">
      <c r="A9311" t="s">
        <v>261</v>
      </c>
      <c r="B9311" t="s">
        <v>9552</v>
      </c>
      <c r="C9311" t="s">
        <v>6034</v>
      </c>
      <c r="D9311">
        <v>7</v>
      </c>
      <c r="E9311" t="s">
        <v>8975</v>
      </c>
      <c r="F9311">
        <v>7</v>
      </c>
      <c r="G9311">
        <v>7</v>
      </c>
      <c r="H9311" s="4" t="str">
        <f t="shared" si="290"/>
        <v>3K225.7</v>
      </c>
      <c r="I9311" s="4" t="str">
        <f t="shared" si="291"/>
        <v>SG3_HL_P1_TXD1</v>
      </c>
    </row>
    <row r="9312" spans="1:9">
      <c r="A9312" t="s">
        <v>261</v>
      </c>
      <c r="B9312" t="s">
        <v>9552</v>
      </c>
      <c r="C9312" t="s">
        <v>6034</v>
      </c>
      <c r="D9312" t="s">
        <v>7833</v>
      </c>
      <c r="E9312" t="s">
        <v>490</v>
      </c>
      <c r="F9312">
        <v>1</v>
      </c>
      <c r="G9312" t="s">
        <v>7833</v>
      </c>
      <c r="H9312" s="4" t="str">
        <f t="shared" si="290"/>
        <v>3K225.1</v>
      </c>
      <c r="I9312" s="4" t="str">
        <f t="shared" si="291"/>
        <v>VP12</v>
      </c>
    </row>
    <row r="9313" spans="1:9">
      <c r="A9313" t="s">
        <v>261</v>
      </c>
      <c r="B9313" t="s">
        <v>9552</v>
      </c>
      <c r="C9313" t="s">
        <v>6034</v>
      </c>
      <c r="D9313" t="s">
        <v>7834</v>
      </c>
      <c r="E9313" t="s">
        <v>8520</v>
      </c>
      <c r="F9313">
        <v>8</v>
      </c>
      <c r="G9313" t="s">
        <v>7834</v>
      </c>
      <c r="H9313" s="4" t="str">
        <f t="shared" si="290"/>
        <v>3K225.8</v>
      </c>
      <c r="I9313" s="4" t="str">
        <f t="shared" si="291"/>
        <v>SC_UDB225</v>
      </c>
    </row>
    <row r="9314" spans="1:9">
      <c r="A9314" t="s">
        <v>261</v>
      </c>
      <c r="B9314" t="s">
        <v>9552</v>
      </c>
      <c r="C9314" t="s">
        <v>6035</v>
      </c>
      <c r="D9314">
        <v>2</v>
      </c>
      <c r="E9314" t="s">
        <v>8976</v>
      </c>
      <c r="F9314">
        <v>2</v>
      </c>
      <c r="G9314">
        <v>2</v>
      </c>
      <c r="H9314" s="4" t="str">
        <f t="shared" si="290"/>
        <v>3K226.2</v>
      </c>
      <c r="I9314" s="4" t="str">
        <f t="shared" si="291"/>
        <v>SG3_HL_P1_TXD2</v>
      </c>
    </row>
    <row r="9315" spans="1:9">
      <c r="A9315" t="s">
        <v>261</v>
      </c>
      <c r="B9315" t="s">
        <v>9552</v>
      </c>
      <c r="C9315" t="s">
        <v>6035</v>
      </c>
      <c r="D9315">
        <v>3</v>
      </c>
      <c r="E9315" t="s">
        <v>4502</v>
      </c>
      <c r="F9315">
        <v>3</v>
      </c>
      <c r="G9315">
        <v>3</v>
      </c>
      <c r="H9315" s="4" t="str">
        <f t="shared" si="290"/>
        <v>3K226.3</v>
      </c>
      <c r="I9315" s="4" t="str">
        <f t="shared" si="291"/>
        <v>SG3_P1_TXD2</v>
      </c>
    </row>
    <row r="9316" spans="1:9">
      <c r="A9316" t="s">
        <v>261</v>
      </c>
      <c r="B9316" t="s">
        <v>9552</v>
      </c>
      <c r="C9316" t="s">
        <v>6035</v>
      </c>
      <c r="D9316">
        <v>4</v>
      </c>
      <c r="E9316" t="s">
        <v>10026</v>
      </c>
      <c r="F9316">
        <v>4</v>
      </c>
      <c r="G9316">
        <v>4</v>
      </c>
      <c r="H9316" s="4" t="str">
        <f t="shared" si="290"/>
        <v>3K226.4</v>
      </c>
      <c r="I9316" s="4" t="str">
        <f t="shared" si="291"/>
        <v>SG3_1_P1_TXD2</v>
      </c>
    </row>
    <row r="9317" spans="1:9">
      <c r="A9317" t="s">
        <v>261</v>
      </c>
      <c r="B9317" t="s">
        <v>9552</v>
      </c>
      <c r="C9317" t="s">
        <v>6035</v>
      </c>
      <c r="D9317">
        <v>5</v>
      </c>
      <c r="E9317" t="s">
        <v>10028</v>
      </c>
      <c r="F9317">
        <v>5</v>
      </c>
      <c r="G9317">
        <v>5</v>
      </c>
      <c r="H9317" s="4" t="str">
        <f t="shared" si="290"/>
        <v>3K226.5</v>
      </c>
      <c r="I9317" s="4" t="str">
        <f t="shared" si="291"/>
        <v>SG3_1_P1_TXD3</v>
      </c>
    </row>
    <row r="9318" spans="1:9">
      <c r="A9318" t="s">
        <v>261</v>
      </c>
      <c r="B9318" t="s">
        <v>9552</v>
      </c>
      <c r="C9318" t="s">
        <v>6035</v>
      </c>
      <c r="D9318">
        <v>6</v>
      </c>
      <c r="E9318" t="s">
        <v>4509</v>
      </c>
      <c r="F9318">
        <v>6</v>
      </c>
      <c r="G9318">
        <v>6</v>
      </c>
      <c r="H9318" s="4" t="str">
        <f t="shared" si="290"/>
        <v>3K226.6</v>
      </c>
      <c r="I9318" s="4" t="str">
        <f t="shared" si="291"/>
        <v>SG3_P1_TXD3</v>
      </c>
    </row>
    <row r="9319" spans="1:9">
      <c r="A9319" t="s">
        <v>261</v>
      </c>
      <c r="B9319" t="s">
        <v>9552</v>
      </c>
      <c r="C9319" t="s">
        <v>6035</v>
      </c>
      <c r="D9319">
        <v>7</v>
      </c>
      <c r="E9319" t="s">
        <v>8977</v>
      </c>
      <c r="F9319">
        <v>7</v>
      </c>
      <c r="G9319">
        <v>7</v>
      </c>
      <c r="H9319" s="4" t="str">
        <f t="shared" si="290"/>
        <v>3K226.7</v>
      </c>
      <c r="I9319" s="4" t="str">
        <f t="shared" si="291"/>
        <v>SG3_HL_P1_TXD3</v>
      </c>
    </row>
    <row r="9320" spans="1:9">
      <c r="A9320" t="s">
        <v>261</v>
      </c>
      <c r="B9320" t="s">
        <v>9552</v>
      </c>
      <c r="C9320" t="s">
        <v>6035</v>
      </c>
      <c r="D9320" t="s">
        <v>7833</v>
      </c>
      <c r="E9320" t="s">
        <v>490</v>
      </c>
      <c r="F9320">
        <v>1</v>
      </c>
      <c r="G9320" t="s">
        <v>7833</v>
      </c>
      <c r="H9320" s="4" t="str">
        <f t="shared" si="290"/>
        <v>3K226.1</v>
      </c>
      <c r="I9320" s="4" t="str">
        <f t="shared" si="291"/>
        <v>VP12</v>
      </c>
    </row>
    <row r="9321" spans="1:9">
      <c r="A9321" t="s">
        <v>261</v>
      </c>
      <c r="B9321" t="s">
        <v>9552</v>
      </c>
      <c r="C9321" t="s">
        <v>6035</v>
      </c>
      <c r="D9321" t="s">
        <v>7834</v>
      </c>
      <c r="E9321" t="s">
        <v>8523</v>
      </c>
      <c r="F9321">
        <v>8</v>
      </c>
      <c r="G9321" t="s">
        <v>7834</v>
      </c>
      <c r="H9321" s="4" t="str">
        <f t="shared" si="290"/>
        <v>3K226.8</v>
      </c>
      <c r="I9321" s="4" t="str">
        <f t="shared" si="291"/>
        <v>SC_UDB226</v>
      </c>
    </row>
    <row r="9322" spans="1:9">
      <c r="A9322" t="s">
        <v>261</v>
      </c>
      <c r="B9322" t="s">
        <v>9552</v>
      </c>
      <c r="C9322" t="s">
        <v>6036</v>
      </c>
      <c r="D9322">
        <v>2</v>
      </c>
      <c r="E9322" t="s">
        <v>8978</v>
      </c>
      <c r="F9322">
        <v>2</v>
      </c>
      <c r="G9322">
        <v>2</v>
      </c>
      <c r="H9322" s="4" t="str">
        <f t="shared" si="290"/>
        <v>3K227.2</v>
      </c>
      <c r="I9322" s="4" t="str">
        <f t="shared" si="291"/>
        <v>SG3_HL_P5_TXD0</v>
      </c>
    </row>
    <row r="9323" spans="1:9">
      <c r="A9323" t="s">
        <v>261</v>
      </c>
      <c r="B9323" t="s">
        <v>9552</v>
      </c>
      <c r="C9323" t="s">
        <v>6036</v>
      </c>
      <c r="D9323">
        <v>3</v>
      </c>
      <c r="E9323" t="s">
        <v>4518</v>
      </c>
      <c r="F9323">
        <v>3</v>
      </c>
      <c r="G9323">
        <v>3</v>
      </c>
      <c r="H9323" s="4" t="str">
        <f t="shared" si="290"/>
        <v>3K227.3</v>
      </c>
      <c r="I9323" s="4" t="str">
        <f t="shared" si="291"/>
        <v>SG3_P5_TXD0</v>
      </c>
    </row>
    <row r="9324" spans="1:9">
      <c r="A9324" t="s">
        <v>261</v>
      </c>
      <c r="B9324" t="s">
        <v>9552</v>
      </c>
      <c r="C9324" t="s">
        <v>6036</v>
      </c>
      <c r="D9324">
        <v>4</v>
      </c>
      <c r="E9324" t="s">
        <v>10033</v>
      </c>
      <c r="F9324">
        <v>4</v>
      </c>
      <c r="G9324">
        <v>4</v>
      </c>
      <c r="H9324" s="4" t="str">
        <f t="shared" si="290"/>
        <v>3K227.4</v>
      </c>
      <c r="I9324" s="4" t="str">
        <f t="shared" si="291"/>
        <v>SG3_1_P5_TXD0</v>
      </c>
    </row>
    <row r="9325" spans="1:9">
      <c r="A9325" t="s">
        <v>261</v>
      </c>
      <c r="B9325" t="s">
        <v>9552</v>
      </c>
      <c r="C9325" t="s">
        <v>6036</v>
      </c>
      <c r="D9325">
        <v>5</v>
      </c>
      <c r="E9325" t="s">
        <v>10035</v>
      </c>
      <c r="F9325">
        <v>5</v>
      </c>
      <c r="G9325">
        <v>5</v>
      </c>
      <c r="H9325" s="4" t="str">
        <f t="shared" si="290"/>
        <v>3K227.5</v>
      </c>
      <c r="I9325" s="4" t="str">
        <f t="shared" si="291"/>
        <v>SG3_1_P5_TXD1</v>
      </c>
    </row>
    <row r="9326" spans="1:9">
      <c r="A9326" t="s">
        <v>261</v>
      </c>
      <c r="B9326" t="s">
        <v>9552</v>
      </c>
      <c r="C9326" t="s">
        <v>6036</v>
      </c>
      <c r="D9326">
        <v>6</v>
      </c>
      <c r="E9326" t="s">
        <v>4526</v>
      </c>
      <c r="F9326">
        <v>6</v>
      </c>
      <c r="G9326">
        <v>6</v>
      </c>
      <c r="H9326" s="4" t="str">
        <f t="shared" si="290"/>
        <v>3K227.6</v>
      </c>
      <c r="I9326" s="4" t="str">
        <f t="shared" si="291"/>
        <v>SG3_P5_TXD1</v>
      </c>
    </row>
    <row r="9327" spans="1:9">
      <c r="A9327" t="s">
        <v>261</v>
      </c>
      <c r="B9327" t="s">
        <v>9552</v>
      </c>
      <c r="C9327" t="s">
        <v>6036</v>
      </c>
      <c r="D9327">
        <v>7</v>
      </c>
      <c r="E9327" t="s">
        <v>8979</v>
      </c>
      <c r="F9327">
        <v>7</v>
      </c>
      <c r="G9327">
        <v>7</v>
      </c>
      <c r="H9327" s="4" t="str">
        <f t="shared" si="290"/>
        <v>3K227.7</v>
      </c>
      <c r="I9327" s="4" t="str">
        <f t="shared" si="291"/>
        <v>SG3_HL_P5_TXD1</v>
      </c>
    </row>
    <row r="9328" spans="1:9">
      <c r="A9328" t="s">
        <v>261</v>
      </c>
      <c r="B9328" t="s">
        <v>9552</v>
      </c>
      <c r="C9328" t="s">
        <v>6036</v>
      </c>
      <c r="D9328" t="s">
        <v>7833</v>
      </c>
      <c r="E9328" t="s">
        <v>490</v>
      </c>
      <c r="F9328">
        <v>1</v>
      </c>
      <c r="G9328" t="s">
        <v>7833</v>
      </c>
      <c r="H9328" s="4" t="str">
        <f t="shared" si="290"/>
        <v>3K227.1</v>
      </c>
      <c r="I9328" s="4" t="str">
        <f t="shared" si="291"/>
        <v>VP12</v>
      </c>
    </row>
    <row r="9329" spans="1:9">
      <c r="A9329" t="s">
        <v>261</v>
      </c>
      <c r="B9329" t="s">
        <v>9552</v>
      </c>
      <c r="C9329" t="s">
        <v>6036</v>
      </c>
      <c r="D9329" t="s">
        <v>7834</v>
      </c>
      <c r="E9329" t="s">
        <v>8526</v>
      </c>
      <c r="F9329">
        <v>8</v>
      </c>
      <c r="G9329" t="s">
        <v>7834</v>
      </c>
      <c r="H9329" s="4" t="str">
        <f t="shared" si="290"/>
        <v>3K227.8</v>
      </c>
      <c r="I9329" s="4" t="str">
        <f t="shared" si="291"/>
        <v>SC_UDB227</v>
      </c>
    </row>
    <row r="9330" spans="1:9">
      <c r="A9330" t="s">
        <v>261</v>
      </c>
      <c r="B9330" t="s">
        <v>9552</v>
      </c>
      <c r="C9330" t="s">
        <v>6037</v>
      </c>
      <c r="D9330">
        <v>2</v>
      </c>
      <c r="E9330" t="s">
        <v>8980</v>
      </c>
      <c r="F9330">
        <v>2</v>
      </c>
      <c r="G9330">
        <v>2</v>
      </c>
      <c r="H9330" s="4" t="str">
        <f t="shared" si="290"/>
        <v>3K228.2</v>
      </c>
      <c r="I9330" s="4" t="str">
        <f t="shared" si="291"/>
        <v>SG3_HL_P5_TXD2</v>
      </c>
    </row>
    <row r="9331" spans="1:9">
      <c r="A9331" t="s">
        <v>261</v>
      </c>
      <c r="B9331" t="s">
        <v>9552</v>
      </c>
      <c r="C9331" t="s">
        <v>6037</v>
      </c>
      <c r="D9331">
        <v>3</v>
      </c>
      <c r="E9331" t="s">
        <v>4520</v>
      </c>
      <c r="F9331">
        <v>3</v>
      </c>
      <c r="G9331">
        <v>3</v>
      </c>
      <c r="H9331" s="4" t="str">
        <f t="shared" si="290"/>
        <v>3K228.3</v>
      </c>
      <c r="I9331" s="4" t="str">
        <f t="shared" si="291"/>
        <v>SG3_P5_TXD2</v>
      </c>
    </row>
    <row r="9332" spans="1:9">
      <c r="A9332" t="s">
        <v>261</v>
      </c>
      <c r="B9332" t="s">
        <v>9552</v>
      </c>
      <c r="C9332" t="s">
        <v>6037</v>
      </c>
      <c r="D9332">
        <v>4</v>
      </c>
      <c r="E9332" t="s">
        <v>10037</v>
      </c>
      <c r="F9332">
        <v>4</v>
      </c>
      <c r="G9332">
        <v>4</v>
      </c>
      <c r="H9332" s="4" t="str">
        <f t="shared" si="290"/>
        <v>3K228.4</v>
      </c>
      <c r="I9332" s="4" t="str">
        <f t="shared" si="291"/>
        <v>SG3_1_P5_TXD2</v>
      </c>
    </row>
    <row r="9333" spans="1:9">
      <c r="A9333" t="s">
        <v>261</v>
      </c>
      <c r="B9333" t="s">
        <v>9552</v>
      </c>
      <c r="C9333" t="s">
        <v>6037</v>
      </c>
      <c r="D9333">
        <v>5</v>
      </c>
      <c r="F9333">
        <v>5</v>
      </c>
      <c r="G9333">
        <v>5</v>
      </c>
      <c r="H9333" s="4" t="str">
        <f t="shared" si="290"/>
        <v>3K228.5</v>
      </c>
      <c r="I9333" s="4">
        <f t="shared" si="291"/>
        <v>0</v>
      </c>
    </row>
    <row r="9334" spans="1:9">
      <c r="A9334" t="s">
        <v>261</v>
      </c>
      <c r="B9334" t="s">
        <v>9552</v>
      </c>
      <c r="C9334" t="s">
        <v>6037</v>
      </c>
      <c r="D9334">
        <v>6</v>
      </c>
      <c r="F9334">
        <v>6</v>
      </c>
      <c r="G9334">
        <v>6</v>
      </c>
      <c r="H9334" s="4" t="str">
        <f t="shared" si="290"/>
        <v>3K228.6</v>
      </c>
      <c r="I9334" s="4">
        <f t="shared" si="291"/>
        <v>0</v>
      </c>
    </row>
    <row r="9335" spans="1:9">
      <c r="A9335" t="s">
        <v>261</v>
      </c>
      <c r="B9335" t="s">
        <v>9552</v>
      </c>
      <c r="C9335" t="s">
        <v>6037</v>
      </c>
      <c r="D9335">
        <v>7</v>
      </c>
      <c r="F9335">
        <v>7</v>
      </c>
      <c r="G9335">
        <v>7</v>
      </c>
      <c r="H9335" s="4" t="str">
        <f t="shared" si="290"/>
        <v>3K228.7</v>
      </c>
      <c r="I9335" s="4">
        <f t="shared" si="291"/>
        <v>0</v>
      </c>
    </row>
    <row r="9336" spans="1:9">
      <c r="A9336" t="s">
        <v>261</v>
      </c>
      <c r="B9336" t="s">
        <v>9552</v>
      </c>
      <c r="C9336" t="s">
        <v>6037</v>
      </c>
      <c r="D9336" t="s">
        <v>7833</v>
      </c>
      <c r="E9336" t="s">
        <v>490</v>
      </c>
      <c r="F9336">
        <v>1</v>
      </c>
      <c r="G9336" t="s">
        <v>7833</v>
      </c>
      <c r="H9336" s="4" t="str">
        <f t="shared" si="290"/>
        <v>3K228.1</v>
      </c>
      <c r="I9336" s="4" t="str">
        <f t="shared" si="291"/>
        <v>VP12</v>
      </c>
    </row>
    <row r="9337" spans="1:9">
      <c r="A9337" t="s">
        <v>261</v>
      </c>
      <c r="B9337" t="s">
        <v>9552</v>
      </c>
      <c r="C9337" t="s">
        <v>6037</v>
      </c>
      <c r="D9337" t="s">
        <v>7834</v>
      </c>
      <c r="E9337" t="s">
        <v>8528</v>
      </c>
      <c r="F9337">
        <v>8</v>
      </c>
      <c r="G9337" t="s">
        <v>7834</v>
      </c>
      <c r="H9337" s="4" t="str">
        <f t="shared" si="290"/>
        <v>3K228.8</v>
      </c>
      <c r="I9337" s="4" t="str">
        <f t="shared" si="291"/>
        <v>SC_UDB228</v>
      </c>
    </row>
    <row r="9338" spans="1:9">
      <c r="A9338" t="s">
        <v>261</v>
      </c>
      <c r="B9338" t="s">
        <v>9552</v>
      </c>
      <c r="C9338" t="s">
        <v>6038</v>
      </c>
      <c r="D9338">
        <v>1</v>
      </c>
      <c r="E9338" t="s">
        <v>4534</v>
      </c>
      <c r="F9338">
        <v>1</v>
      </c>
      <c r="G9338">
        <v>1</v>
      </c>
      <c r="H9338" s="4" t="str">
        <f t="shared" si="290"/>
        <v>3RRG49.1</v>
      </c>
      <c r="I9338" s="4" t="str">
        <f t="shared" si="291"/>
        <v>SG3_P0_TESTD</v>
      </c>
    </row>
    <row r="9339" spans="1:9">
      <c r="A9339" t="s">
        <v>261</v>
      </c>
      <c r="B9339" t="s">
        <v>9552</v>
      </c>
      <c r="C9339" t="s">
        <v>6038</v>
      </c>
      <c r="D9339">
        <v>2</v>
      </c>
      <c r="E9339" t="s">
        <v>169</v>
      </c>
      <c r="F9339">
        <v>2</v>
      </c>
      <c r="G9339">
        <v>2</v>
      </c>
      <c r="H9339" s="4" t="str">
        <f t="shared" si="290"/>
        <v>3RRG49.2</v>
      </c>
      <c r="I9339" s="4" t="str">
        <f t="shared" si="291"/>
        <v>DGND</v>
      </c>
    </row>
    <row r="9340" spans="1:9">
      <c r="A9340" t="s">
        <v>261</v>
      </c>
      <c r="B9340" t="s">
        <v>9552</v>
      </c>
      <c r="C9340" t="s">
        <v>6039</v>
      </c>
      <c r="D9340">
        <v>1</v>
      </c>
      <c r="E9340" t="s">
        <v>8974</v>
      </c>
      <c r="F9340">
        <v>1</v>
      </c>
      <c r="G9340">
        <v>1</v>
      </c>
      <c r="H9340" s="4" t="str">
        <f t="shared" si="290"/>
        <v>3RRG51.1</v>
      </c>
      <c r="I9340" s="4" t="str">
        <f t="shared" si="291"/>
        <v>SG3_HL_P1_TXD0</v>
      </c>
    </row>
    <row r="9341" spans="1:9">
      <c r="A9341" t="s">
        <v>261</v>
      </c>
      <c r="B9341" t="s">
        <v>9552</v>
      </c>
      <c r="C9341" t="s">
        <v>6039</v>
      </c>
      <c r="D9341">
        <v>2</v>
      </c>
      <c r="E9341" t="s">
        <v>463</v>
      </c>
      <c r="F9341">
        <v>2</v>
      </c>
      <c r="G9341">
        <v>2</v>
      </c>
      <c r="H9341" s="4" t="str">
        <f t="shared" si="290"/>
        <v>3RRG51.2</v>
      </c>
      <c r="I9341" s="4" t="str">
        <f t="shared" si="291"/>
        <v>VDD33_ATX</v>
      </c>
    </row>
    <row r="9342" spans="1:9">
      <c r="A9342" t="s">
        <v>261</v>
      </c>
      <c r="B9342" t="s">
        <v>9552</v>
      </c>
      <c r="C9342" t="s">
        <v>6040</v>
      </c>
      <c r="D9342">
        <v>1</v>
      </c>
      <c r="E9342" t="s">
        <v>8974</v>
      </c>
      <c r="F9342">
        <v>1</v>
      </c>
      <c r="G9342">
        <v>1</v>
      </c>
      <c r="H9342" s="4" t="str">
        <f t="shared" si="290"/>
        <v>3RRG52.1</v>
      </c>
      <c r="I9342" s="4" t="str">
        <f t="shared" si="291"/>
        <v>SG3_HL_P1_TXD0</v>
      </c>
    </row>
    <row r="9343" spans="1:9">
      <c r="A9343" t="s">
        <v>261</v>
      </c>
      <c r="B9343" t="s">
        <v>9552</v>
      </c>
      <c r="C9343" t="s">
        <v>6040</v>
      </c>
      <c r="D9343">
        <v>2</v>
      </c>
      <c r="E9343" t="s">
        <v>169</v>
      </c>
      <c r="F9343">
        <v>2</v>
      </c>
      <c r="G9343">
        <v>2</v>
      </c>
      <c r="H9343" s="4" t="str">
        <f t="shared" si="290"/>
        <v>3RRG52.2</v>
      </c>
      <c r="I9343" s="4" t="str">
        <f t="shared" si="291"/>
        <v>DGND</v>
      </c>
    </row>
    <row r="9344" spans="1:9">
      <c r="A9344" t="s">
        <v>261</v>
      </c>
      <c r="B9344" t="s">
        <v>9552</v>
      </c>
      <c r="C9344" t="s">
        <v>6041</v>
      </c>
      <c r="D9344">
        <v>1</v>
      </c>
      <c r="E9344" t="s">
        <v>8975</v>
      </c>
      <c r="F9344">
        <v>1</v>
      </c>
      <c r="G9344">
        <v>1</v>
      </c>
      <c r="H9344" s="4" t="str">
        <f t="shared" si="290"/>
        <v>3RRG53.1</v>
      </c>
      <c r="I9344" s="4" t="str">
        <f t="shared" si="291"/>
        <v>SG3_HL_P1_TXD1</v>
      </c>
    </row>
    <row r="9345" spans="1:9">
      <c r="A9345" t="s">
        <v>261</v>
      </c>
      <c r="B9345" t="s">
        <v>9552</v>
      </c>
      <c r="C9345" t="s">
        <v>6041</v>
      </c>
      <c r="D9345">
        <v>2</v>
      </c>
      <c r="E9345" t="s">
        <v>463</v>
      </c>
      <c r="F9345">
        <v>2</v>
      </c>
      <c r="G9345">
        <v>2</v>
      </c>
      <c r="H9345" s="4" t="str">
        <f t="shared" si="290"/>
        <v>3RRG53.2</v>
      </c>
      <c r="I9345" s="4" t="str">
        <f t="shared" si="291"/>
        <v>VDD33_ATX</v>
      </c>
    </row>
    <row r="9346" spans="1:9">
      <c r="A9346" t="s">
        <v>261</v>
      </c>
      <c r="B9346" t="s">
        <v>9552</v>
      </c>
      <c r="C9346" t="s">
        <v>6042</v>
      </c>
      <c r="D9346">
        <v>1</v>
      </c>
      <c r="E9346" t="s">
        <v>8975</v>
      </c>
      <c r="F9346">
        <v>1</v>
      </c>
      <c r="G9346">
        <v>1</v>
      </c>
      <c r="H9346" s="4" t="str">
        <f t="shared" ref="H9346:H9409" si="292">CONCATENATE(C9346,".",F9346)</f>
        <v>3RRG54.1</v>
      </c>
      <c r="I9346" s="4" t="str">
        <f t="shared" ref="I9346:I9409" si="293">E9346</f>
        <v>SG3_HL_P1_TXD1</v>
      </c>
    </row>
    <row r="9347" spans="1:9">
      <c r="A9347" t="s">
        <v>261</v>
      </c>
      <c r="B9347" t="s">
        <v>9552</v>
      </c>
      <c r="C9347" t="s">
        <v>6042</v>
      </c>
      <c r="D9347">
        <v>2</v>
      </c>
      <c r="E9347" t="s">
        <v>169</v>
      </c>
      <c r="F9347">
        <v>2</v>
      </c>
      <c r="G9347">
        <v>2</v>
      </c>
      <c r="H9347" s="4" t="str">
        <f t="shared" si="292"/>
        <v>3RRG54.2</v>
      </c>
      <c r="I9347" s="4" t="str">
        <f t="shared" si="293"/>
        <v>DGND</v>
      </c>
    </row>
    <row r="9348" spans="1:9">
      <c r="A9348" t="s">
        <v>261</v>
      </c>
      <c r="B9348" t="s">
        <v>9552</v>
      </c>
      <c r="C9348" t="s">
        <v>6043</v>
      </c>
      <c r="D9348">
        <v>1</v>
      </c>
      <c r="E9348" t="s">
        <v>8976</v>
      </c>
      <c r="F9348">
        <v>1</v>
      </c>
      <c r="G9348">
        <v>1</v>
      </c>
      <c r="H9348" s="4" t="str">
        <f t="shared" si="292"/>
        <v>3RRG55.1</v>
      </c>
      <c r="I9348" s="4" t="str">
        <f t="shared" si="293"/>
        <v>SG3_HL_P1_TXD2</v>
      </c>
    </row>
    <row r="9349" spans="1:9">
      <c r="A9349" t="s">
        <v>261</v>
      </c>
      <c r="B9349" t="s">
        <v>9552</v>
      </c>
      <c r="C9349" t="s">
        <v>6043</v>
      </c>
      <c r="D9349">
        <v>2</v>
      </c>
      <c r="E9349" t="s">
        <v>463</v>
      </c>
      <c r="F9349">
        <v>2</v>
      </c>
      <c r="G9349">
        <v>2</v>
      </c>
      <c r="H9349" s="4" t="str">
        <f t="shared" si="292"/>
        <v>3RRG55.2</v>
      </c>
      <c r="I9349" s="4" t="str">
        <f t="shared" si="293"/>
        <v>VDD33_ATX</v>
      </c>
    </row>
    <row r="9350" spans="1:9">
      <c r="A9350" t="s">
        <v>261</v>
      </c>
      <c r="B9350" t="s">
        <v>9552</v>
      </c>
      <c r="C9350" t="s">
        <v>6044</v>
      </c>
      <c r="D9350">
        <v>1</v>
      </c>
      <c r="E9350" t="s">
        <v>8976</v>
      </c>
      <c r="F9350">
        <v>1</v>
      </c>
      <c r="G9350">
        <v>1</v>
      </c>
      <c r="H9350" s="4" t="str">
        <f t="shared" si="292"/>
        <v>3RRG56.1</v>
      </c>
      <c r="I9350" s="4" t="str">
        <f t="shared" si="293"/>
        <v>SG3_HL_P1_TXD2</v>
      </c>
    </row>
    <row r="9351" spans="1:9">
      <c r="A9351" t="s">
        <v>261</v>
      </c>
      <c r="B9351" t="s">
        <v>9552</v>
      </c>
      <c r="C9351" t="s">
        <v>6044</v>
      </c>
      <c r="D9351">
        <v>2</v>
      </c>
      <c r="E9351" t="s">
        <v>169</v>
      </c>
      <c r="F9351">
        <v>2</v>
      </c>
      <c r="G9351">
        <v>2</v>
      </c>
      <c r="H9351" s="4" t="str">
        <f t="shared" si="292"/>
        <v>3RRG56.2</v>
      </c>
      <c r="I9351" s="4" t="str">
        <f t="shared" si="293"/>
        <v>DGND</v>
      </c>
    </row>
    <row r="9352" spans="1:9">
      <c r="A9352" t="s">
        <v>261</v>
      </c>
      <c r="B9352" t="s">
        <v>9552</v>
      </c>
      <c r="C9352" t="s">
        <v>6045</v>
      </c>
      <c r="D9352">
        <v>1</v>
      </c>
      <c r="E9352" t="s">
        <v>8977</v>
      </c>
      <c r="F9352">
        <v>1</v>
      </c>
      <c r="G9352">
        <v>1</v>
      </c>
      <c r="H9352" s="4" t="str">
        <f t="shared" si="292"/>
        <v>3RRG57.1</v>
      </c>
      <c r="I9352" s="4" t="str">
        <f t="shared" si="293"/>
        <v>SG3_HL_P1_TXD3</v>
      </c>
    </row>
    <row r="9353" spans="1:9">
      <c r="A9353" t="s">
        <v>261</v>
      </c>
      <c r="B9353" t="s">
        <v>9552</v>
      </c>
      <c r="C9353" t="s">
        <v>6045</v>
      </c>
      <c r="D9353">
        <v>2</v>
      </c>
      <c r="E9353" t="s">
        <v>463</v>
      </c>
      <c r="F9353">
        <v>2</v>
      </c>
      <c r="G9353">
        <v>2</v>
      </c>
      <c r="H9353" s="4" t="str">
        <f t="shared" si="292"/>
        <v>3RRG57.2</v>
      </c>
      <c r="I9353" s="4" t="str">
        <f t="shared" si="293"/>
        <v>VDD33_ATX</v>
      </c>
    </row>
    <row r="9354" spans="1:9">
      <c r="A9354" t="s">
        <v>261</v>
      </c>
      <c r="B9354" t="s">
        <v>9552</v>
      </c>
      <c r="C9354" t="s">
        <v>6046</v>
      </c>
      <c r="D9354">
        <v>1</v>
      </c>
      <c r="E9354" t="s">
        <v>8977</v>
      </c>
      <c r="F9354">
        <v>1</v>
      </c>
      <c r="G9354">
        <v>1</v>
      </c>
      <c r="H9354" s="4" t="str">
        <f t="shared" si="292"/>
        <v>3RRG58.1</v>
      </c>
      <c r="I9354" s="4" t="str">
        <f t="shared" si="293"/>
        <v>SG3_HL_P1_TXD3</v>
      </c>
    </row>
    <row r="9355" spans="1:9">
      <c r="A9355" t="s">
        <v>261</v>
      </c>
      <c r="B9355" t="s">
        <v>9552</v>
      </c>
      <c r="C9355" t="s">
        <v>6046</v>
      </c>
      <c r="D9355">
        <v>2</v>
      </c>
      <c r="E9355" t="s">
        <v>169</v>
      </c>
      <c r="F9355">
        <v>2</v>
      </c>
      <c r="G9355">
        <v>2</v>
      </c>
      <c r="H9355" s="4" t="str">
        <f t="shared" si="292"/>
        <v>3RRG58.2</v>
      </c>
      <c r="I9355" s="4" t="str">
        <f t="shared" si="293"/>
        <v>DGND</v>
      </c>
    </row>
    <row r="9356" spans="1:9">
      <c r="A9356" t="s">
        <v>261</v>
      </c>
      <c r="B9356" t="s">
        <v>9552</v>
      </c>
      <c r="C9356" t="s">
        <v>6047</v>
      </c>
      <c r="D9356">
        <v>1</v>
      </c>
      <c r="E9356" t="s">
        <v>4535</v>
      </c>
      <c r="F9356">
        <v>1</v>
      </c>
      <c r="G9356">
        <v>1</v>
      </c>
      <c r="H9356" s="4" t="str">
        <f t="shared" si="292"/>
        <v>3RRG59.1</v>
      </c>
      <c r="I9356" s="4" t="str">
        <f t="shared" si="293"/>
        <v>SG3_P1_TESTD</v>
      </c>
    </row>
    <row r="9357" spans="1:9">
      <c r="A9357" t="s">
        <v>261</v>
      </c>
      <c r="B9357" t="s">
        <v>9552</v>
      </c>
      <c r="C9357" t="s">
        <v>6047</v>
      </c>
      <c r="D9357">
        <v>2</v>
      </c>
      <c r="E9357" t="s">
        <v>169</v>
      </c>
      <c r="F9357">
        <v>2</v>
      </c>
      <c r="G9357">
        <v>2</v>
      </c>
      <c r="H9357" s="4" t="str">
        <f t="shared" si="292"/>
        <v>3RRG59.2</v>
      </c>
      <c r="I9357" s="4" t="str">
        <f t="shared" si="293"/>
        <v>DGND</v>
      </c>
    </row>
    <row r="9358" spans="1:9">
      <c r="A9358" t="s">
        <v>261</v>
      </c>
      <c r="B9358" t="s">
        <v>9552</v>
      </c>
      <c r="C9358" t="s">
        <v>6048</v>
      </c>
      <c r="D9358">
        <v>1</v>
      </c>
      <c r="E9358" t="s">
        <v>8978</v>
      </c>
      <c r="F9358">
        <v>1</v>
      </c>
      <c r="G9358">
        <v>1</v>
      </c>
      <c r="H9358" s="4" t="str">
        <f t="shared" si="292"/>
        <v>3RRG91.1</v>
      </c>
      <c r="I9358" s="4" t="str">
        <f t="shared" si="293"/>
        <v>SG3_HL_P5_TXD0</v>
      </c>
    </row>
    <row r="9359" spans="1:9">
      <c r="A9359" t="s">
        <v>261</v>
      </c>
      <c r="B9359" t="s">
        <v>9552</v>
      </c>
      <c r="C9359" t="s">
        <v>6048</v>
      </c>
      <c r="D9359">
        <v>2</v>
      </c>
      <c r="E9359" t="s">
        <v>463</v>
      </c>
      <c r="F9359">
        <v>2</v>
      </c>
      <c r="G9359">
        <v>2</v>
      </c>
      <c r="H9359" s="4" t="str">
        <f t="shared" si="292"/>
        <v>3RRG91.2</v>
      </c>
      <c r="I9359" s="4" t="str">
        <f t="shared" si="293"/>
        <v>VDD33_ATX</v>
      </c>
    </row>
    <row r="9360" spans="1:9">
      <c r="A9360" t="s">
        <v>261</v>
      </c>
      <c r="B9360" t="s">
        <v>9552</v>
      </c>
      <c r="C9360" t="s">
        <v>6049</v>
      </c>
      <c r="D9360">
        <v>1</v>
      </c>
      <c r="E9360" t="s">
        <v>8978</v>
      </c>
      <c r="F9360">
        <v>1</v>
      </c>
      <c r="G9360">
        <v>1</v>
      </c>
      <c r="H9360" s="4" t="str">
        <f t="shared" si="292"/>
        <v>3RRG92.1</v>
      </c>
      <c r="I9360" s="4" t="str">
        <f t="shared" si="293"/>
        <v>SG3_HL_P5_TXD0</v>
      </c>
    </row>
    <row r="9361" spans="1:9">
      <c r="A9361" t="s">
        <v>261</v>
      </c>
      <c r="B9361" t="s">
        <v>9552</v>
      </c>
      <c r="C9361" t="s">
        <v>6049</v>
      </c>
      <c r="D9361">
        <v>2</v>
      </c>
      <c r="E9361" t="s">
        <v>169</v>
      </c>
      <c r="F9361">
        <v>2</v>
      </c>
      <c r="G9361">
        <v>2</v>
      </c>
      <c r="H9361" s="4" t="str">
        <f t="shared" si="292"/>
        <v>3RRG92.2</v>
      </c>
      <c r="I9361" s="4" t="str">
        <f t="shared" si="293"/>
        <v>DGND</v>
      </c>
    </row>
    <row r="9362" spans="1:9">
      <c r="A9362" t="s">
        <v>261</v>
      </c>
      <c r="B9362" t="s">
        <v>9552</v>
      </c>
      <c r="C9362" t="s">
        <v>6050</v>
      </c>
      <c r="D9362">
        <v>1</v>
      </c>
      <c r="E9362" t="s">
        <v>8979</v>
      </c>
      <c r="F9362">
        <v>1</v>
      </c>
      <c r="G9362">
        <v>1</v>
      </c>
      <c r="H9362" s="4" t="str">
        <f t="shared" si="292"/>
        <v>3RRG93.1</v>
      </c>
      <c r="I9362" s="4" t="str">
        <f t="shared" si="293"/>
        <v>SG3_HL_P5_TXD1</v>
      </c>
    </row>
    <row r="9363" spans="1:9">
      <c r="A9363" t="s">
        <v>261</v>
      </c>
      <c r="B9363" t="s">
        <v>9552</v>
      </c>
      <c r="C9363" t="s">
        <v>6050</v>
      </c>
      <c r="D9363">
        <v>2</v>
      </c>
      <c r="E9363" t="s">
        <v>463</v>
      </c>
      <c r="F9363">
        <v>2</v>
      </c>
      <c r="G9363">
        <v>2</v>
      </c>
      <c r="H9363" s="4" t="str">
        <f t="shared" si="292"/>
        <v>3RRG93.2</v>
      </c>
      <c r="I9363" s="4" t="str">
        <f t="shared" si="293"/>
        <v>VDD33_ATX</v>
      </c>
    </row>
    <row r="9364" spans="1:9">
      <c r="A9364" t="s">
        <v>261</v>
      </c>
      <c r="B9364" t="s">
        <v>9552</v>
      </c>
      <c r="C9364" t="s">
        <v>6051</v>
      </c>
      <c r="D9364">
        <v>1</v>
      </c>
      <c r="E9364" t="s">
        <v>8979</v>
      </c>
      <c r="F9364">
        <v>1</v>
      </c>
      <c r="G9364">
        <v>1</v>
      </c>
      <c r="H9364" s="4" t="str">
        <f t="shared" si="292"/>
        <v>3RRG94.1</v>
      </c>
      <c r="I9364" s="4" t="str">
        <f t="shared" si="293"/>
        <v>SG3_HL_P5_TXD1</v>
      </c>
    </row>
    <row r="9365" spans="1:9">
      <c r="A9365" t="s">
        <v>261</v>
      </c>
      <c r="B9365" t="s">
        <v>9552</v>
      </c>
      <c r="C9365" t="s">
        <v>6051</v>
      </c>
      <c r="D9365">
        <v>2</v>
      </c>
      <c r="E9365" t="s">
        <v>169</v>
      </c>
      <c r="F9365">
        <v>2</v>
      </c>
      <c r="G9365">
        <v>2</v>
      </c>
      <c r="H9365" s="4" t="str">
        <f t="shared" si="292"/>
        <v>3RRG94.2</v>
      </c>
      <c r="I9365" s="4" t="str">
        <f t="shared" si="293"/>
        <v>DGND</v>
      </c>
    </row>
    <row r="9366" spans="1:9">
      <c r="A9366" t="s">
        <v>261</v>
      </c>
      <c r="B9366" t="s">
        <v>9552</v>
      </c>
      <c r="C9366" t="s">
        <v>6052</v>
      </c>
      <c r="D9366">
        <v>1</v>
      </c>
      <c r="E9366" t="s">
        <v>8980</v>
      </c>
      <c r="F9366">
        <v>1</v>
      </c>
      <c r="G9366">
        <v>1</v>
      </c>
      <c r="H9366" s="4" t="str">
        <f t="shared" si="292"/>
        <v>3RRG95.1</v>
      </c>
      <c r="I9366" s="4" t="str">
        <f t="shared" si="293"/>
        <v>SG3_HL_P5_TXD2</v>
      </c>
    </row>
    <row r="9367" spans="1:9">
      <c r="A9367" t="s">
        <v>261</v>
      </c>
      <c r="B9367" t="s">
        <v>9552</v>
      </c>
      <c r="C9367" t="s">
        <v>6052</v>
      </c>
      <c r="D9367">
        <v>2</v>
      </c>
      <c r="E9367" t="s">
        <v>463</v>
      </c>
      <c r="F9367">
        <v>2</v>
      </c>
      <c r="G9367">
        <v>2</v>
      </c>
      <c r="H9367" s="4" t="str">
        <f t="shared" si="292"/>
        <v>3RRG95.2</v>
      </c>
      <c r="I9367" s="4" t="str">
        <f t="shared" si="293"/>
        <v>VDD33_ATX</v>
      </c>
    </row>
    <row r="9368" spans="1:9">
      <c r="A9368" t="s">
        <v>261</v>
      </c>
      <c r="B9368" t="s">
        <v>9552</v>
      </c>
      <c r="C9368" t="s">
        <v>6053</v>
      </c>
      <c r="D9368">
        <v>1</v>
      </c>
      <c r="E9368" t="s">
        <v>8980</v>
      </c>
      <c r="F9368">
        <v>1</v>
      </c>
      <c r="G9368">
        <v>1</v>
      </c>
      <c r="H9368" s="4" t="str">
        <f t="shared" si="292"/>
        <v>3RRG96.1</v>
      </c>
      <c r="I9368" s="4" t="str">
        <f t="shared" si="293"/>
        <v>SG3_HL_P5_TXD2</v>
      </c>
    </row>
    <row r="9369" spans="1:9">
      <c r="A9369" t="s">
        <v>261</v>
      </c>
      <c r="B9369" t="s">
        <v>9552</v>
      </c>
      <c r="C9369" t="s">
        <v>6053</v>
      </c>
      <c r="D9369">
        <v>2</v>
      </c>
      <c r="E9369" t="s">
        <v>169</v>
      </c>
      <c r="F9369">
        <v>2</v>
      </c>
      <c r="G9369">
        <v>2</v>
      </c>
      <c r="H9369" s="4" t="str">
        <f t="shared" si="292"/>
        <v>3RRG96.2</v>
      </c>
      <c r="I9369" s="4" t="str">
        <f t="shared" si="293"/>
        <v>DGND</v>
      </c>
    </row>
    <row r="9370" spans="1:9">
      <c r="A9370" t="s">
        <v>261</v>
      </c>
      <c r="B9370" t="s">
        <v>9552</v>
      </c>
      <c r="C9370" t="s">
        <v>9545</v>
      </c>
      <c r="D9370" t="s">
        <v>3074</v>
      </c>
      <c r="E9370" t="s">
        <v>4466</v>
      </c>
      <c r="F9370" t="s">
        <v>175</v>
      </c>
      <c r="G9370" t="s">
        <v>3074</v>
      </c>
      <c r="H9370" s="4" t="str">
        <f t="shared" si="292"/>
        <v>GOLD3.G1</v>
      </c>
      <c r="I9370" s="4" t="str">
        <f t="shared" si="293"/>
        <v>SG3_P0_RXC</v>
      </c>
    </row>
    <row r="9371" spans="1:9">
      <c r="A9371" t="s">
        <v>261</v>
      </c>
      <c r="B9371" t="s">
        <v>9552</v>
      </c>
      <c r="C9371" t="s">
        <v>9545</v>
      </c>
      <c r="D9371" t="s">
        <v>3068</v>
      </c>
      <c r="E9371" t="s">
        <v>4464</v>
      </c>
      <c r="F9371" t="s">
        <v>299</v>
      </c>
      <c r="G9371" t="s">
        <v>3068</v>
      </c>
      <c r="H9371" s="4" t="str">
        <f t="shared" si="292"/>
        <v>GOLD3.K2</v>
      </c>
      <c r="I9371" s="4" t="str">
        <f t="shared" si="293"/>
        <v>SG3_P0_RXD0</v>
      </c>
    </row>
    <row r="9372" spans="1:9">
      <c r="A9372" t="s">
        <v>261</v>
      </c>
      <c r="B9372" t="s">
        <v>9552</v>
      </c>
      <c r="C9372" t="s">
        <v>9545</v>
      </c>
      <c r="D9372" t="s">
        <v>3071</v>
      </c>
      <c r="E9372" t="s">
        <v>4465</v>
      </c>
      <c r="F9372" t="s">
        <v>264</v>
      </c>
      <c r="G9372" t="s">
        <v>3071</v>
      </c>
      <c r="H9372" s="4" t="str">
        <f t="shared" si="292"/>
        <v>GOLD3.K1</v>
      </c>
      <c r="I9372" s="4" t="str">
        <f t="shared" si="293"/>
        <v>SG3_P0_RXD1</v>
      </c>
    </row>
    <row r="9373" spans="1:9">
      <c r="A9373" t="s">
        <v>261</v>
      </c>
      <c r="B9373" t="s">
        <v>9552</v>
      </c>
      <c r="C9373" t="s">
        <v>9545</v>
      </c>
      <c r="D9373" t="s">
        <v>3075</v>
      </c>
      <c r="E9373" t="s">
        <v>4467</v>
      </c>
      <c r="F9373" t="s">
        <v>357</v>
      </c>
      <c r="G9373" t="s">
        <v>3075</v>
      </c>
      <c r="H9373" s="4" t="str">
        <f t="shared" si="292"/>
        <v>GOLD3.J2</v>
      </c>
      <c r="I9373" s="4" t="str">
        <f t="shared" si="293"/>
        <v>SG3_P0_RXD2</v>
      </c>
    </row>
    <row r="9374" spans="1:9">
      <c r="A9374" t="s">
        <v>261</v>
      </c>
      <c r="B9374" t="s">
        <v>9552</v>
      </c>
      <c r="C9374" t="s">
        <v>9545</v>
      </c>
      <c r="D9374" t="s">
        <v>3072</v>
      </c>
      <c r="E9374" t="s">
        <v>4469</v>
      </c>
      <c r="F9374" t="s">
        <v>356</v>
      </c>
      <c r="G9374" t="s">
        <v>3072</v>
      </c>
      <c r="H9374" s="4" t="str">
        <f t="shared" si="292"/>
        <v>GOLD3.J1</v>
      </c>
      <c r="I9374" s="4" t="str">
        <f t="shared" si="293"/>
        <v>SG3_P0_RXD3</v>
      </c>
    </row>
    <row r="9375" spans="1:9">
      <c r="A9375" t="s">
        <v>261</v>
      </c>
      <c r="B9375" t="s">
        <v>9552</v>
      </c>
      <c r="C9375" t="s">
        <v>9545</v>
      </c>
      <c r="D9375" t="s">
        <v>3073</v>
      </c>
      <c r="E9375" t="s">
        <v>4449</v>
      </c>
      <c r="F9375" t="s">
        <v>359</v>
      </c>
      <c r="G9375" t="s">
        <v>3073</v>
      </c>
      <c r="H9375" s="4" t="str">
        <f t="shared" si="292"/>
        <v>GOLD3.H2</v>
      </c>
      <c r="I9375" s="4" t="str">
        <f t="shared" si="293"/>
        <v>SG3_P0_RXDV</v>
      </c>
    </row>
    <row r="9376" spans="1:9">
      <c r="A9376" t="s">
        <v>261</v>
      </c>
      <c r="B9376" t="s">
        <v>9552</v>
      </c>
      <c r="C9376" t="s">
        <v>9545</v>
      </c>
      <c r="D9376" t="s">
        <v>3070</v>
      </c>
      <c r="E9376" t="s">
        <v>169</v>
      </c>
      <c r="F9376" t="s">
        <v>358</v>
      </c>
      <c r="G9376" t="s">
        <v>3070</v>
      </c>
      <c r="H9376" s="4" t="str">
        <f t="shared" si="292"/>
        <v>GOLD3.H1</v>
      </c>
      <c r="I9376" s="4" t="str">
        <f t="shared" si="293"/>
        <v>DGND</v>
      </c>
    </row>
    <row r="9377" spans="1:9">
      <c r="A9377" t="s">
        <v>261</v>
      </c>
      <c r="B9377" t="s">
        <v>9552</v>
      </c>
      <c r="C9377" t="s">
        <v>9545</v>
      </c>
      <c r="D9377" t="s">
        <v>3076</v>
      </c>
      <c r="E9377" t="s">
        <v>4534</v>
      </c>
      <c r="F9377" t="s">
        <v>176</v>
      </c>
      <c r="G9377" t="s">
        <v>3076</v>
      </c>
      <c r="H9377" s="4" t="str">
        <f t="shared" si="292"/>
        <v>GOLD3.G2</v>
      </c>
      <c r="I9377" s="4" t="str">
        <f t="shared" si="293"/>
        <v>SG3_P0_TESTD</v>
      </c>
    </row>
    <row r="9378" spans="1:9">
      <c r="A9378" t="s">
        <v>261</v>
      </c>
      <c r="B9378" t="s">
        <v>9552</v>
      </c>
      <c r="C9378" t="s">
        <v>9545</v>
      </c>
      <c r="D9378" t="s">
        <v>3066</v>
      </c>
      <c r="E9378" t="s">
        <v>4481</v>
      </c>
      <c r="F9378" t="s">
        <v>417</v>
      </c>
      <c r="G9378" t="s">
        <v>3066</v>
      </c>
      <c r="H9378" s="4" t="str">
        <f t="shared" si="292"/>
        <v>GOLD3.E2</v>
      </c>
      <c r="I9378" s="4" t="str">
        <f t="shared" si="293"/>
        <v>SG3_P0_TXC</v>
      </c>
    </row>
    <row r="9379" spans="1:9">
      <c r="A9379" t="s">
        <v>261</v>
      </c>
      <c r="B9379" t="s">
        <v>9552</v>
      </c>
      <c r="C9379" t="s">
        <v>9545</v>
      </c>
      <c r="D9379" t="s">
        <v>3064</v>
      </c>
      <c r="E9379" t="s">
        <v>4459</v>
      </c>
      <c r="F9379" t="s">
        <v>362</v>
      </c>
      <c r="G9379" t="s">
        <v>3064</v>
      </c>
      <c r="H9379" s="4" t="str">
        <f t="shared" si="292"/>
        <v>GOLD3.D2</v>
      </c>
      <c r="I9379" s="4" t="str">
        <f t="shared" si="293"/>
        <v>SG3_P0_TXD0</v>
      </c>
    </row>
    <row r="9380" spans="1:9">
      <c r="A9380" t="s">
        <v>261</v>
      </c>
      <c r="B9380" t="s">
        <v>9552</v>
      </c>
      <c r="C9380" t="s">
        <v>9545</v>
      </c>
      <c r="D9380" t="s">
        <v>3065</v>
      </c>
      <c r="E9380" t="s">
        <v>4471</v>
      </c>
      <c r="F9380" t="s">
        <v>402</v>
      </c>
      <c r="G9380" t="s">
        <v>3065</v>
      </c>
      <c r="H9380" s="4" t="str">
        <f t="shared" si="292"/>
        <v>GOLD3.D1</v>
      </c>
      <c r="I9380" s="4" t="str">
        <f t="shared" si="293"/>
        <v>SG3_P0_TXD1</v>
      </c>
    </row>
    <row r="9381" spans="1:9">
      <c r="A9381" t="s">
        <v>261</v>
      </c>
      <c r="B9381" t="s">
        <v>9552</v>
      </c>
      <c r="C9381" t="s">
        <v>9545</v>
      </c>
      <c r="D9381" t="s">
        <v>3067</v>
      </c>
      <c r="E9381" t="s">
        <v>4483</v>
      </c>
      <c r="F9381" t="s">
        <v>10</v>
      </c>
      <c r="G9381" t="s">
        <v>3067</v>
      </c>
      <c r="H9381" s="4" t="str">
        <f t="shared" si="292"/>
        <v>GOLD3.C2</v>
      </c>
      <c r="I9381" s="4" t="str">
        <f t="shared" si="293"/>
        <v>SG3_P0_TXD2</v>
      </c>
    </row>
    <row r="9382" spans="1:9">
      <c r="A9382" t="s">
        <v>261</v>
      </c>
      <c r="B9382" t="s">
        <v>9552</v>
      </c>
      <c r="C9382" t="s">
        <v>9545</v>
      </c>
      <c r="D9382" t="s">
        <v>3069</v>
      </c>
      <c r="E9382" t="s">
        <v>4475</v>
      </c>
      <c r="F9382" t="s">
        <v>246</v>
      </c>
      <c r="G9382" t="s">
        <v>3069</v>
      </c>
      <c r="H9382" s="4" t="str">
        <f t="shared" si="292"/>
        <v>GOLD3.C1</v>
      </c>
      <c r="I9382" s="4" t="str">
        <f t="shared" si="293"/>
        <v>SG3_P0_TXD3</v>
      </c>
    </row>
    <row r="9383" spans="1:9">
      <c r="A9383" t="s">
        <v>261</v>
      </c>
      <c r="B9383" t="s">
        <v>9552</v>
      </c>
      <c r="C9383" t="s">
        <v>9545</v>
      </c>
      <c r="D9383" t="s">
        <v>3063</v>
      </c>
      <c r="E9383" t="s">
        <v>4477</v>
      </c>
      <c r="F9383" t="s">
        <v>363</v>
      </c>
      <c r="G9383" t="s">
        <v>3063</v>
      </c>
      <c r="H9383" s="4" t="str">
        <f t="shared" si="292"/>
        <v>GOLD3.E1</v>
      </c>
      <c r="I9383" s="4" t="str">
        <f t="shared" si="293"/>
        <v>SG3_P0_TXEN</v>
      </c>
    </row>
    <row r="9384" spans="1:9">
      <c r="A9384" t="s">
        <v>261</v>
      </c>
      <c r="B9384" t="s">
        <v>9552</v>
      </c>
      <c r="C9384" t="s">
        <v>9545</v>
      </c>
      <c r="D9384" t="s">
        <v>3088</v>
      </c>
      <c r="E9384" t="s">
        <v>4505</v>
      </c>
      <c r="F9384" t="s">
        <v>280</v>
      </c>
      <c r="G9384" t="s">
        <v>3088</v>
      </c>
      <c r="H9384" s="4" t="str">
        <f t="shared" si="292"/>
        <v>GOLD3.R18</v>
      </c>
      <c r="I9384" s="4" t="str">
        <f t="shared" si="293"/>
        <v>SG3_P1_RXC</v>
      </c>
    </row>
    <row r="9385" spans="1:9">
      <c r="A9385" t="s">
        <v>261</v>
      </c>
      <c r="B9385" t="s">
        <v>9552</v>
      </c>
      <c r="C9385" t="s">
        <v>9545</v>
      </c>
      <c r="D9385" t="s">
        <v>3082</v>
      </c>
      <c r="E9385" t="s">
        <v>4503</v>
      </c>
      <c r="F9385" t="s">
        <v>1601</v>
      </c>
      <c r="G9385" t="s">
        <v>3082</v>
      </c>
      <c r="H9385" s="4" t="str">
        <f t="shared" si="292"/>
        <v>GOLD3.M18</v>
      </c>
      <c r="I9385" s="4" t="str">
        <f t="shared" si="293"/>
        <v>SG3_P1_RXD0</v>
      </c>
    </row>
    <row r="9386" spans="1:9">
      <c r="A9386" t="s">
        <v>261</v>
      </c>
      <c r="B9386" t="s">
        <v>9552</v>
      </c>
      <c r="C9386" t="s">
        <v>9545</v>
      </c>
      <c r="D9386" t="s">
        <v>3085</v>
      </c>
      <c r="E9386" t="s">
        <v>4504</v>
      </c>
      <c r="F9386" t="s">
        <v>1602</v>
      </c>
      <c r="G9386" t="s">
        <v>3085</v>
      </c>
      <c r="H9386" s="4" t="str">
        <f t="shared" si="292"/>
        <v>GOLD3.M19</v>
      </c>
      <c r="I9386" s="4" t="str">
        <f t="shared" si="293"/>
        <v>SG3_P1_RXD1</v>
      </c>
    </row>
    <row r="9387" spans="1:9">
      <c r="A9387" t="s">
        <v>261</v>
      </c>
      <c r="B9387" t="s">
        <v>9552</v>
      </c>
      <c r="C9387" t="s">
        <v>9545</v>
      </c>
      <c r="D9387" t="s">
        <v>3089</v>
      </c>
      <c r="E9387" t="s">
        <v>4506</v>
      </c>
      <c r="F9387" t="s">
        <v>1604</v>
      </c>
      <c r="G9387" t="s">
        <v>3089</v>
      </c>
      <c r="H9387" s="4" t="str">
        <f t="shared" si="292"/>
        <v>GOLD3.N18</v>
      </c>
      <c r="I9387" s="4" t="str">
        <f t="shared" si="293"/>
        <v>SG3_P1_RXD2</v>
      </c>
    </row>
    <row r="9388" spans="1:9">
      <c r="A9388" t="s">
        <v>261</v>
      </c>
      <c r="B9388" t="s">
        <v>9552</v>
      </c>
      <c r="C9388" t="s">
        <v>9545</v>
      </c>
      <c r="D9388" t="s">
        <v>3086</v>
      </c>
      <c r="E9388" t="s">
        <v>4507</v>
      </c>
      <c r="F9388" t="s">
        <v>1605</v>
      </c>
      <c r="G9388" t="s">
        <v>3086</v>
      </c>
      <c r="H9388" s="4" t="str">
        <f t="shared" si="292"/>
        <v>GOLD3.N19</v>
      </c>
      <c r="I9388" s="4" t="str">
        <f t="shared" si="293"/>
        <v>SG3_P1_RXD3</v>
      </c>
    </row>
    <row r="9389" spans="1:9">
      <c r="A9389" t="s">
        <v>261</v>
      </c>
      <c r="B9389" t="s">
        <v>9552</v>
      </c>
      <c r="C9389" t="s">
        <v>9545</v>
      </c>
      <c r="D9389" t="s">
        <v>3087</v>
      </c>
      <c r="E9389" t="s">
        <v>4499</v>
      </c>
      <c r="F9389" t="s">
        <v>1607</v>
      </c>
      <c r="G9389" t="s">
        <v>3087</v>
      </c>
      <c r="H9389" s="4" t="str">
        <f t="shared" si="292"/>
        <v>GOLD3.P18</v>
      </c>
      <c r="I9389" s="4" t="str">
        <f t="shared" si="293"/>
        <v>SG3_P1_RXDV</v>
      </c>
    </row>
    <row r="9390" spans="1:9">
      <c r="A9390" t="s">
        <v>261</v>
      </c>
      <c r="B9390" t="s">
        <v>9552</v>
      </c>
      <c r="C9390" t="s">
        <v>9545</v>
      </c>
      <c r="D9390" t="s">
        <v>3084</v>
      </c>
      <c r="E9390" t="s">
        <v>169</v>
      </c>
      <c r="F9390" t="s">
        <v>1608</v>
      </c>
      <c r="G9390" t="s">
        <v>3084</v>
      </c>
      <c r="H9390" s="4" t="str">
        <f t="shared" si="292"/>
        <v>GOLD3.P19</v>
      </c>
      <c r="I9390" s="4" t="str">
        <f t="shared" si="293"/>
        <v>DGND</v>
      </c>
    </row>
    <row r="9391" spans="1:9">
      <c r="A9391" t="s">
        <v>261</v>
      </c>
      <c r="B9391" t="s">
        <v>9552</v>
      </c>
      <c r="C9391" t="s">
        <v>9545</v>
      </c>
      <c r="D9391" t="s">
        <v>3090</v>
      </c>
      <c r="E9391" t="s">
        <v>4535</v>
      </c>
      <c r="F9391" t="s">
        <v>987</v>
      </c>
      <c r="G9391" t="s">
        <v>3090</v>
      </c>
      <c r="H9391" s="4" t="str">
        <f t="shared" si="292"/>
        <v>GOLD3.U18</v>
      </c>
      <c r="I9391" s="4" t="str">
        <f t="shared" si="293"/>
        <v>SG3_P1_TESTD</v>
      </c>
    </row>
    <row r="9392" spans="1:9">
      <c r="A9392" t="s">
        <v>261</v>
      </c>
      <c r="B9392" t="s">
        <v>9552</v>
      </c>
      <c r="C9392" t="s">
        <v>9545</v>
      </c>
      <c r="D9392" t="s">
        <v>3080</v>
      </c>
      <c r="E9392" t="s">
        <v>4501</v>
      </c>
      <c r="F9392" t="s">
        <v>1610</v>
      </c>
      <c r="G9392" t="s">
        <v>3080</v>
      </c>
      <c r="H9392" s="4" t="str">
        <f t="shared" si="292"/>
        <v>GOLD3.T19</v>
      </c>
      <c r="I9392" s="4" t="str">
        <f t="shared" si="293"/>
        <v>SG3_P1_TXC</v>
      </c>
    </row>
    <row r="9393" spans="1:9">
      <c r="A9393" t="s">
        <v>261</v>
      </c>
      <c r="B9393" t="s">
        <v>9552</v>
      </c>
      <c r="C9393" t="s">
        <v>9545</v>
      </c>
      <c r="D9393" t="s">
        <v>3078</v>
      </c>
      <c r="E9393" t="s">
        <v>4500</v>
      </c>
      <c r="F9393" t="s">
        <v>1621</v>
      </c>
      <c r="G9393" t="s">
        <v>3078</v>
      </c>
      <c r="H9393" s="4" t="str">
        <f t="shared" si="292"/>
        <v>GOLD3.V19</v>
      </c>
      <c r="I9393" s="4" t="str">
        <f t="shared" si="293"/>
        <v>SG3_P1_TXD0</v>
      </c>
    </row>
    <row r="9394" spans="1:9">
      <c r="A9394" t="s">
        <v>261</v>
      </c>
      <c r="B9394" t="s">
        <v>9552</v>
      </c>
      <c r="C9394" t="s">
        <v>9545</v>
      </c>
      <c r="D9394" t="s">
        <v>3079</v>
      </c>
      <c r="E9394" t="s">
        <v>4508</v>
      </c>
      <c r="F9394" t="s">
        <v>1620</v>
      </c>
      <c r="G9394" t="s">
        <v>3079</v>
      </c>
      <c r="H9394" s="4" t="str">
        <f t="shared" si="292"/>
        <v>GOLD3.V18</v>
      </c>
      <c r="I9394" s="4" t="str">
        <f t="shared" si="293"/>
        <v>SG3_P1_TXD1</v>
      </c>
    </row>
    <row r="9395" spans="1:9">
      <c r="A9395" t="s">
        <v>261</v>
      </c>
      <c r="B9395" t="s">
        <v>9552</v>
      </c>
      <c r="C9395" t="s">
        <v>9545</v>
      </c>
      <c r="D9395" t="s">
        <v>3081</v>
      </c>
      <c r="E9395" t="s">
        <v>4502</v>
      </c>
      <c r="F9395" t="s">
        <v>1629</v>
      </c>
      <c r="G9395" t="s">
        <v>3081</v>
      </c>
      <c r="H9395" s="4" t="str">
        <f t="shared" si="292"/>
        <v>GOLD3.W18</v>
      </c>
      <c r="I9395" s="4" t="str">
        <f t="shared" si="293"/>
        <v>SG3_P1_TXD2</v>
      </c>
    </row>
    <row r="9396" spans="1:9">
      <c r="A9396" t="s">
        <v>261</v>
      </c>
      <c r="B9396" t="s">
        <v>9552</v>
      </c>
      <c r="C9396" t="s">
        <v>9545</v>
      </c>
      <c r="D9396" t="s">
        <v>3083</v>
      </c>
      <c r="E9396" t="s">
        <v>4509</v>
      </c>
      <c r="F9396" t="s">
        <v>1619</v>
      </c>
      <c r="G9396" t="s">
        <v>3083</v>
      </c>
      <c r="H9396" s="4" t="str">
        <f t="shared" si="292"/>
        <v>GOLD3.V17</v>
      </c>
      <c r="I9396" s="4" t="str">
        <f t="shared" si="293"/>
        <v>SG3_P1_TXD3</v>
      </c>
    </row>
    <row r="9397" spans="1:9">
      <c r="A9397" t="s">
        <v>261</v>
      </c>
      <c r="B9397" t="s">
        <v>9552</v>
      </c>
      <c r="C9397" t="s">
        <v>9545</v>
      </c>
      <c r="D9397" t="s">
        <v>3077</v>
      </c>
      <c r="E9397" t="s">
        <v>4510</v>
      </c>
      <c r="F9397" t="s">
        <v>990</v>
      </c>
      <c r="G9397" t="s">
        <v>3077</v>
      </c>
      <c r="H9397" s="4" t="str">
        <f t="shared" si="292"/>
        <v>GOLD3.U19</v>
      </c>
      <c r="I9397" s="4" t="str">
        <f t="shared" si="293"/>
        <v>SG3_P1_TXEN</v>
      </c>
    </row>
    <row r="9398" spans="1:9">
      <c r="A9398" t="s">
        <v>261</v>
      </c>
      <c r="B9398" t="s">
        <v>9552</v>
      </c>
      <c r="C9398" t="s">
        <v>9545</v>
      </c>
      <c r="D9398" t="s">
        <v>1657</v>
      </c>
      <c r="E9398" t="s">
        <v>4523</v>
      </c>
      <c r="F9398" t="s">
        <v>1581</v>
      </c>
      <c r="G9398" t="s">
        <v>1657</v>
      </c>
      <c r="H9398" s="4" t="str">
        <f t="shared" si="292"/>
        <v>GOLD3.G19</v>
      </c>
      <c r="I9398" s="4" t="str">
        <f t="shared" si="293"/>
        <v>SG3_P5_RXC</v>
      </c>
    </row>
    <row r="9399" spans="1:9">
      <c r="A9399" t="s">
        <v>261</v>
      </c>
      <c r="B9399" t="s">
        <v>9552</v>
      </c>
      <c r="C9399" t="s">
        <v>9545</v>
      </c>
      <c r="D9399" t="s">
        <v>1651</v>
      </c>
      <c r="E9399" t="s">
        <v>4521</v>
      </c>
      <c r="F9399" t="s">
        <v>912</v>
      </c>
      <c r="G9399" t="s">
        <v>1651</v>
      </c>
      <c r="H9399" s="4" t="str">
        <f t="shared" si="292"/>
        <v>GOLD3.D19</v>
      </c>
      <c r="I9399" s="4" t="str">
        <f t="shared" si="293"/>
        <v>SG3_P5_RXD0</v>
      </c>
    </row>
    <row r="9400" spans="1:9">
      <c r="A9400" t="s">
        <v>261</v>
      </c>
      <c r="B9400" t="s">
        <v>9552</v>
      </c>
      <c r="C9400" t="s">
        <v>9545</v>
      </c>
      <c r="D9400" t="s">
        <v>1654</v>
      </c>
      <c r="E9400" t="s">
        <v>4522</v>
      </c>
      <c r="F9400" t="s">
        <v>1578</v>
      </c>
      <c r="G9400" t="s">
        <v>1654</v>
      </c>
      <c r="H9400" s="4" t="str">
        <f t="shared" si="292"/>
        <v>GOLD3.E18</v>
      </c>
      <c r="I9400" s="4" t="str">
        <f t="shared" si="293"/>
        <v>SG3_P5_RXD1</v>
      </c>
    </row>
    <row r="9401" spans="1:9">
      <c r="A9401" t="s">
        <v>261</v>
      </c>
      <c r="B9401" t="s">
        <v>9552</v>
      </c>
      <c r="C9401" t="s">
        <v>9545</v>
      </c>
      <c r="D9401" t="s">
        <v>1658</v>
      </c>
      <c r="E9401" t="s">
        <v>4524</v>
      </c>
      <c r="F9401" t="s">
        <v>1535</v>
      </c>
      <c r="G9401" t="s">
        <v>1658</v>
      </c>
      <c r="H9401" s="4" t="str">
        <f t="shared" si="292"/>
        <v>GOLD3.E19</v>
      </c>
      <c r="I9401" s="4" t="str">
        <f t="shared" si="293"/>
        <v>SG3_P5_RXD2</v>
      </c>
    </row>
    <row r="9402" spans="1:9">
      <c r="A9402" t="s">
        <v>261</v>
      </c>
      <c r="B9402" t="s">
        <v>9552</v>
      </c>
      <c r="C9402" t="s">
        <v>9545</v>
      </c>
      <c r="D9402" t="s">
        <v>1655</v>
      </c>
      <c r="E9402" t="s">
        <v>4525</v>
      </c>
      <c r="F9402" t="s">
        <v>3091</v>
      </c>
      <c r="G9402" t="s">
        <v>1655</v>
      </c>
      <c r="H9402" s="4" t="str">
        <f t="shared" si="292"/>
        <v>GOLD3.F18</v>
      </c>
      <c r="I9402" s="4" t="str">
        <f t="shared" si="293"/>
        <v>SG3_P5_RXD3</v>
      </c>
    </row>
    <row r="9403" spans="1:9">
      <c r="A9403" t="s">
        <v>261</v>
      </c>
      <c r="B9403" t="s">
        <v>9552</v>
      </c>
      <c r="C9403" t="s">
        <v>9545</v>
      </c>
      <c r="D9403" t="s">
        <v>1656</v>
      </c>
      <c r="E9403" t="s">
        <v>4517</v>
      </c>
      <c r="F9403" t="s">
        <v>3092</v>
      </c>
      <c r="G9403" t="s">
        <v>1656</v>
      </c>
      <c r="H9403" s="4" t="str">
        <f t="shared" si="292"/>
        <v>GOLD3.F19</v>
      </c>
      <c r="I9403" s="4" t="str">
        <f t="shared" si="293"/>
        <v>SG3_P5_RXDV</v>
      </c>
    </row>
    <row r="9404" spans="1:9">
      <c r="A9404" t="s">
        <v>261</v>
      </c>
      <c r="B9404" t="s">
        <v>9552</v>
      </c>
      <c r="C9404" t="s">
        <v>9545</v>
      </c>
      <c r="D9404" t="s">
        <v>1653</v>
      </c>
      <c r="E9404" t="s">
        <v>169</v>
      </c>
      <c r="F9404" t="s">
        <v>1580</v>
      </c>
      <c r="G9404" t="s">
        <v>1653</v>
      </c>
      <c r="H9404" s="4" t="str">
        <f t="shared" si="292"/>
        <v>GOLD3.G18</v>
      </c>
      <c r="I9404" s="4" t="str">
        <f t="shared" si="293"/>
        <v>DGND</v>
      </c>
    </row>
    <row r="9405" spans="1:9">
      <c r="A9405" t="s">
        <v>261</v>
      </c>
      <c r="B9405" t="s">
        <v>9552</v>
      </c>
      <c r="C9405" t="s">
        <v>9545</v>
      </c>
      <c r="D9405" t="s">
        <v>1649</v>
      </c>
      <c r="E9405" t="s">
        <v>4519</v>
      </c>
      <c r="F9405" t="s">
        <v>1588</v>
      </c>
      <c r="G9405" t="s">
        <v>1649</v>
      </c>
      <c r="H9405" s="4" t="str">
        <f t="shared" si="292"/>
        <v>GOLD3.J18</v>
      </c>
      <c r="I9405" s="4" t="str">
        <f t="shared" si="293"/>
        <v>SG3_P5_TXC</v>
      </c>
    </row>
    <row r="9406" spans="1:9">
      <c r="A9406" t="s">
        <v>261</v>
      </c>
      <c r="B9406" t="s">
        <v>9552</v>
      </c>
      <c r="C9406" t="s">
        <v>9545</v>
      </c>
      <c r="D9406" t="s">
        <v>1647</v>
      </c>
      <c r="E9406" t="s">
        <v>4518</v>
      </c>
      <c r="F9406" t="s">
        <v>1397</v>
      </c>
      <c r="G9406" t="s">
        <v>1647</v>
      </c>
      <c r="H9406" s="4" t="str">
        <f t="shared" si="292"/>
        <v>GOLD3.K18</v>
      </c>
      <c r="I9406" s="4" t="str">
        <f t="shared" si="293"/>
        <v>SG3_P5_TXD0</v>
      </c>
    </row>
    <row r="9407" spans="1:9">
      <c r="A9407" t="s">
        <v>261</v>
      </c>
      <c r="B9407" t="s">
        <v>9552</v>
      </c>
      <c r="C9407" t="s">
        <v>9545</v>
      </c>
      <c r="D9407" t="s">
        <v>1648</v>
      </c>
      <c r="E9407" t="s">
        <v>4526</v>
      </c>
      <c r="F9407" t="s">
        <v>1398</v>
      </c>
      <c r="G9407" t="s">
        <v>1648</v>
      </c>
      <c r="H9407" s="4" t="str">
        <f t="shared" si="292"/>
        <v>GOLD3.K19</v>
      </c>
      <c r="I9407" s="4" t="str">
        <f t="shared" si="293"/>
        <v>SG3_P5_TXD1</v>
      </c>
    </row>
    <row r="9408" spans="1:9">
      <c r="A9408" t="s">
        <v>261</v>
      </c>
      <c r="B9408" t="s">
        <v>9552</v>
      </c>
      <c r="C9408" t="s">
        <v>9545</v>
      </c>
      <c r="D9408" t="s">
        <v>1650</v>
      </c>
      <c r="E9408" t="s">
        <v>4520</v>
      </c>
      <c r="F9408" t="s">
        <v>1592</v>
      </c>
      <c r="G9408" t="s">
        <v>1650</v>
      </c>
      <c r="H9408" s="4" t="str">
        <f t="shared" si="292"/>
        <v>GOLD3.L18</v>
      </c>
      <c r="I9408" s="4" t="str">
        <f t="shared" si="293"/>
        <v>SG3_P5_TXD2</v>
      </c>
    </row>
    <row r="9409" spans="1:9">
      <c r="A9409" t="s">
        <v>261</v>
      </c>
      <c r="B9409" t="s">
        <v>9552</v>
      </c>
      <c r="C9409" t="s">
        <v>9545</v>
      </c>
      <c r="D9409" t="s">
        <v>1652</v>
      </c>
      <c r="E9409" t="s">
        <v>4527</v>
      </c>
      <c r="F9409" t="s">
        <v>1593</v>
      </c>
      <c r="G9409" t="s">
        <v>1652</v>
      </c>
      <c r="H9409" s="4" t="str">
        <f t="shared" si="292"/>
        <v>GOLD3.L19</v>
      </c>
      <c r="I9409" s="4" t="str">
        <f t="shared" si="293"/>
        <v>SG3_P5_TXD3</v>
      </c>
    </row>
    <row r="9410" spans="1:9">
      <c r="A9410" t="s">
        <v>261</v>
      </c>
      <c r="B9410" t="s">
        <v>9552</v>
      </c>
      <c r="C9410" t="s">
        <v>9545</v>
      </c>
      <c r="D9410" t="s">
        <v>1646</v>
      </c>
      <c r="E9410" t="s">
        <v>4528</v>
      </c>
      <c r="F9410" t="s">
        <v>1589</v>
      </c>
      <c r="G9410" t="s">
        <v>1646</v>
      </c>
      <c r="H9410" s="4" t="str">
        <f t="shared" ref="H9410:H9473" si="294">CONCATENATE(C9410,".",F9410)</f>
        <v>GOLD3.J19</v>
      </c>
      <c r="I9410" s="4" t="str">
        <f t="shared" ref="I9410:I9473" si="295">E9410</f>
        <v>SG3_P5_TXEN</v>
      </c>
    </row>
    <row r="9411" spans="1:9">
      <c r="A9411" t="s">
        <v>261</v>
      </c>
      <c r="B9411" t="s">
        <v>9552</v>
      </c>
      <c r="C9411" t="s">
        <v>4466</v>
      </c>
      <c r="D9411" t="s">
        <v>173</v>
      </c>
      <c r="E9411" t="s">
        <v>4466</v>
      </c>
      <c r="F9411">
        <v>1</v>
      </c>
      <c r="G9411" t="s">
        <v>173</v>
      </c>
      <c r="H9411" s="4" t="str">
        <f t="shared" si="294"/>
        <v>SG3_P0_RXC.1</v>
      </c>
      <c r="I9411" s="4" t="str">
        <f t="shared" si="295"/>
        <v>SG3_P0_RXC</v>
      </c>
    </row>
    <row r="9412" spans="1:9">
      <c r="A9412" t="s">
        <v>261</v>
      </c>
      <c r="B9412" t="s">
        <v>9552</v>
      </c>
      <c r="C9412" t="s">
        <v>4464</v>
      </c>
      <c r="D9412" t="s">
        <v>173</v>
      </c>
      <c r="E9412" t="s">
        <v>4464</v>
      </c>
      <c r="F9412">
        <v>1</v>
      </c>
      <c r="G9412" t="s">
        <v>173</v>
      </c>
      <c r="H9412" s="4" t="str">
        <f t="shared" si="294"/>
        <v>SG3_P0_RXD0.1</v>
      </c>
      <c r="I9412" s="4" t="str">
        <f t="shared" si="295"/>
        <v>SG3_P0_RXD0</v>
      </c>
    </row>
    <row r="9413" spans="1:9">
      <c r="A9413" t="s">
        <v>261</v>
      </c>
      <c r="B9413" t="s">
        <v>9552</v>
      </c>
      <c r="C9413" t="s">
        <v>4465</v>
      </c>
      <c r="D9413" t="s">
        <v>173</v>
      </c>
      <c r="E9413" t="s">
        <v>4465</v>
      </c>
      <c r="F9413">
        <v>1</v>
      </c>
      <c r="G9413" t="s">
        <v>173</v>
      </c>
      <c r="H9413" s="4" t="str">
        <f t="shared" si="294"/>
        <v>SG3_P0_RXD1.1</v>
      </c>
      <c r="I9413" s="4" t="str">
        <f t="shared" si="295"/>
        <v>SG3_P0_RXD1</v>
      </c>
    </row>
    <row r="9414" spans="1:9">
      <c r="A9414" t="s">
        <v>261</v>
      </c>
      <c r="B9414" t="s">
        <v>9552</v>
      </c>
      <c r="C9414" t="s">
        <v>4467</v>
      </c>
      <c r="D9414" t="s">
        <v>173</v>
      </c>
      <c r="E9414" t="s">
        <v>4467</v>
      </c>
      <c r="F9414">
        <v>1</v>
      </c>
      <c r="G9414" t="s">
        <v>173</v>
      </c>
      <c r="H9414" s="4" t="str">
        <f t="shared" si="294"/>
        <v>SG3_P0_RXD2.1</v>
      </c>
      <c r="I9414" s="4" t="str">
        <f t="shared" si="295"/>
        <v>SG3_P0_RXD2</v>
      </c>
    </row>
    <row r="9415" spans="1:9">
      <c r="A9415" t="s">
        <v>261</v>
      </c>
      <c r="B9415" t="s">
        <v>9552</v>
      </c>
      <c r="C9415" t="s">
        <v>4469</v>
      </c>
      <c r="D9415" t="s">
        <v>173</v>
      </c>
      <c r="E9415" t="s">
        <v>4469</v>
      </c>
      <c r="F9415">
        <v>1</v>
      </c>
      <c r="G9415" t="s">
        <v>173</v>
      </c>
      <c r="H9415" s="4" t="str">
        <f t="shared" si="294"/>
        <v>SG3_P0_RXD3.1</v>
      </c>
      <c r="I9415" s="4" t="str">
        <f t="shared" si="295"/>
        <v>SG3_P0_RXD3</v>
      </c>
    </row>
    <row r="9416" spans="1:9">
      <c r="A9416" t="s">
        <v>261</v>
      </c>
      <c r="B9416" t="s">
        <v>9552</v>
      </c>
      <c r="C9416" t="s">
        <v>4449</v>
      </c>
      <c r="D9416" t="s">
        <v>173</v>
      </c>
      <c r="E9416" t="s">
        <v>4449</v>
      </c>
      <c r="F9416">
        <v>1</v>
      </c>
      <c r="G9416" t="s">
        <v>173</v>
      </c>
      <c r="H9416" s="4" t="str">
        <f t="shared" si="294"/>
        <v>SG3_P0_RXDV.1</v>
      </c>
      <c r="I9416" s="4" t="str">
        <f t="shared" si="295"/>
        <v>SG3_P0_RXDV</v>
      </c>
    </row>
    <row r="9417" spans="1:9">
      <c r="A9417" t="s">
        <v>261</v>
      </c>
      <c r="B9417" t="s">
        <v>9552</v>
      </c>
      <c r="C9417" t="s">
        <v>4481</v>
      </c>
      <c r="D9417" t="s">
        <v>173</v>
      </c>
      <c r="E9417" t="s">
        <v>4481</v>
      </c>
      <c r="F9417">
        <v>1</v>
      </c>
      <c r="G9417" t="s">
        <v>173</v>
      </c>
      <c r="H9417" s="4" t="str">
        <f t="shared" si="294"/>
        <v>SG3_P0_TXC.1</v>
      </c>
      <c r="I9417" s="4" t="str">
        <f t="shared" si="295"/>
        <v>SG3_P0_TXC</v>
      </c>
    </row>
    <row r="9418" spans="1:9">
      <c r="A9418" t="s">
        <v>261</v>
      </c>
      <c r="B9418" t="s">
        <v>9552</v>
      </c>
      <c r="C9418" t="s">
        <v>4459</v>
      </c>
      <c r="D9418" t="s">
        <v>173</v>
      </c>
      <c r="E9418" t="s">
        <v>4459</v>
      </c>
      <c r="F9418">
        <v>1</v>
      </c>
      <c r="G9418" t="s">
        <v>173</v>
      </c>
      <c r="H9418" s="4" t="str">
        <f t="shared" si="294"/>
        <v>SG3_P0_TXD0.1</v>
      </c>
      <c r="I9418" s="4" t="str">
        <f t="shared" si="295"/>
        <v>SG3_P0_TXD0</v>
      </c>
    </row>
    <row r="9419" spans="1:9">
      <c r="A9419" t="s">
        <v>261</v>
      </c>
      <c r="B9419" t="s">
        <v>9552</v>
      </c>
      <c r="C9419" t="s">
        <v>4471</v>
      </c>
      <c r="D9419" t="s">
        <v>173</v>
      </c>
      <c r="E9419" t="s">
        <v>4471</v>
      </c>
      <c r="F9419">
        <v>1</v>
      </c>
      <c r="G9419" t="s">
        <v>173</v>
      </c>
      <c r="H9419" s="4" t="str">
        <f t="shared" si="294"/>
        <v>SG3_P0_TXD1.1</v>
      </c>
      <c r="I9419" s="4" t="str">
        <f t="shared" si="295"/>
        <v>SG3_P0_TXD1</v>
      </c>
    </row>
    <row r="9420" spans="1:9">
      <c r="A9420" t="s">
        <v>261</v>
      </c>
      <c r="B9420" t="s">
        <v>9552</v>
      </c>
      <c r="C9420" t="s">
        <v>4483</v>
      </c>
      <c r="D9420" t="s">
        <v>173</v>
      </c>
      <c r="E9420" t="s">
        <v>4483</v>
      </c>
      <c r="F9420">
        <v>1</v>
      </c>
      <c r="G9420" t="s">
        <v>173</v>
      </c>
      <c r="H9420" s="4" t="str">
        <f t="shared" si="294"/>
        <v>SG3_P0_TXD2.1</v>
      </c>
      <c r="I9420" s="4" t="str">
        <f t="shared" si="295"/>
        <v>SG3_P0_TXD2</v>
      </c>
    </row>
    <row r="9421" spans="1:9">
      <c r="A9421" t="s">
        <v>261</v>
      </c>
      <c r="B9421" t="s">
        <v>9552</v>
      </c>
      <c r="C9421" t="s">
        <v>4475</v>
      </c>
      <c r="D9421" t="s">
        <v>173</v>
      </c>
      <c r="E9421" t="s">
        <v>4475</v>
      </c>
      <c r="F9421">
        <v>1</v>
      </c>
      <c r="G9421" t="s">
        <v>173</v>
      </c>
      <c r="H9421" s="4" t="str">
        <f t="shared" si="294"/>
        <v>SG3_P0_TXD3.1</v>
      </c>
      <c r="I9421" s="4" t="str">
        <f t="shared" si="295"/>
        <v>SG3_P0_TXD3</v>
      </c>
    </row>
    <row r="9422" spans="1:9">
      <c r="A9422" t="s">
        <v>261</v>
      </c>
      <c r="B9422" t="s">
        <v>9552</v>
      </c>
      <c r="C9422" t="s">
        <v>4477</v>
      </c>
      <c r="D9422" t="s">
        <v>173</v>
      </c>
      <c r="E9422" t="s">
        <v>4477</v>
      </c>
      <c r="F9422">
        <v>1</v>
      </c>
      <c r="G9422" t="s">
        <v>173</v>
      </c>
      <c r="H9422" s="4" t="str">
        <f t="shared" si="294"/>
        <v>SG3_P0_TXEN.1</v>
      </c>
      <c r="I9422" s="4" t="str">
        <f t="shared" si="295"/>
        <v>SG3_P0_TXEN</v>
      </c>
    </row>
    <row r="9423" spans="1:9">
      <c r="A9423" t="s">
        <v>261</v>
      </c>
      <c r="B9423" t="s">
        <v>9552</v>
      </c>
      <c r="C9423" t="s">
        <v>4505</v>
      </c>
      <c r="D9423" t="s">
        <v>173</v>
      </c>
      <c r="E9423" t="s">
        <v>4505</v>
      </c>
      <c r="F9423">
        <v>1</v>
      </c>
      <c r="G9423" t="s">
        <v>173</v>
      </c>
      <c r="H9423" s="4" t="str">
        <f t="shared" si="294"/>
        <v>SG3_P1_RXC.1</v>
      </c>
      <c r="I9423" s="4" t="str">
        <f t="shared" si="295"/>
        <v>SG3_P1_RXC</v>
      </c>
    </row>
    <row r="9424" spans="1:9">
      <c r="A9424" t="s">
        <v>261</v>
      </c>
      <c r="B9424" t="s">
        <v>9552</v>
      </c>
      <c r="C9424" t="s">
        <v>4503</v>
      </c>
      <c r="D9424" t="s">
        <v>173</v>
      </c>
      <c r="E9424" t="s">
        <v>4503</v>
      </c>
      <c r="F9424">
        <v>1</v>
      </c>
      <c r="G9424" t="s">
        <v>173</v>
      </c>
      <c r="H9424" s="4" t="str">
        <f t="shared" si="294"/>
        <v>SG3_P1_RXD0.1</v>
      </c>
      <c r="I9424" s="4" t="str">
        <f t="shared" si="295"/>
        <v>SG3_P1_RXD0</v>
      </c>
    </row>
    <row r="9425" spans="1:9">
      <c r="A9425" t="s">
        <v>261</v>
      </c>
      <c r="B9425" t="s">
        <v>9552</v>
      </c>
      <c r="C9425" t="s">
        <v>4504</v>
      </c>
      <c r="D9425" t="s">
        <v>173</v>
      </c>
      <c r="E9425" t="s">
        <v>4504</v>
      </c>
      <c r="F9425">
        <v>1</v>
      </c>
      <c r="G9425" t="s">
        <v>173</v>
      </c>
      <c r="H9425" s="4" t="str">
        <f t="shared" si="294"/>
        <v>SG3_P1_RXD1.1</v>
      </c>
      <c r="I9425" s="4" t="str">
        <f t="shared" si="295"/>
        <v>SG3_P1_RXD1</v>
      </c>
    </row>
    <row r="9426" spans="1:9">
      <c r="A9426" t="s">
        <v>261</v>
      </c>
      <c r="B9426" t="s">
        <v>9552</v>
      </c>
      <c r="C9426" t="s">
        <v>4506</v>
      </c>
      <c r="D9426" t="s">
        <v>173</v>
      </c>
      <c r="E9426" t="s">
        <v>4506</v>
      </c>
      <c r="F9426">
        <v>1</v>
      </c>
      <c r="G9426" t="s">
        <v>173</v>
      </c>
      <c r="H9426" s="4" t="str">
        <f t="shared" si="294"/>
        <v>SG3_P1_RXD2.1</v>
      </c>
      <c r="I9426" s="4" t="str">
        <f t="shared" si="295"/>
        <v>SG3_P1_RXD2</v>
      </c>
    </row>
    <row r="9427" spans="1:9">
      <c r="A9427" t="s">
        <v>261</v>
      </c>
      <c r="B9427" t="s">
        <v>9552</v>
      </c>
      <c r="C9427" t="s">
        <v>4507</v>
      </c>
      <c r="D9427" t="s">
        <v>173</v>
      </c>
      <c r="E9427" t="s">
        <v>4507</v>
      </c>
      <c r="F9427">
        <v>1</v>
      </c>
      <c r="G9427" t="s">
        <v>173</v>
      </c>
      <c r="H9427" s="4" t="str">
        <f t="shared" si="294"/>
        <v>SG3_P1_RXD3.1</v>
      </c>
      <c r="I9427" s="4" t="str">
        <f t="shared" si="295"/>
        <v>SG3_P1_RXD3</v>
      </c>
    </row>
    <row r="9428" spans="1:9">
      <c r="A9428" t="s">
        <v>261</v>
      </c>
      <c r="B9428" t="s">
        <v>9552</v>
      </c>
      <c r="C9428" t="s">
        <v>4499</v>
      </c>
      <c r="D9428" t="s">
        <v>173</v>
      </c>
      <c r="E9428" t="s">
        <v>4499</v>
      </c>
      <c r="F9428">
        <v>1</v>
      </c>
      <c r="G9428" t="s">
        <v>173</v>
      </c>
      <c r="H9428" s="4" t="str">
        <f t="shared" si="294"/>
        <v>SG3_P1_RXDV.1</v>
      </c>
      <c r="I9428" s="4" t="str">
        <f t="shared" si="295"/>
        <v>SG3_P1_RXDV</v>
      </c>
    </row>
    <row r="9429" spans="1:9">
      <c r="A9429" t="s">
        <v>261</v>
      </c>
      <c r="B9429" t="s">
        <v>9552</v>
      </c>
      <c r="C9429" t="s">
        <v>4501</v>
      </c>
      <c r="D9429" t="s">
        <v>173</v>
      </c>
      <c r="E9429" t="s">
        <v>4501</v>
      </c>
      <c r="F9429">
        <v>1</v>
      </c>
      <c r="G9429" t="s">
        <v>173</v>
      </c>
      <c r="H9429" s="4" t="str">
        <f t="shared" si="294"/>
        <v>SG3_P1_TXC.1</v>
      </c>
      <c r="I9429" s="4" t="str">
        <f t="shared" si="295"/>
        <v>SG3_P1_TXC</v>
      </c>
    </row>
    <row r="9430" spans="1:9">
      <c r="A9430" t="s">
        <v>261</v>
      </c>
      <c r="B9430" t="s">
        <v>9552</v>
      </c>
      <c r="C9430" t="s">
        <v>4500</v>
      </c>
      <c r="D9430" t="s">
        <v>173</v>
      </c>
      <c r="E9430" t="s">
        <v>4500</v>
      </c>
      <c r="F9430">
        <v>1</v>
      </c>
      <c r="G9430" t="s">
        <v>173</v>
      </c>
      <c r="H9430" s="4" t="str">
        <f t="shared" si="294"/>
        <v>SG3_P1_TXD0.1</v>
      </c>
      <c r="I9430" s="4" t="str">
        <f t="shared" si="295"/>
        <v>SG3_P1_TXD0</v>
      </c>
    </row>
    <row r="9431" spans="1:9">
      <c r="A9431" t="s">
        <v>261</v>
      </c>
      <c r="B9431" t="s">
        <v>9552</v>
      </c>
      <c r="C9431" t="s">
        <v>4508</v>
      </c>
      <c r="D9431" t="s">
        <v>173</v>
      </c>
      <c r="E9431" t="s">
        <v>4508</v>
      </c>
      <c r="F9431">
        <v>1</v>
      </c>
      <c r="G9431" t="s">
        <v>173</v>
      </c>
      <c r="H9431" s="4" t="str">
        <f t="shared" si="294"/>
        <v>SG3_P1_TXD1.1</v>
      </c>
      <c r="I9431" s="4" t="str">
        <f t="shared" si="295"/>
        <v>SG3_P1_TXD1</v>
      </c>
    </row>
    <row r="9432" spans="1:9">
      <c r="A9432" t="s">
        <v>261</v>
      </c>
      <c r="B9432" t="s">
        <v>9552</v>
      </c>
      <c r="C9432" t="s">
        <v>4502</v>
      </c>
      <c r="D9432" t="s">
        <v>173</v>
      </c>
      <c r="E9432" t="s">
        <v>4502</v>
      </c>
      <c r="F9432">
        <v>1</v>
      </c>
      <c r="G9432" t="s">
        <v>173</v>
      </c>
      <c r="H9432" s="4" t="str">
        <f t="shared" si="294"/>
        <v>SG3_P1_TXD2.1</v>
      </c>
      <c r="I9432" s="4" t="str">
        <f t="shared" si="295"/>
        <v>SG3_P1_TXD2</v>
      </c>
    </row>
    <row r="9433" spans="1:9">
      <c r="A9433" t="s">
        <v>261</v>
      </c>
      <c r="B9433" t="s">
        <v>9552</v>
      </c>
      <c r="C9433" t="s">
        <v>4509</v>
      </c>
      <c r="D9433" t="s">
        <v>173</v>
      </c>
      <c r="E9433" t="s">
        <v>4509</v>
      </c>
      <c r="F9433">
        <v>1</v>
      </c>
      <c r="G9433" t="s">
        <v>173</v>
      </c>
      <c r="H9433" s="4" t="str">
        <f t="shared" si="294"/>
        <v>SG3_P1_TXD3.1</v>
      </c>
      <c r="I9433" s="4" t="str">
        <f t="shared" si="295"/>
        <v>SG3_P1_TXD3</v>
      </c>
    </row>
    <row r="9434" spans="1:9">
      <c r="A9434" t="s">
        <v>261</v>
      </c>
      <c r="B9434" t="s">
        <v>9552</v>
      </c>
      <c r="C9434" t="s">
        <v>4510</v>
      </c>
      <c r="D9434" t="s">
        <v>173</v>
      </c>
      <c r="E9434" t="s">
        <v>4510</v>
      </c>
      <c r="F9434">
        <v>1</v>
      </c>
      <c r="G9434" t="s">
        <v>173</v>
      </c>
      <c r="H9434" s="4" t="str">
        <f t="shared" si="294"/>
        <v>SG3_P1_TXEN.1</v>
      </c>
      <c r="I9434" s="4" t="str">
        <f t="shared" si="295"/>
        <v>SG3_P1_TXEN</v>
      </c>
    </row>
    <row r="9435" spans="1:9">
      <c r="A9435" t="s">
        <v>261</v>
      </c>
      <c r="B9435" t="s">
        <v>9552</v>
      </c>
      <c r="C9435" t="s">
        <v>4523</v>
      </c>
      <c r="D9435" t="s">
        <v>173</v>
      </c>
      <c r="E9435" t="s">
        <v>4523</v>
      </c>
      <c r="F9435">
        <v>1</v>
      </c>
      <c r="G9435" t="s">
        <v>173</v>
      </c>
      <c r="H9435" s="4" t="str">
        <f t="shared" si="294"/>
        <v>SG3_P5_RXC.1</v>
      </c>
      <c r="I9435" s="4" t="str">
        <f t="shared" si="295"/>
        <v>SG3_P5_RXC</v>
      </c>
    </row>
    <row r="9436" spans="1:9">
      <c r="A9436" t="s">
        <v>261</v>
      </c>
      <c r="B9436" t="s">
        <v>9552</v>
      </c>
      <c r="C9436" t="s">
        <v>4521</v>
      </c>
      <c r="D9436" t="s">
        <v>173</v>
      </c>
      <c r="E9436" t="s">
        <v>4521</v>
      </c>
      <c r="F9436">
        <v>1</v>
      </c>
      <c r="G9436" t="s">
        <v>173</v>
      </c>
      <c r="H9436" s="4" t="str">
        <f t="shared" si="294"/>
        <v>SG3_P5_RXD0.1</v>
      </c>
      <c r="I9436" s="4" t="str">
        <f t="shared" si="295"/>
        <v>SG3_P5_RXD0</v>
      </c>
    </row>
    <row r="9437" spans="1:9">
      <c r="A9437" t="s">
        <v>261</v>
      </c>
      <c r="B9437" t="s">
        <v>9552</v>
      </c>
      <c r="C9437" t="s">
        <v>4522</v>
      </c>
      <c r="D9437" t="s">
        <v>173</v>
      </c>
      <c r="E9437" t="s">
        <v>4522</v>
      </c>
      <c r="F9437">
        <v>1</v>
      </c>
      <c r="G9437" t="s">
        <v>173</v>
      </c>
      <c r="H9437" s="4" t="str">
        <f t="shared" si="294"/>
        <v>SG3_P5_RXD1.1</v>
      </c>
      <c r="I9437" s="4" t="str">
        <f t="shared" si="295"/>
        <v>SG3_P5_RXD1</v>
      </c>
    </row>
    <row r="9438" spans="1:9">
      <c r="A9438" t="s">
        <v>261</v>
      </c>
      <c r="B9438" t="s">
        <v>9552</v>
      </c>
      <c r="C9438" t="s">
        <v>4524</v>
      </c>
      <c r="D9438" t="s">
        <v>173</v>
      </c>
      <c r="E9438" t="s">
        <v>4524</v>
      </c>
      <c r="F9438">
        <v>1</v>
      </c>
      <c r="G9438" t="s">
        <v>173</v>
      </c>
      <c r="H9438" s="4" t="str">
        <f t="shared" si="294"/>
        <v>SG3_P5_RXD2.1</v>
      </c>
      <c r="I9438" s="4" t="str">
        <f t="shared" si="295"/>
        <v>SG3_P5_RXD2</v>
      </c>
    </row>
    <row r="9439" spans="1:9">
      <c r="A9439" t="s">
        <v>261</v>
      </c>
      <c r="B9439" t="s">
        <v>9552</v>
      </c>
      <c r="C9439" t="s">
        <v>4525</v>
      </c>
      <c r="D9439" t="s">
        <v>173</v>
      </c>
      <c r="E9439" t="s">
        <v>4525</v>
      </c>
      <c r="F9439">
        <v>1</v>
      </c>
      <c r="G9439" t="s">
        <v>173</v>
      </c>
      <c r="H9439" s="4" t="str">
        <f t="shared" si="294"/>
        <v>SG3_P5_RXD3.1</v>
      </c>
      <c r="I9439" s="4" t="str">
        <f t="shared" si="295"/>
        <v>SG3_P5_RXD3</v>
      </c>
    </row>
    <row r="9440" spans="1:9">
      <c r="A9440" t="s">
        <v>261</v>
      </c>
      <c r="B9440" t="s">
        <v>9552</v>
      </c>
      <c r="C9440" t="s">
        <v>4517</v>
      </c>
      <c r="D9440" t="s">
        <v>173</v>
      </c>
      <c r="E9440" t="s">
        <v>4517</v>
      </c>
      <c r="F9440">
        <v>1</v>
      </c>
      <c r="G9440" t="s">
        <v>173</v>
      </c>
      <c r="H9440" s="4" t="str">
        <f t="shared" si="294"/>
        <v>SG3_P5_RXDV.1</v>
      </c>
      <c r="I9440" s="4" t="str">
        <f t="shared" si="295"/>
        <v>SG3_P5_RXDV</v>
      </c>
    </row>
    <row r="9441" spans="1:9">
      <c r="A9441" t="s">
        <v>261</v>
      </c>
      <c r="B9441" t="s">
        <v>9552</v>
      </c>
      <c r="C9441" t="s">
        <v>4519</v>
      </c>
      <c r="D9441" t="s">
        <v>173</v>
      </c>
      <c r="E9441" t="s">
        <v>4519</v>
      </c>
      <c r="F9441">
        <v>1</v>
      </c>
      <c r="G9441" t="s">
        <v>173</v>
      </c>
      <c r="H9441" s="4" t="str">
        <f t="shared" si="294"/>
        <v>SG3_P5_TXC.1</v>
      </c>
      <c r="I9441" s="4" t="str">
        <f t="shared" si="295"/>
        <v>SG3_P5_TXC</v>
      </c>
    </row>
    <row r="9442" spans="1:9">
      <c r="A9442" t="s">
        <v>261</v>
      </c>
      <c r="B9442" t="s">
        <v>9552</v>
      </c>
      <c r="C9442" t="s">
        <v>4518</v>
      </c>
      <c r="D9442" t="s">
        <v>173</v>
      </c>
      <c r="E9442" t="s">
        <v>4518</v>
      </c>
      <c r="F9442">
        <v>1</v>
      </c>
      <c r="G9442" t="s">
        <v>173</v>
      </c>
      <c r="H9442" s="4" t="str">
        <f t="shared" si="294"/>
        <v>SG3_P5_TXD0.1</v>
      </c>
      <c r="I9442" s="4" t="str">
        <f t="shared" si="295"/>
        <v>SG3_P5_TXD0</v>
      </c>
    </row>
    <row r="9443" spans="1:9">
      <c r="A9443" t="s">
        <v>261</v>
      </c>
      <c r="B9443" t="s">
        <v>9552</v>
      </c>
      <c r="C9443" t="s">
        <v>4526</v>
      </c>
      <c r="D9443" t="s">
        <v>173</v>
      </c>
      <c r="E9443" t="s">
        <v>4526</v>
      </c>
      <c r="F9443">
        <v>1</v>
      </c>
      <c r="G9443" t="s">
        <v>173</v>
      </c>
      <c r="H9443" s="4" t="str">
        <f t="shared" si="294"/>
        <v>SG3_P5_TXD1.1</v>
      </c>
      <c r="I9443" s="4" t="str">
        <f t="shared" si="295"/>
        <v>SG3_P5_TXD1</v>
      </c>
    </row>
    <row r="9444" spans="1:9">
      <c r="A9444" t="s">
        <v>261</v>
      </c>
      <c r="B9444" t="s">
        <v>9552</v>
      </c>
      <c r="C9444" t="s">
        <v>4520</v>
      </c>
      <c r="D9444" t="s">
        <v>173</v>
      </c>
      <c r="E9444" t="s">
        <v>4520</v>
      </c>
      <c r="F9444">
        <v>1</v>
      </c>
      <c r="G9444" t="s">
        <v>173</v>
      </c>
      <c r="H9444" s="4" t="str">
        <f t="shared" si="294"/>
        <v>SG3_P5_TXD2.1</v>
      </c>
      <c r="I9444" s="4" t="str">
        <f t="shared" si="295"/>
        <v>SG3_P5_TXD2</v>
      </c>
    </row>
    <row r="9445" spans="1:9">
      <c r="A9445" t="s">
        <v>261</v>
      </c>
      <c r="B9445" t="s">
        <v>9552</v>
      </c>
      <c r="C9445" t="s">
        <v>4527</v>
      </c>
      <c r="D9445" t="s">
        <v>173</v>
      </c>
      <c r="E9445" t="s">
        <v>4527</v>
      </c>
      <c r="F9445">
        <v>1</v>
      </c>
      <c r="G9445" t="s">
        <v>173</v>
      </c>
      <c r="H9445" s="4" t="str">
        <f t="shared" si="294"/>
        <v>SG3_P5_TXD3.1</v>
      </c>
      <c r="I9445" s="4" t="str">
        <f t="shared" si="295"/>
        <v>SG3_P5_TXD3</v>
      </c>
    </row>
    <row r="9446" spans="1:9">
      <c r="A9446" t="s">
        <v>261</v>
      </c>
      <c r="B9446" t="s">
        <v>9552</v>
      </c>
      <c r="C9446" t="s">
        <v>4528</v>
      </c>
      <c r="D9446" t="s">
        <v>173</v>
      </c>
      <c r="E9446" t="s">
        <v>4528</v>
      </c>
      <c r="F9446">
        <v>1</v>
      </c>
      <c r="G9446" t="s">
        <v>173</v>
      </c>
      <c r="H9446" s="4" t="str">
        <f t="shared" si="294"/>
        <v>SG3_P5_TXEN.1</v>
      </c>
      <c r="I9446" s="4" t="str">
        <f t="shared" si="295"/>
        <v>SG3_P5_TXEN</v>
      </c>
    </row>
    <row r="9447" spans="1:9">
      <c r="A9447" t="s">
        <v>261</v>
      </c>
      <c r="B9447" t="s">
        <v>9553</v>
      </c>
      <c r="C9447" t="s">
        <v>6054</v>
      </c>
      <c r="D9447">
        <v>1</v>
      </c>
      <c r="E9447" t="s">
        <v>463</v>
      </c>
      <c r="F9447">
        <v>1</v>
      </c>
      <c r="G9447">
        <v>1</v>
      </c>
      <c r="H9447" s="4" t="str">
        <f t="shared" si="294"/>
        <v>3C185.1</v>
      </c>
      <c r="I9447" s="4" t="str">
        <f t="shared" si="295"/>
        <v>VDD33_ATX</v>
      </c>
    </row>
    <row r="9448" spans="1:9">
      <c r="A9448" t="s">
        <v>261</v>
      </c>
      <c r="B9448" t="s">
        <v>9553</v>
      </c>
      <c r="C9448" t="s">
        <v>6054</v>
      </c>
      <c r="D9448">
        <v>2</v>
      </c>
      <c r="E9448" t="s">
        <v>169</v>
      </c>
      <c r="F9448">
        <v>2</v>
      </c>
      <c r="G9448">
        <v>2</v>
      </c>
      <c r="H9448" s="4" t="str">
        <f t="shared" si="294"/>
        <v>3C185.2</v>
      </c>
      <c r="I9448" s="4" t="str">
        <f t="shared" si="295"/>
        <v>DGND</v>
      </c>
    </row>
    <row r="9449" spans="1:9">
      <c r="A9449" t="s">
        <v>261</v>
      </c>
      <c r="B9449" t="s">
        <v>9553</v>
      </c>
      <c r="C9449" t="s">
        <v>6055</v>
      </c>
      <c r="D9449">
        <v>1</v>
      </c>
      <c r="E9449" t="s">
        <v>4536</v>
      </c>
      <c r="F9449">
        <v>1</v>
      </c>
      <c r="G9449">
        <v>1</v>
      </c>
      <c r="H9449" s="4" t="str">
        <f t="shared" si="294"/>
        <v>3CS61.1</v>
      </c>
      <c r="I9449" s="4" t="str">
        <f t="shared" si="295"/>
        <v>SG3_C_P4_HSO-</v>
      </c>
    </row>
    <row r="9450" spans="1:9">
      <c r="A9450" t="s">
        <v>261</v>
      </c>
      <c r="B9450" t="s">
        <v>9553</v>
      </c>
      <c r="C9450" t="s">
        <v>6055</v>
      </c>
      <c r="D9450">
        <v>2</v>
      </c>
      <c r="E9450" t="s">
        <v>4537</v>
      </c>
      <c r="F9450">
        <v>2</v>
      </c>
      <c r="G9450">
        <v>2</v>
      </c>
      <c r="H9450" s="4" t="str">
        <f t="shared" si="294"/>
        <v>3CS61.2</v>
      </c>
      <c r="I9450" s="4" t="str">
        <f t="shared" si="295"/>
        <v>SG3_P4_HSO-</v>
      </c>
    </row>
    <row r="9451" spans="1:9">
      <c r="A9451" t="s">
        <v>261</v>
      </c>
      <c r="B9451" t="s">
        <v>9553</v>
      </c>
      <c r="C9451" t="s">
        <v>6056</v>
      </c>
      <c r="D9451">
        <v>1</v>
      </c>
      <c r="E9451" t="s">
        <v>4538</v>
      </c>
      <c r="F9451">
        <v>1</v>
      </c>
      <c r="G9451">
        <v>1</v>
      </c>
      <c r="H9451" s="4" t="str">
        <f t="shared" si="294"/>
        <v>3CS62.1</v>
      </c>
      <c r="I9451" s="4" t="str">
        <f t="shared" si="295"/>
        <v>SG3_C_P4_HSO+</v>
      </c>
    </row>
    <row r="9452" spans="1:9">
      <c r="A9452" t="s">
        <v>261</v>
      </c>
      <c r="B9452" t="s">
        <v>9553</v>
      </c>
      <c r="C9452" t="s">
        <v>6056</v>
      </c>
      <c r="D9452">
        <v>2</v>
      </c>
      <c r="E9452" t="s">
        <v>4539</v>
      </c>
      <c r="F9452">
        <v>2</v>
      </c>
      <c r="G9452">
        <v>2</v>
      </c>
      <c r="H9452" s="4" t="str">
        <f t="shared" si="294"/>
        <v>3CS62.2</v>
      </c>
      <c r="I9452" s="4" t="str">
        <f t="shared" si="295"/>
        <v>SG3_P4_HSO+</v>
      </c>
    </row>
    <row r="9453" spans="1:9">
      <c r="A9453" t="s">
        <v>261</v>
      </c>
      <c r="B9453" t="s">
        <v>9553</v>
      </c>
      <c r="C9453" t="s">
        <v>6057</v>
      </c>
      <c r="D9453">
        <v>1</v>
      </c>
      <c r="E9453" t="s">
        <v>4540</v>
      </c>
      <c r="F9453">
        <v>1</v>
      </c>
      <c r="G9453">
        <v>1</v>
      </c>
      <c r="H9453" s="4" t="str">
        <f t="shared" si="294"/>
        <v>3CS63.1</v>
      </c>
      <c r="I9453" s="4" t="str">
        <f t="shared" si="295"/>
        <v>SG3_C_P4_HSI-</v>
      </c>
    </row>
    <row r="9454" spans="1:9">
      <c r="A9454" t="s">
        <v>261</v>
      </c>
      <c r="B9454" t="s">
        <v>9553</v>
      </c>
      <c r="C9454" t="s">
        <v>6057</v>
      </c>
      <c r="D9454">
        <v>2</v>
      </c>
      <c r="E9454" t="s">
        <v>4541</v>
      </c>
      <c r="F9454">
        <v>2</v>
      </c>
      <c r="G9454">
        <v>2</v>
      </c>
      <c r="H9454" s="4" t="str">
        <f t="shared" si="294"/>
        <v>3CS63.2</v>
      </c>
      <c r="I9454" s="4" t="str">
        <f t="shared" si="295"/>
        <v>SG3_P4_HSI-</v>
      </c>
    </row>
    <row r="9455" spans="1:9">
      <c r="A9455" t="s">
        <v>261</v>
      </c>
      <c r="B9455" t="s">
        <v>9553</v>
      </c>
      <c r="C9455" t="s">
        <v>6058</v>
      </c>
      <c r="D9455">
        <v>1</v>
      </c>
      <c r="E9455" t="s">
        <v>4542</v>
      </c>
      <c r="F9455">
        <v>1</v>
      </c>
      <c r="G9455">
        <v>1</v>
      </c>
      <c r="H9455" s="4" t="str">
        <f t="shared" si="294"/>
        <v>3CS64.1</v>
      </c>
      <c r="I9455" s="4" t="str">
        <f t="shared" si="295"/>
        <v>SG3_C_P4_HSI+</v>
      </c>
    </row>
    <row r="9456" spans="1:9">
      <c r="A9456" t="s">
        <v>261</v>
      </c>
      <c r="B9456" t="s">
        <v>9553</v>
      </c>
      <c r="C9456" t="s">
        <v>6058</v>
      </c>
      <c r="D9456">
        <v>2</v>
      </c>
      <c r="E9456" t="s">
        <v>4543</v>
      </c>
      <c r="F9456">
        <v>2</v>
      </c>
      <c r="G9456">
        <v>2</v>
      </c>
      <c r="H9456" s="4" t="str">
        <f t="shared" si="294"/>
        <v>3CS64.2</v>
      </c>
      <c r="I9456" s="4" t="str">
        <f t="shared" si="295"/>
        <v>SG3_P4_HSI+</v>
      </c>
    </row>
    <row r="9457" spans="1:9">
      <c r="A9457" t="s">
        <v>261</v>
      </c>
      <c r="B9457" t="s">
        <v>9553</v>
      </c>
      <c r="C9457" t="s">
        <v>6059</v>
      </c>
      <c r="D9457">
        <v>1</v>
      </c>
      <c r="E9457" t="s">
        <v>4544</v>
      </c>
      <c r="F9457">
        <v>1</v>
      </c>
      <c r="G9457">
        <v>1</v>
      </c>
      <c r="H9457" s="4" t="str">
        <f t="shared" si="294"/>
        <v>3CS71.1</v>
      </c>
      <c r="I9457" s="4" t="str">
        <f t="shared" si="295"/>
        <v>SG3_C_P5_HSO-</v>
      </c>
    </row>
    <row r="9458" spans="1:9">
      <c r="A9458" t="s">
        <v>261</v>
      </c>
      <c r="B9458" t="s">
        <v>9553</v>
      </c>
      <c r="C9458" t="s">
        <v>6059</v>
      </c>
      <c r="D9458">
        <v>2</v>
      </c>
      <c r="E9458" t="s">
        <v>4545</v>
      </c>
      <c r="F9458">
        <v>2</v>
      </c>
      <c r="G9458">
        <v>2</v>
      </c>
      <c r="H9458" s="4" t="str">
        <f t="shared" si="294"/>
        <v>3CS71.2</v>
      </c>
      <c r="I9458" s="4" t="str">
        <f t="shared" si="295"/>
        <v>SG3_P5_HSO-</v>
      </c>
    </row>
    <row r="9459" spans="1:9">
      <c r="A9459" t="s">
        <v>261</v>
      </c>
      <c r="B9459" t="s">
        <v>9553</v>
      </c>
      <c r="C9459" t="s">
        <v>6060</v>
      </c>
      <c r="D9459">
        <v>1</v>
      </c>
      <c r="E9459" t="s">
        <v>4546</v>
      </c>
      <c r="F9459">
        <v>1</v>
      </c>
      <c r="G9459">
        <v>1</v>
      </c>
      <c r="H9459" s="4" t="str">
        <f t="shared" si="294"/>
        <v>3CS72.1</v>
      </c>
      <c r="I9459" s="4" t="str">
        <f t="shared" si="295"/>
        <v>SG3_C_P5_HSO+</v>
      </c>
    </row>
    <row r="9460" spans="1:9">
      <c r="A9460" t="s">
        <v>261</v>
      </c>
      <c r="B9460" t="s">
        <v>9553</v>
      </c>
      <c r="C9460" t="s">
        <v>6060</v>
      </c>
      <c r="D9460">
        <v>2</v>
      </c>
      <c r="E9460" t="s">
        <v>4547</v>
      </c>
      <c r="F9460">
        <v>2</v>
      </c>
      <c r="G9460">
        <v>2</v>
      </c>
      <c r="H9460" s="4" t="str">
        <f t="shared" si="294"/>
        <v>3CS72.2</v>
      </c>
      <c r="I9460" s="4" t="str">
        <f t="shared" si="295"/>
        <v>SG3_P5_HSO+</v>
      </c>
    </row>
    <row r="9461" spans="1:9">
      <c r="A9461" t="s">
        <v>261</v>
      </c>
      <c r="B9461" t="s">
        <v>9553</v>
      </c>
      <c r="C9461" t="s">
        <v>6061</v>
      </c>
      <c r="D9461">
        <v>1</v>
      </c>
      <c r="E9461" t="s">
        <v>4548</v>
      </c>
      <c r="F9461">
        <v>1</v>
      </c>
      <c r="G9461">
        <v>1</v>
      </c>
      <c r="H9461" s="4" t="str">
        <f t="shared" si="294"/>
        <v>3CS73.1</v>
      </c>
      <c r="I9461" s="4" t="str">
        <f t="shared" si="295"/>
        <v>SG3_C_P5_HSI-</v>
      </c>
    </row>
    <row r="9462" spans="1:9">
      <c r="A9462" t="s">
        <v>261</v>
      </c>
      <c r="B9462" t="s">
        <v>9553</v>
      </c>
      <c r="C9462" t="s">
        <v>6061</v>
      </c>
      <c r="D9462">
        <v>2</v>
      </c>
      <c r="E9462" t="s">
        <v>4549</v>
      </c>
      <c r="F9462">
        <v>2</v>
      </c>
      <c r="G9462">
        <v>2</v>
      </c>
      <c r="H9462" s="4" t="str">
        <f t="shared" si="294"/>
        <v>3CS73.2</v>
      </c>
      <c r="I9462" s="4" t="str">
        <f t="shared" si="295"/>
        <v>SG3_P5_HSI-</v>
      </c>
    </row>
    <row r="9463" spans="1:9">
      <c r="A9463" t="s">
        <v>261</v>
      </c>
      <c r="B9463" t="s">
        <v>9553</v>
      </c>
      <c r="C9463" t="s">
        <v>6062</v>
      </c>
      <c r="D9463">
        <v>1</v>
      </c>
      <c r="E9463" t="s">
        <v>4550</v>
      </c>
      <c r="F9463">
        <v>1</v>
      </c>
      <c r="G9463">
        <v>1</v>
      </c>
      <c r="H9463" s="4" t="str">
        <f t="shared" si="294"/>
        <v>3CS74.1</v>
      </c>
      <c r="I9463" s="4" t="str">
        <f t="shared" si="295"/>
        <v>SG3_C_P5_HSI+</v>
      </c>
    </row>
    <row r="9464" spans="1:9">
      <c r="A9464" t="s">
        <v>261</v>
      </c>
      <c r="B9464" t="s">
        <v>9553</v>
      </c>
      <c r="C9464" t="s">
        <v>6062</v>
      </c>
      <c r="D9464">
        <v>2</v>
      </c>
      <c r="E9464" t="s">
        <v>4551</v>
      </c>
      <c r="F9464">
        <v>2</v>
      </c>
      <c r="G9464">
        <v>2</v>
      </c>
      <c r="H9464" s="4" t="str">
        <f t="shared" si="294"/>
        <v>3CS74.2</v>
      </c>
      <c r="I9464" s="4" t="str">
        <f t="shared" si="295"/>
        <v>SG3_P5_HSI+</v>
      </c>
    </row>
    <row r="9465" spans="1:9">
      <c r="A9465" t="s">
        <v>261</v>
      </c>
      <c r="B9465" t="s">
        <v>9553</v>
      </c>
      <c r="C9465" t="s">
        <v>6063</v>
      </c>
      <c r="D9465" t="s">
        <v>3132</v>
      </c>
      <c r="E9465" t="s">
        <v>4552</v>
      </c>
      <c r="F9465">
        <v>1</v>
      </c>
      <c r="G9465" t="s">
        <v>3132</v>
      </c>
      <c r="H9465" s="4" t="str">
        <f t="shared" si="294"/>
        <v>3K184.1</v>
      </c>
      <c r="I9465" s="4" t="str">
        <f t="shared" si="295"/>
        <v>S3_OE_K184</v>
      </c>
    </row>
    <row r="9466" spans="1:9">
      <c r="A9466" t="s">
        <v>261</v>
      </c>
      <c r="B9466" t="s">
        <v>9553</v>
      </c>
      <c r="C9466" t="s">
        <v>6063</v>
      </c>
      <c r="D9466" t="s">
        <v>3133</v>
      </c>
      <c r="E9466" t="s">
        <v>4552</v>
      </c>
      <c r="F9466">
        <v>10</v>
      </c>
      <c r="G9466" t="s">
        <v>3133</v>
      </c>
      <c r="H9466" s="4" t="str">
        <f t="shared" si="294"/>
        <v>3K184.10</v>
      </c>
      <c r="I9466" s="4" t="str">
        <f t="shared" si="295"/>
        <v>S3_OE_K184</v>
      </c>
    </row>
    <row r="9467" spans="1:9">
      <c r="A9467" t="s">
        <v>261</v>
      </c>
      <c r="B9467" t="s">
        <v>9553</v>
      </c>
      <c r="C9467" t="s">
        <v>6063</v>
      </c>
      <c r="D9467" t="s">
        <v>3135</v>
      </c>
      <c r="E9467" t="s">
        <v>4553</v>
      </c>
      <c r="F9467">
        <v>2</v>
      </c>
      <c r="G9467" t="s">
        <v>3135</v>
      </c>
      <c r="H9467" s="4" t="str">
        <f t="shared" si="294"/>
        <v>3K184.2</v>
      </c>
      <c r="I9467" s="4" t="str">
        <f t="shared" si="295"/>
        <v>S3_P4_HSI-</v>
      </c>
    </row>
    <row r="9468" spans="1:9">
      <c r="A9468" t="s">
        <v>261</v>
      </c>
      <c r="B9468" t="s">
        <v>9553</v>
      </c>
      <c r="C9468" t="s">
        <v>6063</v>
      </c>
      <c r="D9468" t="s">
        <v>3137</v>
      </c>
      <c r="E9468" t="s">
        <v>4554</v>
      </c>
      <c r="F9468">
        <v>3</v>
      </c>
      <c r="G9468" t="s">
        <v>3137</v>
      </c>
      <c r="H9468" s="4" t="str">
        <f t="shared" si="294"/>
        <v>3K184.3</v>
      </c>
      <c r="I9468" s="4" t="str">
        <f t="shared" si="295"/>
        <v>S3_P4_HSI+</v>
      </c>
    </row>
    <row r="9469" spans="1:9">
      <c r="A9469" t="s">
        <v>261</v>
      </c>
      <c r="B9469" t="s">
        <v>9553</v>
      </c>
      <c r="C9469" t="s">
        <v>6063</v>
      </c>
      <c r="D9469" t="s">
        <v>3138</v>
      </c>
      <c r="E9469" t="s">
        <v>4558</v>
      </c>
      <c r="F9469">
        <v>6</v>
      </c>
      <c r="G9469" t="s">
        <v>3138</v>
      </c>
      <c r="H9469" s="4" t="str">
        <f t="shared" si="294"/>
        <v>3K184.6</v>
      </c>
      <c r="I9469" s="4" t="str">
        <f t="shared" si="295"/>
        <v>S3_P4_HSO-</v>
      </c>
    </row>
    <row r="9470" spans="1:9">
      <c r="A9470" t="s">
        <v>261</v>
      </c>
      <c r="B9470" t="s">
        <v>9553</v>
      </c>
      <c r="C9470" t="s">
        <v>6063</v>
      </c>
      <c r="D9470" t="s">
        <v>3139</v>
      </c>
      <c r="E9470" t="s">
        <v>4559</v>
      </c>
      <c r="F9470">
        <v>7</v>
      </c>
      <c r="G9470" t="s">
        <v>3139</v>
      </c>
      <c r="H9470" s="4" t="str">
        <f t="shared" si="294"/>
        <v>3K184.7</v>
      </c>
      <c r="I9470" s="4" t="str">
        <f t="shared" si="295"/>
        <v>S3_P4_HSO+</v>
      </c>
    </row>
    <row r="9471" spans="1:9">
      <c r="A9471" t="s">
        <v>261</v>
      </c>
      <c r="B9471" t="s">
        <v>9553</v>
      </c>
      <c r="C9471" t="s">
        <v>6063</v>
      </c>
      <c r="D9471" t="s">
        <v>3140</v>
      </c>
      <c r="E9471" t="s">
        <v>4555</v>
      </c>
      <c r="F9471">
        <v>11</v>
      </c>
      <c r="G9471" t="s">
        <v>3140</v>
      </c>
      <c r="H9471" s="4" t="str">
        <f t="shared" si="294"/>
        <v>3K184.11</v>
      </c>
      <c r="I9471" s="4" t="str">
        <f t="shared" si="295"/>
        <v>S3_P5_HSI-</v>
      </c>
    </row>
    <row r="9472" spans="1:9">
      <c r="A9472" t="s">
        <v>261</v>
      </c>
      <c r="B9472" t="s">
        <v>9553</v>
      </c>
      <c r="C9472" t="s">
        <v>6063</v>
      </c>
      <c r="D9472" t="s">
        <v>3141</v>
      </c>
      <c r="E9472" t="s">
        <v>4556</v>
      </c>
      <c r="F9472">
        <v>12</v>
      </c>
      <c r="G9472" t="s">
        <v>3141</v>
      </c>
      <c r="H9472" s="4" t="str">
        <f t="shared" si="294"/>
        <v>3K184.12</v>
      </c>
      <c r="I9472" s="4" t="str">
        <f t="shared" si="295"/>
        <v>S3_P5_HSI+</v>
      </c>
    </row>
    <row r="9473" spans="1:9">
      <c r="A9473" t="s">
        <v>261</v>
      </c>
      <c r="B9473" t="s">
        <v>9553</v>
      </c>
      <c r="C9473" t="s">
        <v>6063</v>
      </c>
      <c r="D9473" t="s">
        <v>3142</v>
      </c>
      <c r="E9473" t="s">
        <v>4560</v>
      </c>
      <c r="F9473">
        <v>15</v>
      </c>
      <c r="G9473" t="s">
        <v>3142</v>
      </c>
      <c r="H9473" s="4" t="str">
        <f t="shared" si="294"/>
        <v>3K184.15</v>
      </c>
      <c r="I9473" s="4" t="str">
        <f t="shared" si="295"/>
        <v>S3_P5_HSO-</v>
      </c>
    </row>
    <row r="9474" spans="1:9">
      <c r="A9474" t="s">
        <v>261</v>
      </c>
      <c r="B9474" t="s">
        <v>9553</v>
      </c>
      <c r="C9474" t="s">
        <v>6063</v>
      </c>
      <c r="D9474" t="s">
        <v>3143</v>
      </c>
      <c r="E9474" t="s">
        <v>4561</v>
      </c>
      <c r="F9474">
        <v>16</v>
      </c>
      <c r="G9474" t="s">
        <v>3143</v>
      </c>
      <c r="H9474" s="4" t="str">
        <f t="shared" ref="H9474:H9537" si="296">CONCATENATE(C9474,".",F9474)</f>
        <v>3K184.16</v>
      </c>
      <c r="I9474" s="4" t="str">
        <f t="shared" ref="I9474:I9537" si="297">E9474</f>
        <v>S3_P5_HSO+</v>
      </c>
    </row>
    <row r="9475" spans="1:9">
      <c r="A9475" t="s">
        <v>261</v>
      </c>
      <c r="B9475" t="s">
        <v>9553</v>
      </c>
      <c r="C9475" t="s">
        <v>6063</v>
      </c>
      <c r="D9475" t="s">
        <v>3145</v>
      </c>
      <c r="E9475" t="s">
        <v>4536</v>
      </c>
      <c r="F9475">
        <v>38</v>
      </c>
      <c r="G9475" t="s">
        <v>3145</v>
      </c>
      <c r="H9475" s="4" t="str">
        <f t="shared" si="296"/>
        <v>3K184.38</v>
      </c>
      <c r="I9475" s="4" t="str">
        <f t="shared" si="297"/>
        <v>SG3_C_P4_HSO-</v>
      </c>
    </row>
    <row r="9476" spans="1:9">
      <c r="A9476" t="s">
        <v>261</v>
      </c>
      <c r="B9476" t="s">
        <v>9553</v>
      </c>
      <c r="C9476" t="s">
        <v>6063</v>
      </c>
      <c r="D9476" t="s">
        <v>3147</v>
      </c>
      <c r="E9476" t="s">
        <v>4538</v>
      </c>
      <c r="F9476">
        <v>37</v>
      </c>
      <c r="G9476" t="s">
        <v>3147</v>
      </c>
      <c r="H9476" s="4" t="str">
        <f t="shared" si="296"/>
        <v>3K184.37</v>
      </c>
      <c r="I9476" s="4" t="str">
        <f t="shared" si="297"/>
        <v>SG3_C_P4_HSO+</v>
      </c>
    </row>
    <row r="9477" spans="1:9">
      <c r="A9477" t="s">
        <v>261</v>
      </c>
      <c r="B9477" t="s">
        <v>9553</v>
      </c>
      <c r="C9477" t="s">
        <v>6063</v>
      </c>
      <c r="D9477" t="s">
        <v>3148</v>
      </c>
      <c r="E9477" t="s">
        <v>4540</v>
      </c>
      <c r="F9477">
        <v>36</v>
      </c>
      <c r="G9477" t="s">
        <v>3148</v>
      </c>
      <c r="H9477" s="4" t="str">
        <f t="shared" si="296"/>
        <v>3K184.36</v>
      </c>
      <c r="I9477" s="4" t="str">
        <f t="shared" si="297"/>
        <v>SG3_C_P4_HSI-</v>
      </c>
    </row>
    <row r="9478" spans="1:9">
      <c r="A9478" t="s">
        <v>261</v>
      </c>
      <c r="B9478" t="s">
        <v>9553</v>
      </c>
      <c r="C9478" t="s">
        <v>6063</v>
      </c>
      <c r="D9478" t="s">
        <v>3149</v>
      </c>
      <c r="E9478" t="s">
        <v>4542</v>
      </c>
      <c r="F9478">
        <v>35</v>
      </c>
      <c r="G9478" t="s">
        <v>3149</v>
      </c>
      <c r="H9478" s="4" t="str">
        <f t="shared" si="296"/>
        <v>3K184.35</v>
      </c>
      <c r="I9478" s="4" t="str">
        <f t="shared" si="297"/>
        <v>SG3_C_P4_HSI+</v>
      </c>
    </row>
    <row r="9479" spans="1:9">
      <c r="A9479" t="s">
        <v>261</v>
      </c>
      <c r="B9479" t="s">
        <v>9553</v>
      </c>
      <c r="C9479" t="s">
        <v>6063</v>
      </c>
      <c r="D9479" t="s">
        <v>3150</v>
      </c>
      <c r="E9479" t="s">
        <v>4544</v>
      </c>
      <c r="F9479">
        <v>29</v>
      </c>
      <c r="G9479" t="s">
        <v>3150</v>
      </c>
      <c r="H9479" s="4" t="str">
        <f t="shared" si="296"/>
        <v>3K184.29</v>
      </c>
      <c r="I9479" s="4" t="str">
        <f t="shared" si="297"/>
        <v>SG3_C_P5_HSO-</v>
      </c>
    </row>
    <row r="9480" spans="1:9">
      <c r="A9480" t="s">
        <v>261</v>
      </c>
      <c r="B9480" t="s">
        <v>9553</v>
      </c>
      <c r="C9480" t="s">
        <v>6063</v>
      </c>
      <c r="D9480" t="s">
        <v>3151</v>
      </c>
      <c r="E9480" t="s">
        <v>4546</v>
      </c>
      <c r="F9480">
        <v>28</v>
      </c>
      <c r="G9480" t="s">
        <v>3151</v>
      </c>
      <c r="H9480" s="4" t="str">
        <f t="shared" si="296"/>
        <v>3K184.28</v>
      </c>
      <c r="I9480" s="4" t="str">
        <f t="shared" si="297"/>
        <v>SG3_C_P5_HSO+</v>
      </c>
    </row>
    <row r="9481" spans="1:9">
      <c r="A9481" t="s">
        <v>261</v>
      </c>
      <c r="B9481" t="s">
        <v>9553</v>
      </c>
      <c r="C9481" t="s">
        <v>6063</v>
      </c>
      <c r="D9481" t="s">
        <v>3152</v>
      </c>
      <c r="E9481" t="s">
        <v>4548</v>
      </c>
      <c r="F9481">
        <v>27</v>
      </c>
      <c r="G9481" t="s">
        <v>3152</v>
      </c>
      <c r="H9481" s="4" t="str">
        <f t="shared" si="296"/>
        <v>3K184.27</v>
      </c>
      <c r="I9481" s="4" t="str">
        <f t="shared" si="297"/>
        <v>SG3_C_P5_HSI-</v>
      </c>
    </row>
    <row r="9482" spans="1:9">
      <c r="A9482" t="s">
        <v>261</v>
      </c>
      <c r="B9482" t="s">
        <v>9553</v>
      </c>
      <c r="C9482" t="s">
        <v>6063</v>
      </c>
      <c r="D9482" t="s">
        <v>3153</v>
      </c>
      <c r="E9482" t="s">
        <v>4550</v>
      </c>
      <c r="F9482">
        <v>26</v>
      </c>
      <c r="G9482" t="s">
        <v>3153</v>
      </c>
      <c r="H9482" s="4" t="str">
        <f t="shared" si="296"/>
        <v>3K184.26</v>
      </c>
      <c r="I9482" s="4" t="str">
        <f t="shared" si="297"/>
        <v>SG3_C_P5_HSI+</v>
      </c>
    </row>
    <row r="9483" spans="1:9">
      <c r="A9483" t="s">
        <v>261</v>
      </c>
      <c r="B9483" t="s">
        <v>9553</v>
      </c>
      <c r="C9483" t="s">
        <v>6063</v>
      </c>
      <c r="D9483" t="s">
        <v>3154</v>
      </c>
      <c r="E9483" t="s">
        <v>3425</v>
      </c>
      <c r="F9483">
        <v>34</v>
      </c>
      <c r="G9483" t="s">
        <v>3154</v>
      </c>
      <c r="H9483" s="4" t="str">
        <f t="shared" si="296"/>
        <v>3K184.34</v>
      </c>
      <c r="I9483" s="4" t="str">
        <f t="shared" si="297"/>
        <v>S3_DCH_P4_HSI-</v>
      </c>
    </row>
    <row r="9484" spans="1:9">
      <c r="A9484" t="s">
        <v>261</v>
      </c>
      <c r="B9484" t="s">
        <v>9553</v>
      </c>
      <c r="C9484" t="s">
        <v>6063</v>
      </c>
      <c r="D9484" t="s">
        <v>3155</v>
      </c>
      <c r="E9484" t="s">
        <v>3424</v>
      </c>
      <c r="F9484">
        <v>33</v>
      </c>
      <c r="G9484" t="s">
        <v>3155</v>
      </c>
      <c r="H9484" s="4" t="str">
        <f t="shared" si="296"/>
        <v>3K184.33</v>
      </c>
      <c r="I9484" s="4" t="str">
        <f t="shared" si="297"/>
        <v>S3_DCH_P4_HSI+</v>
      </c>
    </row>
    <row r="9485" spans="1:9">
      <c r="A9485" t="s">
        <v>261</v>
      </c>
      <c r="B9485" t="s">
        <v>9553</v>
      </c>
      <c r="C9485" t="s">
        <v>6063</v>
      </c>
      <c r="D9485" t="s">
        <v>3156</v>
      </c>
      <c r="E9485" t="s">
        <v>3431</v>
      </c>
      <c r="F9485">
        <v>32</v>
      </c>
      <c r="G9485" t="s">
        <v>3156</v>
      </c>
      <c r="H9485" s="4" t="str">
        <f t="shared" si="296"/>
        <v>3K184.32</v>
      </c>
      <c r="I9485" s="4" t="str">
        <f t="shared" si="297"/>
        <v>S3_DCH_P4_HSO-</v>
      </c>
    </row>
    <row r="9486" spans="1:9">
      <c r="A9486" t="s">
        <v>261</v>
      </c>
      <c r="B9486" t="s">
        <v>9553</v>
      </c>
      <c r="C9486" t="s">
        <v>6063</v>
      </c>
      <c r="D9486" t="s">
        <v>3157</v>
      </c>
      <c r="E9486" t="s">
        <v>3430</v>
      </c>
      <c r="F9486">
        <v>31</v>
      </c>
      <c r="G9486" t="s">
        <v>3157</v>
      </c>
      <c r="H9486" s="4" t="str">
        <f t="shared" si="296"/>
        <v>3K184.31</v>
      </c>
      <c r="I9486" s="4" t="str">
        <f t="shared" si="297"/>
        <v>S3_DCH_P4_HSO+</v>
      </c>
    </row>
    <row r="9487" spans="1:9">
      <c r="A9487" t="s">
        <v>261</v>
      </c>
      <c r="B9487" t="s">
        <v>9553</v>
      </c>
      <c r="C9487" t="s">
        <v>6063</v>
      </c>
      <c r="D9487" t="s">
        <v>3158</v>
      </c>
      <c r="E9487" t="s">
        <v>3437</v>
      </c>
      <c r="F9487">
        <v>25</v>
      </c>
      <c r="G9487" t="s">
        <v>3158</v>
      </c>
      <c r="H9487" s="4" t="str">
        <f t="shared" si="296"/>
        <v>3K184.25</v>
      </c>
      <c r="I9487" s="4" t="str">
        <f t="shared" si="297"/>
        <v>S3_DCH_P5_HSI-</v>
      </c>
    </row>
    <row r="9488" spans="1:9">
      <c r="A9488" t="s">
        <v>261</v>
      </c>
      <c r="B9488" t="s">
        <v>9553</v>
      </c>
      <c r="C9488" t="s">
        <v>6063</v>
      </c>
      <c r="D9488" t="s">
        <v>3159</v>
      </c>
      <c r="E9488" t="s">
        <v>3436</v>
      </c>
      <c r="F9488">
        <v>24</v>
      </c>
      <c r="G9488" t="s">
        <v>3159</v>
      </c>
      <c r="H9488" s="4" t="str">
        <f t="shared" si="296"/>
        <v>3K184.24</v>
      </c>
      <c r="I9488" s="4" t="str">
        <f t="shared" si="297"/>
        <v>S3_DCH_P5_HSI+</v>
      </c>
    </row>
    <row r="9489" spans="1:9">
      <c r="A9489" t="s">
        <v>261</v>
      </c>
      <c r="B9489" t="s">
        <v>9553</v>
      </c>
      <c r="C9489" t="s">
        <v>6063</v>
      </c>
      <c r="D9489" t="s">
        <v>3160</v>
      </c>
      <c r="E9489" t="s">
        <v>3443</v>
      </c>
      <c r="F9489">
        <v>23</v>
      </c>
      <c r="G9489" t="s">
        <v>3160</v>
      </c>
      <c r="H9489" s="4" t="str">
        <f t="shared" si="296"/>
        <v>3K184.23</v>
      </c>
      <c r="I9489" s="4" t="str">
        <f t="shared" si="297"/>
        <v>S3_DCH_P5_HSO-</v>
      </c>
    </row>
    <row r="9490" spans="1:9">
      <c r="A9490" t="s">
        <v>261</v>
      </c>
      <c r="B9490" t="s">
        <v>9553</v>
      </c>
      <c r="C9490" t="s">
        <v>6063</v>
      </c>
      <c r="D9490" t="s">
        <v>3161</v>
      </c>
      <c r="E9490" t="s">
        <v>3442</v>
      </c>
      <c r="F9490">
        <v>22</v>
      </c>
      <c r="G9490" t="s">
        <v>3161</v>
      </c>
      <c r="H9490" s="4" t="str">
        <f t="shared" si="296"/>
        <v>3K184.22</v>
      </c>
      <c r="I9490" s="4" t="str">
        <f t="shared" si="297"/>
        <v>S3_DCH_P5_HSO+</v>
      </c>
    </row>
    <row r="9491" spans="1:9">
      <c r="A9491" t="s">
        <v>261</v>
      </c>
      <c r="B9491" t="s">
        <v>9553</v>
      </c>
      <c r="C9491" t="s">
        <v>6063</v>
      </c>
      <c r="D9491" t="s">
        <v>174</v>
      </c>
      <c r="E9491" t="s">
        <v>169</v>
      </c>
      <c r="F9491" t="s">
        <v>174</v>
      </c>
      <c r="G9491" t="s">
        <v>174</v>
      </c>
      <c r="H9491" s="4" t="str">
        <f t="shared" si="296"/>
        <v>3K184.EP</v>
      </c>
      <c r="I9491" s="4" t="str">
        <f t="shared" si="297"/>
        <v>DGND</v>
      </c>
    </row>
    <row r="9492" spans="1:9">
      <c r="A9492" t="s">
        <v>261</v>
      </c>
      <c r="B9492" t="s">
        <v>9553</v>
      </c>
      <c r="C9492" t="s">
        <v>6063</v>
      </c>
      <c r="D9492" t="s">
        <v>3162</v>
      </c>
      <c r="E9492" t="s">
        <v>169</v>
      </c>
      <c r="F9492">
        <v>4</v>
      </c>
      <c r="G9492" t="s">
        <v>3162</v>
      </c>
      <c r="H9492" s="4" t="str">
        <f t="shared" si="296"/>
        <v>3K184.4</v>
      </c>
      <c r="I9492" s="4" t="str">
        <f t="shared" si="297"/>
        <v>DGND</v>
      </c>
    </row>
    <row r="9493" spans="1:9">
      <c r="A9493" t="s">
        <v>261</v>
      </c>
      <c r="B9493" t="s">
        <v>9553</v>
      </c>
      <c r="C9493" t="s">
        <v>6063</v>
      </c>
      <c r="D9493" t="s">
        <v>3163</v>
      </c>
      <c r="E9493" t="s">
        <v>169</v>
      </c>
      <c r="F9493">
        <v>14</v>
      </c>
      <c r="G9493" t="s">
        <v>3163</v>
      </c>
      <c r="H9493" s="4" t="str">
        <f t="shared" si="296"/>
        <v>3K184.14</v>
      </c>
      <c r="I9493" s="4" t="str">
        <f t="shared" si="297"/>
        <v>DGND</v>
      </c>
    </row>
    <row r="9494" spans="1:9">
      <c r="A9494" t="s">
        <v>261</v>
      </c>
      <c r="B9494" t="s">
        <v>9553</v>
      </c>
      <c r="C9494" t="s">
        <v>6063</v>
      </c>
      <c r="D9494" t="s">
        <v>3164</v>
      </c>
      <c r="E9494" t="s">
        <v>169</v>
      </c>
      <c r="F9494">
        <v>19</v>
      </c>
      <c r="G9494" t="s">
        <v>3164</v>
      </c>
      <c r="H9494" s="4" t="str">
        <f t="shared" si="296"/>
        <v>3K184.19</v>
      </c>
      <c r="I9494" s="4" t="str">
        <f t="shared" si="297"/>
        <v>DGND</v>
      </c>
    </row>
    <row r="9495" spans="1:9">
      <c r="A9495" t="s">
        <v>261</v>
      </c>
      <c r="B9495" t="s">
        <v>9553</v>
      </c>
      <c r="C9495" t="s">
        <v>6063</v>
      </c>
      <c r="D9495" t="s">
        <v>3165</v>
      </c>
      <c r="E9495" t="s">
        <v>169</v>
      </c>
      <c r="F9495">
        <v>21</v>
      </c>
      <c r="G9495" t="s">
        <v>3165</v>
      </c>
      <c r="H9495" s="4" t="str">
        <f t="shared" si="296"/>
        <v>3K184.21</v>
      </c>
      <c r="I9495" s="4" t="str">
        <f t="shared" si="297"/>
        <v>DGND</v>
      </c>
    </row>
    <row r="9496" spans="1:9">
      <c r="A9496" t="s">
        <v>261</v>
      </c>
      <c r="B9496" t="s">
        <v>9553</v>
      </c>
      <c r="C9496" t="s">
        <v>6063</v>
      </c>
      <c r="D9496" t="s">
        <v>3166</v>
      </c>
      <c r="E9496" t="s">
        <v>169</v>
      </c>
      <c r="F9496">
        <v>39</v>
      </c>
      <c r="G9496" t="s">
        <v>3166</v>
      </c>
      <c r="H9496" s="4" t="str">
        <f t="shared" si="296"/>
        <v>3K184.39</v>
      </c>
      <c r="I9496" s="4" t="str">
        <f t="shared" si="297"/>
        <v>DGND</v>
      </c>
    </row>
    <row r="9497" spans="1:9">
      <c r="A9497" t="s">
        <v>261</v>
      </c>
      <c r="B9497" t="s">
        <v>9553</v>
      </c>
      <c r="C9497" t="s">
        <v>6063</v>
      </c>
      <c r="D9497" t="s">
        <v>3167</v>
      </c>
      <c r="E9497" t="s">
        <v>169</v>
      </c>
      <c r="F9497">
        <v>41</v>
      </c>
      <c r="G9497" t="s">
        <v>3167</v>
      </c>
      <c r="H9497" s="4" t="str">
        <f t="shared" si="296"/>
        <v>3K184.41</v>
      </c>
      <c r="I9497" s="4" t="str">
        <f t="shared" si="297"/>
        <v>DGND</v>
      </c>
    </row>
    <row r="9498" spans="1:9">
      <c r="A9498" t="s">
        <v>261</v>
      </c>
      <c r="B9498" t="s">
        <v>9553</v>
      </c>
      <c r="C9498" t="s">
        <v>6063</v>
      </c>
      <c r="D9498" t="s">
        <v>864</v>
      </c>
      <c r="F9498">
        <v>18</v>
      </c>
      <c r="G9498" t="s">
        <v>864</v>
      </c>
      <c r="H9498" s="4" t="str">
        <f t="shared" si="296"/>
        <v>3K184.18</v>
      </c>
      <c r="I9498" s="4">
        <f t="shared" si="297"/>
        <v>0</v>
      </c>
    </row>
    <row r="9499" spans="1:9">
      <c r="A9499" t="s">
        <v>261</v>
      </c>
      <c r="B9499" t="s">
        <v>9553</v>
      </c>
      <c r="C9499" t="s">
        <v>6063</v>
      </c>
      <c r="D9499" t="s">
        <v>3168</v>
      </c>
      <c r="F9499">
        <v>42</v>
      </c>
      <c r="G9499" t="s">
        <v>3168</v>
      </c>
      <c r="H9499" s="4" t="str">
        <f t="shared" si="296"/>
        <v>3K184.42</v>
      </c>
      <c r="I9499" s="4">
        <f t="shared" si="297"/>
        <v>0</v>
      </c>
    </row>
    <row r="9500" spans="1:9">
      <c r="A9500" t="s">
        <v>261</v>
      </c>
      <c r="B9500" t="s">
        <v>9553</v>
      </c>
      <c r="C9500" t="s">
        <v>6063</v>
      </c>
      <c r="D9500" t="s">
        <v>3122</v>
      </c>
      <c r="E9500" t="s">
        <v>4557</v>
      </c>
      <c r="F9500">
        <v>8</v>
      </c>
      <c r="G9500" t="s">
        <v>3122</v>
      </c>
      <c r="H9500" s="4" t="str">
        <f t="shared" si="296"/>
        <v>3K184.8</v>
      </c>
      <c r="I9500" s="4" t="str">
        <f t="shared" si="297"/>
        <v>S3_SEL1_K184</v>
      </c>
    </row>
    <row r="9501" spans="1:9">
      <c r="A9501" t="s">
        <v>261</v>
      </c>
      <c r="B9501" t="s">
        <v>9553</v>
      </c>
      <c r="C9501" t="s">
        <v>6063</v>
      </c>
      <c r="D9501" t="s">
        <v>3123</v>
      </c>
      <c r="E9501" t="s">
        <v>4557</v>
      </c>
      <c r="F9501">
        <v>17</v>
      </c>
      <c r="G9501" t="s">
        <v>3123</v>
      </c>
      <c r="H9501" s="4" t="str">
        <f t="shared" si="296"/>
        <v>3K184.17</v>
      </c>
      <c r="I9501" s="4" t="str">
        <f t="shared" si="297"/>
        <v>S3_SEL1_K184</v>
      </c>
    </row>
    <row r="9502" spans="1:9">
      <c r="A9502" t="s">
        <v>261</v>
      </c>
      <c r="B9502" t="s">
        <v>9553</v>
      </c>
      <c r="C9502" t="s">
        <v>6063</v>
      </c>
      <c r="D9502" t="s">
        <v>3169</v>
      </c>
      <c r="E9502" t="s">
        <v>463</v>
      </c>
      <c r="F9502">
        <v>5</v>
      </c>
      <c r="G9502" t="s">
        <v>3169</v>
      </c>
      <c r="H9502" s="4" t="str">
        <f t="shared" si="296"/>
        <v>3K184.5</v>
      </c>
      <c r="I9502" s="4" t="str">
        <f t="shared" si="297"/>
        <v>VDD33_ATX</v>
      </c>
    </row>
    <row r="9503" spans="1:9">
      <c r="A9503" t="s">
        <v>261</v>
      </c>
      <c r="B9503" t="s">
        <v>9553</v>
      </c>
      <c r="C9503" t="s">
        <v>6063</v>
      </c>
      <c r="D9503" t="s">
        <v>3170</v>
      </c>
      <c r="E9503" t="s">
        <v>463</v>
      </c>
      <c r="F9503">
        <v>9</v>
      </c>
      <c r="G9503" t="s">
        <v>3170</v>
      </c>
      <c r="H9503" s="4" t="str">
        <f t="shared" si="296"/>
        <v>3K184.9</v>
      </c>
      <c r="I9503" s="4" t="str">
        <f t="shared" si="297"/>
        <v>VDD33_ATX</v>
      </c>
    </row>
    <row r="9504" spans="1:9">
      <c r="A9504" t="s">
        <v>261</v>
      </c>
      <c r="B9504" t="s">
        <v>9553</v>
      </c>
      <c r="C9504" t="s">
        <v>6063</v>
      </c>
      <c r="D9504" t="s">
        <v>3171</v>
      </c>
      <c r="E9504" t="s">
        <v>463</v>
      </c>
      <c r="F9504">
        <v>13</v>
      </c>
      <c r="G9504" t="s">
        <v>3171</v>
      </c>
      <c r="H9504" s="4" t="str">
        <f t="shared" si="296"/>
        <v>3K184.13</v>
      </c>
      <c r="I9504" s="4" t="str">
        <f t="shared" si="297"/>
        <v>VDD33_ATX</v>
      </c>
    </row>
    <row r="9505" spans="1:9">
      <c r="A9505" t="s">
        <v>261</v>
      </c>
      <c r="B9505" t="s">
        <v>9553</v>
      </c>
      <c r="C9505" t="s">
        <v>6063</v>
      </c>
      <c r="D9505" t="s">
        <v>3172</v>
      </c>
      <c r="E9505" t="s">
        <v>463</v>
      </c>
      <c r="F9505">
        <v>20</v>
      </c>
      <c r="G9505" t="s">
        <v>3172</v>
      </c>
      <c r="H9505" s="4" t="str">
        <f t="shared" si="296"/>
        <v>3K184.20</v>
      </c>
      <c r="I9505" s="4" t="str">
        <f t="shared" si="297"/>
        <v>VDD33_ATX</v>
      </c>
    </row>
    <row r="9506" spans="1:9">
      <c r="A9506" t="s">
        <v>261</v>
      </c>
      <c r="B9506" t="s">
        <v>9553</v>
      </c>
      <c r="C9506" t="s">
        <v>6063</v>
      </c>
      <c r="D9506" t="s">
        <v>3173</v>
      </c>
      <c r="E9506" t="s">
        <v>463</v>
      </c>
      <c r="F9506">
        <v>30</v>
      </c>
      <c r="G9506" t="s">
        <v>3173</v>
      </c>
      <c r="H9506" s="4" t="str">
        <f t="shared" si="296"/>
        <v>3K184.30</v>
      </c>
      <c r="I9506" s="4" t="str">
        <f t="shared" si="297"/>
        <v>VDD33_ATX</v>
      </c>
    </row>
    <row r="9507" spans="1:9">
      <c r="A9507" t="s">
        <v>261</v>
      </c>
      <c r="B9507" t="s">
        <v>9553</v>
      </c>
      <c r="C9507" t="s">
        <v>6063</v>
      </c>
      <c r="D9507" t="s">
        <v>3174</v>
      </c>
      <c r="E9507" t="s">
        <v>463</v>
      </c>
      <c r="F9507">
        <v>40</v>
      </c>
      <c r="G9507" t="s">
        <v>3174</v>
      </c>
      <c r="H9507" s="4" t="str">
        <f t="shared" si="296"/>
        <v>3K184.40</v>
      </c>
      <c r="I9507" s="4" t="str">
        <f t="shared" si="297"/>
        <v>VDD33_ATX</v>
      </c>
    </row>
    <row r="9508" spans="1:9">
      <c r="A9508" t="s">
        <v>261</v>
      </c>
      <c r="B9508" t="s">
        <v>9553</v>
      </c>
      <c r="C9508" t="s">
        <v>6064</v>
      </c>
      <c r="D9508">
        <v>1</v>
      </c>
      <c r="E9508" t="s">
        <v>4557</v>
      </c>
      <c r="F9508">
        <v>1</v>
      </c>
      <c r="G9508">
        <v>1</v>
      </c>
      <c r="H9508" s="4" t="str">
        <f t="shared" si="296"/>
        <v>3RL19.1</v>
      </c>
      <c r="I9508" s="4" t="str">
        <f t="shared" si="297"/>
        <v>S3_SEL1_K184</v>
      </c>
    </row>
    <row r="9509" spans="1:9">
      <c r="A9509" t="s">
        <v>261</v>
      </c>
      <c r="B9509" t="s">
        <v>9553</v>
      </c>
      <c r="C9509" t="s">
        <v>6064</v>
      </c>
      <c r="D9509">
        <v>2</v>
      </c>
      <c r="E9509" t="s">
        <v>169</v>
      </c>
      <c r="F9509">
        <v>2</v>
      </c>
      <c r="G9509">
        <v>2</v>
      </c>
      <c r="H9509" s="4" t="str">
        <f t="shared" si="296"/>
        <v>3RL19.2</v>
      </c>
      <c r="I9509" s="4" t="str">
        <f t="shared" si="297"/>
        <v>DGND</v>
      </c>
    </row>
    <row r="9510" spans="1:9">
      <c r="A9510" t="s">
        <v>261</v>
      </c>
      <c r="B9510" t="s">
        <v>9553</v>
      </c>
      <c r="C9510" t="s">
        <v>6065</v>
      </c>
      <c r="D9510">
        <v>1</v>
      </c>
      <c r="E9510" t="s">
        <v>4552</v>
      </c>
      <c r="F9510">
        <v>1</v>
      </c>
      <c r="G9510">
        <v>1</v>
      </c>
      <c r="H9510" s="4" t="str">
        <f t="shared" si="296"/>
        <v>3RL21.1</v>
      </c>
      <c r="I9510" s="4" t="str">
        <f t="shared" si="297"/>
        <v>S3_OE_K184</v>
      </c>
    </row>
    <row r="9511" spans="1:9">
      <c r="A9511" t="s">
        <v>261</v>
      </c>
      <c r="B9511" t="s">
        <v>9553</v>
      </c>
      <c r="C9511" t="s">
        <v>6065</v>
      </c>
      <c r="D9511">
        <v>2</v>
      </c>
      <c r="E9511" t="s">
        <v>169</v>
      </c>
      <c r="F9511">
        <v>2</v>
      </c>
      <c r="G9511">
        <v>2</v>
      </c>
      <c r="H9511" s="4" t="str">
        <f t="shared" si="296"/>
        <v>3RL21.2</v>
      </c>
      <c r="I9511" s="4" t="str">
        <f t="shared" si="297"/>
        <v>DGND</v>
      </c>
    </row>
    <row r="9512" spans="1:9">
      <c r="A9512" t="s">
        <v>261</v>
      </c>
      <c r="B9512" t="s">
        <v>9553</v>
      </c>
      <c r="C9512" t="s">
        <v>6066</v>
      </c>
      <c r="D9512">
        <v>1</v>
      </c>
      <c r="E9512" t="s">
        <v>3314</v>
      </c>
      <c r="F9512">
        <v>1</v>
      </c>
      <c r="G9512">
        <v>1</v>
      </c>
      <c r="H9512" s="4" t="str">
        <f t="shared" si="296"/>
        <v>3RU13.1</v>
      </c>
      <c r="I9512" s="4" t="str">
        <f t="shared" si="297"/>
        <v>SC_UDB184_1</v>
      </c>
    </row>
    <row r="9513" spans="1:9">
      <c r="A9513" t="s">
        <v>261</v>
      </c>
      <c r="B9513" t="s">
        <v>9553</v>
      </c>
      <c r="C9513" t="s">
        <v>6066</v>
      </c>
      <c r="D9513">
        <v>2</v>
      </c>
      <c r="E9513" t="s">
        <v>4557</v>
      </c>
      <c r="F9513">
        <v>2</v>
      </c>
      <c r="G9513">
        <v>2</v>
      </c>
      <c r="H9513" s="4" t="str">
        <f t="shared" si="296"/>
        <v>3RU13.2</v>
      </c>
      <c r="I9513" s="4" t="str">
        <f t="shared" si="297"/>
        <v>S3_SEL1_K184</v>
      </c>
    </row>
    <row r="9514" spans="1:9">
      <c r="A9514" t="s">
        <v>261</v>
      </c>
      <c r="B9514" t="s">
        <v>9553</v>
      </c>
      <c r="C9514" t="s">
        <v>5882</v>
      </c>
      <c r="D9514" t="s">
        <v>3093</v>
      </c>
      <c r="E9514" t="s">
        <v>4553</v>
      </c>
      <c r="F9514" t="s">
        <v>1615</v>
      </c>
      <c r="G9514" t="s">
        <v>3093</v>
      </c>
      <c r="H9514" s="4" t="str">
        <f t="shared" si="296"/>
        <v>SITE3.V13</v>
      </c>
      <c r="I9514" s="4" t="str">
        <f t="shared" si="297"/>
        <v>S3_P4_HSI-</v>
      </c>
    </row>
    <row r="9515" spans="1:9">
      <c r="A9515" t="s">
        <v>261</v>
      </c>
      <c r="B9515" t="s">
        <v>9553</v>
      </c>
      <c r="C9515" t="s">
        <v>5882</v>
      </c>
      <c r="D9515" t="s">
        <v>3094</v>
      </c>
      <c r="E9515" t="s">
        <v>4554</v>
      </c>
      <c r="F9515" t="s">
        <v>1614</v>
      </c>
      <c r="G9515" t="s">
        <v>3094</v>
      </c>
      <c r="H9515" s="4" t="str">
        <f t="shared" si="296"/>
        <v>SITE3.V12</v>
      </c>
      <c r="I9515" s="4" t="str">
        <f t="shared" si="297"/>
        <v>S3_P4_HSI+</v>
      </c>
    </row>
    <row r="9516" spans="1:9">
      <c r="A9516" t="s">
        <v>261</v>
      </c>
      <c r="B9516" t="s">
        <v>9553</v>
      </c>
      <c r="C9516" t="s">
        <v>5882</v>
      </c>
      <c r="D9516" t="s">
        <v>3095</v>
      </c>
      <c r="E9516" t="s">
        <v>4558</v>
      </c>
      <c r="F9516" t="s">
        <v>1625</v>
      </c>
      <c r="G9516" t="s">
        <v>3095</v>
      </c>
      <c r="H9516" s="4" t="str">
        <f t="shared" si="296"/>
        <v>SITE3.W14</v>
      </c>
      <c r="I9516" s="4" t="str">
        <f t="shared" si="297"/>
        <v>S3_P4_HSO-</v>
      </c>
    </row>
    <row r="9517" spans="1:9">
      <c r="A9517" t="s">
        <v>261</v>
      </c>
      <c r="B9517" t="s">
        <v>9553</v>
      </c>
      <c r="C9517" t="s">
        <v>5882</v>
      </c>
      <c r="D9517" t="s">
        <v>3096</v>
      </c>
      <c r="E9517" t="s">
        <v>4559</v>
      </c>
      <c r="F9517" t="s">
        <v>1624</v>
      </c>
      <c r="G9517" t="s">
        <v>3096</v>
      </c>
      <c r="H9517" s="4" t="str">
        <f t="shared" si="296"/>
        <v>SITE3.W13</v>
      </c>
      <c r="I9517" s="4" t="str">
        <f t="shared" si="297"/>
        <v>S3_P4_HSO+</v>
      </c>
    </row>
    <row r="9518" spans="1:9">
      <c r="A9518" t="s">
        <v>261</v>
      </c>
      <c r="B9518" t="s">
        <v>9553</v>
      </c>
      <c r="C9518" t="s">
        <v>5882</v>
      </c>
      <c r="D9518" t="s">
        <v>3097</v>
      </c>
      <c r="E9518" t="s">
        <v>4555</v>
      </c>
      <c r="F9518" t="s">
        <v>1617</v>
      </c>
      <c r="G9518" t="s">
        <v>3097</v>
      </c>
      <c r="H9518" s="4" t="str">
        <f t="shared" si="296"/>
        <v>SITE3.V15</v>
      </c>
      <c r="I9518" s="4" t="str">
        <f t="shared" si="297"/>
        <v>S3_P5_HSI-</v>
      </c>
    </row>
    <row r="9519" spans="1:9">
      <c r="A9519" t="s">
        <v>261</v>
      </c>
      <c r="B9519" t="s">
        <v>9553</v>
      </c>
      <c r="C9519" t="s">
        <v>5882</v>
      </c>
      <c r="D9519" t="s">
        <v>3098</v>
      </c>
      <c r="E9519" t="s">
        <v>4556</v>
      </c>
      <c r="F9519" t="s">
        <v>1616</v>
      </c>
      <c r="G9519" t="s">
        <v>3098</v>
      </c>
      <c r="H9519" s="4" t="str">
        <f t="shared" si="296"/>
        <v>SITE3.V14</v>
      </c>
      <c r="I9519" s="4" t="str">
        <f t="shared" si="297"/>
        <v>S3_P5_HSI+</v>
      </c>
    </row>
    <row r="9520" spans="1:9">
      <c r="A9520" t="s">
        <v>261</v>
      </c>
      <c r="B9520" t="s">
        <v>9553</v>
      </c>
      <c r="C9520" t="s">
        <v>5882</v>
      </c>
      <c r="D9520" t="s">
        <v>3099</v>
      </c>
      <c r="E9520" t="s">
        <v>4560</v>
      </c>
      <c r="F9520" t="s">
        <v>1627</v>
      </c>
      <c r="G9520" t="s">
        <v>3099</v>
      </c>
      <c r="H9520" s="4" t="str">
        <f t="shared" si="296"/>
        <v>SITE3.W16</v>
      </c>
      <c r="I9520" s="4" t="str">
        <f t="shared" si="297"/>
        <v>S3_P5_HSO-</v>
      </c>
    </row>
    <row r="9521" spans="1:9">
      <c r="A9521" t="s">
        <v>261</v>
      </c>
      <c r="B9521" t="s">
        <v>9553</v>
      </c>
      <c r="C9521" t="s">
        <v>5882</v>
      </c>
      <c r="D9521" t="s">
        <v>3100</v>
      </c>
      <c r="E9521" t="s">
        <v>4561</v>
      </c>
      <c r="F9521" t="s">
        <v>1626</v>
      </c>
      <c r="G9521" t="s">
        <v>3100</v>
      </c>
      <c r="H9521" s="4" t="str">
        <f t="shared" si="296"/>
        <v>SITE3.W15</v>
      </c>
      <c r="I9521" s="4" t="str">
        <f t="shared" si="297"/>
        <v>S3_P5_HSO+</v>
      </c>
    </row>
    <row r="9522" spans="1:9">
      <c r="A9522" t="s">
        <v>261</v>
      </c>
      <c r="B9522" t="s">
        <v>9554</v>
      </c>
      <c r="C9522" t="s">
        <v>6075</v>
      </c>
      <c r="D9522">
        <v>1</v>
      </c>
      <c r="E9522" t="s">
        <v>463</v>
      </c>
      <c r="F9522">
        <v>1</v>
      </c>
      <c r="G9522">
        <v>1</v>
      </c>
      <c r="H9522" s="4" t="str">
        <f t="shared" si="296"/>
        <v>3C213.1</v>
      </c>
      <c r="I9522" s="4" t="str">
        <f t="shared" si="297"/>
        <v>VDD33_ATX</v>
      </c>
    </row>
    <row r="9523" spans="1:9">
      <c r="A9523" t="s">
        <v>261</v>
      </c>
      <c r="B9523" t="s">
        <v>9554</v>
      </c>
      <c r="C9523" t="s">
        <v>6075</v>
      </c>
      <c r="D9523">
        <v>2</v>
      </c>
      <c r="E9523" t="s">
        <v>169</v>
      </c>
      <c r="F9523">
        <v>2</v>
      </c>
      <c r="G9523">
        <v>2</v>
      </c>
      <c r="H9523" s="4" t="str">
        <f t="shared" si="296"/>
        <v>3C213.2</v>
      </c>
      <c r="I9523" s="4" t="str">
        <f t="shared" si="297"/>
        <v>DGND</v>
      </c>
    </row>
    <row r="9524" spans="1:9">
      <c r="A9524" t="s">
        <v>261</v>
      </c>
      <c r="B9524" t="s">
        <v>9554</v>
      </c>
      <c r="C9524" t="s">
        <v>6076</v>
      </c>
      <c r="D9524">
        <v>1</v>
      </c>
      <c r="E9524" t="s">
        <v>463</v>
      </c>
      <c r="F9524">
        <v>1</v>
      </c>
      <c r="G9524">
        <v>1</v>
      </c>
      <c r="H9524" s="4" t="str">
        <f t="shared" si="296"/>
        <v>3C214.1</v>
      </c>
      <c r="I9524" s="4" t="str">
        <f t="shared" si="297"/>
        <v>VDD33_ATX</v>
      </c>
    </row>
    <row r="9525" spans="1:9">
      <c r="A9525" t="s">
        <v>261</v>
      </c>
      <c r="B9525" t="s">
        <v>9554</v>
      </c>
      <c r="C9525" t="s">
        <v>6076</v>
      </c>
      <c r="D9525">
        <v>2</v>
      </c>
      <c r="E9525" t="s">
        <v>169</v>
      </c>
      <c r="F9525">
        <v>2</v>
      </c>
      <c r="G9525">
        <v>2</v>
      </c>
      <c r="H9525" s="4" t="str">
        <f t="shared" si="296"/>
        <v>3C214.2</v>
      </c>
      <c r="I9525" s="4" t="str">
        <f t="shared" si="297"/>
        <v>DGND</v>
      </c>
    </row>
    <row r="9526" spans="1:9">
      <c r="A9526" t="s">
        <v>261</v>
      </c>
      <c r="B9526" t="s">
        <v>9554</v>
      </c>
      <c r="C9526" t="s">
        <v>6077</v>
      </c>
      <c r="D9526">
        <v>1</v>
      </c>
      <c r="E9526" t="s">
        <v>463</v>
      </c>
      <c r="F9526">
        <v>1</v>
      </c>
      <c r="G9526">
        <v>1</v>
      </c>
      <c r="H9526" s="4" t="str">
        <f t="shared" si="296"/>
        <v>3C217.1</v>
      </c>
      <c r="I9526" s="4" t="str">
        <f t="shared" si="297"/>
        <v>VDD33_ATX</v>
      </c>
    </row>
    <row r="9527" spans="1:9">
      <c r="A9527" t="s">
        <v>261</v>
      </c>
      <c r="B9527" t="s">
        <v>9554</v>
      </c>
      <c r="C9527" t="s">
        <v>6077</v>
      </c>
      <c r="D9527">
        <v>2</v>
      </c>
      <c r="E9527" t="s">
        <v>169</v>
      </c>
      <c r="F9527">
        <v>2</v>
      </c>
      <c r="G9527">
        <v>2</v>
      </c>
      <c r="H9527" s="4" t="str">
        <f t="shared" si="296"/>
        <v>3C217.2</v>
      </c>
      <c r="I9527" s="4" t="str">
        <f t="shared" si="297"/>
        <v>DGND</v>
      </c>
    </row>
    <row r="9528" spans="1:9">
      <c r="A9528" t="s">
        <v>261</v>
      </c>
      <c r="B9528" t="s">
        <v>9554</v>
      </c>
      <c r="C9528" t="s">
        <v>6078</v>
      </c>
      <c r="D9528">
        <v>1</v>
      </c>
      <c r="E9528" t="s">
        <v>4594</v>
      </c>
      <c r="F9528">
        <v>1</v>
      </c>
      <c r="G9528">
        <v>1</v>
      </c>
      <c r="H9528" s="4" t="str">
        <f t="shared" si="296"/>
        <v>3CS101.1</v>
      </c>
      <c r="I9528" s="4" t="str">
        <f t="shared" si="297"/>
        <v>SG3_C_P6_HSO-</v>
      </c>
    </row>
    <row r="9529" spans="1:9">
      <c r="A9529" t="s">
        <v>261</v>
      </c>
      <c r="B9529" t="s">
        <v>9554</v>
      </c>
      <c r="C9529" t="s">
        <v>6078</v>
      </c>
      <c r="D9529">
        <v>2</v>
      </c>
      <c r="E9529" t="s">
        <v>4595</v>
      </c>
      <c r="F9529">
        <v>2</v>
      </c>
      <c r="G9529">
        <v>2</v>
      </c>
      <c r="H9529" s="4" t="str">
        <f t="shared" si="296"/>
        <v>3CS101.2</v>
      </c>
      <c r="I9529" s="4" t="str">
        <f t="shared" si="297"/>
        <v>SG3_P6_HSO-</v>
      </c>
    </row>
    <row r="9530" spans="1:9">
      <c r="A9530" t="s">
        <v>261</v>
      </c>
      <c r="B9530" t="s">
        <v>9554</v>
      </c>
      <c r="C9530" t="s">
        <v>6079</v>
      </c>
      <c r="D9530">
        <v>1</v>
      </c>
      <c r="E9530" t="s">
        <v>4596</v>
      </c>
      <c r="F9530">
        <v>1</v>
      </c>
      <c r="G9530">
        <v>1</v>
      </c>
      <c r="H9530" s="4" t="str">
        <f t="shared" si="296"/>
        <v>3CS102.1</v>
      </c>
      <c r="I9530" s="4" t="str">
        <f t="shared" si="297"/>
        <v>SG3_C_P6_HSO+</v>
      </c>
    </row>
    <row r="9531" spans="1:9">
      <c r="A9531" t="s">
        <v>261</v>
      </c>
      <c r="B9531" t="s">
        <v>9554</v>
      </c>
      <c r="C9531" t="s">
        <v>6079</v>
      </c>
      <c r="D9531">
        <v>2</v>
      </c>
      <c r="E9531" t="s">
        <v>4597</v>
      </c>
      <c r="F9531">
        <v>2</v>
      </c>
      <c r="G9531">
        <v>2</v>
      </c>
      <c r="H9531" s="4" t="str">
        <f t="shared" si="296"/>
        <v>3CS102.2</v>
      </c>
      <c r="I9531" s="4" t="str">
        <f t="shared" si="297"/>
        <v>SG3_P6_HSO+</v>
      </c>
    </row>
    <row r="9532" spans="1:9">
      <c r="A9532" t="s">
        <v>261</v>
      </c>
      <c r="B9532" t="s">
        <v>9554</v>
      </c>
      <c r="C9532" t="s">
        <v>6067</v>
      </c>
      <c r="D9532">
        <v>1</v>
      </c>
      <c r="E9532" t="s">
        <v>4562</v>
      </c>
      <c r="F9532">
        <v>1</v>
      </c>
      <c r="G9532">
        <v>1</v>
      </c>
      <c r="H9532" s="4" t="str">
        <f t="shared" si="296"/>
        <v>3CS103.1</v>
      </c>
      <c r="I9532" s="4" t="str">
        <f t="shared" si="297"/>
        <v>SH31_C_P6_HSI-</v>
      </c>
    </row>
    <row r="9533" spans="1:9">
      <c r="A9533" t="s">
        <v>261</v>
      </c>
      <c r="B9533" t="s">
        <v>9554</v>
      </c>
      <c r="C9533" t="s">
        <v>6067</v>
      </c>
      <c r="D9533">
        <v>2</v>
      </c>
      <c r="E9533" t="s">
        <v>4563</v>
      </c>
      <c r="F9533">
        <v>2</v>
      </c>
      <c r="G9533">
        <v>2</v>
      </c>
      <c r="H9533" s="4" t="str">
        <f t="shared" si="296"/>
        <v>3CS103.2</v>
      </c>
      <c r="I9533" s="4" t="str">
        <f t="shared" si="297"/>
        <v>SH31_P6_HSI-</v>
      </c>
    </row>
    <row r="9534" spans="1:9">
      <c r="A9534" t="s">
        <v>261</v>
      </c>
      <c r="B9534" t="s">
        <v>9554</v>
      </c>
      <c r="C9534" t="s">
        <v>6068</v>
      </c>
      <c r="D9534">
        <v>1</v>
      </c>
      <c r="E9534" t="s">
        <v>4564</v>
      </c>
      <c r="F9534">
        <v>1</v>
      </c>
      <c r="G9534">
        <v>1</v>
      </c>
      <c r="H9534" s="4" t="str">
        <f t="shared" si="296"/>
        <v>3CS104.1</v>
      </c>
      <c r="I9534" s="4" t="str">
        <f t="shared" si="297"/>
        <v>SH31_C_P6_HSI+</v>
      </c>
    </row>
    <row r="9535" spans="1:9">
      <c r="A9535" t="s">
        <v>261</v>
      </c>
      <c r="B9535" t="s">
        <v>9554</v>
      </c>
      <c r="C9535" t="s">
        <v>6068</v>
      </c>
      <c r="D9535">
        <v>2</v>
      </c>
      <c r="E9535" t="s">
        <v>4565</v>
      </c>
      <c r="F9535">
        <v>2</v>
      </c>
      <c r="G9535">
        <v>2</v>
      </c>
      <c r="H9535" s="4" t="str">
        <f t="shared" si="296"/>
        <v>3CS104.2</v>
      </c>
      <c r="I9535" s="4" t="str">
        <f t="shared" si="297"/>
        <v>SH31_P6_HSI+</v>
      </c>
    </row>
    <row r="9536" spans="1:9">
      <c r="A9536" t="s">
        <v>261</v>
      </c>
      <c r="B9536" t="s">
        <v>9554</v>
      </c>
      <c r="C9536" t="s">
        <v>6080</v>
      </c>
      <c r="D9536">
        <v>1</v>
      </c>
      <c r="E9536" t="s">
        <v>4598</v>
      </c>
      <c r="F9536">
        <v>1</v>
      </c>
      <c r="G9536">
        <v>1</v>
      </c>
      <c r="H9536" s="4" t="str">
        <f t="shared" si="296"/>
        <v>3CS107.1</v>
      </c>
      <c r="I9536" s="4" t="str">
        <f t="shared" si="297"/>
        <v>SG3_C_P6_HSI+</v>
      </c>
    </row>
    <row r="9537" spans="1:9">
      <c r="A9537" t="s">
        <v>261</v>
      </c>
      <c r="B9537" t="s">
        <v>9554</v>
      </c>
      <c r="C9537" t="s">
        <v>6080</v>
      </c>
      <c r="D9537">
        <v>2</v>
      </c>
      <c r="E9537" t="s">
        <v>4599</v>
      </c>
      <c r="F9537">
        <v>2</v>
      </c>
      <c r="G9537">
        <v>2</v>
      </c>
      <c r="H9537" s="4" t="str">
        <f t="shared" si="296"/>
        <v>3CS107.2</v>
      </c>
      <c r="I9537" s="4" t="str">
        <f t="shared" si="297"/>
        <v>SG3_P6_HSI+</v>
      </c>
    </row>
    <row r="9538" spans="1:9">
      <c r="A9538" t="s">
        <v>261</v>
      </c>
      <c r="B9538" t="s">
        <v>9554</v>
      </c>
      <c r="C9538" t="s">
        <v>6081</v>
      </c>
      <c r="D9538">
        <v>1</v>
      </c>
      <c r="E9538" t="s">
        <v>4600</v>
      </c>
      <c r="F9538">
        <v>1</v>
      </c>
      <c r="G9538">
        <v>1</v>
      </c>
      <c r="H9538" s="4" t="str">
        <f t="shared" ref="H9538:H9601" si="298">CONCATENATE(C9538,".",F9538)</f>
        <v>3CS108.1</v>
      </c>
      <c r="I9538" s="4" t="str">
        <f t="shared" ref="I9538:I9601" si="299">E9538</f>
        <v>SG3_C_P6_HSI-</v>
      </c>
    </row>
    <row r="9539" spans="1:9">
      <c r="A9539" t="s">
        <v>261</v>
      </c>
      <c r="B9539" t="s">
        <v>9554</v>
      </c>
      <c r="C9539" t="s">
        <v>6081</v>
      </c>
      <c r="D9539">
        <v>2</v>
      </c>
      <c r="E9539" t="s">
        <v>4601</v>
      </c>
      <c r="F9539">
        <v>2</v>
      </c>
      <c r="G9539">
        <v>2</v>
      </c>
      <c r="H9539" s="4" t="str">
        <f t="shared" si="298"/>
        <v>3CS108.2</v>
      </c>
      <c r="I9539" s="4" t="str">
        <f t="shared" si="299"/>
        <v>SG3_P6_HSI-</v>
      </c>
    </row>
    <row r="9540" spans="1:9">
      <c r="A9540" t="s">
        <v>261</v>
      </c>
      <c r="B9540" t="s">
        <v>9554</v>
      </c>
      <c r="C9540" t="s">
        <v>6069</v>
      </c>
      <c r="D9540">
        <v>1</v>
      </c>
      <c r="E9540" t="s">
        <v>4566</v>
      </c>
      <c r="F9540">
        <v>1</v>
      </c>
      <c r="G9540">
        <v>1</v>
      </c>
      <c r="H9540" s="4" t="str">
        <f t="shared" si="298"/>
        <v>3CS111.1</v>
      </c>
      <c r="I9540" s="4" t="str">
        <f t="shared" si="299"/>
        <v>SG3_C_P7_HSO-</v>
      </c>
    </row>
    <row r="9541" spans="1:9">
      <c r="A9541" t="s">
        <v>261</v>
      </c>
      <c r="B9541" t="s">
        <v>9554</v>
      </c>
      <c r="C9541" t="s">
        <v>6069</v>
      </c>
      <c r="D9541">
        <v>2</v>
      </c>
      <c r="E9541" t="s">
        <v>4567</v>
      </c>
      <c r="F9541">
        <v>2</v>
      </c>
      <c r="G9541">
        <v>2</v>
      </c>
      <c r="H9541" s="4" t="str">
        <f t="shared" si="298"/>
        <v>3CS111.2</v>
      </c>
      <c r="I9541" s="4" t="str">
        <f t="shared" si="299"/>
        <v>SG3_P7_HSO-</v>
      </c>
    </row>
    <row r="9542" spans="1:9">
      <c r="A9542" t="s">
        <v>261</v>
      </c>
      <c r="B9542" t="s">
        <v>9554</v>
      </c>
      <c r="C9542" t="s">
        <v>6070</v>
      </c>
      <c r="D9542">
        <v>1</v>
      </c>
      <c r="E9542" t="s">
        <v>4568</v>
      </c>
      <c r="F9542">
        <v>1</v>
      </c>
      <c r="G9542">
        <v>1</v>
      </c>
      <c r="H9542" s="4" t="str">
        <f t="shared" si="298"/>
        <v>3CS112.1</v>
      </c>
      <c r="I9542" s="4" t="str">
        <f t="shared" si="299"/>
        <v>SG3_C_P7_HSO+</v>
      </c>
    </row>
    <row r="9543" spans="1:9">
      <c r="A9543" t="s">
        <v>261</v>
      </c>
      <c r="B9543" t="s">
        <v>9554</v>
      </c>
      <c r="C9543" t="s">
        <v>6070</v>
      </c>
      <c r="D9543">
        <v>2</v>
      </c>
      <c r="E9543" t="s">
        <v>4569</v>
      </c>
      <c r="F9543">
        <v>2</v>
      </c>
      <c r="G9543">
        <v>2</v>
      </c>
      <c r="H9543" s="4" t="str">
        <f t="shared" si="298"/>
        <v>3CS112.2</v>
      </c>
      <c r="I9543" s="4" t="str">
        <f t="shared" si="299"/>
        <v>SG3_P7_HSO+</v>
      </c>
    </row>
    <row r="9544" spans="1:9">
      <c r="A9544" t="s">
        <v>261</v>
      </c>
      <c r="B9544" t="s">
        <v>9554</v>
      </c>
      <c r="C9544" t="s">
        <v>6082</v>
      </c>
      <c r="D9544">
        <v>1</v>
      </c>
      <c r="E9544" t="s">
        <v>9918</v>
      </c>
      <c r="F9544">
        <v>1</v>
      </c>
      <c r="G9544">
        <v>1</v>
      </c>
      <c r="H9544" s="4" t="str">
        <f t="shared" si="298"/>
        <v>3CS113.1</v>
      </c>
      <c r="I9544" s="4" t="str">
        <f t="shared" si="299"/>
        <v>SH32_C_P7_HSI-</v>
      </c>
    </row>
    <row r="9545" spans="1:9">
      <c r="A9545" t="s">
        <v>261</v>
      </c>
      <c r="B9545" t="s">
        <v>9554</v>
      </c>
      <c r="C9545" t="s">
        <v>6082</v>
      </c>
      <c r="D9545">
        <v>2</v>
      </c>
      <c r="E9545" t="s">
        <v>8981</v>
      </c>
      <c r="F9545">
        <v>2</v>
      </c>
      <c r="G9545">
        <v>2</v>
      </c>
      <c r="H9545" s="4" t="str">
        <f t="shared" si="298"/>
        <v>3CS113.2</v>
      </c>
      <c r="I9545" s="4" t="str">
        <f t="shared" si="299"/>
        <v>SH32_P7_HSI-</v>
      </c>
    </row>
    <row r="9546" spans="1:9">
      <c r="A9546" t="s">
        <v>261</v>
      </c>
      <c r="B9546" t="s">
        <v>9554</v>
      </c>
      <c r="C9546" t="s">
        <v>6083</v>
      </c>
      <c r="D9546">
        <v>1</v>
      </c>
      <c r="E9546" t="s">
        <v>9919</v>
      </c>
      <c r="F9546">
        <v>1</v>
      </c>
      <c r="G9546">
        <v>1</v>
      </c>
      <c r="H9546" s="4" t="str">
        <f t="shared" si="298"/>
        <v>3CS114.1</v>
      </c>
      <c r="I9546" s="4" t="str">
        <f t="shared" si="299"/>
        <v>SH32_C_P7_HSI+</v>
      </c>
    </row>
    <row r="9547" spans="1:9">
      <c r="A9547" t="s">
        <v>261</v>
      </c>
      <c r="B9547" t="s">
        <v>9554</v>
      </c>
      <c r="C9547" t="s">
        <v>6083</v>
      </c>
      <c r="D9547">
        <v>2</v>
      </c>
      <c r="E9547" t="s">
        <v>8982</v>
      </c>
      <c r="F9547">
        <v>2</v>
      </c>
      <c r="G9547">
        <v>2</v>
      </c>
      <c r="H9547" s="4" t="str">
        <f t="shared" si="298"/>
        <v>3CS114.2</v>
      </c>
      <c r="I9547" s="4" t="str">
        <f t="shared" si="299"/>
        <v>SH32_P7_HSI+</v>
      </c>
    </row>
    <row r="9548" spans="1:9">
      <c r="A9548" t="s">
        <v>261</v>
      </c>
      <c r="B9548" t="s">
        <v>9554</v>
      </c>
      <c r="C9548" t="s">
        <v>6071</v>
      </c>
      <c r="D9548">
        <v>1</v>
      </c>
      <c r="E9548" t="s">
        <v>4570</v>
      </c>
      <c r="F9548">
        <v>1</v>
      </c>
      <c r="G9548">
        <v>1</v>
      </c>
      <c r="H9548" s="4" t="str">
        <f t="shared" si="298"/>
        <v>3CS117.1</v>
      </c>
      <c r="I9548" s="4" t="str">
        <f t="shared" si="299"/>
        <v>SG3_C_P7_HSI+</v>
      </c>
    </row>
    <row r="9549" spans="1:9">
      <c r="A9549" t="s">
        <v>261</v>
      </c>
      <c r="B9549" t="s">
        <v>9554</v>
      </c>
      <c r="C9549" t="s">
        <v>6071</v>
      </c>
      <c r="D9549">
        <v>2</v>
      </c>
      <c r="E9549" t="s">
        <v>4571</v>
      </c>
      <c r="F9549">
        <v>2</v>
      </c>
      <c r="G9549">
        <v>2</v>
      </c>
      <c r="H9549" s="4" t="str">
        <f t="shared" si="298"/>
        <v>3CS117.2</v>
      </c>
      <c r="I9549" s="4" t="str">
        <f t="shared" si="299"/>
        <v>SG3_P7_HSI+</v>
      </c>
    </row>
    <row r="9550" spans="1:9">
      <c r="A9550" t="s">
        <v>261</v>
      </c>
      <c r="B9550" t="s">
        <v>9554</v>
      </c>
      <c r="C9550" t="s">
        <v>6072</v>
      </c>
      <c r="D9550">
        <v>1</v>
      </c>
      <c r="E9550" t="s">
        <v>4572</v>
      </c>
      <c r="F9550">
        <v>1</v>
      </c>
      <c r="G9550">
        <v>1</v>
      </c>
      <c r="H9550" s="4" t="str">
        <f t="shared" si="298"/>
        <v>3CS118.1</v>
      </c>
      <c r="I9550" s="4" t="str">
        <f t="shared" si="299"/>
        <v>SG3_C_P7_HSI-</v>
      </c>
    </row>
    <row r="9551" spans="1:9">
      <c r="A9551" t="s">
        <v>261</v>
      </c>
      <c r="B9551" t="s">
        <v>9554</v>
      </c>
      <c r="C9551" t="s">
        <v>6072</v>
      </c>
      <c r="D9551">
        <v>2</v>
      </c>
      <c r="E9551" t="s">
        <v>4573</v>
      </c>
      <c r="F9551">
        <v>2</v>
      </c>
      <c r="G9551">
        <v>2</v>
      </c>
      <c r="H9551" s="4" t="str">
        <f t="shared" si="298"/>
        <v>3CS118.2</v>
      </c>
      <c r="I9551" s="4" t="str">
        <f t="shared" si="299"/>
        <v>SG3_P7_HSI-</v>
      </c>
    </row>
    <row r="9552" spans="1:9">
      <c r="A9552" t="s">
        <v>261</v>
      </c>
      <c r="B9552" t="s">
        <v>9554</v>
      </c>
      <c r="C9552" t="s">
        <v>6084</v>
      </c>
      <c r="D9552" t="s">
        <v>3132</v>
      </c>
      <c r="E9552" t="s">
        <v>4602</v>
      </c>
      <c r="F9552">
        <v>1</v>
      </c>
      <c r="G9552" t="s">
        <v>3132</v>
      </c>
      <c r="H9552" s="4" t="str">
        <f t="shared" si="298"/>
        <v>3K213.1</v>
      </c>
      <c r="I9552" s="4" t="str">
        <f t="shared" si="299"/>
        <v>S3_OE_K213</v>
      </c>
    </row>
    <row r="9553" spans="1:9">
      <c r="A9553" t="s">
        <v>261</v>
      </c>
      <c r="B9553" t="s">
        <v>9554</v>
      </c>
      <c r="C9553" t="s">
        <v>6084</v>
      </c>
      <c r="D9553" t="s">
        <v>3133</v>
      </c>
      <c r="E9553" t="s">
        <v>4602</v>
      </c>
      <c r="F9553">
        <v>10</v>
      </c>
      <c r="G9553" t="s">
        <v>3133</v>
      </c>
      <c r="H9553" s="4" t="str">
        <f t="shared" si="298"/>
        <v>3K213.10</v>
      </c>
      <c r="I9553" s="4" t="str">
        <f t="shared" si="299"/>
        <v>S3_OE_K213</v>
      </c>
    </row>
    <row r="9554" spans="1:9">
      <c r="A9554" t="s">
        <v>261</v>
      </c>
      <c r="B9554" t="s">
        <v>9554</v>
      </c>
      <c r="C9554" t="s">
        <v>6084</v>
      </c>
      <c r="D9554" t="s">
        <v>3135</v>
      </c>
      <c r="E9554" t="s">
        <v>4577</v>
      </c>
      <c r="F9554">
        <v>2</v>
      </c>
      <c r="G9554" t="s">
        <v>3135</v>
      </c>
      <c r="H9554" s="4" t="str">
        <f t="shared" si="298"/>
        <v>3K213.2</v>
      </c>
      <c r="I9554" s="4" t="str">
        <f t="shared" si="299"/>
        <v>S3_P6_HSO+</v>
      </c>
    </row>
    <row r="9555" spans="1:9">
      <c r="A9555" t="s">
        <v>261</v>
      </c>
      <c r="B9555" t="s">
        <v>9554</v>
      </c>
      <c r="C9555" t="s">
        <v>6084</v>
      </c>
      <c r="D9555" t="s">
        <v>3137</v>
      </c>
      <c r="E9555" t="s">
        <v>4576</v>
      </c>
      <c r="F9555">
        <v>3</v>
      </c>
      <c r="G9555" t="s">
        <v>3137</v>
      </c>
      <c r="H9555" s="4" t="str">
        <f t="shared" si="298"/>
        <v>3K213.3</v>
      </c>
      <c r="I9555" s="4" t="str">
        <f t="shared" si="299"/>
        <v>S3_P6_HSO-</v>
      </c>
    </row>
    <row r="9556" spans="1:9">
      <c r="A9556" t="s">
        <v>261</v>
      </c>
      <c r="B9556" t="s">
        <v>9554</v>
      </c>
      <c r="C9556" t="s">
        <v>6084</v>
      </c>
      <c r="D9556" t="s">
        <v>3138</v>
      </c>
      <c r="E9556" t="s">
        <v>4575</v>
      </c>
      <c r="F9556">
        <v>6</v>
      </c>
      <c r="G9556" t="s">
        <v>3138</v>
      </c>
      <c r="H9556" s="4" t="str">
        <f t="shared" si="298"/>
        <v>3K213.6</v>
      </c>
      <c r="I9556" s="4" t="str">
        <f t="shared" si="299"/>
        <v>S3_P6_HSI-</v>
      </c>
    </row>
    <row r="9557" spans="1:9">
      <c r="A9557" t="s">
        <v>261</v>
      </c>
      <c r="B9557" t="s">
        <v>9554</v>
      </c>
      <c r="C9557" t="s">
        <v>6084</v>
      </c>
      <c r="D9557" t="s">
        <v>3139</v>
      </c>
      <c r="E9557" t="s">
        <v>4574</v>
      </c>
      <c r="F9557">
        <v>7</v>
      </c>
      <c r="G9557" t="s">
        <v>3139</v>
      </c>
      <c r="H9557" s="4" t="str">
        <f t="shared" si="298"/>
        <v>3K213.7</v>
      </c>
      <c r="I9557" s="4" t="str">
        <f t="shared" si="299"/>
        <v>S3_P6_HSI+</v>
      </c>
    </row>
    <row r="9558" spans="1:9">
      <c r="A9558" t="s">
        <v>261</v>
      </c>
      <c r="B9558" t="s">
        <v>9554</v>
      </c>
      <c r="C9558" t="s">
        <v>6084</v>
      </c>
      <c r="D9558" t="s">
        <v>3140</v>
      </c>
      <c r="E9558" t="s">
        <v>4606</v>
      </c>
      <c r="F9558">
        <v>11</v>
      </c>
      <c r="G9558" t="s">
        <v>3140</v>
      </c>
      <c r="H9558" s="4" t="str">
        <f t="shared" si="298"/>
        <v>3K213.11</v>
      </c>
      <c r="I9558" s="4" t="str">
        <f t="shared" si="299"/>
        <v>S3_P7_HSO+</v>
      </c>
    </row>
    <row r="9559" spans="1:9">
      <c r="A9559" t="s">
        <v>261</v>
      </c>
      <c r="B9559" t="s">
        <v>9554</v>
      </c>
      <c r="C9559" t="s">
        <v>6084</v>
      </c>
      <c r="D9559" t="s">
        <v>3141</v>
      </c>
      <c r="E9559" t="s">
        <v>4605</v>
      </c>
      <c r="F9559">
        <v>12</v>
      </c>
      <c r="G9559" t="s">
        <v>3141</v>
      </c>
      <c r="H9559" s="4" t="str">
        <f t="shared" si="298"/>
        <v>3K213.12</v>
      </c>
      <c r="I9559" s="4" t="str">
        <f t="shared" si="299"/>
        <v>S3_P7_HSO-</v>
      </c>
    </row>
    <row r="9560" spans="1:9">
      <c r="A9560" t="s">
        <v>261</v>
      </c>
      <c r="B9560" t="s">
        <v>9554</v>
      </c>
      <c r="C9560" t="s">
        <v>6084</v>
      </c>
      <c r="D9560" t="s">
        <v>3142</v>
      </c>
      <c r="E9560" t="s">
        <v>4604</v>
      </c>
      <c r="F9560">
        <v>15</v>
      </c>
      <c r="G9560" t="s">
        <v>3142</v>
      </c>
      <c r="H9560" s="4" t="str">
        <f t="shared" si="298"/>
        <v>3K213.15</v>
      </c>
      <c r="I9560" s="4" t="str">
        <f t="shared" si="299"/>
        <v>S3_P7_HSI-</v>
      </c>
    </row>
    <row r="9561" spans="1:9">
      <c r="A9561" t="s">
        <v>261</v>
      </c>
      <c r="B9561" t="s">
        <v>9554</v>
      </c>
      <c r="C9561" t="s">
        <v>6084</v>
      </c>
      <c r="D9561" t="s">
        <v>3143</v>
      </c>
      <c r="E9561" t="s">
        <v>4603</v>
      </c>
      <c r="F9561">
        <v>16</v>
      </c>
      <c r="G9561" t="s">
        <v>3143</v>
      </c>
      <c r="H9561" s="4" t="str">
        <f t="shared" si="298"/>
        <v>3K213.16</v>
      </c>
      <c r="I9561" s="4" t="str">
        <f t="shared" si="299"/>
        <v>S3_P7_HSI+</v>
      </c>
    </row>
    <row r="9562" spans="1:9">
      <c r="A9562" t="s">
        <v>261</v>
      </c>
      <c r="B9562" t="s">
        <v>9554</v>
      </c>
      <c r="C9562" t="s">
        <v>6084</v>
      </c>
      <c r="D9562" t="s">
        <v>3145</v>
      </c>
      <c r="E9562" t="s">
        <v>4564</v>
      </c>
      <c r="F9562">
        <v>38</v>
      </c>
      <c r="G9562" t="s">
        <v>3145</v>
      </c>
      <c r="H9562" s="4" t="str">
        <f t="shared" si="298"/>
        <v>3K213.38</v>
      </c>
      <c r="I9562" s="4" t="str">
        <f t="shared" si="299"/>
        <v>SH31_C_P6_HSI+</v>
      </c>
    </row>
    <row r="9563" spans="1:9">
      <c r="A9563" t="s">
        <v>261</v>
      </c>
      <c r="B9563" t="s">
        <v>9554</v>
      </c>
      <c r="C9563" t="s">
        <v>6084</v>
      </c>
      <c r="D9563" t="s">
        <v>3147</v>
      </c>
      <c r="E9563" t="s">
        <v>4562</v>
      </c>
      <c r="F9563">
        <v>37</v>
      </c>
      <c r="G9563" t="s">
        <v>3147</v>
      </c>
      <c r="H9563" s="4" t="str">
        <f t="shared" si="298"/>
        <v>3K213.37</v>
      </c>
      <c r="I9563" s="4" t="str">
        <f t="shared" si="299"/>
        <v>SH31_C_P6_HSI-</v>
      </c>
    </row>
    <row r="9564" spans="1:9">
      <c r="A9564" t="s">
        <v>261</v>
      </c>
      <c r="B9564" t="s">
        <v>9554</v>
      </c>
      <c r="C9564" t="s">
        <v>6084</v>
      </c>
      <c r="D9564" t="s">
        <v>3148</v>
      </c>
      <c r="E9564" t="s">
        <v>4579</v>
      </c>
      <c r="F9564">
        <v>36</v>
      </c>
      <c r="G9564" t="s">
        <v>3148</v>
      </c>
      <c r="H9564" s="4" t="str">
        <f t="shared" si="298"/>
        <v>3K213.36</v>
      </c>
      <c r="I9564" s="4" t="str">
        <f t="shared" si="299"/>
        <v>SH31_P6_HSO-</v>
      </c>
    </row>
    <row r="9565" spans="1:9">
      <c r="A9565" t="s">
        <v>261</v>
      </c>
      <c r="B9565" t="s">
        <v>9554</v>
      </c>
      <c r="C9565" t="s">
        <v>6084</v>
      </c>
      <c r="D9565" t="s">
        <v>3149</v>
      </c>
      <c r="E9565" t="s">
        <v>4578</v>
      </c>
      <c r="F9565">
        <v>35</v>
      </c>
      <c r="G9565" t="s">
        <v>3149</v>
      </c>
      <c r="H9565" s="4" t="str">
        <f t="shared" si="298"/>
        <v>3K213.35</v>
      </c>
      <c r="I9565" s="4" t="str">
        <f t="shared" si="299"/>
        <v>SH31_P6_HSO+</v>
      </c>
    </row>
    <row r="9566" spans="1:9">
      <c r="A9566" t="s">
        <v>261</v>
      </c>
      <c r="B9566" t="s">
        <v>9554</v>
      </c>
      <c r="C9566" t="s">
        <v>6084</v>
      </c>
      <c r="D9566" t="s">
        <v>3150</v>
      </c>
      <c r="E9566" t="s">
        <v>9919</v>
      </c>
      <c r="F9566">
        <v>29</v>
      </c>
      <c r="G9566" t="s">
        <v>3150</v>
      </c>
      <c r="H9566" s="4" t="str">
        <f t="shared" si="298"/>
        <v>3K213.29</v>
      </c>
      <c r="I9566" s="4" t="str">
        <f t="shared" si="299"/>
        <v>SH32_C_P7_HSI+</v>
      </c>
    </row>
    <row r="9567" spans="1:9">
      <c r="A9567" t="s">
        <v>261</v>
      </c>
      <c r="B9567" t="s">
        <v>9554</v>
      </c>
      <c r="C9567" t="s">
        <v>6084</v>
      </c>
      <c r="D9567" t="s">
        <v>3151</v>
      </c>
      <c r="E9567" t="s">
        <v>9918</v>
      </c>
      <c r="F9567">
        <v>28</v>
      </c>
      <c r="G9567" t="s">
        <v>3151</v>
      </c>
      <c r="H9567" s="4" t="str">
        <f t="shared" si="298"/>
        <v>3K213.28</v>
      </c>
      <c r="I9567" s="4" t="str">
        <f t="shared" si="299"/>
        <v>SH32_C_P7_HSI-</v>
      </c>
    </row>
    <row r="9568" spans="1:9">
      <c r="A9568" t="s">
        <v>261</v>
      </c>
      <c r="B9568" t="s">
        <v>9554</v>
      </c>
      <c r="C9568" t="s">
        <v>6084</v>
      </c>
      <c r="D9568" t="s">
        <v>3152</v>
      </c>
      <c r="E9568" t="s">
        <v>8983</v>
      </c>
      <c r="F9568">
        <v>27</v>
      </c>
      <c r="G9568" t="s">
        <v>3152</v>
      </c>
      <c r="H9568" s="4" t="str">
        <f t="shared" si="298"/>
        <v>3K213.27</v>
      </c>
      <c r="I9568" s="4" t="str">
        <f t="shared" si="299"/>
        <v>SH32_P7_HSO-</v>
      </c>
    </row>
    <row r="9569" spans="1:9">
      <c r="A9569" t="s">
        <v>261</v>
      </c>
      <c r="B9569" t="s">
        <v>9554</v>
      </c>
      <c r="C9569" t="s">
        <v>6084</v>
      </c>
      <c r="D9569" t="s">
        <v>3153</v>
      </c>
      <c r="E9569" t="s">
        <v>8984</v>
      </c>
      <c r="F9569">
        <v>26</v>
      </c>
      <c r="G9569" t="s">
        <v>3153</v>
      </c>
      <c r="H9569" s="4" t="str">
        <f t="shared" si="298"/>
        <v>3K213.26</v>
      </c>
      <c r="I9569" s="4" t="str">
        <f t="shared" si="299"/>
        <v>SH32_P7_HSO+</v>
      </c>
    </row>
    <row r="9570" spans="1:9">
      <c r="A9570" t="s">
        <v>261</v>
      </c>
      <c r="B9570" t="s">
        <v>9554</v>
      </c>
      <c r="C9570" t="s">
        <v>6084</v>
      </c>
      <c r="D9570" t="s">
        <v>3154</v>
      </c>
      <c r="E9570" t="s">
        <v>4583</v>
      </c>
      <c r="F9570">
        <v>34</v>
      </c>
      <c r="G9570" t="s">
        <v>3154</v>
      </c>
      <c r="H9570" s="4" t="str">
        <f t="shared" si="298"/>
        <v>3K213.34</v>
      </c>
      <c r="I9570" s="4" t="str">
        <f t="shared" si="299"/>
        <v>S3_1_P6_HSO+</v>
      </c>
    </row>
    <row r="9571" spans="1:9">
      <c r="A9571" t="s">
        <v>261</v>
      </c>
      <c r="B9571" t="s">
        <v>9554</v>
      </c>
      <c r="C9571" t="s">
        <v>6084</v>
      </c>
      <c r="D9571" t="s">
        <v>3155</v>
      </c>
      <c r="E9571" t="s">
        <v>4582</v>
      </c>
      <c r="F9571">
        <v>33</v>
      </c>
      <c r="G9571" t="s">
        <v>3155</v>
      </c>
      <c r="H9571" s="4" t="str">
        <f t="shared" si="298"/>
        <v>3K213.33</v>
      </c>
      <c r="I9571" s="4" t="str">
        <f t="shared" si="299"/>
        <v>S3_1_P6_HSO-</v>
      </c>
    </row>
    <row r="9572" spans="1:9">
      <c r="A9572" t="s">
        <v>261</v>
      </c>
      <c r="B9572" t="s">
        <v>9554</v>
      </c>
      <c r="C9572" t="s">
        <v>6084</v>
      </c>
      <c r="D9572" t="s">
        <v>3156</v>
      </c>
      <c r="E9572" t="s">
        <v>4581</v>
      </c>
      <c r="F9572">
        <v>32</v>
      </c>
      <c r="G9572" t="s">
        <v>3156</v>
      </c>
      <c r="H9572" s="4" t="str">
        <f t="shared" si="298"/>
        <v>3K213.32</v>
      </c>
      <c r="I9572" s="4" t="str">
        <f t="shared" si="299"/>
        <v>S3_1_P6_HSI-</v>
      </c>
    </row>
    <row r="9573" spans="1:9">
      <c r="A9573" t="s">
        <v>261</v>
      </c>
      <c r="B9573" t="s">
        <v>9554</v>
      </c>
      <c r="C9573" t="s">
        <v>6084</v>
      </c>
      <c r="D9573" t="s">
        <v>3157</v>
      </c>
      <c r="E9573" t="s">
        <v>4580</v>
      </c>
      <c r="F9573">
        <v>31</v>
      </c>
      <c r="G9573" t="s">
        <v>3157</v>
      </c>
      <c r="H9573" s="4" t="str">
        <f t="shared" si="298"/>
        <v>3K213.31</v>
      </c>
      <c r="I9573" s="4" t="str">
        <f t="shared" si="299"/>
        <v>S3_1_P6_HSI+</v>
      </c>
    </row>
    <row r="9574" spans="1:9">
      <c r="A9574" t="s">
        <v>261</v>
      </c>
      <c r="B9574" t="s">
        <v>9554</v>
      </c>
      <c r="C9574" t="s">
        <v>6084</v>
      </c>
      <c r="D9574" t="s">
        <v>3158</v>
      </c>
      <c r="E9574" t="s">
        <v>4610</v>
      </c>
      <c r="F9574">
        <v>25</v>
      </c>
      <c r="G9574" t="s">
        <v>3158</v>
      </c>
      <c r="H9574" s="4" t="str">
        <f t="shared" si="298"/>
        <v>3K213.25</v>
      </c>
      <c r="I9574" s="4" t="str">
        <f t="shared" si="299"/>
        <v>S3_1_P7_HSO+</v>
      </c>
    </row>
    <row r="9575" spans="1:9">
      <c r="A9575" t="s">
        <v>261</v>
      </c>
      <c r="B9575" t="s">
        <v>9554</v>
      </c>
      <c r="C9575" t="s">
        <v>6084</v>
      </c>
      <c r="D9575" t="s">
        <v>3159</v>
      </c>
      <c r="E9575" t="s">
        <v>4609</v>
      </c>
      <c r="F9575">
        <v>24</v>
      </c>
      <c r="G9575" t="s">
        <v>3159</v>
      </c>
      <c r="H9575" s="4" t="str">
        <f t="shared" si="298"/>
        <v>3K213.24</v>
      </c>
      <c r="I9575" s="4" t="str">
        <f t="shared" si="299"/>
        <v>S3_1_P7_HSO-</v>
      </c>
    </row>
    <row r="9576" spans="1:9">
      <c r="A9576" t="s">
        <v>261</v>
      </c>
      <c r="B9576" t="s">
        <v>9554</v>
      </c>
      <c r="C9576" t="s">
        <v>6084</v>
      </c>
      <c r="D9576" t="s">
        <v>3160</v>
      </c>
      <c r="E9576" t="s">
        <v>4608</v>
      </c>
      <c r="F9576">
        <v>23</v>
      </c>
      <c r="G9576" t="s">
        <v>3160</v>
      </c>
      <c r="H9576" s="4" t="str">
        <f t="shared" si="298"/>
        <v>3K213.23</v>
      </c>
      <c r="I9576" s="4" t="str">
        <f t="shared" si="299"/>
        <v>S3_1_P7_HSI-</v>
      </c>
    </row>
    <row r="9577" spans="1:9">
      <c r="A9577" t="s">
        <v>261</v>
      </c>
      <c r="B9577" t="s">
        <v>9554</v>
      </c>
      <c r="C9577" t="s">
        <v>6084</v>
      </c>
      <c r="D9577" t="s">
        <v>3161</v>
      </c>
      <c r="E9577" t="s">
        <v>4607</v>
      </c>
      <c r="F9577">
        <v>22</v>
      </c>
      <c r="G9577" t="s">
        <v>3161</v>
      </c>
      <c r="H9577" s="4" t="str">
        <f t="shared" si="298"/>
        <v>3K213.22</v>
      </c>
      <c r="I9577" s="4" t="str">
        <f t="shared" si="299"/>
        <v>S3_1_P7_HSI+</v>
      </c>
    </row>
    <row r="9578" spans="1:9">
      <c r="A9578" t="s">
        <v>261</v>
      </c>
      <c r="B9578" t="s">
        <v>9554</v>
      </c>
      <c r="C9578" t="s">
        <v>6084</v>
      </c>
      <c r="D9578" t="s">
        <v>174</v>
      </c>
      <c r="E9578" t="s">
        <v>169</v>
      </c>
      <c r="F9578" t="s">
        <v>174</v>
      </c>
      <c r="G9578" t="s">
        <v>174</v>
      </c>
      <c r="H9578" s="4" t="str">
        <f t="shared" si="298"/>
        <v>3K213.EP</v>
      </c>
      <c r="I9578" s="4" t="str">
        <f t="shared" si="299"/>
        <v>DGND</v>
      </c>
    </row>
    <row r="9579" spans="1:9">
      <c r="A9579" t="s">
        <v>261</v>
      </c>
      <c r="B9579" t="s">
        <v>9554</v>
      </c>
      <c r="C9579" t="s">
        <v>6084</v>
      </c>
      <c r="D9579" t="s">
        <v>3162</v>
      </c>
      <c r="E9579" t="s">
        <v>169</v>
      </c>
      <c r="F9579">
        <v>4</v>
      </c>
      <c r="G9579" t="s">
        <v>3162</v>
      </c>
      <c r="H9579" s="4" t="str">
        <f t="shared" si="298"/>
        <v>3K213.4</v>
      </c>
      <c r="I9579" s="4" t="str">
        <f t="shared" si="299"/>
        <v>DGND</v>
      </c>
    </row>
    <row r="9580" spans="1:9">
      <c r="A9580" t="s">
        <v>261</v>
      </c>
      <c r="B9580" t="s">
        <v>9554</v>
      </c>
      <c r="C9580" t="s">
        <v>6084</v>
      </c>
      <c r="D9580" t="s">
        <v>3163</v>
      </c>
      <c r="E9580" t="s">
        <v>169</v>
      </c>
      <c r="F9580">
        <v>14</v>
      </c>
      <c r="G9580" t="s">
        <v>3163</v>
      </c>
      <c r="H9580" s="4" t="str">
        <f t="shared" si="298"/>
        <v>3K213.14</v>
      </c>
      <c r="I9580" s="4" t="str">
        <f t="shared" si="299"/>
        <v>DGND</v>
      </c>
    </row>
    <row r="9581" spans="1:9">
      <c r="A9581" t="s">
        <v>261</v>
      </c>
      <c r="B9581" t="s">
        <v>9554</v>
      </c>
      <c r="C9581" t="s">
        <v>6084</v>
      </c>
      <c r="D9581" t="s">
        <v>3164</v>
      </c>
      <c r="E9581" t="s">
        <v>169</v>
      </c>
      <c r="F9581">
        <v>19</v>
      </c>
      <c r="G9581" t="s">
        <v>3164</v>
      </c>
      <c r="H9581" s="4" t="str">
        <f t="shared" si="298"/>
        <v>3K213.19</v>
      </c>
      <c r="I9581" s="4" t="str">
        <f t="shared" si="299"/>
        <v>DGND</v>
      </c>
    </row>
    <row r="9582" spans="1:9">
      <c r="A9582" t="s">
        <v>261</v>
      </c>
      <c r="B9582" t="s">
        <v>9554</v>
      </c>
      <c r="C9582" t="s">
        <v>6084</v>
      </c>
      <c r="D9582" t="s">
        <v>3165</v>
      </c>
      <c r="E9582" t="s">
        <v>169</v>
      </c>
      <c r="F9582">
        <v>21</v>
      </c>
      <c r="G9582" t="s">
        <v>3165</v>
      </c>
      <c r="H9582" s="4" t="str">
        <f t="shared" si="298"/>
        <v>3K213.21</v>
      </c>
      <c r="I9582" s="4" t="str">
        <f t="shared" si="299"/>
        <v>DGND</v>
      </c>
    </row>
    <row r="9583" spans="1:9">
      <c r="A9583" t="s">
        <v>261</v>
      </c>
      <c r="B9583" t="s">
        <v>9554</v>
      </c>
      <c r="C9583" t="s">
        <v>6084</v>
      </c>
      <c r="D9583" t="s">
        <v>3166</v>
      </c>
      <c r="E9583" t="s">
        <v>169</v>
      </c>
      <c r="F9583">
        <v>39</v>
      </c>
      <c r="G9583" t="s">
        <v>3166</v>
      </c>
      <c r="H9583" s="4" t="str">
        <f t="shared" si="298"/>
        <v>3K213.39</v>
      </c>
      <c r="I9583" s="4" t="str">
        <f t="shared" si="299"/>
        <v>DGND</v>
      </c>
    </row>
    <row r="9584" spans="1:9">
      <c r="A9584" t="s">
        <v>261</v>
      </c>
      <c r="B9584" t="s">
        <v>9554</v>
      </c>
      <c r="C9584" t="s">
        <v>6084</v>
      </c>
      <c r="D9584" t="s">
        <v>3167</v>
      </c>
      <c r="E9584" t="s">
        <v>169</v>
      </c>
      <c r="F9584">
        <v>41</v>
      </c>
      <c r="G9584" t="s">
        <v>3167</v>
      </c>
      <c r="H9584" s="4" t="str">
        <f t="shared" si="298"/>
        <v>3K213.41</v>
      </c>
      <c r="I9584" s="4" t="str">
        <f t="shared" si="299"/>
        <v>DGND</v>
      </c>
    </row>
    <row r="9585" spans="1:9">
      <c r="A9585" t="s">
        <v>261</v>
      </c>
      <c r="B9585" t="s">
        <v>9554</v>
      </c>
      <c r="C9585" t="s">
        <v>6084</v>
      </c>
      <c r="D9585" t="s">
        <v>864</v>
      </c>
      <c r="F9585">
        <v>18</v>
      </c>
      <c r="G9585" t="s">
        <v>864</v>
      </c>
      <c r="H9585" s="4" t="str">
        <f t="shared" si="298"/>
        <v>3K213.18</v>
      </c>
      <c r="I9585" s="4">
        <f t="shared" si="299"/>
        <v>0</v>
      </c>
    </row>
    <row r="9586" spans="1:9">
      <c r="A9586" t="s">
        <v>261</v>
      </c>
      <c r="B9586" t="s">
        <v>9554</v>
      </c>
      <c r="C9586" t="s">
        <v>6084</v>
      </c>
      <c r="D9586" t="s">
        <v>3168</v>
      </c>
      <c r="F9586">
        <v>42</v>
      </c>
      <c r="G9586" t="s">
        <v>3168</v>
      </c>
      <c r="H9586" s="4" t="str">
        <f t="shared" si="298"/>
        <v>3K213.42</v>
      </c>
      <c r="I9586" s="4">
        <f t="shared" si="299"/>
        <v>0</v>
      </c>
    </row>
    <row r="9587" spans="1:9">
      <c r="A9587" t="s">
        <v>261</v>
      </c>
      <c r="B9587" t="s">
        <v>9554</v>
      </c>
      <c r="C9587" t="s">
        <v>6084</v>
      </c>
      <c r="D9587" t="s">
        <v>3122</v>
      </c>
      <c r="E9587" t="s">
        <v>4611</v>
      </c>
      <c r="F9587">
        <v>8</v>
      </c>
      <c r="G9587" t="s">
        <v>3122</v>
      </c>
      <c r="H9587" s="4" t="str">
        <f t="shared" si="298"/>
        <v>3K213.8</v>
      </c>
      <c r="I9587" s="4" t="str">
        <f t="shared" si="299"/>
        <v>S3_SEL1_K213</v>
      </c>
    </row>
    <row r="9588" spans="1:9">
      <c r="A9588" t="s">
        <v>261</v>
      </c>
      <c r="B9588" t="s">
        <v>9554</v>
      </c>
      <c r="C9588" t="s">
        <v>6084</v>
      </c>
      <c r="D9588" t="s">
        <v>3123</v>
      </c>
      <c r="E9588" t="s">
        <v>4611</v>
      </c>
      <c r="F9588">
        <v>17</v>
      </c>
      <c r="G9588" t="s">
        <v>3123</v>
      </c>
      <c r="H9588" s="4" t="str">
        <f t="shared" si="298"/>
        <v>3K213.17</v>
      </c>
      <c r="I9588" s="4" t="str">
        <f t="shared" si="299"/>
        <v>S3_SEL1_K213</v>
      </c>
    </row>
    <row r="9589" spans="1:9">
      <c r="A9589" t="s">
        <v>261</v>
      </c>
      <c r="B9589" t="s">
        <v>9554</v>
      </c>
      <c r="C9589" t="s">
        <v>6084</v>
      </c>
      <c r="D9589" t="s">
        <v>3169</v>
      </c>
      <c r="E9589" t="s">
        <v>463</v>
      </c>
      <c r="F9589">
        <v>5</v>
      </c>
      <c r="G9589" t="s">
        <v>3169</v>
      </c>
      <c r="H9589" s="4" t="str">
        <f t="shared" si="298"/>
        <v>3K213.5</v>
      </c>
      <c r="I9589" s="4" t="str">
        <f t="shared" si="299"/>
        <v>VDD33_ATX</v>
      </c>
    </row>
    <row r="9590" spans="1:9">
      <c r="A9590" t="s">
        <v>261</v>
      </c>
      <c r="B9590" t="s">
        <v>9554</v>
      </c>
      <c r="C9590" t="s">
        <v>6084</v>
      </c>
      <c r="D9590" t="s">
        <v>3170</v>
      </c>
      <c r="E9590" t="s">
        <v>463</v>
      </c>
      <c r="F9590">
        <v>9</v>
      </c>
      <c r="G9590" t="s">
        <v>3170</v>
      </c>
      <c r="H9590" s="4" t="str">
        <f t="shared" si="298"/>
        <v>3K213.9</v>
      </c>
      <c r="I9590" s="4" t="str">
        <f t="shared" si="299"/>
        <v>VDD33_ATX</v>
      </c>
    </row>
    <row r="9591" spans="1:9">
      <c r="A9591" t="s">
        <v>261</v>
      </c>
      <c r="B9591" t="s">
        <v>9554</v>
      </c>
      <c r="C9591" t="s">
        <v>6084</v>
      </c>
      <c r="D9591" t="s">
        <v>3171</v>
      </c>
      <c r="E9591" t="s">
        <v>463</v>
      </c>
      <c r="F9591">
        <v>13</v>
      </c>
      <c r="G9591" t="s">
        <v>3171</v>
      </c>
      <c r="H9591" s="4" t="str">
        <f t="shared" si="298"/>
        <v>3K213.13</v>
      </c>
      <c r="I9591" s="4" t="str">
        <f t="shared" si="299"/>
        <v>VDD33_ATX</v>
      </c>
    </row>
    <row r="9592" spans="1:9">
      <c r="A9592" t="s">
        <v>261</v>
      </c>
      <c r="B9592" t="s">
        <v>9554</v>
      </c>
      <c r="C9592" t="s">
        <v>6084</v>
      </c>
      <c r="D9592" t="s">
        <v>3172</v>
      </c>
      <c r="E9592" t="s">
        <v>463</v>
      </c>
      <c r="F9592">
        <v>20</v>
      </c>
      <c r="G9592" t="s">
        <v>3172</v>
      </c>
      <c r="H9592" s="4" t="str">
        <f t="shared" si="298"/>
        <v>3K213.20</v>
      </c>
      <c r="I9592" s="4" t="str">
        <f t="shared" si="299"/>
        <v>VDD33_ATX</v>
      </c>
    </row>
    <row r="9593" spans="1:9">
      <c r="A9593" t="s">
        <v>261</v>
      </c>
      <c r="B9593" t="s">
        <v>9554</v>
      </c>
      <c r="C9593" t="s">
        <v>6084</v>
      </c>
      <c r="D9593" t="s">
        <v>3173</v>
      </c>
      <c r="E9593" t="s">
        <v>463</v>
      </c>
      <c r="F9593">
        <v>30</v>
      </c>
      <c r="G9593" t="s">
        <v>3173</v>
      </c>
      <c r="H9593" s="4" t="str">
        <f t="shared" si="298"/>
        <v>3K213.30</v>
      </c>
      <c r="I9593" s="4" t="str">
        <f t="shared" si="299"/>
        <v>VDD33_ATX</v>
      </c>
    </row>
    <row r="9594" spans="1:9">
      <c r="A9594" t="s">
        <v>261</v>
      </c>
      <c r="B9594" t="s">
        <v>9554</v>
      </c>
      <c r="C9594" t="s">
        <v>6084</v>
      </c>
      <c r="D9594" t="s">
        <v>3174</v>
      </c>
      <c r="E9594" t="s">
        <v>463</v>
      </c>
      <c r="F9594">
        <v>40</v>
      </c>
      <c r="G9594" t="s">
        <v>3174</v>
      </c>
      <c r="H9594" s="4" t="str">
        <f t="shared" si="298"/>
        <v>3K213.40</v>
      </c>
      <c r="I9594" s="4" t="str">
        <f t="shared" si="299"/>
        <v>VDD33_ATX</v>
      </c>
    </row>
    <row r="9595" spans="1:9">
      <c r="A9595" t="s">
        <v>261</v>
      </c>
      <c r="B9595" t="s">
        <v>9554</v>
      </c>
      <c r="C9595" t="s">
        <v>6085</v>
      </c>
      <c r="D9595" t="s">
        <v>3132</v>
      </c>
      <c r="E9595" t="s">
        <v>4612</v>
      </c>
      <c r="F9595">
        <v>1</v>
      </c>
      <c r="G9595" t="s">
        <v>3132</v>
      </c>
      <c r="H9595" s="4" t="str">
        <f t="shared" si="298"/>
        <v>3K214.1</v>
      </c>
      <c r="I9595" s="4" t="str">
        <f t="shared" si="299"/>
        <v>S3_OE_K214</v>
      </c>
    </row>
    <row r="9596" spans="1:9">
      <c r="A9596" t="s">
        <v>261</v>
      </c>
      <c r="B9596" t="s">
        <v>9554</v>
      </c>
      <c r="C9596" t="s">
        <v>6085</v>
      </c>
      <c r="D9596" t="s">
        <v>3133</v>
      </c>
      <c r="E9596" t="s">
        <v>4612</v>
      </c>
      <c r="F9596">
        <v>10</v>
      </c>
      <c r="G9596" t="s">
        <v>3133</v>
      </c>
      <c r="H9596" s="4" t="str">
        <f t="shared" si="298"/>
        <v>3K214.10</v>
      </c>
      <c r="I9596" s="4" t="str">
        <f t="shared" si="299"/>
        <v>S3_OE_K214</v>
      </c>
    </row>
    <row r="9597" spans="1:9">
      <c r="A9597" t="s">
        <v>261</v>
      </c>
      <c r="B9597" t="s">
        <v>9554</v>
      </c>
      <c r="C9597" t="s">
        <v>6085</v>
      </c>
      <c r="D9597" t="s">
        <v>3135</v>
      </c>
      <c r="E9597" t="s">
        <v>4585</v>
      </c>
      <c r="F9597">
        <v>2</v>
      </c>
      <c r="G9597" t="s">
        <v>3135</v>
      </c>
      <c r="H9597" s="4" t="str">
        <f t="shared" si="298"/>
        <v>3K214.2</v>
      </c>
      <c r="I9597" s="4" t="str">
        <f t="shared" si="299"/>
        <v>S3_P6_REFCLK+</v>
      </c>
    </row>
    <row r="9598" spans="1:9">
      <c r="A9598" t="s">
        <v>261</v>
      </c>
      <c r="B9598" t="s">
        <v>9554</v>
      </c>
      <c r="C9598" t="s">
        <v>6085</v>
      </c>
      <c r="D9598" t="s">
        <v>3137</v>
      </c>
      <c r="E9598" t="s">
        <v>4584</v>
      </c>
      <c r="F9598">
        <v>3</v>
      </c>
      <c r="G9598" t="s">
        <v>3137</v>
      </c>
      <c r="H9598" s="4" t="str">
        <f t="shared" si="298"/>
        <v>3K214.3</v>
      </c>
      <c r="I9598" s="4" t="str">
        <f t="shared" si="299"/>
        <v>S3_P6_REFCLK-</v>
      </c>
    </row>
    <row r="9599" spans="1:9">
      <c r="A9599" t="s">
        <v>261</v>
      </c>
      <c r="B9599" t="s">
        <v>9554</v>
      </c>
      <c r="C9599" t="s">
        <v>6085</v>
      </c>
      <c r="D9599" t="s">
        <v>3138</v>
      </c>
      <c r="E9599" t="s">
        <v>4614</v>
      </c>
      <c r="F9599">
        <v>6</v>
      </c>
      <c r="G9599" t="s">
        <v>3138</v>
      </c>
      <c r="H9599" s="4" t="str">
        <f t="shared" si="298"/>
        <v>3K214.6</v>
      </c>
      <c r="I9599" s="4" t="str">
        <f t="shared" si="299"/>
        <v>S3_P7_REFCLK+</v>
      </c>
    </row>
    <row r="9600" spans="1:9">
      <c r="A9600" t="s">
        <v>261</v>
      </c>
      <c r="B9600" t="s">
        <v>9554</v>
      </c>
      <c r="C9600" t="s">
        <v>6085</v>
      </c>
      <c r="D9600" t="s">
        <v>3139</v>
      </c>
      <c r="E9600" t="s">
        <v>4613</v>
      </c>
      <c r="F9600">
        <v>7</v>
      </c>
      <c r="G9600" t="s">
        <v>3139</v>
      </c>
      <c r="H9600" s="4" t="str">
        <f t="shared" si="298"/>
        <v>3K214.7</v>
      </c>
      <c r="I9600" s="4" t="str">
        <f t="shared" si="299"/>
        <v>S3_P7_REFCLK-</v>
      </c>
    </row>
    <row r="9601" spans="1:9">
      <c r="A9601" t="s">
        <v>261</v>
      </c>
      <c r="B9601" t="s">
        <v>9554</v>
      </c>
      <c r="C9601" t="s">
        <v>6085</v>
      </c>
      <c r="D9601" t="s">
        <v>3140</v>
      </c>
      <c r="E9601" t="s">
        <v>4581</v>
      </c>
      <c r="F9601">
        <v>11</v>
      </c>
      <c r="G9601" t="s">
        <v>3140</v>
      </c>
      <c r="H9601" s="4" t="str">
        <f t="shared" si="298"/>
        <v>3K214.11</v>
      </c>
      <c r="I9601" s="4" t="str">
        <f t="shared" si="299"/>
        <v>S3_1_P6_HSI-</v>
      </c>
    </row>
    <row r="9602" spans="1:9">
      <c r="A9602" t="s">
        <v>261</v>
      </c>
      <c r="B9602" t="s">
        <v>9554</v>
      </c>
      <c r="C9602" t="s">
        <v>6085</v>
      </c>
      <c r="D9602" t="s">
        <v>3141</v>
      </c>
      <c r="E9602" t="s">
        <v>4580</v>
      </c>
      <c r="F9602">
        <v>12</v>
      </c>
      <c r="G9602" t="s">
        <v>3141</v>
      </c>
      <c r="H9602" s="4" t="str">
        <f t="shared" ref="H9602:H9665" si="300">CONCATENATE(C9602,".",F9602)</f>
        <v>3K214.12</v>
      </c>
      <c r="I9602" s="4" t="str">
        <f t="shared" ref="I9602:I9665" si="301">E9602</f>
        <v>S3_1_P6_HSI+</v>
      </c>
    </row>
    <row r="9603" spans="1:9">
      <c r="A9603" t="s">
        <v>261</v>
      </c>
      <c r="B9603" t="s">
        <v>9554</v>
      </c>
      <c r="C9603" t="s">
        <v>6085</v>
      </c>
      <c r="D9603" t="s">
        <v>3142</v>
      </c>
      <c r="E9603" t="s">
        <v>4608</v>
      </c>
      <c r="F9603">
        <v>15</v>
      </c>
      <c r="G9603" t="s">
        <v>3142</v>
      </c>
      <c r="H9603" s="4" t="str">
        <f t="shared" si="300"/>
        <v>3K214.15</v>
      </c>
      <c r="I9603" s="4" t="str">
        <f t="shared" si="301"/>
        <v>S3_1_P7_HSI-</v>
      </c>
    </row>
    <row r="9604" spans="1:9">
      <c r="A9604" t="s">
        <v>261</v>
      </c>
      <c r="B9604" t="s">
        <v>9554</v>
      </c>
      <c r="C9604" t="s">
        <v>6085</v>
      </c>
      <c r="D9604" t="s">
        <v>3143</v>
      </c>
      <c r="E9604" t="s">
        <v>4607</v>
      </c>
      <c r="F9604">
        <v>16</v>
      </c>
      <c r="G9604" t="s">
        <v>3143</v>
      </c>
      <c r="H9604" s="4" t="str">
        <f t="shared" si="300"/>
        <v>3K214.16</v>
      </c>
      <c r="I9604" s="4" t="str">
        <f t="shared" si="301"/>
        <v>S3_1_P7_HSI+</v>
      </c>
    </row>
    <row r="9605" spans="1:9">
      <c r="A9605" t="s">
        <v>261</v>
      </c>
      <c r="B9605" t="s">
        <v>9554</v>
      </c>
      <c r="C9605" t="s">
        <v>6085</v>
      </c>
      <c r="D9605" t="s">
        <v>3145</v>
      </c>
      <c r="E9605" t="s">
        <v>4587</v>
      </c>
      <c r="F9605">
        <v>38</v>
      </c>
      <c r="G9605" t="s">
        <v>3145</v>
      </c>
      <c r="H9605" s="4" t="str">
        <f t="shared" si="300"/>
        <v>3K214.38</v>
      </c>
      <c r="I9605" s="4" t="str">
        <f t="shared" si="301"/>
        <v>SH31_P6_REFCLK_100M+</v>
      </c>
    </row>
    <row r="9606" spans="1:9">
      <c r="A9606" t="s">
        <v>261</v>
      </c>
      <c r="B9606" t="s">
        <v>9554</v>
      </c>
      <c r="C9606" t="s">
        <v>6085</v>
      </c>
      <c r="D9606" t="s">
        <v>3147</v>
      </c>
      <c r="E9606" t="s">
        <v>4586</v>
      </c>
      <c r="F9606">
        <v>37</v>
      </c>
      <c r="G9606" t="s">
        <v>3147</v>
      </c>
      <c r="H9606" s="4" t="str">
        <f t="shared" si="300"/>
        <v>3K214.37</v>
      </c>
      <c r="I9606" s="4" t="str">
        <f t="shared" si="301"/>
        <v>SH31_P6_REFCLK_100M-</v>
      </c>
    </row>
    <row r="9607" spans="1:9">
      <c r="A9607" t="s">
        <v>261</v>
      </c>
      <c r="B9607" t="s">
        <v>9554</v>
      </c>
      <c r="C9607" t="s">
        <v>6085</v>
      </c>
      <c r="D9607" t="s">
        <v>3148</v>
      </c>
      <c r="E9607" t="s">
        <v>8985</v>
      </c>
      <c r="F9607">
        <v>36</v>
      </c>
      <c r="G9607" t="s">
        <v>3148</v>
      </c>
      <c r="H9607" s="4" t="str">
        <f t="shared" si="300"/>
        <v>3K214.36</v>
      </c>
      <c r="I9607" s="4" t="str">
        <f t="shared" si="301"/>
        <v>SH32_P7_REFCLK_100M+</v>
      </c>
    </row>
    <row r="9608" spans="1:9">
      <c r="A9608" t="s">
        <v>261</v>
      </c>
      <c r="B9608" t="s">
        <v>9554</v>
      </c>
      <c r="C9608" t="s">
        <v>6085</v>
      </c>
      <c r="D9608" t="s">
        <v>3149</v>
      </c>
      <c r="E9608" t="s">
        <v>8986</v>
      </c>
      <c r="F9608">
        <v>35</v>
      </c>
      <c r="G9608" t="s">
        <v>3149</v>
      </c>
      <c r="H9608" s="4" t="str">
        <f t="shared" si="300"/>
        <v>3K214.35</v>
      </c>
      <c r="I9608" s="4" t="str">
        <f t="shared" si="301"/>
        <v>SH32_P7_REFCLK_100M-</v>
      </c>
    </row>
    <row r="9609" spans="1:9">
      <c r="A9609" t="s">
        <v>261</v>
      </c>
      <c r="B9609" t="s">
        <v>9554</v>
      </c>
      <c r="C9609" t="s">
        <v>6085</v>
      </c>
      <c r="D9609" t="s">
        <v>3150</v>
      </c>
      <c r="E9609" t="s">
        <v>4566</v>
      </c>
      <c r="F9609">
        <v>29</v>
      </c>
      <c r="G9609" t="s">
        <v>3150</v>
      </c>
      <c r="H9609" s="4" t="str">
        <f t="shared" si="300"/>
        <v>3K214.29</v>
      </c>
      <c r="I9609" s="4" t="str">
        <f t="shared" si="301"/>
        <v>SG3_C_P7_HSO-</v>
      </c>
    </row>
    <row r="9610" spans="1:9">
      <c r="A9610" t="s">
        <v>261</v>
      </c>
      <c r="B9610" t="s">
        <v>9554</v>
      </c>
      <c r="C9610" t="s">
        <v>6085</v>
      </c>
      <c r="D9610" t="s">
        <v>3151</v>
      </c>
      <c r="E9610" t="s">
        <v>4568</v>
      </c>
      <c r="F9610">
        <v>28</v>
      </c>
      <c r="G9610" t="s">
        <v>3151</v>
      </c>
      <c r="H9610" s="4" t="str">
        <f t="shared" si="300"/>
        <v>3K214.28</v>
      </c>
      <c r="I9610" s="4" t="str">
        <f t="shared" si="301"/>
        <v>SG3_C_P7_HSO+</v>
      </c>
    </row>
    <row r="9611" spans="1:9">
      <c r="A9611" t="s">
        <v>261</v>
      </c>
      <c r="B9611" t="s">
        <v>9554</v>
      </c>
      <c r="C9611" t="s">
        <v>6085</v>
      </c>
      <c r="D9611" t="s">
        <v>3152</v>
      </c>
      <c r="E9611" t="s">
        <v>4594</v>
      </c>
      <c r="F9611">
        <v>27</v>
      </c>
      <c r="G9611" t="s">
        <v>3152</v>
      </c>
      <c r="H9611" s="4" t="str">
        <f t="shared" si="300"/>
        <v>3K214.27</v>
      </c>
      <c r="I9611" s="4" t="str">
        <f t="shared" si="301"/>
        <v>SG3_C_P6_HSO-</v>
      </c>
    </row>
    <row r="9612" spans="1:9">
      <c r="A9612" t="s">
        <v>261</v>
      </c>
      <c r="B9612" t="s">
        <v>9554</v>
      </c>
      <c r="C9612" t="s">
        <v>6085</v>
      </c>
      <c r="D9612" t="s">
        <v>3153</v>
      </c>
      <c r="E9612" t="s">
        <v>4596</v>
      </c>
      <c r="F9612">
        <v>26</v>
      </c>
      <c r="G9612" t="s">
        <v>3153</v>
      </c>
      <c r="H9612" s="4" t="str">
        <f t="shared" si="300"/>
        <v>3K214.26</v>
      </c>
      <c r="I9612" s="4" t="str">
        <f t="shared" si="301"/>
        <v>SG3_C_P6_HSO+</v>
      </c>
    </row>
    <row r="9613" spans="1:9">
      <c r="A9613" t="s">
        <v>261</v>
      </c>
      <c r="B9613" t="s">
        <v>9554</v>
      </c>
      <c r="C9613" t="s">
        <v>6085</v>
      </c>
      <c r="D9613" t="s">
        <v>3154</v>
      </c>
      <c r="E9613" t="s">
        <v>3448</v>
      </c>
      <c r="F9613">
        <v>34</v>
      </c>
      <c r="G9613" t="s">
        <v>3154</v>
      </c>
      <c r="H9613" s="4" t="str">
        <f t="shared" si="300"/>
        <v>3K214.34</v>
      </c>
      <c r="I9613" s="4" t="str">
        <f t="shared" si="301"/>
        <v>S3_DCH_P6_REFCLK_100M+</v>
      </c>
    </row>
    <row r="9614" spans="1:9">
      <c r="A9614" t="s">
        <v>261</v>
      </c>
      <c r="B9614" t="s">
        <v>9554</v>
      </c>
      <c r="C9614" t="s">
        <v>6085</v>
      </c>
      <c r="D9614" t="s">
        <v>3155</v>
      </c>
      <c r="E9614" t="s">
        <v>3449</v>
      </c>
      <c r="F9614">
        <v>33</v>
      </c>
      <c r="G9614" t="s">
        <v>3155</v>
      </c>
      <c r="H9614" s="4" t="str">
        <f t="shared" si="300"/>
        <v>3K214.33</v>
      </c>
      <c r="I9614" s="4" t="str">
        <f t="shared" si="301"/>
        <v>S3_DCH_P6_REFCLK_100M-</v>
      </c>
    </row>
    <row r="9615" spans="1:9">
      <c r="A9615" t="s">
        <v>261</v>
      </c>
      <c r="B9615" t="s">
        <v>9554</v>
      </c>
      <c r="C9615" t="s">
        <v>6085</v>
      </c>
      <c r="D9615" t="s">
        <v>3156</v>
      </c>
      <c r="E9615" t="s">
        <v>3466</v>
      </c>
      <c r="F9615">
        <v>32</v>
      </c>
      <c r="G9615" t="s">
        <v>3156</v>
      </c>
      <c r="H9615" s="4" t="str">
        <f t="shared" si="300"/>
        <v>3K214.32</v>
      </c>
      <c r="I9615" s="4" t="str">
        <f t="shared" si="301"/>
        <v>S3_DCH_P7_REFCLK_100M+</v>
      </c>
    </row>
    <row r="9616" spans="1:9">
      <c r="A9616" t="s">
        <v>261</v>
      </c>
      <c r="B9616" t="s">
        <v>9554</v>
      </c>
      <c r="C9616" t="s">
        <v>6085</v>
      </c>
      <c r="D9616" t="s">
        <v>3157</v>
      </c>
      <c r="E9616" t="s">
        <v>3467</v>
      </c>
      <c r="F9616">
        <v>31</v>
      </c>
      <c r="G9616" t="s">
        <v>3157</v>
      </c>
      <c r="H9616" s="4" t="str">
        <f t="shared" si="300"/>
        <v>3K214.31</v>
      </c>
      <c r="I9616" s="4" t="str">
        <f t="shared" si="301"/>
        <v>S3_DCH_P7_REFCLK_100M-</v>
      </c>
    </row>
    <row r="9617" spans="1:9">
      <c r="A9617" t="s">
        <v>261</v>
      </c>
      <c r="B9617" t="s">
        <v>9554</v>
      </c>
      <c r="C9617" t="s">
        <v>6085</v>
      </c>
      <c r="D9617" t="s">
        <v>3158</v>
      </c>
      <c r="E9617" t="s">
        <v>3455</v>
      </c>
      <c r="F9617">
        <v>25</v>
      </c>
      <c r="G9617" t="s">
        <v>3158</v>
      </c>
      <c r="H9617" s="4" t="str">
        <f t="shared" si="300"/>
        <v>3K214.25</v>
      </c>
      <c r="I9617" s="4" t="str">
        <f t="shared" si="301"/>
        <v>S3_DCH_P6_HSI-</v>
      </c>
    </row>
    <row r="9618" spans="1:9">
      <c r="A9618" t="s">
        <v>261</v>
      </c>
      <c r="B9618" t="s">
        <v>9554</v>
      </c>
      <c r="C9618" t="s">
        <v>6085</v>
      </c>
      <c r="D9618" t="s">
        <v>3159</v>
      </c>
      <c r="E9618" t="s">
        <v>3454</v>
      </c>
      <c r="F9618">
        <v>24</v>
      </c>
      <c r="G9618" t="s">
        <v>3159</v>
      </c>
      <c r="H9618" s="4" t="str">
        <f t="shared" si="300"/>
        <v>3K214.24</v>
      </c>
      <c r="I9618" s="4" t="str">
        <f t="shared" si="301"/>
        <v>S3_DCH_P6_HSI+</v>
      </c>
    </row>
    <row r="9619" spans="1:9">
      <c r="A9619" t="s">
        <v>261</v>
      </c>
      <c r="B9619" t="s">
        <v>9554</v>
      </c>
      <c r="C9619" t="s">
        <v>6085</v>
      </c>
      <c r="D9619" t="s">
        <v>3160</v>
      </c>
      <c r="E9619" t="s">
        <v>3473</v>
      </c>
      <c r="F9619">
        <v>23</v>
      </c>
      <c r="G9619" t="s">
        <v>3160</v>
      </c>
      <c r="H9619" s="4" t="str">
        <f t="shared" si="300"/>
        <v>3K214.23</v>
      </c>
      <c r="I9619" s="4" t="str">
        <f t="shared" si="301"/>
        <v>S3_DCH_P7_HSI-</v>
      </c>
    </row>
    <row r="9620" spans="1:9">
      <c r="A9620" t="s">
        <v>261</v>
      </c>
      <c r="B9620" t="s">
        <v>9554</v>
      </c>
      <c r="C9620" t="s">
        <v>6085</v>
      </c>
      <c r="D9620" t="s">
        <v>3161</v>
      </c>
      <c r="E9620" t="s">
        <v>3472</v>
      </c>
      <c r="F9620">
        <v>22</v>
      </c>
      <c r="G9620" t="s">
        <v>3161</v>
      </c>
      <c r="H9620" s="4" t="str">
        <f t="shared" si="300"/>
        <v>3K214.22</v>
      </c>
      <c r="I9620" s="4" t="str">
        <f t="shared" si="301"/>
        <v>S3_DCH_P7_HSI+</v>
      </c>
    </row>
    <row r="9621" spans="1:9">
      <c r="A9621" t="s">
        <v>261</v>
      </c>
      <c r="B9621" t="s">
        <v>9554</v>
      </c>
      <c r="C9621" t="s">
        <v>6085</v>
      </c>
      <c r="D9621" t="s">
        <v>174</v>
      </c>
      <c r="E9621" t="s">
        <v>169</v>
      </c>
      <c r="F9621" t="s">
        <v>174</v>
      </c>
      <c r="G9621" t="s">
        <v>174</v>
      </c>
      <c r="H9621" s="4" t="str">
        <f t="shared" si="300"/>
        <v>3K214.EP</v>
      </c>
      <c r="I9621" s="4" t="str">
        <f t="shared" si="301"/>
        <v>DGND</v>
      </c>
    </row>
    <row r="9622" spans="1:9">
      <c r="A9622" t="s">
        <v>261</v>
      </c>
      <c r="B9622" t="s">
        <v>9554</v>
      </c>
      <c r="C9622" t="s">
        <v>6085</v>
      </c>
      <c r="D9622" t="s">
        <v>3162</v>
      </c>
      <c r="E9622" t="s">
        <v>169</v>
      </c>
      <c r="F9622">
        <v>4</v>
      </c>
      <c r="G9622" t="s">
        <v>3162</v>
      </c>
      <c r="H9622" s="4" t="str">
        <f t="shared" si="300"/>
        <v>3K214.4</v>
      </c>
      <c r="I9622" s="4" t="str">
        <f t="shared" si="301"/>
        <v>DGND</v>
      </c>
    </row>
    <row r="9623" spans="1:9">
      <c r="A9623" t="s">
        <v>261</v>
      </c>
      <c r="B9623" t="s">
        <v>9554</v>
      </c>
      <c r="C9623" t="s">
        <v>6085</v>
      </c>
      <c r="D9623" t="s">
        <v>3163</v>
      </c>
      <c r="E9623" t="s">
        <v>169</v>
      </c>
      <c r="F9623">
        <v>14</v>
      </c>
      <c r="G9623" t="s">
        <v>3163</v>
      </c>
      <c r="H9623" s="4" t="str">
        <f t="shared" si="300"/>
        <v>3K214.14</v>
      </c>
      <c r="I9623" s="4" t="str">
        <f t="shared" si="301"/>
        <v>DGND</v>
      </c>
    </row>
    <row r="9624" spans="1:9">
      <c r="A9624" t="s">
        <v>261</v>
      </c>
      <c r="B9624" t="s">
        <v>9554</v>
      </c>
      <c r="C9624" t="s">
        <v>6085</v>
      </c>
      <c r="D9624" t="s">
        <v>3164</v>
      </c>
      <c r="E9624" t="s">
        <v>169</v>
      </c>
      <c r="F9624">
        <v>19</v>
      </c>
      <c r="G9624" t="s">
        <v>3164</v>
      </c>
      <c r="H9624" s="4" t="str">
        <f t="shared" si="300"/>
        <v>3K214.19</v>
      </c>
      <c r="I9624" s="4" t="str">
        <f t="shared" si="301"/>
        <v>DGND</v>
      </c>
    </row>
    <row r="9625" spans="1:9">
      <c r="A9625" t="s">
        <v>261</v>
      </c>
      <c r="B9625" t="s">
        <v>9554</v>
      </c>
      <c r="C9625" t="s">
        <v>6085</v>
      </c>
      <c r="D9625" t="s">
        <v>3165</v>
      </c>
      <c r="E9625" t="s">
        <v>169</v>
      </c>
      <c r="F9625">
        <v>21</v>
      </c>
      <c r="G9625" t="s">
        <v>3165</v>
      </c>
      <c r="H9625" s="4" t="str">
        <f t="shared" si="300"/>
        <v>3K214.21</v>
      </c>
      <c r="I9625" s="4" t="str">
        <f t="shared" si="301"/>
        <v>DGND</v>
      </c>
    </row>
    <row r="9626" spans="1:9">
      <c r="A9626" t="s">
        <v>261</v>
      </c>
      <c r="B9626" t="s">
        <v>9554</v>
      </c>
      <c r="C9626" t="s">
        <v>6085</v>
      </c>
      <c r="D9626" t="s">
        <v>3166</v>
      </c>
      <c r="E9626" t="s">
        <v>169</v>
      </c>
      <c r="F9626">
        <v>39</v>
      </c>
      <c r="G9626" t="s">
        <v>3166</v>
      </c>
      <c r="H9626" s="4" t="str">
        <f t="shared" si="300"/>
        <v>3K214.39</v>
      </c>
      <c r="I9626" s="4" t="str">
        <f t="shared" si="301"/>
        <v>DGND</v>
      </c>
    </row>
    <row r="9627" spans="1:9">
      <c r="A9627" t="s">
        <v>261</v>
      </c>
      <c r="B9627" t="s">
        <v>9554</v>
      </c>
      <c r="C9627" t="s">
        <v>6085</v>
      </c>
      <c r="D9627" t="s">
        <v>3167</v>
      </c>
      <c r="E9627" t="s">
        <v>169</v>
      </c>
      <c r="F9627">
        <v>41</v>
      </c>
      <c r="G9627" t="s">
        <v>3167</v>
      </c>
      <c r="H9627" s="4" t="str">
        <f t="shared" si="300"/>
        <v>3K214.41</v>
      </c>
      <c r="I9627" s="4" t="str">
        <f t="shared" si="301"/>
        <v>DGND</v>
      </c>
    </row>
    <row r="9628" spans="1:9">
      <c r="A9628" t="s">
        <v>261</v>
      </c>
      <c r="B9628" t="s">
        <v>9554</v>
      </c>
      <c r="C9628" t="s">
        <v>6085</v>
      </c>
      <c r="D9628" t="s">
        <v>864</v>
      </c>
      <c r="F9628">
        <v>18</v>
      </c>
      <c r="G9628" t="s">
        <v>864</v>
      </c>
      <c r="H9628" s="4" t="str">
        <f t="shared" si="300"/>
        <v>3K214.18</v>
      </c>
      <c r="I9628" s="4">
        <f t="shared" si="301"/>
        <v>0</v>
      </c>
    </row>
    <row r="9629" spans="1:9">
      <c r="A9629" t="s">
        <v>261</v>
      </c>
      <c r="B9629" t="s">
        <v>9554</v>
      </c>
      <c r="C9629" t="s">
        <v>6085</v>
      </c>
      <c r="D9629" t="s">
        <v>3168</v>
      </c>
      <c r="F9629">
        <v>42</v>
      </c>
      <c r="G9629" t="s">
        <v>3168</v>
      </c>
      <c r="H9629" s="4" t="str">
        <f t="shared" si="300"/>
        <v>3K214.42</v>
      </c>
      <c r="I9629" s="4">
        <f t="shared" si="301"/>
        <v>0</v>
      </c>
    </row>
    <row r="9630" spans="1:9">
      <c r="A9630" t="s">
        <v>261</v>
      </c>
      <c r="B9630" t="s">
        <v>9554</v>
      </c>
      <c r="C9630" t="s">
        <v>6085</v>
      </c>
      <c r="D9630" t="s">
        <v>3122</v>
      </c>
      <c r="E9630" t="s">
        <v>4616</v>
      </c>
      <c r="F9630">
        <v>8</v>
      </c>
      <c r="G9630" t="s">
        <v>3122</v>
      </c>
      <c r="H9630" s="4" t="str">
        <f t="shared" si="300"/>
        <v>3K214.8</v>
      </c>
      <c r="I9630" s="4" t="str">
        <f t="shared" si="301"/>
        <v>S3_SEL2_K214</v>
      </c>
    </row>
    <row r="9631" spans="1:9">
      <c r="A9631" t="s">
        <v>261</v>
      </c>
      <c r="B9631" t="s">
        <v>9554</v>
      </c>
      <c r="C9631" t="s">
        <v>6085</v>
      </c>
      <c r="D9631" t="s">
        <v>3123</v>
      </c>
      <c r="E9631" t="s">
        <v>4615</v>
      </c>
      <c r="F9631">
        <v>17</v>
      </c>
      <c r="G9631" t="s">
        <v>3123</v>
      </c>
      <c r="H9631" s="4" t="str">
        <f t="shared" si="300"/>
        <v>3K214.17</v>
      </c>
      <c r="I9631" s="4" t="str">
        <f t="shared" si="301"/>
        <v>S3_SEL1_K214</v>
      </c>
    </row>
    <row r="9632" spans="1:9">
      <c r="A9632" t="s">
        <v>261</v>
      </c>
      <c r="B9632" t="s">
        <v>9554</v>
      </c>
      <c r="C9632" t="s">
        <v>6085</v>
      </c>
      <c r="D9632" t="s">
        <v>3169</v>
      </c>
      <c r="E9632" t="s">
        <v>463</v>
      </c>
      <c r="F9632">
        <v>5</v>
      </c>
      <c r="G9632" t="s">
        <v>3169</v>
      </c>
      <c r="H9632" s="4" t="str">
        <f t="shared" si="300"/>
        <v>3K214.5</v>
      </c>
      <c r="I9632" s="4" t="str">
        <f t="shared" si="301"/>
        <v>VDD33_ATX</v>
      </c>
    </row>
    <row r="9633" spans="1:9">
      <c r="A9633" t="s">
        <v>261</v>
      </c>
      <c r="B9633" t="s">
        <v>9554</v>
      </c>
      <c r="C9633" t="s">
        <v>6085</v>
      </c>
      <c r="D9633" t="s">
        <v>3170</v>
      </c>
      <c r="E9633" t="s">
        <v>463</v>
      </c>
      <c r="F9633">
        <v>9</v>
      </c>
      <c r="G9633" t="s">
        <v>3170</v>
      </c>
      <c r="H9633" s="4" t="str">
        <f t="shared" si="300"/>
        <v>3K214.9</v>
      </c>
      <c r="I9633" s="4" t="str">
        <f t="shared" si="301"/>
        <v>VDD33_ATX</v>
      </c>
    </row>
    <row r="9634" spans="1:9">
      <c r="A9634" t="s">
        <v>261</v>
      </c>
      <c r="B9634" t="s">
        <v>9554</v>
      </c>
      <c r="C9634" t="s">
        <v>6085</v>
      </c>
      <c r="D9634" t="s">
        <v>3171</v>
      </c>
      <c r="E9634" t="s">
        <v>463</v>
      </c>
      <c r="F9634">
        <v>13</v>
      </c>
      <c r="G9634" t="s">
        <v>3171</v>
      </c>
      <c r="H9634" s="4" t="str">
        <f t="shared" si="300"/>
        <v>3K214.13</v>
      </c>
      <c r="I9634" s="4" t="str">
        <f t="shared" si="301"/>
        <v>VDD33_ATX</v>
      </c>
    </row>
    <row r="9635" spans="1:9">
      <c r="A9635" t="s">
        <v>261</v>
      </c>
      <c r="B9635" t="s">
        <v>9554</v>
      </c>
      <c r="C9635" t="s">
        <v>6085</v>
      </c>
      <c r="D9635" t="s">
        <v>3172</v>
      </c>
      <c r="E9635" t="s">
        <v>463</v>
      </c>
      <c r="F9635">
        <v>20</v>
      </c>
      <c r="G9635" t="s">
        <v>3172</v>
      </c>
      <c r="H9635" s="4" t="str">
        <f t="shared" si="300"/>
        <v>3K214.20</v>
      </c>
      <c r="I9635" s="4" t="str">
        <f t="shared" si="301"/>
        <v>VDD33_ATX</v>
      </c>
    </row>
    <row r="9636" spans="1:9">
      <c r="A9636" t="s">
        <v>261</v>
      </c>
      <c r="B9636" t="s">
        <v>9554</v>
      </c>
      <c r="C9636" t="s">
        <v>6085</v>
      </c>
      <c r="D9636" t="s">
        <v>3173</v>
      </c>
      <c r="E9636" t="s">
        <v>463</v>
      </c>
      <c r="F9636">
        <v>30</v>
      </c>
      <c r="G9636" t="s">
        <v>3173</v>
      </c>
      <c r="H9636" s="4" t="str">
        <f t="shared" si="300"/>
        <v>3K214.30</v>
      </c>
      <c r="I9636" s="4" t="str">
        <f t="shared" si="301"/>
        <v>VDD33_ATX</v>
      </c>
    </row>
    <row r="9637" spans="1:9">
      <c r="A9637" t="s">
        <v>261</v>
      </c>
      <c r="B9637" t="s">
        <v>9554</v>
      </c>
      <c r="C9637" t="s">
        <v>6085</v>
      </c>
      <c r="D9637" t="s">
        <v>3174</v>
      </c>
      <c r="E9637" t="s">
        <v>463</v>
      </c>
      <c r="F9637">
        <v>40</v>
      </c>
      <c r="G9637" t="s">
        <v>3174</v>
      </c>
      <c r="H9637" s="4" t="str">
        <f t="shared" si="300"/>
        <v>3K214.40</v>
      </c>
      <c r="I9637" s="4" t="str">
        <f t="shared" si="301"/>
        <v>VDD33_ATX</v>
      </c>
    </row>
    <row r="9638" spans="1:9">
      <c r="A9638" t="s">
        <v>261</v>
      </c>
      <c r="B9638" t="s">
        <v>9554</v>
      </c>
      <c r="C9638" t="s">
        <v>6086</v>
      </c>
      <c r="D9638" t="s">
        <v>3132</v>
      </c>
      <c r="E9638" t="s">
        <v>4617</v>
      </c>
      <c r="F9638">
        <v>1</v>
      </c>
      <c r="G9638" t="s">
        <v>3132</v>
      </c>
      <c r="H9638" s="4" t="str">
        <f t="shared" si="300"/>
        <v>3K217.1</v>
      </c>
      <c r="I9638" s="4" t="str">
        <f t="shared" si="301"/>
        <v>S3_OE_K217</v>
      </c>
    </row>
    <row r="9639" spans="1:9">
      <c r="A9639" t="s">
        <v>261</v>
      </c>
      <c r="B9639" t="s">
        <v>9554</v>
      </c>
      <c r="C9639" t="s">
        <v>6086</v>
      </c>
      <c r="D9639" t="s">
        <v>3133</v>
      </c>
      <c r="E9639" t="s">
        <v>4617</v>
      </c>
      <c r="F9639">
        <v>10</v>
      </c>
      <c r="G9639" t="s">
        <v>3133</v>
      </c>
      <c r="H9639" s="4" t="str">
        <f t="shared" si="300"/>
        <v>3K217.10</v>
      </c>
      <c r="I9639" s="4" t="str">
        <f t="shared" si="301"/>
        <v>S3_OE_K217</v>
      </c>
    </row>
    <row r="9640" spans="1:9">
      <c r="A9640" t="s">
        <v>261</v>
      </c>
      <c r="B9640" t="s">
        <v>9554</v>
      </c>
      <c r="C9640" t="s">
        <v>6086</v>
      </c>
      <c r="D9640" t="s">
        <v>3135</v>
      </c>
      <c r="F9640">
        <v>2</v>
      </c>
      <c r="G9640" t="s">
        <v>3135</v>
      </c>
      <c r="H9640" s="4" t="str">
        <f t="shared" si="300"/>
        <v>3K217.2</v>
      </c>
      <c r="I9640" s="4">
        <f t="shared" si="301"/>
        <v>0</v>
      </c>
    </row>
    <row r="9641" spans="1:9">
      <c r="A9641" t="s">
        <v>261</v>
      </c>
      <c r="B9641" t="s">
        <v>9554</v>
      </c>
      <c r="C9641" t="s">
        <v>6086</v>
      </c>
      <c r="D9641" t="s">
        <v>3137</v>
      </c>
      <c r="F9641">
        <v>3</v>
      </c>
      <c r="G9641" t="s">
        <v>3137</v>
      </c>
      <c r="H9641" s="4" t="str">
        <f t="shared" si="300"/>
        <v>3K217.3</v>
      </c>
      <c r="I9641" s="4">
        <f t="shared" si="301"/>
        <v>0</v>
      </c>
    </row>
    <row r="9642" spans="1:9">
      <c r="A9642" t="s">
        <v>261</v>
      </c>
      <c r="B9642" t="s">
        <v>9554</v>
      </c>
      <c r="C9642" t="s">
        <v>6086</v>
      </c>
      <c r="D9642" t="s">
        <v>3138</v>
      </c>
      <c r="F9642">
        <v>6</v>
      </c>
      <c r="G9642" t="s">
        <v>3138</v>
      </c>
      <c r="H9642" s="4" t="str">
        <f t="shared" si="300"/>
        <v>3K217.6</v>
      </c>
      <c r="I9642" s="4">
        <f t="shared" si="301"/>
        <v>0</v>
      </c>
    </row>
    <row r="9643" spans="1:9">
      <c r="A9643" t="s">
        <v>261</v>
      </c>
      <c r="B9643" t="s">
        <v>9554</v>
      </c>
      <c r="C9643" t="s">
        <v>6086</v>
      </c>
      <c r="D9643" t="s">
        <v>3139</v>
      </c>
      <c r="F9643">
        <v>7</v>
      </c>
      <c r="G9643" t="s">
        <v>3139</v>
      </c>
      <c r="H9643" s="4" t="str">
        <f t="shared" si="300"/>
        <v>3K217.7</v>
      </c>
      <c r="I9643" s="4">
        <f t="shared" si="301"/>
        <v>0</v>
      </c>
    </row>
    <row r="9644" spans="1:9">
      <c r="A9644" t="s">
        <v>261</v>
      </c>
      <c r="B9644" t="s">
        <v>9554</v>
      </c>
      <c r="C9644" t="s">
        <v>6086</v>
      </c>
      <c r="D9644" t="s">
        <v>3140</v>
      </c>
      <c r="E9644" t="s">
        <v>4583</v>
      </c>
      <c r="F9644">
        <v>11</v>
      </c>
      <c r="G9644" t="s">
        <v>3140</v>
      </c>
      <c r="H9644" s="4" t="str">
        <f t="shared" si="300"/>
        <v>3K217.11</v>
      </c>
      <c r="I9644" s="4" t="str">
        <f t="shared" si="301"/>
        <v>S3_1_P6_HSO+</v>
      </c>
    </row>
    <row r="9645" spans="1:9">
      <c r="A9645" t="s">
        <v>261</v>
      </c>
      <c r="B9645" t="s">
        <v>9554</v>
      </c>
      <c r="C9645" t="s">
        <v>6086</v>
      </c>
      <c r="D9645" t="s">
        <v>3141</v>
      </c>
      <c r="E9645" t="s">
        <v>4582</v>
      </c>
      <c r="F9645">
        <v>12</v>
      </c>
      <c r="G9645" t="s">
        <v>3141</v>
      </c>
      <c r="H9645" s="4" t="str">
        <f t="shared" si="300"/>
        <v>3K217.12</v>
      </c>
      <c r="I9645" s="4" t="str">
        <f t="shared" si="301"/>
        <v>S3_1_P6_HSO-</v>
      </c>
    </row>
    <row r="9646" spans="1:9">
      <c r="A9646" t="s">
        <v>261</v>
      </c>
      <c r="B9646" t="s">
        <v>9554</v>
      </c>
      <c r="C9646" t="s">
        <v>6086</v>
      </c>
      <c r="D9646" t="s">
        <v>3142</v>
      </c>
      <c r="E9646" t="s">
        <v>4610</v>
      </c>
      <c r="F9646">
        <v>15</v>
      </c>
      <c r="G9646" t="s">
        <v>3142</v>
      </c>
      <c r="H9646" s="4" t="str">
        <f t="shared" si="300"/>
        <v>3K217.15</v>
      </c>
      <c r="I9646" s="4" t="str">
        <f t="shared" si="301"/>
        <v>S3_1_P7_HSO+</v>
      </c>
    </row>
    <row r="9647" spans="1:9">
      <c r="A9647" t="s">
        <v>261</v>
      </c>
      <c r="B9647" t="s">
        <v>9554</v>
      </c>
      <c r="C9647" t="s">
        <v>6086</v>
      </c>
      <c r="D9647" t="s">
        <v>3143</v>
      </c>
      <c r="E9647" t="s">
        <v>4609</v>
      </c>
      <c r="F9647">
        <v>16</v>
      </c>
      <c r="G9647" t="s">
        <v>3143</v>
      </c>
      <c r="H9647" s="4" t="str">
        <f t="shared" si="300"/>
        <v>3K217.16</v>
      </c>
      <c r="I9647" s="4" t="str">
        <f t="shared" si="301"/>
        <v>S3_1_P7_HSO-</v>
      </c>
    </row>
    <row r="9648" spans="1:9">
      <c r="A9648" t="s">
        <v>261</v>
      </c>
      <c r="B9648" t="s">
        <v>9554</v>
      </c>
      <c r="C9648" t="s">
        <v>6086</v>
      </c>
      <c r="D9648" t="s">
        <v>3145</v>
      </c>
      <c r="F9648">
        <v>38</v>
      </c>
      <c r="G9648" t="s">
        <v>3145</v>
      </c>
      <c r="H9648" s="4" t="str">
        <f t="shared" si="300"/>
        <v>3K217.38</v>
      </c>
      <c r="I9648" s="4">
        <f t="shared" si="301"/>
        <v>0</v>
      </c>
    </row>
    <row r="9649" spans="1:9">
      <c r="A9649" t="s">
        <v>261</v>
      </c>
      <c r="B9649" t="s">
        <v>9554</v>
      </c>
      <c r="C9649" t="s">
        <v>6086</v>
      </c>
      <c r="D9649" t="s">
        <v>3147</v>
      </c>
      <c r="F9649">
        <v>37</v>
      </c>
      <c r="G9649" t="s">
        <v>3147</v>
      </c>
      <c r="H9649" s="4" t="str">
        <f t="shared" si="300"/>
        <v>3K217.37</v>
      </c>
      <c r="I9649" s="4">
        <f t="shared" si="301"/>
        <v>0</v>
      </c>
    </row>
    <row r="9650" spans="1:9">
      <c r="A9650" t="s">
        <v>261</v>
      </c>
      <c r="B9650" t="s">
        <v>9554</v>
      </c>
      <c r="C9650" t="s">
        <v>6086</v>
      </c>
      <c r="D9650" t="s">
        <v>3148</v>
      </c>
      <c r="F9650">
        <v>36</v>
      </c>
      <c r="G9650" t="s">
        <v>3148</v>
      </c>
      <c r="H9650" s="4" t="str">
        <f t="shared" si="300"/>
        <v>3K217.36</v>
      </c>
      <c r="I9650" s="4">
        <f t="shared" si="301"/>
        <v>0</v>
      </c>
    </row>
    <row r="9651" spans="1:9">
      <c r="A9651" t="s">
        <v>261</v>
      </c>
      <c r="B9651" t="s">
        <v>9554</v>
      </c>
      <c r="C9651" t="s">
        <v>6086</v>
      </c>
      <c r="D9651" t="s">
        <v>3149</v>
      </c>
      <c r="F9651">
        <v>35</v>
      </c>
      <c r="G9651" t="s">
        <v>3149</v>
      </c>
      <c r="H9651" s="4" t="str">
        <f t="shared" si="300"/>
        <v>3K217.35</v>
      </c>
      <c r="I9651" s="4">
        <f t="shared" si="301"/>
        <v>0</v>
      </c>
    </row>
    <row r="9652" spans="1:9">
      <c r="A9652" t="s">
        <v>261</v>
      </c>
      <c r="B9652" t="s">
        <v>9554</v>
      </c>
      <c r="C9652" t="s">
        <v>6086</v>
      </c>
      <c r="D9652" t="s">
        <v>3150</v>
      </c>
      <c r="E9652" t="s">
        <v>4570</v>
      </c>
      <c r="F9652">
        <v>29</v>
      </c>
      <c r="G9652" t="s">
        <v>3150</v>
      </c>
      <c r="H9652" s="4" t="str">
        <f t="shared" si="300"/>
        <v>3K217.29</v>
      </c>
      <c r="I9652" s="4" t="str">
        <f t="shared" si="301"/>
        <v>SG3_C_P7_HSI+</v>
      </c>
    </row>
    <row r="9653" spans="1:9">
      <c r="A9653" t="s">
        <v>261</v>
      </c>
      <c r="B9653" t="s">
        <v>9554</v>
      </c>
      <c r="C9653" t="s">
        <v>6086</v>
      </c>
      <c r="D9653" t="s">
        <v>3151</v>
      </c>
      <c r="E9653" t="s">
        <v>4572</v>
      </c>
      <c r="F9653">
        <v>28</v>
      </c>
      <c r="G9653" t="s">
        <v>3151</v>
      </c>
      <c r="H9653" s="4" t="str">
        <f t="shared" si="300"/>
        <v>3K217.28</v>
      </c>
      <c r="I9653" s="4" t="str">
        <f t="shared" si="301"/>
        <v>SG3_C_P7_HSI-</v>
      </c>
    </row>
    <row r="9654" spans="1:9">
      <c r="A9654" t="s">
        <v>261</v>
      </c>
      <c r="B9654" t="s">
        <v>9554</v>
      </c>
      <c r="C9654" t="s">
        <v>6086</v>
      </c>
      <c r="D9654" t="s">
        <v>3152</v>
      </c>
      <c r="E9654" t="s">
        <v>4598</v>
      </c>
      <c r="F9654">
        <v>27</v>
      </c>
      <c r="G9654" t="s">
        <v>3152</v>
      </c>
      <c r="H9654" s="4" t="str">
        <f t="shared" si="300"/>
        <v>3K217.27</v>
      </c>
      <c r="I9654" s="4" t="str">
        <f t="shared" si="301"/>
        <v>SG3_C_P6_HSI+</v>
      </c>
    </row>
    <row r="9655" spans="1:9">
      <c r="A9655" t="s">
        <v>261</v>
      </c>
      <c r="B9655" t="s">
        <v>9554</v>
      </c>
      <c r="C9655" t="s">
        <v>6086</v>
      </c>
      <c r="D9655" t="s">
        <v>3153</v>
      </c>
      <c r="E9655" t="s">
        <v>4600</v>
      </c>
      <c r="F9655">
        <v>26</v>
      </c>
      <c r="G9655" t="s">
        <v>3153</v>
      </c>
      <c r="H9655" s="4" t="str">
        <f t="shared" si="300"/>
        <v>3K217.26</v>
      </c>
      <c r="I9655" s="4" t="str">
        <f t="shared" si="301"/>
        <v>SG3_C_P6_HSI-</v>
      </c>
    </row>
    <row r="9656" spans="1:9">
      <c r="A9656" t="s">
        <v>261</v>
      </c>
      <c r="B9656" t="s">
        <v>9554</v>
      </c>
      <c r="C9656" t="s">
        <v>6086</v>
      </c>
      <c r="D9656" t="s">
        <v>3154</v>
      </c>
      <c r="F9656">
        <v>34</v>
      </c>
      <c r="G9656" t="s">
        <v>3154</v>
      </c>
      <c r="H9656" s="4" t="str">
        <f t="shared" si="300"/>
        <v>3K217.34</v>
      </c>
      <c r="I9656" s="4">
        <f t="shared" si="301"/>
        <v>0</v>
      </c>
    </row>
    <row r="9657" spans="1:9">
      <c r="A9657" t="s">
        <v>261</v>
      </c>
      <c r="B9657" t="s">
        <v>9554</v>
      </c>
      <c r="C9657" t="s">
        <v>6086</v>
      </c>
      <c r="D9657" t="s">
        <v>3155</v>
      </c>
      <c r="F9657">
        <v>33</v>
      </c>
      <c r="G9657" t="s">
        <v>3155</v>
      </c>
      <c r="H9657" s="4" t="str">
        <f t="shared" si="300"/>
        <v>3K217.33</v>
      </c>
      <c r="I9657" s="4">
        <f t="shared" si="301"/>
        <v>0</v>
      </c>
    </row>
    <row r="9658" spans="1:9">
      <c r="A9658" t="s">
        <v>261</v>
      </c>
      <c r="B9658" t="s">
        <v>9554</v>
      </c>
      <c r="C9658" t="s">
        <v>6086</v>
      </c>
      <c r="D9658" t="s">
        <v>3156</v>
      </c>
      <c r="F9658">
        <v>32</v>
      </c>
      <c r="G9658" t="s">
        <v>3156</v>
      </c>
      <c r="H9658" s="4" t="str">
        <f t="shared" si="300"/>
        <v>3K217.32</v>
      </c>
      <c r="I9658" s="4">
        <f t="shared" si="301"/>
        <v>0</v>
      </c>
    </row>
    <row r="9659" spans="1:9">
      <c r="A9659" t="s">
        <v>261</v>
      </c>
      <c r="B9659" t="s">
        <v>9554</v>
      </c>
      <c r="C9659" t="s">
        <v>6086</v>
      </c>
      <c r="D9659" t="s">
        <v>3157</v>
      </c>
      <c r="F9659">
        <v>31</v>
      </c>
      <c r="G9659" t="s">
        <v>3157</v>
      </c>
      <c r="H9659" s="4" t="str">
        <f t="shared" si="300"/>
        <v>3K217.31</v>
      </c>
      <c r="I9659" s="4">
        <f t="shared" si="301"/>
        <v>0</v>
      </c>
    </row>
    <row r="9660" spans="1:9">
      <c r="A9660" t="s">
        <v>261</v>
      </c>
      <c r="B9660" t="s">
        <v>9554</v>
      </c>
      <c r="C9660" t="s">
        <v>6086</v>
      </c>
      <c r="D9660" t="s">
        <v>3158</v>
      </c>
      <c r="E9660" t="s">
        <v>3460</v>
      </c>
      <c r="F9660">
        <v>25</v>
      </c>
      <c r="G9660" t="s">
        <v>3158</v>
      </c>
      <c r="H9660" s="4" t="str">
        <f t="shared" si="300"/>
        <v>3K217.25</v>
      </c>
      <c r="I9660" s="4" t="str">
        <f t="shared" si="301"/>
        <v>S3_DCH_P6_HSO+</v>
      </c>
    </row>
    <row r="9661" spans="1:9">
      <c r="A9661" t="s">
        <v>261</v>
      </c>
      <c r="B9661" t="s">
        <v>9554</v>
      </c>
      <c r="C9661" t="s">
        <v>6086</v>
      </c>
      <c r="D9661" t="s">
        <v>3159</v>
      </c>
      <c r="E9661" t="s">
        <v>3461</v>
      </c>
      <c r="F9661">
        <v>24</v>
      </c>
      <c r="G9661" t="s">
        <v>3159</v>
      </c>
      <c r="H9661" s="4" t="str">
        <f t="shared" si="300"/>
        <v>3K217.24</v>
      </c>
      <c r="I9661" s="4" t="str">
        <f t="shared" si="301"/>
        <v>S3_DCH_P6_HSO-</v>
      </c>
    </row>
    <row r="9662" spans="1:9">
      <c r="A9662" t="s">
        <v>261</v>
      </c>
      <c r="B9662" t="s">
        <v>9554</v>
      </c>
      <c r="C9662" t="s">
        <v>6086</v>
      </c>
      <c r="D9662" t="s">
        <v>3160</v>
      </c>
      <c r="E9662" t="s">
        <v>3478</v>
      </c>
      <c r="F9662">
        <v>23</v>
      </c>
      <c r="G9662" t="s">
        <v>3160</v>
      </c>
      <c r="H9662" s="4" t="str">
        <f t="shared" si="300"/>
        <v>3K217.23</v>
      </c>
      <c r="I9662" s="4" t="str">
        <f t="shared" si="301"/>
        <v>S3_DCH_P7_HSO+</v>
      </c>
    </row>
    <row r="9663" spans="1:9">
      <c r="A9663" t="s">
        <v>261</v>
      </c>
      <c r="B9663" t="s">
        <v>9554</v>
      </c>
      <c r="C9663" t="s">
        <v>6086</v>
      </c>
      <c r="D9663" t="s">
        <v>3161</v>
      </c>
      <c r="E9663" t="s">
        <v>3479</v>
      </c>
      <c r="F9663">
        <v>22</v>
      </c>
      <c r="G9663" t="s">
        <v>3161</v>
      </c>
      <c r="H9663" s="4" t="str">
        <f t="shared" si="300"/>
        <v>3K217.22</v>
      </c>
      <c r="I9663" s="4" t="str">
        <f t="shared" si="301"/>
        <v>S3_DCH_P7_HSO-</v>
      </c>
    </row>
    <row r="9664" spans="1:9">
      <c r="A9664" t="s">
        <v>261</v>
      </c>
      <c r="B9664" t="s">
        <v>9554</v>
      </c>
      <c r="C9664" t="s">
        <v>6086</v>
      </c>
      <c r="D9664" t="s">
        <v>174</v>
      </c>
      <c r="E9664" t="s">
        <v>169</v>
      </c>
      <c r="F9664" t="s">
        <v>174</v>
      </c>
      <c r="G9664" t="s">
        <v>174</v>
      </c>
      <c r="H9664" s="4" t="str">
        <f t="shared" si="300"/>
        <v>3K217.EP</v>
      </c>
      <c r="I9664" s="4" t="str">
        <f t="shared" si="301"/>
        <v>DGND</v>
      </c>
    </row>
    <row r="9665" spans="1:9">
      <c r="A9665" t="s">
        <v>261</v>
      </c>
      <c r="B9665" t="s">
        <v>9554</v>
      </c>
      <c r="C9665" t="s">
        <v>6086</v>
      </c>
      <c r="D9665" t="s">
        <v>3162</v>
      </c>
      <c r="E9665" t="s">
        <v>169</v>
      </c>
      <c r="F9665">
        <v>4</v>
      </c>
      <c r="G9665" t="s">
        <v>3162</v>
      </c>
      <c r="H9665" s="4" t="str">
        <f t="shared" si="300"/>
        <v>3K217.4</v>
      </c>
      <c r="I9665" s="4" t="str">
        <f t="shared" si="301"/>
        <v>DGND</v>
      </c>
    </row>
    <row r="9666" spans="1:9">
      <c r="A9666" t="s">
        <v>261</v>
      </c>
      <c r="B9666" t="s">
        <v>9554</v>
      </c>
      <c r="C9666" t="s">
        <v>6086</v>
      </c>
      <c r="D9666" t="s">
        <v>3163</v>
      </c>
      <c r="E9666" t="s">
        <v>169</v>
      </c>
      <c r="F9666">
        <v>14</v>
      </c>
      <c r="G9666" t="s">
        <v>3163</v>
      </c>
      <c r="H9666" s="4" t="str">
        <f t="shared" ref="H9666:H9729" si="302">CONCATENATE(C9666,".",F9666)</f>
        <v>3K217.14</v>
      </c>
      <c r="I9666" s="4" t="str">
        <f t="shared" ref="I9666:I9729" si="303">E9666</f>
        <v>DGND</v>
      </c>
    </row>
    <row r="9667" spans="1:9">
      <c r="A9667" t="s">
        <v>261</v>
      </c>
      <c r="B9667" t="s">
        <v>9554</v>
      </c>
      <c r="C9667" t="s">
        <v>6086</v>
      </c>
      <c r="D9667" t="s">
        <v>3164</v>
      </c>
      <c r="E9667" t="s">
        <v>169</v>
      </c>
      <c r="F9667">
        <v>19</v>
      </c>
      <c r="G9667" t="s">
        <v>3164</v>
      </c>
      <c r="H9667" s="4" t="str">
        <f t="shared" si="302"/>
        <v>3K217.19</v>
      </c>
      <c r="I9667" s="4" t="str">
        <f t="shared" si="303"/>
        <v>DGND</v>
      </c>
    </row>
    <row r="9668" spans="1:9">
      <c r="A9668" t="s">
        <v>261</v>
      </c>
      <c r="B9668" t="s">
        <v>9554</v>
      </c>
      <c r="C9668" t="s">
        <v>6086</v>
      </c>
      <c r="D9668" t="s">
        <v>3165</v>
      </c>
      <c r="E9668" t="s">
        <v>169</v>
      </c>
      <c r="F9668">
        <v>21</v>
      </c>
      <c r="G9668" t="s">
        <v>3165</v>
      </c>
      <c r="H9668" s="4" t="str">
        <f t="shared" si="302"/>
        <v>3K217.21</v>
      </c>
      <c r="I9668" s="4" t="str">
        <f t="shared" si="303"/>
        <v>DGND</v>
      </c>
    </row>
    <row r="9669" spans="1:9">
      <c r="A9669" t="s">
        <v>261</v>
      </c>
      <c r="B9669" t="s">
        <v>9554</v>
      </c>
      <c r="C9669" t="s">
        <v>6086</v>
      </c>
      <c r="D9669" t="s">
        <v>3166</v>
      </c>
      <c r="E9669" t="s">
        <v>169</v>
      </c>
      <c r="F9669">
        <v>39</v>
      </c>
      <c r="G9669" t="s">
        <v>3166</v>
      </c>
      <c r="H9669" s="4" t="str">
        <f t="shared" si="302"/>
        <v>3K217.39</v>
      </c>
      <c r="I9669" s="4" t="str">
        <f t="shared" si="303"/>
        <v>DGND</v>
      </c>
    </row>
    <row r="9670" spans="1:9">
      <c r="A9670" t="s">
        <v>261</v>
      </c>
      <c r="B9670" t="s">
        <v>9554</v>
      </c>
      <c r="C9670" t="s">
        <v>6086</v>
      </c>
      <c r="D9670" t="s">
        <v>3167</v>
      </c>
      <c r="E9670" t="s">
        <v>169</v>
      </c>
      <c r="F9670">
        <v>41</v>
      </c>
      <c r="G9670" t="s">
        <v>3167</v>
      </c>
      <c r="H9670" s="4" t="str">
        <f t="shared" si="302"/>
        <v>3K217.41</v>
      </c>
      <c r="I9670" s="4" t="str">
        <f t="shared" si="303"/>
        <v>DGND</v>
      </c>
    </row>
    <row r="9671" spans="1:9">
      <c r="A9671" t="s">
        <v>261</v>
      </c>
      <c r="B9671" t="s">
        <v>9554</v>
      </c>
      <c r="C9671" t="s">
        <v>6086</v>
      </c>
      <c r="D9671" t="s">
        <v>864</v>
      </c>
      <c r="F9671">
        <v>18</v>
      </c>
      <c r="G9671" t="s">
        <v>864</v>
      </c>
      <c r="H9671" s="4" t="str">
        <f t="shared" si="302"/>
        <v>3K217.18</v>
      </c>
      <c r="I9671" s="4">
        <f t="shared" si="303"/>
        <v>0</v>
      </c>
    </row>
    <row r="9672" spans="1:9">
      <c r="A9672" t="s">
        <v>261</v>
      </c>
      <c r="B9672" t="s">
        <v>9554</v>
      </c>
      <c r="C9672" t="s">
        <v>6086</v>
      </c>
      <c r="D9672" t="s">
        <v>3168</v>
      </c>
      <c r="F9672">
        <v>42</v>
      </c>
      <c r="G9672" t="s">
        <v>3168</v>
      </c>
      <c r="H9672" s="4" t="str">
        <f t="shared" si="302"/>
        <v>3K217.42</v>
      </c>
      <c r="I9672" s="4">
        <f t="shared" si="303"/>
        <v>0</v>
      </c>
    </row>
    <row r="9673" spans="1:9">
      <c r="A9673" t="s">
        <v>261</v>
      </c>
      <c r="B9673" t="s">
        <v>9554</v>
      </c>
      <c r="C9673" t="s">
        <v>6086</v>
      </c>
      <c r="D9673" t="s">
        <v>3122</v>
      </c>
      <c r="E9673" t="s">
        <v>4618</v>
      </c>
      <c r="F9673">
        <v>8</v>
      </c>
      <c r="G9673" t="s">
        <v>3122</v>
      </c>
      <c r="H9673" s="4" t="str">
        <f t="shared" si="302"/>
        <v>3K217.8</v>
      </c>
      <c r="I9673" s="4" t="str">
        <f t="shared" si="303"/>
        <v>S3_SEL1_K217</v>
      </c>
    </row>
    <row r="9674" spans="1:9">
      <c r="A9674" t="s">
        <v>261</v>
      </c>
      <c r="B9674" t="s">
        <v>9554</v>
      </c>
      <c r="C9674" t="s">
        <v>6086</v>
      </c>
      <c r="D9674" t="s">
        <v>3123</v>
      </c>
      <c r="E9674" t="s">
        <v>4619</v>
      </c>
      <c r="F9674">
        <v>17</v>
      </c>
      <c r="G9674" t="s">
        <v>3123</v>
      </c>
      <c r="H9674" s="4" t="str">
        <f t="shared" si="302"/>
        <v>3K217.17</v>
      </c>
      <c r="I9674" s="4" t="str">
        <f t="shared" si="303"/>
        <v>S3_SEL2_K217</v>
      </c>
    </row>
    <row r="9675" spans="1:9">
      <c r="A9675" t="s">
        <v>261</v>
      </c>
      <c r="B9675" t="s">
        <v>9554</v>
      </c>
      <c r="C9675" t="s">
        <v>6086</v>
      </c>
      <c r="D9675" t="s">
        <v>3169</v>
      </c>
      <c r="E9675" t="s">
        <v>463</v>
      </c>
      <c r="F9675">
        <v>5</v>
      </c>
      <c r="G9675" t="s">
        <v>3169</v>
      </c>
      <c r="H9675" s="4" t="str">
        <f t="shared" si="302"/>
        <v>3K217.5</v>
      </c>
      <c r="I9675" s="4" t="str">
        <f t="shared" si="303"/>
        <v>VDD33_ATX</v>
      </c>
    </row>
    <row r="9676" spans="1:9">
      <c r="A9676" t="s">
        <v>261</v>
      </c>
      <c r="B9676" t="s">
        <v>9554</v>
      </c>
      <c r="C9676" t="s">
        <v>6086</v>
      </c>
      <c r="D9676" t="s">
        <v>3170</v>
      </c>
      <c r="E9676" t="s">
        <v>463</v>
      </c>
      <c r="F9676">
        <v>9</v>
      </c>
      <c r="G9676" t="s">
        <v>3170</v>
      </c>
      <c r="H9676" s="4" t="str">
        <f t="shared" si="302"/>
        <v>3K217.9</v>
      </c>
      <c r="I9676" s="4" t="str">
        <f t="shared" si="303"/>
        <v>VDD33_ATX</v>
      </c>
    </row>
    <row r="9677" spans="1:9">
      <c r="A9677" t="s">
        <v>261</v>
      </c>
      <c r="B9677" t="s">
        <v>9554</v>
      </c>
      <c r="C9677" t="s">
        <v>6086</v>
      </c>
      <c r="D9677" t="s">
        <v>3171</v>
      </c>
      <c r="E9677" t="s">
        <v>463</v>
      </c>
      <c r="F9677">
        <v>13</v>
      </c>
      <c r="G9677" t="s">
        <v>3171</v>
      </c>
      <c r="H9677" s="4" t="str">
        <f t="shared" si="302"/>
        <v>3K217.13</v>
      </c>
      <c r="I9677" s="4" t="str">
        <f t="shared" si="303"/>
        <v>VDD33_ATX</v>
      </c>
    </row>
    <row r="9678" spans="1:9">
      <c r="A9678" t="s">
        <v>261</v>
      </c>
      <c r="B9678" t="s">
        <v>9554</v>
      </c>
      <c r="C9678" t="s">
        <v>6086</v>
      </c>
      <c r="D9678" t="s">
        <v>3172</v>
      </c>
      <c r="E9678" t="s">
        <v>463</v>
      </c>
      <c r="F9678">
        <v>20</v>
      </c>
      <c r="G9678" t="s">
        <v>3172</v>
      </c>
      <c r="H9678" s="4" t="str">
        <f t="shared" si="302"/>
        <v>3K217.20</v>
      </c>
      <c r="I9678" s="4" t="str">
        <f t="shared" si="303"/>
        <v>VDD33_ATX</v>
      </c>
    </row>
    <row r="9679" spans="1:9">
      <c r="A9679" t="s">
        <v>261</v>
      </c>
      <c r="B9679" t="s">
        <v>9554</v>
      </c>
      <c r="C9679" t="s">
        <v>6086</v>
      </c>
      <c r="D9679" t="s">
        <v>3173</v>
      </c>
      <c r="E9679" t="s">
        <v>463</v>
      </c>
      <c r="F9679">
        <v>30</v>
      </c>
      <c r="G9679" t="s">
        <v>3173</v>
      </c>
      <c r="H9679" s="4" t="str">
        <f t="shared" si="302"/>
        <v>3K217.30</v>
      </c>
      <c r="I9679" s="4" t="str">
        <f t="shared" si="303"/>
        <v>VDD33_ATX</v>
      </c>
    </row>
    <row r="9680" spans="1:9">
      <c r="A9680" t="s">
        <v>261</v>
      </c>
      <c r="B9680" t="s">
        <v>9554</v>
      </c>
      <c r="C9680" t="s">
        <v>6086</v>
      </c>
      <c r="D9680" t="s">
        <v>3174</v>
      </c>
      <c r="E9680" t="s">
        <v>463</v>
      </c>
      <c r="F9680">
        <v>40</v>
      </c>
      <c r="G9680" t="s">
        <v>3174</v>
      </c>
      <c r="H9680" s="4" t="str">
        <f t="shared" si="302"/>
        <v>3K217.40</v>
      </c>
      <c r="I9680" s="4" t="str">
        <f t="shared" si="303"/>
        <v>VDD33_ATX</v>
      </c>
    </row>
    <row r="9681" spans="1:9">
      <c r="A9681" t="s">
        <v>261</v>
      </c>
      <c r="B9681" t="s">
        <v>9554</v>
      </c>
      <c r="C9681" t="s">
        <v>6089</v>
      </c>
      <c r="D9681">
        <v>1</v>
      </c>
      <c r="E9681" t="s">
        <v>4618</v>
      </c>
      <c r="F9681">
        <v>1</v>
      </c>
      <c r="G9681">
        <v>1</v>
      </c>
      <c r="H9681" s="4" t="str">
        <f t="shared" si="302"/>
        <v>3RL37.1</v>
      </c>
      <c r="I9681" s="4" t="str">
        <f t="shared" si="303"/>
        <v>S3_SEL1_K217</v>
      </c>
    </row>
    <row r="9682" spans="1:9">
      <c r="A9682" t="s">
        <v>261</v>
      </c>
      <c r="B9682" t="s">
        <v>9554</v>
      </c>
      <c r="C9682" t="s">
        <v>6089</v>
      </c>
      <c r="D9682">
        <v>2</v>
      </c>
      <c r="E9682" t="s">
        <v>169</v>
      </c>
      <c r="F9682">
        <v>2</v>
      </c>
      <c r="G9682">
        <v>2</v>
      </c>
      <c r="H9682" s="4" t="str">
        <f t="shared" si="302"/>
        <v>3RL37.2</v>
      </c>
      <c r="I9682" s="4" t="str">
        <f t="shared" si="303"/>
        <v>DGND</v>
      </c>
    </row>
    <row r="9683" spans="1:9">
      <c r="A9683" t="s">
        <v>261</v>
      </c>
      <c r="B9683" t="s">
        <v>9554</v>
      </c>
      <c r="C9683" t="s">
        <v>6090</v>
      </c>
      <c r="D9683">
        <v>1</v>
      </c>
      <c r="E9683" t="s">
        <v>4619</v>
      </c>
      <c r="F9683">
        <v>1</v>
      </c>
      <c r="G9683">
        <v>1</v>
      </c>
      <c r="H9683" s="4" t="str">
        <f t="shared" si="302"/>
        <v>3RL38.1</v>
      </c>
      <c r="I9683" s="4" t="str">
        <f t="shared" si="303"/>
        <v>S3_SEL2_K217</v>
      </c>
    </row>
    <row r="9684" spans="1:9">
      <c r="A9684" t="s">
        <v>261</v>
      </c>
      <c r="B9684" t="s">
        <v>9554</v>
      </c>
      <c r="C9684" t="s">
        <v>6090</v>
      </c>
      <c r="D9684">
        <v>2</v>
      </c>
      <c r="F9684">
        <v>2</v>
      </c>
      <c r="G9684">
        <v>2</v>
      </c>
      <c r="H9684" s="4" t="str">
        <f t="shared" si="302"/>
        <v>3RL38.2</v>
      </c>
      <c r="I9684" s="4">
        <f t="shared" si="303"/>
        <v>0</v>
      </c>
    </row>
    <row r="9685" spans="1:9">
      <c r="A9685" t="s">
        <v>261</v>
      </c>
      <c r="B9685" t="s">
        <v>9554</v>
      </c>
      <c r="C9685" t="s">
        <v>6091</v>
      </c>
      <c r="D9685">
        <v>1</v>
      </c>
      <c r="E9685" t="s">
        <v>4617</v>
      </c>
      <c r="F9685">
        <v>1</v>
      </c>
      <c r="G9685">
        <v>1</v>
      </c>
      <c r="H9685" s="4" t="str">
        <f t="shared" si="302"/>
        <v>3RL39.1</v>
      </c>
      <c r="I9685" s="4" t="str">
        <f t="shared" si="303"/>
        <v>S3_OE_K217</v>
      </c>
    </row>
    <row r="9686" spans="1:9">
      <c r="A9686" t="s">
        <v>261</v>
      </c>
      <c r="B9686" t="s">
        <v>9554</v>
      </c>
      <c r="C9686" t="s">
        <v>6091</v>
      </c>
      <c r="D9686">
        <v>2</v>
      </c>
      <c r="E9686" t="s">
        <v>169</v>
      </c>
      <c r="F9686">
        <v>2</v>
      </c>
      <c r="G9686">
        <v>2</v>
      </c>
      <c r="H9686" s="4" t="str">
        <f t="shared" si="302"/>
        <v>3RL39.2</v>
      </c>
      <c r="I9686" s="4" t="str">
        <f t="shared" si="303"/>
        <v>DGND</v>
      </c>
    </row>
    <row r="9687" spans="1:9">
      <c r="A9687" t="s">
        <v>261</v>
      </c>
      <c r="B9687" t="s">
        <v>9554</v>
      </c>
      <c r="C9687" t="s">
        <v>6092</v>
      </c>
      <c r="D9687">
        <v>1</v>
      </c>
      <c r="E9687" t="s">
        <v>4611</v>
      </c>
      <c r="F9687">
        <v>1</v>
      </c>
      <c r="G9687">
        <v>1</v>
      </c>
      <c r="H9687" s="4" t="str">
        <f t="shared" si="302"/>
        <v>3RL41.1</v>
      </c>
      <c r="I9687" s="4" t="str">
        <f t="shared" si="303"/>
        <v>S3_SEL1_K213</v>
      </c>
    </row>
    <row r="9688" spans="1:9">
      <c r="A9688" t="s">
        <v>261</v>
      </c>
      <c r="B9688" t="s">
        <v>9554</v>
      </c>
      <c r="C9688" t="s">
        <v>6092</v>
      </c>
      <c r="D9688">
        <v>2</v>
      </c>
      <c r="E9688" t="s">
        <v>169</v>
      </c>
      <c r="F9688">
        <v>2</v>
      </c>
      <c r="G9688">
        <v>2</v>
      </c>
      <c r="H9688" s="4" t="str">
        <f t="shared" si="302"/>
        <v>3RL41.2</v>
      </c>
      <c r="I9688" s="4" t="str">
        <f t="shared" si="303"/>
        <v>DGND</v>
      </c>
    </row>
    <row r="9689" spans="1:9">
      <c r="A9689" t="s">
        <v>261</v>
      </c>
      <c r="B9689" t="s">
        <v>9554</v>
      </c>
      <c r="C9689" t="s">
        <v>6093</v>
      </c>
      <c r="D9689">
        <v>1</v>
      </c>
      <c r="E9689" t="s">
        <v>4602</v>
      </c>
      <c r="F9689">
        <v>1</v>
      </c>
      <c r="G9689">
        <v>1</v>
      </c>
      <c r="H9689" s="4" t="str">
        <f t="shared" si="302"/>
        <v>3RL42.1</v>
      </c>
      <c r="I9689" s="4" t="str">
        <f t="shared" si="303"/>
        <v>S3_OE_K213</v>
      </c>
    </row>
    <row r="9690" spans="1:9">
      <c r="A9690" t="s">
        <v>261</v>
      </c>
      <c r="B9690" t="s">
        <v>9554</v>
      </c>
      <c r="C9690" t="s">
        <v>6093</v>
      </c>
      <c r="D9690">
        <v>2</v>
      </c>
      <c r="E9690" t="s">
        <v>169</v>
      </c>
      <c r="F9690">
        <v>2</v>
      </c>
      <c r="G9690">
        <v>2</v>
      </c>
      <c r="H9690" s="4" t="str">
        <f t="shared" si="302"/>
        <v>3RL42.2</v>
      </c>
      <c r="I9690" s="4" t="str">
        <f t="shared" si="303"/>
        <v>DGND</v>
      </c>
    </row>
    <row r="9691" spans="1:9">
      <c r="A9691" t="s">
        <v>261</v>
      </c>
      <c r="B9691" t="s">
        <v>9554</v>
      </c>
      <c r="C9691" t="s">
        <v>6094</v>
      </c>
      <c r="D9691">
        <v>1</v>
      </c>
      <c r="E9691" t="s">
        <v>4615</v>
      </c>
      <c r="F9691">
        <v>1</v>
      </c>
      <c r="G9691">
        <v>1</v>
      </c>
      <c r="H9691" s="4" t="str">
        <f t="shared" si="302"/>
        <v>3RL43.1</v>
      </c>
      <c r="I9691" s="4" t="str">
        <f t="shared" si="303"/>
        <v>S3_SEL1_K214</v>
      </c>
    </row>
    <row r="9692" spans="1:9">
      <c r="A9692" t="s">
        <v>261</v>
      </c>
      <c r="B9692" t="s">
        <v>9554</v>
      </c>
      <c r="C9692" t="s">
        <v>6094</v>
      </c>
      <c r="D9692">
        <v>2</v>
      </c>
      <c r="E9692" t="s">
        <v>169</v>
      </c>
      <c r="F9692">
        <v>2</v>
      </c>
      <c r="G9692">
        <v>2</v>
      </c>
      <c r="H9692" s="4" t="str">
        <f t="shared" si="302"/>
        <v>3RL43.2</v>
      </c>
      <c r="I9692" s="4" t="str">
        <f t="shared" si="303"/>
        <v>DGND</v>
      </c>
    </row>
    <row r="9693" spans="1:9">
      <c r="A9693" t="s">
        <v>261</v>
      </c>
      <c r="B9693" t="s">
        <v>9554</v>
      </c>
      <c r="C9693" t="s">
        <v>6095</v>
      </c>
      <c r="D9693">
        <v>1</v>
      </c>
      <c r="E9693" t="s">
        <v>4612</v>
      </c>
      <c r="F9693">
        <v>1</v>
      </c>
      <c r="G9693">
        <v>1</v>
      </c>
      <c r="H9693" s="4" t="str">
        <f t="shared" si="302"/>
        <v>3RL44.1</v>
      </c>
      <c r="I9693" s="4" t="str">
        <f t="shared" si="303"/>
        <v>S3_OE_K214</v>
      </c>
    </row>
    <row r="9694" spans="1:9">
      <c r="A9694" t="s">
        <v>261</v>
      </c>
      <c r="B9694" t="s">
        <v>9554</v>
      </c>
      <c r="C9694" t="s">
        <v>6095</v>
      </c>
      <c r="D9694">
        <v>2</v>
      </c>
      <c r="E9694" t="s">
        <v>169</v>
      </c>
      <c r="F9694">
        <v>2</v>
      </c>
      <c r="G9694">
        <v>2</v>
      </c>
      <c r="H9694" s="4" t="str">
        <f t="shared" si="302"/>
        <v>3RL44.2</v>
      </c>
      <c r="I9694" s="4" t="str">
        <f t="shared" si="303"/>
        <v>DGND</v>
      </c>
    </row>
    <row r="9695" spans="1:9">
      <c r="A9695" t="s">
        <v>261</v>
      </c>
      <c r="B9695" t="s">
        <v>9554</v>
      </c>
      <c r="C9695" t="s">
        <v>6096</v>
      </c>
      <c r="D9695">
        <v>1</v>
      </c>
      <c r="E9695" t="s">
        <v>4616</v>
      </c>
      <c r="F9695">
        <v>1</v>
      </c>
      <c r="G9695">
        <v>1</v>
      </c>
      <c r="H9695" s="4" t="str">
        <f t="shared" si="302"/>
        <v>3RL45.1</v>
      </c>
      <c r="I9695" s="4" t="str">
        <f t="shared" si="303"/>
        <v>S3_SEL2_K214</v>
      </c>
    </row>
    <row r="9696" spans="1:9">
      <c r="A9696" t="s">
        <v>261</v>
      </c>
      <c r="B9696" t="s">
        <v>9554</v>
      </c>
      <c r="C9696" t="s">
        <v>6096</v>
      </c>
      <c r="D9696">
        <v>2</v>
      </c>
      <c r="E9696" t="s">
        <v>169</v>
      </c>
      <c r="F9696">
        <v>2</v>
      </c>
      <c r="G9696">
        <v>2</v>
      </c>
      <c r="H9696" s="4" t="str">
        <f t="shared" si="302"/>
        <v>3RL45.2</v>
      </c>
      <c r="I9696" s="4" t="str">
        <f t="shared" si="303"/>
        <v>DGND</v>
      </c>
    </row>
    <row r="9697" spans="1:9">
      <c r="A9697" t="s">
        <v>261</v>
      </c>
      <c r="B9697" t="s">
        <v>9554</v>
      </c>
      <c r="C9697" t="s">
        <v>6099</v>
      </c>
      <c r="D9697">
        <v>1</v>
      </c>
      <c r="E9697" t="s">
        <v>3367</v>
      </c>
      <c r="F9697">
        <v>1</v>
      </c>
      <c r="G9697">
        <v>1</v>
      </c>
      <c r="H9697" s="4" t="str">
        <f t="shared" si="302"/>
        <v>3RU25.1</v>
      </c>
      <c r="I9697" s="4" t="str">
        <f t="shared" si="303"/>
        <v>SC_UDB217_1</v>
      </c>
    </row>
    <row r="9698" spans="1:9">
      <c r="A9698" t="s">
        <v>261</v>
      </c>
      <c r="B9698" t="s">
        <v>9554</v>
      </c>
      <c r="C9698" t="s">
        <v>6099</v>
      </c>
      <c r="D9698">
        <v>2</v>
      </c>
      <c r="E9698" t="s">
        <v>4618</v>
      </c>
      <c r="F9698">
        <v>2</v>
      </c>
      <c r="G9698">
        <v>2</v>
      </c>
      <c r="H9698" s="4" t="str">
        <f t="shared" si="302"/>
        <v>3RU25.2</v>
      </c>
      <c r="I9698" s="4" t="str">
        <f t="shared" si="303"/>
        <v>S3_SEL1_K217</v>
      </c>
    </row>
    <row r="9699" spans="1:9">
      <c r="A9699" t="s">
        <v>261</v>
      </c>
      <c r="B9699" t="s">
        <v>9554</v>
      </c>
      <c r="C9699" t="s">
        <v>6100</v>
      </c>
      <c r="D9699">
        <v>1</v>
      </c>
      <c r="E9699" t="s">
        <v>3368</v>
      </c>
      <c r="F9699">
        <v>1</v>
      </c>
      <c r="G9699">
        <v>1</v>
      </c>
      <c r="H9699" s="4" t="str">
        <f t="shared" si="302"/>
        <v>3RU27.1</v>
      </c>
      <c r="I9699" s="4" t="str">
        <f t="shared" si="303"/>
        <v>SC_UDB213_1</v>
      </c>
    </row>
    <row r="9700" spans="1:9">
      <c r="A9700" t="s">
        <v>261</v>
      </c>
      <c r="B9700" t="s">
        <v>9554</v>
      </c>
      <c r="C9700" t="s">
        <v>6100</v>
      </c>
      <c r="D9700">
        <v>2</v>
      </c>
      <c r="E9700" t="s">
        <v>4611</v>
      </c>
      <c r="F9700">
        <v>2</v>
      </c>
      <c r="G9700">
        <v>2</v>
      </c>
      <c r="H9700" s="4" t="str">
        <f t="shared" si="302"/>
        <v>3RU27.2</v>
      </c>
      <c r="I9700" s="4" t="str">
        <f t="shared" si="303"/>
        <v>S3_SEL1_K213</v>
      </c>
    </row>
    <row r="9701" spans="1:9">
      <c r="A9701" t="s">
        <v>261</v>
      </c>
      <c r="B9701" t="s">
        <v>9554</v>
      </c>
      <c r="C9701" t="s">
        <v>6101</v>
      </c>
      <c r="D9701">
        <v>1</v>
      </c>
      <c r="E9701" t="s">
        <v>3369</v>
      </c>
      <c r="F9701">
        <v>1</v>
      </c>
      <c r="G9701">
        <v>1</v>
      </c>
      <c r="H9701" s="4" t="str">
        <f t="shared" si="302"/>
        <v>3RU29.1</v>
      </c>
      <c r="I9701" s="4" t="str">
        <f t="shared" si="303"/>
        <v>SC_UDB214_1</v>
      </c>
    </row>
    <row r="9702" spans="1:9">
      <c r="A9702" t="s">
        <v>261</v>
      </c>
      <c r="B9702" t="s">
        <v>9554</v>
      </c>
      <c r="C9702" t="s">
        <v>6101</v>
      </c>
      <c r="D9702">
        <v>2</v>
      </c>
      <c r="E9702" t="s">
        <v>4615</v>
      </c>
      <c r="F9702">
        <v>2</v>
      </c>
      <c r="G9702">
        <v>2</v>
      </c>
      <c r="H9702" s="4" t="str">
        <f t="shared" si="302"/>
        <v>3RU29.2</v>
      </c>
      <c r="I9702" s="4" t="str">
        <f t="shared" si="303"/>
        <v>S3_SEL1_K214</v>
      </c>
    </row>
    <row r="9703" spans="1:9">
      <c r="A9703" t="s">
        <v>261</v>
      </c>
      <c r="B9703" t="s">
        <v>9554</v>
      </c>
      <c r="C9703" t="s">
        <v>6102</v>
      </c>
      <c r="D9703">
        <v>1</v>
      </c>
      <c r="E9703" t="s">
        <v>3370</v>
      </c>
      <c r="F9703">
        <v>1</v>
      </c>
      <c r="G9703">
        <v>1</v>
      </c>
      <c r="H9703" s="4" t="str">
        <f t="shared" si="302"/>
        <v>3RU30.1</v>
      </c>
      <c r="I9703" s="4" t="str">
        <f t="shared" si="303"/>
        <v>SC_UDB214_2</v>
      </c>
    </row>
    <row r="9704" spans="1:9">
      <c r="A9704" t="s">
        <v>261</v>
      </c>
      <c r="B9704" t="s">
        <v>9554</v>
      </c>
      <c r="C9704" t="s">
        <v>6102</v>
      </c>
      <c r="D9704">
        <v>2</v>
      </c>
      <c r="E9704" t="s">
        <v>4616</v>
      </c>
      <c r="F9704">
        <v>2</v>
      </c>
      <c r="G9704">
        <v>2</v>
      </c>
      <c r="H9704" s="4" t="str">
        <f t="shared" si="302"/>
        <v>3RU30.2</v>
      </c>
      <c r="I9704" s="4" t="str">
        <f t="shared" si="303"/>
        <v>S3_SEL2_K214</v>
      </c>
    </row>
    <row r="9705" spans="1:9">
      <c r="A9705" t="s">
        <v>261</v>
      </c>
      <c r="B9705" t="s">
        <v>9554</v>
      </c>
      <c r="C9705" t="s">
        <v>5882</v>
      </c>
      <c r="D9705" t="s">
        <v>1659</v>
      </c>
      <c r="E9705" t="s">
        <v>4575</v>
      </c>
      <c r="F9705" t="s">
        <v>1667</v>
      </c>
      <c r="G9705" t="s">
        <v>1659</v>
      </c>
      <c r="H9705" s="4" t="str">
        <f t="shared" si="302"/>
        <v>SITE3.W5</v>
      </c>
      <c r="I9705" s="4" t="str">
        <f t="shared" si="303"/>
        <v>S3_P6_HSI-</v>
      </c>
    </row>
    <row r="9706" spans="1:9">
      <c r="A9706" t="s">
        <v>261</v>
      </c>
      <c r="B9706" t="s">
        <v>9554</v>
      </c>
      <c r="C9706" t="s">
        <v>5882</v>
      </c>
      <c r="D9706" t="s">
        <v>1660</v>
      </c>
      <c r="E9706" t="s">
        <v>4574</v>
      </c>
      <c r="F9706" t="s">
        <v>3101</v>
      </c>
      <c r="G9706" t="s">
        <v>1660</v>
      </c>
      <c r="H9706" s="4" t="str">
        <f t="shared" si="302"/>
        <v>SITE3.W6</v>
      </c>
      <c r="I9706" s="4" t="str">
        <f t="shared" si="303"/>
        <v>S3_P6_HSI+</v>
      </c>
    </row>
    <row r="9707" spans="1:9">
      <c r="A9707" t="s">
        <v>261</v>
      </c>
      <c r="B9707" t="s">
        <v>9554</v>
      </c>
      <c r="C9707" t="s">
        <v>5882</v>
      </c>
      <c r="D9707" t="s">
        <v>1661</v>
      </c>
      <c r="E9707" t="s">
        <v>4576</v>
      </c>
      <c r="F9707" t="s">
        <v>1668</v>
      </c>
      <c r="G9707" t="s">
        <v>1661</v>
      </c>
      <c r="H9707" s="4" t="str">
        <f t="shared" si="302"/>
        <v>SITE3.W4</v>
      </c>
      <c r="I9707" s="4" t="str">
        <f t="shared" si="303"/>
        <v>S3_P6_HSO-</v>
      </c>
    </row>
    <row r="9708" spans="1:9">
      <c r="A9708" t="s">
        <v>261</v>
      </c>
      <c r="B9708" t="s">
        <v>9554</v>
      </c>
      <c r="C9708" t="s">
        <v>5882</v>
      </c>
      <c r="D9708" t="s">
        <v>1662</v>
      </c>
      <c r="E9708" t="s">
        <v>4577</v>
      </c>
      <c r="F9708" t="s">
        <v>3102</v>
      </c>
      <c r="G9708" t="s">
        <v>1662</v>
      </c>
      <c r="H9708" s="4" t="str">
        <f t="shared" si="302"/>
        <v>SITE3.W3</v>
      </c>
      <c r="I9708" s="4" t="str">
        <f t="shared" si="303"/>
        <v>S3_P6_HSO+</v>
      </c>
    </row>
    <row r="9709" spans="1:9">
      <c r="A9709" t="s">
        <v>261</v>
      </c>
      <c r="B9709" t="s">
        <v>9554</v>
      </c>
      <c r="C9709" t="s">
        <v>5882</v>
      </c>
      <c r="D9709" t="s">
        <v>3104</v>
      </c>
      <c r="E9709" t="s">
        <v>4584</v>
      </c>
      <c r="F9709" t="s">
        <v>3103</v>
      </c>
      <c r="G9709" t="s">
        <v>3104</v>
      </c>
      <c r="H9709" s="4" t="str">
        <f t="shared" si="302"/>
        <v>SITE3.V3</v>
      </c>
      <c r="I9709" s="4" t="str">
        <f t="shared" si="303"/>
        <v>S3_P6_REFCLK-</v>
      </c>
    </row>
    <row r="9710" spans="1:9">
      <c r="A9710" t="s">
        <v>261</v>
      </c>
      <c r="B9710" t="s">
        <v>9554</v>
      </c>
      <c r="C9710" t="s">
        <v>5882</v>
      </c>
      <c r="D9710" t="s">
        <v>3105</v>
      </c>
      <c r="E9710" t="s">
        <v>4585</v>
      </c>
      <c r="F9710" t="s">
        <v>1672</v>
      </c>
      <c r="G9710" t="s">
        <v>3105</v>
      </c>
      <c r="H9710" s="4" t="str">
        <f t="shared" si="302"/>
        <v>SITE3.V2</v>
      </c>
      <c r="I9710" s="4" t="str">
        <f t="shared" si="303"/>
        <v>S3_P6_REFCLK+</v>
      </c>
    </row>
    <row r="9711" spans="1:9">
      <c r="A9711" t="s">
        <v>261</v>
      </c>
      <c r="B9711" t="s">
        <v>9554</v>
      </c>
      <c r="C9711" t="s">
        <v>5882</v>
      </c>
      <c r="D9711" t="s">
        <v>1663</v>
      </c>
      <c r="E9711" t="s">
        <v>4604</v>
      </c>
      <c r="F9711" t="s">
        <v>1622</v>
      </c>
      <c r="G9711" t="s">
        <v>1663</v>
      </c>
      <c r="H9711" s="4" t="str">
        <f t="shared" si="302"/>
        <v>SITE3.W10</v>
      </c>
      <c r="I9711" s="4" t="str">
        <f t="shared" si="303"/>
        <v>S3_P7_HSI-</v>
      </c>
    </row>
    <row r="9712" spans="1:9">
      <c r="A9712" t="s">
        <v>261</v>
      </c>
      <c r="B9712" t="s">
        <v>9554</v>
      </c>
      <c r="C9712" t="s">
        <v>5882</v>
      </c>
      <c r="D9712" t="s">
        <v>1664</v>
      </c>
      <c r="E9712" t="s">
        <v>4603</v>
      </c>
      <c r="F9712" t="s">
        <v>1528</v>
      </c>
      <c r="G9712" t="s">
        <v>1664</v>
      </c>
      <c r="H9712" s="4" t="str">
        <f t="shared" si="302"/>
        <v>SITE3.W11</v>
      </c>
      <c r="I9712" s="4" t="str">
        <f t="shared" si="303"/>
        <v>S3_P7_HSI+</v>
      </c>
    </row>
    <row r="9713" spans="1:9">
      <c r="A9713" t="s">
        <v>261</v>
      </c>
      <c r="B9713" t="s">
        <v>9554</v>
      </c>
      <c r="C9713" t="s">
        <v>5882</v>
      </c>
      <c r="D9713" t="s">
        <v>1665</v>
      </c>
      <c r="E9713" t="s">
        <v>4605</v>
      </c>
      <c r="F9713" t="s">
        <v>1683</v>
      </c>
      <c r="G9713" t="s">
        <v>1665</v>
      </c>
      <c r="H9713" s="4" t="str">
        <f t="shared" si="302"/>
        <v>SITE3.W9</v>
      </c>
      <c r="I9713" s="4" t="str">
        <f t="shared" si="303"/>
        <v>S3_P7_HSO-</v>
      </c>
    </row>
    <row r="9714" spans="1:9">
      <c r="A9714" t="s">
        <v>261</v>
      </c>
      <c r="B9714" t="s">
        <v>9554</v>
      </c>
      <c r="C9714" t="s">
        <v>5882</v>
      </c>
      <c r="D9714" t="s">
        <v>1666</v>
      </c>
      <c r="E9714" t="s">
        <v>4606</v>
      </c>
      <c r="F9714" t="s">
        <v>1562</v>
      </c>
      <c r="G9714" t="s">
        <v>1666</v>
      </c>
      <c r="H9714" s="4" t="str">
        <f t="shared" si="302"/>
        <v>SITE3.W8</v>
      </c>
      <c r="I9714" s="4" t="str">
        <f t="shared" si="303"/>
        <v>S3_P7_HSO+</v>
      </c>
    </row>
    <row r="9715" spans="1:9">
      <c r="A9715" t="s">
        <v>261</v>
      </c>
      <c r="B9715" t="s">
        <v>9554</v>
      </c>
      <c r="C9715" t="s">
        <v>5882</v>
      </c>
      <c r="D9715" t="s">
        <v>3110</v>
      </c>
      <c r="E9715" t="s">
        <v>4613</v>
      </c>
      <c r="F9715" t="s">
        <v>1564</v>
      </c>
      <c r="G9715" t="s">
        <v>3110</v>
      </c>
      <c r="H9715" s="4" t="str">
        <f t="shared" si="302"/>
        <v>SITE3.V7</v>
      </c>
      <c r="I9715" s="4" t="str">
        <f t="shared" si="303"/>
        <v>S3_P7_REFCLK-</v>
      </c>
    </row>
    <row r="9716" spans="1:9">
      <c r="A9716" t="s">
        <v>261</v>
      </c>
      <c r="B9716" t="s">
        <v>9554</v>
      </c>
      <c r="C9716" t="s">
        <v>5882</v>
      </c>
      <c r="D9716" t="s">
        <v>3112</v>
      </c>
      <c r="E9716" t="s">
        <v>4614</v>
      </c>
      <c r="F9716" t="s">
        <v>3111</v>
      </c>
      <c r="G9716" t="s">
        <v>3112</v>
      </c>
      <c r="H9716" s="4" t="str">
        <f t="shared" si="302"/>
        <v>SITE3.V6</v>
      </c>
      <c r="I9716" s="4" t="str">
        <f t="shared" si="303"/>
        <v>S3_P7_REFCLK+</v>
      </c>
    </row>
    <row r="9717" spans="1:9">
      <c r="A9717" t="s">
        <v>261</v>
      </c>
      <c r="B9717" t="s">
        <v>9555</v>
      </c>
      <c r="C9717" t="s">
        <v>6116</v>
      </c>
      <c r="D9717">
        <v>1</v>
      </c>
      <c r="E9717" t="s">
        <v>8987</v>
      </c>
      <c r="F9717">
        <v>1</v>
      </c>
      <c r="G9717">
        <v>1</v>
      </c>
      <c r="H9717" s="4" t="str">
        <f t="shared" si="302"/>
        <v>3CH131.1</v>
      </c>
      <c r="I9717" s="4" t="str">
        <f t="shared" si="303"/>
        <v>SH3_DPS_5V0</v>
      </c>
    </row>
    <row r="9718" spans="1:9">
      <c r="A9718" t="s">
        <v>261</v>
      </c>
      <c r="B9718" t="s">
        <v>9555</v>
      </c>
      <c r="C9718" t="s">
        <v>6116</v>
      </c>
      <c r="D9718">
        <v>2</v>
      </c>
      <c r="E9718" t="s">
        <v>169</v>
      </c>
      <c r="F9718">
        <v>2</v>
      </c>
      <c r="G9718">
        <v>2</v>
      </c>
      <c r="H9718" s="4" t="str">
        <f t="shared" si="302"/>
        <v>3CH131.2</v>
      </c>
      <c r="I9718" s="4" t="str">
        <f t="shared" si="303"/>
        <v>DGND</v>
      </c>
    </row>
    <row r="9719" spans="1:9">
      <c r="A9719" t="s">
        <v>261</v>
      </c>
      <c r="B9719" t="s">
        <v>9555</v>
      </c>
      <c r="C9719" t="s">
        <v>6135</v>
      </c>
      <c r="D9719">
        <v>1</v>
      </c>
      <c r="E9719" t="s">
        <v>7573</v>
      </c>
      <c r="F9719">
        <v>1</v>
      </c>
      <c r="G9719">
        <v>1</v>
      </c>
      <c r="H9719" s="4" t="str">
        <f t="shared" si="302"/>
        <v>3CH1332.1</v>
      </c>
      <c r="I9719" s="4" t="str">
        <f t="shared" si="303"/>
        <v>S3_APWR_10F</v>
      </c>
    </row>
    <row r="9720" spans="1:9">
      <c r="A9720" t="s">
        <v>261</v>
      </c>
      <c r="B9720" t="s">
        <v>9555</v>
      </c>
      <c r="C9720" t="s">
        <v>6135</v>
      </c>
      <c r="D9720">
        <v>2</v>
      </c>
      <c r="E9720" t="s">
        <v>169</v>
      </c>
      <c r="F9720">
        <v>2</v>
      </c>
      <c r="G9720">
        <v>2</v>
      </c>
      <c r="H9720" s="4" t="str">
        <f t="shared" si="302"/>
        <v>3CH1332.2</v>
      </c>
      <c r="I9720" s="4" t="str">
        <f t="shared" si="303"/>
        <v>DGND</v>
      </c>
    </row>
    <row r="9721" spans="1:9">
      <c r="A9721" t="s">
        <v>261</v>
      </c>
      <c r="B9721" t="s">
        <v>9555</v>
      </c>
      <c r="C9721" t="s">
        <v>6136</v>
      </c>
      <c r="D9721">
        <v>1</v>
      </c>
      <c r="E9721" t="s">
        <v>7573</v>
      </c>
      <c r="F9721">
        <v>1</v>
      </c>
      <c r="G9721">
        <v>1</v>
      </c>
      <c r="H9721" s="4" t="str">
        <f t="shared" si="302"/>
        <v>3CH1333.1</v>
      </c>
      <c r="I9721" s="4" t="str">
        <f t="shared" si="303"/>
        <v>S3_APWR_10F</v>
      </c>
    </row>
    <row r="9722" spans="1:9">
      <c r="A9722" t="s">
        <v>261</v>
      </c>
      <c r="B9722" t="s">
        <v>9555</v>
      </c>
      <c r="C9722" t="s">
        <v>6136</v>
      </c>
      <c r="D9722">
        <v>2</v>
      </c>
      <c r="E9722" t="s">
        <v>169</v>
      </c>
      <c r="F9722">
        <v>2</v>
      </c>
      <c r="G9722">
        <v>2</v>
      </c>
      <c r="H9722" s="4" t="str">
        <f t="shared" si="302"/>
        <v>3CH1333.2</v>
      </c>
      <c r="I9722" s="4" t="str">
        <f t="shared" si="303"/>
        <v>DGND</v>
      </c>
    </row>
    <row r="9723" spans="1:9">
      <c r="A9723" t="s">
        <v>261</v>
      </c>
      <c r="B9723" t="s">
        <v>9555</v>
      </c>
      <c r="C9723" t="s">
        <v>6137</v>
      </c>
      <c r="D9723">
        <v>1</v>
      </c>
      <c r="E9723" t="s">
        <v>7573</v>
      </c>
      <c r="F9723">
        <v>1</v>
      </c>
      <c r="G9723">
        <v>1</v>
      </c>
      <c r="H9723" s="4" t="str">
        <f t="shared" si="302"/>
        <v>3CH1334.1</v>
      </c>
      <c r="I9723" s="4" t="str">
        <f t="shared" si="303"/>
        <v>S3_APWR_10F</v>
      </c>
    </row>
    <row r="9724" spans="1:9">
      <c r="A9724" t="s">
        <v>261</v>
      </c>
      <c r="B9724" t="s">
        <v>9555</v>
      </c>
      <c r="C9724" t="s">
        <v>6137</v>
      </c>
      <c r="D9724">
        <v>2</v>
      </c>
      <c r="E9724" t="s">
        <v>169</v>
      </c>
      <c r="F9724">
        <v>2</v>
      </c>
      <c r="G9724">
        <v>2</v>
      </c>
      <c r="H9724" s="4" t="str">
        <f t="shared" si="302"/>
        <v>3CH1334.2</v>
      </c>
      <c r="I9724" s="4" t="str">
        <f t="shared" si="303"/>
        <v>DGND</v>
      </c>
    </row>
    <row r="9725" spans="1:9">
      <c r="A9725" t="s">
        <v>261</v>
      </c>
      <c r="B9725" t="s">
        <v>9555</v>
      </c>
      <c r="C9725" t="s">
        <v>6073</v>
      </c>
      <c r="D9725">
        <v>2</v>
      </c>
      <c r="E9725" t="s">
        <v>4590</v>
      </c>
      <c r="F9725">
        <v>2</v>
      </c>
      <c r="G9725">
        <v>2</v>
      </c>
      <c r="H9725" s="4" t="str">
        <f t="shared" si="302"/>
        <v>3K211.2</v>
      </c>
      <c r="I9725" s="4" t="str">
        <f t="shared" si="303"/>
        <v>SH31_P6_CLKREQB</v>
      </c>
    </row>
    <row r="9726" spans="1:9">
      <c r="A9726" t="s">
        <v>261</v>
      </c>
      <c r="B9726" t="s">
        <v>9555</v>
      </c>
      <c r="C9726" t="s">
        <v>6073</v>
      </c>
      <c r="D9726">
        <v>3</v>
      </c>
      <c r="E9726" t="s">
        <v>4588</v>
      </c>
      <c r="F9726">
        <v>3</v>
      </c>
      <c r="G9726">
        <v>3</v>
      </c>
      <c r="H9726" s="4" t="str">
        <f t="shared" si="302"/>
        <v>3K211.3</v>
      </c>
      <c r="I9726" s="4" t="str">
        <f t="shared" si="303"/>
        <v>S3_P6_CLKREQB</v>
      </c>
    </row>
    <row r="9727" spans="1:9">
      <c r="A9727" t="s">
        <v>261</v>
      </c>
      <c r="B9727" t="s">
        <v>9555</v>
      </c>
      <c r="C9727" t="s">
        <v>6073</v>
      </c>
      <c r="D9727">
        <v>4</v>
      </c>
      <c r="E9727" t="s">
        <v>3484</v>
      </c>
      <c r="F9727">
        <v>4</v>
      </c>
      <c r="G9727">
        <v>4</v>
      </c>
      <c r="H9727" s="4" t="str">
        <f t="shared" si="302"/>
        <v>3K211.4</v>
      </c>
      <c r="I9727" s="4" t="str">
        <f t="shared" si="303"/>
        <v>S3_DCH_P6_CLKREQB</v>
      </c>
    </row>
    <row r="9728" spans="1:9">
      <c r="A9728" t="s">
        <v>261</v>
      </c>
      <c r="B9728" t="s">
        <v>9555</v>
      </c>
      <c r="C9728" t="s">
        <v>6073</v>
      </c>
      <c r="D9728">
        <v>5</v>
      </c>
      <c r="E9728" t="s">
        <v>3485</v>
      </c>
      <c r="F9728">
        <v>5</v>
      </c>
      <c r="G9728">
        <v>5</v>
      </c>
      <c r="H9728" s="4" t="str">
        <f t="shared" si="302"/>
        <v>3K211.5</v>
      </c>
      <c r="I9728" s="4" t="str">
        <f t="shared" si="303"/>
        <v>S3_DCH_P7_CLKREQB</v>
      </c>
    </row>
    <row r="9729" spans="1:9">
      <c r="A9729" t="s">
        <v>261</v>
      </c>
      <c r="B9729" t="s">
        <v>9555</v>
      </c>
      <c r="C9729" t="s">
        <v>6073</v>
      </c>
      <c r="D9729">
        <v>6</v>
      </c>
      <c r="E9729" t="s">
        <v>4589</v>
      </c>
      <c r="F9729">
        <v>6</v>
      </c>
      <c r="G9729">
        <v>6</v>
      </c>
      <c r="H9729" s="4" t="str">
        <f t="shared" si="302"/>
        <v>3K211.6</v>
      </c>
      <c r="I9729" s="4" t="str">
        <f t="shared" si="303"/>
        <v>S3_P7_CLKREQB</v>
      </c>
    </row>
    <row r="9730" spans="1:9">
      <c r="A9730" t="s">
        <v>261</v>
      </c>
      <c r="B9730" t="s">
        <v>9555</v>
      </c>
      <c r="C9730" t="s">
        <v>6073</v>
      </c>
      <c r="D9730">
        <v>7</v>
      </c>
      <c r="E9730" t="s">
        <v>8988</v>
      </c>
      <c r="F9730">
        <v>7</v>
      </c>
      <c r="G9730">
        <v>7</v>
      </c>
      <c r="H9730" s="4" t="str">
        <f t="shared" ref="H9730:H9793" si="304">CONCATENATE(C9730,".",F9730)</f>
        <v>3K211.7</v>
      </c>
      <c r="I9730" s="4" t="str">
        <f t="shared" ref="I9730:I9793" si="305">E9730</f>
        <v>SH32_P7_CLKREQB</v>
      </c>
    </row>
    <row r="9731" spans="1:9">
      <c r="A9731" t="s">
        <v>261</v>
      </c>
      <c r="B9731" t="s">
        <v>9555</v>
      </c>
      <c r="C9731" t="s">
        <v>6073</v>
      </c>
      <c r="D9731" t="s">
        <v>7833</v>
      </c>
      <c r="E9731" t="s">
        <v>490</v>
      </c>
      <c r="F9731">
        <v>1</v>
      </c>
      <c r="G9731" t="s">
        <v>7833</v>
      </c>
      <c r="H9731" s="4" t="str">
        <f t="shared" si="304"/>
        <v>3K211.1</v>
      </c>
      <c r="I9731" s="4" t="str">
        <f t="shared" si="305"/>
        <v>VP12</v>
      </c>
    </row>
    <row r="9732" spans="1:9">
      <c r="A9732" t="s">
        <v>261</v>
      </c>
      <c r="B9732" t="s">
        <v>9555</v>
      </c>
      <c r="C9732" t="s">
        <v>6073</v>
      </c>
      <c r="D9732" t="s">
        <v>7834</v>
      </c>
      <c r="E9732" t="s">
        <v>8537</v>
      </c>
      <c r="F9732">
        <v>8</v>
      </c>
      <c r="G9732" t="s">
        <v>7834</v>
      </c>
      <c r="H9732" s="4" t="str">
        <f t="shared" si="304"/>
        <v>3K211.8</v>
      </c>
      <c r="I9732" s="4" t="str">
        <f t="shared" si="305"/>
        <v>SC_UDB211</v>
      </c>
    </row>
    <row r="9733" spans="1:9">
      <c r="A9733" t="s">
        <v>261</v>
      </c>
      <c r="B9733" t="s">
        <v>9555</v>
      </c>
      <c r="C9733" t="s">
        <v>6074</v>
      </c>
      <c r="D9733">
        <v>2</v>
      </c>
      <c r="E9733" t="s">
        <v>4593</v>
      </c>
      <c r="F9733">
        <v>2</v>
      </c>
      <c r="G9733">
        <v>2</v>
      </c>
      <c r="H9733" s="4" t="str">
        <f t="shared" si="304"/>
        <v>3K212.2</v>
      </c>
      <c r="I9733" s="4" t="str">
        <f t="shared" si="305"/>
        <v>SH31_P6_LANWAKEB</v>
      </c>
    </row>
    <row r="9734" spans="1:9">
      <c r="A9734" t="s">
        <v>261</v>
      </c>
      <c r="B9734" t="s">
        <v>9555</v>
      </c>
      <c r="C9734" t="s">
        <v>6074</v>
      </c>
      <c r="D9734">
        <v>3</v>
      </c>
      <c r="E9734" t="s">
        <v>4591</v>
      </c>
      <c r="F9734">
        <v>3</v>
      </c>
      <c r="G9734">
        <v>3</v>
      </c>
      <c r="H9734" s="4" t="str">
        <f t="shared" si="304"/>
        <v>3K212.3</v>
      </c>
      <c r="I9734" s="4" t="str">
        <f t="shared" si="305"/>
        <v>S3_P6_LANWAKEB</v>
      </c>
    </row>
    <row r="9735" spans="1:9">
      <c r="A9735" t="s">
        <v>261</v>
      </c>
      <c r="B9735" t="s">
        <v>9555</v>
      </c>
      <c r="C9735" t="s">
        <v>6074</v>
      </c>
      <c r="D9735">
        <v>4</v>
      </c>
      <c r="E9735" t="s">
        <v>3490</v>
      </c>
      <c r="F9735">
        <v>4</v>
      </c>
      <c r="G9735">
        <v>4</v>
      </c>
      <c r="H9735" s="4" t="str">
        <f t="shared" si="304"/>
        <v>3K212.4</v>
      </c>
      <c r="I9735" s="4" t="str">
        <f t="shared" si="305"/>
        <v>S3_DCH_P6_LANWAKEB</v>
      </c>
    </row>
    <row r="9736" spans="1:9">
      <c r="A9736" t="s">
        <v>261</v>
      </c>
      <c r="B9736" t="s">
        <v>9555</v>
      </c>
      <c r="C9736" t="s">
        <v>6074</v>
      </c>
      <c r="D9736">
        <v>5</v>
      </c>
      <c r="E9736" t="s">
        <v>3491</v>
      </c>
      <c r="F9736">
        <v>5</v>
      </c>
      <c r="G9736">
        <v>5</v>
      </c>
      <c r="H9736" s="4" t="str">
        <f t="shared" si="304"/>
        <v>3K212.5</v>
      </c>
      <c r="I9736" s="4" t="str">
        <f t="shared" si="305"/>
        <v>S3_DCH_P7_LANWAKEB</v>
      </c>
    </row>
    <row r="9737" spans="1:9">
      <c r="A9737" t="s">
        <v>261</v>
      </c>
      <c r="B9737" t="s">
        <v>9555</v>
      </c>
      <c r="C9737" t="s">
        <v>6074</v>
      </c>
      <c r="D9737">
        <v>6</v>
      </c>
      <c r="E9737" t="s">
        <v>4592</v>
      </c>
      <c r="F9737">
        <v>6</v>
      </c>
      <c r="G9737">
        <v>6</v>
      </c>
      <c r="H9737" s="4" t="str">
        <f t="shared" si="304"/>
        <v>3K212.6</v>
      </c>
      <c r="I9737" s="4" t="str">
        <f t="shared" si="305"/>
        <v>S3_P7_LANWAKEB</v>
      </c>
    </row>
    <row r="9738" spans="1:9">
      <c r="A9738" t="s">
        <v>261</v>
      </c>
      <c r="B9738" t="s">
        <v>9555</v>
      </c>
      <c r="C9738" t="s">
        <v>6074</v>
      </c>
      <c r="D9738">
        <v>7</v>
      </c>
      <c r="E9738" t="s">
        <v>8989</v>
      </c>
      <c r="F9738">
        <v>7</v>
      </c>
      <c r="G9738">
        <v>7</v>
      </c>
      <c r="H9738" s="4" t="str">
        <f t="shared" si="304"/>
        <v>3K212.7</v>
      </c>
      <c r="I9738" s="4" t="str">
        <f t="shared" si="305"/>
        <v>SH32_P7_LANWAKEB</v>
      </c>
    </row>
    <row r="9739" spans="1:9">
      <c r="A9739" t="s">
        <v>261</v>
      </c>
      <c r="B9739" t="s">
        <v>9555</v>
      </c>
      <c r="C9739" t="s">
        <v>6074</v>
      </c>
      <c r="D9739" t="s">
        <v>7833</v>
      </c>
      <c r="E9739" t="s">
        <v>490</v>
      </c>
      <c r="F9739">
        <v>1</v>
      </c>
      <c r="G9739" t="s">
        <v>7833</v>
      </c>
      <c r="H9739" s="4" t="str">
        <f t="shared" si="304"/>
        <v>3K212.1</v>
      </c>
      <c r="I9739" s="4" t="str">
        <f t="shared" si="305"/>
        <v>VP12</v>
      </c>
    </row>
    <row r="9740" spans="1:9">
      <c r="A9740" t="s">
        <v>261</v>
      </c>
      <c r="B9740" t="s">
        <v>9555</v>
      </c>
      <c r="C9740" t="s">
        <v>6074</v>
      </c>
      <c r="D9740" t="s">
        <v>7834</v>
      </c>
      <c r="E9740" t="s">
        <v>8539</v>
      </c>
      <c r="F9740">
        <v>8</v>
      </c>
      <c r="G9740" t="s">
        <v>7834</v>
      </c>
      <c r="H9740" s="4" t="str">
        <f t="shared" si="304"/>
        <v>3K212.8</v>
      </c>
      <c r="I9740" s="4" t="str">
        <f t="shared" si="305"/>
        <v>SC_UDB212</v>
      </c>
    </row>
    <row r="9741" spans="1:9">
      <c r="A9741" t="s">
        <v>261</v>
      </c>
      <c r="B9741" t="s">
        <v>9555</v>
      </c>
      <c r="C9741" t="s">
        <v>6087</v>
      </c>
      <c r="D9741">
        <v>2</v>
      </c>
      <c r="E9741" t="s">
        <v>4622</v>
      </c>
      <c r="F9741">
        <v>2</v>
      </c>
      <c r="G9741">
        <v>2</v>
      </c>
      <c r="H9741" s="4" t="str">
        <f t="shared" si="304"/>
        <v>3K220.2</v>
      </c>
      <c r="I9741" s="4" t="str">
        <f t="shared" si="305"/>
        <v>SH31_P6_ISOLATEB</v>
      </c>
    </row>
    <row r="9742" spans="1:9">
      <c r="A9742" t="s">
        <v>261</v>
      </c>
      <c r="B9742" t="s">
        <v>9555</v>
      </c>
      <c r="C9742" t="s">
        <v>6087</v>
      </c>
      <c r="D9742">
        <v>3</v>
      </c>
      <c r="E9742" t="s">
        <v>4620</v>
      </c>
      <c r="F9742">
        <v>3</v>
      </c>
      <c r="G9742">
        <v>3</v>
      </c>
      <c r="H9742" s="4" t="str">
        <f t="shared" si="304"/>
        <v>3K220.3</v>
      </c>
      <c r="I9742" s="4" t="str">
        <f t="shared" si="305"/>
        <v>S3_P6_ISOLATEB</v>
      </c>
    </row>
    <row r="9743" spans="1:9">
      <c r="A9743" t="s">
        <v>261</v>
      </c>
      <c r="B9743" t="s">
        <v>9555</v>
      </c>
      <c r="C9743" t="s">
        <v>6087</v>
      </c>
      <c r="D9743">
        <v>4</v>
      </c>
      <c r="E9743" t="s">
        <v>3496</v>
      </c>
      <c r="F9743">
        <v>4</v>
      </c>
      <c r="G9743">
        <v>4</v>
      </c>
      <c r="H9743" s="4" t="str">
        <f t="shared" si="304"/>
        <v>3K220.4</v>
      </c>
      <c r="I9743" s="4" t="str">
        <f t="shared" si="305"/>
        <v>S3_DCH_P6_ISOLATEB</v>
      </c>
    </row>
    <row r="9744" spans="1:9">
      <c r="A9744" t="s">
        <v>261</v>
      </c>
      <c r="B9744" t="s">
        <v>9555</v>
      </c>
      <c r="C9744" t="s">
        <v>6087</v>
      </c>
      <c r="D9744">
        <v>5</v>
      </c>
      <c r="E9744" t="s">
        <v>3497</v>
      </c>
      <c r="F9744">
        <v>5</v>
      </c>
      <c r="G9744">
        <v>5</v>
      </c>
      <c r="H9744" s="4" t="str">
        <f t="shared" si="304"/>
        <v>3K220.5</v>
      </c>
      <c r="I9744" s="4" t="str">
        <f t="shared" si="305"/>
        <v>S3_DCH_P7_ISOLATEB</v>
      </c>
    </row>
    <row r="9745" spans="1:9">
      <c r="A9745" t="s">
        <v>261</v>
      </c>
      <c r="B9745" t="s">
        <v>9555</v>
      </c>
      <c r="C9745" t="s">
        <v>6087</v>
      </c>
      <c r="D9745">
        <v>6</v>
      </c>
      <c r="E9745" t="s">
        <v>4621</v>
      </c>
      <c r="F9745">
        <v>6</v>
      </c>
      <c r="G9745">
        <v>6</v>
      </c>
      <c r="H9745" s="4" t="str">
        <f t="shared" si="304"/>
        <v>3K220.6</v>
      </c>
      <c r="I9745" s="4" t="str">
        <f t="shared" si="305"/>
        <v>S3_P7_ISOLATEB</v>
      </c>
    </row>
    <row r="9746" spans="1:9">
      <c r="A9746" t="s">
        <v>261</v>
      </c>
      <c r="B9746" t="s">
        <v>9555</v>
      </c>
      <c r="C9746" t="s">
        <v>6087</v>
      </c>
      <c r="D9746">
        <v>7</v>
      </c>
      <c r="E9746" t="s">
        <v>8990</v>
      </c>
      <c r="F9746">
        <v>7</v>
      </c>
      <c r="G9746">
        <v>7</v>
      </c>
      <c r="H9746" s="4" t="str">
        <f t="shared" si="304"/>
        <v>3K220.7</v>
      </c>
      <c r="I9746" s="4" t="str">
        <f t="shared" si="305"/>
        <v>SH32_P7_ISOLATEB</v>
      </c>
    </row>
    <row r="9747" spans="1:9">
      <c r="A9747" t="s">
        <v>261</v>
      </c>
      <c r="B9747" t="s">
        <v>9555</v>
      </c>
      <c r="C9747" t="s">
        <v>6087</v>
      </c>
      <c r="D9747" t="s">
        <v>7833</v>
      </c>
      <c r="E9747" t="s">
        <v>490</v>
      </c>
      <c r="F9747">
        <v>1</v>
      </c>
      <c r="G9747" t="s">
        <v>7833</v>
      </c>
      <c r="H9747" s="4" t="str">
        <f t="shared" si="304"/>
        <v>3K220.1</v>
      </c>
      <c r="I9747" s="4" t="str">
        <f t="shared" si="305"/>
        <v>VP12</v>
      </c>
    </row>
    <row r="9748" spans="1:9">
      <c r="A9748" t="s">
        <v>261</v>
      </c>
      <c r="B9748" t="s">
        <v>9555</v>
      </c>
      <c r="C9748" t="s">
        <v>6087</v>
      </c>
      <c r="D9748" t="s">
        <v>7834</v>
      </c>
      <c r="E9748" t="s">
        <v>8541</v>
      </c>
      <c r="F9748">
        <v>8</v>
      </c>
      <c r="G9748" t="s">
        <v>7834</v>
      </c>
      <c r="H9748" s="4" t="str">
        <f t="shared" si="304"/>
        <v>3K220.8</v>
      </c>
      <c r="I9748" s="4" t="str">
        <f t="shared" si="305"/>
        <v>SC_UDB220</v>
      </c>
    </row>
    <row r="9749" spans="1:9">
      <c r="A9749" t="s">
        <v>261</v>
      </c>
      <c r="B9749" t="s">
        <v>9555</v>
      </c>
      <c r="C9749" t="s">
        <v>6088</v>
      </c>
      <c r="D9749">
        <v>2</v>
      </c>
      <c r="E9749" t="s">
        <v>4625</v>
      </c>
      <c r="F9749">
        <v>2</v>
      </c>
      <c r="G9749">
        <v>2</v>
      </c>
      <c r="H9749" s="4" t="str">
        <f t="shared" si="304"/>
        <v>3K221.2</v>
      </c>
      <c r="I9749" s="4" t="str">
        <f t="shared" si="305"/>
        <v>SH31_P6_PCIE_RESETB</v>
      </c>
    </row>
    <row r="9750" spans="1:9">
      <c r="A9750" t="s">
        <v>261</v>
      </c>
      <c r="B9750" t="s">
        <v>9555</v>
      </c>
      <c r="C9750" t="s">
        <v>6088</v>
      </c>
      <c r="D9750">
        <v>3</v>
      </c>
      <c r="E9750" t="s">
        <v>4623</v>
      </c>
      <c r="F9750">
        <v>3</v>
      </c>
      <c r="G9750">
        <v>3</v>
      </c>
      <c r="H9750" s="4" t="str">
        <f t="shared" si="304"/>
        <v>3K221.3</v>
      </c>
      <c r="I9750" s="4" t="str">
        <f t="shared" si="305"/>
        <v>S3_P6_PCIE_RESETB</v>
      </c>
    </row>
    <row r="9751" spans="1:9">
      <c r="A9751" t="s">
        <v>261</v>
      </c>
      <c r="B9751" t="s">
        <v>9555</v>
      </c>
      <c r="C9751" t="s">
        <v>6088</v>
      </c>
      <c r="D9751">
        <v>4</v>
      </c>
      <c r="E9751" t="s">
        <v>3502</v>
      </c>
      <c r="F9751">
        <v>4</v>
      </c>
      <c r="G9751">
        <v>4</v>
      </c>
      <c r="H9751" s="4" t="str">
        <f t="shared" si="304"/>
        <v>3K221.4</v>
      </c>
      <c r="I9751" s="4" t="str">
        <f t="shared" si="305"/>
        <v>S3_DCH_P6_PCIE_RESETB</v>
      </c>
    </row>
    <row r="9752" spans="1:9">
      <c r="A9752" t="s">
        <v>261</v>
      </c>
      <c r="B9752" t="s">
        <v>9555</v>
      </c>
      <c r="C9752" t="s">
        <v>6088</v>
      </c>
      <c r="D9752">
        <v>5</v>
      </c>
      <c r="E9752" t="s">
        <v>3503</v>
      </c>
      <c r="F9752">
        <v>5</v>
      </c>
      <c r="G9752">
        <v>5</v>
      </c>
      <c r="H9752" s="4" t="str">
        <f t="shared" si="304"/>
        <v>3K221.5</v>
      </c>
      <c r="I9752" s="4" t="str">
        <f t="shared" si="305"/>
        <v>S3_DCH_P7_PCIE_RESETB</v>
      </c>
    </row>
    <row r="9753" spans="1:9">
      <c r="A9753" t="s">
        <v>261</v>
      </c>
      <c r="B9753" t="s">
        <v>9555</v>
      </c>
      <c r="C9753" t="s">
        <v>6088</v>
      </c>
      <c r="D9753">
        <v>6</v>
      </c>
      <c r="E9753" t="s">
        <v>4624</v>
      </c>
      <c r="F9753">
        <v>6</v>
      </c>
      <c r="G9753">
        <v>6</v>
      </c>
      <c r="H9753" s="4" t="str">
        <f t="shared" si="304"/>
        <v>3K221.6</v>
      </c>
      <c r="I9753" s="4" t="str">
        <f t="shared" si="305"/>
        <v>S3_P7_PCIE_RESETB</v>
      </c>
    </row>
    <row r="9754" spans="1:9">
      <c r="A9754" t="s">
        <v>261</v>
      </c>
      <c r="B9754" t="s">
        <v>9555</v>
      </c>
      <c r="C9754" t="s">
        <v>6088</v>
      </c>
      <c r="D9754">
        <v>7</v>
      </c>
      <c r="E9754" t="s">
        <v>8991</v>
      </c>
      <c r="F9754">
        <v>7</v>
      </c>
      <c r="G9754">
        <v>7</v>
      </c>
      <c r="H9754" s="4" t="str">
        <f t="shared" si="304"/>
        <v>3K221.7</v>
      </c>
      <c r="I9754" s="4" t="str">
        <f t="shared" si="305"/>
        <v>SH32_P7_PCIE_RESETB</v>
      </c>
    </row>
    <row r="9755" spans="1:9">
      <c r="A9755" t="s">
        <v>261</v>
      </c>
      <c r="B9755" t="s">
        <v>9555</v>
      </c>
      <c r="C9755" t="s">
        <v>6088</v>
      </c>
      <c r="D9755" t="s">
        <v>7833</v>
      </c>
      <c r="E9755" t="s">
        <v>490</v>
      </c>
      <c r="F9755">
        <v>1</v>
      </c>
      <c r="G9755" t="s">
        <v>7833</v>
      </c>
      <c r="H9755" s="4" t="str">
        <f t="shared" si="304"/>
        <v>3K221.1</v>
      </c>
      <c r="I9755" s="4" t="str">
        <f t="shared" si="305"/>
        <v>VP12</v>
      </c>
    </row>
    <row r="9756" spans="1:9">
      <c r="A9756" t="s">
        <v>261</v>
      </c>
      <c r="B9756" t="s">
        <v>9555</v>
      </c>
      <c r="C9756" t="s">
        <v>6088</v>
      </c>
      <c r="D9756" t="s">
        <v>7834</v>
      </c>
      <c r="E9756" t="s">
        <v>8543</v>
      </c>
      <c r="F9756">
        <v>8</v>
      </c>
      <c r="G9756" t="s">
        <v>7834</v>
      </c>
      <c r="H9756" s="4" t="str">
        <f t="shared" si="304"/>
        <v>3K221.8</v>
      </c>
      <c r="I9756" s="4" t="str">
        <f t="shared" si="305"/>
        <v>SC_UDB221</v>
      </c>
    </row>
    <row r="9757" spans="1:9">
      <c r="A9757" t="s">
        <v>261</v>
      </c>
      <c r="B9757" t="s">
        <v>9555</v>
      </c>
      <c r="C9757" t="s">
        <v>9556</v>
      </c>
      <c r="D9757">
        <v>1</v>
      </c>
      <c r="E9757" t="s">
        <v>8987</v>
      </c>
      <c r="F9757">
        <v>1</v>
      </c>
      <c r="G9757">
        <v>1</v>
      </c>
      <c r="H9757" s="4" t="str">
        <f t="shared" si="304"/>
        <v>3RHPC1.1</v>
      </c>
      <c r="I9757" s="4" t="str">
        <f t="shared" si="305"/>
        <v>SH3_DPS_5V0</v>
      </c>
    </row>
    <row r="9758" spans="1:9">
      <c r="A9758" t="s">
        <v>261</v>
      </c>
      <c r="B9758" t="s">
        <v>9555</v>
      </c>
      <c r="C9758" t="s">
        <v>9556</v>
      </c>
      <c r="D9758">
        <v>2</v>
      </c>
      <c r="E9758" t="s">
        <v>7573</v>
      </c>
      <c r="F9758">
        <v>2</v>
      </c>
      <c r="G9758">
        <v>2</v>
      </c>
      <c r="H9758" s="4" t="str">
        <f t="shared" si="304"/>
        <v>3RHPC1.2</v>
      </c>
      <c r="I9758" s="4" t="str">
        <f t="shared" si="305"/>
        <v>S3_APWR_10F</v>
      </c>
    </row>
    <row r="9759" spans="1:9">
      <c r="A9759" t="s">
        <v>261</v>
      </c>
      <c r="B9759" t="s">
        <v>9555</v>
      </c>
      <c r="C9759" t="s">
        <v>6097</v>
      </c>
      <c r="D9759">
        <v>1</v>
      </c>
      <c r="E9759" t="s">
        <v>4516</v>
      </c>
      <c r="F9759">
        <v>1</v>
      </c>
      <c r="G9759">
        <v>1</v>
      </c>
      <c r="H9759" s="4" t="str">
        <f t="shared" si="304"/>
        <v>3RS104.1</v>
      </c>
      <c r="I9759" s="4" t="str">
        <f t="shared" si="305"/>
        <v>SG3_SRC_DVDD33</v>
      </c>
    </row>
    <row r="9760" spans="1:9">
      <c r="A9760" t="s">
        <v>261</v>
      </c>
      <c r="B9760" t="s">
        <v>9555</v>
      </c>
      <c r="C9760" t="s">
        <v>6097</v>
      </c>
      <c r="D9760">
        <v>2</v>
      </c>
      <c r="E9760" t="s">
        <v>4622</v>
      </c>
      <c r="F9760">
        <v>2</v>
      </c>
      <c r="G9760">
        <v>2</v>
      </c>
      <c r="H9760" s="4" t="str">
        <f t="shared" si="304"/>
        <v>3RS104.2</v>
      </c>
      <c r="I9760" s="4" t="str">
        <f t="shared" si="305"/>
        <v>SH31_P6_ISOLATEB</v>
      </c>
    </row>
    <row r="9761" spans="1:9">
      <c r="A9761" t="s">
        <v>261</v>
      </c>
      <c r="B9761" t="s">
        <v>9555</v>
      </c>
      <c r="C9761" t="s">
        <v>6098</v>
      </c>
      <c r="D9761">
        <v>1</v>
      </c>
      <c r="E9761" t="s">
        <v>4516</v>
      </c>
      <c r="F9761">
        <v>1</v>
      </c>
      <c r="G9761">
        <v>1</v>
      </c>
      <c r="H9761" s="4" t="str">
        <f t="shared" si="304"/>
        <v>3RS114.1</v>
      </c>
      <c r="I9761" s="4" t="str">
        <f t="shared" si="305"/>
        <v>SG3_SRC_DVDD33</v>
      </c>
    </row>
    <row r="9762" spans="1:9">
      <c r="A9762" t="s">
        <v>261</v>
      </c>
      <c r="B9762" t="s">
        <v>9555</v>
      </c>
      <c r="C9762" t="s">
        <v>6098</v>
      </c>
      <c r="D9762">
        <v>2</v>
      </c>
      <c r="E9762" t="s">
        <v>8990</v>
      </c>
      <c r="F9762">
        <v>2</v>
      </c>
      <c r="G9762">
        <v>2</v>
      </c>
      <c r="H9762" s="4" t="str">
        <f t="shared" si="304"/>
        <v>3RS114.2</v>
      </c>
      <c r="I9762" s="4" t="str">
        <f t="shared" si="305"/>
        <v>SH32_P7_ISOLATEB</v>
      </c>
    </row>
    <row r="9763" spans="1:9">
      <c r="A9763" t="s">
        <v>261</v>
      </c>
      <c r="B9763" t="s">
        <v>9555</v>
      </c>
      <c r="C9763" t="s">
        <v>8084</v>
      </c>
      <c r="D9763">
        <v>1</v>
      </c>
      <c r="E9763" t="s">
        <v>7573</v>
      </c>
      <c r="F9763">
        <v>1</v>
      </c>
      <c r="G9763">
        <v>1</v>
      </c>
      <c r="H9763" s="4" t="str">
        <f t="shared" si="304"/>
        <v>3ST01.1</v>
      </c>
      <c r="I9763" s="4" t="str">
        <f t="shared" si="305"/>
        <v>S3_APWR_10F</v>
      </c>
    </row>
    <row r="9764" spans="1:9">
      <c r="A9764" t="s">
        <v>261</v>
      </c>
      <c r="B9764" t="s">
        <v>9555</v>
      </c>
      <c r="C9764" t="s">
        <v>8084</v>
      </c>
      <c r="D9764">
        <v>2</v>
      </c>
      <c r="E9764" t="s">
        <v>7574</v>
      </c>
      <c r="F9764">
        <v>2</v>
      </c>
      <c r="G9764">
        <v>2</v>
      </c>
      <c r="H9764" s="4" t="str">
        <f t="shared" si="304"/>
        <v>3ST01.2</v>
      </c>
      <c r="I9764" s="4" t="str">
        <f t="shared" si="305"/>
        <v>S3_APWR_10S</v>
      </c>
    </row>
    <row r="9765" spans="1:9">
      <c r="A9765" t="s">
        <v>261</v>
      </c>
      <c r="B9765" t="s">
        <v>9555</v>
      </c>
      <c r="C9765" t="s">
        <v>8085</v>
      </c>
      <c r="D9765">
        <v>1</v>
      </c>
      <c r="E9765" t="s">
        <v>169</v>
      </c>
      <c r="F9765">
        <v>1</v>
      </c>
      <c r="G9765">
        <v>1</v>
      </c>
      <c r="H9765" s="4" t="str">
        <f t="shared" si="304"/>
        <v>3STG01.1</v>
      </c>
      <c r="I9765" s="4" t="str">
        <f t="shared" si="305"/>
        <v>DGND</v>
      </c>
    </row>
    <row r="9766" spans="1:9">
      <c r="A9766" t="s">
        <v>261</v>
      </c>
      <c r="B9766" t="s">
        <v>9555</v>
      </c>
      <c r="C9766" t="s">
        <v>8085</v>
      </c>
      <c r="D9766">
        <v>2</v>
      </c>
      <c r="E9766" t="s">
        <v>7575</v>
      </c>
      <c r="F9766">
        <v>2</v>
      </c>
      <c r="G9766">
        <v>2</v>
      </c>
      <c r="H9766" s="4" t="str">
        <f t="shared" si="304"/>
        <v>3STG01.2</v>
      </c>
      <c r="I9766" s="4" t="str">
        <f t="shared" si="305"/>
        <v>S3_APWR_10GS</v>
      </c>
    </row>
    <row r="9767" spans="1:9">
      <c r="A9767" t="s">
        <v>261</v>
      </c>
      <c r="B9767" t="s">
        <v>9555</v>
      </c>
      <c r="C9767" t="s">
        <v>9557</v>
      </c>
      <c r="D9767">
        <v>1</v>
      </c>
      <c r="E9767" t="s">
        <v>693</v>
      </c>
      <c r="F9767">
        <v>1</v>
      </c>
      <c r="G9767">
        <v>1</v>
      </c>
      <c r="H9767" s="4" t="str">
        <f t="shared" si="304"/>
        <v>SH3_VDD5_ATX.1</v>
      </c>
      <c r="I9767" s="4" t="str">
        <f t="shared" si="305"/>
        <v>VDD5_ATX</v>
      </c>
    </row>
    <row r="9768" spans="1:9">
      <c r="A9768" t="s">
        <v>261</v>
      </c>
      <c r="B9768" t="s">
        <v>9555</v>
      </c>
      <c r="C9768" t="s">
        <v>9557</v>
      </c>
      <c r="D9768">
        <v>2</v>
      </c>
      <c r="E9768" t="s">
        <v>8987</v>
      </c>
      <c r="F9768">
        <v>2</v>
      </c>
      <c r="G9768">
        <v>2</v>
      </c>
      <c r="H9768" s="4" t="str">
        <f t="shared" si="304"/>
        <v>SH3_VDD5_ATX.2</v>
      </c>
      <c r="I9768" s="4" t="str">
        <f t="shared" si="305"/>
        <v>SH3_DPS_5V0</v>
      </c>
    </row>
    <row r="9769" spans="1:9">
      <c r="A9769" t="s">
        <v>261</v>
      </c>
      <c r="B9769" t="s">
        <v>9555</v>
      </c>
      <c r="C9769" t="s">
        <v>5882</v>
      </c>
      <c r="D9769" t="s">
        <v>3106</v>
      </c>
      <c r="E9769" t="s">
        <v>4588</v>
      </c>
      <c r="F9769" t="s">
        <v>295</v>
      </c>
      <c r="G9769" t="s">
        <v>3106</v>
      </c>
      <c r="H9769" s="4" t="str">
        <f t="shared" si="304"/>
        <v>SITE3.U1</v>
      </c>
      <c r="I9769" s="4" t="str">
        <f t="shared" si="305"/>
        <v>S3_P6_CLKREQB</v>
      </c>
    </row>
    <row r="9770" spans="1:9">
      <c r="A9770" t="s">
        <v>261</v>
      </c>
      <c r="B9770" t="s">
        <v>9555</v>
      </c>
      <c r="C9770" t="s">
        <v>5882</v>
      </c>
      <c r="D9770" t="s">
        <v>3113</v>
      </c>
      <c r="E9770" t="s">
        <v>4620</v>
      </c>
      <c r="F9770" t="s">
        <v>296</v>
      </c>
      <c r="G9770" t="s">
        <v>3113</v>
      </c>
      <c r="H9770" s="4" t="str">
        <f t="shared" si="304"/>
        <v>SITE3.U2</v>
      </c>
      <c r="I9770" s="4" t="str">
        <f t="shared" si="305"/>
        <v>S3_P6_ISOLATEB</v>
      </c>
    </row>
    <row r="9771" spans="1:9">
      <c r="A9771" t="s">
        <v>261</v>
      </c>
      <c r="B9771" t="s">
        <v>9555</v>
      </c>
      <c r="C9771" t="s">
        <v>5882</v>
      </c>
      <c r="D9771" t="s">
        <v>3108</v>
      </c>
      <c r="E9771" t="s">
        <v>4591</v>
      </c>
      <c r="F9771" t="s">
        <v>316</v>
      </c>
      <c r="G9771" t="s">
        <v>3108</v>
      </c>
      <c r="H9771" s="4" t="str">
        <f t="shared" si="304"/>
        <v>SITE3.T2</v>
      </c>
      <c r="I9771" s="4" t="str">
        <f t="shared" si="305"/>
        <v>S3_P6_LANWAKEB</v>
      </c>
    </row>
    <row r="9772" spans="1:9">
      <c r="A9772" t="s">
        <v>261</v>
      </c>
      <c r="B9772" t="s">
        <v>9555</v>
      </c>
      <c r="C9772" t="s">
        <v>5882</v>
      </c>
      <c r="D9772" t="s">
        <v>3115</v>
      </c>
      <c r="E9772" t="s">
        <v>4623</v>
      </c>
      <c r="F9772" t="s">
        <v>1645</v>
      </c>
      <c r="G9772" t="s">
        <v>3115</v>
      </c>
      <c r="H9772" s="4" t="str">
        <f t="shared" si="304"/>
        <v>SITE3.V1</v>
      </c>
      <c r="I9772" s="4" t="str">
        <f t="shared" si="305"/>
        <v>S3_P6_PCIE_RESETB</v>
      </c>
    </row>
    <row r="9773" spans="1:9">
      <c r="A9773" t="s">
        <v>261</v>
      </c>
      <c r="B9773" t="s">
        <v>9555</v>
      </c>
      <c r="C9773" t="s">
        <v>5882</v>
      </c>
      <c r="D9773" t="s">
        <v>3107</v>
      </c>
      <c r="E9773" t="s">
        <v>4589</v>
      </c>
      <c r="F9773" t="s">
        <v>1335</v>
      </c>
      <c r="G9773" t="s">
        <v>3107</v>
      </c>
      <c r="H9773" s="4" t="str">
        <f t="shared" si="304"/>
        <v>SITE3.R5</v>
      </c>
      <c r="I9773" s="4" t="str">
        <f t="shared" si="305"/>
        <v>S3_P7_CLKREQB</v>
      </c>
    </row>
    <row r="9774" spans="1:9">
      <c r="A9774" t="s">
        <v>261</v>
      </c>
      <c r="B9774" t="s">
        <v>9555</v>
      </c>
      <c r="C9774" t="s">
        <v>5882</v>
      </c>
      <c r="D9774" t="s">
        <v>3114</v>
      </c>
      <c r="E9774" t="s">
        <v>4621</v>
      </c>
      <c r="F9774" t="s">
        <v>335</v>
      </c>
      <c r="G9774" t="s">
        <v>3114</v>
      </c>
      <c r="H9774" s="4" t="str">
        <f t="shared" si="304"/>
        <v>SITE3.T4</v>
      </c>
      <c r="I9774" s="4" t="str">
        <f t="shared" si="305"/>
        <v>S3_P7_ISOLATEB</v>
      </c>
    </row>
    <row r="9775" spans="1:9">
      <c r="A9775" t="s">
        <v>261</v>
      </c>
      <c r="B9775" t="s">
        <v>9555</v>
      </c>
      <c r="C9775" t="s">
        <v>5882</v>
      </c>
      <c r="D9775" t="s">
        <v>3109</v>
      </c>
      <c r="E9775" t="s">
        <v>4592</v>
      </c>
      <c r="F9775" t="s">
        <v>1334</v>
      </c>
      <c r="G9775" t="s">
        <v>3109</v>
      </c>
      <c r="H9775" s="4" t="str">
        <f t="shared" si="304"/>
        <v>SITE3.R4</v>
      </c>
      <c r="I9775" s="4" t="str">
        <f t="shared" si="305"/>
        <v>S3_P7_LANWAKEB</v>
      </c>
    </row>
    <row r="9776" spans="1:9">
      <c r="A9776" t="s">
        <v>261</v>
      </c>
      <c r="B9776" t="s">
        <v>9555</v>
      </c>
      <c r="C9776" t="s">
        <v>5882</v>
      </c>
      <c r="D9776" t="s">
        <v>3116</v>
      </c>
      <c r="E9776" t="s">
        <v>4624</v>
      </c>
      <c r="F9776" t="s">
        <v>322</v>
      </c>
      <c r="G9776" t="s">
        <v>3116</v>
      </c>
      <c r="H9776" s="4" t="str">
        <f t="shared" si="304"/>
        <v>SITE3.T5</v>
      </c>
      <c r="I9776" s="4" t="str">
        <f t="shared" si="305"/>
        <v>S3_P7_PCIE_RESETB</v>
      </c>
    </row>
    <row r="9777" spans="1:9">
      <c r="A9777" t="s">
        <v>261</v>
      </c>
      <c r="B9777" t="s">
        <v>9558</v>
      </c>
      <c r="C9777" t="s">
        <v>6103</v>
      </c>
      <c r="D9777">
        <v>1</v>
      </c>
      <c r="E9777" t="s">
        <v>4626</v>
      </c>
      <c r="F9777">
        <v>1</v>
      </c>
      <c r="G9777">
        <v>1</v>
      </c>
      <c r="H9777" s="4" t="str">
        <f t="shared" si="304"/>
        <v>3RSG104.1</v>
      </c>
      <c r="I9777" s="4" t="str">
        <f t="shared" si="305"/>
        <v>SG3_P6_ISOLATEB</v>
      </c>
    </row>
    <row r="9778" spans="1:9">
      <c r="A9778" t="s">
        <v>261</v>
      </c>
      <c r="B9778" t="s">
        <v>9558</v>
      </c>
      <c r="C9778" t="s">
        <v>6103</v>
      </c>
      <c r="D9778">
        <v>2</v>
      </c>
      <c r="E9778" t="s">
        <v>169</v>
      </c>
      <c r="F9778">
        <v>2</v>
      </c>
      <c r="G9778">
        <v>2</v>
      </c>
      <c r="H9778" s="4" t="str">
        <f t="shared" si="304"/>
        <v>3RSG104.2</v>
      </c>
      <c r="I9778" s="4" t="str">
        <f t="shared" si="305"/>
        <v>DGND</v>
      </c>
    </row>
    <row r="9779" spans="1:9">
      <c r="A9779" t="s">
        <v>261</v>
      </c>
      <c r="B9779" t="s">
        <v>9558</v>
      </c>
      <c r="C9779" t="s">
        <v>6104</v>
      </c>
      <c r="D9779">
        <v>1</v>
      </c>
      <c r="E9779" t="s">
        <v>4627</v>
      </c>
      <c r="F9779">
        <v>1</v>
      </c>
      <c r="G9779">
        <v>1</v>
      </c>
      <c r="H9779" s="4" t="str">
        <f t="shared" si="304"/>
        <v>3RSG105.1</v>
      </c>
      <c r="I9779" s="4" t="str">
        <f t="shared" si="305"/>
        <v>SG3_P6_PCIE_RESETB</v>
      </c>
    </row>
    <row r="9780" spans="1:9">
      <c r="A9780" t="s">
        <v>261</v>
      </c>
      <c r="B9780" t="s">
        <v>9558</v>
      </c>
      <c r="C9780" t="s">
        <v>6104</v>
      </c>
      <c r="D9780">
        <v>2</v>
      </c>
      <c r="E9780" t="s">
        <v>169</v>
      </c>
      <c r="F9780">
        <v>2</v>
      </c>
      <c r="G9780">
        <v>2</v>
      </c>
      <c r="H9780" s="4" t="str">
        <f t="shared" si="304"/>
        <v>3RSG105.2</v>
      </c>
      <c r="I9780" s="4" t="str">
        <f t="shared" si="305"/>
        <v>DGND</v>
      </c>
    </row>
    <row r="9781" spans="1:9">
      <c r="A9781" t="s">
        <v>261</v>
      </c>
      <c r="B9781" t="s">
        <v>9558</v>
      </c>
      <c r="C9781" t="s">
        <v>6105</v>
      </c>
      <c r="D9781">
        <v>1</v>
      </c>
      <c r="E9781" t="s">
        <v>4628</v>
      </c>
      <c r="F9781">
        <v>1</v>
      </c>
      <c r="G9781">
        <v>1</v>
      </c>
      <c r="H9781" s="4" t="str">
        <f t="shared" si="304"/>
        <v>3RSG114.1</v>
      </c>
      <c r="I9781" s="4" t="str">
        <f t="shared" si="305"/>
        <v>SG3_P7_ISOLATEB</v>
      </c>
    </row>
    <row r="9782" spans="1:9">
      <c r="A9782" t="s">
        <v>261</v>
      </c>
      <c r="B9782" t="s">
        <v>9558</v>
      </c>
      <c r="C9782" t="s">
        <v>6105</v>
      </c>
      <c r="D9782">
        <v>2</v>
      </c>
      <c r="E9782" t="s">
        <v>169</v>
      </c>
      <c r="F9782">
        <v>2</v>
      </c>
      <c r="G9782">
        <v>2</v>
      </c>
      <c r="H9782" s="4" t="str">
        <f t="shared" si="304"/>
        <v>3RSG114.2</v>
      </c>
      <c r="I9782" s="4" t="str">
        <f t="shared" si="305"/>
        <v>DGND</v>
      </c>
    </row>
    <row r="9783" spans="1:9">
      <c r="A9783" t="s">
        <v>261</v>
      </c>
      <c r="B9783" t="s">
        <v>9558</v>
      </c>
      <c r="C9783" t="s">
        <v>6106</v>
      </c>
      <c r="D9783">
        <v>1</v>
      </c>
      <c r="E9783" t="s">
        <v>4629</v>
      </c>
      <c r="F9783">
        <v>1</v>
      </c>
      <c r="G9783">
        <v>1</v>
      </c>
      <c r="H9783" s="4" t="str">
        <f t="shared" si="304"/>
        <v>3RSG115.1</v>
      </c>
      <c r="I9783" s="4" t="str">
        <f t="shared" si="305"/>
        <v>SG3_P7_PCIE_RESETB</v>
      </c>
    </row>
    <row r="9784" spans="1:9">
      <c r="A9784" t="s">
        <v>261</v>
      </c>
      <c r="B9784" t="s">
        <v>9558</v>
      </c>
      <c r="C9784" t="s">
        <v>6106</v>
      </c>
      <c r="D9784">
        <v>2</v>
      </c>
      <c r="E9784" t="s">
        <v>169</v>
      </c>
      <c r="F9784">
        <v>2</v>
      </c>
      <c r="G9784">
        <v>2</v>
      </c>
      <c r="H9784" s="4" t="str">
        <f t="shared" si="304"/>
        <v>3RSG115.2</v>
      </c>
      <c r="I9784" s="4" t="str">
        <f t="shared" si="305"/>
        <v>DGND</v>
      </c>
    </row>
    <row r="9785" spans="1:9">
      <c r="A9785" t="s">
        <v>261</v>
      </c>
      <c r="B9785" t="s">
        <v>9558</v>
      </c>
      <c r="C9785" t="s">
        <v>9545</v>
      </c>
      <c r="D9785" t="s">
        <v>3093</v>
      </c>
      <c r="E9785" t="s">
        <v>4541</v>
      </c>
      <c r="F9785" t="s">
        <v>1615</v>
      </c>
      <c r="G9785" t="s">
        <v>3093</v>
      </c>
      <c r="H9785" s="4" t="str">
        <f t="shared" si="304"/>
        <v>GOLD3.V13</v>
      </c>
      <c r="I9785" s="4" t="str">
        <f t="shared" si="305"/>
        <v>SG3_P4_HSI-</v>
      </c>
    </row>
    <row r="9786" spans="1:9">
      <c r="A9786" t="s">
        <v>261</v>
      </c>
      <c r="B9786" t="s">
        <v>9558</v>
      </c>
      <c r="C9786" t="s">
        <v>9545</v>
      </c>
      <c r="D9786" t="s">
        <v>3094</v>
      </c>
      <c r="E9786" t="s">
        <v>4543</v>
      </c>
      <c r="F9786" t="s">
        <v>1614</v>
      </c>
      <c r="G9786" t="s">
        <v>3094</v>
      </c>
      <c r="H9786" s="4" t="str">
        <f t="shared" si="304"/>
        <v>GOLD3.V12</v>
      </c>
      <c r="I9786" s="4" t="str">
        <f t="shared" si="305"/>
        <v>SG3_P4_HSI+</v>
      </c>
    </row>
    <row r="9787" spans="1:9">
      <c r="A9787" t="s">
        <v>261</v>
      </c>
      <c r="B9787" t="s">
        <v>9558</v>
      </c>
      <c r="C9787" t="s">
        <v>9545</v>
      </c>
      <c r="D9787" t="s">
        <v>3095</v>
      </c>
      <c r="E9787" t="s">
        <v>4537</v>
      </c>
      <c r="F9787" t="s">
        <v>1625</v>
      </c>
      <c r="G9787" t="s">
        <v>3095</v>
      </c>
      <c r="H9787" s="4" t="str">
        <f t="shared" si="304"/>
        <v>GOLD3.W14</v>
      </c>
      <c r="I9787" s="4" t="str">
        <f t="shared" si="305"/>
        <v>SG3_P4_HSO-</v>
      </c>
    </row>
    <row r="9788" spans="1:9">
      <c r="A9788" t="s">
        <v>261</v>
      </c>
      <c r="B9788" t="s">
        <v>9558</v>
      </c>
      <c r="C9788" t="s">
        <v>9545</v>
      </c>
      <c r="D9788" t="s">
        <v>3096</v>
      </c>
      <c r="E9788" t="s">
        <v>4539</v>
      </c>
      <c r="F9788" t="s">
        <v>1624</v>
      </c>
      <c r="G9788" t="s">
        <v>3096</v>
      </c>
      <c r="H9788" s="4" t="str">
        <f t="shared" si="304"/>
        <v>GOLD3.W13</v>
      </c>
      <c r="I9788" s="4" t="str">
        <f t="shared" si="305"/>
        <v>SG3_P4_HSO+</v>
      </c>
    </row>
    <row r="9789" spans="1:9">
      <c r="A9789" t="s">
        <v>261</v>
      </c>
      <c r="B9789" t="s">
        <v>9558</v>
      </c>
      <c r="C9789" t="s">
        <v>9545</v>
      </c>
      <c r="D9789" t="s">
        <v>3097</v>
      </c>
      <c r="E9789" t="s">
        <v>4549</v>
      </c>
      <c r="F9789" t="s">
        <v>1617</v>
      </c>
      <c r="G9789" t="s">
        <v>3097</v>
      </c>
      <c r="H9789" s="4" t="str">
        <f t="shared" si="304"/>
        <v>GOLD3.V15</v>
      </c>
      <c r="I9789" s="4" t="str">
        <f t="shared" si="305"/>
        <v>SG3_P5_HSI-</v>
      </c>
    </row>
    <row r="9790" spans="1:9">
      <c r="A9790" t="s">
        <v>261</v>
      </c>
      <c r="B9790" t="s">
        <v>9558</v>
      </c>
      <c r="C9790" t="s">
        <v>9545</v>
      </c>
      <c r="D9790" t="s">
        <v>3098</v>
      </c>
      <c r="E9790" t="s">
        <v>4551</v>
      </c>
      <c r="F9790" t="s">
        <v>1616</v>
      </c>
      <c r="G9790" t="s">
        <v>3098</v>
      </c>
      <c r="H9790" s="4" t="str">
        <f t="shared" si="304"/>
        <v>GOLD3.V14</v>
      </c>
      <c r="I9790" s="4" t="str">
        <f t="shared" si="305"/>
        <v>SG3_P5_HSI+</v>
      </c>
    </row>
    <row r="9791" spans="1:9">
      <c r="A9791" t="s">
        <v>261</v>
      </c>
      <c r="B9791" t="s">
        <v>9558</v>
      </c>
      <c r="C9791" t="s">
        <v>9545</v>
      </c>
      <c r="D9791" t="s">
        <v>3099</v>
      </c>
      <c r="E9791" t="s">
        <v>4545</v>
      </c>
      <c r="F9791" t="s">
        <v>1627</v>
      </c>
      <c r="G9791" t="s">
        <v>3099</v>
      </c>
      <c r="H9791" s="4" t="str">
        <f t="shared" si="304"/>
        <v>GOLD3.W16</v>
      </c>
      <c r="I9791" s="4" t="str">
        <f t="shared" si="305"/>
        <v>SG3_P5_HSO-</v>
      </c>
    </row>
    <row r="9792" spans="1:9">
      <c r="A9792" t="s">
        <v>261</v>
      </c>
      <c r="B9792" t="s">
        <v>9558</v>
      </c>
      <c r="C9792" t="s">
        <v>9545</v>
      </c>
      <c r="D9792" t="s">
        <v>3100</v>
      </c>
      <c r="E9792" t="s">
        <v>4547</v>
      </c>
      <c r="F9792" t="s">
        <v>1626</v>
      </c>
      <c r="G9792" t="s">
        <v>3100</v>
      </c>
      <c r="H9792" s="4" t="str">
        <f t="shared" si="304"/>
        <v>GOLD3.W15</v>
      </c>
      <c r="I9792" s="4" t="str">
        <f t="shared" si="305"/>
        <v>SG3_P5_HSO+</v>
      </c>
    </row>
    <row r="9793" spans="1:9">
      <c r="A9793" t="s">
        <v>261</v>
      </c>
      <c r="B9793" t="s">
        <v>9558</v>
      </c>
      <c r="C9793" t="s">
        <v>9545</v>
      </c>
      <c r="D9793" t="s">
        <v>3106</v>
      </c>
      <c r="E9793" t="s">
        <v>4630</v>
      </c>
      <c r="F9793" t="s">
        <v>295</v>
      </c>
      <c r="G9793" t="s">
        <v>3106</v>
      </c>
      <c r="H9793" s="4" t="str">
        <f t="shared" si="304"/>
        <v>GOLD3.U1</v>
      </c>
      <c r="I9793" s="4" t="str">
        <f t="shared" si="305"/>
        <v>SG3_P6_CLKREQB</v>
      </c>
    </row>
    <row r="9794" spans="1:9">
      <c r="A9794" t="s">
        <v>261</v>
      </c>
      <c r="B9794" t="s">
        <v>9558</v>
      </c>
      <c r="C9794" t="s">
        <v>9545</v>
      </c>
      <c r="D9794" t="s">
        <v>1659</v>
      </c>
      <c r="E9794" t="s">
        <v>4601</v>
      </c>
      <c r="F9794" t="s">
        <v>1667</v>
      </c>
      <c r="G9794" t="s">
        <v>1659</v>
      </c>
      <c r="H9794" s="4" t="str">
        <f t="shared" ref="H9794:H9857" si="306">CONCATENATE(C9794,".",F9794)</f>
        <v>GOLD3.W5</v>
      </c>
      <c r="I9794" s="4" t="str">
        <f t="shared" ref="I9794:I9857" si="307">E9794</f>
        <v>SG3_P6_HSI-</v>
      </c>
    </row>
    <row r="9795" spans="1:9">
      <c r="A9795" t="s">
        <v>261</v>
      </c>
      <c r="B9795" t="s">
        <v>9558</v>
      </c>
      <c r="C9795" t="s">
        <v>9545</v>
      </c>
      <c r="D9795" t="s">
        <v>1660</v>
      </c>
      <c r="E9795" t="s">
        <v>4599</v>
      </c>
      <c r="F9795" t="s">
        <v>3101</v>
      </c>
      <c r="G9795" t="s">
        <v>1660</v>
      </c>
      <c r="H9795" s="4" t="str">
        <f t="shared" si="306"/>
        <v>GOLD3.W6</v>
      </c>
      <c r="I9795" s="4" t="str">
        <f t="shared" si="307"/>
        <v>SG3_P6_HSI+</v>
      </c>
    </row>
    <row r="9796" spans="1:9">
      <c r="A9796" t="s">
        <v>261</v>
      </c>
      <c r="B9796" t="s">
        <v>9558</v>
      </c>
      <c r="C9796" t="s">
        <v>9545</v>
      </c>
      <c r="D9796" t="s">
        <v>1661</v>
      </c>
      <c r="E9796" t="s">
        <v>4595</v>
      </c>
      <c r="F9796" t="s">
        <v>1668</v>
      </c>
      <c r="G9796" t="s">
        <v>1661</v>
      </c>
      <c r="H9796" s="4" t="str">
        <f t="shared" si="306"/>
        <v>GOLD3.W4</v>
      </c>
      <c r="I9796" s="4" t="str">
        <f t="shared" si="307"/>
        <v>SG3_P6_HSO-</v>
      </c>
    </row>
    <row r="9797" spans="1:9">
      <c r="A9797" t="s">
        <v>261</v>
      </c>
      <c r="B9797" t="s">
        <v>9558</v>
      </c>
      <c r="C9797" t="s">
        <v>9545</v>
      </c>
      <c r="D9797" t="s">
        <v>1662</v>
      </c>
      <c r="E9797" t="s">
        <v>4597</v>
      </c>
      <c r="F9797" t="s">
        <v>3102</v>
      </c>
      <c r="G9797" t="s">
        <v>1662</v>
      </c>
      <c r="H9797" s="4" t="str">
        <f t="shared" si="306"/>
        <v>GOLD3.W3</v>
      </c>
      <c r="I9797" s="4" t="str">
        <f t="shared" si="307"/>
        <v>SG3_P6_HSO+</v>
      </c>
    </row>
    <row r="9798" spans="1:9">
      <c r="A9798" t="s">
        <v>261</v>
      </c>
      <c r="B9798" t="s">
        <v>9558</v>
      </c>
      <c r="C9798" t="s">
        <v>9545</v>
      </c>
      <c r="D9798" t="s">
        <v>3113</v>
      </c>
      <c r="E9798" t="s">
        <v>4626</v>
      </c>
      <c r="F9798" t="s">
        <v>296</v>
      </c>
      <c r="G9798" t="s">
        <v>3113</v>
      </c>
      <c r="H9798" s="4" t="str">
        <f t="shared" si="306"/>
        <v>GOLD3.U2</v>
      </c>
      <c r="I9798" s="4" t="str">
        <f t="shared" si="307"/>
        <v>SG3_P6_ISOLATEB</v>
      </c>
    </row>
    <row r="9799" spans="1:9">
      <c r="A9799" t="s">
        <v>261</v>
      </c>
      <c r="B9799" t="s">
        <v>9558</v>
      </c>
      <c r="C9799" t="s">
        <v>9545</v>
      </c>
      <c r="D9799" t="s">
        <v>3108</v>
      </c>
      <c r="E9799" t="s">
        <v>4631</v>
      </c>
      <c r="F9799" t="s">
        <v>316</v>
      </c>
      <c r="G9799" t="s">
        <v>3108</v>
      </c>
      <c r="H9799" s="4" t="str">
        <f t="shared" si="306"/>
        <v>GOLD3.T2</v>
      </c>
      <c r="I9799" s="4" t="str">
        <f t="shared" si="307"/>
        <v>SG3_P6_LANWAKEB</v>
      </c>
    </row>
    <row r="9800" spans="1:9">
      <c r="A9800" t="s">
        <v>261</v>
      </c>
      <c r="B9800" t="s">
        <v>9558</v>
      </c>
      <c r="C9800" t="s">
        <v>9545</v>
      </c>
      <c r="D9800" t="s">
        <v>3115</v>
      </c>
      <c r="E9800" t="s">
        <v>4627</v>
      </c>
      <c r="F9800" t="s">
        <v>1645</v>
      </c>
      <c r="G9800" t="s">
        <v>3115</v>
      </c>
      <c r="H9800" s="4" t="str">
        <f t="shared" si="306"/>
        <v>GOLD3.V1</v>
      </c>
      <c r="I9800" s="4" t="str">
        <f t="shared" si="307"/>
        <v>SG3_P6_PCIE_RESETB</v>
      </c>
    </row>
    <row r="9801" spans="1:9">
      <c r="A9801" t="s">
        <v>261</v>
      </c>
      <c r="B9801" t="s">
        <v>9558</v>
      </c>
      <c r="C9801" t="s">
        <v>9545</v>
      </c>
      <c r="D9801" t="s">
        <v>3104</v>
      </c>
      <c r="E9801" t="s">
        <v>4632</v>
      </c>
      <c r="F9801" t="s">
        <v>3103</v>
      </c>
      <c r="G9801" t="s">
        <v>3104</v>
      </c>
      <c r="H9801" s="4" t="str">
        <f t="shared" si="306"/>
        <v>GOLD3.V3</v>
      </c>
      <c r="I9801" s="4" t="str">
        <f t="shared" si="307"/>
        <v>SG3_P6_REFCLK-</v>
      </c>
    </row>
    <row r="9802" spans="1:9">
      <c r="A9802" t="s">
        <v>261</v>
      </c>
      <c r="B9802" t="s">
        <v>9558</v>
      </c>
      <c r="C9802" t="s">
        <v>9545</v>
      </c>
      <c r="D9802" t="s">
        <v>3105</v>
      </c>
      <c r="E9802" t="s">
        <v>4633</v>
      </c>
      <c r="F9802" t="s">
        <v>1672</v>
      </c>
      <c r="G9802" t="s">
        <v>3105</v>
      </c>
      <c r="H9802" s="4" t="str">
        <f t="shared" si="306"/>
        <v>GOLD3.V2</v>
      </c>
      <c r="I9802" s="4" t="str">
        <f t="shared" si="307"/>
        <v>SG3_P6_REFCLK+</v>
      </c>
    </row>
    <row r="9803" spans="1:9">
      <c r="A9803" t="s">
        <v>261</v>
      </c>
      <c r="B9803" t="s">
        <v>9558</v>
      </c>
      <c r="C9803" t="s">
        <v>9545</v>
      </c>
      <c r="D9803" t="s">
        <v>3107</v>
      </c>
      <c r="E9803" t="s">
        <v>4634</v>
      </c>
      <c r="F9803" t="s">
        <v>1335</v>
      </c>
      <c r="G9803" t="s">
        <v>3107</v>
      </c>
      <c r="H9803" s="4" t="str">
        <f t="shared" si="306"/>
        <v>GOLD3.R5</v>
      </c>
      <c r="I9803" s="4" t="str">
        <f t="shared" si="307"/>
        <v>SG3_P7_CLKREQB</v>
      </c>
    </row>
    <row r="9804" spans="1:9">
      <c r="A9804" t="s">
        <v>261</v>
      </c>
      <c r="B9804" t="s">
        <v>9558</v>
      </c>
      <c r="C9804" t="s">
        <v>9545</v>
      </c>
      <c r="D9804" t="s">
        <v>1663</v>
      </c>
      <c r="E9804" t="s">
        <v>4573</v>
      </c>
      <c r="F9804" t="s">
        <v>1622</v>
      </c>
      <c r="G9804" t="s">
        <v>1663</v>
      </c>
      <c r="H9804" s="4" t="str">
        <f t="shared" si="306"/>
        <v>GOLD3.W10</v>
      </c>
      <c r="I9804" s="4" t="str">
        <f t="shared" si="307"/>
        <v>SG3_P7_HSI-</v>
      </c>
    </row>
    <row r="9805" spans="1:9">
      <c r="A9805" t="s">
        <v>261</v>
      </c>
      <c r="B9805" t="s">
        <v>9558</v>
      </c>
      <c r="C9805" t="s">
        <v>9545</v>
      </c>
      <c r="D9805" t="s">
        <v>1664</v>
      </c>
      <c r="E9805" t="s">
        <v>4571</v>
      </c>
      <c r="F9805" t="s">
        <v>1528</v>
      </c>
      <c r="G9805" t="s">
        <v>1664</v>
      </c>
      <c r="H9805" s="4" t="str">
        <f t="shared" si="306"/>
        <v>GOLD3.W11</v>
      </c>
      <c r="I9805" s="4" t="str">
        <f t="shared" si="307"/>
        <v>SG3_P7_HSI+</v>
      </c>
    </row>
    <row r="9806" spans="1:9">
      <c r="A9806" t="s">
        <v>261</v>
      </c>
      <c r="B9806" t="s">
        <v>9558</v>
      </c>
      <c r="C9806" t="s">
        <v>9545</v>
      </c>
      <c r="D9806" t="s">
        <v>1665</v>
      </c>
      <c r="E9806" t="s">
        <v>4567</v>
      </c>
      <c r="F9806" t="s">
        <v>1683</v>
      </c>
      <c r="G9806" t="s">
        <v>1665</v>
      </c>
      <c r="H9806" s="4" t="str">
        <f t="shared" si="306"/>
        <v>GOLD3.W9</v>
      </c>
      <c r="I9806" s="4" t="str">
        <f t="shared" si="307"/>
        <v>SG3_P7_HSO-</v>
      </c>
    </row>
    <row r="9807" spans="1:9">
      <c r="A9807" t="s">
        <v>261</v>
      </c>
      <c r="B9807" t="s">
        <v>9558</v>
      </c>
      <c r="C9807" t="s">
        <v>9545</v>
      </c>
      <c r="D9807" t="s">
        <v>1666</v>
      </c>
      <c r="E9807" t="s">
        <v>4569</v>
      </c>
      <c r="F9807" t="s">
        <v>1562</v>
      </c>
      <c r="G9807" t="s">
        <v>1666</v>
      </c>
      <c r="H9807" s="4" t="str">
        <f t="shared" si="306"/>
        <v>GOLD3.W8</v>
      </c>
      <c r="I9807" s="4" t="str">
        <f t="shared" si="307"/>
        <v>SG3_P7_HSO+</v>
      </c>
    </row>
    <row r="9808" spans="1:9">
      <c r="A9808" t="s">
        <v>261</v>
      </c>
      <c r="B9808" t="s">
        <v>9558</v>
      </c>
      <c r="C9808" t="s">
        <v>9545</v>
      </c>
      <c r="D9808" t="s">
        <v>3114</v>
      </c>
      <c r="E9808" t="s">
        <v>4628</v>
      </c>
      <c r="F9808" t="s">
        <v>335</v>
      </c>
      <c r="G9808" t="s">
        <v>3114</v>
      </c>
      <c r="H9808" s="4" t="str">
        <f t="shared" si="306"/>
        <v>GOLD3.T4</v>
      </c>
      <c r="I9808" s="4" t="str">
        <f t="shared" si="307"/>
        <v>SG3_P7_ISOLATEB</v>
      </c>
    </row>
    <row r="9809" spans="1:9">
      <c r="A9809" t="s">
        <v>261</v>
      </c>
      <c r="B9809" t="s">
        <v>9558</v>
      </c>
      <c r="C9809" t="s">
        <v>9545</v>
      </c>
      <c r="D9809" t="s">
        <v>3109</v>
      </c>
      <c r="E9809" t="s">
        <v>4635</v>
      </c>
      <c r="F9809" t="s">
        <v>1334</v>
      </c>
      <c r="G9809" t="s">
        <v>3109</v>
      </c>
      <c r="H9809" s="4" t="str">
        <f t="shared" si="306"/>
        <v>GOLD3.R4</v>
      </c>
      <c r="I9809" s="4" t="str">
        <f t="shared" si="307"/>
        <v>SG3_P7_LANWAKEB</v>
      </c>
    </row>
    <row r="9810" spans="1:9">
      <c r="A9810" t="s">
        <v>261</v>
      </c>
      <c r="B9810" t="s">
        <v>9558</v>
      </c>
      <c r="C9810" t="s">
        <v>9545</v>
      </c>
      <c r="D9810" t="s">
        <v>3116</v>
      </c>
      <c r="E9810" t="s">
        <v>4629</v>
      </c>
      <c r="F9810" t="s">
        <v>322</v>
      </c>
      <c r="G9810" t="s">
        <v>3116</v>
      </c>
      <c r="H9810" s="4" t="str">
        <f t="shared" si="306"/>
        <v>GOLD3.T5</v>
      </c>
      <c r="I9810" s="4" t="str">
        <f t="shared" si="307"/>
        <v>SG3_P7_PCIE_RESETB</v>
      </c>
    </row>
    <row r="9811" spans="1:9">
      <c r="A9811" t="s">
        <v>261</v>
      </c>
      <c r="B9811" t="s">
        <v>9558</v>
      </c>
      <c r="C9811" t="s">
        <v>9545</v>
      </c>
      <c r="D9811" t="s">
        <v>3110</v>
      </c>
      <c r="E9811" t="s">
        <v>4636</v>
      </c>
      <c r="F9811" t="s">
        <v>1564</v>
      </c>
      <c r="G9811" t="s">
        <v>3110</v>
      </c>
      <c r="H9811" s="4" t="str">
        <f t="shared" si="306"/>
        <v>GOLD3.V7</v>
      </c>
      <c r="I9811" s="4" t="str">
        <f t="shared" si="307"/>
        <v>SG3_P7_REFCLK-</v>
      </c>
    </row>
    <row r="9812" spans="1:9">
      <c r="A9812" t="s">
        <v>261</v>
      </c>
      <c r="B9812" t="s">
        <v>9558</v>
      </c>
      <c r="C9812" t="s">
        <v>9545</v>
      </c>
      <c r="D9812" t="s">
        <v>3112</v>
      </c>
      <c r="E9812" t="s">
        <v>4637</v>
      </c>
      <c r="F9812" t="s">
        <v>3111</v>
      </c>
      <c r="G9812" t="s">
        <v>3112</v>
      </c>
      <c r="H9812" s="4" t="str">
        <f t="shared" si="306"/>
        <v>GOLD3.V6</v>
      </c>
      <c r="I9812" s="4" t="str">
        <f t="shared" si="307"/>
        <v>SG3_P7_REFCLK+</v>
      </c>
    </row>
    <row r="9813" spans="1:9">
      <c r="A9813" t="s">
        <v>261</v>
      </c>
      <c r="B9813" t="s">
        <v>9558</v>
      </c>
      <c r="C9813" t="s">
        <v>4630</v>
      </c>
      <c r="D9813" t="s">
        <v>173</v>
      </c>
      <c r="E9813" t="s">
        <v>4630</v>
      </c>
      <c r="F9813">
        <v>1</v>
      </c>
      <c r="G9813" t="s">
        <v>173</v>
      </c>
      <c r="H9813" s="4" t="str">
        <f t="shared" si="306"/>
        <v>SG3_P6_CLKREQB.1</v>
      </c>
      <c r="I9813" s="4" t="str">
        <f t="shared" si="307"/>
        <v>SG3_P6_CLKREQB</v>
      </c>
    </row>
    <row r="9814" spans="1:9">
      <c r="A9814" t="s">
        <v>261</v>
      </c>
      <c r="B9814" t="s">
        <v>9558</v>
      </c>
      <c r="C9814" t="s">
        <v>4631</v>
      </c>
      <c r="D9814" t="s">
        <v>173</v>
      </c>
      <c r="E9814" t="s">
        <v>4631</v>
      </c>
      <c r="F9814">
        <v>1</v>
      </c>
      <c r="G9814" t="s">
        <v>173</v>
      </c>
      <c r="H9814" s="4" t="str">
        <f t="shared" si="306"/>
        <v>SG3_P6_LANWAKEB.1</v>
      </c>
      <c r="I9814" s="4" t="str">
        <f t="shared" si="307"/>
        <v>SG3_P6_LANWAKEB</v>
      </c>
    </row>
    <row r="9815" spans="1:9">
      <c r="A9815" t="s">
        <v>261</v>
      </c>
      <c r="B9815" t="s">
        <v>9558</v>
      </c>
      <c r="C9815" t="s">
        <v>4633</v>
      </c>
      <c r="D9815" t="s">
        <v>173</v>
      </c>
      <c r="E9815" t="s">
        <v>4633</v>
      </c>
      <c r="F9815">
        <v>1</v>
      </c>
      <c r="G9815" t="s">
        <v>173</v>
      </c>
      <c r="H9815" s="4" t="str">
        <f t="shared" si="306"/>
        <v>SG3_P6_REFCLK+.1</v>
      </c>
      <c r="I9815" s="4" t="str">
        <f t="shared" si="307"/>
        <v>SG3_P6_REFCLK+</v>
      </c>
    </row>
    <row r="9816" spans="1:9">
      <c r="A9816" t="s">
        <v>261</v>
      </c>
      <c r="B9816" t="s">
        <v>9558</v>
      </c>
      <c r="C9816" t="s">
        <v>4632</v>
      </c>
      <c r="D9816" t="s">
        <v>173</v>
      </c>
      <c r="E9816" t="s">
        <v>4632</v>
      </c>
      <c r="F9816">
        <v>1</v>
      </c>
      <c r="G9816" t="s">
        <v>173</v>
      </c>
      <c r="H9816" s="4" t="str">
        <f t="shared" si="306"/>
        <v>SG3_P6_REFCLK-.1</v>
      </c>
      <c r="I9816" s="4" t="str">
        <f t="shared" si="307"/>
        <v>SG3_P6_REFCLK-</v>
      </c>
    </row>
    <row r="9817" spans="1:9">
      <c r="A9817" t="s">
        <v>261</v>
      </c>
      <c r="B9817" t="s">
        <v>9558</v>
      </c>
      <c r="C9817" t="s">
        <v>4634</v>
      </c>
      <c r="D9817" t="s">
        <v>173</v>
      </c>
      <c r="E9817" t="s">
        <v>4634</v>
      </c>
      <c r="F9817">
        <v>1</v>
      </c>
      <c r="G9817" t="s">
        <v>173</v>
      </c>
      <c r="H9817" s="4" t="str">
        <f t="shared" si="306"/>
        <v>SG3_P7_CLKREQB.1</v>
      </c>
      <c r="I9817" s="4" t="str">
        <f t="shared" si="307"/>
        <v>SG3_P7_CLKREQB</v>
      </c>
    </row>
    <row r="9818" spans="1:9">
      <c r="A9818" t="s">
        <v>261</v>
      </c>
      <c r="B9818" t="s">
        <v>9558</v>
      </c>
      <c r="C9818" t="s">
        <v>4635</v>
      </c>
      <c r="D9818" t="s">
        <v>173</v>
      </c>
      <c r="E9818" t="s">
        <v>4635</v>
      </c>
      <c r="F9818">
        <v>1</v>
      </c>
      <c r="G9818" t="s">
        <v>173</v>
      </c>
      <c r="H9818" s="4" t="str">
        <f t="shared" si="306"/>
        <v>SG3_P7_LANWAKEB.1</v>
      </c>
      <c r="I9818" s="4" t="str">
        <f t="shared" si="307"/>
        <v>SG3_P7_LANWAKEB</v>
      </c>
    </row>
    <row r="9819" spans="1:9">
      <c r="A9819" t="s">
        <v>261</v>
      </c>
      <c r="B9819" t="s">
        <v>9558</v>
      </c>
      <c r="C9819" t="s">
        <v>4637</v>
      </c>
      <c r="D9819" t="s">
        <v>173</v>
      </c>
      <c r="E9819" t="s">
        <v>4637</v>
      </c>
      <c r="F9819">
        <v>1</v>
      </c>
      <c r="G9819" t="s">
        <v>173</v>
      </c>
      <c r="H9819" s="4" t="str">
        <f t="shared" si="306"/>
        <v>SG3_P7_REFCLK+.1</v>
      </c>
      <c r="I9819" s="4" t="str">
        <f t="shared" si="307"/>
        <v>SG3_P7_REFCLK+</v>
      </c>
    </row>
    <row r="9820" spans="1:9">
      <c r="A9820" t="s">
        <v>261</v>
      </c>
      <c r="B9820" t="s">
        <v>9558</v>
      </c>
      <c r="C9820" t="s">
        <v>4636</v>
      </c>
      <c r="D9820" t="s">
        <v>173</v>
      </c>
      <c r="E9820" t="s">
        <v>4636</v>
      </c>
      <c r="F9820">
        <v>1</v>
      </c>
      <c r="G9820" t="s">
        <v>173</v>
      </c>
      <c r="H9820" s="4" t="str">
        <f t="shared" si="306"/>
        <v>SG3_P7_REFCLK-.1</v>
      </c>
      <c r="I9820" s="4" t="str">
        <f t="shared" si="307"/>
        <v>SG3_P7_REFCLK-</v>
      </c>
    </row>
    <row r="9821" spans="1:9">
      <c r="A9821" t="s">
        <v>261</v>
      </c>
      <c r="B9821" t="s">
        <v>9559</v>
      </c>
      <c r="C9821" t="s">
        <v>6107</v>
      </c>
      <c r="D9821">
        <v>1</v>
      </c>
      <c r="E9821" t="s">
        <v>169</v>
      </c>
      <c r="F9821">
        <v>1</v>
      </c>
      <c r="G9821">
        <v>1</v>
      </c>
      <c r="H9821" s="4" t="str">
        <f t="shared" si="306"/>
        <v>3BDH11.1</v>
      </c>
      <c r="I9821" s="4" t="str">
        <f t="shared" si="307"/>
        <v>DGND</v>
      </c>
    </row>
    <row r="9822" spans="1:9">
      <c r="A9822" t="s">
        <v>261</v>
      </c>
      <c r="B9822" t="s">
        <v>9559</v>
      </c>
      <c r="C9822" t="s">
        <v>6107</v>
      </c>
      <c r="D9822">
        <v>2</v>
      </c>
      <c r="E9822" t="s">
        <v>1939</v>
      </c>
      <c r="F9822">
        <v>2</v>
      </c>
      <c r="G9822">
        <v>2</v>
      </c>
      <c r="H9822" s="4" t="str">
        <f t="shared" si="306"/>
        <v>3BDH11.2</v>
      </c>
      <c r="I9822" s="4" t="str">
        <f t="shared" si="307"/>
        <v>PCIE_GND</v>
      </c>
    </row>
    <row r="9823" spans="1:9">
      <c r="A9823" t="s">
        <v>261</v>
      </c>
      <c r="B9823" t="s">
        <v>9559</v>
      </c>
      <c r="C9823" t="s">
        <v>6108</v>
      </c>
      <c r="D9823">
        <v>1</v>
      </c>
      <c r="E9823" t="s">
        <v>169</v>
      </c>
      <c r="F9823">
        <v>1</v>
      </c>
      <c r="G9823">
        <v>1</v>
      </c>
      <c r="H9823" s="4" t="str">
        <f t="shared" si="306"/>
        <v>3BDH12.1</v>
      </c>
      <c r="I9823" s="4" t="str">
        <f t="shared" si="307"/>
        <v>DGND</v>
      </c>
    </row>
    <row r="9824" spans="1:9">
      <c r="A9824" t="s">
        <v>261</v>
      </c>
      <c r="B9824" t="s">
        <v>9559</v>
      </c>
      <c r="C9824" t="s">
        <v>6108</v>
      </c>
      <c r="D9824">
        <v>2</v>
      </c>
      <c r="E9824" t="s">
        <v>1939</v>
      </c>
      <c r="F9824">
        <v>2</v>
      </c>
      <c r="G9824">
        <v>2</v>
      </c>
      <c r="H9824" s="4" t="str">
        <f t="shared" si="306"/>
        <v>3BDH12.2</v>
      </c>
      <c r="I9824" s="4" t="str">
        <f t="shared" si="307"/>
        <v>PCIE_GND</v>
      </c>
    </row>
    <row r="9825" spans="1:9">
      <c r="A9825" t="s">
        <v>261</v>
      </c>
      <c r="B9825" t="s">
        <v>9559</v>
      </c>
      <c r="C9825" t="s">
        <v>6109</v>
      </c>
      <c r="D9825">
        <v>1</v>
      </c>
      <c r="E9825" t="s">
        <v>169</v>
      </c>
      <c r="F9825">
        <v>1</v>
      </c>
      <c r="G9825">
        <v>1</v>
      </c>
      <c r="H9825" s="4" t="str">
        <f t="shared" si="306"/>
        <v>3BDH13.1</v>
      </c>
      <c r="I9825" s="4" t="str">
        <f t="shared" si="307"/>
        <v>DGND</v>
      </c>
    </row>
    <row r="9826" spans="1:9">
      <c r="A9826" t="s">
        <v>261</v>
      </c>
      <c r="B9826" t="s">
        <v>9559</v>
      </c>
      <c r="C9826" t="s">
        <v>6109</v>
      </c>
      <c r="D9826">
        <v>2</v>
      </c>
      <c r="E9826" t="s">
        <v>1939</v>
      </c>
      <c r="F9826">
        <v>2</v>
      </c>
      <c r="G9826">
        <v>2</v>
      </c>
      <c r="H9826" s="4" t="str">
        <f t="shared" si="306"/>
        <v>3BDH13.2</v>
      </c>
      <c r="I9826" s="4" t="str">
        <f t="shared" si="307"/>
        <v>PCIE_GND</v>
      </c>
    </row>
    <row r="9827" spans="1:9">
      <c r="A9827" t="s">
        <v>261</v>
      </c>
      <c r="B9827" t="s">
        <v>9559</v>
      </c>
      <c r="C9827" t="s">
        <v>6110</v>
      </c>
      <c r="D9827">
        <v>1</v>
      </c>
      <c r="E9827" t="s">
        <v>169</v>
      </c>
      <c r="F9827">
        <v>1</v>
      </c>
      <c r="G9827">
        <v>1</v>
      </c>
      <c r="H9827" s="4" t="str">
        <f t="shared" si="306"/>
        <v>3BDH14.1</v>
      </c>
      <c r="I9827" s="4" t="str">
        <f t="shared" si="307"/>
        <v>DGND</v>
      </c>
    </row>
    <row r="9828" spans="1:9">
      <c r="A9828" t="s">
        <v>261</v>
      </c>
      <c r="B9828" t="s">
        <v>9559</v>
      </c>
      <c r="C9828" t="s">
        <v>6110</v>
      </c>
      <c r="D9828">
        <v>2</v>
      </c>
      <c r="E9828" t="s">
        <v>1939</v>
      </c>
      <c r="F9828">
        <v>2</v>
      </c>
      <c r="G9828">
        <v>2</v>
      </c>
      <c r="H9828" s="4" t="str">
        <f t="shared" si="306"/>
        <v>3BDH14.2</v>
      </c>
      <c r="I9828" s="4" t="str">
        <f t="shared" si="307"/>
        <v>PCIE_GND</v>
      </c>
    </row>
    <row r="9829" spans="1:9">
      <c r="A9829" t="s">
        <v>261</v>
      </c>
      <c r="B9829" t="s">
        <v>9559</v>
      </c>
      <c r="C9829" t="s">
        <v>6111</v>
      </c>
      <c r="D9829">
        <v>1</v>
      </c>
      <c r="E9829" t="s">
        <v>463</v>
      </c>
      <c r="F9829">
        <v>1</v>
      </c>
      <c r="G9829">
        <v>1</v>
      </c>
      <c r="H9829" s="4" t="str">
        <f t="shared" si="306"/>
        <v>3CH11.1</v>
      </c>
      <c r="I9829" s="4" t="str">
        <f t="shared" si="307"/>
        <v>VDD33_ATX</v>
      </c>
    </row>
    <row r="9830" spans="1:9">
      <c r="A9830" t="s">
        <v>261</v>
      </c>
      <c r="B9830" t="s">
        <v>9559</v>
      </c>
      <c r="C9830" t="s">
        <v>6111</v>
      </c>
      <c r="D9830">
        <v>2</v>
      </c>
      <c r="E9830" t="s">
        <v>169</v>
      </c>
      <c r="F9830">
        <v>2</v>
      </c>
      <c r="G9830">
        <v>2</v>
      </c>
      <c r="H9830" s="4" t="str">
        <f t="shared" si="306"/>
        <v>3CH11.2</v>
      </c>
      <c r="I9830" s="4" t="str">
        <f t="shared" si="307"/>
        <v>DGND</v>
      </c>
    </row>
    <row r="9831" spans="1:9">
      <c r="A9831" t="s">
        <v>261</v>
      </c>
      <c r="B9831" t="s">
        <v>9559</v>
      </c>
      <c r="C9831" t="s">
        <v>6112</v>
      </c>
      <c r="D9831">
        <v>1</v>
      </c>
      <c r="E9831" t="s">
        <v>4640</v>
      </c>
      <c r="F9831">
        <v>1</v>
      </c>
      <c r="G9831">
        <v>1</v>
      </c>
      <c r="H9831" s="4" t="str">
        <f t="shared" si="306"/>
        <v>3CH111.1</v>
      </c>
      <c r="I9831" s="4" t="str">
        <f t="shared" si="307"/>
        <v>SH31_LDO_5TO3_OUT</v>
      </c>
    </row>
    <row r="9832" spans="1:9">
      <c r="A9832" t="s">
        <v>261</v>
      </c>
      <c r="B9832" t="s">
        <v>9559</v>
      </c>
      <c r="C9832" t="s">
        <v>6112</v>
      </c>
      <c r="D9832">
        <v>2</v>
      </c>
      <c r="E9832" t="s">
        <v>1939</v>
      </c>
      <c r="F9832">
        <v>2</v>
      </c>
      <c r="G9832">
        <v>2</v>
      </c>
      <c r="H9832" s="4" t="str">
        <f t="shared" si="306"/>
        <v>3CH111.2</v>
      </c>
      <c r="I9832" s="4" t="str">
        <f t="shared" si="307"/>
        <v>PCIE_GND</v>
      </c>
    </row>
    <row r="9833" spans="1:9">
      <c r="A9833" t="s">
        <v>261</v>
      </c>
      <c r="B9833" t="s">
        <v>9559</v>
      </c>
      <c r="C9833" t="s">
        <v>6113</v>
      </c>
      <c r="D9833">
        <v>1</v>
      </c>
      <c r="E9833" t="s">
        <v>4640</v>
      </c>
      <c r="F9833">
        <v>1</v>
      </c>
      <c r="G9833">
        <v>1</v>
      </c>
      <c r="H9833" s="4" t="str">
        <f t="shared" si="306"/>
        <v>3CH112.1</v>
      </c>
      <c r="I9833" s="4" t="str">
        <f t="shared" si="307"/>
        <v>SH31_LDO_5TO3_OUT</v>
      </c>
    </row>
    <row r="9834" spans="1:9">
      <c r="A9834" t="s">
        <v>261</v>
      </c>
      <c r="B9834" t="s">
        <v>9559</v>
      </c>
      <c r="C9834" t="s">
        <v>6113</v>
      </c>
      <c r="D9834">
        <v>2</v>
      </c>
      <c r="E9834" t="s">
        <v>1939</v>
      </c>
      <c r="F9834">
        <v>2</v>
      </c>
      <c r="G9834">
        <v>2</v>
      </c>
      <c r="H9834" s="4" t="str">
        <f t="shared" si="306"/>
        <v>3CH112.2</v>
      </c>
      <c r="I9834" s="4" t="str">
        <f t="shared" si="307"/>
        <v>PCIE_GND</v>
      </c>
    </row>
    <row r="9835" spans="1:9">
      <c r="A9835" t="s">
        <v>261</v>
      </c>
      <c r="B9835" t="s">
        <v>9559</v>
      </c>
      <c r="C9835" t="s">
        <v>6114</v>
      </c>
      <c r="D9835">
        <v>1</v>
      </c>
      <c r="E9835" t="s">
        <v>4641</v>
      </c>
      <c r="F9835">
        <v>1</v>
      </c>
      <c r="G9835">
        <v>1</v>
      </c>
      <c r="H9835" s="4" t="str">
        <f t="shared" si="306"/>
        <v>3CH121.1</v>
      </c>
      <c r="I9835" s="4" t="str">
        <f t="shared" si="307"/>
        <v>SH31_L_SWR_5TO1_OUT</v>
      </c>
    </row>
    <row r="9836" spans="1:9">
      <c r="A9836" t="s">
        <v>261</v>
      </c>
      <c r="B9836" t="s">
        <v>9559</v>
      </c>
      <c r="C9836" t="s">
        <v>6114</v>
      </c>
      <c r="D9836">
        <v>2</v>
      </c>
      <c r="E9836" t="s">
        <v>1939</v>
      </c>
      <c r="F9836">
        <v>2</v>
      </c>
      <c r="G9836">
        <v>2</v>
      </c>
      <c r="H9836" s="4" t="str">
        <f t="shared" si="306"/>
        <v>3CH121.2</v>
      </c>
      <c r="I9836" s="4" t="str">
        <f t="shared" si="307"/>
        <v>PCIE_GND</v>
      </c>
    </row>
    <row r="9837" spans="1:9">
      <c r="A9837" t="s">
        <v>261</v>
      </c>
      <c r="B9837" t="s">
        <v>9559</v>
      </c>
      <c r="C9837" t="s">
        <v>6115</v>
      </c>
      <c r="D9837">
        <v>1</v>
      </c>
      <c r="E9837" t="s">
        <v>4641</v>
      </c>
      <c r="F9837">
        <v>1</v>
      </c>
      <c r="G9837">
        <v>1</v>
      </c>
      <c r="H9837" s="4" t="str">
        <f t="shared" si="306"/>
        <v>3CH122.1</v>
      </c>
      <c r="I9837" s="4" t="str">
        <f t="shared" si="307"/>
        <v>SH31_L_SWR_5TO1_OUT</v>
      </c>
    </row>
    <row r="9838" spans="1:9">
      <c r="A9838" t="s">
        <v>261</v>
      </c>
      <c r="B9838" t="s">
        <v>9559</v>
      </c>
      <c r="C9838" t="s">
        <v>6115</v>
      </c>
      <c r="D9838">
        <v>2</v>
      </c>
      <c r="E9838" t="s">
        <v>1939</v>
      </c>
      <c r="F9838">
        <v>2</v>
      </c>
      <c r="G9838">
        <v>2</v>
      </c>
      <c r="H9838" s="4" t="str">
        <f t="shared" si="306"/>
        <v>3CH122.2</v>
      </c>
      <c r="I9838" s="4" t="str">
        <f t="shared" si="307"/>
        <v>PCIE_GND</v>
      </c>
    </row>
    <row r="9839" spans="1:9">
      <c r="A9839" t="s">
        <v>261</v>
      </c>
      <c r="B9839" t="s">
        <v>9559</v>
      </c>
      <c r="C9839" t="s">
        <v>6117</v>
      </c>
      <c r="D9839">
        <v>1</v>
      </c>
      <c r="E9839" t="s">
        <v>4640</v>
      </c>
      <c r="F9839">
        <v>1</v>
      </c>
      <c r="G9839">
        <v>1</v>
      </c>
      <c r="H9839" s="4" t="str">
        <f t="shared" si="306"/>
        <v>3CH141.1</v>
      </c>
      <c r="I9839" s="4" t="str">
        <f t="shared" si="307"/>
        <v>SH31_LDO_5TO3_OUT</v>
      </c>
    </row>
    <row r="9840" spans="1:9">
      <c r="A9840" t="s">
        <v>261</v>
      </c>
      <c r="B9840" t="s">
        <v>9559</v>
      </c>
      <c r="C9840" t="s">
        <v>6117</v>
      </c>
      <c r="D9840">
        <v>2</v>
      </c>
      <c r="E9840" t="s">
        <v>169</v>
      </c>
      <c r="F9840">
        <v>2</v>
      </c>
      <c r="G9840">
        <v>2</v>
      </c>
      <c r="H9840" s="4" t="str">
        <f t="shared" si="306"/>
        <v>3CH141.2</v>
      </c>
      <c r="I9840" s="4" t="str">
        <f t="shared" si="307"/>
        <v>DGND</v>
      </c>
    </row>
    <row r="9841" spans="1:9">
      <c r="A9841" t="s">
        <v>261</v>
      </c>
      <c r="B9841" t="s">
        <v>9559</v>
      </c>
      <c r="C9841" t="s">
        <v>6118</v>
      </c>
      <c r="D9841">
        <v>1</v>
      </c>
      <c r="E9841" t="s">
        <v>4640</v>
      </c>
      <c r="F9841">
        <v>1</v>
      </c>
      <c r="G9841">
        <v>1</v>
      </c>
      <c r="H9841" s="4" t="str">
        <f t="shared" si="306"/>
        <v>3CH142.1</v>
      </c>
      <c r="I9841" s="4" t="str">
        <f t="shared" si="307"/>
        <v>SH31_LDO_5TO3_OUT</v>
      </c>
    </row>
    <row r="9842" spans="1:9">
      <c r="A9842" t="s">
        <v>261</v>
      </c>
      <c r="B9842" t="s">
        <v>9559</v>
      </c>
      <c r="C9842" t="s">
        <v>6118</v>
      </c>
      <c r="D9842">
        <v>2</v>
      </c>
      <c r="E9842" t="s">
        <v>169</v>
      </c>
      <c r="F9842">
        <v>2</v>
      </c>
      <c r="G9842">
        <v>2</v>
      </c>
      <c r="H9842" s="4" t="str">
        <f t="shared" si="306"/>
        <v>3CH142.2</v>
      </c>
      <c r="I9842" s="4" t="str">
        <f t="shared" si="307"/>
        <v>DGND</v>
      </c>
    </row>
    <row r="9843" spans="1:9">
      <c r="A9843" t="s">
        <v>261</v>
      </c>
      <c r="B9843" t="s">
        <v>9559</v>
      </c>
      <c r="C9843" t="s">
        <v>6119</v>
      </c>
      <c r="D9843">
        <v>1</v>
      </c>
      <c r="E9843" t="s">
        <v>4640</v>
      </c>
      <c r="F9843">
        <v>1</v>
      </c>
      <c r="G9843">
        <v>1</v>
      </c>
      <c r="H9843" s="4" t="str">
        <f t="shared" si="306"/>
        <v>3CH152.1</v>
      </c>
      <c r="I9843" s="4" t="str">
        <f t="shared" si="307"/>
        <v>SH31_LDO_5TO3_OUT</v>
      </c>
    </row>
    <row r="9844" spans="1:9">
      <c r="A9844" t="s">
        <v>261</v>
      </c>
      <c r="B9844" t="s">
        <v>9559</v>
      </c>
      <c r="C9844" t="s">
        <v>6119</v>
      </c>
      <c r="D9844">
        <v>2</v>
      </c>
      <c r="E9844" t="s">
        <v>169</v>
      </c>
      <c r="F9844">
        <v>2</v>
      </c>
      <c r="G9844">
        <v>2</v>
      </c>
      <c r="H9844" s="4" t="str">
        <f t="shared" si="306"/>
        <v>3CH152.2</v>
      </c>
      <c r="I9844" s="4" t="str">
        <f t="shared" si="307"/>
        <v>DGND</v>
      </c>
    </row>
    <row r="9845" spans="1:9">
      <c r="A9845" t="s">
        <v>261</v>
      </c>
      <c r="B9845" t="s">
        <v>9559</v>
      </c>
      <c r="C9845" t="s">
        <v>6120</v>
      </c>
      <c r="D9845">
        <v>1</v>
      </c>
      <c r="E9845" t="s">
        <v>169</v>
      </c>
      <c r="F9845">
        <v>1</v>
      </c>
      <c r="G9845">
        <v>1</v>
      </c>
      <c r="H9845" s="4" t="str">
        <f t="shared" si="306"/>
        <v>3CH153.1</v>
      </c>
      <c r="I9845" s="4" t="str">
        <f t="shared" si="307"/>
        <v>DGND</v>
      </c>
    </row>
    <row r="9846" spans="1:9">
      <c r="A9846" t="s">
        <v>261</v>
      </c>
      <c r="B9846" t="s">
        <v>9559</v>
      </c>
      <c r="C9846" t="s">
        <v>6120</v>
      </c>
      <c r="D9846">
        <v>2</v>
      </c>
      <c r="E9846" t="s">
        <v>4642</v>
      </c>
      <c r="F9846">
        <v>2</v>
      </c>
      <c r="G9846">
        <v>2</v>
      </c>
      <c r="H9846" s="4" t="str">
        <f t="shared" si="306"/>
        <v>3CH153.2</v>
      </c>
      <c r="I9846" s="4" t="str">
        <f t="shared" si="307"/>
        <v>SH31_XTAL_IN</v>
      </c>
    </row>
    <row r="9847" spans="1:9">
      <c r="A9847" t="s">
        <v>261</v>
      </c>
      <c r="B9847" t="s">
        <v>9559</v>
      </c>
      <c r="C9847" t="s">
        <v>6121</v>
      </c>
      <c r="D9847">
        <v>1</v>
      </c>
      <c r="E9847" t="s">
        <v>169</v>
      </c>
      <c r="F9847">
        <v>1</v>
      </c>
      <c r="G9847">
        <v>1</v>
      </c>
      <c r="H9847" s="4" t="str">
        <f t="shared" si="306"/>
        <v>3CH154.1</v>
      </c>
      <c r="I9847" s="4" t="str">
        <f t="shared" si="307"/>
        <v>DGND</v>
      </c>
    </row>
    <row r="9848" spans="1:9">
      <c r="A9848" t="s">
        <v>261</v>
      </c>
      <c r="B9848" t="s">
        <v>9559</v>
      </c>
      <c r="C9848" t="s">
        <v>6121</v>
      </c>
      <c r="D9848">
        <v>2</v>
      </c>
      <c r="E9848" t="s">
        <v>4643</v>
      </c>
      <c r="F9848">
        <v>2</v>
      </c>
      <c r="G9848">
        <v>2</v>
      </c>
      <c r="H9848" s="4" t="str">
        <f t="shared" si="306"/>
        <v>3CH154.2</v>
      </c>
      <c r="I9848" s="4" t="str">
        <f t="shared" si="307"/>
        <v>SH31_XTAL_OUT</v>
      </c>
    </row>
    <row r="9849" spans="1:9">
      <c r="A9849" t="s">
        <v>261</v>
      </c>
      <c r="B9849" t="s">
        <v>9559</v>
      </c>
      <c r="C9849" t="s">
        <v>6122</v>
      </c>
      <c r="D9849">
        <v>1</v>
      </c>
      <c r="E9849" t="s">
        <v>4579</v>
      </c>
      <c r="F9849">
        <v>1</v>
      </c>
      <c r="G9849">
        <v>1</v>
      </c>
      <c r="H9849" s="4" t="str">
        <f t="shared" si="306"/>
        <v>3CH167.1</v>
      </c>
      <c r="I9849" s="4" t="str">
        <f t="shared" si="307"/>
        <v>SH31_P6_HSO-</v>
      </c>
    </row>
    <row r="9850" spans="1:9">
      <c r="A9850" t="s">
        <v>261</v>
      </c>
      <c r="B9850" t="s">
        <v>9559</v>
      </c>
      <c r="C9850" t="s">
        <v>6122</v>
      </c>
      <c r="D9850">
        <v>2</v>
      </c>
      <c r="E9850" t="s">
        <v>4644</v>
      </c>
      <c r="F9850">
        <v>2</v>
      </c>
      <c r="G9850">
        <v>2</v>
      </c>
      <c r="H9850" s="4" t="str">
        <f t="shared" si="306"/>
        <v>3CH167.2</v>
      </c>
      <c r="I9850" s="4" t="str">
        <f t="shared" si="307"/>
        <v>SH31_C_HSO-</v>
      </c>
    </row>
    <row r="9851" spans="1:9">
      <c r="A9851" t="s">
        <v>261</v>
      </c>
      <c r="B9851" t="s">
        <v>9559</v>
      </c>
      <c r="C9851" t="s">
        <v>6123</v>
      </c>
      <c r="D9851">
        <v>1</v>
      </c>
      <c r="E9851" t="s">
        <v>4578</v>
      </c>
      <c r="F9851">
        <v>1</v>
      </c>
      <c r="G9851">
        <v>1</v>
      </c>
      <c r="H9851" s="4" t="str">
        <f t="shared" si="306"/>
        <v>3CH168.1</v>
      </c>
      <c r="I9851" s="4" t="str">
        <f t="shared" si="307"/>
        <v>SH31_P6_HSO+</v>
      </c>
    </row>
    <row r="9852" spans="1:9">
      <c r="A9852" t="s">
        <v>261</v>
      </c>
      <c r="B9852" t="s">
        <v>9559</v>
      </c>
      <c r="C9852" t="s">
        <v>6123</v>
      </c>
      <c r="D9852">
        <v>2</v>
      </c>
      <c r="E9852" t="s">
        <v>4645</v>
      </c>
      <c r="F9852">
        <v>2</v>
      </c>
      <c r="G9852">
        <v>2</v>
      </c>
      <c r="H9852" s="4" t="str">
        <f t="shared" si="306"/>
        <v>3CH168.2</v>
      </c>
      <c r="I9852" s="4" t="str">
        <f t="shared" si="307"/>
        <v>SH31_C_HSO+</v>
      </c>
    </row>
    <row r="9853" spans="1:9">
      <c r="A9853" t="s">
        <v>261</v>
      </c>
      <c r="B9853" t="s">
        <v>9559</v>
      </c>
      <c r="C9853" t="s">
        <v>6124</v>
      </c>
      <c r="D9853">
        <v>1</v>
      </c>
      <c r="E9853" t="s">
        <v>4641</v>
      </c>
      <c r="F9853">
        <v>1</v>
      </c>
      <c r="G9853">
        <v>1</v>
      </c>
      <c r="H9853" s="4" t="str">
        <f t="shared" si="306"/>
        <v>3CH1111.1</v>
      </c>
      <c r="I9853" s="4" t="str">
        <f t="shared" si="307"/>
        <v>SH31_L_SWR_5TO1_OUT</v>
      </c>
    </row>
    <row r="9854" spans="1:9">
      <c r="A9854" t="s">
        <v>261</v>
      </c>
      <c r="B9854" t="s">
        <v>9559</v>
      </c>
      <c r="C9854" t="s">
        <v>6124</v>
      </c>
      <c r="D9854">
        <v>2</v>
      </c>
      <c r="E9854" t="s">
        <v>169</v>
      </c>
      <c r="F9854">
        <v>2</v>
      </c>
      <c r="G9854">
        <v>2</v>
      </c>
      <c r="H9854" s="4" t="str">
        <f t="shared" si="306"/>
        <v>3CH1111.2</v>
      </c>
      <c r="I9854" s="4" t="str">
        <f t="shared" si="307"/>
        <v>DGND</v>
      </c>
    </row>
    <row r="9855" spans="1:9">
      <c r="A9855" t="s">
        <v>261</v>
      </c>
      <c r="B9855" t="s">
        <v>9559</v>
      </c>
      <c r="C9855" t="s">
        <v>6125</v>
      </c>
      <c r="D9855">
        <v>1</v>
      </c>
      <c r="E9855" t="s">
        <v>4641</v>
      </c>
      <c r="F9855">
        <v>1</v>
      </c>
      <c r="G9855">
        <v>1</v>
      </c>
      <c r="H9855" s="4" t="str">
        <f t="shared" si="306"/>
        <v>3CH1112.1</v>
      </c>
      <c r="I9855" s="4" t="str">
        <f t="shared" si="307"/>
        <v>SH31_L_SWR_5TO1_OUT</v>
      </c>
    </row>
    <row r="9856" spans="1:9">
      <c r="A9856" t="s">
        <v>261</v>
      </c>
      <c r="B9856" t="s">
        <v>9559</v>
      </c>
      <c r="C9856" t="s">
        <v>6125</v>
      </c>
      <c r="D9856">
        <v>2</v>
      </c>
      <c r="E9856" t="s">
        <v>169</v>
      </c>
      <c r="F9856">
        <v>2</v>
      </c>
      <c r="G9856">
        <v>2</v>
      </c>
      <c r="H9856" s="4" t="str">
        <f t="shared" si="306"/>
        <v>3CH1112.2</v>
      </c>
      <c r="I9856" s="4" t="str">
        <f t="shared" si="307"/>
        <v>DGND</v>
      </c>
    </row>
    <row r="9857" spans="1:9">
      <c r="A9857" t="s">
        <v>261</v>
      </c>
      <c r="B9857" t="s">
        <v>9559</v>
      </c>
      <c r="C9857" t="s">
        <v>6126</v>
      </c>
      <c r="D9857">
        <v>1</v>
      </c>
      <c r="E9857" t="s">
        <v>8987</v>
      </c>
      <c r="F9857">
        <v>1</v>
      </c>
      <c r="G9857">
        <v>1</v>
      </c>
      <c r="H9857" s="4" t="str">
        <f t="shared" si="306"/>
        <v>3CH1171.1</v>
      </c>
      <c r="I9857" s="4" t="str">
        <f t="shared" si="307"/>
        <v>SH3_DPS_5V0</v>
      </c>
    </row>
    <row r="9858" spans="1:9">
      <c r="A9858" t="s">
        <v>261</v>
      </c>
      <c r="B9858" t="s">
        <v>9559</v>
      </c>
      <c r="C9858" t="s">
        <v>6126</v>
      </c>
      <c r="D9858">
        <v>2</v>
      </c>
      <c r="E9858" t="s">
        <v>169</v>
      </c>
      <c r="F9858">
        <v>2</v>
      </c>
      <c r="G9858">
        <v>2</v>
      </c>
      <c r="H9858" s="4" t="str">
        <f t="shared" ref="H9858:H9921" si="308">CONCATENATE(C9858,".",F9858)</f>
        <v>3CH1171.2</v>
      </c>
      <c r="I9858" s="4" t="str">
        <f t="shared" ref="I9858:I9921" si="309">E9858</f>
        <v>DGND</v>
      </c>
    </row>
    <row r="9859" spans="1:9">
      <c r="A9859" t="s">
        <v>261</v>
      </c>
      <c r="B9859" t="s">
        <v>9559</v>
      </c>
      <c r="C9859" t="s">
        <v>6127</v>
      </c>
      <c r="D9859">
        <v>1</v>
      </c>
      <c r="E9859" t="s">
        <v>8987</v>
      </c>
      <c r="F9859">
        <v>1</v>
      </c>
      <c r="G9859">
        <v>1</v>
      </c>
      <c r="H9859" s="4" t="str">
        <f t="shared" si="308"/>
        <v>3CH1172.1</v>
      </c>
      <c r="I9859" s="4" t="str">
        <f t="shared" si="309"/>
        <v>SH3_DPS_5V0</v>
      </c>
    </row>
    <row r="9860" spans="1:9">
      <c r="A9860" t="s">
        <v>261</v>
      </c>
      <c r="B9860" t="s">
        <v>9559</v>
      </c>
      <c r="C9860" t="s">
        <v>6127</v>
      </c>
      <c r="D9860">
        <v>2</v>
      </c>
      <c r="E9860" t="s">
        <v>169</v>
      </c>
      <c r="F9860">
        <v>2</v>
      </c>
      <c r="G9860">
        <v>2</v>
      </c>
      <c r="H9860" s="4" t="str">
        <f t="shared" si="308"/>
        <v>3CH1172.2</v>
      </c>
      <c r="I9860" s="4" t="str">
        <f t="shared" si="309"/>
        <v>DGND</v>
      </c>
    </row>
    <row r="9861" spans="1:9">
      <c r="A9861" t="s">
        <v>261</v>
      </c>
      <c r="B9861" t="s">
        <v>9559</v>
      </c>
      <c r="C9861" t="s">
        <v>6128</v>
      </c>
      <c r="D9861">
        <v>1</v>
      </c>
      <c r="E9861" t="s">
        <v>8987</v>
      </c>
      <c r="F9861">
        <v>1</v>
      </c>
      <c r="G9861">
        <v>1</v>
      </c>
      <c r="H9861" s="4" t="str">
        <f t="shared" si="308"/>
        <v>3CH1173.1</v>
      </c>
      <c r="I9861" s="4" t="str">
        <f t="shared" si="309"/>
        <v>SH3_DPS_5V0</v>
      </c>
    </row>
    <row r="9862" spans="1:9">
      <c r="A9862" t="s">
        <v>261</v>
      </c>
      <c r="B9862" t="s">
        <v>9559</v>
      </c>
      <c r="C9862" t="s">
        <v>6128</v>
      </c>
      <c r="D9862">
        <v>2</v>
      </c>
      <c r="E9862" t="s">
        <v>169</v>
      </c>
      <c r="F9862">
        <v>2</v>
      </c>
      <c r="G9862">
        <v>2</v>
      </c>
      <c r="H9862" s="4" t="str">
        <f t="shared" si="308"/>
        <v>3CH1173.2</v>
      </c>
      <c r="I9862" s="4" t="str">
        <f t="shared" si="309"/>
        <v>DGND</v>
      </c>
    </row>
    <row r="9863" spans="1:9">
      <c r="A9863" t="s">
        <v>261</v>
      </c>
      <c r="B9863" t="s">
        <v>9559</v>
      </c>
      <c r="C9863" t="s">
        <v>6129</v>
      </c>
      <c r="D9863">
        <v>1</v>
      </c>
      <c r="E9863" t="s">
        <v>8987</v>
      </c>
      <c r="F9863">
        <v>1</v>
      </c>
      <c r="G9863">
        <v>1</v>
      </c>
      <c r="H9863" s="4" t="str">
        <f t="shared" si="308"/>
        <v>3CH1174.1</v>
      </c>
      <c r="I9863" s="4" t="str">
        <f t="shared" si="309"/>
        <v>SH3_DPS_5V0</v>
      </c>
    </row>
    <row r="9864" spans="1:9">
      <c r="A9864" t="s">
        <v>261</v>
      </c>
      <c r="B9864" t="s">
        <v>9559</v>
      </c>
      <c r="C9864" t="s">
        <v>6129</v>
      </c>
      <c r="D9864">
        <v>2</v>
      </c>
      <c r="E9864" t="s">
        <v>169</v>
      </c>
      <c r="F9864">
        <v>2</v>
      </c>
      <c r="G9864">
        <v>2</v>
      </c>
      <c r="H9864" s="4" t="str">
        <f t="shared" si="308"/>
        <v>3CH1174.2</v>
      </c>
      <c r="I9864" s="4" t="str">
        <f t="shared" si="309"/>
        <v>DGND</v>
      </c>
    </row>
    <row r="9865" spans="1:9">
      <c r="A9865" t="s">
        <v>261</v>
      </c>
      <c r="B9865" t="s">
        <v>9559</v>
      </c>
      <c r="C9865" t="s">
        <v>6130</v>
      </c>
      <c r="D9865">
        <v>1</v>
      </c>
      <c r="E9865" t="s">
        <v>4640</v>
      </c>
      <c r="F9865">
        <v>1</v>
      </c>
      <c r="G9865">
        <v>1</v>
      </c>
      <c r="H9865" s="4" t="str">
        <f t="shared" si="308"/>
        <v>3CH1201.1</v>
      </c>
      <c r="I9865" s="4" t="str">
        <f t="shared" si="309"/>
        <v>SH31_LDO_5TO3_OUT</v>
      </c>
    </row>
    <row r="9866" spans="1:9">
      <c r="A9866" t="s">
        <v>261</v>
      </c>
      <c r="B9866" t="s">
        <v>9559</v>
      </c>
      <c r="C9866" t="s">
        <v>6130</v>
      </c>
      <c r="D9866">
        <v>2</v>
      </c>
      <c r="E9866" t="s">
        <v>169</v>
      </c>
      <c r="F9866">
        <v>2</v>
      </c>
      <c r="G9866">
        <v>2</v>
      </c>
      <c r="H9866" s="4" t="str">
        <f t="shared" si="308"/>
        <v>3CH1201.2</v>
      </c>
      <c r="I9866" s="4" t="str">
        <f t="shared" si="309"/>
        <v>DGND</v>
      </c>
    </row>
    <row r="9867" spans="1:9">
      <c r="A9867" t="s">
        <v>261</v>
      </c>
      <c r="B9867" t="s">
        <v>9559</v>
      </c>
      <c r="C9867" t="s">
        <v>6131</v>
      </c>
      <c r="D9867">
        <v>1</v>
      </c>
      <c r="E9867" t="s">
        <v>4640</v>
      </c>
      <c r="F9867">
        <v>1</v>
      </c>
      <c r="G9867">
        <v>1</v>
      </c>
      <c r="H9867" s="4" t="str">
        <f t="shared" si="308"/>
        <v>3CH1202.1</v>
      </c>
      <c r="I9867" s="4" t="str">
        <f t="shared" si="309"/>
        <v>SH31_LDO_5TO3_OUT</v>
      </c>
    </row>
    <row r="9868" spans="1:9">
      <c r="A9868" t="s">
        <v>261</v>
      </c>
      <c r="B9868" t="s">
        <v>9559</v>
      </c>
      <c r="C9868" t="s">
        <v>6131</v>
      </c>
      <c r="D9868">
        <v>2</v>
      </c>
      <c r="E9868" t="s">
        <v>169</v>
      </c>
      <c r="F9868">
        <v>2</v>
      </c>
      <c r="G9868">
        <v>2</v>
      </c>
      <c r="H9868" s="4" t="str">
        <f t="shared" si="308"/>
        <v>3CH1202.2</v>
      </c>
      <c r="I9868" s="4" t="str">
        <f t="shared" si="309"/>
        <v>DGND</v>
      </c>
    </row>
    <row r="9869" spans="1:9">
      <c r="A9869" t="s">
        <v>261</v>
      </c>
      <c r="B9869" t="s">
        <v>9559</v>
      </c>
      <c r="C9869" t="s">
        <v>6132</v>
      </c>
      <c r="D9869">
        <v>1</v>
      </c>
      <c r="E9869" t="s">
        <v>4641</v>
      </c>
      <c r="F9869">
        <v>1</v>
      </c>
      <c r="G9869">
        <v>1</v>
      </c>
      <c r="H9869" s="4" t="str">
        <f t="shared" si="308"/>
        <v>3CH1251.1</v>
      </c>
      <c r="I9869" s="4" t="str">
        <f t="shared" si="309"/>
        <v>SH31_L_SWR_5TO1_OUT</v>
      </c>
    </row>
    <row r="9870" spans="1:9">
      <c r="A9870" t="s">
        <v>261</v>
      </c>
      <c r="B9870" t="s">
        <v>9559</v>
      </c>
      <c r="C9870" t="s">
        <v>6132</v>
      </c>
      <c r="D9870">
        <v>2</v>
      </c>
      <c r="E9870" t="s">
        <v>169</v>
      </c>
      <c r="F9870">
        <v>2</v>
      </c>
      <c r="G9870">
        <v>2</v>
      </c>
      <c r="H9870" s="4" t="str">
        <f t="shared" si="308"/>
        <v>3CH1251.2</v>
      </c>
      <c r="I9870" s="4" t="str">
        <f t="shared" si="309"/>
        <v>DGND</v>
      </c>
    </row>
    <row r="9871" spans="1:9">
      <c r="A9871" t="s">
        <v>261</v>
      </c>
      <c r="B9871" t="s">
        <v>9559</v>
      </c>
      <c r="C9871" t="s">
        <v>6133</v>
      </c>
      <c r="D9871">
        <v>1</v>
      </c>
      <c r="E9871" t="s">
        <v>4641</v>
      </c>
      <c r="F9871">
        <v>1</v>
      </c>
      <c r="G9871">
        <v>1</v>
      </c>
      <c r="H9871" s="4" t="str">
        <f t="shared" si="308"/>
        <v>3CH1252.1</v>
      </c>
      <c r="I9871" s="4" t="str">
        <f t="shared" si="309"/>
        <v>SH31_L_SWR_5TO1_OUT</v>
      </c>
    </row>
    <row r="9872" spans="1:9">
      <c r="A9872" t="s">
        <v>261</v>
      </c>
      <c r="B9872" t="s">
        <v>9559</v>
      </c>
      <c r="C9872" t="s">
        <v>6133</v>
      </c>
      <c r="D9872">
        <v>2</v>
      </c>
      <c r="E9872" t="s">
        <v>169</v>
      </c>
      <c r="F9872">
        <v>2</v>
      </c>
      <c r="G9872">
        <v>2</v>
      </c>
      <c r="H9872" s="4" t="str">
        <f t="shared" si="308"/>
        <v>3CH1252.2</v>
      </c>
      <c r="I9872" s="4" t="str">
        <f t="shared" si="309"/>
        <v>DGND</v>
      </c>
    </row>
    <row r="9873" spans="1:9">
      <c r="A9873" t="s">
        <v>261</v>
      </c>
      <c r="B9873" t="s">
        <v>9559</v>
      </c>
      <c r="C9873" t="s">
        <v>6134</v>
      </c>
      <c r="D9873">
        <v>1</v>
      </c>
      <c r="E9873" t="s">
        <v>8987</v>
      </c>
      <c r="F9873">
        <v>1</v>
      </c>
      <c r="G9873">
        <v>1</v>
      </c>
      <c r="H9873" s="4" t="str">
        <f t="shared" si="308"/>
        <v>3CH1331.1</v>
      </c>
      <c r="I9873" s="4" t="str">
        <f t="shared" si="309"/>
        <v>SH3_DPS_5V0</v>
      </c>
    </row>
    <row r="9874" spans="1:9">
      <c r="A9874" t="s">
        <v>261</v>
      </c>
      <c r="B9874" t="s">
        <v>9559</v>
      </c>
      <c r="C9874" t="s">
        <v>6134</v>
      </c>
      <c r="D9874">
        <v>2</v>
      </c>
      <c r="E9874" t="s">
        <v>169</v>
      </c>
      <c r="F9874">
        <v>2</v>
      </c>
      <c r="G9874">
        <v>2</v>
      </c>
      <c r="H9874" s="4" t="str">
        <f t="shared" si="308"/>
        <v>3CH1331.2</v>
      </c>
      <c r="I9874" s="4" t="str">
        <f t="shared" si="309"/>
        <v>DGND</v>
      </c>
    </row>
    <row r="9875" spans="1:9">
      <c r="A9875" t="s">
        <v>261</v>
      </c>
      <c r="B9875" t="s">
        <v>9559</v>
      </c>
      <c r="C9875" t="s">
        <v>6138</v>
      </c>
      <c r="D9875">
        <v>1</v>
      </c>
      <c r="E9875" t="s">
        <v>4640</v>
      </c>
      <c r="F9875">
        <v>1</v>
      </c>
      <c r="G9875">
        <v>1</v>
      </c>
      <c r="H9875" s="4" t="str">
        <f t="shared" si="308"/>
        <v>3CH1341.1</v>
      </c>
      <c r="I9875" s="4" t="str">
        <f t="shared" si="309"/>
        <v>SH31_LDO_5TO3_OUT</v>
      </c>
    </row>
    <row r="9876" spans="1:9">
      <c r="A9876" t="s">
        <v>261</v>
      </c>
      <c r="B9876" t="s">
        <v>9559</v>
      </c>
      <c r="C9876" t="s">
        <v>6138</v>
      </c>
      <c r="D9876">
        <v>2</v>
      </c>
      <c r="E9876" t="s">
        <v>169</v>
      </c>
      <c r="F9876">
        <v>2</v>
      </c>
      <c r="G9876">
        <v>2</v>
      </c>
      <c r="H9876" s="4" t="str">
        <f t="shared" si="308"/>
        <v>3CH1341.2</v>
      </c>
      <c r="I9876" s="4" t="str">
        <f t="shared" si="309"/>
        <v>DGND</v>
      </c>
    </row>
    <row r="9877" spans="1:9">
      <c r="A9877" t="s">
        <v>261</v>
      </c>
      <c r="B9877" t="s">
        <v>9559</v>
      </c>
      <c r="C9877" t="s">
        <v>6139</v>
      </c>
      <c r="D9877">
        <v>1</v>
      </c>
      <c r="E9877" t="s">
        <v>4640</v>
      </c>
      <c r="F9877">
        <v>1</v>
      </c>
      <c r="G9877">
        <v>1</v>
      </c>
      <c r="H9877" s="4" t="str">
        <f t="shared" si="308"/>
        <v>3CH1342.1</v>
      </c>
      <c r="I9877" s="4" t="str">
        <f t="shared" si="309"/>
        <v>SH31_LDO_5TO3_OUT</v>
      </c>
    </row>
    <row r="9878" spans="1:9">
      <c r="A9878" t="s">
        <v>261</v>
      </c>
      <c r="B9878" t="s">
        <v>9559</v>
      </c>
      <c r="C9878" t="s">
        <v>6139</v>
      </c>
      <c r="D9878">
        <v>2</v>
      </c>
      <c r="E9878" t="s">
        <v>169</v>
      </c>
      <c r="F9878">
        <v>2</v>
      </c>
      <c r="G9878">
        <v>2</v>
      </c>
      <c r="H9878" s="4" t="str">
        <f t="shared" si="308"/>
        <v>3CH1342.2</v>
      </c>
      <c r="I9878" s="4" t="str">
        <f t="shared" si="309"/>
        <v>DGND</v>
      </c>
    </row>
    <row r="9879" spans="1:9">
      <c r="A9879" t="s">
        <v>261</v>
      </c>
      <c r="B9879" t="s">
        <v>9559</v>
      </c>
      <c r="C9879" t="s">
        <v>6140</v>
      </c>
      <c r="D9879">
        <v>1</v>
      </c>
      <c r="E9879" t="s">
        <v>4641</v>
      </c>
      <c r="F9879">
        <v>1</v>
      </c>
      <c r="G9879">
        <v>1</v>
      </c>
      <c r="H9879" s="4" t="str">
        <f t="shared" si="308"/>
        <v>3CH1351.1</v>
      </c>
      <c r="I9879" s="4" t="str">
        <f t="shared" si="309"/>
        <v>SH31_L_SWR_5TO1_OUT</v>
      </c>
    </row>
    <row r="9880" spans="1:9">
      <c r="A9880" t="s">
        <v>261</v>
      </c>
      <c r="B9880" t="s">
        <v>9559</v>
      </c>
      <c r="C9880" t="s">
        <v>6140</v>
      </c>
      <c r="D9880">
        <v>2</v>
      </c>
      <c r="E9880" t="s">
        <v>169</v>
      </c>
      <c r="F9880">
        <v>2</v>
      </c>
      <c r="G9880">
        <v>2</v>
      </c>
      <c r="H9880" s="4" t="str">
        <f t="shared" si="308"/>
        <v>3CH1351.2</v>
      </c>
      <c r="I9880" s="4" t="str">
        <f t="shared" si="309"/>
        <v>DGND</v>
      </c>
    </row>
    <row r="9881" spans="1:9">
      <c r="A9881" t="s">
        <v>261</v>
      </c>
      <c r="B9881" t="s">
        <v>9559</v>
      </c>
      <c r="C9881" t="s">
        <v>6141</v>
      </c>
      <c r="D9881">
        <v>1</v>
      </c>
      <c r="E9881" t="s">
        <v>4641</v>
      </c>
      <c r="F9881">
        <v>1</v>
      </c>
      <c r="G9881">
        <v>1</v>
      </c>
      <c r="H9881" s="4" t="str">
        <f t="shared" si="308"/>
        <v>3CH1352.1</v>
      </c>
      <c r="I9881" s="4" t="str">
        <f t="shared" si="309"/>
        <v>SH31_L_SWR_5TO1_OUT</v>
      </c>
    </row>
    <row r="9882" spans="1:9">
      <c r="A9882" t="s">
        <v>261</v>
      </c>
      <c r="B9882" t="s">
        <v>9559</v>
      </c>
      <c r="C9882" t="s">
        <v>6141</v>
      </c>
      <c r="D9882">
        <v>2</v>
      </c>
      <c r="E9882" t="s">
        <v>169</v>
      </c>
      <c r="F9882">
        <v>2</v>
      </c>
      <c r="G9882">
        <v>2</v>
      </c>
      <c r="H9882" s="4" t="str">
        <f t="shared" si="308"/>
        <v>3CH1352.2</v>
      </c>
      <c r="I9882" s="4" t="str">
        <f t="shared" si="309"/>
        <v>DGND</v>
      </c>
    </row>
    <row r="9883" spans="1:9">
      <c r="A9883" t="s">
        <v>261</v>
      </c>
      <c r="B9883" t="s">
        <v>9559</v>
      </c>
      <c r="C9883" t="s">
        <v>6142</v>
      </c>
      <c r="D9883">
        <v>1</v>
      </c>
      <c r="E9883" t="s">
        <v>4646</v>
      </c>
      <c r="F9883">
        <v>1</v>
      </c>
      <c r="G9883">
        <v>1</v>
      </c>
      <c r="H9883" s="4" t="str">
        <f t="shared" si="308"/>
        <v>3CH1361.1</v>
      </c>
      <c r="I9883" s="4" t="str">
        <f t="shared" si="309"/>
        <v>SH31_USB_AVDD10</v>
      </c>
    </row>
    <row r="9884" spans="1:9">
      <c r="A9884" t="s">
        <v>261</v>
      </c>
      <c r="B9884" t="s">
        <v>9559</v>
      </c>
      <c r="C9884" t="s">
        <v>6142</v>
      </c>
      <c r="D9884">
        <v>2</v>
      </c>
      <c r="E9884" t="s">
        <v>169</v>
      </c>
      <c r="F9884">
        <v>2</v>
      </c>
      <c r="G9884">
        <v>2</v>
      </c>
      <c r="H9884" s="4" t="str">
        <f t="shared" si="308"/>
        <v>3CH1361.2</v>
      </c>
      <c r="I9884" s="4" t="str">
        <f t="shared" si="309"/>
        <v>DGND</v>
      </c>
    </row>
    <row r="9885" spans="1:9">
      <c r="A9885" t="s">
        <v>261</v>
      </c>
      <c r="B9885" t="s">
        <v>9559</v>
      </c>
      <c r="C9885" t="s">
        <v>6143</v>
      </c>
      <c r="D9885">
        <v>1</v>
      </c>
      <c r="E9885" t="s">
        <v>4646</v>
      </c>
      <c r="F9885">
        <v>1</v>
      </c>
      <c r="G9885">
        <v>1</v>
      </c>
      <c r="H9885" s="4" t="str">
        <f t="shared" si="308"/>
        <v>3CH1362.1</v>
      </c>
      <c r="I9885" s="4" t="str">
        <f t="shared" si="309"/>
        <v>SH31_USB_AVDD10</v>
      </c>
    </row>
    <row r="9886" spans="1:9">
      <c r="A9886" t="s">
        <v>261</v>
      </c>
      <c r="B9886" t="s">
        <v>9559</v>
      </c>
      <c r="C9886" t="s">
        <v>6143</v>
      </c>
      <c r="D9886">
        <v>2</v>
      </c>
      <c r="E9886" t="s">
        <v>169</v>
      </c>
      <c r="F9886">
        <v>2</v>
      </c>
      <c r="G9886">
        <v>2</v>
      </c>
      <c r="H9886" s="4" t="str">
        <f t="shared" si="308"/>
        <v>3CH1362.2</v>
      </c>
      <c r="I9886" s="4" t="str">
        <f t="shared" si="309"/>
        <v>DGND</v>
      </c>
    </row>
    <row r="9887" spans="1:9">
      <c r="A9887" t="s">
        <v>261</v>
      </c>
      <c r="B9887" t="s">
        <v>9559</v>
      </c>
      <c r="C9887" t="s">
        <v>6144</v>
      </c>
      <c r="D9887">
        <v>1</v>
      </c>
      <c r="E9887" t="s">
        <v>4646</v>
      </c>
      <c r="F9887">
        <v>1</v>
      </c>
      <c r="G9887">
        <v>1</v>
      </c>
      <c r="H9887" s="4" t="str">
        <f t="shared" si="308"/>
        <v>3CH1363.1</v>
      </c>
      <c r="I9887" s="4" t="str">
        <f t="shared" si="309"/>
        <v>SH31_USB_AVDD10</v>
      </c>
    </row>
    <row r="9888" spans="1:9">
      <c r="A9888" t="s">
        <v>261</v>
      </c>
      <c r="B9888" t="s">
        <v>9559</v>
      </c>
      <c r="C9888" t="s">
        <v>6144</v>
      </c>
      <c r="D9888">
        <v>2</v>
      </c>
      <c r="E9888" t="s">
        <v>169</v>
      </c>
      <c r="F9888">
        <v>2</v>
      </c>
      <c r="G9888">
        <v>2</v>
      </c>
      <c r="H9888" s="4" t="str">
        <f t="shared" si="308"/>
        <v>3CH1363.2</v>
      </c>
      <c r="I9888" s="4" t="str">
        <f t="shared" si="309"/>
        <v>DGND</v>
      </c>
    </row>
    <row r="9889" spans="1:9">
      <c r="A9889" t="s">
        <v>261</v>
      </c>
      <c r="B9889" t="s">
        <v>9559</v>
      </c>
      <c r="C9889" t="s">
        <v>6145</v>
      </c>
      <c r="D9889">
        <v>1</v>
      </c>
      <c r="E9889" t="s">
        <v>4646</v>
      </c>
      <c r="F9889">
        <v>1</v>
      </c>
      <c r="G9889">
        <v>1</v>
      </c>
      <c r="H9889" s="4" t="str">
        <f t="shared" si="308"/>
        <v>3CH1364.1</v>
      </c>
      <c r="I9889" s="4" t="str">
        <f t="shared" si="309"/>
        <v>SH31_USB_AVDD10</v>
      </c>
    </row>
    <row r="9890" spans="1:9">
      <c r="A9890" t="s">
        <v>261</v>
      </c>
      <c r="B9890" t="s">
        <v>9559</v>
      </c>
      <c r="C9890" t="s">
        <v>6145</v>
      </c>
      <c r="D9890">
        <v>2</v>
      </c>
      <c r="E9890" t="s">
        <v>169</v>
      </c>
      <c r="F9890">
        <v>2</v>
      </c>
      <c r="G9890">
        <v>2</v>
      </c>
      <c r="H9890" s="4" t="str">
        <f t="shared" si="308"/>
        <v>3CH1364.2</v>
      </c>
      <c r="I9890" s="4" t="str">
        <f t="shared" si="309"/>
        <v>DGND</v>
      </c>
    </row>
    <row r="9891" spans="1:9">
      <c r="A9891" t="s">
        <v>261</v>
      </c>
      <c r="B9891" t="s">
        <v>9559</v>
      </c>
      <c r="C9891" t="s">
        <v>6146</v>
      </c>
      <c r="D9891">
        <v>1</v>
      </c>
      <c r="E9891" t="s">
        <v>4640</v>
      </c>
      <c r="F9891">
        <v>1</v>
      </c>
      <c r="G9891">
        <v>1</v>
      </c>
      <c r="H9891" s="4" t="str">
        <f t="shared" si="308"/>
        <v>3CH1391.1</v>
      </c>
      <c r="I9891" s="4" t="str">
        <f t="shared" si="309"/>
        <v>SH31_LDO_5TO3_OUT</v>
      </c>
    </row>
    <row r="9892" spans="1:9">
      <c r="A9892" t="s">
        <v>261</v>
      </c>
      <c r="B9892" t="s">
        <v>9559</v>
      </c>
      <c r="C9892" t="s">
        <v>6146</v>
      </c>
      <c r="D9892">
        <v>2</v>
      </c>
      <c r="E9892" t="s">
        <v>169</v>
      </c>
      <c r="F9892">
        <v>2</v>
      </c>
      <c r="G9892">
        <v>2</v>
      </c>
      <c r="H9892" s="4" t="str">
        <f t="shared" si="308"/>
        <v>3CH1391.2</v>
      </c>
      <c r="I9892" s="4" t="str">
        <f t="shared" si="309"/>
        <v>DGND</v>
      </c>
    </row>
    <row r="9893" spans="1:9">
      <c r="A9893" t="s">
        <v>261</v>
      </c>
      <c r="B9893" t="s">
        <v>9559</v>
      </c>
      <c r="C9893" t="s">
        <v>6147</v>
      </c>
      <c r="D9893">
        <v>1</v>
      </c>
      <c r="E9893" t="s">
        <v>4640</v>
      </c>
      <c r="F9893">
        <v>1</v>
      </c>
      <c r="G9893">
        <v>1</v>
      </c>
      <c r="H9893" s="4" t="str">
        <f t="shared" si="308"/>
        <v>3CH1392.1</v>
      </c>
      <c r="I9893" s="4" t="str">
        <f t="shared" si="309"/>
        <v>SH31_LDO_5TO3_OUT</v>
      </c>
    </row>
    <row r="9894" spans="1:9">
      <c r="A9894" t="s">
        <v>261</v>
      </c>
      <c r="B9894" t="s">
        <v>9559</v>
      </c>
      <c r="C9894" t="s">
        <v>6147</v>
      </c>
      <c r="D9894">
        <v>2</v>
      </c>
      <c r="E9894" t="s">
        <v>169</v>
      </c>
      <c r="F9894">
        <v>2</v>
      </c>
      <c r="G9894">
        <v>2</v>
      </c>
      <c r="H9894" s="4" t="str">
        <f t="shared" si="308"/>
        <v>3CH1392.2</v>
      </c>
      <c r="I9894" s="4" t="str">
        <f t="shared" si="309"/>
        <v>DGND</v>
      </c>
    </row>
    <row r="9895" spans="1:9">
      <c r="A9895" t="s">
        <v>261</v>
      </c>
      <c r="B9895" t="s">
        <v>9559</v>
      </c>
      <c r="C9895" t="s">
        <v>6148</v>
      </c>
      <c r="D9895">
        <v>1</v>
      </c>
      <c r="E9895" t="s">
        <v>4646</v>
      </c>
      <c r="F9895">
        <v>1</v>
      </c>
      <c r="G9895">
        <v>1</v>
      </c>
      <c r="H9895" s="4" t="str">
        <f t="shared" si="308"/>
        <v>3CH1401.1</v>
      </c>
      <c r="I9895" s="4" t="str">
        <f t="shared" si="309"/>
        <v>SH31_USB_AVDD10</v>
      </c>
    </row>
    <row r="9896" spans="1:9">
      <c r="A9896" t="s">
        <v>261</v>
      </c>
      <c r="B9896" t="s">
        <v>9559</v>
      </c>
      <c r="C9896" t="s">
        <v>6148</v>
      </c>
      <c r="D9896">
        <v>2</v>
      </c>
      <c r="E9896" t="s">
        <v>169</v>
      </c>
      <c r="F9896">
        <v>2</v>
      </c>
      <c r="G9896">
        <v>2</v>
      </c>
      <c r="H9896" s="4" t="str">
        <f t="shared" si="308"/>
        <v>3CH1401.2</v>
      </c>
      <c r="I9896" s="4" t="str">
        <f t="shared" si="309"/>
        <v>DGND</v>
      </c>
    </row>
    <row r="9897" spans="1:9">
      <c r="A9897" t="s">
        <v>261</v>
      </c>
      <c r="B9897" t="s">
        <v>9559</v>
      </c>
      <c r="C9897" t="s">
        <v>6149</v>
      </c>
      <c r="D9897">
        <v>1</v>
      </c>
      <c r="E9897" t="s">
        <v>4646</v>
      </c>
      <c r="F9897">
        <v>1</v>
      </c>
      <c r="G9897">
        <v>1</v>
      </c>
      <c r="H9897" s="4" t="str">
        <f t="shared" si="308"/>
        <v>3CH1402.1</v>
      </c>
      <c r="I9897" s="4" t="str">
        <f t="shared" si="309"/>
        <v>SH31_USB_AVDD10</v>
      </c>
    </row>
    <row r="9898" spans="1:9">
      <c r="A9898" t="s">
        <v>261</v>
      </c>
      <c r="B9898" t="s">
        <v>9559</v>
      </c>
      <c r="C9898" t="s">
        <v>6149</v>
      </c>
      <c r="D9898">
        <v>2</v>
      </c>
      <c r="E9898" t="s">
        <v>169</v>
      </c>
      <c r="F9898">
        <v>2</v>
      </c>
      <c r="G9898">
        <v>2</v>
      </c>
      <c r="H9898" s="4" t="str">
        <f t="shared" si="308"/>
        <v>3CH1402.2</v>
      </c>
      <c r="I9898" s="4" t="str">
        <f t="shared" si="309"/>
        <v>DGND</v>
      </c>
    </row>
    <row r="9899" spans="1:9">
      <c r="A9899" t="s">
        <v>261</v>
      </c>
      <c r="B9899" t="s">
        <v>9559</v>
      </c>
      <c r="C9899" t="s">
        <v>6150</v>
      </c>
      <c r="D9899">
        <v>1</v>
      </c>
      <c r="E9899" t="s">
        <v>4646</v>
      </c>
      <c r="F9899">
        <v>1</v>
      </c>
      <c r="G9899">
        <v>1</v>
      </c>
      <c r="H9899" s="4" t="str">
        <f t="shared" si="308"/>
        <v>3CH1403.1</v>
      </c>
      <c r="I9899" s="4" t="str">
        <f t="shared" si="309"/>
        <v>SH31_USB_AVDD10</v>
      </c>
    </row>
    <row r="9900" spans="1:9">
      <c r="A9900" t="s">
        <v>261</v>
      </c>
      <c r="B9900" t="s">
        <v>9559</v>
      </c>
      <c r="C9900" t="s">
        <v>6150</v>
      </c>
      <c r="D9900">
        <v>2</v>
      </c>
      <c r="E9900" t="s">
        <v>169</v>
      </c>
      <c r="F9900">
        <v>2</v>
      </c>
      <c r="G9900">
        <v>2</v>
      </c>
      <c r="H9900" s="4" t="str">
        <f t="shared" si="308"/>
        <v>3CH1403.2</v>
      </c>
      <c r="I9900" s="4" t="str">
        <f t="shared" si="309"/>
        <v>DGND</v>
      </c>
    </row>
    <row r="9901" spans="1:9">
      <c r="A9901" t="s">
        <v>261</v>
      </c>
      <c r="B9901" t="s">
        <v>9559</v>
      </c>
      <c r="C9901" t="s">
        <v>6151</v>
      </c>
      <c r="D9901">
        <v>1</v>
      </c>
      <c r="E9901" t="s">
        <v>4646</v>
      </c>
      <c r="F9901">
        <v>1</v>
      </c>
      <c r="G9901">
        <v>1</v>
      </c>
      <c r="H9901" s="4" t="str">
        <f t="shared" si="308"/>
        <v>3CH1404.1</v>
      </c>
      <c r="I9901" s="4" t="str">
        <f t="shared" si="309"/>
        <v>SH31_USB_AVDD10</v>
      </c>
    </row>
    <row r="9902" spans="1:9">
      <c r="A9902" t="s">
        <v>261</v>
      </c>
      <c r="B9902" t="s">
        <v>9559</v>
      </c>
      <c r="C9902" t="s">
        <v>6151</v>
      </c>
      <c r="D9902">
        <v>2</v>
      </c>
      <c r="E9902" t="s">
        <v>169</v>
      </c>
      <c r="F9902">
        <v>2</v>
      </c>
      <c r="G9902">
        <v>2</v>
      </c>
      <c r="H9902" s="4" t="str">
        <f t="shared" si="308"/>
        <v>3CH1404.2</v>
      </c>
      <c r="I9902" s="4" t="str">
        <f t="shared" si="309"/>
        <v>DGND</v>
      </c>
    </row>
    <row r="9903" spans="1:9">
      <c r="A9903" t="s">
        <v>261</v>
      </c>
      <c r="B9903" t="s">
        <v>9559</v>
      </c>
      <c r="C9903" t="s">
        <v>6152</v>
      </c>
      <c r="D9903">
        <v>1</v>
      </c>
      <c r="E9903" t="s">
        <v>4646</v>
      </c>
      <c r="F9903">
        <v>1</v>
      </c>
      <c r="G9903">
        <v>1</v>
      </c>
      <c r="H9903" s="4" t="str">
        <f t="shared" si="308"/>
        <v>3CH1501.1</v>
      </c>
      <c r="I9903" s="4" t="str">
        <f t="shared" si="309"/>
        <v>SH31_USB_AVDD10</v>
      </c>
    </row>
    <row r="9904" spans="1:9">
      <c r="A9904" t="s">
        <v>261</v>
      </c>
      <c r="B9904" t="s">
        <v>9559</v>
      </c>
      <c r="C9904" t="s">
        <v>6152</v>
      </c>
      <c r="D9904">
        <v>2</v>
      </c>
      <c r="E9904" t="s">
        <v>169</v>
      </c>
      <c r="F9904">
        <v>2</v>
      </c>
      <c r="G9904">
        <v>2</v>
      </c>
      <c r="H9904" s="4" t="str">
        <f t="shared" si="308"/>
        <v>3CH1501.2</v>
      </c>
      <c r="I9904" s="4" t="str">
        <f t="shared" si="309"/>
        <v>DGND</v>
      </c>
    </row>
    <row r="9905" spans="1:9">
      <c r="A9905" t="s">
        <v>261</v>
      </c>
      <c r="B9905" t="s">
        <v>9559</v>
      </c>
      <c r="C9905" t="s">
        <v>6153</v>
      </c>
      <c r="D9905">
        <v>1</v>
      </c>
      <c r="E9905" t="s">
        <v>4646</v>
      </c>
      <c r="F9905">
        <v>1</v>
      </c>
      <c r="G9905">
        <v>1</v>
      </c>
      <c r="H9905" s="4" t="str">
        <f t="shared" si="308"/>
        <v>3CH1502.1</v>
      </c>
      <c r="I9905" s="4" t="str">
        <f t="shared" si="309"/>
        <v>SH31_USB_AVDD10</v>
      </c>
    </row>
    <row r="9906" spans="1:9">
      <c r="A9906" t="s">
        <v>261</v>
      </c>
      <c r="B9906" t="s">
        <v>9559</v>
      </c>
      <c r="C9906" t="s">
        <v>6153</v>
      </c>
      <c r="D9906">
        <v>2</v>
      </c>
      <c r="E9906" t="s">
        <v>169</v>
      </c>
      <c r="F9906">
        <v>2</v>
      </c>
      <c r="G9906">
        <v>2</v>
      </c>
      <c r="H9906" s="4" t="str">
        <f t="shared" si="308"/>
        <v>3CH1502.2</v>
      </c>
      <c r="I9906" s="4" t="str">
        <f t="shared" si="309"/>
        <v>DGND</v>
      </c>
    </row>
    <row r="9907" spans="1:9">
      <c r="A9907" t="s">
        <v>261</v>
      </c>
      <c r="B9907" t="s">
        <v>9559</v>
      </c>
      <c r="C9907" t="s">
        <v>6154</v>
      </c>
      <c r="D9907">
        <v>1</v>
      </c>
      <c r="E9907" t="s">
        <v>4646</v>
      </c>
      <c r="F9907">
        <v>1</v>
      </c>
      <c r="G9907">
        <v>1</v>
      </c>
      <c r="H9907" s="4" t="str">
        <f t="shared" si="308"/>
        <v>3CH1503.1</v>
      </c>
      <c r="I9907" s="4" t="str">
        <f t="shared" si="309"/>
        <v>SH31_USB_AVDD10</v>
      </c>
    </row>
    <row r="9908" spans="1:9">
      <c r="A9908" t="s">
        <v>261</v>
      </c>
      <c r="B9908" t="s">
        <v>9559</v>
      </c>
      <c r="C9908" t="s">
        <v>6154</v>
      </c>
      <c r="D9908">
        <v>2</v>
      </c>
      <c r="E9908" t="s">
        <v>169</v>
      </c>
      <c r="F9908">
        <v>2</v>
      </c>
      <c r="G9908">
        <v>2</v>
      </c>
      <c r="H9908" s="4" t="str">
        <f t="shared" si="308"/>
        <v>3CH1503.2</v>
      </c>
      <c r="I9908" s="4" t="str">
        <f t="shared" si="309"/>
        <v>DGND</v>
      </c>
    </row>
    <row r="9909" spans="1:9">
      <c r="A9909" t="s">
        <v>261</v>
      </c>
      <c r="B9909" t="s">
        <v>9559</v>
      </c>
      <c r="C9909" t="s">
        <v>6155</v>
      </c>
      <c r="D9909">
        <v>1</v>
      </c>
      <c r="E9909" t="s">
        <v>4646</v>
      </c>
      <c r="F9909">
        <v>1</v>
      </c>
      <c r="G9909">
        <v>1</v>
      </c>
      <c r="H9909" s="4" t="str">
        <f t="shared" si="308"/>
        <v>3CH1504.1</v>
      </c>
      <c r="I9909" s="4" t="str">
        <f t="shared" si="309"/>
        <v>SH31_USB_AVDD10</v>
      </c>
    </row>
    <row r="9910" spans="1:9">
      <c r="A9910" t="s">
        <v>261</v>
      </c>
      <c r="B9910" t="s">
        <v>9559</v>
      </c>
      <c r="C9910" t="s">
        <v>6155</v>
      </c>
      <c r="D9910">
        <v>2</v>
      </c>
      <c r="E9910" t="s">
        <v>169</v>
      </c>
      <c r="F9910">
        <v>2</v>
      </c>
      <c r="G9910">
        <v>2</v>
      </c>
      <c r="H9910" s="4" t="str">
        <f t="shared" si="308"/>
        <v>3CH1504.2</v>
      </c>
      <c r="I9910" s="4" t="str">
        <f t="shared" si="309"/>
        <v>DGND</v>
      </c>
    </row>
    <row r="9911" spans="1:9">
      <c r="A9911" t="s">
        <v>261</v>
      </c>
      <c r="B9911" t="s">
        <v>9559</v>
      </c>
      <c r="C9911" t="s">
        <v>6156</v>
      </c>
      <c r="D9911">
        <v>1</v>
      </c>
      <c r="E9911" t="s">
        <v>4641</v>
      </c>
      <c r="F9911">
        <v>1</v>
      </c>
      <c r="G9911">
        <v>1</v>
      </c>
      <c r="H9911" s="4" t="str">
        <f t="shared" si="308"/>
        <v>3CH1551.1</v>
      </c>
      <c r="I9911" s="4" t="str">
        <f t="shared" si="309"/>
        <v>SH31_L_SWR_5TO1_OUT</v>
      </c>
    </row>
    <row r="9912" spans="1:9">
      <c r="A9912" t="s">
        <v>261</v>
      </c>
      <c r="B9912" t="s">
        <v>9559</v>
      </c>
      <c r="C9912" t="s">
        <v>6156</v>
      </c>
      <c r="D9912">
        <v>2</v>
      </c>
      <c r="E9912" t="s">
        <v>1939</v>
      </c>
      <c r="F9912">
        <v>2</v>
      </c>
      <c r="G9912">
        <v>2</v>
      </c>
      <c r="H9912" s="4" t="str">
        <f t="shared" si="308"/>
        <v>3CH1551.2</v>
      </c>
      <c r="I9912" s="4" t="str">
        <f t="shared" si="309"/>
        <v>PCIE_GND</v>
      </c>
    </row>
    <row r="9913" spans="1:9">
      <c r="A9913" t="s">
        <v>261</v>
      </c>
      <c r="B9913" t="s">
        <v>9559</v>
      </c>
      <c r="C9913" t="s">
        <v>6157</v>
      </c>
      <c r="D9913">
        <v>1</v>
      </c>
      <c r="E9913" t="s">
        <v>4641</v>
      </c>
      <c r="F9913">
        <v>1</v>
      </c>
      <c r="G9913">
        <v>1</v>
      </c>
      <c r="H9913" s="4" t="str">
        <f t="shared" si="308"/>
        <v>3CH1552.1</v>
      </c>
      <c r="I9913" s="4" t="str">
        <f t="shared" si="309"/>
        <v>SH31_L_SWR_5TO1_OUT</v>
      </c>
    </row>
    <row r="9914" spans="1:9">
      <c r="A9914" t="s">
        <v>261</v>
      </c>
      <c r="B9914" t="s">
        <v>9559</v>
      </c>
      <c r="C9914" t="s">
        <v>6157</v>
      </c>
      <c r="D9914">
        <v>2</v>
      </c>
      <c r="E9914" t="s">
        <v>1939</v>
      </c>
      <c r="F9914">
        <v>2</v>
      </c>
      <c r="G9914">
        <v>2</v>
      </c>
      <c r="H9914" s="4" t="str">
        <f t="shared" si="308"/>
        <v>3CH1552.2</v>
      </c>
      <c r="I9914" s="4" t="str">
        <f t="shared" si="309"/>
        <v>PCIE_GND</v>
      </c>
    </row>
    <row r="9915" spans="1:9">
      <c r="A9915" t="s">
        <v>261</v>
      </c>
      <c r="B9915" t="s">
        <v>9559</v>
      </c>
      <c r="C9915" t="s">
        <v>6158</v>
      </c>
      <c r="D9915">
        <v>1</v>
      </c>
      <c r="E9915" t="s">
        <v>4641</v>
      </c>
      <c r="F9915">
        <v>1</v>
      </c>
      <c r="G9915">
        <v>1</v>
      </c>
      <c r="H9915" s="4" t="str">
        <f t="shared" si="308"/>
        <v>3CH1601.1</v>
      </c>
      <c r="I9915" s="4" t="str">
        <f t="shared" si="309"/>
        <v>SH31_L_SWR_5TO1_OUT</v>
      </c>
    </row>
    <row r="9916" spans="1:9">
      <c r="A9916" t="s">
        <v>261</v>
      </c>
      <c r="B9916" t="s">
        <v>9559</v>
      </c>
      <c r="C9916" t="s">
        <v>6158</v>
      </c>
      <c r="D9916">
        <v>2</v>
      </c>
      <c r="E9916" t="s">
        <v>1939</v>
      </c>
      <c r="F9916">
        <v>2</v>
      </c>
      <c r="G9916">
        <v>2</v>
      </c>
      <c r="H9916" s="4" t="str">
        <f t="shared" si="308"/>
        <v>3CH1601.2</v>
      </c>
      <c r="I9916" s="4" t="str">
        <f t="shared" si="309"/>
        <v>PCIE_GND</v>
      </c>
    </row>
    <row r="9917" spans="1:9">
      <c r="A9917" t="s">
        <v>261</v>
      </c>
      <c r="B9917" t="s">
        <v>9559</v>
      </c>
      <c r="C9917" t="s">
        <v>6159</v>
      </c>
      <c r="D9917">
        <v>1</v>
      </c>
      <c r="E9917" t="s">
        <v>4641</v>
      </c>
      <c r="F9917">
        <v>1</v>
      </c>
      <c r="G9917">
        <v>1</v>
      </c>
      <c r="H9917" s="4" t="str">
        <f t="shared" si="308"/>
        <v>3CH1602.1</v>
      </c>
      <c r="I9917" s="4" t="str">
        <f t="shared" si="309"/>
        <v>SH31_L_SWR_5TO1_OUT</v>
      </c>
    </row>
    <row r="9918" spans="1:9">
      <c r="A9918" t="s">
        <v>261</v>
      </c>
      <c r="B9918" t="s">
        <v>9559</v>
      </c>
      <c r="C9918" t="s">
        <v>6159</v>
      </c>
      <c r="D9918">
        <v>2</v>
      </c>
      <c r="E9918" t="s">
        <v>1939</v>
      </c>
      <c r="F9918">
        <v>2</v>
      </c>
      <c r="G9918">
        <v>2</v>
      </c>
      <c r="H9918" s="4" t="str">
        <f t="shared" si="308"/>
        <v>3CH1602.2</v>
      </c>
      <c r="I9918" s="4" t="str">
        <f t="shared" si="309"/>
        <v>PCIE_GND</v>
      </c>
    </row>
    <row r="9919" spans="1:9">
      <c r="A9919" t="s">
        <v>261</v>
      </c>
      <c r="B9919" t="s">
        <v>9559</v>
      </c>
      <c r="C9919" t="s">
        <v>6160</v>
      </c>
      <c r="D9919">
        <v>1</v>
      </c>
      <c r="E9919" t="s">
        <v>4641</v>
      </c>
      <c r="F9919">
        <v>1</v>
      </c>
      <c r="G9919">
        <v>1</v>
      </c>
      <c r="H9919" s="4" t="str">
        <f t="shared" si="308"/>
        <v>3CH1631.1</v>
      </c>
      <c r="I9919" s="4" t="str">
        <f t="shared" si="309"/>
        <v>SH31_L_SWR_5TO1_OUT</v>
      </c>
    </row>
    <row r="9920" spans="1:9">
      <c r="A9920" t="s">
        <v>261</v>
      </c>
      <c r="B9920" t="s">
        <v>9559</v>
      </c>
      <c r="C9920" t="s">
        <v>6160</v>
      </c>
      <c r="D9920">
        <v>2</v>
      </c>
      <c r="E9920" t="s">
        <v>1939</v>
      </c>
      <c r="F9920">
        <v>2</v>
      </c>
      <c r="G9920">
        <v>2</v>
      </c>
      <c r="H9920" s="4" t="str">
        <f t="shared" si="308"/>
        <v>3CH1631.2</v>
      </c>
      <c r="I9920" s="4" t="str">
        <f t="shared" si="309"/>
        <v>PCIE_GND</v>
      </c>
    </row>
    <row r="9921" spans="1:9">
      <c r="A9921" t="s">
        <v>261</v>
      </c>
      <c r="B9921" t="s">
        <v>9559</v>
      </c>
      <c r="C9921" t="s">
        <v>6161</v>
      </c>
      <c r="D9921">
        <v>1</v>
      </c>
      <c r="E9921" t="s">
        <v>4641</v>
      </c>
      <c r="F9921">
        <v>1</v>
      </c>
      <c r="G9921">
        <v>1</v>
      </c>
      <c r="H9921" s="4" t="str">
        <f t="shared" si="308"/>
        <v>3CH1632.1</v>
      </c>
      <c r="I9921" s="4" t="str">
        <f t="shared" si="309"/>
        <v>SH31_L_SWR_5TO1_OUT</v>
      </c>
    </row>
    <row r="9922" spans="1:9">
      <c r="A9922" t="s">
        <v>261</v>
      </c>
      <c r="B9922" t="s">
        <v>9559</v>
      </c>
      <c r="C9922" t="s">
        <v>6161</v>
      </c>
      <c r="D9922">
        <v>2</v>
      </c>
      <c r="E9922" t="s">
        <v>1939</v>
      </c>
      <c r="F9922">
        <v>2</v>
      </c>
      <c r="G9922">
        <v>2</v>
      </c>
      <c r="H9922" s="4" t="str">
        <f t="shared" ref="H9922:H9985" si="310">CONCATENATE(C9922,".",F9922)</f>
        <v>3CH1632.2</v>
      </c>
      <c r="I9922" s="4" t="str">
        <f t="shared" ref="I9922:I9985" si="311">E9922</f>
        <v>PCIE_GND</v>
      </c>
    </row>
    <row r="9923" spans="1:9">
      <c r="A9923" t="s">
        <v>261</v>
      </c>
      <c r="B9923" t="s">
        <v>9559</v>
      </c>
      <c r="C9923" t="s">
        <v>6162</v>
      </c>
      <c r="D9923">
        <v>1</v>
      </c>
      <c r="E9923" t="s">
        <v>4641</v>
      </c>
      <c r="F9923">
        <v>1</v>
      </c>
      <c r="G9923">
        <v>1</v>
      </c>
      <c r="H9923" s="4" t="str">
        <f t="shared" si="310"/>
        <v>3CH1633.1</v>
      </c>
      <c r="I9923" s="4" t="str">
        <f t="shared" si="311"/>
        <v>SH31_L_SWR_5TO1_OUT</v>
      </c>
    </row>
    <row r="9924" spans="1:9">
      <c r="A9924" t="s">
        <v>261</v>
      </c>
      <c r="B9924" t="s">
        <v>9559</v>
      </c>
      <c r="C9924" t="s">
        <v>6162</v>
      </c>
      <c r="D9924">
        <v>2</v>
      </c>
      <c r="E9924" t="s">
        <v>169</v>
      </c>
      <c r="F9924">
        <v>2</v>
      </c>
      <c r="G9924">
        <v>2</v>
      </c>
      <c r="H9924" s="4" t="str">
        <f t="shared" si="310"/>
        <v>3CH1633.2</v>
      </c>
      <c r="I9924" s="4" t="str">
        <f t="shared" si="311"/>
        <v>DGND</v>
      </c>
    </row>
    <row r="9925" spans="1:9">
      <c r="A9925" t="s">
        <v>261</v>
      </c>
      <c r="B9925" t="s">
        <v>9559</v>
      </c>
      <c r="C9925" t="s">
        <v>6163</v>
      </c>
      <c r="D9925">
        <v>1</v>
      </c>
      <c r="E9925" t="s">
        <v>4641</v>
      </c>
      <c r="F9925">
        <v>1</v>
      </c>
      <c r="G9925">
        <v>1</v>
      </c>
      <c r="H9925" s="4" t="str">
        <f t="shared" si="310"/>
        <v>3CH1634.1</v>
      </c>
      <c r="I9925" s="4" t="str">
        <f t="shared" si="311"/>
        <v>SH31_L_SWR_5TO1_OUT</v>
      </c>
    </row>
    <row r="9926" spans="1:9">
      <c r="A9926" t="s">
        <v>261</v>
      </c>
      <c r="B9926" t="s">
        <v>9559</v>
      </c>
      <c r="C9926" t="s">
        <v>6163</v>
      </c>
      <c r="D9926">
        <v>2</v>
      </c>
      <c r="E9926" t="s">
        <v>169</v>
      </c>
      <c r="F9926">
        <v>2</v>
      </c>
      <c r="G9926">
        <v>2</v>
      </c>
      <c r="H9926" s="4" t="str">
        <f t="shared" si="310"/>
        <v>3CH1634.2</v>
      </c>
      <c r="I9926" s="4" t="str">
        <f t="shared" si="311"/>
        <v>DGND</v>
      </c>
    </row>
    <row r="9927" spans="1:9">
      <c r="A9927" t="s">
        <v>261</v>
      </c>
      <c r="B9927" t="s">
        <v>9559</v>
      </c>
      <c r="C9927" t="s">
        <v>6164</v>
      </c>
      <c r="D9927" t="s">
        <v>1460</v>
      </c>
      <c r="E9927" t="s">
        <v>4647</v>
      </c>
      <c r="F9927">
        <v>30</v>
      </c>
      <c r="G9927" t="s">
        <v>1460</v>
      </c>
      <c r="H9927" s="4" t="str">
        <f t="shared" si="310"/>
        <v>3HOST1.30</v>
      </c>
      <c r="I9927" s="4" t="str">
        <f t="shared" si="311"/>
        <v>SH31_CC1</v>
      </c>
    </row>
    <row r="9928" spans="1:9">
      <c r="A9928" t="s">
        <v>261</v>
      </c>
      <c r="B9928" t="s">
        <v>9559</v>
      </c>
      <c r="C9928" t="s">
        <v>6164</v>
      </c>
      <c r="D9928" t="s">
        <v>1461</v>
      </c>
      <c r="E9928" t="s">
        <v>4648</v>
      </c>
      <c r="F9928">
        <v>32</v>
      </c>
      <c r="G9928" t="s">
        <v>1461</v>
      </c>
      <c r="H9928" s="4" t="str">
        <f t="shared" si="310"/>
        <v>3HOST1.32</v>
      </c>
      <c r="I9928" s="4" t="str">
        <f t="shared" si="311"/>
        <v>SH31_CC2</v>
      </c>
    </row>
    <row r="9929" spans="1:9">
      <c r="A9929" t="s">
        <v>261</v>
      </c>
      <c r="B9929" t="s">
        <v>9559</v>
      </c>
      <c r="C9929" t="s">
        <v>6164</v>
      </c>
      <c r="D9929" t="s">
        <v>1720</v>
      </c>
      <c r="E9929" t="s">
        <v>4590</v>
      </c>
      <c r="F9929">
        <v>13</v>
      </c>
      <c r="G9929" t="s">
        <v>1720</v>
      </c>
      <c r="H9929" s="4" t="str">
        <f t="shared" si="310"/>
        <v>3HOST1.13</v>
      </c>
      <c r="I9929" s="4" t="str">
        <f t="shared" si="311"/>
        <v>SH31_P6_CLKREQB</v>
      </c>
    </row>
    <row r="9930" spans="1:9">
      <c r="A9930" t="s">
        <v>261</v>
      </c>
      <c r="B9930" t="s">
        <v>9559</v>
      </c>
      <c r="C9930" t="s">
        <v>6164</v>
      </c>
      <c r="D9930" t="s">
        <v>1769</v>
      </c>
      <c r="E9930" t="s">
        <v>4649</v>
      </c>
      <c r="F9930">
        <v>29</v>
      </c>
      <c r="G9930" t="s">
        <v>1769</v>
      </c>
      <c r="H9930" s="4" t="str">
        <f t="shared" si="310"/>
        <v>3HOST1.29</v>
      </c>
      <c r="I9930" s="4" t="str">
        <f t="shared" si="311"/>
        <v>SH31_DIS_DB</v>
      </c>
    </row>
    <row r="9931" spans="1:9">
      <c r="A9931" t="s">
        <v>261</v>
      </c>
      <c r="B9931" t="s">
        <v>9559</v>
      </c>
      <c r="C9931" t="s">
        <v>6164</v>
      </c>
      <c r="D9931" t="s">
        <v>1718</v>
      </c>
      <c r="E9931" t="s">
        <v>4641</v>
      </c>
      <c r="F9931">
        <v>11</v>
      </c>
      <c r="G9931" t="s">
        <v>1718</v>
      </c>
      <c r="H9931" s="4" t="str">
        <f t="shared" si="310"/>
        <v>3HOST1.11</v>
      </c>
      <c r="I9931" s="4" t="str">
        <f t="shared" si="311"/>
        <v>SH31_L_SWR_5TO1_OUT</v>
      </c>
    </row>
    <row r="9932" spans="1:9">
      <c r="A9932" t="s">
        <v>261</v>
      </c>
      <c r="B9932" t="s">
        <v>9559</v>
      </c>
      <c r="C9932" t="s">
        <v>6164</v>
      </c>
      <c r="D9932" t="s">
        <v>1765</v>
      </c>
      <c r="E9932" t="s">
        <v>4641</v>
      </c>
      <c r="F9932">
        <v>25</v>
      </c>
      <c r="G9932" t="s">
        <v>1765</v>
      </c>
      <c r="H9932" s="4" t="str">
        <f t="shared" si="310"/>
        <v>3HOST1.25</v>
      </c>
      <c r="I9932" s="4" t="str">
        <f t="shared" si="311"/>
        <v>SH31_L_SWR_5TO1_OUT</v>
      </c>
    </row>
    <row r="9933" spans="1:9">
      <c r="A9933" t="s">
        <v>261</v>
      </c>
      <c r="B9933" t="s">
        <v>9559</v>
      </c>
      <c r="C9933" t="s">
        <v>6164</v>
      </c>
      <c r="D9933" t="s">
        <v>1740</v>
      </c>
      <c r="E9933" t="s">
        <v>4641</v>
      </c>
      <c r="F9933">
        <v>35</v>
      </c>
      <c r="G9933" t="s">
        <v>1740</v>
      </c>
      <c r="H9933" s="4" t="str">
        <f t="shared" si="310"/>
        <v>3HOST1.35</v>
      </c>
      <c r="I9933" s="4" t="str">
        <f t="shared" si="311"/>
        <v>SH31_L_SWR_5TO1_OUT</v>
      </c>
    </row>
    <row r="9934" spans="1:9">
      <c r="A9934" t="s">
        <v>261</v>
      </c>
      <c r="B9934" t="s">
        <v>9559</v>
      </c>
      <c r="C9934" t="s">
        <v>6164</v>
      </c>
      <c r="D9934" t="s">
        <v>1773</v>
      </c>
      <c r="E9934" t="s">
        <v>169</v>
      </c>
      <c r="F9934" t="s">
        <v>174</v>
      </c>
      <c r="G9934" t="s">
        <v>1773</v>
      </c>
      <c r="H9934" s="4" t="str">
        <f t="shared" si="310"/>
        <v>3HOST1.EP</v>
      </c>
      <c r="I9934" s="4" t="str">
        <f t="shared" si="311"/>
        <v>DGND</v>
      </c>
    </row>
    <row r="9935" spans="1:9">
      <c r="A9935" t="s">
        <v>261</v>
      </c>
      <c r="B9935" t="s">
        <v>9559</v>
      </c>
      <c r="C9935" t="s">
        <v>6164</v>
      </c>
      <c r="D9935" t="s">
        <v>175</v>
      </c>
      <c r="E9935" t="s">
        <v>169</v>
      </c>
      <c r="F9935" t="s">
        <v>175</v>
      </c>
      <c r="G9935" t="s">
        <v>175</v>
      </c>
      <c r="H9935" s="4" t="str">
        <f t="shared" si="310"/>
        <v>3HOST1.G1</v>
      </c>
      <c r="I9935" s="4" t="str">
        <f t="shared" si="311"/>
        <v>DGND</v>
      </c>
    </row>
    <row r="9936" spans="1:9">
      <c r="A9936" t="s">
        <v>261</v>
      </c>
      <c r="B9936" t="s">
        <v>9559</v>
      </c>
      <c r="C9936" t="s">
        <v>6164</v>
      </c>
      <c r="D9936" t="s">
        <v>176</v>
      </c>
      <c r="E9936" t="s">
        <v>169</v>
      </c>
      <c r="F9936" t="s">
        <v>176</v>
      </c>
      <c r="G9936" t="s">
        <v>176</v>
      </c>
      <c r="H9936" s="4" t="str">
        <f t="shared" si="310"/>
        <v>3HOST1.G2</v>
      </c>
      <c r="I9936" s="4" t="str">
        <f t="shared" si="311"/>
        <v>DGND</v>
      </c>
    </row>
    <row r="9937" spans="1:9">
      <c r="A9937" t="s">
        <v>261</v>
      </c>
      <c r="B9937" t="s">
        <v>9559</v>
      </c>
      <c r="C9937" t="s">
        <v>6164</v>
      </c>
      <c r="D9937" t="s">
        <v>177</v>
      </c>
      <c r="E9937" t="s">
        <v>169</v>
      </c>
      <c r="F9937" t="s">
        <v>177</v>
      </c>
      <c r="G9937" t="s">
        <v>177</v>
      </c>
      <c r="H9937" s="4" t="str">
        <f t="shared" si="310"/>
        <v>3HOST1.G3</v>
      </c>
      <c r="I9937" s="4" t="str">
        <f t="shared" si="311"/>
        <v>DGND</v>
      </c>
    </row>
    <row r="9938" spans="1:9">
      <c r="A9938" t="s">
        <v>261</v>
      </c>
      <c r="B9938" t="s">
        <v>9559</v>
      </c>
      <c r="C9938" t="s">
        <v>6164</v>
      </c>
      <c r="D9938" t="s">
        <v>178</v>
      </c>
      <c r="E9938" t="s">
        <v>169</v>
      </c>
      <c r="F9938" t="s">
        <v>178</v>
      </c>
      <c r="G9938" t="s">
        <v>178</v>
      </c>
      <c r="H9938" s="4" t="str">
        <f t="shared" si="310"/>
        <v>3HOST1.G4</v>
      </c>
      <c r="I9938" s="4" t="str">
        <f t="shared" si="311"/>
        <v>DGND</v>
      </c>
    </row>
    <row r="9939" spans="1:9">
      <c r="A9939" t="s">
        <v>261</v>
      </c>
      <c r="B9939" t="s">
        <v>9559</v>
      </c>
      <c r="C9939" t="s">
        <v>6164</v>
      </c>
      <c r="D9939" t="s">
        <v>179</v>
      </c>
      <c r="E9939" t="s">
        <v>169</v>
      </c>
      <c r="F9939" t="s">
        <v>179</v>
      </c>
      <c r="G9939" t="s">
        <v>179</v>
      </c>
      <c r="H9939" s="4" t="str">
        <f t="shared" si="310"/>
        <v>3HOST1.G5</v>
      </c>
      <c r="I9939" s="4" t="str">
        <f t="shared" si="311"/>
        <v>DGND</v>
      </c>
    </row>
    <row r="9940" spans="1:9">
      <c r="A9940" t="s">
        <v>261</v>
      </c>
      <c r="B9940" t="s">
        <v>9559</v>
      </c>
      <c r="C9940" t="s">
        <v>6164</v>
      </c>
      <c r="D9940" t="s">
        <v>180</v>
      </c>
      <c r="E9940" t="s">
        <v>169</v>
      </c>
      <c r="F9940" t="s">
        <v>180</v>
      </c>
      <c r="G9940" t="s">
        <v>180</v>
      </c>
      <c r="H9940" s="4" t="str">
        <f t="shared" si="310"/>
        <v>3HOST1.G6</v>
      </c>
      <c r="I9940" s="4" t="str">
        <f t="shared" si="311"/>
        <v>DGND</v>
      </c>
    </row>
    <row r="9941" spans="1:9">
      <c r="A9941" t="s">
        <v>261</v>
      </c>
      <c r="B9941" t="s">
        <v>9559</v>
      </c>
      <c r="C9941" t="s">
        <v>6164</v>
      </c>
      <c r="D9941" t="s">
        <v>181</v>
      </c>
      <c r="E9941" t="s">
        <v>169</v>
      </c>
      <c r="F9941" t="s">
        <v>181</v>
      </c>
      <c r="G9941" t="s">
        <v>181</v>
      </c>
      <c r="H9941" s="4" t="str">
        <f t="shared" si="310"/>
        <v>3HOST1.G7</v>
      </c>
      <c r="I9941" s="4" t="str">
        <f t="shared" si="311"/>
        <v>DGND</v>
      </c>
    </row>
    <row r="9942" spans="1:9">
      <c r="A9942" t="s">
        <v>261</v>
      </c>
      <c r="B9942" t="s">
        <v>9559</v>
      </c>
      <c r="C9942" t="s">
        <v>6164</v>
      </c>
      <c r="D9942" t="s">
        <v>428</v>
      </c>
      <c r="E9942" t="s">
        <v>169</v>
      </c>
      <c r="F9942" t="s">
        <v>428</v>
      </c>
      <c r="G9942" t="s">
        <v>428</v>
      </c>
      <c r="H9942" s="4" t="str">
        <f t="shared" si="310"/>
        <v>3HOST1.G8</v>
      </c>
      <c r="I9942" s="4" t="str">
        <f t="shared" si="311"/>
        <v>DGND</v>
      </c>
    </row>
    <row r="9943" spans="1:9">
      <c r="A9943" t="s">
        <v>261</v>
      </c>
      <c r="B9943" t="s">
        <v>9559</v>
      </c>
      <c r="C9943" t="s">
        <v>6164</v>
      </c>
      <c r="D9943" t="s">
        <v>409</v>
      </c>
      <c r="E9943" t="s">
        <v>169</v>
      </c>
      <c r="F9943" t="s">
        <v>409</v>
      </c>
      <c r="G9943" t="s">
        <v>409</v>
      </c>
      <c r="H9943" s="4" t="str">
        <f t="shared" si="310"/>
        <v>3HOST1.G9</v>
      </c>
      <c r="I9943" s="4" t="str">
        <f t="shared" si="311"/>
        <v>DGND</v>
      </c>
    </row>
    <row r="9944" spans="1:9">
      <c r="A9944" t="s">
        <v>261</v>
      </c>
      <c r="B9944" t="s">
        <v>9559</v>
      </c>
      <c r="C9944" t="s">
        <v>6164</v>
      </c>
      <c r="D9944" t="s">
        <v>406</v>
      </c>
      <c r="E9944" t="s">
        <v>169</v>
      </c>
      <c r="F9944" t="s">
        <v>406</v>
      </c>
      <c r="G9944" t="s">
        <v>406</v>
      </c>
      <c r="H9944" s="4" t="str">
        <f t="shared" si="310"/>
        <v>3HOST1.G10</v>
      </c>
      <c r="I9944" s="4" t="str">
        <f t="shared" si="311"/>
        <v>DGND</v>
      </c>
    </row>
    <row r="9945" spans="1:9">
      <c r="A9945" t="s">
        <v>261</v>
      </c>
      <c r="B9945" t="s">
        <v>9559</v>
      </c>
      <c r="C9945" t="s">
        <v>6164</v>
      </c>
      <c r="D9945" t="s">
        <v>407</v>
      </c>
      <c r="E9945" t="s">
        <v>169</v>
      </c>
      <c r="F9945" t="s">
        <v>407</v>
      </c>
      <c r="G9945" t="s">
        <v>407</v>
      </c>
      <c r="H9945" s="4" t="str">
        <f t="shared" si="310"/>
        <v>3HOST1.G11</v>
      </c>
      <c r="I9945" s="4" t="str">
        <f t="shared" si="311"/>
        <v>DGND</v>
      </c>
    </row>
    <row r="9946" spans="1:9">
      <c r="A9946" t="s">
        <v>261</v>
      </c>
      <c r="B9946" t="s">
        <v>9559</v>
      </c>
      <c r="C9946" t="s">
        <v>6164</v>
      </c>
      <c r="D9946" t="s">
        <v>694</v>
      </c>
      <c r="E9946" t="s">
        <v>169</v>
      </c>
      <c r="F9946" t="s">
        <v>694</v>
      </c>
      <c r="G9946" t="s">
        <v>694</v>
      </c>
      <c r="H9946" s="4" t="str">
        <f t="shared" si="310"/>
        <v>3HOST1.G12</v>
      </c>
      <c r="I9946" s="4" t="str">
        <f t="shared" si="311"/>
        <v>DGND</v>
      </c>
    </row>
    <row r="9947" spans="1:9">
      <c r="A9947" t="s">
        <v>261</v>
      </c>
      <c r="B9947" t="s">
        <v>9559</v>
      </c>
      <c r="C9947" t="s">
        <v>6164</v>
      </c>
      <c r="D9947" t="s">
        <v>408</v>
      </c>
      <c r="E9947" t="s">
        <v>169</v>
      </c>
      <c r="F9947" t="s">
        <v>408</v>
      </c>
      <c r="G9947" t="s">
        <v>408</v>
      </c>
      <c r="H9947" s="4" t="str">
        <f t="shared" si="310"/>
        <v>3HOST1.G13</v>
      </c>
      <c r="I9947" s="4" t="str">
        <f t="shared" si="311"/>
        <v>DGND</v>
      </c>
    </row>
    <row r="9948" spans="1:9">
      <c r="A9948" t="s">
        <v>261</v>
      </c>
      <c r="B9948" t="s">
        <v>9559</v>
      </c>
      <c r="C9948" t="s">
        <v>6164</v>
      </c>
      <c r="D9948" t="s">
        <v>443</v>
      </c>
      <c r="E9948" t="s">
        <v>169</v>
      </c>
      <c r="F9948" t="s">
        <v>443</v>
      </c>
      <c r="G9948" t="s">
        <v>443</v>
      </c>
      <c r="H9948" s="4" t="str">
        <f t="shared" si="310"/>
        <v>3HOST1.G14</v>
      </c>
      <c r="I9948" s="4" t="str">
        <f t="shared" si="311"/>
        <v>DGND</v>
      </c>
    </row>
    <row r="9949" spans="1:9">
      <c r="A9949" t="s">
        <v>261</v>
      </c>
      <c r="B9949" t="s">
        <v>9559</v>
      </c>
      <c r="C9949" t="s">
        <v>6164</v>
      </c>
      <c r="D9949" t="s">
        <v>1579</v>
      </c>
      <c r="E9949" t="s">
        <v>169</v>
      </c>
      <c r="F9949" t="s">
        <v>1579</v>
      </c>
      <c r="G9949" t="s">
        <v>1579</v>
      </c>
      <c r="H9949" s="4" t="str">
        <f t="shared" si="310"/>
        <v>3HOST1.G15</v>
      </c>
      <c r="I9949" s="4" t="str">
        <f t="shared" si="311"/>
        <v>DGND</v>
      </c>
    </row>
    <row r="9950" spans="1:9">
      <c r="A9950" t="s">
        <v>261</v>
      </c>
      <c r="B9950" t="s">
        <v>9559</v>
      </c>
      <c r="C9950" t="s">
        <v>6164</v>
      </c>
      <c r="D9950" t="s">
        <v>427</v>
      </c>
      <c r="E9950" t="s">
        <v>169</v>
      </c>
      <c r="F9950" t="s">
        <v>427</v>
      </c>
      <c r="G9950" t="s">
        <v>427</v>
      </c>
      <c r="H9950" s="4" t="str">
        <f t="shared" si="310"/>
        <v>3HOST1.G16</v>
      </c>
      <c r="I9950" s="4" t="str">
        <f t="shared" si="311"/>
        <v>DGND</v>
      </c>
    </row>
    <row r="9951" spans="1:9">
      <c r="A9951" t="s">
        <v>261</v>
      </c>
      <c r="B9951" t="s">
        <v>9559</v>
      </c>
      <c r="C9951" t="s">
        <v>6164</v>
      </c>
      <c r="D9951" t="s">
        <v>397</v>
      </c>
      <c r="E9951" t="s">
        <v>169</v>
      </c>
      <c r="F9951" t="s">
        <v>397</v>
      </c>
      <c r="G9951" t="s">
        <v>397</v>
      </c>
      <c r="H9951" s="4" t="str">
        <f t="shared" si="310"/>
        <v>3HOST1.G17</v>
      </c>
      <c r="I9951" s="4" t="str">
        <f t="shared" si="311"/>
        <v>DGND</v>
      </c>
    </row>
    <row r="9952" spans="1:9">
      <c r="A9952" t="s">
        <v>261</v>
      </c>
      <c r="B9952" t="s">
        <v>9559</v>
      </c>
      <c r="C9952" t="s">
        <v>6164</v>
      </c>
      <c r="D9952" t="s">
        <v>1580</v>
      </c>
      <c r="E9952" t="s">
        <v>169</v>
      </c>
      <c r="F9952" t="s">
        <v>1580</v>
      </c>
      <c r="G9952" t="s">
        <v>1580</v>
      </c>
      <c r="H9952" s="4" t="str">
        <f t="shared" si="310"/>
        <v>3HOST1.G18</v>
      </c>
      <c r="I9952" s="4" t="str">
        <f t="shared" si="311"/>
        <v>DGND</v>
      </c>
    </row>
    <row r="9953" spans="1:9">
      <c r="A9953" t="s">
        <v>261</v>
      </c>
      <c r="B9953" t="s">
        <v>9559</v>
      </c>
      <c r="C9953" t="s">
        <v>6164</v>
      </c>
      <c r="D9953" t="s">
        <v>1581</v>
      </c>
      <c r="E9953" t="s">
        <v>169</v>
      </c>
      <c r="F9953" t="s">
        <v>1581</v>
      </c>
      <c r="G9953" t="s">
        <v>1581</v>
      </c>
      <c r="H9953" s="4" t="str">
        <f t="shared" si="310"/>
        <v>3HOST1.G19</v>
      </c>
      <c r="I9953" s="4" t="str">
        <f t="shared" si="311"/>
        <v>DGND</v>
      </c>
    </row>
    <row r="9954" spans="1:9">
      <c r="A9954" t="s">
        <v>261</v>
      </c>
      <c r="B9954" t="s">
        <v>9559</v>
      </c>
      <c r="C9954" t="s">
        <v>6164</v>
      </c>
      <c r="D9954" t="s">
        <v>1774</v>
      </c>
      <c r="E9954" t="s">
        <v>169</v>
      </c>
      <c r="F9954" t="s">
        <v>1774</v>
      </c>
      <c r="G9954" t="s">
        <v>1774</v>
      </c>
      <c r="H9954" s="4" t="str">
        <f t="shared" si="310"/>
        <v>3HOST1.G20</v>
      </c>
      <c r="I9954" s="4" t="str">
        <f t="shared" si="311"/>
        <v>DGND</v>
      </c>
    </row>
    <row r="9955" spans="1:9">
      <c r="A9955" t="s">
        <v>261</v>
      </c>
      <c r="B9955" t="s">
        <v>9559</v>
      </c>
      <c r="C9955" t="s">
        <v>6164</v>
      </c>
      <c r="D9955" t="s">
        <v>1574</v>
      </c>
      <c r="E9955" t="s">
        <v>169</v>
      </c>
      <c r="F9955" t="s">
        <v>1574</v>
      </c>
      <c r="G9955" t="s">
        <v>1574</v>
      </c>
      <c r="H9955" s="4" t="str">
        <f t="shared" si="310"/>
        <v>3HOST1.G21</v>
      </c>
      <c r="I9955" s="4" t="str">
        <f t="shared" si="311"/>
        <v>DGND</v>
      </c>
    </row>
    <row r="9956" spans="1:9">
      <c r="A9956" t="s">
        <v>261</v>
      </c>
      <c r="B9956" t="s">
        <v>9559</v>
      </c>
      <c r="C9956" t="s">
        <v>6164</v>
      </c>
      <c r="D9956" t="s">
        <v>1566</v>
      </c>
      <c r="E9956" t="s">
        <v>169</v>
      </c>
      <c r="F9956" t="s">
        <v>1566</v>
      </c>
      <c r="G9956" t="s">
        <v>1566</v>
      </c>
      <c r="H9956" s="4" t="str">
        <f t="shared" si="310"/>
        <v>3HOST1.G22</v>
      </c>
      <c r="I9956" s="4" t="str">
        <f t="shared" si="311"/>
        <v>DGND</v>
      </c>
    </row>
    <row r="9957" spans="1:9">
      <c r="A9957" t="s">
        <v>261</v>
      </c>
      <c r="B9957" t="s">
        <v>9559</v>
      </c>
      <c r="C9957" t="s">
        <v>6164</v>
      </c>
      <c r="D9957" t="s">
        <v>1775</v>
      </c>
      <c r="E9957" t="s">
        <v>169</v>
      </c>
      <c r="F9957" t="s">
        <v>1775</v>
      </c>
      <c r="G9957" t="s">
        <v>1775</v>
      </c>
      <c r="H9957" s="4" t="str">
        <f t="shared" si="310"/>
        <v>3HOST1.G23</v>
      </c>
      <c r="I9957" s="4" t="str">
        <f t="shared" si="311"/>
        <v>DGND</v>
      </c>
    </row>
    <row r="9958" spans="1:9">
      <c r="A9958" t="s">
        <v>261</v>
      </c>
      <c r="B9958" t="s">
        <v>9559</v>
      </c>
      <c r="C9958" t="s">
        <v>6164</v>
      </c>
      <c r="D9958" t="s">
        <v>1693</v>
      </c>
      <c r="E9958" t="s">
        <v>169</v>
      </c>
      <c r="F9958" t="s">
        <v>1693</v>
      </c>
      <c r="G9958" t="s">
        <v>1693</v>
      </c>
      <c r="H9958" s="4" t="str">
        <f t="shared" si="310"/>
        <v>3HOST1.G24</v>
      </c>
      <c r="I9958" s="4" t="str">
        <f t="shared" si="311"/>
        <v>DGND</v>
      </c>
    </row>
    <row r="9959" spans="1:9">
      <c r="A9959" t="s">
        <v>261</v>
      </c>
      <c r="B9959" t="s">
        <v>9559</v>
      </c>
      <c r="C9959" t="s">
        <v>6164</v>
      </c>
      <c r="D9959" t="s">
        <v>182</v>
      </c>
      <c r="F9959" t="s">
        <v>182</v>
      </c>
      <c r="G9959" t="s">
        <v>182</v>
      </c>
      <c r="H9959" s="4" t="str">
        <f t="shared" si="310"/>
        <v>3HOST1.GH1</v>
      </c>
      <c r="I9959" s="4">
        <f t="shared" si="311"/>
        <v>0</v>
      </c>
    </row>
    <row r="9960" spans="1:9">
      <c r="A9960" t="s">
        <v>261</v>
      </c>
      <c r="B9960" t="s">
        <v>9559</v>
      </c>
      <c r="C9960" t="s">
        <v>6164</v>
      </c>
      <c r="D9960" t="s">
        <v>183</v>
      </c>
      <c r="F9960" t="s">
        <v>183</v>
      </c>
      <c r="G9960" t="s">
        <v>183</v>
      </c>
      <c r="H9960" s="4" t="str">
        <f t="shared" si="310"/>
        <v>3HOST1.GH2</v>
      </c>
      <c r="I9960" s="4">
        <f t="shared" si="311"/>
        <v>0</v>
      </c>
    </row>
    <row r="9961" spans="1:9">
      <c r="A9961" t="s">
        <v>261</v>
      </c>
      <c r="B9961" t="s">
        <v>9559</v>
      </c>
      <c r="C9961" t="s">
        <v>6164</v>
      </c>
      <c r="D9961" t="s">
        <v>184</v>
      </c>
      <c r="F9961" t="s">
        <v>184</v>
      </c>
      <c r="G9961" t="s">
        <v>184</v>
      </c>
      <c r="H9961" s="4" t="str">
        <f t="shared" si="310"/>
        <v>3HOST1.GH3</v>
      </c>
      <c r="I9961" s="4">
        <f t="shared" si="311"/>
        <v>0</v>
      </c>
    </row>
    <row r="9962" spans="1:9">
      <c r="A9962" t="s">
        <v>261</v>
      </c>
      <c r="B9962" t="s">
        <v>9559</v>
      </c>
      <c r="C9962" t="s">
        <v>6164</v>
      </c>
      <c r="D9962" t="s">
        <v>185</v>
      </c>
      <c r="F9962" t="s">
        <v>185</v>
      </c>
      <c r="G9962" t="s">
        <v>185</v>
      </c>
      <c r="H9962" s="4" t="str">
        <f t="shared" si="310"/>
        <v>3HOST1.GH4</v>
      </c>
      <c r="I9962" s="4">
        <f t="shared" si="311"/>
        <v>0</v>
      </c>
    </row>
    <row r="9963" spans="1:9">
      <c r="A9963" t="s">
        <v>261</v>
      </c>
      <c r="B9963" t="s">
        <v>9559</v>
      </c>
      <c r="C9963" t="s">
        <v>6164</v>
      </c>
      <c r="D9963" t="s">
        <v>1715</v>
      </c>
      <c r="E9963" t="s">
        <v>10041</v>
      </c>
      <c r="F9963">
        <v>8</v>
      </c>
      <c r="G9963" t="s">
        <v>1715</v>
      </c>
      <c r="H9963" s="4" t="str">
        <f t="shared" si="310"/>
        <v>3HOST1.8</v>
      </c>
      <c r="I9963" s="4" t="str">
        <f t="shared" si="311"/>
        <v>SH31_D_SJTMS</v>
      </c>
    </row>
    <row r="9964" spans="1:9">
      <c r="A9964" t="s">
        <v>261</v>
      </c>
      <c r="B9964" t="s">
        <v>9559</v>
      </c>
      <c r="C9964" t="s">
        <v>6164</v>
      </c>
      <c r="D9964" t="s">
        <v>1716</v>
      </c>
      <c r="E9964" t="s">
        <v>10042</v>
      </c>
      <c r="F9964">
        <v>9</v>
      </c>
      <c r="G9964" t="s">
        <v>1716</v>
      </c>
      <c r="H9964" s="4" t="str">
        <f t="shared" si="310"/>
        <v>3HOST1.9</v>
      </c>
      <c r="I9964" s="4" t="str">
        <f t="shared" si="311"/>
        <v>SH31_D_SJTDO</v>
      </c>
    </row>
    <row r="9965" spans="1:9">
      <c r="A9965" t="s">
        <v>261</v>
      </c>
      <c r="B9965" t="s">
        <v>9559</v>
      </c>
      <c r="C9965" t="s">
        <v>6164</v>
      </c>
      <c r="D9965" t="s">
        <v>1717</v>
      </c>
      <c r="E9965" t="s">
        <v>4638</v>
      </c>
      <c r="F9965">
        <v>10</v>
      </c>
      <c r="G9965" t="s">
        <v>1717</v>
      </c>
      <c r="H9965" s="4" t="str">
        <f t="shared" si="310"/>
        <v>3HOST1.10</v>
      </c>
      <c r="I9965" s="4" t="str">
        <f t="shared" si="311"/>
        <v>SH31_LANWAKEB</v>
      </c>
    </row>
    <row r="9966" spans="1:9">
      <c r="A9966" t="s">
        <v>261</v>
      </c>
      <c r="B9966" t="s">
        <v>9559</v>
      </c>
      <c r="C9966" t="s">
        <v>6164</v>
      </c>
      <c r="D9966" t="s">
        <v>1766</v>
      </c>
      <c r="E9966" t="s">
        <v>4650</v>
      </c>
      <c r="F9966">
        <v>26</v>
      </c>
      <c r="G9966" t="s">
        <v>1766</v>
      </c>
      <c r="H9966" s="4" t="str">
        <f t="shared" si="310"/>
        <v>3HOST1.26</v>
      </c>
      <c r="I9966" s="4" t="str">
        <f t="shared" si="311"/>
        <v>SH31_HSD026</v>
      </c>
    </row>
    <row r="9967" spans="1:9">
      <c r="A9967" t="s">
        <v>261</v>
      </c>
      <c r="B9967" t="s">
        <v>9559</v>
      </c>
      <c r="C9967" t="s">
        <v>6164</v>
      </c>
      <c r="D9967" t="s">
        <v>1737</v>
      </c>
      <c r="F9967">
        <v>38</v>
      </c>
      <c r="G9967" t="s">
        <v>1737</v>
      </c>
      <c r="H9967" s="4" t="str">
        <f t="shared" si="310"/>
        <v>3HOST1.38</v>
      </c>
      <c r="I9967" s="4">
        <f t="shared" si="311"/>
        <v>0</v>
      </c>
    </row>
    <row r="9968" spans="1:9">
      <c r="A9968" t="s">
        <v>261</v>
      </c>
      <c r="B9968" t="s">
        <v>9559</v>
      </c>
      <c r="C9968" t="s">
        <v>6164</v>
      </c>
      <c r="D9968" t="s">
        <v>1738</v>
      </c>
      <c r="F9968">
        <v>37</v>
      </c>
      <c r="G9968" t="s">
        <v>1738</v>
      </c>
      <c r="H9968" s="4" t="str">
        <f t="shared" si="310"/>
        <v>3HOST1.37</v>
      </c>
      <c r="I9968" s="4">
        <f t="shared" si="311"/>
        <v>0</v>
      </c>
    </row>
    <row r="9969" spans="1:9">
      <c r="A9969" t="s">
        <v>261</v>
      </c>
      <c r="B9969" t="s">
        <v>9559</v>
      </c>
      <c r="C9969" t="s">
        <v>6164</v>
      </c>
      <c r="D9969" t="s">
        <v>1762</v>
      </c>
      <c r="E9969" t="s">
        <v>4651</v>
      </c>
      <c r="F9969">
        <v>22</v>
      </c>
      <c r="G9969" t="s">
        <v>1762</v>
      </c>
      <c r="H9969" s="4" t="str">
        <f t="shared" si="310"/>
        <v>3HOST1.22</v>
      </c>
      <c r="I9969" s="4" t="str">
        <f t="shared" si="311"/>
        <v>SH31_SPIO3</v>
      </c>
    </row>
    <row r="9970" spans="1:9">
      <c r="A9970" t="s">
        <v>261</v>
      </c>
      <c r="B9970" t="s">
        <v>9559</v>
      </c>
      <c r="C9970" t="s">
        <v>6164</v>
      </c>
      <c r="D9970" t="s">
        <v>1761</v>
      </c>
      <c r="E9970" t="s">
        <v>4652</v>
      </c>
      <c r="F9970">
        <v>21</v>
      </c>
      <c r="G9970" t="s">
        <v>1761</v>
      </c>
      <c r="H9970" s="4" t="str">
        <f t="shared" si="310"/>
        <v>3HOST1.21</v>
      </c>
      <c r="I9970" s="4" t="str">
        <f t="shared" si="311"/>
        <v>SH31_SPIO2</v>
      </c>
    </row>
    <row r="9971" spans="1:9">
      <c r="A9971" t="s">
        <v>261</v>
      </c>
      <c r="B9971" t="s">
        <v>9559</v>
      </c>
      <c r="C9971" t="s">
        <v>6164</v>
      </c>
      <c r="D9971" t="s">
        <v>1719</v>
      </c>
      <c r="E9971" t="s">
        <v>4653</v>
      </c>
      <c r="F9971">
        <v>12</v>
      </c>
      <c r="G9971" t="s">
        <v>1719</v>
      </c>
      <c r="H9971" s="4" t="str">
        <f t="shared" si="310"/>
        <v>3HOST1.12</v>
      </c>
      <c r="I9971" s="4" t="str">
        <f t="shared" si="311"/>
        <v>SH31_ISOLATEBPIN</v>
      </c>
    </row>
    <row r="9972" spans="1:9">
      <c r="A9972" t="s">
        <v>261</v>
      </c>
      <c r="B9972" t="s">
        <v>9559</v>
      </c>
      <c r="C9972" t="s">
        <v>6164</v>
      </c>
      <c r="D9972" t="s">
        <v>1771</v>
      </c>
      <c r="E9972" t="s">
        <v>8987</v>
      </c>
      <c r="F9972">
        <v>33</v>
      </c>
      <c r="G9972" t="s">
        <v>1771</v>
      </c>
      <c r="H9972" s="4" t="str">
        <f t="shared" si="310"/>
        <v>3HOST1.33</v>
      </c>
      <c r="I9972" s="4" t="str">
        <f t="shared" si="311"/>
        <v>SH3_DPS_5V0</v>
      </c>
    </row>
    <row r="9973" spans="1:9">
      <c r="A9973" t="s">
        <v>261</v>
      </c>
      <c r="B9973" t="s">
        <v>9559</v>
      </c>
      <c r="C9973" t="s">
        <v>6164</v>
      </c>
      <c r="D9973" t="s">
        <v>1772</v>
      </c>
      <c r="E9973" t="s">
        <v>4640</v>
      </c>
      <c r="F9973">
        <v>34</v>
      </c>
      <c r="G9973" t="s">
        <v>1772</v>
      </c>
      <c r="H9973" s="4" t="str">
        <f t="shared" si="310"/>
        <v>3HOST1.34</v>
      </c>
      <c r="I9973" s="4" t="str">
        <f t="shared" si="311"/>
        <v>SH31_LDO_5TO3_OUT</v>
      </c>
    </row>
    <row r="9974" spans="1:9">
      <c r="A9974" t="s">
        <v>261</v>
      </c>
      <c r="B9974" t="s">
        <v>9559</v>
      </c>
      <c r="C9974" t="s">
        <v>6164</v>
      </c>
      <c r="D9974" t="s">
        <v>186</v>
      </c>
      <c r="F9974" t="s">
        <v>186</v>
      </c>
      <c r="G9974" t="s">
        <v>186</v>
      </c>
      <c r="H9974" s="4" t="str">
        <f t="shared" si="310"/>
        <v>3HOST1.NUT1</v>
      </c>
      <c r="I9974" s="4">
        <f t="shared" si="311"/>
        <v>0</v>
      </c>
    </row>
    <row r="9975" spans="1:9">
      <c r="A9975" t="s">
        <v>261</v>
      </c>
      <c r="B9975" t="s">
        <v>9559</v>
      </c>
      <c r="C9975" t="s">
        <v>6164</v>
      </c>
      <c r="D9975" t="s">
        <v>187</v>
      </c>
      <c r="F9975" t="s">
        <v>187</v>
      </c>
      <c r="G9975" t="s">
        <v>187</v>
      </c>
      <c r="H9975" s="4" t="str">
        <f t="shared" si="310"/>
        <v>3HOST1.NUT2</v>
      </c>
      <c r="I9975" s="4">
        <f t="shared" si="311"/>
        <v>0</v>
      </c>
    </row>
    <row r="9976" spans="1:9">
      <c r="A9976" t="s">
        <v>261</v>
      </c>
      <c r="B9976" t="s">
        <v>9559</v>
      </c>
      <c r="C9976" t="s">
        <v>6164</v>
      </c>
      <c r="D9976" t="s">
        <v>188</v>
      </c>
      <c r="F9976" t="s">
        <v>188</v>
      </c>
      <c r="G9976" t="s">
        <v>188</v>
      </c>
      <c r="H9976" s="4" t="str">
        <f t="shared" si="310"/>
        <v>3HOST1.NUT3</v>
      </c>
      <c r="I9976" s="4">
        <f t="shared" si="311"/>
        <v>0</v>
      </c>
    </row>
    <row r="9977" spans="1:9">
      <c r="A9977" t="s">
        <v>261</v>
      </c>
      <c r="B9977" t="s">
        <v>9559</v>
      </c>
      <c r="C9977" t="s">
        <v>6164</v>
      </c>
      <c r="D9977" t="s">
        <v>189</v>
      </c>
      <c r="F9977" t="s">
        <v>189</v>
      </c>
      <c r="G9977" t="s">
        <v>189</v>
      </c>
      <c r="H9977" s="4" t="str">
        <f t="shared" si="310"/>
        <v>3HOST1.NUT4</v>
      </c>
      <c r="I9977" s="4">
        <f t="shared" si="311"/>
        <v>0</v>
      </c>
    </row>
    <row r="9978" spans="1:9">
      <c r="A9978" t="s">
        <v>261</v>
      </c>
      <c r="B9978" t="s">
        <v>9559</v>
      </c>
      <c r="C9978" t="s">
        <v>6164</v>
      </c>
      <c r="D9978" t="s">
        <v>1708</v>
      </c>
      <c r="E9978" t="s">
        <v>4640</v>
      </c>
      <c r="F9978">
        <v>1</v>
      </c>
      <c r="G9978" t="s">
        <v>1708</v>
      </c>
      <c r="H9978" s="4" t="str">
        <f t="shared" si="310"/>
        <v>3HOST1.1</v>
      </c>
      <c r="I9978" s="4" t="str">
        <f t="shared" si="311"/>
        <v>SH31_LDO_5TO3_OUT</v>
      </c>
    </row>
    <row r="9979" spans="1:9">
      <c r="A9979" t="s">
        <v>261</v>
      </c>
      <c r="B9979" t="s">
        <v>9559</v>
      </c>
      <c r="C9979" t="s">
        <v>6164</v>
      </c>
      <c r="D9979" t="s">
        <v>1709</v>
      </c>
      <c r="E9979" t="s">
        <v>4641</v>
      </c>
      <c r="F9979">
        <v>2</v>
      </c>
      <c r="G9979" t="s">
        <v>1709</v>
      </c>
      <c r="H9979" s="4" t="str">
        <f t="shared" si="310"/>
        <v>3HOST1.2</v>
      </c>
      <c r="I9979" s="4" t="str">
        <f t="shared" si="311"/>
        <v>SH31_L_SWR_5TO1_OUT</v>
      </c>
    </row>
    <row r="9980" spans="1:9">
      <c r="A9980" t="s">
        <v>261</v>
      </c>
      <c r="B9980" t="s">
        <v>9559</v>
      </c>
      <c r="C9980" t="s">
        <v>6164</v>
      </c>
      <c r="D9980" t="s">
        <v>1754</v>
      </c>
      <c r="E9980" t="s">
        <v>4641</v>
      </c>
      <c r="F9980">
        <v>55</v>
      </c>
      <c r="G9980" t="s">
        <v>1754</v>
      </c>
      <c r="H9980" s="4" t="str">
        <f t="shared" si="310"/>
        <v>3HOST1.55</v>
      </c>
      <c r="I9980" s="4" t="str">
        <f t="shared" si="311"/>
        <v>SH31_L_SWR_5TO1_OUT</v>
      </c>
    </row>
    <row r="9981" spans="1:9">
      <c r="A9981" t="s">
        <v>261</v>
      </c>
      <c r="B9981" t="s">
        <v>9559</v>
      </c>
      <c r="C9981" t="s">
        <v>6164</v>
      </c>
      <c r="D9981" t="s">
        <v>1749</v>
      </c>
      <c r="E9981" t="s">
        <v>4641</v>
      </c>
      <c r="F9981">
        <v>60</v>
      </c>
      <c r="G9981" t="s">
        <v>1749</v>
      </c>
      <c r="H9981" s="4" t="str">
        <f t="shared" si="310"/>
        <v>3HOST1.60</v>
      </c>
      <c r="I9981" s="4" t="str">
        <f t="shared" si="311"/>
        <v>SH31_L_SWR_5TO1_OUT</v>
      </c>
    </row>
    <row r="9982" spans="1:9">
      <c r="A9982" t="s">
        <v>261</v>
      </c>
      <c r="B9982" t="s">
        <v>9559</v>
      </c>
      <c r="C9982" t="s">
        <v>6164</v>
      </c>
      <c r="D9982" t="s">
        <v>1746</v>
      </c>
      <c r="E9982" t="s">
        <v>4641</v>
      </c>
      <c r="F9982">
        <v>63</v>
      </c>
      <c r="G9982" t="s">
        <v>1746</v>
      </c>
      <c r="H9982" s="4" t="str">
        <f t="shared" si="310"/>
        <v>3HOST1.63</v>
      </c>
      <c r="I9982" s="4" t="str">
        <f t="shared" si="311"/>
        <v>SH31_L_SWR_5TO1_OUT</v>
      </c>
    </row>
    <row r="9983" spans="1:9">
      <c r="A9983" t="s">
        <v>261</v>
      </c>
      <c r="B9983" t="s">
        <v>9559</v>
      </c>
      <c r="C9983" t="s">
        <v>6164</v>
      </c>
      <c r="D9983" t="s">
        <v>1743</v>
      </c>
      <c r="E9983" t="s">
        <v>1939</v>
      </c>
      <c r="F9983">
        <v>66</v>
      </c>
      <c r="G9983" t="s">
        <v>1743</v>
      </c>
      <c r="H9983" s="4" t="str">
        <f t="shared" si="310"/>
        <v>3HOST1.66</v>
      </c>
      <c r="I9983" s="4" t="str">
        <f t="shared" si="311"/>
        <v>PCIE_GND</v>
      </c>
    </row>
    <row r="9984" spans="1:9">
      <c r="A9984" t="s">
        <v>261</v>
      </c>
      <c r="B9984" t="s">
        <v>9559</v>
      </c>
      <c r="C9984" t="s">
        <v>6164</v>
      </c>
      <c r="D9984" t="s">
        <v>1747</v>
      </c>
      <c r="E9984" t="s">
        <v>4586</v>
      </c>
      <c r="F9984">
        <v>62</v>
      </c>
      <c r="G9984" t="s">
        <v>1747</v>
      </c>
      <c r="H9984" s="4" t="str">
        <f t="shared" si="310"/>
        <v>3HOST1.62</v>
      </c>
      <c r="I9984" s="4" t="str">
        <f t="shared" si="311"/>
        <v>SH31_P6_REFCLK_100M-</v>
      </c>
    </row>
    <row r="9985" spans="1:9">
      <c r="A9985" t="s">
        <v>261</v>
      </c>
      <c r="B9985" t="s">
        <v>9559</v>
      </c>
      <c r="C9985" t="s">
        <v>6164</v>
      </c>
      <c r="D9985" t="s">
        <v>1748</v>
      </c>
      <c r="E9985" t="s">
        <v>4587</v>
      </c>
      <c r="F9985">
        <v>61</v>
      </c>
      <c r="G9985" t="s">
        <v>1748</v>
      </c>
      <c r="H9985" s="4" t="str">
        <f t="shared" si="310"/>
        <v>3HOST1.61</v>
      </c>
      <c r="I9985" s="4" t="str">
        <f t="shared" si="311"/>
        <v>SH31_P6_REFCLK_100M+</v>
      </c>
    </row>
    <row r="9986" spans="1:9">
      <c r="A9986" t="s">
        <v>261</v>
      </c>
      <c r="B9986" t="s">
        <v>9559</v>
      </c>
      <c r="C9986" t="s">
        <v>6164</v>
      </c>
      <c r="D9986" t="s">
        <v>1744</v>
      </c>
      <c r="E9986" t="s">
        <v>4563</v>
      </c>
      <c r="F9986">
        <v>65</v>
      </c>
      <c r="G9986" t="s">
        <v>1744</v>
      </c>
      <c r="H9986" s="4" t="str">
        <f t="shared" ref="H9986:H10049" si="312">CONCATENATE(C9986,".",F9986)</f>
        <v>3HOST1.65</v>
      </c>
      <c r="I9986" s="4" t="str">
        <f t="shared" ref="I9986:I10049" si="313">E9986</f>
        <v>SH31_P6_HSI-</v>
      </c>
    </row>
    <row r="9987" spans="1:9">
      <c r="A9987" t="s">
        <v>261</v>
      </c>
      <c r="B9987" t="s">
        <v>9559</v>
      </c>
      <c r="C9987" t="s">
        <v>6164</v>
      </c>
      <c r="D9987" t="s">
        <v>1751</v>
      </c>
      <c r="F9987">
        <v>58</v>
      </c>
      <c r="G9987" t="s">
        <v>1751</v>
      </c>
      <c r="H9987" s="4" t="str">
        <f t="shared" si="312"/>
        <v>3HOST1.58</v>
      </c>
      <c r="I9987" s="4">
        <f t="shared" si="313"/>
        <v>0</v>
      </c>
    </row>
    <row r="9988" spans="1:9">
      <c r="A9988" t="s">
        <v>261</v>
      </c>
      <c r="B9988" t="s">
        <v>9559</v>
      </c>
      <c r="C9988" t="s">
        <v>6164</v>
      </c>
      <c r="D9988" t="s">
        <v>1745</v>
      </c>
      <c r="E9988" t="s">
        <v>4565</v>
      </c>
      <c r="F9988">
        <v>64</v>
      </c>
      <c r="G9988" t="s">
        <v>1745</v>
      </c>
      <c r="H9988" s="4" t="str">
        <f t="shared" si="312"/>
        <v>3HOST1.64</v>
      </c>
      <c r="I9988" s="4" t="str">
        <f t="shared" si="313"/>
        <v>SH31_P6_HSI+</v>
      </c>
    </row>
    <row r="9989" spans="1:9">
      <c r="A9989" t="s">
        <v>261</v>
      </c>
      <c r="B9989" t="s">
        <v>9559</v>
      </c>
      <c r="C9989" t="s">
        <v>6164</v>
      </c>
      <c r="D9989" t="s">
        <v>1750</v>
      </c>
      <c r="F9989">
        <v>59</v>
      </c>
      <c r="G9989" t="s">
        <v>1750</v>
      </c>
      <c r="H9989" s="4" t="str">
        <f t="shared" si="312"/>
        <v>3HOST1.59</v>
      </c>
      <c r="I9989" s="4">
        <f t="shared" si="313"/>
        <v>0</v>
      </c>
    </row>
    <row r="9990" spans="1:9">
      <c r="A9990" t="s">
        <v>261</v>
      </c>
      <c r="B9990" t="s">
        <v>9559</v>
      </c>
      <c r="C9990" t="s">
        <v>6164</v>
      </c>
      <c r="D9990" t="s">
        <v>1742</v>
      </c>
      <c r="E9990" t="s">
        <v>4644</v>
      </c>
      <c r="F9990">
        <v>67</v>
      </c>
      <c r="G9990" t="s">
        <v>1742</v>
      </c>
      <c r="H9990" s="4" t="str">
        <f t="shared" si="312"/>
        <v>3HOST1.67</v>
      </c>
      <c r="I9990" s="4" t="str">
        <f t="shared" si="313"/>
        <v>SH31_C_HSO-</v>
      </c>
    </row>
    <row r="9991" spans="1:9">
      <c r="A9991" t="s">
        <v>261</v>
      </c>
      <c r="B9991" t="s">
        <v>9559</v>
      </c>
      <c r="C9991" t="s">
        <v>6164</v>
      </c>
      <c r="D9991" t="s">
        <v>1752</v>
      </c>
      <c r="F9991">
        <v>57</v>
      </c>
      <c r="G9991" t="s">
        <v>1752</v>
      </c>
      <c r="H9991" s="4" t="str">
        <f t="shared" si="312"/>
        <v>3HOST1.57</v>
      </c>
      <c r="I9991" s="4">
        <f t="shared" si="313"/>
        <v>0</v>
      </c>
    </row>
    <row r="9992" spans="1:9">
      <c r="A9992" t="s">
        <v>261</v>
      </c>
      <c r="B9992" t="s">
        <v>9559</v>
      </c>
      <c r="C9992" t="s">
        <v>6164</v>
      </c>
      <c r="D9992" t="s">
        <v>1741</v>
      </c>
      <c r="E9992" t="s">
        <v>4645</v>
      </c>
      <c r="F9992">
        <v>68</v>
      </c>
      <c r="G9992" t="s">
        <v>1741</v>
      </c>
      <c r="H9992" s="4" t="str">
        <f t="shared" si="312"/>
        <v>3HOST1.68</v>
      </c>
      <c r="I9992" s="4" t="str">
        <f t="shared" si="313"/>
        <v>SH31_C_HSO+</v>
      </c>
    </row>
    <row r="9993" spans="1:9">
      <c r="A9993" t="s">
        <v>261</v>
      </c>
      <c r="B9993" t="s">
        <v>9559</v>
      </c>
      <c r="C9993" t="s">
        <v>6164</v>
      </c>
      <c r="D9993" t="s">
        <v>1753</v>
      </c>
      <c r="F9993">
        <v>56</v>
      </c>
      <c r="G9993" t="s">
        <v>1753</v>
      </c>
      <c r="H9993" s="4" t="str">
        <f t="shared" si="312"/>
        <v>3HOST1.56</v>
      </c>
      <c r="I9993" s="4">
        <f t="shared" si="313"/>
        <v>0</v>
      </c>
    </row>
    <row r="9994" spans="1:9">
      <c r="A9994" t="s">
        <v>261</v>
      </c>
      <c r="B9994" t="s">
        <v>9559</v>
      </c>
      <c r="C9994" t="s">
        <v>6164</v>
      </c>
      <c r="D9994" t="s">
        <v>1721</v>
      </c>
      <c r="E9994" t="s">
        <v>4625</v>
      </c>
      <c r="F9994">
        <v>14</v>
      </c>
      <c r="G9994" t="s">
        <v>1721</v>
      </c>
      <c r="H9994" s="4" t="str">
        <f t="shared" si="312"/>
        <v>3HOST1.14</v>
      </c>
      <c r="I9994" s="4" t="str">
        <f t="shared" si="313"/>
        <v>SH31_P6_PCIE_RESETB</v>
      </c>
    </row>
    <row r="9995" spans="1:9">
      <c r="A9995" t="s">
        <v>261</v>
      </c>
      <c r="B9995" t="s">
        <v>9559</v>
      </c>
      <c r="C9995" t="s">
        <v>6164</v>
      </c>
      <c r="D9995" t="s">
        <v>389</v>
      </c>
      <c r="E9995" t="s">
        <v>4654</v>
      </c>
      <c r="F9995">
        <v>51</v>
      </c>
      <c r="G9995" t="s">
        <v>389</v>
      </c>
      <c r="H9995" s="4" t="str">
        <f t="shared" si="312"/>
        <v>3HOST1.51</v>
      </c>
      <c r="I9995" s="4" t="str">
        <f t="shared" si="313"/>
        <v>SH31_RSET</v>
      </c>
    </row>
    <row r="9996" spans="1:9">
      <c r="A9996" t="s">
        <v>261</v>
      </c>
      <c r="B9996" t="s">
        <v>9559</v>
      </c>
      <c r="C9996" t="s">
        <v>6164</v>
      </c>
      <c r="D9996" t="s">
        <v>1710</v>
      </c>
      <c r="E9996" t="s">
        <v>4655</v>
      </c>
      <c r="F9996">
        <v>3</v>
      </c>
      <c r="G9996" t="s">
        <v>1710</v>
      </c>
      <c r="H9996" s="4" t="str">
        <f t="shared" si="312"/>
        <v>3HOST1.3</v>
      </c>
      <c r="I9996" s="4" t="str">
        <f t="shared" si="313"/>
        <v>SH31_RST_INPIN</v>
      </c>
    </row>
    <row r="9997" spans="1:9">
      <c r="A9997" t="s">
        <v>261</v>
      </c>
      <c r="B9997" t="s">
        <v>9559</v>
      </c>
      <c r="C9997" t="s">
        <v>6164</v>
      </c>
      <c r="D9997" t="s">
        <v>1759</v>
      </c>
      <c r="E9997" t="s">
        <v>4656</v>
      </c>
      <c r="F9997">
        <v>19</v>
      </c>
      <c r="G9997" t="s">
        <v>1759</v>
      </c>
      <c r="H9997" s="4" t="str">
        <f t="shared" si="312"/>
        <v>3HOST1.19</v>
      </c>
      <c r="I9997" s="4" t="str">
        <f t="shared" si="313"/>
        <v>SH31_SPICK</v>
      </c>
    </row>
    <row r="9998" spans="1:9">
      <c r="A9998" t="s">
        <v>261</v>
      </c>
      <c r="B9998" t="s">
        <v>9559</v>
      </c>
      <c r="C9998" t="s">
        <v>6164</v>
      </c>
      <c r="D9998" t="s">
        <v>1764</v>
      </c>
      <c r="E9998" t="s">
        <v>4657</v>
      </c>
      <c r="F9998">
        <v>24</v>
      </c>
      <c r="G9998" t="s">
        <v>1764</v>
      </c>
      <c r="H9998" s="4" t="str">
        <f t="shared" si="312"/>
        <v>3HOST1.24</v>
      </c>
      <c r="I9998" s="4" t="str">
        <f t="shared" si="313"/>
        <v>SH31_SPICS</v>
      </c>
    </row>
    <row r="9999" spans="1:9">
      <c r="A9999" t="s">
        <v>261</v>
      </c>
      <c r="B9999" t="s">
        <v>9559</v>
      </c>
      <c r="C9999" t="s">
        <v>6164</v>
      </c>
      <c r="D9999" t="s">
        <v>1758</v>
      </c>
      <c r="E9999" t="s">
        <v>4658</v>
      </c>
      <c r="F9999">
        <v>18</v>
      </c>
      <c r="G9999" t="s">
        <v>1758</v>
      </c>
      <c r="H9999" s="4" t="str">
        <f t="shared" si="312"/>
        <v>3HOST1.18</v>
      </c>
      <c r="I9999" s="4" t="str">
        <f t="shared" si="313"/>
        <v>SH31_SPISI</v>
      </c>
    </row>
    <row r="10000" spans="1:9">
      <c r="A10000" t="s">
        <v>261</v>
      </c>
      <c r="B10000" t="s">
        <v>9559</v>
      </c>
      <c r="C10000" t="s">
        <v>6164</v>
      </c>
      <c r="D10000" t="s">
        <v>1763</v>
      </c>
      <c r="E10000" t="s">
        <v>4659</v>
      </c>
      <c r="F10000">
        <v>23</v>
      </c>
      <c r="G10000" t="s">
        <v>1763</v>
      </c>
      <c r="H10000" s="4" t="str">
        <f t="shared" si="312"/>
        <v>3HOST1.23</v>
      </c>
      <c r="I10000" s="4" t="str">
        <f t="shared" si="313"/>
        <v>SH31_SPISO</v>
      </c>
    </row>
    <row r="10001" spans="1:9">
      <c r="A10001" t="s">
        <v>261</v>
      </c>
      <c r="B10001" t="s">
        <v>9559</v>
      </c>
      <c r="C10001" t="s">
        <v>6164</v>
      </c>
      <c r="D10001" t="s">
        <v>1724</v>
      </c>
      <c r="E10001" t="s">
        <v>8987</v>
      </c>
      <c r="F10001">
        <v>17</v>
      </c>
      <c r="G10001" t="s">
        <v>1724</v>
      </c>
      <c r="H10001" s="4" t="str">
        <f t="shared" si="312"/>
        <v>3HOST1.17</v>
      </c>
      <c r="I10001" s="4" t="str">
        <f t="shared" si="313"/>
        <v>SH3_DPS_5V0</v>
      </c>
    </row>
    <row r="10002" spans="1:9">
      <c r="A10002" t="s">
        <v>261</v>
      </c>
      <c r="B10002" t="s">
        <v>9559</v>
      </c>
      <c r="C10002" t="s">
        <v>6164</v>
      </c>
      <c r="D10002" t="s">
        <v>1723</v>
      </c>
      <c r="E10002" t="s">
        <v>4660</v>
      </c>
      <c r="F10002">
        <v>16</v>
      </c>
      <c r="G10002" t="s">
        <v>1723</v>
      </c>
      <c r="H10002" s="4" t="str">
        <f t="shared" si="312"/>
        <v>3HOST1.16</v>
      </c>
      <c r="I10002" s="4" t="str">
        <f t="shared" si="313"/>
        <v>SH31_SWR_5TO1_OUT</v>
      </c>
    </row>
    <row r="10003" spans="1:9">
      <c r="A10003" t="s">
        <v>261</v>
      </c>
      <c r="B10003" t="s">
        <v>9559</v>
      </c>
      <c r="C10003" t="s">
        <v>6164</v>
      </c>
      <c r="D10003" t="s">
        <v>1722</v>
      </c>
      <c r="E10003" t="s">
        <v>169</v>
      </c>
      <c r="F10003">
        <v>15</v>
      </c>
      <c r="G10003" t="s">
        <v>1722</v>
      </c>
      <c r="H10003" s="4" t="str">
        <f t="shared" si="312"/>
        <v>3HOST1.15</v>
      </c>
      <c r="I10003" s="4" t="str">
        <f t="shared" si="313"/>
        <v>DGND</v>
      </c>
    </row>
    <row r="10004" spans="1:9">
      <c r="A10004" t="s">
        <v>261</v>
      </c>
      <c r="B10004" t="s">
        <v>9559</v>
      </c>
      <c r="C10004" t="s">
        <v>6164</v>
      </c>
      <c r="D10004" t="s">
        <v>1714</v>
      </c>
      <c r="E10004" t="s">
        <v>4661</v>
      </c>
      <c r="F10004">
        <v>7</v>
      </c>
      <c r="G10004" t="s">
        <v>1714</v>
      </c>
      <c r="H10004" s="4" t="str">
        <f t="shared" si="312"/>
        <v>3HOST1.7</v>
      </c>
      <c r="I10004" s="4" t="str">
        <f t="shared" si="313"/>
        <v>SH31_TESTENPIN</v>
      </c>
    </row>
    <row r="10005" spans="1:9">
      <c r="A10005" t="s">
        <v>261</v>
      </c>
      <c r="B10005" t="s">
        <v>9559</v>
      </c>
      <c r="C10005" t="s">
        <v>6164</v>
      </c>
      <c r="D10005" t="s">
        <v>1712</v>
      </c>
      <c r="E10005" t="s">
        <v>10043</v>
      </c>
      <c r="F10005">
        <v>5</v>
      </c>
      <c r="G10005" t="s">
        <v>1712</v>
      </c>
      <c r="H10005" s="4" t="str">
        <f t="shared" si="312"/>
        <v>3HOST1.5</v>
      </c>
      <c r="I10005" s="4" t="str">
        <f t="shared" si="313"/>
        <v>SH31_D_SJTCLK</v>
      </c>
    </row>
    <row r="10006" spans="1:9">
      <c r="A10006" t="s">
        <v>261</v>
      </c>
      <c r="B10006" t="s">
        <v>9559</v>
      </c>
      <c r="C10006" t="s">
        <v>6164</v>
      </c>
      <c r="D10006" t="s">
        <v>1713</v>
      </c>
      <c r="E10006" t="s">
        <v>10044</v>
      </c>
      <c r="F10006">
        <v>6</v>
      </c>
      <c r="G10006" t="s">
        <v>1713</v>
      </c>
      <c r="H10006" s="4" t="str">
        <f t="shared" si="312"/>
        <v>3HOST1.6</v>
      </c>
      <c r="I10006" s="4" t="str">
        <f t="shared" si="313"/>
        <v>SH31_D_SJTDI</v>
      </c>
    </row>
    <row r="10007" spans="1:9">
      <c r="A10007" t="s">
        <v>261</v>
      </c>
      <c r="B10007" t="s">
        <v>9559</v>
      </c>
      <c r="C10007" t="s">
        <v>6164</v>
      </c>
      <c r="D10007" t="s">
        <v>1736</v>
      </c>
      <c r="E10007" t="s">
        <v>4640</v>
      </c>
      <c r="F10007">
        <v>39</v>
      </c>
      <c r="G10007" t="s">
        <v>1736</v>
      </c>
      <c r="H10007" s="4" t="str">
        <f t="shared" si="312"/>
        <v>3HOST1.39</v>
      </c>
      <c r="I10007" s="4" t="str">
        <f t="shared" si="313"/>
        <v>SH31_LDO_5TO3_OUT</v>
      </c>
    </row>
    <row r="10008" spans="1:9">
      <c r="A10008" t="s">
        <v>261</v>
      </c>
      <c r="B10008" t="s">
        <v>9559</v>
      </c>
      <c r="C10008" t="s">
        <v>6164</v>
      </c>
      <c r="D10008" t="s">
        <v>1739</v>
      </c>
      <c r="E10008" t="s">
        <v>4646</v>
      </c>
      <c r="F10008">
        <v>36</v>
      </c>
      <c r="G10008" t="s">
        <v>1739</v>
      </c>
      <c r="H10008" s="4" t="str">
        <f t="shared" si="312"/>
        <v>3HOST1.36</v>
      </c>
      <c r="I10008" s="4" t="str">
        <f t="shared" si="313"/>
        <v>SH31_USB_AVDD10</v>
      </c>
    </row>
    <row r="10009" spans="1:9">
      <c r="A10009" t="s">
        <v>261</v>
      </c>
      <c r="B10009" t="s">
        <v>9559</v>
      </c>
      <c r="C10009" t="s">
        <v>6164</v>
      </c>
      <c r="D10009" t="s">
        <v>1735</v>
      </c>
      <c r="E10009" t="s">
        <v>4646</v>
      </c>
      <c r="F10009">
        <v>40</v>
      </c>
      <c r="G10009" t="s">
        <v>1735</v>
      </c>
      <c r="H10009" s="4" t="str">
        <f t="shared" si="312"/>
        <v>3HOST1.40</v>
      </c>
      <c r="I10009" s="4" t="str">
        <f t="shared" si="313"/>
        <v>SH31_USB_AVDD10</v>
      </c>
    </row>
    <row r="10010" spans="1:9">
      <c r="A10010" t="s">
        <v>261</v>
      </c>
      <c r="B10010" t="s">
        <v>9559</v>
      </c>
      <c r="C10010" t="s">
        <v>6164</v>
      </c>
      <c r="D10010" t="s">
        <v>1725</v>
      </c>
      <c r="E10010" t="s">
        <v>4646</v>
      </c>
      <c r="F10010">
        <v>50</v>
      </c>
      <c r="G10010" t="s">
        <v>1725</v>
      </c>
      <c r="H10010" s="4" t="str">
        <f t="shared" si="312"/>
        <v>3HOST1.50</v>
      </c>
      <c r="I10010" s="4" t="str">
        <f t="shared" si="313"/>
        <v>SH31_USB_AVDD10</v>
      </c>
    </row>
    <row r="10011" spans="1:9">
      <c r="A10011" t="s">
        <v>261</v>
      </c>
      <c r="B10011" t="s">
        <v>9559</v>
      </c>
      <c r="C10011" t="s">
        <v>6164</v>
      </c>
      <c r="D10011" t="s">
        <v>1730</v>
      </c>
      <c r="E10011" t="s">
        <v>169</v>
      </c>
      <c r="F10011">
        <v>45</v>
      </c>
      <c r="G10011" t="s">
        <v>1730</v>
      </c>
      <c r="H10011" s="4" t="str">
        <f t="shared" si="312"/>
        <v>3HOST1.45</v>
      </c>
      <c r="I10011" s="4" t="str">
        <f t="shared" si="313"/>
        <v>DGND</v>
      </c>
    </row>
    <row r="10012" spans="1:9">
      <c r="A10012" t="s">
        <v>261</v>
      </c>
      <c r="B10012" t="s">
        <v>9559</v>
      </c>
      <c r="C10012" t="s">
        <v>6164</v>
      </c>
      <c r="D10012" t="s">
        <v>1728</v>
      </c>
      <c r="F10012">
        <v>47</v>
      </c>
      <c r="G10012" t="s">
        <v>1728</v>
      </c>
      <c r="H10012" s="4" t="str">
        <f t="shared" si="312"/>
        <v>3HOST1.47</v>
      </c>
      <c r="I10012" s="4">
        <f t="shared" si="313"/>
        <v>0</v>
      </c>
    </row>
    <row r="10013" spans="1:9">
      <c r="A10013" t="s">
        <v>261</v>
      </c>
      <c r="B10013" t="s">
        <v>9559</v>
      </c>
      <c r="C10013" t="s">
        <v>6164</v>
      </c>
      <c r="D10013" t="s">
        <v>1727</v>
      </c>
      <c r="F10013">
        <v>48</v>
      </c>
      <c r="G10013" t="s">
        <v>1727</v>
      </c>
      <c r="H10013" s="4" t="str">
        <f t="shared" si="312"/>
        <v>3HOST1.48</v>
      </c>
      <c r="I10013" s="4">
        <f t="shared" si="313"/>
        <v>0</v>
      </c>
    </row>
    <row r="10014" spans="1:9">
      <c r="A10014" t="s">
        <v>261</v>
      </c>
      <c r="B10014" t="s">
        <v>9559</v>
      </c>
      <c r="C10014" t="s">
        <v>6164</v>
      </c>
      <c r="D10014" t="s">
        <v>1729</v>
      </c>
      <c r="F10014">
        <v>46</v>
      </c>
      <c r="G10014" t="s">
        <v>1729</v>
      </c>
      <c r="H10014" s="4" t="str">
        <f t="shared" si="312"/>
        <v>3HOST1.46</v>
      </c>
      <c r="I10014" s="4">
        <f t="shared" si="313"/>
        <v>0</v>
      </c>
    </row>
    <row r="10015" spans="1:9">
      <c r="A10015" t="s">
        <v>261</v>
      </c>
      <c r="B10015" t="s">
        <v>9559</v>
      </c>
      <c r="C10015" t="s">
        <v>6164</v>
      </c>
      <c r="D10015" t="s">
        <v>1726</v>
      </c>
      <c r="F10015">
        <v>49</v>
      </c>
      <c r="G10015" t="s">
        <v>1726</v>
      </c>
      <c r="H10015" s="4" t="str">
        <f t="shared" si="312"/>
        <v>3HOST1.49</v>
      </c>
      <c r="I10015" s="4">
        <f t="shared" si="313"/>
        <v>0</v>
      </c>
    </row>
    <row r="10016" spans="1:9">
      <c r="A10016" t="s">
        <v>261</v>
      </c>
      <c r="B10016" t="s">
        <v>9559</v>
      </c>
      <c r="C10016" t="s">
        <v>6164</v>
      </c>
      <c r="D10016" t="s">
        <v>1733</v>
      </c>
      <c r="F10016">
        <v>42</v>
      </c>
      <c r="G10016" t="s">
        <v>1733</v>
      </c>
      <c r="H10016" s="4" t="str">
        <f t="shared" si="312"/>
        <v>3HOST1.42</v>
      </c>
      <c r="I10016" s="4">
        <f t="shared" si="313"/>
        <v>0</v>
      </c>
    </row>
    <row r="10017" spans="1:9">
      <c r="A10017" t="s">
        <v>261</v>
      </c>
      <c r="B10017" t="s">
        <v>9559</v>
      </c>
      <c r="C10017" t="s">
        <v>6164</v>
      </c>
      <c r="D10017" t="s">
        <v>1732</v>
      </c>
      <c r="F10017">
        <v>43</v>
      </c>
      <c r="G10017" t="s">
        <v>1732</v>
      </c>
      <c r="H10017" s="4" t="str">
        <f t="shared" si="312"/>
        <v>3HOST1.43</v>
      </c>
      <c r="I10017" s="4">
        <f t="shared" si="313"/>
        <v>0</v>
      </c>
    </row>
    <row r="10018" spans="1:9">
      <c r="A10018" t="s">
        <v>261</v>
      </c>
      <c r="B10018" t="s">
        <v>9559</v>
      </c>
      <c r="C10018" t="s">
        <v>6164</v>
      </c>
      <c r="D10018" t="s">
        <v>1734</v>
      </c>
      <c r="F10018">
        <v>41</v>
      </c>
      <c r="G10018" t="s">
        <v>1734</v>
      </c>
      <c r="H10018" s="4" t="str">
        <f t="shared" si="312"/>
        <v>3HOST1.41</v>
      </c>
      <c r="I10018" s="4">
        <f t="shared" si="313"/>
        <v>0</v>
      </c>
    </row>
    <row r="10019" spans="1:9">
      <c r="A10019" t="s">
        <v>261</v>
      </c>
      <c r="B10019" t="s">
        <v>9559</v>
      </c>
      <c r="C10019" t="s">
        <v>6164</v>
      </c>
      <c r="D10019" t="s">
        <v>1731</v>
      </c>
      <c r="F10019">
        <v>44</v>
      </c>
      <c r="G10019" t="s">
        <v>1731</v>
      </c>
      <c r="H10019" s="4" t="str">
        <f t="shared" si="312"/>
        <v>3HOST1.44</v>
      </c>
      <c r="I10019" s="4">
        <f t="shared" si="313"/>
        <v>0</v>
      </c>
    </row>
    <row r="10020" spans="1:9">
      <c r="A10020" t="s">
        <v>261</v>
      </c>
      <c r="B10020" t="s">
        <v>9559</v>
      </c>
      <c r="C10020" t="s">
        <v>6164</v>
      </c>
      <c r="D10020" t="s">
        <v>1770</v>
      </c>
      <c r="E10020" t="s">
        <v>8987</v>
      </c>
      <c r="F10020">
        <v>31</v>
      </c>
      <c r="G10020" t="s">
        <v>1770</v>
      </c>
      <c r="H10020" s="4" t="str">
        <f t="shared" si="312"/>
        <v>3HOST1.31</v>
      </c>
      <c r="I10020" s="4" t="str">
        <f t="shared" si="313"/>
        <v>SH3_DPS_5V0</v>
      </c>
    </row>
    <row r="10021" spans="1:9">
      <c r="A10021" t="s">
        <v>261</v>
      </c>
      <c r="B10021" t="s">
        <v>9559</v>
      </c>
      <c r="C10021" t="s">
        <v>6164</v>
      </c>
      <c r="D10021" t="s">
        <v>1711</v>
      </c>
      <c r="E10021" t="s">
        <v>4640</v>
      </c>
      <c r="F10021">
        <v>4</v>
      </c>
      <c r="G10021" t="s">
        <v>1711</v>
      </c>
      <c r="H10021" s="4" t="str">
        <f t="shared" si="312"/>
        <v>3HOST1.4</v>
      </c>
      <c r="I10021" s="4" t="str">
        <f t="shared" si="313"/>
        <v>SH31_LDO_5TO3_OUT</v>
      </c>
    </row>
    <row r="10022" spans="1:9">
      <c r="A10022" t="s">
        <v>261</v>
      </c>
      <c r="B10022" t="s">
        <v>9559</v>
      </c>
      <c r="C10022" t="s">
        <v>6164</v>
      </c>
      <c r="D10022" t="s">
        <v>1760</v>
      </c>
      <c r="E10022" t="s">
        <v>4640</v>
      </c>
      <c r="F10022">
        <v>20</v>
      </c>
      <c r="G10022" t="s">
        <v>1760</v>
      </c>
      <c r="H10022" s="4" t="str">
        <f t="shared" si="312"/>
        <v>3HOST1.20</v>
      </c>
      <c r="I10022" s="4" t="str">
        <f t="shared" si="313"/>
        <v>SH31_LDO_5TO3_OUT</v>
      </c>
    </row>
    <row r="10023" spans="1:9">
      <c r="A10023" t="s">
        <v>261</v>
      </c>
      <c r="B10023" t="s">
        <v>9559</v>
      </c>
      <c r="C10023" t="s">
        <v>6164</v>
      </c>
      <c r="D10023" t="s">
        <v>1767</v>
      </c>
      <c r="E10023" t="s">
        <v>4662</v>
      </c>
      <c r="F10023">
        <v>27</v>
      </c>
      <c r="G10023" t="s">
        <v>1767</v>
      </c>
      <c r="H10023" s="4" t="str">
        <f t="shared" si="312"/>
        <v>3HOST1.27</v>
      </c>
      <c r="I10023" s="4" t="str">
        <f t="shared" si="313"/>
        <v>SH31_HSD027</v>
      </c>
    </row>
    <row r="10024" spans="1:9">
      <c r="A10024" t="s">
        <v>261</v>
      </c>
      <c r="B10024" t="s">
        <v>9559</v>
      </c>
      <c r="C10024" t="s">
        <v>6164</v>
      </c>
      <c r="D10024" t="s">
        <v>1768</v>
      </c>
      <c r="E10024" t="s">
        <v>10045</v>
      </c>
      <c r="F10024">
        <v>28</v>
      </c>
      <c r="G10024" t="s">
        <v>1768</v>
      </c>
      <c r="H10024" s="4" t="str">
        <f t="shared" si="312"/>
        <v>3HOST1.28</v>
      </c>
      <c r="I10024" s="4" t="str">
        <f t="shared" si="313"/>
        <v>SH31_D_GPIO_VBUS</v>
      </c>
    </row>
    <row r="10025" spans="1:9">
      <c r="A10025" t="s">
        <v>261</v>
      </c>
      <c r="B10025" t="s">
        <v>9559</v>
      </c>
      <c r="C10025" t="s">
        <v>6164</v>
      </c>
      <c r="D10025" t="s">
        <v>1757</v>
      </c>
      <c r="E10025" t="s">
        <v>4640</v>
      </c>
      <c r="F10025">
        <v>52</v>
      </c>
      <c r="G10025" t="s">
        <v>1757</v>
      </c>
      <c r="H10025" s="4" t="str">
        <f t="shared" si="312"/>
        <v>3HOST1.52</v>
      </c>
      <c r="I10025" s="4" t="str">
        <f t="shared" si="313"/>
        <v>SH31_LDO_5TO3_OUT</v>
      </c>
    </row>
    <row r="10026" spans="1:9">
      <c r="A10026" t="s">
        <v>261</v>
      </c>
      <c r="B10026" t="s">
        <v>9559</v>
      </c>
      <c r="C10026" t="s">
        <v>6164</v>
      </c>
      <c r="D10026" t="s">
        <v>1756</v>
      </c>
      <c r="E10026" t="s">
        <v>4642</v>
      </c>
      <c r="F10026">
        <v>53</v>
      </c>
      <c r="G10026" t="s">
        <v>1756</v>
      </c>
      <c r="H10026" s="4" t="str">
        <f t="shared" si="312"/>
        <v>3HOST1.53</v>
      </c>
      <c r="I10026" s="4" t="str">
        <f t="shared" si="313"/>
        <v>SH31_XTAL_IN</v>
      </c>
    </row>
    <row r="10027" spans="1:9">
      <c r="A10027" t="s">
        <v>261</v>
      </c>
      <c r="B10027" t="s">
        <v>9559</v>
      </c>
      <c r="C10027" t="s">
        <v>6164</v>
      </c>
      <c r="D10027" t="s">
        <v>1755</v>
      </c>
      <c r="E10027" t="s">
        <v>4643</v>
      </c>
      <c r="F10027">
        <v>54</v>
      </c>
      <c r="G10027" t="s">
        <v>1755</v>
      </c>
      <c r="H10027" s="4" t="str">
        <f t="shared" si="312"/>
        <v>3HOST1.54</v>
      </c>
      <c r="I10027" s="4" t="str">
        <f t="shared" si="313"/>
        <v>SH31_XTAL_OUT</v>
      </c>
    </row>
    <row r="10028" spans="1:9">
      <c r="A10028" t="s">
        <v>261</v>
      </c>
      <c r="B10028" t="s">
        <v>9559</v>
      </c>
      <c r="C10028" t="s">
        <v>6165</v>
      </c>
      <c r="D10028">
        <v>1</v>
      </c>
      <c r="E10028" t="s">
        <v>4641</v>
      </c>
      <c r="F10028">
        <v>1</v>
      </c>
      <c r="G10028">
        <v>1</v>
      </c>
      <c r="H10028" s="4" t="str">
        <f t="shared" si="312"/>
        <v>3LH11.1</v>
      </c>
      <c r="I10028" s="4" t="str">
        <f t="shared" si="313"/>
        <v>SH31_L_SWR_5TO1_OUT</v>
      </c>
    </row>
    <row r="10029" spans="1:9">
      <c r="A10029" t="s">
        <v>261</v>
      </c>
      <c r="B10029" t="s">
        <v>9559</v>
      </c>
      <c r="C10029" t="s">
        <v>6165</v>
      </c>
      <c r="D10029">
        <v>2</v>
      </c>
      <c r="E10029" t="s">
        <v>4660</v>
      </c>
      <c r="F10029">
        <v>2</v>
      </c>
      <c r="G10029">
        <v>2</v>
      </c>
      <c r="H10029" s="4" t="str">
        <f t="shared" si="312"/>
        <v>3LH11.2</v>
      </c>
      <c r="I10029" s="4" t="str">
        <f t="shared" si="313"/>
        <v>SH31_SWR_5TO1_OUT</v>
      </c>
    </row>
    <row r="10030" spans="1:9">
      <c r="A10030" t="s">
        <v>261</v>
      </c>
      <c r="B10030" t="s">
        <v>9559</v>
      </c>
      <c r="C10030" t="s">
        <v>6166</v>
      </c>
      <c r="D10030">
        <v>1</v>
      </c>
      <c r="E10030" t="s">
        <v>4640</v>
      </c>
      <c r="F10030">
        <v>1</v>
      </c>
      <c r="G10030">
        <v>1</v>
      </c>
      <c r="H10030" s="4" t="str">
        <f t="shared" si="312"/>
        <v>3RH13.1</v>
      </c>
      <c r="I10030" s="4" t="str">
        <f t="shared" si="313"/>
        <v>SH31_LDO_5TO3_OUT</v>
      </c>
    </row>
    <row r="10031" spans="1:9">
      <c r="A10031" t="s">
        <v>261</v>
      </c>
      <c r="B10031" t="s">
        <v>9559</v>
      </c>
      <c r="C10031" t="s">
        <v>6166</v>
      </c>
      <c r="D10031">
        <v>2</v>
      </c>
      <c r="E10031" t="s">
        <v>4655</v>
      </c>
      <c r="F10031">
        <v>2</v>
      </c>
      <c r="G10031">
        <v>2</v>
      </c>
      <c r="H10031" s="4" t="str">
        <f t="shared" si="312"/>
        <v>3RH13.2</v>
      </c>
      <c r="I10031" s="4" t="str">
        <f t="shared" si="313"/>
        <v>SH31_RST_INPIN</v>
      </c>
    </row>
    <row r="10032" spans="1:9">
      <c r="A10032" t="s">
        <v>261</v>
      </c>
      <c r="B10032" t="s">
        <v>9559</v>
      </c>
      <c r="C10032" t="s">
        <v>6167</v>
      </c>
      <c r="D10032">
        <v>1</v>
      </c>
      <c r="E10032" t="s">
        <v>4622</v>
      </c>
      <c r="F10032">
        <v>1</v>
      </c>
      <c r="G10032">
        <v>1</v>
      </c>
      <c r="H10032" s="4" t="str">
        <f t="shared" si="312"/>
        <v>3RH112.1</v>
      </c>
      <c r="I10032" s="4" t="str">
        <f t="shared" si="313"/>
        <v>SH31_P6_ISOLATEB</v>
      </c>
    </row>
    <row r="10033" spans="1:9">
      <c r="A10033" t="s">
        <v>261</v>
      </c>
      <c r="B10033" t="s">
        <v>9559</v>
      </c>
      <c r="C10033" t="s">
        <v>6167</v>
      </c>
      <c r="D10033">
        <v>2</v>
      </c>
      <c r="E10033" t="s">
        <v>4653</v>
      </c>
      <c r="F10033">
        <v>2</v>
      </c>
      <c r="G10033">
        <v>2</v>
      </c>
      <c r="H10033" s="4" t="str">
        <f t="shared" si="312"/>
        <v>3RH112.2</v>
      </c>
      <c r="I10033" s="4" t="str">
        <f t="shared" si="313"/>
        <v>SH31_ISOLATEBPIN</v>
      </c>
    </row>
    <row r="10034" spans="1:9">
      <c r="A10034" t="s">
        <v>261</v>
      </c>
      <c r="B10034" t="s">
        <v>9559</v>
      </c>
      <c r="C10034" t="s">
        <v>6168</v>
      </c>
      <c r="D10034">
        <v>1</v>
      </c>
      <c r="E10034" t="s">
        <v>4640</v>
      </c>
      <c r="F10034">
        <v>1</v>
      </c>
      <c r="G10034">
        <v>1</v>
      </c>
      <c r="H10034" s="4" t="str">
        <f t="shared" si="312"/>
        <v>3RH113.1</v>
      </c>
      <c r="I10034" s="4" t="str">
        <f t="shared" si="313"/>
        <v>SH31_LDO_5TO3_OUT</v>
      </c>
    </row>
    <row r="10035" spans="1:9">
      <c r="A10035" t="s">
        <v>261</v>
      </c>
      <c r="B10035" t="s">
        <v>9559</v>
      </c>
      <c r="C10035" t="s">
        <v>6168</v>
      </c>
      <c r="D10035">
        <v>2</v>
      </c>
      <c r="E10035" t="s">
        <v>4590</v>
      </c>
      <c r="F10035">
        <v>2</v>
      </c>
      <c r="G10035">
        <v>2</v>
      </c>
      <c r="H10035" s="4" t="str">
        <f t="shared" si="312"/>
        <v>3RH113.2</v>
      </c>
      <c r="I10035" s="4" t="str">
        <f t="shared" si="313"/>
        <v>SH31_P6_CLKREQB</v>
      </c>
    </row>
    <row r="10036" spans="1:9">
      <c r="A10036" t="s">
        <v>261</v>
      </c>
      <c r="B10036" t="s">
        <v>9559</v>
      </c>
      <c r="C10036" t="s">
        <v>6169</v>
      </c>
      <c r="D10036">
        <v>1</v>
      </c>
      <c r="E10036" t="s">
        <v>4640</v>
      </c>
      <c r="F10036">
        <v>1</v>
      </c>
      <c r="G10036">
        <v>1</v>
      </c>
      <c r="H10036" s="4" t="str">
        <f t="shared" si="312"/>
        <v>3RH114.1</v>
      </c>
      <c r="I10036" s="4" t="str">
        <f t="shared" si="313"/>
        <v>SH31_LDO_5TO3_OUT</v>
      </c>
    </row>
    <row r="10037" spans="1:9">
      <c r="A10037" t="s">
        <v>261</v>
      </c>
      <c r="B10037" t="s">
        <v>9559</v>
      </c>
      <c r="C10037" t="s">
        <v>6169</v>
      </c>
      <c r="D10037">
        <v>2</v>
      </c>
      <c r="E10037" t="s">
        <v>4625</v>
      </c>
      <c r="F10037">
        <v>2</v>
      </c>
      <c r="G10037">
        <v>2</v>
      </c>
      <c r="H10037" s="4" t="str">
        <f t="shared" si="312"/>
        <v>3RH114.2</v>
      </c>
      <c r="I10037" s="4" t="str">
        <f t="shared" si="313"/>
        <v>SH31_P6_PCIE_RESETB</v>
      </c>
    </row>
    <row r="10038" spans="1:9">
      <c r="A10038" t="s">
        <v>261</v>
      </c>
      <c r="B10038" t="s">
        <v>9559</v>
      </c>
      <c r="C10038" t="s">
        <v>6170</v>
      </c>
      <c r="D10038">
        <v>1</v>
      </c>
      <c r="E10038" t="s">
        <v>4641</v>
      </c>
      <c r="F10038">
        <v>1</v>
      </c>
      <c r="G10038">
        <v>1</v>
      </c>
      <c r="H10038" s="4" t="str">
        <f t="shared" si="312"/>
        <v>3RH116.1</v>
      </c>
      <c r="I10038" s="4" t="str">
        <f t="shared" si="313"/>
        <v>SH31_L_SWR_5TO1_OUT</v>
      </c>
    </row>
    <row r="10039" spans="1:9">
      <c r="A10039" t="s">
        <v>261</v>
      </c>
      <c r="B10039" t="s">
        <v>9559</v>
      </c>
      <c r="C10039" t="s">
        <v>6170</v>
      </c>
      <c r="D10039">
        <v>2</v>
      </c>
      <c r="E10039" t="s">
        <v>4646</v>
      </c>
      <c r="F10039">
        <v>2</v>
      </c>
      <c r="G10039">
        <v>2</v>
      </c>
      <c r="H10039" s="4" t="str">
        <f t="shared" si="312"/>
        <v>3RH116.2</v>
      </c>
      <c r="I10039" s="4" t="str">
        <f t="shared" si="313"/>
        <v>SH31_USB_AVDD10</v>
      </c>
    </row>
    <row r="10040" spans="1:9">
      <c r="A10040" t="s">
        <v>261</v>
      </c>
      <c r="B10040" t="s">
        <v>9559</v>
      </c>
      <c r="C10040" t="s">
        <v>6171</v>
      </c>
      <c r="D10040">
        <v>1</v>
      </c>
      <c r="E10040" t="s">
        <v>4663</v>
      </c>
      <c r="F10040">
        <v>1</v>
      </c>
      <c r="G10040">
        <v>1</v>
      </c>
      <c r="H10040" s="4" t="str">
        <f t="shared" si="312"/>
        <v>3RH118.1</v>
      </c>
      <c r="I10040" s="4" t="str">
        <f t="shared" si="313"/>
        <v>SH31_SPISI_DBG</v>
      </c>
    </row>
    <row r="10041" spans="1:9">
      <c r="A10041" t="s">
        <v>261</v>
      </c>
      <c r="B10041" t="s">
        <v>9559</v>
      </c>
      <c r="C10041" t="s">
        <v>6171</v>
      </c>
      <c r="D10041">
        <v>2</v>
      </c>
      <c r="E10041" t="s">
        <v>4658</v>
      </c>
      <c r="F10041">
        <v>2</v>
      </c>
      <c r="G10041">
        <v>2</v>
      </c>
      <c r="H10041" s="4" t="str">
        <f t="shared" si="312"/>
        <v>3RH118.2</v>
      </c>
      <c r="I10041" s="4" t="str">
        <f t="shared" si="313"/>
        <v>SH31_SPISI</v>
      </c>
    </row>
    <row r="10042" spans="1:9">
      <c r="A10042" t="s">
        <v>261</v>
      </c>
      <c r="B10042" t="s">
        <v>9559</v>
      </c>
      <c r="C10042" t="s">
        <v>6172</v>
      </c>
      <c r="D10042">
        <v>1</v>
      </c>
      <c r="E10042" t="s">
        <v>4664</v>
      </c>
      <c r="F10042">
        <v>1</v>
      </c>
      <c r="G10042">
        <v>1</v>
      </c>
      <c r="H10042" s="4" t="str">
        <f t="shared" si="312"/>
        <v>3RH119.1</v>
      </c>
      <c r="I10042" s="4" t="str">
        <f t="shared" si="313"/>
        <v>SH31_SPICK_DBG</v>
      </c>
    </row>
    <row r="10043" spans="1:9">
      <c r="A10043" t="s">
        <v>261</v>
      </c>
      <c r="B10043" t="s">
        <v>9559</v>
      </c>
      <c r="C10043" t="s">
        <v>6172</v>
      </c>
      <c r="D10043">
        <v>2</v>
      </c>
      <c r="E10043" t="s">
        <v>4656</v>
      </c>
      <c r="F10043">
        <v>2</v>
      </c>
      <c r="G10043">
        <v>2</v>
      </c>
      <c r="H10043" s="4" t="str">
        <f t="shared" si="312"/>
        <v>3RH119.2</v>
      </c>
      <c r="I10043" s="4" t="str">
        <f t="shared" si="313"/>
        <v>SH31_SPICK</v>
      </c>
    </row>
    <row r="10044" spans="1:9">
      <c r="A10044" t="s">
        <v>261</v>
      </c>
      <c r="B10044" t="s">
        <v>9559</v>
      </c>
      <c r="C10044" t="s">
        <v>6173</v>
      </c>
      <c r="D10044">
        <v>1</v>
      </c>
      <c r="E10044" t="s">
        <v>169</v>
      </c>
      <c r="F10044">
        <v>1</v>
      </c>
      <c r="G10044">
        <v>1</v>
      </c>
      <c r="H10044" s="4" t="str">
        <f t="shared" si="312"/>
        <v>3RH121.1</v>
      </c>
      <c r="I10044" s="4" t="str">
        <f t="shared" si="313"/>
        <v>DGND</v>
      </c>
    </row>
    <row r="10045" spans="1:9">
      <c r="A10045" t="s">
        <v>261</v>
      </c>
      <c r="B10045" t="s">
        <v>9559</v>
      </c>
      <c r="C10045" t="s">
        <v>6173</v>
      </c>
      <c r="D10045">
        <v>2</v>
      </c>
      <c r="E10045" t="s">
        <v>4652</v>
      </c>
      <c r="F10045">
        <v>2</v>
      </c>
      <c r="G10045">
        <v>2</v>
      </c>
      <c r="H10045" s="4" t="str">
        <f t="shared" si="312"/>
        <v>3RH121.2</v>
      </c>
      <c r="I10045" s="4" t="str">
        <f t="shared" si="313"/>
        <v>SH31_SPIO2</v>
      </c>
    </row>
    <row r="10046" spans="1:9">
      <c r="A10046" t="s">
        <v>261</v>
      </c>
      <c r="B10046" t="s">
        <v>9559</v>
      </c>
      <c r="C10046" t="s">
        <v>6174</v>
      </c>
      <c r="D10046">
        <v>1</v>
      </c>
      <c r="E10046" t="s">
        <v>463</v>
      </c>
      <c r="F10046">
        <v>1</v>
      </c>
      <c r="G10046">
        <v>1</v>
      </c>
      <c r="H10046" s="4" t="str">
        <f t="shared" si="312"/>
        <v>3RH122.1</v>
      </c>
      <c r="I10046" s="4" t="str">
        <f t="shared" si="313"/>
        <v>VDD33_ATX</v>
      </c>
    </row>
    <row r="10047" spans="1:9">
      <c r="A10047" t="s">
        <v>261</v>
      </c>
      <c r="B10047" t="s">
        <v>9559</v>
      </c>
      <c r="C10047" t="s">
        <v>6174</v>
      </c>
      <c r="D10047">
        <v>2</v>
      </c>
      <c r="E10047" t="s">
        <v>4651</v>
      </c>
      <c r="F10047">
        <v>2</v>
      </c>
      <c r="G10047">
        <v>2</v>
      </c>
      <c r="H10047" s="4" t="str">
        <f t="shared" si="312"/>
        <v>3RH122.2</v>
      </c>
      <c r="I10047" s="4" t="str">
        <f t="shared" si="313"/>
        <v>SH31_SPIO3</v>
      </c>
    </row>
    <row r="10048" spans="1:9">
      <c r="A10048" t="s">
        <v>261</v>
      </c>
      <c r="B10048" t="s">
        <v>9559</v>
      </c>
      <c r="C10048" t="s">
        <v>6175</v>
      </c>
      <c r="D10048">
        <v>1</v>
      </c>
      <c r="E10048" t="s">
        <v>4665</v>
      </c>
      <c r="F10048">
        <v>1</v>
      </c>
      <c r="G10048">
        <v>1</v>
      </c>
      <c r="H10048" s="4" t="str">
        <f t="shared" si="312"/>
        <v>3RH123.1</v>
      </c>
      <c r="I10048" s="4" t="str">
        <f t="shared" si="313"/>
        <v>SH31_SPISO_DBG</v>
      </c>
    </row>
    <row r="10049" spans="1:9">
      <c r="A10049" t="s">
        <v>261</v>
      </c>
      <c r="B10049" t="s">
        <v>9559</v>
      </c>
      <c r="C10049" t="s">
        <v>6175</v>
      </c>
      <c r="D10049">
        <v>2</v>
      </c>
      <c r="E10049" t="s">
        <v>4659</v>
      </c>
      <c r="F10049">
        <v>2</v>
      </c>
      <c r="G10049">
        <v>2</v>
      </c>
      <c r="H10049" s="4" t="str">
        <f t="shared" si="312"/>
        <v>3RH123.2</v>
      </c>
      <c r="I10049" s="4" t="str">
        <f t="shared" si="313"/>
        <v>SH31_SPISO</v>
      </c>
    </row>
    <row r="10050" spans="1:9">
      <c r="A10050" t="s">
        <v>261</v>
      </c>
      <c r="B10050" t="s">
        <v>9559</v>
      </c>
      <c r="C10050" t="s">
        <v>6176</v>
      </c>
      <c r="D10050">
        <v>1</v>
      </c>
      <c r="E10050" t="s">
        <v>4649</v>
      </c>
      <c r="F10050">
        <v>1</v>
      </c>
      <c r="G10050">
        <v>1</v>
      </c>
      <c r="H10050" s="4" t="str">
        <f t="shared" ref="H10050:H10113" si="314">CONCATENATE(C10050,".",F10050)</f>
        <v>3RH129.1</v>
      </c>
      <c r="I10050" s="4" t="str">
        <f t="shared" ref="I10050:I10113" si="315">E10050</f>
        <v>SH31_DIS_DB</v>
      </c>
    </row>
    <row r="10051" spans="1:9">
      <c r="A10051" t="s">
        <v>261</v>
      </c>
      <c r="B10051" t="s">
        <v>9559</v>
      </c>
      <c r="C10051" t="s">
        <v>6176</v>
      </c>
      <c r="D10051">
        <v>2</v>
      </c>
      <c r="E10051" t="s">
        <v>169</v>
      </c>
      <c r="F10051">
        <v>2</v>
      </c>
      <c r="G10051">
        <v>2</v>
      </c>
      <c r="H10051" s="4" t="str">
        <f t="shared" si="314"/>
        <v>3RH129.2</v>
      </c>
      <c r="I10051" s="4" t="str">
        <f t="shared" si="315"/>
        <v>DGND</v>
      </c>
    </row>
    <row r="10052" spans="1:9">
      <c r="A10052" t="s">
        <v>261</v>
      </c>
      <c r="B10052" t="s">
        <v>9559</v>
      </c>
      <c r="C10052" t="s">
        <v>6177</v>
      </c>
      <c r="D10052">
        <v>1</v>
      </c>
      <c r="E10052" t="s">
        <v>4647</v>
      </c>
      <c r="F10052">
        <v>1</v>
      </c>
      <c r="G10052">
        <v>1</v>
      </c>
      <c r="H10052" s="4" t="str">
        <f t="shared" si="314"/>
        <v>3RH130.1</v>
      </c>
      <c r="I10052" s="4" t="str">
        <f t="shared" si="315"/>
        <v>SH31_CC1</v>
      </c>
    </row>
    <row r="10053" spans="1:9">
      <c r="A10053" t="s">
        <v>261</v>
      </c>
      <c r="B10053" t="s">
        <v>9559</v>
      </c>
      <c r="C10053" t="s">
        <v>6177</v>
      </c>
      <c r="D10053">
        <v>2</v>
      </c>
      <c r="F10053">
        <v>2</v>
      </c>
      <c r="G10053">
        <v>2</v>
      </c>
      <c r="H10053" s="4" t="str">
        <f t="shared" si="314"/>
        <v>3RH130.2</v>
      </c>
      <c r="I10053" s="4">
        <f t="shared" si="315"/>
        <v>0</v>
      </c>
    </row>
    <row r="10054" spans="1:9">
      <c r="A10054" t="s">
        <v>261</v>
      </c>
      <c r="B10054" t="s">
        <v>9559</v>
      </c>
      <c r="C10054" t="s">
        <v>6178</v>
      </c>
      <c r="D10054">
        <v>1</v>
      </c>
      <c r="E10054" t="s">
        <v>4648</v>
      </c>
      <c r="F10054">
        <v>1</v>
      </c>
      <c r="G10054">
        <v>1</v>
      </c>
      <c r="H10054" s="4" t="str">
        <f t="shared" si="314"/>
        <v>3RH132.1</v>
      </c>
      <c r="I10054" s="4" t="str">
        <f t="shared" si="315"/>
        <v>SH31_CC2</v>
      </c>
    </row>
    <row r="10055" spans="1:9">
      <c r="A10055" t="s">
        <v>261</v>
      </c>
      <c r="B10055" t="s">
        <v>9559</v>
      </c>
      <c r="C10055" t="s">
        <v>6178</v>
      </c>
      <c r="D10055">
        <v>2</v>
      </c>
      <c r="F10055">
        <v>2</v>
      </c>
      <c r="G10055">
        <v>2</v>
      </c>
      <c r="H10055" s="4" t="str">
        <f t="shared" si="314"/>
        <v>3RH132.2</v>
      </c>
      <c r="I10055" s="4">
        <f t="shared" si="315"/>
        <v>0</v>
      </c>
    </row>
    <row r="10056" spans="1:9">
      <c r="A10056" t="s">
        <v>261</v>
      </c>
      <c r="B10056" t="s">
        <v>9559</v>
      </c>
      <c r="C10056" t="s">
        <v>6179</v>
      </c>
      <c r="D10056">
        <v>1</v>
      </c>
      <c r="E10056" t="s">
        <v>4666</v>
      </c>
      <c r="F10056">
        <v>1</v>
      </c>
      <c r="G10056">
        <v>1</v>
      </c>
      <c r="H10056" s="4" t="str">
        <f t="shared" si="314"/>
        <v>3RH151.1</v>
      </c>
      <c r="I10056" s="4" t="str">
        <f t="shared" si="315"/>
        <v>SH31_SJTCLK</v>
      </c>
    </row>
    <row r="10057" spans="1:9">
      <c r="A10057" t="s">
        <v>261</v>
      </c>
      <c r="B10057" t="s">
        <v>9559</v>
      </c>
      <c r="C10057" t="s">
        <v>6179</v>
      </c>
      <c r="D10057">
        <v>2</v>
      </c>
      <c r="E10057" t="s">
        <v>10043</v>
      </c>
      <c r="F10057">
        <v>2</v>
      </c>
      <c r="G10057">
        <v>2</v>
      </c>
      <c r="H10057" s="4" t="str">
        <f t="shared" si="314"/>
        <v>3RH151.2</v>
      </c>
      <c r="I10057" s="4" t="str">
        <f t="shared" si="315"/>
        <v>SH31_D_SJTCLK</v>
      </c>
    </row>
    <row r="10058" spans="1:9">
      <c r="A10058" t="s">
        <v>261</v>
      </c>
      <c r="B10058" t="s">
        <v>9559</v>
      </c>
      <c r="C10058" t="s">
        <v>6180</v>
      </c>
      <c r="D10058">
        <v>1</v>
      </c>
      <c r="F10058">
        <v>1</v>
      </c>
      <c r="G10058">
        <v>1</v>
      </c>
      <c r="H10058" s="4" t="str">
        <f t="shared" si="314"/>
        <v>3RH152.1</v>
      </c>
      <c r="I10058" s="4">
        <f t="shared" si="315"/>
        <v>0</v>
      </c>
    </row>
    <row r="10059" spans="1:9">
      <c r="A10059" t="s">
        <v>261</v>
      </c>
      <c r="B10059" t="s">
        <v>9559</v>
      </c>
      <c r="C10059" t="s">
        <v>6180</v>
      </c>
      <c r="D10059">
        <v>2</v>
      </c>
      <c r="E10059" t="s">
        <v>4666</v>
      </c>
      <c r="F10059">
        <v>2</v>
      </c>
      <c r="G10059">
        <v>2</v>
      </c>
      <c r="H10059" s="4" t="str">
        <f t="shared" si="314"/>
        <v>3RH152.2</v>
      </c>
      <c r="I10059" s="4" t="str">
        <f t="shared" si="315"/>
        <v>SH31_SJTCLK</v>
      </c>
    </row>
    <row r="10060" spans="1:9">
      <c r="A10060" t="s">
        <v>261</v>
      </c>
      <c r="B10060" t="s">
        <v>9559</v>
      </c>
      <c r="C10060" t="s">
        <v>6181</v>
      </c>
      <c r="D10060">
        <v>1</v>
      </c>
      <c r="E10060" t="s">
        <v>4667</v>
      </c>
      <c r="F10060">
        <v>1</v>
      </c>
      <c r="G10060">
        <v>1</v>
      </c>
      <c r="H10060" s="4" t="str">
        <f t="shared" si="314"/>
        <v>3RH161.1</v>
      </c>
      <c r="I10060" s="4" t="str">
        <f t="shared" si="315"/>
        <v>SH31_SJTDI</v>
      </c>
    </row>
    <row r="10061" spans="1:9">
      <c r="A10061" t="s">
        <v>261</v>
      </c>
      <c r="B10061" t="s">
        <v>9559</v>
      </c>
      <c r="C10061" t="s">
        <v>6181</v>
      </c>
      <c r="D10061">
        <v>2</v>
      </c>
      <c r="E10061" t="s">
        <v>10044</v>
      </c>
      <c r="F10061">
        <v>2</v>
      </c>
      <c r="G10061">
        <v>2</v>
      </c>
      <c r="H10061" s="4" t="str">
        <f t="shared" si="314"/>
        <v>3RH161.2</v>
      </c>
      <c r="I10061" s="4" t="str">
        <f t="shared" si="315"/>
        <v>SH31_D_SJTDI</v>
      </c>
    </row>
    <row r="10062" spans="1:9">
      <c r="A10062" t="s">
        <v>261</v>
      </c>
      <c r="B10062" t="s">
        <v>9559</v>
      </c>
      <c r="C10062" t="s">
        <v>6182</v>
      </c>
      <c r="D10062">
        <v>1</v>
      </c>
      <c r="F10062">
        <v>1</v>
      </c>
      <c r="G10062">
        <v>1</v>
      </c>
      <c r="H10062" s="4" t="str">
        <f t="shared" si="314"/>
        <v>3RH162.1</v>
      </c>
      <c r="I10062" s="4">
        <f t="shared" si="315"/>
        <v>0</v>
      </c>
    </row>
    <row r="10063" spans="1:9">
      <c r="A10063" t="s">
        <v>261</v>
      </c>
      <c r="B10063" t="s">
        <v>9559</v>
      </c>
      <c r="C10063" t="s">
        <v>6182</v>
      </c>
      <c r="D10063">
        <v>2</v>
      </c>
      <c r="E10063" t="s">
        <v>4667</v>
      </c>
      <c r="F10063">
        <v>2</v>
      </c>
      <c r="G10063">
        <v>2</v>
      </c>
      <c r="H10063" s="4" t="str">
        <f t="shared" si="314"/>
        <v>3RH162.2</v>
      </c>
      <c r="I10063" s="4" t="str">
        <f t="shared" si="315"/>
        <v>SH31_SJTDI</v>
      </c>
    </row>
    <row r="10064" spans="1:9">
      <c r="A10064" t="s">
        <v>261</v>
      </c>
      <c r="B10064" t="s">
        <v>9559</v>
      </c>
      <c r="C10064" t="s">
        <v>6183</v>
      </c>
      <c r="D10064">
        <v>1</v>
      </c>
      <c r="E10064" t="s">
        <v>4640</v>
      </c>
      <c r="F10064">
        <v>1</v>
      </c>
      <c r="G10064">
        <v>1</v>
      </c>
      <c r="H10064" s="4" t="str">
        <f t="shared" si="314"/>
        <v>3RH171.1</v>
      </c>
      <c r="I10064" s="4" t="str">
        <f t="shared" si="315"/>
        <v>SH31_LDO_5TO3_OUT</v>
      </c>
    </row>
    <row r="10065" spans="1:9">
      <c r="A10065" t="s">
        <v>261</v>
      </c>
      <c r="B10065" t="s">
        <v>9559</v>
      </c>
      <c r="C10065" t="s">
        <v>6183</v>
      </c>
      <c r="D10065">
        <v>2</v>
      </c>
      <c r="E10065" t="s">
        <v>4661</v>
      </c>
      <c r="F10065">
        <v>2</v>
      </c>
      <c r="G10065">
        <v>2</v>
      </c>
      <c r="H10065" s="4" t="str">
        <f t="shared" si="314"/>
        <v>3RH171.2</v>
      </c>
      <c r="I10065" s="4" t="str">
        <f t="shared" si="315"/>
        <v>SH31_TESTENPIN</v>
      </c>
    </row>
    <row r="10066" spans="1:9">
      <c r="A10066" t="s">
        <v>261</v>
      </c>
      <c r="B10066" t="s">
        <v>9559</v>
      </c>
      <c r="C10066" t="s">
        <v>6184</v>
      </c>
      <c r="D10066">
        <v>1</v>
      </c>
      <c r="E10066" t="s">
        <v>169</v>
      </c>
      <c r="F10066">
        <v>1</v>
      </c>
      <c r="G10066">
        <v>1</v>
      </c>
      <c r="H10066" s="4" t="str">
        <f t="shared" si="314"/>
        <v>3RH172.1</v>
      </c>
      <c r="I10066" s="4" t="str">
        <f t="shared" si="315"/>
        <v>DGND</v>
      </c>
    </row>
    <row r="10067" spans="1:9">
      <c r="A10067" t="s">
        <v>261</v>
      </c>
      <c r="B10067" t="s">
        <v>9559</v>
      </c>
      <c r="C10067" t="s">
        <v>6184</v>
      </c>
      <c r="D10067">
        <v>2</v>
      </c>
      <c r="E10067" t="s">
        <v>4661</v>
      </c>
      <c r="F10067">
        <v>2</v>
      </c>
      <c r="G10067">
        <v>2</v>
      </c>
      <c r="H10067" s="4" t="str">
        <f t="shared" si="314"/>
        <v>3RH172.2</v>
      </c>
      <c r="I10067" s="4" t="str">
        <f t="shared" si="315"/>
        <v>SH31_TESTENPIN</v>
      </c>
    </row>
    <row r="10068" spans="1:9">
      <c r="A10068" t="s">
        <v>261</v>
      </c>
      <c r="B10068" t="s">
        <v>9559</v>
      </c>
      <c r="C10068" t="s">
        <v>6185</v>
      </c>
      <c r="D10068">
        <v>1</v>
      </c>
      <c r="E10068" t="s">
        <v>4668</v>
      </c>
      <c r="F10068">
        <v>1</v>
      </c>
      <c r="G10068">
        <v>1</v>
      </c>
      <c r="H10068" s="4" t="str">
        <f t="shared" si="314"/>
        <v>3RH181.1</v>
      </c>
      <c r="I10068" s="4" t="str">
        <f t="shared" si="315"/>
        <v>SH31_SJTMS</v>
      </c>
    </row>
    <row r="10069" spans="1:9">
      <c r="A10069" t="s">
        <v>261</v>
      </c>
      <c r="B10069" t="s">
        <v>9559</v>
      </c>
      <c r="C10069" t="s">
        <v>6185</v>
      </c>
      <c r="D10069">
        <v>2</v>
      </c>
      <c r="E10069" t="s">
        <v>10041</v>
      </c>
      <c r="F10069">
        <v>2</v>
      </c>
      <c r="G10069">
        <v>2</v>
      </c>
      <c r="H10069" s="4" t="str">
        <f t="shared" si="314"/>
        <v>3RH181.2</v>
      </c>
      <c r="I10069" s="4" t="str">
        <f t="shared" si="315"/>
        <v>SH31_D_SJTMS</v>
      </c>
    </row>
    <row r="10070" spans="1:9">
      <c r="A10070" t="s">
        <v>261</v>
      </c>
      <c r="B10070" t="s">
        <v>9559</v>
      </c>
      <c r="C10070" t="s">
        <v>6186</v>
      </c>
      <c r="D10070">
        <v>1</v>
      </c>
      <c r="F10070">
        <v>1</v>
      </c>
      <c r="G10070">
        <v>1</v>
      </c>
      <c r="H10070" s="4" t="str">
        <f t="shared" si="314"/>
        <v>3RH182.1</v>
      </c>
      <c r="I10070" s="4">
        <f t="shared" si="315"/>
        <v>0</v>
      </c>
    </row>
    <row r="10071" spans="1:9">
      <c r="A10071" t="s">
        <v>261</v>
      </c>
      <c r="B10071" t="s">
        <v>9559</v>
      </c>
      <c r="C10071" t="s">
        <v>6186</v>
      </c>
      <c r="D10071">
        <v>2</v>
      </c>
      <c r="E10071" t="s">
        <v>4668</v>
      </c>
      <c r="F10071">
        <v>2</v>
      </c>
      <c r="G10071">
        <v>2</v>
      </c>
      <c r="H10071" s="4" t="str">
        <f t="shared" si="314"/>
        <v>3RH182.2</v>
      </c>
      <c r="I10071" s="4" t="str">
        <f t="shared" si="315"/>
        <v>SH31_SJTMS</v>
      </c>
    </row>
    <row r="10072" spans="1:9">
      <c r="A10072" t="s">
        <v>261</v>
      </c>
      <c r="B10072" t="s">
        <v>9559</v>
      </c>
      <c r="C10072" t="s">
        <v>6187</v>
      </c>
      <c r="D10072">
        <v>1</v>
      </c>
      <c r="E10072" t="s">
        <v>4669</v>
      </c>
      <c r="F10072">
        <v>1</v>
      </c>
      <c r="G10072">
        <v>1</v>
      </c>
      <c r="H10072" s="4" t="str">
        <f t="shared" si="314"/>
        <v>3RH191.1</v>
      </c>
      <c r="I10072" s="4" t="str">
        <f t="shared" si="315"/>
        <v>SH31_SJTDO/LED0</v>
      </c>
    </row>
    <row r="10073" spans="1:9">
      <c r="A10073" t="s">
        <v>261</v>
      </c>
      <c r="B10073" t="s">
        <v>9559</v>
      </c>
      <c r="C10073" t="s">
        <v>6187</v>
      </c>
      <c r="D10073">
        <v>2</v>
      </c>
      <c r="E10073" t="s">
        <v>10042</v>
      </c>
      <c r="F10073">
        <v>2</v>
      </c>
      <c r="G10073">
        <v>2</v>
      </c>
      <c r="H10073" s="4" t="str">
        <f t="shared" si="314"/>
        <v>3RH191.2</v>
      </c>
      <c r="I10073" s="4" t="str">
        <f t="shared" si="315"/>
        <v>SH31_D_SJTDO</v>
      </c>
    </row>
    <row r="10074" spans="1:9">
      <c r="A10074" t="s">
        <v>261</v>
      </c>
      <c r="B10074" t="s">
        <v>9559</v>
      </c>
      <c r="C10074" t="s">
        <v>9560</v>
      </c>
      <c r="D10074">
        <v>1</v>
      </c>
      <c r="F10074">
        <v>1</v>
      </c>
      <c r="G10074">
        <v>1</v>
      </c>
      <c r="H10074" s="4" t="str">
        <f t="shared" si="314"/>
        <v>3RH192.1</v>
      </c>
      <c r="I10074" s="4">
        <f t="shared" si="315"/>
        <v>0</v>
      </c>
    </row>
    <row r="10075" spans="1:9">
      <c r="A10075" t="s">
        <v>261</v>
      </c>
      <c r="B10075" t="s">
        <v>9559</v>
      </c>
      <c r="C10075" t="s">
        <v>9560</v>
      </c>
      <c r="D10075">
        <v>2</v>
      </c>
      <c r="E10075" t="s">
        <v>4669</v>
      </c>
      <c r="F10075">
        <v>2</v>
      </c>
      <c r="G10075">
        <v>2</v>
      </c>
      <c r="H10075" s="4" t="str">
        <f t="shared" si="314"/>
        <v>3RH192.2</v>
      </c>
      <c r="I10075" s="4" t="str">
        <f t="shared" si="315"/>
        <v>SH31_SJTDO/LED0</v>
      </c>
    </row>
    <row r="10076" spans="1:9">
      <c r="A10076" t="s">
        <v>261</v>
      </c>
      <c r="B10076" t="s">
        <v>9559</v>
      </c>
      <c r="C10076" t="s">
        <v>6188</v>
      </c>
      <c r="D10076">
        <v>1</v>
      </c>
      <c r="E10076" t="s">
        <v>4593</v>
      </c>
      <c r="F10076">
        <v>1</v>
      </c>
      <c r="G10076">
        <v>1</v>
      </c>
      <c r="H10076" s="4" t="str">
        <f t="shared" si="314"/>
        <v>3RH1101.1</v>
      </c>
      <c r="I10076" s="4" t="str">
        <f t="shared" si="315"/>
        <v>SH31_P6_LANWAKEB</v>
      </c>
    </row>
    <row r="10077" spans="1:9">
      <c r="A10077" t="s">
        <v>261</v>
      </c>
      <c r="B10077" t="s">
        <v>9559</v>
      </c>
      <c r="C10077" t="s">
        <v>6188</v>
      </c>
      <c r="D10077">
        <v>2</v>
      </c>
      <c r="E10077" t="s">
        <v>4638</v>
      </c>
      <c r="F10077">
        <v>2</v>
      </c>
      <c r="G10077">
        <v>2</v>
      </c>
      <c r="H10077" s="4" t="str">
        <f t="shared" si="314"/>
        <v>3RH1101.2</v>
      </c>
      <c r="I10077" s="4" t="str">
        <f t="shared" si="315"/>
        <v>SH31_LANWAKEB</v>
      </c>
    </row>
    <row r="10078" spans="1:9">
      <c r="A10078" t="s">
        <v>261</v>
      </c>
      <c r="B10078" t="s">
        <v>9559</v>
      </c>
      <c r="C10078" t="s">
        <v>6189</v>
      </c>
      <c r="D10078">
        <v>1</v>
      </c>
      <c r="E10078" t="s">
        <v>4670</v>
      </c>
      <c r="F10078">
        <v>1</v>
      </c>
      <c r="G10078">
        <v>1</v>
      </c>
      <c r="H10078" s="4" t="str">
        <f t="shared" si="314"/>
        <v>3RH1102.1</v>
      </c>
      <c r="I10078" s="4" t="str">
        <f t="shared" si="315"/>
        <v>SH31_GPIO8</v>
      </c>
    </row>
    <row r="10079" spans="1:9">
      <c r="A10079" t="s">
        <v>261</v>
      </c>
      <c r="B10079" t="s">
        <v>9559</v>
      </c>
      <c r="C10079" t="s">
        <v>6189</v>
      </c>
      <c r="D10079">
        <v>2</v>
      </c>
      <c r="E10079" t="s">
        <v>4638</v>
      </c>
      <c r="F10079">
        <v>2</v>
      </c>
      <c r="G10079">
        <v>2</v>
      </c>
      <c r="H10079" s="4" t="str">
        <f t="shared" si="314"/>
        <v>3RH1102.2</v>
      </c>
      <c r="I10079" s="4" t="str">
        <f t="shared" si="315"/>
        <v>SH31_LANWAKEB</v>
      </c>
    </row>
    <row r="10080" spans="1:9">
      <c r="A10080" t="s">
        <v>261</v>
      </c>
      <c r="B10080" t="s">
        <v>9559</v>
      </c>
      <c r="C10080" t="s">
        <v>6190</v>
      </c>
      <c r="D10080">
        <v>1</v>
      </c>
      <c r="E10080" t="s">
        <v>4640</v>
      </c>
      <c r="F10080">
        <v>1</v>
      </c>
      <c r="G10080">
        <v>1</v>
      </c>
      <c r="H10080" s="4" t="str">
        <f t="shared" si="314"/>
        <v>3RH1103.1</v>
      </c>
      <c r="I10080" s="4" t="str">
        <f t="shared" si="315"/>
        <v>SH31_LDO_5TO3_OUT</v>
      </c>
    </row>
    <row r="10081" spans="1:9">
      <c r="A10081" t="s">
        <v>261</v>
      </c>
      <c r="B10081" t="s">
        <v>9559</v>
      </c>
      <c r="C10081" t="s">
        <v>6190</v>
      </c>
      <c r="D10081">
        <v>2</v>
      </c>
      <c r="E10081" t="s">
        <v>4638</v>
      </c>
      <c r="F10081">
        <v>2</v>
      </c>
      <c r="G10081">
        <v>2</v>
      </c>
      <c r="H10081" s="4" t="str">
        <f t="shared" si="314"/>
        <v>3RH1103.2</v>
      </c>
      <c r="I10081" s="4" t="str">
        <f t="shared" si="315"/>
        <v>SH31_LANWAKEB</v>
      </c>
    </row>
    <row r="10082" spans="1:9">
      <c r="A10082" t="s">
        <v>261</v>
      </c>
      <c r="B10082" t="s">
        <v>9559</v>
      </c>
      <c r="C10082" t="s">
        <v>9561</v>
      </c>
      <c r="D10082">
        <v>1</v>
      </c>
      <c r="F10082">
        <v>1</v>
      </c>
      <c r="G10082">
        <v>1</v>
      </c>
      <c r="H10082" s="4" t="str">
        <f t="shared" si="314"/>
        <v>3RH1104.1</v>
      </c>
      <c r="I10082" s="4">
        <f t="shared" si="315"/>
        <v>0</v>
      </c>
    </row>
    <row r="10083" spans="1:9">
      <c r="A10083" t="s">
        <v>261</v>
      </c>
      <c r="B10083" t="s">
        <v>9559</v>
      </c>
      <c r="C10083" t="s">
        <v>9561</v>
      </c>
      <c r="D10083">
        <v>2</v>
      </c>
      <c r="E10083" t="s">
        <v>4670</v>
      </c>
      <c r="F10083">
        <v>2</v>
      </c>
      <c r="G10083">
        <v>2</v>
      </c>
      <c r="H10083" s="4" t="str">
        <f t="shared" si="314"/>
        <v>3RH1104.2</v>
      </c>
      <c r="I10083" s="4" t="str">
        <f t="shared" si="315"/>
        <v>SH31_GPIO8</v>
      </c>
    </row>
    <row r="10084" spans="1:9">
      <c r="A10084" t="s">
        <v>261</v>
      </c>
      <c r="B10084" t="s">
        <v>9559</v>
      </c>
      <c r="C10084" t="s">
        <v>9562</v>
      </c>
      <c r="D10084">
        <v>1</v>
      </c>
      <c r="F10084">
        <v>1</v>
      </c>
      <c r="G10084">
        <v>1</v>
      </c>
      <c r="H10084" s="4" t="str">
        <f t="shared" si="314"/>
        <v>3RH1182.1</v>
      </c>
      <c r="I10084" s="4">
        <f t="shared" si="315"/>
        <v>0</v>
      </c>
    </row>
    <row r="10085" spans="1:9">
      <c r="A10085" t="s">
        <v>261</v>
      </c>
      <c r="B10085" t="s">
        <v>9559</v>
      </c>
      <c r="C10085" t="s">
        <v>9562</v>
      </c>
      <c r="D10085">
        <v>2</v>
      </c>
      <c r="E10085" t="s">
        <v>4663</v>
      </c>
      <c r="F10085">
        <v>2</v>
      </c>
      <c r="G10085">
        <v>2</v>
      </c>
      <c r="H10085" s="4" t="str">
        <f t="shared" si="314"/>
        <v>3RH1182.2</v>
      </c>
      <c r="I10085" s="4" t="str">
        <f t="shared" si="315"/>
        <v>SH31_SPISI_DBG</v>
      </c>
    </row>
    <row r="10086" spans="1:9">
      <c r="A10086" t="s">
        <v>261</v>
      </c>
      <c r="B10086" t="s">
        <v>9559</v>
      </c>
      <c r="C10086" t="s">
        <v>9563</v>
      </c>
      <c r="D10086">
        <v>1</v>
      </c>
      <c r="F10086">
        <v>1</v>
      </c>
      <c r="G10086">
        <v>1</v>
      </c>
      <c r="H10086" s="4" t="str">
        <f t="shared" si="314"/>
        <v>3RH1192.1</v>
      </c>
      <c r="I10086" s="4">
        <f t="shared" si="315"/>
        <v>0</v>
      </c>
    </row>
    <row r="10087" spans="1:9">
      <c r="A10087" t="s">
        <v>261</v>
      </c>
      <c r="B10087" t="s">
        <v>9559</v>
      </c>
      <c r="C10087" t="s">
        <v>9563</v>
      </c>
      <c r="D10087">
        <v>2</v>
      </c>
      <c r="E10087" t="s">
        <v>4664</v>
      </c>
      <c r="F10087">
        <v>2</v>
      </c>
      <c r="G10087">
        <v>2</v>
      </c>
      <c r="H10087" s="4" t="str">
        <f t="shared" si="314"/>
        <v>3RH1192.2</v>
      </c>
      <c r="I10087" s="4" t="str">
        <f t="shared" si="315"/>
        <v>SH31_SPICK_DBG</v>
      </c>
    </row>
    <row r="10088" spans="1:9">
      <c r="A10088" t="s">
        <v>261</v>
      </c>
      <c r="B10088" t="s">
        <v>9559</v>
      </c>
      <c r="C10088" t="s">
        <v>9564</v>
      </c>
      <c r="D10088">
        <v>1</v>
      </c>
      <c r="F10088">
        <v>1</v>
      </c>
      <c r="G10088">
        <v>1</v>
      </c>
      <c r="H10088" s="4" t="str">
        <f t="shared" si="314"/>
        <v>3RH1232.1</v>
      </c>
      <c r="I10088" s="4">
        <f t="shared" si="315"/>
        <v>0</v>
      </c>
    </row>
    <row r="10089" spans="1:9">
      <c r="A10089" t="s">
        <v>261</v>
      </c>
      <c r="B10089" t="s">
        <v>9559</v>
      </c>
      <c r="C10089" t="s">
        <v>9564</v>
      </c>
      <c r="D10089">
        <v>2</v>
      </c>
      <c r="E10089" t="s">
        <v>4665</v>
      </c>
      <c r="F10089">
        <v>2</v>
      </c>
      <c r="G10089">
        <v>2</v>
      </c>
      <c r="H10089" s="4" t="str">
        <f t="shared" si="314"/>
        <v>3RH1232.2</v>
      </c>
      <c r="I10089" s="4" t="str">
        <f t="shared" si="315"/>
        <v>SH31_SPISO_DBG</v>
      </c>
    </row>
    <row r="10090" spans="1:9">
      <c r="A10090" t="s">
        <v>261</v>
      </c>
      <c r="B10090" t="s">
        <v>9559</v>
      </c>
      <c r="C10090" t="s">
        <v>6191</v>
      </c>
      <c r="D10090">
        <v>1</v>
      </c>
      <c r="E10090" t="s">
        <v>4671</v>
      </c>
      <c r="F10090">
        <v>1</v>
      </c>
      <c r="G10090">
        <v>1</v>
      </c>
      <c r="H10090" s="4" t="str">
        <f t="shared" si="314"/>
        <v>3RH1241.1</v>
      </c>
      <c r="I10090" s="4" t="str">
        <f t="shared" si="315"/>
        <v>SH31_SPICS_DBG</v>
      </c>
    </row>
    <row r="10091" spans="1:9">
      <c r="A10091" t="s">
        <v>261</v>
      </c>
      <c r="B10091" t="s">
        <v>9559</v>
      </c>
      <c r="C10091" t="s">
        <v>6191</v>
      </c>
      <c r="D10091">
        <v>2</v>
      </c>
      <c r="E10091" t="s">
        <v>4657</v>
      </c>
      <c r="F10091">
        <v>2</v>
      </c>
      <c r="G10091">
        <v>2</v>
      </c>
      <c r="H10091" s="4" t="str">
        <f t="shared" si="314"/>
        <v>3RH1241.2</v>
      </c>
      <c r="I10091" s="4" t="str">
        <f t="shared" si="315"/>
        <v>SH31_SPICS</v>
      </c>
    </row>
    <row r="10092" spans="1:9">
      <c r="A10092" t="s">
        <v>261</v>
      </c>
      <c r="B10092" t="s">
        <v>9559</v>
      </c>
      <c r="C10092" t="s">
        <v>6192</v>
      </c>
      <c r="D10092">
        <v>1</v>
      </c>
      <c r="E10092" t="s">
        <v>463</v>
      </c>
      <c r="F10092">
        <v>1</v>
      </c>
      <c r="G10092">
        <v>1</v>
      </c>
      <c r="H10092" s="4" t="str">
        <f t="shared" si="314"/>
        <v>3RH1242.1</v>
      </c>
      <c r="I10092" s="4" t="str">
        <f t="shared" si="315"/>
        <v>VDD33_ATX</v>
      </c>
    </row>
    <row r="10093" spans="1:9">
      <c r="A10093" t="s">
        <v>261</v>
      </c>
      <c r="B10093" t="s">
        <v>9559</v>
      </c>
      <c r="C10093" t="s">
        <v>6192</v>
      </c>
      <c r="D10093">
        <v>2</v>
      </c>
      <c r="E10093" t="s">
        <v>4657</v>
      </c>
      <c r="F10093">
        <v>2</v>
      </c>
      <c r="G10093">
        <v>2</v>
      </c>
      <c r="H10093" s="4" t="str">
        <f t="shared" si="314"/>
        <v>3RH1242.2</v>
      </c>
      <c r="I10093" s="4" t="str">
        <f t="shared" si="315"/>
        <v>SH31_SPICS</v>
      </c>
    </row>
    <row r="10094" spans="1:9">
      <c r="A10094" t="s">
        <v>261</v>
      </c>
      <c r="B10094" t="s">
        <v>9559</v>
      </c>
      <c r="C10094" t="s">
        <v>9565</v>
      </c>
      <c r="D10094">
        <v>1</v>
      </c>
      <c r="F10094">
        <v>1</v>
      </c>
      <c r="G10094">
        <v>1</v>
      </c>
      <c r="H10094" s="4" t="str">
        <f t="shared" si="314"/>
        <v>3RH1243.1</v>
      </c>
      <c r="I10094" s="4">
        <f t="shared" si="315"/>
        <v>0</v>
      </c>
    </row>
    <row r="10095" spans="1:9">
      <c r="A10095" t="s">
        <v>261</v>
      </c>
      <c r="B10095" t="s">
        <v>9559</v>
      </c>
      <c r="C10095" t="s">
        <v>9565</v>
      </c>
      <c r="D10095">
        <v>2</v>
      </c>
      <c r="E10095" t="s">
        <v>4671</v>
      </c>
      <c r="F10095">
        <v>2</v>
      </c>
      <c r="G10095">
        <v>2</v>
      </c>
      <c r="H10095" s="4" t="str">
        <f t="shared" si="314"/>
        <v>3RH1243.2</v>
      </c>
      <c r="I10095" s="4" t="str">
        <f t="shared" si="315"/>
        <v>SH31_SPICS_DBG</v>
      </c>
    </row>
    <row r="10096" spans="1:9">
      <c r="A10096" t="s">
        <v>261</v>
      </c>
      <c r="B10096" t="s">
        <v>9559</v>
      </c>
      <c r="C10096" t="s">
        <v>6193</v>
      </c>
      <c r="D10096">
        <v>1</v>
      </c>
      <c r="E10096" t="s">
        <v>4650</v>
      </c>
      <c r="F10096">
        <v>1</v>
      </c>
      <c r="G10096">
        <v>1</v>
      </c>
      <c r="H10096" s="4" t="str">
        <f t="shared" si="314"/>
        <v>3RH1261.1</v>
      </c>
      <c r="I10096" s="4" t="str">
        <f t="shared" si="315"/>
        <v>SH31_HSD026</v>
      </c>
    </row>
    <row r="10097" spans="1:9">
      <c r="A10097" t="s">
        <v>261</v>
      </c>
      <c r="B10097" t="s">
        <v>9559</v>
      </c>
      <c r="C10097" t="s">
        <v>6193</v>
      </c>
      <c r="D10097">
        <v>2</v>
      </c>
      <c r="E10097" t="s">
        <v>4640</v>
      </c>
      <c r="F10097">
        <v>2</v>
      </c>
      <c r="G10097">
        <v>2</v>
      </c>
      <c r="H10097" s="4" t="str">
        <f t="shared" si="314"/>
        <v>3RH1261.2</v>
      </c>
      <c r="I10097" s="4" t="str">
        <f t="shared" si="315"/>
        <v>SH31_LDO_5TO3_OUT</v>
      </c>
    </row>
    <row r="10098" spans="1:9">
      <c r="A10098" t="s">
        <v>261</v>
      </c>
      <c r="B10098" t="s">
        <v>9559</v>
      </c>
      <c r="C10098" t="s">
        <v>6194</v>
      </c>
      <c r="D10098">
        <v>1</v>
      </c>
      <c r="E10098" t="s">
        <v>4650</v>
      </c>
      <c r="F10098">
        <v>1</v>
      </c>
      <c r="G10098">
        <v>1</v>
      </c>
      <c r="H10098" s="4" t="str">
        <f t="shared" si="314"/>
        <v>3RH1262.1</v>
      </c>
      <c r="I10098" s="4" t="str">
        <f t="shared" si="315"/>
        <v>SH31_HSD026</v>
      </c>
    </row>
    <row r="10099" spans="1:9">
      <c r="A10099" t="s">
        <v>261</v>
      </c>
      <c r="B10099" t="s">
        <v>9559</v>
      </c>
      <c r="C10099" t="s">
        <v>6194</v>
      </c>
      <c r="D10099">
        <v>2</v>
      </c>
      <c r="E10099" t="s">
        <v>4672</v>
      </c>
      <c r="F10099">
        <v>2</v>
      </c>
      <c r="G10099">
        <v>2</v>
      </c>
      <c r="H10099" s="4" t="str">
        <f t="shared" si="314"/>
        <v>3RH1262.2</v>
      </c>
      <c r="I10099" s="4" t="str">
        <f t="shared" si="315"/>
        <v>SH31_DEV_SLP</v>
      </c>
    </row>
    <row r="10100" spans="1:9">
      <c r="A10100" t="s">
        <v>261</v>
      </c>
      <c r="B10100" t="s">
        <v>9559</v>
      </c>
      <c r="C10100" t="s">
        <v>9566</v>
      </c>
      <c r="D10100">
        <v>1</v>
      </c>
      <c r="F10100">
        <v>1</v>
      </c>
      <c r="G10100">
        <v>1</v>
      </c>
      <c r="H10100" s="4" t="str">
        <f t="shared" si="314"/>
        <v>3RH1263.1</v>
      </c>
      <c r="I10100" s="4">
        <f t="shared" si="315"/>
        <v>0</v>
      </c>
    </row>
    <row r="10101" spans="1:9">
      <c r="A10101" t="s">
        <v>261</v>
      </c>
      <c r="B10101" t="s">
        <v>9559</v>
      </c>
      <c r="C10101" t="s">
        <v>9566</v>
      </c>
      <c r="D10101">
        <v>2</v>
      </c>
      <c r="E10101" t="s">
        <v>4672</v>
      </c>
      <c r="F10101">
        <v>2</v>
      </c>
      <c r="G10101">
        <v>2</v>
      </c>
      <c r="H10101" s="4" t="str">
        <f t="shared" si="314"/>
        <v>3RH1263.2</v>
      </c>
      <c r="I10101" s="4" t="str">
        <f t="shared" si="315"/>
        <v>SH31_DEV_SLP</v>
      </c>
    </row>
    <row r="10102" spans="1:9">
      <c r="A10102" t="s">
        <v>261</v>
      </c>
      <c r="B10102" t="s">
        <v>9559</v>
      </c>
      <c r="C10102" t="s">
        <v>6195</v>
      </c>
      <c r="D10102">
        <v>1</v>
      </c>
      <c r="E10102" t="s">
        <v>4662</v>
      </c>
      <c r="F10102">
        <v>1</v>
      </c>
      <c r="G10102">
        <v>1</v>
      </c>
      <c r="H10102" s="4" t="str">
        <f t="shared" si="314"/>
        <v>3RH1271.1</v>
      </c>
      <c r="I10102" s="4" t="str">
        <f t="shared" si="315"/>
        <v>SH31_HSD027</v>
      </c>
    </row>
    <row r="10103" spans="1:9">
      <c r="A10103" t="s">
        <v>261</v>
      </c>
      <c r="B10103" t="s">
        <v>9559</v>
      </c>
      <c r="C10103" t="s">
        <v>6195</v>
      </c>
      <c r="D10103">
        <v>2</v>
      </c>
      <c r="E10103" t="s">
        <v>4640</v>
      </c>
      <c r="F10103">
        <v>2</v>
      </c>
      <c r="G10103">
        <v>2</v>
      </c>
      <c r="H10103" s="4" t="str">
        <f t="shared" si="314"/>
        <v>3RH1271.2</v>
      </c>
      <c r="I10103" s="4" t="str">
        <f t="shared" si="315"/>
        <v>SH31_LDO_5TO3_OUT</v>
      </c>
    </row>
    <row r="10104" spans="1:9">
      <c r="A10104" t="s">
        <v>261</v>
      </c>
      <c r="B10104" t="s">
        <v>9559</v>
      </c>
      <c r="C10104" t="s">
        <v>6196</v>
      </c>
      <c r="D10104">
        <v>1</v>
      </c>
      <c r="E10104" t="s">
        <v>4662</v>
      </c>
      <c r="F10104">
        <v>1</v>
      </c>
      <c r="G10104">
        <v>1</v>
      </c>
      <c r="H10104" s="4" t="str">
        <f t="shared" si="314"/>
        <v>3RH1272.1</v>
      </c>
      <c r="I10104" s="4" t="str">
        <f t="shared" si="315"/>
        <v>SH31_HSD027</v>
      </c>
    </row>
    <row r="10105" spans="1:9">
      <c r="A10105" t="s">
        <v>261</v>
      </c>
      <c r="B10105" t="s">
        <v>9559</v>
      </c>
      <c r="C10105" t="s">
        <v>6196</v>
      </c>
      <c r="D10105">
        <v>2</v>
      </c>
      <c r="E10105" t="s">
        <v>4673</v>
      </c>
      <c r="F10105">
        <v>2</v>
      </c>
      <c r="G10105">
        <v>2</v>
      </c>
      <c r="H10105" s="4" t="str">
        <f t="shared" si="314"/>
        <v>3RH1272.2</v>
      </c>
      <c r="I10105" s="4" t="str">
        <f t="shared" si="315"/>
        <v>SH31_LED1</v>
      </c>
    </row>
    <row r="10106" spans="1:9">
      <c r="A10106" t="s">
        <v>261</v>
      </c>
      <c r="B10106" t="s">
        <v>9559</v>
      </c>
      <c r="C10106" t="s">
        <v>9567</v>
      </c>
      <c r="D10106">
        <v>1</v>
      </c>
      <c r="F10106">
        <v>1</v>
      </c>
      <c r="G10106">
        <v>1</v>
      </c>
      <c r="H10106" s="4" t="str">
        <f t="shared" si="314"/>
        <v>3RH1273.1</v>
      </c>
      <c r="I10106" s="4">
        <f t="shared" si="315"/>
        <v>0</v>
      </c>
    </row>
    <row r="10107" spans="1:9">
      <c r="A10107" t="s">
        <v>261</v>
      </c>
      <c r="B10107" t="s">
        <v>9559</v>
      </c>
      <c r="C10107" t="s">
        <v>9567</v>
      </c>
      <c r="D10107">
        <v>2</v>
      </c>
      <c r="E10107" t="s">
        <v>4673</v>
      </c>
      <c r="F10107">
        <v>2</v>
      </c>
      <c r="G10107">
        <v>2</v>
      </c>
      <c r="H10107" s="4" t="str">
        <f t="shared" si="314"/>
        <v>3RH1273.2</v>
      </c>
      <c r="I10107" s="4" t="str">
        <f t="shared" si="315"/>
        <v>SH31_LED1</v>
      </c>
    </row>
    <row r="10108" spans="1:9">
      <c r="A10108" t="s">
        <v>261</v>
      </c>
      <c r="B10108" t="s">
        <v>9559</v>
      </c>
      <c r="C10108" t="s">
        <v>6197</v>
      </c>
      <c r="D10108">
        <v>1</v>
      </c>
      <c r="E10108" t="s">
        <v>10045</v>
      </c>
      <c r="F10108">
        <v>1</v>
      </c>
      <c r="G10108">
        <v>1</v>
      </c>
      <c r="H10108" s="4" t="str">
        <f t="shared" si="314"/>
        <v>3RH1281.1</v>
      </c>
      <c r="I10108" s="4" t="str">
        <f t="shared" si="315"/>
        <v>SH31_D_GPIO_VBUS</v>
      </c>
    </row>
    <row r="10109" spans="1:9">
      <c r="A10109" t="s">
        <v>261</v>
      </c>
      <c r="B10109" t="s">
        <v>9559</v>
      </c>
      <c r="C10109" t="s">
        <v>6197</v>
      </c>
      <c r="D10109">
        <v>2</v>
      </c>
      <c r="E10109" t="s">
        <v>4640</v>
      </c>
      <c r="F10109">
        <v>2</v>
      </c>
      <c r="G10109">
        <v>2</v>
      </c>
      <c r="H10109" s="4" t="str">
        <f t="shared" si="314"/>
        <v>3RH1281.2</v>
      </c>
      <c r="I10109" s="4" t="str">
        <f t="shared" si="315"/>
        <v>SH31_LDO_5TO3_OUT</v>
      </c>
    </row>
    <row r="10110" spans="1:9">
      <c r="A10110" t="s">
        <v>261</v>
      </c>
      <c r="B10110" t="s">
        <v>9559</v>
      </c>
      <c r="C10110" t="s">
        <v>6198</v>
      </c>
      <c r="D10110">
        <v>1</v>
      </c>
      <c r="E10110" t="s">
        <v>10045</v>
      </c>
      <c r="F10110">
        <v>1</v>
      </c>
      <c r="G10110">
        <v>1</v>
      </c>
      <c r="H10110" s="4" t="str">
        <f t="shared" si="314"/>
        <v>3RH1282.1</v>
      </c>
      <c r="I10110" s="4" t="str">
        <f t="shared" si="315"/>
        <v>SH31_D_GPIO_VBUS</v>
      </c>
    </row>
    <row r="10111" spans="1:9">
      <c r="A10111" t="s">
        <v>261</v>
      </c>
      <c r="B10111" t="s">
        <v>9559</v>
      </c>
      <c r="C10111" t="s">
        <v>6198</v>
      </c>
      <c r="D10111">
        <v>2</v>
      </c>
      <c r="E10111" t="s">
        <v>4674</v>
      </c>
      <c r="F10111">
        <v>2</v>
      </c>
      <c r="G10111">
        <v>2</v>
      </c>
      <c r="H10111" s="4" t="str">
        <f t="shared" si="314"/>
        <v>3RH1282.2</v>
      </c>
      <c r="I10111" s="4" t="str">
        <f t="shared" si="315"/>
        <v>SH31_GPIO_VBUS</v>
      </c>
    </row>
    <row r="10112" spans="1:9">
      <c r="A10112" t="s">
        <v>261</v>
      </c>
      <c r="B10112" t="s">
        <v>9559</v>
      </c>
      <c r="C10112" t="s">
        <v>9568</v>
      </c>
      <c r="D10112">
        <v>1</v>
      </c>
      <c r="F10112">
        <v>1</v>
      </c>
      <c r="G10112">
        <v>1</v>
      </c>
      <c r="H10112" s="4" t="str">
        <f t="shared" si="314"/>
        <v>3RH1283.1</v>
      </c>
      <c r="I10112" s="4">
        <f t="shared" si="315"/>
        <v>0</v>
      </c>
    </row>
    <row r="10113" spans="1:9">
      <c r="A10113" t="s">
        <v>261</v>
      </c>
      <c r="B10113" t="s">
        <v>9559</v>
      </c>
      <c r="C10113" t="s">
        <v>9568</v>
      </c>
      <c r="D10113">
        <v>2</v>
      </c>
      <c r="E10113" t="s">
        <v>4674</v>
      </c>
      <c r="F10113">
        <v>2</v>
      </c>
      <c r="G10113">
        <v>2</v>
      </c>
      <c r="H10113" s="4" t="str">
        <f t="shared" si="314"/>
        <v>3RH1283.2</v>
      </c>
      <c r="I10113" s="4" t="str">
        <f t="shared" si="315"/>
        <v>SH31_GPIO_VBUS</v>
      </c>
    </row>
    <row r="10114" spans="1:9">
      <c r="A10114" t="s">
        <v>261</v>
      </c>
      <c r="B10114" t="s">
        <v>9559</v>
      </c>
      <c r="C10114" t="s">
        <v>6199</v>
      </c>
      <c r="D10114">
        <v>1</v>
      </c>
      <c r="E10114" t="s">
        <v>4654</v>
      </c>
      <c r="F10114">
        <v>1</v>
      </c>
      <c r="G10114">
        <v>1</v>
      </c>
      <c r="H10114" s="4" t="str">
        <f t="shared" ref="H10114:H10177" si="316">CONCATENATE(C10114,".",F10114)</f>
        <v>3RH1511.1</v>
      </c>
      <c r="I10114" s="4" t="str">
        <f t="shared" ref="I10114:I10177" si="317">E10114</f>
        <v>SH31_RSET</v>
      </c>
    </row>
    <row r="10115" spans="1:9">
      <c r="A10115" t="s">
        <v>261</v>
      </c>
      <c r="B10115" t="s">
        <v>9559</v>
      </c>
      <c r="C10115" t="s">
        <v>6199</v>
      </c>
      <c r="D10115">
        <v>2</v>
      </c>
      <c r="E10115" t="s">
        <v>169</v>
      </c>
      <c r="F10115">
        <v>2</v>
      </c>
      <c r="G10115">
        <v>2</v>
      </c>
      <c r="H10115" s="4" t="str">
        <f t="shared" si="316"/>
        <v>3RH1511.2</v>
      </c>
      <c r="I10115" s="4" t="str">
        <f t="shared" si="317"/>
        <v>DGND</v>
      </c>
    </row>
    <row r="10116" spans="1:9">
      <c r="A10116" t="s">
        <v>261</v>
      </c>
      <c r="B10116" t="s">
        <v>9559</v>
      </c>
      <c r="C10116" t="s">
        <v>6200</v>
      </c>
      <c r="D10116" t="s">
        <v>191</v>
      </c>
      <c r="E10116" t="s">
        <v>4657</v>
      </c>
      <c r="F10116">
        <v>1</v>
      </c>
      <c r="G10116" t="s">
        <v>191</v>
      </c>
      <c r="H10116" s="4" t="str">
        <f t="shared" si="316"/>
        <v>3SPIH11.1</v>
      </c>
      <c r="I10116" s="4" t="str">
        <f t="shared" si="317"/>
        <v>SH31_SPICS</v>
      </c>
    </row>
    <row r="10117" spans="1:9">
      <c r="A10117" t="s">
        <v>261</v>
      </c>
      <c r="B10117" t="s">
        <v>9559</v>
      </c>
      <c r="C10117" t="s">
        <v>6200</v>
      </c>
      <c r="D10117" t="s">
        <v>171</v>
      </c>
      <c r="E10117" t="s">
        <v>169</v>
      </c>
      <c r="F10117">
        <v>4</v>
      </c>
      <c r="G10117" t="s">
        <v>171</v>
      </c>
      <c r="H10117" s="4" t="str">
        <f t="shared" si="316"/>
        <v>3SPIH11.4</v>
      </c>
      <c r="I10117" s="4" t="str">
        <f t="shared" si="317"/>
        <v>DGND</v>
      </c>
    </row>
    <row r="10118" spans="1:9">
      <c r="A10118" t="s">
        <v>261</v>
      </c>
      <c r="B10118" t="s">
        <v>9559</v>
      </c>
      <c r="C10118" t="s">
        <v>6200</v>
      </c>
      <c r="D10118" t="s">
        <v>1974</v>
      </c>
      <c r="E10118" t="s">
        <v>4651</v>
      </c>
      <c r="F10118">
        <v>7</v>
      </c>
      <c r="G10118" t="s">
        <v>1974</v>
      </c>
      <c r="H10118" s="4" t="str">
        <f t="shared" si="316"/>
        <v>3SPIH11.7</v>
      </c>
      <c r="I10118" s="4" t="str">
        <f t="shared" si="317"/>
        <v>SH31_SPIO3</v>
      </c>
    </row>
    <row r="10119" spans="1:9">
      <c r="A10119" t="s">
        <v>261</v>
      </c>
      <c r="B10119" t="s">
        <v>9559</v>
      </c>
      <c r="C10119" t="s">
        <v>6200</v>
      </c>
      <c r="D10119" t="s">
        <v>1975</v>
      </c>
      <c r="E10119" t="s">
        <v>4656</v>
      </c>
      <c r="F10119">
        <v>6</v>
      </c>
      <c r="G10119" t="s">
        <v>1975</v>
      </c>
      <c r="H10119" s="4" t="str">
        <f t="shared" si="316"/>
        <v>3SPIH11.6</v>
      </c>
      <c r="I10119" s="4" t="str">
        <f t="shared" si="317"/>
        <v>SH31_SPICK</v>
      </c>
    </row>
    <row r="10120" spans="1:9">
      <c r="A10120" t="s">
        <v>261</v>
      </c>
      <c r="B10120" t="s">
        <v>9559</v>
      </c>
      <c r="C10120" t="s">
        <v>6200</v>
      </c>
      <c r="D10120" t="s">
        <v>1976</v>
      </c>
      <c r="E10120" t="s">
        <v>4658</v>
      </c>
      <c r="F10120">
        <v>5</v>
      </c>
      <c r="G10120" t="s">
        <v>1976</v>
      </c>
      <c r="H10120" s="4" t="str">
        <f t="shared" si="316"/>
        <v>3SPIH11.5</v>
      </c>
      <c r="I10120" s="4" t="str">
        <f t="shared" si="317"/>
        <v>SH31_SPISI</v>
      </c>
    </row>
    <row r="10121" spans="1:9">
      <c r="A10121" t="s">
        <v>261</v>
      </c>
      <c r="B10121" t="s">
        <v>9559</v>
      </c>
      <c r="C10121" t="s">
        <v>6200</v>
      </c>
      <c r="D10121" t="s">
        <v>1977</v>
      </c>
      <c r="E10121" t="s">
        <v>4659</v>
      </c>
      <c r="F10121">
        <v>2</v>
      </c>
      <c r="G10121" t="s">
        <v>1977</v>
      </c>
      <c r="H10121" s="4" t="str">
        <f t="shared" si="316"/>
        <v>3SPIH11.2</v>
      </c>
      <c r="I10121" s="4" t="str">
        <f t="shared" si="317"/>
        <v>SH31_SPISO</v>
      </c>
    </row>
    <row r="10122" spans="1:9">
      <c r="A10122" t="s">
        <v>261</v>
      </c>
      <c r="B10122" t="s">
        <v>9559</v>
      </c>
      <c r="C10122" t="s">
        <v>6200</v>
      </c>
      <c r="D10122" t="s">
        <v>172</v>
      </c>
      <c r="E10122" t="s">
        <v>463</v>
      </c>
      <c r="F10122">
        <v>8</v>
      </c>
      <c r="G10122" t="s">
        <v>172</v>
      </c>
      <c r="H10122" s="4" t="str">
        <f t="shared" si="316"/>
        <v>3SPIH11.8</v>
      </c>
      <c r="I10122" s="4" t="str">
        <f t="shared" si="317"/>
        <v>VDD33_ATX</v>
      </c>
    </row>
    <row r="10123" spans="1:9">
      <c r="A10123" t="s">
        <v>261</v>
      </c>
      <c r="B10123" t="s">
        <v>9559</v>
      </c>
      <c r="C10123" t="s">
        <v>6200</v>
      </c>
      <c r="D10123" t="s">
        <v>1978</v>
      </c>
      <c r="E10123" t="s">
        <v>4652</v>
      </c>
      <c r="F10123">
        <v>3</v>
      </c>
      <c r="G10123" t="s">
        <v>1978</v>
      </c>
      <c r="H10123" s="4" t="str">
        <f t="shared" si="316"/>
        <v>3SPIH11.3</v>
      </c>
      <c r="I10123" s="4" t="str">
        <f t="shared" si="317"/>
        <v>SH31_SPIO2</v>
      </c>
    </row>
    <row r="10124" spans="1:9">
      <c r="A10124" t="s">
        <v>261</v>
      </c>
      <c r="B10124" t="s">
        <v>9559</v>
      </c>
      <c r="C10124" t="s">
        <v>6201</v>
      </c>
      <c r="D10124">
        <v>1</v>
      </c>
      <c r="E10124" t="s">
        <v>4643</v>
      </c>
      <c r="F10124">
        <v>1</v>
      </c>
      <c r="G10124">
        <v>1</v>
      </c>
      <c r="H10124" s="4" t="str">
        <f t="shared" si="316"/>
        <v>3YH11.1</v>
      </c>
      <c r="I10124" s="4" t="str">
        <f t="shared" si="317"/>
        <v>SH31_XTAL_OUT</v>
      </c>
    </row>
    <row r="10125" spans="1:9">
      <c r="A10125" t="s">
        <v>261</v>
      </c>
      <c r="B10125" t="s">
        <v>9559</v>
      </c>
      <c r="C10125" t="s">
        <v>6201</v>
      </c>
      <c r="D10125">
        <v>2</v>
      </c>
      <c r="E10125" t="s">
        <v>169</v>
      </c>
      <c r="F10125">
        <v>2</v>
      </c>
      <c r="G10125">
        <v>2</v>
      </c>
      <c r="H10125" s="4" t="str">
        <f t="shared" si="316"/>
        <v>3YH11.2</v>
      </c>
      <c r="I10125" s="4" t="str">
        <f t="shared" si="317"/>
        <v>DGND</v>
      </c>
    </row>
    <row r="10126" spans="1:9">
      <c r="A10126" t="s">
        <v>261</v>
      </c>
      <c r="B10126" t="s">
        <v>9559</v>
      </c>
      <c r="C10126" t="s">
        <v>6201</v>
      </c>
      <c r="D10126">
        <v>3</v>
      </c>
      <c r="E10126" t="s">
        <v>4642</v>
      </c>
      <c r="F10126">
        <v>3</v>
      </c>
      <c r="G10126">
        <v>3</v>
      </c>
      <c r="H10126" s="4" t="str">
        <f t="shared" si="316"/>
        <v>3YH11.3</v>
      </c>
      <c r="I10126" s="4" t="str">
        <f t="shared" si="317"/>
        <v>SH31_XTAL_IN</v>
      </c>
    </row>
    <row r="10127" spans="1:9">
      <c r="A10127" t="s">
        <v>261</v>
      </c>
      <c r="B10127" t="s">
        <v>9559</v>
      </c>
      <c r="C10127" t="s">
        <v>6201</v>
      </c>
      <c r="D10127">
        <v>4</v>
      </c>
      <c r="E10127" t="s">
        <v>169</v>
      </c>
      <c r="F10127">
        <v>4</v>
      </c>
      <c r="G10127">
        <v>4</v>
      </c>
      <c r="H10127" s="4" t="str">
        <f t="shared" si="316"/>
        <v>3YH11.4</v>
      </c>
      <c r="I10127" s="4" t="str">
        <f t="shared" si="317"/>
        <v>DGND</v>
      </c>
    </row>
    <row r="10128" spans="1:9">
      <c r="A10128" t="s">
        <v>261</v>
      </c>
      <c r="B10128" t="s">
        <v>9559</v>
      </c>
      <c r="C10128" t="s">
        <v>6202</v>
      </c>
      <c r="D10128" t="s">
        <v>173</v>
      </c>
      <c r="E10128" t="s">
        <v>169</v>
      </c>
      <c r="F10128">
        <v>1</v>
      </c>
      <c r="G10128" t="s">
        <v>173</v>
      </c>
      <c r="H10128" s="4" t="str">
        <f t="shared" si="316"/>
        <v>SH31_DGND1.1</v>
      </c>
      <c r="I10128" s="4" t="str">
        <f t="shared" si="317"/>
        <v>DGND</v>
      </c>
    </row>
    <row r="10129" spans="1:9">
      <c r="A10129" t="s">
        <v>261</v>
      </c>
      <c r="B10129" t="s">
        <v>9559</v>
      </c>
      <c r="C10129" t="s">
        <v>6203</v>
      </c>
      <c r="D10129" t="s">
        <v>173</v>
      </c>
      <c r="E10129" t="s">
        <v>169</v>
      </c>
      <c r="F10129">
        <v>1</v>
      </c>
      <c r="G10129" t="s">
        <v>173</v>
      </c>
      <c r="H10129" s="4" t="str">
        <f t="shared" si="316"/>
        <v>SH31_DGND2.1</v>
      </c>
      <c r="I10129" s="4" t="str">
        <f t="shared" si="317"/>
        <v>DGND</v>
      </c>
    </row>
    <row r="10130" spans="1:9">
      <c r="A10130" t="s">
        <v>261</v>
      </c>
      <c r="B10130" t="s">
        <v>9559</v>
      </c>
      <c r="C10130" t="s">
        <v>6204</v>
      </c>
      <c r="D10130" t="s">
        <v>173</v>
      </c>
      <c r="E10130" t="s">
        <v>169</v>
      </c>
      <c r="F10130">
        <v>1</v>
      </c>
      <c r="G10130" t="s">
        <v>173</v>
      </c>
      <c r="H10130" s="4" t="str">
        <f t="shared" si="316"/>
        <v>SH31_DGND3.1</v>
      </c>
      <c r="I10130" s="4" t="str">
        <f t="shared" si="317"/>
        <v>DGND</v>
      </c>
    </row>
    <row r="10131" spans="1:9">
      <c r="A10131" t="s">
        <v>261</v>
      </c>
      <c r="B10131" t="s">
        <v>9559</v>
      </c>
      <c r="C10131" t="s">
        <v>6205</v>
      </c>
      <c r="D10131" t="s">
        <v>173</v>
      </c>
      <c r="E10131" t="s">
        <v>169</v>
      </c>
      <c r="F10131">
        <v>1</v>
      </c>
      <c r="G10131" t="s">
        <v>173</v>
      </c>
      <c r="H10131" s="4" t="str">
        <f t="shared" si="316"/>
        <v>SH31_DGND4.1</v>
      </c>
      <c r="I10131" s="4" t="str">
        <f t="shared" si="317"/>
        <v>DGND</v>
      </c>
    </row>
    <row r="10132" spans="1:9">
      <c r="A10132" t="s">
        <v>261</v>
      </c>
      <c r="B10132" t="s">
        <v>9559</v>
      </c>
      <c r="C10132" t="s">
        <v>6206</v>
      </c>
      <c r="D10132" t="s">
        <v>173</v>
      </c>
      <c r="E10132" t="s">
        <v>8987</v>
      </c>
      <c r="F10132">
        <v>1</v>
      </c>
      <c r="G10132" t="s">
        <v>173</v>
      </c>
      <c r="H10132" s="4" t="str">
        <f t="shared" si="316"/>
        <v>SH31_DPS_5V0.1</v>
      </c>
      <c r="I10132" s="4" t="str">
        <f t="shared" si="317"/>
        <v>SH3_DPS_5V0</v>
      </c>
    </row>
    <row r="10133" spans="1:9">
      <c r="A10133" t="s">
        <v>261</v>
      </c>
      <c r="B10133" t="s">
        <v>9559</v>
      </c>
      <c r="C10133" t="s">
        <v>4641</v>
      </c>
      <c r="D10133" t="s">
        <v>173</v>
      </c>
      <c r="E10133" t="s">
        <v>4641</v>
      </c>
      <c r="F10133">
        <v>1</v>
      </c>
      <c r="G10133" t="s">
        <v>173</v>
      </c>
      <c r="H10133" s="4" t="str">
        <f t="shared" si="316"/>
        <v>SH31_L_SWR_5TO1_OUT.1</v>
      </c>
      <c r="I10133" s="4" t="str">
        <f t="shared" si="317"/>
        <v>SH31_L_SWR_5TO1_OUT</v>
      </c>
    </row>
    <row r="10134" spans="1:9">
      <c r="A10134" t="s">
        <v>261</v>
      </c>
      <c r="B10134" t="s">
        <v>9559</v>
      </c>
      <c r="C10134" t="s">
        <v>4640</v>
      </c>
      <c r="D10134" t="s">
        <v>173</v>
      </c>
      <c r="E10134" t="s">
        <v>4640</v>
      </c>
      <c r="F10134">
        <v>1</v>
      </c>
      <c r="G10134" t="s">
        <v>173</v>
      </c>
      <c r="H10134" s="4" t="str">
        <f t="shared" si="316"/>
        <v>SH31_LDO_5TO3_OUT.1</v>
      </c>
      <c r="I10134" s="4" t="str">
        <f t="shared" si="317"/>
        <v>SH31_LDO_5TO3_OUT</v>
      </c>
    </row>
    <row r="10135" spans="1:9">
      <c r="A10135" t="s">
        <v>261</v>
      </c>
      <c r="B10135" t="s">
        <v>9559</v>
      </c>
      <c r="C10135" t="s">
        <v>6207</v>
      </c>
      <c r="D10135" t="s">
        <v>173</v>
      </c>
      <c r="E10135" t="s">
        <v>1939</v>
      </c>
      <c r="F10135">
        <v>1</v>
      </c>
      <c r="G10135" t="s">
        <v>173</v>
      </c>
      <c r="H10135" s="4" t="str">
        <f t="shared" si="316"/>
        <v>SH31_PCIEGND1.1</v>
      </c>
      <c r="I10135" s="4" t="str">
        <f t="shared" si="317"/>
        <v>PCIE_GND</v>
      </c>
    </row>
    <row r="10136" spans="1:9">
      <c r="A10136" t="s">
        <v>261</v>
      </c>
      <c r="B10136" t="s">
        <v>9559</v>
      </c>
      <c r="C10136" t="s">
        <v>6208</v>
      </c>
      <c r="D10136" t="s">
        <v>173</v>
      </c>
      <c r="E10136" t="s">
        <v>1939</v>
      </c>
      <c r="F10136">
        <v>1</v>
      </c>
      <c r="G10136" t="s">
        <v>173</v>
      </c>
      <c r="H10136" s="4" t="str">
        <f t="shared" si="316"/>
        <v>SH31_PCIEGND2.1</v>
      </c>
      <c r="I10136" s="4" t="str">
        <f t="shared" si="317"/>
        <v>PCIE_GND</v>
      </c>
    </row>
    <row r="10137" spans="1:9">
      <c r="A10137" t="s">
        <v>261</v>
      </c>
      <c r="B10137" t="s">
        <v>9559</v>
      </c>
      <c r="C10137" t="s">
        <v>6209</v>
      </c>
      <c r="D10137" t="s">
        <v>173</v>
      </c>
      <c r="E10137" t="s">
        <v>1939</v>
      </c>
      <c r="F10137">
        <v>1</v>
      </c>
      <c r="G10137" t="s">
        <v>173</v>
      </c>
      <c r="H10137" s="4" t="str">
        <f t="shared" si="316"/>
        <v>SH31_PCIEGND3.1</v>
      </c>
      <c r="I10137" s="4" t="str">
        <f t="shared" si="317"/>
        <v>PCIE_GND</v>
      </c>
    </row>
    <row r="10138" spans="1:9">
      <c r="A10138" t="s">
        <v>261</v>
      </c>
      <c r="B10138" t="s">
        <v>9559</v>
      </c>
      <c r="C10138" t="s">
        <v>6210</v>
      </c>
      <c r="D10138" t="s">
        <v>173</v>
      </c>
      <c r="E10138" t="s">
        <v>1939</v>
      </c>
      <c r="F10138">
        <v>1</v>
      </c>
      <c r="G10138" t="s">
        <v>173</v>
      </c>
      <c r="H10138" s="4" t="str">
        <f t="shared" si="316"/>
        <v>SH31_PCIEGND4.1</v>
      </c>
      <c r="I10138" s="4" t="str">
        <f t="shared" si="317"/>
        <v>PCIE_GND</v>
      </c>
    </row>
    <row r="10139" spans="1:9">
      <c r="A10139" t="s">
        <v>261</v>
      </c>
      <c r="B10139" t="s">
        <v>9559</v>
      </c>
      <c r="C10139" t="s">
        <v>4646</v>
      </c>
      <c r="D10139" t="s">
        <v>173</v>
      </c>
      <c r="E10139" t="s">
        <v>4646</v>
      </c>
      <c r="F10139">
        <v>1</v>
      </c>
      <c r="G10139" t="s">
        <v>173</v>
      </c>
      <c r="H10139" s="4" t="str">
        <f t="shared" si="316"/>
        <v>SH31_USB_AVDD10.1</v>
      </c>
      <c r="I10139" s="4" t="str">
        <f t="shared" si="317"/>
        <v>SH31_USB_AVDD10</v>
      </c>
    </row>
    <row r="10140" spans="1:9">
      <c r="A10140" t="s">
        <v>261</v>
      </c>
      <c r="B10140" t="s">
        <v>9569</v>
      </c>
      <c r="C10140" t="s">
        <v>9570</v>
      </c>
      <c r="D10140">
        <v>1</v>
      </c>
      <c r="E10140" t="s">
        <v>169</v>
      </c>
      <c r="F10140">
        <v>1</v>
      </c>
      <c r="G10140">
        <v>1</v>
      </c>
      <c r="H10140" s="4" t="str">
        <f t="shared" si="316"/>
        <v>3BDH21.1</v>
      </c>
      <c r="I10140" s="4" t="str">
        <f t="shared" si="317"/>
        <v>DGND</v>
      </c>
    </row>
    <row r="10141" spans="1:9">
      <c r="A10141" t="s">
        <v>261</v>
      </c>
      <c r="B10141" t="s">
        <v>9569</v>
      </c>
      <c r="C10141" t="s">
        <v>9570</v>
      </c>
      <c r="D10141">
        <v>2</v>
      </c>
      <c r="E10141" t="s">
        <v>1939</v>
      </c>
      <c r="F10141">
        <v>2</v>
      </c>
      <c r="G10141">
        <v>2</v>
      </c>
      <c r="H10141" s="4" t="str">
        <f t="shared" si="316"/>
        <v>3BDH21.2</v>
      </c>
      <c r="I10141" s="4" t="str">
        <f t="shared" si="317"/>
        <v>PCIE_GND</v>
      </c>
    </row>
    <row r="10142" spans="1:9">
      <c r="A10142" t="s">
        <v>261</v>
      </c>
      <c r="B10142" t="s">
        <v>9569</v>
      </c>
      <c r="C10142" t="s">
        <v>9571</v>
      </c>
      <c r="D10142">
        <v>1</v>
      </c>
      <c r="E10142" t="s">
        <v>169</v>
      </c>
      <c r="F10142">
        <v>1</v>
      </c>
      <c r="G10142">
        <v>1</v>
      </c>
      <c r="H10142" s="4" t="str">
        <f t="shared" si="316"/>
        <v>3BDH22.1</v>
      </c>
      <c r="I10142" s="4" t="str">
        <f t="shared" si="317"/>
        <v>DGND</v>
      </c>
    </row>
    <row r="10143" spans="1:9">
      <c r="A10143" t="s">
        <v>261</v>
      </c>
      <c r="B10143" t="s">
        <v>9569</v>
      </c>
      <c r="C10143" t="s">
        <v>9571</v>
      </c>
      <c r="D10143">
        <v>2</v>
      </c>
      <c r="E10143" t="s">
        <v>1939</v>
      </c>
      <c r="F10143">
        <v>2</v>
      </c>
      <c r="G10143">
        <v>2</v>
      </c>
      <c r="H10143" s="4" t="str">
        <f t="shared" si="316"/>
        <v>3BDH22.2</v>
      </c>
      <c r="I10143" s="4" t="str">
        <f t="shared" si="317"/>
        <v>PCIE_GND</v>
      </c>
    </row>
    <row r="10144" spans="1:9">
      <c r="A10144" t="s">
        <v>261</v>
      </c>
      <c r="B10144" t="s">
        <v>9569</v>
      </c>
      <c r="C10144" t="s">
        <v>9572</v>
      </c>
      <c r="D10144">
        <v>1</v>
      </c>
      <c r="E10144" t="s">
        <v>169</v>
      </c>
      <c r="F10144">
        <v>1</v>
      </c>
      <c r="G10144">
        <v>1</v>
      </c>
      <c r="H10144" s="4" t="str">
        <f t="shared" si="316"/>
        <v>3BDH23.1</v>
      </c>
      <c r="I10144" s="4" t="str">
        <f t="shared" si="317"/>
        <v>DGND</v>
      </c>
    </row>
    <row r="10145" spans="1:9">
      <c r="A10145" t="s">
        <v>261</v>
      </c>
      <c r="B10145" t="s">
        <v>9569</v>
      </c>
      <c r="C10145" t="s">
        <v>9572</v>
      </c>
      <c r="D10145">
        <v>2</v>
      </c>
      <c r="E10145" t="s">
        <v>1939</v>
      </c>
      <c r="F10145">
        <v>2</v>
      </c>
      <c r="G10145">
        <v>2</v>
      </c>
      <c r="H10145" s="4" t="str">
        <f t="shared" si="316"/>
        <v>3BDH23.2</v>
      </c>
      <c r="I10145" s="4" t="str">
        <f t="shared" si="317"/>
        <v>PCIE_GND</v>
      </c>
    </row>
    <row r="10146" spans="1:9">
      <c r="A10146" t="s">
        <v>261</v>
      </c>
      <c r="B10146" t="s">
        <v>9569</v>
      </c>
      <c r="C10146" t="s">
        <v>9573</v>
      </c>
      <c r="D10146">
        <v>1</v>
      </c>
      <c r="E10146" t="s">
        <v>169</v>
      </c>
      <c r="F10146">
        <v>1</v>
      </c>
      <c r="G10146">
        <v>1</v>
      </c>
      <c r="H10146" s="4" t="str">
        <f t="shared" si="316"/>
        <v>3BDH24.1</v>
      </c>
      <c r="I10146" s="4" t="str">
        <f t="shared" si="317"/>
        <v>DGND</v>
      </c>
    </row>
    <row r="10147" spans="1:9">
      <c r="A10147" t="s">
        <v>261</v>
      </c>
      <c r="B10147" t="s">
        <v>9569</v>
      </c>
      <c r="C10147" t="s">
        <v>9573</v>
      </c>
      <c r="D10147">
        <v>2</v>
      </c>
      <c r="E10147" t="s">
        <v>1939</v>
      </c>
      <c r="F10147">
        <v>2</v>
      </c>
      <c r="G10147">
        <v>2</v>
      </c>
      <c r="H10147" s="4" t="str">
        <f t="shared" si="316"/>
        <v>3BDH24.2</v>
      </c>
      <c r="I10147" s="4" t="str">
        <f t="shared" si="317"/>
        <v>PCIE_GND</v>
      </c>
    </row>
    <row r="10148" spans="1:9">
      <c r="A10148" t="s">
        <v>261</v>
      </c>
      <c r="B10148" t="s">
        <v>9569</v>
      </c>
      <c r="C10148" t="s">
        <v>9574</v>
      </c>
      <c r="D10148">
        <v>1</v>
      </c>
      <c r="E10148" t="s">
        <v>463</v>
      </c>
      <c r="F10148">
        <v>1</v>
      </c>
      <c r="G10148">
        <v>1</v>
      </c>
      <c r="H10148" s="4" t="str">
        <f t="shared" si="316"/>
        <v>3CH21.1</v>
      </c>
      <c r="I10148" s="4" t="str">
        <f t="shared" si="317"/>
        <v>VDD33_ATX</v>
      </c>
    </row>
    <row r="10149" spans="1:9">
      <c r="A10149" t="s">
        <v>261</v>
      </c>
      <c r="B10149" t="s">
        <v>9569</v>
      </c>
      <c r="C10149" t="s">
        <v>9574</v>
      </c>
      <c r="D10149">
        <v>2</v>
      </c>
      <c r="E10149" t="s">
        <v>169</v>
      </c>
      <c r="F10149">
        <v>2</v>
      </c>
      <c r="G10149">
        <v>2</v>
      </c>
      <c r="H10149" s="4" t="str">
        <f t="shared" si="316"/>
        <v>3CH21.2</v>
      </c>
      <c r="I10149" s="4" t="str">
        <f t="shared" si="317"/>
        <v>DGND</v>
      </c>
    </row>
    <row r="10150" spans="1:9">
      <c r="A10150" t="s">
        <v>261</v>
      </c>
      <c r="B10150" t="s">
        <v>9569</v>
      </c>
      <c r="C10150" t="s">
        <v>9575</v>
      </c>
      <c r="D10150">
        <v>1</v>
      </c>
      <c r="E10150" t="s">
        <v>8992</v>
      </c>
      <c r="F10150">
        <v>1</v>
      </c>
      <c r="G10150">
        <v>1</v>
      </c>
      <c r="H10150" s="4" t="str">
        <f t="shared" si="316"/>
        <v>3CH211.1</v>
      </c>
      <c r="I10150" s="4" t="str">
        <f t="shared" si="317"/>
        <v>SH32_LDO_5TO3_OUT</v>
      </c>
    </row>
    <row r="10151" spans="1:9">
      <c r="A10151" t="s">
        <v>261</v>
      </c>
      <c r="B10151" t="s">
        <v>9569</v>
      </c>
      <c r="C10151" t="s">
        <v>9575</v>
      </c>
      <c r="D10151">
        <v>2</v>
      </c>
      <c r="E10151" t="s">
        <v>1939</v>
      </c>
      <c r="F10151">
        <v>2</v>
      </c>
      <c r="G10151">
        <v>2</v>
      </c>
      <c r="H10151" s="4" t="str">
        <f t="shared" si="316"/>
        <v>3CH211.2</v>
      </c>
      <c r="I10151" s="4" t="str">
        <f t="shared" si="317"/>
        <v>PCIE_GND</v>
      </c>
    </row>
    <row r="10152" spans="1:9">
      <c r="A10152" t="s">
        <v>261</v>
      </c>
      <c r="B10152" t="s">
        <v>9569</v>
      </c>
      <c r="C10152" t="s">
        <v>9576</v>
      </c>
      <c r="D10152">
        <v>1</v>
      </c>
      <c r="E10152" t="s">
        <v>8992</v>
      </c>
      <c r="F10152">
        <v>1</v>
      </c>
      <c r="G10152">
        <v>1</v>
      </c>
      <c r="H10152" s="4" t="str">
        <f t="shared" si="316"/>
        <v>3CH212.1</v>
      </c>
      <c r="I10152" s="4" t="str">
        <f t="shared" si="317"/>
        <v>SH32_LDO_5TO3_OUT</v>
      </c>
    </row>
    <row r="10153" spans="1:9">
      <c r="A10153" t="s">
        <v>261</v>
      </c>
      <c r="B10153" t="s">
        <v>9569</v>
      </c>
      <c r="C10153" t="s">
        <v>9576</v>
      </c>
      <c r="D10153">
        <v>2</v>
      </c>
      <c r="E10153" t="s">
        <v>1939</v>
      </c>
      <c r="F10153">
        <v>2</v>
      </c>
      <c r="G10153">
        <v>2</v>
      </c>
      <c r="H10153" s="4" t="str">
        <f t="shared" si="316"/>
        <v>3CH212.2</v>
      </c>
      <c r="I10153" s="4" t="str">
        <f t="shared" si="317"/>
        <v>PCIE_GND</v>
      </c>
    </row>
    <row r="10154" spans="1:9">
      <c r="A10154" t="s">
        <v>261</v>
      </c>
      <c r="B10154" t="s">
        <v>9569</v>
      </c>
      <c r="C10154" t="s">
        <v>9577</v>
      </c>
      <c r="D10154">
        <v>1</v>
      </c>
      <c r="E10154" t="s">
        <v>8993</v>
      </c>
      <c r="F10154">
        <v>1</v>
      </c>
      <c r="G10154">
        <v>1</v>
      </c>
      <c r="H10154" s="4" t="str">
        <f t="shared" si="316"/>
        <v>3CH221.1</v>
      </c>
      <c r="I10154" s="4" t="str">
        <f t="shared" si="317"/>
        <v>SH32_L_SWR_5TO1_OUT</v>
      </c>
    </row>
    <row r="10155" spans="1:9">
      <c r="A10155" t="s">
        <v>261</v>
      </c>
      <c r="B10155" t="s">
        <v>9569</v>
      </c>
      <c r="C10155" t="s">
        <v>9577</v>
      </c>
      <c r="D10155">
        <v>2</v>
      </c>
      <c r="E10155" t="s">
        <v>1939</v>
      </c>
      <c r="F10155">
        <v>2</v>
      </c>
      <c r="G10155">
        <v>2</v>
      </c>
      <c r="H10155" s="4" t="str">
        <f t="shared" si="316"/>
        <v>3CH221.2</v>
      </c>
      <c r="I10155" s="4" t="str">
        <f t="shared" si="317"/>
        <v>PCIE_GND</v>
      </c>
    </row>
    <row r="10156" spans="1:9">
      <c r="A10156" t="s">
        <v>261</v>
      </c>
      <c r="B10156" t="s">
        <v>9569</v>
      </c>
      <c r="C10156" t="s">
        <v>9578</v>
      </c>
      <c r="D10156">
        <v>1</v>
      </c>
      <c r="E10156" t="s">
        <v>8993</v>
      </c>
      <c r="F10156">
        <v>1</v>
      </c>
      <c r="G10156">
        <v>1</v>
      </c>
      <c r="H10156" s="4" t="str">
        <f t="shared" si="316"/>
        <v>3CH222.1</v>
      </c>
      <c r="I10156" s="4" t="str">
        <f t="shared" si="317"/>
        <v>SH32_L_SWR_5TO1_OUT</v>
      </c>
    </row>
    <row r="10157" spans="1:9">
      <c r="A10157" t="s">
        <v>261</v>
      </c>
      <c r="B10157" t="s">
        <v>9569</v>
      </c>
      <c r="C10157" t="s">
        <v>9578</v>
      </c>
      <c r="D10157">
        <v>2</v>
      </c>
      <c r="E10157" t="s">
        <v>1939</v>
      </c>
      <c r="F10157">
        <v>2</v>
      </c>
      <c r="G10157">
        <v>2</v>
      </c>
      <c r="H10157" s="4" t="str">
        <f t="shared" si="316"/>
        <v>3CH222.2</v>
      </c>
      <c r="I10157" s="4" t="str">
        <f t="shared" si="317"/>
        <v>PCIE_GND</v>
      </c>
    </row>
    <row r="10158" spans="1:9">
      <c r="A10158" t="s">
        <v>261</v>
      </c>
      <c r="B10158" t="s">
        <v>9569</v>
      </c>
      <c r="C10158" t="s">
        <v>9579</v>
      </c>
      <c r="D10158">
        <v>1</v>
      </c>
      <c r="E10158" t="s">
        <v>8992</v>
      </c>
      <c r="F10158">
        <v>1</v>
      </c>
      <c r="G10158">
        <v>1</v>
      </c>
      <c r="H10158" s="4" t="str">
        <f t="shared" si="316"/>
        <v>3CH241.1</v>
      </c>
      <c r="I10158" s="4" t="str">
        <f t="shared" si="317"/>
        <v>SH32_LDO_5TO3_OUT</v>
      </c>
    </row>
    <row r="10159" spans="1:9">
      <c r="A10159" t="s">
        <v>261</v>
      </c>
      <c r="B10159" t="s">
        <v>9569</v>
      </c>
      <c r="C10159" t="s">
        <v>9579</v>
      </c>
      <c r="D10159">
        <v>2</v>
      </c>
      <c r="E10159" t="s">
        <v>169</v>
      </c>
      <c r="F10159">
        <v>2</v>
      </c>
      <c r="G10159">
        <v>2</v>
      </c>
      <c r="H10159" s="4" t="str">
        <f t="shared" si="316"/>
        <v>3CH241.2</v>
      </c>
      <c r="I10159" s="4" t="str">
        <f t="shared" si="317"/>
        <v>DGND</v>
      </c>
    </row>
    <row r="10160" spans="1:9">
      <c r="A10160" t="s">
        <v>261</v>
      </c>
      <c r="B10160" t="s">
        <v>9569</v>
      </c>
      <c r="C10160" t="s">
        <v>9580</v>
      </c>
      <c r="D10160">
        <v>1</v>
      </c>
      <c r="E10160" t="s">
        <v>8992</v>
      </c>
      <c r="F10160">
        <v>1</v>
      </c>
      <c r="G10160">
        <v>1</v>
      </c>
      <c r="H10160" s="4" t="str">
        <f t="shared" si="316"/>
        <v>3CH242.1</v>
      </c>
      <c r="I10160" s="4" t="str">
        <f t="shared" si="317"/>
        <v>SH32_LDO_5TO3_OUT</v>
      </c>
    </row>
    <row r="10161" spans="1:9">
      <c r="A10161" t="s">
        <v>261</v>
      </c>
      <c r="B10161" t="s">
        <v>9569</v>
      </c>
      <c r="C10161" t="s">
        <v>9580</v>
      </c>
      <c r="D10161">
        <v>2</v>
      </c>
      <c r="E10161" t="s">
        <v>169</v>
      </c>
      <c r="F10161">
        <v>2</v>
      </c>
      <c r="G10161">
        <v>2</v>
      </c>
      <c r="H10161" s="4" t="str">
        <f t="shared" si="316"/>
        <v>3CH242.2</v>
      </c>
      <c r="I10161" s="4" t="str">
        <f t="shared" si="317"/>
        <v>DGND</v>
      </c>
    </row>
    <row r="10162" spans="1:9">
      <c r="A10162" t="s">
        <v>261</v>
      </c>
      <c r="B10162" t="s">
        <v>9569</v>
      </c>
      <c r="C10162" t="s">
        <v>9581</v>
      </c>
      <c r="D10162">
        <v>1</v>
      </c>
      <c r="E10162" t="s">
        <v>8992</v>
      </c>
      <c r="F10162">
        <v>1</v>
      </c>
      <c r="G10162">
        <v>1</v>
      </c>
      <c r="H10162" s="4" t="str">
        <f t="shared" si="316"/>
        <v>3CH252.1</v>
      </c>
      <c r="I10162" s="4" t="str">
        <f t="shared" si="317"/>
        <v>SH32_LDO_5TO3_OUT</v>
      </c>
    </row>
    <row r="10163" spans="1:9">
      <c r="A10163" t="s">
        <v>261</v>
      </c>
      <c r="B10163" t="s">
        <v>9569</v>
      </c>
      <c r="C10163" t="s">
        <v>9581</v>
      </c>
      <c r="D10163">
        <v>2</v>
      </c>
      <c r="E10163" t="s">
        <v>169</v>
      </c>
      <c r="F10163">
        <v>2</v>
      </c>
      <c r="G10163">
        <v>2</v>
      </c>
      <c r="H10163" s="4" t="str">
        <f t="shared" si="316"/>
        <v>3CH252.2</v>
      </c>
      <c r="I10163" s="4" t="str">
        <f t="shared" si="317"/>
        <v>DGND</v>
      </c>
    </row>
    <row r="10164" spans="1:9">
      <c r="A10164" t="s">
        <v>261</v>
      </c>
      <c r="B10164" t="s">
        <v>9569</v>
      </c>
      <c r="C10164" t="s">
        <v>9582</v>
      </c>
      <c r="D10164">
        <v>1</v>
      </c>
      <c r="E10164" t="s">
        <v>169</v>
      </c>
      <c r="F10164">
        <v>1</v>
      </c>
      <c r="G10164">
        <v>1</v>
      </c>
      <c r="H10164" s="4" t="str">
        <f t="shared" si="316"/>
        <v>3CH253.1</v>
      </c>
      <c r="I10164" s="4" t="str">
        <f t="shared" si="317"/>
        <v>DGND</v>
      </c>
    </row>
    <row r="10165" spans="1:9">
      <c r="A10165" t="s">
        <v>261</v>
      </c>
      <c r="B10165" t="s">
        <v>9569</v>
      </c>
      <c r="C10165" t="s">
        <v>9582</v>
      </c>
      <c r="D10165">
        <v>2</v>
      </c>
      <c r="E10165" t="s">
        <v>8994</v>
      </c>
      <c r="F10165">
        <v>2</v>
      </c>
      <c r="G10165">
        <v>2</v>
      </c>
      <c r="H10165" s="4" t="str">
        <f t="shared" si="316"/>
        <v>3CH253.2</v>
      </c>
      <c r="I10165" s="4" t="str">
        <f t="shared" si="317"/>
        <v>SH32_XTAL_IN</v>
      </c>
    </row>
    <row r="10166" spans="1:9">
      <c r="A10166" t="s">
        <v>261</v>
      </c>
      <c r="B10166" t="s">
        <v>9569</v>
      </c>
      <c r="C10166" t="s">
        <v>9583</v>
      </c>
      <c r="D10166">
        <v>1</v>
      </c>
      <c r="E10166" t="s">
        <v>169</v>
      </c>
      <c r="F10166">
        <v>1</v>
      </c>
      <c r="G10166">
        <v>1</v>
      </c>
      <c r="H10166" s="4" t="str">
        <f t="shared" si="316"/>
        <v>3CH254.1</v>
      </c>
      <c r="I10166" s="4" t="str">
        <f t="shared" si="317"/>
        <v>DGND</v>
      </c>
    </row>
    <row r="10167" spans="1:9">
      <c r="A10167" t="s">
        <v>261</v>
      </c>
      <c r="B10167" t="s">
        <v>9569</v>
      </c>
      <c r="C10167" t="s">
        <v>9583</v>
      </c>
      <c r="D10167">
        <v>2</v>
      </c>
      <c r="E10167" t="s">
        <v>8995</v>
      </c>
      <c r="F10167">
        <v>2</v>
      </c>
      <c r="G10167">
        <v>2</v>
      </c>
      <c r="H10167" s="4" t="str">
        <f t="shared" si="316"/>
        <v>3CH254.2</v>
      </c>
      <c r="I10167" s="4" t="str">
        <f t="shared" si="317"/>
        <v>SH32_XTAL_OUT</v>
      </c>
    </row>
    <row r="10168" spans="1:9">
      <c r="A10168" t="s">
        <v>261</v>
      </c>
      <c r="B10168" t="s">
        <v>9569</v>
      </c>
      <c r="C10168" t="s">
        <v>9584</v>
      </c>
      <c r="D10168">
        <v>1</v>
      </c>
      <c r="E10168" t="s">
        <v>8983</v>
      </c>
      <c r="F10168">
        <v>1</v>
      </c>
      <c r="G10168">
        <v>1</v>
      </c>
      <c r="H10168" s="4" t="str">
        <f t="shared" si="316"/>
        <v>3CH267.1</v>
      </c>
      <c r="I10168" s="4" t="str">
        <f t="shared" si="317"/>
        <v>SH32_P7_HSO-</v>
      </c>
    </row>
    <row r="10169" spans="1:9">
      <c r="A10169" t="s">
        <v>261</v>
      </c>
      <c r="B10169" t="s">
        <v>9569</v>
      </c>
      <c r="C10169" t="s">
        <v>9584</v>
      </c>
      <c r="D10169">
        <v>2</v>
      </c>
      <c r="E10169" t="s">
        <v>8996</v>
      </c>
      <c r="F10169">
        <v>2</v>
      </c>
      <c r="G10169">
        <v>2</v>
      </c>
      <c r="H10169" s="4" t="str">
        <f t="shared" si="316"/>
        <v>3CH267.2</v>
      </c>
      <c r="I10169" s="4" t="str">
        <f t="shared" si="317"/>
        <v>SH32_C_HSO-</v>
      </c>
    </row>
    <row r="10170" spans="1:9">
      <c r="A10170" t="s">
        <v>261</v>
      </c>
      <c r="B10170" t="s">
        <v>9569</v>
      </c>
      <c r="C10170" t="s">
        <v>9585</v>
      </c>
      <c r="D10170">
        <v>1</v>
      </c>
      <c r="E10170" t="s">
        <v>8984</v>
      </c>
      <c r="F10170">
        <v>1</v>
      </c>
      <c r="G10170">
        <v>1</v>
      </c>
      <c r="H10170" s="4" t="str">
        <f t="shared" si="316"/>
        <v>3CH268.1</v>
      </c>
      <c r="I10170" s="4" t="str">
        <f t="shared" si="317"/>
        <v>SH32_P7_HSO+</v>
      </c>
    </row>
    <row r="10171" spans="1:9">
      <c r="A10171" t="s">
        <v>261</v>
      </c>
      <c r="B10171" t="s">
        <v>9569</v>
      </c>
      <c r="C10171" t="s">
        <v>9585</v>
      </c>
      <c r="D10171">
        <v>2</v>
      </c>
      <c r="E10171" t="s">
        <v>8997</v>
      </c>
      <c r="F10171">
        <v>2</v>
      </c>
      <c r="G10171">
        <v>2</v>
      </c>
      <c r="H10171" s="4" t="str">
        <f t="shared" si="316"/>
        <v>3CH268.2</v>
      </c>
      <c r="I10171" s="4" t="str">
        <f t="shared" si="317"/>
        <v>SH32_C_HSO+</v>
      </c>
    </row>
    <row r="10172" spans="1:9">
      <c r="A10172" t="s">
        <v>261</v>
      </c>
      <c r="B10172" t="s">
        <v>9569</v>
      </c>
      <c r="C10172" t="s">
        <v>9586</v>
      </c>
      <c r="D10172">
        <v>1</v>
      </c>
      <c r="E10172" t="s">
        <v>8993</v>
      </c>
      <c r="F10172">
        <v>1</v>
      </c>
      <c r="G10172">
        <v>1</v>
      </c>
      <c r="H10172" s="4" t="str">
        <f t="shared" si="316"/>
        <v>3CH2111.1</v>
      </c>
      <c r="I10172" s="4" t="str">
        <f t="shared" si="317"/>
        <v>SH32_L_SWR_5TO1_OUT</v>
      </c>
    </row>
    <row r="10173" spans="1:9">
      <c r="A10173" t="s">
        <v>261</v>
      </c>
      <c r="B10173" t="s">
        <v>9569</v>
      </c>
      <c r="C10173" t="s">
        <v>9586</v>
      </c>
      <c r="D10173">
        <v>2</v>
      </c>
      <c r="E10173" t="s">
        <v>169</v>
      </c>
      <c r="F10173">
        <v>2</v>
      </c>
      <c r="G10173">
        <v>2</v>
      </c>
      <c r="H10173" s="4" t="str">
        <f t="shared" si="316"/>
        <v>3CH2111.2</v>
      </c>
      <c r="I10173" s="4" t="str">
        <f t="shared" si="317"/>
        <v>DGND</v>
      </c>
    </row>
    <row r="10174" spans="1:9">
      <c r="A10174" t="s">
        <v>261</v>
      </c>
      <c r="B10174" t="s">
        <v>9569</v>
      </c>
      <c r="C10174" t="s">
        <v>9587</v>
      </c>
      <c r="D10174">
        <v>1</v>
      </c>
      <c r="E10174" t="s">
        <v>8993</v>
      </c>
      <c r="F10174">
        <v>1</v>
      </c>
      <c r="G10174">
        <v>1</v>
      </c>
      <c r="H10174" s="4" t="str">
        <f t="shared" si="316"/>
        <v>3CH2112.1</v>
      </c>
      <c r="I10174" s="4" t="str">
        <f t="shared" si="317"/>
        <v>SH32_L_SWR_5TO1_OUT</v>
      </c>
    </row>
    <row r="10175" spans="1:9">
      <c r="A10175" t="s">
        <v>261</v>
      </c>
      <c r="B10175" t="s">
        <v>9569</v>
      </c>
      <c r="C10175" t="s">
        <v>9587</v>
      </c>
      <c r="D10175">
        <v>2</v>
      </c>
      <c r="E10175" t="s">
        <v>169</v>
      </c>
      <c r="F10175">
        <v>2</v>
      </c>
      <c r="G10175">
        <v>2</v>
      </c>
      <c r="H10175" s="4" t="str">
        <f t="shared" si="316"/>
        <v>3CH2112.2</v>
      </c>
      <c r="I10175" s="4" t="str">
        <f t="shared" si="317"/>
        <v>DGND</v>
      </c>
    </row>
    <row r="10176" spans="1:9">
      <c r="A10176" t="s">
        <v>261</v>
      </c>
      <c r="B10176" t="s">
        <v>9569</v>
      </c>
      <c r="C10176" t="s">
        <v>9588</v>
      </c>
      <c r="D10176">
        <v>1</v>
      </c>
      <c r="E10176" t="s">
        <v>8987</v>
      </c>
      <c r="F10176">
        <v>1</v>
      </c>
      <c r="G10176">
        <v>1</v>
      </c>
      <c r="H10176" s="4" t="str">
        <f t="shared" si="316"/>
        <v>3CH2171.1</v>
      </c>
      <c r="I10176" s="4" t="str">
        <f t="shared" si="317"/>
        <v>SH3_DPS_5V0</v>
      </c>
    </row>
    <row r="10177" spans="1:9">
      <c r="A10177" t="s">
        <v>261</v>
      </c>
      <c r="B10177" t="s">
        <v>9569</v>
      </c>
      <c r="C10177" t="s">
        <v>9588</v>
      </c>
      <c r="D10177">
        <v>2</v>
      </c>
      <c r="E10177" t="s">
        <v>169</v>
      </c>
      <c r="F10177">
        <v>2</v>
      </c>
      <c r="G10177">
        <v>2</v>
      </c>
      <c r="H10177" s="4" t="str">
        <f t="shared" si="316"/>
        <v>3CH2171.2</v>
      </c>
      <c r="I10177" s="4" t="str">
        <f t="shared" si="317"/>
        <v>DGND</v>
      </c>
    </row>
    <row r="10178" spans="1:9">
      <c r="A10178" t="s">
        <v>261</v>
      </c>
      <c r="B10178" t="s">
        <v>9569</v>
      </c>
      <c r="C10178" t="s">
        <v>9589</v>
      </c>
      <c r="D10178">
        <v>1</v>
      </c>
      <c r="E10178" t="s">
        <v>8987</v>
      </c>
      <c r="F10178">
        <v>1</v>
      </c>
      <c r="G10178">
        <v>1</v>
      </c>
      <c r="H10178" s="4" t="str">
        <f t="shared" ref="H10178:H10241" si="318">CONCATENATE(C10178,".",F10178)</f>
        <v>3CH2172.1</v>
      </c>
      <c r="I10178" s="4" t="str">
        <f t="shared" ref="I10178:I10241" si="319">E10178</f>
        <v>SH3_DPS_5V0</v>
      </c>
    </row>
    <row r="10179" spans="1:9">
      <c r="A10179" t="s">
        <v>261</v>
      </c>
      <c r="B10179" t="s">
        <v>9569</v>
      </c>
      <c r="C10179" t="s">
        <v>9589</v>
      </c>
      <c r="D10179">
        <v>2</v>
      </c>
      <c r="E10179" t="s">
        <v>169</v>
      </c>
      <c r="F10179">
        <v>2</v>
      </c>
      <c r="G10179">
        <v>2</v>
      </c>
      <c r="H10179" s="4" t="str">
        <f t="shared" si="318"/>
        <v>3CH2172.2</v>
      </c>
      <c r="I10179" s="4" t="str">
        <f t="shared" si="319"/>
        <v>DGND</v>
      </c>
    </row>
    <row r="10180" spans="1:9">
      <c r="A10180" t="s">
        <v>261</v>
      </c>
      <c r="B10180" t="s">
        <v>9569</v>
      </c>
      <c r="C10180" t="s">
        <v>9590</v>
      </c>
      <c r="D10180">
        <v>1</v>
      </c>
      <c r="E10180" t="s">
        <v>8987</v>
      </c>
      <c r="F10180">
        <v>1</v>
      </c>
      <c r="G10180">
        <v>1</v>
      </c>
      <c r="H10180" s="4" t="str">
        <f t="shared" si="318"/>
        <v>3CH2173.1</v>
      </c>
      <c r="I10180" s="4" t="str">
        <f t="shared" si="319"/>
        <v>SH3_DPS_5V0</v>
      </c>
    </row>
    <row r="10181" spans="1:9">
      <c r="A10181" t="s">
        <v>261</v>
      </c>
      <c r="B10181" t="s">
        <v>9569</v>
      </c>
      <c r="C10181" t="s">
        <v>9590</v>
      </c>
      <c r="D10181">
        <v>2</v>
      </c>
      <c r="E10181" t="s">
        <v>169</v>
      </c>
      <c r="F10181">
        <v>2</v>
      </c>
      <c r="G10181">
        <v>2</v>
      </c>
      <c r="H10181" s="4" t="str">
        <f t="shared" si="318"/>
        <v>3CH2173.2</v>
      </c>
      <c r="I10181" s="4" t="str">
        <f t="shared" si="319"/>
        <v>DGND</v>
      </c>
    </row>
    <row r="10182" spans="1:9">
      <c r="A10182" t="s">
        <v>261</v>
      </c>
      <c r="B10182" t="s">
        <v>9569</v>
      </c>
      <c r="C10182" t="s">
        <v>9591</v>
      </c>
      <c r="D10182">
        <v>1</v>
      </c>
      <c r="E10182" t="s">
        <v>8987</v>
      </c>
      <c r="F10182">
        <v>1</v>
      </c>
      <c r="G10182">
        <v>1</v>
      </c>
      <c r="H10182" s="4" t="str">
        <f t="shared" si="318"/>
        <v>3CH2174.1</v>
      </c>
      <c r="I10182" s="4" t="str">
        <f t="shared" si="319"/>
        <v>SH3_DPS_5V0</v>
      </c>
    </row>
    <row r="10183" spans="1:9">
      <c r="A10183" t="s">
        <v>261</v>
      </c>
      <c r="B10183" t="s">
        <v>9569</v>
      </c>
      <c r="C10183" t="s">
        <v>9591</v>
      </c>
      <c r="D10183">
        <v>2</v>
      </c>
      <c r="E10183" t="s">
        <v>169</v>
      </c>
      <c r="F10183">
        <v>2</v>
      </c>
      <c r="G10183">
        <v>2</v>
      </c>
      <c r="H10183" s="4" t="str">
        <f t="shared" si="318"/>
        <v>3CH2174.2</v>
      </c>
      <c r="I10183" s="4" t="str">
        <f t="shared" si="319"/>
        <v>DGND</v>
      </c>
    </row>
    <row r="10184" spans="1:9">
      <c r="A10184" t="s">
        <v>261</v>
      </c>
      <c r="B10184" t="s">
        <v>9569</v>
      </c>
      <c r="C10184" t="s">
        <v>9592</v>
      </c>
      <c r="D10184">
        <v>1</v>
      </c>
      <c r="E10184" t="s">
        <v>8992</v>
      </c>
      <c r="F10184">
        <v>1</v>
      </c>
      <c r="G10184">
        <v>1</v>
      </c>
      <c r="H10184" s="4" t="str">
        <f t="shared" si="318"/>
        <v>3CH2201.1</v>
      </c>
      <c r="I10184" s="4" t="str">
        <f t="shared" si="319"/>
        <v>SH32_LDO_5TO3_OUT</v>
      </c>
    </row>
    <row r="10185" spans="1:9">
      <c r="A10185" t="s">
        <v>261</v>
      </c>
      <c r="B10185" t="s">
        <v>9569</v>
      </c>
      <c r="C10185" t="s">
        <v>9592</v>
      </c>
      <c r="D10185">
        <v>2</v>
      </c>
      <c r="E10185" t="s">
        <v>169</v>
      </c>
      <c r="F10185">
        <v>2</v>
      </c>
      <c r="G10185">
        <v>2</v>
      </c>
      <c r="H10185" s="4" t="str">
        <f t="shared" si="318"/>
        <v>3CH2201.2</v>
      </c>
      <c r="I10185" s="4" t="str">
        <f t="shared" si="319"/>
        <v>DGND</v>
      </c>
    </row>
    <row r="10186" spans="1:9">
      <c r="A10186" t="s">
        <v>261</v>
      </c>
      <c r="B10186" t="s">
        <v>9569</v>
      </c>
      <c r="C10186" t="s">
        <v>9593</v>
      </c>
      <c r="D10186">
        <v>1</v>
      </c>
      <c r="E10186" t="s">
        <v>8992</v>
      </c>
      <c r="F10186">
        <v>1</v>
      </c>
      <c r="G10186">
        <v>1</v>
      </c>
      <c r="H10186" s="4" t="str">
        <f t="shared" si="318"/>
        <v>3CH2202.1</v>
      </c>
      <c r="I10186" s="4" t="str">
        <f t="shared" si="319"/>
        <v>SH32_LDO_5TO3_OUT</v>
      </c>
    </row>
    <row r="10187" spans="1:9">
      <c r="A10187" t="s">
        <v>261</v>
      </c>
      <c r="B10187" t="s">
        <v>9569</v>
      </c>
      <c r="C10187" t="s">
        <v>9593</v>
      </c>
      <c r="D10187">
        <v>2</v>
      </c>
      <c r="E10187" t="s">
        <v>169</v>
      </c>
      <c r="F10187">
        <v>2</v>
      </c>
      <c r="G10187">
        <v>2</v>
      </c>
      <c r="H10187" s="4" t="str">
        <f t="shared" si="318"/>
        <v>3CH2202.2</v>
      </c>
      <c r="I10187" s="4" t="str">
        <f t="shared" si="319"/>
        <v>DGND</v>
      </c>
    </row>
    <row r="10188" spans="1:9">
      <c r="A10188" t="s">
        <v>261</v>
      </c>
      <c r="B10188" t="s">
        <v>9569</v>
      </c>
      <c r="C10188" t="s">
        <v>9594</v>
      </c>
      <c r="D10188">
        <v>1</v>
      </c>
      <c r="E10188" t="s">
        <v>8993</v>
      </c>
      <c r="F10188">
        <v>1</v>
      </c>
      <c r="G10188">
        <v>1</v>
      </c>
      <c r="H10188" s="4" t="str">
        <f t="shared" si="318"/>
        <v>3CH2251.1</v>
      </c>
      <c r="I10188" s="4" t="str">
        <f t="shared" si="319"/>
        <v>SH32_L_SWR_5TO1_OUT</v>
      </c>
    </row>
    <row r="10189" spans="1:9">
      <c r="A10189" t="s">
        <v>261</v>
      </c>
      <c r="B10189" t="s">
        <v>9569</v>
      </c>
      <c r="C10189" t="s">
        <v>9594</v>
      </c>
      <c r="D10189">
        <v>2</v>
      </c>
      <c r="E10189" t="s">
        <v>169</v>
      </c>
      <c r="F10189">
        <v>2</v>
      </c>
      <c r="G10189">
        <v>2</v>
      </c>
      <c r="H10189" s="4" t="str">
        <f t="shared" si="318"/>
        <v>3CH2251.2</v>
      </c>
      <c r="I10189" s="4" t="str">
        <f t="shared" si="319"/>
        <v>DGND</v>
      </c>
    </row>
    <row r="10190" spans="1:9">
      <c r="A10190" t="s">
        <v>261</v>
      </c>
      <c r="B10190" t="s">
        <v>9569</v>
      </c>
      <c r="C10190" t="s">
        <v>9595</v>
      </c>
      <c r="D10190">
        <v>1</v>
      </c>
      <c r="E10190" t="s">
        <v>8993</v>
      </c>
      <c r="F10190">
        <v>1</v>
      </c>
      <c r="G10190">
        <v>1</v>
      </c>
      <c r="H10190" s="4" t="str">
        <f t="shared" si="318"/>
        <v>3CH2252.1</v>
      </c>
      <c r="I10190" s="4" t="str">
        <f t="shared" si="319"/>
        <v>SH32_L_SWR_5TO1_OUT</v>
      </c>
    </row>
    <row r="10191" spans="1:9">
      <c r="A10191" t="s">
        <v>261</v>
      </c>
      <c r="B10191" t="s">
        <v>9569</v>
      </c>
      <c r="C10191" t="s">
        <v>9595</v>
      </c>
      <c r="D10191">
        <v>2</v>
      </c>
      <c r="E10191" t="s">
        <v>169</v>
      </c>
      <c r="F10191">
        <v>2</v>
      </c>
      <c r="G10191">
        <v>2</v>
      </c>
      <c r="H10191" s="4" t="str">
        <f t="shared" si="318"/>
        <v>3CH2252.2</v>
      </c>
      <c r="I10191" s="4" t="str">
        <f t="shared" si="319"/>
        <v>DGND</v>
      </c>
    </row>
    <row r="10192" spans="1:9">
      <c r="A10192" t="s">
        <v>261</v>
      </c>
      <c r="B10192" t="s">
        <v>9569</v>
      </c>
      <c r="C10192" t="s">
        <v>9596</v>
      </c>
      <c r="D10192">
        <v>1</v>
      </c>
      <c r="E10192" t="s">
        <v>8987</v>
      </c>
      <c r="F10192">
        <v>1</v>
      </c>
      <c r="G10192">
        <v>1</v>
      </c>
      <c r="H10192" s="4" t="str">
        <f t="shared" si="318"/>
        <v>3CH2331.1</v>
      </c>
      <c r="I10192" s="4" t="str">
        <f t="shared" si="319"/>
        <v>SH3_DPS_5V0</v>
      </c>
    </row>
    <row r="10193" spans="1:9">
      <c r="A10193" t="s">
        <v>261</v>
      </c>
      <c r="B10193" t="s">
        <v>9569</v>
      </c>
      <c r="C10193" t="s">
        <v>9596</v>
      </c>
      <c r="D10193">
        <v>2</v>
      </c>
      <c r="E10193" t="s">
        <v>169</v>
      </c>
      <c r="F10193">
        <v>2</v>
      </c>
      <c r="G10193">
        <v>2</v>
      </c>
      <c r="H10193" s="4" t="str">
        <f t="shared" si="318"/>
        <v>3CH2331.2</v>
      </c>
      <c r="I10193" s="4" t="str">
        <f t="shared" si="319"/>
        <v>DGND</v>
      </c>
    </row>
    <row r="10194" spans="1:9">
      <c r="A10194" t="s">
        <v>261</v>
      </c>
      <c r="B10194" t="s">
        <v>9569</v>
      </c>
      <c r="C10194" t="s">
        <v>9597</v>
      </c>
      <c r="D10194">
        <v>1</v>
      </c>
      <c r="E10194" t="s">
        <v>8992</v>
      </c>
      <c r="F10194">
        <v>1</v>
      </c>
      <c r="G10194">
        <v>1</v>
      </c>
      <c r="H10194" s="4" t="str">
        <f t="shared" si="318"/>
        <v>3CH2341.1</v>
      </c>
      <c r="I10194" s="4" t="str">
        <f t="shared" si="319"/>
        <v>SH32_LDO_5TO3_OUT</v>
      </c>
    </row>
    <row r="10195" spans="1:9">
      <c r="A10195" t="s">
        <v>261</v>
      </c>
      <c r="B10195" t="s">
        <v>9569</v>
      </c>
      <c r="C10195" t="s">
        <v>9597</v>
      </c>
      <c r="D10195">
        <v>2</v>
      </c>
      <c r="E10195" t="s">
        <v>169</v>
      </c>
      <c r="F10195">
        <v>2</v>
      </c>
      <c r="G10195">
        <v>2</v>
      </c>
      <c r="H10195" s="4" t="str">
        <f t="shared" si="318"/>
        <v>3CH2341.2</v>
      </c>
      <c r="I10195" s="4" t="str">
        <f t="shared" si="319"/>
        <v>DGND</v>
      </c>
    </row>
    <row r="10196" spans="1:9">
      <c r="A10196" t="s">
        <v>261</v>
      </c>
      <c r="B10196" t="s">
        <v>9569</v>
      </c>
      <c r="C10196" t="s">
        <v>9598</v>
      </c>
      <c r="D10196">
        <v>1</v>
      </c>
      <c r="E10196" t="s">
        <v>8992</v>
      </c>
      <c r="F10196">
        <v>1</v>
      </c>
      <c r="G10196">
        <v>1</v>
      </c>
      <c r="H10196" s="4" t="str">
        <f t="shared" si="318"/>
        <v>3CH2342.1</v>
      </c>
      <c r="I10196" s="4" t="str">
        <f t="shared" si="319"/>
        <v>SH32_LDO_5TO3_OUT</v>
      </c>
    </row>
    <row r="10197" spans="1:9">
      <c r="A10197" t="s">
        <v>261</v>
      </c>
      <c r="B10197" t="s">
        <v>9569</v>
      </c>
      <c r="C10197" t="s">
        <v>9598</v>
      </c>
      <c r="D10197">
        <v>2</v>
      </c>
      <c r="E10197" t="s">
        <v>169</v>
      </c>
      <c r="F10197">
        <v>2</v>
      </c>
      <c r="G10197">
        <v>2</v>
      </c>
      <c r="H10197" s="4" t="str">
        <f t="shared" si="318"/>
        <v>3CH2342.2</v>
      </c>
      <c r="I10197" s="4" t="str">
        <f t="shared" si="319"/>
        <v>DGND</v>
      </c>
    </row>
    <row r="10198" spans="1:9">
      <c r="A10198" t="s">
        <v>261</v>
      </c>
      <c r="B10198" t="s">
        <v>9569</v>
      </c>
      <c r="C10198" t="s">
        <v>9599</v>
      </c>
      <c r="D10198">
        <v>1</v>
      </c>
      <c r="E10198" t="s">
        <v>8993</v>
      </c>
      <c r="F10198">
        <v>1</v>
      </c>
      <c r="G10198">
        <v>1</v>
      </c>
      <c r="H10198" s="4" t="str">
        <f t="shared" si="318"/>
        <v>3CH2351.1</v>
      </c>
      <c r="I10198" s="4" t="str">
        <f t="shared" si="319"/>
        <v>SH32_L_SWR_5TO1_OUT</v>
      </c>
    </row>
    <row r="10199" spans="1:9">
      <c r="A10199" t="s">
        <v>261</v>
      </c>
      <c r="B10199" t="s">
        <v>9569</v>
      </c>
      <c r="C10199" t="s">
        <v>9599</v>
      </c>
      <c r="D10199">
        <v>2</v>
      </c>
      <c r="E10199" t="s">
        <v>169</v>
      </c>
      <c r="F10199">
        <v>2</v>
      </c>
      <c r="G10199">
        <v>2</v>
      </c>
      <c r="H10199" s="4" t="str">
        <f t="shared" si="318"/>
        <v>3CH2351.2</v>
      </c>
      <c r="I10199" s="4" t="str">
        <f t="shared" si="319"/>
        <v>DGND</v>
      </c>
    </row>
    <row r="10200" spans="1:9">
      <c r="A10200" t="s">
        <v>261</v>
      </c>
      <c r="B10200" t="s">
        <v>9569</v>
      </c>
      <c r="C10200" t="s">
        <v>9600</v>
      </c>
      <c r="D10200">
        <v>1</v>
      </c>
      <c r="E10200" t="s">
        <v>8993</v>
      </c>
      <c r="F10200">
        <v>1</v>
      </c>
      <c r="G10200">
        <v>1</v>
      </c>
      <c r="H10200" s="4" t="str">
        <f t="shared" si="318"/>
        <v>3CH2352.1</v>
      </c>
      <c r="I10200" s="4" t="str">
        <f t="shared" si="319"/>
        <v>SH32_L_SWR_5TO1_OUT</v>
      </c>
    </row>
    <row r="10201" spans="1:9">
      <c r="A10201" t="s">
        <v>261</v>
      </c>
      <c r="B10201" t="s">
        <v>9569</v>
      </c>
      <c r="C10201" t="s">
        <v>9600</v>
      </c>
      <c r="D10201">
        <v>2</v>
      </c>
      <c r="E10201" t="s">
        <v>169</v>
      </c>
      <c r="F10201">
        <v>2</v>
      </c>
      <c r="G10201">
        <v>2</v>
      </c>
      <c r="H10201" s="4" t="str">
        <f t="shared" si="318"/>
        <v>3CH2352.2</v>
      </c>
      <c r="I10201" s="4" t="str">
        <f t="shared" si="319"/>
        <v>DGND</v>
      </c>
    </row>
    <row r="10202" spans="1:9">
      <c r="A10202" t="s">
        <v>261</v>
      </c>
      <c r="B10202" t="s">
        <v>9569</v>
      </c>
      <c r="C10202" t="s">
        <v>9601</v>
      </c>
      <c r="D10202">
        <v>1</v>
      </c>
      <c r="E10202" t="s">
        <v>8998</v>
      </c>
      <c r="F10202">
        <v>1</v>
      </c>
      <c r="G10202">
        <v>1</v>
      </c>
      <c r="H10202" s="4" t="str">
        <f t="shared" si="318"/>
        <v>3CH2361.1</v>
      </c>
      <c r="I10202" s="4" t="str">
        <f t="shared" si="319"/>
        <v>SH32_USB_AVDD10</v>
      </c>
    </row>
    <row r="10203" spans="1:9">
      <c r="A10203" t="s">
        <v>261</v>
      </c>
      <c r="B10203" t="s">
        <v>9569</v>
      </c>
      <c r="C10203" t="s">
        <v>9601</v>
      </c>
      <c r="D10203">
        <v>2</v>
      </c>
      <c r="E10203" t="s">
        <v>169</v>
      </c>
      <c r="F10203">
        <v>2</v>
      </c>
      <c r="G10203">
        <v>2</v>
      </c>
      <c r="H10203" s="4" t="str">
        <f t="shared" si="318"/>
        <v>3CH2361.2</v>
      </c>
      <c r="I10203" s="4" t="str">
        <f t="shared" si="319"/>
        <v>DGND</v>
      </c>
    </row>
    <row r="10204" spans="1:9">
      <c r="A10204" t="s">
        <v>261</v>
      </c>
      <c r="B10204" t="s">
        <v>9569</v>
      </c>
      <c r="C10204" t="s">
        <v>9602</v>
      </c>
      <c r="D10204">
        <v>1</v>
      </c>
      <c r="E10204" t="s">
        <v>8998</v>
      </c>
      <c r="F10204">
        <v>1</v>
      </c>
      <c r="G10204">
        <v>1</v>
      </c>
      <c r="H10204" s="4" t="str">
        <f t="shared" si="318"/>
        <v>3CH2362.1</v>
      </c>
      <c r="I10204" s="4" t="str">
        <f t="shared" si="319"/>
        <v>SH32_USB_AVDD10</v>
      </c>
    </row>
    <row r="10205" spans="1:9">
      <c r="A10205" t="s">
        <v>261</v>
      </c>
      <c r="B10205" t="s">
        <v>9569</v>
      </c>
      <c r="C10205" t="s">
        <v>9602</v>
      </c>
      <c r="D10205">
        <v>2</v>
      </c>
      <c r="E10205" t="s">
        <v>169</v>
      </c>
      <c r="F10205">
        <v>2</v>
      </c>
      <c r="G10205">
        <v>2</v>
      </c>
      <c r="H10205" s="4" t="str">
        <f t="shared" si="318"/>
        <v>3CH2362.2</v>
      </c>
      <c r="I10205" s="4" t="str">
        <f t="shared" si="319"/>
        <v>DGND</v>
      </c>
    </row>
    <row r="10206" spans="1:9">
      <c r="A10206" t="s">
        <v>261</v>
      </c>
      <c r="B10206" t="s">
        <v>9569</v>
      </c>
      <c r="C10206" t="s">
        <v>9603</v>
      </c>
      <c r="D10206">
        <v>1</v>
      </c>
      <c r="E10206" t="s">
        <v>8998</v>
      </c>
      <c r="F10206">
        <v>1</v>
      </c>
      <c r="G10206">
        <v>1</v>
      </c>
      <c r="H10206" s="4" t="str">
        <f t="shared" si="318"/>
        <v>3CH2363.1</v>
      </c>
      <c r="I10206" s="4" t="str">
        <f t="shared" si="319"/>
        <v>SH32_USB_AVDD10</v>
      </c>
    </row>
    <row r="10207" spans="1:9">
      <c r="A10207" t="s">
        <v>261</v>
      </c>
      <c r="B10207" t="s">
        <v>9569</v>
      </c>
      <c r="C10207" t="s">
        <v>9603</v>
      </c>
      <c r="D10207">
        <v>2</v>
      </c>
      <c r="E10207" t="s">
        <v>169</v>
      </c>
      <c r="F10207">
        <v>2</v>
      </c>
      <c r="G10207">
        <v>2</v>
      </c>
      <c r="H10207" s="4" t="str">
        <f t="shared" si="318"/>
        <v>3CH2363.2</v>
      </c>
      <c r="I10207" s="4" t="str">
        <f t="shared" si="319"/>
        <v>DGND</v>
      </c>
    </row>
    <row r="10208" spans="1:9">
      <c r="A10208" t="s">
        <v>261</v>
      </c>
      <c r="B10208" t="s">
        <v>9569</v>
      </c>
      <c r="C10208" t="s">
        <v>9604</v>
      </c>
      <c r="D10208">
        <v>1</v>
      </c>
      <c r="E10208" t="s">
        <v>8998</v>
      </c>
      <c r="F10208">
        <v>1</v>
      </c>
      <c r="G10208">
        <v>1</v>
      </c>
      <c r="H10208" s="4" t="str">
        <f t="shared" si="318"/>
        <v>3CH2364.1</v>
      </c>
      <c r="I10208" s="4" t="str">
        <f t="shared" si="319"/>
        <v>SH32_USB_AVDD10</v>
      </c>
    </row>
    <row r="10209" spans="1:9">
      <c r="A10209" t="s">
        <v>261</v>
      </c>
      <c r="B10209" t="s">
        <v>9569</v>
      </c>
      <c r="C10209" t="s">
        <v>9604</v>
      </c>
      <c r="D10209">
        <v>2</v>
      </c>
      <c r="E10209" t="s">
        <v>169</v>
      </c>
      <c r="F10209">
        <v>2</v>
      </c>
      <c r="G10209">
        <v>2</v>
      </c>
      <c r="H10209" s="4" t="str">
        <f t="shared" si="318"/>
        <v>3CH2364.2</v>
      </c>
      <c r="I10209" s="4" t="str">
        <f t="shared" si="319"/>
        <v>DGND</v>
      </c>
    </row>
    <row r="10210" spans="1:9">
      <c r="A10210" t="s">
        <v>261</v>
      </c>
      <c r="B10210" t="s">
        <v>9569</v>
      </c>
      <c r="C10210" t="s">
        <v>9605</v>
      </c>
      <c r="D10210">
        <v>1</v>
      </c>
      <c r="E10210" t="s">
        <v>8992</v>
      </c>
      <c r="F10210">
        <v>1</v>
      </c>
      <c r="G10210">
        <v>1</v>
      </c>
      <c r="H10210" s="4" t="str">
        <f t="shared" si="318"/>
        <v>3CH2391.1</v>
      </c>
      <c r="I10210" s="4" t="str">
        <f t="shared" si="319"/>
        <v>SH32_LDO_5TO3_OUT</v>
      </c>
    </row>
    <row r="10211" spans="1:9">
      <c r="A10211" t="s">
        <v>261</v>
      </c>
      <c r="B10211" t="s">
        <v>9569</v>
      </c>
      <c r="C10211" t="s">
        <v>9605</v>
      </c>
      <c r="D10211">
        <v>2</v>
      </c>
      <c r="E10211" t="s">
        <v>169</v>
      </c>
      <c r="F10211">
        <v>2</v>
      </c>
      <c r="G10211">
        <v>2</v>
      </c>
      <c r="H10211" s="4" t="str">
        <f t="shared" si="318"/>
        <v>3CH2391.2</v>
      </c>
      <c r="I10211" s="4" t="str">
        <f t="shared" si="319"/>
        <v>DGND</v>
      </c>
    </row>
    <row r="10212" spans="1:9">
      <c r="A10212" t="s">
        <v>261</v>
      </c>
      <c r="B10212" t="s">
        <v>9569</v>
      </c>
      <c r="C10212" t="s">
        <v>9606</v>
      </c>
      <c r="D10212">
        <v>1</v>
      </c>
      <c r="E10212" t="s">
        <v>8992</v>
      </c>
      <c r="F10212">
        <v>1</v>
      </c>
      <c r="G10212">
        <v>1</v>
      </c>
      <c r="H10212" s="4" t="str">
        <f t="shared" si="318"/>
        <v>3CH2392.1</v>
      </c>
      <c r="I10212" s="4" t="str">
        <f t="shared" si="319"/>
        <v>SH32_LDO_5TO3_OUT</v>
      </c>
    </row>
    <row r="10213" spans="1:9">
      <c r="A10213" t="s">
        <v>261</v>
      </c>
      <c r="B10213" t="s">
        <v>9569</v>
      </c>
      <c r="C10213" t="s">
        <v>9606</v>
      </c>
      <c r="D10213">
        <v>2</v>
      </c>
      <c r="E10213" t="s">
        <v>169</v>
      </c>
      <c r="F10213">
        <v>2</v>
      </c>
      <c r="G10213">
        <v>2</v>
      </c>
      <c r="H10213" s="4" t="str">
        <f t="shared" si="318"/>
        <v>3CH2392.2</v>
      </c>
      <c r="I10213" s="4" t="str">
        <f t="shared" si="319"/>
        <v>DGND</v>
      </c>
    </row>
    <row r="10214" spans="1:9">
      <c r="A10214" t="s">
        <v>261</v>
      </c>
      <c r="B10214" t="s">
        <v>9569</v>
      </c>
      <c r="C10214" t="s">
        <v>9607</v>
      </c>
      <c r="D10214">
        <v>1</v>
      </c>
      <c r="E10214" t="s">
        <v>8998</v>
      </c>
      <c r="F10214">
        <v>1</v>
      </c>
      <c r="G10214">
        <v>1</v>
      </c>
      <c r="H10214" s="4" t="str">
        <f t="shared" si="318"/>
        <v>3CH2401.1</v>
      </c>
      <c r="I10214" s="4" t="str">
        <f t="shared" si="319"/>
        <v>SH32_USB_AVDD10</v>
      </c>
    </row>
    <row r="10215" spans="1:9">
      <c r="A10215" t="s">
        <v>261</v>
      </c>
      <c r="B10215" t="s">
        <v>9569</v>
      </c>
      <c r="C10215" t="s">
        <v>9607</v>
      </c>
      <c r="D10215">
        <v>2</v>
      </c>
      <c r="E10215" t="s">
        <v>169</v>
      </c>
      <c r="F10215">
        <v>2</v>
      </c>
      <c r="G10215">
        <v>2</v>
      </c>
      <c r="H10215" s="4" t="str">
        <f t="shared" si="318"/>
        <v>3CH2401.2</v>
      </c>
      <c r="I10215" s="4" t="str">
        <f t="shared" si="319"/>
        <v>DGND</v>
      </c>
    </row>
    <row r="10216" spans="1:9">
      <c r="A10216" t="s">
        <v>261</v>
      </c>
      <c r="B10216" t="s">
        <v>9569</v>
      </c>
      <c r="C10216" t="s">
        <v>9608</v>
      </c>
      <c r="D10216">
        <v>1</v>
      </c>
      <c r="E10216" t="s">
        <v>8998</v>
      </c>
      <c r="F10216">
        <v>1</v>
      </c>
      <c r="G10216">
        <v>1</v>
      </c>
      <c r="H10216" s="4" t="str">
        <f t="shared" si="318"/>
        <v>3CH2402.1</v>
      </c>
      <c r="I10216" s="4" t="str">
        <f t="shared" si="319"/>
        <v>SH32_USB_AVDD10</v>
      </c>
    </row>
    <row r="10217" spans="1:9">
      <c r="A10217" t="s">
        <v>261</v>
      </c>
      <c r="B10217" t="s">
        <v>9569</v>
      </c>
      <c r="C10217" t="s">
        <v>9608</v>
      </c>
      <c r="D10217">
        <v>2</v>
      </c>
      <c r="E10217" t="s">
        <v>169</v>
      </c>
      <c r="F10217">
        <v>2</v>
      </c>
      <c r="G10217">
        <v>2</v>
      </c>
      <c r="H10217" s="4" t="str">
        <f t="shared" si="318"/>
        <v>3CH2402.2</v>
      </c>
      <c r="I10217" s="4" t="str">
        <f t="shared" si="319"/>
        <v>DGND</v>
      </c>
    </row>
    <row r="10218" spans="1:9">
      <c r="A10218" t="s">
        <v>261</v>
      </c>
      <c r="B10218" t="s">
        <v>9569</v>
      </c>
      <c r="C10218" t="s">
        <v>9609</v>
      </c>
      <c r="D10218">
        <v>1</v>
      </c>
      <c r="E10218" t="s">
        <v>8998</v>
      </c>
      <c r="F10218">
        <v>1</v>
      </c>
      <c r="G10218">
        <v>1</v>
      </c>
      <c r="H10218" s="4" t="str">
        <f t="shared" si="318"/>
        <v>3CH2403.1</v>
      </c>
      <c r="I10218" s="4" t="str">
        <f t="shared" si="319"/>
        <v>SH32_USB_AVDD10</v>
      </c>
    </row>
    <row r="10219" spans="1:9">
      <c r="A10219" t="s">
        <v>261</v>
      </c>
      <c r="B10219" t="s">
        <v>9569</v>
      </c>
      <c r="C10219" t="s">
        <v>9609</v>
      </c>
      <c r="D10219">
        <v>2</v>
      </c>
      <c r="E10219" t="s">
        <v>169</v>
      </c>
      <c r="F10219">
        <v>2</v>
      </c>
      <c r="G10219">
        <v>2</v>
      </c>
      <c r="H10219" s="4" t="str">
        <f t="shared" si="318"/>
        <v>3CH2403.2</v>
      </c>
      <c r="I10219" s="4" t="str">
        <f t="shared" si="319"/>
        <v>DGND</v>
      </c>
    </row>
    <row r="10220" spans="1:9">
      <c r="A10220" t="s">
        <v>261</v>
      </c>
      <c r="B10220" t="s">
        <v>9569</v>
      </c>
      <c r="C10220" t="s">
        <v>9610</v>
      </c>
      <c r="D10220">
        <v>1</v>
      </c>
      <c r="E10220" t="s">
        <v>8998</v>
      </c>
      <c r="F10220">
        <v>1</v>
      </c>
      <c r="G10220">
        <v>1</v>
      </c>
      <c r="H10220" s="4" t="str">
        <f t="shared" si="318"/>
        <v>3CH2404.1</v>
      </c>
      <c r="I10220" s="4" t="str">
        <f t="shared" si="319"/>
        <v>SH32_USB_AVDD10</v>
      </c>
    </row>
    <row r="10221" spans="1:9">
      <c r="A10221" t="s">
        <v>261</v>
      </c>
      <c r="B10221" t="s">
        <v>9569</v>
      </c>
      <c r="C10221" t="s">
        <v>9610</v>
      </c>
      <c r="D10221">
        <v>2</v>
      </c>
      <c r="E10221" t="s">
        <v>169</v>
      </c>
      <c r="F10221">
        <v>2</v>
      </c>
      <c r="G10221">
        <v>2</v>
      </c>
      <c r="H10221" s="4" t="str">
        <f t="shared" si="318"/>
        <v>3CH2404.2</v>
      </c>
      <c r="I10221" s="4" t="str">
        <f t="shared" si="319"/>
        <v>DGND</v>
      </c>
    </row>
    <row r="10222" spans="1:9">
      <c r="A10222" t="s">
        <v>261</v>
      </c>
      <c r="B10222" t="s">
        <v>9569</v>
      </c>
      <c r="C10222" t="s">
        <v>9611</v>
      </c>
      <c r="D10222">
        <v>1</v>
      </c>
      <c r="E10222" t="s">
        <v>8998</v>
      </c>
      <c r="F10222">
        <v>1</v>
      </c>
      <c r="G10222">
        <v>1</v>
      </c>
      <c r="H10222" s="4" t="str">
        <f t="shared" si="318"/>
        <v>3CH2501.1</v>
      </c>
      <c r="I10222" s="4" t="str">
        <f t="shared" si="319"/>
        <v>SH32_USB_AVDD10</v>
      </c>
    </row>
    <row r="10223" spans="1:9">
      <c r="A10223" t="s">
        <v>261</v>
      </c>
      <c r="B10223" t="s">
        <v>9569</v>
      </c>
      <c r="C10223" t="s">
        <v>9611</v>
      </c>
      <c r="D10223">
        <v>2</v>
      </c>
      <c r="E10223" t="s">
        <v>169</v>
      </c>
      <c r="F10223">
        <v>2</v>
      </c>
      <c r="G10223">
        <v>2</v>
      </c>
      <c r="H10223" s="4" t="str">
        <f t="shared" si="318"/>
        <v>3CH2501.2</v>
      </c>
      <c r="I10223" s="4" t="str">
        <f t="shared" si="319"/>
        <v>DGND</v>
      </c>
    </row>
    <row r="10224" spans="1:9">
      <c r="A10224" t="s">
        <v>261</v>
      </c>
      <c r="B10224" t="s">
        <v>9569</v>
      </c>
      <c r="C10224" t="s">
        <v>9612</v>
      </c>
      <c r="D10224">
        <v>1</v>
      </c>
      <c r="E10224" t="s">
        <v>8998</v>
      </c>
      <c r="F10224">
        <v>1</v>
      </c>
      <c r="G10224">
        <v>1</v>
      </c>
      <c r="H10224" s="4" t="str">
        <f t="shared" si="318"/>
        <v>3CH2502.1</v>
      </c>
      <c r="I10224" s="4" t="str">
        <f t="shared" si="319"/>
        <v>SH32_USB_AVDD10</v>
      </c>
    </row>
    <row r="10225" spans="1:9">
      <c r="A10225" t="s">
        <v>261</v>
      </c>
      <c r="B10225" t="s">
        <v>9569</v>
      </c>
      <c r="C10225" t="s">
        <v>9612</v>
      </c>
      <c r="D10225">
        <v>2</v>
      </c>
      <c r="E10225" t="s">
        <v>169</v>
      </c>
      <c r="F10225">
        <v>2</v>
      </c>
      <c r="G10225">
        <v>2</v>
      </c>
      <c r="H10225" s="4" t="str">
        <f t="shared" si="318"/>
        <v>3CH2502.2</v>
      </c>
      <c r="I10225" s="4" t="str">
        <f t="shared" si="319"/>
        <v>DGND</v>
      </c>
    </row>
    <row r="10226" spans="1:9">
      <c r="A10226" t="s">
        <v>261</v>
      </c>
      <c r="B10226" t="s">
        <v>9569</v>
      </c>
      <c r="C10226" t="s">
        <v>9613</v>
      </c>
      <c r="D10226">
        <v>1</v>
      </c>
      <c r="E10226" t="s">
        <v>8998</v>
      </c>
      <c r="F10226">
        <v>1</v>
      </c>
      <c r="G10226">
        <v>1</v>
      </c>
      <c r="H10226" s="4" t="str">
        <f t="shared" si="318"/>
        <v>3CH2503.1</v>
      </c>
      <c r="I10226" s="4" t="str">
        <f t="shared" si="319"/>
        <v>SH32_USB_AVDD10</v>
      </c>
    </row>
    <row r="10227" spans="1:9">
      <c r="A10227" t="s">
        <v>261</v>
      </c>
      <c r="B10227" t="s">
        <v>9569</v>
      </c>
      <c r="C10227" t="s">
        <v>9613</v>
      </c>
      <c r="D10227">
        <v>2</v>
      </c>
      <c r="E10227" t="s">
        <v>169</v>
      </c>
      <c r="F10227">
        <v>2</v>
      </c>
      <c r="G10227">
        <v>2</v>
      </c>
      <c r="H10227" s="4" t="str">
        <f t="shared" si="318"/>
        <v>3CH2503.2</v>
      </c>
      <c r="I10227" s="4" t="str">
        <f t="shared" si="319"/>
        <v>DGND</v>
      </c>
    </row>
    <row r="10228" spans="1:9">
      <c r="A10228" t="s">
        <v>261</v>
      </c>
      <c r="B10228" t="s">
        <v>9569</v>
      </c>
      <c r="C10228" t="s">
        <v>9614</v>
      </c>
      <c r="D10228">
        <v>1</v>
      </c>
      <c r="E10228" t="s">
        <v>8998</v>
      </c>
      <c r="F10228">
        <v>1</v>
      </c>
      <c r="G10228">
        <v>1</v>
      </c>
      <c r="H10228" s="4" t="str">
        <f t="shared" si="318"/>
        <v>3CH2504.1</v>
      </c>
      <c r="I10228" s="4" t="str">
        <f t="shared" si="319"/>
        <v>SH32_USB_AVDD10</v>
      </c>
    </row>
    <row r="10229" spans="1:9">
      <c r="A10229" t="s">
        <v>261</v>
      </c>
      <c r="B10229" t="s">
        <v>9569</v>
      </c>
      <c r="C10229" t="s">
        <v>9614</v>
      </c>
      <c r="D10229">
        <v>2</v>
      </c>
      <c r="E10229" t="s">
        <v>169</v>
      </c>
      <c r="F10229">
        <v>2</v>
      </c>
      <c r="G10229">
        <v>2</v>
      </c>
      <c r="H10229" s="4" t="str">
        <f t="shared" si="318"/>
        <v>3CH2504.2</v>
      </c>
      <c r="I10229" s="4" t="str">
        <f t="shared" si="319"/>
        <v>DGND</v>
      </c>
    </row>
    <row r="10230" spans="1:9">
      <c r="A10230" t="s">
        <v>261</v>
      </c>
      <c r="B10230" t="s">
        <v>9569</v>
      </c>
      <c r="C10230" t="s">
        <v>9615</v>
      </c>
      <c r="D10230">
        <v>1</v>
      </c>
      <c r="E10230" t="s">
        <v>8993</v>
      </c>
      <c r="F10230">
        <v>1</v>
      </c>
      <c r="G10230">
        <v>1</v>
      </c>
      <c r="H10230" s="4" t="str">
        <f t="shared" si="318"/>
        <v>3CH2551.1</v>
      </c>
      <c r="I10230" s="4" t="str">
        <f t="shared" si="319"/>
        <v>SH32_L_SWR_5TO1_OUT</v>
      </c>
    </row>
    <row r="10231" spans="1:9">
      <c r="A10231" t="s">
        <v>261</v>
      </c>
      <c r="B10231" t="s">
        <v>9569</v>
      </c>
      <c r="C10231" t="s">
        <v>9615</v>
      </c>
      <c r="D10231">
        <v>2</v>
      </c>
      <c r="E10231" t="s">
        <v>1939</v>
      </c>
      <c r="F10231">
        <v>2</v>
      </c>
      <c r="G10231">
        <v>2</v>
      </c>
      <c r="H10231" s="4" t="str">
        <f t="shared" si="318"/>
        <v>3CH2551.2</v>
      </c>
      <c r="I10231" s="4" t="str">
        <f t="shared" si="319"/>
        <v>PCIE_GND</v>
      </c>
    </row>
    <row r="10232" spans="1:9">
      <c r="A10232" t="s">
        <v>261</v>
      </c>
      <c r="B10232" t="s">
        <v>9569</v>
      </c>
      <c r="C10232" t="s">
        <v>9616</v>
      </c>
      <c r="D10232">
        <v>1</v>
      </c>
      <c r="E10232" t="s">
        <v>8993</v>
      </c>
      <c r="F10232">
        <v>1</v>
      </c>
      <c r="G10232">
        <v>1</v>
      </c>
      <c r="H10232" s="4" t="str">
        <f t="shared" si="318"/>
        <v>3CH2552.1</v>
      </c>
      <c r="I10232" s="4" t="str">
        <f t="shared" si="319"/>
        <v>SH32_L_SWR_5TO1_OUT</v>
      </c>
    </row>
    <row r="10233" spans="1:9">
      <c r="A10233" t="s">
        <v>261</v>
      </c>
      <c r="B10233" t="s">
        <v>9569</v>
      </c>
      <c r="C10233" t="s">
        <v>9616</v>
      </c>
      <c r="D10233">
        <v>2</v>
      </c>
      <c r="E10233" t="s">
        <v>1939</v>
      </c>
      <c r="F10233">
        <v>2</v>
      </c>
      <c r="G10233">
        <v>2</v>
      </c>
      <c r="H10233" s="4" t="str">
        <f t="shared" si="318"/>
        <v>3CH2552.2</v>
      </c>
      <c r="I10233" s="4" t="str">
        <f t="shared" si="319"/>
        <v>PCIE_GND</v>
      </c>
    </row>
    <row r="10234" spans="1:9">
      <c r="A10234" t="s">
        <v>261</v>
      </c>
      <c r="B10234" t="s">
        <v>9569</v>
      </c>
      <c r="C10234" t="s">
        <v>9617</v>
      </c>
      <c r="D10234">
        <v>1</v>
      </c>
      <c r="E10234" t="s">
        <v>8993</v>
      </c>
      <c r="F10234">
        <v>1</v>
      </c>
      <c r="G10234">
        <v>1</v>
      </c>
      <c r="H10234" s="4" t="str">
        <f t="shared" si="318"/>
        <v>3CH2601.1</v>
      </c>
      <c r="I10234" s="4" t="str">
        <f t="shared" si="319"/>
        <v>SH32_L_SWR_5TO1_OUT</v>
      </c>
    </row>
    <row r="10235" spans="1:9">
      <c r="A10235" t="s">
        <v>261</v>
      </c>
      <c r="B10235" t="s">
        <v>9569</v>
      </c>
      <c r="C10235" t="s">
        <v>9617</v>
      </c>
      <c r="D10235">
        <v>2</v>
      </c>
      <c r="E10235" t="s">
        <v>1939</v>
      </c>
      <c r="F10235">
        <v>2</v>
      </c>
      <c r="G10235">
        <v>2</v>
      </c>
      <c r="H10235" s="4" t="str">
        <f t="shared" si="318"/>
        <v>3CH2601.2</v>
      </c>
      <c r="I10235" s="4" t="str">
        <f t="shared" si="319"/>
        <v>PCIE_GND</v>
      </c>
    </row>
    <row r="10236" spans="1:9">
      <c r="A10236" t="s">
        <v>261</v>
      </c>
      <c r="B10236" t="s">
        <v>9569</v>
      </c>
      <c r="C10236" t="s">
        <v>9618</v>
      </c>
      <c r="D10236">
        <v>1</v>
      </c>
      <c r="E10236" t="s">
        <v>8993</v>
      </c>
      <c r="F10236">
        <v>1</v>
      </c>
      <c r="G10236">
        <v>1</v>
      </c>
      <c r="H10236" s="4" t="str">
        <f t="shared" si="318"/>
        <v>3CH2602.1</v>
      </c>
      <c r="I10236" s="4" t="str">
        <f t="shared" si="319"/>
        <v>SH32_L_SWR_5TO1_OUT</v>
      </c>
    </row>
    <row r="10237" spans="1:9">
      <c r="A10237" t="s">
        <v>261</v>
      </c>
      <c r="B10237" t="s">
        <v>9569</v>
      </c>
      <c r="C10237" t="s">
        <v>9618</v>
      </c>
      <c r="D10237">
        <v>2</v>
      </c>
      <c r="E10237" t="s">
        <v>1939</v>
      </c>
      <c r="F10237">
        <v>2</v>
      </c>
      <c r="G10237">
        <v>2</v>
      </c>
      <c r="H10237" s="4" t="str">
        <f t="shared" si="318"/>
        <v>3CH2602.2</v>
      </c>
      <c r="I10237" s="4" t="str">
        <f t="shared" si="319"/>
        <v>PCIE_GND</v>
      </c>
    </row>
    <row r="10238" spans="1:9">
      <c r="A10238" t="s">
        <v>261</v>
      </c>
      <c r="B10238" t="s">
        <v>9569</v>
      </c>
      <c r="C10238" t="s">
        <v>9619</v>
      </c>
      <c r="D10238">
        <v>1</v>
      </c>
      <c r="E10238" t="s">
        <v>8993</v>
      </c>
      <c r="F10238">
        <v>1</v>
      </c>
      <c r="G10238">
        <v>1</v>
      </c>
      <c r="H10238" s="4" t="str">
        <f t="shared" si="318"/>
        <v>3CH2631.1</v>
      </c>
      <c r="I10238" s="4" t="str">
        <f t="shared" si="319"/>
        <v>SH32_L_SWR_5TO1_OUT</v>
      </c>
    </row>
    <row r="10239" spans="1:9">
      <c r="A10239" t="s">
        <v>261</v>
      </c>
      <c r="B10239" t="s">
        <v>9569</v>
      </c>
      <c r="C10239" t="s">
        <v>9619</v>
      </c>
      <c r="D10239">
        <v>2</v>
      </c>
      <c r="E10239" t="s">
        <v>1939</v>
      </c>
      <c r="F10239">
        <v>2</v>
      </c>
      <c r="G10239">
        <v>2</v>
      </c>
      <c r="H10239" s="4" t="str">
        <f t="shared" si="318"/>
        <v>3CH2631.2</v>
      </c>
      <c r="I10239" s="4" t="str">
        <f t="shared" si="319"/>
        <v>PCIE_GND</v>
      </c>
    </row>
    <row r="10240" spans="1:9">
      <c r="A10240" t="s">
        <v>261</v>
      </c>
      <c r="B10240" t="s">
        <v>9569</v>
      </c>
      <c r="C10240" t="s">
        <v>9620</v>
      </c>
      <c r="D10240">
        <v>1</v>
      </c>
      <c r="E10240" t="s">
        <v>8993</v>
      </c>
      <c r="F10240">
        <v>1</v>
      </c>
      <c r="G10240">
        <v>1</v>
      </c>
      <c r="H10240" s="4" t="str">
        <f t="shared" si="318"/>
        <v>3CH2632.1</v>
      </c>
      <c r="I10240" s="4" t="str">
        <f t="shared" si="319"/>
        <v>SH32_L_SWR_5TO1_OUT</v>
      </c>
    </row>
    <row r="10241" spans="1:9">
      <c r="A10241" t="s">
        <v>261</v>
      </c>
      <c r="B10241" t="s">
        <v>9569</v>
      </c>
      <c r="C10241" t="s">
        <v>9620</v>
      </c>
      <c r="D10241">
        <v>2</v>
      </c>
      <c r="E10241" t="s">
        <v>1939</v>
      </c>
      <c r="F10241">
        <v>2</v>
      </c>
      <c r="G10241">
        <v>2</v>
      </c>
      <c r="H10241" s="4" t="str">
        <f t="shared" si="318"/>
        <v>3CH2632.2</v>
      </c>
      <c r="I10241" s="4" t="str">
        <f t="shared" si="319"/>
        <v>PCIE_GND</v>
      </c>
    </row>
    <row r="10242" spans="1:9">
      <c r="A10242" t="s">
        <v>261</v>
      </c>
      <c r="B10242" t="s">
        <v>9569</v>
      </c>
      <c r="C10242" t="s">
        <v>9621</v>
      </c>
      <c r="D10242">
        <v>1</v>
      </c>
      <c r="E10242" t="s">
        <v>8993</v>
      </c>
      <c r="F10242">
        <v>1</v>
      </c>
      <c r="G10242">
        <v>1</v>
      </c>
      <c r="H10242" s="4" t="str">
        <f t="shared" ref="H10242:H10305" si="320">CONCATENATE(C10242,".",F10242)</f>
        <v>3CH2633.1</v>
      </c>
      <c r="I10242" s="4" t="str">
        <f t="shared" ref="I10242:I10305" si="321">E10242</f>
        <v>SH32_L_SWR_5TO1_OUT</v>
      </c>
    </row>
    <row r="10243" spans="1:9">
      <c r="A10243" t="s">
        <v>261</v>
      </c>
      <c r="B10243" t="s">
        <v>9569</v>
      </c>
      <c r="C10243" t="s">
        <v>9621</v>
      </c>
      <c r="D10243">
        <v>2</v>
      </c>
      <c r="E10243" t="s">
        <v>169</v>
      </c>
      <c r="F10243">
        <v>2</v>
      </c>
      <c r="G10243">
        <v>2</v>
      </c>
      <c r="H10243" s="4" t="str">
        <f t="shared" si="320"/>
        <v>3CH2633.2</v>
      </c>
      <c r="I10243" s="4" t="str">
        <f t="shared" si="321"/>
        <v>DGND</v>
      </c>
    </row>
    <row r="10244" spans="1:9">
      <c r="A10244" t="s">
        <v>261</v>
      </c>
      <c r="B10244" t="s">
        <v>9569</v>
      </c>
      <c r="C10244" t="s">
        <v>9622</v>
      </c>
      <c r="D10244">
        <v>1</v>
      </c>
      <c r="E10244" t="s">
        <v>8993</v>
      </c>
      <c r="F10244">
        <v>1</v>
      </c>
      <c r="G10244">
        <v>1</v>
      </c>
      <c r="H10244" s="4" t="str">
        <f t="shared" si="320"/>
        <v>3CH2634.1</v>
      </c>
      <c r="I10244" s="4" t="str">
        <f t="shared" si="321"/>
        <v>SH32_L_SWR_5TO1_OUT</v>
      </c>
    </row>
    <row r="10245" spans="1:9">
      <c r="A10245" t="s">
        <v>261</v>
      </c>
      <c r="B10245" t="s">
        <v>9569</v>
      </c>
      <c r="C10245" t="s">
        <v>9622</v>
      </c>
      <c r="D10245">
        <v>2</v>
      </c>
      <c r="E10245" t="s">
        <v>169</v>
      </c>
      <c r="F10245">
        <v>2</v>
      </c>
      <c r="G10245">
        <v>2</v>
      </c>
      <c r="H10245" s="4" t="str">
        <f t="shared" si="320"/>
        <v>3CH2634.2</v>
      </c>
      <c r="I10245" s="4" t="str">
        <f t="shared" si="321"/>
        <v>DGND</v>
      </c>
    </row>
    <row r="10246" spans="1:9">
      <c r="A10246" t="s">
        <v>261</v>
      </c>
      <c r="B10246" t="s">
        <v>9569</v>
      </c>
      <c r="C10246" t="s">
        <v>9623</v>
      </c>
      <c r="D10246" t="s">
        <v>1460</v>
      </c>
      <c r="E10246" t="s">
        <v>8999</v>
      </c>
      <c r="F10246">
        <v>30</v>
      </c>
      <c r="G10246" t="s">
        <v>1460</v>
      </c>
      <c r="H10246" s="4" t="str">
        <f t="shared" si="320"/>
        <v>3HOST2.30</v>
      </c>
      <c r="I10246" s="4" t="str">
        <f t="shared" si="321"/>
        <v>SH32_CC1</v>
      </c>
    </row>
    <row r="10247" spans="1:9">
      <c r="A10247" t="s">
        <v>261</v>
      </c>
      <c r="B10247" t="s">
        <v>9569</v>
      </c>
      <c r="C10247" t="s">
        <v>9623</v>
      </c>
      <c r="D10247" t="s">
        <v>1461</v>
      </c>
      <c r="E10247" t="s">
        <v>9000</v>
      </c>
      <c r="F10247">
        <v>32</v>
      </c>
      <c r="G10247" t="s">
        <v>1461</v>
      </c>
      <c r="H10247" s="4" t="str">
        <f t="shared" si="320"/>
        <v>3HOST2.32</v>
      </c>
      <c r="I10247" s="4" t="str">
        <f t="shared" si="321"/>
        <v>SH32_CC2</v>
      </c>
    </row>
    <row r="10248" spans="1:9">
      <c r="A10248" t="s">
        <v>261</v>
      </c>
      <c r="B10248" t="s">
        <v>9569</v>
      </c>
      <c r="C10248" t="s">
        <v>9623</v>
      </c>
      <c r="D10248" t="s">
        <v>1720</v>
      </c>
      <c r="E10248" t="s">
        <v>8988</v>
      </c>
      <c r="F10248">
        <v>13</v>
      </c>
      <c r="G10248" t="s">
        <v>1720</v>
      </c>
      <c r="H10248" s="4" t="str">
        <f t="shared" si="320"/>
        <v>3HOST2.13</v>
      </c>
      <c r="I10248" s="4" t="str">
        <f t="shared" si="321"/>
        <v>SH32_P7_CLKREQB</v>
      </c>
    </row>
    <row r="10249" spans="1:9">
      <c r="A10249" t="s">
        <v>261</v>
      </c>
      <c r="B10249" t="s">
        <v>9569</v>
      </c>
      <c r="C10249" t="s">
        <v>9623</v>
      </c>
      <c r="D10249" t="s">
        <v>1769</v>
      </c>
      <c r="E10249" t="s">
        <v>9001</v>
      </c>
      <c r="F10249">
        <v>29</v>
      </c>
      <c r="G10249" t="s">
        <v>1769</v>
      </c>
      <c r="H10249" s="4" t="str">
        <f t="shared" si="320"/>
        <v>3HOST2.29</v>
      </c>
      <c r="I10249" s="4" t="str">
        <f t="shared" si="321"/>
        <v>SH32_DIS_DB</v>
      </c>
    </row>
    <row r="10250" spans="1:9">
      <c r="A10250" t="s">
        <v>261</v>
      </c>
      <c r="B10250" t="s">
        <v>9569</v>
      </c>
      <c r="C10250" t="s">
        <v>9623</v>
      </c>
      <c r="D10250" t="s">
        <v>1718</v>
      </c>
      <c r="E10250" t="s">
        <v>8993</v>
      </c>
      <c r="F10250">
        <v>11</v>
      </c>
      <c r="G10250" t="s">
        <v>1718</v>
      </c>
      <c r="H10250" s="4" t="str">
        <f t="shared" si="320"/>
        <v>3HOST2.11</v>
      </c>
      <c r="I10250" s="4" t="str">
        <f t="shared" si="321"/>
        <v>SH32_L_SWR_5TO1_OUT</v>
      </c>
    </row>
    <row r="10251" spans="1:9">
      <c r="A10251" t="s">
        <v>261</v>
      </c>
      <c r="B10251" t="s">
        <v>9569</v>
      </c>
      <c r="C10251" t="s">
        <v>9623</v>
      </c>
      <c r="D10251" t="s">
        <v>1765</v>
      </c>
      <c r="E10251" t="s">
        <v>8993</v>
      </c>
      <c r="F10251">
        <v>25</v>
      </c>
      <c r="G10251" t="s">
        <v>1765</v>
      </c>
      <c r="H10251" s="4" t="str">
        <f t="shared" si="320"/>
        <v>3HOST2.25</v>
      </c>
      <c r="I10251" s="4" t="str">
        <f t="shared" si="321"/>
        <v>SH32_L_SWR_5TO1_OUT</v>
      </c>
    </row>
    <row r="10252" spans="1:9">
      <c r="A10252" t="s">
        <v>261</v>
      </c>
      <c r="B10252" t="s">
        <v>9569</v>
      </c>
      <c r="C10252" t="s">
        <v>9623</v>
      </c>
      <c r="D10252" t="s">
        <v>1740</v>
      </c>
      <c r="E10252" t="s">
        <v>8993</v>
      </c>
      <c r="F10252">
        <v>35</v>
      </c>
      <c r="G10252" t="s">
        <v>1740</v>
      </c>
      <c r="H10252" s="4" t="str">
        <f t="shared" si="320"/>
        <v>3HOST2.35</v>
      </c>
      <c r="I10252" s="4" t="str">
        <f t="shared" si="321"/>
        <v>SH32_L_SWR_5TO1_OUT</v>
      </c>
    </row>
    <row r="10253" spans="1:9">
      <c r="A10253" t="s">
        <v>261</v>
      </c>
      <c r="B10253" t="s">
        <v>9569</v>
      </c>
      <c r="C10253" t="s">
        <v>9623</v>
      </c>
      <c r="D10253" t="s">
        <v>1773</v>
      </c>
      <c r="E10253" t="s">
        <v>169</v>
      </c>
      <c r="F10253" t="s">
        <v>174</v>
      </c>
      <c r="G10253" t="s">
        <v>1773</v>
      </c>
      <c r="H10253" s="4" t="str">
        <f t="shared" si="320"/>
        <v>3HOST2.EP</v>
      </c>
      <c r="I10253" s="4" t="str">
        <f t="shared" si="321"/>
        <v>DGND</v>
      </c>
    </row>
    <row r="10254" spans="1:9">
      <c r="A10254" t="s">
        <v>261</v>
      </c>
      <c r="B10254" t="s">
        <v>9569</v>
      </c>
      <c r="C10254" t="s">
        <v>9623</v>
      </c>
      <c r="D10254" t="s">
        <v>175</v>
      </c>
      <c r="E10254" t="s">
        <v>169</v>
      </c>
      <c r="F10254" t="s">
        <v>175</v>
      </c>
      <c r="G10254" t="s">
        <v>175</v>
      </c>
      <c r="H10254" s="4" t="str">
        <f t="shared" si="320"/>
        <v>3HOST2.G1</v>
      </c>
      <c r="I10254" s="4" t="str">
        <f t="shared" si="321"/>
        <v>DGND</v>
      </c>
    </row>
    <row r="10255" spans="1:9">
      <c r="A10255" t="s">
        <v>261</v>
      </c>
      <c r="B10255" t="s">
        <v>9569</v>
      </c>
      <c r="C10255" t="s">
        <v>9623</v>
      </c>
      <c r="D10255" t="s">
        <v>176</v>
      </c>
      <c r="E10255" t="s">
        <v>169</v>
      </c>
      <c r="F10255" t="s">
        <v>176</v>
      </c>
      <c r="G10255" t="s">
        <v>176</v>
      </c>
      <c r="H10255" s="4" t="str">
        <f t="shared" si="320"/>
        <v>3HOST2.G2</v>
      </c>
      <c r="I10255" s="4" t="str">
        <f t="shared" si="321"/>
        <v>DGND</v>
      </c>
    </row>
    <row r="10256" spans="1:9">
      <c r="A10256" t="s">
        <v>261</v>
      </c>
      <c r="B10256" t="s">
        <v>9569</v>
      </c>
      <c r="C10256" t="s">
        <v>9623</v>
      </c>
      <c r="D10256" t="s">
        <v>177</v>
      </c>
      <c r="E10256" t="s">
        <v>169</v>
      </c>
      <c r="F10256" t="s">
        <v>177</v>
      </c>
      <c r="G10256" t="s">
        <v>177</v>
      </c>
      <c r="H10256" s="4" t="str">
        <f t="shared" si="320"/>
        <v>3HOST2.G3</v>
      </c>
      <c r="I10256" s="4" t="str">
        <f t="shared" si="321"/>
        <v>DGND</v>
      </c>
    </row>
    <row r="10257" spans="1:9">
      <c r="A10257" t="s">
        <v>261</v>
      </c>
      <c r="B10257" t="s">
        <v>9569</v>
      </c>
      <c r="C10257" t="s">
        <v>9623</v>
      </c>
      <c r="D10257" t="s">
        <v>178</v>
      </c>
      <c r="E10257" t="s">
        <v>169</v>
      </c>
      <c r="F10257" t="s">
        <v>178</v>
      </c>
      <c r="G10257" t="s">
        <v>178</v>
      </c>
      <c r="H10257" s="4" t="str">
        <f t="shared" si="320"/>
        <v>3HOST2.G4</v>
      </c>
      <c r="I10257" s="4" t="str">
        <f t="shared" si="321"/>
        <v>DGND</v>
      </c>
    </row>
    <row r="10258" spans="1:9">
      <c r="A10258" t="s">
        <v>261</v>
      </c>
      <c r="B10258" t="s">
        <v>9569</v>
      </c>
      <c r="C10258" t="s">
        <v>9623</v>
      </c>
      <c r="D10258" t="s">
        <v>179</v>
      </c>
      <c r="E10258" t="s">
        <v>169</v>
      </c>
      <c r="F10258" t="s">
        <v>179</v>
      </c>
      <c r="G10258" t="s">
        <v>179</v>
      </c>
      <c r="H10258" s="4" t="str">
        <f t="shared" si="320"/>
        <v>3HOST2.G5</v>
      </c>
      <c r="I10258" s="4" t="str">
        <f t="shared" si="321"/>
        <v>DGND</v>
      </c>
    </row>
    <row r="10259" spans="1:9">
      <c r="A10259" t="s">
        <v>261</v>
      </c>
      <c r="B10259" t="s">
        <v>9569</v>
      </c>
      <c r="C10259" t="s">
        <v>9623</v>
      </c>
      <c r="D10259" t="s">
        <v>180</v>
      </c>
      <c r="E10259" t="s">
        <v>169</v>
      </c>
      <c r="F10259" t="s">
        <v>180</v>
      </c>
      <c r="G10259" t="s">
        <v>180</v>
      </c>
      <c r="H10259" s="4" t="str">
        <f t="shared" si="320"/>
        <v>3HOST2.G6</v>
      </c>
      <c r="I10259" s="4" t="str">
        <f t="shared" si="321"/>
        <v>DGND</v>
      </c>
    </row>
    <row r="10260" spans="1:9">
      <c r="A10260" t="s">
        <v>261</v>
      </c>
      <c r="B10260" t="s">
        <v>9569</v>
      </c>
      <c r="C10260" t="s">
        <v>9623</v>
      </c>
      <c r="D10260" t="s">
        <v>181</v>
      </c>
      <c r="E10260" t="s">
        <v>169</v>
      </c>
      <c r="F10260" t="s">
        <v>181</v>
      </c>
      <c r="G10260" t="s">
        <v>181</v>
      </c>
      <c r="H10260" s="4" t="str">
        <f t="shared" si="320"/>
        <v>3HOST2.G7</v>
      </c>
      <c r="I10260" s="4" t="str">
        <f t="shared" si="321"/>
        <v>DGND</v>
      </c>
    </row>
    <row r="10261" spans="1:9">
      <c r="A10261" t="s">
        <v>261</v>
      </c>
      <c r="B10261" t="s">
        <v>9569</v>
      </c>
      <c r="C10261" t="s">
        <v>9623</v>
      </c>
      <c r="D10261" t="s">
        <v>428</v>
      </c>
      <c r="E10261" t="s">
        <v>169</v>
      </c>
      <c r="F10261" t="s">
        <v>428</v>
      </c>
      <c r="G10261" t="s">
        <v>428</v>
      </c>
      <c r="H10261" s="4" t="str">
        <f t="shared" si="320"/>
        <v>3HOST2.G8</v>
      </c>
      <c r="I10261" s="4" t="str">
        <f t="shared" si="321"/>
        <v>DGND</v>
      </c>
    </row>
    <row r="10262" spans="1:9">
      <c r="A10262" t="s">
        <v>261</v>
      </c>
      <c r="B10262" t="s">
        <v>9569</v>
      </c>
      <c r="C10262" t="s">
        <v>9623</v>
      </c>
      <c r="D10262" t="s">
        <v>409</v>
      </c>
      <c r="E10262" t="s">
        <v>169</v>
      </c>
      <c r="F10262" t="s">
        <v>409</v>
      </c>
      <c r="G10262" t="s">
        <v>409</v>
      </c>
      <c r="H10262" s="4" t="str">
        <f t="shared" si="320"/>
        <v>3HOST2.G9</v>
      </c>
      <c r="I10262" s="4" t="str">
        <f t="shared" si="321"/>
        <v>DGND</v>
      </c>
    </row>
    <row r="10263" spans="1:9">
      <c r="A10263" t="s">
        <v>261</v>
      </c>
      <c r="B10263" t="s">
        <v>9569</v>
      </c>
      <c r="C10263" t="s">
        <v>9623</v>
      </c>
      <c r="D10263" t="s">
        <v>406</v>
      </c>
      <c r="E10263" t="s">
        <v>169</v>
      </c>
      <c r="F10263" t="s">
        <v>406</v>
      </c>
      <c r="G10263" t="s">
        <v>406</v>
      </c>
      <c r="H10263" s="4" t="str">
        <f t="shared" si="320"/>
        <v>3HOST2.G10</v>
      </c>
      <c r="I10263" s="4" t="str">
        <f t="shared" si="321"/>
        <v>DGND</v>
      </c>
    </row>
    <row r="10264" spans="1:9">
      <c r="A10264" t="s">
        <v>261</v>
      </c>
      <c r="B10264" t="s">
        <v>9569</v>
      </c>
      <c r="C10264" t="s">
        <v>9623</v>
      </c>
      <c r="D10264" t="s">
        <v>407</v>
      </c>
      <c r="E10264" t="s">
        <v>169</v>
      </c>
      <c r="F10264" t="s">
        <v>407</v>
      </c>
      <c r="G10264" t="s">
        <v>407</v>
      </c>
      <c r="H10264" s="4" t="str">
        <f t="shared" si="320"/>
        <v>3HOST2.G11</v>
      </c>
      <c r="I10264" s="4" t="str">
        <f t="shared" si="321"/>
        <v>DGND</v>
      </c>
    </row>
    <row r="10265" spans="1:9">
      <c r="A10265" t="s">
        <v>261</v>
      </c>
      <c r="B10265" t="s">
        <v>9569</v>
      </c>
      <c r="C10265" t="s">
        <v>9623</v>
      </c>
      <c r="D10265" t="s">
        <v>694</v>
      </c>
      <c r="E10265" t="s">
        <v>169</v>
      </c>
      <c r="F10265" t="s">
        <v>694</v>
      </c>
      <c r="G10265" t="s">
        <v>694</v>
      </c>
      <c r="H10265" s="4" t="str">
        <f t="shared" si="320"/>
        <v>3HOST2.G12</v>
      </c>
      <c r="I10265" s="4" t="str">
        <f t="shared" si="321"/>
        <v>DGND</v>
      </c>
    </row>
    <row r="10266" spans="1:9">
      <c r="A10266" t="s">
        <v>261</v>
      </c>
      <c r="B10266" t="s">
        <v>9569</v>
      </c>
      <c r="C10266" t="s">
        <v>9623</v>
      </c>
      <c r="D10266" t="s">
        <v>408</v>
      </c>
      <c r="E10266" t="s">
        <v>169</v>
      </c>
      <c r="F10266" t="s">
        <v>408</v>
      </c>
      <c r="G10266" t="s">
        <v>408</v>
      </c>
      <c r="H10266" s="4" t="str">
        <f t="shared" si="320"/>
        <v>3HOST2.G13</v>
      </c>
      <c r="I10266" s="4" t="str">
        <f t="shared" si="321"/>
        <v>DGND</v>
      </c>
    </row>
    <row r="10267" spans="1:9">
      <c r="A10267" t="s">
        <v>261</v>
      </c>
      <c r="B10267" t="s">
        <v>9569</v>
      </c>
      <c r="C10267" t="s">
        <v>9623</v>
      </c>
      <c r="D10267" t="s">
        <v>443</v>
      </c>
      <c r="E10267" t="s">
        <v>169</v>
      </c>
      <c r="F10267" t="s">
        <v>443</v>
      </c>
      <c r="G10267" t="s">
        <v>443</v>
      </c>
      <c r="H10267" s="4" t="str">
        <f t="shared" si="320"/>
        <v>3HOST2.G14</v>
      </c>
      <c r="I10267" s="4" t="str">
        <f t="shared" si="321"/>
        <v>DGND</v>
      </c>
    </row>
    <row r="10268" spans="1:9">
      <c r="A10268" t="s">
        <v>261</v>
      </c>
      <c r="B10268" t="s">
        <v>9569</v>
      </c>
      <c r="C10268" t="s">
        <v>9623</v>
      </c>
      <c r="D10268" t="s">
        <v>1579</v>
      </c>
      <c r="E10268" t="s">
        <v>169</v>
      </c>
      <c r="F10268" t="s">
        <v>1579</v>
      </c>
      <c r="G10268" t="s">
        <v>1579</v>
      </c>
      <c r="H10268" s="4" t="str">
        <f t="shared" si="320"/>
        <v>3HOST2.G15</v>
      </c>
      <c r="I10268" s="4" t="str">
        <f t="shared" si="321"/>
        <v>DGND</v>
      </c>
    </row>
    <row r="10269" spans="1:9">
      <c r="A10269" t="s">
        <v>261</v>
      </c>
      <c r="B10269" t="s">
        <v>9569</v>
      </c>
      <c r="C10269" t="s">
        <v>9623</v>
      </c>
      <c r="D10269" t="s">
        <v>427</v>
      </c>
      <c r="E10269" t="s">
        <v>169</v>
      </c>
      <c r="F10269" t="s">
        <v>427</v>
      </c>
      <c r="G10269" t="s">
        <v>427</v>
      </c>
      <c r="H10269" s="4" t="str">
        <f t="shared" si="320"/>
        <v>3HOST2.G16</v>
      </c>
      <c r="I10269" s="4" t="str">
        <f t="shared" si="321"/>
        <v>DGND</v>
      </c>
    </row>
    <row r="10270" spans="1:9">
      <c r="A10270" t="s">
        <v>261</v>
      </c>
      <c r="B10270" t="s">
        <v>9569</v>
      </c>
      <c r="C10270" t="s">
        <v>9623</v>
      </c>
      <c r="D10270" t="s">
        <v>397</v>
      </c>
      <c r="E10270" t="s">
        <v>169</v>
      </c>
      <c r="F10270" t="s">
        <v>397</v>
      </c>
      <c r="G10270" t="s">
        <v>397</v>
      </c>
      <c r="H10270" s="4" t="str">
        <f t="shared" si="320"/>
        <v>3HOST2.G17</v>
      </c>
      <c r="I10270" s="4" t="str">
        <f t="shared" si="321"/>
        <v>DGND</v>
      </c>
    </row>
    <row r="10271" spans="1:9">
      <c r="A10271" t="s">
        <v>261</v>
      </c>
      <c r="B10271" t="s">
        <v>9569</v>
      </c>
      <c r="C10271" t="s">
        <v>9623</v>
      </c>
      <c r="D10271" t="s">
        <v>1580</v>
      </c>
      <c r="E10271" t="s">
        <v>169</v>
      </c>
      <c r="F10271" t="s">
        <v>1580</v>
      </c>
      <c r="G10271" t="s">
        <v>1580</v>
      </c>
      <c r="H10271" s="4" t="str">
        <f t="shared" si="320"/>
        <v>3HOST2.G18</v>
      </c>
      <c r="I10271" s="4" t="str">
        <f t="shared" si="321"/>
        <v>DGND</v>
      </c>
    </row>
    <row r="10272" spans="1:9">
      <c r="A10272" t="s">
        <v>261</v>
      </c>
      <c r="B10272" t="s">
        <v>9569</v>
      </c>
      <c r="C10272" t="s">
        <v>9623</v>
      </c>
      <c r="D10272" t="s">
        <v>1581</v>
      </c>
      <c r="E10272" t="s">
        <v>169</v>
      </c>
      <c r="F10272" t="s">
        <v>1581</v>
      </c>
      <c r="G10272" t="s">
        <v>1581</v>
      </c>
      <c r="H10272" s="4" t="str">
        <f t="shared" si="320"/>
        <v>3HOST2.G19</v>
      </c>
      <c r="I10272" s="4" t="str">
        <f t="shared" si="321"/>
        <v>DGND</v>
      </c>
    </row>
    <row r="10273" spans="1:9">
      <c r="A10273" t="s">
        <v>261</v>
      </c>
      <c r="B10273" t="s">
        <v>9569</v>
      </c>
      <c r="C10273" t="s">
        <v>9623</v>
      </c>
      <c r="D10273" t="s">
        <v>1774</v>
      </c>
      <c r="E10273" t="s">
        <v>169</v>
      </c>
      <c r="F10273" t="s">
        <v>1774</v>
      </c>
      <c r="G10273" t="s">
        <v>1774</v>
      </c>
      <c r="H10273" s="4" t="str">
        <f t="shared" si="320"/>
        <v>3HOST2.G20</v>
      </c>
      <c r="I10273" s="4" t="str">
        <f t="shared" si="321"/>
        <v>DGND</v>
      </c>
    </row>
    <row r="10274" spans="1:9">
      <c r="A10274" t="s">
        <v>261</v>
      </c>
      <c r="B10274" t="s">
        <v>9569</v>
      </c>
      <c r="C10274" t="s">
        <v>9623</v>
      </c>
      <c r="D10274" t="s">
        <v>1574</v>
      </c>
      <c r="E10274" t="s">
        <v>169</v>
      </c>
      <c r="F10274" t="s">
        <v>1574</v>
      </c>
      <c r="G10274" t="s">
        <v>1574</v>
      </c>
      <c r="H10274" s="4" t="str">
        <f t="shared" si="320"/>
        <v>3HOST2.G21</v>
      </c>
      <c r="I10274" s="4" t="str">
        <f t="shared" si="321"/>
        <v>DGND</v>
      </c>
    </row>
    <row r="10275" spans="1:9">
      <c r="A10275" t="s">
        <v>261</v>
      </c>
      <c r="B10275" t="s">
        <v>9569</v>
      </c>
      <c r="C10275" t="s">
        <v>9623</v>
      </c>
      <c r="D10275" t="s">
        <v>1566</v>
      </c>
      <c r="E10275" t="s">
        <v>169</v>
      </c>
      <c r="F10275" t="s">
        <v>1566</v>
      </c>
      <c r="G10275" t="s">
        <v>1566</v>
      </c>
      <c r="H10275" s="4" t="str">
        <f t="shared" si="320"/>
        <v>3HOST2.G22</v>
      </c>
      <c r="I10275" s="4" t="str">
        <f t="shared" si="321"/>
        <v>DGND</v>
      </c>
    </row>
    <row r="10276" spans="1:9">
      <c r="A10276" t="s">
        <v>261</v>
      </c>
      <c r="B10276" t="s">
        <v>9569</v>
      </c>
      <c r="C10276" t="s">
        <v>9623</v>
      </c>
      <c r="D10276" t="s">
        <v>1775</v>
      </c>
      <c r="E10276" t="s">
        <v>169</v>
      </c>
      <c r="F10276" t="s">
        <v>1775</v>
      </c>
      <c r="G10276" t="s">
        <v>1775</v>
      </c>
      <c r="H10276" s="4" t="str">
        <f t="shared" si="320"/>
        <v>3HOST2.G23</v>
      </c>
      <c r="I10276" s="4" t="str">
        <f t="shared" si="321"/>
        <v>DGND</v>
      </c>
    </row>
    <row r="10277" spans="1:9">
      <c r="A10277" t="s">
        <v>261</v>
      </c>
      <c r="B10277" t="s">
        <v>9569</v>
      </c>
      <c r="C10277" t="s">
        <v>9623</v>
      </c>
      <c r="D10277" t="s">
        <v>1693</v>
      </c>
      <c r="E10277" t="s">
        <v>169</v>
      </c>
      <c r="F10277" t="s">
        <v>1693</v>
      </c>
      <c r="G10277" t="s">
        <v>1693</v>
      </c>
      <c r="H10277" s="4" t="str">
        <f t="shared" si="320"/>
        <v>3HOST2.G24</v>
      </c>
      <c r="I10277" s="4" t="str">
        <f t="shared" si="321"/>
        <v>DGND</v>
      </c>
    </row>
    <row r="10278" spans="1:9">
      <c r="A10278" t="s">
        <v>261</v>
      </c>
      <c r="B10278" t="s">
        <v>9569</v>
      </c>
      <c r="C10278" t="s">
        <v>9623</v>
      </c>
      <c r="D10278" t="s">
        <v>182</v>
      </c>
      <c r="F10278" t="s">
        <v>182</v>
      </c>
      <c r="G10278" t="s">
        <v>182</v>
      </c>
      <c r="H10278" s="4" t="str">
        <f t="shared" si="320"/>
        <v>3HOST2.GH1</v>
      </c>
      <c r="I10278" s="4">
        <f t="shared" si="321"/>
        <v>0</v>
      </c>
    </row>
    <row r="10279" spans="1:9">
      <c r="A10279" t="s">
        <v>261</v>
      </c>
      <c r="B10279" t="s">
        <v>9569</v>
      </c>
      <c r="C10279" t="s">
        <v>9623</v>
      </c>
      <c r="D10279" t="s">
        <v>183</v>
      </c>
      <c r="F10279" t="s">
        <v>183</v>
      </c>
      <c r="G10279" t="s">
        <v>183</v>
      </c>
      <c r="H10279" s="4" t="str">
        <f t="shared" si="320"/>
        <v>3HOST2.GH2</v>
      </c>
      <c r="I10279" s="4">
        <f t="shared" si="321"/>
        <v>0</v>
      </c>
    </row>
    <row r="10280" spans="1:9">
      <c r="A10280" t="s">
        <v>261</v>
      </c>
      <c r="B10280" t="s">
        <v>9569</v>
      </c>
      <c r="C10280" t="s">
        <v>9623</v>
      </c>
      <c r="D10280" t="s">
        <v>184</v>
      </c>
      <c r="F10280" t="s">
        <v>184</v>
      </c>
      <c r="G10280" t="s">
        <v>184</v>
      </c>
      <c r="H10280" s="4" t="str">
        <f t="shared" si="320"/>
        <v>3HOST2.GH3</v>
      </c>
      <c r="I10280" s="4">
        <f t="shared" si="321"/>
        <v>0</v>
      </c>
    </row>
    <row r="10281" spans="1:9">
      <c r="A10281" t="s">
        <v>261</v>
      </c>
      <c r="B10281" t="s">
        <v>9569</v>
      </c>
      <c r="C10281" t="s">
        <v>9623</v>
      </c>
      <c r="D10281" t="s">
        <v>185</v>
      </c>
      <c r="F10281" t="s">
        <v>185</v>
      </c>
      <c r="G10281" t="s">
        <v>185</v>
      </c>
      <c r="H10281" s="4" t="str">
        <f t="shared" si="320"/>
        <v>3HOST2.GH4</v>
      </c>
      <c r="I10281" s="4">
        <f t="shared" si="321"/>
        <v>0</v>
      </c>
    </row>
    <row r="10282" spans="1:9">
      <c r="A10282" t="s">
        <v>261</v>
      </c>
      <c r="B10282" t="s">
        <v>9569</v>
      </c>
      <c r="C10282" t="s">
        <v>9623</v>
      </c>
      <c r="D10282" t="s">
        <v>1715</v>
      </c>
      <c r="E10282" t="s">
        <v>10046</v>
      </c>
      <c r="F10282">
        <v>8</v>
      </c>
      <c r="G10282" t="s">
        <v>1715</v>
      </c>
      <c r="H10282" s="4" t="str">
        <f t="shared" si="320"/>
        <v>3HOST2.8</v>
      </c>
      <c r="I10282" s="4" t="str">
        <f t="shared" si="321"/>
        <v>SH32_D_SJTMS</v>
      </c>
    </row>
    <row r="10283" spans="1:9">
      <c r="A10283" t="s">
        <v>261</v>
      </c>
      <c r="B10283" t="s">
        <v>9569</v>
      </c>
      <c r="C10283" t="s">
        <v>9623</v>
      </c>
      <c r="D10283" t="s">
        <v>1716</v>
      </c>
      <c r="E10283" t="s">
        <v>10047</v>
      </c>
      <c r="F10283">
        <v>9</v>
      </c>
      <c r="G10283" t="s">
        <v>1716</v>
      </c>
      <c r="H10283" s="4" t="str">
        <f t="shared" si="320"/>
        <v>3HOST2.9</v>
      </c>
      <c r="I10283" s="4" t="str">
        <f t="shared" si="321"/>
        <v>SH32_D_SJTDO</v>
      </c>
    </row>
    <row r="10284" spans="1:9">
      <c r="A10284" t="s">
        <v>261</v>
      </c>
      <c r="B10284" t="s">
        <v>9569</v>
      </c>
      <c r="C10284" t="s">
        <v>9623</v>
      </c>
      <c r="D10284" t="s">
        <v>1717</v>
      </c>
      <c r="E10284" t="s">
        <v>9881</v>
      </c>
      <c r="F10284">
        <v>10</v>
      </c>
      <c r="G10284" t="s">
        <v>1717</v>
      </c>
      <c r="H10284" s="4" t="str">
        <f t="shared" si="320"/>
        <v>3HOST2.10</v>
      </c>
      <c r="I10284" s="4" t="str">
        <f t="shared" si="321"/>
        <v>SH32_LANWAKEB</v>
      </c>
    </row>
    <row r="10285" spans="1:9">
      <c r="A10285" t="s">
        <v>261</v>
      </c>
      <c r="B10285" t="s">
        <v>9569</v>
      </c>
      <c r="C10285" t="s">
        <v>9623</v>
      </c>
      <c r="D10285" t="s">
        <v>1766</v>
      </c>
      <c r="E10285" t="s">
        <v>9002</v>
      </c>
      <c r="F10285">
        <v>26</v>
      </c>
      <c r="G10285" t="s">
        <v>1766</v>
      </c>
      <c r="H10285" s="4" t="str">
        <f t="shared" si="320"/>
        <v>3HOST2.26</v>
      </c>
      <c r="I10285" s="4" t="str">
        <f t="shared" si="321"/>
        <v>SH32_HSD026</v>
      </c>
    </row>
    <row r="10286" spans="1:9">
      <c r="A10286" t="s">
        <v>261</v>
      </c>
      <c r="B10286" t="s">
        <v>9569</v>
      </c>
      <c r="C10286" t="s">
        <v>9623</v>
      </c>
      <c r="D10286" t="s">
        <v>1737</v>
      </c>
      <c r="F10286">
        <v>38</v>
      </c>
      <c r="G10286" t="s">
        <v>1737</v>
      </c>
      <c r="H10286" s="4" t="str">
        <f t="shared" si="320"/>
        <v>3HOST2.38</v>
      </c>
      <c r="I10286" s="4">
        <f t="shared" si="321"/>
        <v>0</v>
      </c>
    </row>
    <row r="10287" spans="1:9">
      <c r="A10287" t="s">
        <v>261</v>
      </c>
      <c r="B10287" t="s">
        <v>9569</v>
      </c>
      <c r="C10287" t="s">
        <v>9623</v>
      </c>
      <c r="D10287" t="s">
        <v>1738</v>
      </c>
      <c r="F10287">
        <v>37</v>
      </c>
      <c r="G10287" t="s">
        <v>1738</v>
      </c>
      <c r="H10287" s="4" t="str">
        <f t="shared" si="320"/>
        <v>3HOST2.37</v>
      </c>
      <c r="I10287" s="4">
        <f t="shared" si="321"/>
        <v>0</v>
      </c>
    </row>
    <row r="10288" spans="1:9">
      <c r="A10288" t="s">
        <v>261</v>
      </c>
      <c r="B10288" t="s">
        <v>9569</v>
      </c>
      <c r="C10288" t="s">
        <v>9623</v>
      </c>
      <c r="D10288" t="s">
        <v>1762</v>
      </c>
      <c r="E10288" t="s">
        <v>9003</v>
      </c>
      <c r="F10288">
        <v>22</v>
      </c>
      <c r="G10288" t="s">
        <v>1762</v>
      </c>
      <c r="H10288" s="4" t="str">
        <f t="shared" si="320"/>
        <v>3HOST2.22</v>
      </c>
      <c r="I10288" s="4" t="str">
        <f t="shared" si="321"/>
        <v>SH32_SPIO3</v>
      </c>
    </row>
    <row r="10289" spans="1:9">
      <c r="A10289" t="s">
        <v>261</v>
      </c>
      <c r="B10289" t="s">
        <v>9569</v>
      </c>
      <c r="C10289" t="s">
        <v>9623</v>
      </c>
      <c r="D10289" t="s">
        <v>1761</v>
      </c>
      <c r="E10289" t="s">
        <v>9004</v>
      </c>
      <c r="F10289">
        <v>21</v>
      </c>
      <c r="G10289" t="s">
        <v>1761</v>
      </c>
      <c r="H10289" s="4" t="str">
        <f t="shared" si="320"/>
        <v>3HOST2.21</v>
      </c>
      <c r="I10289" s="4" t="str">
        <f t="shared" si="321"/>
        <v>SH32_SPIO2</v>
      </c>
    </row>
    <row r="10290" spans="1:9">
      <c r="A10290" t="s">
        <v>261</v>
      </c>
      <c r="B10290" t="s">
        <v>9569</v>
      </c>
      <c r="C10290" t="s">
        <v>9623</v>
      </c>
      <c r="D10290" t="s">
        <v>1719</v>
      </c>
      <c r="E10290" t="s">
        <v>9005</v>
      </c>
      <c r="F10290">
        <v>12</v>
      </c>
      <c r="G10290" t="s">
        <v>1719</v>
      </c>
      <c r="H10290" s="4" t="str">
        <f t="shared" si="320"/>
        <v>3HOST2.12</v>
      </c>
      <c r="I10290" s="4" t="str">
        <f t="shared" si="321"/>
        <v>SH32_ISOLATEBPIN</v>
      </c>
    </row>
    <row r="10291" spans="1:9">
      <c r="A10291" t="s">
        <v>261</v>
      </c>
      <c r="B10291" t="s">
        <v>9569</v>
      </c>
      <c r="C10291" t="s">
        <v>9623</v>
      </c>
      <c r="D10291" t="s">
        <v>1771</v>
      </c>
      <c r="E10291" t="s">
        <v>8987</v>
      </c>
      <c r="F10291">
        <v>33</v>
      </c>
      <c r="G10291" t="s">
        <v>1771</v>
      </c>
      <c r="H10291" s="4" t="str">
        <f t="shared" si="320"/>
        <v>3HOST2.33</v>
      </c>
      <c r="I10291" s="4" t="str">
        <f t="shared" si="321"/>
        <v>SH3_DPS_5V0</v>
      </c>
    </row>
    <row r="10292" spans="1:9">
      <c r="A10292" t="s">
        <v>261</v>
      </c>
      <c r="B10292" t="s">
        <v>9569</v>
      </c>
      <c r="C10292" t="s">
        <v>9623</v>
      </c>
      <c r="D10292" t="s">
        <v>1772</v>
      </c>
      <c r="E10292" t="s">
        <v>8992</v>
      </c>
      <c r="F10292">
        <v>34</v>
      </c>
      <c r="G10292" t="s">
        <v>1772</v>
      </c>
      <c r="H10292" s="4" t="str">
        <f t="shared" si="320"/>
        <v>3HOST2.34</v>
      </c>
      <c r="I10292" s="4" t="str">
        <f t="shared" si="321"/>
        <v>SH32_LDO_5TO3_OUT</v>
      </c>
    </row>
    <row r="10293" spans="1:9">
      <c r="A10293" t="s">
        <v>261</v>
      </c>
      <c r="B10293" t="s">
        <v>9569</v>
      </c>
      <c r="C10293" t="s">
        <v>9623</v>
      </c>
      <c r="D10293" t="s">
        <v>186</v>
      </c>
      <c r="F10293" t="s">
        <v>186</v>
      </c>
      <c r="G10293" t="s">
        <v>186</v>
      </c>
      <c r="H10293" s="4" t="str">
        <f t="shared" si="320"/>
        <v>3HOST2.NUT1</v>
      </c>
      <c r="I10293" s="4">
        <f t="shared" si="321"/>
        <v>0</v>
      </c>
    </row>
    <row r="10294" spans="1:9">
      <c r="A10294" t="s">
        <v>261</v>
      </c>
      <c r="B10294" t="s">
        <v>9569</v>
      </c>
      <c r="C10294" t="s">
        <v>9623</v>
      </c>
      <c r="D10294" t="s">
        <v>187</v>
      </c>
      <c r="F10294" t="s">
        <v>187</v>
      </c>
      <c r="G10294" t="s">
        <v>187</v>
      </c>
      <c r="H10294" s="4" t="str">
        <f t="shared" si="320"/>
        <v>3HOST2.NUT2</v>
      </c>
      <c r="I10294" s="4">
        <f t="shared" si="321"/>
        <v>0</v>
      </c>
    </row>
    <row r="10295" spans="1:9">
      <c r="A10295" t="s">
        <v>261</v>
      </c>
      <c r="B10295" t="s">
        <v>9569</v>
      </c>
      <c r="C10295" t="s">
        <v>9623</v>
      </c>
      <c r="D10295" t="s">
        <v>188</v>
      </c>
      <c r="F10295" t="s">
        <v>188</v>
      </c>
      <c r="G10295" t="s">
        <v>188</v>
      </c>
      <c r="H10295" s="4" t="str">
        <f t="shared" si="320"/>
        <v>3HOST2.NUT3</v>
      </c>
      <c r="I10295" s="4">
        <f t="shared" si="321"/>
        <v>0</v>
      </c>
    </row>
    <row r="10296" spans="1:9">
      <c r="A10296" t="s">
        <v>261</v>
      </c>
      <c r="B10296" t="s">
        <v>9569</v>
      </c>
      <c r="C10296" t="s">
        <v>9623</v>
      </c>
      <c r="D10296" t="s">
        <v>189</v>
      </c>
      <c r="F10296" t="s">
        <v>189</v>
      </c>
      <c r="G10296" t="s">
        <v>189</v>
      </c>
      <c r="H10296" s="4" t="str">
        <f t="shared" si="320"/>
        <v>3HOST2.NUT4</v>
      </c>
      <c r="I10296" s="4">
        <f t="shared" si="321"/>
        <v>0</v>
      </c>
    </row>
    <row r="10297" spans="1:9">
      <c r="A10297" t="s">
        <v>261</v>
      </c>
      <c r="B10297" t="s">
        <v>9569</v>
      </c>
      <c r="C10297" t="s">
        <v>9623</v>
      </c>
      <c r="D10297" t="s">
        <v>1708</v>
      </c>
      <c r="E10297" t="s">
        <v>8992</v>
      </c>
      <c r="F10297">
        <v>1</v>
      </c>
      <c r="G10297" t="s">
        <v>1708</v>
      </c>
      <c r="H10297" s="4" t="str">
        <f t="shared" si="320"/>
        <v>3HOST2.1</v>
      </c>
      <c r="I10297" s="4" t="str">
        <f t="shared" si="321"/>
        <v>SH32_LDO_5TO3_OUT</v>
      </c>
    </row>
    <row r="10298" spans="1:9">
      <c r="A10298" t="s">
        <v>261</v>
      </c>
      <c r="B10298" t="s">
        <v>9569</v>
      </c>
      <c r="C10298" t="s">
        <v>9623</v>
      </c>
      <c r="D10298" t="s">
        <v>1709</v>
      </c>
      <c r="E10298" t="s">
        <v>8993</v>
      </c>
      <c r="F10298">
        <v>2</v>
      </c>
      <c r="G10298" t="s">
        <v>1709</v>
      </c>
      <c r="H10298" s="4" t="str">
        <f t="shared" si="320"/>
        <v>3HOST2.2</v>
      </c>
      <c r="I10298" s="4" t="str">
        <f t="shared" si="321"/>
        <v>SH32_L_SWR_5TO1_OUT</v>
      </c>
    </row>
    <row r="10299" spans="1:9">
      <c r="A10299" t="s">
        <v>261</v>
      </c>
      <c r="B10299" t="s">
        <v>9569</v>
      </c>
      <c r="C10299" t="s">
        <v>9623</v>
      </c>
      <c r="D10299" t="s">
        <v>1754</v>
      </c>
      <c r="E10299" t="s">
        <v>8993</v>
      </c>
      <c r="F10299">
        <v>55</v>
      </c>
      <c r="G10299" t="s">
        <v>1754</v>
      </c>
      <c r="H10299" s="4" t="str">
        <f t="shared" si="320"/>
        <v>3HOST2.55</v>
      </c>
      <c r="I10299" s="4" t="str">
        <f t="shared" si="321"/>
        <v>SH32_L_SWR_5TO1_OUT</v>
      </c>
    </row>
    <row r="10300" spans="1:9">
      <c r="A10300" t="s">
        <v>261</v>
      </c>
      <c r="B10300" t="s">
        <v>9569</v>
      </c>
      <c r="C10300" t="s">
        <v>9623</v>
      </c>
      <c r="D10300" t="s">
        <v>1749</v>
      </c>
      <c r="E10300" t="s">
        <v>8993</v>
      </c>
      <c r="F10300">
        <v>60</v>
      </c>
      <c r="G10300" t="s">
        <v>1749</v>
      </c>
      <c r="H10300" s="4" t="str">
        <f t="shared" si="320"/>
        <v>3HOST2.60</v>
      </c>
      <c r="I10300" s="4" t="str">
        <f t="shared" si="321"/>
        <v>SH32_L_SWR_5TO1_OUT</v>
      </c>
    </row>
    <row r="10301" spans="1:9">
      <c r="A10301" t="s">
        <v>261</v>
      </c>
      <c r="B10301" t="s">
        <v>9569</v>
      </c>
      <c r="C10301" t="s">
        <v>9623</v>
      </c>
      <c r="D10301" t="s">
        <v>1746</v>
      </c>
      <c r="E10301" t="s">
        <v>8993</v>
      </c>
      <c r="F10301">
        <v>63</v>
      </c>
      <c r="G10301" t="s">
        <v>1746</v>
      </c>
      <c r="H10301" s="4" t="str">
        <f t="shared" si="320"/>
        <v>3HOST2.63</v>
      </c>
      <c r="I10301" s="4" t="str">
        <f t="shared" si="321"/>
        <v>SH32_L_SWR_5TO1_OUT</v>
      </c>
    </row>
    <row r="10302" spans="1:9">
      <c r="A10302" t="s">
        <v>261</v>
      </c>
      <c r="B10302" t="s">
        <v>9569</v>
      </c>
      <c r="C10302" t="s">
        <v>9623</v>
      </c>
      <c r="D10302" t="s">
        <v>1743</v>
      </c>
      <c r="E10302" t="s">
        <v>1939</v>
      </c>
      <c r="F10302">
        <v>66</v>
      </c>
      <c r="G10302" t="s">
        <v>1743</v>
      </c>
      <c r="H10302" s="4" t="str">
        <f t="shared" si="320"/>
        <v>3HOST2.66</v>
      </c>
      <c r="I10302" s="4" t="str">
        <f t="shared" si="321"/>
        <v>PCIE_GND</v>
      </c>
    </row>
    <row r="10303" spans="1:9">
      <c r="A10303" t="s">
        <v>261</v>
      </c>
      <c r="B10303" t="s">
        <v>9569</v>
      </c>
      <c r="C10303" t="s">
        <v>9623</v>
      </c>
      <c r="D10303" t="s">
        <v>1747</v>
      </c>
      <c r="E10303" t="s">
        <v>8986</v>
      </c>
      <c r="F10303">
        <v>62</v>
      </c>
      <c r="G10303" t="s">
        <v>1747</v>
      </c>
      <c r="H10303" s="4" t="str">
        <f t="shared" si="320"/>
        <v>3HOST2.62</v>
      </c>
      <c r="I10303" s="4" t="str">
        <f t="shared" si="321"/>
        <v>SH32_P7_REFCLK_100M-</v>
      </c>
    </row>
    <row r="10304" spans="1:9">
      <c r="A10304" t="s">
        <v>261</v>
      </c>
      <c r="B10304" t="s">
        <v>9569</v>
      </c>
      <c r="C10304" t="s">
        <v>9623</v>
      </c>
      <c r="D10304" t="s">
        <v>1748</v>
      </c>
      <c r="E10304" t="s">
        <v>8985</v>
      </c>
      <c r="F10304">
        <v>61</v>
      </c>
      <c r="G10304" t="s">
        <v>1748</v>
      </c>
      <c r="H10304" s="4" t="str">
        <f t="shared" si="320"/>
        <v>3HOST2.61</v>
      </c>
      <c r="I10304" s="4" t="str">
        <f t="shared" si="321"/>
        <v>SH32_P7_REFCLK_100M+</v>
      </c>
    </row>
    <row r="10305" spans="1:9">
      <c r="A10305" t="s">
        <v>261</v>
      </c>
      <c r="B10305" t="s">
        <v>9569</v>
      </c>
      <c r="C10305" t="s">
        <v>9623</v>
      </c>
      <c r="D10305" t="s">
        <v>1744</v>
      </c>
      <c r="E10305" t="s">
        <v>8981</v>
      </c>
      <c r="F10305">
        <v>65</v>
      </c>
      <c r="G10305" t="s">
        <v>1744</v>
      </c>
      <c r="H10305" s="4" t="str">
        <f t="shared" si="320"/>
        <v>3HOST2.65</v>
      </c>
      <c r="I10305" s="4" t="str">
        <f t="shared" si="321"/>
        <v>SH32_P7_HSI-</v>
      </c>
    </row>
    <row r="10306" spans="1:9">
      <c r="A10306" t="s">
        <v>261</v>
      </c>
      <c r="B10306" t="s">
        <v>9569</v>
      </c>
      <c r="C10306" t="s">
        <v>9623</v>
      </c>
      <c r="D10306" t="s">
        <v>1751</v>
      </c>
      <c r="F10306">
        <v>58</v>
      </c>
      <c r="G10306" t="s">
        <v>1751</v>
      </c>
      <c r="H10306" s="4" t="str">
        <f t="shared" ref="H10306:H10369" si="322">CONCATENATE(C10306,".",F10306)</f>
        <v>3HOST2.58</v>
      </c>
      <c r="I10306" s="4">
        <f t="shared" ref="I10306:I10369" si="323">E10306</f>
        <v>0</v>
      </c>
    </row>
    <row r="10307" spans="1:9">
      <c r="A10307" t="s">
        <v>261</v>
      </c>
      <c r="B10307" t="s">
        <v>9569</v>
      </c>
      <c r="C10307" t="s">
        <v>9623</v>
      </c>
      <c r="D10307" t="s">
        <v>1745</v>
      </c>
      <c r="E10307" t="s">
        <v>8982</v>
      </c>
      <c r="F10307">
        <v>64</v>
      </c>
      <c r="G10307" t="s">
        <v>1745</v>
      </c>
      <c r="H10307" s="4" t="str">
        <f t="shared" si="322"/>
        <v>3HOST2.64</v>
      </c>
      <c r="I10307" s="4" t="str">
        <f t="shared" si="323"/>
        <v>SH32_P7_HSI+</v>
      </c>
    </row>
    <row r="10308" spans="1:9">
      <c r="A10308" t="s">
        <v>261</v>
      </c>
      <c r="B10308" t="s">
        <v>9569</v>
      </c>
      <c r="C10308" t="s">
        <v>9623</v>
      </c>
      <c r="D10308" t="s">
        <v>1750</v>
      </c>
      <c r="F10308">
        <v>59</v>
      </c>
      <c r="G10308" t="s">
        <v>1750</v>
      </c>
      <c r="H10308" s="4" t="str">
        <f t="shared" si="322"/>
        <v>3HOST2.59</v>
      </c>
      <c r="I10308" s="4">
        <f t="shared" si="323"/>
        <v>0</v>
      </c>
    </row>
    <row r="10309" spans="1:9">
      <c r="A10309" t="s">
        <v>261</v>
      </c>
      <c r="B10309" t="s">
        <v>9569</v>
      </c>
      <c r="C10309" t="s">
        <v>9623</v>
      </c>
      <c r="D10309" t="s">
        <v>1742</v>
      </c>
      <c r="E10309" t="s">
        <v>8996</v>
      </c>
      <c r="F10309">
        <v>67</v>
      </c>
      <c r="G10309" t="s">
        <v>1742</v>
      </c>
      <c r="H10309" s="4" t="str">
        <f t="shared" si="322"/>
        <v>3HOST2.67</v>
      </c>
      <c r="I10309" s="4" t="str">
        <f t="shared" si="323"/>
        <v>SH32_C_HSO-</v>
      </c>
    </row>
    <row r="10310" spans="1:9">
      <c r="A10310" t="s">
        <v>261</v>
      </c>
      <c r="B10310" t="s">
        <v>9569</v>
      </c>
      <c r="C10310" t="s">
        <v>9623</v>
      </c>
      <c r="D10310" t="s">
        <v>1752</v>
      </c>
      <c r="F10310">
        <v>57</v>
      </c>
      <c r="G10310" t="s">
        <v>1752</v>
      </c>
      <c r="H10310" s="4" t="str">
        <f t="shared" si="322"/>
        <v>3HOST2.57</v>
      </c>
      <c r="I10310" s="4">
        <f t="shared" si="323"/>
        <v>0</v>
      </c>
    </row>
    <row r="10311" spans="1:9">
      <c r="A10311" t="s">
        <v>261</v>
      </c>
      <c r="B10311" t="s">
        <v>9569</v>
      </c>
      <c r="C10311" t="s">
        <v>9623</v>
      </c>
      <c r="D10311" t="s">
        <v>1741</v>
      </c>
      <c r="E10311" t="s">
        <v>8997</v>
      </c>
      <c r="F10311">
        <v>68</v>
      </c>
      <c r="G10311" t="s">
        <v>1741</v>
      </c>
      <c r="H10311" s="4" t="str">
        <f t="shared" si="322"/>
        <v>3HOST2.68</v>
      </c>
      <c r="I10311" s="4" t="str">
        <f t="shared" si="323"/>
        <v>SH32_C_HSO+</v>
      </c>
    </row>
    <row r="10312" spans="1:9">
      <c r="A10312" t="s">
        <v>261</v>
      </c>
      <c r="B10312" t="s">
        <v>9569</v>
      </c>
      <c r="C10312" t="s">
        <v>9623</v>
      </c>
      <c r="D10312" t="s">
        <v>1753</v>
      </c>
      <c r="F10312">
        <v>56</v>
      </c>
      <c r="G10312" t="s">
        <v>1753</v>
      </c>
      <c r="H10312" s="4" t="str">
        <f t="shared" si="322"/>
        <v>3HOST2.56</v>
      </c>
      <c r="I10312" s="4">
        <f t="shared" si="323"/>
        <v>0</v>
      </c>
    </row>
    <row r="10313" spans="1:9">
      <c r="A10313" t="s">
        <v>261</v>
      </c>
      <c r="B10313" t="s">
        <v>9569</v>
      </c>
      <c r="C10313" t="s">
        <v>9623</v>
      </c>
      <c r="D10313" t="s">
        <v>1721</v>
      </c>
      <c r="E10313" t="s">
        <v>8991</v>
      </c>
      <c r="F10313">
        <v>14</v>
      </c>
      <c r="G10313" t="s">
        <v>1721</v>
      </c>
      <c r="H10313" s="4" t="str">
        <f t="shared" si="322"/>
        <v>3HOST2.14</v>
      </c>
      <c r="I10313" s="4" t="str">
        <f t="shared" si="323"/>
        <v>SH32_P7_PCIE_RESETB</v>
      </c>
    </row>
    <row r="10314" spans="1:9">
      <c r="A10314" t="s">
        <v>261</v>
      </c>
      <c r="B10314" t="s">
        <v>9569</v>
      </c>
      <c r="C10314" t="s">
        <v>9623</v>
      </c>
      <c r="D10314" t="s">
        <v>389</v>
      </c>
      <c r="E10314" t="s">
        <v>9006</v>
      </c>
      <c r="F10314">
        <v>51</v>
      </c>
      <c r="G10314" t="s">
        <v>389</v>
      </c>
      <c r="H10314" s="4" t="str">
        <f t="shared" si="322"/>
        <v>3HOST2.51</v>
      </c>
      <c r="I10314" s="4" t="str">
        <f t="shared" si="323"/>
        <v>SH32_RSET</v>
      </c>
    </row>
    <row r="10315" spans="1:9">
      <c r="A10315" t="s">
        <v>261</v>
      </c>
      <c r="B10315" t="s">
        <v>9569</v>
      </c>
      <c r="C10315" t="s">
        <v>9623</v>
      </c>
      <c r="D10315" t="s">
        <v>1710</v>
      </c>
      <c r="E10315" t="s">
        <v>9007</v>
      </c>
      <c r="F10315">
        <v>3</v>
      </c>
      <c r="G10315" t="s">
        <v>1710</v>
      </c>
      <c r="H10315" s="4" t="str">
        <f t="shared" si="322"/>
        <v>3HOST2.3</v>
      </c>
      <c r="I10315" s="4" t="str">
        <f t="shared" si="323"/>
        <v>SH32_RST_INPIN</v>
      </c>
    </row>
    <row r="10316" spans="1:9">
      <c r="A10316" t="s">
        <v>261</v>
      </c>
      <c r="B10316" t="s">
        <v>9569</v>
      </c>
      <c r="C10316" t="s">
        <v>9623</v>
      </c>
      <c r="D10316" t="s">
        <v>1759</v>
      </c>
      <c r="E10316" t="s">
        <v>9008</v>
      </c>
      <c r="F10316">
        <v>19</v>
      </c>
      <c r="G10316" t="s">
        <v>1759</v>
      </c>
      <c r="H10316" s="4" t="str">
        <f t="shared" si="322"/>
        <v>3HOST2.19</v>
      </c>
      <c r="I10316" s="4" t="str">
        <f t="shared" si="323"/>
        <v>SH32_SPICK</v>
      </c>
    </row>
    <row r="10317" spans="1:9">
      <c r="A10317" t="s">
        <v>261</v>
      </c>
      <c r="B10317" t="s">
        <v>9569</v>
      </c>
      <c r="C10317" t="s">
        <v>9623</v>
      </c>
      <c r="D10317" t="s">
        <v>1764</v>
      </c>
      <c r="E10317" t="s">
        <v>9009</v>
      </c>
      <c r="F10317">
        <v>24</v>
      </c>
      <c r="G10317" t="s">
        <v>1764</v>
      </c>
      <c r="H10317" s="4" t="str">
        <f t="shared" si="322"/>
        <v>3HOST2.24</v>
      </c>
      <c r="I10317" s="4" t="str">
        <f t="shared" si="323"/>
        <v>SH32_SPICS</v>
      </c>
    </row>
    <row r="10318" spans="1:9">
      <c r="A10318" t="s">
        <v>261</v>
      </c>
      <c r="B10318" t="s">
        <v>9569</v>
      </c>
      <c r="C10318" t="s">
        <v>9623</v>
      </c>
      <c r="D10318" t="s">
        <v>1758</v>
      </c>
      <c r="E10318" t="s">
        <v>9010</v>
      </c>
      <c r="F10318">
        <v>18</v>
      </c>
      <c r="G10318" t="s">
        <v>1758</v>
      </c>
      <c r="H10318" s="4" t="str">
        <f t="shared" si="322"/>
        <v>3HOST2.18</v>
      </c>
      <c r="I10318" s="4" t="str">
        <f t="shared" si="323"/>
        <v>SH32_SPISI</v>
      </c>
    </row>
    <row r="10319" spans="1:9">
      <c r="A10319" t="s">
        <v>261</v>
      </c>
      <c r="B10319" t="s">
        <v>9569</v>
      </c>
      <c r="C10319" t="s">
        <v>9623</v>
      </c>
      <c r="D10319" t="s">
        <v>1763</v>
      </c>
      <c r="E10319" t="s">
        <v>9011</v>
      </c>
      <c r="F10319">
        <v>23</v>
      </c>
      <c r="G10319" t="s">
        <v>1763</v>
      </c>
      <c r="H10319" s="4" t="str">
        <f t="shared" si="322"/>
        <v>3HOST2.23</v>
      </c>
      <c r="I10319" s="4" t="str">
        <f t="shared" si="323"/>
        <v>SH32_SPISO</v>
      </c>
    </row>
    <row r="10320" spans="1:9">
      <c r="A10320" t="s">
        <v>261</v>
      </c>
      <c r="B10320" t="s">
        <v>9569</v>
      </c>
      <c r="C10320" t="s">
        <v>9623</v>
      </c>
      <c r="D10320" t="s">
        <v>1724</v>
      </c>
      <c r="E10320" t="s">
        <v>8987</v>
      </c>
      <c r="F10320">
        <v>17</v>
      </c>
      <c r="G10320" t="s">
        <v>1724</v>
      </c>
      <c r="H10320" s="4" t="str">
        <f t="shared" si="322"/>
        <v>3HOST2.17</v>
      </c>
      <c r="I10320" s="4" t="str">
        <f t="shared" si="323"/>
        <v>SH3_DPS_5V0</v>
      </c>
    </row>
    <row r="10321" spans="1:9">
      <c r="A10321" t="s">
        <v>261</v>
      </c>
      <c r="B10321" t="s">
        <v>9569</v>
      </c>
      <c r="C10321" t="s">
        <v>9623</v>
      </c>
      <c r="D10321" t="s">
        <v>1723</v>
      </c>
      <c r="E10321" t="s">
        <v>9012</v>
      </c>
      <c r="F10321">
        <v>16</v>
      </c>
      <c r="G10321" t="s">
        <v>1723</v>
      </c>
      <c r="H10321" s="4" t="str">
        <f t="shared" si="322"/>
        <v>3HOST2.16</v>
      </c>
      <c r="I10321" s="4" t="str">
        <f t="shared" si="323"/>
        <v>SH32_SWR_5TO1_OUT</v>
      </c>
    </row>
    <row r="10322" spans="1:9">
      <c r="A10322" t="s">
        <v>261</v>
      </c>
      <c r="B10322" t="s">
        <v>9569</v>
      </c>
      <c r="C10322" t="s">
        <v>9623</v>
      </c>
      <c r="D10322" t="s">
        <v>1722</v>
      </c>
      <c r="E10322" t="s">
        <v>169</v>
      </c>
      <c r="F10322">
        <v>15</v>
      </c>
      <c r="G10322" t="s">
        <v>1722</v>
      </c>
      <c r="H10322" s="4" t="str">
        <f t="shared" si="322"/>
        <v>3HOST2.15</v>
      </c>
      <c r="I10322" s="4" t="str">
        <f t="shared" si="323"/>
        <v>DGND</v>
      </c>
    </row>
    <row r="10323" spans="1:9">
      <c r="A10323" t="s">
        <v>261</v>
      </c>
      <c r="B10323" t="s">
        <v>9569</v>
      </c>
      <c r="C10323" t="s">
        <v>9623</v>
      </c>
      <c r="D10323" t="s">
        <v>1714</v>
      </c>
      <c r="E10323" t="s">
        <v>9013</v>
      </c>
      <c r="F10323">
        <v>7</v>
      </c>
      <c r="G10323" t="s">
        <v>1714</v>
      </c>
      <c r="H10323" s="4" t="str">
        <f t="shared" si="322"/>
        <v>3HOST2.7</v>
      </c>
      <c r="I10323" s="4" t="str">
        <f t="shared" si="323"/>
        <v>SH32_TESTENPIN</v>
      </c>
    </row>
    <row r="10324" spans="1:9">
      <c r="A10324" t="s">
        <v>261</v>
      </c>
      <c r="B10324" t="s">
        <v>9569</v>
      </c>
      <c r="C10324" t="s">
        <v>9623</v>
      </c>
      <c r="D10324" t="s">
        <v>1712</v>
      </c>
      <c r="E10324" t="s">
        <v>10048</v>
      </c>
      <c r="F10324">
        <v>5</v>
      </c>
      <c r="G10324" t="s">
        <v>1712</v>
      </c>
      <c r="H10324" s="4" t="str">
        <f t="shared" si="322"/>
        <v>3HOST2.5</v>
      </c>
      <c r="I10324" s="4" t="str">
        <f t="shared" si="323"/>
        <v>SH32_D_SJTCLK</v>
      </c>
    </row>
    <row r="10325" spans="1:9">
      <c r="A10325" t="s">
        <v>261</v>
      </c>
      <c r="B10325" t="s">
        <v>9569</v>
      </c>
      <c r="C10325" t="s">
        <v>9623</v>
      </c>
      <c r="D10325" t="s">
        <v>1713</v>
      </c>
      <c r="E10325" t="s">
        <v>10049</v>
      </c>
      <c r="F10325">
        <v>6</v>
      </c>
      <c r="G10325" t="s">
        <v>1713</v>
      </c>
      <c r="H10325" s="4" t="str">
        <f t="shared" si="322"/>
        <v>3HOST2.6</v>
      </c>
      <c r="I10325" s="4" t="str">
        <f t="shared" si="323"/>
        <v>SH32_D_SJTDI</v>
      </c>
    </row>
    <row r="10326" spans="1:9">
      <c r="A10326" t="s">
        <v>261</v>
      </c>
      <c r="B10326" t="s">
        <v>9569</v>
      </c>
      <c r="C10326" t="s">
        <v>9623</v>
      </c>
      <c r="D10326" t="s">
        <v>1736</v>
      </c>
      <c r="E10326" t="s">
        <v>8992</v>
      </c>
      <c r="F10326">
        <v>39</v>
      </c>
      <c r="G10326" t="s">
        <v>1736</v>
      </c>
      <c r="H10326" s="4" t="str">
        <f t="shared" si="322"/>
        <v>3HOST2.39</v>
      </c>
      <c r="I10326" s="4" t="str">
        <f t="shared" si="323"/>
        <v>SH32_LDO_5TO3_OUT</v>
      </c>
    </row>
    <row r="10327" spans="1:9">
      <c r="A10327" t="s">
        <v>261</v>
      </c>
      <c r="B10327" t="s">
        <v>9569</v>
      </c>
      <c r="C10327" t="s">
        <v>9623</v>
      </c>
      <c r="D10327" t="s">
        <v>1739</v>
      </c>
      <c r="E10327" t="s">
        <v>8998</v>
      </c>
      <c r="F10327">
        <v>36</v>
      </c>
      <c r="G10327" t="s">
        <v>1739</v>
      </c>
      <c r="H10327" s="4" t="str">
        <f t="shared" si="322"/>
        <v>3HOST2.36</v>
      </c>
      <c r="I10327" s="4" t="str">
        <f t="shared" si="323"/>
        <v>SH32_USB_AVDD10</v>
      </c>
    </row>
    <row r="10328" spans="1:9">
      <c r="A10328" t="s">
        <v>261</v>
      </c>
      <c r="B10328" t="s">
        <v>9569</v>
      </c>
      <c r="C10328" t="s">
        <v>9623</v>
      </c>
      <c r="D10328" t="s">
        <v>1735</v>
      </c>
      <c r="E10328" t="s">
        <v>8998</v>
      </c>
      <c r="F10328">
        <v>40</v>
      </c>
      <c r="G10328" t="s">
        <v>1735</v>
      </c>
      <c r="H10328" s="4" t="str">
        <f t="shared" si="322"/>
        <v>3HOST2.40</v>
      </c>
      <c r="I10328" s="4" t="str">
        <f t="shared" si="323"/>
        <v>SH32_USB_AVDD10</v>
      </c>
    </row>
    <row r="10329" spans="1:9">
      <c r="A10329" t="s">
        <v>261</v>
      </c>
      <c r="B10329" t="s">
        <v>9569</v>
      </c>
      <c r="C10329" t="s">
        <v>9623</v>
      </c>
      <c r="D10329" t="s">
        <v>1725</v>
      </c>
      <c r="E10329" t="s">
        <v>8998</v>
      </c>
      <c r="F10329">
        <v>50</v>
      </c>
      <c r="G10329" t="s">
        <v>1725</v>
      </c>
      <c r="H10329" s="4" t="str">
        <f t="shared" si="322"/>
        <v>3HOST2.50</v>
      </c>
      <c r="I10329" s="4" t="str">
        <f t="shared" si="323"/>
        <v>SH32_USB_AVDD10</v>
      </c>
    </row>
    <row r="10330" spans="1:9">
      <c r="A10330" t="s">
        <v>261</v>
      </c>
      <c r="B10330" t="s">
        <v>9569</v>
      </c>
      <c r="C10330" t="s">
        <v>9623</v>
      </c>
      <c r="D10330" t="s">
        <v>1730</v>
      </c>
      <c r="E10330" t="s">
        <v>169</v>
      </c>
      <c r="F10330">
        <v>45</v>
      </c>
      <c r="G10330" t="s">
        <v>1730</v>
      </c>
      <c r="H10330" s="4" t="str">
        <f t="shared" si="322"/>
        <v>3HOST2.45</v>
      </c>
      <c r="I10330" s="4" t="str">
        <f t="shared" si="323"/>
        <v>DGND</v>
      </c>
    </row>
    <row r="10331" spans="1:9">
      <c r="A10331" t="s">
        <v>261</v>
      </c>
      <c r="B10331" t="s">
        <v>9569</v>
      </c>
      <c r="C10331" t="s">
        <v>9623</v>
      </c>
      <c r="D10331" t="s">
        <v>1728</v>
      </c>
      <c r="F10331">
        <v>47</v>
      </c>
      <c r="G10331" t="s">
        <v>1728</v>
      </c>
      <c r="H10331" s="4" t="str">
        <f t="shared" si="322"/>
        <v>3HOST2.47</v>
      </c>
      <c r="I10331" s="4">
        <f t="shared" si="323"/>
        <v>0</v>
      </c>
    </row>
    <row r="10332" spans="1:9">
      <c r="A10332" t="s">
        <v>261</v>
      </c>
      <c r="B10332" t="s">
        <v>9569</v>
      </c>
      <c r="C10332" t="s">
        <v>9623</v>
      </c>
      <c r="D10332" t="s">
        <v>1727</v>
      </c>
      <c r="F10332">
        <v>48</v>
      </c>
      <c r="G10332" t="s">
        <v>1727</v>
      </c>
      <c r="H10332" s="4" t="str">
        <f t="shared" si="322"/>
        <v>3HOST2.48</v>
      </c>
      <c r="I10332" s="4">
        <f t="shared" si="323"/>
        <v>0</v>
      </c>
    </row>
    <row r="10333" spans="1:9">
      <c r="A10333" t="s">
        <v>261</v>
      </c>
      <c r="B10333" t="s">
        <v>9569</v>
      </c>
      <c r="C10333" t="s">
        <v>9623</v>
      </c>
      <c r="D10333" t="s">
        <v>1729</v>
      </c>
      <c r="F10333">
        <v>46</v>
      </c>
      <c r="G10333" t="s">
        <v>1729</v>
      </c>
      <c r="H10333" s="4" t="str">
        <f t="shared" si="322"/>
        <v>3HOST2.46</v>
      </c>
      <c r="I10333" s="4">
        <f t="shared" si="323"/>
        <v>0</v>
      </c>
    </row>
    <row r="10334" spans="1:9">
      <c r="A10334" t="s">
        <v>261</v>
      </c>
      <c r="B10334" t="s">
        <v>9569</v>
      </c>
      <c r="C10334" t="s">
        <v>9623</v>
      </c>
      <c r="D10334" t="s">
        <v>1726</v>
      </c>
      <c r="F10334">
        <v>49</v>
      </c>
      <c r="G10334" t="s">
        <v>1726</v>
      </c>
      <c r="H10334" s="4" t="str">
        <f t="shared" si="322"/>
        <v>3HOST2.49</v>
      </c>
      <c r="I10334" s="4">
        <f t="shared" si="323"/>
        <v>0</v>
      </c>
    </row>
    <row r="10335" spans="1:9">
      <c r="A10335" t="s">
        <v>261</v>
      </c>
      <c r="B10335" t="s">
        <v>9569</v>
      </c>
      <c r="C10335" t="s">
        <v>9623</v>
      </c>
      <c r="D10335" t="s">
        <v>1733</v>
      </c>
      <c r="F10335">
        <v>42</v>
      </c>
      <c r="G10335" t="s">
        <v>1733</v>
      </c>
      <c r="H10335" s="4" t="str">
        <f t="shared" si="322"/>
        <v>3HOST2.42</v>
      </c>
      <c r="I10335" s="4">
        <f t="shared" si="323"/>
        <v>0</v>
      </c>
    </row>
    <row r="10336" spans="1:9">
      <c r="A10336" t="s">
        <v>261</v>
      </c>
      <c r="B10336" t="s">
        <v>9569</v>
      </c>
      <c r="C10336" t="s">
        <v>9623</v>
      </c>
      <c r="D10336" t="s">
        <v>1732</v>
      </c>
      <c r="F10336">
        <v>43</v>
      </c>
      <c r="G10336" t="s">
        <v>1732</v>
      </c>
      <c r="H10336" s="4" t="str">
        <f t="shared" si="322"/>
        <v>3HOST2.43</v>
      </c>
      <c r="I10336" s="4">
        <f t="shared" si="323"/>
        <v>0</v>
      </c>
    </row>
    <row r="10337" spans="1:9">
      <c r="A10337" t="s">
        <v>261</v>
      </c>
      <c r="B10337" t="s">
        <v>9569</v>
      </c>
      <c r="C10337" t="s">
        <v>9623</v>
      </c>
      <c r="D10337" t="s">
        <v>1734</v>
      </c>
      <c r="F10337">
        <v>41</v>
      </c>
      <c r="G10337" t="s">
        <v>1734</v>
      </c>
      <c r="H10337" s="4" t="str">
        <f t="shared" si="322"/>
        <v>3HOST2.41</v>
      </c>
      <c r="I10337" s="4">
        <f t="shared" si="323"/>
        <v>0</v>
      </c>
    </row>
    <row r="10338" spans="1:9">
      <c r="A10338" t="s">
        <v>261</v>
      </c>
      <c r="B10338" t="s">
        <v>9569</v>
      </c>
      <c r="C10338" t="s">
        <v>9623</v>
      </c>
      <c r="D10338" t="s">
        <v>1731</v>
      </c>
      <c r="F10338">
        <v>44</v>
      </c>
      <c r="G10338" t="s">
        <v>1731</v>
      </c>
      <c r="H10338" s="4" t="str">
        <f t="shared" si="322"/>
        <v>3HOST2.44</v>
      </c>
      <c r="I10338" s="4">
        <f t="shared" si="323"/>
        <v>0</v>
      </c>
    </row>
    <row r="10339" spans="1:9">
      <c r="A10339" t="s">
        <v>261</v>
      </c>
      <c r="B10339" t="s">
        <v>9569</v>
      </c>
      <c r="C10339" t="s">
        <v>9623</v>
      </c>
      <c r="D10339" t="s">
        <v>1770</v>
      </c>
      <c r="E10339" t="s">
        <v>8987</v>
      </c>
      <c r="F10339">
        <v>31</v>
      </c>
      <c r="G10339" t="s">
        <v>1770</v>
      </c>
      <c r="H10339" s="4" t="str">
        <f t="shared" si="322"/>
        <v>3HOST2.31</v>
      </c>
      <c r="I10339" s="4" t="str">
        <f t="shared" si="323"/>
        <v>SH3_DPS_5V0</v>
      </c>
    </row>
    <row r="10340" spans="1:9">
      <c r="A10340" t="s">
        <v>261</v>
      </c>
      <c r="B10340" t="s">
        <v>9569</v>
      </c>
      <c r="C10340" t="s">
        <v>9623</v>
      </c>
      <c r="D10340" t="s">
        <v>1711</v>
      </c>
      <c r="E10340" t="s">
        <v>8992</v>
      </c>
      <c r="F10340">
        <v>4</v>
      </c>
      <c r="G10340" t="s">
        <v>1711</v>
      </c>
      <c r="H10340" s="4" t="str">
        <f t="shared" si="322"/>
        <v>3HOST2.4</v>
      </c>
      <c r="I10340" s="4" t="str">
        <f t="shared" si="323"/>
        <v>SH32_LDO_5TO3_OUT</v>
      </c>
    </row>
    <row r="10341" spans="1:9">
      <c r="A10341" t="s">
        <v>261</v>
      </c>
      <c r="B10341" t="s">
        <v>9569</v>
      </c>
      <c r="C10341" t="s">
        <v>9623</v>
      </c>
      <c r="D10341" t="s">
        <v>1760</v>
      </c>
      <c r="E10341" t="s">
        <v>8992</v>
      </c>
      <c r="F10341">
        <v>20</v>
      </c>
      <c r="G10341" t="s">
        <v>1760</v>
      </c>
      <c r="H10341" s="4" t="str">
        <f t="shared" si="322"/>
        <v>3HOST2.20</v>
      </c>
      <c r="I10341" s="4" t="str">
        <f t="shared" si="323"/>
        <v>SH32_LDO_5TO3_OUT</v>
      </c>
    </row>
    <row r="10342" spans="1:9">
      <c r="A10342" t="s">
        <v>261</v>
      </c>
      <c r="B10342" t="s">
        <v>9569</v>
      </c>
      <c r="C10342" t="s">
        <v>9623</v>
      </c>
      <c r="D10342" t="s">
        <v>1767</v>
      </c>
      <c r="E10342" t="s">
        <v>9014</v>
      </c>
      <c r="F10342">
        <v>27</v>
      </c>
      <c r="G10342" t="s">
        <v>1767</v>
      </c>
      <c r="H10342" s="4" t="str">
        <f t="shared" si="322"/>
        <v>3HOST2.27</v>
      </c>
      <c r="I10342" s="4" t="str">
        <f t="shared" si="323"/>
        <v>SH32_HSD027</v>
      </c>
    </row>
    <row r="10343" spans="1:9">
      <c r="A10343" t="s">
        <v>261</v>
      </c>
      <c r="B10343" t="s">
        <v>9569</v>
      </c>
      <c r="C10343" t="s">
        <v>9623</v>
      </c>
      <c r="D10343" t="s">
        <v>1768</v>
      </c>
      <c r="E10343" t="s">
        <v>10050</v>
      </c>
      <c r="F10343">
        <v>28</v>
      </c>
      <c r="G10343" t="s">
        <v>1768</v>
      </c>
      <c r="H10343" s="4" t="str">
        <f t="shared" si="322"/>
        <v>3HOST2.28</v>
      </c>
      <c r="I10343" s="4" t="str">
        <f t="shared" si="323"/>
        <v>SH32_D_GPIO_VBUS</v>
      </c>
    </row>
    <row r="10344" spans="1:9">
      <c r="A10344" t="s">
        <v>261</v>
      </c>
      <c r="B10344" t="s">
        <v>9569</v>
      </c>
      <c r="C10344" t="s">
        <v>9623</v>
      </c>
      <c r="D10344" t="s">
        <v>1757</v>
      </c>
      <c r="E10344" t="s">
        <v>8992</v>
      </c>
      <c r="F10344">
        <v>52</v>
      </c>
      <c r="G10344" t="s">
        <v>1757</v>
      </c>
      <c r="H10344" s="4" t="str">
        <f t="shared" si="322"/>
        <v>3HOST2.52</v>
      </c>
      <c r="I10344" s="4" t="str">
        <f t="shared" si="323"/>
        <v>SH32_LDO_5TO3_OUT</v>
      </c>
    </row>
    <row r="10345" spans="1:9">
      <c r="A10345" t="s">
        <v>261</v>
      </c>
      <c r="B10345" t="s">
        <v>9569</v>
      </c>
      <c r="C10345" t="s">
        <v>9623</v>
      </c>
      <c r="D10345" t="s">
        <v>1756</v>
      </c>
      <c r="E10345" t="s">
        <v>8994</v>
      </c>
      <c r="F10345">
        <v>53</v>
      </c>
      <c r="G10345" t="s">
        <v>1756</v>
      </c>
      <c r="H10345" s="4" t="str">
        <f t="shared" si="322"/>
        <v>3HOST2.53</v>
      </c>
      <c r="I10345" s="4" t="str">
        <f t="shared" si="323"/>
        <v>SH32_XTAL_IN</v>
      </c>
    </row>
    <row r="10346" spans="1:9">
      <c r="A10346" t="s">
        <v>261</v>
      </c>
      <c r="B10346" t="s">
        <v>9569</v>
      </c>
      <c r="C10346" t="s">
        <v>9623</v>
      </c>
      <c r="D10346" t="s">
        <v>1755</v>
      </c>
      <c r="E10346" t="s">
        <v>8995</v>
      </c>
      <c r="F10346">
        <v>54</v>
      </c>
      <c r="G10346" t="s">
        <v>1755</v>
      </c>
      <c r="H10346" s="4" t="str">
        <f t="shared" si="322"/>
        <v>3HOST2.54</v>
      </c>
      <c r="I10346" s="4" t="str">
        <f t="shared" si="323"/>
        <v>SH32_XTAL_OUT</v>
      </c>
    </row>
    <row r="10347" spans="1:9">
      <c r="A10347" t="s">
        <v>261</v>
      </c>
      <c r="B10347" t="s">
        <v>9569</v>
      </c>
      <c r="C10347" t="s">
        <v>9624</v>
      </c>
      <c r="D10347">
        <v>1</v>
      </c>
      <c r="E10347" t="s">
        <v>8993</v>
      </c>
      <c r="F10347">
        <v>1</v>
      </c>
      <c r="G10347">
        <v>1</v>
      </c>
      <c r="H10347" s="4" t="str">
        <f t="shared" si="322"/>
        <v>3LH21.1</v>
      </c>
      <c r="I10347" s="4" t="str">
        <f t="shared" si="323"/>
        <v>SH32_L_SWR_5TO1_OUT</v>
      </c>
    </row>
    <row r="10348" spans="1:9">
      <c r="A10348" t="s">
        <v>261</v>
      </c>
      <c r="B10348" t="s">
        <v>9569</v>
      </c>
      <c r="C10348" t="s">
        <v>9624</v>
      </c>
      <c r="D10348">
        <v>2</v>
      </c>
      <c r="E10348" t="s">
        <v>9012</v>
      </c>
      <c r="F10348">
        <v>2</v>
      </c>
      <c r="G10348">
        <v>2</v>
      </c>
      <c r="H10348" s="4" t="str">
        <f t="shared" si="322"/>
        <v>3LH21.2</v>
      </c>
      <c r="I10348" s="4" t="str">
        <f t="shared" si="323"/>
        <v>SH32_SWR_5TO1_OUT</v>
      </c>
    </row>
    <row r="10349" spans="1:9">
      <c r="A10349" t="s">
        <v>261</v>
      </c>
      <c r="B10349" t="s">
        <v>9569</v>
      </c>
      <c r="C10349" t="s">
        <v>9625</v>
      </c>
      <c r="D10349">
        <v>1</v>
      </c>
      <c r="E10349" t="s">
        <v>8992</v>
      </c>
      <c r="F10349">
        <v>1</v>
      </c>
      <c r="G10349">
        <v>1</v>
      </c>
      <c r="H10349" s="4" t="str">
        <f t="shared" si="322"/>
        <v>3RH23.1</v>
      </c>
      <c r="I10349" s="4" t="str">
        <f t="shared" si="323"/>
        <v>SH32_LDO_5TO3_OUT</v>
      </c>
    </row>
    <row r="10350" spans="1:9">
      <c r="A10350" t="s">
        <v>261</v>
      </c>
      <c r="B10350" t="s">
        <v>9569</v>
      </c>
      <c r="C10350" t="s">
        <v>9625</v>
      </c>
      <c r="D10350">
        <v>2</v>
      </c>
      <c r="E10350" t="s">
        <v>9007</v>
      </c>
      <c r="F10350">
        <v>2</v>
      </c>
      <c r="G10350">
        <v>2</v>
      </c>
      <c r="H10350" s="4" t="str">
        <f t="shared" si="322"/>
        <v>3RH23.2</v>
      </c>
      <c r="I10350" s="4" t="str">
        <f t="shared" si="323"/>
        <v>SH32_RST_INPIN</v>
      </c>
    </row>
    <row r="10351" spans="1:9">
      <c r="A10351" t="s">
        <v>261</v>
      </c>
      <c r="B10351" t="s">
        <v>9569</v>
      </c>
      <c r="C10351" t="s">
        <v>9626</v>
      </c>
      <c r="D10351">
        <v>1</v>
      </c>
      <c r="E10351" t="s">
        <v>8990</v>
      </c>
      <c r="F10351">
        <v>1</v>
      </c>
      <c r="G10351">
        <v>1</v>
      </c>
      <c r="H10351" s="4" t="str">
        <f t="shared" si="322"/>
        <v>3RH212.1</v>
      </c>
      <c r="I10351" s="4" t="str">
        <f t="shared" si="323"/>
        <v>SH32_P7_ISOLATEB</v>
      </c>
    </row>
    <row r="10352" spans="1:9">
      <c r="A10352" t="s">
        <v>261</v>
      </c>
      <c r="B10352" t="s">
        <v>9569</v>
      </c>
      <c r="C10352" t="s">
        <v>9626</v>
      </c>
      <c r="D10352">
        <v>2</v>
      </c>
      <c r="E10352" t="s">
        <v>9005</v>
      </c>
      <c r="F10352">
        <v>2</v>
      </c>
      <c r="G10352">
        <v>2</v>
      </c>
      <c r="H10352" s="4" t="str">
        <f t="shared" si="322"/>
        <v>3RH212.2</v>
      </c>
      <c r="I10352" s="4" t="str">
        <f t="shared" si="323"/>
        <v>SH32_ISOLATEBPIN</v>
      </c>
    </row>
    <row r="10353" spans="1:9">
      <c r="A10353" t="s">
        <v>261</v>
      </c>
      <c r="B10353" t="s">
        <v>9569</v>
      </c>
      <c r="C10353" t="s">
        <v>9627</v>
      </c>
      <c r="D10353">
        <v>1</v>
      </c>
      <c r="E10353" t="s">
        <v>8992</v>
      </c>
      <c r="F10353">
        <v>1</v>
      </c>
      <c r="G10353">
        <v>1</v>
      </c>
      <c r="H10353" s="4" t="str">
        <f t="shared" si="322"/>
        <v>3RH213.1</v>
      </c>
      <c r="I10353" s="4" t="str">
        <f t="shared" si="323"/>
        <v>SH32_LDO_5TO3_OUT</v>
      </c>
    </row>
    <row r="10354" spans="1:9">
      <c r="A10354" t="s">
        <v>261</v>
      </c>
      <c r="B10354" t="s">
        <v>9569</v>
      </c>
      <c r="C10354" t="s">
        <v>9627</v>
      </c>
      <c r="D10354">
        <v>2</v>
      </c>
      <c r="E10354" t="s">
        <v>8988</v>
      </c>
      <c r="F10354">
        <v>2</v>
      </c>
      <c r="G10354">
        <v>2</v>
      </c>
      <c r="H10354" s="4" t="str">
        <f t="shared" si="322"/>
        <v>3RH213.2</v>
      </c>
      <c r="I10354" s="4" t="str">
        <f t="shared" si="323"/>
        <v>SH32_P7_CLKREQB</v>
      </c>
    </row>
    <row r="10355" spans="1:9">
      <c r="A10355" t="s">
        <v>261</v>
      </c>
      <c r="B10355" t="s">
        <v>9569</v>
      </c>
      <c r="C10355" t="s">
        <v>9628</v>
      </c>
      <c r="D10355">
        <v>1</v>
      </c>
      <c r="E10355" t="s">
        <v>8992</v>
      </c>
      <c r="F10355">
        <v>1</v>
      </c>
      <c r="G10355">
        <v>1</v>
      </c>
      <c r="H10355" s="4" t="str">
        <f t="shared" si="322"/>
        <v>3RH214.1</v>
      </c>
      <c r="I10355" s="4" t="str">
        <f t="shared" si="323"/>
        <v>SH32_LDO_5TO3_OUT</v>
      </c>
    </row>
    <row r="10356" spans="1:9">
      <c r="A10356" t="s">
        <v>261</v>
      </c>
      <c r="B10356" t="s">
        <v>9569</v>
      </c>
      <c r="C10356" t="s">
        <v>9628</v>
      </c>
      <c r="D10356">
        <v>2</v>
      </c>
      <c r="E10356" t="s">
        <v>8991</v>
      </c>
      <c r="F10356">
        <v>2</v>
      </c>
      <c r="G10356">
        <v>2</v>
      </c>
      <c r="H10356" s="4" t="str">
        <f t="shared" si="322"/>
        <v>3RH214.2</v>
      </c>
      <c r="I10356" s="4" t="str">
        <f t="shared" si="323"/>
        <v>SH32_P7_PCIE_RESETB</v>
      </c>
    </row>
    <row r="10357" spans="1:9">
      <c r="A10357" t="s">
        <v>261</v>
      </c>
      <c r="B10357" t="s">
        <v>9569</v>
      </c>
      <c r="C10357" t="s">
        <v>9629</v>
      </c>
      <c r="D10357">
        <v>1</v>
      </c>
      <c r="E10357" t="s">
        <v>8993</v>
      </c>
      <c r="F10357">
        <v>1</v>
      </c>
      <c r="G10357">
        <v>1</v>
      </c>
      <c r="H10357" s="4" t="str">
        <f t="shared" si="322"/>
        <v>3RH216.1</v>
      </c>
      <c r="I10357" s="4" t="str">
        <f t="shared" si="323"/>
        <v>SH32_L_SWR_5TO1_OUT</v>
      </c>
    </row>
    <row r="10358" spans="1:9">
      <c r="A10358" t="s">
        <v>261</v>
      </c>
      <c r="B10358" t="s">
        <v>9569</v>
      </c>
      <c r="C10358" t="s">
        <v>9629</v>
      </c>
      <c r="D10358">
        <v>2</v>
      </c>
      <c r="E10358" t="s">
        <v>8998</v>
      </c>
      <c r="F10358">
        <v>2</v>
      </c>
      <c r="G10358">
        <v>2</v>
      </c>
      <c r="H10358" s="4" t="str">
        <f t="shared" si="322"/>
        <v>3RH216.2</v>
      </c>
      <c r="I10358" s="4" t="str">
        <f t="shared" si="323"/>
        <v>SH32_USB_AVDD10</v>
      </c>
    </row>
    <row r="10359" spans="1:9">
      <c r="A10359" t="s">
        <v>261</v>
      </c>
      <c r="B10359" t="s">
        <v>9569</v>
      </c>
      <c r="C10359" t="s">
        <v>9630</v>
      </c>
      <c r="D10359">
        <v>1</v>
      </c>
      <c r="E10359" t="s">
        <v>9015</v>
      </c>
      <c r="F10359">
        <v>1</v>
      </c>
      <c r="G10359">
        <v>1</v>
      </c>
      <c r="H10359" s="4" t="str">
        <f t="shared" si="322"/>
        <v>3RH218.1</v>
      </c>
      <c r="I10359" s="4" t="str">
        <f t="shared" si="323"/>
        <v>SH32_SPISI_DBG</v>
      </c>
    </row>
    <row r="10360" spans="1:9">
      <c r="A10360" t="s">
        <v>261</v>
      </c>
      <c r="B10360" t="s">
        <v>9569</v>
      </c>
      <c r="C10360" t="s">
        <v>9630</v>
      </c>
      <c r="D10360">
        <v>2</v>
      </c>
      <c r="E10360" t="s">
        <v>9010</v>
      </c>
      <c r="F10360">
        <v>2</v>
      </c>
      <c r="G10360">
        <v>2</v>
      </c>
      <c r="H10360" s="4" t="str">
        <f t="shared" si="322"/>
        <v>3RH218.2</v>
      </c>
      <c r="I10360" s="4" t="str">
        <f t="shared" si="323"/>
        <v>SH32_SPISI</v>
      </c>
    </row>
    <row r="10361" spans="1:9">
      <c r="A10361" t="s">
        <v>261</v>
      </c>
      <c r="B10361" t="s">
        <v>9569</v>
      </c>
      <c r="C10361" t="s">
        <v>9631</v>
      </c>
      <c r="D10361">
        <v>1</v>
      </c>
      <c r="E10361" t="s">
        <v>9016</v>
      </c>
      <c r="F10361">
        <v>1</v>
      </c>
      <c r="G10361">
        <v>1</v>
      </c>
      <c r="H10361" s="4" t="str">
        <f t="shared" si="322"/>
        <v>3RH219.1</v>
      </c>
      <c r="I10361" s="4" t="str">
        <f t="shared" si="323"/>
        <v>SH32_SPICK_DBG</v>
      </c>
    </row>
    <row r="10362" spans="1:9">
      <c r="A10362" t="s">
        <v>261</v>
      </c>
      <c r="B10362" t="s">
        <v>9569</v>
      </c>
      <c r="C10362" t="s">
        <v>9631</v>
      </c>
      <c r="D10362">
        <v>2</v>
      </c>
      <c r="E10362" t="s">
        <v>9008</v>
      </c>
      <c r="F10362">
        <v>2</v>
      </c>
      <c r="G10362">
        <v>2</v>
      </c>
      <c r="H10362" s="4" t="str">
        <f t="shared" si="322"/>
        <v>3RH219.2</v>
      </c>
      <c r="I10362" s="4" t="str">
        <f t="shared" si="323"/>
        <v>SH32_SPICK</v>
      </c>
    </row>
    <row r="10363" spans="1:9">
      <c r="A10363" t="s">
        <v>261</v>
      </c>
      <c r="B10363" t="s">
        <v>9569</v>
      </c>
      <c r="C10363" t="s">
        <v>9632</v>
      </c>
      <c r="D10363">
        <v>1</v>
      </c>
      <c r="E10363" t="s">
        <v>169</v>
      </c>
      <c r="F10363">
        <v>1</v>
      </c>
      <c r="G10363">
        <v>1</v>
      </c>
      <c r="H10363" s="4" t="str">
        <f t="shared" si="322"/>
        <v>3RH221.1</v>
      </c>
      <c r="I10363" s="4" t="str">
        <f t="shared" si="323"/>
        <v>DGND</v>
      </c>
    </row>
    <row r="10364" spans="1:9">
      <c r="A10364" t="s">
        <v>261</v>
      </c>
      <c r="B10364" t="s">
        <v>9569</v>
      </c>
      <c r="C10364" t="s">
        <v>9632</v>
      </c>
      <c r="D10364">
        <v>2</v>
      </c>
      <c r="E10364" t="s">
        <v>9004</v>
      </c>
      <c r="F10364">
        <v>2</v>
      </c>
      <c r="G10364">
        <v>2</v>
      </c>
      <c r="H10364" s="4" t="str">
        <f t="shared" si="322"/>
        <v>3RH221.2</v>
      </c>
      <c r="I10364" s="4" t="str">
        <f t="shared" si="323"/>
        <v>SH32_SPIO2</v>
      </c>
    </row>
    <row r="10365" spans="1:9">
      <c r="A10365" t="s">
        <v>261</v>
      </c>
      <c r="B10365" t="s">
        <v>9569</v>
      </c>
      <c r="C10365" t="s">
        <v>9633</v>
      </c>
      <c r="D10365">
        <v>1</v>
      </c>
      <c r="E10365" t="s">
        <v>463</v>
      </c>
      <c r="F10365">
        <v>1</v>
      </c>
      <c r="G10365">
        <v>1</v>
      </c>
      <c r="H10365" s="4" t="str">
        <f t="shared" si="322"/>
        <v>3RH222.1</v>
      </c>
      <c r="I10365" s="4" t="str">
        <f t="shared" si="323"/>
        <v>VDD33_ATX</v>
      </c>
    </row>
    <row r="10366" spans="1:9">
      <c r="A10366" t="s">
        <v>261</v>
      </c>
      <c r="B10366" t="s">
        <v>9569</v>
      </c>
      <c r="C10366" t="s">
        <v>9633</v>
      </c>
      <c r="D10366">
        <v>2</v>
      </c>
      <c r="E10366" t="s">
        <v>9003</v>
      </c>
      <c r="F10366">
        <v>2</v>
      </c>
      <c r="G10366">
        <v>2</v>
      </c>
      <c r="H10366" s="4" t="str">
        <f t="shared" si="322"/>
        <v>3RH222.2</v>
      </c>
      <c r="I10366" s="4" t="str">
        <f t="shared" si="323"/>
        <v>SH32_SPIO3</v>
      </c>
    </row>
    <row r="10367" spans="1:9">
      <c r="A10367" t="s">
        <v>261</v>
      </c>
      <c r="B10367" t="s">
        <v>9569</v>
      </c>
      <c r="C10367" t="s">
        <v>9634</v>
      </c>
      <c r="D10367">
        <v>1</v>
      </c>
      <c r="E10367" t="s">
        <v>9017</v>
      </c>
      <c r="F10367">
        <v>1</v>
      </c>
      <c r="G10367">
        <v>1</v>
      </c>
      <c r="H10367" s="4" t="str">
        <f t="shared" si="322"/>
        <v>3RH223.1</v>
      </c>
      <c r="I10367" s="4" t="str">
        <f t="shared" si="323"/>
        <v>SH32_SPISO_DBG</v>
      </c>
    </row>
    <row r="10368" spans="1:9">
      <c r="A10368" t="s">
        <v>261</v>
      </c>
      <c r="B10368" t="s">
        <v>9569</v>
      </c>
      <c r="C10368" t="s">
        <v>9634</v>
      </c>
      <c r="D10368">
        <v>2</v>
      </c>
      <c r="E10368" t="s">
        <v>9011</v>
      </c>
      <c r="F10368">
        <v>2</v>
      </c>
      <c r="G10368">
        <v>2</v>
      </c>
      <c r="H10368" s="4" t="str">
        <f t="shared" si="322"/>
        <v>3RH223.2</v>
      </c>
      <c r="I10368" s="4" t="str">
        <f t="shared" si="323"/>
        <v>SH32_SPISO</v>
      </c>
    </row>
    <row r="10369" spans="1:9">
      <c r="A10369" t="s">
        <v>261</v>
      </c>
      <c r="B10369" t="s">
        <v>9569</v>
      </c>
      <c r="C10369" t="s">
        <v>9635</v>
      </c>
      <c r="D10369">
        <v>1</v>
      </c>
      <c r="E10369" t="s">
        <v>9001</v>
      </c>
      <c r="F10369">
        <v>1</v>
      </c>
      <c r="G10369">
        <v>1</v>
      </c>
      <c r="H10369" s="4" t="str">
        <f t="shared" si="322"/>
        <v>3RH229.1</v>
      </c>
      <c r="I10369" s="4" t="str">
        <f t="shared" si="323"/>
        <v>SH32_DIS_DB</v>
      </c>
    </row>
    <row r="10370" spans="1:9">
      <c r="A10370" t="s">
        <v>261</v>
      </c>
      <c r="B10370" t="s">
        <v>9569</v>
      </c>
      <c r="C10370" t="s">
        <v>9635</v>
      </c>
      <c r="D10370">
        <v>2</v>
      </c>
      <c r="E10370" t="s">
        <v>169</v>
      </c>
      <c r="F10370">
        <v>2</v>
      </c>
      <c r="G10370">
        <v>2</v>
      </c>
      <c r="H10370" s="4" t="str">
        <f t="shared" ref="H10370:H10433" si="324">CONCATENATE(C10370,".",F10370)</f>
        <v>3RH229.2</v>
      </c>
      <c r="I10370" s="4" t="str">
        <f t="shared" ref="I10370:I10433" si="325">E10370</f>
        <v>DGND</v>
      </c>
    </row>
    <row r="10371" spans="1:9">
      <c r="A10371" t="s">
        <v>261</v>
      </c>
      <c r="B10371" t="s">
        <v>9569</v>
      </c>
      <c r="C10371" t="s">
        <v>9636</v>
      </c>
      <c r="D10371">
        <v>1</v>
      </c>
      <c r="E10371" t="s">
        <v>8999</v>
      </c>
      <c r="F10371">
        <v>1</v>
      </c>
      <c r="G10371">
        <v>1</v>
      </c>
      <c r="H10371" s="4" t="str">
        <f t="shared" si="324"/>
        <v>3RH230.1</v>
      </c>
      <c r="I10371" s="4" t="str">
        <f t="shared" si="325"/>
        <v>SH32_CC1</v>
      </c>
    </row>
    <row r="10372" spans="1:9">
      <c r="A10372" t="s">
        <v>261</v>
      </c>
      <c r="B10372" t="s">
        <v>9569</v>
      </c>
      <c r="C10372" t="s">
        <v>9636</v>
      </c>
      <c r="D10372">
        <v>2</v>
      </c>
      <c r="F10372">
        <v>2</v>
      </c>
      <c r="G10372">
        <v>2</v>
      </c>
      <c r="H10372" s="4" t="str">
        <f t="shared" si="324"/>
        <v>3RH230.2</v>
      </c>
      <c r="I10372" s="4">
        <f t="shared" si="325"/>
        <v>0</v>
      </c>
    </row>
    <row r="10373" spans="1:9">
      <c r="A10373" t="s">
        <v>261</v>
      </c>
      <c r="B10373" t="s">
        <v>9569</v>
      </c>
      <c r="C10373" t="s">
        <v>9637</v>
      </c>
      <c r="D10373">
        <v>1</v>
      </c>
      <c r="E10373" t="s">
        <v>9000</v>
      </c>
      <c r="F10373">
        <v>1</v>
      </c>
      <c r="G10373">
        <v>1</v>
      </c>
      <c r="H10373" s="4" t="str">
        <f t="shared" si="324"/>
        <v>3RH232.1</v>
      </c>
      <c r="I10373" s="4" t="str">
        <f t="shared" si="325"/>
        <v>SH32_CC2</v>
      </c>
    </row>
    <row r="10374" spans="1:9">
      <c r="A10374" t="s">
        <v>261</v>
      </c>
      <c r="B10374" t="s">
        <v>9569</v>
      </c>
      <c r="C10374" t="s">
        <v>9637</v>
      </c>
      <c r="D10374">
        <v>2</v>
      </c>
      <c r="F10374">
        <v>2</v>
      </c>
      <c r="G10374">
        <v>2</v>
      </c>
      <c r="H10374" s="4" t="str">
        <f t="shared" si="324"/>
        <v>3RH232.2</v>
      </c>
      <c r="I10374" s="4">
        <f t="shared" si="325"/>
        <v>0</v>
      </c>
    </row>
    <row r="10375" spans="1:9">
      <c r="A10375" t="s">
        <v>261</v>
      </c>
      <c r="B10375" t="s">
        <v>9569</v>
      </c>
      <c r="C10375" t="s">
        <v>9638</v>
      </c>
      <c r="D10375">
        <v>1</v>
      </c>
      <c r="E10375" t="s">
        <v>9018</v>
      </c>
      <c r="F10375">
        <v>1</v>
      </c>
      <c r="G10375">
        <v>1</v>
      </c>
      <c r="H10375" s="4" t="str">
        <f t="shared" si="324"/>
        <v>3RH251.1</v>
      </c>
      <c r="I10375" s="4" t="str">
        <f t="shared" si="325"/>
        <v>SH32_SJTCLK</v>
      </c>
    </row>
    <row r="10376" spans="1:9">
      <c r="A10376" t="s">
        <v>261</v>
      </c>
      <c r="B10376" t="s">
        <v>9569</v>
      </c>
      <c r="C10376" t="s">
        <v>9638</v>
      </c>
      <c r="D10376">
        <v>2</v>
      </c>
      <c r="E10376" t="s">
        <v>10048</v>
      </c>
      <c r="F10376">
        <v>2</v>
      </c>
      <c r="G10376">
        <v>2</v>
      </c>
      <c r="H10376" s="4" t="str">
        <f t="shared" si="324"/>
        <v>3RH251.2</v>
      </c>
      <c r="I10376" s="4" t="str">
        <f t="shared" si="325"/>
        <v>SH32_D_SJTCLK</v>
      </c>
    </row>
    <row r="10377" spans="1:9">
      <c r="A10377" t="s">
        <v>261</v>
      </c>
      <c r="B10377" t="s">
        <v>9569</v>
      </c>
      <c r="C10377" t="s">
        <v>9639</v>
      </c>
      <c r="D10377">
        <v>1</v>
      </c>
      <c r="F10377">
        <v>1</v>
      </c>
      <c r="G10377">
        <v>1</v>
      </c>
      <c r="H10377" s="4" t="str">
        <f t="shared" si="324"/>
        <v>3RH252.1</v>
      </c>
      <c r="I10377" s="4">
        <f t="shared" si="325"/>
        <v>0</v>
      </c>
    </row>
    <row r="10378" spans="1:9">
      <c r="A10378" t="s">
        <v>261</v>
      </c>
      <c r="B10378" t="s">
        <v>9569</v>
      </c>
      <c r="C10378" t="s">
        <v>9639</v>
      </c>
      <c r="D10378">
        <v>2</v>
      </c>
      <c r="E10378" t="s">
        <v>9018</v>
      </c>
      <c r="F10378">
        <v>2</v>
      </c>
      <c r="G10378">
        <v>2</v>
      </c>
      <c r="H10378" s="4" t="str">
        <f t="shared" si="324"/>
        <v>3RH252.2</v>
      </c>
      <c r="I10378" s="4" t="str">
        <f t="shared" si="325"/>
        <v>SH32_SJTCLK</v>
      </c>
    </row>
    <row r="10379" spans="1:9">
      <c r="A10379" t="s">
        <v>261</v>
      </c>
      <c r="B10379" t="s">
        <v>9569</v>
      </c>
      <c r="C10379" t="s">
        <v>9640</v>
      </c>
      <c r="D10379">
        <v>1</v>
      </c>
      <c r="E10379" t="s">
        <v>9019</v>
      </c>
      <c r="F10379">
        <v>1</v>
      </c>
      <c r="G10379">
        <v>1</v>
      </c>
      <c r="H10379" s="4" t="str">
        <f t="shared" si="324"/>
        <v>3RH261.1</v>
      </c>
      <c r="I10379" s="4" t="str">
        <f t="shared" si="325"/>
        <v>SH32_SJTDI</v>
      </c>
    </row>
    <row r="10380" spans="1:9">
      <c r="A10380" t="s">
        <v>261</v>
      </c>
      <c r="B10380" t="s">
        <v>9569</v>
      </c>
      <c r="C10380" t="s">
        <v>9640</v>
      </c>
      <c r="D10380">
        <v>2</v>
      </c>
      <c r="E10380" t="s">
        <v>10049</v>
      </c>
      <c r="F10380">
        <v>2</v>
      </c>
      <c r="G10380">
        <v>2</v>
      </c>
      <c r="H10380" s="4" t="str">
        <f t="shared" si="324"/>
        <v>3RH261.2</v>
      </c>
      <c r="I10380" s="4" t="str">
        <f t="shared" si="325"/>
        <v>SH32_D_SJTDI</v>
      </c>
    </row>
    <row r="10381" spans="1:9">
      <c r="A10381" t="s">
        <v>261</v>
      </c>
      <c r="B10381" t="s">
        <v>9569</v>
      </c>
      <c r="C10381" t="s">
        <v>9641</v>
      </c>
      <c r="D10381">
        <v>1</v>
      </c>
      <c r="F10381">
        <v>1</v>
      </c>
      <c r="G10381">
        <v>1</v>
      </c>
      <c r="H10381" s="4" t="str">
        <f t="shared" si="324"/>
        <v>3RH262.1</v>
      </c>
      <c r="I10381" s="4">
        <f t="shared" si="325"/>
        <v>0</v>
      </c>
    </row>
    <row r="10382" spans="1:9">
      <c r="A10382" t="s">
        <v>261</v>
      </c>
      <c r="B10382" t="s">
        <v>9569</v>
      </c>
      <c r="C10382" t="s">
        <v>9641</v>
      </c>
      <c r="D10382">
        <v>2</v>
      </c>
      <c r="E10382" t="s">
        <v>9019</v>
      </c>
      <c r="F10382">
        <v>2</v>
      </c>
      <c r="G10382">
        <v>2</v>
      </c>
      <c r="H10382" s="4" t="str">
        <f t="shared" si="324"/>
        <v>3RH262.2</v>
      </c>
      <c r="I10382" s="4" t="str">
        <f t="shared" si="325"/>
        <v>SH32_SJTDI</v>
      </c>
    </row>
    <row r="10383" spans="1:9">
      <c r="A10383" t="s">
        <v>261</v>
      </c>
      <c r="B10383" t="s">
        <v>9569</v>
      </c>
      <c r="C10383" t="s">
        <v>9642</v>
      </c>
      <c r="D10383">
        <v>1</v>
      </c>
      <c r="E10383" t="s">
        <v>8992</v>
      </c>
      <c r="F10383">
        <v>1</v>
      </c>
      <c r="G10383">
        <v>1</v>
      </c>
      <c r="H10383" s="4" t="str">
        <f t="shared" si="324"/>
        <v>3RH271.1</v>
      </c>
      <c r="I10383" s="4" t="str">
        <f t="shared" si="325"/>
        <v>SH32_LDO_5TO3_OUT</v>
      </c>
    </row>
    <row r="10384" spans="1:9">
      <c r="A10384" t="s">
        <v>261</v>
      </c>
      <c r="B10384" t="s">
        <v>9569</v>
      </c>
      <c r="C10384" t="s">
        <v>9642</v>
      </c>
      <c r="D10384">
        <v>2</v>
      </c>
      <c r="E10384" t="s">
        <v>9013</v>
      </c>
      <c r="F10384">
        <v>2</v>
      </c>
      <c r="G10384">
        <v>2</v>
      </c>
      <c r="H10384" s="4" t="str">
        <f t="shared" si="324"/>
        <v>3RH271.2</v>
      </c>
      <c r="I10384" s="4" t="str">
        <f t="shared" si="325"/>
        <v>SH32_TESTENPIN</v>
      </c>
    </row>
    <row r="10385" spans="1:9">
      <c r="A10385" t="s">
        <v>261</v>
      </c>
      <c r="B10385" t="s">
        <v>9569</v>
      </c>
      <c r="C10385" t="s">
        <v>9643</v>
      </c>
      <c r="D10385">
        <v>1</v>
      </c>
      <c r="E10385" t="s">
        <v>169</v>
      </c>
      <c r="F10385">
        <v>1</v>
      </c>
      <c r="G10385">
        <v>1</v>
      </c>
      <c r="H10385" s="4" t="str">
        <f t="shared" si="324"/>
        <v>3RH272.1</v>
      </c>
      <c r="I10385" s="4" t="str">
        <f t="shared" si="325"/>
        <v>DGND</v>
      </c>
    </row>
    <row r="10386" spans="1:9">
      <c r="A10386" t="s">
        <v>261</v>
      </c>
      <c r="B10386" t="s">
        <v>9569</v>
      </c>
      <c r="C10386" t="s">
        <v>9643</v>
      </c>
      <c r="D10386">
        <v>2</v>
      </c>
      <c r="E10386" t="s">
        <v>9013</v>
      </c>
      <c r="F10386">
        <v>2</v>
      </c>
      <c r="G10386">
        <v>2</v>
      </c>
      <c r="H10386" s="4" t="str">
        <f t="shared" si="324"/>
        <v>3RH272.2</v>
      </c>
      <c r="I10386" s="4" t="str">
        <f t="shared" si="325"/>
        <v>SH32_TESTENPIN</v>
      </c>
    </row>
    <row r="10387" spans="1:9">
      <c r="A10387" t="s">
        <v>261</v>
      </c>
      <c r="B10387" t="s">
        <v>9569</v>
      </c>
      <c r="C10387" t="s">
        <v>9644</v>
      </c>
      <c r="D10387">
        <v>1</v>
      </c>
      <c r="E10387" t="s">
        <v>9020</v>
      </c>
      <c r="F10387">
        <v>1</v>
      </c>
      <c r="G10387">
        <v>1</v>
      </c>
      <c r="H10387" s="4" t="str">
        <f t="shared" si="324"/>
        <v>3RH281.1</v>
      </c>
      <c r="I10387" s="4" t="str">
        <f t="shared" si="325"/>
        <v>SH32_SJTMS</v>
      </c>
    </row>
    <row r="10388" spans="1:9">
      <c r="A10388" t="s">
        <v>261</v>
      </c>
      <c r="B10388" t="s">
        <v>9569</v>
      </c>
      <c r="C10388" t="s">
        <v>9644</v>
      </c>
      <c r="D10388">
        <v>2</v>
      </c>
      <c r="E10388" t="s">
        <v>10046</v>
      </c>
      <c r="F10388">
        <v>2</v>
      </c>
      <c r="G10388">
        <v>2</v>
      </c>
      <c r="H10388" s="4" t="str">
        <f t="shared" si="324"/>
        <v>3RH281.2</v>
      </c>
      <c r="I10388" s="4" t="str">
        <f t="shared" si="325"/>
        <v>SH32_D_SJTMS</v>
      </c>
    </row>
    <row r="10389" spans="1:9">
      <c r="A10389" t="s">
        <v>261</v>
      </c>
      <c r="B10389" t="s">
        <v>9569</v>
      </c>
      <c r="C10389" t="s">
        <v>9645</v>
      </c>
      <c r="D10389">
        <v>1</v>
      </c>
      <c r="F10389">
        <v>1</v>
      </c>
      <c r="G10389">
        <v>1</v>
      </c>
      <c r="H10389" s="4" t="str">
        <f t="shared" si="324"/>
        <v>3RH282.1</v>
      </c>
      <c r="I10389" s="4">
        <f t="shared" si="325"/>
        <v>0</v>
      </c>
    </row>
    <row r="10390" spans="1:9">
      <c r="A10390" t="s">
        <v>261</v>
      </c>
      <c r="B10390" t="s">
        <v>9569</v>
      </c>
      <c r="C10390" t="s">
        <v>9645</v>
      </c>
      <c r="D10390">
        <v>2</v>
      </c>
      <c r="E10390" t="s">
        <v>9020</v>
      </c>
      <c r="F10390">
        <v>2</v>
      </c>
      <c r="G10390">
        <v>2</v>
      </c>
      <c r="H10390" s="4" t="str">
        <f t="shared" si="324"/>
        <v>3RH282.2</v>
      </c>
      <c r="I10390" s="4" t="str">
        <f t="shared" si="325"/>
        <v>SH32_SJTMS</v>
      </c>
    </row>
    <row r="10391" spans="1:9">
      <c r="A10391" t="s">
        <v>261</v>
      </c>
      <c r="B10391" t="s">
        <v>9569</v>
      </c>
      <c r="C10391" t="s">
        <v>9646</v>
      </c>
      <c r="D10391">
        <v>1</v>
      </c>
      <c r="E10391" t="s">
        <v>9021</v>
      </c>
      <c r="F10391">
        <v>1</v>
      </c>
      <c r="G10391">
        <v>1</v>
      </c>
      <c r="H10391" s="4" t="str">
        <f t="shared" si="324"/>
        <v>3RH291.1</v>
      </c>
      <c r="I10391" s="4" t="str">
        <f t="shared" si="325"/>
        <v>SH32_SJTDO/LED0</v>
      </c>
    </row>
    <row r="10392" spans="1:9">
      <c r="A10392" t="s">
        <v>261</v>
      </c>
      <c r="B10392" t="s">
        <v>9569</v>
      </c>
      <c r="C10392" t="s">
        <v>9646</v>
      </c>
      <c r="D10392">
        <v>2</v>
      </c>
      <c r="E10392" t="s">
        <v>10047</v>
      </c>
      <c r="F10392">
        <v>2</v>
      </c>
      <c r="G10392">
        <v>2</v>
      </c>
      <c r="H10392" s="4" t="str">
        <f t="shared" si="324"/>
        <v>3RH291.2</v>
      </c>
      <c r="I10392" s="4" t="str">
        <f t="shared" si="325"/>
        <v>SH32_D_SJTDO</v>
      </c>
    </row>
    <row r="10393" spans="1:9">
      <c r="A10393" t="s">
        <v>261</v>
      </c>
      <c r="B10393" t="s">
        <v>9569</v>
      </c>
      <c r="C10393" t="s">
        <v>9647</v>
      </c>
      <c r="D10393">
        <v>1</v>
      </c>
      <c r="F10393">
        <v>1</v>
      </c>
      <c r="G10393">
        <v>1</v>
      </c>
      <c r="H10393" s="4" t="str">
        <f t="shared" si="324"/>
        <v>3RH292.1</v>
      </c>
      <c r="I10393" s="4">
        <f t="shared" si="325"/>
        <v>0</v>
      </c>
    </row>
    <row r="10394" spans="1:9">
      <c r="A10394" t="s">
        <v>261</v>
      </c>
      <c r="B10394" t="s">
        <v>9569</v>
      </c>
      <c r="C10394" t="s">
        <v>9647</v>
      </c>
      <c r="D10394">
        <v>2</v>
      </c>
      <c r="E10394" t="s">
        <v>9021</v>
      </c>
      <c r="F10394">
        <v>2</v>
      </c>
      <c r="G10394">
        <v>2</v>
      </c>
      <c r="H10394" s="4" t="str">
        <f t="shared" si="324"/>
        <v>3RH292.2</v>
      </c>
      <c r="I10394" s="4" t="str">
        <f t="shared" si="325"/>
        <v>SH32_SJTDO/LED0</v>
      </c>
    </row>
    <row r="10395" spans="1:9">
      <c r="A10395" t="s">
        <v>261</v>
      </c>
      <c r="B10395" t="s">
        <v>9569</v>
      </c>
      <c r="C10395" t="s">
        <v>9648</v>
      </c>
      <c r="D10395">
        <v>1</v>
      </c>
      <c r="E10395" t="s">
        <v>8989</v>
      </c>
      <c r="F10395">
        <v>1</v>
      </c>
      <c r="G10395">
        <v>1</v>
      </c>
      <c r="H10395" s="4" t="str">
        <f t="shared" si="324"/>
        <v>3RH2101.1</v>
      </c>
      <c r="I10395" s="4" t="str">
        <f t="shared" si="325"/>
        <v>SH32_P7_LANWAKEB</v>
      </c>
    </row>
    <row r="10396" spans="1:9">
      <c r="A10396" t="s">
        <v>261</v>
      </c>
      <c r="B10396" t="s">
        <v>9569</v>
      </c>
      <c r="C10396" t="s">
        <v>9648</v>
      </c>
      <c r="D10396">
        <v>2</v>
      </c>
      <c r="E10396" t="s">
        <v>9881</v>
      </c>
      <c r="F10396">
        <v>2</v>
      </c>
      <c r="G10396">
        <v>2</v>
      </c>
      <c r="H10396" s="4" t="str">
        <f t="shared" si="324"/>
        <v>3RH2101.2</v>
      </c>
      <c r="I10396" s="4" t="str">
        <f t="shared" si="325"/>
        <v>SH32_LANWAKEB</v>
      </c>
    </row>
    <row r="10397" spans="1:9">
      <c r="A10397" t="s">
        <v>261</v>
      </c>
      <c r="B10397" t="s">
        <v>9569</v>
      </c>
      <c r="C10397" t="s">
        <v>9649</v>
      </c>
      <c r="D10397">
        <v>1</v>
      </c>
      <c r="E10397" t="s">
        <v>9022</v>
      </c>
      <c r="F10397">
        <v>1</v>
      </c>
      <c r="G10397">
        <v>1</v>
      </c>
      <c r="H10397" s="4" t="str">
        <f t="shared" si="324"/>
        <v>3RH2102.1</v>
      </c>
      <c r="I10397" s="4" t="str">
        <f t="shared" si="325"/>
        <v>SH32_GPIO8</v>
      </c>
    </row>
    <row r="10398" spans="1:9">
      <c r="A10398" t="s">
        <v>261</v>
      </c>
      <c r="B10398" t="s">
        <v>9569</v>
      </c>
      <c r="C10398" t="s">
        <v>9649</v>
      </c>
      <c r="D10398">
        <v>2</v>
      </c>
      <c r="E10398" t="s">
        <v>9881</v>
      </c>
      <c r="F10398">
        <v>2</v>
      </c>
      <c r="G10398">
        <v>2</v>
      </c>
      <c r="H10398" s="4" t="str">
        <f t="shared" si="324"/>
        <v>3RH2102.2</v>
      </c>
      <c r="I10398" s="4" t="str">
        <f t="shared" si="325"/>
        <v>SH32_LANWAKEB</v>
      </c>
    </row>
    <row r="10399" spans="1:9">
      <c r="A10399" t="s">
        <v>261</v>
      </c>
      <c r="B10399" t="s">
        <v>9569</v>
      </c>
      <c r="C10399" t="s">
        <v>9650</v>
      </c>
      <c r="D10399">
        <v>1</v>
      </c>
      <c r="E10399" t="s">
        <v>8992</v>
      </c>
      <c r="F10399">
        <v>1</v>
      </c>
      <c r="G10399">
        <v>1</v>
      </c>
      <c r="H10399" s="4" t="str">
        <f t="shared" si="324"/>
        <v>3RH2103.1</v>
      </c>
      <c r="I10399" s="4" t="str">
        <f t="shared" si="325"/>
        <v>SH32_LDO_5TO3_OUT</v>
      </c>
    </row>
    <row r="10400" spans="1:9">
      <c r="A10400" t="s">
        <v>261</v>
      </c>
      <c r="B10400" t="s">
        <v>9569</v>
      </c>
      <c r="C10400" t="s">
        <v>9650</v>
      </c>
      <c r="D10400">
        <v>2</v>
      </c>
      <c r="E10400" t="s">
        <v>9881</v>
      </c>
      <c r="F10400">
        <v>2</v>
      </c>
      <c r="G10400">
        <v>2</v>
      </c>
      <c r="H10400" s="4" t="str">
        <f t="shared" si="324"/>
        <v>3RH2103.2</v>
      </c>
      <c r="I10400" s="4" t="str">
        <f t="shared" si="325"/>
        <v>SH32_LANWAKEB</v>
      </c>
    </row>
    <row r="10401" spans="1:9">
      <c r="A10401" t="s">
        <v>261</v>
      </c>
      <c r="B10401" t="s">
        <v>9569</v>
      </c>
      <c r="C10401" t="s">
        <v>9651</v>
      </c>
      <c r="D10401">
        <v>1</v>
      </c>
      <c r="F10401">
        <v>1</v>
      </c>
      <c r="G10401">
        <v>1</v>
      </c>
      <c r="H10401" s="4" t="str">
        <f t="shared" si="324"/>
        <v>3RH2104.1</v>
      </c>
      <c r="I10401" s="4">
        <f t="shared" si="325"/>
        <v>0</v>
      </c>
    </row>
    <row r="10402" spans="1:9">
      <c r="A10402" t="s">
        <v>261</v>
      </c>
      <c r="B10402" t="s">
        <v>9569</v>
      </c>
      <c r="C10402" t="s">
        <v>9651</v>
      </c>
      <c r="D10402">
        <v>2</v>
      </c>
      <c r="E10402" t="s">
        <v>9022</v>
      </c>
      <c r="F10402">
        <v>2</v>
      </c>
      <c r="G10402">
        <v>2</v>
      </c>
      <c r="H10402" s="4" t="str">
        <f t="shared" si="324"/>
        <v>3RH2104.2</v>
      </c>
      <c r="I10402" s="4" t="str">
        <f t="shared" si="325"/>
        <v>SH32_GPIO8</v>
      </c>
    </row>
    <row r="10403" spans="1:9">
      <c r="A10403" t="s">
        <v>261</v>
      </c>
      <c r="B10403" t="s">
        <v>9569</v>
      </c>
      <c r="C10403" t="s">
        <v>9652</v>
      </c>
      <c r="D10403">
        <v>1</v>
      </c>
      <c r="F10403">
        <v>1</v>
      </c>
      <c r="G10403">
        <v>1</v>
      </c>
      <c r="H10403" s="4" t="str">
        <f t="shared" si="324"/>
        <v>3RH2182.1</v>
      </c>
      <c r="I10403" s="4">
        <f t="shared" si="325"/>
        <v>0</v>
      </c>
    </row>
    <row r="10404" spans="1:9">
      <c r="A10404" t="s">
        <v>261</v>
      </c>
      <c r="B10404" t="s">
        <v>9569</v>
      </c>
      <c r="C10404" t="s">
        <v>9652</v>
      </c>
      <c r="D10404">
        <v>2</v>
      </c>
      <c r="E10404" t="s">
        <v>9015</v>
      </c>
      <c r="F10404">
        <v>2</v>
      </c>
      <c r="G10404">
        <v>2</v>
      </c>
      <c r="H10404" s="4" t="str">
        <f t="shared" si="324"/>
        <v>3RH2182.2</v>
      </c>
      <c r="I10404" s="4" t="str">
        <f t="shared" si="325"/>
        <v>SH32_SPISI_DBG</v>
      </c>
    </row>
    <row r="10405" spans="1:9">
      <c r="A10405" t="s">
        <v>261</v>
      </c>
      <c r="B10405" t="s">
        <v>9569</v>
      </c>
      <c r="C10405" t="s">
        <v>9653</v>
      </c>
      <c r="D10405">
        <v>1</v>
      </c>
      <c r="F10405">
        <v>1</v>
      </c>
      <c r="G10405">
        <v>1</v>
      </c>
      <c r="H10405" s="4" t="str">
        <f t="shared" si="324"/>
        <v>3RH2192.1</v>
      </c>
      <c r="I10405" s="4">
        <f t="shared" si="325"/>
        <v>0</v>
      </c>
    </row>
    <row r="10406" spans="1:9">
      <c r="A10406" t="s">
        <v>261</v>
      </c>
      <c r="B10406" t="s">
        <v>9569</v>
      </c>
      <c r="C10406" t="s">
        <v>9653</v>
      </c>
      <c r="D10406">
        <v>2</v>
      </c>
      <c r="E10406" t="s">
        <v>9016</v>
      </c>
      <c r="F10406">
        <v>2</v>
      </c>
      <c r="G10406">
        <v>2</v>
      </c>
      <c r="H10406" s="4" t="str">
        <f t="shared" si="324"/>
        <v>3RH2192.2</v>
      </c>
      <c r="I10406" s="4" t="str">
        <f t="shared" si="325"/>
        <v>SH32_SPICK_DBG</v>
      </c>
    </row>
    <row r="10407" spans="1:9">
      <c r="A10407" t="s">
        <v>261</v>
      </c>
      <c r="B10407" t="s">
        <v>9569</v>
      </c>
      <c r="C10407" t="s">
        <v>9654</v>
      </c>
      <c r="D10407">
        <v>1</v>
      </c>
      <c r="F10407">
        <v>1</v>
      </c>
      <c r="G10407">
        <v>1</v>
      </c>
      <c r="H10407" s="4" t="str">
        <f t="shared" si="324"/>
        <v>3RH2232.1</v>
      </c>
      <c r="I10407" s="4">
        <f t="shared" si="325"/>
        <v>0</v>
      </c>
    </row>
    <row r="10408" spans="1:9">
      <c r="A10408" t="s">
        <v>261</v>
      </c>
      <c r="B10408" t="s">
        <v>9569</v>
      </c>
      <c r="C10408" t="s">
        <v>9654</v>
      </c>
      <c r="D10408">
        <v>2</v>
      </c>
      <c r="E10408" t="s">
        <v>9017</v>
      </c>
      <c r="F10408">
        <v>2</v>
      </c>
      <c r="G10408">
        <v>2</v>
      </c>
      <c r="H10408" s="4" t="str">
        <f t="shared" si="324"/>
        <v>3RH2232.2</v>
      </c>
      <c r="I10408" s="4" t="str">
        <f t="shared" si="325"/>
        <v>SH32_SPISO_DBG</v>
      </c>
    </row>
    <row r="10409" spans="1:9">
      <c r="A10409" t="s">
        <v>261</v>
      </c>
      <c r="B10409" t="s">
        <v>9569</v>
      </c>
      <c r="C10409" t="s">
        <v>9655</v>
      </c>
      <c r="D10409">
        <v>1</v>
      </c>
      <c r="E10409" t="s">
        <v>9023</v>
      </c>
      <c r="F10409">
        <v>1</v>
      </c>
      <c r="G10409">
        <v>1</v>
      </c>
      <c r="H10409" s="4" t="str">
        <f t="shared" si="324"/>
        <v>3RH2241.1</v>
      </c>
      <c r="I10409" s="4" t="str">
        <f t="shared" si="325"/>
        <v>SH32_SPICS_DBG</v>
      </c>
    </row>
    <row r="10410" spans="1:9">
      <c r="A10410" t="s">
        <v>261</v>
      </c>
      <c r="B10410" t="s">
        <v>9569</v>
      </c>
      <c r="C10410" t="s">
        <v>9655</v>
      </c>
      <c r="D10410">
        <v>2</v>
      </c>
      <c r="E10410" t="s">
        <v>9009</v>
      </c>
      <c r="F10410">
        <v>2</v>
      </c>
      <c r="G10410">
        <v>2</v>
      </c>
      <c r="H10410" s="4" t="str">
        <f t="shared" si="324"/>
        <v>3RH2241.2</v>
      </c>
      <c r="I10410" s="4" t="str">
        <f t="shared" si="325"/>
        <v>SH32_SPICS</v>
      </c>
    </row>
    <row r="10411" spans="1:9">
      <c r="A10411" t="s">
        <v>261</v>
      </c>
      <c r="B10411" t="s">
        <v>9569</v>
      </c>
      <c r="C10411" t="s">
        <v>9656</v>
      </c>
      <c r="D10411">
        <v>1</v>
      </c>
      <c r="E10411" t="s">
        <v>463</v>
      </c>
      <c r="F10411">
        <v>1</v>
      </c>
      <c r="G10411">
        <v>1</v>
      </c>
      <c r="H10411" s="4" t="str">
        <f t="shared" si="324"/>
        <v>3RH2242.1</v>
      </c>
      <c r="I10411" s="4" t="str">
        <f t="shared" si="325"/>
        <v>VDD33_ATX</v>
      </c>
    </row>
    <row r="10412" spans="1:9">
      <c r="A10412" t="s">
        <v>261</v>
      </c>
      <c r="B10412" t="s">
        <v>9569</v>
      </c>
      <c r="C10412" t="s">
        <v>9656</v>
      </c>
      <c r="D10412">
        <v>2</v>
      </c>
      <c r="E10412" t="s">
        <v>9009</v>
      </c>
      <c r="F10412">
        <v>2</v>
      </c>
      <c r="G10412">
        <v>2</v>
      </c>
      <c r="H10412" s="4" t="str">
        <f t="shared" si="324"/>
        <v>3RH2242.2</v>
      </c>
      <c r="I10412" s="4" t="str">
        <f t="shared" si="325"/>
        <v>SH32_SPICS</v>
      </c>
    </row>
    <row r="10413" spans="1:9">
      <c r="A10413" t="s">
        <v>261</v>
      </c>
      <c r="B10413" t="s">
        <v>9569</v>
      </c>
      <c r="C10413" t="s">
        <v>9657</v>
      </c>
      <c r="D10413">
        <v>1</v>
      </c>
      <c r="F10413">
        <v>1</v>
      </c>
      <c r="G10413">
        <v>1</v>
      </c>
      <c r="H10413" s="4" t="str">
        <f t="shared" si="324"/>
        <v>3RH2243.1</v>
      </c>
      <c r="I10413" s="4">
        <f t="shared" si="325"/>
        <v>0</v>
      </c>
    </row>
    <row r="10414" spans="1:9">
      <c r="A10414" t="s">
        <v>261</v>
      </c>
      <c r="B10414" t="s">
        <v>9569</v>
      </c>
      <c r="C10414" t="s">
        <v>9657</v>
      </c>
      <c r="D10414">
        <v>2</v>
      </c>
      <c r="E10414" t="s">
        <v>9023</v>
      </c>
      <c r="F10414">
        <v>2</v>
      </c>
      <c r="G10414">
        <v>2</v>
      </c>
      <c r="H10414" s="4" t="str">
        <f t="shared" si="324"/>
        <v>3RH2243.2</v>
      </c>
      <c r="I10414" s="4" t="str">
        <f t="shared" si="325"/>
        <v>SH32_SPICS_DBG</v>
      </c>
    </row>
    <row r="10415" spans="1:9">
      <c r="A10415" t="s">
        <v>261</v>
      </c>
      <c r="B10415" t="s">
        <v>9569</v>
      </c>
      <c r="C10415" t="s">
        <v>9658</v>
      </c>
      <c r="D10415">
        <v>1</v>
      </c>
      <c r="E10415" t="s">
        <v>9002</v>
      </c>
      <c r="F10415">
        <v>1</v>
      </c>
      <c r="G10415">
        <v>1</v>
      </c>
      <c r="H10415" s="4" t="str">
        <f t="shared" si="324"/>
        <v>3RH2261.1</v>
      </c>
      <c r="I10415" s="4" t="str">
        <f t="shared" si="325"/>
        <v>SH32_HSD026</v>
      </c>
    </row>
    <row r="10416" spans="1:9">
      <c r="A10416" t="s">
        <v>261</v>
      </c>
      <c r="B10416" t="s">
        <v>9569</v>
      </c>
      <c r="C10416" t="s">
        <v>9658</v>
      </c>
      <c r="D10416">
        <v>2</v>
      </c>
      <c r="E10416" t="s">
        <v>8992</v>
      </c>
      <c r="F10416">
        <v>2</v>
      </c>
      <c r="G10416">
        <v>2</v>
      </c>
      <c r="H10416" s="4" t="str">
        <f t="shared" si="324"/>
        <v>3RH2261.2</v>
      </c>
      <c r="I10416" s="4" t="str">
        <f t="shared" si="325"/>
        <v>SH32_LDO_5TO3_OUT</v>
      </c>
    </row>
    <row r="10417" spans="1:9">
      <c r="A10417" t="s">
        <v>261</v>
      </c>
      <c r="B10417" t="s">
        <v>9569</v>
      </c>
      <c r="C10417" t="s">
        <v>9659</v>
      </c>
      <c r="D10417">
        <v>1</v>
      </c>
      <c r="E10417" t="s">
        <v>9002</v>
      </c>
      <c r="F10417">
        <v>1</v>
      </c>
      <c r="G10417">
        <v>1</v>
      </c>
      <c r="H10417" s="4" t="str">
        <f t="shared" si="324"/>
        <v>3RH2262.1</v>
      </c>
      <c r="I10417" s="4" t="str">
        <f t="shared" si="325"/>
        <v>SH32_HSD026</v>
      </c>
    </row>
    <row r="10418" spans="1:9">
      <c r="A10418" t="s">
        <v>261</v>
      </c>
      <c r="B10418" t="s">
        <v>9569</v>
      </c>
      <c r="C10418" t="s">
        <v>9659</v>
      </c>
      <c r="D10418">
        <v>2</v>
      </c>
      <c r="E10418" t="s">
        <v>9024</v>
      </c>
      <c r="F10418">
        <v>2</v>
      </c>
      <c r="G10418">
        <v>2</v>
      </c>
      <c r="H10418" s="4" t="str">
        <f t="shared" si="324"/>
        <v>3RH2262.2</v>
      </c>
      <c r="I10418" s="4" t="str">
        <f t="shared" si="325"/>
        <v>SH32_DEV_SLP</v>
      </c>
    </row>
    <row r="10419" spans="1:9">
      <c r="A10419" t="s">
        <v>261</v>
      </c>
      <c r="B10419" t="s">
        <v>9569</v>
      </c>
      <c r="C10419" t="s">
        <v>9660</v>
      </c>
      <c r="D10419">
        <v>1</v>
      </c>
      <c r="F10419">
        <v>1</v>
      </c>
      <c r="G10419">
        <v>1</v>
      </c>
      <c r="H10419" s="4" t="str">
        <f t="shared" si="324"/>
        <v>3RH2263.1</v>
      </c>
      <c r="I10419" s="4">
        <f t="shared" si="325"/>
        <v>0</v>
      </c>
    </row>
    <row r="10420" spans="1:9">
      <c r="A10420" t="s">
        <v>261</v>
      </c>
      <c r="B10420" t="s">
        <v>9569</v>
      </c>
      <c r="C10420" t="s">
        <v>9660</v>
      </c>
      <c r="D10420">
        <v>2</v>
      </c>
      <c r="E10420" t="s">
        <v>9024</v>
      </c>
      <c r="F10420">
        <v>2</v>
      </c>
      <c r="G10420">
        <v>2</v>
      </c>
      <c r="H10420" s="4" t="str">
        <f t="shared" si="324"/>
        <v>3RH2263.2</v>
      </c>
      <c r="I10420" s="4" t="str">
        <f t="shared" si="325"/>
        <v>SH32_DEV_SLP</v>
      </c>
    </row>
    <row r="10421" spans="1:9">
      <c r="A10421" t="s">
        <v>261</v>
      </c>
      <c r="B10421" t="s">
        <v>9569</v>
      </c>
      <c r="C10421" t="s">
        <v>9661</v>
      </c>
      <c r="D10421">
        <v>1</v>
      </c>
      <c r="E10421" t="s">
        <v>9014</v>
      </c>
      <c r="F10421">
        <v>1</v>
      </c>
      <c r="G10421">
        <v>1</v>
      </c>
      <c r="H10421" s="4" t="str">
        <f t="shared" si="324"/>
        <v>3RH2271.1</v>
      </c>
      <c r="I10421" s="4" t="str">
        <f t="shared" si="325"/>
        <v>SH32_HSD027</v>
      </c>
    </row>
    <row r="10422" spans="1:9">
      <c r="A10422" t="s">
        <v>261</v>
      </c>
      <c r="B10422" t="s">
        <v>9569</v>
      </c>
      <c r="C10422" t="s">
        <v>9661</v>
      </c>
      <c r="D10422">
        <v>2</v>
      </c>
      <c r="E10422" t="s">
        <v>8992</v>
      </c>
      <c r="F10422">
        <v>2</v>
      </c>
      <c r="G10422">
        <v>2</v>
      </c>
      <c r="H10422" s="4" t="str">
        <f t="shared" si="324"/>
        <v>3RH2271.2</v>
      </c>
      <c r="I10422" s="4" t="str">
        <f t="shared" si="325"/>
        <v>SH32_LDO_5TO3_OUT</v>
      </c>
    </row>
    <row r="10423" spans="1:9">
      <c r="A10423" t="s">
        <v>261</v>
      </c>
      <c r="B10423" t="s">
        <v>9569</v>
      </c>
      <c r="C10423" t="s">
        <v>9662</v>
      </c>
      <c r="D10423">
        <v>1</v>
      </c>
      <c r="E10423" t="s">
        <v>9014</v>
      </c>
      <c r="F10423">
        <v>1</v>
      </c>
      <c r="G10423">
        <v>1</v>
      </c>
      <c r="H10423" s="4" t="str">
        <f t="shared" si="324"/>
        <v>3RH2272.1</v>
      </c>
      <c r="I10423" s="4" t="str">
        <f t="shared" si="325"/>
        <v>SH32_HSD027</v>
      </c>
    </row>
    <row r="10424" spans="1:9">
      <c r="A10424" t="s">
        <v>261</v>
      </c>
      <c r="B10424" t="s">
        <v>9569</v>
      </c>
      <c r="C10424" t="s">
        <v>9662</v>
      </c>
      <c r="D10424">
        <v>2</v>
      </c>
      <c r="E10424" t="s">
        <v>9025</v>
      </c>
      <c r="F10424">
        <v>2</v>
      </c>
      <c r="G10424">
        <v>2</v>
      </c>
      <c r="H10424" s="4" t="str">
        <f t="shared" si="324"/>
        <v>3RH2272.2</v>
      </c>
      <c r="I10424" s="4" t="str">
        <f t="shared" si="325"/>
        <v>SH32_LED1</v>
      </c>
    </row>
    <row r="10425" spans="1:9">
      <c r="A10425" t="s">
        <v>261</v>
      </c>
      <c r="B10425" t="s">
        <v>9569</v>
      </c>
      <c r="C10425" t="s">
        <v>9663</v>
      </c>
      <c r="D10425">
        <v>1</v>
      </c>
      <c r="F10425">
        <v>1</v>
      </c>
      <c r="G10425">
        <v>1</v>
      </c>
      <c r="H10425" s="4" t="str">
        <f t="shared" si="324"/>
        <v>3RH2273.1</v>
      </c>
      <c r="I10425" s="4">
        <f t="shared" si="325"/>
        <v>0</v>
      </c>
    </row>
    <row r="10426" spans="1:9">
      <c r="A10426" t="s">
        <v>261</v>
      </c>
      <c r="B10426" t="s">
        <v>9569</v>
      </c>
      <c r="C10426" t="s">
        <v>9663</v>
      </c>
      <c r="D10426">
        <v>2</v>
      </c>
      <c r="E10426" t="s">
        <v>9025</v>
      </c>
      <c r="F10426">
        <v>2</v>
      </c>
      <c r="G10426">
        <v>2</v>
      </c>
      <c r="H10426" s="4" t="str">
        <f t="shared" si="324"/>
        <v>3RH2273.2</v>
      </c>
      <c r="I10426" s="4" t="str">
        <f t="shared" si="325"/>
        <v>SH32_LED1</v>
      </c>
    </row>
    <row r="10427" spans="1:9">
      <c r="A10427" t="s">
        <v>261</v>
      </c>
      <c r="B10427" t="s">
        <v>9569</v>
      </c>
      <c r="C10427" t="s">
        <v>9664</v>
      </c>
      <c r="D10427">
        <v>1</v>
      </c>
      <c r="E10427" t="s">
        <v>10050</v>
      </c>
      <c r="F10427">
        <v>1</v>
      </c>
      <c r="G10427">
        <v>1</v>
      </c>
      <c r="H10427" s="4" t="str">
        <f t="shared" si="324"/>
        <v>3RH2281.1</v>
      </c>
      <c r="I10427" s="4" t="str">
        <f t="shared" si="325"/>
        <v>SH32_D_GPIO_VBUS</v>
      </c>
    </row>
    <row r="10428" spans="1:9">
      <c r="A10428" t="s">
        <v>261</v>
      </c>
      <c r="B10428" t="s">
        <v>9569</v>
      </c>
      <c r="C10428" t="s">
        <v>9664</v>
      </c>
      <c r="D10428">
        <v>2</v>
      </c>
      <c r="E10428" t="s">
        <v>8992</v>
      </c>
      <c r="F10428">
        <v>2</v>
      </c>
      <c r="G10428">
        <v>2</v>
      </c>
      <c r="H10428" s="4" t="str">
        <f t="shared" si="324"/>
        <v>3RH2281.2</v>
      </c>
      <c r="I10428" s="4" t="str">
        <f t="shared" si="325"/>
        <v>SH32_LDO_5TO3_OUT</v>
      </c>
    </row>
    <row r="10429" spans="1:9">
      <c r="A10429" t="s">
        <v>261</v>
      </c>
      <c r="B10429" t="s">
        <v>9569</v>
      </c>
      <c r="C10429" t="s">
        <v>9665</v>
      </c>
      <c r="D10429">
        <v>1</v>
      </c>
      <c r="E10429" t="s">
        <v>10050</v>
      </c>
      <c r="F10429">
        <v>1</v>
      </c>
      <c r="G10429">
        <v>1</v>
      </c>
      <c r="H10429" s="4" t="str">
        <f t="shared" si="324"/>
        <v>3RH2282.1</v>
      </c>
      <c r="I10429" s="4" t="str">
        <f t="shared" si="325"/>
        <v>SH32_D_GPIO_VBUS</v>
      </c>
    </row>
    <row r="10430" spans="1:9">
      <c r="A10430" t="s">
        <v>261</v>
      </c>
      <c r="B10430" t="s">
        <v>9569</v>
      </c>
      <c r="C10430" t="s">
        <v>9665</v>
      </c>
      <c r="D10430">
        <v>2</v>
      </c>
      <c r="E10430" t="s">
        <v>9026</v>
      </c>
      <c r="F10430">
        <v>2</v>
      </c>
      <c r="G10430">
        <v>2</v>
      </c>
      <c r="H10430" s="4" t="str">
        <f t="shared" si="324"/>
        <v>3RH2282.2</v>
      </c>
      <c r="I10430" s="4" t="str">
        <f t="shared" si="325"/>
        <v>SH32_GPIO_VBUS</v>
      </c>
    </row>
    <row r="10431" spans="1:9">
      <c r="A10431" t="s">
        <v>261</v>
      </c>
      <c r="B10431" t="s">
        <v>9569</v>
      </c>
      <c r="C10431" t="s">
        <v>9666</v>
      </c>
      <c r="D10431">
        <v>1</v>
      </c>
      <c r="F10431">
        <v>1</v>
      </c>
      <c r="G10431">
        <v>1</v>
      </c>
      <c r="H10431" s="4" t="str">
        <f t="shared" si="324"/>
        <v>3RH2283.1</v>
      </c>
      <c r="I10431" s="4">
        <f t="shared" si="325"/>
        <v>0</v>
      </c>
    </row>
    <row r="10432" spans="1:9">
      <c r="A10432" t="s">
        <v>261</v>
      </c>
      <c r="B10432" t="s">
        <v>9569</v>
      </c>
      <c r="C10432" t="s">
        <v>9666</v>
      </c>
      <c r="D10432">
        <v>2</v>
      </c>
      <c r="E10432" t="s">
        <v>9026</v>
      </c>
      <c r="F10432">
        <v>2</v>
      </c>
      <c r="G10432">
        <v>2</v>
      </c>
      <c r="H10432" s="4" t="str">
        <f t="shared" si="324"/>
        <v>3RH2283.2</v>
      </c>
      <c r="I10432" s="4" t="str">
        <f t="shared" si="325"/>
        <v>SH32_GPIO_VBUS</v>
      </c>
    </row>
    <row r="10433" spans="1:9">
      <c r="A10433" t="s">
        <v>261</v>
      </c>
      <c r="B10433" t="s">
        <v>9569</v>
      </c>
      <c r="C10433" t="s">
        <v>9667</v>
      </c>
      <c r="D10433">
        <v>1</v>
      </c>
      <c r="E10433" t="s">
        <v>9006</v>
      </c>
      <c r="F10433">
        <v>1</v>
      </c>
      <c r="G10433">
        <v>1</v>
      </c>
      <c r="H10433" s="4" t="str">
        <f t="shared" si="324"/>
        <v>3RH2511.1</v>
      </c>
      <c r="I10433" s="4" t="str">
        <f t="shared" si="325"/>
        <v>SH32_RSET</v>
      </c>
    </row>
    <row r="10434" spans="1:9">
      <c r="A10434" t="s">
        <v>261</v>
      </c>
      <c r="B10434" t="s">
        <v>9569</v>
      </c>
      <c r="C10434" t="s">
        <v>9667</v>
      </c>
      <c r="D10434">
        <v>2</v>
      </c>
      <c r="E10434" t="s">
        <v>169</v>
      </c>
      <c r="F10434">
        <v>2</v>
      </c>
      <c r="G10434">
        <v>2</v>
      </c>
      <c r="H10434" s="4" t="str">
        <f t="shared" ref="H10434:H10497" si="326">CONCATENATE(C10434,".",F10434)</f>
        <v>3RH2511.2</v>
      </c>
      <c r="I10434" s="4" t="str">
        <f t="shared" ref="I10434:I10497" si="327">E10434</f>
        <v>DGND</v>
      </c>
    </row>
    <row r="10435" spans="1:9">
      <c r="A10435" t="s">
        <v>261</v>
      </c>
      <c r="B10435" t="s">
        <v>9569</v>
      </c>
      <c r="C10435" t="s">
        <v>9668</v>
      </c>
      <c r="D10435" t="s">
        <v>191</v>
      </c>
      <c r="E10435" t="s">
        <v>9009</v>
      </c>
      <c r="F10435">
        <v>1</v>
      </c>
      <c r="G10435" t="s">
        <v>191</v>
      </c>
      <c r="H10435" s="4" t="str">
        <f t="shared" si="326"/>
        <v>3SPIH21.1</v>
      </c>
      <c r="I10435" s="4" t="str">
        <f t="shared" si="327"/>
        <v>SH32_SPICS</v>
      </c>
    </row>
    <row r="10436" spans="1:9">
      <c r="A10436" t="s">
        <v>261</v>
      </c>
      <c r="B10436" t="s">
        <v>9569</v>
      </c>
      <c r="C10436" t="s">
        <v>9668</v>
      </c>
      <c r="D10436" t="s">
        <v>171</v>
      </c>
      <c r="E10436" t="s">
        <v>169</v>
      </c>
      <c r="F10436">
        <v>4</v>
      </c>
      <c r="G10436" t="s">
        <v>171</v>
      </c>
      <c r="H10436" s="4" t="str">
        <f t="shared" si="326"/>
        <v>3SPIH21.4</v>
      </c>
      <c r="I10436" s="4" t="str">
        <f t="shared" si="327"/>
        <v>DGND</v>
      </c>
    </row>
    <row r="10437" spans="1:9">
      <c r="A10437" t="s">
        <v>261</v>
      </c>
      <c r="B10437" t="s">
        <v>9569</v>
      </c>
      <c r="C10437" t="s">
        <v>9668</v>
      </c>
      <c r="D10437" t="s">
        <v>1974</v>
      </c>
      <c r="E10437" t="s">
        <v>9003</v>
      </c>
      <c r="F10437">
        <v>7</v>
      </c>
      <c r="G10437" t="s">
        <v>1974</v>
      </c>
      <c r="H10437" s="4" t="str">
        <f t="shared" si="326"/>
        <v>3SPIH21.7</v>
      </c>
      <c r="I10437" s="4" t="str">
        <f t="shared" si="327"/>
        <v>SH32_SPIO3</v>
      </c>
    </row>
    <row r="10438" spans="1:9">
      <c r="A10438" t="s">
        <v>261</v>
      </c>
      <c r="B10438" t="s">
        <v>9569</v>
      </c>
      <c r="C10438" t="s">
        <v>9668</v>
      </c>
      <c r="D10438" t="s">
        <v>1975</v>
      </c>
      <c r="E10438" t="s">
        <v>9008</v>
      </c>
      <c r="F10438">
        <v>6</v>
      </c>
      <c r="G10438" t="s">
        <v>1975</v>
      </c>
      <c r="H10438" s="4" t="str">
        <f t="shared" si="326"/>
        <v>3SPIH21.6</v>
      </c>
      <c r="I10438" s="4" t="str">
        <f t="shared" si="327"/>
        <v>SH32_SPICK</v>
      </c>
    </row>
    <row r="10439" spans="1:9">
      <c r="A10439" t="s">
        <v>261</v>
      </c>
      <c r="B10439" t="s">
        <v>9569</v>
      </c>
      <c r="C10439" t="s">
        <v>9668</v>
      </c>
      <c r="D10439" t="s">
        <v>1976</v>
      </c>
      <c r="E10439" t="s">
        <v>9010</v>
      </c>
      <c r="F10439">
        <v>5</v>
      </c>
      <c r="G10439" t="s">
        <v>1976</v>
      </c>
      <c r="H10439" s="4" t="str">
        <f t="shared" si="326"/>
        <v>3SPIH21.5</v>
      </c>
      <c r="I10439" s="4" t="str">
        <f t="shared" si="327"/>
        <v>SH32_SPISI</v>
      </c>
    </row>
    <row r="10440" spans="1:9">
      <c r="A10440" t="s">
        <v>261</v>
      </c>
      <c r="B10440" t="s">
        <v>9569</v>
      </c>
      <c r="C10440" t="s">
        <v>9668</v>
      </c>
      <c r="D10440" t="s">
        <v>1977</v>
      </c>
      <c r="E10440" t="s">
        <v>9011</v>
      </c>
      <c r="F10440">
        <v>2</v>
      </c>
      <c r="G10440" t="s">
        <v>1977</v>
      </c>
      <c r="H10440" s="4" t="str">
        <f t="shared" si="326"/>
        <v>3SPIH21.2</v>
      </c>
      <c r="I10440" s="4" t="str">
        <f t="shared" si="327"/>
        <v>SH32_SPISO</v>
      </c>
    </row>
    <row r="10441" spans="1:9">
      <c r="A10441" t="s">
        <v>261</v>
      </c>
      <c r="B10441" t="s">
        <v>9569</v>
      </c>
      <c r="C10441" t="s">
        <v>9668</v>
      </c>
      <c r="D10441" t="s">
        <v>172</v>
      </c>
      <c r="E10441" t="s">
        <v>463</v>
      </c>
      <c r="F10441">
        <v>8</v>
      </c>
      <c r="G10441" t="s">
        <v>172</v>
      </c>
      <c r="H10441" s="4" t="str">
        <f t="shared" si="326"/>
        <v>3SPIH21.8</v>
      </c>
      <c r="I10441" s="4" t="str">
        <f t="shared" si="327"/>
        <v>VDD33_ATX</v>
      </c>
    </row>
    <row r="10442" spans="1:9">
      <c r="A10442" t="s">
        <v>261</v>
      </c>
      <c r="B10442" t="s">
        <v>9569</v>
      </c>
      <c r="C10442" t="s">
        <v>9668</v>
      </c>
      <c r="D10442" t="s">
        <v>1978</v>
      </c>
      <c r="E10442" t="s">
        <v>9004</v>
      </c>
      <c r="F10442">
        <v>3</v>
      </c>
      <c r="G10442" t="s">
        <v>1978</v>
      </c>
      <c r="H10442" s="4" t="str">
        <f t="shared" si="326"/>
        <v>3SPIH21.3</v>
      </c>
      <c r="I10442" s="4" t="str">
        <f t="shared" si="327"/>
        <v>SH32_SPIO2</v>
      </c>
    </row>
    <row r="10443" spans="1:9">
      <c r="A10443" t="s">
        <v>261</v>
      </c>
      <c r="B10443" t="s">
        <v>9569</v>
      </c>
      <c r="C10443" t="s">
        <v>9669</v>
      </c>
      <c r="D10443">
        <v>1</v>
      </c>
      <c r="E10443" t="s">
        <v>8995</v>
      </c>
      <c r="F10443">
        <v>1</v>
      </c>
      <c r="G10443">
        <v>1</v>
      </c>
      <c r="H10443" s="4" t="str">
        <f t="shared" si="326"/>
        <v>3YH21.1</v>
      </c>
      <c r="I10443" s="4" t="str">
        <f t="shared" si="327"/>
        <v>SH32_XTAL_OUT</v>
      </c>
    </row>
    <row r="10444" spans="1:9">
      <c r="A10444" t="s">
        <v>261</v>
      </c>
      <c r="B10444" t="s">
        <v>9569</v>
      </c>
      <c r="C10444" t="s">
        <v>9669</v>
      </c>
      <c r="D10444">
        <v>2</v>
      </c>
      <c r="E10444" t="s">
        <v>169</v>
      </c>
      <c r="F10444">
        <v>2</v>
      </c>
      <c r="G10444">
        <v>2</v>
      </c>
      <c r="H10444" s="4" t="str">
        <f t="shared" si="326"/>
        <v>3YH21.2</v>
      </c>
      <c r="I10444" s="4" t="str">
        <f t="shared" si="327"/>
        <v>DGND</v>
      </c>
    </row>
    <row r="10445" spans="1:9">
      <c r="A10445" t="s">
        <v>261</v>
      </c>
      <c r="B10445" t="s">
        <v>9569</v>
      </c>
      <c r="C10445" t="s">
        <v>9669</v>
      </c>
      <c r="D10445">
        <v>3</v>
      </c>
      <c r="E10445" t="s">
        <v>8994</v>
      </c>
      <c r="F10445">
        <v>3</v>
      </c>
      <c r="G10445">
        <v>3</v>
      </c>
      <c r="H10445" s="4" t="str">
        <f t="shared" si="326"/>
        <v>3YH21.3</v>
      </c>
      <c r="I10445" s="4" t="str">
        <f t="shared" si="327"/>
        <v>SH32_XTAL_IN</v>
      </c>
    </row>
    <row r="10446" spans="1:9">
      <c r="A10446" t="s">
        <v>261</v>
      </c>
      <c r="B10446" t="s">
        <v>9569</v>
      </c>
      <c r="C10446" t="s">
        <v>9669</v>
      </c>
      <c r="D10446">
        <v>4</v>
      </c>
      <c r="E10446" t="s">
        <v>169</v>
      </c>
      <c r="F10446">
        <v>4</v>
      </c>
      <c r="G10446">
        <v>4</v>
      </c>
      <c r="H10446" s="4" t="str">
        <f t="shared" si="326"/>
        <v>3YH21.4</v>
      </c>
      <c r="I10446" s="4" t="str">
        <f t="shared" si="327"/>
        <v>DGND</v>
      </c>
    </row>
    <row r="10447" spans="1:9">
      <c r="A10447" t="s">
        <v>261</v>
      </c>
      <c r="B10447" t="s">
        <v>9569</v>
      </c>
      <c r="C10447" t="s">
        <v>9670</v>
      </c>
      <c r="D10447" t="s">
        <v>173</v>
      </c>
      <c r="E10447" t="s">
        <v>169</v>
      </c>
      <c r="F10447">
        <v>1</v>
      </c>
      <c r="G10447" t="s">
        <v>173</v>
      </c>
      <c r="H10447" s="4" t="str">
        <f t="shared" si="326"/>
        <v>SH32_DGND1.1</v>
      </c>
      <c r="I10447" s="4" t="str">
        <f t="shared" si="327"/>
        <v>DGND</v>
      </c>
    </row>
    <row r="10448" spans="1:9">
      <c r="A10448" t="s">
        <v>261</v>
      </c>
      <c r="B10448" t="s">
        <v>9569</v>
      </c>
      <c r="C10448" t="s">
        <v>9671</v>
      </c>
      <c r="D10448" t="s">
        <v>173</v>
      </c>
      <c r="E10448" t="s">
        <v>169</v>
      </c>
      <c r="F10448">
        <v>1</v>
      </c>
      <c r="G10448" t="s">
        <v>173</v>
      </c>
      <c r="H10448" s="4" t="str">
        <f t="shared" si="326"/>
        <v>SH32_DGND2.1</v>
      </c>
      <c r="I10448" s="4" t="str">
        <f t="shared" si="327"/>
        <v>DGND</v>
      </c>
    </row>
    <row r="10449" spans="1:9">
      <c r="A10449" t="s">
        <v>261</v>
      </c>
      <c r="B10449" t="s">
        <v>9569</v>
      </c>
      <c r="C10449" t="s">
        <v>9672</v>
      </c>
      <c r="D10449" t="s">
        <v>173</v>
      </c>
      <c r="E10449" t="s">
        <v>169</v>
      </c>
      <c r="F10449">
        <v>1</v>
      </c>
      <c r="G10449" t="s">
        <v>173</v>
      </c>
      <c r="H10449" s="4" t="str">
        <f t="shared" si="326"/>
        <v>SH32_DGND3.1</v>
      </c>
      <c r="I10449" s="4" t="str">
        <f t="shared" si="327"/>
        <v>DGND</v>
      </c>
    </row>
    <row r="10450" spans="1:9">
      <c r="A10450" t="s">
        <v>261</v>
      </c>
      <c r="B10450" t="s">
        <v>9569</v>
      </c>
      <c r="C10450" t="s">
        <v>9673</v>
      </c>
      <c r="D10450" t="s">
        <v>173</v>
      </c>
      <c r="E10450" t="s">
        <v>169</v>
      </c>
      <c r="F10450">
        <v>1</v>
      </c>
      <c r="G10450" t="s">
        <v>173</v>
      </c>
      <c r="H10450" s="4" t="str">
        <f t="shared" si="326"/>
        <v>SH32_DGND4.1</v>
      </c>
      <c r="I10450" s="4" t="str">
        <f t="shared" si="327"/>
        <v>DGND</v>
      </c>
    </row>
    <row r="10451" spans="1:9">
      <c r="A10451" t="s">
        <v>261</v>
      </c>
      <c r="B10451" t="s">
        <v>9569</v>
      </c>
      <c r="C10451" t="s">
        <v>9674</v>
      </c>
      <c r="D10451" t="s">
        <v>173</v>
      </c>
      <c r="E10451" t="s">
        <v>8987</v>
      </c>
      <c r="F10451">
        <v>1</v>
      </c>
      <c r="G10451" t="s">
        <v>173</v>
      </c>
      <c r="H10451" s="4" t="str">
        <f t="shared" si="326"/>
        <v>SH32_DPS_5V0.1</v>
      </c>
      <c r="I10451" s="4" t="str">
        <f t="shared" si="327"/>
        <v>SH3_DPS_5V0</v>
      </c>
    </row>
    <row r="10452" spans="1:9">
      <c r="A10452" t="s">
        <v>261</v>
      </c>
      <c r="B10452" t="s">
        <v>9569</v>
      </c>
      <c r="C10452" t="s">
        <v>8993</v>
      </c>
      <c r="D10452" t="s">
        <v>173</v>
      </c>
      <c r="E10452" t="s">
        <v>8993</v>
      </c>
      <c r="F10452">
        <v>1</v>
      </c>
      <c r="G10452" t="s">
        <v>173</v>
      </c>
      <c r="H10452" s="4" t="str">
        <f t="shared" si="326"/>
        <v>SH32_L_SWR_5TO1_OUT.1</v>
      </c>
      <c r="I10452" s="4" t="str">
        <f t="shared" si="327"/>
        <v>SH32_L_SWR_5TO1_OUT</v>
      </c>
    </row>
    <row r="10453" spans="1:9">
      <c r="A10453" t="s">
        <v>261</v>
      </c>
      <c r="B10453" t="s">
        <v>9569</v>
      </c>
      <c r="C10453" t="s">
        <v>8992</v>
      </c>
      <c r="D10453" t="s">
        <v>173</v>
      </c>
      <c r="E10453" t="s">
        <v>8992</v>
      </c>
      <c r="F10453">
        <v>1</v>
      </c>
      <c r="G10453" t="s">
        <v>173</v>
      </c>
      <c r="H10453" s="4" t="str">
        <f t="shared" si="326"/>
        <v>SH32_LDO_5TO3_OUT.1</v>
      </c>
      <c r="I10453" s="4" t="str">
        <f t="shared" si="327"/>
        <v>SH32_LDO_5TO3_OUT</v>
      </c>
    </row>
    <row r="10454" spans="1:9">
      <c r="A10454" t="s">
        <v>261</v>
      </c>
      <c r="B10454" t="s">
        <v>9569</v>
      </c>
      <c r="C10454" t="s">
        <v>9675</v>
      </c>
      <c r="D10454" t="s">
        <v>173</v>
      </c>
      <c r="E10454" t="s">
        <v>1939</v>
      </c>
      <c r="F10454">
        <v>1</v>
      </c>
      <c r="G10454" t="s">
        <v>173</v>
      </c>
      <c r="H10454" s="4" t="str">
        <f t="shared" si="326"/>
        <v>SH32_PCIEGND1.1</v>
      </c>
      <c r="I10454" s="4" t="str">
        <f t="shared" si="327"/>
        <v>PCIE_GND</v>
      </c>
    </row>
    <row r="10455" spans="1:9">
      <c r="A10455" t="s">
        <v>261</v>
      </c>
      <c r="B10455" t="s">
        <v>9569</v>
      </c>
      <c r="C10455" t="s">
        <v>9676</v>
      </c>
      <c r="D10455" t="s">
        <v>173</v>
      </c>
      <c r="E10455" t="s">
        <v>1939</v>
      </c>
      <c r="F10455">
        <v>1</v>
      </c>
      <c r="G10455" t="s">
        <v>173</v>
      </c>
      <c r="H10455" s="4" t="str">
        <f t="shared" si="326"/>
        <v>SH32_PCIEGND2.1</v>
      </c>
      <c r="I10455" s="4" t="str">
        <f t="shared" si="327"/>
        <v>PCIE_GND</v>
      </c>
    </row>
    <row r="10456" spans="1:9">
      <c r="A10456" t="s">
        <v>261</v>
      </c>
      <c r="B10456" t="s">
        <v>9569</v>
      </c>
      <c r="C10456" t="s">
        <v>9677</v>
      </c>
      <c r="D10456" t="s">
        <v>173</v>
      </c>
      <c r="E10456" t="s">
        <v>1939</v>
      </c>
      <c r="F10456">
        <v>1</v>
      </c>
      <c r="G10456" t="s">
        <v>173</v>
      </c>
      <c r="H10456" s="4" t="str">
        <f t="shared" si="326"/>
        <v>SH32_PCIEGND3.1</v>
      </c>
      <c r="I10456" s="4" t="str">
        <f t="shared" si="327"/>
        <v>PCIE_GND</v>
      </c>
    </row>
    <row r="10457" spans="1:9">
      <c r="A10457" t="s">
        <v>261</v>
      </c>
      <c r="B10457" t="s">
        <v>9569</v>
      </c>
      <c r="C10457" t="s">
        <v>9678</v>
      </c>
      <c r="D10457" t="s">
        <v>173</v>
      </c>
      <c r="E10457" t="s">
        <v>1939</v>
      </c>
      <c r="F10457">
        <v>1</v>
      </c>
      <c r="G10457" t="s">
        <v>173</v>
      </c>
      <c r="H10457" s="4" t="str">
        <f t="shared" si="326"/>
        <v>SH32_PCIEGND4.1</v>
      </c>
      <c r="I10457" s="4" t="str">
        <f t="shared" si="327"/>
        <v>PCIE_GND</v>
      </c>
    </row>
    <row r="10458" spans="1:9">
      <c r="A10458" t="s">
        <v>261</v>
      </c>
      <c r="B10458" t="s">
        <v>9569</v>
      </c>
      <c r="C10458" t="s">
        <v>8998</v>
      </c>
      <c r="D10458" t="s">
        <v>173</v>
      </c>
      <c r="E10458" t="s">
        <v>8998</v>
      </c>
      <c r="F10458">
        <v>1</v>
      </c>
      <c r="G10458" t="s">
        <v>173</v>
      </c>
      <c r="H10458" s="4" t="str">
        <f t="shared" si="326"/>
        <v>SH32_USB_AVDD10.1</v>
      </c>
      <c r="I10458" s="4" t="str">
        <f t="shared" si="327"/>
        <v>SH32_USB_AVDD10</v>
      </c>
    </row>
    <row r="10459" spans="1:9">
      <c r="A10459" t="s">
        <v>261</v>
      </c>
      <c r="B10459" t="s">
        <v>9679</v>
      </c>
      <c r="C10459" t="s">
        <v>6211</v>
      </c>
      <c r="D10459" t="s">
        <v>491</v>
      </c>
      <c r="E10459" t="s">
        <v>490</v>
      </c>
      <c r="F10459">
        <v>1</v>
      </c>
      <c r="G10459" t="s">
        <v>491</v>
      </c>
      <c r="H10459" s="4" t="str">
        <f t="shared" si="326"/>
        <v>3K6.1</v>
      </c>
      <c r="I10459" s="4" t="str">
        <f t="shared" si="327"/>
        <v>VP12</v>
      </c>
    </row>
    <row r="10460" spans="1:9">
      <c r="A10460" t="s">
        <v>261</v>
      </c>
      <c r="B10460" t="s">
        <v>9679</v>
      </c>
      <c r="C10460" t="s">
        <v>6211</v>
      </c>
      <c r="D10460" t="s">
        <v>492</v>
      </c>
      <c r="E10460" t="s">
        <v>4675</v>
      </c>
      <c r="F10460">
        <v>4</v>
      </c>
      <c r="G10460" t="s">
        <v>492</v>
      </c>
      <c r="H10460" s="4" t="str">
        <f t="shared" si="326"/>
        <v>3K6.4</v>
      </c>
      <c r="I10460" s="4" t="str">
        <f t="shared" si="327"/>
        <v>S3_1_INH</v>
      </c>
    </row>
    <row r="10461" spans="1:9">
      <c r="A10461" t="s">
        <v>261</v>
      </c>
      <c r="B10461" t="s">
        <v>9679</v>
      </c>
      <c r="C10461" t="s">
        <v>6211</v>
      </c>
      <c r="D10461" t="s">
        <v>493</v>
      </c>
      <c r="E10461" t="s">
        <v>4676</v>
      </c>
      <c r="F10461">
        <v>9</v>
      </c>
      <c r="G10461" t="s">
        <v>493</v>
      </c>
      <c r="H10461" s="4" t="str">
        <f t="shared" si="326"/>
        <v>3K6.9</v>
      </c>
      <c r="I10461" s="4" t="str">
        <f t="shared" si="327"/>
        <v>S3_INH_GND</v>
      </c>
    </row>
    <row r="10462" spans="1:9">
      <c r="A10462" t="s">
        <v>261</v>
      </c>
      <c r="B10462" t="s">
        <v>9679</v>
      </c>
      <c r="C10462" t="s">
        <v>6211</v>
      </c>
      <c r="D10462" t="s">
        <v>494</v>
      </c>
      <c r="E10462" t="s">
        <v>8579</v>
      </c>
      <c r="F10462">
        <v>12</v>
      </c>
      <c r="G10462" t="s">
        <v>494</v>
      </c>
      <c r="H10462" s="4" t="str">
        <f t="shared" si="326"/>
        <v>3K6.12</v>
      </c>
      <c r="I10462" s="4" t="str">
        <f t="shared" si="327"/>
        <v>SC_UDB006</v>
      </c>
    </row>
    <row r="10463" spans="1:9">
      <c r="A10463" t="s">
        <v>261</v>
      </c>
      <c r="B10463" t="s">
        <v>9679</v>
      </c>
      <c r="C10463" t="s">
        <v>6211</v>
      </c>
      <c r="D10463" t="s">
        <v>192</v>
      </c>
      <c r="E10463" t="s">
        <v>4678</v>
      </c>
      <c r="F10463">
        <v>3</v>
      </c>
      <c r="G10463" t="s">
        <v>192</v>
      </c>
      <c r="H10463" s="4" t="str">
        <f t="shared" si="326"/>
        <v>3K6.3</v>
      </c>
      <c r="I10463" s="4" t="str">
        <f t="shared" si="327"/>
        <v>S3_INH_DIV2</v>
      </c>
    </row>
    <row r="10464" spans="1:9">
      <c r="A10464" t="s">
        <v>261</v>
      </c>
      <c r="B10464" t="s">
        <v>9679</v>
      </c>
      <c r="C10464" t="s">
        <v>6211</v>
      </c>
      <c r="D10464" t="s">
        <v>193</v>
      </c>
      <c r="E10464" t="s">
        <v>169</v>
      </c>
      <c r="F10464">
        <v>10</v>
      </c>
      <c r="G10464" t="s">
        <v>193</v>
      </c>
      <c r="H10464" s="4" t="str">
        <f t="shared" si="326"/>
        <v>3K6.10</v>
      </c>
      <c r="I10464" s="4" t="str">
        <f t="shared" si="327"/>
        <v>DGND</v>
      </c>
    </row>
    <row r="10465" spans="1:9">
      <c r="A10465" t="s">
        <v>261</v>
      </c>
      <c r="B10465" t="s">
        <v>9679</v>
      </c>
      <c r="C10465" t="s">
        <v>6211</v>
      </c>
      <c r="D10465" t="s">
        <v>495</v>
      </c>
      <c r="E10465" t="s">
        <v>4677</v>
      </c>
      <c r="F10465">
        <v>5</v>
      </c>
      <c r="G10465" t="s">
        <v>495</v>
      </c>
      <c r="H10465" s="4" t="str">
        <f t="shared" si="326"/>
        <v>3K6.5</v>
      </c>
      <c r="I10465" s="4" t="str">
        <f t="shared" si="327"/>
        <v>S3_INH</v>
      </c>
    </row>
    <row r="10466" spans="1:9">
      <c r="A10466" t="s">
        <v>261</v>
      </c>
      <c r="B10466" t="s">
        <v>9679</v>
      </c>
      <c r="C10466" t="s">
        <v>6211</v>
      </c>
      <c r="D10466" t="s">
        <v>496</v>
      </c>
      <c r="F10466">
        <v>8</v>
      </c>
      <c r="G10466" t="s">
        <v>496</v>
      </c>
      <c r="H10466" s="4" t="str">
        <f t="shared" si="326"/>
        <v>3K6.8</v>
      </c>
      <c r="I10466" s="4">
        <f t="shared" si="327"/>
        <v>0</v>
      </c>
    </row>
    <row r="10467" spans="1:9">
      <c r="A10467" t="s">
        <v>261</v>
      </c>
      <c r="B10467" t="s">
        <v>9679</v>
      </c>
      <c r="C10467" t="s">
        <v>6212</v>
      </c>
      <c r="D10467">
        <v>2</v>
      </c>
      <c r="F10467">
        <v>2</v>
      </c>
      <c r="G10467">
        <v>2</v>
      </c>
      <c r="H10467" s="4" t="str">
        <f t="shared" si="326"/>
        <v>3K124.2</v>
      </c>
      <c r="I10467" s="4">
        <f t="shared" si="327"/>
        <v>0</v>
      </c>
    </row>
    <row r="10468" spans="1:9">
      <c r="A10468" t="s">
        <v>261</v>
      </c>
      <c r="B10468" t="s">
        <v>9679</v>
      </c>
      <c r="C10468" t="s">
        <v>6212</v>
      </c>
      <c r="D10468">
        <v>3</v>
      </c>
      <c r="E10468" t="s">
        <v>4691</v>
      </c>
      <c r="F10468">
        <v>3</v>
      </c>
      <c r="G10468">
        <v>3</v>
      </c>
      <c r="H10468" s="4" t="str">
        <f t="shared" si="326"/>
        <v>3K124.3</v>
      </c>
      <c r="I10468" s="4" t="str">
        <f t="shared" si="327"/>
        <v>S3_2_GPIOA1</v>
      </c>
    </row>
    <row r="10469" spans="1:9">
      <c r="A10469" t="s">
        <v>261</v>
      </c>
      <c r="B10469" t="s">
        <v>9679</v>
      </c>
      <c r="C10469" t="s">
        <v>6212</v>
      </c>
      <c r="D10469">
        <v>4</v>
      </c>
      <c r="E10469" t="s">
        <v>463</v>
      </c>
      <c r="F10469">
        <v>4</v>
      </c>
      <c r="G10469">
        <v>4</v>
      </c>
      <c r="H10469" s="4" t="str">
        <f t="shared" si="326"/>
        <v>3K124.4</v>
      </c>
      <c r="I10469" s="4" t="str">
        <f t="shared" si="327"/>
        <v>VDD33_ATX</v>
      </c>
    </row>
    <row r="10470" spans="1:9">
      <c r="A10470" t="s">
        <v>261</v>
      </c>
      <c r="B10470" t="s">
        <v>9679</v>
      </c>
      <c r="C10470" t="s">
        <v>6212</v>
      </c>
      <c r="D10470">
        <v>5</v>
      </c>
      <c r="E10470" t="s">
        <v>463</v>
      </c>
      <c r="F10470">
        <v>5</v>
      </c>
      <c r="G10470">
        <v>5</v>
      </c>
      <c r="H10470" s="4" t="str">
        <f t="shared" si="326"/>
        <v>3K124.5</v>
      </c>
      <c r="I10470" s="4" t="str">
        <f t="shared" si="327"/>
        <v>VDD33_ATX</v>
      </c>
    </row>
    <row r="10471" spans="1:9">
      <c r="A10471" t="s">
        <v>261</v>
      </c>
      <c r="B10471" t="s">
        <v>9679</v>
      </c>
      <c r="C10471" t="s">
        <v>6212</v>
      </c>
      <c r="D10471">
        <v>6</v>
      </c>
      <c r="E10471" t="s">
        <v>4690</v>
      </c>
      <c r="F10471">
        <v>6</v>
      </c>
      <c r="G10471">
        <v>6</v>
      </c>
      <c r="H10471" s="4" t="str">
        <f t="shared" si="326"/>
        <v>3K124.6</v>
      </c>
      <c r="I10471" s="4" t="str">
        <f t="shared" si="327"/>
        <v>S3_2_GPIOA2</v>
      </c>
    </row>
    <row r="10472" spans="1:9">
      <c r="A10472" t="s">
        <v>261</v>
      </c>
      <c r="B10472" t="s">
        <v>9679</v>
      </c>
      <c r="C10472" t="s">
        <v>6212</v>
      </c>
      <c r="D10472">
        <v>7</v>
      </c>
      <c r="F10472">
        <v>7</v>
      </c>
      <c r="G10472">
        <v>7</v>
      </c>
      <c r="H10472" s="4" t="str">
        <f t="shared" si="326"/>
        <v>3K124.7</v>
      </c>
      <c r="I10472" s="4">
        <f t="shared" si="327"/>
        <v>0</v>
      </c>
    </row>
    <row r="10473" spans="1:9">
      <c r="A10473" t="s">
        <v>261</v>
      </c>
      <c r="B10473" t="s">
        <v>9679</v>
      </c>
      <c r="C10473" t="s">
        <v>6212</v>
      </c>
      <c r="D10473" t="s">
        <v>7833</v>
      </c>
      <c r="E10473" t="s">
        <v>490</v>
      </c>
      <c r="F10473">
        <v>1</v>
      </c>
      <c r="G10473" t="s">
        <v>7833</v>
      </c>
      <c r="H10473" s="4" t="str">
        <f t="shared" si="326"/>
        <v>3K124.1</v>
      </c>
      <c r="I10473" s="4" t="str">
        <f t="shared" si="327"/>
        <v>VP12</v>
      </c>
    </row>
    <row r="10474" spans="1:9">
      <c r="A10474" t="s">
        <v>261</v>
      </c>
      <c r="B10474" t="s">
        <v>9679</v>
      </c>
      <c r="C10474" t="s">
        <v>6212</v>
      </c>
      <c r="D10474" t="s">
        <v>7834</v>
      </c>
      <c r="E10474" t="s">
        <v>8580</v>
      </c>
      <c r="F10474">
        <v>8</v>
      </c>
      <c r="G10474" t="s">
        <v>7834</v>
      </c>
      <c r="H10474" s="4" t="str">
        <f t="shared" si="326"/>
        <v>3K124.8</v>
      </c>
      <c r="I10474" s="4" t="str">
        <f t="shared" si="327"/>
        <v>SC_UDB124</v>
      </c>
    </row>
    <row r="10475" spans="1:9">
      <c r="A10475" t="s">
        <v>261</v>
      </c>
      <c r="B10475" t="s">
        <v>9679</v>
      </c>
      <c r="C10475" t="s">
        <v>6213</v>
      </c>
      <c r="D10475">
        <v>1</v>
      </c>
      <c r="E10475" t="s">
        <v>4692</v>
      </c>
      <c r="F10475">
        <v>1</v>
      </c>
      <c r="G10475">
        <v>1</v>
      </c>
      <c r="H10475" s="4" t="str">
        <f t="shared" si="326"/>
        <v>3R105.1</v>
      </c>
      <c r="I10475" s="4" t="str">
        <f t="shared" si="327"/>
        <v>S3_RTT</v>
      </c>
    </row>
    <row r="10476" spans="1:9">
      <c r="A10476" t="s">
        <v>261</v>
      </c>
      <c r="B10476" t="s">
        <v>9679</v>
      </c>
      <c r="C10476" t="s">
        <v>6213</v>
      </c>
      <c r="D10476">
        <v>2</v>
      </c>
      <c r="E10476" t="s">
        <v>169</v>
      </c>
      <c r="F10476">
        <v>2</v>
      </c>
      <c r="G10476">
        <v>2</v>
      </c>
      <c r="H10476" s="4" t="str">
        <f t="shared" si="326"/>
        <v>3R105.2</v>
      </c>
      <c r="I10476" s="4" t="str">
        <f t="shared" si="327"/>
        <v>DGND</v>
      </c>
    </row>
    <row r="10477" spans="1:9">
      <c r="A10477" t="s">
        <v>261</v>
      </c>
      <c r="B10477" t="s">
        <v>9679</v>
      </c>
      <c r="C10477" t="s">
        <v>6214</v>
      </c>
      <c r="D10477">
        <v>1</v>
      </c>
      <c r="E10477" t="s">
        <v>4693</v>
      </c>
      <c r="F10477">
        <v>1</v>
      </c>
      <c r="G10477">
        <v>1</v>
      </c>
      <c r="H10477" s="4" t="str">
        <f t="shared" si="326"/>
        <v>3R110.1</v>
      </c>
      <c r="I10477" s="4" t="str">
        <f t="shared" si="327"/>
        <v>S3_HSD114</v>
      </c>
    </row>
    <row r="10478" spans="1:9">
      <c r="A10478" t="s">
        <v>261</v>
      </c>
      <c r="B10478" t="s">
        <v>9679</v>
      </c>
      <c r="C10478" t="s">
        <v>6214</v>
      </c>
      <c r="D10478">
        <v>2</v>
      </c>
      <c r="E10478" t="s">
        <v>169</v>
      </c>
      <c r="F10478">
        <v>2</v>
      </c>
      <c r="G10478">
        <v>2</v>
      </c>
      <c r="H10478" s="4" t="str">
        <f t="shared" si="326"/>
        <v>3R110.2</v>
      </c>
      <c r="I10478" s="4" t="str">
        <f t="shared" si="327"/>
        <v>DGND</v>
      </c>
    </row>
    <row r="10479" spans="1:9">
      <c r="A10479" t="s">
        <v>261</v>
      </c>
      <c r="B10479" t="s">
        <v>9679</v>
      </c>
      <c r="C10479" t="s">
        <v>6215</v>
      </c>
      <c r="D10479">
        <v>1</v>
      </c>
      <c r="E10479" t="s">
        <v>4677</v>
      </c>
      <c r="F10479">
        <v>1</v>
      </c>
      <c r="G10479">
        <v>1</v>
      </c>
      <c r="H10479" s="4" t="str">
        <f t="shared" si="326"/>
        <v>3R275.1</v>
      </c>
      <c r="I10479" s="4" t="str">
        <f t="shared" si="327"/>
        <v>S3_INH</v>
      </c>
    </row>
    <row r="10480" spans="1:9">
      <c r="A10480" t="s">
        <v>261</v>
      </c>
      <c r="B10480" t="s">
        <v>9679</v>
      </c>
      <c r="C10480" t="s">
        <v>6215</v>
      </c>
      <c r="D10480">
        <v>2</v>
      </c>
      <c r="E10480" t="s">
        <v>169</v>
      </c>
      <c r="F10480">
        <v>2</v>
      </c>
      <c r="G10480">
        <v>2</v>
      </c>
      <c r="H10480" s="4" t="str">
        <f t="shared" si="326"/>
        <v>3R275.2</v>
      </c>
      <c r="I10480" s="4" t="str">
        <f t="shared" si="327"/>
        <v>DGND</v>
      </c>
    </row>
    <row r="10481" spans="1:9">
      <c r="A10481" t="s">
        <v>261</v>
      </c>
      <c r="B10481" t="s">
        <v>9679</v>
      </c>
      <c r="C10481" t="s">
        <v>6216</v>
      </c>
      <c r="D10481">
        <v>1</v>
      </c>
      <c r="E10481" t="s">
        <v>4679</v>
      </c>
      <c r="F10481">
        <v>1</v>
      </c>
      <c r="G10481">
        <v>1</v>
      </c>
      <c r="H10481" s="4" t="str">
        <f t="shared" si="326"/>
        <v>3R327.1</v>
      </c>
      <c r="I10481" s="4" t="str">
        <f t="shared" si="327"/>
        <v>S3_SCANB_DS_HSD063</v>
      </c>
    </row>
    <row r="10482" spans="1:9">
      <c r="A10482" t="s">
        <v>261</v>
      </c>
      <c r="B10482" t="s">
        <v>9679</v>
      </c>
      <c r="C10482" t="s">
        <v>6216</v>
      </c>
      <c r="D10482">
        <v>2</v>
      </c>
      <c r="E10482" t="s">
        <v>4690</v>
      </c>
      <c r="F10482">
        <v>2</v>
      </c>
      <c r="G10482">
        <v>2</v>
      </c>
      <c r="H10482" s="4" t="str">
        <f t="shared" si="326"/>
        <v>3R327.2</v>
      </c>
      <c r="I10482" s="4" t="str">
        <f t="shared" si="327"/>
        <v>S3_2_GPIOA2</v>
      </c>
    </row>
    <row r="10483" spans="1:9">
      <c r="A10483" t="s">
        <v>261</v>
      </c>
      <c r="B10483" t="s">
        <v>9679</v>
      </c>
      <c r="C10483" t="s">
        <v>6217</v>
      </c>
      <c r="D10483">
        <v>1</v>
      </c>
      <c r="E10483" t="s">
        <v>4680</v>
      </c>
      <c r="F10483">
        <v>1</v>
      </c>
      <c r="G10483">
        <v>1</v>
      </c>
      <c r="H10483" s="4" t="str">
        <f t="shared" si="326"/>
        <v>3R328.1</v>
      </c>
      <c r="I10483" s="4" t="str">
        <f t="shared" si="327"/>
        <v>S3_SCANB_HSD064</v>
      </c>
    </row>
    <row r="10484" spans="1:9">
      <c r="A10484" t="s">
        <v>261</v>
      </c>
      <c r="B10484" t="s">
        <v>9679</v>
      </c>
      <c r="C10484" t="s">
        <v>6217</v>
      </c>
      <c r="D10484">
        <v>2</v>
      </c>
      <c r="E10484" t="s">
        <v>4691</v>
      </c>
      <c r="F10484">
        <v>2</v>
      </c>
      <c r="G10484">
        <v>2</v>
      </c>
      <c r="H10484" s="4" t="str">
        <f t="shared" si="326"/>
        <v>3R328.2</v>
      </c>
      <c r="I10484" s="4" t="str">
        <f t="shared" si="327"/>
        <v>S3_2_GPIOA1</v>
      </c>
    </row>
    <row r="10485" spans="1:9">
      <c r="A10485" t="s">
        <v>261</v>
      </c>
      <c r="B10485" t="s">
        <v>9679</v>
      </c>
      <c r="C10485" t="s">
        <v>6218</v>
      </c>
      <c r="D10485">
        <v>1</v>
      </c>
      <c r="E10485" t="s">
        <v>4677</v>
      </c>
      <c r="F10485">
        <v>1</v>
      </c>
      <c r="G10485">
        <v>1</v>
      </c>
      <c r="H10485" s="4" t="str">
        <f t="shared" si="326"/>
        <v>3R360.1</v>
      </c>
      <c r="I10485" s="4" t="str">
        <f t="shared" si="327"/>
        <v>S3_INH</v>
      </c>
    </row>
    <row r="10486" spans="1:9">
      <c r="A10486" t="s">
        <v>261</v>
      </c>
      <c r="B10486" t="s">
        <v>9679</v>
      </c>
      <c r="C10486" t="s">
        <v>6218</v>
      </c>
      <c r="D10486">
        <v>2</v>
      </c>
      <c r="E10486" t="s">
        <v>4678</v>
      </c>
      <c r="F10486">
        <v>2</v>
      </c>
      <c r="G10486">
        <v>2</v>
      </c>
      <c r="H10486" s="4" t="str">
        <f t="shared" si="326"/>
        <v>3R360.2</v>
      </c>
      <c r="I10486" s="4" t="str">
        <f t="shared" si="327"/>
        <v>S3_INH_DIV2</v>
      </c>
    </row>
    <row r="10487" spans="1:9">
      <c r="A10487" t="s">
        <v>261</v>
      </c>
      <c r="B10487" t="s">
        <v>9679</v>
      </c>
      <c r="C10487" t="s">
        <v>6219</v>
      </c>
      <c r="D10487">
        <v>1</v>
      </c>
      <c r="E10487" t="s">
        <v>4678</v>
      </c>
      <c r="F10487">
        <v>1</v>
      </c>
      <c r="G10487">
        <v>1</v>
      </c>
      <c r="H10487" s="4" t="str">
        <f t="shared" si="326"/>
        <v>3R361.1</v>
      </c>
      <c r="I10487" s="4" t="str">
        <f t="shared" si="327"/>
        <v>S3_INH_DIV2</v>
      </c>
    </row>
    <row r="10488" spans="1:9">
      <c r="A10488" t="s">
        <v>261</v>
      </c>
      <c r="B10488" t="s">
        <v>9679</v>
      </c>
      <c r="C10488" t="s">
        <v>6219</v>
      </c>
      <c r="D10488">
        <v>2</v>
      </c>
      <c r="E10488" t="s">
        <v>4676</v>
      </c>
      <c r="F10488">
        <v>2</v>
      </c>
      <c r="G10488">
        <v>2</v>
      </c>
      <c r="H10488" s="4" t="str">
        <f t="shared" si="326"/>
        <v>3R361.2</v>
      </c>
      <c r="I10488" s="4" t="str">
        <f t="shared" si="327"/>
        <v>S3_INH_GND</v>
      </c>
    </row>
    <row r="10489" spans="1:9">
      <c r="A10489" t="s">
        <v>261</v>
      </c>
      <c r="B10489" t="s">
        <v>9679</v>
      </c>
      <c r="C10489" t="s">
        <v>6220</v>
      </c>
      <c r="D10489">
        <v>1</v>
      </c>
      <c r="E10489" t="s">
        <v>4675</v>
      </c>
      <c r="F10489">
        <v>1</v>
      </c>
      <c r="G10489">
        <v>1</v>
      </c>
      <c r="H10489" s="4" t="str">
        <f t="shared" si="326"/>
        <v>3R362.1</v>
      </c>
      <c r="I10489" s="4" t="str">
        <f t="shared" si="327"/>
        <v>S3_1_INH</v>
      </c>
    </row>
    <row r="10490" spans="1:9">
      <c r="A10490" t="s">
        <v>261</v>
      </c>
      <c r="B10490" t="s">
        <v>9679</v>
      </c>
      <c r="C10490" t="s">
        <v>6220</v>
      </c>
      <c r="D10490">
        <v>2</v>
      </c>
      <c r="E10490" t="s">
        <v>4694</v>
      </c>
      <c r="F10490">
        <v>2</v>
      </c>
      <c r="G10490">
        <v>2</v>
      </c>
      <c r="H10490" s="4" t="str">
        <f t="shared" si="326"/>
        <v>3R362.2</v>
      </c>
      <c r="I10490" s="4" t="str">
        <f t="shared" si="327"/>
        <v>S3_BPMUINH_HSD141</v>
      </c>
    </row>
    <row r="10491" spans="1:9">
      <c r="A10491" t="s">
        <v>261</v>
      </c>
      <c r="B10491" t="s">
        <v>9679</v>
      </c>
      <c r="C10491" t="s">
        <v>6221</v>
      </c>
      <c r="D10491">
        <v>1</v>
      </c>
      <c r="E10491" t="s">
        <v>4692</v>
      </c>
      <c r="F10491">
        <v>1</v>
      </c>
      <c r="G10491">
        <v>1</v>
      </c>
      <c r="H10491" s="4" t="str">
        <f t="shared" si="326"/>
        <v>3R434.1</v>
      </c>
      <c r="I10491" s="4" t="str">
        <f t="shared" si="327"/>
        <v>S3_RTT</v>
      </c>
    </row>
    <row r="10492" spans="1:9">
      <c r="A10492" t="s">
        <v>261</v>
      </c>
      <c r="B10492" t="s">
        <v>9679</v>
      </c>
      <c r="C10492" t="s">
        <v>6221</v>
      </c>
      <c r="D10492">
        <v>2</v>
      </c>
      <c r="E10492" t="s">
        <v>9027</v>
      </c>
      <c r="F10492">
        <v>2</v>
      </c>
      <c r="G10492">
        <v>2</v>
      </c>
      <c r="H10492" s="4" t="str">
        <f t="shared" si="326"/>
        <v>3R434.2</v>
      </c>
      <c r="I10492" s="4" t="str">
        <f t="shared" si="327"/>
        <v>S3_HSD144</v>
      </c>
    </row>
    <row r="10493" spans="1:9">
      <c r="A10493" t="s">
        <v>261</v>
      </c>
      <c r="B10493" t="s">
        <v>9679</v>
      </c>
      <c r="C10493" t="s">
        <v>6222</v>
      </c>
      <c r="D10493">
        <v>1</v>
      </c>
      <c r="E10493" t="s">
        <v>4695</v>
      </c>
      <c r="F10493">
        <v>1</v>
      </c>
      <c r="G10493">
        <v>1</v>
      </c>
      <c r="H10493" s="4" t="str">
        <f t="shared" si="326"/>
        <v>3RD81.1</v>
      </c>
      <c r="I10493" s="4" t="str">
        <f t="shared" si="327"/>
        <v>S3_GPIOA_0</v>
      </c>
    </row>
    <row r="10494" spans="1:9">
      <c r="A10494" t="s">
        <v>261</v>
      </c>
      <c r="B10494" t="s">
        <v>9679</v>
      </c>
      <c r="C10494" t="s">
        <v>6222</v>
      </c>
      <c r="D10494">
        <v>2</v>
      </c>
      <c r="E10494" t="s">
        <v>4696</v>
      </c>
      <c r="F10494">
        <v>2</v>
      </c>
      <c r="G10494">
        <v>2</v>
      </c>
      <c r="H10494" s="4" t="str">
        <f t="shared" si="326"/>
        <v>3RD81.2</v>
      </c>
      <c r="I10494" s="4" t="str">
        <f t="shared" si="327"/>
        <v>S3_SCANB_HSD085</v>
      </c>
    </row>
    <row r="10495" spans="1:9">
      <c r="A10495" t="s">
        <v>261</v>
      </c>
      <c r="B10495" t="s">
        <v>9679</v>
      </c>
      <c r="C10495" t="s">
        <v>6223</v>
      </c>
      <c r="D10495">
        <v>1</v>
      </c>
      <c r="E10495" t="s">
        <v>4697</v>
      </c>
      <c r="F10495">
        <v>1</v>
      </c>
      <c r="G10495">
        <v>1</v>
      </c>
      <c r="H10495" s="4" t="str">
        <f t="shared" si="326"/>
        <v>3RD82.1</v>
      </c>
      <c r="I10495" s="4" t="str">
        <f t="shared" si="327"/>
        <v>S3_GPIOA_2</v>
      </c>
    </row>
    <row r="10496" spans="1:9">
      <c r="A10496" t="s">
        <v>261</v>
      </c>
      <c r="B10496" t="s">
        <v>9679</v>
      </c>
      <c r="C10496" t="s">
        <v>6223</v>
      </c>
      <c r="D10496">
        <v>2</v>
      </c>
      <c r="E10496" t="s">
        <v>4679</v>
      </c>
      <c r="F10496">
        <v>2</v>
      </c>
      <c r="G10496">
        <v>2</v>
      </c>
      <c r="H10496" s="4" t="str">
        <f t="shared" si="326"/>
        <v>3RD82.2</v>
      </c>
      <c r="I10496" s="4" t="str">
        <f t="shared" si="327"/>
        <v>S3_SCANB_DS_HSD063</v>
      </c>
    </row>
    <row r="10497" spans="1:9">
      <c r="A10497" t="s">
        <v>261</v>
      </c>
      <c r="B10497" t="s">
        <v>9679</v>
      </c>
      <c r="C10497" t="s">
        <v>6224</v>
      </c>
      <c r="D10497">
        <v>1</v>
      </c>
      <c r="E10497" t="s">
        <v>4698</v>
      </c>
      <c r="F10497">
        <v>1</v>
      </c>
      <c r="G10497">
        <v>1</v>
      </c>
      <c r="H10497" s="4" t="str">
        <f t="shared" si="326"/>
        <v>3RD83.1</v>
      </c>
      <c r="I10497" s="4" t="str">
        <f t="shared" si="327"/>
        <v>S3_GPIOA_1</v>
      </c>
    </row>
    <row r="10498" spans="1:9">
      <c r="A10498" t="s">
        <v>261</v>
      </c>
      <c r="B10498" t="s">
        <v>9679</v>
      </c>
      <c r="C10498" t="s">
        <v>6224</v>
      </c>
      <c r="D10498">
        <v>2</v>
      </c>
      <c r="E10498" t="s">
        <v>4680</v>
      </c>
      <c r="F10498">
        <v>2</v>
      </c>
      <c r="G10498">
        <v>2</v>
      </c>
      <c r="H10498" s="4" t="str">
        <f t="shared" ref="H10498:H10561" si="328">CONCATENATE(C10498,".",F10498)</f>
        <v>3RD83.2</v>
      </c>
      <c r="I10498" s="4" t="str">
        <f t="shared" ref="I10498:I10561" si="329">E10498</f>
        <v>S3_SCANB_HSD064</v>
      </c>
    </row>
    <row r="10499" spans="1:9">
      <c r="A10499" t="s">
        <v>261</v>
      </c>
      <c r="B10499" t="s">
        <v>9679</v>
      </c>
      <c r="C10499" t="s">
        <v>6225</v>
      </c>
      <c r="D10499">
        <v>1</v>
      </c>
      <c r="E10499" t="s">
        <v>4699</v>
      </c>
      <c r="F10499">
        <v>1</v>
      </c>
      <c r="G10499">
        <v>1</v>
      </c>
      <c r="H10499" s="4" t="str">
        <f t="shared" si="328"/>
        <v>3RD84.1</v>
      </c>
      <c r="I10499" s="4" t="str">
        <f t="shared" si="329"/>
        <v>S3_GPIOA_3</v>
      </c>
    </row>
    <row r="10500" spans="1:9">
      <c r="A10500" t="s">
        <v>261</v>
      </c>
      <c r="B10500" t="s">
        <v>9679</v>
      </c>
      <c r="C10500" t="s">
        <v>6225</v>
      </c>
      <c r="D10500">
        <v>2</v>
      </c>
      <c r="E10500" t="s">
        <v>4681</v>
      </c>
      <c r="F10500">
        <v>2</v>
      </c>
      <c r="G10500">
        <v>2</v>
      </c>
      <c r="H10500" s="4" t="str">
        <f t="shared" si="328"/>
        <v>3RD84.2</v>
      </c>
      <c r="I10500" s="4" t="str">
        <f t="shared" si="329"/>
        <v>S3_SCANB_HSD089</v>
      </c>
    </row>
    <row r="10501" spans="1:9">
      <c r="A10501" t="s">
        <v>261</v>
      </c>
      <c r="B10501" t="s">
        <v>9679</v>
      </c>
      <c r="C10501" t="s">
        <v>6226</v>
      </c>
      <c r="D10501">
        <v>1</v>
      </c>
      <c r="E10501" t="s">
        <v>4700</v>
      </c>
      <c r="F10501">
        <v>1</v>
      </c>
      <c r="G10501">
        <v>1</v>
      </c>
      <c r="H10501" s="4" t="str">
        <f t="shared" si="328"/>
        <v>3RD85.1</v>
      </c>
      <c r="I10501" s="4" t="str">
        <f t="shared" si="329"/>
        <v>S3_GPIOB_0</v>
      </c>
    </row>
    <row r="10502" spans="1:9">
      <c r="A10502" t="s">
        <v>261</v>
      </c>
      <c r="B10502" t="s">
        <v>9679</v>
      </c>
      <c r="C10502" t="s">
        <v>6226</v>
      </c>
      <c r="D10502">
        <v>2</v>
      </c>
      <c r="E10502" t="s">
        <v>4682</v>
      </c>
      <c r="F10502">
        <v>2</v>
      </c>
      <c r="G10502">
        <v>2</v>
      </c>
      <c r="H10502" s="4" t="str">
        <f t="shared" si="328"/>
        <v>3RD85.2</v>
      </c>
      <c r="I10502" s="4" t="str">
        <f t="shared" si="329"/>
        <v>S3_SCANB_HSD073</v>
      </c>
    </row>
    <row r="10503" spans="1:9">
      <c r="A10503" t="s">
        <v>261</v>
      </c>
      <c r="B10503" t="s">
        <v>9679</v>
      </c>
      <c r="C10503" t="s">
        <v>6227</v>
      </c>
      <c r="D10503">
        <v>1</v>
      </c>
      <c r="E10503" t="s">
        <v>4701</v>
      </c>
      <c r="F10503">
        <v>1</v>
      </c>
      <c r="G10503">
        <v>1</v>
      </c>
      <c r="H10503" s="4" t="str">
        <f t="shared" si="328"/>
        <v>3RD86.1</v>
      </c>
      <c r="I10503" s="4" t="str">
        <f t="shared" si="329"/>
        <v>S3_GPIOB_1</v>
      </c>
    </row>
    <row r="10504" spans="1:9">
      <c r="A10504" t="s">
        <v>261</v>
      </c>
      <c r="B10504" t="s">
        <v>9679</v>
      </c>
      <c r="C10504" t="s">
        <v>6227</v>
      </c>
      <c r="D10504">
        <v>2</v>
      </c>
      <c r="E10504" t="s">
        <v>4683</v>
      </c>
      <c r="F10504">
        <v>2</v>
      </c>
      <c r="G10504">
        <v>2</v>
      </c>
      <c r="H10504" s="4" t="str">
        <f t="shared" si="328"/>
        <v>3RD86.2</v>
      </c>
      <c r="I10504" s="4" t="str">
        <f t="shared" si="329"/>
        <v>S3_SCANB_HSD072</v>
      </c>
    </row>
    <row r="10505" spans="1:9">
      <c r="A10505" t="s">
        <v>261</v>
      </c>
      <c r="B10505" t="s">
        <v>9679</v>
      </c>
      <c r="C10505" t="s">
        <v>6228</v>
      </c>
      <c r="D10505">
        <v>1</v>
      </c>
      <c r="E10505" t="s">
        <v>4702</v>
      </c>
      <c r="F10505">
        <v>1</v>
      </c>
      <c r="G10505">
        <v>1</v>
      </c>
      <c r="H10505" s="4" t="str">
        <f t="shared" si="328"/>
        <v>3RD87.1</v>
      </c>
      <c r="I10505" s="4" t="str">
        <f t="shared" si="329"/>
        <v>S3_P5_LED</v>
      </c>
    </row>
    <row r="10506" spans="1:9">
      <c r="A10506" t="s">
        <v>261</v>
      </c>
      <c r="B10506" t="s">
        <v>9679</v>
      </c>
      <c r="C10506" t="s">
        <v>6228</v>
      </c>
      <c r="D10506">
        <v>2</v>
      </c>
      <c r="E10506" t="s">
        <v>4703</v>
      </c>
      <c r="F10506">
        <v>2</v>
      </c>
      <c r="G10506">
        <v>2</v>
      </c>
      <c r="H10506" s="4" t="str">
        <f t="shared" si="328"/>
        <v>3RD87.2</v>
      </c>
      <c r="I10506" s="4" t="str">
        <f t="shared" si="329"/>
        <v>S3_SCAND_HSD275</v>
      </c>
    </row>
    <row r="10507" spans="1:9">
      <c r="A10507" t="s">
        <v>261</v>
      </c>
      <c r="B10507" t="s">
        <v>9679</v>
      </c>
      <c r="C10507" t="s">
        <v>6229</v>
      </c>
      <c r="D10507">
        <v>1</v>
      </c>
      <c r="E10507" t="s">
        <v>4704</v>
      </c>
      <c r="F10507">
        <v>1</v>
      </c>
      <c r="G10507">
        <v>1</v>
      </c>
      <c r="H10507" s="4" t="str">
        <f t="shared" si="328"/>
        <v>3RD88.1</v>
      </c>
      <c r="I10507" s="4" t="str">
        <f t="shared" si="329"/>
        <v>S3_FE_LED0</v>
      </c>
    </row>
    <row r="10508" spans="1:9">
      <c r="A10508" t="s">
        <v>261</v>
      </c>
      <c r="B10508" t="s">
        <v>9679</v>
      </c>
      <c r="C10508" t="s">
        <v>6229</v>
      </c>
      <c r="D10508">
        <v>2</v>
      </c>
      <c r="E10508" t="s">
        <v>4705</v>
      </c>
      <c r="F10508">
        <v>2</v>
      </c>
      <c r="G10508">
        <v>2</v>
      </c>
      <c r="H10508" s="4" t="str">
        <f t="shared" si="328"/>
        <v>3RD88.2</v>
      </c>
      <c r="I10508" s="4" t="str">
        <f t="shared" si="329"/>
        <v>S3_SCANC_HSD280</v>
      </c>
    </row>
    <row r="10509" spans="1:9">
      <c r="A10509" t="s">
        <v>261</v>
      </c>
      <c r="B10509" t="s">
        <v>9679</v>
      </c>
      <c r="C10509" t="s">
        <v>6230</v>
      </c>
      <c r="D10509">
        <v>1</v>
      </c>
      <c r="E10509" t="s">
        <v>4706</v>
      </c>
      <c r="F10509">
        <v>1</v>
      </c>
      <c r="G10509">
        <v>1</v>
      </c>
      <c r="H10509" s="4" t="str">
        <f t="shared" si="328"/>
        <v>3RD89.1</v>
      </c>
      <c r="I10509" s="4" t="str">
        <f t="shared" si="329"/>
        <v>S3_FE_LED1</v>
      </c>
    </row>
    <row r="10510" spans="1:9">
      <c r="A10510" t="s">
        <v>261</v>
      </c>
      <c r="B10510" t="s">
        <v>9679</v>
      </c>
      <c r="C10510" t="s">
        <v>6230</v>
      </c>
      <c r="D10510">
        <v>2</v>
      </c>
      <c r="E10510" t="s">
        <v>4707</v>
      </c>
      <c r="F10510">
        <v>2</v>
      </c>
      <c r="G10510">
        <v>2</v>
      </c>
      <c r="H10510" s="4" t="str">
        <f t="shared" si="328"/>
        <v>3RD89.2</v>
      </c>
      <c r="I10510" s="4" t="str">
        <f t="shared" si="329"/>
        <v>S3_SCANC_HSD281</v>
      </c>
    </row>
    <row r="10511" spans="1:9">
      <c r="A10511" t="s">
        <v>261</v>
      </c>
      <c r="B10511" t="s">
        <v>9679</v>
      </c>
      <c r="C10511" t="s">
        <v>6231</v>
      </c>
      <c r="D10511">
        <v>1</v>
      </c>
      <c r="E10511" t="s">
        <v>4708</v>
      </c>
      <c r="F10511">
        <v>1</v>
      </c>
      <c r="G10511">
        <v>1</v>
      </c>
      <c r="H10511" s="4" t="str">
        <f t="shared" si="328"/>
        <v>3RD90.1</v>
      </c>
      <c r="I10511" s="4" t="str">
        <f t="shared" si="329"/>
        <v>S3_P0_LED</v>
      </c>
    </row>
    <row r="10512" spans="1:9">
      <c r="A10512" t="s">
        <v>261</v>
      </c>
      <c r="B10512" t="s">
        <v>9679</v>
      </c>
      <c r="C10512" t="s">
        <v>6231</v>
      </c>
      <c r="D10512">
        <v>2</v>
      </c>
      <c r="E10512" t="s">
        <v>4709</v>
      </c>
      <c r="F10512">
        <v>2</v>
      </c>
      <c r="G10512">
        <v>2</v>
      </c>
      <c r="H10512" s="4" t="str">
        <f t="shared" si="328"/>
        <v>3RD90.2</v>
      </c>
      <c r="I10512" s="4" t="str">
        <f t="shared" si="329"/>
        <v>S3_SCAND_HSD270</v>
      </c>
    </row>
    <row r="10513" spans="1:9">
      <c r="A10513" t="s">
        <v>261</v>
      </c>
      <c r="B10513" t="s">
        <v>9679</v>
      </c>
      <c r="C10513" t="s">
        <v>6232</v>
      </c>
      <c r="D10513">
        <v>1</v>
      </c>
      <c r="E10513" t="s">
        <v>4710</v>
      </c>
      <c r="F10513">
        <v>1</v>
      </c>
      <c r="G10513">
        <v>1</v>
      </c>
      <c r="H10513" s="4" t="str">
        <f t="shared" si="328"/>
        <v>3RD92.1</v>
      </c>
      <c r="I10513" s="4" t="str">
        <f t="shared" si="329"/>
        <v>S3_P6_LED</v>
      </c>
    </row>
    <row r="10514" spans="1:9">
      <c r="A10514" t="s">
        <v>261</v>
      </c>
      <c r="B10514" t="s">
        <v>9679</v>
      </c>
      <c r="C10514" t="s">
        <v>6232</v>
      </c>
      <c r="D10514">
        <v>2</v>
      </c>
      <c r="E10514" t="s">
        <v>4711</v>
      </c>
      <c r="F10514">
        <v>2</v>
      </c>
      <c r="G10514">
        <v>2</v>
      </c>
      <c r="H10514" s="4" t="str">
        <f t="shared" si="328"/>
        <v>3RD92.2</v>
      </c>
      <c r="I10514" s="4" t="str">
        <f t="shared" si="329"/>
        <v>S3_SCAND_HSD276</v>
      </c>
    </row>
    <row r="10515" spans="1:9">
      <c r="A10515" t="s">
        <v>261</v>
      </c>
      <c r="B10515" t="s">
        <v>9679</v>
      </c>
      <c r="C10515" t="s">
        <v>6233</v>
      </c>
      <c r="D10515">
        <v>1</v>
      </c>
      <c r="E10515" t="s">
        <v>4712</v>
      </c>
      <c r="F10515">
        <v>1</v>
      </c>
      <c r="G10515">
        <v>1</v>
      </c>
      <c r="H10515" s="4" t="str">
        <f t="shared" si="328"/>
        <v>3RD95.1</v>
      </c>
      <c r="I10515" s="4" t="str">
        <f t="shared" si="329"/>
        <v>S3_P1_LED</v>
      </c>
    </row>
    <row r="10516" spans="1:9">
      <c r="A10516" t="s">
        <v>261</v>
      </c>
      <c r="B10516" t="s">
        <v>9679</v>
      </c>
      <c r="C10516" t="s">
        <v>6233</v>
      </c>
      <c r="D10516">
        <v>2</v>
      </c>
      <c r="E10516" t="s">
        <v>4713</v>
      </c>
      <c r="F10516">
        <v>2</v>
      </c>
      <c r="G10516">
        <v>2</v>
      </c>
      <c r="H10516" s="4" t="str">
        <f t="shared" si="328"/>
        <v>3RD95.2</v>
      </c>
      <c r="I10516" s="4" t="str">
        <f t="shared" si="329"/>
        <v>S3_SCANC_HSD271</v>
      </c>
    </row>
    <row r="10517" spans="1:9">
      <c r="A10517" t="s">
        <v>261</v>
      </c>
      <c r="B10517" t="s">
        <v>9679</v>
      </c>
      <c r="C10517" t="s">
        <v>6234</v>
      </c>
      <c r="D10517">
        <v>1</v>
      </c>
      <c r="E10517" t="s">
        <v>4714</v>
      </c>
      <c r="F10517">
        <v>1</v>
      </c>
      <c r="G10517">
        <v>1</v>
      </c>
      <c r="H10517" s="4" t="str">
        <f t="shared" si="328"/>
        <v>3RD96.1</v>
      </c>
      <c r="I10517" s="4" t="str">
        <f t="shared" si="329"/>
        <v>S3_P2_LED</v>
      </c>
    </row>
    <row r="10518" spans="1:9">
      <c r="A10518" t="s">
        <v>261</v>
      </c>
      <c r="B10518" t="s">
        <v>9679</v>
      </c>
      <c r="C10518" t="s">
        <v>6234</v>
      </c>
      <c r="D10518">
        <v>2</v>
      </c>
      <c r="E10518" t="s">
        <v>4715</v>
      </c>
      <c r="F10518">
        <v>2</v>
      </c>
      <c r="G10518">
        <v>2</v>
      </c>
      <c r="H10518" s="4" t="str">
        <f t="shared" si="328"/>
        <v>3RD96.2</v>
      </c>
      <c r="I10518" s="4" t="str">
        <f t="shared" si="329"/>
        <v>S3_SCAND_HSD272</v>
      </c>
    </row>
    <row r="10519" spans="1:9">
      <c r="A10519" t="s">
        <v>261</v>
      </c>
      <c r="B10519" t="s">
        <v>9679</v>
      </c>
      <c r="C10519" t="s">
        <v>8342</v>
      </c>
      <c r="D10519">
        <v>1</v>
      </c>
      <c r="E10519" t="s">
        <v>8334</v>
      </c>
      <c r="F10519">
        <v>1</v>
      </c>
      <c r="G10519">
        <v>1</v>
      </c>
      <c r="H10519" s="4" t="str">
        <f t="shared" si="328"/>
        <v>3RD98.1</v>
      </c>
      <c r="I10519" s="4" t="str">
        <f t="shared" si="329"/>
        <v>S3_GPIOC_0</v>
      </c>
    </row>
    <row r="10520" spans="1:9">
      <c r="A10520" t="s">
        <v>261</v>
      </c>
      <c r="B10520" t="s">
        <v>9679</v>
      </c>
      <c r="C10520" t="s">
        <v>8342</v>
      </c>
      <c r="D10520">
        <v>2</v>
      </c>
      <c r="E10520" t="s">
        <v>4716</v>
      </c>
      <c r="F10520">
        <v>2</v>
      </c>
      <c r="G10520">
        <v>2</v>
      </c>
      <c r="H10520" s="4" t="str">
        <f t="shared" si="328"/>
        <v>3RD98.2</v>
      </c>
      <c r="I10520" s="4" t="str">
        <f t="shared" si="329"/>
        <v>S3_SCANB_HSD079</v>
      </c>
    </row>
    <row r="10521" spans="1:9">
      <c r="A10521" t="s">
        <v>261</v>
      </c>
      <c r="B10521" t="s">
        <v>9679</v>
      </c>
      <c r="C10521" t="s">
        <v>8343</v>
      </c>
      <c r="D10521">
        <v>1</v>
      </c>
      <c r="E10521" t="s">
        <v>8335</v>
      </c>
      <c r="F10521">
        <v>1</v>
      </c>
      <c r="G10521">
        <v>1</v>
      </c>
      <c r="H10521" s="4" t="str">
        <f t="shared" si="328"/>
        <v>3RD99.1</v>
      </c>
      <c r="I10521" s="4" t="str">
        <f t="shared" si="329"/>
        <v>S3_GPIOC_1</v>
      </c>
    </row>
    <row r="10522" spans="1:9">
      <c r="A10522" t="s">
        <v>261</v>
      </c>
      <c r="B10522" t="s">
        <v>9679</v>
      </c>
      <c r="C10522" t="s">
        <v>8343</v>
      </c>
      <c r="D10522">
        <v>2</v>
      </c>
      <c r="E10522" t="s">
        <v>4717</v>
      </c>
      <c r="F10522">
        <v>2</v>
      </c>
      <c r="G10522">
        <v>2</v>
      </c>
      <c r="H10522" s="4" t="str">
        <f t="shared" si="328"/>
        <v>3RD99.2</v>
      </c>
      <c r="I10522" s="4" t="str">
        <f t="shared" si="329"/>
        <v>S3_SCANB_HSD066</v>
      </c>
    </row>
    <row r="10523" spans="1:9">
      <c r="A10523" t="s">
        <v>261</v>
      </c>
      <c r="B10523" t="s">
        <v>9679</v>
      </c>
      <c r="C10523" t="s">
        <v>9680</v>
      </c>
      <c r="D10523">
        <v>1</v>
      </c>
      <c r="E10523" t="s">
        <v>9028</v>
      </c>
      <c r="F10523">
        <v>1</v>
      </c>
      <c r="G10523">
        <v>1</v>
      </c>
      <c r="H10523" s="4" t="str">
        <f t="shared" si="328"/>
        <v>3RD100.1</v>
      </c>
      <c r="I10523" s="4" t="str">
        <f t="shared" si="329"/>
        <v>S3_P3_LED</v>
      </c>
    </row>
    <row r="10524" spans="1:9">
      <c r="A10524" t="s">
        <v>261</v>
      </c>
      <c r="B10524" t="s">
        <v>9679</v>
      </c>
      <c r="C10524" t="s">
        <v>9680</v>
      </c>
      <c r="D10524">
        <v>2</v>
      </c>
      <c r="E10524" t="s">
        <v>9029</v>
      </c>
      <c r="F10524">
        <v>2</v>
      </c>
      <c r="G10524">
        <v>2</v>
      </c>
      <c r="H10524" s="4" t="str">
        <f t="shared" si="328"/>
        <v>3RD100.2</v>
      </c>
      <c r="I10524" s="4" t="str">
        <f t="shared" si="329"/>
        <v>S3_SCAND_HSD273</v>
      </c>
    </row>
    <row r="10525" spans="1:9">
      <c r="A10525" t="s">
        <v>261</v>
      </c>
      <c r="B10525" t="s">
        <v>9679</v>
      </c>
      <c r="C10525" t="s">
        <v>9681</v>
      </c>
      <c r="D10525">
        <v>1</v>
      </c>
      <c r="E10525" t="s">
        <v>9030</v>
      </c>
      <c r="F10525">
        <v>1</v>
      </c>
      <c r="G10525">
        <v>1</v>
      </c>
      <c r="H10525" s="4" t="str">
        <f t="shared" si="328"/>
        <v>3RD101.1</v>
      </c>
      <c r="I10525" s="4" t="str">
        <f t="shared" si="329"/>
        <v>S3_GPIOB_2</v>
      </c>
    </row>
    <row r="10526" spans="1:9">
      <c r="A10526" t="s">
        <v>261</v>
      </c>
      <c r="B10526" t="s">
        <v>9679</v>
      </c>
      <c r="C10526" t="s">
        <v>9681</v>
      </c>
      <c r="D10526">
        <v>2</v>
      </c>
      <c r="E10526" t="s">
        <v>9031</v>
      </c>
      <c r="F10526">
        <v>2</v>
      </c>
      <c r="G10526">
        <v>2</v>
      </c>
      <c r="H10526" s="4" t="str">
        <f t="shared" si="328"/>
        <v>3RD101.2</v>
      </c>
      <c r="I10526" s="4" t="str">
        <f t="shared" si="329"/>
        <v>S3_SCANB_HSD255</v>
      </c>
    </row>
    <row r="10527" spans="1:9">
      <c r="A10527" t="s">
        <v>261</v>
      </c>
      <c r="B10527" t="s">
        <v>9679</v>
      </c>
      <c r="C10527" t="s">
        <v>9682</v>
      </c>
      <c r="D10527">
        <v>1</v>
      </c>
      <c r="E10527" t="s">
        <v>4686</v>
      </c>
      <c r="F10527">
        <v>1</v>
      </c>
      <c r="G10527">
        <v>1</v>
      </c>
      <c r="H10527" s="4" t="str">
        <f t="shared" si="328"/>
        <v>3RD178.1</v>
      </c>
      <c r="I10527" s="4" t="str">
        <f t="shared" si="329"/>
        <v>S3_DISB</v>
      </c>
    </row>
    <row r="10528" spans="1:9">
      <c r="A10528" t="s">
        <v>261</v>
      </c>
      <c r="B10528" t="s">
        <v>9679</v>
      </c>
      <c r="C10528" t="s">
        <v>9682</v>
      </c>
      <c r="D10528">
        <v>2</v>
      </c>
      <c r="E10528" t="s">
        <v>4688</v>
      </c>
      <c r="F10528">
        <v>2</v>
      </c>
      <c r="G10528">
        <v>2</v>
      </c>
      <c r="H10528" s="4" t="str">
        <f t="shared" si="328"/>
        <v>3RD178.2</v>
      </c>
      <c r="I10528" s="4" t="str">
        <f t="shared" si="329"/>
        <v>S3_HSD099</v>
      </c>
    </row>
    <row r="10529" spans="1:9">
      <c r="A10529" t="s">
        <v>261</v>
      </c>
      <c r="B10529" t="s">
        <v>9679</v>
      </c>
      <c r="C10529" t="s">
        <v>9683</v>
      </c>
      <c r="D10529">
        <v>1</v>
      </c>
      <c r="E10529" t="s">
        <v>4687</v>
      </c>
      <c r="F10529">
        <v>1</v>
      </c>
      <c r="G10529">
        <v>1</v>
      </c>
      <c r="H10529" s="4" t="str">
        <f t="shared" si="328"/>
        <v>3RD179.1</v>
      </c>
      <c r="I10529" s="4" t="str">
        <f t="shared" si="329"/>
        <v>S3_RESETB</v>
      </c>
    </row>
    <row r="10530" spans="1:9">
      <c r="A10530" t="s">
        <v>261</v>
      </c>
      <c r="B10530" t="s">
        <v>9679</v>
      </c>
      <c r="C10530" t="s">
        <v>9683</v>
      </c>
      <c r="D10530">
        <v>2</v>
      </c>
      <c r="E10530" t="s">
        <v>4689</v>
      </c>
      <c r="F10530">
        <v>2</v>
      </c>
      <c r="G10530">
        <v>2</v>
      </c>
      <c r="H10530" s="4" t="str">
        <f t="shared" si="328"/>
        <v>3RD179.2</v>
      </c>
      <c r="I10530" s="4" t="str">
        <f t="shared" si="329"/>
        <v>S3_HSD112</v>
      </c>
    </row>
    <row r="10531" spans="1:9">
      <c r="A10531" t="s">
        <v>261</v>
      </c>
      <c r="B10531" t="s">
        <v>9679</v>
      </c>
      <c r="C10531" t="s">
        <v>9684</v>
      </c>
      <c r="D10531">
        <v>1</v>
      </c>
      <c r="E10531" t="s">
        <v>9032</v>
      </c>
      <c r="F10531">
        <v>1</v>
      </c>
      <c r="G10531">
        <v>1</v>
      </c>
      <c r="H10531" s="4" t="str">
        <f t="shared" si="328"/>
        <v>3RD180.1</v>
      </c>
      <c r="I10531" s="4" t="str">
        <f t="shared" si="329"/>
        <v>S3_HSD257</v>
      </c>
    </row>
    <row r="10532" spans="1:9">
      <c r="A10532" t="s">
        <v>261</v>
      </c>
      <c r="B10532" t="s">
        <v>9679</v>
      </c>
      <c r="C10532" t="s">
        <v>9684</v>
      </c>
      <c r="D10532">
        <v>2</v>
      </c>
      <c r="E10532" t="s">
        <v>8365</v>
      </c>
      <c r="F10532">
        <v>2</v>
      </c>
      <c r="G10532">
        <v>2</v>
      </c>
      <c r="H10532" s="4" t="str">
        <f t="shared" si="328"/>
        <v>3RD180.2</v>
      </c>
      <c r="I10532" s="4" t="str">
        <f t="shared" si="329"/>
        <v>SG3_PH_GPIOA_1</v>
      </c>
    </row>
    <row r="10533" spans="1:9">
      <c r="A10533" t="s">
        <v>261</v>
      </c>
      <c r="B10533" t="s">
        <v>9679</v>
      </c>
      <c r="C10533" t="s">
        <v>9685</v>
      </c>
      <c r="D10533">
        <v>1</v>
      </c>
      <c r="E10533" t="s">
        <v>9033</v>
      </c>
      <c r="F10533">
        <v>1</v>
      </c>
      <c r="G10533">
        <v>1</v>
      </c>
      <c r="H10533" s="4" t="str">
        <f t="shared" si="328"/>
        <v>3RD181.1</v>
      </c>
      <c r="I10533" s="4" t="str">
        <f t="shared" si="329"/>
        <v>S3_HSD258</v>
      </c>
    </row>
    <row r="10534" spans="1:9">
      <c r="A10534" t="s">
        <v>261</v>
      </c>
      <c r="B10534" t="s">
        <v>9679</v>
      </c>
      <c r="C10534" t="s">
        <v>9685</v>
      </c>
      <c r="D10534">
        <v>2</v>
      </c>
      <c r="E10534" t="s">
        <v>8366</v>
      </c>
      <c r="F10534">
        <v>2</v>
      </c>
      <c r="G10534">
        <v>2</v>
      </c>
      <c r="H10534" s="4" t="str">
        <f t="shared" si="328"/>
        <v>3RD181.2</v>
      </c>
      <c r="I10534" s="4" t="str">
        <f t="shared" si="329"/>
        <v>SG3_PH_GPIOA_2</v>
      </c>
    </row>
    <row r="10535" spans="1:9">
      <c r="A10535" t="s">
        <v>261</v>
      </c>
      <c r="B10535" t="s">
        <v>9679</v>
      </c>
      <c r="C10535" t="s">
        <v>5882</v>
      </c>
      <c r="D10535" t="s">
        <v>1688</v>
      </c>
      <c r="E10535" t="s">
        <v>3419</v>
      </c>
      <c r="F10535" t="s">
        <v>227</v>
      </c>
      <c r="G10535" t="s">
        <v>1688</v>
      </c>
      <c r="H10535" s="4" t="str">
        <f t="shared" si="328"/>
        <v>SITE3.B16</v>
      </c>
      <c r="I10535" s="4" t="str">
        <f t="shared" si="329"/>
        <v>S3_DCH_AT-</v>
      </c>
    </row>
    <row r="10536" spans="1:9">
      <c r="A10536" t="s">
        <v>261</v>
      </c>
      <c r="B10536" t="s">
        <v>9679</v>
      </c>
      <c r="C10536" t="s">
        <v>5882</v>
      </c>
      <c r="D10536" t="s">
        <v>1689</v>
      </c>
      <c r="E10536" t="s">
        <v>3418</v>
      </c>
      <c r="F10536" t="s">
        <v>226</v>
      </c>
      <c r="G10536" t="s">
        <v>1689</v>
      </c>
      <c r="H10536" s="4" t="str">
        <f t="shared" si="328"/>
        <v>SITE3.B15</v>
      </c>
      <c r="I10536" s="4" t="str">
        <f t="shared" si="329"/>
        <v>S3_DCH_AT+</v>
      </c>
    </row>
    <row r="10537" spans="1:9">
      <c r="A10537" t="s">
        <v>261</v>
      </c>
      <c r="B10537" t="s">
        <v>9679</v>
      </c>
      <c r="C10537" t="s">
        <v>5882</v>
      </c>
      <c r="D10537" t="s">
        <v>391</v>
      </c>
      <c r="E10537" t="s">
        <v>4686</v>
      </c>
      <c r="F10537" t="s">
        <v>318</v>
      </c>
      <c r="G10537" t="s">
        <v>391</v>
      </c>
      <c r="H10537" s="4" t="str">
        <f t="shared" si="328"/>
        <v>SITE3.R1</v>
      </c>
      <c r="I10537" s="4" t="str">
        <f t="shared" si="329"/>
        <v>S3_DISB</v>
      </c>
    </row>
    <row r="10538" spans="1:9">
      <c r="A10538" t="s">
        <v>261</v>
      </c>
      <c r="B10538" t="s">
        <v>9679</v>
      </c>
      <c r="C10538" t="s">
        <v>5882</v>
      </c>
      <c r="D10538" t="s">
        <v>1692</v>
      </c>
      <c r="E10538" t="s">
        <v>4704</v>
      </c>
      <c r="F10538" t="s">
        <v>1603</v>
      </c>
      <c r="G10538" t="s">
        <v>1692</v>
      </c>
      <c r="H10538" s="4" t="str">
        <f t="shared" si="328"/>
        <v>SITE3.N15</v>
      </c>
      <c r="I10538" s="4" t="str">
        <f t="shared" si="329"/>
        <v>S3_FE_LED0</v>
      </c>
    </row>
    <row r="10539" spans="1:9">
      <c r="A10539" t="s">
        <v>261</v>
      </c>
      <c r="B10539" t="s">
        <v>9679</v>
      </c>
      <c r="C10539" t="s">
        <v>5882</v>
      </c>
      <c r="D10539" t="s">
        <v>1694</v>
      </c>
      <c r="E10539" t="s">
        <v>4706</v>
      </c>
      <c r="F10539" t="s">
        <v>1606</v>
      </c>
      <c r="G10539" t="s">
        <v>1694</v>
      </c>
      <c r="H10539" s="4" t="str">
        <f t="shared" si="328"/>
        <v>SITE3.P15</v>
      </c>
      <c r="I10539" s="4" t="str">
        <f t="shared" si="329"/>
        <v>S3_FE_LED1</v>
      </c>
    </row>
    <row r="10540" spans="1:9">
      <c r="A10540" t="s">
        <v>261</v>
      </c>
      <c r="B10540" t="s">
        <v>9679</v>
      </c>
      <c r="C10540" t="s">
        <v>5882</v>
      </c>
      <c r="D10540" t="s">
        <v>365</v>
      </c>
      <c r="E10540" t="s">
        <v>4695</v>
      </c>
      <c r="F10540" t="s">
        <v>274</v>
      </c>
      <c r="G10540" t="s">
        <v>365</v>
      </c>
      <c r="H10540" s="4" t="str">
        <f t="shared" si="328"/>
        <v>SITE3.L1</v>
      </c>
      <c r="I10540" s="4" t="str">
        <f t="shared" si="329"/>
        <v>S3_GPIOA_0</v>
      </c>
    </row>
    <row r="10541" spans="1:9">
      <c r="A10541" t="s">
        <v>261</v>
      </c>
      <c r="B10541" t="s">
        <v>9679</v>
      </c>
      <c r="C10541" t="s">
        <v>5882</v>
      </c>
      <c r="D10541" t="s">
        <v>367</v>
      </c>
      <c r="E10541" t="s">
        <v>4698</v>
      </c>
      <c r="F10541" t="s">
        <v>308</v>
      </c>
      <c r="G10541" t="s">
        <v>367</v>
      </c>
      <c r="H10541" s="4" t="str">
        <f t="shared" si="328"/>
        <v>SITE3.M1</v>
      </c>
      <c r="I10541" s="4" t="str">
        <f t="shared" si="329"/>
        <v>S3_GPIOA_1</v>
      </c>
    </row>
    <row r="10542" spans="1:9">
      <c r="A10542" t="s">
        <v>261</v>
      </c>
      <c r="B10542" t="s">
        <v>9679</v>
      </c>
      <c r="C10542" t="s">
        <v>5882</v>
      </c>
      <c r="D10542" t="s">
        <v>369</v>
      </c>
      <c r="E10542" t="s">
        <v>4697</v>
      </c>
      <c r="F10542" t="s">
        <v>442</v>
      </c>
      <c r="G10542" t="s">
        <v>369</v>
      </c>
      <c r="H10542" s="4" t="str">
        <f t="shared" si="328"/>
        <v>SITE3.N1</v>
      </c>
      <c r="I10542" s="4" t="str">
        <f t="shared" si="329"/>
        <v>S3_GPIOA_2</v>
      </c>
    </row>
    <row r="10543" spans="1:9">
      <c r="A10543" t="s">
        <v>261</v>
      </c>
      <c r="B10543" t="s">
        <v>9679</v>
      </c>
      <c r="C10543" t="s">
        <v>5882</v>
      </c>
      <c r="D10543" t="s">
        <v>370</v>
      </c>
      <c r="E10543" t="s">
        <v>4699</v>
      </c>
      <c r="F10543" t="s">
        <v>440</v>
      </c>
      <c r="G10543" t="s">
        <v>370</v>
      </c>
      <c r="H10543" s="4" t="str">
        <f t="shared" si="328"/>
        <v>SITE3.P1</v>
      </c>
      <c r="I10543" s="4" t="str">
        <f t="shared" si="329"/>
        <v>S3_GPIOA_3</v>
      </c>
    </row>
    <row r="10544" spans="1:9">
      <c r="A10544" t="s">
        <v>261</v>
      </c>
      <c r="B10544" t="s">
        <v>9679</v>
      </c>
      <c r="C10544" t="s">
        <v>5882</v>
      </c>
      <c r="D10544" t="s">
        <v>371</v>
      </c>
      <c r="E10544" t="s">
        <v>4700</v>
      </c>
      <c r="F10544" t="s">
        <v>361</v>
      </c>
      <c r="G10544" t="s">
        <v>371</v>
      </c>
      <c r="H10544" s="4" t="str">
        <f t="shared" si="328"/>
        <v>SITE3.L2</v>
      </c>
      <c r="I10544" s="4" t="str">
        <f t="shared" si="329"/>
        <v>S3_GPIOB_0</v>
      </c>
    </row>
    <row r="10545" spans="1:9">
      <c r="A10545" t="s">
        <v>261</v>
      </c>
      <c r="B10545" t="s">
        <v>9679</v>
      </c>
      <c r="C10545" t="s">
        <v>5882</v>
      </c>
      <c r="D10545" t="s">
        <v>373</v>
      </c>
      <c r="E10545" t="s">
        <v>4701</v>
      </c>
      <c r="F10545" t="s">
        <v>311</v>
      </c>
      <c r="G10545" t="s">
        <v>373</v>
      </c>
      <c r="H10545" s="4" t="str">
        <f t="shared" si="328"/>
        <v>SITE3.M2</v>
      </c>
      <c r="I10545" s="4" t="str">
        <f t="shared" si="329"/>
        <v>S3_GPIOB_1</v>
      </c>
    </row>
    <row r="10546" spans="1:9">
      <c r="A10546" t="s">
        <v>261</v>
      </c>
      <c r="B10546" t="s">
        <v>9679</v>
      </c>
      <c r="C10546" t="s">
        <v>5882</v>
      </c>
      <c r="D10546" t="s">
        <v>1671</v>
      </c>
      <c r="E10546" t="s">
        <v>9030</v>
      </c>
      <c r="F10546" t="s">
        <v>349</v>
      </c>
      <c r="G10546" t="s">
        <v>1671</v>
      </c>
      <c r="H10546" s="4" t="str">
        <f t="shared" si="328"/>
        <v>SITE3.N2</v>
      </c>
      <c r="I10546" s="4" t="str">
        <f t="shared" si="329"/>
        <v>S3_GPIOB_2</v>
      </c>
    </row>
    <row r="10547" spans="1:9">
      <c r="A10547" t="s">
        <v>261</v>
      </c>
      <c r="B10547" t="s">
        <v>9679</v>
      </c>
      <c r="C10547" t="s">
        <v>5882</v>
      </c>
      <c r="D10547" t="s">
        <v>374</v>
      </c>
      <c r="E10547" t="s">
        <v>8334</v>
      </c>
      <c r="F10547" t="s">
        <v>375</v>
      </c>
      <c r="G10547" t="s">
        <v>374</v>
      </c>
      <c r="H10547" s="4" t="str">
        <f t="shared" si="328"/>
        <v>SITE3.L4</v>
      </c>
      <c r="I10547" s="4" t="str">
        <f t="shared" si="329"/>
        <v>S3_GPIOC_0</v>
      </c>
    </row>
    <row r="10548" spans="1:9">
      <c r="A10548" t="s">
        <v>261</v>
      </c>
      <c r="B10548" t="s">
        <v>9679</v>
      </c>
      <c r="C10548" t="s">
        <v>5882</v>
      </c>
      <c r="D10548" t="s">
        <v>376</v>
      </c>
      <c r="E10548" t="s">
        <v>8335</v>
      </c>
      <c r="F10548" t="s">
        <v>304</v>
      </c>
      <c r="G10548" t="s">
        <v>376</v>
      </c>
      <c r="H10548" s="4" t="str">
        <f t="shared" si="328"/>
        <v>SITE3.L5</v>
      </c>
      <c r="I10548" s="4" t="str">
        <f t="shared" si="329"/>
        <v>S3_GPIOC_1</v>
      </c>
    </row>
    <row r="10549" spans="1:9">
      <c r="A10549" t="s">
        <v>261</v>
      </c>
      <c r="B10549" t="s">
        <v>9679</v>
      </c>
      <c r="C10549" t="s">
        <v>5882</v>
      </c>
      <c r="D10549" t="s">
        <v>384</v>
      </c>
      <c r="E10549" t="s">
        <v>9034</v>
      </c>
      <c r="F10549" t="s">
        <v>383</v>
      </c>
      <c r="G10549" t="s">
        <v>384</v>
      </c>
      <c r="H10549" s="4" t="str">
        <f t="shared" si="328"/>
        <v>SITE3.M4</v>
      </c>
      <c r="I10549" s="4" t="str">
        <f t="shared" si="329"/>
        <v>S3_HSD097</v>
      </c>
    </row>
    <row r="10550" spans="1:9">
      <c r="A10550" t="s">
        <v>261</v>
      </c>
      <c r="B10550" t="s">
        <v>9679</v>
      </c>
      <c r="C10550" t="s">
        <v>5882</v>
      </c>
      <c r="D10550" t="s">
        <v>388</v>
      </c>
      <c r="E10550" t="s">
        <v>9035</v>
      </c>
      <c r="F10550" t="s">
        <v>450</v>
      </c>
      <c r="G10550" t="s">
        <v>388</v>
      </c>
      <c r="H10550" s="4" t="str">
        <f t="shared" si="328"/>
        <v>SITE3.M5</v>
      </c>
      <c r="I10550" s="4" t="str">
        <f t="shared" si="329"/>
        <v>S3_HSD082</v>
      </c>
    </row>
    <row r="10551" spans="1:9">
      <c r="A10551" t="s">
        <v>261</v>
      </c>
      <c r="B10551" t="s">
        <v>9679</v>
      </c>
      <c r="C10551" t="s">
        <v>5882</v>
      </c>
      <c r="D10551" t="s">
        <v>386</v>
      </c>
      <c r="E10551" t="s">
        <v>9036</v>
      </c>
      <c r="F10551" t="s">
        <v>387</v>
      </c>
      <c r="G10551" t="s">
        <v>386</v>
      </c>
      <c r="H10551" s="4" t="str">
        <f t="shared" si="328"/>
        <v>SITE3.N4</v>
      </c>
      <c r="I10551" s="4" t="str">
        <f t="shared" si="329"/>
        <v>S3_HSD081</v>
      </c>
    </row>
    <row r="10552" spans="1:9">
      <c r="A10552" t="s">
        <v>261</v>
      </c>
      <c r="B10552" t="s">
        <v>9679</v>
      </c>
      <c r="C10552" t="s">
        <v>5882</v>
      </c>
      <c r="D10552" t="s">
        <v>1673</v>
      </c>
      <c r="E10552" t="s">
        <v>9037</v>
      </c>
      <c r="F10552" t="s">
        <v>458</v>
      </c>
      <c r="G10552" t="s">
        <v>1673</v>
      </c>
      <c r="H10552" s="4" t="str">
        <f t="shared" si="328"/>
        <v>SITE3.N5</v>
      </c>
      <c r="I10552" s="4" t="str">
        <f t="shared" si="329"/>
        <v>S3_HSD256</v>
      </c>
    </row>
    <row r="10553" spans="1:9">
      <c r="A10553" t="s">
        <v>261</v>
      </c>
      <c r="B10553" t="s">
        <v>9679</v>
      </c>
      <c r="C10553" t="s">
        <v>5882</v>
      </c>
      <c r="D10553" t="s">
        <v>1674</v>
      </c>
      <c r="E10553" t="s">
        <v>9032</v>
      </c>
      <c r="F10553" t="s">
        <v>385</v>
      </c>
      <c r="G10553" t="s">
        <v>1674</v>
      </c>
      <c r="H10553" s="4" t="str">
        <f t="shared" si="328"/>
        <v>SITE3.P4</v>
      </c>
      <c r="I10553" s="4" t="str">
        <f t="shared" si="329"/>
        <v>S3_HSD257</v>
      </c>
    </row>
    <row r="10554" spans="1:9">
      <c r="A10554" t="s">
        <v>261</v>
      </c>
      <c r="B10554" t="s">
        <v>9679</v>
      </c>
      <c r="C10554" t="s">
        <v>5882</v>
      </c>
      <c r="D10554" t="s">
        <v>1675</v>
      </c>
      <c r="E10554" t="s">
        <v>9033</v>
      </c>
      <c r="F10554" t="s">
        <v>460</v>
      </c>
      <c r="G10554" t="s">
        <v>1675</v>
      </c>
      <c r="H10554" s="4" t="str">
        <f t="shared" si="328"/>
        <v>SITE3.P5</v>
      </c>
      <c r="I10554" s="4" t="str">
        <f t="shared" si="329"/>
        <v>S3_HSD258</v>
      </c>
    </row>
    <row r="10555" spans="1:9">
      <c r="A10555" t="s">
        <v>261</v>
      </c>
      <c r="B10555" t="s">
        <v>9679</v>
      </c>
      <c r="C10555" t="s">
        <v>5882</v>
      </c>
      <c r="D10555" t="s">
        <v>1676</v>
      </c>
      <c r="E10555" t="s">
        <v>9038</v>
      </c>
      <c r="F10555" t="s">
        <v>290</v>
      </c>
      <c r="G10555" t="s">
        <v>1676</v>
      </c>
      <c r="H10555" s="4" t="str">
        <f t="shared" si="328"/>
        <v>SITE3.R9</v>
      </c>
      <c r="I10555" s="4" t="str">
        <f t="shared" si="329"/>
        <v>S3_HSD259</v>
      </c>
    </row>
    <row r="10556" spans="1:9">
      <c r="A10556" t="s">
        <v>261</v>
      </c>
      <c r="B10556" t="s">
        <v>9679</v>
      </c>
      <c r="C10556" t="s">
        <v>5882</v>
      </c>
      <c r="D10556" t="s">
        <v>1677</v>
      </c>
      <c r="E10556" t="s">
        <v>9039</v>
      </c>
      <c r="F10556" t="s">
        <v>275</v>
      </c>
      <c r="G10556" t="s">
        <v>1677</v>
      </c>
      <c r="H10556" s="4" t="str">
        <f t="shared" si="328"/>
        <v>SITE3.R7</v>
      </c>
      <c r="I10556" s="4" t="str">
        <f t="shared" si="329"/>
        <v>S3_HSD260</v>
      </c>
    </row>
    <row r="10557" spans="1:9">
      <c r="A10557" t="s">
        <v>261</v>
      </c>
      <c r="B10557" t="s">
        <v>9679</v>
      </c>
      <c r="C10557" t="s">
        <v>5882</v>
      </c>
      <c r="D10557" t="s">
        <v>1678</v>
      </c>
      <c r="E10557" t="s">
        <v>9040</v>
      </c>
      <c r="F10557" t="s">
        <v>289</v>
      </c>
      <c r="G10557" t="s">
        <v>1678</v>
      </c>
      <c r="H10557" s="4" t="str">
        <f t="shared" si="328"/>
        <v>SITE3.R8</v>
      </c>
      <c r="I10557" s="4" t="str">
        <f t="shared" si="329"/>
        <v>S3_HSD261</v>
      </c>
    </row>
    <row r="10558" spans="1:9">
      <c r="A10558" t="s">
        <v>261</v>
      </c>
      <c r="B10558" t="s">
        <v>9679</v>
      </c>
      <c r="C10558" t="s">
        <v>5882</v>
      </c>
      <c r="D10558" t="s">
        <v>1679</v>
      </c>
      <c r="E10558" t="s">
        <v>9041</v>
      </c>
      <c r="F10558" t="s">
        <v>445</v>
      </c>
      <c r="G10558" t="s">
        <v>1679</v>
      </c>
      <c r="H10558" s="4" t="str">
        <f t="shared" si="328"/>
        <v>SITE3.N7</v>
      </c>
      <c r="I10558" s="4" t="str">
        <f t="shared" si="329"/>
        <v>S3_HSD262</v>
      </c>
    </row>
    <row r="10559" spans="1:9">
      <c r="A10559" t="s">
        <v>261</v>
      </c>
      <c r="B10559" t="s">
        <v>9679</v>
      </c>
      <c r="C10559" t="s">
        <v>5882</v>
      </c>
      <c r="D10559" t="s">
        <v>1680</v>
      </c>
      <c r="E10559" t="s">
        <v>9042</v>
      </c>
      <c r="F10559" t="s">
        <v>1594</v>
      </c>
      <c r="G10559" t="s">
        <v>1680</v>
      </c>
      <c r="H10559" s="4" t="str">
        <f t="shared" si="328"/>
        <v>SITE3.M7</v>
      </c>
      <c r="I10559" s="4" t="str">
        <f t="shared" si="329"/>
        <v>S3_HSD263</v>
      </c>
    </row>
    <row r="10560" spans="1:9">
      <c r="A10560" t="s">
        <v>261</v>
      </c>
      <c r="B10560" t="s">
        <v>9679</v>
      </c>
      <c r="C10560" t="s">
        <v>5882</v>
      </c>
      <c r="D10560" t="s">
        <v>1681</v>
      </c>
      <c r="E10560" t="s">
        <v>9043</v>
      </c>
      <c r="F10560" t="s">
        <v>350</v>
      </c>
      <c r="G10560" t="s">
        <v>1681</v>
      </c>
      <c r="H10560" s="4" t="str">
        <f t="shared" si="328"/>
        <v>SITE3.N8</v>
      </c>
      <c r="I10560" s="4" t="str">
        <f t="shared" si="329"/>
        <v>S3_HSD264</v>
      </c>
    </row>
    <row r="10561" spans="1:9">
      <c r="A10561" t="s">
        <v>261</v>
      </c>
      <c r="B10561" t="s">
        <v>9679</v>
      </c>
      <c r="C10561" t="s">
        <v>5882</v>
      </c>
      <c r="D10561" t="s">
        <v>1682</v>
      </c>
      <c r="E10561" t="s">
        <v>9044</v>
      </c>
      <c r="F10561" t="s">
        <v>1595</v>
      </c>
      <c r="G10561" t="s">
        <v>1682</v>
      </c>
      <c r="H10561" s="4" t="str">
        <f t="shared" si="328"/>
        <v>SITE3.M8</v>
      </c>
      <c r="I10561" s="4" t="str">
        <f t="shared" si="329"/>
        <v>S3_HSD265</v>
      </c>
    </row>
    <row r="10562" spans="1:9">
      <c r="A10562" t="s">
        <v>261</v>
      </c>
      <c r="B10562" t="s">
        <v>9679</v>
      </c>
      <c r="C10562" t="s">
        <v>5882</v>
      </c>
      <c r="D10562" t="s">
        <v>1684</v>
      </c>
      <c r="E10562" t="s">
        <v>9045</v>
      </c>
      <c r="F10562" t="s">
        <v>433</v>
      </c>
      <c r="G10562" t="s">
        <v>1684</v>
      </c>
      <c r="H10562" s="4" t="str">
        <f t="shared" ref="H10562:H10625" si="330">CONCATENATE(C10562,".",F10562)</f>
        <v>SITE3.L8</v>
      </c>
      <c r="I10562" s="4" t="str">
        <f t="shared" ref="I10562:I10625" si="331">E10562</f>
        <v>S3_HSD266</v>
      </c>
    </row>
    <row r="10563" spans="1:9">
      <c r="A10563" t="s">
        <v>261</v>
      </c>
      <c r="B10563" t="s">
        <v>9679</v>
      </c>
      <c r="C10563" t="s">
        <v>5882</v>
      </c>
      <c r="D10563" t="s">
        <v>1685</v>
      </c>
      <c r="E10563" t="s">
        <v>9046</v>
      </c>
      <c r="F10563" t="s">
        <v>267</v>
      </c>
      <c r="G10563" t="s">
        <v>1685</v>
      </c>
      <c r="H10563" s="4" t="str">
        <f t="shared" si="330"/>
        <v>SITE3.K8</v>
      </c>
      <c r="I10563" s="4" t="str">
        <f t="shared" si="331"/>
        <v>S3_HSD267</v>
      </c>
    </row>
    <row r="10564" spans="1:9">
      <c r="A10564" t="s">
        <v>261</v>
      </c>
      <c r="B10564" t="s">
        <v>9679</v>
      </c>
      <c r="C10564" t="s">
        <v>5882</v>
      </c>
      <c r="D10564" t="s">
        <v>1686</v>
      </c>
      <c r="E10564" t="s">
        <v>9047</v>
      </c>
      <c r="F10564" t="s">
        <v>262</v>
      </c>
      <c r="G10564" t="s">
        <v>1686</v>
      </c>
      <c r="H10564" s="4" t="str">
        <f t="shared" si="330"/>
        <v>SITE3.J8</v>
      </c>
      <c r="I10564" s="4" t="str">
        <f t="shared" si="331"/>
        <v>S3_HSD268</v>
      </c>
    </row>
    <row r="10565" spans="1:9">
      <c r="A10565" t="s">
        <v>261</v>
      </c>
      <c r="B10565" t="s">
        <v>9679</v>
      </c>
      <c r="C10565" t="s">
        <v>5882</v>
      </c>
      <c r="D10565" t="s">
        <v>1687</v>
      </c>
      <c r="E10565" t="s">
        <v>9048</v>
      </c>
      <c r="F10565" t="s">
        <v>459</v>
      </c>
      <c r="G10565" t="s">
        <v>1687</v>
      </c>
      <c r="H10565" s="4" t="str">
        <f t="shared" si="330"/>
        <v>SITE3.N9</v>
      </c>
      <c r="I10565" s="4" t="str">
        <f t="shared" si="331"/>
        <v>S3_HSD269</v>
      </c>
    </row>
    <row r="10566" spans="1:9">
      <c r="A10566" t="s">
        <v>261</v>
      </c>
      <c r="B10566" t="s">
        <v>9679</v>
      </c>
      <c r="C10566" t="s">
        <v>5882</v>
      </c>
      <c r="D10566" t="s">
        <v>314</v>
      </c>
      <c r="E10566" t="s">
        <v>4677</v>
      </c>
      <c r="F10566" t="s">
        <v>372</v>
      </c>
      <c r="G10566" t="s">
        <v>314</v>
      </c>
      <c r="H10566" s="4" t="str">
        <f t="shared" si="330"/>
        <v>SITE3.J4</v>
      </c>
      <c r="I10566" s="4" t="str">
        <f t="shared" si="331"/>
        <v>S3_INH</v>
      </c>
    </row>
    <row r="10567" spans="1:9">
      <c r="A10567" t="s">
        <v>261</v>
      </c>
      <c r="B10567" t="s">
        <v>9679</v>
      </c>
      <c r="C10567" t="s">
        <v>5882</v>
      </c>
      <c r="D10567" t="s">
        <v>340</v>
      </c>
      <c r="E10567" t="s">
        <v>4708</v>
      </c>
      <c r="F10567" t="s">
        <v>1583</v>
      </c>
      <c r="G10567" t="s">
        <v>340</v>
      </c>
      <c r="H10567" s="4" t="str">
        <f t="shared" si="330"/>
        <v>SITE3.H15</v>
      </c>
      <c r="I10567" s="4" t="str">
        <f t="shared" si="331"/>
        <v>S3_P0_LED</v>
      </c>
    </row>
    <row r="10568" spans="1:9">
      <c r="A10568" t="s">
        <v>261</v>
      </c>
      <c r="B10568" t="s">
        <v>9679</v>
      </c>
      <c r="C10568" t="s">
        <v>5882</v>
      </c>
      <c r="D10568" t="s">
        <v>342</v>
      </c>
      <c r="E10568" t="s">
        <v>4712</v>
      </c>
      <c r="F10568" t="s">
        <v>347</v>
      </c>
      <c r="G10568" t="s">
        <v>342</v>
      </c>
      <c r="H10568" s="4" t="str">
        <f t="shared" si="330"/>
        <v>SITE3.J16</v>
      </c>
      <c r="I10568" s="4" t="str">
        <f t="shared" si="331"/>
        <v>S3_P1_LED</v>
      </c>
    </row>
    <row r="10569" spans="1:9">
      <c r="A10569" t="s">
        <v>261</v>
      </c>
      <c r="B10569" t="s">
        <v>9679</v>
      </c>
      <c r="C10569" t="s">
        <v>5882</v>
      </c>
      <c r="D10569" t="s">
        <v>338</v>
      </c>
      <c r="E10569" t="s">
        <v>4714</v>
      </c>
      <c r="F10569" t="s">
        <v>1587</v>
      </c>
      <c r="G10569" t="s">
        <v>338</v>
      </c>
      <c r="H10569" s="4" t="str">
        <f t="shared" si="330"/>
        <v>SITE3.J15</v>
      </c>
      <c r="I10569" s="4" t="str">
        <f t="shared" si="331"/>
        <v>S3_P2_LED</v>
      </c>
    </row>
    <row r="10570" spans="1:9">
      <c r="A10570" t="s">
        <v>261</v>
      </c>
      <c r="B10570" t="s">
        <v>9679</v>
      </c>
      <c r="C10570" t="s">
        <v>5882</v>
      </c>
      <c r="D10570" t="s">
        <v>344</v>
      </c>
      <c r="E10570" t="s">
        <v>9028</v>
      </c>
      <c r="F10570" t="s">
        <v>271</v>
      </c>
      <c r="G10570" t="s">
        <v>344</v>
      </c>
      <c r="H10570" s="4" t="str">
        <f t="shared" si="330"/>
        <v>SITE3.K15</v>
      </c>
      <c r="I10570" s="4" t="str">
        <f t="shared" si="331"/>
        <v>S3_P3_LED</v>
      </c>
    </row>
    <row r="10571" spans="1:9">
      <c r="A10571" t="s">
        <v>261</v>
      </c>
      <c r="B10571" t="s">
        <v>9679</v>
      </c>
      <c r="C10571" t="s">
        <v>5882</v>
      </c>
      <c r="D10571" t="s">
        <v>1690</v>
      </c>
      <c r="E10571" t="s">
        <v>4702</v>
      </c>
      <c r="F10571" t="s">
        <v>1591</v>
      </c>
      <c r="G10571" t="s">
        <v>1690</v>
      </c>
      <c r="H10571" s="4" t="str">
        <f t="shared" si="330"/>
        <v>SITE3.L15</v>
      </c>
      <c r="I10571" s="4" t="str">
        <f t="shared" si="331"/>
        <v>S3_P5_LED</v>
      </c>
    </row>
    <row r="10572" spans="1:9">
      <c r="A10572" t="s">
        <v>261</v>
      </c>
      <c r="B10572" t="s">
        <v>9679</v>
      </c>
      <c r="C10572" t="s">
        <v>5882</v>
      </c>
      <c r="D10572" t="s">
        <v>1691</v>
      </c>
      <c r="E10572" t="s">
        <v>4710</v>
      </c>
      <c r="F10572" t="s">
        <v>1600</v>
      </c>
      <c r="G10572" t="s">
        <v>1691</v>
      </c>
      <c r="H10572" s="4" t="str">
        <f t="shared" si="330"/>
        <v>SITE3.M15</v>
      </c>
      <c r="I10572" s="4" t="str">
        <f t="shared" si="331"/>
        <v>S3_P6_LED</v>
      </c>
    </row>
    <row r="10573" spans="1:9">
      <c r="A10573" t="s">
        <v>261</v>
      </c>
      <c r="B10573" t="s">
        <v>9679</v>
      </c>
      <c r="C10573" t="s">
        <v>5882</v>
      </c>
      <c r="D10573" t="s">
        <v>390</v>
      </c>
      <c r="E10573" t="s">
        <v>4687</v>
      </c>
      <c r="F10573" t="s">
        <v>317</v>
      </c>
      <c r="G10573" t="s">
        <v>390</v>
      </c>
      <c r="H10573" s="4" t="str">
        <f t="shared" si="330"/>
        <v>SITE3.T1</v>
      </c>
      <c r="I10573" s="4" t="str">
        <f t="shared" si="331"/>
        <v>S3_RESETB</v>
      </c>
    </row>
    <row r="10574" spans="1:9">
      <c r="A10574" t="s">
        <v>261</v>
      </c>
      <c r="B10574" t="s">
        <v>9679</v>
      </c>
      <c r="C10574" t="s">
        <v>5882</v>
      </c>
      <c r="D10574" t="s">
        <v>389</v>
      </c>
      <c r="E10574" t="s">
        <v>4693</v>
      </c>
      <c r="F10574" t="s">
        <v>203</v>
      </c>
      <c r="G10574" t="s">
        <v>389</v>
      </c>
      <c r="H10574" s="4" t="str">
        <f t="shared" si="330"/>
        <v>SITE3.A10</v>
      </c>
      <c r="I10574" s="4" t="str">
        <f t="shared" si="331"/>
        <v>S3_HSD114</v>
      </c>
    </row>
    <row r="10575" spans="1:9">
      <c r="A10575" t="s">
        <v>261</v>
      </c>
      <c r="B10575" t="s">
        <v>9679</v>
      </c>
      <c r="C10575" t="s">
        <v>5882</v>
      </c>
      <c r="D10575" t="s">
        <v>1695</v>
      </c>
      <c r="E10575" t="s">
        <v>4692</v>
      </c>
      <c r="F10575" t="s">
        <v>351</v>
      </c>
      <c r="G10575" t="s">
        <v>1695</v>
      </c>
      <c r="H10575" s="4" t="str">
        <f t="shared" si="330"/>
        <v>SITE3.D11</v>
      </c>
      <c r="I10575" s="4" t="str">
        <f t="shared" si="331"/>
        <v>S3_RTT</v>
      </c>
    </row>
    <row r="10576" spans="1:9">
      <c r="A10576" t="s">
        <v>261</v>
      </c>
      <c r="B10576" t="s">
        <v>9686</v>
      </c>
      <c r="C10576" t="s">
        <v>6235</v>
      </c>
      <c r="D10576">
        <v>1</v>
      </c>
      <c r="E10576" t="s">
        <v>4718</v>
      </c>
      <c r="F10576">
        <v>1</v>
      </c>
      <c r="G10576">
        <v>1</v>
      </c>
      <c r="H10576" s="4" t="str">
        <f t="shared" si="330"/>
        <v>3R24.1</v>
      </c>
      <c r="I10576" s="4" t="str">
        <f t="shared" si="331"/>
        <v>SG3_INH</v>
      </c>
    </row>
    <row r="10577" spans="1:9">
      <c r="A10577" t="s">
        <v>261</v>
      </c>
      <c r="B10577" t="s">
        <v>9686</v>
      </c>
      <c r="C10577" t="s">
        <v>6235</v>
      </c>
      <c r="D10577">
        <v>2</v>
      </c>
      <c r="E10577" t="s">
        <v>169</v>
      </c>
      <c r="F10577">
        <v>2</v>
      </c>
      <c r="G10577">
        <v>2</v>
      </c>
      <c r="H10577" s="4" t="str">
        <f t="shared" si="330"/>
        <v>3R24.2</v>
      </c>
      <c r="I10577" s="4" t="str">
        <f t="shared" si="331"/>
        <v>DGND</v>
      </c>
    </row>
    <row r="10578" spans="1:9">
      <c r="A10578" t="s">
        <v>261</v>
      </c>
      <c r="B10578" t="s">
        <v>9686</v>
      </c>
      <c r="C10578" t="s">
        <v>6236</v>
      </c>
      <c r="D10578">
        <v>1</v>
      </c>
      <c r="E10578" t="s">
        <v>4719</v>
      </c>
      <c r="F10578">
        <v>1</v>
      </c>
      <c r="G10578">
        <v>1</v>
      </c>
      <c r="H10578" s="4" t="str">
        <f t="shared" si="330"/>
        <v>3R56.1</v>
      </c>
      <c r="I10578" s="4" t="str">
        <f t="shared" si="331"/>
        <v>SG3_RTT</v>
      </c>
    </row>
    <row r="10579" spans="1:9">
      <c r="A10579" t="s">
        <v>261</v>
      </c>
      <c r="B10579" t="s">
        <v>9686</v>
      </c>
      <c r="C10579" t="s">
        <v>6236</v>
      </c>
      <c r="D10579">
        <v>2</v>
      </c>
      <c r="E10579" t="s">
        <v>169</v>
      </c>
      <c r="F10579">
        <v>2</v>
      </c>
      <c r="G10579">
        <v>2</v>
      </c>
      <c r="H10579" s="4" t="str">
        <f t="shared" si="330"/>
        <v>3R56.2</v>
      </c>
      <c r="I10579" s="4" t="str">
        <f t="shared" si="331"/>
        <v>DGND</v>
      </c>
    </row>
    <row r="10580" spans="1:9">
      <c r="A10580" t="s">
        <v>261</v>
      </c>
      <c r="B10580" t="s">
        <v>9686</v>
      </c>
      <c r="C10580" t="s">
        <v>6237</v>
      </c>
      <c r="D10580">
        <v>1</v>
      </c>
      <c r="E10580" t="s">
        <v>4720</v>
      </c>
      <c r="F10580">
        <v>1</v>
      </c>
      <c r="G10580">
        <v>1</v>
      </c>
      <c r="H10580" s="4" t="str">
        <f t="shared" si="330"/>
        <v>3R60.1</v>
      </c>
      <c r="I10580" s="4" t="str">
        <f t="shared" si="331"/>
        <v>SG3_GPIOA_3</v>
      </c>
    </row>
    <row r="10581" spans="1:9">
      <c r="A10581" t="s">
        <v>261</v>
      </c>
      <c r="B10581" t="s">
        <v>9686</v>
      </c>
      <c r="C10581" t="s">
        <v>6237</v>
      </c>
      <c r="D10581">
        <v>2</v>
      </c>
      <c r="E10581" t="s">
        <v>4516</v>
      </c>
      <c r="F10581">
        <v>2</v>
      </c>
      <c r="G10581">
        <v>2</v>
      </c>
      <c r="H10581" s="4" t="str">
        <f t="shared" si="330"/>
        <v>3R60.2</v>
      </c>
      <c r="I10581" s="4" t="str">
        <f t="shared" si="331"/>
        <v>SG3_SRC_DVDD33</v>
      </c>
    </row>
    <row r="10582" spans="1:9">
      <c r="A10582" t="s">
        <v>261</v>
      </c>
      <c r="B10582" t="s">
        <v>9686</v>
      </c>
      <c r="C10582" t="s">
        <v>6238</v>
      </c>
      <c r="D10582">
        <v>1</v>
      </c>
      <c r="E10582" t="s">
        <v>4721</v>
      </c>
      <c r="F10582">
        <v>1</v>
      </c>
      <c r="G10582">
        <v>1</v>
      </c>
      <c r="H10582" s="4" t="str">
        <f t="shared" si="330"/>
        <v>3R61.1</v>
      </c>
      <c r="I10582" s="4" t="str">
        <f t="shared" si="331"/>
        <v>SG3_GPIOB_0</v>
      </c>
    </row>
    <row r="10583" spans="1:9">
      <c r="A10583" t="s">
        <v>261</v>
      </c>
      <c r="B10583" t="s">
        <v>9686</v>
      </c>
      <c r="C10583" t="s">
        <v>6238</v>
      </c>
      <c r="D10583">
        <v>2</v>
      </c>
      <c r="E10583" t="s">
        <v>4516</v>
      </c>
      <c r="F10583">
        <v>2</v>
      </c>
      <c r="G10583">
        <v>2</v>
      </c>
      <c r="H10583" s="4" t="str">
        <f t="shared" si="330"/>
        <v>3R61.2</v>
      </c>
      <c r="I10583" s="4" t="str">
        <f t="shared" si="331"/>
        <v>SG3_SRC_DVDD33</v>
      </c>
    </row>
    <row r="10584" spans="1:9">
      <c r="A10584" t="s">
        <v>261</v>
      </c>
      <c r="B10584" t="s">
        <v>9686</v>
      </c>
      <c r="C10584" t="s">
        <v>6239</v>
      </c>
      <c r="D10584">
        <v>1</v>
      </c>
      <c r="E10584" t="s">
        <v>4722</v>
      </c>
      <c r="F10584">
        <v>1</v>
      </c>
      <c r="G10584">
        <v>1</v>
      </c>
      <c r="H10584" s="4" t="str">
        <f t="shared" si="330"/>
        <v>3R62.1</v>
      </c>
      <c r="I10584" s="4" t="str">
        <f t="shared" si="331"/>
        <v>SG3_GPIOB_1</v>
      </c>
    </row>
    <row r="10585" spans="1:9">
      <c r="A10585" t="s">
        <v>261</v>
      </c>
      <c r="B10585" t="s">
        <v>9686</v>
      </c>
      <c r="C10585" t="s">
        <v>6239</v>
      </c>
      <c r="D10585">
        <v>2</v>
      </c>
      <c r="E10585" t="s">
        <v>169</v>
      </c>
      <c r="F10585">
        <v>2</v>
      </c>
      <c r="G10585">
        <v>2</v>
      </c>
      <c r="H10585" s="4" t="str">
        <f t="shared" si="330"/>
        <v>3R62.2</v>
      </c>
      <c r="I10585" s="4" t="str">
        <f t="shared" si="331"/>
        <v>DGND</v>
      </c>
    </row>
    <row r="10586" spans="1:9">
      <c r="A10586" t="s">
        <v>261</v>
      </c>
      <c r="B10586" t="s">
        <v>9686</v>
      </c>
      <c r="C10586" t="s">
        <v>6240</v>
      </c>
      <c r="D10586">
        <v>1</v>
      </c>
      <c r="E10586" t="s">
        <v>4723</v>
      </c>
      <c r="F10586">
        <v>1</v>
      </c>
      <c r="G10586">
        <v>1</v>
      </c>
      <c r="H10586" s="4" t="str">
        <f t="shared" si="330"/>
        <v>3R63.1</v>
      </c>
      <c r="I10586" s="4" t="str">
        <f t="shared" si="331"/>
        <v>SG3_GPIOC_0</v>
      </c>
    </row>
    <row r="10587" spans="1:9">
      <c r="A10587" t="s">
        <v>261</v>
      </c>
      <c r="B10587" t="s">
        <v>9686</v>
      </c>
      <c r="C10587" t="s">
        <v>6240</v>
      </c>
      <c r="D10587">
        <v>2</v>
      </c>
      <c r="E10587" t="s">
        <v>4516</v>
      </c>
      <c r="F10587">
        <v>2</v>
      </c>
      <c r="G10587">
        <v>2</v>
      </c>
      <c r="H10587" s="4" t="str">
        <f t="shared" si="330"/>
        <v>3R63.2</v>
      </c>
      <c r="I10587" s="4" t="str">
        <f t="shared" si="331"/>
        <v>SG3_SRC_DVDD33</v>
      </c>
    </row>
    <row r="10588" spans="1:9">
      <c r="A10588" t="s">
        <v>261</v>
      </c>
      <c r="B10588" t="s">
        <v>9686</v>
      </c>
      <c r="C10588" t="s">
        <v>6241</v>
      </c>
      <c r="D10588">
        <v>1</v>
      </c>
      <c r="E10588" t="s">
        <v>4724</v>
      </c>
      <c r="F10588">
        <v>1</v>
      </c>
      <c r="G10588">
        <v>1</v>
      </c>
      <c r="H10588" s="4" t="str">
        <f t="shared" si="330"/>
        <v>3R64.1</v>
      </c>
      <c r="I10588" s="4" t="str">
        <f t="shared" si="331"/>
        <v>SG3_GPIOC_1</v>
      </c>
    </row>
    <row r="10589" spans="1:9">
      <c r="A10589" t="s">
        <v>261</v>
      </c>
      <c r="B10589" t="s">
        <v>9686</v>
      </c>
      <c r="C10589" t="s">
        <v>6241</v>
      </c>
      <c r="D10589">
        <v>2</v>
      </c>
      <c r="E10589" t="s">
        <v>4516</v>
      </c>
      <c r="F10589">
        <v>2</v>
      </c>
      <c r="G10589">
        <v>2</v>
      </c>
      <c r="H10589" s="4" t="str">
        <f t="shared" si="330"/>
        <v>3R64.2</v>
      </c>
      <c r="I10589" s="4" t="str">
        <f t="shared" si="331"/>
        <v>SG3_SRC_DVDD33</v>
      </c>
    </row>
    <row r="10590" spans="1:9">
      <c r="A10590" t="s">
        <v>261</v>
      </c>
      <c r="B10590" t="s">
        <v>9686</v>
      </c>
      <c r="C10590" t="s">
        <v>6242</v>
      </c>
      <c r="D10590">
        <v>1</v>
      </c>
      <c r="E10590" t="s">
        <v>4725</v>
      </c>
      <c r="F10590">
        <v>1</v>
      </c>
      <c r="G10590">
        <v>1</v>
      </c>
      <c r="H10590" s="4" t="str">
        <f t="shared" si="330"/>
        <v>3R66.1</v>
      </c>
      <c r="I10590" s="4" t="str">
        <f t="shared" si="331"/>
        <v>SG3_GPIOC_2</v>
      </c>
    </row>
    <row r="10591" spans="1:9">
      <c r="A10591" t="s">
        <v>261</v>
      </c>
      <c r="B10591" t="s">
        <v>9686</v>
      </c>
      <c r="C10591" t="s">
        <v>6242</v>
      </c>
      <c r="D10591">
        <v>2</v>
      </c>
      <c r="E10591" t="s">
        <v>4516</v>
      </c>
      <c r="F10591">
        <v>2</v>
      </c>
      <c r="G10591">
        <v>2</v>
      </c>
      <c r="H10591" s="4" t="str">
        <f t="shared" si="330"/>
        <v>3R66.2</v>
      </c>
      <c r="I10591" s="4" t="str">
        <f t="shared" si="331"/>
        <v>SG3_SRC_DVDD33</v>
      </c>
    </row>
    <row r="10592" spans="1:9">
      <c r="A10592" t="s">
        <v>261</v>
      </c>
      <c r="B10592" t="s">
        <v>9686</v>
      </c>
      <c r="C10592" t="s">
        <v>6243</v>
      </c>
      <c r="D10592">
        <v>1</v>
      </c>
      <c r="E10592" t="s">
        <v>4726</v>
      </c>
      <c r="F10592">
        <v>1</v>
      </c>
      <c r="G10592">
        <v>1</v>
      </c>
      <c r="H10592" s="4" t="str">
        <f t="shared" si="330"/>
        <v>3R67.1</v>
      </c>
      <c r="I10592" s="4" t="str">
        <f t="shared" si="331"/>
        <v>SG3_GPIOC_4</v>
      </c>
    </row>
    <row r="10593" spans="1:9">
      <c r="A10593" t="s">
        <v>261</v>
      </c>
      <c r="B10593" t="s">
        <v>9686</v>
      </c>
      <c r="C10593" t="s">
        <v>6243</v>
      </c>
      <c r="D10593">
        <v>2</v>
      </c>
      <c r="E10593" t="s">
        <v>4516</v>
      </c>
      <c r="F10593">
        <v>2</v>
      </c>
      <c r="G10593">
        <v>2</v>
      </c>
      <c r="H10593" s="4" t="str">
        <f t="shared" si="330"/>
        <v>3R67.2</v>
      </c>
      <c r="I10593" s="4" t="str">
        <f t="shared" si="331"/>
        <v>SG3_SRC_DVDD33</v>
      </c>
    </row>
    <row r="10594" spans="1:9">
      <c r="A10594" t="s">
        <v>261</v>
      </c>
      <c r="B10594" t="s">
        <v>9686</v>
      </c>
      <c r="C10594" t="s">
        <v>6244</v>
      </c>
      <c r="D10594">
        <v>1</v>
      </c>
      <c r="E10594" t="s">
        <v>4727</v>
      </c>
      <c r="F10594">
        <v>1</v>
      </c>
      <c r="G10594">
        <v>1</v>
      </c>
      <c r="H10594" s="4" t="str">
        <f t="shared" si="330"/>
        <v>3R68.1</v>
      </c>
      <c r="I10594" s="4" t="str">
        <f t="shared" si="331"/>
        <v>SG3_GPIOC_3</v>
      </c>
    </row>
    <row r="10595" spans="1:9">
      <c r="A10595" t="s">
        <v>261</v>
      </c>
      <c r="B10595" t="s">
        <v>9686</v>
      </c>
      <c r="C10595" t="s">
        <v>6244</v>
      </c>
      <c r="D10595">
        <v>2</v>
      </c>
      <c r="E10595" t="s">
        <v>4516</v>
      </c>
      <c r="F10595">
        <v>2</v>
      </c>
      <c r="G10595">
        <v>2</v>
      </c>
      <c r="H10595" s="4" t="str">
        <f t="shared" si="330"/>
        <v>3R68.2</v>
      </c>
      <c r="I10595" s="4" t="str">
        <f t="shared" si="331"/>
        <v>SG3_SRC_DVDD33</v>
      </c>
    </row>
    <row r="10596" spans="1:9">
      <c r="A10596" t="s">
        <v>261</v>
      </c>
      <c r="B10596" t="s">
        <v>9686</v>
      </c>
      <c r="C10596" t="s">
        <v>6245</v>
      </c>
      <c r="D10596">
        <v>1</v>
      </c>
      <c r="E10596" t="s">
        <v>4728</v>
      </c>
      <c r="F10596">
        <v>1</v>
      </c>
      <c r="G10596">
        <v>1</v>
      </c>
      <c r="H10596" s="4" t="str">
        <f t="shared" si="330"/>
        <v>3R69.1</v>
      </c>
      <c r="I10596" s="4" t="str">
        <f t="shared" si="331"/>
        <v>SG3_RSET</v>
      </c>
    </row>
    <row r="10597" spans="1:9">
      <c r="A10597" t="s">
        <v>261</v>
      </c>
      <c r="B10597" t="s">
        <v>9686</v>
      </c>
      <c r="C10597" t="s">
        <v>6245</v>
      </c>
      <c r="D10597">
        <v>2</v>
      </c>
      <c r="E10597" t="s">
        <v>169</v>
      </c>
      <c r="F10597">
        <v>2</v>
      </c>
      <c r="G10597">
        <v>2</v>
      </c>
      <c r="H10597" s="4" t="str">
        <f t="shared" si="330"/>
        <v>3R69.2</v>
      </c>
      <c r="I10597" s="4" t="str">
        <f t="shared" si="331"/>
        <v>DGND</v>
      </c>
    </row>
    <row r="10598" spans="1:9">
      <c r="A10598" t="s">
        <v>261</v>
      </c>
      <c r="B10598" t="s">
        <v>9686</v>
      </c>
      <c r="C10598" t="s">
        <v>6246</v>
      </c>
      <c r="D10598">
        <v>1</v>
      </c>
      <c r="E10598" t="s">
        <v>7576</v>
      </c>
      <c r="F10598">
        <v>1</v>
      </c>
      <c r="G10598">
        <v>1</v>
      </c>
      <c r="H10598" s="4" t="str">
        <f t="shared" si="330"/>
        <v>3R70.1</v>
      </c>
      <c r="I10598" s="4" t="str">
        <f t="shared" si="331"/>
        <v>SG3_RESETB</v>
      </c>
    </row>
    <row r="10599" spans="1:9">
      <c r="A10599" t="s">
        <v>261</v>
      </c>
      <c r="B10599" t="s">
        <v>9686</v>
      </c>
      <c r="C10599" t="s">
        <v>6246</v>
      </c>
      <c r="D10599">
        <v>2</v>
      </c>
      <c r="E10599" t="s">
        <v>4516</v>
      </c>
      <c r="F10599">
        <v>2</v>
      </c>
      <c r="G10599">
        <v>2</v>
      </c>
      <c r="H10599" s="4" t="str">
        <f t="shared" si="330"/>
        <v>3R70.2</v>
      </c>
      <c r="I10599" s="4" t="str">
        <f t="shared" si="331"/>
        <v>SG3_SRC_DVDD33</v>
      </c>
    </row>
    <row r="10600" spans="1:9">
      <c r="A10600" t="s">
        <v>261</v>
      </c>
      <c r="B10600" t="s">
        <v>9686</v>
      </c>
      <c r="C10600" t="s">
        <v>6247</v>
      </c>
      <c r="D10600">
        <v>1</v>
      </c>
      <c r="E10600" t="s">
        <v>4729</v>
      </c>
      <c r="F10600">
        <v>1</v>
      </c>
      <c r="G10600">
        <v>1</v>
      </c>
      <c r="H10600" s="4" t="str">
        <f t="shared" si="330"/>
        <v>3R71.1</v>
      </c>
      <c r="I10600" s="4" t="str">
        <f t="shared" si="331"/>
        <v>SG3_DISB</v>
      </c>
    </row>
    <row r="10601" spans="1:9">
      <c r="A10601" t="s">
        <v>261</v>
      </c>
      <c r="B10601" t="s">
        <v>9686</v>
      </c>
      <c r="C10601" t="s">
        <v>6247</v>
      </c>
      <c r="D10601">
        <v>2</v>
      </c>
      <c r="E10601" t="s">
        <v>4516</v>
      </c>
      <c r="F10601">
        <v>2</v>
      </c>
      <c r="G10601">
        <v>2</v>
      </c>
      <c r="H10601" s="4" t="str">
        <f t="shared" si="330"/>
        <v>3R71.2</v>
      </c>
      <c r="I10601" s="4" t="str">
        <f t="shared" si="331"/>
        <v>SG3_SRC_DVDD33</v>
      </c>
    </row>
    <row r="10602" spans="1:9">
      <c r="A10602" t="s">
        <v>261</v>
      </c>
      <c r="B10602" t="s">
        <v>9686</v>
      </c>
      <c r="C10602" t="s">
        <v>6248</v>
      </c>
      <c r="D10602">
        <v>1</v>
      </c>
      <c r="E10602" t="s">
        <v>4722</v>
      </c>
      <c r="F10602">
        <v>1</v>
      </c>
      <c r="G10602">
        <v>1</v>
      </c>
      <c r="H10602" s="4" t="str">
        <f t="shared" si="330"/>
        <v>3R263.1</v>
      </c>
      <c r="I10602" s="4" t="str">
        <f t="shared" si="331"/>
        <v>SG3_GPIOB_1</v>
      </c>
    </row>
    <row r="10603" spans="1:9">
      <c r="A10603" t="s">
        <v>261</v>
      </c>
      <c r="B10603" t="s">
        <v>9686</v>
      </c>
      <c r="C10603" t="s">
        <v>6248</v>
      </c>
      <c r="D10603">
        <v>2</v>
      </c>
      <c r="E10603" t="s">
        <v>4516</v>
      </c>
      <c r="F10603">
        <v>2</v>
      </c>
      <c r="G10603">
        <v>2</v>
      </c>
      <c r="H10603" s="4" t="str">
        <f t="shared" si="330"/>
        <v>3R263.2</v>
      </c>
      <c r="I10603" s="4" t="str">
        <f t="shared" si="331"/>
        <v>SG3_SRC_DVDD33</v>
      </c>
    </row>
    <row r="10604" spans="1:9">
      <c r="A10604" t="s">
        <v>261</v>
      </c>
      <c r="B10604" t="s">
        <v>9686</v>
      </c>
      <c r="C10604" t="s">
        <v>6249</v>
      </c>
      <c r="D10604">
        <v>1</v>
      </c>
      <c r="E10604" t="s">
        <v>4721</v>
      </c>
      <c r="F10604">
        <v>1</v>
      </c>
      <c r="G10604">
        <v>1</v>
      </c>
      <c r="H10604" s="4" t="str">
        <f t="shared" si="330"/>
        <v>3R264.1</v>
      </c>
      <c r="I10604" s="4" t="str">
        <f t="shared" si="331"/>
        <v>SG3_GPIOB_0</v>
      </c>
    </row>
    <row r="10605" spans="1:9">
      <c r="A10605" t="s">
        <v>261</v>
      </c>
      <c r="B10605" t="s">
        <v>9686</v>
      </c>
      <c r="C10605" t="s">
        <v>6249</v>
      </c>
      <c r="D10605">
        <v>2</v>
      </c>
      <c r="E10605" t="s">
        <v>169</v>
      </c>
      <c r="F10605">
        <v>2</v>
      </c>
      <c r="G10605">
        <v>2</v>
      </c>
      <c r="H10605" s="4" t="str">
        <f t="shared" si="330"/>
        <v>3R264.2</v>
      </c>
      <c r="I10605" s="4" t="str">
        <f t="shared" si="331"/>
        <v>DGND</v>
      </c>
    </row>
    <row r="10606" spans="1:9">
      <c r="A10606" t="s">
        <v>261</v>
      </c>
      <c r="B10606" t="s">
        <v>9686</v>
      </c>
      <c r="C10606" t="s">
        <v>6250</v>
      </c>
      <c r="D10606">
        <v>1</v>
      </c>
      <c r="E10606" t="s">
        <v>4685</v>
      </c>
      <c r="F10606">
        <v>1</v>
      </c>
      <c r="G10606">
        <v>1</v>
      </c>
      <c r="H10606" s="4" t="str">
        <f t="shared" si="330"/>
        <v>3R347.1</v>
      </c>
      <c r="I10606" s="4" t="str">
        <f t="shared" si="331"/>
        <v>SG3_GPIOA_2</v>
      </c>
    </row>
    <row r="10607" spans="1:9">
      <c r="A10607" t="s">
        <v>261</v>
      </c>
      <c r="B10607" t="s">
        <v>9686</v>
      </c>
      <c r="C10607" t="s">
        <v>6250</v>
      </c>
      <c r="D10607">
        <v>2</v>
      </c>
      <c r="E10607" t="s">
        <v>4730</v>
      </c>
      <c r="F10607">
        <v>2</v>
      </c>
      <c r="G10607">
        <v>2</v>
      </c>
      <c r="H10607" s="4" t="str">
        <f t="shared" si="330"/>
        <v>3R347.2</v>
      </c>
      <c r="I10607" s="4" t="str">
        <f t="shared" si="331"/>
        <v>S3_DS_HSD998</v>
      </c>
    </row>
    <row r="10608" spans="1:9">
      <c r="A10608" t="s">
        <v>261</v>
      </c>
      <c r="B10608" t="s">
        <v>9686</v>
      </c>
      <c r="C10608" t="s">
        <v>6251</v>
      </c>
      <c r="D10608">
        <v>1</v>
      </c>
      <c r="E10608" t="s">
        <v>4684</v>
      </c>
      <c r="F10608">
        <v>1</v>
      </c>
      <c r="G10608">
        <v>1</v>
      </c>
      <c r="H10608" s="4" t="str">
        <f t="shared" si="330"/>
        <v>3R348.1</v>
      </c>
      <c r="I10608" s="4" t="str">
        <f t="shared" si="331"/>
        <v>SG3_GPIOA_1</v>
      </c>
    </row>
    <row r="10609" spans="1:9">
      <c r="A10609" t="s">
        <v>261</v>
      </c>
      <c r="B10609" t="s">
        <v>9686</v>
      </c>
      <c r="C10609" t="s">
        <v>6251</v>
      </c>
      <c r="D10609">
        <v>2</v>
      </c>
      <c r="E10609" t="s">
        <v>4731</v>
      </c>
      <c r="F10609">
        <v>2</v>
      </c>
      <c r="G10609">
        <v>2</v>
      </c>
      <c r="H10609" s="4" t="str">
        <f t="shared" si="330"/>
        <v>3R348.2</v>
      </c>
      <c r="I10609" s="4" t="str">
        <f t="shared" si="331"/>
        <v>S3_HSD999</v>
      </c>
    </row>
    <row r="10610" spans="1:9">
      <c r="A10610" t="s">
        <v>261</v>
      </c>
      <c r="B10610" t="s">
        <v>9686</v>
      </c>
      <c r="C10610" t="s">
        <v>6252</v>
      </c>
      <c r="D10610">
        <v>1</v>
      </c>
      <c r="E10610" t="s">
        <v>4516</v>
      </c>
      <c r="F10610">
        <v>1</v>
      </c>
      <c r="G10610">
        <v>1</v>
      </c>
      <c r="H10610" s="4" t="str">
        <f t="shared" si="330"/>
        <v>3R350.1</v>
      </c>
      <c r="I10610" s="4" t="str">
        <f t="shared" si="331"/>
        <v>SG3_SRC_DVDD33</v>
      </c>
    </row>
    <row r="10611" spans="1:9">
      <c r="A10611" t="s">
        <v>261</v>
      </c>
      <c r="B10611" t="s">
        <v>9686</v>
      </c>
      <c r="C10611" t="s">
        <v>6252</v>
      </c>
      <c r="D10611">
        <v>2</v>
      </c>
      <c r="E10611" t="s">
        <v>4730</v>
      </c>
      <c r="F10611">
        <v>2</v>
      </c>
      <c r="G10611">
        <v>2</v>
      </c>
      <c r="H10611" s="4" t="str">
        <f t="shared" si="330"/>
        <v>3R350.2</v>
      </c>
      <c r="I10611" s="4" t="str">
        <f t="shared" si="331"/>
        <v>S3_DS_HSD998</v>
      </c>
    </row>
    <row r="10612" spans="1:9">
      <c r="A10612" t="s">
        <v>261</v>
      </c>
      <c r="B10612" t="s">
        <v>9686</v>
      </c>
      <c r="C10612" t="s">
        <v>6253</v>
      </c>
      <c r="D10612">
        <v>1</v>
      </c>
      <c r="E10612" t="s">
        <v>4731</v>
      </c>
      <c r="F10612">
        <v>1</v>
      </c>
      <c r="G10612">
        <v>1</v>
      </c>
      <c r="H10612" s="4" t="str">
        <f t="shared" si="330"/>
        <v>3R351.1</v>
      </c>
      <c r="I10612" s="4" t="str">
        <f t="shared" si="331"/>
        <v>S3_HSD999</v>
      </c>
    </row>
    <row r="10613" spans="1:9">
      <c r="A10613" t="s">
        <v>261</v>
      </c>
      <c r="B10613" t="s">
        <v>9686</v>
      </c>
      <c r="C10613" t="s">
        <v>6253</v>
      </c>
      <c r="D10613">
        <v>2</v>
      </c>
      <c r="E10613" t="s">
        <v>4516</v>
      </c>
      <c r="F10613">
        <v>2</v>
      </c>
      <c r="G10613">
        <v>2</v>
      </c>
      <c r="H10613" s="4" t="str">
        <f t="shared" si="330"/>
        <v>3R351.2</v>
      </c>
      <c r="I10613" s="4" t="str">
        <f t="shared" si="331"/>
        <v>SG3_SRC_DVDD33</v>
      </c>
    </row>
    <row r="10614" spans="1:9">
      <c r="A10614" t="s">
        <v>261</v>
      </c>
      <c r="B10614" t="s">
        <v>9686</v>
      </c>
      <c r="C10614" t="s">
        <v>6254</v>
      </c>
      <c r="D10614">
        <v>1</v>
      </c>
      <c r="E10614" t="s">
        <v>169</v>
      </c>
      <c r="F10614">
        <v>1</v>
      </c>
      <c r="G10614">
        <v>1</v>
      </c>
      <c r="H10614" s="4" t="str">
        <f t="shared" si="330"/>
        <v>3R552.1</v>
      </c>
      <c r="I10614" s="4" t="str">
        <f t="shared" si="331"/>
        <v>DGND</v>
      </c>
    </row>
    <row r="10615" spans="1:9">
      <c r="A10615" t="s">
        <v>261</v>
      </c>
      <c r="B10615" t="s">
        <v>9686</v>
      </c>
      <c r="C10615" t="s">
        <v>6254</v>
      </c>
      <c r="D10615">
        <v>2</v>
      </c>
      <c r="E10615" t="s">
        <v>4720</v>
      </c>
      <c r="F10615">
        <v>2</v>
      </c>
      <c r="G10615">
        <v>2</v>
      </c>
      <c r="H10615" s="4" t="str">
        <f t="shared" si="330"/>
        <v>3R552.2</v>
      </c>
      <c r="I10615" s="4" t="str">
        <f t="shared" si="331"/>
        <v>SG3_GPIOA_3</v>
      </c>
    </row>
    <row r="10616" spans="1:9">
      <c r="A10616" t="s">
        <v>261</v>
      </c>
      <c r="B10616" t="s">
        <v>9686</v>
      </c>
      <c r="C10616" t="s">
        <v>6255</v>
      </c>
      <c r="D10616">
        <v>1</v>
      </c>
      <c r="E10616" t="s">
        <v>4732</v>
      </c>
      <c r="F10616">
        <v>1</v>
      </c>
      <c r="G10616">
        <v>1</v>
      </c>
      <c r="H10616" s="4" t="str">
        <f t="shared" si="330"/>
        <v>3R553.1</v>
      </c>
      <c r="I10616" s="4" t="str">
        <f t="shared" si="331"/>
        <v>SG3_GPIOB_2</v>
      </c>
    </row>
    <row r="10617" spans="1:9">
      <c r="A10617" t="s">
        <v>261</v>
      </c>
      <c r="B10617" t="s">
        <v>9686</v>
      </c>
      <c r="C10617" t="s">
        <v>6255</v>
      </c>
      <c r="D10617">
        <v>2</v>
      </c>
      <c r="F10617">
        <v>2</v>
      </c>
      <c r="G10617">
        <v>2</v>
      </c>
      <c r="H10617" s="4" t="str">
        <f t="shared" si="330"/>
        <v>3R553.2</v>
      </c>
      <c r="I10617" s="4">
        <f t="shared" si="331"/>
        <v>0</v>
      </c>
    </row>
    <row r="10618" spans="1:9">
      <c r="A10618" t="s">
        <v>261</v>
      </c>
      <c r="B10618" t="s">
        <v>9686</v>
      </c>
      <c r="C10618" t="s">
        <v>6256</v>
      </c>
      <c r="D10618">
        <v>1</v>
      </c>
      <c r="E10618" t="s">
        <v>4733</v>
      </c>
      <c r="F10618">
        <v>1</v>
      </c>
      <c r="G10618">
        <v>1</v>
      </c>
      <c r="H10618" s="4" t="str">
        <f t="shared" si="330"/>
        <v>3R554.1</v>
      </c>
      <c r="I10618" s="4" t="str">
        <f t="shared" si="331"/>
        <v>SG3_GPIOC_5</v>
      </c>
    </row>
    <row r="10619" spans="1:9">
      <c r="A10619" t="s">
        <v>261</v>
      </c>
      <c r="B10619" t="s">
        <v>9686</v>
      </c>
      <c r="C10619" t="s">
        <v>6256</v>
      </c>
      <c r="D10619">
        <v>2</v>
      </c>
      <c r="E10619" t="s">
        <v>4516</v>
      </c>
      <c r="F10619">
        <v>2</v>
      </c>
      <c r="G10619">
        <v>2</v>
      </c>
      <c r="H10619" s="4" t="str">
        <f t="shared" si="330"/>
        <v>3R554.2</v>
      </c>
      <c r="I10619" s="4" t="str">
        <f t="shared" si="331"/>
        <v>SG3_SRC_DVDD33</v>
      </c>
    </row>
    <row r="10620" spans="1:9">
      <c r="A10620" t="s">
        <v>261</v>
      </c>
      <c r="B10620" t="s">
        <v>9686</v>
      </c>
      <c r="C10620" t="s">
        <v>6257</v>
      </c>
      <c r="D10620">
        <v>1</v>
      </c>
      <c r="E10620" t="s">
        <v>4734</v>
      </c>
      <c r="F10620">
        <v>1</v>
      </c>
      <c r="G10620">
        <v>1</v>
      </c>
      <c r="H10620" s="4" t="str">
        <f t="shared" si="330"/>
        <v>3R555.1</v>
      </c>
      <c r="I10620" s="4" t="str">
        <f t="shared" si="331"/>
        <v>SG3_GPIOD_0</v>
      </c>
    </row>
    <row r="10621" spans="1:9">
      <c r="A10621" t="s">
        <v>261</v>
      </c>
      <c r="B10621" t="s">
        <v>9686</v>
      </c>
      <c r="C10621" t="s">
        <v>6257</v>
      </c>
      <c r="D10621">
        <v>2</v>
      </c>
      <c r="F10621">
        <v>2</v>
      </c>
      <c r="G10621">
        <v>2</v>
      </c>
      <c r="H10621" s="4" t="str">
        <f t="shared" si="330"/>
        <v>3R555.2</v>
      </c>
      <c r="I10621" s="4">
        <f t="shared" si="331"/>
        <v>0</v>
      </c>
    </row>
    <row r="10622" spans="1:9">
      <c r="A10622" t="s">
        <v>261</v>
      </c>
      <c r="B10622" t="s">
        <v>9686</v>
      </c>
      <c r="C10622" t="s">
        <v>6258</v>
      </c>
      <c r="D10622">
        <v>1</v>
      </c>
      <c r="E10622" t="s">
        <v>4735</v>
      </c>
      <c r="F10622">
        <v>1</v>
      </c>
      <c r="G10622">
        <v>1</v>
      </c>
      <c r="H10622" s="4" t="str">
        <f t="shared" si="330"/>
        <v>3R556.1</v>
      </c>
      <c r="I10622" s="4" t="str">
        <f t="shared" si="331"/>
        <v>SG3_GPIOD_1</v>
      </c>
    </row>
    <row r="10623" spans="1:9">
      <c r="A10623" t="s">
        <v>261</v>
      </c>
      <c r="B10623" t="s">
        <v>9686</v>
      </c>
      <c r="C10623" t="s">
        <v>6258</v>
      </c>
      <c r="D10623">
        <v>2</v>
      </c>
      <c r="F10623">
        <v>2</v>
      </c>
      <c r="G10623">
        <v>2</v>
      </c>
      <c r="H10623" s="4" t="str">
        <f t="shared" si="330"/>
        <v>3R556.2</v>
      </c>
      <c r="I10623" s="4">
        <f t="shared" si="331"/>
        <v>0</v>
      </c>
    </row>
    <row r="10624" spans="1:9">
      <c r="A10624" t="s">
        <v>261</v>
      </c>
      <c r="B10624" t="s">
        <v>9686</v>
      </c>
      <c r="C10624" t="s">
        <v>6259</v>
      </c>
      <c r="D10624">
        <v>1</v>
      </c>
      <c r="E10624" t="s">
        <v>4736</v>
      </c>
      <c r="F10624">
        <v>1</v>
      </c>
      <c r="G10624">
        <v>1</v>
      </c>
      <c r="H10624" s="4" t="str">
        <f t="shared" si="330"/>
        <v>3R557.1</v>
      </c>
      <c r="I10624" s="4" t="str">
        <f t="shared" si="331"/>
        <v>SG3_GPIOD_2</v>
      </c>
    </row>
    <row r="10625" spans="1:9">
      <c r="A10625" t="s">
        <v>261</v>
      </c>
      <c r="B10625" t="s">
        <v>9686</v>
      </c>
      <c r="C10625" t="s">
        <v>6259</v>
      </c>
      <c r="D10625">
        <v>2</v>
      </c>
      <c r="F10625">
        <v>2</v>
      </c>
      <c r="G10625">
        <v>2</v>
      </c>
      <c r="H10625" s="4" t="str">
        <f t="shared" si="330"/>
        <v>3R557.2</v>
      </c>
      <c r="I10625" s="4">
        <f t="shared" si="331"/>
        <v>0</v>
      </c>
    </row>
    <row r="10626" spans="1:9">
      <c r="A10626" t="s">
        <v>261</v>
      </c>
      <c r="B10626" t="s">
        <v>9686</v>
      </c>
      <c r="C10626" t="s">
        <v>6260</v>
      </c>
      <c r="D10626">
        <v>1</v>
      </c>
      <c r="E10626" t="s">
        <v>4737</v>
      </c>
      <c r="F10626">
        <v>1</v>
      </c>
      <c r="G10626">
        <v>1</v>
      </c>
      <c r="H10626" s="4" t="str">
        <f t="shared" ref="H10626:H10689" si="332">CONCATENATE(C10626,".",F10626)</f>
        <v>3R558.1</v>
      </c>
      <c r="I10626" s="4" t="str">
        <f t="shared" ref="I10626:I10689" si="333">E10626</f>
        <v>SG3_GPIOE_0</v>
      </c>
    </row>
    <row r="10627" spans="1:9">
      <c r="A10627" t="s">
        <v>261</v>
      </c>
      <c r="B10627" t="s">
        <v>9686</v>
      </c>
      <c r="C10627" t="s">
        <v>6260</v>
      </c>
      <c r="D10627">
        <v>2</v>
      </c>
      <c r="F10627">
        <v>2</v>
      </c>
      <c r="G10627">
        <v>2</v>
      </c>
      <c r="H10627" s="4" t="str">
        <f t="shared" si="332"/>
        <v>3R558.2</v>
      </c>
      <c r="I10627" s="4">
        <f t="shared" si="333"/>
        <v>0</v>
      </c>
    </row>
    <row r="10628" spans="1:9">
      <c r="A10628" t="s">
        <v>261</v>
      </c>
      <c r="B10628" t="s">
        <v>9686</v>
      </c>
      <c r="C10628" t="s">
        <v>6261</v>
      </c>
      <c r="D10628">
        <v>1</v>
      </c>
      <c r="E10628" t="s">
        <v>4738</v>
      </c>
      <c r="F10628">
        <v>1</v>
      </c>
      <c r="G10628">
        <v>1</v>
      </c>
      <c r="H10628" s="4" t="str">
        <f t="shared" si="332"/>
        <v>3R559.1</v>
      </c>
      <c r="I10628" s="4" t="str">
        <f t="shared" si="333"/>
        <v>SG3_GPIOE_1</v>
      </c>
    </row>
    <row r="10629" spans="1:9">
      <c r="A10629" t="s">
        <v>261</v>
      </c>
      <c r="B10629" t="s">
        <v>9686</v>
      </c>
      <c r="C10629" t="s">
        <v>6261</v>
      </c>
      <c r="D10629">
        <v>2</v>
      </c>
      <c r="F10629">
        <v>2</v>
      </c>
      <c r="G10629">
        <v>2</v>
      </c>
      <c r="H10629" s="4" t="str">
        <f t="shared" si="332"/>
        <v>3R559.2</v>
      </c>
      <c r="I10629" s="4">
        <f t="shared" si="333"/>
        <v>0</v>
      </c>
    </row>
    <row r="10630" spans="1:9">
      <c r="A10630" t="s">
        <v>261</v>
      </c>
      <c r="B10630" t="s">
        <v>9686</v>
      </c>
      <c r="C10630" t="s">
        <v>6262</v>
      </c>
      <c r="D10630">
        <v>1</v>
      </c>
      <c r="E10630" t="s">
        <v>4739</v>
      </c>
      <c r="F10630">
        <v>1</v>
      </c>
      <c r="G10630">
        <v>1</v>
      </c>
      <c r="H10630" s="4" t="str">
        <f t="shared" si="332"/>
        <v>3R560.1</v>
      </c>
      <c r="I10630" s="4" t="str">
        <f t="shared" si="333"/>
        <v>SG3_GPIOE_2</v>
      </c>
    </row>
    <row r="10631" spans="1:9">
      <c r="A10631" t="s">
        <v>261</v>
      </c>
      <c r="B10631" t="s">
        <v>9686</v>
      </c>
      <c r="C10631" t="s">
        <v>6262</v>
      </c>
      <c r="D10631">
        <v>2</v>
      </c>
      <c r="F10631">
        <v>2</v>
      </c>
      <c r="G10631">
        <v>2</v>
      </c>
      <c r="H10631" s="4" t="str">
        <f t="shared" si="332"/>
        <v>3R560.2</v>
      </c>
      <c r="I10631" s="4">
        <f t="shared" si="333"/>
        <v>0</v>
      </c>
    </row>
    <row r="10632" spans="1:9">
      <c r="A10632" t="s">
        <v>261</v>
      </c>
      <c r="B10632" t="s">
        <v>9686</v>
      </c>
      <c r="C10632" t="s">
        <v>6263</v>
      </c>
      <c r="D10632">
        <v>1</v>
      </c>
      <c r="E10632" t="s">
        <v>4740</v>
      </c>
      <c r="F10632">
        <v>1</v>
      </c>
      <c r="G10632">
        <v>1</v>
      </c>
      <c r="H10632" s="4" t="str">
        <f t="shared" si="332"/>
        <v>3R561.1</v>
      </c>
      <c r="I10632" s="4" t="str">
        <f t="shared" si="333"/>
        <v>SG3_GPIOE_3</v>
      </c>
    </row>
    <row r="10633" spans="1:9">
      <c r="A10633" t="s">
        <v>261</v>
      </c>
      <c r="B10633" t="s">
        <v>9686</v>
      </c>
      <c r="C10633" t="s">
        <v>6263</v>
      </c>
      <c r="D10633">
        <v>2</v>
      </c>
      <c r="F10633">
        <v>2</v>
      </c>
      <c r="G10633">
        <v>2</v>
      </c>
      <c r="H10633" s="4" t="str">
        <f t="shared" si="332"/>
        <v>3R561.2</v>
      </c>
      <c r="I10633" s="4">
        <f t="shared" si="333"/>
        <v>0</v>
      </c>
    </row>
    <row r="10634" spans="1:9">
      <c r="A10634" t="s">
        <v>261</v>
      </c>
      <c r="B10634" t="s">
        <v>9686</v>
      </c>
      <c r="C10634" t="s">
        <v>6264</v>
      </c>
      <c r="D10634">
        <v>1</v>
      </c>
      <c r="E10634" t="s">
        <v>4741</v>
      </c>
      <c r="F10634">
        <v>1</v>
      </c>
      <c r="G10634">
        <v>1</v>
      </c>
      <c r="H10634" s="4" t="str">
        <f t="shared" si="332"/>
        <v>3R562.1</v>
      </c>
      <c r="I10634" s="4" t="str">
        <f t="shared" si="333"/>
        <v>SG3_GPIOE_4</v>
      </c>
    </row>
    <row r="10635" spans="1:9">
      <c r="A10635" t="s">
        <v>261</v>
      </c>
      <c r="B10635" t="s">
        <v>9686</v>
      </c>
      <c r="C10635" t="s">
        <v>6264</v>
      </c>
      <c r="D10635">
        <v>2</v>
      </c>
      <c r="F10635">
        <v>2</v>
      </c>
      <c r="G10635">
        <v>2</v>
      </c>
      <c r="H10635" s="4" t="str">
        <f t="shared" si="332"/>
        <v>3R562.2</v>
      </c>
      <c r="I10635" s="4">
        <f t="shared" si="333"/>
        <v>0</v>
      </c>
    </row>
    <row r="10636" spans="1:9">
      <c r="A10636" t="s">
        <v>261</v>
      </c>
      <c r="B10636" t="s">
        <v>9686</v>
      </c>
      <c r="C10636" t="s">
        <v>6265</v>
      </c>
      <c r="D10636">
        <v>1</v>
      </c>
      <c r="E10636" t="s">
        <v>4742</v>
      </c>
      <c r="F10636">
        <v>1</v>
      </c>
      <c r="G10636">
        <v>1</v>
      </c>
      <c r="H10636" s="4" t="str">
        <f t="shared" si="332"/>
        <v>3R563.1</v>
      </c>
      <c r="I10636" s="4" t="str">
        <f t="shared" si="333"/>
        <v>SG3_GPIOF_0</v>
      </c>
    </row>
    <row r="10637" spans="1:9">
      <c r="A10637" t="s">
        <v>261</v>
      </c>
      <c r="B10637" t="s">
        <v>9686</v>
      </c>
      <c r="C10637" t="s">
        <v>6265</v>
      </c>
      <c r="D10637">
        <v>2</v>
      </c>
      <c r="E10637" t="s">
        <v>4516</v>
      </c>
      <c r="F10637">
        <v>2</v>
      </c>
      <c r="G10637">
        <v>2</v>
      </c>
      <c r="H10637" s="4" t="str">
        <f t="shared" si="332"/>
        <v>3R563.2</v>
      </c>
      <c r="I10637" s="4" t="str">
        <f t="shared" si="333"/>
        <v>SG3_SRC_DVDD33</v>
      </c>
    </row>
    <row r="10638" spans="1:9">
      <c r="A10638" t="s">
        <v>261</v>
      </c>
      <c r="B10638" t="s">
        <v>9686</v>
      </c>
      <c r="C10638" t="s">
        <v>6266</v>
      </c>
      <c r="D10638">
        <v>1</v>
      </c>
      <c r="E10638" t="s">
        <v>4743</v>
      </c>
      <c r="F10638">
        <v>1</v>
      </c>
      <c r="G10638">
        <v>1</v>
      </c>
      <c r="H10638" s="4" t="str">
        <f t="shared" si="332"/>
        <v>3R564.1</v>
      </c>
      <c r="I10638" s="4" t="str">
        <f t="shared" si="333"/>
        <v>SG3_GPIOF_1</v>
      </c>
    </row>
    <row r="10639" spans="1:9">
      <c r="A10639" t="s">
        <v>261</v>
      </c>
      <c r="B10639" t="s">
        <v>9686</v>
      </c>
      <c r="C10639" t="s">
        <v>6266</v>
      </c>
      <c r="D10639">
        <v>2</v>
      </c>
      <c r="E10639" t="s">
        <v>4516</v>
      </c>
      <c r="F10639">
        <v>2</v>
      </c>
      <c r="G10639">
        <v>2</v>
      </c>
      <c r="H10639" s="4" t="str">
        <f t="shared" si="332"/>
        <v>3R564.2</v>
      </c>
      <c r="I10639" s="4" t="str">
        <f t="shared" si="333"/>
        <v>SG3_SRC_DVDD33</v>
      </c>
    </row>
    <row r="10640" spans="1:9">
      <c r="A10640" t="s">
        <v>261</v>
      </c>
      <c r="B10640" t="s">
        <v>9686</v>
      </c>
      <c r="C10640" t="s">
        <v>6267</v>
      </c>
      <c r="D10640">
        <v>1</v>
      </c>
      <c r="E10640" t="s">
        <v>4744</v>
      </c>
      <c r="F10640">
        <v>1</v>
      </c>
      <c r="G10640">
        <v>1</v>
      </c>
      <c r="H10640" s="4" t="str">
        <f t="shared" si="332"/>
        <v>3R565.1</v>
      </c>
      <c r="I10640" s="4" t="str">
        <f t="shared" si="333"/>
        <v>SG3_GPIOF_2</v>
      </c>
    </row>
    <row r="10641" spans="1:9">
      <c r="A10641" t="s">
        <v>261</v>
      </c>
      <c r="B10641" t="s">
        <v>9686</v>
      </c>
      <c r="C10641" t="s">
        <v>6267</v>
      </c>
      <c r="D10641">
        <v>2</v>
      </c>
      <c r="E10641" t="s">
        <v>4516</v>
      </c>
      <c r="F10641">
        <v>2</v>
      </c>
      <c r="G10641">
        <v>2</v>
      </c>
      <c r="H10641" s="4" t="str">
        <f t="shared" si="332"/>
        <v>3R565.2</v>
      </c>
      <c r="I10641" s="4" t="str">
        <f t="shared" si="333"/>
        <v>SG3_SRC_DVDD33</v>
      </c>
    </row>
    <row r="10642" spans="1:9">
      <c r="A10642" t="s">
        <v>261</v>
      </c>
      <c r="B10642" t="s">
        <v>9686</v>
      </c>
      <c r="C10642" t="s">
        <v>6268</v>
      </c>
      <c r="D10642">
        <v>1</v>
      </c>
      <c r="E10642" t="s">
        <v>4745</v>
      </c>
      <c r="F10642">
        <v>1</v>
      </c>
      <c r="G10642">
        <v>1</v>
      </c>
      <c r="H10642" s="4" t="str">
        <f t="shared" si="332"/>
        <v>3R566.1</v>
      </c>
      <c r="I10642" s="4" t="str">
        <f t="shared" si="333"/>
        <v>SG3_GPIOF_3</v>
      </c>
    </row>
    <row r="10643" spans="1:9">
      <c r="A10643" t="s">
        <v>261</v>
      </c>
      <c r="B10643" t="s">
        <v>9686</v>
      </c>
      <c r="C10643" t="s">
        <v>6268</v>
      </c>
      <c r="D10643">
        <v>2</v>
      </c>
      <c r="E10643" t="s">
        <v>4516</v>
      </c>
      <c r="F10643">
        <v>2</v>
      </c>
      <c r="G10643">
        <v>2</v>
      </c>
      <c r="H10643" s="4" t="str">
        <f t="shared" si="332"/>
        <v>3R566.2</v>
      </c>
      <c r="I10643" s="4" t="str">
        <f t="shared" si="333"/>
        <v>SG3_SRC_DVDD33</v>
      </c>
    </row>
    <row r="10644" spans="1:9">
      <c r="A10644" t="s">
        <v>261</v>
      </c>
      <c r="B10644" t="s">
        <v>9686</v>
      </c>
      <c r="C10644" t="s">
        <v>6269</v>
      </c>
      <c r="D10644">
        <v>1</v>
      </c>
      <c r="E10644" t="s">
        <v>4746</v>
      </c>
      <c r="F10644">
        <v>1</v>
      </c>
      <c r="G10644">
        <v>1</v>
      </c>
      <c r="H10644" s="4" t="str">
        <f t="shared" si="332"/>
        <v>3R567.1</v>
      </c>
      <c r="I10644" s="4" t="str">
        <f t="shared" si="333"/>
        <v>SG3_GPIOF_4</v>
      </c>
    </row>
    <row r="10645" spans="1:9">
      <c r="A10645" t="s">
        <v>261</v>
      </c>
      <c r="B10645" t="s">
        <v>9686</v>
      </c>
      <c r="C10645" t="s">
        <v>6269</v>
      </c>
      <c r="D10645">
        <v>2</v>
      </c>
      <c r="F10645">
        <v>2</v>
      </c>
      <c r="G10645">
        <v>2</v>
      </c>
      <c r="H10645" s="4" t="str">
        <f t="shared" si="332"/>
        <v>3R567.2</v>
      </c>
      <c r="I10645" s="4">
        <f t="shared" si="333"/>
        <v>0</v>
      </c>
    </row>
    <row r="10646" spans="1:9">
      <c r="A10646" t="s">
        <v>261</v>
      </c>
      <c r="B10646" t="s">
        <v>9686</v>
      </c>
      <c r="C10646" t="s">
        <v>6270</v>
      </c>
      <c r="D10646">
        <v>1</v>
      </c>
      <c r="E10646" t="s">
        <v>4723</v>
      </c>
      <c r="F10646">
        <v>1</v>
      </c>
      <c r="G10646">
        <v>1</v>
      </c>
      <c r="H10646" s="4" t="str">
        <f t="shared" si="332"/>
        <v>3R568.1</v>
      </c>
      <c r="I10646" s="4" t="str">
        <f t="shared" si="333"/>
        <v>SG3_GPIOC_0</v>
      </c>
    </row>
    <row r="10647" spans="1:9">
      <c r="A10647" t="s">
        <v>261</v>
      </c>
      <c r="B10647" t="s">
        <v>9686</v>
      </c>
      <c r="C10647" t="s">
        <v>6270</v>
      </c>
      <c r="D10647">
        <v>2</v>
      </c>
      <c r="E10647" t="s">
        <v>169</v>
      </c>
      <c r="F10647">
        <v>2</v>
      </c>
      <c r="G10647">
        <v>2</v>
      </c>
      <c r="H10647" s="4" t="str">
        <f t="shared" si="332"/>
        <v>3R568.2</v>
      </c>
      <c r="I10647" s="4" t="str">
        <f t="shared" si="333"/>
        <v>DGND</v>
      </c>
    </row>
    <row r="10648" spans="1:9">
      <c r="A10648" t="s">
        <v>261</v>
      </c>
      <c r="B10648" t="s">
        <v>9686</v>
      </c>
      <c r="C10648" t="s">
        <v>6271</v>
      </c>
      <c r="D10648">
        <v>1</v>
      </c>
      <c r="E10648" t="s">
        <v>4724</v>
      </c>
      <c r="F10648">
        <v>1</v>
      </c>
      <c r="G10648">
        <v>1</v>
      </c>
      <c r="H10648" s="4" t="str">
        <f t="shared" si="332"/>
        <v>3R569.1</v>
      </c>
      <c r="I10648" s="4" t="str">
        <f t="shared" si="333"/>
        <v>SG3_GPIOC_1</v>
      </c>
    </row>
    <row r="10649" spans="1:9">
      <c r="A10649" t="s">
        <v>261</v>
      </c>
      <c r="B10649" t="s">
        <v>9686</v>
      </c>
      <c r="C10649" t="s">
        <v>6271</v>
      </c>
      <c r="D10649">
        <v>2</v>
      </c>
      <c r="E10649" t="s">
        <v>169</v>
      </c>
      <c r="F10649">
        <v>2</v>
      </c>
      <c r="G10649">
        <v>2</v>
      </c>
      <c r="H10649" s="4" t="str">
        <f t="shared" si="332"/>
        <v>3R569.2</v>
      </c>
      <c r="I10649" s="4" t="str">
        <f t="shared" si="333"/>
        <v>DGND</v>
      </c>
    </row>
    <row r="10650" spans="1:9">
      <c r="A10650" t="s">
        <v>261</v>
      </c>
      <c r="B10650" t="s">
        <v>9686</v>
      </c>
      <c r="C10650" t="s">
        <v>6272</v>
      </c>
      <c r="D10650">
        <v>1</v>
      </c>
      <c r="E10650" t="s">
        <v>4725</v>
      </c>
      <c r="F10650">
        <v>1</v>
      </c>
      <c r="G10650">
        <v>1</v>
      </c>
      <c r="H10650" s="4" t="str">
        <f t="shared" si="332"/>
        <v>3R570.1</v>
      </c>
      <c r="I10650" s="4" t="str">
        <f t="shared" si="333"/>
        <v>SG3_GPIOC_2</v>
      </c>
    </row>
    <row r="10651" spans="1:9">
      <c r="A10651" t="s">
        <v>261</v>
      </c>
      <c r="B10651" t="s">
        <v>9686</v>
      </c>
      <c r="C10651" t="s">
        <v>6272</v>
      </c>
      <c r="D10651">
        <v>2</v>
      </c>
      <c r="E10651" t="s">
        <v>169</v>
      </c>
      <c r="F10651">
        <v>2</v>
      </c>
      <c r="G10651">
        <v>2</v>
      </c>
      <c r="H10651" s="4" t="str">
        <f t="shared" si="332"/>
        <v>3R570.2</v>
      </c>
      <c r="I10651" s="4" t="str">
        <f t="shared" si="333"/>
        <v>DGND</v>
      </c>
    </row>
    <row r="10652" spans="1:9">
      <c r="A10652" t="s">
        <v>261</v>
      </c>
      <c r="B10652" t="s">
        <v>9686</v>
      </c>
      <c r="C10652" t="s">
        <v>6273</v>
      </c>
      <c r="D10652">
        <v>1</v>
      </c>
      <c r="E10652" t="s">
        <v>4727</v>
      </c>
      <c r="F10652">
        <v>1</v>
      </c>
      <c r="G10652">
        <v>1</v>
      </c>
      <c r="H10652" s="4" t="str">
        <f t="shared" si="332"/>
        <v>3R571.1</v>
      </c>
      <c r="I10652" s="4" t="str">
        <f t="shared" si="333"/>
        <v>SG3_GPIOC_3</v>
      </c>
    </row>
    <row r="10653" spans="1:9">
      <c r="A10653" t="s">
        <v>261</v>
      </c>
      <c r="B10653" t="s">
        <v>9686</v>
      </c>
      <c r="C10653" t="s">
        <v>6273</v>
      </c>
      <c r="D10653">
        <v>2</v>
      </c>
      <c r="E10653" t="s">
        <v>169</v>
      </c>
      <c r="F10653">
        <v>2</v>
      </c>
      <c r="G10653">
        <v>2</v>
      </c>
      <c r="H10653" s="4" t="str">
        <f t="shared" si="332"/>
        <v>3R571.2</v>
      </c>
      <c r="I10653" s="4" t="str">
        <f t="shared" si="333"/>
        <v>DGND</v>
      </c>
    </row>
    <row r="10654" spans="1:9">
      <c r="A10654" t="s">
        <v>261</v>
      </c>
      <c r="B10654" t="s">
        <v>9686</v>
      </c>
      <c r="C10654" t="s">
        <v>6274</v>
      </c>
      <c r="D10654">
        <v>1</v>
      </c>
      <c r="E10654" t="s">
        <v>4726</v>
      </c>
      <c r="F10654">
        <v>1</v>
      </c>
      <c r="G10654">
        <v>1</v>
      </c>
      <c r="H10654" s="4" t="str">
        <f t="shared" si="332"/>
        <v>3R572.1</v>
      </c>
      <c r="I10654" s="4" t="str">
        <f t="shared" si="333"/>
        <v>SG3_GPIOC_4</v>
      </c>
    </row>
    <row r="10655" spans="1:9">
      <c r="A10655" t="s">
        <v>261</v>
      </c>
      <c r="B10655" t="s">
        <v>9686</v>
      </c>
      <c r="C10655" t="s">
        <v>6274</v>
      </c>
      <c r="D10655">
        <v>2</v>
      </c>
      <c r="E10655" t="s">
        <v>169</v>
      </c>
      <c r="F10655">
        <v>2</v>
      </c>
      <c r="G10655">
        <v>2</v>
      </c>
      <c r="H10655" s="4" t="str">
        <f t="shared" si="332"/>
        <v>3R572.2</v>
      </c>
      <c r="I10655" s="4" t="str">
        <f t="shared" si="333"/>
        <v>DGND</v>
      </c>
    </row>
    <row r="10656" spans="1:9">
      <c r="A10656" t="s">
        <v>261</v>
      </c>
      <c r="B10656" t="s">
        <v>9686</v>
      </c>
      <c r="C10656" t="s">
        <v>6275</v>
      </c>
      <c r="D10656">
        <v>1</v>
      </c>
      <c r="E10656" t="s">
        <v>4733</v>
      </c>
      <c r="F10656">
        <v>1</v>
      </c>
      <c r="G10656">
        <v>1</v>
      </c>
      <c r="H10656" s="4" t="str">
        <f t="shared" si="332"/>
        <v>3R573.1</v>
      </c>
      <c r="I10656" s="4" t="str">
        <f t="shared" si="333"/>
        <v>SG3_GPIOC_5</v>
      </c>
    </row>
    <row r="10657" spans="1:9">
      <c r="A10657" t="s">
        <v>261</v>
      </c>
      <c r="B10657" t="s">
        <v>9686</v>
      </c>
      <c r="C10657" t="s">
        <v>6275</v>
      </c>
      <c r="D10657">
        <v>2</v>
      </c>
      <c r="E10657" t="s">
        <v>169</v>
      </c>
      <c r="F10657">
        <v>2</v>
      </c>
      <c r="G10657">
        <v>2</v>
      </c>
      <c r="H10657" s="4" t="str">
        <f t="shared" si="332"/>
        <v>3R573.2</v>
      </c>
      <c r="I10657" s="4" t="str">
        <f t="shared" si="333"/>
        <v>DGND</v>
      </c>
    </row>
    <row r="10658" spans="1:9">
      <c r="A10658" t="s">
        <v>261</v>
      </c>
      <c r="B10658" t="s">
        <v>9686</v>
      </c>
      <c r="C10658" t="s">
        <v>6276</v>
      </c>
      <c r="D10658">
        <v>1</v>
      </c>
      <c r="E10658" t="s">
        <v>4745</v>
      </c>
      <c r="F10658">
        <v>1</v>
      </c>
      <c r="G10658">
        <v>1</v>
      </c>
      <c r="H10658" s="4" t="str">
        <f t="shared" si="332"/>
        <v>3R574.1</v>
      </c>
      <c r="I10658" s="4" t="str">
        <f t="shared" si="333"/>
        <v>SG3_GPIOF_3</v>
      </c>
    </row>
    <row r="10659" spans="1:9">
      <c r="A10659" t="s">
        <v>261</v>
      </c>
      <c r="B10659" t="s">
        <v>9686</v>
      </c>
      <c r="C10659" t="s">
        <v>6276</v>
      </c>
      <c r="D10659">
        <v>2</v>
      </c>
      <c r="E10659" t="s">
        <v>169</v>
      </c>
      <c r="F10659">
        <v>2</v>
      </c>
      <c r="G10659">
        <v>2</v>
      </c>
      <c r="H10659" s="4" t="str">
        <f t="shared" si="332"/>
        <v>3R574.2</v>
      </c>
      <c r="I10659" s="4" t="str">
        <f t="shared" si="333"/>
        <v>DGND</v>
      </c>
    </row>
    <row r="10660" spans="1:9">
      <c r="A10660" t="s">
        <v>261</v>
      </c>
      <c r="B10660" t="s">
        <v>9686</v>
      </c>
      <c r="C10660" t="s">
        <v>6277</v>
      </c>
      <c r="D10660">
        <v>1</v>
      </c>
      <c r="E10660" t="s">
        <v>4744</v>
      </c>
      <c r="F10660">
        <v>1</v>
      </c>
      <c r="G10660">
        <v>1</v>
      </c>
      <c r="H10660" s="4" t="str">
        <f t="shared" si="332"/>
        <v>3R575.1</v>
      </c>
      <c r="I10660" s="4" t="str">
        <f t="shared" si="333"/>
        <v>SG3_GPIOF_2</v>
      </c>
    </row>
    <row r="10661" spans="1:9">
      <c r="A10661" t="s">
        <v>261</v>
      </c>
      <c r="B10661" t="s">
        <v>9686</v>
      </c>
      <c r="C10661" t="s">
        <v>6277</v>
      </c>
      <c r="D10661">
        <v>2</v>
      </c>
      <c r="E10661" t="s">
        <v>169</v>
      </c>
      <c r="F10661">
        <v>2</v>
      </c>
      <c r="G10661">
        <v>2</v>
      </c>
      <c r="H10661" s="4" t="str">
        <f t="shared" si="332"/>
        <v>3R575.2</v>
      </c>
      <c r="I10661" s="4" t="str">
        <f t="shared" si="333"/>
        <v>DGND</v>
      </c>
    </row>
    <row r="10662" spans="1:9">
      <c r="A10662" t="s">
        <v>261</v>
      </c>
      <c r="B10662" t="s">
        <v>9686</v>
      </c>
      <c r="C10662" t="s">
        <v>6278</v>
      </c>
      <c r="D10662">
        <v>1</v>
      </c>
      <c r="E10662" t="s">
        <v>4743</v>
      </c>
      <c r="F10662">
        <v>1</v>
      </c>
      <c r="G10662">
        <v>1</v>
      </c>
      <c r="H10662" s="4" t="str">
        <f t="shared" si="332"/>
        <v>3R576.1</v>
      </c>
      <c r="I10662" s="4" t="str">
        <f t="shared" si="333"/>
        <v>SG3_GPIOF_1</v>
      </c>
    </row>
    <row r="10663" spans="1:9">
      <c r="A10663" t="s">
        <v>261</v>
      </c>
      <c r="B10663" t="s">
        <v>9686</v>
      </c>
      <c r="C10663" t="s">
        <v>6278</v>
      </c>
      <c r="D10663">
        <v>2</v>
      </c>
      <c r="E10663" t="s">
        <v>169</v>
      </c>
      <c r="F10663">
        <v>2</v>
      </c>
      <c r="G10663">
        <v>2</v>
      </c>
      <c r="H10663" s="4" t="str">
        <f t="shared" si="332"/>
        <v>3R576.2</v>
      </c>
      <c r="I10663" s="4" t="str">
        <f t="shared" si="333"/>
        <v>DGND</v>
      </c>
    </row>
    <row r="10664" spans="1:9">
      <c r="A10664" t="s">
        <v>261</v>
      </c>
      <c r="B10664" t="s">
        <v>9686</v>
      </c>
      <c r="C10664" t="s">
        <v>6279</v>
      </c>
      <c r="D10664">
        <v>1</v>
      </c>
      <c r="E10664" t="s">
        <v>4742</v>
      </c>
      <c r="F10664">
        <v>1</v>
      </c>
      <c r="G10664">
        <v>1</v>
      </c>
      <c r="H10664" s="4" t="str">
        <f t="shared" si="332"/>
        <v>3R577.1</v>
      </c>
      <c r="I10664" s="4" t="str">
        <f t="shared" si="333"/>
        <v>SG3_GPIOF_0</v>
      </c>
    </row>
    <row r="10665" spans="1:9">
      <c r="A10665" t="s">
        <v>261</v>
      </c>
      <c r="B10665" t="s">
        <v>9686</v>
      </c>
      <c r="C10665" t="s">
        <v>6279</v>
      </c>
      <c r="D10665">
        <v>2</v>
      </c>
      <c r="E10665" t="s">
        <v>169</v>
      </c>
      <c r="F10665">
        <v>2</v>
      </c>
      <c r="G10665">
        <v>2</v>
      </c>
      <c r="H10665" s="4" t="str">
        <f t="shared" si="332"/>
        <v>3R577.2</v>
      </c>
      <c r="I10665" s="4" t="str">
        <f t="shared" si="333"/>
        <v>DGND</v>
      </c>
    </row>
    <row r="10666" spans="1:9">
      <c r="A10666" t="s">
        <v>261</v>
      </c>
      <c r="B10666" t="s">
        <v>9686</v>
      </c>
      <c r="C10666" t="s">
        <v>6280</v>
      </c>
      <c r="D10666">
        <v>1</v>
      </c>
      <c r="E10666" t="s">
        <v>4747</v>
      </c>
      <c r="F10666">
        <v>1</v>
      </c>
      <c r="G10666">
        <v>1</v>
      </c>
      <c r="H10666" s="4" t="str">
        <f t="shared" si="332"/>
        <v>3R578.1</v>
      </c>
      <c r="I10666" s="4" t="str">
        <f t="shared" si="333"/>
        <v>SG3_AT-</v>
      </c>
    </row>
    <row r="10667" spans="1:9">
      <c r="A10667" t="s">
        <v>261</v>
      </c>
      <c r="B10667" t="s">
        <v>9686</v>
      </c>
      <c r="C10667" t="s">
        <v>6280</v>
      </c>
      <c r="D10667">
        <v>2</v>
      </c>
      <c r="F10667">
        <v>2</v>
      </c>
      <c r="G10667">
        <v>2</v>
      </c>
      <c r="H10667" s="4" t="str">
        <f t="shared" si="332"/>
        <v>3R578.2</v>
      </c>
      <c r="I10667" s="4">
        <f t="shared" si="333"/>
        <v>0</v>
      </c>
    </row>
    <row r="10668" spans="1:9">
      <c r="A10668" t="s">
        <v>261</v>
      </c>
      <c r="B10668" t="s">
        <v>9686</v>
      </c>
      <c r="C10668" t="s">
        <v>6281</v>
      </c>
      <c r="D10668">
        <v>1</v>
      </c>
      <c r="E10668" t="s">
        <v>4748</v>
      </c>
      <c r="F10668">
        <v>1</v>
      </c>
      <c r="G10668">
        <v>1</v>
      </c>
      <c r="H10668" s="4" t="str">
        <f t="shared" si="332"/>
        <v>3R579.1</v>
      </c>
      <c r="I10668" s="4" t="str">
        <f t="shared" si="333"/>
        <v>SG3_AT+</v>
      </c>
    </row>
    <row r="10669" spans="1:9">
      <c r="A10669" t="s">
        <v>261</v>
      </c>
      <c r="B10669" t="s">
        <v>9686</v>
      </c>
      <c r="C10669" t="s">
        <v>6281</v>
      </c>
      <c r="D10669">
        <v>2</v>
      </c>
      <c r="F10669">
        <v>2</v>
      </c>
      <c r="G10669">
        <v>2</v>
      </c>
      <c r="H10669" s="4" t="str">
        <f t="shared" si="332"/>
        <v>3R579.2</v>
      </c>
      <c r="I10669" s="4">
        <f t="shared" si="333"/>
        <v>0</v>
      </c>
    </row>
    <row r="10670" spans="1:9">
      <c r="A10670" t="s">
        <v>261</v>
      </c>
      <c r="B10670" t="s">
        <v>9686</v>
      </c>
      <c r="C10670" t="s">
        <v>6282</v>
      </c>
      <c r="D10670">
        <v>1</v>
      </c>
      <c r="E10670" t="s">
        <v>7576</v>
      </c>
      <c r="F10670">
        <v>1</v>
      </c>
      <c r="G10670">
        <v>1</v>
      </c>
      <c r="H10670" s="4" t="str">
        <f t="shared" si="332"/>
        <v>3R584.1</v>
      </c>
      <c r="I10670" s="4" t="str">
        <f t="shared" si="333"/>
        <v>SG3_RESETB</v>
      </c>
    </row>
    <row r="10671" spans="1:9">
      <c r="A10671" t="s">
        <v>261</v>
      </c>
      <c r="B10671" t="s">
        <v>9686</v>
      </c>
      <c r="C10671" t="s">
        <v>6282</v>
      </c>
      <c r="D10671">
        <v>2</v>
      </c>
      <c r="E10671" t="s">
        <v>3395</v>
      </c>
      <c r="F10671">
        <v>2</v>
      </c>
      <c r="G10671">
        <v>2</v>
      </c>
      <c r="H10671" s="4" t="str">
        <f t="shared" si="332"/>
        <v>3R584.2</v>
      </c>
      <c r="I10671" s="4" t="str">
        <f t="shared" si="333"/>
        <v>SC_HSD070</v>
      </c>
    </row>
    <row r="10672" spans="1:9">
      <c r="A10672" t="s">
        <v>261</v>
      </c>
      <c r="B10672" t="s">
        <v>9686</v>
      </c>
      <c r="C10672" t="s">
        <v>8381</v>
      </c>
      <c r="D10672">
        <v>1</v>
      </c>
      <c r="E10672" t="s">
        <v>4684</v>
      </c>
      <c r="F10672">
        <v>1</v>
      </c>
      <c r="G10672">
        <v>1</v>
      </c>
      <c r="H10672" s="4" t="str">
        <f t="shared" si="332"/>
        <v>3RG21.1</v>
      </c>
      <c r="I10672" s="4" t="str">
        <f t="shared" si="333"/>
        <v>SG3_GPIOA_1</v>
      </c>
    </row>
    <row r="10673" spans="1:9">
      <c r="A10673" t="s">
        <v>261</v>
      </c>
      <c r="B10673" t="s">
        <v>9686</v>
      </c>
      <c r="C10673" t="s">
        <v>8381</v>
      </c>
      <c r="D10673">
        <v>2</v>
      </c>
      <c r="E10673" t="s">
        <v>8365</v>
      </c>
      <c r="F10673">
        <v>2</v>
      </c>
      <c r="G10673">
        <v>2</v>
      </c>
      <c r="H10673" s="4" t="str">
        <f t="shared" si="332"/>
        <v>3RG21.2</v>
      </c>
      <c r="I10673" s="4" t="str">
        <f t="shared" si="333"/>
        <v>SG3_PH_GPIOA_1</v>
      </c>
    </row>
    <row r="10674" spans="1:9">
      <c r="A10674" t="s">
        <v>261</v>
      </c>
      <c r="B10674" t="s">
        <v>9686</v>
      </c>
      <c r="C10674" t="s">
        <v>8382</v>
      </c>
      <c r="D10674">
        <v>1</v>
      </c>
      <c r="E10674" t="s">
        <v>4685</v>
      </c>
      <c r="F10674">
        <v>1</v>
      </c>
      <c r="G10674">
        <v>1</v>
      </c>
      <c r="H10674" s="4" t="str">
        <f t="shared" si="332"/>
        <v>3RG22.1</v>
      </c>
      <c r="I10674" s="4" t="str">
        <f t="shared" si="333"/>
        <v>SG3_GPIOA_2</v>
      </c>
    </row>
    <row r="10675" spans="1:9">
      <c r="A10675" t="s">
        <v>261</v>
      </c>
      <c r="B10675" t="s">
        <v>9686</v>
      </c>
      <c r="C10675" t="s">
        <v>8382</v>
      </c>
      <c r="D10675">
        <v>2</v>
      </c>
      <c r="E10675" t="s">
        <v>8366</v>
      </c>
      <c r="F10675">
        <v>2</v>
      </c>
      <c r="G10675">
        <v>2</v>
      </c>
      <c r="H10675" s="4" t="str">
        <f t="shared" si="332"/>
        <v>3RG22.2</v>
      </c>
      <c r="I10675" s="4" t="str">
        <f t="shared" si="333"/>
        <v>SG3_PH_GPIOA_2</v>
      </c>
    </row>
    <row r="10676" spans="1:9">
      <c r="A10676" t="s">
        <v>261</v>
      </c>
      <c r="B10676" t="s">
        <v>9686</v>
      </c>
      <c r="C10676" t="s">
        <v>9545</v>
      </c>
      <c r="D10676" t="s">
        <v>1688</v>
      </c>
      <c r="E10676" t="s">
        <v>4747</v>
      </c>
      <c r="F10676" t="s">
        <v>227</v>
      </c>
      <c r="G10676" t="s">
        <v>1688</v>
      </c>
      <c r="H10676" s="4" t="str">
        <f t="shared" si="332"/>
        <v>GOLD3.B16</v>
      </c>
      <c r="I10676" s="4" t="str">
        <f t="shared" si="333"/>
        <v>SG3_AT-</v>
      </c>
    </row>
    <row r="10677" spans="1:9">
      <c r="A10677" t="s">
        <v>261</v>
      </c>
      <c r="B10677" t="s">
        <v>9686</v>
      </c>
      <c r="C10677" t="s">
        <v>9545</v>
      </c>
      <c r="D10677" t="s">
        <v>1689</v>
      </c>
      <c r="E10677" t="s">
        <v>4748</v>
      </c>
      <c r="F10677" t="s">
        <v>226</v>
      </c>
      <c r="G10677" t="s">
        <v>1689</v>
      </c>
      <c r="H10677" s="4" t="str">
        <f t="shared" si="332"/>
        <v>GOLD3.B15</v>
      </c>
      <c r="I10677" s="4" t="str">
        <f t="shared" si="333"/>
        <v>SG3_AT+</v>
      </c>
    </row>
    <row r="10678" spans="1:9">
      <c r="A10678" t="s">
        <v>261</v>
      </c>
      <c r="B10678" t="s">
        <v>9686</v>
      </c>
      <c r="C10678" t="s">
        <v>9545</v>
      </c>
      <c r="D10678" t="s">
        <v>391</v>
      </c>
      <c r="E10678" t="s">
        <v>4729</v>
      </c>
      <c r="F10678" t="s">
        <v>318</v>
      </c>
      <c r="G10678" t="s">
        <v>391</v>
      </c>
      <c r="H10678" s="4" t="str">
        <f t="shared" si="332"/>
        <v>GOLD3.R1</v>
      </c>
      <c r="I10678" s="4" t="str">
        <f t="shared" si="333"/>
        <v>SG3_DISB</v>
      </c>
    </row>
    <row r="10679" spans="1:9">
      <c r="A10679" t="s">
        <v>261</v>
      </c>
      <c r="B10679" t="s">
        <v>9686</v>
      </c>
      <c r="C10679" t="s">
        <v>9545</v>
      </c>
      <c r="D10679" t="s">
        <v>1692</v>
      </c>
      <c r="E10679" t="s">
        <v>4749</v>
      </c>
      <c r="F10679" t="s">
        <v>1603</v>
      </c>
      <c r="G10679" t="s">
        <v>1692</v>
      </c>
      <c r="H10679" s="4" t="str">
        <f t="shared" si="332"/>
        <v>GOLD3.N15</v>
      </c>
      <c r="I10679" s="4" t="str">
        <f t="shared" si="333"/>
        <v>SG3_FE_LED0</v>
      </c>
    </row>
    <row r="10680" spans="1:9">
      <c r="A10680" t="s">
        <v>261</v>
      </c>
      <c r="B10680" t="s">
        <v>9686</v>
      </c>
      <c r="C10680" t="s">
        <v>9545</v>
      </c>
      <c r="D10680" t="s">
        <v>1694</v>
      </c>
      <c r="E10680" t="s">
        <v>4750</v>
      </c>
      <c r="F10680" t="s">
        <v>1606</v>
      </c>
      <c r="G10680" t="s">
        <v>1694</v>
      </c>
      <c r="H10680" s="4" t="str">
        <f t="shared" si="332"/>
        <v>GOLD3.P15</v>
      </c>
      <c r="I10680" s="4" t="str">
        <f t="shared" si="333"/>
        <v>SG3_FE_LED1</v>
      </c>
    </row>
    <row r="10681" spans="1:9">
      <c r="A10681" t="s">
        <v>261</v>
      </c>
      <c r="B10681" t="s">
        <v>9686</v>
      </c>
      <c r="C10681" t="s">
        <v>9545</v>
      </c>
      <c r="D10681" t="s">
        <v>365</v>
      </c>
      <c r="E10681" t="s">
        <v>4751</v>
      </c>
      <c r="F10681" t="s">
        <v>274</v>
      </c>
      <c r="G10681" t="s">
        <v>365</v>
      </c>
      <c r="H10681" s="4" t="str">
        <f t="shared" si="332"/>
        <v>GOLD3.L1</v>
      </c>
      <c r="I10681" s="4" t="str">
        <f t="shared" si="333"/>
        <v>SG3_GPIOA_0</v>
      </c>
    </row>
    <row r="10682" spans="1:9">
      <c r="A10682" t="s">
        <v>261</v>
      </c>
      <c r="B10682" t="s">
        <v>9686</v>
      </c>
      <c r="C10682" t="s">
        <v>9545</v>
      </c>
      <c r="D10682" t="s">
        <v>367</v>
      </c>
      <c r="E10682" t="s">
        <v>4684</v>
      </c>
      <c r="F10682" t="s">
        <v>308</v>
      </c>
      <c r="G10682" t="s">
        <v>367</v>
      </c>
      <c r="H10682" s="4" t="str">
        <f t="shared" si="332"/>
        <v>GOLD3.M1</v>
      </c>
      <c r="I10682" s="4" t="str">
        <f t="shared" si="333"/>
        <v>SG3_GPIOA_1</v>
      </c>
    </row>
    <row r="10683" spans="1:9">
      <c r="A10683" t="s">
        <v>261</v>
      </c>
      <c r="B10683" t="s">
        <v>9686</v>
      </c>
      <c r="C10683" t="s">
        <v>9545</v>
      </c>
      <c r="D10683" t="s">
        <v>369</v>
      </c>
      <c r="E10683" t="s">
        <v>4685</v>
      </c>
      <c r="F10683" t="s">
        <v>442</v>
      </c>
      <c r="G10683" t="s">
        <v>369</v>
      </c>
      <c r="H10683" s="4" t="str">
        <f t="shared" si="332"/>
        <v>GOLD3.N1</v>
      </c>
      <c r="I10683" s="4" t="str">
        <f t="shared" si="333"/>
        <v>SG3_GPIOA_2</v>
      </c>
    </row>
    <row r="10684" spans="1:9">
      <c r="A10684" t="s">
        <v>261</v>
      </c>
      <c r="B10684" t="s">
        <v>9686</v>
      </c>
      <c r="C10684" t="s">
        <v>9545</v>
      </c>
      <c r="D10684" t="s">
        <v>370</v>
      </c>
      <c r="E10684" t="s">
        <v>4720</v>
      </c>
      <c r="F10684" t="s">
        <v>440</v>
      </c>
      <c r="G10684" t="s">
        <v>370</v>
      </c>
      <c r="H10684" s="4" t="str">
        <f t="shared" si="332"/>
        <v>GOLD3.P1</v>
      </c>
      <c r="I10684" s="4" t="str">
        <f t="shared" si="333"/>
        <v>SG3_GPIOA_3</v>
      </c>
    </row>
    <row r="10685" spans="1:9">
      <c r="A10685" t="s">
        <v>261</v>
      </c>
      <c r="B10685" t="s">
        <v>9686</v>
      </c>
      <c r="C10685" t="s">
        <v>9545</v>
      </c>
      <c r="D10685" t="s">
        <v>371</v>
      </c>
      <c r="E10685" t="s">
        <v>4721</v>
      </c>
      <c r="F10685" t="s">
        <v>361</v>
      </c>
      <c r="G10685" t="s">
        <v>371</v>
      </c>
      <c r="H10685" s="4" t="str">
        <f t="shared" si="332"/>
        <v>GOLD3.L2</v>
      </c>
      <c r="I10685" s="4" t="str">
        <f t="shared" si="333"/>
        <v>SG3_GPIOB_0</v>
      </c>
    </row>
    <row r="10686" spans="1:9">
      <c r="A10686" t="s">
        <v>261</v>
      </c>
      <c r="B10686" t="s">
        <v>9686</v>
      </c>
      <c r="C10686" t="s">
        <v>9545</v>
      </c>
      <c r="D10686" t="s">
        <v>373</v>
      </c>
      <c r="E10686" t="s">
        <v>4722</v>
      </c>
      <c r="F10686" t="s">
        <v>311</v>
      </c>
      <c r="G10686" t="s">
        <v>373</v>
      </c>
      <c r="H10686" s="4" t="str">
        <f t="shared" si="332"/>
        <v>GOLD3.M2</v>
      </c>
      <c r="I10686" s="4" t="str">
        <f t="shared" si="333"/>
        <v>SG3_GPIOB_1</v>
      </c>
    </row>
    <row r="10687" spans="1:9">
      <c r="A10687" t="s">
        <v>261</v>
      </c>
      <c r="B10687" t="s">
        <v>9686</v>
      </c>
      <c r="C10687" t="s">
        <v>9545</v>
      </c>
      <c r="D10687" t="s">
        <v>1671</v>
      </c>
      <c r="E10687" t="s">
        <v>4732</v>
      </c>
      <c r="F10687" t="s">
        <v>349</v>
      </c>
      <c r="G10687" t="s">
        <v>1671</v>
      </c>
      <c r="H10687" s="4" t="str">
        <f t="shared" si="332"/>
        <v>GOLD3.N2</v>
      </c>
      <c r="I10687" s="4" t="str">
        <f t="shared" si="333"/>
        <v>SG3_GPIOB_2</v>
      </c>
    </row>
    <row r="10688" spans="1:9">
      <c r="A10688" t="s">
        <v>261</v>
      </c>
      <c r="B10688" t="s">
        <v>9686</v>
      </c>
      <c r="C10688" t="s">
        <v>9545</v>
      </c>
      <c r="D10688" t="s">
        <v>374</v>
      </c>
      <c r="E10688" t="s">
        <v>4723</v>
      </c>
      <c r="F10688" t="s">
        <v>375</v>
      </c>
      <c r="G10688" t="s">
        <v>374</v>
      </c>
      <c r="H10688" s="4" t="str">
        <f t="shared" si="332"/>
        <v>GOLD3.L4</v>
      </c>
      <c r="I10688" s="4" t="str">
        <f t="shared" si="333"/>
        <v>SG3_GPIOC_0</v>
      </c>
    </row>
    <row r="10689" spans="1:9">
      <c r="A10689" t="s">
        <v>261</v>
      </c>
      <c r="B10689" t="s">
        <v>9686</v>
      </c>
      <c r="C10689" t="s">
        <v>9545</v>
      </c>
      <c r="D10689" t="s">
        <v>376</v>
      </c>
      <c r="E10689" t="s">
        <v>4724</v>
      </c>
      <c r="F10689" t="s">
        <v>304</v>
      </c>
      <c r="G10689" t="s">
        <v>376</v>
      </c>
      <c r="H10689" s="4" t="str">
        <f t="shared" si="332"/>
        <v>GOLD3.L5</v>
      </c>
      <c r="I10689" s="4" t="str">
        <f t="shared" si="333"/>
        <v>SG3_GPIOC_1</v>
      </c>
    </row>
    <row r="10690" spans="1:9">
      <c r="A10690" t="s">
        <v>261</v>
      </c>
      <c r="B10690" t="s">
        <v>9686</v>
      </c>
      <c r="C10690" t="s">
        <v>9545</v>
      </c>
      <c r="D10690" t="s">
        <v>384</v>
      </c>
      <c r="E10690" t="s">
        <v>4725</v>
      </c>
      <c r="F10690" t="s">
        <v>383</v>
      </c>
      <c r="G10690" t="s">
        <v>384</v>
      </c>
      <c r="H10690" s="4" t="str">
        <f t="shared" ref="H10690:H10753" si="334">CONCATENATE(C10690,".",F10690)</f>
        <v>GOLD3.M4</v>
      </c>
      <c r="I10690" s="4" t="str">
        <f t="shared" ref="I10690:I10753" si="335">E10690</f>
        <v>SG3_GPIOC_2</v>
      </c>
    </row>
    <row r="10691" spans="1:9">
      <c r="A10691" t="s">
        <v>261</v>
      </c>
      <c r="B10691" t="s">
        <v>9686</v>
      </c>
      <c r="C10691" t="s">
        <v>9545</v>
      </c>
      <c r="D10691" t="s">
        <v>388</v>
      </c>
      <c r="E10691" t="s">
        <v>4727</v>
      </c>
      <c r="F10691" t="s">
        <v>450</v>
      </c>
      <c r="G10691" t="s">
        <v>388</v>
      </c>
      <c r="H10691" s="4" t="str">
        <f t="shared" si="334"/>
        <v>GOLD3.M5</v>
      </c>
      <c r="I10691" s="4" t="str">
        <f t="shared" si="335"/>
        <v>SG3_GPIOC_3</v>
      </c>
    </row>
    <row r="10692" spans="1:9">
      <c r="A10692" t="s">
        <v>261</v>
      </c>
      <c r="B10692" t="s">
        <v>9686</v>
      </c>
      <c r="C10692" t="s">
        <v>9545</v>
      </c>
      <c r="D10692" t="s">
        <v>386</v>
      </c>
      <c r="E10692" t="s">
        <v>4726</v>
      </c>
      <c r="F10692" t="s">
        <v>387</v>
      </c>
      <c r="G10692" t="s">
        <v>386</v>
      </c>
      <c r="H10692" s="4" t="str">
        <f t="shared" si="334"/>
        <v>GOLD3.N4</v>
      </c>
      <c r="I10692" s="4" t="str">
        <f t="shared" si="335"/>
        <v>SG3_GPIOC_4</v>
      </c>
    </row>
    <row r="10693" spans="1:9">
      <c r="A10693" t="s">
        <v>261</v>
      </c>
      <c r="B10693" t="s">
        <v>9686</v>
      </c>
      <c r="C10693" t="s">
        <v>9545</v>
      </c>
      <c r="D10693" t="s">
        <v>1673</v>
      </c>
      <c r="E10693" t="s">
        <v>4733</v>
      </c>
      <c r="F10693" t="s">
        <v>458</v>
      </c>
      <c r="G10693" t="s">
        <v>1673</v>
      </c>
      <c r="H10693" s="4" t="str">
        <f t="shared" si="334"/>
        <v>GOLD3.N5</v>
      </c>
      <c r="I10693" s="4" t="str">
        <f t="shared" si="335"/>
        <v>SG3_GPIOC_5</v>
      </c>
    </row>
    <row r="10694" spans="1:9">
      <c r="A10694" t="s">
        <v>261</v>
      </c>
      <c r="B10694" t="s">
        <v>9686</v>
      </c>
      <c r="C10694" t="s">
        <v>9545</v>
      </c>
      <c r="D10694" t="s">
        <v>1674</v>
      </c>
      <c r="E10694" t="s">
        <v>4734</v>
      </c>
      <c r="F10694" t="s">
        <v>385</v>
      </c>
      <c r="G10694" t="s">
        <v>1674</v>
      </c>
      <c r="H10694" s="4" t="str">
        <f t="shared" si="334"/>
        <v>GOLD3.P4</v>
      </c>
      <c r="I10694" s="4" t="str">
        <f t="shared" si="335"/>
        <v>SG3_GPIOD_0</v>
      </c>
    </row>
    <row r="10695" spans="1:9">
      <c r="A10695" t="s">
        <v>261</v>
      </c>
      <c r="B10695" t="s">
        <v>9686</v>
      </c>
      <c r="C10695" t="s">
        <v>9545</v>
      </c>
      <c r="D10695" t="s">
        <v>1675</v>
      </c>
      <c r="E10695" t="s">
        <v>4735</v>
      </c>
      <c r="F10695" t="s">
        <v>460</v>
      </c>
      <c r="G10695" t="s">
        <v>1675</v>
      </c>
      <c r="H10695" s="4" t="str">
        <f t="shared" si="334"/>
        <v>GOLD3.P5</v>
      </c>
      <c r="I10695" s="4" t="str">
        <f t="shared" si="335"/>
        <v>SG3_GPIOD_1</v>
      </c>
    </row>
    <row r="10696" spans="1:9">
      <c r="A10696" t="s">
        <v>261</v>
      </c>
      <c r="B10696" t="s">
        <v>9686</v>
      </c>
      <c r="C10696" t="s">
        <v>9545</v>
      </c>
      <c r="D10696" t="s">
        <v>1676</v>
      </c>
      <c r="E10696" t="s">
        <v>4736</v>
      </c>
      <c r="F10696" t="s">
        <v>290</v>
      </c>
      <c r="G10696" t="s">
        <v>1676</v>
      </c>
      <c r="H10696" s="4" t="str">
        <f t="shared" si="334"/>
        <v>GOLD3.R9</v>
      </c>
      <c r="I10696" s="4" t="str">
        <f t="shared" si="335"/>
        <v>SG3_GPIOD_2</v>
      </c>
    </row>
    <row r="10697" spans="1:9">
      <c r="A10697" t="s">
        <v>261</v>
      </c>
      <c r="B10697" t="s">
        <v>9686</v>
      </c>
      <c r="C10697" t="s">
        <v>9545</v>
      </c>
      <c r="D10697" t="s">
        <v>1677</v>
      </c>
      <c r="E10697" t="s">
        <v>4737</v>
      </c>
      <c r="F10697" t="s">
        <v>275</v>
      </c>
      <c r="G10697" t="s">
        <v>1677</v>
      </c>
      <c r="H10697" s="4" t="str">
        <f t="shared" si="334"/>
        <v>GOLD3.R7</v>
      </c>
      <c r="I10697" s="4" t="str">
        <f t="shared" si="335"/>
        <v>SG3_GPIOE_0</v>
      </c>
    </row>
    <row r="10698" spans="1:9">
      <c r="A10698" t="s">
        <v>261</v>
      </c>
      <c r="B10698" t="s">
        <v>9686</v>
      </c>
      <c r="C10698" t="s">
        <v>9545</v>
      </c>
      <c r="D10698" t="s">
        <v>1678</v>
      </c>
      <c r="E10698" t="s">
        <v>4738</v>
      </c>
      <c r="F10698" t="s">
        <v>289</v>
      </c>
      <c r="G10698" t="s">
        <v>1678</v>
      </c>
      <c r="H10698" s="4" t="str">
        <f t="shared" si="334"/>
        <v>GOLD3.R8</v>
      </c>
      <c r="I10698" s="4" t="str">
        <f t="shared" si="335"/>
        <v>SG3_GPIOE_1</v>
      </c>
    </row>
    <row r="10699" spans="1:9">
      <c r="A10699" t="s">
        <v>261</v>
      </c>
      <c r="B10699" t="s">
        <v>9686</v>
      </c>
      <c r="C10699" t="s">
        <v>9545</v>
      </c>
      <c r="D10699" t="s">
        <v>1679</v>
      </c>
      <c r="E10699" t="s">
        <v>4739</v>
      </c>
      <c r="F10699" t="s">
        <v>445</v>
      </c>
      <c r="G10699" t="s">
        <v>1679</v>
      </c>
      <c r="H10699" s="4" t="str">
        <f t="shared" si="334"/>
        <v>GOLD3.N7</v>
      </c>
      <c r="I10699" s="4" t="str">
        <f t="shared" si="335"/>
        <v>SG3_GPIOE_2</v>
      </c>
    </row>
    <row r="10700" spans="1:9">
      <c r="A10700" t="s">
        <v>261</v>
      </c>
      <c r="B10700" t="s">
        <v>9686</v>
      </c>
      <c r="C10700" t="s">
        <v>9545</v>
      </c>
      <c r="D10700" t="s">
        <v>1680</v>
      </c>
      <c r="E10700" t="s">
        <v>4740</v>
      </c>
      <c r="F10700" t="s">
        <v>1594</v>
      </c>
      <c r="G10700" t="s">
        <v>1680</v>
      </c>
      <c r="H10700" s="4" t="str">
        <f t="shared" si="334"/>
        <v>GOLD3.M7</v>
      </c>
      <c r="I10700" s="4" t="str">
        <f t="shared" si="335"/>
        <v>SG3_GPIOE_3</v>
      </c>
    </row>
    <row r="10701" spans="1:9">
      <c r="A10701" t="s">
        <v>261</v>
      </c>
      <c r="B10701" t="s">
        <v>9686</v>
      </c>
      <c r="C10701" t="s">
        <v>9545</v>
      </c>
      <c r="D10701" t="s">
        <v>1681</v>
      </c>
      <c r="E10701" t="s">
        <v>4741</v>
      </c>
      <c r="F10701" t="s">
        <v>350</v>
      </c>
      <c r="G10701" t="s">
        <v>1681</v>
      </c>
      <c r="H10701" s="4" t="str">
        <f t="shared" si="334"/>
        <v>GOLD3.N8</v>
      </c>
      <c r="I10701" s="4" t="str">
        <f t="shared" si="335"/>
        <v>SG3_GPIOE_4</v>
      </c>
    </row>
    <row r="10702" spans="1:9">
      <c r="A10702" t="s">
        <v>261</v>
      </c>
      <c r="B10702" t="s">
        <v>9686</v>
      </c>
      <c r="C10702" t="s">
        <v>9545</v>
      </c>
      <c r="D10702" t="s">
        <v>1682</v>
      </c>
      <c r="E10702" t="s">
        <v>4742</v>
      </c>
      <c r="F10702" t="s">
        <v>1595</v>
      </c>
      <c r="G10702" t="s">
        <v>1682</v>
      </c>
      <c r="H10702" s="4" t="str">
        <f t="shared" si="334"/>
        <v>GOLD3.M8</v>
      </c>
      <c r="I10702" s="4" t="str">
        <f t="shared" si="335"/>
        <v>SG3_GPIOF_0</v>
      </c>
    </row>
    <row r="10703" spans="1:9">
      <c r="A10703" t="s">
        <v>261</v>
      </c>
      <c r="B10703" t="s">
        <v>9686</v>
      </c>
      <c r="C10703" t="s">
        <v>9545</v>
      </c>
      <c r="D10703" t="s">
        <v>1684</v>
      </c>
      <c r="E10703" t="s">
        <v>4743</v>
      </c>
      <c r="F10703" t="s">
        <v>433</v>
      </c>
      <c r="G10703" t="s">
        <v>1684</v>
      </c>
      <c r="H10703" s="4" t="str">
        <f t="shared" si="334"/>
        <v>GOLD3.L8</v>
      </c>
      <c r="I10703" s="4" t="str">
        <f t="shared" si="335"/>
        <v>SG3_GPIOF_1</v>
      </c>
    </row>
    <row r="10704" spans="1:9">
      <c r="A10704" t="s">
        <v>261</v>
      </c>
      <c r="B10704" t="s">
        <v>9686</v>
      </c>
      <c r="C10704" t="s">
        <v>9545</v>
      </c>
      <c r="D10704" t="s">
        <v>1685</v>
      </c>
      <c r="E10704" t="s">
        <v>4744</v>
      </c>
      <c r="F10704" t="s">
        <v>267</v>
      </c>
      <c r="G10704" t="s">
        <v>1685</v>
      </c>
      <c r="H10704" s="4" t="str">
        <f t="shared" si="334"/>
        <v>GOLD3.K8</v>
      </c>
      <c r="I10704" s="4" t="str">
        <f t="shared" si="335"/>
        <v>SG3_GPIOF_2</v>
      </c>
    </row>
    <row r="10705" spans="1:9">
      <c r="A10705" t="s">
        <v>261</v>
      </c>
      <c r="B10705" t="s">
        <v>9686</v>
      </c>
      <c r="C10705" t="s">
        <v>9545</v>
      </c>
      <c r="D10705" t="s">
        <v>1686</v>
      </c>
      <c r="E10705" t="s">
        <v>4745</v>
      </c>
      <c r="F10705" t="s">
        <v>262</v>
      </c>
      <c r="G10705" t="s">
        <v>1686</v>
      </c>
      <c r="H10705" s="4" t="str">
        <f t="shared" si="334"/>
        <v>GOLD3.J8</v>
      </c>
      <c r="I10705" s="4" t="str">
        <f t="shared" si="335"/>
        <v>SG3_GPIOF_3</v>
      </c>
    </row>
    <row r="10706" spans="1:9">
      <c r="A10706" t="s">
        <v>261</v>
      </c>
      <c r="B10706" t="s">
        <v>9686</v>
      </c>
      <c r="C10706" t="s">
        <v>9545</v>
      </c>
      <c r="D10706" t="s">
        <v>1687</v>
      </c>
      <c r="E10706" t="s">
        <v>4746</v>
      </c>
      <c r="F10706" t="s">
        <v>459</v>
      </c>
      <c r="G10706" t="s">
        <v>1687</v>
      </c>
      <c r="H10706" s="4" t="str">
        <f t="shared" si="334"/>
        <v>GOLD3.N9</v>
      </c>
      <c r="I10706" s="4" t="str">
        <f t="shared" si="335"/>
        <v>SG3_GPIOF_4</v>
      </c>
    </row>
    <row r="10707" spans="1:9">
      <c r="A10707" t="s">
        <v>261</v>
      </c>
      <c r="B10707" t="s">
        <v>9686</v>
      </c>
      <c r="C10707" t="s">
        <v>9545</v>
      </c>
      <c r="D10707" t="s">
        <v>314</v>
      </c>
      <c r="E10707" t="s">
        <v>4718</v>
      </c>
      <c r="F10707" t="s">
        <v>372</v>
      </c>
      <c r="G10707" t="s">
        <v>314</v>
      </c>
      <c r="H10707" s="4" t="str">
        <f t="shared" si="334"/>
        <v>GOLD3.J4</v>
      </c>
      <c r="I10707" s="4" t="str">
        <f t="shared" si="335"/>
        <v>SG3_INH</v>
      </c>
    </row>
    <row r="10708" spans="1:9">
      <c r="A10708" t="s">
        <v>261</v>
      </c>
      <c r="B10708" t="s">
        <v>9686</v>
      </c>
      <c r="C10708" t="s">
        <v>9545</v>
      </c>
      <c r="D10708" t="s">
        <v>340</v>
      </c>
      <c r="E10708" t="s">
        <v>4752</v>
      </c>
      <c r="F10708" t="s">
        <v>1583</v>
      </c>
      <c r="G10708" t="s">
        <v>340</v>
      </c>
      <c r="H10708" s="4" t="str">
        <f t="shared" si="334"/>
        <v>GOLD3.H15</v>
      </c>
      <c r="I10708" s="4" t="str">
        <f t="shared" si="335"/>
        <v>SG3_P0_LED</v>
      </c>
    </row>
    <row r="10709" spans="1:9">
      <c r="A10709" t="s">
        <v>261</v>
      </c>
      <c r="B10709" t="s">
        <v>9686</v>
      </c>
      <c r="C10709" t="s">
        <v>9545</v>
      </c>
      <c r="D10709" t="s">
        <v>342</v>
      </c>
      <c r="E10709" t="s">
        <v>4753</v>
      </c>
      <c r="F10709" t="s">
        <v>347</v>
      </c>
      <c r="G10709" t="s">
        <v>342</v>
      </c>
      <c r="H10709" s="4" t="str">
        <f t="shared" si="334"/>
        <v>GOLD3.J16</v>
      </c>
      <c r="I10709" s="4" t="str">
        <f t="shared" si="335"/>
        <v>SG3_P1_LED</v>
      </c>
    </row>
    <row r="10710" spans="1:9">
      <c r="A10710" t="s">
        <v>261</v>
      </c>
      <c r="B10710" t="s">
        <v>9686</v>
      </c>
      <c r="C10710" t="s">
        <v>9545</v>
      </c>
      <c r="D10710" t="s">
        <v>338</v>
      </c>
      <c r="E10710" t="s">
        <v>4754</v>
      </c>
      <c r="F10710" t="s">
        <v>1587</v>
      </c>
      <c r="G10710" t="s">
        <v>338</v>
      </c>
      <c r="H10710" s="4" t="str">
        <f t="shared" si="334"/>
        <v>GOLD3.J15</v>
      </c>
      <c r="I10710" s="4" t="str">
        <f t="shared" si="335"/>
        <v>SG3_P2_LED</v>
      </c>
    </row>
    <row r="10711" spans="1:9">
      <c r="A10711" t="s">
        <v>261</v>
      </c>
      <c r="B10711" t="s">
        <v>9686</v>
      </c>
      <c r="C10711" t="s">
        <v>9545</v>
      </c>
      <c r="D10711" t="s">
        <v>344</v>
      </c>
      <c r="E10711" t="s">
        <v>4755</v>
      </c>
      <c r="F10711" t="s">
        <v>271</v>
      </c>
      <c r="G10711" t="s">
        <v>344</v>
      </c>
      <c r="H10711" s="4" t="str">
        <f t="shared" si="334"/>
        <v>GOLD3.K15</v>
      </c>
      <c r="I10711" s="4" t="str">
        <f t="shared" si="335"/>
        <v>SG3_P3_LED</v>
      </c>
    </row>
    <row r="10712" spans="1:9">
      <c r="A10712" t="s">
        <v>261</v>
      </c>
      <c r="B10712" t="s">
        <v>9686</v>
      </c>
      <c r="C10712" t="s">
        <v>9545</v>
      </c>
      <c r="D10712" t="s">
        <v>1690</v>
      </c>
      <c r="E10712" t="s">
        <v>4756</v>
      </c>
      <c r="F10712" t="s">
        <v>1591</v>
      </c>
      <c r="G10712" t="s">
        <v>1690</v>
      </c>
      <c r="H10712" s="4" t="str">
        <f t="shared" si="334"/>
        <v>GOLD3.L15</v>
      </c>
      <c r="I10712" s="4" t="str">
        <f t="shared" si="335"/>
        <v>SG3_P5_LED</v>
      </c>
    </row>
    <row r="10713" spans="1:9">
      <c r="A10713" t="s">
        <v>261</v>
      </c>
      <c r="B10713" t="s">
        <v>9686</v>
      </c>
      <c r="C10713" t="s">
        <v>9545</v>
      </c>
      <c r="D10713" t="s">
        <v>1691</v>
      </c>
      <c r="E10713" t="s">
        <v>4757</v>
      </c>
      <c r="F10713" t="s">
        <v>1600</v>
      </c>
      <c r="G10713" t="s">
        <v>1691</v>
      </c>
      <c r="H10713" s="4" t="str">
        <f t="shared" si="334"/>
        <v>GOLD3.M15</v>
      </c>
      <c r="I10713" s="4" t="str">
        <f t="shared" si="335"/>
        <v>SG3_P6_LED</v>
      </c>
    </row>
    <row r="10714" spans="1:9">
      <c r="A10714" t="s">
        <v>261</v>
      </c>
      <c r="B10714" t="s">
        <v>9686</v>
      </c>
      <c r="C10714" t="s">
        <v>9545</v>
      </c>
      <c r="D10714" t="s">
        <v>390</v>
      </c>
      <c r="E10714" t="s">
        <v>7576</v>
      </c>
      <c r="F10714" t="s">
        <v>317</v>
      </c>
      <c r="G10714" t="s">
        <v>390</v>
      </c>
      <c r="H10714" s="4" t="str">
        <f t="shared" si="334"/>
        <v>GOLD3.T1</v>
      </c>
      <c r="I10714" s="4" t="str">
        <f t="shared" si="335"/>
        <v>SG3_RESETB</v>
      </c>
    </row>
    <row r="10715" spans="1:9">
      <c r="A10715" t="s">
        <v>261</v>
      </c>
      <c r="B10715" t="s">
        <v>9686</v>
      </c>
      <c r="C10715" t="s">
        <v>9545</v>
      </c>
      <c r="D10715" t="s">
        <v>389</v>
      </c>
      <c r="E10715" t="s">
        <v>4728</v>
      </c>
      <c r="F10715" t="s">
        <v>203</v>
      </c>
      <c r="G10715" t="s">
        <v>389</v>
      </c>
      <c r="H10715" s="4" t="str">
        <f t="shared" si="334"/>
        <v>GOLD3.A10</v>
      </c>
      <c r="I10715" s="4" t="str">
        <f t="shared" si="335"/>
        <v>SG3_RSET</v>
      </c>
    </row>
    <row r="10716" spans="1:9">
      <c r="A10716" t="s">
        <v>261</v>
      </c>
      <c r="B10716" t="s">
        <v>9686</v>
      </c>
      <c r="C10716" t="s">
        <v>9545</v>
      </c>
      <c r="D10716" t="s">
        <v>1695</v>
      </c>
      <c r="E10716" t="s">
        <v>4719</v>
      </c>
      <c r="F10716" t="s">
        <v>351</v>
      </c>
      <c r="G10716" t="s">
        <v>1695</v>
      </c>
      <c r="H10716" s="4" t="str">
        <f t="shared" si="334"/>
        <v>GOLD3.D11</v>
      </c>
      <c r="I10716" s="4" t="str">
        <f t="shared" si="335"/>
        <v>SG3_RTT</v>
      </c>
    </row>
    <row r="10717" spans="1:9">
      <c r="A10717" t="s">
        <v>261</v>
      </c>
      <c r="B10717" t="s">
        <v>9686</v>
      </c>
      <c r="C10717" t="s">
        <v>4749</v>
      </c>
      <c r="D10717" t="s">
        <v>173</v>
      </c>
      <c r="E10717" t="s">
        <v>4749</v>
      </c>
      <c r="F10717">
        <v>1</v>
      </c>
      <c r="G10717" t="s">
        <v>173</v>
      </c>
      <c r="H10717" s="4" t="str">
        <f t="shared" si="334"/>
        <v>SG3_FE_LED0.1</v>
      </c>
      <c r="I10717" s="4" t="str">
        <f t="shared" si="335"/>
        <v>SG3_FE_LED0</v>
      </c>
    </row>
    <row r="10718" spans="1:9">
      <c r="A10718" t="s">
        <v>261</v>
      </c>
      <c r="B10718" t="s">
        <v>9686</v>
      </c>
      <c r="C10718" t="s">
        <v>4750</v>
      </c>
      <c r="D10718" t="s">
        <v>173</v>
      </c>
      <c r="E10718" t="s">
        <v>4750</v>
      </c>
      <c r="F10718">
        <v>1</v>
      </c>
      <c r="G10718" t="s">
        <v>173</v>
      </c>
      <c r="H10718" s="4" t="str">
        <f t="shared" si="334"/>
        <v>SG3_FE_LED1.1</v>
      </c>
      <c r="I10718" s="4" t="str">
        <f t="shared" si="335"/>
        <v>SG3_FE_LED1</v>
      </c>
    </row>
    <row r="10719" spans="1:9">
      <c r="A10719" t="s">
        <v>261</v>
      </c>
      <c r="B10719" t="s">
        <v>9686</v>
      </c>
      <c r="C10719" t="s">
        <v>6283</v>
      </c>
      <c r="D10719">
        <v>1</v>
      </c>
      <c r="E10719" t="s">
        <v>8365</v>
      </c>
      <c r="F10719">
        <v>1</v>
      </c>
      <c r="G10719">
        <v>1</v>
      </c>
      <c r="H10719" s="4" t="str">
        <f t="shared" si="334"/>
        <v>SG3_GPIOA1_2.1</v>
      </c>
      <c r="I10719" s="4" t="str">
        <f t="shared" si="335"/>
        <v>SG3_PH_GPIOA_1</v>
      </c>
    </row>
    <row r="10720" spans="1:9">
      <c r="A10720" t="s">
        <v>261</v>
      </c>
      <c r="B10720" t="s">
        <v>9686</v>
      </c>
      <c r="C10720" t="s">
        <v>6283</v>
      </c>
      <c r="D10720">
        <v>2</v>
      </c>
      <c r="E10720" t="s">
        <v>169</v>
      </c>
      <c r="F10720">
        <v>2</v>
      </c>
      <c r="G10720">
        <v>2</v>
      </c>
      <c r="H10720" s="4" t="str">
        <f t="shared" si="334"/>
        <v>SG3_GPIOA1_2.2</v>
      </c>
      <c r="I10720" s="4" t="str">
        <f t="shared" si="335"/>
        <v>DGND</v>
      </c>
    </row>
    <row r="10721" spans="1:9">
      <c r="A10721" t="s">
        <v>261</v>
      </c>
      <c r="B10721" t="s">
        <v>9686</v>
      </c>
      <c r="C10721" t="s">
        <v>6283</v>
      </c>
      <c r="D10721">
        <v>3</v>
      </c>
      <c r="E10721" t="s">
        <v>8366</v>
      </c>
      <c r="F10721">
        <v>3</v>
      </c>
      <c r="G10721">
        <v>3</v>
      </c>
      <c r="H10721" s="4" t="str">
        <f t="shared" si="334"/>
        <v>SG3_GPIOA1_2.3</v>
      </c>
      <c r="I10721" s="4" t="str">
        <f t="shared" si="335"/>
        <v>SG3_PH_GPIOA_2</v>
      </c>
    </row>
    <row r="10722" spans="1:9">
      <c r="A10722" t="s">
        <v>261</v>
      </c>
      <c r="B10722" t="s">
        <v>9686</v>
      </c>
      <c r="C10722" t="s">
        <v>6283</v>
      </c>
      <c r="D10722">
        <v>4</v>
      </c>
      <c r="E10722" t="s">
        <v>169</v>
      </c>
      <c r="F10722">
        <v>4</v>
      </c>
      <c r="G10722">
        <v>4</v>
      </c>
      <c r="H10722" s="4" t="str">
        <f t="shared" si="334"/>
        <v>SG3_GPIOA1_2.4</v>
      </c>
      <c r="I10722" s="4" t="str">
        <f t="shared" si="335"/>
        <v>DGND</v>
      </c>
    </row>
    <row r="10723" spans="1:9">
      <c r="A10723" t="s">
        <v>261</v>
      </c>
      <c r="B10723" t="s">
        <v>9686</v>
      </c>
      <c r="C10723" t="s">
        <v>6284</v>
      </c>
      <c r="D10723" t="s">
        <v>173</v>
      </c>
      <c r="E10723" t="s">
        <v>4720</v>
      </c>
      <c r="F10723">
        <v>1</v>
      </c>
      <c r="G10723" t="s">
        <v>173</v>
      </c>
      <c r="H10723" s="4" t="str">
        <f t="shared" si="334"/>
        <v>SG3_GPIOA3.1</v>
      </c>
      <c r="I10723" s="4" t="str">
        <f t="shared" si="335"/>
        <v>SG3_GPIOA_3</v>
      </c>
    </row>
    <row r="10724" spans="1:9">
      <c r="A10724" t="s">
        <v>261</v>
      </c>
      <c r="B10724" t="s">
        <v>9686</v>
      </c>
      <c r="C10724" t="s">
        <v>4751</v>
      </c>
      <c r="D10724" t="s">
        <v>173</v>
      </c>
      <c r="E10724" t="s">
        <v>4751</v>
      </c>
      <c r="F10724">
        <v>1</v>
      </c>
      <c r="G10724" t="s">
        <v>173</v>
      </c>
      <c r="H10724" s="4" t="str">
        <f t="shared" si="334"/>
        <v>SG3_GPIOA_0.1</v>
      </c>
      <c r="I10724" s="4" t="str">
        <f t="shared" si="335"/>
        <v>SG3_GPIOA_0</v>
      </c>
    </row>
    <row r="10725" spans="1:9">
      <c r="A10725" t="s">
        <v>261</v>
      </c>
      <c r="B10725" t="s">
        <v>9686</v>
      </c>
      <c r="C10725" t="s">
        <v>4718</v>
      </c>
      <c r="D10725" t="s">
        <v>173</v>
      </c>
      <c r="E10725" t="s">
        <v>4718</v>
      </c>
      <c r="F10725">
        <v>1</v>
      </c>
      <c r="G10725" t="s">
        <v>173</v>
      </c>
      <c r="H10725" s="4" t="str">
        <f t="shared" si="334"/>
        <v>SG3_INH.1</v>
      </c>
      <c r="I10725" s="4" t="str">
        <f t="shared" si="335"/>
        <v>SG3_INH</v>
      </c>
    </row>
    <row r="10726" spans="1:9">
      <c r="A10726" t="s">
        <v>261</v>
      </c>
      <c r="B10726" t="s">
        <v>9686</v>
      </c>
      <c r="C10726" t="s">
        <v>4752</v>
      </c>
      <c r="D10726" t="s">
        <v>173</v>
      </c>
      <c r="E10726" t="s">
        <v>4752</v>
      </c>
      <c r="F10726">
        <v>1</v>
      </c>
      <c r="G10726" t="s">
        <v>173</v>
      </c>
      <c r="H10726" s="4" t="str">
        <f t="shared" si="334"/>
        <v>SG3_P0_LED.1</v>
      </c>
      <c r="I10726" s="4" t="str">
        <f t="shared" si="335"/>
        <v>SG3_P0_LED</v>
      </c>
    </row>
    <row r="10727" spans="1:9">
      <c r="A10727" t="s">
        <v>261</v>
      </c>
      <c r="B10727" t="s">
        <v>9686</v>
      </c>
      <c r="C10727" t="s">
        <v>4753</v>
      </c>
      <c r="D10727" t="s">
        <v>173</v>
      </c>
      <c r="E10727" t="s">
        <v>4753</v>
      </c>
      <c r="F10727">
        <v>1</v>
      </c>
      <c r="G10727" t="s">
        <v>173</v>
      </c>
      <c r="H10727" s="4" t="str">
        <f t="shared" si="334"/>
        <v>SG3_P1_LED.1</v>
      </c>
      <c r="I10727" s="4" t="str">
        <f t="shared" si="335"/>
        <v>SG3_P1_LED</v>
      </c>
    </row>
    <row r="10728" spans="1:9">
      <c r="A10728" t="s">
        <v>261</v>
      </c>
      <c r="B10728" t="s">
        <v>9686</v>
      </c>
      <c r="C10728" t="s">
        <v>4754</v>
      </c>
      <c r="D10728" t="s">
        <v>173</v>
      </c>
      <c r="E10728" t="s">
        <v>4754</v>
      </c>
      <c r="F10728">
        <v>1</v>
      </c>
      <c r="G10728" t="s">
        <v>173</v>
      </c>
      <c r="H10728" s="4" t="str">
        <f t="shared" si="334"/>
        <v>SG3_P2_LED.1</v>
      </c>
      <c r="I10728" s="4" t="str">
        <f t="shared" si="335"/>
        <v>SG3_P2_LED</v>
      </c>
    </row>
    <row r="10729" spans="1:9">
      <c r="A10729" t="s">
        <v>261</v>
      </c>
      <c r="B10729" t="s">
        <v>9686</v>
      </c>
      <c r="C10729" t="s">
        <v>4755</v>
      </c>
      <c r="D10729" t="s">
        <v>173</v>
      </c>
      <c r="E10729" t="s">
        <v>4755</v>
      </c>
      <c r="F10729">
        <v>1</v>
      </c>
      <c r="G10729" t="s">
        <v>173</v>
      </c>
      <c r="H10729" s="4" t="str">
        <f t="shared" si="334"/>
        <v>SG3_P3_LED.1</v>
      </c>
      <c r="I10729" s="4" t="str">
        <f t="shared" si="335"/>
        <v>SG3_P3_LED</v>
      </c>
    </row>
    <row r="10730" spans="1:9">
      <c r="A10730" t="s">
        <v>261</v>
      </c>
      <c r="B10730" t="s">
        <v>9686</v>
      </c>
      <c r="C10730" t="s">
        <v>4756</v>
      </c>
      <c r="D10730" t="s">
        <v>173</v>
      </c>
      <c r="E10730" t="s">
        <v>4756</v>
      </c>
      <c r="F10730">
        <v>1</v>
      </c>
      <c r="G10730" t="s">
        <v>173</v>
      </c>
      <c r="H10730" s="4" t="str">
        <f t="shared" si="334"/>
        <v>SG3_P5_LED.1</v>
      </c>
      <c r="I10730" s="4" t="str">
        <f t="shared" si="335"/>
        <v>SG3_P5_LED</v>
      </c>
    </row>
    <row r="10731" spans="1:9">
      <c r="A10731" t="s">
        <v>261</v>
      </c>
      <c r="B10731" t="s">
        <v>9686</v>
      </c>
      <c r="C10731" t="s">
        <v>4757</v>
      </c>
      <c r="D10731" t="s">
        <v>173</v>
      </c>
      <c r="E10731" t="s">
        <v>4757</v>
      </c>
      <c r="F10731">
        <v>1</v>
      </c>
      <c r="G10731" t="s">
        <v>173</v>
      </c>
      <c r="H10731" s="4" t="str">
        <f t="shared" si="334"/>
        <v>SG3_P6_LED.1</v>
      </c>
      <c r="I10731" s="4" t="str">
        <f t="shared" si="335"/>
        <v>SG3_P6_LED</v>
      </c>
    </row>
    <row r="10732" spans="1:9">
      <c r="A10732" t="s">
        <v>261</v>
      </c>
      <c r="B10732" t="s">
        <v>9687</v>
      </c>
      <c r="C10732" t="s">
        <v>6285</v>
      </c>
      <c r="D10732">
        <v>1</v>
      </c>
      <c r="E10732" t="s">
        <v>1789</v>
      </c>
      <c r="F10732">
        <v>1</v>
      </c>
      <c r="G10732">
        <v>1</v>
      </c>
      <c r="H10732" s="4" t="str">
        <f t="shared" si="334"/>
        <v>3BD15.1</v>
      </c>
      <c r="I10732" s="4" t="str">
        <f t="shared" si="335"/>
        <v>MGND</v>
      </c>
    </row>
    <row r="10733" spans="1:9">
      <c r="A10733" t="s">
        <v>261</v>
      </c>
      <c r="B10733" t="s">
        <v>9687</v>
      </c>
      <c r="C10733" t="s">
        <v>6285</v>
      </c>
      <c r="D10733">
        <v>2</v>
      </c>
      <c r="E10733" t="s">
        <v>169</v>
      </c>
      <c r="F10733">
        <v>2</v>
      </c>
      <c r="G10733">
        <v>2</v>
      </c>
      <c r="H10733" s="4" t="str">
        <f t="shared" si="334"/>
        <v>3BD15.2</v>
      </c>
      <c r="I10733" s="4" t="str">
        <f t="shared" si="335"/>
        <v>DGND</v>
      </c>
    </row>
    <row r="10734" spans="1:9">
      <c r="A10734" t="s">
        <v>261</v>
      </c>
      <c r="B10734" t="s">
        <v>9687</v>
      </c>
      <c r="C10734" t="s">
        <v>6286</v>
      </c>
      <c r="D10734">
        <v>1</v>
      </c>
      <c r="E10734" t="s">
        <v>1789</v>
      </c>
      <c r="F10734">
        <v>1</v>
      </c>
      <c r="G10734">
        <v>1</v>
      </c>
      <c r="H10734" s="4" t="str">
        <f t="shared" si="334"/>
        <v>3BD16.1</v>
      </c>
      <c r="I10734" s="4" t="str">
        <f t="shared" si="335"/>
        <v>MGND</v>
      </c>
    </row>
    <row r="10735" spans="1:9">
      <c r="A10735" t="s">
        <v>261</v>
      </c>
      <c r="B10735" t="s">
        <v>9687</v>
      </c>
      <c r="C10735" t="s">
        <v>6286</v>
      </c>
      <c r="D10735">
        <v>2</v>
      </c>
      <c r="E10735" t="s">
        <v>169</v>
      </c>
      <c r="F10735">
        <v>2</v>
      </c>
      <c r="G10735">
        <v>2</v>
      </c>
      <c r="H10735" s="4" t="str">
        <f t="shared" si="334"/>
        <v>3BD16.2</v>
      </c>
      <c r="I10735" s="4" t="str">
        <f t="shared" si="335"/>
        <v>DGND</v>
      </c>
    </row>
    <row r="10736" spans="1:9">
      <c r="A10736" t="s">
        <v>261</v>
      </c>
      <c r="B10736" t="s">
        <v>9687</v>
      </c>
      <c r="C10736" t="s">
        <v>6287</v>
      </c>
      <c r="D10736">
        <v>1</v>
      </c>
      <c r="E10736" t="s">
        <v>169</v>
      </c>
      <c r="F10736">
        <v>1</v>
      </c>
      <c r="G10736">
        <v>1</v>
      </c>
      <c r="H10736" s="4" t="str">
        <f t="shared" si="334"/>
        <v>3BD17.1</v>
      </c>
      <c r="I10736" s="4" t="str">
        <f t="shared" si="335"/>
        <v>DGND</v>
      </c>
    </row>
    <row r="10737" spans="1:9">
      <c r="A10737" t="s">
        <v>261</v>
      </c>
      <c r="B10737" t="s">
        <v>9687</v>
      </c>
      <c r="C10737" t="s">
        <v>6287</v>
      </c>
      <c r="D10737">
        <v>2</v>
      </c>
      <c r="E10737" t="s">
        <v>1789</v>
      </c>
      <c r="F10737">
        <v>2</v>
      </c>
      <c r="G10737">
        <v>2</v>
      </c>
      <c r="H10737" s="4" t="str">
        <f t="shared" si="334"/>
        <v>3BD17.2</v>
      </c>
      <c r="I10737" s="4" t="str">
        <f t="shared" si="335"/>
        <v>MGND</v>
      </c>
    </row>
    <row r="10738" spans="1:9">
      <c r="A10738" t="s">
        <v>261</v>
      </c>
      <c r="B10738" t="s">
        <v>9687</v>
      </c>
      <c r="C10738" t="s">
        <v>6288</v>
      </c>
      <c r="D10738">
        <v>1</v>
      </c>
      <c r="E10738" t="s">
        <v>169</v>
      </c>
      <c r="F10738">
        <v>1</v>
      </c>
      <c r="G10738">
        <v>1</v>
      </c>
      <c r="H10738" s="4" t="str">
        <f t="shared" si="334"/>
        <v>3BD18.1</v>
      </c>
      <c r="I10738" s="4" t="str">
        <f t="shared" si="335"/>
        <v>DGND</v>
      </c>
    </row>
    <row r="10739" spans="1:9">
      <c r="A10739" t="s">
        <v>261</v>
      </c>
      <c r="B10739" t="s">
        <v>9687</v>
      </c>
      <c r="C10739" t="s">
        <v>6288</v>
      </c>
      <c r="D10739">
        <v>2</v>
      </c>
      <c r="E10739" t="s">
        <v>1789</v>
      </c>
      <c r="F10739">
        <v>2</v>
      </c>
      <c r="G10739">
        <v>2</v>
      </c>
      <c r="H10739" s="4" t="str">
        <f t="shared" si="334"/>
        <v>3BD18.2</v>
      </c>
      <c r="I10739" s="4" t="str">
        <f t="shared" si="335"/>
        <v>MGND</v>
      </c>
    </row>
    <row r="10740" spans="1:9">
      <c r="A10740" t="s">
        <v>261</v>
      </c>
      <c r="B10740" t="s">
        <v>9687</v>
      </c>
      <c r="C10740" t="s">
        <v>6289</v>
      </c>
      <c r="D10740">
        <v>1</v>
      </c>
      <c r="E10740" t="s">
        <v>169</v>
      </c>
      <c r="F10740">
        <v>1</v>
      </c>
      <c r="G10740">
        <v>1</v>
      </c>
      <c r="H10740" s="4" t="str">
        <f t="shared" si="334"/>
        <v>3C168.1</v>
      </c>
      <c r="I10740" s="4" t="str">
        <f t="shared" si="335"/>
        <v>DGND</v>
      </c>
    </row>
    <row r="10741" spans="1:9">
      <c r="A10741" t="s">
        <v>261</v>
      </c>
      <c r="B10741" t="s">
        <v>9687</v>
      </c>
      <c r="C10741" t="s">
        <v>6289</v>
      </c>
      <c r="D10741">
        <v>2</v>
      </c>
      <c r="E10741" t="s">
        <v>4758</v>
      </c>
      <c r="F10741">
        <v>2</v>
      </c>
      <c r="G10741">
        <v>2</v>
      </c>
      <c r="H10741" s="4" t="str">
        <f t="shared" si="334"/>
        <v>3C168.2</v>
      </c>
      <c r="I10741" s="4" t="str">
        <f t="shared" si="335"/>
        <v>S3_1_CKXTAL2</v>
      </c>
    </row>
    <row r="10742" spans="1:9">
      <c r="A10742" t="s">
        <v>261</v>
      </c>
      <c r="B10742" t="s">
        <v>9687</v>
      </c>
      <c r="C10742" t="s">
        <v>6290</v>
      </c>
      <c r="D10742">
        <v>1</v>
      </c>
      <c r="E10742" t="s">
        <v>169</v>
      </c>
      <c r="F10742">
        <v>1</v>
      </c>
      <c r="G10742">
        <v>1</v>
      </c>
      <c r="H10742" s="4" t="str">
        <f t="shared" si="334"/>
        <v>3C169.1</v>
      </c>
      <c r="I10742" s="4" t="str">
        <f t="shared" si="335"/>
        <v>DGND</v>
      </c>
    </row>
    <row r="10743" spans="1:9">
      <c r="A10743" t="s">
        <v>261</v>
      </c>
      <c r="B10743" t="s">
        <v>9687</v>
      </c>
      <c r="C10743" t="s">
        <v>6290</v>
      </c>
      <c r="D10743">
        <v>2</v>
      </c>
      <c r="E10743" t="s">
        <v>4759</v>
      </c>
      <c r="F10743">
        <v>2</v>
      </c>
      <c r="G10743">
        <v>2</v>
      </c>
      <c r="H10743" s="4" t="str">
        <f t="shared" si="334"/>
        <v>3C169.2</v>
      </c>
      <c r="I10743" s="4" t="str">
        <f t="shared" si="335"/>
        <v>S3_1_CKXTAL1</v>
      </c>
    </row>
    <row r="10744" spans="1:9">
      <c r="A10744" t="s">
        <v>261</v>
      </c>
      <c r="B10744" t="s">
        <v>9687</v>
      </c>
      <c r="C10744" t="s">
        <v>6291</v>
      </c>
      <c r="D10744">
        <v>1</v>
      </c>
      <c r="E10744" t="s">
        <v>4780</v>
      </c>
      <c r="F10744">
        <v>1</v>
      </c>
      <c r="G10744">
        <v>1</v>
      </c>
      <c r="H10744" s="4" t="str">
        <f t="shared" si="334"/>
        <v>3CD168.1</v>
      </c>
      <c r="I10744" s="4" t="str">
        <f t="shared" si="335"/>
        <v>S3_HSD288</v>
      </c>
    </row>
    <row r="10745" spans="1:9">
      <c r="A10745" t="s">
        <v>261</v>
      </c>
      <c r="B10745" t="s">
        <v>9687</v>
      </c>
      <c r="C10745" t="s">
        <v>6291</v>
      </c>
      <c r="D10745">
        <v>2</v>
      </c>
      <c r="E10745" t="s">
        <v>169</v>
      </c>
      <c r="F10745">
        <v>2</v>
      </c>
      <c r="G10745">
        <v>2</v>
      </c>
      <c r="H10745" s="4" t="str">
        <f t="shared" si="334"/>
        <v>3CD168.2</v>
      </c>
      <c r="I10745" s="4" t="str">
        <f t="shared" si="335"/>
        <v>DGND</v>
      </c>
    </row>
    <row r="10746" spans="1:9">
      <c r="A10746" t="s">
        <v>261</v>
      </c>
      <c r="B10746" t="s">
        <v>9687</v>
      </c>
      <c r="C10746" t="s">
        <v>6292</v>
      </c>
      <c r="D10746" t="s">
        <v>2025</v>
      </c>
      <c r="E10746" t="s">
        <v>4761</v>
      </c>
      <c r="F10746">
        <v>5</v>
      </c>
      <c r="G10746" t="s">
        <v>2025</v>
      </c>
      <c r="H10746" s="4" t="str">
        <f t="shared" si="334"/>
        <v>3CMOS1.5</v>
      </c>
      <c r="I10746" s="4" t="str">
        <f t="shared" si="335"/>
        <v>S3_1_VSENSE</v>
      </c>
    </row>
    <row r="10747" spans="1:9">
      <c r="A10747" t="s">
        <v>261</v>
      </c>
      <c r="B10747" t="s">
        <v>9687</v>
      </c>
      <c r="C10747" t="s">
        <v>6292</v>
      </c>
      <c r="D10747" t="s">
        <v>2026</v>
      </c>
      <c r="E10747" t="s">
        <v>4761</v>
      </c>
      <c r="F10747">
        <v>6</v>
      </c>
      <c r="G10747" t="s">
        <v>2026</v>
      </c>
      <c r="H10747" s="4" t="str">
        <f t="shared" si="334"/>
        <v>3CMOS1.6</v>
      </c>
      <c r="I10747" s="4" t="str">
        <f t="shared" si="335"/>
        <v>S3_1_VSENSE</v>
      </c>
    </row>
    <row r="10748" spans="1:9">
      <c r="A10748" t="s">
        <v>261</v>
      </c>
      <c r="B10748" t="s">
        <v>9687</v>
      </c>
      <c r="C10748" t="s">
        <v>6292</v>
      </c>
      <c r="D10748" t="s">
        <v>2027</v>
      </c>
      <c r="E10748" t="s">
        <v>4761</v>
      </c>
      <c r="F10748">
        <v>10</v>
      </c>
      <c r="G10748" t="s">
        <v>2027</v>
      </c>
      <c r="H10748" s="4" t="str">
        <f t="shared" si="334"/>
        <v>3CMOS1.10</v>
      </c>
      <c r="I10748" s="4" t="str">
        <f t="shared" si="335"/>
        <v>S3_1_VSENSE</v>
      </c>
    </row>
    <row r="10749" spans="1:9">
      <c r="A10749" t="s">
        <v>261</v>
      </c>
      <c r="B10749" t="s">
        <v>9687</v>
      </c>
      <c r="C10749" t="s">
        <v>6292</v>
      </c>
      <c r="D10749" t="s">
        <v>2028</v>
      </c>
      <c r="E10749" t="s">
        <v>4762</v>
      </c>
      <c r="F10749">
        <v>4</v>
      </c>
      <c r="G10749" t="s">
        <v>2028</v>
      </c>
      <c r="H10749" s="4" t="str">
        <f t="shared" si="334"/>
        <v>3CMOS1.4</v>
      </c>
      <c r="I10749" s="4" t="str">
        <f t="shared" si="335"/>
        <v>S3_1_PGATE</v>
      </c>
    </row>
    <row r="10750" spans="1:9">
      <c r="A10750" t="s">
        <v>261</v>
      </c>
      <c r="B10750" t="s">
        <v>9687</v>
      </c>
      <c r="C10750" t="s">
        <v>6292</v>
      </c>
      <c r="D10750" t="s">
        <v>2029</v>
      </c>
      <c r="E10750" t="s">
        <v>4763</v>
      </c>
      <c r="F10750">
        <v>3</v>
      </c>
      <c r="G10750" t="s">
        <v>2029</v>
      </c>
      <c r="H10750" s="4" t="str">
        <f t="shared" si="334"/>
        <v>3CMOS1.3</v>
      </c>
      <c r="I10750" s="4" t="str">
        <f t="shared" si="335"/>
        <v>S3_AVDD33_MOSFET</v>
      </c>
    </row>
    <row r="10751" spans="1:9">
      <c r="A10751" t="s">
        <v>261</v>
      </c>
      <c r="B10751" t="s">
        <v>9687</v>
      </c>
      <c r="C10751" t="s">
        <v>6292</v>
      </c>
      <c r="D10751" t="s">
        <v>2030</v>
      </c>
      <c r="E10751" t="s">
        <v>4761</v>
      </c>
      <c r="F10751">
        <v>7</v>
      </c>
      <c r="G10751" t="s">
        <v>2030</v>
      </c>
      <c r="H10751" s="4" t="str">
        <f t="shared" si="334"/>
        <v>3CMOS1.7</v>
      </c>
      <c r="I10751" s="4" t="str">
        <f t="shared" si="335"/>
        <v>S3_1_VSENSE</v>
      </c>
    </row>
    <row r="10752" spans="1:9">
      <c r="A10752" t="s">
        <v>261</v>
      </c>
      <c r="B10752" t="s">
        <v>9687</v>
      </c>
      <c r="C10752" t="s">
        <v>6292</v>
      </c>
      <c r="D10752" t="s">
        <v>2031</v>
      </c>
      <c r="E10752" t="s">
        <v>4761</v>
      </c>
      <c r="F10752">
        <v>8</v>
      </c>
      <c r="G10752" t="s">
        <v>2031</v>
      </c>
      <c r="H10752" s="4" t="str">
        <f t="shared" si="334"/>
        <v>3CMOS1.8</v>
      </c>
      <c r="I10752" s="4" t="str">
        <f t="shared" si="335"/>
        <v>S3_1_VSENSE</v>
      </c>
    </row>
    <row r="10753" spans="1:9">
      <c r="A10753" t="s">
        <v>261</v>
      </c>
      <c r="B10753" t="s">
        <v>9687</v>
      </c>
      <c r="C10753" t="s">
        <v>6292</v>
      </c>
      <c r="D10753" t="s">
        <v>2032</v>
      </c>
      <c r="E10753" t="s">
        <v>4761</v>
      </c>
      <c r="F10753">
        <v>9</v>
      </c>
      <c r="G10753" t="s">
        <v>2032</v>
      </c>
      <c r="H10753" s="4" t="str">
        <f t="shared" si="334"/>
        <v>3CMOS1.9</v>
      </c>
      <c r="I10753" s="4" t="str">
        <f t="shared" si="335"/>
        <v>S3_1_VSENSE</v>
      </c>
    </row>
    <row r="10754" spans="1:9">
      <c r="A10754" t="s">
        <v>261</v>
      </c>
      <c r="B10754" t="s">
        <v>9687</v>
      </c>
      <c r="C10754" t="s">
        <v>6292</v>
      </c>
      <c r="D10754" t="s">
        <v>2033</v>
      </c>
      <c r="E10754" t="s">
        <v>4764</v>
      </c>
      <c r="F10754">
        <v>2</v>
      </c>
      <c r="G10754" t="s">
        <v>2033</v>
      </c>
      <c r="H10754" s="4" t="str">
        <f t="shared" ref="H10754:H10817" si="336">CONCATENATE(C10754,".",F10754)</f>
        <v>3CMOS1.2</v>
      </c>
      <c r="I10754" s="4" t="str">
        <f t="shared" ref="I10754:I10817" si="337">E10754</f>
        <v>S3_1_NGATE</v>
      </c>
    </row>
    <row r="10755" spans="1:9">
      <c r="A10755" t="s">
        <v>261</v>
      </c>
      <c r="B10755" t="s">
        <v>9687</v>
      </c>
      <c r="C10755" t="s">
        <v>6292</v>
      </c>
      <c r="D10755" t="s">
        <v>2034</v>
      </c>
      <c r="E10755" t="s">
        <v>1789</v>
      </c>
      <c r="F10755">
        <v>1</v>
      </c>
      <c r="G10755" t="s">
        <v>2034</v>
      </c>
      <c r="H10755" s="4" t="str">
        <f t="shared" si="336"/>
        <v>3CMOS1.1</v>
      </c>
      <c r="I10755" s="4" t="str">
        <f t="shared" si="337"/>
        <v>MGND</v>
      </c>
    </row>
    <row r="10756" spans="1:9">
      <c r="A10756" t="s">
        <v>261</v>
      </c>
      <c r="B10756" t="s">
        <v>9687</v>
      </c>
      <c r="C10756" t="s">
        <v>6293</v>
      </c>
      <c r="D10756" t="s">
        <v>491</v>
      </c>
      <c r="E10756" t="s">
        <v>490</v>
      </c>
      <c r="F10756">
        <v>1</v>
      </c>
      <c r="G10756" t="s">
        <v>491</v>
      </c>
      <c r="H10756" s="4" t="str">
        <f t="shared" si="336"/>
        <v>3K11.1</v>
      </c>
      <c r="I10756" s="4" t="str">
        <f t="shared" si="337"/>
        <v>VP12</v>
      </c>
    </row>
    <row r="10757" spans="1:9">
      <c r="A10757" t="s">
        <v>261</v>
      </c>
      <c r="B10757" t="s">
        <v>9687</v>
      </c>
      <c r="C10757" t="s">
        <v>6293</v>
      </c>
      <c r="D10757" t="s">
        <v>492</v>
      </c>
      <c r="E10757" t="s">
        <v>4765</v>
      </c>
      <c r="F10757">
        <v>4</v>
      </c>
      <c r="G10757" t="s">
        <v>492</v>
      </c>
      <c r="H10757" s="4" t="str">
        <f t="shared" si="336"/>
        <v>3K11.4</v>
      </c>
      <c r="I10757" s="4" t="str">
        <f t="shared" si="337"/>
        <v>S3_PGATE</v>
      </c>
    </row>
    <row r="10758" spans="1:9">
      <c r="A10758" t="s">
        <v>261</v>
      </c>
      <c r="B10758" t="s">
        <v>9687</v>
      </c>
      <c r="C10758" t="s">
        <v>6293</v>
      </c>
      <c r="D10758" t="s">
        <v>493</v>
      </c>
      <c r="E10758" t="s">
        <v>4766</v>
      </c>
      <c r="F10758">
        <v>9</v>
      </c>
      <c r="G10758" t="s">
        <v>493</v>
      </c>
      <c r="H10758" s="4" t="str">
        <f t="shared" si="336"/>
        <v>3K11.9</v>
      </c>
      <c r="I10758" s="4" t="str">
        <f t="shared" si="337"/>
        <v>S3_NGATE</v>
      </c>
    </row>
    <row r="10759" spans="1:9">
      <c r="A10759" t="s">
        <v>261</v>
      </c>
      <c r="B10759" t="s">
        <v>9687</v>
      </c>
      <c r="C10759" t="s">
        <v>6293</v>
      </c>
      <c r="D10759" t="s">
        <v>494</v>
      </c>
      <c r="E10759" t="s">
        <v>8603</v>
      </c>
      <c r="F10759">
        <v>12</v>
      </c>
      <c r="G10759" t="s">
        <v>494</v>
      </c>
      <c r="H10759" s="4" t="str">
        <f t="shared" si="336"/>
        <v>3K11.12</v>
      </c>
      <c r="I10759" s="4" t="str">
        <f t="shared" si="337"/>
        <v>SC_UDB011</v>
      </c>
    </row>
    <row r="10760" spans="1:9">
      <c r="A10760" t="s">
        <v>261</v>
      </c>
      <c r="B10760" t="s">
        <v>9687</v>
      </c>
      <c r="C10760" t="s">
        <v>6293</v>
      </c>
      <c r="D10760" t="s">
        <v>192</v>
      </c>
      <c r="E10760" t="s">
        <v>4767</v>
      </c>
      <c r="F10760">
        <v>3</v>
      </c>
      <c r="G10760" t="s">
        <v>192</v>
      </c>
      <c r="H10760" s="4" t="str">
        <f t="shared" si="336"/>
        <v>3K11.3</v>
      </c>
      <c r="I10760" s="4" t="str">
        <f t="shared" si="337"/>
        <v>S3_HSD286</v>
      </c>
    </row>
    <row r="10761" spans="1:9">
      <c r="A10761" t="s">
        <v>261</v>
      </c>
      <c r="B10761" t="s">
        <v>9687</v>
      </c>
      <c r="C10761" t="s">
        <v>6293</v>
      </c>
      <c r="D10761" t="s">
        <v>193</v>
      </c>
      <c r="E10761" t="s">
        <v>4768</v>
      </c>
      <c r="F10761">
        <v>10</v>
      </c>
      <c r="G10761" t="s">
        <v>193</v>
      </c>
      <c r="H10761" s="4" t="str">
        <f t="shared" si="336"/>
        <v>3K11.10</v>
      </c>
      <c r="I10761" s="4" t="str">
        <f t="shared" si="337"/>
        <v>S3_HSD287</v>
      </c>
    </row>
    <row r="10762" spans="1:9">
      <c r="A10762" t="s">
        <v>261</v>
      </c>
      <c r="B10762" t="s">
        <v>9687</v>
      </c>
      <c r="C10762" t="s">
        <v>6293</v>
      </c>
      <c r="D10762" t="s">
        <v>495</v>
      </c>
      <c r="E10762" t="s">
        <v>4762</v>
      </c>
      <c r="F10762">
        <v>5</v>
      </c>
      <c r="G10762" t="s">
        <v>495</v>
      </c>
      <c r="H10762" s="4" t="str">
        <f t="shared" si="336"/>
        <v>3K11.5</v>
      </c>
      <c r="I10762" s="4" t="str">
        <f t="shared" si="337"/>
        <v>S3_1_PGATE</v>
      </c>
    </row>
    <row r="10763" spans="1:9">
      <c r="A10763" t="s">
        <v>261</v>
      </c>
      <c r="B10763" t="s">
        <v>9687</v>
      </c>
      <c r="C10763" t="s">
        <v>6293</v>
      </c>
      <c r="D10763" t="s">
        <v>496</v>
      </c>
      <c r="E10763" t="s">
        <v>4764</v>
      </c>
      <c r="F10763">
        <v>8</v>
      </c>
      <c r="G10763" t="s">
        <v>496</v>
      </c>
      <c r="H10763" s="4" t="str">
        <f t="shared" si="336"/>
        <v>3K11.8</v>
      </c>
      <c r="I10763" s="4" t="str">
        <f t="shared" si="337"/>
        <v>S3_1_NGATE</v>
      </c>
    </row>
    <row r="10764" spans="1:9">
      <c r="A10764" t="s">
        <v>261</v>
      </c>
      <c r="B10764" t="s">
        <v>9687</v>
      </c>
      <c r="C10764" t="s">
        <v>6294</v>
      </c>
      <c r="D10764">
        <v>2</v>
      </c>
      <c r="E10764" t="s">
        <v>9049</v>
      </c>
      <c r="F10764">
        <v>2</v>
      </c>
      <c r="G10764">
        <v>2</v>
      </c>
      <c r="H10764" s="4" t="str">
        <f t="shared" si="336"/>
        <v>3K34.2</v>
      </c>
      <c r="I10764" s="4" t="str">
        <f t="shared" si="337"/>
        <v>S3_HSD120</v>
      </c>
    </row>
    <row r="10765" spans="1:9">
      <c r="A10765" t="s">
        <v>261</v>
      </c>
      <c r="B10765" t="s">
        <v>9687</v>
      </c>
      <c r="C10765" t="s">
        <v>6294</v>
      </c>
      <c r="D10765">
        <v>3</v>
      </c>
      <c r="E10765" t="s">
        <v>4770</v>
      </c>
      <c r="F10765">
        <v>3</v>
      </c>
      <c r="G10765">
        <v>3</v>
      </c>
      <c r="H10765" s="4" t="str">
        <f t="shared" si="336"/>
        <v>3K34.3</v>
      </c>
      <c r="I10765" s="4" t="str">
        <f t="shared" si="337"/>
        <v>S3_CKXTAL2</v>
      </c>
    </row>
    <row r="10766" spans="1:9">
      <c r="A10766" t="s">
        <v>261</v>
      </c>
      <c r="B10766" t="s">
        <v>9687</v>
      </c>
      <c r="C10766" t="s">
        <v>6294</v>
      </c>
      <c r="D10766">
        <v>4</v>
      </c>
      <c r="E10766" t="s">
        <v>4758</v>
      </c>
      <c r="F10766">
        <v>4</v>
      </c>
      <c r="G10766">
        <v>4</v>
      </c>
      <c r="H10766" s="4" t="str">
        <f t="shared" si="336"/>
        <v>3K34.4</v>
      </c>
      <c r="I10766" s="4" t="str">
        <f t="shared" si="337"/>
        <v>S3_1_CKXTAL2</v>
      </c>
    </row>
    <row r="10767" spans="1:9">
      <c r="A10767" t="s">
        <v>261</v>
      </c>
      <c r="B10767" t="s">
        <v>9687</v>
      </c>
      <c r="C10767" t="s">
        <v>6294</v>
      </c>
      <c r="D10767">
        <v>5</v>
      </c>
      <c r="E10767" t="s">
        <v>4759</v>
      </c>
      <c r="F10767">
        <v>5</v>
      </c>
      <c r="G10767">
        <v>5</v>
      </c>
      <c r="H10767" s="4" t="str">
        <f t="shared" si="336"/>
        <v>3K34.5</v>
      </c>
      <c r="I10767" s="4" t="str">
        <f t="shared" si="337"/>
        <v>S3_1_CKXTAL1</v>
      </c>
    </row>
    <row r="10768" spans="1:9">
      <c r="A10768" t="s">
        <v>261</v>
      </c>
      <c r="B10768" t="s">
        <v>9687</v>
      </c>
      <c r="C10768" t="s">
        <v>6294</v>
      </c>
      <c r="D10768">
        <v>6</v>
      </c>
      <c r="E10768" t="s">
        <v>4769</v>
      </c>
      <c r="F10768">
        <v>6</v>
      </c>
      <c r="G10768">
        <v>6</v>
      </c>
      <c r="H10768" s="4" t="str">
        <f t="shared" si="336"/>
        <v>3K34.6</v>
      </c>
      <c r="I10768" s="4" t="str">
        <f t="shared" si="337"/>
        <v>S3_CKXTAL1</v>
      </c>
    </row>
    <row r="10769" spans="1:9">
      <c r="A10769" t="s">
        <v>261</v>
      </c>
      <c r="B10769" t="s">
        <v>9687</v>
      </c>
      <c r="C10769" t="s">
        <v>6294</v>
      </c>
      <c r="D10769">
        <v>7</v>
      </c>
      <c r="E10769" t="s">
        <v>9050</v>
      </c>
      <c r="F10769">
        <v>7</v>
      </c>
      <c r="G10769">
        <v>7</v>
      </c>
      <c r="H10769" s="4" t="str">
        <f t="shared" si="336"/>
        <v>3K34.7</v>
      </c>
      <c r="I10769" s="4" t="str">
        <f t="shared" si="337"/>
        <v>S3_HSD101</v>
      </c>
    </row>
    <row r="10770" spans="1:9">
      <c r="A10770" t="s">
        <v>261</v>
      </c>
      <c r="B10770" t="s">
        <v>9687</v>
      </c>
      <c r="C10770" t="s">
        <v>6294</v>
      </c>
      <c r="D10770" t="s">
        <v>7833</v>
      </c>
      <c r="E10770" t="s">
        <v>490</v>
      </c>
      <c r="F10770">
        <v>1</v>
      </c>
      <c r="G10770" t="s">
        <v>7833</v>
      </c>
      <c r="H10770" s="4" t="str">
        <f t="shared" si="336"/>
        <v>3K34.1</v>
      </c>
      <c r="I10770" s="4" t="str">
        <f t="shared" si="337"/>
        <v>VP12</v>
      </c>
    </row>
    <row r="10771" spans="1:9">
      <c r="A10771" t="s">
        <v>261</v>
      </c>
      <c r="B10771" t="s">
        <v>9687</v>
      </c>
      <c r="C10771" t="s">
        <v>6294</v>
      </c>
      <c r="D10771" t="s">
        <v>7834</v>
      </c>
      <c r="E10771" t="s">
        <v>8606</v>
      </c>
      <c r="F10771">
        <v>8</v>
      </c>
      <c r="G10771" t="s">
        <v>7834</v>
      </c>
      <c r="H10771" s="4" t="str">
        <f t="shared" si="336"/>
        <v>3K34.8</v>
      </c>
      <c r="I10771" s="4" t="str">
        <f t="shared" si="337"/>
        <v>SC_UDB034</v>
      </c>
    </row>
    <row r="10772" spans="1:9">
      <c r="A10772" t="s">
        <v>261</v>
      </c>
      <c r="B10772" t="s">
        <v>9687</v>
      </c>
      <c r="C10772" t="s">
        <v>6295</v>
      </c>
      <c r="D10772" t="s">
        <v>491</v>
      </c>
      <c r="E10772" t="s">
        <v>490</v>
      </c>
      <c r="F10772">
        <v>1</v>
      </c>
      <c r="G10772" t="s">
        <v>491</v>
      </c>
      <c r="H10772" s="4" t="str">
        <f t="shared" si="336"/>
        <v>3K223.1</v>
      </c>
      <c r="I10772" s="4" t="str">
        <f t="shared" si="337"/>
        <v>VP12</v>
      </c>
    </row>
    <row r="10773" spans="1:9">
      <c r="A10773" t="s">
        <v>261</v>
      </c>
      <c r="B10773" t="s">
        <v>9687</v>
      </c>
      <c r="C10773" t="s">
        <v>6295</v>
      </c>
      <c r="D10773" t="s">
        <v>492</v>
      </c>
      <c r="E10773" t="s">
        <v>4781</v>
      </c>
      <c r="F10773">
        <v>4</v>
      </c>
      <c r="G10773" t="s">
        <v>492</v>
      </c>
      <c r="H10773" s="4" t="str">
        <f t="shared" si="336"/>
        <v>3K223.4</v>
      </c>
      <c r="I10773" s="4" t="str">
        <f t="shared" si="337"/>
        <v>S3_VSENSE</v>
      </c>
    </row>
    <row r="10774" spans="1:9">
      <c r="A10774" t="s">
        <v>261</v>
      </c>
      <c r="B10774" t="s">
        <v>9687</v>
      </c>
      <c r="C10774" t="s">
        <v>6295</v>
      </c>
      <c r="D10774" t="s">
        <v>493</v>
      </c>
      <c r="F10774">
        <v>9</v>
      </c>
      <c r="G10774" t="s">
        <v>493</v>
      </c>
      <c r="H10774" s="4" t="str">
        <f t="shared" si="336"/>
        <v>3K223.9</v>
      </c>
      <c r="I10774" s="4">
        <f t="shared" si="337"/>
        <v>0</v>
      </c>
    </row>
    <row r="10775" spans="1:9">
      <c r="A10775" t="s">
        <v>261</v>
      </c>
      <c r="B10775" t="s">
        <v>9687</v>
      </c>
      <c r="C10775" t="s">
        <v>6295</v>
      </c>
      <c r="D10775" t="s">
        <v>494</v>
      </c>
      <c r="E10775" t="s">
        <v>8607</v>
      </c>
      <c r="F10775">
        <v>12</v>
      </c>
      <c r="G10775" t="s">
        <v>494</v>
      </c>
      <c r="H10775" s="4" t="str">
        <f t="shared" si="336"/>
        <v>3K223.12</v>
      </c>
      <c r="I10775" s="4" t="str">
        <f t="shared" si="337"/>
        <v>SC_UDB223</v>
      </c>
    </row>
    <row r="10776" spans="1:9">
      <c r="A10776" t="s">
        <v>261</v>
      </c>
      <c r="B10776" t="s">
        <v>9687</v>
      </c>
      <c r="C10776" t="s">
        <v>6295</v>
      </c>
      <c r="D10776" t="s">
        <v>192</v>
      </c>
      <c r="E10776" t="s">
        <v>4782</v>
      </c>
      <c r="F10776">
        <v>3</v>
      </c>
      <c r="G10776" t="s">
        <v>192</v>
      </c>
      <c r="H10776" s="4" t="str">
        <f t="shared" si="336"/>
        <v>3K223.3</v>
      </c>
      <c r="I10776" s="4" t="str">
        <f t="shared" si="337"/>
        <v>S3_HSD292</v>
      </c>
    </row>
    <row r="10777" spans="1:9">
      <c r="A10777" t="s">
        <v>261</v>
      </c>
      <c r="B10777" t="s">
        <v>9687</v>
      </c>
      <c r="C10777" t="s">
        <v>6295</v>
      </c>
      <c r="D10777" t="s">
        <v>193</v>
      </c>
      <c r="F10777">
        <v>10</v>
      </c>
      <c r="G10777" t="s">
        <v>193</v>
      </c>
      <c r="H10777" s="4" t="str">
        <f t="shared" si="336"/>
        <v>3K223.10</v>
      </c>
      <c r="I10777" s="4">
        <f t="shared" si="337"/>
        <v>0</v>
      </c>
    </row>
    <row r="10778" spans="1:9">
      <c r="A10778" t="s">
        <v>261</v>
      </c>
      <c r="B10778" t="s">
        <v>9687</v>
      </c>
      <c r="C10778" t="s">
        <v>6295</v>
      </c>
      <c r="D10778" t="s">
        <v>495</v>
      </c>
      <c r="E10778" t="s">
        <v>4761</v>
      </c>
      <c r="F10778">
        <v>5</v>
      </c>
      <c r="G10778" t="s">
        <v>495</v>
      </c>
      <c r="H10778" s="4" t="str">
        <f t="shared" si="336"/>
        <v>3K223.5</v>
      </c>
      <c r="I10778" s="4" t="str">
        <f t="shared" si="337"/>
        <v>S3_1_VSENSE</v>
      </c>
    </row>
    <row r="10779" spans="1:9">
      <c r="A10779" t="s">
        <v>261</v>
      </c>
      <c r="B10779" t="s">
        <v>9687</v>
      </c>
      <c r="C10779" t="s">
        <v>6295</v>
      </c>
      <c r="D10779" t="s">
        <v>496</v>
      </c>
      <c r="F10779">
        <v>8</v>
      </c>
      <c r="G10779" t="s">
        <v>496</v>
      </c>
      <c r="H10779" s="4" t="str">
        <f t="shared" si="336"/>
        <v>3K223.8</v>
      </c>
      <c r="I10779" s="4">
        <f t="shared" si="337"/>
        <v>0</v>
      </c>
    </row>
    <row r="10780" spans="1:9">
      <c r="A10780" t="s">
        <v>261</v>
      </c>
      <c r="B10780" t="s">
        <v>9687</v>
      </c>
      <c r="C10780" t="s">
        <v>6296</v>
      </c>
      <c r="D10780">
        <v>1</v>
      </c>
      <c r="E10780" t="s">
        <v>4761</v>
      </c>
      <c r="F10780">
        <v>1</v>
      </c>
      <c r="G10780">
        <v>1</v>
      </c>
      <c r="H10780" s="4" t="str">
        <f t="shared" si="336"/>
        <v>3L3.1</v>
      </c>
      <c r="I10780" s="4" t="str">
        <f t="shared" si="337"/>
        <v>S3_1_VSENSE</v>
      </c>
    </row>
    <row r="10781" spans="1:9">
      <c r="A10781" t="s">
        <v>261</v>
      </c>
      <c r="B10781" t="s">
        <v>9687</v>
      </c>
      <c r="C10781" t="s">
        <v>6296</v>
      </c>
      <c r="D10781">
        <v>2</v>
      </c>
      <c r="E10781" t="s">
        <v>4780</v>
      </c>
      <c r="F10781">
        <v>2</v>
      </c>
      <c r="G10781">
        <v>2</v>
      </c>
      <c r="H10781" s="4" t="str">
        <f t="shared" si="336"/>
        <v>3L3.2</v>
      </c>
      <c r="I10781" s="4" t="str">
        <f t="shared" si="337"/>
        <v>S3_HSD288</v>
      </c>
    </row>
    <row r="10782" spans="1:9">
      <c r="A10782" t="s">
        <v>261</v>
      </c>
      <c r="B10782" t="s">
        <v>9687</v>
      </c>
      <c r="C10782" t="s">
        <v>6298</v>
      </c>
      <c r="D10782">
        <v>1</v>
      </c>
      <c r="E10782" t="s">
        <v>4784</v>
      </c>
      <c r="F10782">
        <v>1</v>
      </c>
      <c r="G10782">
        <v>1</v>
      </c>
      <c r="H10782" s="4" t="str">
        <f t="shared" si="336"/>
        <v>3R342.1</v>
      </c>
      <c r="I10782" s="4" t="str">
        <f t="shared" si="337"/>
        <v>S3_TAPSL0_HIGH</v>
      </c>
    </row>
    <row r="10783" spans="1:9">
      <c r="A10783" t="s">
        <v>261</v>
      </c>
      <c r="B10783" t="s">
        <v>9687</v>
      </c>
      <c r="C10783" t="s">
        <v>6298</v>
      </c>
      <c r="D10783">
        <v>2</v>
      </c>
      <c r="E10783" t="s">
        <v>4516</v>
      </c>
      <c r="F10783">
        <v>2</v>
      </c>
      <c r="G10783">
        <v>2</v>
      </c>
      <c r="H10783" s="4" t="str">
        <f t="shared" si="336"/>
        <v>3R342.2</v>
      </c>
      <c r="I10783" s="4" t="str">
        <f t="shared" si="337"/>
        <v>SG3_SRC_DVDD33</v>
      </c>
    </row>
    <row r="10784" spans="1:9">
      <c r="A10784" t="s">
        <v>261</v>
      </c>
      <c r="B10784" t="s">
        <v>9687</v>
      </c>
      <c r="C10784" t="s">
        <v>6299</v>
      </c>
      <c r="D10784">
        <v>1</v>
      </c>
      <c r="E10784" t="s">
        <v>4785</v>
      </c>
      <c r="F10784">
        <v>1</v>
      </c>
      <c r="G10784">
        <v>1</v>
      </c>
      <c r="H10784" s="4" t="str">
        <f t="shared" si="336"/>
        <v>3R343.1</v>
      </c>
      <c r="I10784" s="4" t="str">
        <f t="shared" si="337"/>
        <v>S3_TAPSL0_LOW</v>
      </c>
    </row>
    <row r="10785" spans="1:9">
      <c r="A10785" t="s">
        <v>261</v>
      </c>
      <c r="B10785" t="s">
        <v>9687</v>
      </c>
      <c r="C10785" t="s">
        <v>6299</v>
      </c>
      <c r="D10785">
        <v>2</v>
      </c>
      <c r="E10785" t="s">
        <v>169</v>
      </c>
      <c r="F10785">
        <v>2</v>
      </c>
      <c r="G10785">
        <v>2</v>
      </c>
      <c r="H10785" s="4" t="str">
        <f t="shared" si="336"/>
        <v>3R343.2</v>
      </c>
      <c r="I10785" s="4" t="str">
        <f t="shared" si="337"/>
        <v>DGND</v>
      </c>
    </row>
    <row r="10786" spans="1:9">
      <c r="A10786" t="s">
        <v>261</v>
      </c>
      <c r="B10786" t="s">
        <v>9687</v>
      </c>
      <c r="C10786" t="s">
        <v>6300</v>
      </c>
      <c r="D10786">
        <v>1</v>
      </c>
      <c r="E10786" t="s">
        <v>4786</v>
      </c>
      <c r="F10786">
        <v>1</v>
      </c>
      <c r="G10786">
        <v>1</v>
      </c>
      <c r="H10786" s="4" t="str">
        <f t="shared" si="336"/>
        <v>3R344.1</v>
      </c>
      <c r="I10786" s="4" t="str">
        <f t="shared" si="337"/>
        <v>S3_TAPSL1_HIGH</v>
      </c>
    </row>
    <row r="10787" spans="1:9">
      <c r="A10787" t="s">
        <v>261</v>
      </c>
      <c r="B10787" t="s">
        <v>9687</v>
      </c>
      <c r="C10787" t="s">
        <v>6300</v>
      </c>
      <c r="D10787">
        <v>2</v>
      </c>
      <c r="E10787" t="s">
        <v>4516</v>
      </c>
      <c r="F10787">
        <v>2</v>
      </c>
      <c r="G10787">
        <v>2</v>
      </c>
      <c r="H10787" s="4" t="str">
        <f t="shared" si="336"/>
        <v>3R344.2</v>
      </c>
      <c r="I10787" s="4" t="str">
        <f t="shared" si="337"/>
        <v>SG3_SRC_DVDD33</v>
      </c>
    </row>
    <row r="10788" spans="1:9">
      <c r="A10788" t="s">
        <v>261</v>
      </c>
      <c r="B10788" t="s">
        <v>9687</v>
      </c>
      <c r="C10788" t="s">
        <v>6301</v>
      </c>
      <c r="D10788">
        <v>1</v>
      </c>
      <c r="E10788" t="s">
        <v>4787</v>
      </c>
      <c r="F10788">
        <v>1</v>
      </c>
      <c r="G10788">
        <v>1</v>
      </c>
      <c r="H10788" s="4" t="str">
        <f t="shared" si="336"/>
        <v>3R345.1</v>
      </c>
      <c r="I10788" s="4" t="str">
        <f t="shared" si="337"/>
        <v>S3_TAPSL1_LOW</v>
      </c>
    </row>
    <row r="10789" spans="1:9">
      <c r="A10789" t="s">
        <v>261</v>
      </c>
      <c r="B10789" t="s">
        <v>9687</v>
      </c>
      <c r="C10789" t="s">
        <v>6301</v>
      </c>
      <c r="D10789">
        <v>2</v>
      </c>
      <c r="E10789" t="s">
        <v>169</v>
      </c>
      <c r="F10789">
        <v>2</v>
      </c>
      <c r="G10789">
        <v>2</v>
      </c>
      <c r="H10789" s="4" t="str">
        <f t="shared" si="336"/>
        <v>3R345.2</v>
      </c>
      <c r="I10789" s="4" t="str">
        <f t="shared" si="337"/>
        <v>DGND</v>
      </c>
    </row>
    <row r="10790" spans="1:9">
      <c r="A10790" t="s">
        <v>261</v>
      </c>
      <c r="B10790" t="s">
        <v>9687</v>
      </c>
      <c r="C10790" t="s">
        <v>6302</v>
      </c>
      <c r="D10790">
        <v>1</v>
      </c>
      <c r="E10790" t="s">
        <v>4788</v>
      </c>
      <c r="F10790">
        <v>1</v>
      </c>
      <c r="G10790">
        <v>1</v>
      </c>
      <c r="H10790" s="4" t="str">
        <f t="shared" si="336"/>
        <v>3RD73.1</v>
      </c>
      <c r="I10790" s="4" t="str">
        <f t="shared" si="337"/>
        <v>S3_SPI_CSB</v>
      </c>
    </row>
    <row r="10791" spans="1:9">
      <c r="A10791" t="s">
        <v>261</v>
      </c>
      <c r="B10791" t="s">
        <v>9687</v>
      </c>
      <c r="C10791" t="s">
        <v>6302</v>
      </c>
      <c r="D10791">
        <v>2</v>
      </c>
      <c r="E10791" t="s">
        <v>4771</v>
      </c>
      <c r="F10791">
        <v>2</v>
      </c>
      <c r="G10791">
        <v>2</v>
      </c>
      <c r="H10791" s="4" t="str">
        <f t="shared" si="336"/>
        <v>3RD73.2</v>
      </c>
      <c r="I10791" s="4" t="str">
        <f t="shared" si="337"/>
        <v>S3_SCANB_HSD136</v>
      </c>
    </row>
    <row r="10792" spans="1:9">
      <c r="A10792" t="s">
        <v>261</v>
      </c>
      <c r="B10792" t="s">
        <v>9687</v>
      </c>
      <c r="C10792" t="s">
        <v>6303</v>
      </c>
      <c r="D10792">
        <v>1</v>
      </c>
      <c r="E10792" t="s">
        <v>4789</v>
      </c>
      <c r="F10792">
        <v>1</v>
      </c>
      <c r="G10792">
        <v>1</v>
      </c>
      <c r="H10792" s="4" t="str">
        <f t="shared" si="336"/>
        <v>3RD74.1</v>
      </c>
      <c r="I10792" s="4" t="str">
        <f t="shared" si="337"/>
        <v>S3_SPI_SO</v>
      </c>
    </row>
    <row r="10793" spans="1:9">
      <c r="A10793" t="s">
        <v>261</v>
      </c>
      <c r="B10793" t="s">
        <v>9687</v>
      </c>
      <c r="C10793" t="s">
        <v>6303</v>
      </c>
      <c r="D10793">
        <v>2</v>
      </c>
      <c r="E10793" t="s">
        <v>4772</v>
      </c>
      <c r="F10793">
        <v>2</v>
      </c>
      <c r="G10793">
        <v>2</v>
      </c>
      <c r="H10793" s="4" t="str">
        <f t="shared" si="336"/>
        <v>3RD74.2</v>
      </c>
      <c r="I10793" s="4" t="str">
        <f t="shared" si="337"/>
        <v>S3_SCANB_HSD109</v>
      </c>
    </row>
    <row r="10794" spans="1:9">
      <c r="A10794" t="s">
        <v>261</v>
      </c>
      <c r="B10794" t="s">
        <v>9687</v>
      </c>
      <c r="C10794" t="s">
        <v>6304</v>
      </c>
      <c r="D10794">
        <v>1</v>
      </c>
      <c r="E10794" t="s">
        <v>4790</v>
      </c>
      <c r="F10794">
        <v>1</v>
      </c>
      <c r="G10794">
        <v>1</v>
      </c>
      <c r="H10794" s="4" t="str">
        <f t="shared" si="336"/>
        <v>3RD75.1</v>
      </c>
      <c r="I10794" s="4" t="str">
        <f t="shared" si="337"/>
        <v>S3_SPI_SCK</v>
      </c>
    </row>
    <row r="10795" spans="1:9">
      <c r="A10795" t="s">
        <v>261</v>
      </c>
      <c r="B10795" t="s">
        <v>9687</v>
      </c>
      <c r="C10795" t="s">
        <v>6304</v>
      </c>
      <c r="D10795">
        <v>2</v>
      </c>
      <c r="E10795" t="s">
        <v>4773</v>
      </c>
      <c r="F10795">
        <v>2</v>
      </c>
      <c r="G10795">
        <v>2</v>
      </c>
      <c r="H10795" s="4" t="str">
        <f t="shared" si="336"/>
        <v>3RD75.2</v>
      </c>
      <c r="I10795" s="4" t="str">
        <f t="shared" si="337"/>
        <v>S3_SCANB_HSD134</v>
      </c>
    </row>
    <row r="10796" spans="1:9">
      <c r="A10796" t="s">
        <v>261</v>
      </c>
      <c r="B10796" t="s">
        <v>9687</v>
      </c>
      <c r="C10796" t="s">
        <v>6305</v>
      </c>
      <c r="D10796">
        <v>1</v>
      </c>
      <c r="E10796" t="s">
        <v>4791</v>
      </c>
      <c r="F10796">
        <v>1</v>
      </c>
      <c r="G10796">
        <v>1</v>
      </c>
      <c r="H10796" s="4" t="str">
        <f t="shared" si="336"/>
        <v>3RD76.1</v>
      </c>
      <c r="I10796" s="4" t="str">
        <f t="shared" si="337"/>
        <v>S3_SPI_SI</v>
      </c>
    </row>
    <row r="10797" spans="1:9">
      <c r="A10797" t="s">
        <v>261</v>
      </c>
      <c r="B10797" t="s">
        <v>9687</v>
      </c>
      <c r="C10797" t="s">
        <v>6305</v>
      </c>
      <c r="D10797">
        <v>2</v>
      </c>
      <c r="E10797" t="s">
        <v>4774</v>
      </c>
      <c r="F10797">
        <v>2</v>
      </c>
      <c r="G10797">
        <v>2</v>
      </c>
      <c r="H10797" s="4" t="str">
        <f t="shared" si="336"/>
        <v>3RD76.2</v>
      </c>
      <c r="I10797" s="4" t="str">
        <f t="shared" si="337"/>
        <v>S3_SCANB_HSD133</v>
      </c>
    </row>
    <row r="10798" spans="1:9">
      <c r="A10798" t="s">
        <v>261</v>
      </c>
      <c r="B10798" t="s">
        <v>9687</v>
      </c>
      <c r="C10798" t="s">
        <v>6306</v>
      </c>
      <c r="D10798">
        <v>1</v>
      </c>
      <c r="E10798" t="s">
        <v>4792</v>
      </c>
      <c r="F10798">
        <v>1</v>
      </c>
      <c r="G10798">
        <v>1</v>
      </c>
      <c r="H10798" s="4" t="str">
        <f t="shared" si="336"/>
        <v>3RD77.1</v>
      </c>
      <c r="I10798" s="4" t="str">
        <f t="shared" si="337"/>
        <v>S3_WP</v>
      </c>
    </row>
    <row r="10799" spans="1:9">
      <c r="A10799" t="s">
        <v>261</v>
      </c>
      <c r="B10799" t="s">
        <v>9687</v>
      </c>
      <c r="C10799" t="s">
        <v>6306</v>
      </c>
      <c r="D10799">
        <v>2</v>
      </c>
      <c r="E10799" t="s">
        <v>4775</v>
      </c>
      <c r="F10799">
        <v>2</v>
      </c>
      <c r="G10799">
        <v>2</v>
      </c>
      <c r="H10799" s="4" t="str">
        <f t="shared" si="336"/>
        <v>3RD77.2</v>
      </c>
      <c r="I10799" s="4" t="str">
        <f t="shared" si="337"/>
        <v>S3_SCANB_HSD284</v>
      </c>
    </row>
    <row r="10800" spans="1:9">
      <c r="A10800" t="s">
        <v>261</v>
      </c>
      <c r="B10800" t="s">
        <v>9687</v>
      </c>
      <c r="C10800" t="s">
        <v>6307</v>
      </c>
      <c r="D10800">
        <v>1</v>
      </c>
      <c r="E10800" t="s">
        <v>4793</v>
      </c>
      <c r="F10800">
        <v>1</v>
      </c>
      <c r="G10800">
        <v>1</v>
      </c>
      <c r="H10800" s="4" t="str">
        <f t="shared" si="336"/>
        <v>3RD78.1</v>
      </c>
      <c r="I10800" s="4" t="str">
        <f t="shared" si="337"/>
        <v>S3_HOLD</v>
      </c>
    </row>
    <row r="10801" spans="1:9">
      <c r="A10801" t="s">
        <v>261</v>
      </c>
      <c r="B10801" t="s">
        <v>9687</v>
      </c>
      <c r="C10801" t="s">
        <v>6307</v>
      </c>
      <c r="D10801">
        <v>2</v>
      </c>
      <c r="E10801" t="s">
        <v>4776</v>
      </c>
      <c r="F10801">
        <v>2</v>
      </c>
      <c r="G10801">
        <v>2</v>
      </c>
      <c r="H10801" s="4" t="str">
        <f t="shared" si="336"/>
        <v>3RD78.2</v>
      </c>
      <c r="I10801" s="4" t="str">
        <f t="shared" si="337"/>
        <v>S3_SCANB_HSD285</v>
      </c>
    </row>
    <row r="10802" spans="1:9">
      <c r="A10802" t="s">
        <v>261</v>
      </c>
      <c r="B10802" t="s">
        <v>9687</v>
      </c>
      <c r="C10802" t="s">
        <v>6308</v>
      </c>
      <c r="D10802">
        <v>1</v>
      </c>
      <c r="E10802" t="s">
        <v>4794</v>
      </c>
      <c r="F10802">
        <v>1</v>
      </c>
      <c r="G10802">
        <v>1</v>
      </c>
      <c r="H10802" s="4" t="str">
        <f t="shared" si="336"/>
        <v>3RD79.1</v>
      </c>
      <c r="I10802" s="4" t="str">
        <f t="shared" si="337"/>
        <v>S3_TAPSL0</v>
      </c>
    </row>
    <row r="10803" spans="1:9">
      <c r="A10803" t="s">
        <v>261</v>
      </c>
      <c r="B10803" t="s">
        <v>9687</v>
      </c>
      <c r="C10803" t="s">
        <v>6308</v>
      </c>
      <c r="D10803">
        <v>2</v>
      </c>
      <c r="E10803" t="s">
        <v>4795</v>
      </c>
      <c r="F10803">
        <v>2</v>
      </c>
      <c r="G10803">
        <v>2</v>
      </c>
      <c r="H10803" s="4" t="str">
        <f t="shared" si="336"/>
        <v>3RD79.2</v>
      </c>
      <c r="I10803" s="4" t="str">
        <f t="shared" si="337"/>
        <v>S3_SCAND_HSD042</v>
      </c>
    </row>
    <row r="10804" spans="1:9">
      <c r="A10804" t="s">
        <v>261</v>
      </c>
      <c r="B10804" t="s">
        <v>9687</v>
      </c>
      <c r="C10804" t="s">
        <v>6309</v>
      </c>
      <c r="D10804">
        <v>1</v>
      </c>
      <c r="E10804" t="s">
        <v>4796</v>
      </c>
      <c r="F10804">
        <v>1</v>
      </c>
      <c r="G10804">
        <v>1</v>
      </c>
      <c r="H10804" s="4" t="str">
        <f t="shared" si="336"/>
        <v>3RD80.1</v>
      </c>
      <c r="I10804" s="4" t="str">
        <f t="shared" si="337"/>
        <v>S3_TAPSL1</v>
      </c>
    </row>
    <row r="10805" spans="1:9">
      <c r="A10805" t="s">
        <v>261</v>
      </c>
      <c r="B10805" t="s">
        <v>9687</v>
      </c>
      <c r="C10805" t="s">
        <v>6309</v>
      </c>
      <c r="D10805">
        <v>2</v>
      </c>
      <c r="E10805" t="s">
        <v>4797</v>
      </c>
      <c r="F10805">
        <v>2</v>
      </c>
      <c r="G10805">
        <v>2</v>
      </c>
      <c r="H10805" s="4" t="str">
        <f t="shared" si="336"/>
        <v>3RD80.2</v>
      </c>
      <c r="I10805" s="4" t="str">
        <f t="shared" si="337"/>
        <v>S3_SCAND_HSD035</v>
      </c>
    </row>
    <row r="10806" spans="1:9">
      <c r="A10806" t="s">
        <v>261</v>
      </c>
      <c r="B10806" t="s">
        <v>9687</v>
      </c>
      <c r="C10806" t="s">
        <v>6310</v>
      </c>
      <c r="D10806">
        <v>1</v>
      </c>
      <c r="E10806" t="s">
        <v>4798</v>
      </c>
      <c r="F10806">
        <v>1</v>
      </c>
      <c r="G10806">
        <v>1</v>
      </c>
      <c r="H10806" s="4" t="str">
        <f t="shared" si="336"/>
        <v>3RD97.1</v>
      </c>
      <c r="I10806" s="4" t="str">
        <f t="shared" si="337"/>
        <v>S3_SCAND_HSD292</v>
      </c>
    </row>
    <row r="10807" spans="1:9">
      <c r="A10807" t="s">
        <v>261</v>
      </c>
      <c r="B10807" t="s">
        <v>9687</v>
      </c>
      <c r="C10807" t="s">
        <v>6310</v>
      </c>
      <c r="D10807">
        <v>2</v>
      </c>
      <c r="E10807" t="s">
        <v>4799</v>
      </c>
      <c r="F10807">
        <v>2</v>
      </c>
      <c r="G10807">
        <v>2</v>
      </c>
      <c r="H10807" s="4" t="str">
        <f t="shared" si="336"/>
        <v>3RD97.2</v>
      </c>
      <c r="I10807" s="4" t="str">
        <f t="shared" si="337"/>
        <v>S3_TDO</v>
      </c>
    </row>
    <row r="10808" spans="1:9">
      <c r="A10808" t="s">
        <v>261</v>
      </c>
      <c r="B10808" t="s">
        <v>9687</v>
      </c>
      <c r="C10808" t="s">
        <v>6311</v>
      </c>
      <c r="D10808">
        <v>1</v>
      </c>
      <c r="E10808" t="s">
        <v>4758</v>
      </c>
      <c r="F10808">
        <v>1</v>
      </c>
      <c r="G10808">
        <v>1</v>
      </c>
      <c r="H10808" s="4" t="str">
        <f t="shared" si="336"/>
        <v>3Y7.1</v>
      </c>
      <c r="I10808" s="4" t="str">
        <f t="shared" si="337"/>
        <v>S3_1_CKXTAL2</v>
      </c>
    </row>
    <row r="10809" spans="1:9">
      <c r="A10809" t="s">
        <v>261</v>
      </c>
      <c r="B10809" t="s">
        <v>9687</v>
      </c>
      <c r="C10809" t="s">
        <v>6311</v>
      </c>
      <c r="D10809">
        <v>2</v>
      </c>
      <c r="E10809" t="s">
        <v>169</v>
      </c>
      <c r="F10809">
        <v>2</v>
      </c>
      <c r="G10809">
        <v>2</v>
      </c>
      <c r="H10809" s="4" t="str">
        <f t="shared" si="336"/>
        <v>3Y7.2</v>
      </c>
      <c r="I10809" s="4" t="str">
        <f t="shared" si="337"/>
        <v>DGND</v>
      </c>
    </row>
    <row r="10810" spans="1:9">
      <c r="A10810" t="s">
        <v>261</v>
      </c>
      <c r="B10810" t="s">
        <v>9687</v>
      </c>
      <c r="C10810" t="s">
        <v>6311</v>
      </c>
      <c r="D10810">
        <v>3</v>
      </c>
      <c r="E10810" t="s">
        <v>4759</v>
      </c>
      <c r="F10810">
        <v>3</v>
      </c>
      <c r="G10810">
        <v>3</v>
      </c>
      <c r="H10810" s="4" t="str">
        <f t="shared" si="336"/>
        <v>3Y7.3</v>
      </c>
      <c r="I10810" s="4" t="str">
        <f t="shared" si="337"/>
        <v>S3_1_CKXTAL1</v>
      </c>
    </row>
    <row r="10811" spans="1:9">
      <c r="A10811" t="s">
        <v>261</v>
      </c>
      <c r="B10811" t="s">
        <v>9687</v>
      </c>
      <c r="C10811" t="s">
        <v>6311</v>
      </c>
      <c r="D10811">
        <v>4</v>
      </c>
      <c r="E10811" t="s">
        <v>169</v>
      </c>
      <c r="F10811">
        <v>4</v>
      </c>
      <c r="G10811">
        <v>4</v>
      </c>
      <c r="H10811" s="4" t="str">
        <f t="shared" si="336"/>
        <v>3Y7.4</v>
      </c>
      <c r="I10811" s="4" t="str">
        <f t="shared" si="337"/>
        <v>DGND</v>
      </c>
    </row>
    <row r="10812" spans="1:9">
      <c r="A10812" t="s">
        <v>261</v>
      </c>
      <c r="B10812" t="s">
        <v>9687</v>
      </c>
      <c r="C10812" t="s">
        <v>6312</v>
      </c>
      <c r="D10812" t="s">
        <v>173</v>
      </c>
      <c r="E10812" t="s">
        <v>1789</v>
      </c>
      <c r="F10812">
        <v>1</v>
      </c>
      <c r="G10812" t="s">
        <v>173</v>
      </c>
      <c r="H10812" s="4" t="str">
        <f t="shared" si="336"/>
        <v>S3_MGND1.1</v>
      </c>
      <c r="I10812" s="4" t="str">
        <f t="shared" si="337"/>
        <v>MGND</v>
      </c>
    </row>
    <row r="10813" spans="1:9">
      <c r="A10813" t="s">
        <v>261</v>
      </c>
      <c r="B10813" t="s">
        <v>9687</v>
      </c>
      <c r="C10813" t="s">
        <v>6313</v>
      </c>
      <c r="D10813" t="s">
        <v>173</v>
      </c>
      <c r="E10813" t="s">
        <v>1789</v>
      </c>
      <c r="F10813">
        <v>1</v>
      </c>
      <c r="G10813" t="s">
        <v>173</v>
      </c>
      <c r="H10813" s="4" t="str">
        <f t="shared" si="336"/>
        <v>S3_MGND2.1</v>
      </c>
      <c r="I10813" s="4" t="str">
        <f t="shared" si="337"/>
        <v>MGND</v>
      </c>
    </row>
    <row r="10814" spans="1:9">
      <c r="A10814" t="s">
        <v>261</v>
      </c>
      <c r="B10814" t="s">
        <v>9687</v>
      </c>
      <c r="C10814" t="s">
        <v>6314</v>
      </c>
      <c r="D10814" t="s">
        <v>173</v>
      </c>
      <c r="E10814" t="s">
        <v>1789</v>
      </c>
      <c r="F10814">
        <v>1</v>
      </c>
      <c r="G10814" t="s">
        <v>173</v>
      </c>
      <c r="H10814" s="4" t="str">
        <f t="shared" si="336"/>
        <v>S3_MGND3.1</v>
      </c>
      <c r="I10814" s="4" t="str">
        <f t="shared" si="337"/>
        <v>MGND</v>
      </c>
    </row>
    <row r="10815" spans="1:9">
      <c r="A10815" t="s">
        <v>261</v>
      </c>
      <c r="B10815" t="s">
        <v>9687</v>
      </c>
      <c r="C10815" t="s">
        <v>6315</v>
      </c>
      <c r="D10815" t="s">
        <v>173</v>
      </c>
      <c r="E10815" t="s">
        <v>1789</v>
      </c>
      <c r="F10815">
        <v>1</v>
      </c>
      <c r="G10815" t="s">
        <v>173</v>
      </c>
      <c r="H10815" s="4" t="str">
        <f t="shared" si="336"/>
        <v>S3_MGND4.1</v>
      </c>
      <c r="I10815" s="4" t="str">
        <f t="shared" si="337"/>
        <v>MGND</v>
      </c>
    </row>
    <row r="10816" spans="1:9">
      <c r="A10816" t="s">
        <v>261</v>
      </c>
      <c r="B10816" t="s">
        <v>9687</v>
      </c>
      <c r="C10816" t="s">
        <v>4794</v>
      </c>
      <c r="D10816">
        <v>1</v>
      </c>
      <c r="E10816" t="s">
        <v>4784</v>
      </c>
      <c r="F10816">
        <v>1</v>
      </c>
      <c r="G10816">
        <v>1</v>
      </c>
      <c r="H10816" s="4" t="str">
        <f t="shared" si="336"/>
        <v>S3_TAPSL0.1</v>
      </c>
      <c r="I10816" s="4" t="str">
        <f t="shared" si="337"/>
        <v>S3_TAPSL0_HIGH</v>
      </c>
    </row>
    <row r="10817" spans="1:9">
      <c r="A10817" t="s">
        <v>261</v>
      </c>
      <c r="B10817" t="s">
        <v>9687</v>
      </c>
      <c r="C10817" t="s">
        <v>4794</v>
      </c>
      <c r="D10817">
        <v>2</v>
      </c>
      <c r="E10817" t="s">
        <v>4795</v>
      </c>
      <c r="F10817">
        <v>2</v>
      </c>
      <c r="G10817">
        <v>2</v>
      </c>
      <c r="H10817" s="4" t="str">
        <f t="shared" si="336"/>
        <v>S3_TAPSL0.2</v>
      </c>
      <c r="I10817" s="4" t="str">
        <f t="shared" si="337"/>
        <v>S3_SCAND_HSD042</v>
      </c>
    </row>
    <row r="10818" spans="1:9">
      <c r="A10818" t="s">
        <v>261</v>
      </c>
      <c r="B10818" t="s">
        <v>9687</v>
      </c>
      <c r="C10818" t="s">
        <v>4794</v>
      </c>
      <c r="D10818">
        <v>3</v>
      </c>
      <c r="E10818" t="s">
        <v>4785</v>
      </c>
      <c r="F10818">
        <v>3</v>
      </c>
      <c r="G10818">
        <v>3</v>
      </c>
      <c r="H10818" s="4" t="str">
        <f t="shared" ref="H10818:H10881" si="338">CONCATENATE(C10818,".",F10818)</f>
        <v>S3_TAPSL0.3</v>
      </c>
      <c r="I10818" s="4" t="str">
        <f t="shared" ref="I10818:I10881" si="339">E10818</f>
        <v>S3_TAPSL0_LOW</v>
      </c>
    </row>
    <row r="10819" spans="1:9">
      <c r="A10819" t="s">
        <v>261</v>
      </c>
      <c r="B10819" t="s">
        <v>9687</v>
      </c>
      <c r="C10819" t="s">
        <v>4796</v>
      </c>
      <c r="D10819">
        <v>1</v>
      </c>
      <c r="E10819" t="s">
        <v>4786</v>
      </c>
      <c r="F10819">
        <v>1</v>
      </c>
      <c r="G10819">
        <v>1</v>
      </c>
      <c r="H10819" s="4" t="str">
        <f t="shared" si="338"/>
        <v>S3_TAPSL1.1</v>
      </c>
      <c r="I10819" s="4" t="str">
        <f t="shared" si="339"/>
        <v>S3_TAPSL1_HIGH</v>
      </c>
    </row>
    <row r="10820" spans="1:9">
      <c r="A10820" t="s">
        <v>261</v>
      </c>
      <c r="B10820" t="s">
        <v>9687</v>
      </c>
      <c r="C10820" t="s">
        <v>4796</v>
      </c>
      <c r="D10820">
        <v>2</v>
      </c>
      <c r="E10820" t="s">
        <v>4797</v>
      </c>
      <c r="F10820">
        <v>2</v>
      </c>
      <c r="G10820">
        <v>2</v>
      </c>
      <c r="H10820" s="4" t="str">
        <f t="shared" si="338"/>
        <v>S3_TAPSL1.2</v>
      </c>
      <c r="I10820" s="4" t="str">
        <f t="shared" si="339"/>
        <v>S3_SCAND_HSD035</v>
      </c>
    </row>
    <row r="10821" spans="1:9">
      <c r="A10821" t="s">
        <v>261</v>
      </c>
      <c r="B10821" t="s">
        <v>9687</v>
      </c>
      <c r="C10821" t="s">
        <v>4796</v>
      </c>
      <c r="D10821">
        <v>3</v>
      </c>
      <c r="E10821" t="s">
        <v>4787</v>
      </c>
      <c r="F10821">
        <v>3</v>
      </c>
      <c r="G10821">
        <v>3</v>
      </c>
      <c r="H10821" s="4" t="str">
        <f t="shared" si="338"/>
        <v>S3_TAPSL1.3</v>
      </c>
      <c r="I10821" s="4" t="str">
        <f t="shared" si="339"/>
        <v>S3_TAPSL1_LOW</v>
      </c>
    </row>
    <row r="10822" spans="1:9">
      <c r="A10822" t="s">
        <v>261</v>
      </c>
      <c r="B10822" t="s">
        <v>9687</v>
      </c>
      <c r="C10822" t="s">
        <v>4760</v>
      </c>
      <c r="D10822" t="s">
        <v>173</v>
      </c>
      <c r="E10822" t="s">
        <v>4780</v>
      </c>
      <c r="F10822">
        <v>1</v>
      </c>
      <c r="G10822" t="s">
        <v>173</v>
      </c>
      <c r="H10822" s="4" t="str">
        <f t="shared" si="338"/>
        <v>S3_VO09.1</v>
      </c>
      <c r="I10822" s="4" t="str">
        <f t="shared" si="339"/>
        <v>S3_HSD288</v>
      </c>
    </row>
    <row r="10823" spans="1:9">
      <c r="A10823" t="s">
        <v>261</v>
      </c>
      <c r="B10823" t="s">
        <v>9687</v>
      </c>
      <c r="C10823" t="s">
        <v>5882</v>
      </c>
      <c r="D10823" t="s">
        <v>1701</v>
      </c>
      <c r="E10823" t="s">
        <v>4766</v>
      </c>
      <c r="F10823" t="s">
        <v>426</v>
      </c>
      <c r="G10823" t="s">
        <v>1701</v>
      </c>
      <c r="H10823" s="4" t="str">
        <f t="shared" si="338"/>
        <v>SITE3.F5</v>
      </c>
      <c r="I10823" s="4" t="str">
        <f t="shared" si="339"/>
        <v>S3_NGATE</v>
      </c>
    </row>
    <row r="10824" spans="1:9">
      <c r="A10824" t="s">
        <v>261</v>
      </c>
      <c r="B10824" t="s">
        <v>9687</v>
      </c>
      <c r="C10824" t="s">
        <v>5882</v>
      </c>
      <c r="D10824" t="s">
        <v>1700</v>
      </c>
      <c r="E10824" t="s">
        <v>4765</v>
      </c>
      <c r="F10824" t="s">
        <v>310</v>
      </c>
      <c r="G10824" t="s">
        <v>1700</v>
      </c>
      <c r="H10824" s="4" t="str">
        <f t="shared" si="338"/>
        <v>SITE3.H5</v>
      </c>
      <c r="I10824" s="4" t="str">
        <f t="shared" si="339"/>
        <v>S3_PGATE</v>
      </c>
    </row>
    <row r="10825" spans="1:9">
      <c r="A10825" t="s">
        <v>261</v>
      </c>
      <c r="B10825" t="s">
        <v>9687</v>
      </c>
      <c r="C10825" t="s">
        <v>5882</v>
      </c>
      <c r="D10825" t="s">
        <v>378</v>
      </c>
      <c r="E10825" t="s">
        <v>4788</v>
      </c>
      <c r="F10825" t="s">
        <v>420</v>
      </c>
      <c r="G10825" t="s">
        <v>378</v>
      </c>
      <c r="H10825" s="4" t="str">
        <f t="shared" si="338"/>
        <v>SITE3.L16</v>
      </c>
      <c r="I10825" s="4" t="str">
        <f t="shared" si="339"/>
        <v>S3_SPI_CSB</v>
      </c>
    </row>
    <row r="10826" spans="1:9">
      <c r="A10826" t="s">
        <v>261</v>
      </c>
      <c r="B10826" t="s">
        <v>9687</v>
      </c>
      <c r="C10826" t="s">
        <v>5882</v>
      </c>
      <c r="D10826" t="s">
        <v>382</v>
      </c>
      <c r="E10826" t="s">
        <v>4790</v>
      </c>
      <c r="F10826" t="s">
        <v>324</v>
      </c>
      <c r="G10826" t="s">
        <v>382</v>
      </c>
      <c r="H10826" s="4" t="str">
        <f t="shared" si="338"/>
        <v>SITE3.P16</v>
      </c>
      <c r="I10826" s="4" t="str">
        <f t="shared" si="339"/>
        <v>S3_SPI_SCK</v>
      </c>
    </row>
    <row r="10827" spans="1:9">
      <c r="A10827" t="s">
        <v>261</v>
      </c>
      <c r="B10827" t="s">
        <v>9687</v>
      </c>
      <c r="C10827" t="s">
        <v>5882</v>
      </c>
      <c r="D10827" t="s">
        <v>1697</v>
      </c>
      <c r="E10827" t="s">
        <v>4791</v>
      </c>
      <c r="F10827" t="s">
        <v>279</v>
      </c>
      <c r="G10827" t="s">
        <v>1697</v>
      </c>
      <c r="H10827" s="4" t="str">
        <f t="shared" si="338"/>
        <v>SITE3.R16</v>
      </c>
      <c r="I10827" s="4" t="str">
        <f t="shared" si="339"/>
        <v>S3_SPI_SI</v>
      </c>
    </row>
    <row r="10828" spans="1:9">
      <c r="A10828" t="s">
        <v>261</v>
      </c>
      <c r="B10828" t="s">
        <v>9687</v>
      </c>
      <c r="C10828" t="s">
        <v>5882</v>
      </c>
      <c r="D10828" t="s">
        <v>1696</v>
      </c>
      <c r="E10828" t="s">
        <v>4789</v>
      </c>
      <c r="F10828" t="s">
        <v>326</v>
      </c>
      <c r="G10828" t="s">
        <v>1696</v>
      </c>
      <c r="H10828" s="4" t="str">
        <f t="shared" si="338"/>
        <v>SITE3.M16</v>
      </c>
      <c r="I10828" s="4" t="str">
        <f t="shared" si="339"/>
        <v>S3_SPI_SO</v>
      </c>
    </row>
    <row r="10829" spans="1:9">
      <c r="A10829" t="s">
        <v>261</v>
      </c>
      <c r="B10829" t="s">
        <v>9687</v>
      </c>
      <c r="C10829" t="s">
        <v>5882</v>
      </c>
      <c r="D10829" t="s">
        <v>1698</v>
      </c>
      <c r="E10829" t="s">
        <v>4792</v>
      </c>
      <c r="F10829" t="s">
        <v>272</v>
      </c>
      <c r="G10829" t="s">
        <v>1698</v>
      </c>
      <c r="H10829" s="4" t="str">
        <f t="shared" si="338"/>
        <v>SITE3.K16</v>
      </c>
      <c r="I10829" s="4" t="str">
        <f t="shared" si="339"/>
        <v>S3_WP</v>
      </c>
    </row>
    <row r="10830" spans="1:9">
      <c r="A10830" t="s">
        <v>261</v>
      </c>
      <c r="B10830" t="s">
        <v>9687</v>
      </c>
      <c r="C10830" t="s">
        <v>5882</v>
      </c>
      <c r="D10830" t="s">
        <v>1699</v>
      </c>
      <c r="E10830" t="s">
        <v>4793</v>
      </c>
      <c r="F10830" t="s">
        <v>348</v>
      </c>
      <c r="G10830" t="s">
        <v>1699</v>
      </c>
      <c r="H10830" s="4" t="str">
        <f t="shared" si="338"/>
        <v>SITE3.N16</v>
      </c>
      <c r="I10830" s="4" t="str">
        <f t="shared" si="339"/>
        <v>S3_HOLD</v>
      </c>
    </row>
    <row r="10831" spans="1:9">
      <c r="A10831" t="s">
        <v>261</v>
      </c>
      <c r="B10831" t="s">
        <v>9687</v>
      </c>
      <c r="C10831" t="s">
        <v>5882</v>
      </c>
      <c r="D10831" t="s">
        <v>329</v>
      </c>
      <c r="E10831" t="s">
        <v>4794</v>
      </c>
      <c r="F10831" t="s">
        <v>333</v>
      </c>
      <c r="G10831" t="s">
        <v>329</v>
      </c>
      <c r="H10831" s="4" t="str">
        <f t="shared" si="338"/>
        <v>SITE3.P2</v>
      </c>
      <c r="I10831" s="4" t="str">
        <f t="shared" si="339"/>
        <v>S3_TAPSL0</v>
      </c>
    </row>
    <row r="10832" spans="1:9">
      <c r="A10832" t="s">
        <v>261</v>
      </c>
      <c r="B10832" t="s">
        <v>9687</v>
      </c>
      <c r="C10832" t="s">
        <v>5882</v>
      </c>
      <c r="D10832" t="s">
        <v>331</v>
      </c>
      <c r="E10832" t="s">
        <v>4796</v>
      </c>
      <c r="F10832" t="s">
        <v>305</v>
      </c>
      <c r="G10832" t="s">
        <v>331</v>
      </c>
      <c r="H10832" s="4" t="str">
        <f t="shared" si="338"/>
        <v>SITE3.R2</v>
      </c>
      <c r="I10832" s="4" t="str">
        <f t="shared" si="339"/>
        <v>S3_TAPSL1</v>
      </c>
    </row>
    <row r="10833" spans="1:9">
      <c r="A10833" t="s">
        <v>261</v>
      </c>
      <c r="B10833" t="s">
        <v>9687</v>
      </c>
      <c r="C10833" t="s">
        <v>5882</v>
      </c>
      <c r="D10833" t="s">
        <v>3117</v>
      </c>
      <c r="E10833" t="s">
        <v>4799</v>
      </c>
      <c r="F10833" t="s">
        <v>323</v>
      </c>
      <c r="G10833" t="s">
        <v>3117</v>
      </c>
      <c r="H10833" s="4" t="str">
        <f t="shared" si="338"/>
        <v>SITE3.H16</v>
      </c>
      <c r="I10833" s="4" t="str">
        <f t="shared" si="339"/>
        <v>S3_TDO</v>
      </c>
    </row>
    <row r="10834" spans="1:9">
      <c r="A10834" t="s">
        <v>261</v>
      </c>
      <c r="B10834" t="s">
        <v>9687</v>
      </c>
      <c r="C10834" t="s">
        <v>5882</v>
      </c>
      <c r="D10834" t="s">
        <v>1703</v>
      </c>
      <c r="E10834" t="s">
        <v>4780</v>
      </c>
      <c r="F10834" t="s">
        <v>178</v>
      </c>
      <c r="G10834" t="s">
        <v>1703</v>
      </c>
      <c r="H10834" s="4" t="str">
        <f t="shared" si="338"/>
        <v>SITE3.G4</v>
      </c>
      <c r="I10834" s="4" t="str">
        <f t="shared" si="339"/>
        <v>S3_HSD288</v>
      </c>
    </row>
    <row r="10835" spans="1:9">
      <c r="A10835" t="s">
        <v>261</v>
      </c>
      <c r="B10835" t="s">
        <v>9687</v>
      </c>
      <c r="C10835" t="s">
        <v>5882</v>
      </c>
      <c r="D10835" t="s">
        <v>1702</v>
      </c>
      <c r="E10835" t="s">
        <v>4781</v>
      </c>
      <c r="F10835" t="s">
        <v>368</v>
      </c>
      <c r="G10835" t="s">
        <v>1702</v>
      </c>
      <c r="H10835" s="4" t="str">
        <f t="shared" si="338"/>
        <v>SITE3.F4</v>
      </c>
      <c r="I10835" s="4" t="str">
        <f t="shared" si="339"/>
        <v>S3_VSENSE</v>
      </c>
    </row>
    <row r="10836" spans="1:9">
      <c r="A10836" t="s">
        <v>261</v>
      </c>
      <c r="B10836" t="s">
        <v>9687</v>
      </c>
      <c r="C10836" t="s">
        <v>5882</v>
      </c>
      <c r="D10836" t="s">
        <v>315</v>
      </c>
      <c r="E10836" t="s">
        <v>4777</v>
      </c>
      <c r="F10836" t="s">
        <v>265</v>
      </c>
      <c r="G10836" t="s">
        <v>315</v>
      </c>
      <c r="H10836" s="4" t="str">
        <f t="shared" si="338"/>
        <v>SITE3.K4</v>
      </c>
      <c r="I10836" s="4" t="str">
        <f t="shared" si="339"/>
        <v>S3_WAKE</v>
      </c>
    </row>
    <row r="10837" spans="1:9">
      <c r="A10837" t="s">
        <v>261</v>
      </c>
      <c r="B10837" t="s">
        <v>9687</v>
      </c>
      <c r="C10837" t="s">
        <v>5882</v>
      </c>
      <c r="D10837" t="s">
        <v>1706</v>
      </c>
      <c r="E10837" t="s">
        <v>4769</v>
      </c>
      <c r="F10837" t="s">
        <v>206</v>
      </c>
      <c r="G10837" t="s">
        <v>1706</v>
      </c>
      <c r="H10837" s="4" t="str">
        <f t="shared" si="338"/>
        <v>SITE3.A13</v>
      </c>
      <c r="I10837" s="4" t="str">
        <f t="shared" si="339"/>
        <v>S3_CKXTAL1</v>
      </c>
    </row>
    <row r="10838" spans="1:9">
      <c r="A10838" t="s">
        <v>261</v>
      </c>
      <c r="B10838" t="s">
        <v>9687</v>
      </c>
      <c r="C10838" t="s">
        <v>5882</v>
      </c>
      <c r="D10838" t="s">
        <v>1707</v>
      </c>
      <c r="E10838" t="s">
        <v>4770</v>
      </c>
      <c r="F10838" t="s">
        <v>205</v>
      </c>
      <c r="G10838" t="s">
        <v>1707</v>
      </c>
      <c r="H10838" s="4" t="str">
        <f t="shared" si="338"/>
        <v>SITE3.A12</v>
      </c>
      <c r="I10838" s="4" t="str">
        <f t="shared" si="339"/>
        <v>S3_CKXTAL2</v>
      </c>
    </row>
    <row r="10839" spans="1:9">
      <c r="A10839" t="s">
        <v>261</v>
      </c>
      <c r="B10839" t="s">
        <v>9688</v>
      </c>
      <c r="C10839" t="s">
        <v>6316</v>
      </c>
      <c r="D10839">
        <v>1</v>
      </c>
      <c r="E10839" t="s">
        <v>1789</v>
      </c>
      <c r="F10839">
        <v>1</v>
      </c>
      <c r="G10839">
        <v>1</v>
      </c>
      <c r="H10839" s="4" t="str">
        <f t="shared" si="338"/>
        <v>3BDG15.1</v>
      </c>
      <c r="I10839" s="4" t="str">
        <f t="shared" si="339"/>
        <v>MGND</v>
      </c>
    </row>
    <row r="10840" spans="1:9">
      <c r="A10840" t="s">
        <v>261</v>
      </c>
      <c r="B10840" t="s">
        <v>9688</v>
      </c>
      <c r="C10840" t="s">
        <v>6316</v>
      </c>
      <c r="D10840">
        <v>2</v>
      </c>
      <c r="E10840" t="s">
        <v>169</v>
      </c>
      <c r="F10840">
        <v>2</v>
      </c>
      <c r="G10840">
        <v>2</v>
      </c>
      <c r="H10840" s="4" t="str">
        <f t="shared" si="338"/>
        <v>3BDG15.2</v>
      </c>
      <c r="I10840" s="4" t="str">
        <f t="shared" si="339"/>
        <v>DGND</v>
      </c>
    </row>
    <row r="10841" spans="1:9">
      <c r="A10841" t="s">
        <v>261</v>
      </c>
      <c r="B10841" t="s">
        <v>9688</v>
      </c>
      <c r="C10841" t="s">
        <v>6317</v>
      </c>
      <c r="D10841">
        <v>1</v>
      </c>
      <c r="E10841" t="s">
        <v>1789</v>
      </c>
      <c r="F10841">
        <v>1</v>
      </c>
      <c r="G10841">
        <v>1</v>
      </c>
      <c r="H10841" s="4" t="str">
        <f t="shared" si="338"/>
        <v>3BDG16.1</v>
      </c>
      <c r="I10841" s="4" t="str">
        <f t="shared" si="339"/>
        <v>MGND</v>
      </c>
    </row>
    <row r="10842" spans="1:9">
      <c r="A10842" t="s">
        <v>261</v>
      </c>
      <c r="B10842" t="s">
        <v>9688</v>
      </c>
      <c r="C10842" t="s">
        <v>6317</v>
      </c>
      <c r="D10842">
        <v>2</v>
      </c>
      <c r="E10842" t="s">
        <v>169</v>
      </c>
      <c r="F10842">
        <v>2</v>
      </c>
      <c r="G10842">
        <v>2</v>
      </c>
      <c r="H10842" s="4" t="str">
        <f t="shared" si="338"/>
        <v>3BDG16.2</v>
      </c>
      <c r="I10842" s="4" t="str">
        <f t="shared" si="339"/>
        <v>DGND</v>
      </c>
    </row>
    <row r="10843" spans="1:9">
      <c r="A10843" t="s">
        <v>261</v>
      </c>
      <c r="B10843" t="s">
        <v>9688</v>
      </c>
      <c r="C10843" t="s">
        <v>6318</v>
      </c>
      <c r="D10843">
        <v>1</v>
      </c>
      <c r="E10843" t="s">
        <v>169</v>
      </c>
      <c r="F10843">
        <v>1</v>
      </c>
      <c r="G10843">
        <v>1</v>
      </c>
      <c r="H10843" s="4" t="str">
        <f t="shared" si="338"/>
        <v>3BDG17.1</v>
      </c>
      <c r="I10843" s="4" t="str">
        <f t="shared" si="339"/>
        <v>DGND</v>
      </c>
    </row>
    <row r="10844" spans="1:9">
      <c r="A10844" t="s">
        <v>261</v>
      </c>
      <c r="B10844" t="s">
        <v>9688</v>
      </c>
      <c r="C10844" t="s">
        <v>6318</v>
      </c>
      <c r="D10844">
        <v>2</v>
      </c>
      <c r="E10844" t="s">
        <v>1789</v>
      </c>
      <c r="F10844">
        <v>2</v>
      </c>
      <c r="G10844">
        <v>2</v>
      </c>
      <c r="H10844" s="4" t="str">
        <f t="shared" si="338"/>
        <v>3BDG17.2</v>
      </c>
      <c r="I10844" s="4" t="str">
        <f t="shared" si="339"/>
        <v>MGND</v>
      </c>
    </row>
    <row r="10845" spans="1:9">
      <c r="A10845" t="s">
        <v>261</v>
      </c>
      <c r="B10845" t="s">
        <v>9688</v>
      </c>
      <c r="C10845" t="s">
        <v>6319</v>
      </c>
      <c r="D10845">
        <v>1</v>
      </c>
      <c r="E10845" t="s">
        <v>169</v>
      </c>
      <c r="F10845">
        <v>1</v>
      </c>
      <c r="G10845">
        <v>1</v>
      </c>
      <c r="H10845" s="4" t="str">
        <f t="shared" si="338"/>
        <v>3BDG18.1</v>
      </c>
      <c r="I10845" s="4" t="str">
        <f t="shared" si="339"/>
        <v>DGND</v>
      </c>
    </row>
    <row r="10846" spans="1:9">
      <c r="A10846" t="s">
        <v>261</v>
      </c>
      <c r="B10846" t="s">
        <v>9688</v>
      </c>
      <c r="C10846" t="s">
        <v>6319</v>
      </c>
      <c r="D10846">
        <v>2</v>
      </c>
      <c r="E10846" t="s">
        <v>1789</v>
      </c>
      <c r="F10846">
        <v>2</v>
      </c>
      <c r="G10846">
        <v>2</v>
      </c>
      <c r="H10846" s="4" t="str">
        <f t="shared" si="338"/>
        <v>3BDG18.2</v>
      </c>
      <c r="I10846" s="4" t="str">
        <f t="shared" si="339"/>
        <v>MGND</v>
      </c>
    </row>
    <row r="10847" spans="1:9">
      <c r="A10847" t="s">
        <v>261</v>
      </c>
      <c r="B10847" t="s">
        <v>9688</v>
      </c>
      <c r="C10847" t="s">
        <v>6320</v>
      </c>
      <c r="D10847">
        <v>1</v>
      </c>
      <c r="E10847" t="s">
        <v>169</v>
      </c>
      <c r="F10847">
        <v>1</v>
      </c>
      <c r="G10847">
        <v>1</v>
      </c>
      <c r="H10847" s="4" t="str">
        <f t="shared" si="338"/>
        <v>3C75.1</v>
      </c>
      <c r="I10847" s="4" t="str">
        <f t="shared" si="339"/>
        <v>DGND</v>
      </c>
    </row>
    <row r="10848" spans="1:9">
      <c r="A10848" t="s">
        <v>261</v>
      </c>
      <c r="B10848" t="s">
        <v>9688</v>
      </c>
      <c r="C10848" t="s">
        <v>6320</v>
      </c>
      <c r="D10848">
        <v>2</v>
      </c>
      <c r="E10848" t="s">
        <v>4800</v>
      </c>
      <c r="F10848">
        <v>2</v>
      </c>
      <c r="G10848">
        <v>2</v>
      </c>
      <c r="H10848" s="4" t="str">
        <f t="shared" si="338"/>
        <v>3C75.2</v>
      </c>
      <c r="I10848" s="4" t="str">
        <f t="shared" si="339"/>
        <v>SG3_CKXTAL1</v>
      </c>
    </row>
    <row r="10849" spans="1:9">
      <c r="A10849" t="s">
        <v>261</v>
      </c>
      <c r="B10849" t="s">
        <v>9688</v>
      </c>
      <c r="C10849" t="s">
        <v>6321</v>
      </c>
      <c r="D10849">
        <v>1</v>
      </c>
      <c r="E10849" t="s">
        <v>169</v>
      </c>
      <c r="F10849">
        <v>1</v>
      </c>
      <c r="G10849">
        <v>1</v>
      </c>
      <c r="H10849" s="4" t="str">
        <f t="shared" si="338"/>
        <v>3C76.1</v>
      </c>
      <c r="I10849" s="4" t="str">
        <f t="shared" si="339"/>
        <v>DGND</v>
      </c>
    </row>
    <row r="10850" spans="1:9">
      <c r="A10850" t="s">
        <v>261</v>
      </c>
      <c r="B10850" t="s">
        <v>9688</v>
      </c>
      <c r="C10850" t="s">
        <v>6321</v>
      </c>
      <c r="D10850">
        <v>2</v>
      </c>
      <c r="E10850" t="s">
        <v>4801</v>
      </c>
      <c r="F10850">
        <v>2</v>
      </c>
      <c r="G10850">
        <v>2</v>
      </c>
      <c r="H10850" s="4" t="str">
        <f t="shared" si="338"/>
        <v>3C76.2</v>
      </c>
      <c r="I10850" s="4" t="str">
        <f t="shared" si="339"/>
        <v>SG3_CKXTAL2</v>
      </c>
    </row>
    <row r="10851" spans="1:9">
      <c r="A10851" t="s">
        <v>261</v>
      </c>
      <c r="B10851" t="s">
        <v>9688</v>
      </c>
      <c r="C10851" t="s">
        <v>6322</v>
      </c>
      <c r="D10851">
        <v>1</v>
      </c>
      <c r="E10851" t="s">
        <v>4803</v>
      </c>
      <c r="F10851">
        <v>1</v>
      </c>
      <c r="G10851">
        <v>1</v>
      </c>
      <c r="H10851" s="4" t="str">
        <f t="shared" si="338"/>
        <v>3R26.1</v>
      </c>
      <c r="I10851" s="4" t="str">
        <f t="shared" si="339"/>
        <v>SG3_WAKE</v>
      </c>
    </row>
    <row r="10852" spans="1:9">
      <c r="A10852" t="s">
        <v>261</v>
      </c>
      <c r="B10852" t="s">
        <v>9688</v>
      </c>
      <c r="C10852" t="s">
        <v>6322</v>
      </c>
      <c r="D10852">
        <v>2</v>
      </c>
      <c r="E10852" t="s">
        <v>169</v>
      </c>
      <c r="F10852">
        <v>2</v>
      </c>
      <c r="G10852">
        <v>2</v>
      </c>
      <c r="H10852" s="4" t="str">
        <f t="shared" si="338"/>
        <v>3R26.2</v>
      </c>
      <c r="I10852" s="4" t="str">
        <f t="shared" si="339"/>
        <v>DGND</v>
      </c>
    </row>
    <row r="10853" spans="1:9">
      <c r="A10853" t="s">
        <v>261</v>
      </c>
      <c r="B10853" t="s">
        <v>9688</v>
      </c>
      <c r="C10853" t="s">
        <v>6323</v>
      </c>
      <c r="D10853">
        <v>1</v>
      </c>
      <c r="E10853" t="s">
        <v>4804</v>
      </c>
      <c r="F10853">
        <v>1</v>
      </c>
      <c r="G10853">
        <v>1</v>
      </c>
      <c r="H10853" s="4" t="str">
        <f t="shared" si="338"/>
        <v>3R45.1</v>
      </c>
      <c r="I10853" s="4" t="str">
        <f t="shared" si="339"/>
        <v>SG3_TAPSL0</v>
      </c>
    </row>
    <row r="10854" spans="1:9">
      <c r="A10854" t="s">
        <v>261</v>
      </c>
      <c r="B10854" t="s">
        <v>9688</v>
      </c>
      <c r="C10854" t="s">
        <v>6323</v>
      </c>
      <c r="D10854">
        <v>2</v>
      </c>
      <c r="E10854" t="s">
        <v>4516</v>
      </c>
      <c r="F10854">
        <v>2</v>
      </c>
      <c r="G10854">
        <v>2</v>
      </c>
      <c r="H10854" s="4" t="str">
        <f t="shared" si="338"/>
        <v>3R45.2</v>
      </c>
      <c r="I10854" s="4" t="str">
        <f t="shared" si="339"/>
        <v>SG3_SRC_DVDD33</v>
      </c>
    </row>
    <row r="10855" spans="1:9">
      <c r="A10855" t="s">
        <v>261</v>
      </c>
      <c r="B10855" t="s">
        <v>9688</v>
      </c>
      <c r="C10855" t="s">
        <v>6324</v>
      </c>
      <c r="D10855">
        <v>1</v>
      </c>
      <c r="E10855" t="s">
        <v>4805</v>
      </c>
      <c r="F10855">
        <v>1</v>
      </c>
      <c r="G10855">
        <v>1</v>
      </c>
      <c r="H10855" s="4" t="str">
        <f t="shared" si="338"/>
        <v>3R46.1</v>
      </c>
      <c r="I10855" s="4" t="str">
        <f t="shared" si="339"/>
        <v>SG3_TAPSL1</v>
      </c>
    </row>
    <row r="10856" spans="1:9">
      <c r="A10856" t="s">
        <v>261</v>
      </c>
      <c r="B10856" t="s">
        <v>9688</v>
      </c>
      <c r="C10856" t="s">
        <v>6324</v>
      </c>
      <c r="D10856">
        <v>2</v>
      </c>
      <c r="E10856" t="s">
        <v>4516</v>
      </c>
      <c r="F10856">
        <v>2</v>
      </c>
      <c r="G10856">
        <v>2</v>
      </c>
      <c r="H10856" s="4" t="str">
        <f t="shared" si="338"/>
        <v>3R46.2</v>
      </c>
      <c r="I10856" s="4" t="str">
        <f t="shared" si="339"/>
        <v>SG3_SRC_DVDD33</v>
      </c>
    </row>
    <row r="10857" spans="1:9">
      <c r="A10857" t="s">
        <v>261</v>
      </c>
      <c r="B10857" t="s">
        <v>9688</v>
      </c>
      <c r="C10857" t="s">
        <v>6325</v>
      </c>
      <c r="D10857">
        <v>1</v>
      </c>
      <c r="E10857" t="s">
        <v>4804</v>
      </c>
      <c r="F10857">
        <v>1</v>
      </c>
      <c r="G10857">
        <v>1</v>
      </c>
      <c r="H10857" s="4" t="str">
        <f t="shared" si="338"/>
        <v>3R281.1</v>
      </c>
      <c r="I10857" s="4" t="str">
        <f t="shared" si="339"/>
        <v>SG3_TAPSL0</v>
      </c>
    </row>
    <row r="10858" spans="1:9">
      <c r="A10858" t="s">
        <v>261</v>
      </c>
      <c r="B10858" t="s">
        <v>9688</v>
      </c>
      <c r="C10858" t="s">
        <v>6325</v>
      </c>
      <c r="D10858">
        <v>2</v>
      </c>
      <c r="E10858" t="s">
        <v>169</v>
      </c>
      <c r="F10858">
        <v>2</v>
      </c>
      <c r="G10858">
        <v>2</v>
      </c>
      <c r="H10858" s="4" t="str">
        <f t="shared" si="338"/>
        <v>3R281.2</v>
      </c>
      <c r="I10858" s="4" t="str">
        <f t="shared" si="339"/>
        <v>DGND</v>
      </c>
    </row>
    <row r="10859" spans="1:9">
      <c r="A10859" t="s">
        <v>261</v>
      </c>
      <c r="B10859" t="s">
        <v>9688</v>
      </c>
      <c r="C10859" t="s">
        <v>6326</v>
      </c>
      <c r="D10859">
        <v>1</v>
      </c>
      <c r="E10859" t="s">
        <v>4805</v>
      </c>
      <c r="F10859">
        <v>1</v>
      </c>
      <c r="G10859">
        <v>1</v>
      </c>
      <c r="H10859" s="4" t="str">
        <f t="shared" si="338"/>
        <v>3R282.1</v>
      </c>
      <c r="I10859" s="4" t="str">
        <f t="shared" si="339"/>
        <v>SG3_TAPSL1</v>
      </c>
    </row>
    <row r="10860" spans="1:9">
      <c r="A10860" t="s">
        <v>261</v>
      </c>
      <c r="B10860" t="s">
        <v>9688</v>
      </c>
      <c r="C10860" t="s">
        <v>6326</v>
      </c>
      <c r="D10860">
        <v>2</v>
      </c>
      <c r="E10860" t="s">
        <v>169</v>
      </c>
      <c r="F10860">
        <v>2</v>
      </c>
      <c r="G10860">
        <v>2</v>
      </c>
      <c r="H10860" s="4" t="str">
        <f t="shared" si="338"/>
        <v>3R282.2</v>
      </c>
      <c r="I10860" s="4" t="str">
        <f t="shared" si="339"/>
        <v>DGND</v>
      </c>
    </row>
    <row r="10861" spans="1:9">
      <c r="A10861" t="s">
        <v>261</v>
      </c>
      <c r="B10861" t="s">
        <v>9688</v>
      </c>
      <c r="C10861" t="s">
        <v>6327</v>
      </c>
      <c r="D10861">
        <v>1</v>
      </c>
      <c r="E10861" t="s">
        <v>4809</v>
      </c>
      <c r="F10861">
        <v>1</v>
      </c>
      <c r="G10861">
        <v>1</v>
      </c>
      <c r="H10861" s="4" t="str">
        <f t="shared" si="338"/>
        <v>3R580.1</v>
      </c>
      <c r="I10861" s="4" t="str">
        <f t="shared" si="339"/>
        <v>SG3_PGATE</v>
      </c>
    </row>
    <row r="10862" spans="1:9">
      <c r="A10862" t="s">
        <v>261</v>
      </c>
      <c r="B10862" t="s">
        <v>9688</v>
      </c>
      <c r="C10862" t="s">
        <v>6327</v>
      </c>
      <c r="D10862">
        <v>2</v>
      </c>
      <c r="F10862">
        <v>2</v>
      </c>
      <c r="G10862">
        <v>2</v>
      </c>
      <c r="H10862" s="4" t="str">
        <f t="shared" si="338"/>
        <v>3R580.2</v>
      </c>
      <c r="I10862" s="4">
        <f t="shared" si="339"/>
        <v>0</v>
      </c>
    </row>
    <row r="10863" spans="1:9">
      <c r="A10863" t="s">
        <v>261</v>
      </c>
      <c r="B10863" t="s">
        <v>9688</v>
      </c>
      <c r="C10863" t="s">
        <v>6328</v>
      </c>
      <c r="D10863">
        <v>1</v>
      </c>
      <c r="E10863" t="s">
        <v>4810</v>
      </c>
      <c r="F10863">
        <v>1</v>
      </c>
      <c r="G10863">
        <v>1</v>
      </c>
      <c r="H10863" s="4" t="str">
        <f t="shared" si="338"/>
        <v>3R581.1</v>
      </c>
      <c r="I10863" s="4" t="str">
        <f t="shared" si="339"/>
        <v>SG3_NGATE</v>
      </c>
    </row>
    <row r="10864" spans="1:9">
      <c r="A10864" t="s">
        <v>261</v>
      </c>
      <c r="B10864" t="s">
        <v>9688</v>
      </c>
      <c r="C10864" t="s">
        <v>6328</v>
      </c>
      <c r="D10864">
        <v>2</v>
      </c>
      <c r="F10864">
        <v>2</v>
      </c>
      <c r="G10864">
        <v>2</v>
      </c>
      <c r="H10864" s="4" t="str">
        <f t="shared" si="338"/>
        <v>3R581.2</v>
      </c>
      <c r="I10864" s="4">
        <f t="shared" si="339"/>
        <v>0</v>
      </c>
    </row>
    <row r="10865" spans="1:9">
      <c r="A10865" t="s">
        <v>261</v>
      </c>
      <c r="B10865" t="s">
        <v>9688</v>
      </c>
      <c r="C10865" t="s">
        <v>6329</v>
      </c>
      <c r="D10865">
        <v>1</v>
      </c>
      <c r="E10865" t="s">
        <v>4811</v>
      </c>
      <c r="F10865">
        <v>1</v>
      </c>
      <c r="G10865">
        <v>1</v>
      </c>
      <c r="H10865" s="4" t="str">
        <f t="shared" si="338"/>
        <v>3R582.1</v>
      </c>
      <c r="I10865" s="4" t="str">
        <f t="shared" si="339"/>
        <v>SG3_VSENSE</v>
      </c>
    </row>
    <row r="10866" spans="1:9">
      <c r="A10866" t="s">
        <v>261</v>
      </c>
      <c r="B10866" t="s">
        <v>9688</v>
      </c>
      <c r="C10866" t="s">
        <v>6329</v>
      </c>
      <c r="D10866">
        <v>2</v>
      </c>
      <c r="F10866">
        <v>2</v>
      </c>
      <c r="G10866">
        <v>2</v>
      </c>
      <c r="H10866" s="4" t="str">
        <f t="shared" si="338"/>
        <v>3R582.2</v>
      </c>
      <c r="I10866" s="4">
        <f t="shared" si="339"/>
        <v>0</v>
      </c>
    </row>
    <row r="10867" spans="1:9">
      <c r="A10867" t="s">
        <v>261</v>
      </c>
      <c r="B10867" t="s">
        <v>9688</v>
      </c>
      <c r="C10867" t="s">
        <v>6330</v>
      </c>
      <c r="D10867">
        <v>1</v>
      </c>
      <c r="E10867" t="s">
        <v>4812</v>
      </c>
      <c r="F10867">
        <v>1</v>
      </c>
      <c r="G10867">
        <v>1</v>
      </c>
      <c r="H10867" s="4" t="str">
        <f t="shared" si="338"/>
        <v>3R583.1</v>
      </c>
      <c r="I10867" s="4" t="str">
        <f t="shared" si="339"/>
        <v>SG3_VO09</v>
      </c>
    </row>
    <row r="10868" spans="1:9">
      <c r="A10868" t="s">
        <v>261</v>
      </c>
      <c r="B10868" t="s">
        <v>9688</v>
      </c>
      <c r="C10868" t="s">
        <v>6330</v>
      </c>
      <c r="D10868">
        <v>2</v>
      </c>
      <c r="F10868">
        <v>2</v>
      </c>
      <c r="G10868">
        <v>2</v>
      </c>
      <c r="H10868" s="4" t="str">
        <f t="shared" si="338"/>
        <v>3R583.2</v>
      </c>
      <c r="I10868" s="4">
        <f t="shared" si="339"/>
        <v>0</v>
      </c>
    </row>
    <row r="10869" spans="1:9">
      <c r="A10869" t="s">
        <v>261</v>
      </c>
      <c r="B10869" t="s">
        <v>9688</v>
      </c>
      <c r="C10869" t="s">
        <v>9689</v>
      </c>
      <c r="D10869">
        <v>1</v>
      </c>
      <c r="E10869" t="s">
        <v>4806</v>
      </c>
      <c r="F10869">
        <v>1</v>
      </c>
      <c r="G10869">
        <v>1</v>
      </c>
      <c r="H10869" s="4" t="str">
        <f t="shared" si="338"/>
        <v>3RG73.1</v>
      </c>
      <c r="I10869" s="4" t="str">
        <f t="shared" si="339"/>
        <v>SG3_SPI_CSB</v>
      </c>
    </row>
    <row r="10870" spans="1:9">
      <c r="A10870" t="s">
        <v>261</v>
      </c>
      <c r="B10870" t="s">
        <v>9688</v>
      </c>
      <c r="C10870" t="s">
        <v>9689</v>
      </c>
      <c r="D10870">
        <v>2</v>
      </c>
      <c r="F10870">
        <v>2</v>
      </c>
      <c r="G10870">
        <v>2</v>
      </c>
      <c r="H10870" s="4" t="str">
        <f t="shared" si="338"/>
        <v>3RG73.2</v>
      </c>
      <c r="I10870" s="4">
        <f t="shared" si="339"/>
        <v>0</v>
      </c>
    </row>
    <row r="10871" spans="1:9">
      <c r="A10871" t="s">
        <v>261</v>
      </c>
      <c r="B10871" t="s">
        <v>9688</v>
      </c>
      <c r="C10871" t="s">
        <v>9690</v>
      </c>
      <c r="D10871">
        <v>1</v>
      </c>
      <c r="E10871" t="s">
        <v>4802</v>
      </c>
      <c r="F10871">
        <v>1</v>
      </c>
      <c r="G10871">
        <v>1</v>
      </c>
      <c r="H10871" s="4" t="str">
        <f t="shared" si="338"/>
        <v>3RG74.1</v>
      </c>
      <c r="I10871" s="4" t="str">
        <f t="shared" si="339"/>
        <v>SG3_SPI_SO</v>
      </c>
    </row>
    <row r="10872" spans="1:9">
      <c r="A10872" t="s">
        <v>261</v>
      </c>
      <c r="B10872" t="s">
        <v>9688</v>
      </c>
      <c r="C10872" t="s">
        <v>9690</v>
      </c>
      <c r="D10872">
        <v>2</v>
      </c>
      <c r="F10872">
        <v>2</v>
      </c>
      <c r="G10872">
        <v>2</v>
      </c>
      <c r="H10872" s="4" t="str">
        <f t="shared" si="338"/>
        <v>3RG74.2</v>
      </c>
      <c r="I10872" s="4">
        <f t="shared" si="339"/>
        <v>0</v>
      </c>
    </row>
    <row r="10873" spans="1:9">
      <c r="A10873" t="s">
        <v>261</v>
      </c>
      <c r="B10873" t="s">
        <v>9688</v>
      </c>
      <c r="C10873" t="s">
        <v>9691</v>
      </c>
      <c r="D10873">
        <v>1</v>
      </c>
      <c r="E10873" t="s">
        <v>4813</v>
      </c>
      <c r="F10873">
        <v>1</v>
      </c>
      <c r="G10873">
        <v>1</v>
      </c>
      <c r="H10873" s="4" t="str">
        <f t="shared" si="338"/>
        <v>3RG75.1</v>
      </c>
      <c r="I10873" s="4" t="str">
        <f t="shared" si="339"/>
        <v>SG3_SPI_SCK</v>
      </c>
    </row>
    <row r="10874" spans="1:9">
      <c r="A10874" t="s">
        <v>261</v>
      </c>
      <c r="B10874" t="s">
        <v>9688</v>
      </c>
      <c r="C10874" t="s">
        <v>9691</v>
      </c>
      <c r="D10874">
        <v>2</v>
      </c>
      <c r="F10874">
        <v>2</v>
      </c>
      <c r="G10874">
        <v>2</v>
      </c>
      <c r="H10874" s="4" t="str">
        <f t="shared" si="338"/>
        <v>3RG75.2</v>
      </c>
      <c r="I10874" s="4">
        <f t="shared" si="339"/>
        <v>0</v>
      </c>
    </row>
    <row r="10875" spans="1:9">
      <c r="A10875" t="s">
        <v>261</v>
      </c>
      <c r="B10875" t="s">
        <v>9688</v>
      </c>
      <c r="C10875" t="s">
        <v>9692</v>
      </c>
      <c r="D10875">
        <v>1</v>
      </c>
      <c r="E10875" t="s">
        <v>4814</v>
      </c>
      <c r="F10875">
        <v>1</v>
      </c>
      <c r="G10875">
        <v>1</v>
      </c>
      <c r="H10875" s="4" t="str">
        <f t="shared" si="338"/>
        <v>3RG76.1</v>
      </c>
      <c r="I10875" s="4" t="str">
        <f t="shared" si="339"/>
        <v>SG3_SPI_SI</v>
      </c>
    </row>
    <row r="10876" spans="1:9">
      <c r="A10876" t="s">
        <v>261</v>
      </c>
      <c r="B10876" t="s">
        <v>9688</v>
      </c>
      <c r="C10876" t="s">
        <v>9692</v>
      </c>
      <c r="D10876">
        <v>2</v>
      </c>
      <c r="F10876">
        <v>2</v>
      </c>
      <c r="G10876">
        <v>2</v>
      </c>
      <c r="H10876" s="4" t="str">
        <f t="shared" si="338"/>
        <v>3RG76.2</v>
      </c>
      <c r="I10876" s="4">
        <f t="shared" si="339"/>
        <v>0</v>
      </c>
    </row>
    <row r="10877" spans="1:9">
      <c r="A10877" t="s">
        <v>261</v>
      </c>
      <c r="B10877" t="s">
        <v>9688</v>
      </c>
      <c r="C10877" t="s">
        <v>9693</v>
      </c>
      <c r="D10877">
        <v>1</v>
      </c>
      <c r="E10877" t="s">
        <v>4808</v>
      </c>
      <c r="F10877">
        <v>1</v>
      </c>
      <c r="G10877">
        <v>1</v>
      </c>
      <c r="H10877" s="4" t="str">
        <f t="shared" si="338"/>
        <v>3RG77.1</v>
      </c>
      <c r="I10877" s="4" t="str">
        <f t="shared" si="339"/>
        <v>SG3_WP</v>
      </c>
    </row>
    <row r="10878" spans="1:9">
      <c r="A10878" t="s">
        <v>261</v>
      </c>
      <c r="B10878" t="s">
        <v>9688</v>
      </c>
      <c r="C10878" t="s">
        <v>9693</v>
      </c>
      <c r="D10878">
        <v>2</v>
      </c>
      <c r="F10878">
        <v>2</v>
      </c>
      <c r="G10878">
        <v>2</v>
      </c>
      <c r="H10878" s="4" t="str">
        <f t="shared" si="338"/>
        <v>3RG77.2</v>
      </c>
      <c r="I10878" s="4">
        <f t="shared" si="339"/>
        <v>0</v>
      </c>
    </row>
    <row r="10879" spans="1:9">
      <c r="A10879" t="s">
        <v>261</v>
      </c>
      <c r="B10879" t="s">
        <v>9688</v>
      </c>
      <c r="C10879" t="s">
        <v>9694</v>
      </c>
      <c r="D10879">
        <v>1</v>
      </c>
      <c r="E10879" t="s">
        <v>4807</v>
      </c>
      <c r="F10879">
        <v>1</v>
      </c>
      <c r="G10879">
        <v>1</v>
      </c>
      <c r="H10879" s="4" t="str">
        <f t="shared" si="338"/>
        <v>3RG78.1</v>
      </c>
      <c r="I10879" s="4" t="str">
        <f t="shared" si="339"/>
        <v>SG3_HOLD</v>
      </c>
    </row>
    <row r="10880" spans="1:9">
      <c r="A10880" t="s">
        <v>261</v>
      </c>
      <c r="B10880" t="s">
        <v>9688</v>
      </c>
      <c r="C10880" t="s">
        <v>9694</v>
      </c>
      <c r="D10880">
        <v>2</v>
      </c>
      <c r="F10880">
        <v>2</v>
      </c>
      <c r="G10880">
        <v>2</v>
      </c>
      <c r="H10880" s="4" t="str">
        <f t="shared" si="338"/>
        <v>3RG78.2</v>
      </c>
      <c r="I10880" s="4">
        <f t="shared" si="339"/>
        <v>0</v>
      </c>
    </row>
    <row r="10881" spans="1:9">
      <c r="A10881" t="s">
        <v>261</v>
      </c>
      <c r="B10881" t="s">
        <v>9688</v>
      </c>
      <c r="C10881" t="s">
        <v>6331</v>
      </c>
      <c r="D10881">
        <v>1</v>
      </c>
      <c r="E10881" t="s">
        <v>4801</v>
      </c>
      <c r="F10881">
        <v>1</v>
      </c>
      <c r="G10881">
        <v>1</v>
      </c>
      <c r="H10881" s="4" t="str">
        <f t="shared" si="338"/>
        <v>3Y6.1</v>
      </c>
      <c r="I10881" s="4" t="str">
        <f t="shared" si="339"/>
        <v>SG3_CKXTAL2</v>
      </c>
    </row>
    <row r="10882" spans="1:9">
      <c r="A10882" t="s">
        <v>261</v>
      </c>
      <c r="B10882" t="s">
        <v>9688</v>
      </c>
      <c r="C10882" t="s">
        <v>6331</v>
      </c>
      <c r="D10882">
        <v>2</v>
      </c>
      <c r="E10882" t="s">
        <v>169</v>
      </c>
      <c r="F10882">
        <v>2</v>
      </c>
      <c r="G10882">
        <v>2</v>
      </c>
      <c r="H10882" s="4" t="str">
        <f t="shared" ref="H10882:H10945" si="340">CONCATENATE(C10882,".",F10882)</f>
        <v>3Y6.2</v>
      </c>
      <c r="I10882" s="4" t="str">
        <f t="shared" ref="I10882:I10945" si="341">E10882</f>
        <v>DGND</v>
      </c>
    </row>
    <row r="10883" spans="1:9">
      <c r="A10883" t="s">
        <v>261</v>
      </c>
      <c r="B10883" t="s">
        <v>9688</v>
      </c>
      <c r="C10883" t="s">
        <v>6331</v>
      </c>
      <c r="D10883">
        <v>3</v>
      </c>
      <c r="E10883" t="s">
        <v>4800</v>
      </c>
      <c r="F10883">
        <v>3</v>
      </c>
      <c r="G10883">
        <v>3</v>
      </c>
      <c r="H10883" s="4" t="str">
        <f t="shared" si="340"/>
        <v>3Y6.3</v>
      </c>
      <c r="I10883" s="4" t="str">
        <f t="shared" si="341"/>
        <v>SG3_CKXTAL1</v>
      </c>
    </row>
    <row r="10884" spans="1:9">
      <c r="A10884" t="s">
        <v>261</v>
      </c>
      <c r="B10884" t="s">
        <v>9688</v>
      </c>
      <c r="C10884" t="s">
        <v>6331</v>
      </c>
      <c r="D10884">
        <v>4</v>
      </c>
      <c r="E10884" t="s">
        <v>169</v>
      </c>
      <c r="F10884">
        <v>4</v>
      </c>
      <c r="G10884">
        <v>4</v>
      </c>
      <c r="H10884" s="4" t="str">
        <f t="shared" si="340"/>
        <v>3Y6.4</v>
      </c>
      <c r="I10884" s="4" t="str">
        <f t="shared" si="341"/>
        <v>DGND</v>
      </c>
    </row>
    <row r="10885" spans="1:9">
      <c r="A10885" t="s">
        <v>261</v>
      </c>
      <c r="B10885" t="s">
        <v>9688</v>
      </c>
      <c r="C10885" t="s">
        <v>9545</v>
      </c>
      <c r="D10885" t="s">
        <v>1701</v>
      </c>
      <c r="E10885" t="s">
        <v>4810</v>
      </c>
      <c r="F10885" t="s">
        <v>426</v>
      </c>
      <c r="G10885" t="s">
        <v>1701</v>
      </c>
      <c r="H10885" s="4" t="str">
        <f t="shared" si="340"/>
        <v>GOLD3.F5</v>
      </c>
      <c r="I10885" s="4" t="str">
        <f t="shared" si="341"/>
        <v>SG3_NGATE</v>
      </c>
    </row>
    <row r="10886" spans="1:9">
      <c r="A10886" t="s">
        <v>261</v>
      </c>
      <c r="B10886" t="s">
        <v>9688</v>
      </c>
      <c r="C10886" t="s">
        <v>9545</v>
      </c>
      <c r="D10886" t="s">
        <v>1700</v>
      </c>
      <c r="E10886" t="s">
        <v>4809</v>
      </c>
      <c r="F10886" t="s">
        <v>310</v>
      </c>
      <c r="G10886" t="s">
        <v>1700</v>
      </c>
      <c r="H10886" s="4" t="str">
        <f t="shared" si="340"/>
        <v>GOLD3.H5</v>
      </c>
      <c r="I10886" s="4" t="str">
        <f t="shared" si="341"/>
        <v>SG3_PGATE</v>
      </c>
    </row>
    <row r="10887" spans="1:9">
      <c r="A10887" t="s">
        <v>261</v>
      </c>
      <c r="B10887" t="s">
        <v>9688</v>
      </c>
      <c r="C10887" t="s">
        <v>9545</v>
      </c>
      <c r="D10887" t="s">
        <v>378</v>
      </c>
      <c r="E10887" t="s">
        <v>4806</v>
      </c>
      <c r="F10887" t="s">
        <v>420</v>
      </c>
      <c r="G10887" t="s">
        <v>378</v>
      </c>
      <c r="H10887" s="4" t="str">
        <f t="shared" si="340"/>
        <v>GOLD3.L16</v>
      </c>
      <c r="I10887" s="4" t="str">
        <f t="shared" si="341"/>
        <v>SG3_SPI_CSB</v>
      </c>
    </row>
    <row r="10888" spans="1:9">
      <c r="A10888" t="s">
        <v>261</v>
      </c>
      <c r="B10888" t="s">
        <v>9688</v>
      </c>
      <c r="C10888" t="s">
        <v>9545</v>
      </c>
      <c r="D10888" t="s">
        <v>382</v>
      </c>
      <c r="E10888" t="s">
        <v>4813</v>
      </c>
      <c r="F10888" t="s">
        <v>324</v>
      </c>
      <c r="G10888" t="s">
        <v>382</v>
      </c>
      <c r="H10888" s="4" t="str">
        <f t="shared" si="340"/>
        <v>GOLD3.P16</v>
      </c>
      <c r="I10888" s="4" t="str">
        <f t="shared" si="341"/>
        <v>SG3_SPI_SCK</v>
      </c>
    </row>
    <row r="10889" spans="1:9">
      <c r="A10889" t="s">
        <v>261</v>
      </c>
      <c r="B10889" t="s">
        <v>9688</v>
      </c>
      <c r="C10889" t="s">
        <v>9545</v>
      </c>
      <c r="D10889" t="s">
        <v>1697</v>
      </c>
      <c r="E10889" t="s">
        <v>4814</v>
      </c>
      <c r="F10889" t="s">
        <v>279</v>
      </c>
      <c r="G10889" t="s">
        <v>1697</v>
      </c>
      <c r="H10889" s="4" t="str">
        <f t="shared" si="340"/>
        <v>GOLD3.R16</v>
      </c>
      <c r="I10889" s="4" t="str">
        <f t="shared" si="341"/>
        <v>SG3_SPI_SI</v>
      </c>
    </row>
    <row r="10890" spans="1:9">
      <c r="A10890" t="s">
        <v>261</v>
      </c>
      <c r="B10890" t="s">
        <v>9688</v>
      </c>
      <c r="C10890" t="s">
        <v>9545</v>
      </c>
      <c r="D10890" t="s">
        <v>1696</v>
      </c>
      <c r="E10890" t="s">
        <v>4802</v>
      </c>
      <c r="F10890" t="s">
        <v>326</v>
      </c>
      <c r="G10890" t="s">
        <v>1696</v>
      </c>
      <c r="H10890" s="4" t="str">
        <f t="shared" si="340"/>
        <v>GOLD3.M16</v>
      </c>
      <c r="I10890" s="4" t="str">
        <f t="shared" si="341"/>
        <v>SG3_SPI_SO</v>
      </c>
    </row>
    <row r="10891" spans="1:9">
      <c r="A10891" t="s">
        <v>261</v>
      </c>
      <c r="B10891" t="s">
        <v>9688</v>
      </c>
      <c r="C10891" t="s">
        <v>9545</v>
      </c>
      <c r="D10891" t="s">
        <v>1698</v>
      </c>
      <c r="E10891" t="s">
        <v>4808</v>
      </c>
      <c r="F10891" t="s">
        <v>272</v>
      </c>
      <c r="G10891" t="s">
        <v>1698</v>
      </c>
      <c r="H10891" s="4" t="str">
        <f t="shared" si="340"/>
        <v>GOLD3.K16</v>
      </c>
      <c r="I10891" s="4" t="str">
        <f t="shared" si="341"/>
        <v>SG3_WP</v>
      </c>
    </row>
    <row r="10892" spans="1:9">
      <c r="A10892" t="s">
        <v>261</v>
      </c>
      <c r="B10892" t="s">
        <v>9688</v>
      </c>
      <c r="C10892" t="s">
        <v>9545</v>
      </c>
      <c r="D10892" t="s">
        <v>1699</v>
      </c>
      <c r="E10892" t="s">
        <v>4807</v>
      </c>
      <c r="F10892" t="s">
        <v>348</v>
      </c>
      <c r="G10892" t="s">
        <v>1699</v>
      </c>
      <c r="H10892" s="4" t="str">
        <f t="shared" si="340"/>
        <v>GOLD3.N16</v>
      </c>
      <c r="I10892" s="4" t="str">
        <f t="shared" si="341"/>
        <v>SG3_HOLD</v>
      </c>
    </row>
    <row r="10893" spans="1:9">
      <c r="A10893" t="s">
        <v>261</v>
      </c>
      <c r="B10893" t="s">
        <v>9688</v>
      </c>
      <c r="C10893" t="s">
        <v>9545</v>
      </c>
      <c r="D10893" t="s">
        <v>329</v>
      </c>
      <c r="E10893" t="s">
        <v>4804</v>
      </c>
      <c r="F10893" t="s">
        <v>333</v>
      </c>
      <c r="G10893" t="s">
        <v>329</v>
      </c>
      <c r="H10893" s="4" t="str">
        <f t="shared" si="340"/>
        <v>GOLD3.P2</v>
      </c>
      <c r="I10893" s="4" t="str">
        <f t="shared" si="341"/>
        <v>SG3_TAPSL0</v>
      </c>
    </row>
    <row r="10894" spans="1:9">
      <c r="A10894" t="s">
        <v>261</v>
      </c>
      <c r="B10894" t="s">
        <v>9688</v>
      </c>
      <c r="C10894" t="s">
        <v>9545</v>
      </c>
      <c r="D10894" t="s">
        <v>331</v>
      </c>
      <c r="E10894" t="s">
        <v>4805</v>
      </c>
      <c r="F10894" t="s">
        <v>305</v>
      </c>
      <c r="G10894" t="s">
        <v>331</v>
      </c>
      <c r="H10894" s="4" t="str">
        <f t="shared" si="340"/>
        <v>GOLD3.R2</v>
      </c>
      <c r="I10894" s="4" t="str">
        <f t="shared" si="341"/>
        <v>SG3_TAPSL1</v>
      </c>
    </row>
    <row r="10895" spans="1:9">
      <c r="A10895" t="s">
        <v>261</v>
      </c>
      <c r="B10895" t="s">
        <v>9688</v>
      </c>
      <c r="C10895" t="s">
        <v>9545</v>
      </c>
      <c r="D10895" t="s">
        <v>3117</v>
      </c>
      <c r="E10895" t="s">
        <v>9051</v>
      </c>
      <c r="F10895" t="s">
        <v>323</v>
      </c>
      <c r="G10895" t="s">
        <v>3117</v>
      </c>
      <c r="H10895" s="4" t="str">
        <f t="shared" si="340"/>
        <v>GOLD3.H16</v>
      </c>
      <c r="I10895" s="4" t="str">
        <f t="shared" si="341"/>
        <v>SG3_DCH_TDO</v>
      </c>
    </row>
    <row r="10896" spans="1:9">
      <c r="A10896" t="s">
        <v>261</v>
      </c>
      <c r="B10896" t="s">
        <v>9688</v>
      </c>
      <c r="C10896" t="s">
        <v>9545</v>
      </c>
      <c r="D10896" t="s">
        <v>1703</v>
      </c>
      <c r="E10896" t="s">
        <v>4812</v>
      </c>
      <c r="F10896" t="s">
        <v>178</v>
      </c>
      <c r="G10896" t="s">
        <v>1703</v>
      </c>
      <c r="H10896" s="4" t="str">
        <f t="shared" si="340"/>
        <v>GOLD3.G4</v>
      </c>
      <c r="I10896" s="4" t="str">
        <f t="shared" si="341"/>
        <v>SG3_VO09</v>
      </c>
    </row>
    <row r="10897" spans="1:9">
      <c r="A10897" t="s">
        <v>261</v>
      </c>
      <c r="B10897" t="s">
        <v>9688</v>
      </c>
      <c r="C10897" t="s">
        <v>9545</v>
      </c>
      <c r="D10897" t="s">
        <v>1702</v>
      </c>
      <c r="E10897" t="s">
        <v>4811</v>
      </c>
      <c r="F10897" t="s">
        <v>368</v>
      </c>
      <c r="G10897" t="s">
        <v>1702</v>
      </c>
      <c r="H10897" s="4" t="str">
        <f t="shared" si="340"/>
        <v>GOLD3.F4</v>
      </c>
      <c r="I10897" s="4" t="str">
        <f t="shared" si="341"/>
        <v>SG3_VSENSE</v>
      </c>
    </row>
    <row r="10898" spans="1:9">
      <c r="A10898" t="s">
        <v>261</v>
      </c>
      <c r="B10898" t="s">
        <v>9688</v>
      </c>
      <c r="C10898" t="s">
        <v>9545</v>
      </c>
      <c r="D10898" t="s">
        <v>315</v>
      </c>
      <c r="E10898" t="s">
        <v>4803</v>
      </c>
      <c r="F10898" t="s">
        <v>265</v>
      </c>
      <c r="G10898" t="s">
        <v>315</v>
      </c>
      <c r="H10898" s="4" t="str">
        <f t="shared" si="340"/>
        <v>GOLD3.K4</v>
      </c>
      <c r="I10898" s="4" t="str">
        <f t="shared" si="341"/>
        <v>SG3_WAKE</v>
      </c>
    </row>
    <row r="10899" spans="1:9">
      <c r="A10899" t="s">
        <v>261</v>
      </c>
      <c r="B10899" t="s">
        <v>9688</v>
      </c>
      <c r="C10899" t="s">
        <v>9545</v>
      </c>
      <c r="D10899" t="s">
        <v>1706</v>
      </c>
      <c r="E10899" t="s">
        <v>4800</v>
      </c>
      <c r="F10899" t="s">
        <v>206</v>
      </c>
      <c r="G10899" t="s">
        <v>1706</v>
      </c>
      <c r="H10899" s="4" t="str">
        <f t="shared" si="340"/>
        <v>GOLD3.A13</v>
      </c>
      <c r="I10899" s="4" t="str">
        <f t="shared" si="341"/>
        <v>SG3_CKXTAL1</v>
      </c>
    </row>
    <row r="10900" spans="1:9">
      <c r="A10900" t="s">
        <v>261</v>
      </c>
      <c r="B10900" t="s">
        <v>9688</v>
      </c>
      <c r="C10900" t="s">
        <v>9545</v>
      </c>
      <c r="D10900" t="s">
        <v>1707</v>
      </c>
      <c r="E10900" t="s">
        <v>4801</v>
      </c>
      <c r="F10900" t="s">
        <v>205</v>
      </c>
      <c r="G10900" t="s">
        <v>1707</v>
      </c>
      <c r="H10900" s="4" t="str">
        <f t="shared" si="340"/>
        <v>GOLD3.A12</v>
      </c>
      <c r="I10900" s="4" t="str">
        <f t="shared" si="341"/>
        <v>SG3_CKXTAL2</v>
      </c>
    </row>
    <row r="10901" spans="1:9">
      <c r="A10901" t="s">
        <v>261</v>
      </c>
      <c r="B10901" t="s">
        <v>9688</v>
      </c>
      <c r="C10901" t="s">
        <v>6332</v>
      </c>
      <c r="D10901" t="s">
        <v>173</v>
      </c>
      <c r="E10901" t="s">
        <v>1789</v>
      </c>
      <c r="F10901">
        <v>1</v>
      </c>
      <c r="G10901" t="s">
        <v>173</v>
      </c>
      <c r="H10901" s="4" t="str">
        <f t="shared" si="340"/>
        <v>SG3_MGND1.1</v>
      </c>
      <c r="I10901" s="4" t="str">
        <f t="shared" si="341"/>
        <v>MGND</v>
      </c>
    </row>
    <row r="10902" spans="1:9">
      <c r="A10902" t="s">
        <v>261</v>
      </c>
      <c r="B10902" t="s">
        <v>9688</v>
      </c>
      <c r="C10902" t="s">
        <v>6333</v>
      </c>
      <c r="D10902" t="s">
        <v>173</v>
      </c>
      <c r="E10902" t="s">
        <v>1789</v>
      </c>
      <c r="F10902">
        <v>1</v>
      </c>
      <c r="G10902" t="s">
        <v>173</v>
      </c>
      <c r="H10902" s="4" t="str">
        <f t="shared" si="340"/>
        <v>SG3_MGND2.1</v>
      </c>
      <c r="I10902" s="4" t="str">
        <f t="shared" si="341"/>
        <v>MGND</v>
      </c>
    </row>
    <row r="10903" spans="1:9">
      <c r="A10903" t="s">
        <v>261</v>
      </c>
      <c r="B10903" t="s">
        <v>9688</v>
      </c>
      <c r="C10903" t="s">
        <v>6334</v>
      </c>
      <c r="D10903" t="s">
        <v>173</v>
      </c>
      <c r="E10903" t="s">
        <v>1789</v>
      </c>
      <c r="F10903">
        <v>1</v>
      </c>
      <c r="G10903" t="s">
        <v>173</v>
      </c>
      <c r="H10903" s="4" t="str">
        <f t="shared" si="340"/>
        <v>SG3_MGND3.1</v>
      </c>
      <c r="I10903" s="4" t="str">
        <f t="shared" si="341"/>
        <v>MGND</v>
      </c>
    </row>
    <row r="10904" spans="1:9">
      <c r="A10904" t="s">
        <v>261</v>
      </c>
      <c r="B10904" t="s">
        <v>9688</v>
      </c>
      <c r="C10904" t="s">
        <v>6335</v>
      </c>
      <c r="D10904" t="s">
        <v>173</v>
      </c>
      <c r="E10904" t="s">
        <v>1789</v>
      </c>
      <c r="F10904">
        <v>1</v>
      </c>
      <c r="G10904" t="s">
        <v>173</v>
      </c>
      <c r="H10904" s="4" t="str">
        <f t="shared" si="340"/>
        <v>SG3_MGND4.1</v>
      </c>
      <c r="I10904" s="4" t="str">
        <f t="shared" si="341"/>
        <v>MGND</v>
      </c>
    </row>
    <row r="10905" spans="1:9">
      <c r="A10905" t="s">
        <v>261</v>
      </c>
      <c r="B10905" t="s">
        <v>3549</v>
      </c>
      <c r="C10905" t="s">
        <v>255</v>
      </c>
      <c r="D10905">
        <v>1</v>
      </c>
      <c r="E10905" t="s">
        <v>461</v>
      </c>
      <c r="F10905">
        <v>1</v>
      </c>
      <c r="G10905">
        <v>1</v>
      </c>
      <c r="H10905" s="4" t="str">
        <f t="shared" si="340"/>
        <v>C13.1</v>
      </c>
      <c r="I10905" s="4" t="str">
        <f t="shared" si="341"/>
        <v>SG0_VDC</v>
      </c>
    </row>
    <row r="10906" spans="1:9">
      <c r="A10906" t="s">
        <v>261</v>
      </c>
      <c r="B10906" t="s">
        <v>3549</v>
      </c>
      <c r="C10906" t="s">
        <v>255</v>
      </c>
      <c r="D10906">
        <v>2</v>
      </c>
      <c r="E10906" t="s">
        <v>169</v>
      </c>
      <c r="F10906">
        <v>2</v>
      </c>
      <c r="G10906">
        <v>2</v>
      </c>
      <c r="H10906" s="4" t="str">
        <f t="shared" si="340"/>
        <v>C13.2</v>
      </c>
      <c r="I10906" s="4" t="str">
        <f t="shared" si="341"/>
        <v>DGND</v>
      </c>
    </row>
    <row r="10907" spans="1:9">
      <c r="A10907" t="s">
        <v>261</v>
      </c>
      <c r="B10907" t="s">
        <v>3549</v>
      </c>
      <c r="C10907" t="s">
        <v>1382</v>
      </c>
      <c r="D10907">
        <v>1</v>
      </c>
      <c r="E10907" t="s">
        <v>286</v>
      </c>
      <c r="F10907">
        <v>1</v>
      </c>
      <c r="G10907">
        <v>1</v>
      </c>
      <c r="H10907" s="4" t="str">
        <f t="shared" si="340"/>
        <v>C78.1</v>
      </c>
      <c r="I10907" s="4" t="str">
        <f t="shared" si="341"/>
        <v>S0_VBAT</v>
      </c>
    </row>
    <row r="10908" spans="1:9">
      <c r="A10908" t="s">
        <v>261</v>
      </c>
      <c r="B10908" t="s">
        <v>3549</v>
      </c>
      <c r="C10908" t="s">
        <v>1382</v>
      </c>
      <c r="D10908">
        <v>2</v>
      </c>
      <c r="E10908" t="s">
        <v>169</v>
      </c>
      <c r="F10908">
        <v>2</v>
      </c>
      <c r="G10908">
        <v>2</v>
      </c>
      <c r="H10908" s="4" t="str">
        <f t="shared" si="340"/>
        <v>C78.2</v>
      </c>
      <c r="I10908" s="4" t="str">
        <f t="shared" si="341"/>
        <v>DGND</v>
      </c>
    </row>
    <row r="10909" spans="1:9">
      <c r="A10909" t="s">
        <v>261</v>
      </c>
      <c r="B10909" t="s">
        <v>3549</v>
      </c>
      <c r="C10909" t="s">
        <v>1383</v>
      </c>
      <c r="D10909">
        <v>1</v>
      </c>
      <c r="E10909" t="s">
        <v>286</v>
      </c>
      <c r="F10909">
        <v>1</v>
      </c>
      <c r="G10909">
        <v>1</v>
      </c>
      <c r="H10909" s="4" t="str">
        <f t="shared" si="340"/>
        <v>C79.1</v>
      </c>
      <c r="I10909" s="4" t="str">
        <f t="shared" si="341"/>
        <v>S0_VBAT</v>
      </c>
    </row>
    <row r="10910" spans="1:9">
      <c r="A10910" t="s">
        <v>261</v>
      </c>
      <c r="B10910" t="s">
        <v>3549</v>
      </c>
      <c r="C10910" t="s">
        <v>1383</v>
      </c>
      <c r="D10910">
        <v>2</v>
      </c>
      <c r="E10910" t="s">
        <v>169</v>
      </c>
      <c r="F10910">
        <v>2</v>
      </c>
      <c r="G10910">
        <v>2</v>
      </c>
      <c r="H10910" s="4" t="str">
        <f t="shared" si="340"/>
        <v>C79.2</v>
      </c>
      <c r="I10910" s="4" t="str">
        <f t="shared" si="341"/>
        <v>DGND</v>
      </c>
    </row>
    <row r="10911" spans="1:9">
      <c r="A10911" t="s">
        <v>261</v>
      </c>
      <c r="B10911" t="s">
        <v>3549</v>
      </c>
      <c r="C10911" t="s">
        <v>1384</v>
      </c>
      <c r="D10911">
        <v>1</v>
      </c>
      <c r="E10911" t="s">
        <v>286</v>
      </c>
      <c r="F10911">
        <v>1</v>
      </c>
      <c r="G10911">
        <v>1</v>
      </c>
      <c r="H10911" s="4" t="str">
        <f t="shared" si="340"/>
        <v>C325.1</v>
      </c>
      <c r="I10911" s="4" t="str">
        <f t="shared" si="341"/>
        <v>S0_VBAT</v>
      </c>
    </row>
    <row r="10912" spans="1:9">
      <c r="A10912" t="s">
        <v>261</v>
      </c>
      <c r="B10912" t="s">
        <v>3549</v>
      </c>
      <c r="C10912" t="s">
        <v>1384</v>
      </c>
      <c r="D10912">
        <v>2</v>
      </c>
      <c r="E10912" t="s">
        <v>169</v>
      </c>
      <c r="F10912">
        <v>2</v>
      </c>
      <c r="G10912">
        <v>2</v>
      </c>
      <c r="H10912" s="4" t="str">
        <f t="shared" si="340"/>
        <v>C325.2</v>
      </c>
      <c r="I10912" s="4" t="str">
        <f t="shared" si="341"/>
        <v>DGND</v>
      </c>
    </row>
    <row r="10913" spans="1:9">
      <c r="A10913" t="s">
        <v>261</v>
      </c>
      <c r="B10913" t="s">
        <v>3549</v>
      </c>
      <c r="C10913" t="s">
        <v>301</v>
      </c>
      <c r="D10913" t="s">
        <v>491</v>
      </c>
      <c r="E10913" t="s">
        <v>490</v>
      </c>
      <c r="F10913">
        <v>1</v>
      </c>
      <c r="G10913" t="s">
        <v>491</v>
      </c>
      <c r="H10913" s="4" t="str">
        <f t="shared" si="340"/>
        <v>K7.1</v>
      </c>
      <c r="I10913" s="4" t="str">
        <f t="shared" si="341"/>
        <v>VP12</v>
      </c>
    </row>
    <row r="10914" spans="1:9">
      <c r="A10914" t="s">
        <v>261</v>
      </c>
      <c r="B10914" t="s">
        <v>3549</v>
      </c>
      <c r="C10914" t="s">
        <v>301</v>
      </c>
      <c r="D10914" t="s">
        <v>492</v>
      </c>
      <c r="E10914" t="s">
        <v>286</v>
      </c>
      <c r="F10914">
        <v>4</v>
      </c>
      <c r="G10914" t="s">
        <v>492</v>
      </c>
      <c r="H10914" s="4" t="str">
        <f t="shared" si="340"/>
        <v>K7.4</v>
      </c>
      <c r="I10914" s="4" t="str">
        <f t="shared" si="341"/>
        <v>S0_VBAT</v>
      </c>
    </row>
    <row r="10915" spans="1:9">
      <c r="A10915" t="s">
        <v>261</v>
      </c>
      <c r="B10915" t="s">
        <v>3549</v>
      </c>
      <c r="C10915" t="s">
        <v>301</v>
      </c>
      <c r="D10915" t="s">
        <v>493</v>
      </c>
      <c r="E10915" t="s">
        <v>286</v>
      </c>
      <c r="F10915">
        <v>9</v>
      </c>
      <c r="G10915" t="s">
        <v>493</v>
      </c>
      <c r="H10915" s="4" t="str">
        <f t="shared" si="340"/>
        <v>K7.9</v>
      </c>
      <c r="I10915" s="4" t="str">
        <f t="shared" si="341"/>
        <v>S0_VBAT</v>
      </c>
    </row>
    <row r="10916" spans="1:9">
      <c r="A10916" t="s">
        <v>261</v>
      </c>
      <c r="B10916" t="s">
        <v>3549</v>
      </c>
      <c r="C10916" t="s">
        <v>301</v>
      </c>
      <c r="D10916" t="s">
        <v>494</v>
      </c>
      <c r="E10916" t="s">
        <v>9052</v>
      </c>
      <c r="F10916">
        <v>12</v>
      </c>
      <c r="G10916" t="s">
        <v>494</v>
      </c>
      <c r="H10916" s="4" t="str">
        <f t="shared" si="340"/>
        <v>K7.12</v>
      </c>
      <c r="I10916" s="4" t="str">
        <f t="shared" si="341"/>
        <v>SC_UDB007</v>
      </c>
    </row>
    <row r="10917" spans="1:9">
      <c r="A10917" t="s">
        <v>261</v>
      </c>
      <c r="B10917" t="s">
        <v>3549</v>
      </c>
      <c r="C10917" t="s">
        <v>301</v>
      </c>
      <c r="D10917" t="s">
        <v>192</v>
      </c>
      <c r="F10917">
        <v>3</v>
      </c>
      <c r="G10917" t="s">
        <v>192</v>
      </c>
      <c r="H10917" s="4" t="str">
        <f t="shared" si="340"/>
        <v>K7.3</v>
      </c>
      <c r="I10917" s="4">
        <f t="shared" si="341"/>
        <v>0</v>
      </c>
    </row>
    <row r="10918" spans="1:9">
      <c r="A10918" t="s">
        <v>261</v>
      </c>
      <c r="B10918" t="s">
        <v>3549</v>
      </c>
      <c r="C10918" t="s">
        <v>301</v>
      </c>
      <c r="D10918" t="s">
        <v>193</v>
      </c>
      <c r="E10918" t="s">
        <v>1803</v>
      </c>
      <c r="F10918">
        <v>10</v>
      </c>
      <c r="G10918" t="s">
        <v>193</v>
      </c>
      <c r="H10918" s="4" t="str">
        <f t="shared" si="340"/>
        <v>K7.10</v>
      </c>
      <c r="I10918" s="4" t="str">
        <f t="shared" si="341"/>
        <v>S0_BPMUVBAT_HSD142</v>
      </c>
    </row>
    <row r="10919" spans="1:9">
      <c r="A10919" t="s">
        <v>261</v>
      </c>
      <c r="B10919" t="s">
        <v>3549</v>
      </c>
      <c r="C10919" t="s">
        <v>301</v>
      </c>
      <c r="D10919" t="s">
        <v>495</v>
      </c>
      <c r="E10919" t="s">
        <v>534</v>
      </c>
      <c r="F10919">
        <v>5</v>
      </c>
      <c r="G10919" t="s">
        <v>495</v>
      </c>
      <c r="H10919" s="4" t="str">
        <f t="shared" si="340"/>
        <v>K7.5</v>
      </c>
      <c r="I10919" s="4" t="str">
        <f t="shared" si="341"/>
        <v>SC_VBAT_HV</v>
      </c>
    </row>
    <row r="10920" spans="1:9">
      <c r="A10920" t="s">
        <v>261</v>
      </c>
      <c r="B10920" t="s">
        <v>3549</v>
      </c>
      <c r="C10920" t="s">
        <v>301</v>
      </c>
      <c r="D10920" t="s">
        <v>496</v>
      </c>
      <c r="E10920" t="s">
        <v>534</v>
      </c>
      <c r="F10920">
        <v>8</v>
      </c>
      <c r="G10920" t="s">
        <v>496</v>
      </c>
      <c r="H10920" s="4" t="str">
        <f t="shared" si="340"/>
        <v>K7.8</v>
      </c>
      <c r="I10920" s="4" t="str">
        <f t="shared" si="341"/>
        <v>SC_VBAT_HV</v>
      </c>
    </row>
    <row r="10921" spans="1:9">
      <c r="A10921" t="s">
        <v>261</v>
      </c>
      <c r="B10921" t="s">
        <v>3549</v>
      </c>
      <c r="C10921" t="s">
        <v>280</v>
      </c>
      <c r="D10921">
        <v>1</v>
      </c>
      <c r="E10921" t="s">
        <v>461</v>
      </c>
      <c r="F10921">
        <v>1</v>
      </c>
      <c r="G10921">
        <v>1</v>
      </c>
      <c r="H10921" s="4" t="str">
        <f t="shared" si="340"/>
        <v>R18.1</v>
      </c>
      <c r="I10921" s="4" t="str">
        <f t="shared" si="341"/>
        <v>SG0_VDC</v>
      </c>
    </row>
    <row r="10922" spans="1:9">
      <c r="A10922" t="s">
        <v>261</v>
      </c>
      <c r="B10922" t="s">
        <v>3549</v>
      </c>
      <c r="C10922" t="s">
        <v>280</v>
      </c>
      <c r="D10922">
        <v>2</v>
      </c>
      <c r="E10922" t="s">
        <v>466</v>
      </c>
      <c r="F10922">
        <v>2</v>
      </c>
      <c r="G10922">
        <v>2</v>
      </c>
      <c r="H10922" s="4" t="str">
        <f t="shared" si="340"/>
        <v>R18.2</v>
      </c>
      <c r="I10922" s="4" t="str">
        <f t="shared" si="341"/>
        <v>VDC</v>
      </c>
    </row>
    <row r="10923" spans="1:9">
      <c r="A10923" t="s">
        <v>261</v>
      </c>
      <c r="B10923" t="s">
        <v>3549</v>
      </c>
      <c r="C10923" t="s">
        <v>1386</v>
      </c>
      <c r="D10923">
        <v>1</v>
      </c>
      <c r="E10923" t="s">
        <v>286</v>
      </c>
      <c r="F10923">
        <v>1</v>
      </c>
      <c r="G10923">
        <v>1</v>
      </c>
      <c r="H10923" s="4" t="str">
        <f t="shared" si="340"/>
        <v>R309.1</v>
      </c>
      <c r="I10923" s="4" t="str">
        <f t="shared" si="341"/>
        <v>S0_VBAT</v>
      </c>
    </row>
    <row r="10924" spans="1:9">
      <c r="A10924" t="s">
        <v>261</v>
      </c>
      <c r="B10924" t="s">
        <v>3549</v>
      </c>
      <c r="C10924" t="s">
        <v>1386</v>
      </c>
      <c r="D10924">
        <v>2</v>
      </c>
      <c r="E10924" t="s">
        <v>169</v>
      </c>
      <c r="F10924">
        <v>2</v>
      </c>
      <c r="G10924">
        <v>2</v>
      </c>
      <c r="H10924" s="4" t="str">
        <f t="shared" si="340"/>
        <v>R309.2</v>
      </c>
      <c r="I10924" s="4" t="str">
        <f t="shared" si="341"/>
        <v>DGND</v>
      </c>
    </row>
    <row r="10925" spans="1:9">
      <c r="A10925" t="s">
        <v>261</v>
      </c>
      <c r="B10925" t="s">
        <v>3549</v>
      </c>
      <c r="C10925" t="s">
        <v>1340</v>
      </c>
      <c r="D10925">
        <v>1</v>
      </c>
      <c r="E10925" t="s">
        <v>286</v>
      </c>
      <c r="F10925">
        <v>1</v>
      </c>
      <c r="G10925">
        <v>1</v>
      </c>
      <c r="H10925" s="4" t="str">
        <f t="shared" si="340"/>
        <v>S0_PH_VBAT.1</v>
      </c>
      <c r="I10925" s="4" t="str">
        <f t="shared" si="341"/>
        <v>S0_VBAT</v>
      </c>
    </row>
    <row r="10926" spans="1:9">
      <c r="A10926" t="s">
        <v>261</v>
      </c>
      <c r="B10926" t="s">
        <v>3549</v>
      </c>
      <c r="C10926" t="s">
        <v>1340</v>
      </c>
      <c r="D10926">
        <v>2</v>
      </c>
      <c r="E10926" t="s">
        <v>461</v>
      </c>
      <c r="F10926">
        <v>2</v>
      </c>
      <c r="G10926">
        <v>2</v>
      </c>
      <c r="H10926" s="4" t="str">
        <f t="shared" si="340"/>
        <v>S0_PH_VBAT.2</v>
      </c>
      <c r="I10926" s="4" t="str">
        <f t="shared" si="341"/>
        <v>SG0_VDC</v>
      </c>
    </row>
    <row r="10927" spans="1:9">
      <c r="A10927" t="s">
        <v>261</v>
      </c>
      <c r="B10927" t="s">
        <v>3549</v>
      </c>
      <c r="C10927" t="s">
        <v>286</v>
      </c>
      <c r="D10927" t="s">
        <v>173</v>
      </c>
      <c r="E10927" t="s">
        <v>286</v>
      </c>
      <c r="F10927">
        <v>1</v>
      </c>
      <c r="G10927" t="s">
        <v>173</v>
      </c>
      <c r="H10927" s="4" t="str">
        <f t="shared" si="340"/>
        <v>S0_VBAT.1</v>
      </c>
      <c r="I10927" s="4" t="str">
        <f t="shared" si="341"/>
        <v>S0_VBAT</v>
      </c>
    </row>
    <row r="10928" spans="1:9">
      <c r="A10928" t="s">
        <v>261</v>
      </c>
      <c r="B10928" t="s">
        <v>3549</v>
      </c>
      <c r="C10928" t="s">
        <v>461</v>
      </c>
      <c r="D10928" t="s">
        <v>173</v>
      </c>
      <c r="E10928" t="s">
        <v>461</v>
      </c>
      <c r="F10928">
        <v>1</v>
      </c>
      <c r="G10928" t="s">
        <v>173</v>
      </c>
      <c r="H10928" s="4" t="str">
        <f t="shared" si="340"/>
        <v>SG0_VDC.1</v>
      </c>
      <c r="I10928" s="4" t="str">
        <f t="shared" si="341"/>
        <v>SG0_VDC</v>
      </c>
    </row>
    <row r="10929" spans="1:9">
      <c r="A10929" t="s">
        <v>261</v>
      </c>
      <c r="B10929" t="s">
        <v>3549</v>
      </c>
      <c r="C10929" t="s">
        <v>287</v>
      </c>
      <c r="D10929" t="s">
        <v>164</v>
      </c>
      <c r="E10929" t="s">
        <v>286</v>
      </c>
      <c r="F10929" t="s">
        <v>181</v>
      </c>
      <c r="G10929" t="s">
        <v>164</v>
      </c>
      <c r="H10929" s="4" t="str">
        <f t="shared" si="340"/>
        <v>SITE0.G7</v>
      </c>
      <c r="I10929" s="4" t="str">
        <f t="shared" si="341"/>
        <v>S0_VBAT</v>
      </c>
    </row>
    <row r="10930" spans="1:9">
      <c r="A10930" t="s">
        <v>261</v>
      </c>
      <c r="B10930" t="s">
        <v>3550</v>
      </c>
      <c r="C10930" t="s">
        <v>258</v>
      </c>
      <c r="D10930">
        <v>1</v>
      </c>
      <c r="E10930" t="s">
        <v>1804</v>
      </c>
      <c r="F10930">
        <v>1</v>
      </c>
      <c r="G10930">
        <v>1</v>
      </c>
      <c r="H10930" s="4" t="str">
        <f t="shared" si="340"/>
        <v>C18.1</v>
      </c>
      <c r="I10930" s="4" t="str">
        <f t="shared" si="341"/>
        <v>SG0_SRC_DVDD33</v>
      </c>
    </row>
    <row r="10931" spans="1:9">
      <c r="A10931" t="s">
        <v>261</v>
      </c>
      <c r="B10931" t="s">
        <v>3550</v>
      </c>
      <c r="C10931" t="s">
        <v>258</v>
      </c>
      <c r="D10931">
        <v>2</v>
      </c>
      <c r="E10931" t="s">
        <v>169</v>
      </c>
      <c r="F10931">
        <v>2</v>
      </c>
      <c r="G10931">
        <v>2</v>
      </c>
      <c r="H10931" s="4" t="str">
        <f t="shared" si="340"/>
        <v>C18.2</v>
      </c>
      <c r="I10931" s="4" t="str">
        <f t="shared" si="341"/>
        <v>DGND</v>
      </c>
    </row>
    <row r="10932" spans="1:9">
      <c r="A10932" t="s">
        <v>261</v>
      </c>
      <c r="B10932" t="s">
        <v>3550</v>
      </c>
      <c r="C10932" t="s">
        <v>259</v>
      </c>
      <c r="D10932">
        <v>1</v>
      </c>
      <c r="E10932" t="s">
        <v>1804</v>
      </c>
      <c r="F10932">
        <v>1</v>
      </c>
      <c r="G10932">
        <v>1</v>
      </c>
      <c r="H10932" s="4" t="str">
        <f t="shared" si="340"/>
        <v>C19.1</v>
      </c>
      <c r="I10932" s="4" t="str">
        <f t="shared" si="341"/>
        <v>SG0_SRC_DVDD33</v>
      </c>
    </row>
    <row r="10933" spans="1:9">
      <c r="A10933" t="s">
        <v>261</v>
      </c>
      <c r="B10933" t="s">
        <v>3550</v>
      </c>
      <c r="C10933" t="s">
        <v>259</v>
      </c>
      <c r="D10933">
        <v>2</v>
      </c>
      <c r="E10933" t="s">
        <v>169</v>
      </c>
      <c r="F10933">
        <v>2</v>
      </c>
      <c r="G10933">
        <v>2</v>
      </c>
      <c r="H10933" s="4" t="str">
        <f t="shared" si="340"/>
        <v>C19.2</v>
      </c>
      <c r="I10933" s="4" t="str">
        <f t="shared" si="341"/>
        <v>DGND</v>
      </c>
    </row>
    <row r="10934" spans="1:9">
      <c r="A10934" t="s">
        <v>261</v>
      </c>
      <c r="B10934" t="s">
        <v>3550</v>
      </c>
      <c r="C10934" t="s">
        <v>1333</v>
      </c>
      <c r="D10934">
        <v>1</v>
      </c>
      <c r="E10934" t="s">
        <v>1804</v>
      </c>
      <c r="F10934">
        <v>1</v>
      </c>
      <c r="G10934">
        <v>1</v>
      </c>
      <c r="H10934" s="4" t="str">
        <f t="shared" si="340"/>
        <v>C292.1</v>
      </c>
      <c r="I10934" s="4" t="str">
        <f t="shared" si="341"/>
        <v>SG0_SRC_DVDD33</v>
      </c>
    </row>
    <row r="10935" spans="1:9">
      <c r="A10935" t="s">
        <v>261</v>
      </c>
      <c r="B10935" t="s">
        <v>3550</v>
      </c>
      <c r="C10935" t="s">
        <v>1333</v>
      </c>
      <c r="D10935">
        <v>2</v>
      </c>
      <c r="E10935" t="s">
        <v>169</v>
      </c>
      <c r="F10935">
        <v>2</v>
      </c>
      <c r="G10935">
        <v>2</v>
      </c>
      <c r="H10935" s="4" t="str">
        <f t="shared" si="340"/>
        <v>C292.2</v>
      </c>
      <c r="I10935" s="4" t="str">
        <f t="shared" si="341"/>
        <v>DGND</v>
      </c>
    </row>
    <row r="10936" spans="1:9">
      <c r="A10936" t="s">
        <v>261</v>
      </c>
      <c r="B10936" t="s">
        <v>3550</v>
      </c>
      <c r="C10936" t="s">
        <v>477</v>
      </c>
      <c r="D10936">
        <v>1</v>
      </c>
      <c r="E10936" t="s">
        <v>463</v>
      </c>
      <c r="F10936">
        <v>1</v>
      </c>
      <c r="G10936">
        <v>1</v>
      </c>
      <c r="H10936" s="4" t="str">
        <f t="shared" si="340"/>
        <v>CS1.1</v>
      </c>
      <c r="I10936" s="4" t="str">
        <f t="shared" si="341"/>
        <v>VDD33_ATX</v>
      </c>
    </row>
    <row r="10937" spans="1:9">
      <c r="A10937" t="s">
        <v>261</v>
      </c>
      <c r="B10937" t="s">
        <v>3550</v>
      </c>
      <c r="C10937" t="s">
        <v>477</v>
      </c>
      <c r="D10937">
        <v>2</v>
      </c>
      <c r="E10937" t="s">
        <v>169</v>
      </c>
      <c r="F10937">
        <v>2</v>
      </c>
      <c r="G10937">
        <v>2</v>
      </c>
      <c r="H10937" s="4" t="str">
        <f t="shared" si="340"/>
        <v>CS1.2</v>
      </c>
      <c r="I10937" s="4" t="str">
        <f t="shared" si="341"/>
        <v>DGND</v>
      </c>
    </row>
    <row r="10938" spans="1:9">
      <c r="A10938" t="s">
        <v>261</v>
      </c>
      <c r="B10938" t="s">
        <v>3550</v>
      </c>
      <c r="C10938" t="s">
        <v>478</v>
      </c>
      <c r="D10938">
        <v>1</v>
      </c>
      <c r="E10938" t="s">
        <v>1805</v>
      </c>
      <c r="F10938">
        <v>1</v>
      </c>
      <c r="G10938">
        <v>1</v>
      </c>
      <c r="H10938" s="4" t="str">
        <f t="shared" si="340"/>
        <v>CS2.1</v>
      </c>
      <c r="I10938" s="4" t="str">
        <f t="shared" si="341"/>
        <v>SG0_SWR09_OFFLINE</v>
      </c>
    </row>
    <row r="10939" spans="1:9">
      <c r="A10939" t="s">
        <v>261</v>
      </c>
      <c r="B10939" t="s">
        <v>3550</v>
      </c>
      <c r="C10939" t="s">
        <v>478</v>
      </c>
      <c r="D10939">
        <v>2</v>
      </c>
      <c r="E10939" t="s">
        <v>1806</v>
      </c>
      <c r="F10939">
        <v>2</v>
      </c>
      <c r="G10939">
        <v>2</v>
      </c>
      <c r="H10939" s="4" t="str">
        <f t="shared" si="340"/>
        <v>CS2.2</v>
      </c>
      <c r="I10939" s="4" t="str">
        <f t="shared" si="341"/>
        <v>S0_SWR1_FB</v>
      </c>
    </row>
    <row r="10940" spans="1:9">
      <c r="A10940" t="s">
        <v>261</v>
      </c>
      <c r="B10940" t="s">
        <v>3550</v>
      </c>
      <c r="C10940" t="s">
        <v>2485</v>
      </c>
      <c r="D10940">
        <v>1</v>
      </c>
      <c r="E10940" t="s">
        <v>1807</v>
      </c>
      <c r="F10940">
        <v>1</v>
      </c>
      <c r="G10940">
        <v>1</v>
      </c>
      <c r="H10940" s="4" t="str">
        <f t="shared" si="340"/>
        <v>CS3.1</v>
      </c>
      <c r="I10940" s="4" t="str">
        <f t="shared" si="341"/>
        <v>SG0_SRC_DVDD09</v>
      </c>
    </row>
    <row r="10941" spans="1:9">
      <c r="A10941" t="s">
        <v>261</v>
      </c>
      <c r="B10941" t="s">
        <v>3550</v>
      </c>
      <c r="C10941" t="s">
        <v>2485</v>
      </c>
      <c r="D10941">
        <v>2</v>
      </c>
      <c r="E10941" t="s">
        <v>169</v>
      </c>
      <c r="F10941">
        <v>2</v>
      </c>
      <c r="G10941">
        <v>2</v>
      </c>
      <c r="H10941" s="4" t="str">
        <f t="shared" si="340"/>
        <v>CS3.2</v>
      </c>
      <c r="I10941" s="4" t="str">
        <f t="shared" si="341"/>
        <v>DGND</v>
      </c>
    </row>
    <row r="10942" spans="1:9">
      <c r="A10942" t="s">
        <v>261</v>
      </c>
      <c r="B10942" t="s">
        <v>3550</v>
      </c>
      <c r="C10942" t="s">
        <v>2486</v>
      </c>
      <c r="D10942">
        <v>1</v>
      </c>
      <c r="E10942" t="s">
        <v>1807</v>
      </c>
      <c r="F10942">
        <v>1</v>
      </c>
      <c r="G10942">
        <v>1</v>
      </c>
      <c r="H10942" s="4" t="str">
        <f t="shared" si="340"/>
        <v>CS4.1</v>
      </c>
      <c r="I10942" s="4" t="str">
        <f t="shared" si="341"/>
        <v>SG0_SRC_DVDD09</v>
      </c>
    </row>
    <row r="10943" spans="1:9">
      <c r="A10943" t="s">
        <v>261</v>
      </c>
      <c r="B10943" t="s">
        <v>3550</v>
      </c>
      <c r="C10943" t="s">
        <v>2486</v>
      </c>
      <c r="D10943">
        <v>2</v>
      </c>
      <c r="E10943" t="s">
        <v>169</v>
      </c>
      <c r="F10943">
        <v>2</v>
      </c>
      <c r="G10943">
        <v>2</v>
      </c>
      <c r="H10943" s="4" t="str">
        <f t="shared" si="340"/>
        <v>CS4.2</v>
      </c>
      <c r="I10943" s="4" t="str">
        <f t="shared" si="341"/>
        <v>DGND</v>
      </c>
    </row>
    <row r="10944" spans="1:9">
      <c r="A10944" t="s">
        <v>261</v>
      </c>
      <c r="B10944" t="s">
        <v>3550</v>
      </c>
      <c r="C10944" t="s">
        <v>2487</v>
      </c>
      <c r="D10944">
        <v>1</v>
      </c>
      <c r="E10944" t="s">
        <v>1808</v>
      </c>
      <c r="F10944">
        <v>1</v>
      </c>
      <c r="G10944">
        <v>1</v>
      </c>
      <c r="H10944" s="4" t="str">
        <f t="shared" si="340"/>
        <v>CS5.1</v>
      </c>
      <c r="I10944" s="4" t="str">
        <f t="shared" si="341"/>
        <v>S0_SWR1_EN</v>
      </c>
    </row>
    <row r="10945" spans="1:9">
      <c r="A10945" t="s">
        <v>261</v>
      </c>
      <c r="B10945" t="s">
        <v>3550</v>
      </c>
      <c r="C10945" t="s">
        <v>2487</v>
      </c>
      <c r="D10945">
        <v>2</v>
      </c>
      <c r="E10945" t="s">
        <v>169</v>
      </c>
      <c r="F10945">
        <v>2</v>
      </c>
      <c r="G10945">
        <v>2</v>
      </c>
      <c r="H10945" s="4" t="str">
        <f t="shared" si="340"/>
        <v>CS5.2</v>
      </c>
      <c r="I10945" s="4" t="str">
        <f t="shared" si="341"/>
        <v>DGND</v>
      </c>
    </row>
    <row r="10946" spans="1:9">
      <c r="A10946" t="s">
        <v>261</v>
      </c>
      <c r="B10946" t="s">
        <v>3550</v>
      </c>
      <c r="C10946" t="s">
        <v>479</v>
      </c>
      <c r="D10946">
        <v>1</v>
      </c>
      <c r="E10946" t="s">
        <v>1809</v>
      </c>
      <c r="F10946">
        <v>1</v>
      </c>
      <c r="G10946">
        <v>1</v>
      </c>
      <c r="H10946" s="4" t="str">
        <f t="shared" ref="H10946:H11009" si="342">CONCATENATE(C10946,".",F10946)</f>
        <v>LX1.1</v>
      </c>
      <c r="I10946" s="4" t="str">
        <f t="shared" ref="I10946:I11009" si="343">E10946</f>
        <v>S0_SWR1_LX</v>
      </c>
    </row>
    <row r="10947" spans="1:9">
      <c r="A10947" t="s">
        <v>261</v>
      </c>
      <c r="B10947" t="s">
        <v>3550</v>
      </c>
      <c r="C10947" t="s">
        <v>479</v>
      </c>
      <c r="D10947">
        <v>2</v>
      </c>
      <c r="E10947" t="s">
        <v>1805</v>
      </c>
      <c r="F10947">
        <v>2</v>
      </c>
      <c r="G10947">
        <v>2</v>
      </c>
      <c r="H10947" s="4" t="str">
        <f t="shared" si="342"/>
        <v>LX1.2</v>
      </c>
      <c r="I10947" s="4" t="str">
        <f t="shared" si="343"/>
        <v>SG0_SWR09_OFFLINE</v>
      </c>
    </row>
    <row r="10948" spans="1:9">
      <c r="A10948" t="s">
        <v>261</v>
      </c>
      <c r="B10948" t="s">
        <v>3550</v>
      </c>
      <c r="C10948" t="s">
        <v>2488</v>
      </c>
      <c r="D10948">
        <v>1</v>
      </c>
      <c r="E10948" t="s">
        <v>463</v>
      </c>
      <c r="F10948">
        <v>1</v>
      </c>
      <c r="G10948">
        <v>1</v>
      </c>
      <c r="H10948" s="4" t="str">
        <f t="shared" si="342"/>
        <v>R548.1</v>
      </c>
      <c r="I10948" s="4" t="str">
        <f t="shared" si="343"/>
        <v>VDD33_ATX</v>
      </c>
    </row>
    <row r="10949" spans="1:9">
      <c r="A10949" t="s">
        <v>261</v>
      </c>
      <c r="B10949" t="s">
        <v>3550</v>
      </c>
      <c r="C10949" t="s">
        <v>2488</v>
      </c>
      <c r="D10949">
        <v>2</v>
      </c>
      <c r="E10949" t="s">
        <v>1808</v>
      </c>
      <c r="F10949">
        <v>2</v>
      </c>
      <c r="G10949">
        <v>2</v>
      </c>
      <c r="H10949" s="4" t="str">
        <f t="shared" si="342"/>
        <v>R548.2</v>
      </c>
      <c r="I10949" s="4" t="str">
        <f t="shared" si="343"/>
        <v>S0_SWR1_EN</v>
      </c>
    </row>
    <row r="10950" spans="1:9">
      <c r="A10950" t="s">
        <v>261</v>
      </c>
      <c r="B10950" t="s">
        <v>3550</v>
      </c>
      <c r="C10950" t="s">
        <v>9695</v>
      </c>
      <c r="D10950">
        <v>1</v>
      </c>
      <c r="E10950" t="s">
        <v>463</v>
      </c>
      <c r="F10950">
        <v>1</v>
      </c>
      <c r="G10950">
        <v>1</v>
      </c>
      <c r="H10950" s="4" t="str">
        <f t="shared" si="342"/>
        <v>R586.1</v>
      </c>
      <c r="I10950" s="4" t="str">
        <f t="shared" si="343"/>
        <v>VDD33_ATX</v>
      </c>
    </row>
    <row r="10951" spans="1:9">
      <c r="A10951" t="s">
        <v>261</v>
      </c>
      <c r="B10951" t="s">
        <v>3550</v>
      </c>
      <c r="C10951" t="s">
        <v>9695</v>
      </c>
      <c r="D10951">
        <v>2</v>
      </c>
      <c r="E10951" t="s">
        <v>1804</v>
      </c>
      <c r="F10951">
        <v>2</v>
      </c>
      <c r="G10951">
        <v>2</v>
      </c>
      <c r="H10951" s="4" t="str">
        <f t="shared" si="342"/>
        <v>R586.2</v>
      </c>
      <c r="I10951" s="4" t="str">
        <f t="shared" si="343"/>
        <v>SG0_SRC_DVDD33</v>
      </c>
    </row>
    <row r="10952" spans="1:9">
      <c r="A10952" t="s">
        <v>261</v>
      </c>
      <c r="B10952" t="s">
        <v>3550</v>
      </c>
      <c r="C10952" t="s">
        <v>2489</v>
      </c>
      <c r="D10952">
        <v>1</v>
      </c>
      <c r="E10952" t="s">
        <v>1805</v>
      </c>
      <c r="F10952">
        <v>1</v>
      </c>
      <c r="G10952">
        <v>1</v>
      </c>
      <c r="H10952" s="4" t="str">
        <f t="shared" si="342"/>
        <v>RB7.1</v>
      </c>
      <c r="I10952" s="4" t="str">
        <f t="shared" si="343"/>
        <v>SG0_SWR09_OFFLINE</v>
      </c>
    </row>
    <row r="10953" spans="1:9">
      <c r="A10953" t="s">
        <v>261</v>
      </c>
      <c r="B10953" t="s">
        <v>3550</v>
      </c>
      <c r="C10953" t="s">
        <v>2489</v>
      </c>
      <c r="D10953">
        <v>2</v>
      </c>
      <c r="E10953" t="s">
        <v>1806</v>
      </c>
      <c r="F10953">
        <v>2</v>
      </c>
      <c r="G10953">
        <v>2</v>
      </c>
      <c r="H10953" s="4" t="str">
        <f t="shared" si="342"/>
        <v>RB7.2</v>
      </c>
      <c r="I10953" s="4" t="str">
        <f t="shared" si="343"/>
        <v>S0_SWR1_FB</v>
      </c>
    </row>
    <row r="10954" spans="1:9">
      <c r="A10954" t="s">
        <v>261</v>
      </c>
      <c r="B10954" t="s">
        <v>3550</v>
      </c>
      <c r="C10954" t="s">
        <v>2490</v>
      </c>
      <c r="D10954">
        <v>1</v>
      </c>
      <c r="E10954" t="s">
        <v>1806</v>
      </c>
      <c r="F10954">
        <v>1</v>
      </c>
      <c r="G10954">
        <v>1</v>
      </c>
      <c r="H10954" s="4" t="str">
        <f t="shared" si="342"/>
        <v>RB8.1</v>
      </c>
      <c r="I10954" s="4" t="str">
        <f t="shared" si="343"/>
        <v>S0_SWR1_FB</v>
      </c>
    </row>
    <row r="10955" spans="1:9">
      <c r="A10955" t="s">
        <v>261</v>
      </c>
      <c r="B10955" t="s">
        <v>3550</v>
      </c>
      <c r="C10955" t="s">
        <v>2490</v>
      </c>
      <c r="D10955">
        <v>2</v>
      </c>
      <c r="E10955" t="s">
        <v>169</v>
      </c>
      <c r="F10955">
        <v>2</v>
      </c>
      <c r="G10955">
        <v>2</v>
      </c>
      <c r="H10955" s="4" t="str">
        <f t="shared" si="342"/>
        <v>RB8.2</v>
      </c>
      <c r="I10955" s="4" t="str">
        <f t="shared" si="343"/>
        <v>DGND</v>
      </c>
    </row>
    <row r="10956" spans="1:9">
      <c r="A10956" t="s">
        <v>261</v>
      </c>
      <c r="B10956" t="s">
        <v>3550</v>
      </c>
      <c r="C10956" t="s">
        <v>2491</v>
      </c>
      <c r="D10956">
        <v>1</v>
      </c>
      <c r="E10956" t="s">
        <v>1810</v>
      </c>
      <c r="F10956">
        <v>1</v>
      </c>
      <c r="G10956">
        <v>1</v>
      </c>
      <c r="H10956" s="4" t="str">
        <f t="shared" si="342"/>
        <v>RS6.1</v>
      </c>
      <c r="I10956" s="4" t="str">
        <f t="shared" si="343"/>
        <v>S0_SWR1_VIN</v>
      </c>
    </row>
    <row r="10957" spans="1:9">
      <c r="A10957" t="s">
        <v>261</v>
      </c>
      <c r="B10957" t="s">
        <v>3550</v>
      </c>
      <c r="C10957" t="s">
        <v>2491</v>
      </c>
      <c r="D10957">
        <v>2</v>
      </c>
      <c r="E10957" t="s">
        <v>1811</v>
      </c>
      <c r="F10957">
        <v>2</v>
      </c>
      <c r="G10957">
        <v>2</v>
      </c>
      <c r="H10957" s="4" t="str">
        <f t="shared" si="342"/>
        <v>RS6.2</v>
      </c>
      <c r="I10957" s="4" t="str">
        <f t="shared" si="343"/>
        <v>S0_SWR1_PG</v>
      </c>
    </row>
    <row r="10958" spans="1:9">
      <c r="A10958" t="s">
        <v>261</v>
      </c>
      <c r="B10958" t="s">
        <v>3550</v>
      </c>
      <c r="C10958" t="s">
        <v>2492</v>
      </c>
      <c r="D10958">
        <v>1</v>
      </c>
      <c r="E10958" t="s">
        <v>1805</v>
      </c>
      <c r="F10958">
        <v>1</v>
      </c>
      <c r="G10958">
        <v>1</v>
      </c>
      <c r="H10958" s="4" t="str">
        <f t="shared" si="342"/>
        <v>RS7.1</v>
      </c>
      <c r="I10958" s="4" t="str">
        <f t="shared" si="343"/>
        <v>SG0_SWR09_OFFLINE</v>
      </c>
    </row>
    <row r="10959" spans="1:9">
      <c r="A10959" t="s">
        <v>261</v>
      </c>
      <c r="B10959" t="s">
        <v>3550</v>
      </c>
      <c r="C10959" t="s">
        <v>2492</v>
      </c>
      <c r="D10959">
        <v>2</v>
      </c>
      <c r="E10959" t="s">
        <v>1807</v>
      </c>
      <c r="F10959">
        <v>2</v>
      </c>
      <c r="G10959">
        <v>2</v>
      </c>
      <c r="H10959" s="4" t="str">
        <f t="shared" si="342"/>
        <v>RS7.2</v>
      </c>
      <c r="I10959" s="4" t="str">
        <f t="shared" si="343"/>
        <v>SG0_SRC_DVDD09</v>
      </c>
    </row>
    <row r="10960" spans="1:9">
      <c r="A10960" t="s">
        <v>261</v>
      </c>
      <c r="B10960" t="s">
        <v>3550</v>
      </c>
      <c r="C10960" t="s">
        <v>2493</v>
      </c>
      <c r="D10960">
        <v>1</v>
      </c>
      <c r="E10960" t="s">
        <v>463</v>
      </c>
      <c r="F10960">
        <v>1</v>
      </c>
      <c r="G10960">
        <v>1</v>
      </c>
      <c r="H10960" s="4" t="str">
        <f t="shared" si="342"/>
        <v>RS9.1</v>
      </c>
      <c r="I10960" s="4" t="str">
        <f t="shared" si="343"/>
        <v>VDD33_ATX</v>
      </c>
    </row>
    <row r="10961" spans="1:9">
      <c r="A10961" t="s">
        <v>261</v>
      </c>
      <c r="B10961" t="s">
        <v>3550</v>
      </c>
      <c r="C10961" t="s">
        <v>2493</v>
      </c>
      <c r="D10961">
        <v>2</v>
      </c>
      <c r="E10961" t="s">
        <v>1810</v>
      </c>
      <c r="F10961">
        <v>2</v>
      </c>
      <c r="G10961">
        <v>2</v>
      </c>
      <c r="H10961" s="4" t="str">
        <f t="shared" si="342"/>
        <v>RS9.2</v>
      </c>
      <c r="I10961" s="4" t="str">
        <f t="shared" si="343"/>
        <v>S0_SWR1_VIN</v>
      </c>
    </row>
    <row r="10962" spans="1:9">
      <c r="A10962" t="s">
        <v>261</v>
      </c>
      <c r="B10962" t="s">
        <v>3550</v>
      </c>
      <c r="C10962" t="s">
        <v>2494</v>
      </c>
      <c r="D10962">
        <v>1</v>
      </c>
      <c r="E10962" t="s">
        <v>1474</v>
      </c>
      <c r="F10962">
        <v>1</v>
      </c>
      <c r="G10962">
        <v>1</v>
      </c>
      <c r="H10962" s="4" t="str">
        <f t="shared" si="342"/>
        <v>S0_DPS_AVDD09.1</v>
      </c>
      <c r="I10962" s="4" t="str">
        <f t="shared" si="343"/>
        <v>S0_APWR_03F</v>
      </c>
    </row>
    <row r="10963" spans="1:9">
      <c r="A10963" t="s">
        <v>261</v>
      </c>
      <c r="B10963" t="s">
        <v>3550</v>
      </c>
      <c r="C10963" t="s">
        <v>2494</v>
      </c>
      <c r="D10963">
        <v>2</v>
      </c>
      <c r="E10963" t="s">
        <v>1807</v>
      </c>
      <c r="F10963">
        <v>2</v>
      </c>
      <c r="G10963">
        <v>2</v>
      </c>
      <c r="H10963" s="4" t="str">
        <f t="shared" si="342"/>
        <v>S0_DPS_AVDD09.2</v>
      </c>
      <c r="I10963" s="4" t="str">
        <f t="shared" si="343"/>
        <v>SG0_SRC_DVDD09</v>
      </c>
    </row>
    <row r="10964" spans="1:9">
      <c r="A10964" t="s">
        <v>261</v>
      </c>
      <c r="B10964" t="s">
        <v>3550</v>
      </c>
      <c r="C10964" t="s">
        <v>2495</v>
      </c>
      <c r="D10964">
        <v>1</v>
      </c>
      <c r="E10964" t="s">
        <v>1787</v>
      </c>
      <c r="F10964">
        <v>1</v>
      </c>
      <c r="G10964">
        <v>1</v>
      </c>
      <c r="H10964" s="4" t="str">
        <f t="shared" si="342"/>
        <v>S0_DPS_AVDD33.1</v>
      </c>
      <c r="I10964" s="4" t="str">
        <f t="shared" si="343"/>
        <v>S0_APWR_06+1F</v>
      </c>
    </row>
    <row r="10965" spans="1:9">
      <c r="A10965" t="s">
        <v>261</v>
      </c>
      <c r="B10965" t="s">
        <v>3550</v>
      </c>
      <c r="C10965" t="s">
        <v>2495</v>
      </c>
      <c r="D10965">
        <v>2</v>
      </c>
      <c r="E10965" t="s">
        <v>1804</v>
      </c>
      <c r="F10965">
        <v>2</v>
      </c>
      <c r="G10965">
        <v>2</v>
      </c>
      <c r="H10965" s="4" t="str">
        <f t="shared" si="342"/>
        <v>S0_DPS_AVDD33.2</v>
      </c>
      <c r="I10965" s="4" t="str">
        <f t="shared" si="343"/>
        <v>SG0_SRC_DVDD33</v>
      </c>
    </row>
    <row r="10966" spans="1:9">
      <c r="A10966" t="s">
        <v>261</v>
      </c>
      <c r="B10966" t="s">
        <v>3550</v>
      </c>
      <c r="C10966" t="s">
        <v>2496</v>
      </c>
      <c r="D10966">
        <v>1</v>
      </c>
      <c r="E10966" t="s">
        <v>1780</v>
      </c>
      <c r="F10966">
        <v>1</v>
      </c>
      <c r="G10966">
        <v>1</v>
      </c>
      <c r="H10966" s="4" t="str">
        <f t="shared" si="342"/>
        <v>S0_DPS_DVDD09.1</v>
      </c>
      <c r="I10966" s="4" t="str">
        <f t="shared" si="343"/>
        <v>S0_APWR_01+1F</v>
      </c>
    </row>
    <row r="10967" spans="1:9">
      <c r="A10967" t="s">
        <v>261</v>
      </c>
      <c r="B10967" t="s">
        <v>3550</v>
      </c>
      <c r="C10967" t="s">
        <v>2496</v>
      </c>
      <c r="D10967">
        <v>2</v>
      </c>
      <c r="E10967" t="s">
        <v>1807</v>
      </c>
      <c r="F10967">
        <v>2</v>
      </c>
      <c r="G10967">
        <v>2</v>
      </c>
      <c r="H10967" s="4" t="str">
        <f t="shared" si="342"/>
        <v>S0_DPS_DVDD09.2</v>
      </c>
      <c r="I10967" s="4" t="str">
        <f t="shared" si="343"/>
        <v>SG0_SRC_DVDD09</v>
      </c>
    </row>
    <row r="10968" spans="1:9">
      <c r="A10968" t="s">
        <v>261</v>
      </c>
      <c r="B10968" t="s">
        <v>3550</v>
      </c>
      <c r="C10968" t="s">
        <v>2497</v>
      </c>
      <c r="D10968">
        <v>1</v>
      </c>
      <c r="E10968" t="s">
        <v>2497</v>
      </c>
      <c r="F10968">
        <v>1</v>
      </c>
      <c r="G10968">
        <v>1</v>
      </c>
      <c r="H10968" s="4" t="str">
        <f t="shared" si="342"/>
        <v>S0_DPS_DVDD33.1</v>
      </c>
      <c r="I10968" s="4" t="str">
        <f t="shared" si="343"/>
        <v>S0_DPS_DVDD33</v>
      </c>
    </row>
    <row r="10969" spans="1:9">
      <c r="A10969" t="s">
        <v>261</v>
      </c>
      <c r="B10969" t="s">
        <v>3550</v>
      </c>
      <c r="C10969" t="s">
        <v>2497</v>
      </c>
      <c r="D10969">
        <v>2</v>
      </c>
      <c r="E10969" t="s">
        <v>1804</v>
      </c>
      <c r="F10969">
        <v>2</v>
      </c>
      <c r="G10969">
        <v>2</v>
      </c>
      <c r="H10969" s="4" t="str">
        <f t="shared" si="342"/>
        <v>S0_DPS_DVDD33.2</v>
      </c>
      <c r="I10969" s="4" t="str">
        <f t="shared" si="343"/>
        <v>SG0_SRC_DVDD33</v>
      </c>
    </row>
    <row r="10970" spans="1:9">
      <c r="A10970" t="s">
        <v>261</v>
      </c>
      <c r="B10970" t="s">
        <v>3550</v>
      </c>
      <c r="C10970" t="s">
        <v>3551</v>
      </c>
      <c r="D10970">
        <v>1</v>
      </c>
      <c r="E10970" t="s">
        <v>1792</v>
      </c>
      <c r="F10970">
        <v>1</v>
      </c>
      <c r="G10970">
        <v>1</v>
      </c>
      <c r="H10970" s="4" t="str">
        <f t="shared" si="342"/>
        <v>S0_DPS_GPIO_P015.1</v>
      </c>
      <c r="I10970" s="4" t="str">
        <f t="shared" si="343"/>
        <v>S0_APWR_08F</v>
      </c>
    </row>
    <row r="10971" spans="1:9">
      <c r="A10971" t="s">
        <v>261</v>
      </c>
      <c r="B10971" t="s">
        <v>3550</v>
      </c>
      <c r="C10971" t="s">
        <v>3551</v>
      </c>
      <c r="D10971">
        <v>2</v>
      </c>
      <c r="E10971" t="s">
        <v>1804</v>
      </c>
      <c r="F10971">
        <v>2</v>
      </c>
      <c r="G10971">
        <v>2</v>
      </c>
      <c r="H10971" s="4" t="str">
        <f t="shared" si="342"/>
        <v>S0_DPS_GPIO_P015.2</v>
      </c>
      <c r="I10971" s="4" t="str">
        <f t="shared" si="343"/>
        <v>SG0_SRC_DVDD33</v>
      </c>
    </row>
    <row r="10972" spans="1:9">
      <c r="A10972" t="s">
        <v>261</v>
      </c>
      <c r="B10972" t="s">
        <v>3550</v>
      </c>
      <c r="C10972" t="s">
        <v>2498</v>
      </c>
      <c r="D10972">
        <v>1</v>
      </c>
      <c r="E10972" t="s">
        <v>1475</v>
      </c>
      <c r="F10972">
        <v>1</v>
      </c>
      <c r="G10972">
        <v>1</v>
      </c>
      <c r="H10972" s="4" t="str">
        <f t="shared" si="342"/>
        <v>S0_DPS_LDOIN.1</v>
      </c>
      <c r="I10972" s="4" t="str">
        <f t="shared" si="343"/>
        <v>S0_APWR_04F</v>
      </c>
    </row>
    <row r="10973" spans="1:9">
      <c r="A10973" t="s">
        <v>261</v>
      </c>
      <c r="B10973" t="s">
        <v>3550</v>
      </c>
      <c r="C10973" t="s">
        <v>2498</v>
      </c>
      <c r="D10973">
        <v>2</v>
      </c>
      <c r="E10973" t="s">
        <v>1804</v>
      </c>
      <c r="F10973">
        <v>2</v>
      </c>
      <c r="G10973">
        <v>2</v>
      </c>
      <c r="H10973" s="4" t="str">
        <f t="shared" si="342"/>
        <v>S0_DPS_LDOIN.2</v>
      </c>
      <c r="I10973" s="4" t="str">
        <f t="shared" si="343"/>
        <v>SG0_SRC_DVDD33</v>
      </c>
    </row>
    <row r="10974" spans="1:9">
      <c r="A10974" t="s">
        <v>261</v>
      </c>
      <c r="B10974" t="s">
        <v>3550</v>
      </c>
      <c r="C10974" t="s">
        <v>2499</v>
      </c>
      <c r="D10974">
        <v>1</v>
      </c>
      <c r="E10974" t="s">
        <v>1806</v>
      </c>
      <c r="F10974">
        <v>1</v>
      </c>
      <c r="G10974">
        <v>1</v>
      </c>
      <c r="H10974" s="4" t="str">
        <f t="shared" si="342"/>
        <v>SG0_SWR1_FB.1</v>
      </c>
      <c r="I10974" s="4" t="str">
        <f t="shared" si="343"/>
        <v>S0_SWR1_FB</v>
      </c>
    </row>
    <row r="10975" spans="1:9">
      <c r="A10975" t="s">
        <v>261</v>
      </c>
      <c r="B10975" t="s">
        <v>3550</v>
      </c>
      <c r="C10975" t="s">
        <v>2499</v>
      </c>
      <c r="D10975">
        <v>2</v>
      </c>
      <c r="E10975" t="s">
        <v>169</v>
      </c>
      <c r="F10975">
        <v>2</v>
      </c>
      <c r="G10975">
        <v>2</v>
      </c>
      <c r="H10975" s="4" t="str">
        <f t="shared" si="342"/>
        <v>SG0_SWR1_FB.2</v>
      </c>
      <c r="I10975" s="4" t="str">
        <f t="shared" si="343"/>
        <v>DGND</v>
      </c>
    </row>
    <row r="10976" spans="1:9">
      <c r="A10976" t="s">
        <v>261</v>
      </c>
      <c r="B10976" t="s">
        <v>3550</v>
      </c>
      <c r="C10976" t="s">
        <v>2500</v>
      </c>
      <c r="D10976" t="s">
        <v>883</v>
      </c>
      <c r="E10976" t="s">
        <v>1808</v>
      </c>
      <c r="F10976">
        <v>7</v>
      </c>
      <c r="G10976" t="s">
        <v>883</v>
      </c>
      <c r="H10976" s="4" t="str">
        <f t="shared" si="342"/>
        <v>SWR1.7</v>
      </c>
      <c r="I10976" s="4" t="str">
        <f t="shared" si="343"/>
        <v>S0_SWR1_EN</v>
      </c>
    </row>
    <row r="10977" spans="1:9">
      <c r="A10977" t="s">
        <v>261</v>
      </c>
      <c r="B10977" t="s">
        <v>3550</v>
      </c>
      <c r="C10977" t="s">
        <v>2500</v>
      </c>
      <c r="D10977" t="s">
        <v>1812</v>
      </c>
      <c r="E10977" t="s">
        <v>169</v>
      </c>
      <c r="F10977" t="s">
        <v>174</v>
      </c>
      <c r="G10977" t="s">
        <v>1812</v>
      </c>
      <c r="H10977" s="4" t="str">
        <f t="shared" si="342"/>
        <v>SWR1.EP</v>
      </c>
      <c r="I10977" s="4" t="str">
        <f t="shared" si="343"/>
        <v>DGND</v>
      </c>
    </row>
    <row r="10978" spans="1:9">
      <c r="A10978" t="s">
        <v>261</v>
      </c>
      <c r="B10978" t="s">
        <v>3550</v>
      </c>
      <c r="C10978" t="s">
        <v>2500</v>
      </c>
      <c r="D10978" t="s">
        <v>875</v>
      </c>
      <c r="E10978" t="s">
        <v>1806</v>
      </c>
      <c r="F10978">
        <v>1</v>
      </c>
      <c r="G10978" t="s">
        <v>875</v>
      </c>
      <c r="H10978" s="4" t="str">
        <f t="shared" si="342"/>
        <v>SWR1.1</v>
      </c>
      <c r="I10978" s="4" t="str">
        <f t="shared" si="343"/>
        <v>S0_SWR1_FB</v>
      </c>
    </row>
    <row r="10979" spans="1:9">
      <c r="A10979" t="s">
        <v>261</v>
      </c>
      <c r="B10979" t="s">
        <v>3550</v>
      </c>
      <c r="C10979" t="s">
        <v>2500</v>
      </c>
      <c r="D10979" t="s">
        <v>1813</v>
      </c>
      <c r="E10979" t="s">
        <v>1810</v>
      </c>
      <c r="F10979">
        <v>3</v>
      </c>
      <c r="G10979" t="s">
        <v>1813</v>
      </c>
      <c r="H10979" s="4" t="str">
        <f t="shared" si="342"/>
        <v>SWR1.3</v>
      </c>
      <c r="I10979" s="4" t="str">
        <f t="shared" si="343"/>
        <v>S0_SWR1_VIN</v>
      </c>
    </row>
    <row r="10980" spans="1:9">
      <c r="A10980" t="s">
        <v>261</v>
      </c>
      <c r="B10980" t="s">
        <v>3550</v>
      </c>
      <c r="C10980" t="s">
        <v>2500</v>
      </c>
      <c r="D10980" t="s">
        <v>1814</v>
      </c>
      <c r="E10980" t="s">
        <v>1809</v>
      </c>
      <c r="F10980">
        <v>6</v>
      </c>
      <c r="G10980" t="s">
        <v>1814</v>
      </c>
      <c r="H10980" s="4" t="str">
        <f t="shared" si="342"/>
        <v>SWR1.6</v>
      </c>
      <c r="I10980" s="4" t="str">
        <f t="shared" si="343"/>
        <v>S0_SWR1_LX</v>
      </c>
    </row>
    <row r="10981" spans="1:9">
      <c r="A10981" t="s">
        <v>261</v>
      </c>
      <c r="B10981" t="s">
        <v>3550</v>
      </c>
      <c r="C10981" t="s">
        <v>2500</v>
      </c>
      <c r="D10981" t="s">
        <v>864</v>
      </c>
      <c r="F10981">
        <v>5</v>
      </c>
      <c r="G10981" t="s">
        <v>864</v>
      </c>
      <c r="H10981" s="4" t="str">
        <f t="shared" si="342"/>
        <v>SWR1.5</v>
      </c>
      <c r="I10981" s="4">
        <f t="shared" si="343"/>
        <v>0</v>
      </c>
    </row>
    <row r="10982" spans="1:9">
      <c r="A10982" t="s">
        <v>261</v>
      </c>
      <c r="B10982" t="s">
        <v>3550</v>
      </c>
      <c r="C10982" t="s">
        <v>2500</v>
      </c>
      <c r="D10982" t="s">
        <v>1815</v>
      </c>
      <c r="E10982" t="s">
        <v>1811</v>
      </c>
      <c r="F10982">
        <v>2</v>
      </c>
      <c r="G10982" t="s">
        <v>1815</v>
      </c>
      <c r="H10982" s="4" t="str">
        <f t="shared" si="342"/>
        <v>SWR1.2</v>
      </c>
      <c r="I10982" s="4" t="str">
        <f t="shared" si="343"/>
        <v>S0_SWR1_PG</v>
      </c>
    </row>
    <row r="10983" spans="1:9">
      <c r="A10983" t="s">
        <v>261</v>
      </c>
      <c r="B10983" t="s">
        <v>3550</v>
      </c>
      <c r="C10983" t="s">
        <v>2500</v>
      </c>
      <c r="D10983" t="s">
        <v>1816</v>
      </c>
      <c r="E10983" t="s">
        <v>169</v>
      </c>
      <c r="F10983">
        <v>4</v>
      </c>
      <c r="G10983" t="s">
        <v>1816</v>
      </c>
      <c r="H10983" s="4" t="str">
        <f t="shared" si="342"/>
        <v>SWR1.4</v>
      </c>
      <c r="I10983" s="4" t="str">
        <f t="shared" si="343"/>
        <v>DGND</v>
      </c>
    </row>
    <row r="10984" spans="1:9">
      <c r="A10984" t="s">
        <v>261</v>
      </c>
      <c r="B10984" t="s">
        <v>3550</v>
      </c>
      <c r="C10984" t="s">
        <v>2500</v>
      </c>
      <c r="D10984" t="s">
        <v>1817</v>
      </c>
      <c r="E10984" t="s">
        <v>169</v>
      </c>
      <c r="F10984">
        <v>8</v>
      </c>
      <c r="G10984" t="s">
        <v>1817</v>
      </c>
      <c r="H10984" s="4" t="str">
        <f t="shared" si="342"/>
        <v>SWR1.8</v>
      </c>
      <c r="I10984" s="4" t="str">
        <f t="shared" si="343"/>
        <v>DGND</v>
      </c>
    </row>
    <row r="10985" spans="1:9">
      <c r="A10985" t="s">
        <v>261</v>
      </c>
      <c r="B10985" t="s">
        <v>3552</v>
      </c>
      <c r="C10985" t="s">
        <v>2501</v>
      </c>
      <c r="D10985">
        <v>1</v>
      </c>
      <c r="E10985" t="s">
        <v>1818</v>
      </c>
      <c r="F10985">
        <v>1</v>
      </c>
      <c r="G10985">
        <v>1</v>
      </c>
      <c r="H10985" s="4" t="str">
        <f t="shared" si="342"/>
        <v>BDG1.1</v>
      </c>
      <c r="I10985" s="4" t="str">
        <f t="shared" si="343"/>
        <v>SG0_DVDD09</v>
      </c>
    </row>
    <row r="10986" spans="1:9">
      <c r="A10986" t="s">
        <v>261</v>
      </c>
      <c r="B10986" t="s">
        <v>3552</v>
      </c>
      <c r="C10986" t="s">
        <v>2501</v>
      </c>
      <c r="D10986">
        <v>2</v>
      </c>
      <c r="E10986" t="s">
        <v>1807</v>
      </c>
      <c r="F10986">
        <v>2</v>
      </c>
      <c r="G10986">
        <v>2</v>
      </c>
      <c r="H10986" s="4" t="str">
        <f t="shared" si="342"/>
        <v>BDG1.2</v>
      </c>
      <c r="I10986" s="4" t="str">
        <f t="shared" si="343"/>
        <v>SG0_SRC_DVDD09</v>
      </c>
    </row>
    <row r="10987" spans="1:9">
      <c r="A10987" t="s">
        <v>261</v>
      </c>
      <c r="B10987" t="s">
        <v>3552</v>
      </c>
      <c r="C10987" t="s">
        <v>2502</v>
      </c>
      <c r="D10987">
        <v>1</v>
      </c>
      <c r="E10987" t="s">
        <v>1819</v>
      </c>
      <c r="F10987">
        <v>1</v>
      </c>
      <c r="G10987">
        <v>1</v>
      </c>
      <c r="H10987" s="4" t="str">
        <f t="shared" si="342"/>
        <v>BDG2.1</v>
      </c>
      <c r="I10987" s="4" t="str">
        <f t="shared" si="343"/>
        <v>SG0_AVDD09</v>
      </c>
    </row>
    <row r="10988" spans="1:9">
      <c r="A10988" t="s">
        <v>261</v>
      </c>
      <c r="B10988" t="s">
        <v>3552</v>
      </c>
      <c r="C10988" t="s">
        <v>2502</v>
      </c>
      <c r="D10988">
        <v>2</v>
      </c>
      <c r="E10988" t="s">
        <v>1807</v>
      </c>
      <c r="F10988">
        <v>2</v>
      </c>
      <c r="G10988">
        <v>2</v>
      </c>
      <c r="H10988" s="4" t="str">
        <f t="shared" si="342"/>
        <v>BDG2.2</v>
      </c>
      <c r="I10988" s="4" t="str">
        <f t="shared" si="343"/>
        <v>SG0_SRC_DVDD09</v>
      </c>
    </row>
    <row r="10989" spans="1:9">
      <c r="A10989" t="s">
        <v>261</v>
      </c>
      <c r="B10989" t="s">
        <v>3552</v>
      </c>
      <c r="C10989" t="s">
        <v>8383</v>
      </c>
      <c r="D10989">
        <v>1</v>
      </c>
      <c r="E10989" t="s">
        <v>1818</v>
      </c>
      <c r="F10989">
        <v>1</v>
      </c>
      <c r="G10989">
        <v>1</v>
      </c>
      <c r="H10989" s="4" t="str">
        <f t="shared" si="342"/>
        <v>BDG19.1</v>
      </c>
      <c r="I10989" s="4" t="str">
        <f t="shared" si="343"/>
        <v>SG0_DVDD09</v>
      </c>
    </row>
    <row r="10990" spans="1:9">
      <c r="A10990" t="s">
        <v>261</v>
      </c>
      <c r="B10990" t="s">
        <v>3552</v>
      </c>
      <c r="C10990" t="s">
        <v>8383</v>
      </c>
      <c r="D10990">
        <v>2</v>
      </c>
      <c r="E10990" t="s">
        <v>1807</v>
      </c>
      <c r="F10990">
        <v>2</v>
      </c>
      <c r="G10990">
        <v>2</v>
      </c>
      <c r="H10990" s="4" t="str">
        <f t="shared" si="342"/>
        <v>BDG19.2</v>
      </c>
      <c r="I10990" s="4" t="str">
        <f t="shared" si="343"/>
        <v>SG0_SRC_DVDD09</v>
      </c>
    </row>
    <row r="10991" spans="1:9">
      <c r="A10991" t="s">
        <v>261</v>
      </c>
      <c r="B10991" t="s">
        <v>3552</v>
      </c>
      <c r="C10991" t="s">
        <v>8384</v>
      </c>
      <c r="D10991">
        <v>1</v>
      </c>
      <c r="E10991" t="s">
        <v>1818</v>
      </c>
      <c r="F10991">
        <v>1</v>
      </c>
      <c r="G10991">
        <v>1</v>
      </c>
      <c r="H10991" s="4" t="str">
        <f t="shared" si="342"/>
        <v>BDG20.1</v>
      </c>
      <c r="I10991" s="4" t="str">
        <f t="shared" si="343"/>
        <v>SG0_DVDD09</v>
      </c>
    </row>
    <row r="10992" spans="1:9">
      <c r="A10992" t="s">
        <v>261</v>
      </c>
      <c r="B10992" t="s">
        <v>3552</v>
      </c>
      <c r="C10992" t="s">
        <v>8384</v>
      </c>
      <c r="D10992">
        <v>2</v>
      </c>
      <c r="E10992" t="s">
        <v>1807</v>
      </c>
      <c r="F10992">
        <v>2</v>
      </c>
      <c r="G10992">
        <v>2</v>
      </c>
      <c r="H10992" s="4" t="str">
        <f t="shared" si="342"/>
        <v>BDG20.2</v>
      </c>
      <c r="I10992" s="4" t="str">
        <f t="shared" si="343"/>
        <v>SG0_SRC_DVDD09</v>
      </c>
    </row>
    <row r="10993" spans="1:9">
      <c r="A10993" t="s">
        <v>261</v>
      </c>
      <c r="B10993" t="s">
        <v>3552</v>
      </c>
      <c r="C10993" t="s">
        <v>2503</v>
      </c>
      <c r="D10993">
        <v>1</v>
      </c>
      <c r="E10993" t="s">
        <v>1818</v>
      </c>
      <c r="F10993">
        <v>1</v>
      </c>
      <c r="G10993">
        <v>1</v>
      </c>
      <c r="H10993" s="4" t="str">
        <f t="shared" si="342"/>
        <v>CG1.1</v>
      </c>
      <c r="I10993" s="4" t="str">
        <f t="shared" si="343"/>
        <v>SG0_DVDD09</v>
      </c>
    </row>
    <row r="10994" spans="1:9">
      <c r="A10994" t="s">
        <v>261</v>
      </c>
      <c r="B10994" t="s">
        <v>3552</v>
      </c>
      <c r="C10994" t="s">
        <v>2503</v>
      </c>
      <c r="D10994">
        <v>2</v>
      </c>
      <c r="E10994" t="s">
        <v>169</v>
      </c>
      <c r="F10994">
        <v>2</v>
      </c>
      <c r="G10994">
        <v>2</v>
      </c>
      <c r="H10994" s="4" t="str">
        <f t="shared" si="342"/>
        <v>CG1.2</v>
      </c>
      <c r="I10994" s="4" t="str">
        <f t="shared" si="343"/>
        <v>DGND</v>
      </c>
    </row>
    <row r="10995" spans="1:9">
      <c r="A10995" t="s">
        <v>261</v>
      </c>
      <c r="B10995" t="s">
        <v>3552</v>
      </c>
      <c r="C10995" t="s">
        <v>2504</v>
      </c>
      <c r="D10995">
        <v>1</v>
      </c>
      <c r="E10995" t="s">
        <v>1818</v>
      </c>
      <c r="F10995">
        <v>1</v>
      </c>
      <c r="G10995">
        <v>1</v>
      </c>
      <c r="H10995" s="4" t="str">
        <f t="shared" si="342"/>
        <v>CG2.1</v>
      </c>
      <c r="I10995" s="4" t="str">
        <f t="shared" si="343"/>
        <v>SG0_DVDD09</v>
      </c>
    </row>
    <row r="10996" spans="1:9">
      <c r="A10996" t="s">
        <v>261</v>
      </c>
      <c r="B10996" t="s">
        <v>3552</v>
      </c>
      <c r="C10996" t="s">
        <v>2504</v>
      </c>
      <c r="D10996">
        <v>2</v>
      </c>
      <c r="E10996" t="s">
        <v>169</v>
      </c>
      <c r="F10996">
        <v>2</v>
      </c>
      <c r="G10996">
        <v>2</v>
      </c>
      <c r="H10996" s="4" t="str">
        <f t="shared" si="342"/>
        <v>CG2.2</v>
      </c>
      <c r="I10996" s="4" t="str">
        <f t="shared" si="343"/>
        <v>DGND</v>
      </c>
    </row>
    <row r="10997" spans="1:9">
      <c r="A10997" t="s">
        <v>261</v>
      </c>
      <c r="B10997" t="s">
        <v>3552</v>
      </c>
      <c r="C10997" t="s">
        <v>2505</v>
      </c>
      <c r="D10997">
        <v>1</v>
      </c>
      <c r="E10997" t="s">
        <v>1818</v>
      </c>
      <c r="F10997">
        <v>1</v>
      </c>
      <c r="G10997">
        <v>1</v>
      </c>
      <c r="H10997" s="4" t="str">
        <f t="shared" si="342"/>
        <v>CG3.1</v>
      </c>
      <c r="I10997" s="4" t="str">
        <f t="shared" si="343"/>
        <v>SG0_DVDD09</v>
      </c>
    </row>
    <row r="10998" spans="1:9">
      <c r="A10998" t="s">
        <v>261</v>
      </c>
      <c r="B10998" t="s">
        <v>3552</v>
      </c>
      <c r="C10998" t="s">
        <v>2505</v>
      </c>
      <c r="D10998">
        <v>2</v>
      </c>
      <c r="E10998" t="s">
        <v>169</v>
      </c>
      <c r="F10998">
        <v>2</v>
      </c>
      <c r="G10998">
        <v>2</v>
      </c>
      <c r="H10998" s="4" t="str">
        <f t="shared" si="342"/>
        <v>CG3.2</v>
      </c>
      <c r="I10998" s="4" t="str">
        <f t="shared" si="343"/>
        <v>DGND</v>
      </c>
    </row>
    <row r="10999" spans="1:9">
      <c r="A10999" t="s">
        <v>261</v>
      </c>
      <c r="B10999" t="s">
        <v>3552</v>
      </c>
      <c r="C10999" t="s">
        <v>2506</v>
      </c>
      <c r="D10999">
        <v>1</v>
      </c>
      <c r="E10999" t="s">
        <v>1818</v>
      </c>
      <c r="F10999">
        <v>1</v>
      </c>
      <c r="G10999">
        <v>1</v>
      </c>
      <c r="H10999" s="4" t="str">
        <f t="shared" si="342"/>
        <v>CG4.1</v>
      </c>
      <c r="I10999" s="4" t="str">
        <f t="shared" si="343"/>
        <v>SG0_DVDD09</v>
      </c>
    </row>
    <row r="11000" spans="1:9">
      <c r="A11000" t="s">
        <v>261</v>
      </c>
      <c r="B11000" t="s">
        <v>3552</v>
      </c>
      <c r="C11000" t="s">
        <v>2506</v>
      </c>
      <c r="D11000">
        <v>2</v>
      </c>
      <c r="E11000" t="s">
        <v>169</v>
      </c>
      <c r="F11000">
        <v>2</v>
      </c>
      <c r="G11000">
        <v>2</v>
      </c>
      <c r="H11000" s="4" t="str">
        <f t="shared" si="342"/>
        <v>CG4.2</v>
      </c>
      <c r="I11000" s="4" t="str">
        <f t="shared" si="343"/>
        <v>DGND</v>
      </c>
    </row>
    <row r="11001" spans="1:9">
      <c r="A11001" t="s">
        <v>261</v>
      </c>
      <c r="B11001" t="s">
        <v>3552</v>
      </c>
      <c r="C11001" t="s">
        <v>2507</v>
      </c>
      <c r="D11001">
        <v>1</v>
      </c>
      <c r="E11001" t="s">
        <v>1818</v>
      </c>
      <c r="F11001">
        <v>1</v>
      </c>
      <c r="G11001">
        <v>1</v>
      </c>
      <c r="H11001" s="4" t="str">
        <f t="shared" si="342"/>
        <v>CG5.1</v>
      </c>
      <c r="I11001" s="4" t="str">
        <f t="shared" si="343"/>
        <v>SG0_DVDD09</v>
      </c>
    </row>
    <row r="11002" spans="1:9">
      <c r="A11002" t="s">
        <v>261</v>
      </c>
      <c r="B11002" t="s">
        <v>3552</v>
      </c>
      <c r="C11002" t="s">
        <v>2507</v>
      </c>
      <c r="D11002">
        <v>2</v>
      </c>
      <c r="E11002" t="s">
        <v>169</v>
      </c>
      <c r="F11002">
        <v>2</v>
      </c>
      <c r="G11002">
        <v>2</v>
      </c>
      <c r="H11002" s="4" t="str">
        <f t="shared" si="342"/>
        <v>CG5.2</v>
      </c>
      <c r="I11002" s="4" t="str">
        <f t="shared" si="343"/>
        <v>DGND</v>
      </c>
    </row>
    <row r="11003" spans="1:9">
      <c r="A11003" t="s">
        <v>261</v>
      </c>
      <c r="B11003" t="s">
        <v>3552</v>
      </c>
      <c r="C11003" t="s">
        <v>2508</v>
      </c>
      <c r="D11003">
        <v>1</v>
      </c>
      <c r="E11003" t="s">
        <v>1818</v>
      </c>
      <c r="F11003">
        <v>1</v>
      </c>
      <c r="G11003">
        <v>1</v>
      </c>
      <c r="H11003" s="4" t="str">
        <f t="shared" si="342"/>
        <v>CG6.1</v>
      </c>
      <c r="I11003" s="4" t="str">
        <f t="shared" si="343"/>
        <v>SG0_DVDD09</v>
      </c>
    </row>
    <row r="11004" spans="1:9">
      <c r="A11004" t="s">
        <v>261</v>
      </c>
      <c r="B11004" t="s">
        <v>3552</v>
      </c>
      <c r="C11004" t="s">
        <v>2508</v>
      </c>
      <c r="D11004">
        <v>2</v>
      </c>
      <c r="E11004" t="s">
        <v>169</v>
      </c>
      <c r="F11004">
        <v>2</v>
      </c>
      <c r="G11004">
        <v>2</v>
      </c>
      <c r="H11004" s="4" t="str">
        <f t="shared" si="342"/>
        <v>CG6.2</v>
      </c>
      <c r="I11004" s="4" t="str">
        <f t="shared" si="343"/>
        <v>DGND</v>
      </c>
    </row>
    <row r="11005" spans="1:9">
      <c r="A11005" t="s">
        <v>261</v>
      </c>
      <c r="B11005" t="s">
        <v>3552</v>
      </c>
      <c r="C11005" t="s">
        <v>2509</v>
      </c>
      <c r="D11005">
        <v>1</v>
      </c>
      <c r="E11005" t="s">
        <v>1818</v>
      </c>
      <c r="F11005">
        <v>1</v>
      </c>
      <c r="G11005">
        <v>1</v>
      </c>
      <c r="H11005" s="4" t="str">
        <f t="shared" si="342"/>
        <v>CG7.1</v>
      </c>
      <c r="I11005" s="4" t="str">
        <f t="shared" si="343"/>
        <v>SG0_DVDD09</v>
      </c>
    </row>
    <row r="11006" spans="1:9">
      <c r="A11006" t="s">
        <v>261</v>
      </c>
      <c r="B11006" t="s">
        <v>3552</v>
      </c>
      <c r="C11006" t="s">
        <v>2509</v>
      </c>
      <c r="D11006">
        <v>2</v>
      </c>
      <c r="E11006" t="s">
        <v>169</v>
      </c>
      <c r="F11006">
        <v>2</v>
      </c>
      <c r="G11006">
        <v>2</v>
      </c>
      <c r="H11006" s="4" t="str">
        <f t="shared" si="342"/>
        <v>CG7.2</v>
      </c>
      <c r="I11006" s="4" t="str">
        <f t="shared" si="343"/>
        <v>DGND</v>
      </c>
    </row>
    <row r="11007" spans="1:9">
      <c r="A11007" t="s">
        <v>261</v>
      </c>
      <c r="B11007" t="s">
        <v>3552</v>
      </c>
      <c r="C11007" t="s">
        <v>2510</v>
      </c>
      <c r="D11007">
        <v>1</v>
      </c>
      <c r="E11007" t="s">
        <v>1818</v>
      </c>
      <c r="F11007">
        <v>1</v>
      </c>
      <c r="G11007">
        <v>1</v>
      </c>
      <c r="H11007" s="4" t="str">
        <f t="shared" si="342"/>
        <v>CG8.1</v>
      </c>
      <c r="I11007" s="4" t="str">
        <f t="shared" si="343"/>
        <v>SG0_DVDD09</v>
      </c>
    </row>
    <row r="11008" spans="1:9">
      <c r="A11008" t="s">
        <v>261</v>
      </c>
      <c r="B11008" t="s">
        <v>3552</v>
      </c>
      <c r="C11008" t="s">
        <v>2510</v>
      </c>
      <c r="D11008">
        <v>2</v>
      </c>
      <c r="E11008" t="s">
        <v>169</v>
      </c>
      <c r="F11008">
        <v>2</v>
      </c>
      <c r="G11008">
        <v>2</v>
      </c>
      <c r="H11008" s="4" t="str">
        <f t="shared" si="342"/>
        <v>CG8.2</v>
      </c>
      <c r="I11008" s="4" t="str">
        <f t="shared" si="343"/>
        <v>DGND</v>
      </c>
    </row>
    <row r="11009" spans="1:9">
      <c r="A11009" t="s">
        <v>261</v>
      </c>
      <c r="B11009" t="s">
        <v>3552</v>
      </c>
      <c r="C11009" t="s">
        <v>2511</v>
      </c>
      <c r="D11009">
        <v>1</v>
      </c>
      <c r="E11009" t="s">
        <v>1818</v>
      </c>
      <c r="F11009">
        <v>1</v>
      </c>
      <c r="G11009">
        <v>1</v>
      </c>
      <c r="H11009" s="4" t="str">
        <f t="shared" si="342"/>
        <v>CG9.1</v>
      </c>
      <c r="I11009" s="4" t="str">
        <f t="shared" si="343"/>
        <v>SG0_DVDD09</v>
      </c>
    </row>
    <row r="11010" spans="1:9">
      <c r="A11010" t="s">
        <v>261</v>
      </c>
      <c r="B11010" t="s">
        <v>3552</v>
      </c>
      <c r="C11010" t="s">
        <v>2511</v>
      </c>
      <c r="D11010">
        <v>2</v>
      </c>
      <c r="E11010" t="s">
        <v>169</v>
      </c>
      <c r="F11010">
        <v>2</v>
      </c>
      <c r="G11010">
        <v>2</v>
      </c>
      <c r="H11010" s="4" t="str">
        <f t="shared" ref="H11010:H11073" si="344">CONCATENATE(C11010,".",F11010)</f>
        <v>CG9.2</v>
      </c>
      <c r="I11010" s="4" t="str">
        <f t="shared" ref="I11010:I11073" si="345">E11010</f>
        <v>DGND</v>
      </c>
    </row>
    <row r="11011" spans="1:9">
      <c r="A11011" t="s">
        <v>261</v>
      </c>
      <c r="B11011" t="s">
        <v>3552</v>
      </c>
      <c r="C11011" t="s">
        <v>2512</v>
      </c>
      <c r="D11011">
        <v>1</v>
      </c>
      <c r="E11011" t="s">
        <v>1818</v>
      </c>
      <c r="F11011">
        <v>1</v>
      </c>
      <c r="G11011">
        <v>1</v>
      </c>
      <c r="H11011" s="4" t="str">
        <f t="shared" si="344"/>
        <v>CG10.1</v>
      </c>
      <c r="I11011" s="4" t="str">
        <f t="shared" si="345"/>
        <v>SG0_DVDD09</v>
      </c>
    </row>
    <row r="11012" spans="1:9">
      <c r="A11012" t="s">
        <v>261</v>
      </c>
      <c r="B11012" t="s">
        <v>3552</v>
      </c>
      <c r="C11012" t="s">
        <v>2512</v>
      </c>
      <c r="D11012">
        <v>2</v>
      </c>
      <c r="E11012" t="s">
        <v>169</v>
      </c>
      <c r="F11012">
        <v>2</v>
      </c>
      <c r="G11012">
        <v>2</v>
      </c>
      <c r="H11012" s="4" t="str">
        <f t="shared" si="344"/>
        <v>CG10.2</v>
      </c>
      <c r="I11012" s="4" t="str">
        <f t="shared" si="345"/>
        <v>DGND</v>
      </c>
    </row>
    <row r="11013" spans="1:9">
      <c r="A11013" t="s">
        <v>261</v>
      </c>
      <c r="B11013" t="s">
        <v>3552</v>
      </c>
      <c r="C11013" t="s">
        <v>2513</v>
      </c>
      <c r="D11013">
        <v>1</v>
      </c>
      <c r="E11013" t="s">
        <v>1818</v>
      </c>
      <c r="F11013">
        <v>1</v>
      </c>
      <c r="G11013">
        <v>1</v>
      </c>
      <c r="H11013" s="4" t="str">
        <f t="shared" si="344"/>
        <v>CG11.1</v>
      </c>
      <c r="I11013" s="4" t="str">
        <f t="shared" si="345"/>
        <v>SG0_DVDD09</v>
      </c>
    </row>
    <row r="11014" spans="1:9">
      <c r="A11014" t="s">
        <v>261</v>
      </c>
      <c r="B11014" t="s">
        <v>3552</v>
      </c>
      <c r="C11014" t="s">
        <v>2513</v>
      </c>
      <c r="D11014">
        <v>2</v>
      </c>
      <c r="E11014" t="s">
        <v>169</v>
      </c>
      <c r="F11014">
        <v>2</v>
      </c>
      <c r="G11014">
        <v>2</v>
      </c>
      <c r="H11014" s="4" t="str">
        <f t="shared" si="344"/>
        <v>CG11.2</v>
      </c>
      <c r="I11014" s="4" t="str">
        <f t="shared" si="345"/>
        <v>DGND</v>
      </c>
    </row>
    <row r="11015" spans="1:9">
      <c r="A11015" t="s">
        <v>261</v>
      </c>
      <c r="B11015" t="s">
        <v>3552</v>
      </c>
      <c r="C11015" t="s">
        <v>2514</v>
      </c>
      <c r="D11015">
        <v>1</v>
      </c>
      <c r="E11015" t="s">
        <v>1818</v>
      </c>
      <c r="F11015">
        <v>1</v>
      </c>
      <c r="G11015">
        <v>1</v>
      </c>
      <c r="H11015" s="4" t="str">
        <f t="shared" si="344"/>
        <v>CG12.1</v>
      </c>
      <c r="I11015" s="4" t="str">
        <f t="shared" si="345"/>
        <v>SG0_DVDD09</v>
      </c>
    </row>
    <row r="11016" spans="1:9">
      <c r="A11016" t="s">
        <v>261</v>
      </c>
      <c r="B11016" t="s">
        <v>3552</v>
      </c>
      <c r="C11016" t="s">
        <v>2514</v>
      </c>
      <c r="D11016">
        <v>2</v>
      </c>
      <c r="E11016" t="s">
        <v>169</v>
      </c>
      <c r="F11016">
        <v>2</v>
      </c>
      <c r="G11016">
        <v>2</v>
      </c>
      <c r="H11016" s="4" t="str">
        <f t="shared" si="344"/>
        <v>CG12.2</v>
      </c>
      <c r="I11016" s="4" t="str">
        <f t="shared" si="345"/>
        <v>DGND</v>
      </c>
    </row>
    <row r="11017" spans="1:9">
      <c r="A11017" t="s">
        <v>261</v>
      </c>
      <c r="B11017" t="s">
        <v>3552</v>
      </c>
      <c r="C11017" t="s">
        <v>2515</v>
      </c>
      <c r="D11017">
        <v>1</v>
      </c>
      <c r="E11017" t="s">
        <v>1818</v>
      </c>
      <c r="F11017">
        <v>1</v>
      </c>
      <c r="G11017">
        <v>1</v>
      </c>
      <c r="H11017" s="4" t="str">
        <f t="shared" si="344"/>
        <v>CG13.1</v>
      </c>
      <c r="I11017" s="4" t="str">
        <f t="shared" si="345"/>
        <v>SG0_DVDD09</v>
      </c>
    </row>
    <row r="11018" spans="1:9">
      <c r="A11018" t="s">
        <v>261</v>
      </c>
      <c r="B11018" t="s">
        <v>3552</v>
      </c>
      <c r="C11018" t="s">
        <v>2515</v>
      </c>
      <c r="D11018">
        <v>2</v>
      </c>
      <c r="E11018" t="s">
        <v>169</v>
      </c>
      <c r="F11018">
        <v>2</v>
      </c>
      <c r="G11018">
        <v>2</v>
      </c>
      <c r="H11018" s="4" t="str">
        <f t="shared" si="344"/>
        <v>CG13.2</v>
      </c>
      <c r="I11018" s="4" t="str">
        <f t="shared" si="345"/>
        <v>DGND</v>
      </c>
    </row>
    <row r="11019" spans="1:9">
      <c r="A11019" t="s">
        <v>261</v>
      </c>
      <c r="B11019" t="s">
        <v>3552</v>
      </c>
      <c r="C11019" t="s">
        <v>2516</v>
      </c>
      <c r="D11019">
        <v>1</v>
      </c>
      <c r="E11019" t="s">
        <v>1818</v>
      </c>
      <c r="F11019">
        <v>1</v>
      </c>
      <c r="G11019">
        <v>1</v>
      </c>
      <c r="H11019" s="4" t="str">
        <f t="shared" si="344"/>
        <v>CG14.1</v>
      </c>
      <c r="I11019" s="4" t="str">
        <f t="shared" si="345"/>
        <v>SG0_DVDD09</v>
      </c>
    </row>
    <row r="11020" spans="1:9">
      <c r="A11020" t="s">
        <v>261</v>
      </c>
      <c r="B11020" t="s">
        <v>3552</v>
      </c>
      <c r="C11020" t="s">
        <v>2516</v>
      </c>
      <c r="D11020">
        <v>2</v>
      </c>
      <c r="E11020" t="s">
        <v>169</v>
      </c>
      <c r="F11020">
        <v>2</v>
      </c>
      <c r="G11020">
        <v>2</v>
      </c>
      <c r="H11020" s="4" t="str">
        <f t="shared" si="344"/>
        <v>CG14.2</v>
      </c>
      <c r="I11020" s="4" t="str">
        <f t="shared" si="345"/>
        <v>DGND</v>
      </c>
    </row>
    <row r="11021" spans="1:9">
      <c r="A11021" t="s">
        <v>261</v>
      </c>
      <c r="B11021" t="s">
        <v>3552</v>
      </c>
      <c r="C11021" t="s">
        <v>2517</v>
      </c>
      <c r="D11021">
        <v>1</v>
      </c>
      <c r="E11021" t="s">
        <v>1818</v>
      </c>
      <c r="F11021">
        <v>1</v>
      </c>
      <c r="G11021">
        <v>1</v>
      </c>
      <c r="H11021" s="4" t="str">
        <f t="shared" si="344"/>
        <v>CG15.1</v>
      </c>
      <c r="I11021" s="4" t="str">
        <f t="shared" si="345"/>
        <v>SG0_DVDD09</v>
      </c>
    </row>
    <row r="11022" spans="1:9">
      <c r="A11022" t="s">
        <v>261</v>
      </c>
      <c r="B11022" t="s">
        <v>3552</v>
      </c>
      <c r="C11022" t="s">
        <v>2517</v>
      </c>
      <c r="D11022">
        <v>2</v>
      </c>
      <c r="E11022" t="s">
        <v>169</v>
      </c>
      <c r="F11022">
        <v>2</v>
      </c>
      <c r="G11022">
        <v>2</v>
      </c>
      <c r="H11022" s="4" t="str">
        <f t="shared" si="344"/>
        <v>CG15.2</v>
      </c>
      <c r="I11022" s="4" t="str">
        <f t="shared" si="345"/>
        <v>DGND</v>
      </c>
    </row>
    <row r="11023" spans="1:9">
      <c r="A11023" t="s">
        <v>261</v>
      </c>
      <c r="B11023" t="s">
        <v>3552</v>
      </c>
      <c r="C11023" t="s">
        <v>2518</v>
      </c>
      <c r="D11023">
        <v>1</v>
      </c>
      <c r="E11023" t="s">
        <v>1818</v>
      </c>
      <c r="F11023">
        <v>1</v>
      </c>
      <c r="G11023">
        <v>1</v>
      </c>
      <c r="H11023" s="4" t="str">
        <f t="shared" si="344"/>
        <v>CG16.1</v>
      </c>
      <c r="I11023" s="4" t="str">
        <f t="shared" si="345"/>
        <v>SG0_DVDD09</v>
      </c>
    </row>
    <row r="11024" spans="1:9">
      <c r="A11024" t="s">
        <v>261</v>
      </c>
      <c r="B11024" t="s">
        <v>3552</v>
      </c>
      <c r="C11024" t="s">
        <v>2518</v>
      </c>
      <c r="D11024">
        <v>2</v>
      </c>
      <c r="E11024" t="s">
        <v>169</v>
      </c>
      <c r="F11024">
        <v>2</v>
      </c>
      <c r="G11024">
        <v>2</v>
      </c>
      <c r="H11024" s="4" t="str">
        <f t="shared" si="344"/>
        <v>CG16.2</v>
      </c>
      <c r="I11024" s="4" t="str">
        <f t="shared" si="345"/>
        <v>DGND</v>
      </c>
    </row>
    <row r="11025" spans="1:9">
      <c r="A11025" t="s">
        <v>261</v>
      </c>
      <c r="B11025" t="s">
        <v>3552</v>
      </c>
      <c r="C11025" t="s">
        <v>2519</v>
      </c>
      <c r="D11025">
        <v>1</v>
      </c>
      <c r="E11025" t="s">
        <v>1818</v>
      </c>
      <c r="F11025">
        <v>1</v>
      </c>
      <c r="G11025">
        <v>1</v>
      </c>
      <c r="H11025" s="4" t="str">
        <f t="shared" si="344"/>
        <v>CG17.1</v>
      </c>
      <c r="I11025" s="4" t="str">
        <f t="shared" si="345"/>
        <v>SG0_DVDD09</v>
      </c>
    </row>
    <row r="11026" spans="1:9">
      <c r="A11026" t="s">
        <v>261</v>
      </c>
      <c r="B11026" t="s">
        <v>3552</v>
      </c>
      <c r="C11026" t="s">
        <v>2519</v>
      </c>
      <c r="D11026">
        <v>2</v>
      </c>
      <c r="E11026" t="s">
        <v>169</v>
      </c>
      <c r="F11026">
        <v>2</v>
      </c>
      <c r="G11026">
        <v>2</v>
      </c>
      <c r="H11026" s="4" t="str">
        <f t="shared" si="344"/>
        <v>CG17.2</v>
      </c>
      <c r="I11026" s="4" t="str">
        <f t="shared" si="345"/>
        <v>DGND</v>
      </c>
    </row>
    <row r="11027" spans="1:9">
      <c r="A11027" t="s">
        <v>261</v>
      </c>
      <c r="B11027" t="s">
        <v>3552</v>
      </c>
      <c r="C11027" t="s">
        <v>2520</v>
      </c>
      <c r="D11027">
        <v>1</v>
      </c>
      <c r="E11027" t="s">
        <v>1818</v>
      </c>
      <c r="F11027">
        <v>1</v>
      </c>
      <c r="G11027">
        <v>1</v>
      </c>
      <c r="H11027" s="4" t="str">
        <f t="shared" si="344"/>
        <v>CG18.1</v>
      </c>
      <c r="I11027" s="4" t="str">
        <f t="shared" si="345"/>
        <v>SG0_DVDD09</v>
      </c>
    </row>
    <row r="11028" spans="1:9">
      <c r="A11028" t="s">
        <v>261</v>
      </c>
      <c r="B11028" t="s">
        <v>3552</v>
      </c>
      <c r="C11028" t="s">
        <v>2520</v>
      </c>
      <c r="D11028">
        <v>2</v>
      </c>
      <c r="E11028" t="s">
        <v>169</v>
      </c>
      <c r="F11028">
        <v>2</v>
      </c>
      <c r="G11028">
        <v>2</v>
      </c>
      <c r="H11028" s="4" t="str">
        <f t="shared" si="344"/>
        <v>CG18.2</v>
      </c>
      <c r="I11028" s="4" t="str">
        <f t="shared" si="345"/>
        <v>DGND</v>
      </c>
    </row>
    <row r="11029" spans="1:9">
      <c r="A11029" t="s">
        <v>261</v>
      </c>
      <c r="B11029" t="s">
        <v>3552</v>
      </c>
      <c r="C11029" t="s">
        <v>2521</v>
      </c>
      <c r="D11029">
        <v>1</v>
      </c>
      <c r="E11029" t="s">
        <v>1818</v>
      </c>
      <c r="F11029">
        <v>1</v>
      </c>
      <c r="G11029">
        <v>1</v>
      </c>
      <c r="H11029" s="4" t="str">
        <f t="shared" si="344"/>
        <v>CG19.1</v>
      </c>
      <c r="I11029" s="4" t="str">
        <f t="shared" si="345"/>
        <v>SG0_DVDD09</v>
      </c>
    </row>
    <row r="11030" spans="1:9">
      <c r="A11030" t="s">
        <v>261</v>
      </c>
      <c r="B11030" t="s">
        <v>3552</v>
      </c>
      <c r="C11030" t="s">
        <v>2521</v>
      </c>
      <c r="D11030">
        <v>2</v>
      </c>
      <c r="E11030" t="s">
        <v>169</v>
      </c>
      <c r="F11030">
        <v>2</v>
      </c>
      <c r="G11030">
        <v>2</v>
      </c>
      <c r="H11030" s="4" t="str">
        <f t="shared" si="344"/>
        <v>CG19.2</v>
      </c>
      <c r="I11030" s="4" t="str">
        <f t="shared" si="345"/>
        <v>DGND</v>
      </c>
    </row>
    <row r="11031" spans="1:9">
      <c r="A11031" t="s">
        <v>261</v>
      </c>
      <c r="B11031" t="s">
        <v>3552</v>
      </c>
      <c r="C11031" t="s">
        <v>2522</v>
      </c>
      <c r="D11031">
        <v>1</v>
      </c>
      <c r="E11031" t="s">
        <v>1807</v>
      </c>
      <c r="F11031">
        <v>1</v>
      </c>
      <c r="G11031">
        <v>1</v>
      </c>
      <c r="H11031" s="4" t="str">
        <f t="shared" si="344"/>
        <v>CG20.1</v>
      </c>
      <c r="I11031" s="4" t="str">
        <f t="shared" si="345"/>
        <v>SG0_SRC_DVDD09</v>
      </c>
    </row>
    <row r="11032" spans="1:9">
      <c r="A11032" t="s">
        <v>261</v>
      </c>
      <c r="B11032" t="s">
        <v>3552</v>
      </c>
      <c r="C11032" t="s">
        <v>2522</v>
      </c>
      <c r="D11032">
        <v>2</v>
      </c>
      <c r="E11032" t="s">
        <v>169</v>
      </c>
      <c r="F11032">
        <v>2</v>
      </c>
      <c r="G11032">
        <v>2</v>
      </c>
      <c r="H11032" s="4" t="str">
        <f t="shared" si="344"/>
        <v>CG20.2</v>
      </c>
      <c r="I11032" s="4" t="str">
        <f t="shared" si="345"/>
        <v>DGND</v>
      </c>
    </row>
    <row r="11033" spans="1:9">
      <c r="A11033" t="s">
        <v>261</v>
      </c>
      <c r="B11033" t="s">
        <v>3552</v>
      </c>
      <c r="C11033" t="s">
        <v>2523</v>
      </c>
      <c r="D11033">
        <v>1</v>
      </c>
      <c r="E11033" t="s">
        <v>1807</v>
      </c>
      <c r="F11033">
        <v>1</v>
      </c>
      <c r="G11033">
        <v>1</v>
      </c>
      <c r="H11033" s="4" t="str">
        <f t="shared" si="344"/>
        <v>CG21.1</v>
      </c>
      <c r="I11033" s="4" t="str">
        <f t="shared" si="345"/>
        <v>SG0_SRC_DVDD09</v>
      </c>
    </row>
    <row r="11034" spans="1:9">
      <c r="A11034" t="s">
        <v>261</v>
      </c>
      <c r="B11034" t="s">
        <v>3552</v>
      </c>
      <c r="C11034" t="s">
        <v>2523</v>
      </c>
      <c r="D11034">
        <v>2</v>
      </c>
      <c r="E11034" t="s">
        <v>169</v>
      </c>
      <c r="F11034">
        <v>2</v>
      </c>
      <c r="G11034">
        <v>2</v>
      </c>
      <c r="H11034" s="4" t="str">
        <f t="shared" si="344"/>
        <v>CG21.2</v>
      </c>
      <c r="I11034" s="4" t="str">
        <f t="shared" si="345"/>
        <v>DGND</v>
      </c>
    </row>
    <row r="11035" spans="1:9">
      <c r="A11035" t="s">
        <v>261</v>
      </c>
      <c r="B11035" t="s">
        <v>3552</v>
      </c>
      <c r="C11035" t="s">
        <v>2524</v>
      </c>
      <c r="D11035">
        <v>1</v>
      </c>
      <c r="E11035" t="s">
        <v>1807</v>
      </c>
      <c r="F11035">
        <v>1</v>
      </c>
      <c r="G11035">
        <v>1</v>
      </c>
      <c r="H11035" s="4" t="str">
        <f t="shared" si="344"/>
        <v>CG22.1</v>
      </c>
      <c r="I11035" s="4" t="str">
        <f t="shared" si="345"/>
        <v>SG0_SRC_DVDD09</v>
      </c>
    </row>
    <row r="11036" spans="1:9">
      <c r="A11036" t="s">
        <v>261</v>
      </c>
      <c r="B11036" t="s">
        <v>3552</v>
      </c>
      <c r="C11036" t="s">
        <v>2524</v>
      </c>
      <c r="D11036">
        <v>2</v>
      </c>
      <c r="E11036" t="s">
        <v>169</v>
      </c>
      <c r="F11036">
        <v>2</v>
      </c>
      <c r="G11036">
        <v>2</v>
      </c>
      <c r="H11036" s="4" t="str">
        <f t="shared" si="344"/>
        <v>CG22.2</v>
      </c>
      <c r="I11036" s="4" t="str">
        <f t="shared" si="345"/>
        <v>DGND</v>
      </c>
    </row>
    <row r="11037" spans="1:9">
      <c r="A11037" t="s">
        <v>261</v>
      </c>
      <c r="B11037" t="s">
        <v>3552</v>
      </c>
      <c r="C11037" t="s">
        <v>2525</v>
      </c>
      <c r="D11037">
        <v>1</v>
      </c>
      <c r="E11037" t="s">
        <v>1807</v>
      </c>
      <c r="F11037">
        <v>1</v>
      </c>
      <c r="G11037">
        <v>1</v>
      </c>
      <c r="H11037" s="4" t="str">
        <f t="shared" si="344"/>
        <v>CG23.1</v>
      </c>
      <c r="I11037" s="4" t="str">
        <f t="shared" si="345"/>
        <v>SG0_SRC_DVDD09</v>
      </c>
    </row>
    <row r="11038" spans="1:9">
      <c r="A11038" t="s">
        <v>261</v>
      </c>
      <c r="B11038" t="s">
        <v>3552</v>
      </c>
      <c r="C11038" t="s">
        <v>2525</v>
      </c>
      <c r="D11038">
        <v>2</v>
      </c>
      <c r="E11038" t="s">
        <v>169</v>
      </c>
      <c r="F11038">
        <v>2</v>
      </c>
      <c r="G11038">
        <v>2</v>
      </c>
      <c r="H11038" s="4" t="str">
        <f t="shared" si="344"/>
        <v>CG23.2</v>
      </c>
      <c r="I11038" s="4" t="str">
        <f t="shared" si="345"/>
        <v>DGND</v>
      </c>
    </row>
    <row r="11039" spans="1:9">
      <c r="A11039" t="s">
        <v>261</v>
      </c>
      <c r="B11039" t="s">
        <v>3552</v>
      </c>
      <c r="C11039" t="s">
        <v>2526</v>
      </c>
      <c r="D11039">
        <v>1</v>
      </c>
      <c r="E11039" t="s">
        <v>1807</v>
      </c>
      <c r="F11039">
        <v>1</v>
      </c>
      <c r="G11039">
        <v>1</v>
      </c>
      <c r="H11039" s="4" t="str">
        <f t="shared" si="344"/>
        <v>CG24.1</v>
      </c>
      <c r="I11039" s="4" t="str">
        <f t="shared" si="345"/>
        <v>SG0_SRC_DVDD09</v>
      </c>
    </row>
    <row r="11040" spans="1:9">
      <c r="A11040" t="s">
        <v>261</v>
      </c>
      <c r="B11040" t="s">
        <v>3552</v>
      </c>
      <c r="C11040" t="s">
        <v>2526</v>
      </c>
      <c r="D11040">
        <v>2</v>
      </c>
      <c r="E11040" t="s">
        <v>169</v>
      </c>
      <c r="F11040">
        <v>2</v>
      </c>
      <c r="G11040">
        <v>2</v>
      </c>
      <c r="H11040" s="4" t="str">
        <f t="shared" si="344"/>
        <v>CG24.2</v>
      </c>
      <c r="I11040" s="4" t="str">
        <f t="shared" si="345"/>
        <v>DGND</v>
      </c>
    </row>
    <row r="11041" spans="1:9">
      <c r="A11041" t="s">
        <v>261</v>
      </c>
      <c r="B11041" t="s">
        <v>3552</v>
      </c>
      <c r="C11041" t="s">
        <v>2527</v>
      </c>
      <c r="D11041">
        <v>1</v>
      </c>
      <c r="E11041" t="s">
        <v>1807</v>
      </c>
      <c r="F11041">
        <v>1</v>
      </c>
      <c r="G11041">
        <v>1</v>
      </c>
      <c r="H11041" s="4" t="str">
        <f t="shared" si="344"/>
        <v>CG25.1</v>
      </c>
      <c r="I11041" s="4" t="str">
        <f t="shared" si="345"/>
        <v>SG0_SRC_DVDD09</v>
      </c>
    </row>
    <row r="11042" spans="1:9">
      <c r="A11042" t="s">
        <v>261</v>
      </c>
      <c r="B11042" t="s">
        <v>3552</v>
      </c>
      <c r="C11042" t="s">
        <v>2527</v>
      </c>
      <c r="D11042">
        <v>2</v>
      </c>
      <c r="E11042" t="s">
        <v>169</v>
      </c>
      <c r="F11042">
        <v>2</v>
      </c>
      <c r="G11042">
        <v>2</v>
      </c>
      <c r="H11042" s="4" t="str">
        <f t="shared" si="344"/>
        <v>CG25.2</v>
      </c>
      <c r="I11042" s="4" t="str">
        <f t="shared" si="345"/>
        <v>DGND</v>
      </c>
    </row>
    <row r="11043" spans="1:9">
      <c r="A11043" t="s">
        <v>261</v>
      </c>
      <c r="B11043" t="s">
        <v>3552</v>
      </c>
      <c r="C11043" t="s">
        <v>2528</v>
      </c>
      <c r="D11043">
        <v>1</v>
      </c>
      <c r="E11043" t="s">
        <v>1819</v>
      </c>
      <c r="F11043">
        <v>1</v>
      </c>
      <c r="G11043">
        <v>1</v>
      </c>
      <c r="H11043" s="4" t="str">
        <f t="shared" si="344"/>
        <v>CG26.1</v>
      </c>
      <c r="I11043" s="4" t="str">
        <f t="shared" si="345"/>
        <v>SG0_AVDD09</v>
      </c>
    </row>
    <row r="11044" spans="1:9">
      <c r="A11044" t="s">
        <v>261</v>
      </c>
      <c r="B11044" t="s">
        <v>3552</v>
      </c>
      <c r="C11044" t="s">
        <v>2528</v>
      </c>
      <c r="D11044">
        <v>2</v>
      </c>
      <c r="E11044" t="s">
        <v>169</v>
      </c>
      <c r="F11044">
        <v>2</v>
      </c>
      <c r="G11044">
        <v>2</v>
      </c>
      <c r="H11044" s="4" t="str">
        <f t="shared" si="344"/>
        <v>CG26.2</v>
      </c>
      <c r="I11044" s="4" t="str">
        <f t="shared" si="345"/>
        <v>DGND</v>
      </c>
    </row>
    <row r="11045" spans="1:9">
      <c r="A11045" t="s">
        <v>261</v>
      </c>
      <c r="B11045" t="s">
        <v>3552</v>
      </c>
      <c r="C11045" t="s">
        <v>2529</v>
      </c>
      <c r="D11045">
        <v>1</v>
      </c>
      <c r="E11045" t="s">
        <v>1819</v>
      </c>
      <c r="F11045">
        <v>1</v>
      </c>
      <c r="G11045">
        <v>1</v>
      </c>
      <c r="H11045" s="4" t="str">
        <f t="shared" si="344"/>
        <v>CG27.1</v>
      </c>
      <c r="I11045" s="4" t="str">
        <f t="shared" si="345"/>
        <v>SG0_AVDD09</v>
      </c>
    </row>
    <row r="11046" spans="1:9">
      <c r="A11046" t="s">
        <v>261</v>
      </c>
      <c r="B11046" t="s">
        <v>3552</v>
      </c>
      <c r="C11046" t="s">
        <v>2529</v>
      </c>
      <c r="D11046">
        <v>2</v>
      </c>
      <c r="E11046" t="s">
        <v>169</v>
      </c>
      <c r="F11046">
        <v>2</v>
      </c>
      <c r="G11046">
        <v>2</v>
      </c>
      <c r="H11046" s="4" t="str">
        <f t="shared" si="344"/>
        <v>CG27.2</v>
      </c>
      <c r="I11046" s="4" t="str">
        <f t="shared" si="345"/>
        <v>DGND</v>
      </c>
    </row>
    <row r="11047" spans="1:9">
      <c r="A11047" t="s">
        <v>261</v>
      </c>
      <c r="B11047" t="s">
        <v>3552</v>
      </c>
      <c r="C11047" t="s">
        <v>2530</v>
      </c>
      <c r="D11047">
        <v>1</v>
      </c>
      <c r="E11047" t="s">
        <v>1819</v>
      </c>
      <c r="F11047">
        <v>1</v>
      </c>
      <c r="G11047">
        <v>1</v>
      </c>
      <c r="H11047" s="4" t="str">
        <f t="shared" si="344"/>
        <v>CG28.1</v>
      </c>
      <c r="I11047" s="4" t="str">
        <f t="shared" si="345"/>
        <v>SG0_AVDD09</v>
      </c>
    </row>
    <row r="11048" spans="1:9">
      <c r="A11048" t="s">
        <v>261</v>
      </c>
      <c r="B11048" t="s">
        <v>3552</v>
      </c>
      <c r="C11048" t="s">
        <v>2530</v>
      </c>
      <c r="D11048">
        <v>2</v>
      </c>
      <c r="E11048" t="s">
        <v>169</v>
      </c>
      <c r="F11048">
        <v>2</v>
      </c>
      <c r="G11048">
        <v>2</v>
      </c>
      <c r="H11048" s="4" t="str">
        <f t="shared" si="344"/>
        <v>CG28.2</v>
      </c>
      <c r="I11048" s="4" t="str">
        <f t="shared" si="345"/>
        <v>DGND</v>
      </c>
    </row>
    <row r="11049" spans="1:9">
      <c r="A11049" t="s">
        <v>261</v>
      </c>
      <c r="B11049" t="s">
        <v>3552</v>
      </c>
      <c r="C11049" t="s">
        <v>2531</v>
      </c>
      <c r="D11049">
        <v>1</v>
      </c>
      <c r="E11049" t="s">
        <v>1819</v>
      </c>
      <c r="F11049">
        <v>1</v>
      </c>
      <c r="G11049">
        <v>1</v>
      </c>
      <c r="H11049" s="4" t="str">
        <f t="shared" si="344"/>
        <v>CG29.1</v>
      </c>
      <c r="I11049" s="4" t="str">
        <f t="shared" si="345"/>
        <v>SG0_AVDD09</v>
      </c>
    </row>
    <row r="11050" spans="1:9">
      <c r="A11050" t="s">
        <v>261</v>
      </c>
      <c r="B11050" t="s">
        <v>3552</v>
      </c>
      <c r="C11050" t="s">
        <v>2531</v>
      </c>
      <c r="D11050">
        <v>2</v>
      </c>
      <c r="E11050" t="s">
        <v>169</v>
      </c>
      <c r="F11050">
        <v>2</v>
      </c>
      <c r="G11050">
        <v>2</v>
      </c>
      <c r="H11050" s="4" t="str">
        <f t="shared" si="344"/>
        <v>CG29.2</v>
      </c>
      <c r="I11050" s="4" t="str">
        <f t="shared" si="345"/>
        <v>DGND</v>
      </c>
    </row>
    <row r="11051" spans="1:9">
      <c r="A11051" t="s">
        <v>261</v>
      </c>
      <c r="B11051" t="s">
        <v>3552</v>
      </c>
      <c r="C11051" t="s">
        <v>2532</v>
      </c>
      <c r="D11051">
        <v>1</v>
      </c>
      <c r="E11051" t="s">
        <v>1819</v>
      </c>
      <c r="F11051">
        <v>1</v>
      </c>
      <c r="G11051">
        <v>1</v>
      </c>
      <c r="H11051" s="4" t="str">
        <f t="shared" si="344"/>
        <v>CG30.1</v>
      </c>
      <c r="I11051" s="4" t="str">
        <f t="shared" si="345"/>
        <v>SG0_AVDD09</v>
      </c>
    </row>
    <row r="11052" spans="1:9">
      <c r="A11052" t="s">
        <v>261</v>
      </c>
      <c r="B11052" t="s">
        <v>3552</v>
      </c>
      <c r="C11052" t="s">
        <v>2532</v>
      </c>
      <c r="D11052">
        <v>2</v>
      </c>
      <c r="E11052" t="s">
        <v>169</v>
      </c>
      <c r="F11052">
        <v>2</v>
      </c>
      <c r="G11052">
        <v>2</v>
      </c>
      <c r="H11052" s="4" t="str">
        <f t="shared" si="344"/>
        <v>CG30.2</v>
      </c>
      <c r="I11052" s="4" t="str">
        <f t="shared" si="345"/>
        <v>DGND</v>
      </c>
    </row>
    <row r="11053" spans="1:9">
      <c r="A11053" t="s">
        <v>261</v>
      </c>
      <c r="B11053" t="s">
        <v>3552</v>
      </c>
      <c r="C11053" t="s">
        <v>2533</v>
      </c>
      <c r="D11053">
        <v>1</v>
      </c>
      <c r="E11053" t="s">
        <v>1819</v>
      </c>
      <c r="F11053">
        <v>1</v>
      </c>
      <c r="G11053">
        <v>1</v>
      </c>
      <c r="H11053" s="4" t="str">
        <f t="shared" si="344"/>
        <v>CG31.1</v>
      </c>
      <c r="I11053" s="4" t="str">
        <f t="shared" si="345"/>
        <v>SG0_AVDD09</v>
      </c>
    </row>
    <row r="11054" spans="1:9">
      <c r="A11054" t="s">
        <v>261</v>
      </c>
      <c r="B11054" t="s">
        <v>3552</v>
      </c>
      <c r="C11054" t="s">
        <v>2533</v>
      </c>
      <c r="D11054">
        <v>2</v>
      </c>
      <c r="E11054" t="s">
        <v>169</v>
      </c>
      <c r="F11054">
        <v>2</v>
      </c>
      <c r="G11054">
        <v>2</v>
      </c>
      <c r="H11054" s="4" t="str">
        <f t="shared" si="344"/>
        <v>CG31.2</v>
      </c>
      <c r="I11054" s="4" t="str">
        <f t="shared" si="345"/>
        <v>DGND</v>
      </c>
    </row>
    <row r="11055" spans="1:9">
      <c r="A11055" t="s">
        <v>261</v>
      </c>
      <c r="B11055" t="s">
        <v>3552</v>
      </c>
      <c r="C11055" t="s">
        <v>2534</v>
      </c>
      <c r="D11055">
        <v>1</v>
      </c>
      <c r="E11055" t="s">
        <v>1819</v>
      </c>
      <c r="F11055">
        <v>1</v>
      </c>
      <c r="G11055">
        <v>1</v>
      </c>
      <c r="H11055" s="4" t="str">
        <f t="shared" si="344"/>
        <v>CG32.1</v>
      </c>
      <c r="I11055" s="4" t="str">
        <f t="shared" si="345"/>
        <v>SG0_AVDD09</v>
      </c>
    </row>
    <row r="11056" spans="1:9">
      <c r="A11056" t="s">
        <v>261</v>
      </c>
      <c r="B11056" t="s">
        <v>3552</v>
      </c>
      <c r="C11056" t="s">
        <v>2534</v>
      </c>
      <c r="D11056">
        <v>2</v>
      </c>
      <c r="E11056" t="s">
        <v>169</v>
      </c>
      <c r="F11056">
        <v>2</v>
      </c>
      <c r="G11056">
        <v>2</v>
      </c>
      <c r="H11056" s="4" t="str">
        <f t="shared" si="344"/>
        <v>CG32.2</v>
      </c>
      <c r="I11056" s="4" t="str">
        <f t="shared" si="345"/>
        <v>DGND</v>
      </c>
    </row>
    <row r="11057" spans="1:9">
      <c r="A11057" t="s">
        <v>261</v>
      </c>
      <c r="B11057" t="s">
        <v>3552</v>
      </c>
      <c r="C11057" t="s">
        <v>2535</v>
      </c>
      <c r="D11057">
        <v>1</v>
      </c>
      <c r="E11057" t="s">
        <v>1819</v>
      </c>
      <c r="F11057">
        <v>1</v>
      </c>
      <c r="G11057">
        <v>1</v>
      </c>
      <c r="H11057" s="4" t="str">
        <f t="shared" si="344"/>
        <v>CG33.1</v>
      </c>
      <c r="I11057" s="4" t="str">
        <f t="shared" si="345"/>
        <v>SG0_AVDD09</v>
      </c>
    </row>
    <row r="11058" spans="1:9">
      <c r="A11058" t="s">
        <v>261</v>
      </c>
      <c r="B11058" t="s">
        <v>3552</v>
      </c>
      <c r="C11058" t="s">
        <v>2535</v>
      </c>
      <c r="D11058">
        <v>2</v>
      </c>
      <c r="E11058" t="s">
        <v>169</v>
      </c>
      <c r="F11058">
        <v>2</v>
      </c>
      <c r="G11058">
        <v>2</v>
      </c>
      <c r="H11058" s="4" t="str">
        <f t="shared" si="344"/>
        <v>CG33.2</v>
      </c>
      <c r="I11058" s="4" t="str">
        <f t="shared" si="345"/>
        <v>DGND</v>
      </c>
    </row>
    <row r="11059" spans="1:9">
      <c r="A11059" t="s">
        <v>261</v>
      </c>
      <c r="B11059" t="s">
        <v>3552</v>
      </c>
      <c r="C11059" t="s">
        <v>2536</v>
      </c>
      <c r="D11059">
        <v>1</v>
      </c>
      <c r="E11059" t="s">
        <v>1819</v>
      </c>
      <c r="F11059">
        <v>1</v>
      </c>
      <c r="G11059">
        <v>1</v>
      </c>
      <c r="H11059" s="4" t="str">
        <f t="shared" si="344"/>
        <v>CG34.1</v>
      </c>
      <c r="I11059" s="4" t="str">
        <f t="shared" si="345"/>
        <v>SG0_AVDD09</v>
      </c>
    </row>
    <row r="11060" spans="1:9">
      <c r="A11060" t="s">
        <v>261</v>
      </c>
      <c r="B11060" t="s">
        <v>3552</v>
      </c>
      <c r="C11060" t="s">
        <v>2536</v>
      </c>
      <c r="D11060">
        <v>2</v>
      </c>
      <c r="E11060" t="s">
        <v>169</v>
      </c>
      <c r="F11060">
        <v>2</v>
      </c>
      <c r="G11060">
        <v>2</v>
      </c>
      <c r="H11060" s="4" t="str">
        <f t="shared" si="344"/>
        <v>CG34.2</v>
      </c>
      <c r="I11060" s="4" t="str">
        <f t="shared" si="345"/>
        <v>DGND</v>
      </c>
    </row>
    <row r="11061" spans="1:9">
      <c r="A11061" t="s">
        <v>261</v>
      </c>
      <c r="B11061" t="s">
        <v>3552</v>
      </c>
      <c r="C11061" t="s">
        <v>2537</v>
      </c>
      <c r="D11061">
        <v>1</v>
      </c>
      <c r="E11061" t="s">
        <v>1819</v>
      </c>
      <c r="F11061">
        <v>1</v>
      </c>
      <c r="G11061">
        <v>1</v>
      </c>
      <c r="H11061" s="4" t="str">
        <f t="shared" si="344"/>
        <v>CG35.1</v>
      </c>
      <c r="I11061" s="4" t="str">
        <f t="shared" si="345"/>
        <v>SG0_AVDD09</v>
      </c>
    </row>
    <row r="11062" spans="1:9">
      <c r="A11062" t="s">
        <v>261</v>
      </c>
      <c r="B11062" t="s">
        <v>3552</v>
      </c>
      <c r="C11062" t="s">
        <v>2537</v>
      </c>
      <c r="D11062">
        <v>2</v>
      </c>
      <c r="E11062" t="s">
        <v>169</v>
      </c>
      <c r="F11062">
        <v>2</v>
      </c>
      <c r="G11062">
        <v>2</v>
      </c>
      <c r="H11062" s="4" t="str">
        <f t="shared" si="344"/>
        <v>CG35.2</v>
      </c>
      <c r="I11062" s="4" t="str">
        <f t="shared" si="345"/>
        <v>DGND</v>
      </c>
    </row>
    <row r="11063" spans="1:9">
      <c r="A11063" t="s">
        <v>261</v>
      </c>
      <c r="B11063" t="s">
        <v>3552</v>
      </c>
      <c r="C11063" t="s">
        <v>2538</v>
      </c>
      <c r="D11063">
        <v>1</v>
      </c>
      <c r="E11063" t="s">
        <v>1819</v>
      </c>
      <c r="F11063">
        <v>1</v>
      </c>
      <c r="G11063">
        <v>1</v>
      </c>
      <c r="H11063" s="4" t="str">
        <f t="shared" si="344"/>
        <v>CG36.1</v>
      </c>
      <c r="I11063" s="4" t="str">
        <f t="shared" si="345"/>
        <v>SG0_AVDD09</v>
      </c>
    </row>
    <row r="11064" spans="1:9">
      <c r="A11064" t="s">
        <v>261</v>
      </c>
      <c r="B11064" t="s">
        <v>3552</v>
      </c>
      <c r="C11064" t="s">
        <v>2538</v>
      </c>
      <c r="D11064">
        <v>2</v>
      </c>
      <c r="E11064" t="s">
        <v>169</v>
      </c>
      <c r="F11064">
        <v>2</v>
      </c>
      <c r="G11064">
        <v>2</v>
      </c>
      <c r="H11064" s="4" t="str">
        <f t="shared" si="344"/>
        <v>CG36.2</v>
      </c>
      <c r="I11064" s="4" t="str">
        <f t="shared" si="345"/>
        <v>DGND</v>
      </c>
    </row>
    <row r="11065" spans="1:9">
      <c r="A11065" t="s">
        <v>261</v>
      </c>
      <c r="B11065" t="s">
        <v>3552</v>
      </c>
      <c r="C11065" t="s">
        <v>2539</v>
      </c>
      <c r="D11065">
        <v>1</v>
      </c>
      <c r="E11065" t="s">
        <v>1819</v>
      </c>
      <c r="F11065">
        <v>1</v>
      </c>
      <c r="G11065">
        <v>1</v>
      </c>
      <c r="H11065" s="4" t="str">
        <f t="shared" si="344"/>
        <v>CG37.1</v>
      </c>
      <c r="I11065" s="4" t="str">
        <f t="shared" si="345"/>
        <v>SG0_AVDD09</v>
      </c>
    </row>
    <row r="11066" spans="1:9">
      <c r="A11066" t="s">
        <v>261</v>
      </c>
      <c r="B11066" t="s">
        <v>3552</v>
      </c>
      <c r="C11066" t="s">
        <v>2539</v>
      </c>
      <c r="D11066">
        <v>2</v>
      </c>
      <c r="E11066" t="s">
        <v>169</v>
      </c>
      <c r="F11066">
        <v>2</v>
      </c>
      <c r="G11066">
        <v>2</v>
      </c>
      <c r="H11066" s="4" t="str">
        <f t="shared" si="344"/>
        <v>CG37.2</v>
      </c>
      <c r="I11066" s="4" t="str">
        <f t="shared" si="345"/>
        <v>DGND</v>
      </c>
    </row>
    <row r="11067" spans="1:9">
      <c r="A11067" t="s">
        <v>261</v>
      </c>
      <c r="B11067" t="s">
        <v>3552</v>
      </c>
      <c r="C11067" t="s">
        <v>2540</v>
      </c>
      <c r="D11067">
        <v>1</v>
      </c>
      <c r="E11067" t="s">
        <v>1819</v>
      </c>
      <c r="F11067">
        <v>1</v>
      </c>
      <c r="G11067">
        <v>1</v>
      </c>
      <c r="H11067" s="4" t="str">
        <f t="shared" si="344"/>
        <v>CG38.1</v>
      </c>
      <c r="I11067" s="4" t="str">
        <f t="shared" si="345"/>
        <v>SG0_AVDD09</v>
      </c>
    </row>
    <row r="11068" spans="1:9">
      <c r="A11068" t="s">
        <v>261</v>
      </c>
      <c r="B11068" t="s">
        <v>3552</v>
      </c>
      <c r="C11068" t="s">
        <v>2540</v>
      </c>
      <c r="D11068">
        <v>2</v>
      </c>
      <c r="E11068" t="s">
        <v>169</v>
      </c>
      <c r="F11068">
        <v>2</v>
      </c>
      <c r="G11068">
        <v>2</v>
      </c>
      <c r="H11068" s="4" t="str">
        <f t="shared" si="344"/>
        <v>CG38.2</v>
      </c>
      <c r="I11068" s="4" t="str">
        <f t="shared" si="345"/>
        <v>DGND</v>
      </c>
    </row>
    <row r="11069" spans="1:9">
      <c r="A11069" t="s">
        <v>261</v>
      </c>
      <c r="B11069" t="s">
        <v>3552</v>
      </c>
      <c r="C11069" t="s">
        <v>2541</v>
      </c>
      <c r="D11069">
        <v>1</v>
      </c>
      <c r="E11069" t="s">
        <v>1819</v>
      </c>
      <c r="F11069">
        <v>1</v>
      </c>
      <c r="G11069">
        <v>1</v>
      </c>
      <c r="H11069" s="4" t="str">
        <f t="shared" si="344"/>
        <v>CG39.1</v>
      </c>
      <c r="I11069" s="4" t="str">
        <f t="shared" si="345"/>
        <v>SG0_AVDD09</v>
      </c>
    </row>
    <row r="11070" spans="1:9">
      <c r="A11070" t="s">
        <v>261</v>
      </c>
      <c r="B11070" t="s">
        <v>3552</v>
      </c>
      <c r="C11070" t="s">
        <v>2541</v>
      </c>
      <c r="D11070">
        <v>2</v>
      </c>
      <c r="E11070" t="s">
        <v>169</v>
      </c>
      <c r="F11070">
        <v>2</v>
      </c>
      <c r="G11070">
        <v>2</v>
      </c>
      <c r="H11070" s="4" t="str">
        <f t="shared" si="344"/>
        <v>CG39.2</v>
      </c>
      <c r="I11070" s="4" t="str">
        <f t="shared" si="345"/>
        <v>DGND</v>
      </c>
    </row>
    <row r="11071" spans="1:9">
      <c r="A11071" t="s">
        <v>261</v>
      </c>
      <c r="B11071" t="s">
        <v>3552</v>
      </c>
      <c r="C11071" t="s">
        <v>2542</v>
      </c>
      <c r="D11071">
        <v>1</v>
      </c>
      <c r="E11071" t="s">
        <v>1819</v>
      </c>
      <c r="F11071">
        <v>1</v>
      </c>
      <c r="G11071">
        <v>1</v>
      </c>
      <c r="H11071" s="4" t="str">
        <f t="shared" si="344"/>
        <v>CG40.1</v>
      </c>
      <c r="I11071" s="4" t="str">
        <f t="shared" si="345"/>
        <v>SG0_AVDD09</v>
      </c>
    </row>
    <row r="11072" spans="1:9">
      <c r="A11072" t="s">
        <v>261</v>
      </c>
      <c r="B11072" t="s">
        <v>3552</v>
      </c>
      <c r="C11072" t="s">
        <v>2542</v>
      </c>
      <c r="D11072">
        <v>2</v>
      </c>
      <c r="E11072" t="s">
        <v>169</v>
      </c>
      <c r="F11072">
        <v>2</v>
      </c>
      <c r="G11072">
        <v>2</v>
      </c>
      <c r="H11072" s="4" t="str">
        <f t="shared" si="344"/>
        <v>CG40.2</v>
      </c>
      <c r="I11072" s="4" t="str">
        <f t="shared" si="345"/>
        <v>DGND</v>
      </c>
    </row>
    <row r="11073" spans="1:9">
      <c r="A11073" t="s">
        <v>261</v>
      </c>
      <c r="B11073" t="s">
        <v>3552</v>
      </c>
      <c r="C11073" t="s">
        <v>2543</v>
      </c>
      <c r="D11073">
        <v>1</v>
      </c>
      <c r="E11073" t="s">
        <v>1819</v>
      </c>
      <c r="F11073">
        <v>1</v>
      </c>
      <c r="G11073">
        <v>1</v>
      </c>
      <c r="H11073" s="4" t="str">
        <f t="shared" si="344"/>
        <v>CG41.1</v>
      </c>
      <c r="I11073" s="4" t="str">
        <f t="shared" si="345"/>
        <v>SG0_AVDD09</v>
      </c>
    </row>
    <row r="11074" spans="1:9">
      <c r="A11074" t="s">
        <v>261</v>
      </c>
      <c r="B11074" t="s">
        <v>3552</v>
      </c>
      <c r="C11074" t="s">
        <v>2543</v>
      </c>
      <c r="D11074">
        <v>2</v>
      </c>
      <c r="E11074" t="s">
        <v>169</v>
      </c>
      <c r="F11074">
        <v>2</v>
      </c>
      <c r="G11074">
        <v>2</v>
      </c>
      <c r="H11074" s="4" t="str">
        <f t="shared" ref="H11074:H11137" si="346">CONCATENATE(C11074,".",F11074)</f>
        <v>CG41.2</v>
      </c>
      <c r="I11074" s="4" t="str">
        <f t="shared" ref="I11074:I11137" si="347">E11074</f>
        <v>DGND</v>
      </c>
    </row>
    <row r="11075" spans="1:9">
      <c r="A11075" t="s">
        <v>261</v>
      </c>
      <c r="B11075" t="s">
        <v>3552</v>
      </c>
      <c r="C11075" t="s">
        <v>2544</v>
      </c>
      <c r="D11075">
        <v>1</v>
      </c>
      <c r="E11075" t="s">
        <v>1819</v>
      </c>
      <c r="F11075">
        <v>1</v>
      </c>
      <c r="G11075">
        <v>1</v>
      </c>
      <c r="H11075" s="4" t="str">
        <f t="shared" si="346"/>
        <v>CG42.1</v>
      </c>
      <c r="I11075" s="4" t="str">
        <f t="shared" si="347"/>
        <v>SG0_AVDD09</v>
      </c>
    </row>
    <row r="11076" spans="1:9">
      <c r="A11076" t="s">
        <v>261</v>
      </c>
      <c r="B11076" t="s">
        <v>3552</v>
      </c>
      <c r="C11076" t="s">
        <v>2544</v>
      </c>
      <c r="D11076">
        <v>2</v>
      </c>
      <c r="E11076" t="s">
        <v>169</v>
      </c>
      <c r="F11076">
        <v>2</v>
      </c>
      <c r="G11076">
        <v>2</v>
      </c>
      <c r="H11076" s="4" t="str">
        <f t="shared" si="346"/>
        <v>CG42.2</v>
      </c>
      <c r="I11076" s="4" t="str">
        <f t="shared" si="347"/>
        <v>DGND</v>
      </c>
    </row>
    <row r="11077" spans="1:9">
      <c r="A11077" t="s">
        <v>261</v>
      </c>
      <c r="B11077" t="s">
        <v>3552</v>
      </c>
      <c r="C11077" t="s">
        <v>2545</v>
      </c>
      <c r="D11077">
        <v>1</v>
      </c>
      <c r="E11077" t="s">
        <v>1819</v>
      </c>
      <c r="F11077">
        <v>1</v>
      </c>
      <c r="G11077">
        <v>1</v>
      </c>
      <c r="H11077" s="4" t="str">
        <f t="shared" si="346"/>
        <v>CG43.1</v>
      </c>
      <c r="I11077" s="4" t="str">
        <f t="shared" si="347"/>
        <v>SG0_AVDD09</v>
      </c>
    </row>
    <row r="11078" spans="1:9">
      <c r="A11078" t="s">
        <v>261</v>
      </c>
      <c r="B11078" t="s">
        <v>3552</v>
      </c>
      <c r="C11078" t="s">
        <v>2545</v>
      </c>
      <c r="D11078">
        <v>2</v>
      </c>
      <c r="E11078" t="s">
        <v>169</v>
      </c>
      <c r="F11078">
        <v>2</v>
      </c>
      <c r="G11078">
        <v>2</v>
      </c>
      <c r="H11078" s="4" t="str">
        <f t="shared" si="346"/>
        <v>CG43.2</v>
      </c>
      <c r="I11078" s="4" t="str">
        <f t="shared" si="347"/>
        <v>DGND</v>
      </c>
    </row>
    <row r="11079" spans="1:9">
      <c r="A11079" t="s">
        <v>261</v>
      </c>
      <c r="B11079" t="s">
        <v>3552</v>
      </c>
      <c r="C11079" t="s">
        <v>2546</v>
      </c>
      <c r="D11079">
        <v>1</v>
      </c>
      <c r="E11079" t="s">
        <v>1819</v>
      </c>
      <c r="F11079">
        <v>1</v>
      </c>
      <c r="G11079">
        <v>1</v>
      </c>
      <c r="H11079" s="4" t="str">
        <f t="shared" si="346"/>
        <v>CG44.1</v>
      </c>
      <c r="I11079" s="4" t="str">
        <f t="shared" si="347"/>
        <v>SG0_AVDD09</v>
      </c>
    </row>
    <row r="11080" spans="1:9">
      <c r="A11080" t="s">
        <v>261</v>
      </c>
      <c r="B11080" t="s">
        <v>3552</v>
      </c>
      <c r="C11080" t="s">
        <v>2546</v>
      </c>
      <c r="D11080">
        <v>2</v>
      </c>
      <c r="E11080" t="s">
        <v>169</v>
      </c>
      <c r="F11080">
        <v>2</v>
      </c>
      <c r="G11080">
        <v>2</v>
      </c>
      <c r="H11080" s="4" t="str">
        <f t="shared" si="346"/>
        <v>CG44.2</v>
      </c>
      <c r="I11080" s="4" t="str">
        <f t="shared" si="347"/>
        <v>DGND</v>
      </c>
    </row>
    <row r="11081" spans="1:9">
      <c r="A11081" t="s">
        <v>261</v>
      </c>
      <c r="B11081" t="s">
        <v>3552</v>
      </c>
      <c r="C11081" t="s">
        <v>2547</v>
      </c>
      <c r="D11081">
        <v>1</v>
      </c>
      <c r="E11081" t="s">
        <v>1807</v>
      </c>
      <c r="F11081">
        <v>1</v>
      </c>
      <c r="G11081">
        <v>1</v>
      </c>
      <c r="H11081" s="4" t="str">
        <f t="shared" si="346"/>
        <v>CG45.1</v>
      </c>
      <c r="I11081" s="4" t="str">
        <f t="shared" si="347"/>
        <v>SG0_SRC_DVDD09</v>
      </c>
    </row>
    <row r="11082" spans="1:9">
      <c r="A11082" t="s">
        <v>261</v>
      </c>
      <c r="B11082" t="s">
        <v>3552</v>
      </c>
      <c r="C11082" t="s">
        <v>2547</v>
      </c>
      <c r="D11082">
        <v>2</v>
      </c>
      <c r="E11082" t="s">
        <v>169</v>
      </c>
      <c r="F11082">
        <v>2</v>
      </c>
      <c r="G11082">
        <v>2</v>
      </c>
      <c r="H11082" s="4" t="str">
        <f t="shared" si="346"/>
        <v>CG45.2</v>
      </c>
      <c r="I11082" s="4" t="str">
        <f t="shared" si="347"/>
        <v>DGND</v>
      </c>
    </row>
    <row r="11083" spans="1:9">
      <c r="A11083" t="s">
        <v>261</v>
      </c>
      <c r="B11083" t="s">
        <v>3552</v>
      </c>
      <c r="C11083" t="s">
        <v>2548</v>
      </c>
      <c r="D11083">
        <v>1</v>
      </c>
      <c r="E11083" t="s">
        <v>1807</v>
      </c>
      <c r="F11083">
        <v>1</v>
      </c>
      <c r="G11083">
        <v>1</v>
      </c>
      <c r="H11083" s="4" t="str">
        <f t="shared" si="346"/>
        <v>CG46.1</v>
      </c>
      <c r="I11083" s="4" t="str">
        <f t="shared" si="347"/>
        <v>SG0_SRC_DVDD09</v>
      </c>
    </row>
    <row r="11084" spans="1:9">
      <c r="A11084" t="s">
        <v>261</v>
      </c>
      <c r="B11084" t="s">
        <v>3552</v>
      </c>
      <c r="C11084" t="s">
        <v>2548</v>
      </c>
      <c r="D11084">
        <v>2</v>
      </c>
      <c r="E11084" t="s">
        <v>169</v>
      </c>
      <c r="F11084">
        <v>2</v>
      </c>
      <c r="G11084">
        <v>2</v>
      </c>
      <c r="H11084" s="4" t="str">
        <f t="shared" si="346"/>
        <v>CG46.2</v>
      </c>
      <c r="I11084" s="4" t="str">
        <f t="shared" si="347"/>
        <v>DGND</v>
      </c>
    </row>
    <row r="11085" spans="1:9">
      <c r="A11085" t="s">
        <v>261</v>
      </c>
      <c r="B11085" t="s">
        <v>3552</v>
      </c>
      <c r="C11085" t="s">
        <v>2549</v>
      </c>
      <c r="D11085">
        <v>1</v>
      </c>
      <c r="E11085" t="s">
        <v>1807</v>
      </c>
      <c r="F11085">
        <v>1</v>
      </c>
      <c r="G11085">
        <v>1</v>
      </c>
      <c r="H11085" s="4" t="str">
        <f t="shared" si="346"/>
        <v>CG47.1</v>
      </c>
      <c r="I11085" s="4" t="str">
        <f t="shared" si="347"/>
        <v>SG0_SRC_DVDD09</v>
      </c>
    </row>
    <row r="11086" spans="1:9">
      <c r="A11086" t="s">
        <v>261</v>
      </c>
      <c r="B11086" t="s">
        <v>3552</v>
      </c>
      <c r="C11086" t="s">
        <v>2549</v>
      </c>
      <c r="D11086">
        <v>2</v>
      </c>
      <c r="E11086" t="s">
        <v>169</v>
      </c>
      <c r="F11086">
        <v>2</v>
      </c>
      <c r="G11086">
        <v>2</v>
      </c>
      <c r="H11086" s="4" t="str">
        <f t="shared" si="346"/>
        <v>CG47.2</v>
      </c>
      <c r="I11086" s="4" t="str">
        <f t="shared" si="347"/>
        <v>DGND</v>
      </c>
    </row>
    <row r="11087" spans="1:9">
      <c r="A11087" t="s">
        <v>261</v>
      </c>
      <c r="B11087" t="s">
        <v>3552</v>
      </c>
      <c r="C11087" t="s">
        <v>2550</v>
      </c>
      <c r="D11087">
        <v>1</v>
      </c>
      <c r="E11087" t="s">
        <v>1807</v>
      </c>
      <c r="F11087">
        <v>1</v>
      </c>
      <c r="G11087">
        <v>1</v>
      </c>
      <c r="H11087" s="4" t="str">
        <f t="shared" si="346"/>
        <v>CG48.1</v>
      </c>
      <c r="I11087" s="4" t="str">
        <f t="shared" si="347"/>
        <v>SG0_SRC_DVDD09</v>
      </c>
    </row>
    <row r="11088" spans="1:9">
      <c r="A11088" t="s">
        <v>261</v>
      </c>
      <c r="B11088" t="s">
        <v>3552</v>
      </c>
      <c r="C11088" t="s">
        <v>2550</v>
      </c>
      <c r="D11088">
        <v>2</v>
      </c>
      <c r="E11088" t="s">
        <v>169</v>
      </c>
      <c r="F11088">
        <v>2</v>
      </c>
      <c r="G11088">
        <v>2</v>
      </c>
      <c r="H11088" s="4" t="str">
        <f t="shared" si="346"/>
        <v>CG48.2</v>
      </c>
      <c r="I11088" s="4" t="str">
        <f t="shared" si="347"/>
        <v>DGND</v>
      </c>
    </row>
    <row r="11089" spans="1:9">
      <c r="A11089" t="s">
        <v>261</v>
      </c>
      <c r="B11089" t="s">
        <v>3552</v>
      </c>
      <c r="C11089" t="s">
        <v>2551</v>
      </c>
      <c r="D11089">
        <v>1</v>
      </c>
      <c r="E11089" t="s">
        <v>1807</v>
      </c>
      <c r="F11089">
        <v>1</v>
      </c>
      <c r="G11089">
        <v>1</v>
      </c>
      <c r="H11089" s="4" t="str">
        <f t="shared" si="346"/>
        <v>CG49.1</v>
      </c>
      <c r="I11089" s="4" t="str">
        <f t="shared" si="347"/>
        <v>SG0_SRC_DVDD09</v>
      </c>
    </row>
    <row r="11090" spans="1:9">
      <c r="A11090" t="s">
        <v>261</v>
      </c>
      <c r="B11090" t="s">
        <v>3552</v>
      </c>
      <c r="C11090" t="s">
        <v>2551</v>
      </c>
      <c r="D11090">
        <v>2</v>
      </c>
      <c r="E11090" t="s">
        <v>169</v>
      </c>
      <c r="F11090">
        <v>2</v>
      </c>
      <c r="G11090">
        <v>2</v>
      </c>
      <c r="H11090" s="4" t="str">
        <f t="shared" si="346"/>
        <v>CG49.2</v>
      </c>
      <c r="I11090" s="4" t="str">
        <f t="shared" si="347"/>
        <v>DGND</v>
      </c>
    </row>
    <row r="11091" spans="1:9">
      <c r="A11091" t="s">
        <v>261</v>
      </c>
      <c r="B11091" t="s">
        <v>3552</v>
      </c>
      <c r="C11091" t="s">
        <v>2552</v>
      </c>
      <c r="D11091">
        <v>1</v>
      </c>
      <c r="E11091" t="s">
        <v>1807</v>
      </c>
      <c r="F11091">
        <v>1</v>
      </c>
      <c r="G11091">
        <v>1</v>
      </c>
      <c r="H11091" s="4" t="str">
        <f t="shared" si="346"/>
        <v>CG50.1</v>
      </c>
      <c r="I11091" s="4" t="str">
        <f t="shared" si="347"/>
        <v>SG0_SRC_DVDD09</v>
      </c>
    </row>
    <row r="11092" spans="1:9">
      <c r="A11092" t="s">
        <v>261</v>
      </c>
      <c r="B11092" t="s">
        <v>3552</v>
      </c>
      <c r="C11092" t="s">
        <v>2552</v>
      </c>
      <c r="D11092">
        <v>2</v>
      </c>
      <c r="E11092" t="s">
        <v>169</v>
      </c>
      <c r="F11092">
        <v>2</v>
      </c>
      <c r="G11092">
        <v>2</v>
      </c>
      <c r="H11092" s="4" t="str">
        <f t="shared" si="346"/>
        <v>CG50.2</v>
      </c>
      <c r="I11092" s="4" t="str">
        <f t="shared" si="347"/>
        <v>DGND</v>
      </c>
    </row>
    <row r="11093" spans="1:9">
      <c r="A11093" t="s">
        <v>261</v>
      </c>
      <c r="B11093" t="s">
        <v>3552</v>
      </c>
      <c r="C11093" t="s">
        <v>9696</v>
      </c>
      <c r="D11093">
        <v>1</v>
      </c>
      <c r="E11093" t="s">
        <v>1818</v>
      </c>
      <c r="F11093">
        <v>1</v>
      </c>
      <c r="G11093">
        <v>1</v>
      </c>
      <c r="H11093" s="4" t="str">
        <f t="shared" si="346"/>
        <v>CG80.1</v>
      </c>
      <c r="I11093" s="4" t="str">
        <f t="shared" si="347"/>
        <v>SG0_DVDD09</v>
      </c>
    </row>
    <row r="11094" spans="1:9">
      <c r="A11094" t="s">
        <v>261</v>
      </c>
      <c r="B11094" t="s">
        <v>3552</v>
      </c>
      <c r="C11094" t="s">
        <v>9696</v>
      </c>
      <c r="D11094">
        <v>2</v>
      </c>
      <c r="E11094" t="s">
        <v>169</v>
      </c>
      <c r="F11094">
        <v>2</v>
      </c>
      <c r="G11094">
        <v>2</v>
      </c>
      <c r="H11094" s="4" t="str">
        <f t="shared" si="346"/>
        <v>CG80.2</v>
      </c>
      <c r="I11094" s="4" t="str">
        <f t="shared" si="347"/>
        <v>DGND</v>
      </c>
    </row>
    <row r="11095" spans="1:9">
      <c r="A11095" t="s">
        <v>261</v>
      </c>
      <c r="B11095" t="s">
        <v>3552</v>
      </c>
      <c r="C11095" t="s">
        <v>9697</v>
      </c>
      <c r="D11095">
        <v>1</v>
      </c>
      <c r="E11095" t="s">
        <v>1818</v>
      </c>
      <c r="F11095">
        <v>1</v>
      </c>
      <c r="G11095">
        <v>1</v>
      </c>
      <c r="H11095" s="4" t="str">
        <f t="shared" si="346"/>
        <v>CG81.1</v>
      </c>
      <c r="I11095" s="4" t="str">
        <f t="shared" si="347"/>
        <v>SG0_DVDD09</v>
      </c>
    </row>
    <row r="11096" spans="1:9">
      <c r="A11096" t="s">
        <v>261</v>
      </c>
      <c r="B11096" t="s">
        <v>3552</v>
      </c>
      <c r="C11096" t="s">
        <v>9697</v>
      </c>
      <c r="D11096">
        <v>2</v>
      </c>
      <c r="E11096" t="s">
        <v>169</v>
      </c>
      <c r="F11096">
        <v>2</v>
      </c>
      <c r="G11096">
        <v>2</v>
      </c>
      <c r="H11096" s="4" t="str">
        <f t="shared" si="346"/>
        <v>CG81.2</v>
      </c>
      <c r="I11096" s="4" t="str">
        <f t="shared" si="347"/>
        <v>DGND</v>
      </c>
    </row>
    <row r="11097" spans="1:9">
      <c r="A11097" t="s">
        <v>261</v>
      </c>
      <c r="B11097" t="s">
        <v>3552</v>
      </c>
      <c r="C11097" t="s">
        <v>9698</v>
      </c>
      <c r="D11097">
        <v>1</v>
      </c>
      <c r="E11097" t="s">
        <v>1819</v>
      </c>
      <c r="F11097">
        <v>1</v>
      </c>
      <c r="G11097">
        <v>1</v>
      </c>
      <c r="H11097" s="4" t="str">
        <f t="shared" si="346"/>
        <v>CG82.1</v>
      </c>
      <c r="I11097" s="4" t="str">
        <f t="shared" si="347"/>
        <v>SG0_AVDD09</v>
      </c>
    </row>
    <row r="11098" spans="1:9">
      <c r="A11098" t="s">
        <v>261</v>
      </c>
      <c r="B11098" t="s">
        <v>3552</v>
      </c>
      <c r="C11098" t="s">
        <v>9698</v>
      </c>
      <c r="D11098">
        <v>2</v>
      </c>
      <c r="E11098" t="s">
        <v>169</v>
      </c>
      <c r="F11098">
        <v>2</v>
      </c>
      <c r="G11098">
        <v>2</v>
      </c>
      <c r="H11098" s="4" t="str">
        <f t="shared" si="346"/>
        <v>CG82.2</v>
      </c>
      <c r="I11098" s="4" t="str">
        <f t="shared" si="347"/>
        <v>DGND</v>
      </c>
    </row>
    <row r="11099" spans="1:9">
      <c r="A11099" t="s">
        <v>261</v>
      </c>
      <c r="B11099" t="s">
        <v>3552</v>
      </c>
      <c r="C11099" t="s">
        <v>9699</v>
      </c>
      <c r="D11099">
        <v>1</v>
      </c>
      <c r="E11099" t="s">
        <v>1819</v>
      </c>
      <c r="F11099">
        <v>1</v>
      </c>
      <c r="G11099">
        <v>1</v>
      </c>
      <c r="H11099" s="4" t="str">
        <f t="shared" si="346"/>
        <v>CG86.1</v>
      </c>
      <c r="I11099" s="4" t="str">
        <f t="shared" si="347"/>
        <v>SG0_AVDD09</v>
      </c>
    </row>
    <row r="11100" spans="1:9">
      <c r="A11100" t="s">
        <v>261</v>
      </c>
      <c r="B11100" t="s">
        <v>3552</v>
      </c>
      <c r="C11100" t="s">
        <v>9699</v>
      </c>
      <c r="D11100">
        <v>2</v>
      </c>
      <c r="E11100" t="s">
        <v>169</v>
      </c>
      <c r="F11100">
        <v>2</v>
      </c>
      <c r="G11100">
        <v>2</v>
      </c>
      <c r="H11100" s="4" t="str">
        <f t="shared" si="346"/>
        <v>CG86.2</v>
      </c>
      <c r="I11100" s="4" t="str">
        <f t="shared" si="347"/>
        <v>DGND</v>
      </c>
    </row>
    <row r="11101" spans="1:9">
      <c r="A11101" t="s">
        <v>261</v>
      </c>
      <c r="B11101" t="s">
        <v>3552</v>
      </c>
      <c r="C11101" t="s">
        <v>2553</v>
      </c>
      <c r="D11101">
        <v>1</v>
      </c>
      <c r="E11101" t="s">
        <v>1807</v>
      </c>
      <c r="F11101">
        <v>1</v>
      </c>
      <c r="G11101">
        <v>1</v>
      </c>
      <c r="H11101" s="4" t="str">
        <f t="shared" si="346"/>
        <v>CG109.1</v>
      </c>
      <c r="I11101" s="4" t="str">
        <f t="shared" si="347"/>
        <v>SG0_SRC_DVDD09</v>
      </c>
    </row>
    <row r="11102" spans="1:9">
      <c r="A11102" t="s">
        <v>261</v>
      </c>
      <c r="B11102" t="s">
        <v>3552</v>
      </c>
      <c r="C11102" t="s">
        <v>2553</v>
      </c>
      <c r="D11102">
        <v>2</v>
      </c>
      <c r="E11102" t="s">
        <v>169</v>
      </c>
      <c r="F11102">
        <v>2</v>
      </c>
      <c r="G11102">
        <v>2</v>
      </c>
      <c r="H11102" s="4" t="str">
        <f t="shared" si="346"/>
        <v>CG109.2</v>
      </c>
      <c r="I11102" s="4" t="str">
        <f t="shared" si="347"/>
        <v>DGND</v>
      </c>
    </row>
    <row r="11103" spans="1:9">
      <c r="A11103" t="s">
        <v>261</v>
      </c>
      <c r="B11103" t="s">
        <v>3552</v>
      </c>
      <c r="C11103" t="s">
        <v>2554</v>
      </c>
      <c r="D11103">
        <v>1</v>
      </c>
      <c r="E11103" t="s">
        <v>1807</v>
      </c>
      <c r="F11103">
        <v>1</v>
      </c>
      <c r="G11103">
        <v>1</v>
      </c>
      <c r="H11103" s="4" t="str">
        <f t="shared" si="346"/>
        <v>CG110.1</v>
      </c>
      <c r="I11103" s="4" t="str">
        <f t="shared" si="347"/>
        <v>SG0_SRC_DVDD09</v>
      </c>
    </row>
    <row r="11104" spans="1:9">
      <c r="A11104" t="s">
        <v>261</v>
      </c>
      <c r="B11104" t="s">
        <v>3552</v>
      </c>
      <c r="C11104" t="s">
        <v>2554</v>
      </c>
      <c r="D11104">
        <v>2</v>
      </c>
      <c r="E11104" t="s">
        <v>169</v>
      </c>
      <c r="F11104">
        <v>2</v>
      </c>
      <c r="G11104">
        <v>2</v>
      </c>
      <c r="H11104" s="4" t="str">
        <f t="shared" si="346"/>
        <v>CG110.2</v>
      </c>
      <c r="I11104" s="4" t="str">
        <f t="shared" si="347"/>
        <v>DGND</v>
      </c>
    </row>
    <row r="11105" spans="1:9">
      <c r="A11105" t="s">
        <v>261</v>
      </c>
      <c r="B11105" t="s">
        <v>3552</v>
      </c>
      <c r="C11105" t="s">
        <v>2555</v>
      </c>
      <c r="D11105">
        <v>1</v>
      </c>
      <c r="E11105" t="s">
        <v>1807</v>
      </c>
      <c r="F11105">
        <v>1</v>
      </c>
      <c r="G11105">
        <v>1</v>
      </c>
      <c r="H11105" s="4" t="str">
        <f t="shared" si="346"/>
        <v>CG169.1</v>
      </c>
      <c r="I11105" s="4" t="str">
        <f t="shared" si="347"/>
        <v>SG0_SRC_DVDD09</v>
      </c>
    </row>
    <row r="11106" spans="1:9">
      <c r="A11106" t="s">
        <v>261</v>
      </c>
      <c r="B11106" t="s">
        <v>3552</v>
      </c>
      <c r="C11106" t="s">
        <v>2555</v>
      </c>
      <c r="D11106">
        <v>2</v>
      </c>
      <c r="E11106" t="s">
        <v>169</v>
      </c>
      <c r="F11106">
        <v>2</v>
      </c>
      <c r="G11106">
        <v>2</v>
      </c>
      <c r="H11106" s="4" t="str">
        <f t="shared" si="346"/>
        <v>CG169.2</v>
      </c>
      <c r="I11106" s="4" t="str">
        <f t="shared" si="347"/>
        <v>DGND</v>
      </c>
    </row>
    <row r="11107" spans="1:9">
      <c r="A11107" t="s">
        <v>261</v>
      </c>
      <c r="B11107" t="s">
        <v>3552</v>
      </c>
      <c r="C11107" t="s">
        <v>2556</v>
      </c>
      <c r="D11107">
        <v>1</v>
      </c>
      <c r="E11107" t="s">
        <v>1807</v>
      </c>
      <c r="F11107">
        <v>1</v>
      </c>
      <c r="G11107">
        <v>1</v>
      </c>
      <c r="H11107" s="4" t="str">
        <f t="shared" si="346"/>
        <v>CG170.1</v>
      </c>
      <c r="I11107" s="4" t="str">
        <f t="shared" si="347"/>
        <v>SG0_SRC_DVDD09</v>
      </c>
    </row>
    <row r="11108" spans="1:9">
      <c r="A11108" t="s">
        <v>261</v>
      </c>
      <c r="B11108" t="s">
        <v>3552</v>
      </c>
      <c r="C11108" t="s">
        <v>2556</v>
      </c>
      <c r="D11108">
        <v>2</v>
      </c>
      <c r="E11108" t="s">
        <v>169</v>
      </c>
      <c r="F11108">
        <v>2</v>
      </c>
      <c r="G11108">
        <v>2</v>
      </c>
      <c r="H11108" s="4" t="str">
        <f t="shared" si="346"/>
        <v>CG170.2</v>
      </c>
      <c r="I11108" s="4" t="str">
        <f t="shared" si="347"/>
        <v>DGND</v>
      </c>
    </row>
    <row r="11109" spans="1:9">
      <c r="A11109" t="s">
        <v>261</v>
      </c>
      <c r="B11109" t="s">
        <v>3552</v>
      </c>
      <c r="C11109" t="s">
        <v>2557</v>
      </c>
      <c r="D11109">
        <v>1</v>
      </c>
      <c r="E11109" t="s">
        <v>1807</v>
      </c>
      <c r="F11109">
        <v>1</v>
      </c>
      <c r="G11109">
        <v>1</v>
      </c>
      <c r="H11109" s="4" t="str">
        <f t="shared" si="346"/>
        <v>CG171.1</v>
      </c>
      <c r="I11109" s="4" t="str">
        <f t="shared" si="347"/>
        <v>SG0_SRC_DVDD09</v>
      </c>
    </row>
    <row r="11110" spans="1:9">
      <c r="A11110" t="s">
        <v>261</v>
      </c>
      <c r="B11110" t="s">
        <v>3552</v>
      </c>
      <c r="C11110" t="s">
        <v>2557</v>
      </c>
      <c r="D11110">
        <v>2</v>
      </c>
      <c r="E11110" t="s">
        <v>169</v>
      </c>
      <c r="F11110">
        <v>2</v>
      </c>
      <c r="G11110">
        <v>2</v>
      </c>
      <c r="H11110" s="4" t="str">
        <f t="shared" si="346"/>
        <v>CG171.2</v>
      </c>
      <c r="I11110" s="4" t="str">
        <f t="shared" si="347"/>
        <v>DGND</v>
      </c>
    </row>
    <row r="11111" spans="1:9">
      <c r="A11111" t="s">
        <v>261</v>
      </c>
      <c r="B11111" t="s">
        <v>3552</v>
      </c>
      <c r="C11111" t="s">
        <v>2558</v>
      </c>
      <c r="D11111">
        <v>1</v>
      </c>
      <c r="E11111" t="s">
        <v>1807</v>
      </c>
      <c r="F11111">
        <v>1</v>
      </c>
      <c r="G11111">
        <v>1</v>
      </c>
      <c r="H11111" s="4" t="str">
        <f t="shared" si="346"/>
        <v>CG172.1</v>
      </c>
      <c r="I11111" s="4" t="str">
        <f t="shared" si="347"/>
        <v>SG0_SRC_DVDD09</v>
      </c>
    </row>
    <row r="11112" spans="1:9">
      <c r="A11112" t="s">
        <v>261</v>
      </c>
      <c r="B11112" t="s">
        <v>3552</v>
      </c>
      <c r="C11112" t="s">
        <v>2558</v>
      </c>
      <c r="D11112">
        <v>2</v>
      </c>
      <c r="E11112" t="s">
        <v>169</v>
      </c>
      <c r="F11112">
        <v>2</v>
      </c>
      <c r="G11112">
        <v>2</v>
      </c>
      <c r="H11112" s="4" t="str">
        <f t="shared" si="346"/>
        <v>CG172.2</v>
      </c>
      <c r="I11112" s="4" t="str">
        <f t="shared" si="347"/>
        <v>DGND</v>
      </c>
    </row>
    <row r="11113" spans="1:9">
      <c r="A11113" t="s">
        <v>261</v>
      </c>
      <c r="B11113" t="s">
        <v>3552</v>
      </c>
      <c r="C11113" t="s">
        <v>2559</v>
      </c>
      <c r="D11113">
        <v>1</v>
      </c>
      <c r="E11113" t="s">
        <v>1807</v>
      </c>
      <c r="F11113">
        <v>1</v>
      </c>
      <c r="G11113">
        <v>1</v>
      </c>
      <c r="H11113" s="4" t="str">
        <f t="shared" si="346"/>
        <v>CG173.1</v>
      </c>
      <c r="I11113" s="4" t="str">
        <f t="shared" si="347"/>
        <v>SG0_SRC_DVDD09</v>
      </c>
    </row>
    <row r="11114" spans="1:9">
      <c r="A11114" t="s">
        <v>261</v>
      </c>
      <c r="B11114" t="s">
        <v>3552</v>
      </c>
      <c r="C11114" t="s">
        <v>2559</v>
      </c>
      <c r="D11114">
        <v>2</v>
      </c>
      <c r="E11114" t="s">
        <v>169</v>
      </c>
      <c r="F11114">
        <v>2</v>
      </c>
      <c r="G11114">
        <v>2</v>
      </c>
      <c r="H11114" s="4" t="str">
        <f t="shared" si="346"/>
        <v>CG173.2</v>
      </c>
      <c r="I11114" s="4" t="str">
        <f t="shared" si="347"/>
        <v>DGND</v>
      </c>
    </row>
    <row r="11115" spans="1:9">
      <c r="A11115" t="s">
        <v>261</v>
      </c>
      <c r="B11115" t="s">
        <v>3552</v>
      </c>
      <c r="C11115" t="s">
        <v>2560</v>
      </c>
      <c r="D11115">
        <v>1</v>
      </c>
      <c r="E11115" t="s">
        <v>1807</v>
      </c>
      <c r="F11115">
        <v>1</v>
      </c>
      <c r="G11115">
        <v>1</v>
      </c>
      <c r="H11115" s="4" t="str">
        <f t="shared" si="346"/>
        <v>CG174.1</v>
      </c>
      <c r="I11115" s="4" t="str">
        <f t="shared" si="347"/>
        <v>SG0_SRC_DVDD09</v>
      </c>
    </row>
    <row r="11116" spans="1:9">
      <c r="A11116" t="s">
        <v>261</v>
      </c>
      <c r="B11116" t="s">
        <v>3552</v>
      </c>
      <c r="C11116" t="s">
        <v>2560</v>
      </c>
      <c r="D11116">
        <v>2</v>
      </c>
      <c r="E11116" t="s">
        <v>169</v>
      </c>
      <c r="F11116">
        <v>2</v>
      </c>
      <c r="G11116">
        <v>2</v>
      </c>
      <c r="H11116" s="4" t="str">
        <f t="shared" si="346"/>
        <v>CG174.2</v>
      </c>
      <c r="I11116" s="4" t="str">
        <f t="shared" si="347"/>
        <v>DGND</v>
      </c>
    </row>
    <row r="11117" spans="1:9">
      <c r="A11117" t="s">
        <v>261</v>
      </c>
      <c r="B11117" t="s">
        <v>3552</v>
      </c>
      <c r="C11117" t="s">
        <v>8385</v>
      </c>
      <c r="D11117">
        <v>1</v>
      </c>
      <c r="E11117" t="s">
        <v>1807</v>
      </c>
      <c r="F11117">
        <v>1</v>
      </c>
      <c r="G11117">
        <v>1</v>
      </c>
      <c r="H11117" s="4" t="str">
        <f t="shared" si="346"/>
        <v>CG178.1</v>
      </c>
      <c r="I11117" s="4" t="str">
        <f t="shared" si="347"/>
        <v>SG0_SRC_DVDD09</v>
      </c>
    </row>
    <row r="11118" spans="1:9">
      <c r="A11118" t="s">
        <v>261</v>
      </c>
      <c r="B11118" t="s">
        <v>3552</v>
      </c>
      <c r="C11118" t="s">
        <v>8385</v>
      </c>
      <c r="D11118">
        <v>2</v>
      </c>
      <c r="E11118" t="s">
        <v>169</v>
      </c>
      <c r="F11118">
        <v>2</v>
      </c>
      <c r="G11118">
        <v>2</v>
      </c>
      <c r="H11118" s="4" t="str">
        <f t="shared" si="346"/>
        <v>CG178.2</v>
      </c>
      <c r="I11118" s="4" t="str">
        <f t="shared" si="347"/>
        <v>DGND</v>
      </c>
    </row>
    <row r="11119" spans="1:9">
      <c r="A11119" t="s">
        <v>261</v>
      </c>
      <c r="B11119" t="s">
        <v>3552</v>
      </c>
      <c r="C11119" t="s">
        <v>8386</v>
      </c>
      <c r="D11119">
        <v>1</v>
      </c>
      <c r="E11119" t="s">
        <v>1807</v>
      </c>
      <c r="F11119">
        <v>1</v>
      </c>
      <c r="G11119">
        <v>1</v>
      </c>
      <c r="H11119" s="4" t="str">
        <f t="shared" si="346"/>
        <v>CG179.1</v>
      </c>
      <c r="I11119" s="4" t="str">
        <f t="shared" si="347"/>
        <v>SG0_SRC_DVDD09</v>
      </c>
    </row>
    <row r="11120" spans="1:9">
      <c r="A11120" t="s">
        <v>261</v>
      </c>
      <c r="B11120" t="s">
        <v>3552</v>
      </c>
      <c r="C11120" t="s">
        <v>8386</v>
      </c>
      <c r="D11120">
        <v>2</v>
      </c>
      <c r="E11120" t="s">
        <v>169</v>
      </c>
      <c r="F11120">
        <v>2</v>
      </c>
      <c r="G11120">
        <v>2</v>
      </c>
      <c r="H11120" s="4" t="str">
        <f t="shared" si="346"/>
        <v>CG179.2</v>
      </c>
      <c r="I11120" s="4" t="str">
        <f t="shared" si="347"/>
        <v>DGND</v>
      </c>
    </row>
    <row r="11121" spans="1:9">
      <c r="A11121" t="s">
        <v>261</v>
      </c>
      <c r="B11121" t="s">
        <v>3552</v>
      </c>
      <c r="C11121" t="s">
        <v>9074</v>
      </c>
      <c r="D11121" t="s">
        <v>190</v>
      </c>
      <c r="E11121" t="s">
        <v>169</v>
      </c>
      <c r="F11121" t="s">
        <v>309</v>
      </c>
      <c r="G11121" t="s">
        <v>190</v>
      </c>
      <c r="H11121" s="4" t="str">
        <f t="shared" si="346"/>
        <v>GOLD0.H4</v>
      </c>
      <c r="I11121" s="4" t="str">
        <f t="shared" si="347"/>
        <v>DGND</v>
      </c>
    </row>
    <row r="11122" spans="1:9">
      <c r="A11122" t="s">
        <v>261</v>
      </c>
      <c r="B11122" t="s">
        <v>3552</v>
      </c>
      <c r="C11122" t="s">
        <v>9074</v>
      </c>
      <c r="D11122" t="s">
        <v>1529</v>
      </c>
      <c r="E11122" t="s">
        <v>1819</v>
      </c>
      <c r="F11122" t="s">
        <v>366</v>
      </c>
      <c r="G11122" t="s">
        <v>1529</v>
      </c>
      <c r="H11122" s="4" t="str">
        <f t="shared" si="346"/>
        <v>GOLD0.E4</v>
      </c>
      <c r="I11122" s="4" t="str">
        <f t="shared" si="347"/>
        <v>SG0_AVDD09</v>
      </c>
    </row>
    <row r="11123" spans="1:9">
      <c r="A11123" t="s">
        <v>261</v>
      </c>
      <c r="B11123" t="s">
        <v>3552</v>
      </c>
      <c r="C11123" t="s">
        <v>9074</v>
      </c>
      <c r="D11123" t="s">
        <v>1530</v>
      </c>
      <c r="E11123" t="s">
        <v>1819</v>
      </c>
      <c r="F11123" t="s">
        <v>332</v>
      </c>
      <c r="G11123" t="s">
        <v>1530</v>
      </c>
      <c r="H11123" s="4" t="str">
        <f t="shared" si="346"/>
        <v>GOLD0.E5</v>
      </c>
      <c r="I11123" s="4" t="str">
        <f t="shared" si="347"/>
        <v>SG0_AVDD09</v>
      </c>
    </row>
    <row r="11124" spans="1:9">
      <c r="A11124" t="s">
        <v>261</v>
      </c>
      <c r="B11124" t="s">
        <v>3552</v>
      </c>
      <c r="C11124" t="s">
        <v>9074</v>
      </c>
      <c r="D11124" t="s">
        <v>1531</v>
      </c>
      <c r="E11124" t="s">
        <v>1819</v>
      </c>
      <c r="F11124" t="s">
        <v>1704</v>
      </c>
      <c r="G11124" t="s">
        <v>1531</v>
      </c>
      <c r="H11124" s="4" t="str">
        <f t="shared" si="346"/>
        <v>GOLD0.V8</v>
      </c>
      <c r="I11124" s="4" t="str">
        <f t="shared" si="347"/>
        <v>SG0_AVDD09</v>
      </c>
    </row>
    <row r="11125" spans="1:9">
      <c r="A11125" t="s">
        <v>261</v>
      </c>
      <c r="B11125" t="s">
        <v>3552</v>
      </c>
      <c r="C11125" t="s">
        <v>9074</v>
      </c>
      <c r="D11125" t="s">
        <v>1532</v>
      </c>
      <c r="E11125" t="s">
        <v>1819</v>
      </c>
      <c r="F11125" t="s">
        <v>1705</v>
      </c>
      <c r="G11125" t="s">
        <v>1532</v>
      </c>
      <c r="H11125" s="4" t="str">
        <f t="shared" si="346"/>
        <v>GOLD0.V9</v>
      </c>
      <c r="I11125" s="4" t="str">
        <f t="shared" si="347"/>
        <v>SG0_AVDD09</v>
      </c>
    </row>
    <row r="11126" spans="1:9">
      <c r="A11126" t="s">
        <v>261</v>
      </c>
      <c r="B11126" t="s">
        <v>3552</v>
      </c>
      <c r="C11126" t="s">
        <v>9074</v>
      </c>
      <c r="D11126" t="s">
        <v>1533</v>
      </c>
      <c r="E11126" t="s">
        <v>1819</v>
      </c>
      <c r="F11126" t="s">
        <v>201</v>
      </c>
      <c r="G11126" t="s">
        <v>1533</v>
      </c>
      <c r="H11126" s="4" t="str">
        <f t="shared" si="346"/>
        <v>GOLD0.A8</v>
      </c>
      <c r="I11126" s="4" t="str">
        <f t="shared" si="347"/>
        <v>SG0_AVDD09</v>
      </c>
    </row>
    <row r="11127" spans="1:9">
      <c r="A11127" t="s">
        <v>261</v>
      </c>
      <c r="B11127" t="s">
        <v>3552</v>
      </c>
      <c r="C11127" t="s">
        <v>9074</v>
      </c>
      <c r="D11127" t="s">
        <v>1534</v>
      </c>
      <c r="E11127" t="s">
        <v>1819</v>
      </c>
      <c r="F11127" t="s">
        <v>456</v>
      </c>
      <c r="G11127" t="s">
        <v>1534</v>
      </c>
      <c r="H11127" s="4" t="str">
        <f t="shared" si="346"/>
        <v>GOLD0.D8</v>
      </c>
      <c r="I11127" s="4" t="str">
        <f t="shared" si="347"/>
        <v>SG0_AVDD09</v>
      </c>
    </row>
    <row r="11128" spans="1:9">
      <c r="A11128" t="s">
        <v>261</v>
      </c>
      <c r="B11128" t="s">
        <v>3552</v>
      </c>
      <c r="C11128" t="s">
        <v>9074</v>
      </c>
      <c r="D11128" t="s">
        <v>2986</v>
      </c>
      <c r="E11128" t="s">
        <v>1819</v>
      </c>
      <c r="F11128" t="s">
        <v>449</v>
      </c>
      <c r="G11128" t="s">
        <v>2986</v>
      </c>
      <c r="H11128" s="4" t="str">
        <f t="shared" si="346"/>
        <v>GOLD0.D16</v>
      </c>
      <c r="I11128" s="4" t="str">
        <f t="shared" si="347"/>
        <v>SG0_AVDD09</v>
      </c>
    </row>
    <row r="11129" spans="1:9">
      <c r="A11129" t="s">
        <v>261</v>
      </c>
      <c r="B11129" t="s">
        <v>3552</v>
      </c>
      <c r="C11129" t="s">
        <v>9074</v>
      </c>
      <c r="D11129" t="s">
        <v>2987</v>
      </c>
      <c r="E11129" t="s">
        <v>1819</v>
      </c>
      <c r="F11129" t="s">
        <v>403</v>
      </c>
      <c r="G11129" t="s">
        <v>2987</v>
      </c>
      <c r="H11129" s="4" t="str">
        <f t="shared" si="346"/>
        <v>GOLD0.E16</v>
      </c>
      <c r="I11129" s="4" t="str">
        <f t="shared" si="347"/>
        <v>SG0_AVDD09</v>
      </c>
    </row>
    <row r="11130" spans="1:9">
      <c r="A11130" t="s">
        <v>261</v>
      </c>
      <c r="B11130" t="s">
        <v>3552</v>
      </c>
      <c r="C11130" t="s">
        <v>9074</v>
      </c>
      <c r="D11130" t="s">
        <v>1536</v>
      </c>
      <c r="E11130" t="s">
        <v>1819</v>
      </c>
      <c r="F11130" t="s">
        <v>907</v>
      </c>
      <c r="G11130" t="s">
        <v>1536</v>
      </c>
      <c r="H11130" s="4" t="str">
        <f t="shared" si="346"/>
        <v>GOLD0.D15</v>
      </c>
      <c r="I11130" s="4" t="str">
        <f t="shared" si="347"/>
        <v>SG0_AVDD09</v>
      </c>
    </row>
    <row r="11131" spans="1:9">
      <c r="A11131" t="s">
        <v>261</v>
      </c>
      <c r="B11131" t="s">
        <v>3552</v>
      </c>
      <c r="C11131" t="s">
        <v>9074</v>
      </c>
      <c r="D11131" t="s">
        <v>1537</v>
      </c>
      <c r="E11131" t="s">
        <v>1819</v>
      </c>
      <c r="F11131" t="s">
        <v>1577</v>
      </c>
      <c r="G11131" t="s">
        <v>1537</v>
      </c>
      <c r="H11131" s="4" t="str">
        <f t="shared" si="346"/>
        <v>GOLD0.E15</v>
      </c>
      <c r="I11131" s="4" t="str">
        <f t="shared" si="347"/>
        <v>SG0_AVDD09</v>
      </c>
    </row>
    <row r="11132" spans="1:9">
      <c r="A11132" t="s">
        <v>261</v>
      </c>
      <c r="B11132" t="s">
        <v>3552</v>
      </c>
      <c r="C11132" t="s">
        <v>9074</v>
      </c>
      <c r="D11132" t="s">
        <v>1538</v>
      </c>
      <c r="E11132" t="s">
        <v>1819</v>
      </c>
      <c r="F11132" t="s">
        <v>1525</v>
      </c>
      <c r="G11132" t="s">
        <v>1538</v>
      </c>
      <c r="H11132" s="4" t="str">
        <f t="shared" si="346"/>
        <v>GOLD0.V4</v>
      </c>
      <c r="I11132" s="4" t="str">
        <f t="shared" si="347"/>
        <v>SG0_AVDD09</v>
      </c>
    </row>
    <row r="11133" spans="1:9">
      <c r="A11133" t="s">
        <v>261</v>
      </c>
      <c r="B11133" t="s">
        <v>3552</v>
      </c>
      <c r="C11133" t="s">
        <v>9074</v>
      </c>
      <c r="D11133" t="s">
        <v>1539</v>
      </c>
      <c r="E11133" t="s">
        <v>1819</v>
      </c>
      <c r="F11133" t="s">
        <v>1527</v>
      </c>
      <c r="G11133" t="s">
        <v>1539</v>
      </c>
      <c r="H11133" s="4" t="str">
        <f t="shared" si="346"/>
        <v>GOLD0.V5</v>
      </c>
      <c r="I11133" s="4" t="str">
        <f t="shared" si="347"/>
        <v>SG0_AVDD09</v>
      </c>
    </row>
    <row r="11134" spans="1:9">
      <c r="A11134" t="s">
        <v>261</v>
      </c>
      <c r="B11134" t="s">
        <v>3552</v>
      </c>
      <c r="C11134" t="s">
        <v>9074</v>
      </c>
      <c r="D11134" t="s">
        <v>1540</v>
      </c>
      <c r="E11134" t="s">
        <v>1819</v>
      </c>
      <c r="F11134" t="s">
        <v>339</v>
      </c>
      <c r="G11134" t="s">
        <v>1540</v>
      </c>
      <c r="H11134" s="4" t="str">
        <f t="shared" si="346"/>
        <v>GOLD0.T13</v>
      </c>
      <c r="I11134" s="4" t="str">
        <f t="shared" si="347"/>
        <v>SG0_AVDD09</v>
      </c>
    </row>
    <row r="11135" spans="1:9">
      <c r="A11135" t="s">
        <v>261</v>
      </c>
      <c r="B11135" t="s">
        <v>3552</v>
      </c>
      <c r="C11135" t="s">
        <v>9074</v>
      </c>
      <c r="D11135" t="s">
        <v>1541</v>
      </c>
      <c r="E11135" t="s">
        <v>1819</v>
      </c>
      <c r="F11135" t="s">
        <v>341</v>
      </c>
      <c r="G11135" t="s">
        <v>1541</v>
      </c>
      <c r="H11135" s="4" t="str">
        <f t="shared" si="346"/>
        <v>GOLD0.T14</v>
      </c>
      <c r="I11135" s="4" t="str">
        <f t="shared" si="347"/>
        <v>SG0_AVDD09</v>
      </c>
    </row>
    <row r="11136" spans="1:9">
      <c r="A11136" t="s">
        <v>261</v>
      </c>
      <c r="B11136" t="s">
        <v>3552</v>
      </c>
      <c r="C11136" t="s">
        <v>9074</v>
      </c>
      <c r="D11136" t="s">
        <v>1542</v>
      </c>
      <c r="E11136" t="s">
        <v>1819</v>
      </c>
      <c r="F11136" t="s">
        <v>1612</v>
      </c>
      <c r="G11136" t="s">
        <v>1542</v>
      </c>
      <c r="H11136" s="4" t="str">
        <f t="shared" si="346"/>
        <v>GOLD0.V10</v>
      </c>
      <c r="I11136" s="4" t="str">
        <f t="shared" si="347"/>
        <v>SG0_AVDD09</v>
      </c>
    </row>
    <row r="11137" spans="1:9">
      <c r="A11137" t="s">
        <v>261</v>
      </c>
      <c r="B11137" t="s">
        <v>3552</v>
      </c>
      <c r="C11137" t="s">
        <v>9074</v>
      </c>
      <c r="D11137" t="s">
        <v>1543</v>
      </c>
      <c r="E11137" t="s">
        <v>1819</v>
      </c>
      <c r="F11137" t="s">
        <v>1613</v>
      </c>
      <c r="G11137" t="s">
        <v>1543</v>
      </c>
      <c r="H11137" s="4" t="str">
        <f t="shared" si="346"/>
        <v>GOLD0.V11</v>
      </c>
      <c r="I11137" s="4" t="str">
        <f t="shared" si="347"/>
        <v>SG0_AVDD09</v>
      </c>
    </row>
    <row r="11138" spans="1:9">
      <c r="A11138" t="s">
        <v>261</v>
      </c>
      <c r="B11138" t="s">
        <v>3552</v>
      </c>
      <c r="C11138" t="s">
        <v>9074</v>
      </c>
      <c r="D11138" t="s">
        <v>1515</v>
      </c>
      <c r="E11138" t="s">
        <v>1818</v>
      </c>
      <c r="F11138" t="s">
        <v>428</v>
      </c>
      <c r="G11138" t="s">
        <v>1515</v>
      </c>
      <c r="H11138" s="4" t="str">
        <f t="shared" ref="H11138:H11201" si="348">CONCATENATE(C11138,".",F11138)</f>
        <v>GOLD0.G8</v>
      </c>
      <c r="I11138" s="4" t="str">
        <f t="shared" ref="I11138:I11201" si="349">E11138</f>
        <v>SG0_DVDD09</v>
      </c>
    </row>
    <row r="11139" spans="1:9">
      <c r="A11139" t="s">
        <v>261</v>
      </c>
      <c r="B11139" t="s">
        <v>3552</v>
      </c>
      <c r="C11139" t="s">
        <v>9074</v>
      </c>
      <c r="D11139" t="s">
        <v>1516</v>
      </c>
      <c r="E11139" t="s">
        <v>1818</v>
      </c>
      <c r="F11139" t="s">
        <v>412</v>
      </c>
      <c r="G11139" t="s">
        <v>1516</v>
      </c>
      <c r="H11139" s="4" t="str">
        <f t="shared" si="348"/>
        <v>GOLD0.H9</v>
      </c>
      <c r="I11139" s="4" t="str">
        <f t="shared" si="349"/>
        <v>SG0_DVDD09</v>
      </c>
    </row>
    <row r="11140" spans="1:9">
      <c r="A11140" t="s">
        <v>261</v>
      </c>
      <c r="B11140" t="s">
        <v>3552</v>
      </c>
      <c r="C11140" t="s">
        <v>9074</v>
      </c>
      <c r="D11140" t="s">
        <v>1517</v>
      </c>
      <c r="E11140" t="s">
        <v>1818</v>
      </c>
      <c r="F11140" t="s">
        <v>415</v>
      </c>
      <c r="G11140" t="s">
        <v>1517</v>
      </c>
      <c r="H11140" s="4" t="str">
        <f t="shared" si="348"/>
        <v>GOLD0.J9</v>
      </c>
      <c r="I11140" s="4" t="str">
        <f t="shared" si="349"/>
        <v>SG0_DVDD09</v>
      </c>
    </row>
    <row r="11141" spans="1:9">
      <c r="A11141" t="s">
        <v>261</v>
      </c>
      <c r="B11141" t="s">
        <v>3552</v>
      </c>
      <c r="C11141" t="s">
        <v>9074</v>
      </c>
      <c r="D11141" t="s">
        <v>1518</v>
      </c>
      <c r="E11141" t="s">
        <v>1818</v>
      </c>
      <c r="F11141" t="s">
        <v>302</v>
      </c>
      <c r="G11141" t="s">
        <v>1518</v>
      </c>
      <c r="H11141" s="4" t="str">
        <f t="shared" si="348"/>
        <v>GOLD0.K9</v>
      </c>
      <c r="I11141" s="4" t="str">
        <f t="shared" si="349"/>
        <v>SG0_DVDD09</v>
      </c>
    </row>
    <row r="11142" spans="1:9">
      <c r="A11142" t="s">
        <v>261</v>
      </c>
      <c r="B11142" t="s">
        <v>3552</v>
      </c>
      <c r="C11142" t="s">
        <v>9074</v>
      </c>
      <c r="D11142" t="s">
        <v>1519</v>
      </c>
      <c r="E11142" t="s">
        <v>1818</v>
      </c>
      <c r="F11142" t="s">
        <v>421</v>
      </c>
      <c r="G11142" t="s">
        <v>1519</v>
      </c>
      <c r="H11142" s="4" t="str">
        <f t="shared" si="348"/>
        <v>GOLD0.L9</v>
      </c>
      <c r="I11142" s="4" t="str">
        <f t="shared" si="349"/>
        <v>SG0_DVDD09</v>
      </c>
    </row>
    <row r="11143" spans="1:9">
      <c r="A11143" t="s">
        <v>261</v>
      </c>
      <c r="B11143" t="s">
        <v>3552</v>
      </c>
      <c r="C11143" t="s">
        <v>9074</v>
      </c>
      <c r="D11143" t="s">
        <v>1520</v>
      </c>
      <c r="E11143" t="s">
        <v>1818</v>
      </c>
      <c r="F11143" t="s">
        <v>1597</v>
      </c>
      <c r="G11143" t="s">
        <v>1520</v>
      </c>
      <c r="H11143" s="4" t="str">
        <f t="shared" si="348"/>
        <v>GOLD0.M10</v>
      </c>
      <c r="I11143" s="4" t="str">
        <f t="shared" si="349"/>
        <v>SG0_DVDD09</v>
      </c>
    </row>
    <row r="11144" spans="1:9">
      <c r="A11144" t="s">
        <v>261</v>
      </c>
      <c r="B11144" t="s">
        <v>3552</v>
      </c>
      <c r="C11144" t="s">
        <v>9074</v>
      </c>
      <c r="D11144" t="s">
        <v>1521</v>
      </c>
      <c r="E11144" t="s">
        <v>1818</v>
      </c>
      <c r="F11144" t="s">
        <v>1598</v>
      </c>
      <c r="G11144" t="s">
        <v>1521</v>
      </c>
      <c r="H11144" s="4" t="str">
        <f t="shared" si="348"/>
        <v>GOLD0.M11</v>
      </c>
      <c r="I11144" s="4" t="str">
        <f t="shared" si="349"/>
        <v>SG0_DVDD09</v>
      </c>
    </row>
    <row r="11145" spans="1:9">
      <c r="A11145" t="s">
        <v>261</v>
      </c>
      <c r="B11145" t="s">
        <v>3552</v>
      </c>
      <c r="C11145" t="s">
        <v>9074</v>
      </c>
      <c r="D11145" t="s">
        <v>1522</v>
      </c>
      <c r="E11145" t="s">
        <v>1818</v>
      </c>
      <c r="F11145" t="s">
        <v>1599</v>
      </c>
      <c r="G11145" t="s">
        <v>1522</v>
      </c>
      <c r="H11145" s="4" t="str">
        <f t="shared" si="348"/>
        <v>GOLD0.M12</v>
      </c>
      <c r="I11145" s="4" t="str">
        <f t="shared" si="349"/>
        <v>SG0_DVDD09</v>
      </c>
    </row>
    <row r="11146" spans="1:9">
      <c r="A11146" t="s">
        <v>261</v>
      </c>
      <c r="B11146" t="s">
        <v>3552</v>
      </c>
      <c r="C11146" t="s">
        <v>9074</v>
      </c>
      <c r="D11146" t="s">
        <v>1523</v>
      </c>
      <c r="E11146" t="s">
        <v>1818</v>
      </c>
      <c r="F11146" t="s">
        <v>451</v>
      </c>
      <c r="G11146" t="s">
        <v>1523</v>
      </c>
      <c r="H11146" s="4" t="str">
        <f t="shared" si="348"/>
        <v>GOLD0.N10</v>
      </c>
      <c r="I11146" s="4" t="str">
        <f t="shared" si="349"/>
        <v>SG0_DVDD09</v>
      </c>
    </row>
    <row r="11147" spans="1:9">
      <c r="A11147" t="s">
        <v>261</v>
      </c>
      <c r="B11147" t="s">
        <v>3552</v>
      </c>
      <c r="C11147" t="s">
        <v>9074</v>
      </c>
      <c r="D11147" t="s">
        <v>1524</v>
      </c>
      <c r="E11147" t="s">
        <v>1818</v>
      </c>
      <c r="F11147" t="s">
        <v>448</v>
      </c>
      <c r="G11147" t="s">
        <v>1524</v>
      </c>
      <c r="H11147" s="4" t="str">
        <f t="shared" si="348"/>
        <v>GOLD0.N11</v>
      </c>
      <c r="I11147" s="4" t="str">
        <f t="shared" si="349"/>
        <v>SG0_DVDD09</v>
      </c>
    </row>
    <row r="11148" spans="1:9">
      <c r="A11148" t="s">
        <v>261</v>
      </c>
      <c r="B11148" t="s">
        <v>3552</v>
      </c>
      <c r="C11148" t="s">
        <v>9074</v>
      </c>
      <c r="D11148" t="s">
        <v>1526</v>
      </c>
      <c r="E11148" t="s">
        <v>1818</v>
      </c>
      <c r="F11148" t="s">
        <v>447</v>
      </c>
      <c r="G11148" t="s">
        <v>1526</v>
      </c>
      <c r="H11148" s="4" t="str">
        <f t="shared" si="348"/>
        <v>GOLD0.N12</v>
      </c>
      <c r="I11148" s="4" t="str">
        <f t="shared" si="349"/>
        <v>SG0_DVDD09</v>
      </c>
    </row>
    <row r="11149" spans="1:9">
      <c r="A11149" t="s">
        <v>261</v>
      </c>
      <c r="B11149" t="s">
        <v>3552</v>
      </c>
      <c r="C11149" t="s">
        <v>9074</v>
      </c>
      <c r="D11149" t="s">
        <v>182</v>
      </c>
      <c r="F11149" t="s">
        <v>182</v>
      </c>
      <c r="G11149" t="s">
        <v>182</v>
      </c>
      <c r="H11149" s="4" t="str">
        <f t="shared" si="348"/>
        <v>GOLD0.GH1</v>
      </c>
      <c r="I11149" s="4">
        <f t="shared" si="349"/>
        <v>0</v>
      </c>
    </row>
    <row r="11150" spans="1:9">
      <c r="A11150" t="s">
        <v>261</v>
      </c>
      <c r="B11150" t="s">
        <v>3552</v>
      </c>
      <c r="C11150" t="s">
        <v>9074</v>
      </c>
      <c r="D11150" t="s">
        <v>183</v>
      </c>
      <c r="F11150" t="s">
        <v>183</v>
      </c>
      <c r="G11150" t="s">
        <v>183</v>
      </c>
      <c r="H11150" s="4" t="str">
        <f t="shared" si="348"/>
        <v>GOLD0.GH2</v>
      </c>
      <c r="I11150" s="4">
        <f t="shared" si="349"/>
        <v>0</v>
      </c>
    </row>
    <row r="11151" spans="1:9">
      <c r="A11151" t="s">
        <v>261</v>
      </c>
      <c r="B11151" t="s">
        <v>3552</v>
      </c>
      <c r="C11151" t="s">
        <v>9074</v>
      </c>
      <c r="D11151" t="s">
        <v>184</v>
      </c>
      <c r="F11151" t="s">
        <v>184</v>
      </c>
      <c r="G11151" t="s">
        <v>184</v>
      </c>
      <c r="H11151" s="4" t="str">
        <f t="shared" si="348"/>
        <v>GOLD0.GH3</v>
      </c>
      <c r="I11151" s="4">
        <f t="shared" si="349"/>
        <v>0</v>
      </c>
    </row>
    <row r="11152" spans="1:9">
      <c r="A11152" t="s">
        <v>261</v>
      </c>
      <c r="B11152" t="s">
        <v>3552</v>
      </c>
      <c r="C11152" t="s">
        <v>9074</v>
      </c>
      <c r="D11152" t="s">
        <v>185</v>
      </c>
      <c r="F11152" t="s">
        <v>185</v>
      </c>
      <c r="G11152" t="s">
        <v>185</v>
      </c>
      <c r="H11152" s="4" t="str">
        <f t="shared" si="348"/>
        <v>GOLD0.GH4</v>
      </c>
      <c r="I11152" s="4">
        <f t="shared" si="349"/>
        <v>0</v>
      </c>
    </row>
    <row r="11153" spans="1:9">
      <c r="A11153" t="s">
        <v>261</v>
      </c>
      <c r="B11153" t="s">
        <v>3552</v>
      </c>
      <c r="C11153" t="s">
        <v>9074</v>
      </c>
      <c r="D11153" t="s">
        <v>3014</v>
      </c>
      <c r="E11153" t="s">
        <v>169</v>
      </c>
      <c r="F11153" t="s">
        <v>195</v>
      </c>
      <c r="G11153" t="s">
        <v>3014</v>
      </c>
      <c r="H11153" s="4" t="str">
        <f t="shared" si="348"/>
        <v>GOLD0.A1</v>
      </c>
      <c r="I11153" s="4" t="str">
        <f t="shared" si="349"/>
        <v>DGND</v>
      </c>
    </row>
    <row r="11154" spans="1:9">
      <c r="A11154" t="s">
        <v>261</v>
      </c>
      <c r="B11154" t="s">
        <v>3552</v>
      </c>
      <c r="C11154" t="s">
        <v>9074</v>
      </c>
      <c r="D11154" t="s">
        <v>3015</v>
      </c>
      <c r="E11154" t="s">
        <v>169</v>
      </c>
      <c r="F11154" t="s">
        <v>202</v>
      </c>
      <c r="G11154" t="s">
        <v>3015</v>
      </c>
      <c r="H11154" s="4" t="str">
        <f t="shared" si="348"/>
        <v>GOLD0.A9</v>
      </c>
      <c r="I11154" s="4" t="str">
        <f t="shared" si="349"/>
        <v>DGND</v>
      </c>
    </row>
    <row r="11155" spans="1:9">
      <c r="A11155" t="s">
        <v>261</v>
      </c>
      <c r="B11155" t="s">
        <v>3552</v>
      </c>
      <c r="C11155" t="s">
        <v>9074</v>
      </c>
      <c r="D11155" t="s">
        <v>3016</v>
      </c>
      <c r="E11155" t="s">
        <v>169</v>
      </c>
      <c r="F11155" t="s">
        <v>204</v>
      </c>
      <c r="G11155" t="s">
        <v>3016</v>
      </c>
      <c r="H11155" s="4" t="str">
        <f t="shared" si="348"/>
        <v>GOLD0.A11</v>
      </c>
      <c r="I11155" s="4" t="str">
        <f t="shared" si="349"/>
        <v>DGND</v>
      </c>
    </row>
    <row r="11156" spans="1:9">
      <c r="A11156" t="s">
        <v>261</v>
      </c>
      <c r="B11156" t="s">
        <v>3552</v>
      </c>
      <c r="C11156" t="s">
        <v>9074</v>
      </c>
      <c r="D11156" t="s">
        <v>3017</v>
      </c>
      <c r="E11156" t="s">
        <v>169</v>
      </c>
      <c r="F11156" t="s">
        <v>207</v>
      </c>
      <c r="G11156" t="s">
        <v>3017</v>
      </c>
      <c r="H11156" s="4" t="str">
        <f t="shared" si="348"/>
        <v>GOLD0.A14</v>
      </c>
      <c r="I11156" s="4" t="str">
        <f t="shared" si="349"/>
        <v>DGND</v>
      </c>
    </row>
    <row r="11157" spans="1:9">
      <c r="A11157" t="s">
        <v>261</v>
      </c>
      <c r="B11157" t="s">
        <v>3552</v>
      </c>
      <c r="C11157" t="s">
        <v>9074</v>
      </c>
      <c r="D11157" t="s">
        <v>3018</v>
      </c>
      <c r="E11157" t="s">
        <v>169</v>
      </c>
      <c r="F11157" t="s">
        <v>212</v>
      </c>
      <c r="G11157" t="s">
        <v>3018</v>
      </c>
      <c r="H11157" s="4" t="str">
        <f t="shared" si="348"/>
        <v>GOLD0.A19</v>
      </c>
      <c r="I11157" s="4" t="str">
        <f t="shared" si="349"/>
        <v>DGND</v>
      </c>
    </row>
    <row r="11158" spans="1:9">
      <c r="A11158" t="s">
        <v>261</v>
      </c>
      <c r="B11158" t="s">
        <v>3552</v>
      </c>
      <c r="C11158" t="s">
        <v>9074</v>
      </c>
      <c r="D11158" t="s">
        <v>3019</v>
      </c>
      <c r="E11158" t="s">
        <v>169</v>
      </c>
      <c r="F11158" t="s">
        <v>214</v>
      </c>
      <c r="G11158" t="s">
        <v>3019</v>
      </c>
      <c r="H11158" s="4" t="str">
        <f t="shared" si="348"/>
        <v>GOLD0.B2</v>
      </c>
      <c r="I11158" s="4" t="str">
        <f t="shared" si="349"/>
        <v>DGND</v>
      </c>
    </row>
    <row r="11159" spans="1:9">
      <c r="A11159" t="s">
        <v>261</v>
      </c>
      <c r="B11159" t="s">
        <v>3552</v>
      </c>
      <c r="C11159" t="s">
        <v>9074</v>
      </c>
      <c r="D11159" t="s">
        <v>3020</v>
      </c>
      <c r="E11159" t="s">
        <v>169</v>
      </c>
      <c r="F11159" t="s">
        <v>220</v>
      </c>
      <c r="G11159" t="s">
        <v>3020</v>
      </c>
      <c r="H11159" s="4" t="str">
        <f t="shared" si="348"/>
        <v>GOLD0.B9</v>
      </c>
      <c r="I11159" s="4" t="str">
        <f t="shared" si="349"/>
        <v>DGND</v>
      </c>
    </row>
    <row r="11160" spans="1:9">
      <c r="A11160" t="s">
        <v>261</v>
      </c>
      <c r="B11160" t="s">
        <v>3552</v>
      </c>
      <c r="C11160" t="s">
        <v>9074</v>
      </c>
      <c r="D11160" t="s">
        <v>3021</v>
      </c>
      <c r="E11160" t="s">
        <v>169</v>
      </c>
      <c r="F11160" t="s">
        <v>221</v>
      </c>
      <c r="G11160" t="s">
        <v>3021</v>
      </c>
      <c r="H11160" s="4" t="str">
        <f t="shared" si="348"/>
        <v>GOLD0.B10</v>
      </c>
      <c r="I11160" s="4" t="str">
        <f t="shared" si="349"/>
        <v>DGND</v>
      </c>
    </row>
    <row r="11161" spans="1:9">
      <c r="A11161" t="s">
        <v>261</v>
      </c>
      <c r="B11161" t="s">
        <v>3552</v>
      </c>
      <c r="C11161" t="s">
        <v>9074</v>
      </c>
      <c r="D11161" t="s">
        <v>3022</v>
      </c>
      <c r="E11161" t="s">
        <v>169</v>
      </c>
      <c r="F11161" t="s">
        <v>222</v>
      </c>
      <c r="G11161" t="s">
        <v>3022</v>
      </c>
      <c r="H11161" s="4" t="str">
        <f t="shared" si="348"/>
        <v>GOLD0.B11</v>
      </c>
      <c r="I11161" s="4" t="str">
        <f t="shared" si="349"/>
        <v>DGND</v>
      </c>
    </row>
    <row r="11162" spans="1:9">
      <c r="A11162" t="s">
        <v>261</v>
      </c>
      <c r="B11162" t="s">
        <v>3552</v>
      </c>
      <c r="C11162" t="s">
        <v>9074</v>
      </c>
      <c r="D11162" t="s">
        <v>3023</v>
      </c>
      <c r="E11162" t="s">
        <v>169</v>
      </c>
      <c r="F11162" t="s">
        <v>230</v>
      </c>
      <c r="G11162" t="s">
        <v>3023</v>
      </c>
      <c r="H11162" s="4" t="str">
        <f t="shared" si="348"/>
        <v>GOLD0.B19</v>
      </c>
      <c r="I11162" s="4" t="str">
        <f t="shared" si="349"/>
        <v>DGND</v>
      </c>
    </row>
    <row r="11163" spans="1:9">
      <c r="A11163" t="s">
        <v>261</v>
      </c>
      <c r="B11163" t="s">
        <v>3552</v>
      </c>
      <c r="C11163" t="s">
        <v>9074</v>
      </c>
      <c r="D11163" t="s">
        <v>3024</v>
      </c>
      <c r="E11163" t="s">
        <v>169</v>
      </c>
      <c r="F11163" t="s">
        <v>258</v>
      </c>
      <c r="G11163" t="s">
        <v>3024</v>
      </c>
      <c r="H11163" s="4" t="str">
        <f t="shared" si="348"/>
        <v>GOLD0.C18</v>
      </c>
      <c r="I11163" s="4" t="str">
        <f t="shared" si="349"/>
        <v>DGND</v>
      </c>
    </row>
    <row r="11164" spans="1:9">
      <c r="A11164" t="s">
        <v>261</v>
      </c>
      <c r="B11164" t="s">
        <v>3552</v>
      </c>
      <c r="C11164" t="s">
        <v>9074</v>
      </c>
      <c r="D11164" t="s">
        <v>3025</v>
      </c>
      <c r="E11164" t="s">
        <v>169</v>
      </c>
      <c r="F11164" t="s">
        <v>259</v>
      </c>
      <c r="G11164" t="s">
        <v>3025</v>
      </c>
      <c r="H11164" s="4" t="str">
        <f t="shared" si="348"/>
        <v>GOLD0.C19</v>
      </c>
      <c r="I11164" s="4" t="str">
        <f t="shared" si="349"/>
        <v>DGND</v>
      </c>
    </row>
    <row r="11165" spans="1:9">
      <c r="A11165" t="s">
        <v>261</v>
      </c>
      <c r="B11165" t="s">
        <v>3552</v>
      </c>
      <c r="C11165" t="s">
        <v>9074</v>
      </c>
      <c r="D11165" t="s">
        <v>3026</v>
      </c>
      <c r="E11165" t="s">
        <v>169</v>
      </c>
      <c r="F11165" t="s">
        <v>405</v>
      </c>
      <c r="G11165" t="s">
        <v>3026</v>
      </c>
      <c r="H11165" s="4" t="str">
        <f t="shared" si="348"/>
        <v>GOLD0.D9</v>
      </c>
      <c r="I11165" s="4" t="str">
        <f t="shared" si="349"/>
        <v>DGND</v>
      </c>
    </row>
    <row r="11166" spans="1:9">
      <c r="A11166" t="s">
        <v>261</v>
      </c>
      <c r="B11166" t="s">
        <v>3552</v>
      </c>
      <c r="C11166" t="s">
        <v>9074</v>
      </c>
      <c r="D11166" t="s">
        <v>3027</v>
      </c>
      <c r="E11166" t="s">
        <v>169</v>
      </c>
      <c r="F11166" t="s">
        <v>437</v>
      </c>
      <c r="G11166" t="s">
        <v>3027</v>
      </c>
      <c r="H11166" s="4" t="str">
        <f t="shared" si="348"/>
        <v>GOLD0.D10</v>
      </c>
      <c r="I11166" s="4" t="str">
        <f t="shared" si="349"/>
        <v>DGND</v>
      </c>
    </row>
    <row r="11167" spans="1:9">
      <c r="A11167" t="s">
        <v>261</v>
      </c>
      <c r="B11167" t="s">
        <v>3552</v>
      </c>
      <c r="C11167" t="s">
        <v>9074</v>
      </c>
      <c r="D11167" t="s">
        <v>3028</v>
      </c>
      <c r="E11167" t="s">
        <v>169</v>
      </c>
      <c r="F11167" t="s">
        <v>325</v>
      </c>
      <c r="G11167" t="s">
        <v>3028</v>
      </c>
      <c r="H11167" s="4" t="str">
        <f t="shared" si="348"/>
        <v>GOLD0.D12</v>
      </c>
      <c r="I11167" s="4" t="str">
        <f t="shared" si="349"/>
        <v>DGND</v>
      </c>
    </row>
    <row r="11168" spans="1:9">
      <c r="A11168" t="s">
        <v>261</v>
      </c>
      <c r="B11168" t="s">
        <v>3552</v>
      </c>
      <c r="C11168" t="s">
        <v>9074</v>
      </c>
      <c r="D11168" t="s">
        <v>3029</v>
      </c>
      <c r="E11168" t="s">
        <v>169</v>
      </c>
      <c r="F11168" t="s">
        <v>313</v>
      </c>
      <c r="G11168" t="s">
        <v>3029</v>
      </c>
      <c r="H11168" s="4" t="str">
        <f t="shared" si="348"/>
        <v>GOLD0.D13</v>
      </c>
      <c r="I11168" s="4" t="str">
        <f t="shared" si="349"/>
        <v>DGND</v>
      </c>
    </row>
    <row r="11169" spans="1:9">
      <c r="A11169" t="s">
        <v>261</v>
      </c>
      <c r="B11169" t="s">
        <v>3552</v>
      </c>
      <c r="C11169" t="s">
        <v>9074</v>
      </c>
      <c r="D11169" t="s">
        <v>3030</v>
      </c>
      <c r="E11169" t="s">
        <v>169</v>
      </c>
      <c r="F11169" t="s">
        <v>457</v>
      </c>
      <c r="G11169" t="s">
        <v>3030</v>
      </c>
      <c r="H11169" s="4" t="str">
        <f t="shared" si="348"/>
        <v>GOLD0.D14</v>
      </c>
      <c r="I11169" s="4" t="str">
        <f t="shared" si="349"/>
        <v>DGND</v>
      </c>
    </row>
    <row r="11170" spans="1:9">
      <c r="A11170" t="s">
        <v>261</v>
      </c>
      <c r="B11170" t="s">
        <v>3552</v>
      </c>
      <c r="C11170" t="s">
        <v>9074</v>
      </c>
      <c r="D11170" t="s">
        <v>3031</v>
      </c>
      <c r="E11170" t="s">
        <v>169</v>
      </c>
      <c r="F11170" t="s">
        <v>423</v>
      </c>
      <c r="G11170" t="s">
        <v>3031</v>
      </c>
      <c r="H11170" s="4" t="str">
        <f t="shared" si="348"/>
        <v>GOLD0.E8</v>
      </c>
      <c r="I11170" s="4" t="str">
        <f t="shared" si="349"/>
        <v>DGND</v>
      </c>
    </row>
    <row r="11171" spans="1:9">
      <c r="A11171" t="s">
        <v>261</v>
      </c>
      <c r="B11171" t="s">
        <v>3552</v>
      </c>
      <c r="C11171" t="s">
        <v>9074</v>
      </c>
      <c r="D11171" t="s">
        <v>3032</v>
      </c>
      <c r="E11171" t="s">
        <v>169</v>
      </c>
      <c r="F11171" t="s">
        <v>455</v>
      </c>
      <c r="G11171" t="s">
        <v>3032</v>
      </c>
      <c r="H11171" s="4" t="str">
        <f t="shared" si="348"/>
        <v>GOLD0.E9</v>
      </c>
      <c r="I11171" s="4" t="str">
        <f t="shared" si="349"/>
        <v>DGND</v>
      </c>
    </row>
    <row r="11172" spans="1:9">
      <c r="A11172" t="s">
        <v>261</v>
      </c>
      <c r="B11172" t="s">
        <v>3552</v>
      </c>
      <c r="C11172" t="s">
        <v>9074</v>
      </c>
      <c r="D11172" t="s">
        <v>3033</v>
      </c>
      <c r="E11172" t="s">
        <v>169</v>
      </c>
      <c r="F11172" t="s">
        <v>438</v>
      </c>
      <c r="G11172" t="s">
        <v>3033</v>
      </c>
      <c r="H11172" s="4" t="str">
        <f t="shared" si="348"/>
        <v>GOLD0.E10</v>
      </c>
      <c r="I11172" s="4" t="str">
        <f t="shared" si="349"/>
        <v>DGND</v>
      </c>
    </row>
    <row r="11173" spans="1:9">
      <c r="A11173" t="s">
        <v>261</v>
      </c>
      <c r="B11173" t="s">
        <v>3552</v>
      </c>
      <c r="C11173" t="s">
        <v>9074</v>
      </c>
      <c r="D11173" t="s">
        <v>3034</v>
      </c>
      <c r="E11173" t="s">
        <v>169</v>
      </c>
      <c r="F11173" t="s">
        <v>441</v>
      </c>
      <c r="G11173" t="s">
        <v>3034</v>
      </c>
      <c r="H11173" s="4" t="str">
        <f t="shared" si="348"/>
        <v>GOLD0.E12</v>
      </c>
      <c r="I11173" s="4" t="str">
        <f t="shared" si="349"/>
        <v>DGND</v>
      </c>
    </row>
    <row r="11174" spans="1:9">
      <c r="A11174" t="s">
        <v>261</v>
      </c>
      <c r="B11174" t="s">
        <v>3552</v>
      </c>
      <c r="C11174" t="s">
        <v>9074</v>
      </c>
      <c r="D11174" t="s">
        <v>3035</v>
      </c>
      <c r="E11174" t="s">
        <v>169</v>
      </c>
      <c r="F11174" t="s">
        <v>452</v>
      </c>
      <c r="G11174" t="s">
        <v>3035</v>
      </c>
      <c r="H11174" s="4" t="str">
        <f t="shared" si="348"/>
        <v>GOLD0.E13</v>
      </c>
      <c r="I11174" s="4" t="str">
        <f t="shared" si="349"/>
        <v>DGND</v>
      </c>
    </row>
    <row r="11175" spans="1:9">
      <c r="A11175" t="s">
        <v>261</v>
      </c>
      <c r="B11175" t="s">
        <v>3552</v>
      </c>
      <c r="C11175" t="s">
        <v>9074</v>
      </c>
      <c r="D11175" t="s">
        <v>3036</v>
      </c>
      <c r="E11175" t="s">
        <v>169</v>
      </c>
      <c r="F11175" t="s">
        <v>453</v>
      </c>
      <c r="G11175" t="s">
        <v>3036</v>
      </c>
      <c r="H11175" s="4" t="str">
        <f t="shared" si="348"/>
        <v>GOLD0.E14</v>
      </c>
      <c r="I11175" s="4" t="str">
        <f t="shared" si="349"/>
        <v>DGND</v>
      </c>
    </row>
    <row r="11176" spans="1:9">
      <c r="A11176" t="s">
        <v>261</v>
      </c>
      <c r="B11176" t="s">
        <v>3552</v>
      </c>
      <c r="C11176" t="s">
        <v>9074</v>
      </c>
      <c r="D11176" t="s">
        <v>3037</v>
      </c>
      <c r="E11176" t="s">
        <v>169</v>
      </c>
      <c r="F11176" t="s">
        <v>409</v>
      </c>
      <c r="G11176" t="s">
        <v>3037</v>
      </c>
      <c r="H11176" s="4" t="str">
        <f t="shared" si="348"/>
        <v>GOLD0.G9</v>
      </c>
      <c r="I11176" s="4" t="str">
        <f t="shared" si="349"/>
        <v>DGND</v>
      </c>
    </row>
    <row r="11177" spans="1:9">
      <c r="A11177" t="s">
        <v>261</v>
      </c>
      <c r="B11177" t="s">
        <v>3552</v>
      </c>
      <c r="C11177" t="s">
        <v>9074</v>
      </c>
      <c r="D11177" t="s">
        <v>3038</v>
      </c>
      <c r="E11177" t="s">
        <v>169</v>
      </c>
      <c r="F11177" t="s">
        <v>406</v>
      </c>
      <c r="G11177" t="s">
        <v>3038</v>
      </c>
      <c r="H11177" s="4" t="str">
        <f t="shared" si="348"/>
        <v>GOLD0.G10</v>
      </c>
      <c r="I11177" s="4" t="str">
        <f t="shared" si="349"/>
        <v>DGND</v>
      </c>
    </row>
    <row r="11178" spans="1:9">
      <c r="A11178" t="s">
        <v>261</v>
      </c>
      <c r="B11178" t="s">
        <v>3552</v>
      </c>
      <c r="C11178" t="s">
        <v>9074</v>
      </c>
      <c r="D11178" t="s">
        <v>3039</v>
      </c>
      <c r="E11178" t="s">
        <v>169</v>
      </c>
      <c r="F11178" t="s">
        <v>407</v>
      </c>
      <c r="G11178" t="s">
        <v>3039</v>
      </c>
      <c r="H11178" s="4" t="str">
        <f t="shared" si="348"/>
        <v>GOLD0.G11</v>
      </c>
      <c r="I11178" s="4" t="str">
        <f t="shared" si="349"/>
        <v>DGND</v>
      </c>
    </row>
    <row r="11179" spans="1:9">
      <c r="A11179" t="s">
        <v>261</v>
      </c>
      <c r="B11179" t="s">
        <v>3552</v>
      </c>
      <c r="C11179" t="s">
        <v>9074</v>
      </c>
      <c r="D11179" t="s">
        <v>3040</v>
      </c>
      <c r="E11179" t="s">
        <v>169</v>
      </c>
      <c r="F11179" t="s">
        <v>694</v>
      </c>
      <c r="G11179" t="s">
        <v>3040</v>
      </c>
      <c r="H11179" s="4" t="str">
        <f t="shared" si="348"/>
        <v>GOLD0.G12</v>
      </c>
      <c r="I11179" s="4" t="str">
        <f t="shared" si="349"/>
        <v>DGND</v>
      </c>
    </row>
    <row r="11180" spans="1:9">
      <c r="A11180" t="s">
        <v>261</v>
      </c>
      <c r="B11180" t="s">
        <v>3552</v>
      </c>
      <c r="C11180" t="s">
        <v>9074</v>
      </c>
      <c r="D11180" t="s">
        <v>3041</v>
      </c>
      <c r="E11180" t="s">
        <v>169</v>
      </c>
      <c r="F11180" t="s">
        <v>408</v>
      </c>
      <c r="G11180" t="s">
        <v>3041</v>
      </c>
      <c r="H11180" s="4" t="str">
        <f t="shared" si="348"/>
        <v>GOLD0.G13</v>
      </c>
      <c r="I11180" s="4" t="str">
        <f t="shared" si="349"/>
        <v>DGND</v>
      </c>
    </row>
    <row r="11181" spans="1:9">
      <c r="A11181" t="s">
        <v>261</v>
      </c>
      <c r="B11181" t="s">
        <v>3552</v>
      </c>
      <c r="C11181" t="s">
        <v>9074</v>
      </c>
      <c r="D11181" t="s">
        <v>3042</v>
      </c>
      <c r="E11181" t="s">
        <v>169</v>
      </c>
      <c r="F11181" t="s">
        <v>410</v>
      </c>
      <c r="G11181" t="s">
        <v>3042</v>
      </c>
      <c r="H11181" s="4" t="str">
        <f t="shared" si="348"/>
        <v>GOLD0.H10</v>
      </c>
      <c r="I11181" s="4" t="str">
        <f t="shared" si="349"/>
        <v>DGND</v>
      </c>
    </row>
    <row r="11182" spans="1:9">
      <c r="A11182" t="s">
        <v>261</v>
      </c>
      <c r="B11182" t="s">
        <v>3552</v>
      </c>
      <c r="C11182" t="s">
        <v>9074</v>
      </c>
      <c r="D11182" t="s">
        <v>3043</v>
      </c>
      <c r="E11182" t="s">
        <v>169</v>
      </c>
      <c r="F11182" t="s">
        <v>411</v>
      </c>
      <c r="G11182" t="s">
        <v>3043</v>
      </c>
      <c r="H11182" s="4" t="str">
        <f t="shared" si="348"/>
        <v>GOLD0.H11</v>
      </c>
      <c r="I11182" s="4" t="str">
        <f t="shared" si="349"/>
        <v>DGND</v>
      </c>
    </row>
    <row r="11183" spans="1:9">
      <c r="A11183" t="s">
        <v>261</v>
      </c>
      <c r="B11183" t="s">
        <v>3552</v>
      </c>
      <c r="C11183" t="s">
        <v>9074</v>
      </c>
      <c r="D11183" t="s">
        <v>3044</v>
      </c>
      <c r="E11183" t="s">
        <v>169</v>
      </c>
      <c r="F11183" t="s">
        <v>413</v>
      </c>
      <c r="G11183" t="s">
        <v>3044</v>
      </c>
      <c r="H11183" s="4" t="str">
        <f t="shared" si="348"/>
        <v>GOLD0.J10</v>
      </c>
      <c r="I11183" s="4" t="str">
        <f t="shared" si="349"/>
        <v>DGND</v>
      </c>
    </row>
    <row r="11184" spans="1:9">
      <c r="A11184" t="s">
        <v>261</v>
      </c>
      <c r="B11184" t="s">
        <v>3552</v>
      </c>
      <c r="C11184" t="s">
        <v>9074</v>
      </c>
      <c r="D11184" t="s">
        <v>3045</v>
      </c>
      <c r="E11184" t="s">
        <v>169</v>
      </c>
      <c r="F11184" t="s">
        <v>414</v>
      </c>
      <c r="G11184" t="s">
        <v>3045</v>
      </c>
      <c r="H11184" s="4" t="str">
        <f t="shared" si="348"/>
        <v>GOLD0.J11</v>
      </c>
      <c r="I11184" s="4" t="str">
        <f t="shared" si="349"/>
        <v>DGND</v>
      </c>
    </row>
    <row r="11185" spans="1:9">
      <c r="A11185" t="s">
        <v>261</v>
      </c>
      <c r="B11185" t="s">
        <v>3552</v>
      </c>
      <c r="C11185" t="s">
        <v>9074</v>
      </c>
      <c r="D11185" t="s">
        <v>3046</v>
      </c>
      <c r="E11185" t="s">
        <v>169</v>
      </c>
      <c r="F11185" t="s">
        <v>268</v>
      </c>
      <c r="G11185" t="s">
        <v>3046</v>
      </c>
      <c r="H11185" s="4" t="str">
        <f t="shared" si="348"/>
        <v>GOLD0.K10</v>
      </c>
      <c r="I11185" s="4" t="str">
        <f t="shared" si="349"/>
        <v>DGND</v>
      </c>
    </row>
    <row r="11186" spans="1:9">
      <c r="A11186" t="s">
        <v>261</v>
      </c>
      <c r="B11186" t="s">
        <v>3552</v>
      </c>
      <c r="C11186" t="s">
        <v>9074</v>
      </c>
      <c r="D11186" t="s">
        <v>3047</v>
      </c>
      <c r="E11186" t="s">
        <v>169</v>
      </c>
      <c r="F11186" t="s">
        <v>416</v>
      </c>
      <c r="G11186" t="s">
        <v>3047</v>
      </c>
      <c r="H11186" s="4" t="str">
        <f t="shared" si="348"/>
        <v>GOLD0.K11</v>
      </c>
      <c r="I11186" s="4" t="str">
        <f t="shared" si="349"/>
        <v>DGND</v>
      </c>
    </row>
    <row r="11187" spans="1:9">
      <c r="A11187" t="s">
        <v>261</v>
      </c>
      <c r="B11187" t="s">
        <v>3552</v>
      </c>
      <c r="C11187" t="s">
        <v>9074</v>
      </c>
      <c r="D11187" t="s">
        <v>3048</v>
      </c>
      <c r="E11187" t="s">
        <v>169</v>
      </c>
      <c r="F11187" t="s">
        <v>418</v>
      </c>
      <c r="G11187" t="s">
        <v>3048</v>
      </c>
      <c r="H11187" s="4" t="str">
        <f t="shared" si="348"/>
        <v>GOLD0.L10</v>
      </c>
      <c r="I11187" s="4" t="str">
        <f t="shared" si="349"/>
        <v>DGND</v>
      </c>
    </row>
    <row r="11188" spans="1:9">
      <c r="A11188" t="s">
        <v>261</v>
      </c>
      <c r="B11188" t="s">
        <v>3552</v>
      </c>
      <c r="C11188" t="s">
        <v>9074</v>
      </c>
      <c r="D11188" t="s">
        <v>3049</v>
      </c>
      <c r="E11188" t="s">
        <v>169</v>
      </c>
      <c r="F11188" t="s">
        <v>419</v>
      </c>
      <c r="G11188" t="s">
        <v>3049</v>
      </c>
      <c r="H11188" s="4" t="str">
        <f t="shared" si="348"/>
        <v>GOLD0.L11</v>
      </c>
      <c r="I11188" s="4" t="str">
        <f t="shared" si="349"/>
        <v>DGND</v>
      </c>
    </row>
    <row r="11189" spans="1:9">
      <c r="A11189" t="s">
        <v>261</v>
      </c>
      <c r="B11189" t="s">
        <v>3552</v>
      </c>
      <c r="C11189" t="s">
        <v>9074</v>
      </c>
      <c r="D11189" t="s">
        <v>3050</v>
      </c>
      <c r="E11189" t="s">
        <v>169</v>
      </c>
      <c r="F11189" t="s">
        <v>276</v>
      </c>
      <c r="G11189" t="s">
        <v>3050</v>
      </c>
      <c r="H11189" s="4" t="str">
        <f t="shared" si="348"/>
        <v>GOLD0.R10</v>
      </c>
      <c r="I11189" s="4" t="str">
        <f t="shared" si="349"/>
        <v>DGND</v>
      </c>
    </row>
    <row r="11190" spans="1:9">
      <c r="A11190" t="s">
        <v>261</v>
      </c>
      <c r="B11190" t="s">
        <v>3552</v>
      </c>
      <c r="C11190" t="s">
        <v>9074</v>
      </c>
      <c r="D11190" t="s">
        <v>3051</v>
      </c>
      <c r="E11190" t="s">
        <v>169</v>
      </c>
      <c r="F11190" t="s">
        <v>1337</v>
      </c>
      <c r="G11190" t="s">
        <v>3051</v>
      </c>
      <c r="H11190" s="4" t="str">
        <f t="shared" si="348"/>
        <v>GOLD0.R11</v>
      </c>
      <c r="I11190" s="4" t="str">
        <f t="shared" si="349"/>
        <v>DGND</v>
      </c>
    </row>
    <row r="11191" spans="1:9">
      <c r="A11191" t="s">
        <v>261</v>
      </c>
      <c r="B11191" t="s">
        <v>3552</v>
      </c>
      <c r="C11191" t="s">
        <v>9074</v>
      </c>
      <c r="D11191" t="s">
        <v>3052</v>
      </c>
      <c r="E11191" t="s">
        <v>169</v>
      </c>
      <c r="F11191" t="s">
        <v>1338</v>
      </c>
      <c r="G11191" t="s">
        <v>3052</v>
      </c>
      <c r="H11191" s="4" t="str">
        <f t="shared" si="348"/>
        <v>GOLD0.R12</v>
      </c>
      <c r="I11191" s="4" t="str">
        <f t="shared" si="349"/>
        <v>DGND</v>
      </c>
    </row>
    <row r="11192" spans="1:9">
      <c r="A11192" t="s">
        <v>261</v>
      </c>
      <c r="B11192" t="s">
        <v>3552</v>
      </c>
      <c r="C11192" t="s">
        <v>9074</v>
      </c>
      <c r="D11192" t="s">
        <v>3053</v>
      </c>
      <c r="E11192" t="s">
        <v>169</v>
      </c>
      <c r="F11192" t="s">
        <v>1339</v>
      </c>
      <c r="G11192" t="s">
        <v>3053</v>
      </c>
      <c r="H11192" s="4" t="str">
        <f t="shared" si="348"/>
        <v>GOLD0.R13</v>
      </c>
      <c r="I11192" s="4" t="str">
        <f t="shared" si="349"/>
        <v>DGND</v>
      </c>
    </row>
    <row r="11193" spans="1:9">
      <c r="A11193" t="s">
        <v>261</v>
      </c>
      <c r="B11193" t="s">
        <v>3552</v>
      </c>
      <c r="C11193" t="s">
        <v>9074</v>
      </c>
      <c r="D11193" t="s">
        <v>3054</v>
      </c>
      <c r="E11193" t="s">
        <v>169</v>
      </c>
      <c r="F11193" t="s">
        <v>277</v>
      </c>
      <c r="G11193" t="s">
        <v>3054</v>
      </c>
      <c r="H11193" s="4" t="str">
        <f t="shared" si="348"/>
        <v>GOLD0.R14</v>
      </c>
      <c r="I11193" s="4" t="str">
        <f t="shared" si="349"/>
        <v>DGND</v>
      </c>
    </row>
    <row r="11194" spans="1:9">
      <c r="A11194" t="s">
        <v>261</v>
      </c>
      <c r="B11194" t="s">
        <v>3552</v>
      </c>
      <c r="C11194" t="s">
        <v>9074</v>
      </c>
      <c r="D11194" t="s">
        <v>3055</v>
      </c>
      <c r="E11194" t="s">
        <v>169</v>
      </c>
      <c r="F11194" t="s">
        <v>1669</v>
      </c>
      <c r="G11194" t="s">
        <v>3055</v>
      </c>
      <c r="H11194" s="4" t="str">
        <f t="shared" si="348"/>
        <v>GOLD0.W1</v>
      </c>
      <c r="I11194" s="4" t="str">
        <f t="shared" si="349"/>
        <v>DGND</v>
      </c>
    </row>
    <row r="11195" spans="1:9">
      <c r="A11195" t="s">
        <v>261</v>
      </c>
      <c r="B11195" t="s">
        <v>3552</v>
      </c>
      <c r="C11195" t="s">
        <v>9074</v>
      </c>
      <c r="D11195" t="s">
        <v>3056</v>
      </c>
      <c r="E11195" t="s">
        <v>169</v>
      </c>
      <c r="F11195" t="s">
        <v>1630</v>
      </c>
      <c r="G11195" t="s">
        <v>3056</v>
      </c>
      <c r="H11195" s="4" t="str">
        <f t="shared" si="348"/>
        <v>GOLD0.W19</v>
      </c>
      <c r="I11195" s="4" t="str">
        <f t="shared" si="349"/>
        <v>DGND</v>
      </c>
    </row>
    <row r="11196" spans="1:9">
      <c r="A11196" t="s">
        <v>261</v>
      </c>
      <c r="B11196" t="s">
        <v>3552</v>
      </c>
      <c r="C11196" t="s">
        <v>9074</v>
      </c>
      <c r="D11196" t="s">
        <v>1631</v>
      </c>
      <c r="E11196" t="s">
        <v>169</v>
      </c>
      <c r="F11196" t="s">
        <v>330</v>
      </c>
      <c r="G11196" t="s">
        <v>1631</v>
      </c>
      <c r="H11196" s="4" t="str">
        <f t="shared" si="348"/>
        <v>GOLD0.T7</v>
      </c>
      <c r="I11196" s="4" t="str">
        <f t="shared" si="349"/>
        <v>DGND</v>
      </c>
    </row>
    <row r="11197" spans="1:9">
      <c r="A11197" t="s">
        <v>261</v>
      </c>
      <c r="B11197" t="s">
        <v>3552</v>
      </c>
      <c r="C11197" t="s">
        <v>9074</v>
      </c>
      <c r="D11197" t="s">
        <v>1632</v>
      </c>
      <c r="E11197" t="s">
        <v>169</v>
      </c>
      <c r="F11197" t="s">
        <v>355</v>
      </c>
      <c r="G11197" t="s">
        <v>1632</v>
      </c>
      <c r="H11197" s="4" t="str">
        <f t="shared" si="348"/>
        <v>GOLD0.T8</v>
      </c>
      <c r="I11197" s="4" t="str">
        <f t="shared" si="349"/>
        <v>DGND</v>
      </c>
    </row>
    <row r="11198" spans="1:9">
      <c r="A11198" t="s">
        <v>261</v>
      </c>
      <c r="B11198" t="s">
        <v>3552</v>
      </c>
      <c r="C11198" t="s">
        <v>9074</v>
      </c>
      <c r="D11198" t="s">
        <v>1633</v>
      </c>
      <c r="E11198" t="s">
        <v>169</v>
      </c>
      <c r="F11198" t="s">
        <v>379</v>
      </c>
      <c r="G11198" t="s">
        <v>1633</v>
      </c>
      <c r="H11198" s="4" t="str">
        <f t="shared" si="348"/>
        <v>GOLD0.T11</v>
      </c>
      <c r="I11198" s="4" t="str">
        <f t="shared" si="349"/>
        <v>DGND</v>
      </c>
    </row>
    <row r="11199" spans="1:9">
      <c r="A11199" t="s">
        <v>261</v>
      </c>
      <c r="B11199" t="s">
        <v>3552</v>
      </c>
      <c r="C11199" t="s">
        <v>9074</v>
      </c>
      <c r="D11199" t="s">
        <v>1634</v>
      </c>
      <c r="E11199" t="s">
        <v>169</v>
      </c>
      <c r="F11199" t="s">
        <v>377</v>
      </c>
      <c r="G11199" t="s">
        <v>1634</v>
      </c>
      <c r="H11199" s="4" t="str">
        <f t="shared" si="348"/>
        <v>GOLD0.T12</v>
      </c>
      <c r="I11199" s="4" t="str">
        <f t="shared" si="349"/>
        <v>DGND</v>
      </c>
    </row>
    <row r="11200" spans="1:9">
      <c r="A11200" t="s">
        <v>261</v>
      </c>
      <c r="B11200" t="s">
        <v>3552</v>
      </c>
      <c r="C11200" t="s">
        <v>9074</v>
      </c>
      <c r="D11200" t="s">
        <v>1635</v>
      </c>
      <c r="E11200" t="s">
        <v>169</v>
      </c>
      <c r="F11200" t="s">
        <v>1670</v>
      </c>
      <c r="G11200" t="s">
        <v>1635</v>
      </c>
      <c r="H11200" s="4" t="str">
        <f t="shared" si="348"/>
        <v>GOLD0.W2</v>
      </c>
      <c r="I11200" s="4" t="str">
        <f t="shared" si="349"/>
        <v>DGND</v>
      </c>
    </row>
    <row r="11201" spans="1:9">
      <c r="A11201" t="s">
        <v>261</v>
      </c>
      <c r="B11201" t="s">
        <v>3552</v>
      </c>
      <c r="C11201" t="s">
        <v>9074</v>
      </c>
      <c r="D11201" t="s">
        <v>1636</v>
      </c>
      <c r="E11201" t="s">
        <v>169</v>
      </c>
      <c r="F11201" t="s">
        <v>1561</v>
      </c>
      <c r="G11201" t="s">
        <v>1636</v>
      </c>
      <c r="H11201" s="4" t="str">
        <f t="shared" si="348"/>
        <v>GOLD0.W7</v>
      </c>
      <c r="I11201" s="4" t="str">
        <f t="shared" si="349"/>
        <v>DGND</v>
      </c>
    </row>
    <row r="11202" spans="1:9">
      <c r="A11202" t="s">
        <v>261</v>
      </c>
      <c r="B11202" t="s">
        <v>3552</v>
      </c>
      <c r="C11202" t="s">
        <v>9074</v>
      </c>
      <c r="D11202" t="s">
        <v>1637</v>
      </c>
      <c r="E11202" t="s">
        <v>169</v>
      </c>
      <c r="F11202" t="s">
        <v>1623</v>
      </c>
      <c r="G11202" t="s">
        <v>1637</v>
      </c>
      <c r="H11202" s="4" t="str">
        <f t="shared" ref="H11202:H11265" si="350">CONCATENATE(C11202,".",F11202)</f>
        <v>GOLD0.W12</v>
      </c>
      <c r="I11202" s="4" t="str">
        <f t="shared" ref="I11202:I11265" si="351">E11202</f>
        <v>DGND</v>
      </c>
    </row>
    <row r="11203" spans="1:9">
      <c r="A11203" t="s">
        <v>261</v>
      </c>
      <c r="B11203" t="s">
        <v>3552</v>
      </c>
      <c r="C11203" t="s">
        <v>9074</v>
      </c>
      <c r="D11203" t="s">
        <v>1638</v>
      </c>
      <c r="E11203" t="s">
        <v>169</v>
      </c>
      <c r="F11203" t="s">
        <v>1628</v>
      </c>
      <c r="G11203" t="s">
        <v>1638</v>
      </c>
      <c r="H11203" s="4" t="str">
        <f t="shared" si="350"/>
        <v>GOLD0.W17</v>
      </c>
      <c r="I11203" s="4" t="str">
        <f t="shared" si="351"/>
        <v>DGND</v>
      </c>
    </row>
    <row r="11204" spans="1:9">
      <c r="A11204" t="s">
        <v>261</v>
      </c>
      <c r="B11204" t="s">
        <v>3552</v>
      </c>
      <c r="C11204" t="s">
        <v>9074</v>
      </c>
      <c r="D11204" t="s">
        <v>186</v>
      </c>
      <c r="F11204" t="s">
        <v>186</v>
      </c>
      <c r="G11204" t="s">
        <v>186</v>
      </c>
      <c r="H11204" s="4" t="str">
        <f t="shared" si="350"/>
        <v>GOLD0.NUT1</v>
      </c>
      <c r="I11204" s="4">
        <f t="shared" si="351"/>
        <v>0</v>
      </c>
    </row>
    <row r="11205" spans="1:9">
      <c r="A11205" t="s">
        <v>261</v>
      </c>
      <c r="B11205" t="s">
        <v>3552</v>
      </c>
      <c r="C11205" t="s">
        <v>9074</v>
      </c>
      <c r="D11205" t="s">
        <v>187</v>
      </c>
      <c r="F11205" t="s">
        <v>187</v>
      </c>
      <c r="G11205" t="s">
        <v>187</v>
      </c>
      <c r="H11205" s="4" t="str">
        <f t="shared" si="350"/>
        <v>GOLD0.NUT2</v>
      </c>
      <c r="I11205" s="4">
        <f t="shared" si="351"/>
        <v>0</v>
      </c>
    </row>
    <row r="11206" spans="1:9">
      <c r="A11206" t="s">
        <v>261</v>
      </c>
      <c r="B11206" t="s">
        <v>3552</v>
      </c>
      <c r="C11206" t="s">
        <v>9074</v>
      </c>
      <c r="D11206" t="s">
        <v>188</v>
      </c>
      <c r="F11206" t="s">
        <v>188</v>
      </c>
      <c r="G11206" t="s">
        <v>188</v>
      </c>
      <c r="H11206" s="4" t="str">
        <f t="shared" si="350"/>
        <v>GOLD0.NUT3</v>
      </c>
      <c r="I11206" s="4">
        <f t="shared" si="351"/>
        <v>0</v>
      </c>
    </row>
    <row r="11207" spans="1:9">
      <c r="A11207" t="s">
        <v>261</v>
      </c>
      <c r="B11207" t="s">
        <v>3552</v>
      </c>
      <c r="C11207" t="s">
        <v>9074</v>
      </c>
      <c r="D11207" t="s">
        <v>189</v>
      </c>
      <c r="F11207" t="s">
        <v>189</v>
      </c>
      <c r="G11207" t="s">
        <v>189</v>
      </c>
      <c r="H11207" s="4" t="str">
        <f t="shared" si="350"/>
        <v>GOLD0.NUT4</v>
      </c>
      <c r="I11207" s="4">
        <f t="shared" si="351"/>
        <v>0</v>
      </c>
    </row>
    <row r="11208" spans="1:9">
      <c r="A11208" t="s">
        <v>261</v>
      </c>
      <c r="B11208" t="s">
        <v>3552</v>
      </c>
      <c r="C11208" t="s">
        <v>1819</v>
      </c>
      <c r="D11208" t="s">
        <v>173</v>
      </c>
      <c r="E11208" t="s">
        <v>1819</v>
      </c>
      <c r="F11208">
        <v>1</v>
      </c>
      <c r="G11208" t="s">
        <v>173</v>
      </c>
      <c r="H11208" s="4" t="str">
        <f t="shared" si="350"/>
        <v>SG0_AVDD09.1</v>
      </c>
      <c r="I11208" s="4" t="str">
        <f t="shared" si="351"/>
        <v>SG0_AVDD09</v>
      </c>
    </row>
    <row r="11209" spans="1:9">
      <c r="A11209" t="s">
        <v>261</v>
      </c>
      <c r="B11209" t="s">
        <v>3552</v>
      </c>
      <c r="C11209" t="s">
        <v>1341</v>
      </c>
      <c r="D11209" t="s">
        <v>173</v>
      </c>
      <c r="E11209" t="s">
        <v>169</v>
      </c>
      <c r="F11209">
        <v>1</v>
      </c>
      <c r="G11209" t="s">
        <v>173</v>
      </c>
      <c r="H11209" s="4" t="str">
        <f t="shared" si="350"/>
        <v>SG0_DGND1.1</v>
      </c>
      <c r="I11209" s="4" t="str">
        <f t="shared" si="351"/>
        <v>DGND</v>
      </c>
    </row>
    <row r="11210" spans="1:9">
      <c r="A11210" t="s">
        <v>261</v>
      </c>
      <c r="B11210" t="s">
        <v>3552</v>
      </c>
      <c r="C11210" t="s">
        <v>1342</v>
      </c>
      <c r="D11210" t="s">
        <v>173</v>
      </c>
      <c r="E11210" t="s">
        <v>169</v>
      </c>
      <c r="F11210">
        <v>1</v>
      </c>
      <c r="G11210" t="s">
        <v>173</v>
      </c>
      <c r="H11210" s="4" t="str">
        <f t="shared" si="350"/>
        <v>SG0_DGND2.1</v>
      </c>
      <c r="I11210" s="4" t="str">
        <f t="shared" si="351"/>
        <v>DGND</v>
      </c>
    </row>
    <row r="11211" spans="1:9">
      <c r="A11211" t="s">
        <v>261</v>
      </c>
      <c r="B11211" t="s">
        <v>3552</v>
      </c>
      <c r="C11211" t="s">
        <v>1343</v>
      </c>
      <c r="D11211" t="s">
        <v>173</v>
      </c>
      <c r="E11211" t="s">
        <v>169</v>
      </c>
      <c r="F11211">
        <v>1</v>
      </c>
      <c r="G11211" t="s">
        <v>173</v>
      </c>
      <c r="H11211" s="4" t="str">
        <f t="shared" si="350"/>
        <v>SG0_DGND3.1</v>
      </c>
      <c r="I11211" s="4" t="str">
        <f t="shared" si="351"/>
        <v>DGND</v>
      </c>
    </row>
    <row r="11212" spans="1:9">
      <c r="A11212" t="s">
        <v>261</v>
      </c>
      <c r="B11212" t="s">
        <v>3552</v>
      </c>
      <c r="C11212" t="s">
        <v>1344</v>
      </c>
      <c r="D11212" t="s">
        <v>173</v>
      </c>
      <c r="E11212" t="s">
        <v>169</v>
      </c>
      <c r="F11212">
        <v>1</v>
      </c>
      <c r="G11212" t="s">
        <v>173</v>
      </c>
      <c r="H11212" s="4" t="str">
        <f t="shared" si="350"/>
        <v>SG0_DGND4.1</v>
      </c>
      <c r="I11212" s="4" t="str">
        <f t="shared" si="351"/>
        <v>DGND</v>
      </c>
    </row>
    <row r="11213" spans="1:9">
      <c r="A11213" t="s">
        <v>261</v>
      </c>
      <c r="B11213" t="s">
        <v>3552</v>
      </c>
      <c r="C11213" t="s">
        <v>1818</v>
      </c>
      <c r="D11213" t="s">
        <v>173</v>
      </c>
      <c r="E11213" t="s">
        <v>1818</v>
      </c>
      <c r="F11213">
        <v>1</v>
      </c>
      <c r="G11213" t="s">
        <v>173</v>
      </c>
      <c r="H11213" s="4" t="str">
        <f t="shared" si="350"/>
        <v>SG0_DVDD09.1</v>
      </c>
      <c r="I11213" s="4" t="str">
        <f t="shared" si="351"/>
        <v>SG0_DVDD09</v>
      </c>
    </row>
    <row r="11214" spans="1:9">
      <c r="A11214" t="s">
        <v>261</v>
      </c>
      <c r="B11214" t="s">
        <v>3553</v>
      </c>
      <c r="C11214" t="s">
        <v>2561</v>
      </c>
      <c r="D11214">
        <v>1</v>
      </c>
      <c r="E11214" t="s">
        <v>1820</v>
      </c>
      <c r="F11214">
        <v>1</v>
      </c>
      <c r="G11214">
        <v>1</v>
      </c>
      <c r="H11214" s="4" t="str">
        <f t="shared" si="350"/>
        <v>BDG5.1</v>
      </c>
      <c r="I11214" s="4" t="str">
        <f t="shared" si="351"/>
        <v>SG0_AVDD33_MOSFET</v>
      </c>
    </row>
    <row r="11215" spans="1:9">
      <c r="A11215" t="s">
        <v>261</v>
      </c>
      <c r="B11215" t="s">
        <v>3553</v>
      </c>
      <c r="C11215" t="s">
        <v>2561</v>
      </c>
      <c r="D11215">
        <v>2</v>
      </c>
      <c r="E11215" t="s">
        <v>1804</v>
      </c>
      <c r="F11215">
        <v>2</v>
      </c>
      <c r="G11215">
        <v>2</v>
      </c>
      <c r="H11215" s="4" t="str">
        <f t="shared" si="350"/>
        <v>BDG5.2</v>
      </c>
      <c r="I11215" s="4" t="str">
        <f t="shared" si="351"/>
        <v>SG0_SRC_DVDD33</v>
      </c>
    </row>
    <row r="11216" spans="1:9">
      <c r="A11216" t="s">
        <v>261</v>
      </c>
      <c r="B11216" t="s">
        <v>3553</v>
      </c>
      <c r="C11216" t="s">
        <v>2562</v>
      </c>
      <c r="D11216">
        <v>1</v>
      </c>
      <c r="E11216" t="s">
        <v>481</v>
      </c>
      <c r="F11216">
        <v>1</v>
      </c>
      <c r="G11216">
        <v>1</v>
      </c>
      <c r="H11216" s="4" t="str">
        <f t="shared" si="350"/>
        <v>CG51.1</v>
      </c>
      <c r="I11216" s="4" t="str">
        <f t="shared" si="351"/>
        <v>SG0_AVDD33</v>
      </c>
    </row>
    <row r="11217" spans="1:9">
      <c r="A11217" t="s">
        <v>261</v>
      </c>
      <c r="B11217" t="s">
        <v>3553</v>
      </c>
      <c r="C11217" t="s">
        <v>2562</v>
      </c>
      <c r="D11217">
        <v>2</v>
      </c>
      <c r="E11217" t="s">
        <v>169</v>
      </c>
      <c r="F11217">
        <v>2</v>
      </c>
      <c r="G11217">
        <v>2</v>
      </c>
      <c r="H11217" s="4" t="str">
        <f t="shared" si="350"/>
        <v>CG51.2</v>
      </c>
      <c r="I11217" s="4" t="str">
        <f t="shared" si="351"/>
        <v>DGND</v>
      </c>
    </row>
    <row r="11218" spans="1:9">
      <c r="A11218" t="s">
        <v>261</v>
      </c>
      <c r="B11218" t="s">
        <v>3553</v>
      </c>
      <c r="C11218" t="s">
        <v>2563</v>
      </c>
      <c r="D11218">
        <v>1</v>
      </c>
      <c r="E11218" t="s">
        <v>481</v>
      </c>
      <c r="F11218">
        <v>1</v>
      </c>
      <c r="G11218">
        <v>1</v>
      </c>
      <c r="H11218" s="4" t="str">
        <f t="shared" si="350"/>
        <v>CG52.1</v>
      </c>
      <c r="I11218" s="4" t="str">
        <f t="shared" si="351"/>
        <v>SG0_AVDD33</v>
      </c>
    </row>
    <row r="11219" spans="1:9">
      <c r="A11219" t="s">
        <v>261</v>
      </c>
      <c r="B11219" t="s">
        <v>3553</v>
      </c>
      <c r="C11219" t="s">
        <v>2563</v>
      </c>
      <c r="D11219">
        <v>2</v>
      </c>
      <c r="E11219" t="s">
        <v>169</v>
      </c>
      <c r="F11219">
        <v>2</v>
      </c>
      <c r="G11219">
        <v>2</v>
      </c>
      <c r="H11219" s="4" t="str">
        <f t="shared" si="350"/>
        <v>CG52.2</v>
      </c>
      <c r="I11219" s="4" t="str">
        <f t="shared" si="351"/>
        <v>DGND</v>
      </c>
    </row>
    <row r="11220" spans="1:9">
      <c r="A11220" t="s">
        <v>261</v>
      </c>
      <c r="B11220" t="s">
        <v>3553</v>
      </c>
      <c r="C11220" t="s">
        <v>2564</v>
      </c>
      <c r="D11220">
        <v>1</v>
      </c>
      <c r="E11220" t="s">
        <v>481</v>
      </c>
      <c r="F11220">
        <v>1</v>
      </c>
      <c r="G11220">
        <v>1</v>
      </c>
      <c r="H11220" s="4" t="str">
        <f t="shared" si="350"/>
        <v>CG53.1</v>
      </c>
      <c r="I11220" s="4" t="str">
        <f t="shared" si="351"/>
        <v>SG0_AVDD33</v>
      </c>
    </row>
    <row r="11221" spans="1:9">
      <c r="A11221" t="s">
        <v>261</v>
      </c>
      <c r="B11221" t="s">
        <v>3553</v>
      </c>
      <c r="C11221" t="s">
        <v>2564</v>
      </c>
      <c r="D11221">
        <v>2</v>
      </c>
      <c r="E11221" t="s">
        <v>169</v>
      </c>
      <c r="F11221">
        <v>2</v>
      </c>
      <c r="G11221">
        <v>2</v>
      </c>
      <c r="H11221" s="4" t="str">
        <f t="shared" si="350"/>
        <v>CG53.2</v>
      </c>
      <c r="I11221" s="4" t="str">
        <f t="shared" si="351"/>
        <v>DGND</v>
      </c>
    </row>
    <row r="11222" spans="1:9">
      <c r="A11222" t="s">
        <v>261</v>
      </c>
      <c r="B11222" t="s">
        <v>3553</v>
      </c>
      <c r="C11222" t="s">
        <v>2565</v>
      </c>
      <c r="D11222">
        <v>1</v>
      </c>
      <c r="E11222" t="s">
        <v>481</v>
      </c>
      <c r="F11222">
        <v>1</v>
      </c>
      <c r="G11222">
        <v>1</v>
      </c>
      <c r="H11222" s="4" t="str">
        <f t="shared" si="350"/>
        <v>CG54.1</v>
      </c>
      <c r="I11222" s="4" t="str">
        <f t="shared" si="351"/>
        <v>SG0_AVDD33</v>
      </c>
    </row>
    <row r="11223" spans="1:9">
      <c r="A11223" t="s">
        <v>261</v>
      </c>
      <c r="B11223" t="s">
        <v>3553</v>
      </c>
      <c r="C11223" t="s">
        <v>2565</v>
      </c>
      <c r="D11223">
        <v>2</v>
      </c>
      <c r="E11223" t="s">
        <v>169</v>
      </c>
      <c r="F11223">
        <v>2</v>
      </c>
      <c r="G11223">
        <v>2</v>
      </c>
      <c r="H11223" s="4" t="str">
        <f t="shared" si="350"/>
        <v>CG54.2</v>
      </c>
      <c r="I11223" s="4" t="str">
        <f t="shared" si="351"/>
        <v>DGND</v>
      </c>
    </row>
    <row r="11224" spans="1:9">
      <c r="A11224" t="s">
        <v>261</v>
      </c>
      <c r="B11224" t="s">
        <v>3553</v>
      </c>
      <c r="C11224" t="s">
        <v>2566</v>
      </c>
      <c r="D11224">
        <v>1</v>
      </c>
      <c r="E11224" t="s">
        <v>481</v>
      </c>
      <c r="F11224">
        <v>1</v>
      </c>
      <c r="G11224">
        <v>1</v>
      </c>
      <c r="H11224" s="4" t="str">
        <f t="shared" si="350"/>
        <v>CG55.1</v>
      </c>
      <c r="I11224" s="4" t="str">
        <f t="shared" si="351"/>
        <v>SG0_AVDD33</v>
      </c>
    </row>
    <row r="11225" spans="1:9">
      <c r="A11225" t="s">
        <v>261</v>
      </c>
      <c r="B11225" t="s">
        <v>3553</v>
      </c>
      <c r="C11225" t="s">
        <v>2566</v>
      </c>
      <c r="D11225">
        <v>2</v>
      </c>
      <c r="E11225" t="s">
        <v>169</v>
      </c>
      <c r="F11225">
        <v>2</v>
      </c>
      <c r="G11225">
        <v>2</v>
      </c>
      <c r="H11225" s="4" t="str">
        <f t="shared" si="350"/>
        <v>CG55.2</v>
      </c>
      <c r="I11225" s="4" t="str">
        <f t="shared" si="351"/>
        <v>DGND</v>
      </c>
    </row>
    <row r="11226" spans="1:9">
      <c r="A11226" t="s">
        <v>261</v>
      </c>
      <c r="B11226" t="s">
        <v>3553</v>
      </c>
      <c r="C11226" t="s">
        <v>2567</v>
      </c>
      <c r="D11226">
        <v>1</v>
      </c>
      <c r="E11226" t="s">
        <v>481</v>
      </c>
      <c r="F11226">
        <v>1</v>
      </c>
      <c r="G11226">
        <v>1</v>
      </c>
      <c r="H11226" s="4" t="str">
        <f t="shared" si="350"/>
        <v>CG56.1</v>
      </c>
      <c r="I11226" s="4" t="str">
        <f t="shared" si="351"/>
        <v>SG0_AVDD33</v>
      </c>
    </row>
    <row r="11227" spans="1:9">
      <c r="A11227" t="s">
        <v>261</v>
      </c>
      <c r="B11227" t="s">
        <v>3553</v>
      </c>
      <c r="C11227" t="s">
        <v>2567</v>
      </c>
      <c r="D11227">
        <v>2</v>
      </c>
      <c r="E11227" t="s">
        <v>169</v>
      </c>
      <c r="F11227">
        <v>2</v>
      </c>
      <c r="G11227">
        <v>2</v>
      </c>
      <c r="H11227" s="4" t="str">
        <f t="shared" si="350"/>
        <v>CG56.2</v>
      </c>
      <c r="I11227" s="4" t="str">
        <f t="shared" si="351"/>
        <v>DGND</v>
      </c>
    </row>
    <row r="11228" spans="1:9">
      <c r="A11228" t="s">
        <v>261</v>
      </c>
      <c r="B11228" t="s">
        <v>3553</v>
      </c>
      <c r="C11228" t="s">
        <v>2568</v>
      </c>
      <c r="D11228">
        <v>1</v>
      </c>
      <c r="E11228" t="s">
        <v>481</v>
      </c>
      <c r="F11228">
        <v>1</v>
      </c>
      <c r="G11228">
        <v>1</v>
      </c>
      <c r="H11228" s="4" t="str">
        <f t="shared" si="350"/>
        <v>CG57.1</v>
      </c>
      <c r="I11228" s="4" t="str">
        <f t="shared" si="351"/>
        <v>SG0_AVDD33</v>
      </c>
    </row>
    <row r="11229" spans="1:9">
      <c r="A11229" t="s">
        <v>261</v>
      </c>
      <c r="B11229" t="s">
        <v>3553</v>
      </c>
      <c r="C11229" t="s">
        <v>2568</v>
      </c>
      <c r="D11229">
        <v>2</v>
      </c>
      <c r="E11229" t="s">
        <v>169</v>
      </c>
      <c r="F11229">
        <v>2</v>
      </c>
      <c r="G11229">
        <v>2</v>
      </c>
      <c r="H11229" s="4" t="str">
        <f t="shared" si="350"/>
        <v>CG57.2</v>
      </c>
      <c r="I11229" s="4" t="str">
        <f t="shared" si="351"/>
        <v>DGND</v>
      </c>
    </row>
    <row r="11230" spans="1:9">
      <c r="A11230" t="s">
        <v>261</v>
      </c>
      <c r="B11230" t="s">
        <v>3553</v>
      </c>
      <c r="C11230" t="s">
        <v>2569</v>
      </c>
      <c r="D11230">
        <v>1</v>
      </c>
      <c r="E11230" t="s">
        <v>481</v>
      </c>
      <c r="F11230">
        <v>1</v>
      </c>
      <c r="G11230">
        <v>1</v>
      </c>
      <c r="H11230" s="4" t="str">
        <f t="shared" si="350"/>
        <v>CG58.1</v>
      </c>
      <c r="I11230" s="4" t="str">
        <f t="shared" si="351"/>
        <v>SG0_AVDD33</v>
      </c>
    </row>
    <row r="11231" spans="1:9">
      <c r="A11231" t="s">
        <v>261</v>
      </c>
      <c r="B11231" t="s">
        <v>3553</v>
      </c>
      <c r="C11231" t="s">
        <v>2569</v>
      </c>
      <c r="D11231">
        <v>2</v>
      </c>
      <c r="E11231" t="s">
        <v>169</v>
      </c>
      <c r="F11231">
        <v>2</v>
      </c>
      <c r="G11231">
        <v>2</v>
      </c>
      <c r="H11231" s="4" t="str">
        <f t="shared" si="350"/>
        <v>CG58.2</v>
      </c>
      <c r="I11231" s="4" t="str">
        <f t="shared" si="351"/>
        <v>DGND</v>
      </c>
    </row>
    <row r="11232" spans="1:9">
      <c r="A11232" t="s">
        <v>261</v>
      </c>
      <c r="B11232" t="s">
        <v>3553</v>
      </c>
      <c r="C11232" t="s">
        <v>2570</v>
      </c>
      <c r="D11232">
        <v>1</v>
      </c>
      <c r="E11232" t="s">
        <v>481</v>
      </c>
      <c r="F11232">
        <v>1</v>
      </c>
      <c r="G11232">
        <v>1</v>
      </c>
      <c r="H11232" s="4" t="str">
        <f t="shared" si="350"/>
        <v>CG59.1</v>
      </c>
      <c r="I11232" s="4" t="str">
        <f t="shared" si="351"/>
        <v>SG0_AVDD33</v>
      </c>
    </row>
    <row r="11233" spans="1:9">
      <c r="A11233" t="s">
        <v>261</v>
      </c>
      <c r="B11233" t="s">
        <v>3553</v>
      </c>
      <c r="C11233" t="s">
        <v>2570</v>
      </c>
      <c r="D11233">
        <v>2</v>
      </c>
      <c r="E11233" t="s">
        <v>169</v>
      </c>
      <c r="F11233">
        <v>2</v>
      </c>
      <c r="G11233">
        <v>2</v>
      </c>
      <c r="H11233" s="4" t="str">
        <f t="shared" si="350"/>
        <v>CG59.2</v>
      </c>
      <c r="I11233" s="4" t="str">
        <f t="shared" si="351"/>
        <v>DGND</v>
      </c>
    </row>
    <row r="11234" spans="1:9">
      <c r="A11234" t="s">
        <v>261</v>
      </c>
      <c r="B11234" t="s">
        <v>3553</v>
      </c>
      <c r="C11234" t="s">
        <v>2571</v>
      </c>
      <c r="D11234">
        <v>1</v>
      </c>
      <c r="E11234" t="s">
        <v>481</v>
      </c>
      <c r="F11234">
        <v>1</v>
      </c>
      <c r="G11234">
        <v>1</v>
      </c>
      <c r="H11234" s="4" t="str">
        <f t="shared" si="350"/>
        <v>CG60.1</v>
      </c>
      <c r="I11234" s="4" t="str">
        <f t="shared" si="351"/>
        <v>SG0_AVDD33</v>
      </c>
    </row>
    <row r="11235" spans="1:9">
      <c r="A11235" t="s">
        <v>261</v>
      </c>
      <c r="B11235" t="s">
        <v>3553</v>
      </c>
      <c r="C11235" t="s">
        <v>2571</v>
      </c>
      <c r="D11235">
        <v>2</v>
      </c>
      <c r="E11235" t="s">
        <v>169</v>
      </c>
      <c r="F11235">
        <v>2</v>
      </c>
      <c r="G11235">
        <v>2</v>
      </c>
      <c r="H11235" s="4" t="str">
        <f t="shared" si="350"/>
        <v>CG60.2</v>
      </c>
      <c r="I11235" s="4" t="str">
        <f t="shared" si="351"/>
        <v>DGND</v>
      </c>
    </row>
    <row r="11236" spans="1:9">
      <c r="A11236" t="s">
        <v>261</v>
      </c>
      <c r="B11236" t="s">
        <v>3553</v>
      </c>
      <c r="C11236" t="s">
        <v>2572</v>
      </c>
      <c r="D11236">
        <v>1</v>
      </c>
      <c r="E11236" t="s">
        <v>481</v>
      </c>
      <c r="F11236">
        <v>1</v>
      </c>
      <c r="G11236">
        <v>1</v>
      </c>
      <c r="H11236" s="4" t="str">
        <f t="shared" si="350"/>
        <v>CG61.1</v>
      </c>
      <c r="I11236" s="4" t="str">
        <f t="shared" si="351"/>
        <v>SG0_AVDD33</v>
      </c>
    </row>
    <row r="11237" spans="1:9">
      <c r="A11237" t="s">
        <v>261</v>
      </c>
      <c r="B11237" t="s">
        <v>3553</v>
      </c>
      <c r="C11237" t="s">
        <v>2572</v>
      </c>
      <c r="D11237">
        <v>2</v>
      </c>
      <c r="E11237" t="s">
        <v>169</v>
      </c>
      <c r="F11237">
        <v>2</v>
      </c>
      <c r="G11237">
        <v>2</v>
      </c>
      <c r="H11237" s="4" t="str">
        <f t="shared" si="350"/>
        <v>CG61.2</v>
      </c>
      <c r="I11237" s="4" t="str">
        <f t="shared" si="351"/>
        <v>DGND</v>
      </c>
    </row>
    <row r="11238" spans="1:9">
      <c r="A11238" t="s">
        <v>261</v>
      </c>
      <c r="B11238" t="s">
        <v>3553</v>
      </c>
      <c r="C11238" t="s">
        <v>2573</v>
      </c>
      <c r="D11238">
        <v>1</v>
      </c>
      <c r="E11238" t="s">
        <v>481</v>
      </c>
      <c r="F11238">
        <v>1</v>
      </c>
      <c r="G11238">
        <v>1</v>
      </c>
      <c r="H11238" s="4" t="str">
        <f t="shared" si="350"/>
        <v>CG62.1</v>
      </c>
      <c r="I11238" s="4" t="str">
        <f t="shared" si="351"/>
        <v>SG0_AVDD33</v>
      </c>
    </row>
    <row r="11239" spans="1:9">
      <c r="A11239" t="s">
        <v>261</v>
      </c>
      <c r="B11239" t="s">
        <v>3553</v>
      </c>
      <c r="C11239" t="s">
        <v>2573</v>
      </c>
      <c r="D11239">
        <v>2</v>
      </c>
      <c r="E11239" t="s">
        <v>169</v>
      </c>
      <c r="F11239">
        <v>2</v>
      </c>
      <c r="G11239">
        <v>2</v>
      </c>
      <c r="H11239" s="4" t="str">
        <f t="shared" si="350"/>
        <v>CG62.2</v>
      </c>
      <c r="I11239" s="4" t="str">
        <f t="shared" si="351"/>
        <v>DGND</v>
      </c>
    </row>
    <row r="11240" spans="1:9">
      <c r="A11240" t="s">
        <v>261</v>
      </c>
      <c r="B11240" t="s">
        <v>3553</v>
      </c>
      <c r="C11240" t="s">
        <v>2574</v>
      </c>
      <c r="D11240">
        <v>1</v>
      </c>
      <c r="E11240" t="s">
        <v>481</v>
      </c>
      <c r="F11240">
        <v>1</v>
      </c>
      <c r="G11240">
        <v>1</v>
      </c>
      <c r="H11240" s="4" t="str">
        <f t="shared" si="350"/>
        <v>CG63.1</v>
      </c>
      <c r="I11240" s="4" t="str">
        <f t="shared" si="351"/>
        <v>SG0_AVDD33</v>
      </c>
    </row>
    <row r="11241" spans="1:9">
      <c r="A11241" t="s">
        <v>261</v>
      </c>
      <c r="B11241" t="s">
        <v>3553</v>
      </c>
      <c r="C11241" t="s">
        <v>2574</v>
      </c>
      <c r="D11241">
        <v>2</v>
      </c>
      <c r="E11241" t="s">
        <v>169</v>
      </c>
      <c r="F11241">
        <v>2</v>
      </c>
      <c r="G11241">
        <v>2</v>
      </c>
      <c r="H11241" s="4" t="str">
        <f t="shared" si="350"/>
        <v>CG63.2</v>
      </c>
      <c r="I11241" s="4" t="str">
        <f t="shared" si="351"/>
        <v>DGND</v>
      </c>
    </row>
    <row r="11242" spans="1:9">
      <c r="A11242" t="s">
        <v>261</v>
      </c>
      <c r="B11242" t="s">
        <v>3553</v>
      </c>
      <c r="C11242" t="s">
        <v>2575</v>
      </c>
      <c r="D11242">
        <v>1</v>
      </c>
      <c r="E11242" t="s">
        <v>481</v>
      </c>
      <c r="F11242">
        <v>1</v>
      </c>
      <c r="G11242">
        <v>1</v>
      </c>
      <c r="H11242" s="4" t="str">
        <f t="shared" si="350"/>
        <v>CG64.1</v>
      </c>
      <c r="I11242" s="4" t="str">
        <f t="shared" si="351"/>
        <v>SG0_AVDD33</v>
      </c>
    </row>
    <row r="11243" spans="1:9">
      <c r="A11243" t="s">
        <v>261</v>
      </c>
      <c r="B11243" t="s">
        <v>3553</v>
      </c>
      <c r="C11243" t="s">
        <v>2575</v>
      </c>
      <c r="D11243">
        <v>2</v>
      </c>
      <c r="E11243" t="s">
        <v>169</v>
      </c>
      <c r="F11243">
        <v>2</v>
      </c>
      <c r="G11243">
        <v>2</v>
      </c>
      <c r="H11243" s="4" t="str">
        <f t="shared" si="350"/>
        <v>CG64.2</v>
      </c>
      <c r="I11243" s="4" t="str">
        <f t="shared" si="351"/>
        <v>DGND</v>
      </c>
    </row>
    <row r="11244" spans="1:9">
      <c r="A11244" t="s">
        <v>261</v>
      </c>
      <c r="B11244" t="s">
        <v>3553</v>
      </c>
      <c r="C11244" t="s">
        <v>2576</v>
      </c>
      <c r="D11244">
        <v>1</v>
      </c>
      <c r="E11244" t="s">
        <v>481</v>
      </c>
      <c r="F11244">
        <v>1</v>
      </c>
      <c r="G11244">
        <v>1</v>
      </c>
      <c r="H11244" s="4" t="str">
        <f t="shared" si="350"/>
        <v>CG65.1</v>
      </c>
      <c r="I11244" s="4" t="str">
        <f t="shared" si="351"/>
        <v>SG0_AVDD33</v>
      </c>
    </row>
    <row r="11245" spans="1:9">
      <c r="A11245" t="s">
        <v>261</v>
      </c>
      <c r="B11245" t="s">
        <v>3553</v>
      </c>
      <c r="C11245" t="s">
        <v>2576</v>
      </c>
      <c r="D11245">
        <v>2</v>
      </c>
      <c r="E11245" t="s">
        <v>169</v>
      </c>
      <c r="F11245">
        <v>2</v>
      </c>
      <c r="G11245">
        <v>2</v>
      </c>
      <c r="H11245" s="4" t="str">
        <f t="shared" si="350"/>
        <v>CG65.2</v>
      </c>
      <c r="I11245" s="4" t="str">
        <f t="shared" si="351"/>
        <v>DGND</v>
      </c>
    </row>
    <row r="11246" spans="1:9">
      <c r="A11246" t="s">
        <v>261</v>
      </c>
      <c r="B11246" t="s">
        <v>3553</v>
      </c>
      <c r="C11246" t="s">
        <v>2577</v>
      </c>
      <c r="D11246">
        <v>1</v>
      </c>
      <c r="E11246" t="s">
        <v>481</v>
      </c>
      <c r="F11246">
        <v>1</v>
      </c>
      <c r="G11246">
        <v>1</v>
      </c>
      <c r="H11246" s="4" t="str">
        <f t="shared" si="350"/>
        <v>CG66.1</v>
      </c>
      <c r="I11246" s="4" t="str">
        <f t="shared" si="351"/>
        <v>SG0_AVDD33</v>
      </c>
    </row>
    <row r="11247" spans="1:9">
      <c r="A11247" t="s">
        <v>261</v>
      </c>
      <c r="B11247" t="s">
        <v>3553</v>
      </c>
      <c r="C11247" t="s">
        <v>2577</v>
      </c>
      <c r="D11247">
        <v>2</v>
      </c>
      <c r="E11247" t="s">
        <v>169</v>
      </c>
      <c r="F11247">
        <v>2</v>
      </c>
      <c r="G11247">
        <v>2</v>
      </c>
      <c r="H11247" s="4" t="str">
        <f t="shared" si="350"/>
        <v>CG66.2</v>
      </c>
      <c r="I11247" s="4" t="str">
        <f t="shared" si="351"/>
        <v>DGND</v>
      </c>
    </row>
    <row r="11248" spans="1:9">
      <c r="A11248" t="s">
        <v>261</v>
      </c>
      <c r="B11248" t="s">
        <v>3553</v>
      </c>
      <c r="C11248" t="s">
        <v>2578</v>
      </c>
      <c r="D11248">
        <v>1</v>
      </c>
      <c r="E11248" t="s">
        <v>481</v>
      </c>
      <c r="F11248">
        <v>1</v>
      </c>
      <c r="G11248">
        <v>1</v>
      </c>
      <c r="H11248" s="4" t="str">
        <f t="shared" si="350"/>
        <v>CG67.1</v>
      </c>
      <c r="I11248" s="4" t="str">
        <f t="shared" si="351"/>
        <v>SG0_AVDD33</v>
      </c>
    </row>
    <row r="11249" spans="1:9">
      <c r="A11249" t="s">
        <v>261</v>
      </c>
      <c r="B11249" t="s">
        <v>3553</v>
      </c>
      <c r="C11249" t="s">
        <v>2578</v>
      </c>
      <c r="D11249">
        <v>2</v>
      </c>
      <c r="E11249" t="s">
        <v>169</v>
      </c>
      <c r="F11249">
        <v>2</v>
      </c>
      <c r="G11249">
        <v>2</v>
      </c>
      <c r="H11249" s="4" t="str">
        <f t="shared" si="350"/>
        <v>CG67.2</v>
      </c>
      <c r="I11249" s="4" t="str">
        <f t="shared" si="351"/>
        <v>DGND</v>
      </c>
    </row>
    <row r="11250" spans="1:9">
      <c r="A11250" t="s">
        <v>261</v>
      </c>
      <c r="B11250" t="s">
        <v>3553</v>
      </c>
      <c r="C11250" t="s">
        <v>2579</v>
      </c>
      <c r="D11250">
        <v>1</v>
      </c>
      <c r="E11250" t="s">
        <v>481</v>
      </c>
      <c r="F11250">
        <v>1</v>
      </c>
      <c r="G11250">
        <v>1</v>
      </c>
      <c r="H11250" s="4" t="str">
        <f t="shared" si="350"/>
        <v>CG68.1</v>
      </c>
      <c r="I11250" s="4" t="str">
        <f t="shared" si="351"/>
        <v>SG0_AVDD33</v>
      </c>
    </row>
    <row r="11251" spans="1:9">
      <c r="A11251" t="s">
        <v>261</v>
      </c>
      <c r="B11251" t="s">
        <v>3553</v>
      </c>
      <c r="C11251" t="s">
        <v>2579</v>
      </c>
      <c r="D11251">
        <v>2</v>
      </c>
      <c r="E11251" t="s">
        <v>169</v>
      </c>
      <c r="F11251">
        <v>2</v>
      </c>
      <c r="G11251">
        <v>2</v>
      </c>
      <c r="H11251" s="4" t="str">
        <f t="shared" si="350"/>
        <v>CG68.2</v>
      </c>
      <c r="I11251" s="4" t="str">
        <f t="shared" si="351"/>
        <v>DGND</v>
      </c>
    </row>
    <row r="11252" spans="1:9">
      <c r="A11252" t="s">
        <v>261</v>
      </c>
      <c r="B11252" t="s">
        <v>3553</v>
      </c>
      <c r="C11252" t="s">
        <v>2580</v>
      </c>
      <c r="D11252">
        <v>1</v>
      </c>
      <c r="E11252" t="s">
        <v>481</v>
      </c>
      <c r="F11252">
        <v>1</v>
      </c>
      <c r="G11252">
        <v>1</v>
      </c>
      <c r="H11252" s="4" t="str">
        <f t="shared" si="350"/>
        <v>CG69.1</v>
      </c>
      <c r="I11252" s="4" t="str">
        <f t="shared" si="351"/>
        <v>SG0_AVDD33</v>
      </c>
    </row>
    <row r="11253" spans="1:9">
      <c r="A11253" t="s">
        <v>261</v>
      </c>
      <c r="B11253" t="s">
        <v>3553</v>
      </c>
      <c r="C11253" t="s">
        <v>2580</v>
      </c>
      <c r="D11253">
        <v>2</v>
      </c>
      <c r="E11253" t="s">
        <v>169</v>
      </c>
      <c r="F11253">
        <v>2</v>
      </c>
      <c r="G11253">
        <v>2</v>
      </c>
      <c r="H11253" s="4" t="str">
        <f t="shared" si="350"/>
        <v>CG69.2</v>
      </c>
      <c r="I11253" s="4" t="str">
        <f t="shared" si="351"/>
        <v>DGND</v>
      </c>
    </row>
    <row r="11254" spans="1:9">
      <c r="A11254" t="s">
        <v>261</v>
      </c>
      <c r="B11254" t="s">
        <v>3553</v>
      </c>
      <c r="C11254" t="s">
        <v>2581</v>
      </c>
      <c r="D11254">
        <v>1</v>
      </c>
      <c r="E11254" t="s">
        <v>481</v>
      </c>
      <c r="F11254">
        <v>1</v>
      </c>
      <c r="G11254">
        <v>1</v>
      </c>
      <c r="H11254" s="4" t="str">
        <f t="shared" si="350"/>
        <v>CG70.1</v>
      </c>
      <c r="I11254" s="4" t="str">
        <f t="shared" si="351"/>
        <v>SG0_AVDD33</v>
      </c>
    </row>
    <row r="11255" spans="1:9">
      <c r="A11255" t="s">
        <v>261</v>
      </c>
      <c r="B11255" t="s">
        <v>3553</v>
      </c>
      <c r="C11255" t="s">
        <v>2581</v>
      </c>
      <c r="D11255">
        <v>2</v>
      </c>
      <c r="E11255" t="s">
        <v>169</v>
      </c>
      <c r="F11255">
        <v>2</v>
      </c>
      <c r="G11255">
        <v>2</v>
      </c>
      <c r="H11255" s="4" t="str">
        <f t="shared" si="350"/>
        <v>CG70.2</v>
      </c>
      <c r="I11255" s="4" t="str">
        <f t="shared" si="351"/>
        <v>DGND</v>
      </c>
    </row>
    <row r="11256" spans="1:9">
      <c r="A11256" t="s">
        <v>261</v>
      </c>
      <c r="B11256" t="s">
        <v>3553</v>
      </c>
      <c r="C11256" t="s">
        <v>2582</v>
      </c>
      <c r="D11256">
        <v>1</v>
      </c>
      <c r="E11256" t="s">
        <v>481</v>
      </c>
      <c r="F11256">
        <v>1</v>
      </c>
      <c r="G11256">
        <v>1</v>
      </c>
      <c r="H11256" s="4" t="str">
        <f t="shared" si="350"/>
        <v>CG71.1</v>
      </c>
      <c r="I11256" s="4" t="str">
        <f t="shared" si="351"/>
        <v>SG0_AVDD33</v>
      </c>
    </row>
    <row r="11257" spans="1:9">
      <c r="A11257" t="s">
        <v>261</v>
      </c>
      <c r="B11257" t="s">
        <v>3553</v>
      </c>
      <c r="C11257" t="s">
        <v>2582</v>
      </c>
      <c r="D11257">
        <v>2</v>
      </c>
      <c r="E11257" t="s">
        <v>169</v>
      </c>
      <c r="F11257">
        <v>2</v>
      </c>
      <c r="G11257">
        <v>2</v>
      </c>
      <c r="H11257" s="4" t="str">
        <f t="shared" si="350"/>
        <v>CG71.2</v>
      </c>
      <c r="I11257" s="4" t="str">
        <f t="shared" si="351"/>
        <v>DGND</v>
      </c>
    </row>
    <row r="11258" spans="1:9">
      <c r="A11258" t="s">
        <v>261</v>
      </c>
      <c r="B11258" t="s">
        <v>3553</v>
      </c>
      <c r="C11258" t="s">
        <v>2583</v>
      </c>
      <c r="D11258">
        <v>1</v>
      </c>
      <c r="E11258" t="s">
        <v>481</v>
      </c>
      <c r="F11258">
        <v>1</v>
      </c>
      <c r="G11258">
        <v>1</v>
      </c>
      <c r="H11258" s="4" t="str">
        <f t="shared" si="350"/>
        <v>CG72.1</v>
      </c>
      <c r="I11258" s="4" t="str">
        <f t="shared" si="351"/>
        <v>SG0_AVDD33</v>
      </c>
    </row>
    <row r="11259" spans="1:9">
      <c r="A11259" t="s">
        <v>261</v>
      </c>
      <c r="B11259" t="s">
        <v>3553</v>
      </c>
      <c r="C11259" t="s">
        <v>2583</v>
      </c>
      <c r="D11259">
        <v>2</v>
      </c>
      <c r="E11259" t="s">
        <v>169</v>
      </c>
      <c r="F11259">
        <v>2</v>
      </c>
      <c r="G11259">
        <v>2</v>
      </c>
      <c r="H11259" s="4" t="str">
        <f t="shared" si="350"/>
        <v>CG72.2</v>
      </c>
      <c r="I11259" s="4" t="str">
        <f t="shared" si="351"/>
        <v>DGND</v>
      </c>
    </row>
    <row r="11260" spans="1:9">
      <c r="A11260" t="s">
        <v>261</v>
      </c>
      <c r="B11260" t="s">
        <v>3553</v>
      </c>
      <c r="C11260" t="s">
        <v>2584</v>
      </c>
      <c r="D11260">
        <v>1</v>
      </c>
      <c r="E11260" t="s">
        <v>481</v>
      </c>
      <c r="F11260">
        <v>1</v>
      </c>
      <c r="G11260">
        <v>1</v>
      </c>
      <c r="H11260" s="4" t="str">
        <f t="shared" si="350"/>
        <v>CG73.1</v>
      </c>
      <c r="I11260" s="4" t="str">
        <f t="shared" si="351"/>
        <v>SG0_AVDD33</v>
      </c>
    </row>
    <row r="11261" spans="1:9">
      <c r="A11261" t="s">
        <v>261</v>
      </c>
      <c r="B11261" t="s">
        <v>3553</v>
      </c>
      <c r="C11261" t="s">
        <v>2584</v>
      </c>
      <c r="D11261">
        <v>2</v>
      </c>
      <c r="E11261" t="s">
        <v>169</v>
      </c>
      <c r="F11261">
        <v>2</v>
      </c>
      <c r="G11261">
        <v>2</v>
      </c>
      <c r="H11261" s="4" t="str">
        <f t="shared" si="350"/>
        <v>CG73.2</v>
      </c>
      <c r="I11261" s="4" t="str">
        <f t="shared" si="351"/>
        <v>DGND</v>
      </c>
    </row>
    <row r="11262" spans="1:9">
      <c r="A11262" t="s">
        <v>261</v>
      </c>
      <c r="B11262" t="s">
        <v>3553</v>
      </c>
      <c r="C11262" t="s">
        <v>2585</v>
      </c>
      <c r="D11262">
        <v>1</v>
      </c>
      <c r="E11262" t="s">
        <v>1804</v>
      </c>
      <c r="F11262">
        <v>1</v>
      </c>
      <c r="G11262">
        <v>1</v>
      </c>
      <c r="H11262" s="4" t="str">
        <f t="shared" si="350"/>
        <v>CG74.1</v>
      </c>
      <c r="I11262" s="4" t="str">
        <f t="shared" si="351"/>
        <v>SG0_SRC_DVDD33</v>
      </c>
    </row>
    <row r="11263" spans="1:9">
      <c r="A11263" t="s">
        <v>261</v>
      </c>
      <c r="B11263" t="s">
        <v>3553</v>
      </c>
      <c r="C11263" t="s">
        <v>2585</v>
      </c>
      <c r="D11263">
        <v>2</v>
      </c>
      <c r="E11263" t="s">
        <v>169</v>
      </c>
      <c r="F11263">
        <v>2</v>
      </c>
      <c r="G11263">
        <v>2</v>
      </c>
      <c r="H11263" s="4" t="str">
        <f t="shared" si="350"/>
        <v>CG74.2</v>
      </c>
      <c r="I11263" s="4" t="str">
        <f t="shared" si="351"/>
        <v>DGND</v>
      </c>
    </row>
    <row r="11264" spans="1:9">
      <c r="A11264" t="s">
        <v>261</v>
      </c>
      <c r="B11264" t="s">
        <v>3553</v>
      </c>
      <c r="C11264" t="s">
        <v>2586</v>
      </c>
      <c r="D11264">
        <v>1</v>
      </c>
      <c r="E11264" t="s">
        <v>1804</v>
      </c>
      <c r="F11264">
        <v>1</v>
      </c>
      <c r="G11264">
        <v>1</v>
      </c>
      <c r="H11264" s="4" t="str">
        <f t="shared" si="350"/>
        <v>CG75.1</v>
      </c>
      <c r="I11264" s="4" t="str">
        <f t="shared" si="351"/>
        <v>SG0_SRC_DVDD33</v>
      </c>
    </row>
    <row r="11265" spans="1:9">
      <c r="A11265" t="s">
        <v>261</v>
      </c>
      <c r="B11265" t="s">
        <v>3553</v>
      </c>
      <c r="C11265" t="s">
        <v>2586</v>
      </c>
      <c r="D11265">
        <v>2</v>
      </c>
      <c r="E11265" t="s">
        <v>169</v>
      </c>
      <c r="F11265">
        <v>2</v>
      </c>
      <c r="G11265">
        <v>2</v>
      </c>
      <c r="H11265" s="4" t="str">
        <f t="shared" si="350"/>
        <v>CG75.2</v>
      </c>
      <c r="I11265" s="4" t="str">
        <f t="shared" si="351"/>
        <v>DGND</v>
      </c>
    </row>
    <row r="11266" spans="1:9">
      <c r="A11266" t="s">
        <v>261</v>
      </c>
      <c r="B11266" t="s">
        <v>3553</v>
      </c>
      <c r="C11266" t="s">
        <v>2587</v>
      </c>
      <c r="D11266">
        <v>1</v>
      </c>
      <c r="E11266" t="s">
        <v>1804</v>
      </c>
      <c r="F11266">
        <v>1</v>
      </c>
      <c r="G11266">
        <v>1</v>
      </c>
      <c r="H11266" s="4" t="str">
        <f t="shared" ref="H11266:H11329" si="352">CONCATENATE(C11266,".",F11266)</f>
        <v>CG76.1</v>
      </c>
      <c r="I11266" s="4" t="str">
        <f t="shared" ref="I11266:I11329" si="353">E11266</f>
        <v>SG0_SRC_DVDD33</v>
      </c>
    </row>
    <row r="11267" spans="1:9">
      <c r="A11267" t="s">
        <v>261</v>
      </c>
      <c r="B11267" t="s">
        <v>3553</v>
      </c>
      <c r="C11267" t="s">
        <v>2587</v>
      </c>
      <c r="D11267">
        <v>2</v>
      </c>
      <c r="E11267" t="s">
        <v>169</v>
      </c>
      <c r="F11267">
        <v>2</v>
      </c>
      <c r="G11267">
        <v>2</v>
      </c>
      <c r="H11267" s="4" t="str">
        <f t="shared" si="352"/>
        <v>CG76.2</v>
      </c>
      <c r="I11267" s="4" t="str">
        <f t="shared" si="353"/>
        <v>DGND</v>
      </c>
    </row>
    <row r="11268" spans="1:9">
      <c r="A11268" t="s">
        <v>261</v>
      </c>
      <c r="B11268" t="s">
        <v>3553</v>
      </c>
      <c r="C11268" t="s">
        <v>2588</v>
      </c>
      <c r="D11268">
        <v>1</v>
      </c>
      <c r="E11268" t="s">
        <v>1804</v>
      </c>
      <c r="F11268">
        <v>1</v>
      </c>
      <c r="G11268">
        <v>1</v>
      </c>
      <c r="H11268" s="4" t="str">
        <f t="shared" si="352"/>
        <v>CG77.1</v>
      </c>
      <c r="I11268" s="4" t="str">
        <f t="shared" si="353"/>
        <v>SG0_SRC_DVDD33</v>
      </c>
    </row>
    <row r="11269" spans="1:9">
      <c r="A11269" t="s">
        <v>261</v>
      </c>
      <c r="B11269" t="s">
        <v>3553</v>
      </c>
      <c r="C11269" t="s">
        <v>2588</v>
      </c>
      <c r="D11269">
        <v>2</v>
      </c>
      <c r="E11269" t="s">
        <v>169</v>
      </c>
      <c r="F11269">
        <v>2</v>
      </c>
      <c r="G11269">
        <v>2</v>
      </c>
      <c r="H11269" s="4" t="str">
        <f t="shared" si="352"/>
        <v>CG77.2</v>
      </c>
      <c r="I11269" s="4" t="str">
        <f t="shared" si="353"/>
        <v>DGND</v>
      </c>
    </row>
    <row r="11270" spans="1:9">
      <c r="A11270" t="s">
        <v>261</v>
      </c>
      <c r="B11270" t="s">
        <v>3553</v>
      </c>
      <c r="C11270" t="s">
        <v>2589</v>
      </c>
      <c r="D11270">
        <v>1</v>
      </c>
      <c r="E11270" t="s">
        <v>1804</v>
      </c>
      <c r="F11270">
        <v>1</v>
      </c>
      <c r="G11270">
        <v>1</v>
      </c>
      <c r="H11270" s="4" t="str">
        <f t="shared" si="352"/>
        <v>CG78.1</v>
      </c>
      <c r="I11270" s="4" t="str">
        <f t="shared" si="353"/>
        <v>SG0_SRC_DVDD33</v>
      </c>
    </row>
    <row r="11271" spans="1:9">
      <c r="A11271" t="s">
        <v>261</v>
      </c>
      <c r="B11271" t="s">
        <v>3553</v>
      </c>
      <c r="C11271" t="s">
        <v>2589</v>
      </c>
      <c r="D11271">
        <v>2</v>
      </c>
      <c r="E11271" t="s">
        <v>169</v>
      </c>
      <c r="F11271">
        <v>2</v>
      </c>
      <c r="G11271">
        <v>2</v>
      </c>
      <c r="H11271" s="4" t="str">
        <f t="shared" si="352"/>
        <v>CG78.2</v>
      </c>
      <c r="I11271" s="4" t="str">
        <f t="shared" si="353"/>
        <v>DGND</v>
      </c>
    </row>
    <row r="11272" spans="1:9">
      <c r="A11272" t="s">
        <v>261</v>
      </c>
      <c r="B11272" t="s">
        <v>3553</v>
      </c>
      <c r="C11272" t="s">
        <v>2590</v>
      </c>
      <c r="D11272">
        <v>1</v>
      </c>
      <c r="E11272" t="s">
        <v>1804</v>
      </c>
      <c r="F11272">
        <v>1</v>
      </c>
      <c r="G11272">
        <v>1</v>
      </c>
      <c r="H11272" s="4" t="str">
        <f t="shared" si="352"/>
        <v>CG79.1</v>
      </c>
      <c r="I11272" s="4" t="str">
        <f t="shared" si="353"/>
        <v>SG0_SRC_DVDD33</v>
      </c>
    </row>
    <row r="11273" spans="1:9">
      <c r="A11273" t="s">
        <v>261</v>
      </c>
      <c r="B11273" t="s">
        <v>3553</v>
      </c>
      <c r="C11273" t="s">
        <v>2590</v>
      </c>
      <c r="D11273">
        <v>2</v>
      </c>
      <c r="E11273" t="s">
        <v>169</v>
      </c>
      <c r="F11273">
        <v>2</v>
      </c>
      <c r="G11273">
        <v>2</v>
      </c>
      <c r="H11273" s="4" t="str">
        <f t="shared" si="352"/>
        <v>CG79.2</v>
      </c>
      <c r="I11273" s="4" t="str">
        <f t="shared" si="353"/>
        <v>DGND</v>
      </c>
    </row>
    <row r="11274" spans="1:9">
      <c r="A11274" t="s">
        <v>261</v>
      </c>
      <c r="B11274" t="s">
        <v>3553</v>
      </c>
      <c r="C11274" t="s">
        <v>2591</v>
      </c>
      <c r="D11274">
        <v>1</v>
      </c>
      <c r="E11274" t="s">
        <v>462</v>
      </c>
      <c r="F11274">
        <v>1</v>
      </c>
      <c r="G11274">
        <v>1</v>
      </c>
      <c r="H11274" s="4" t="str">
        <f t="shared" si="352"/>
        <v>CG83.1</v>
      </c>
      <c r="I11274" s="4" t="str">
        <f t="shared" si="353"/>
        <v>SG0_DVDD33</v>
      </c>
    </row>
    <row r="11275" spans="1:9">
      <c r="A11275" t="s">
        <v>261</v>
      </c>
      <c r="B11275" t="s">
        <v>3553</v>
      </c>
      <c r="C11275" t="s">
        <v>2591</v>
      </c>
      <c r="D11275">
        <v>2</v>
      </c>
      <c r="E11275" t="s">
        <v>169</v>
      </c>
      <c r="F11275">
        <v>2</v>
      </c>
      <c r="G11275">
        <v>2</v>
      </c>
      <c r="H11275" s="4" t="str">
        <f t="shared" si="352"/>
        <v>CG83.2</v>
      </c>
      <c r="I11275" s="4" t="str">
        <f t="shared" si="353"/>
        <v>DGND</v>
      </c>
    </row>
    <row r="11276" spans="1:9">
      <c r="A11276" t="s">
        <v>261</v>
      </c>
      <c r="B11276" t="s">
        <v>3553</v>
      </c>
      <c r="C11276" t="s">
        <v>2592</v>
      </c>
      <c r="D11276">
        <v>1</v>
      </c>
      <c r="E11276" t="s">
        <v>462</v>
      </c>
      <c r="F11276">
        <v>1</v>
      </c>
      <c r="G11276">
        <v>1</v>
      </c>
      <c r="H11276" s="4" t="str">
        <f t="shared" si="352"/>
        <v>CG84.1</v>
      </c>
      <c r="I11276" s="4" t="str">
        <f t="shared" si="353"/>
        <v>SG0_DVDD33</v>
      </c>
    </row>
    <row r="11277" spans="1:9">
      <c r="A11277" t="s">
        <v>261</v>
      </c>
      <c r="B11277" t="s">
        <v>3553</v>
      </c>
      <c r="C11277" t="s">
        <v>2592</v>
      </c>
      <c r="D11277">
        <v>2</v>
      </c>
      <c r="E11277" t="s">
        <v>169</v>
      </c>
      <c r="F11277">
        <v>2</v>
      </c>
      <c r="G11277">
        <v>2</v>
      </c>
      <c r="H11277" s="4" t="str">
        <f t="shared" si="352"/>
        <v>CG84.2</v>
      </c>
      <c r="I11277" s="4" t="str">
        <f t="shared" si="353"/>
        <v>DGND</v>
      </c>
    </row>
    <row r="11278" spans="1:9">
      <c r="A11278" t="s">
        <v>261</v>
      </c>
      <c r="B11278" t="s">
        <v>3553</v>
      </c>
      <c r="C11278" t="s">
        <v>2593</v>
      </c>
      <c r="D11278">
        <v>1</v>
      </c>
      <c r="E11278" t="s">
        <v>462</v>
      </c>
      <c r="F11278">
        <v>1</v>
      </c>
      <c r="G11278">
        <v>1</v>
      </c>
      <c r="H11278" s="4" t="str">
        <f t="shared" si="352"/>
        <v>CG85.1</v>
      </c>
      <c r="I11278" s="4" t="str">
        <f t="shared" si="353"/>
        <v>SG0_DVDD33</v>
      </c>
    </row>
    <row r="11279" spans="1:9">
      <c r="A11279" t="s">
        <v>261</v>
      </c>
      <c r="B11279" t="s">
        <v>3553</v>
      </c>
      <c r="C11279" t="s">
        <v>2593</v>
      </c>
      <c r="D11279">
        <v>2</v>
      </c>
      <c r="E11279" t="s">
        <v>169</v>
      </c>
      <c r="F11279">
        <v>2</v>
      </c>
      <c r="G11279">
        <v>2</v>
      </c>
      <c r="H11279" s="4" t="str">
        <f t="shared" si="352"/>
        <v>CG85.2</v>
      </c>
      <c r="I11279" s="4" t="str">
        <f t="shared" si="353"/>
        <v>DGND</v>
      </c>
    </row>
    <row r="11280" spans="1:9">
      <c r="A11280" t="s">
        <v>261</v>
      </c>
      <c r="B11280" t="s">
        <v>3553</v>
      </c>
      <c r="C11280" t="s">
        <v>9700</v>
      </c>
      <c r="D11280">
        <v>1</v>
      </c>
      <c r="E11280" t="s">
        <v>481</v>
      </c>
      <c r="F11280">
        <v>1</v>
      </c>
      <c r="G11280">
        <v>1</v>
      </c>
      <c r="H11280" s="4" t="str">
        <f t="shared" si="352"/>
        <v>CG87.1</v>
      </c>
      <c r="I11280" s="4" t="str">
        <f t="shared" si="353"/>
        <v>SG0_AVDD33</v>
      </c>
    </row>
    <row r="11281" spans="1:9">
      <c r="A11281" t="s">
        <v>261</v>
      </c>
      <c r="B11281" t="s">
        <v>3553</v>
      </c>
      <c r="C11281" t="s">
        <v>9700</v>
      </c>
      <c r="D11281">
        <v>2</v>
      </c>
      <c r="E11281" t="s">
        <v>169</v>
      </c>
      <c r="F11281">
        <v>2</v>
      </c>
      <c r="G11281">
        <v>2</v>
      </c>
      <c r="H11281" s="4" t="str">
        <f t="shared" si="352"/>
        <v>CG87.2</v>
      </c>
      <c r="I11281" s="4" t="str">
        <f t="shared" si="353"/>
        <v>DGND</v>
      </c>
    </row>
    <row r="11282" spans="1:9">
      <c r="A11282" t="s">
        <v>261</v>
      </c>
      <c r="B11282" t="s">
        <v>3553</v>
      </c>
      <c r="C11282" t="s">
        <v>9701</v>
      </c>
      <c r="D11282">
        <v>1</v>
      </c>
      <c r="E11282" t="s">
        <v>481</v>
      </c>
      <c r="F11282">
        <v>1</v>
      </c>
      <c r="G11282">
        <v>1</v>
      </c>
      <c r="H11282" s="4" t="str">
        <f t="shared" si="352"/>
        <v>CG88.1</v>
      </c>
      <c r="I11282" s="4" t="str">
        <f t="shared" si="353"/>
        <v>SG0_AVDD33</v>
      </c>
    </row>
    <row r="11283" spans="1:9">
      <c r="A11283" t="s">
        <v>261</v>
      </c>
      <c r="B11283" t="s">
        <v>3553</v>
      </c>
      <c r="C11283" t="s">
        <v>9701</v>
      </c>
      <c r="D11283">
        <v>2</v>
      </c>
      <c r="E11283" t="s">
        <v>169</v>
      </c>
      <c r="F11283">
        <v>2</v>
      </c>
      <c r="G11283">
        <v>2</v>
      </c>
      <c r="H11283" s="4" t="str">
        <f t="shared" si="352"/>
        <v>CG88.2</v>
      </c>
      <c r="I11283" s="4" t="str">
        <f t="shared" si="353"/>
        <v>DGND</v>
      </c>
    </row>
    <row r="11284" spans="1:9">
      <c r="A11284" t="s">
        <v>261</v>
      </c>
      <c r="B11284" t="s">
        <v>3553</v>
      </c>
      <c r="C11284" t="s">
        <v>2594</v>
      </c>
      <c r="D11284">
        <v>1</v>
      </c>
      <c r="E11284" t="s">
        <v>462</v>
      </c>
      <c r="F11284">
        <v>1</v>
      </c>
      <c r="G11284">
        <v>1</v>
      </c>
      <c r="H11284" s="4" t="str">
        <f t="shared" si="352"/>
        <v>CG89.1</v>
      </c>
      <c r="I11284" s="4" t="str">
        <f t="shared" si="353"/>
        <v>SG0_DVDD33</v>
      </c>
    </row>
    <row r="11285" spans="1:9">
      <c r="A11285" t="s">
        <v>261</v>
      </c>
      <c r="B11285" t="s">
        <v>3553</v>
      </c>
      <c r="C11285" t="s">
        <v>2594</v>
      </c>
      <c r="D11285">
        <v>2</v>
      </c>
      <c r="E11285" t="s">
        <v>169</v>
      </c>
      <c r="F11285">
        <v>2</v>
      </c>
      <c r="G11285">
        <v>2</v>
      </c>
      <c r="H11285" s="4" t="str">
        <f t="shared" si="352"/>
        <v>CG89.2</v>
      </c>
      <c r="I11285" s="4" t="str">
        <f t="shared" si="353"/>
        <v>DGND</v>
      </c>
    </row>
    <row r="11286" spans="1:9">
      <c r="A11286" t="s">
        <v>261</v>
      </c>
      <c r="B11286" t="s">
        <v>3553</v>
      </c>
      <c r="C11286" t="s">
        <v>9702</v>
      </c>
      <c r="D11286">
        <v>1</v>
      </c>
      <c r="E11286" t="s">
        <v>1820</v>
      </c>
      <c r="F11286">
        <v>1</v>
      </c>
      <c r="G11286">
        <v>1</v>
      </c>
      <c r="H11286" s="4" t="str">
        <f t="shared" si="352"/>
        <v>CG90.1</v>
      </c>
      <c r="I11286" s="4" t="str">
        <f t="shared" si="353"/>
        <v>SG0_AVDD33_MOSFET</v>
      </c>
    </row>
    <row r="11287" spans="1:9">
      <c r="A11287" t="s">
        <v>261</v>
      </c>
      <c r="B11287" t="s">
        <v>3553</v>
      </c>
      <c r="C11287" t="s">
        <v>9702</v>
      </c>
      <c r="D11287">
        <v>2</v>
      </c>
      <c r="E11287" t="s">
        <v>1789</v>
      </c>
      <c r="F11287">
        <v>2</v>
      </c>
      <c r="G11287">
        <v>2</v>
      </c>
      <c r="H11287" s="4" t="str">
        <f t="shared" si="352"/>
        <v>CG90.2</v>
      </c>
      <c r="I11287" s="4" t="str">
        <f t="shared" si="353"/>
        <v>MGND</v>
      </c>
    </row>
    <row r="11288" spans="1:9">
      <c r="A11288" t="s">
        <v>261</v>
      </c>
      <c r="B11288" t="s">
        <v>3553</v>
      </c>
      <c r="C11288" t="s">
        <v>2595</v>
      </c>
      <c r="D11288">
        <v>1</v>
      </c>
      <c r="E11288" t="s">
        <v>462</v>
      </c>
      <c r="F11288">
        <v>1</v>
      </c>
      <c r="G11288">
        <v>1</v>
      </c>
      <c r="H11288" s="4" t="str">
        <f t="shared" si="352"/>
        <v>CG91.1</v>
      </c>
      <c r="I11288" s="4" t="str">
        <f t="shared" si="353"/>
        <v>SG0_DVDD33</v>
      </c>
    </row>
    <row r="11289" spans="1:9">
      <c r="A11289" t="s">
        <v>261</v>
      </c>
      <c r="B11289" t="s">
        <v>3553</v>
      </c>
      <c r="C11289" t="s">
        <v>2595</v>
      </c>
      <c r="D11289">
        <v>2</v>
      </c>
      <c r="E11289" t="s">
        <v>169</v>
      </c>
      <c r="F11289">
        <v>2</v>
      </c>
      <c r="G11289">
        <v>2</v>
      </c>
      <c r="H11289" s="4" t="str">
        <f t="shared" si="352"/>
        <v>CG91.2</v>
      </c>
      <c r="I11289" s="4" t="str">
        <f t="shared" si="353"/>
        <v>DGND</v>
      </c>
    </row>
    <row r="11290" spans="1:9">
      <c r="A11290" t="s">
        <v>261</v>
      </c>
      <c r="B11290" t="s">
        <v>3553</v>
      </c>
      <c r="C11290" t="s">
        <v>2596</v>
      </c>
      <c r="D11290">
        <v>1</v>
      </c>
      <c r="E11290" t="s">
        <v>462</v>
      </c>
      <c r="F11290">
        <v>1</v>
      </c>
      <c r="G11290">
        <v>1</v>
      </c>
      <c r="H11290" s="4" t="str">
        <f t="shared" si="352"/>
        <v>CG92.1</v>
      </c>
      <c r="I11290" s="4" t="str">
        <f t="shared" si="353"/>
        <v>SG0_DVDD33</v>
      </c>
    </row>
    <row r="11291" spans="1:9">
      <c r="A11291" t="s">
        <v>261</v>
      </c>
      <c r="B11291" t="s">
        <v>3553</v>
      </c>
      <c r="C11291" t="s">
        <v>2596</v>
      </c>
      <c r="D11291">
        <v>2</v>
      </c>
      <c r="E11291" t="s">
        <v>169</v>
      </c>
      <c r="F11291">
        <v>2</v>
      </c>
      <c r="G11291">
        <v>2</v>
      </c>
      <c r="H11291" s="4" t="str">
        <f t="shared" si="352"/>
        <v>CG92.2</v>
      </c>
      <c r="I11291" s="4" t="str">
        <f t="shared" si="353"/>
        <v>DGND</v>
      </c>
    </row>
    <row r="11292" spans="1:9">
      <c r="A11292" t="s">
        <v>261</v>
      </c>
      <c r="B11292" t="s">
        <v>3553</v>
      </c>
      <c r="C11292" t="s">
        <v>2597</v>
      </c>
      <c r="D11292">
        <v>1</v>
      </c>
      <c r="E11292" t="s">
        <v>1804</v>
      </c>
      <c r="F11292">
        <v>1</v>
      </c>
      <c r="G11292">
        <v>1</v>
      </c>
      <c r="H11292" s="4" t="str">
        <f t="shared" si="352"/>
        <v>CG93.1</v>
      </c>
      <c r="I11292" s="4" t="str">
        <f t="shared" si="353"/>
        <v>SG0_SRC_DVDD33</v>
      </c>
    </row>
    <row r="11293" spans="1:9">
      <c r="A11293" t="s">
        <v>261</v>
      </c>
      <c r="B11293" t="s">
        <v>3553</v>
      </c>
      <c r="C11293" t="s">
        <v>2597</v>
      </c>
      <c r="D11293">
        <v>2</v>
      </c>
      <c r="E11293" t="s">
        <v>169</v>
      </c>
      <c r="F11293">
        <v>2</v>
      </c>
      <c r="G11293">
        <v>2</v>
      </c>
      <c r="H11293" s="4" t="str">
        <f t="shared" si="352"/>
        <v>CG93.2</v>
      </c>
      <c r="I11293" s="4" t="str">
        <f t="shared" si="353"/>
        <v>DGND</v>
      </c>
    </row>
    <row r="11294" spans="1:9">
      <c r="A11294" t="s">
        <v>261</v>
      </c>
      <c r="B11294" t="s">
        <v>3553</v>
      </c>
      <c r="C11294" t="s">
        <v>2598</v>
      </c>
      <c r="D11294">
        <v>1</v>
      </c>
      <c r="E11294" t="s">
        <v>1804</v>
      </c>
      <c r="F11294">
        <v>1</v>
      </c>
      <c r="G11294">
        <v>1</v>
      </c>
      <c r="H11294" s="4" t="str">
        <f t="shared" si="352"/>
        <v>CG94.1</v>
      </c>
      <c r="I11294" s="4" t="str">
        <f t="shared" si="353"/>
        <v>SG0_SRC_DVDD33</v>
      </c>
    </row>
    <row r="11295" spans="1:9">
      <c r="A11295" t="s">
        <v>261</v>
      </c>
      <c r="B11295" t="s">
        <v>3553</v>
      </c>
      <c r="C11295" t="s">
        <v>2598</v>
      </c>
      <c r="D11295">
        <v>2</v>
      </c>
      <c r="E11295" t="s">
        <v>169</v>
      </c>
      <c r="F11295">
        <v>2</v>
      </c>
      <c r="G11295">
        <v>2</v>
      </c>
      <c r="H11295" s="4" t="str">
        <f t="shared" si="352"/>
        <v>CG94.2</v>
      </c>
      <c r="I11295" s="4" t="str">
        <f t="shared" si="353"/>
        <v>DGND</v>
      </c>
    </row>
    <row r="11296" spans="1:9">
      <c r="A11296" t="s">
        <v>261</v>
      </c>
      <c r="B11296" t="s">
        <v>3553</v>
      </c>
      <c r="C11296" t="s">
        <v>2599</v>
      </c>
      <c r="D11296">
        <v>1</v>
      </c>
      <c r="E11296" t="s">
        <v>1804</v>
      </c>
      <c r="F11296">
        <v>1</v>
      </c>
      <c r="G11296">
        <v>1</v>
      </c>
      <c r="H11296" s="4" t="str">
        <f t="shared" si="352"/>
        <v>CG95.1</v>
      </c>
      <c r="I11296" s="4" t="str">
        <f t="shared" si="353"/>
        <v>SG0_SRC_DVDD33</v>
      </c>
    </row>
    <row r="11297" spans="1:9">
      <c r="A11297" t="s">
        <v>261</v>
      </c>
      <c r="B11297" t="s">
        <v>3553</v>
      </c>
      <c r="C11297" t="s">
        <v>2599</v>
      </c>
      <c r="D11297">
        <v>2</v>
      </c>
      <c r="E11297" t="s">
        <v>169</v>
      </c>
      <c r="F11297">
        <v>2</v>
      </c>
      <c r="G11297">
        <v>2</v>
      </c>
      <c r="H11297" s="4" t="str">
        <f t="shared" si="352"/>
        <v>CG95.2</v>
      </c>
      <c r="I11297" s="4" t="str">
        <f t="shared" si="353"/>
        <v>DGND</v>
      </c>
    </row>
    <row r="11298" spans="1:9">
      <c r="A11298" t="s">
        <v>261</v>
      </c>
      <c r="B11298" t="s">
        <v>3553</v>
      </c>
      <c r="C11298" t="s">
        <v>9703</v>
      </c>
      <c r="D11298">
        <v>1</v>
      </c>
      <c r="E11298" t="s">
        <v>1820</v>
      </c>
      <c r="F11298">
        <v>1</v>
      </c>
      <c r="G11298">
        <v>1</v>
      </c>
      <c r="H11298" s="4" t="str">
        <f t="shared" si="352"/>
        <v>CG96.1</v>
      </c>
      <c r="I11298" s="4" t="str">
        <f t="shared" si="353"/>
        <v>SG0_AVDD33_MOSFET</v>
      </c>
    </row>
    <row r="11299" spans="1:9">
      <c r="A11299" t="s">
        <v>261</v>
      </c>
      <c r="B11299" t="s">
        <v>3553</v>
      </c>
      <c r="C11299" t="s">
        <v>9703</v>
      </c>
      <c r="D11299">
        <v>2</v>
      </c>
      <c r="E11299" t="s">
        <v>1789</v>
      </c>
      <c r="F11299">
        <v>2</v>
      </c>
      <c r="G11299">
        <v>2</v>
      </c>
      <c r="H11299" s="4" t="str">
        <f t="shared" si="352"/>
        <v>CG96.2</v>
      </c>
      <c r="I11299" s="4" t="str">
        <f t="shared" si="353"/>
        <v>MGND</v>
      </c>
    </row>
    <row r="11300" spans="1:9">
      <c r="A11300" t="s">
        <v>261</v>
      </c>
      <c r="B11300" t="s">
        <v>3553</v>
      </c>
      <c r="C11300" t="s">
        <v>2600</v>
      </c>
      <c r="D11300">
        <v>1</v>
      </c>
      <c r="E11300" t="s">
        <v>1804</v>
      </c>
      <c r="F11300">
        <v>1</v>
      </c>
      <c r="G11300">
        <v>1</v>
      </c>
      <c r="H11300" s="4" t="str">
        <f t="shared" si="352"/>
        <v>CG97.1</v>
      </c>
      <c r="I11300" s="4" t="str">
        <f t="shared" si="353"/>
        <v>SG0_SRC_DVDD33</v>
      </c>
    </row>
    <row r="11301" spans="1:9">
      <c r="A11301" t="s">
        <v>261</v>
      </c>
      <c r="B11301" t="s">
        <v>3553</v>
      </c>
      <c r="C11301" t="s">
        <v>2600</v>
      </c>
      <c r="D11301">
        <v>2</v>
      </c>
      <c r="E11301" t="s">
        <v>169</v>
      </c>
      <c r="F11301">
        <v>2</v>
      </c>
      <c r="G11301">
        <v>2</v>
      </c>
      <c r="H11301" s="4" t="str">
        <f t="shared" si="352"/>
        <v>CG97.2</v>
      </c>
      <c r="I11301" s="4" t="str">
        <f t="shared" si="353"/>
        <v>DGND</v>
      </c>
    </row>
    <row r="11302" spans="1:9">
      <c r="A11302" t="s">
        <v>261</v>
      </c>
      <c r="B11302" t="s">
        <v>3553</v>
      </c>
      <c r="C11302" t="s">
        <v>9704</v>
      </c>
      <c r="D11302">
        <v>1</v>
      </c>
      <c r="E11302" t="s">
        <v>1822</v>
      </c>
      <c r="F11302">
        <v>1</v>
      </c>
      <c r="G11302">
        <v>1</v>
      </c>
      <c r="H11302" s="4" t="str">
        <f t="shared" si="352"/>
        <v>CG98.1</v>
      </c>
      <c r="I11302" s="4" t="str">
        <f t="shared" si="353"/>
        <v>SG0_LDOIN</v>
      </c>
    </row>
    <row r="11303" spans="1:9">
      <c r="A11303" t="s">
        <v>261</v>
      </c>
      <c r="B11303" t="s">
        <v>3553</v>
      </c>
      <c r="C11303" t="s">
        <v>9704</v>
      </c>
      <c r="D11303">
        <v>2</v>
      </c>
      <c r="E11303" t="s">
        <v>169</v>
      </c>
      <c r="F11303">
        <v>2</v>
      </c>
      <c r="G11303">
        <v>2</v>
      </c>
      <c r="H11303" s="4" t="str">
        <f t="shared" si="352"/>
        <v>CG98.2</v>
      </c>
      <c r="I11303" s="4" t="str">
        <f t="shared" si="353"/>
        <v>DGND</v>
      </c>
    </row>
    <row r="11304" spans="1:9">
      <c r="A11304" t="s">
        <v>261</v>
      </c>
      <c r="B11304" t="s">
        <v>3553</v>
      </c>
      <c r="C11304" t="s">
        <v>9705</v>
      </c>
      <c r="D11304">
        <v>1</v>
      </c>
      <c r="E11304" t="s">
        <v>1822</v>
      </c>
      <c r="F11304">
        <v>1</v>
      </c>
      <c r="G11304">
        <v>1</v>
      </c>
      <c r="H11304" s="4" t="str">
        <f t="shared" si="352"/>
        <v>CG99.1</v>
      </c>
      <c r="I11304" s="4" t="str">
        <f t="shared" si="353"/>
        <v>SG0_LDOIN</v>
      </c>
    </row>
    <row r="11305" spans="1:9">
      <c r="A11305" t="s">
        <v>261</v>
      </c>
      <c r="B11305" t="s">
        <v>3553</v>
      </c>
      <c r="C11305" t="s">
        <v>9705</v>
      </c>
      <c r="D11305">
        <v>2</v>
      </c>
      <c r="E11305" t="s">
        <v>169</v>
      </c>
      <c r="F11305">
        <v>2</v>
      </c>
      <c r="G11305">
        <v>2</v>
      </c>
      <c r="H11305" s="4" t="str">
        <f t="shared" si="352"/>
        <v>CG99.2</v>
      </c>
      <c r="I11305" s="4" t="str">
        <f t="shared" si="353"/>
        <v>DGND</v>
      </c>
    </row>
    <row r="11306" spans="1:9">
      <c r="A11306" t="s">
        <v>261</v>
      </c>
      <c r="B11306" t="s">
        <v>3553</v>
      </c>
      <c r="C11306" t="s">
        <v>9706</v>
      </c>
      <c r="D11306">
        <v>1</v>
      </c>
      <c r="E11306" t="s">
        <v>462</v>
      </c>
      <c r="F11306">
        <v>1</v>
      </c>
      <c r="G11306">
        <v>1</v>
      </c>
      <c r="H11306" s="4" t="str">
        <f t="shared" si="352"/>
        <v>CG100.1</v>
      </c>
      <c r="I11306" s="4" t="str">
        <f t="shared" si="353"/>
        <v>SG0_DVDD33</v>
      </c>
    </row>
    <row r="11307" spans="1:9">
      <c r="A11307" t="s">
        <v>261</v>
      </c>
      <c r="B11307" t="s">
        <v>3553</v>
      </c>
      <c r="C11307" t="s">
        <v>9706</v>
      </c>
      <c r="D11307">
        <v>2</v>
      </c>
      <c r="E11307" t="s">
        <v>169</v>
      </c>
      <c r="F11307">
        <v>2</v>
      </c>
      <c r="G11307">
        <v>2</v>
      </c>
      <c r="H11307" s="4" t="str">
        <f t="shared" si="352"/>
        <v>CG100.2</v>
      </c>
      <c r="I11307" s="4" t="str">
        <f t="shared" si="353"/>
        <v>DGND</v>
      </c>
    </row>
    <row r="11308" spans="1:9">
      <c r="A11308" t="s">
        <v>261</v>
      </c>
      <c r="B11308" t="s">
        <v>3553</v>
      </c>
      <c r="C11308" t="s">
        <v>2601</v>
      </c>
      <c r="D11308">
        <v>1</v>
      </c>
      <c r="E11308" t="s">
        <v>1804</v>
      </c>
      <c r="F11308">
        <v>1</v>
      </c>
      <c r="G11308">
        <v>1</v>
      </c>
      <c r="H11308" s="4" t="str">
        <f t="shared" si="352"/>
        <v>CG111.1</v>
      </c>
      <c r="I11308" s="4" t="str">
        <f t="shared" si="353"/>
        <v>SG0_SRC_DVDD33</v>
      </c>
    </row>
    <row r="11309" spans="1:9">
      <c r="A11309" t="s">
        <v>261</v>
      </c>
      <c r="B11309" t="s">
        <v>3553</v>
      </c>
      <c r="C11309" t="s">
        <v>2601</v>
      </c>
      <c r="D11309">
        <v>2</v>
      </c>
      <c r="E11309" t="s">
        <v>169</v>
      </c>
      <c r="F11309">
        <v>2</v>
      </c>
      <c r="G11309">
        <v>2</v>
      </c>
      <c r="H11309" s="4" t="str">
        <f t="shared" si="352"/>
        <v>CG111.2</v>
      </c>
      <c r="I11309" s="4" t="str">
        <f t="shared" si="353"/>
        <v>DGND</v>
      </c>
    </row>
    <row r="11310" spans="1:9">
      <c r="A11310" t="s">
        <v>261</v>
      </c>
      <c r="B11310" t="s">
        <v>3553</v>
      </c>
      <c r="C11310" t="s">
        <v>2602</v>
      </c>
      <c r="D11310">
        <v>1</v>
      </c>
      <c r="E11310" t="s">
        <v>1804</v>
      </c>
      <c r="F11310">
        <v>1</v>
      </c>
      <c r="G11310">
        <v>1</v>
      </c>
      <c r="H11310" s="4" t="str">
        <f t="shared" si="352"/>
        <v>CG112.1</v>
      </c>
      <c r="I11310" s="4" t="str">
        <f t="shared" si="353"/>
        <v>SG0_SRC_DVDD33</v>
      </c>
    </row>
    <row r="11311" spans="1:9">
      <c r="A11311" t="s">
        <v>261</v>
      </c>
      <c r="B11311" t="s">
        <v>3553</v>
      </c>
      <c r="C11311" t="s">
        <v>2602</v>
      </c>
      <c r="D11311">
        <v>2</v>
      </c>
      <c r="E11311" t="s">
        <v>169</v>
      </c>
      <c r="F11311">
        <v>2</v>
      </c>
      <c r="G11311">
        <v>2</v>
      </c>
      <c r="H11311" s="4" t="str">
        <f t="shared" si="352"/>
        <v>CG112.2</v>
      </c>
      <c r="I11311" s="4" t="str">
        <f t="shared" si="353"/>
        <v>DGND</v>
      </c>
    </row>
    <row r="11312" spans="1:9">
      <c r="A11312" t="s">
        <v>261</v>
      </c>
      <c r="B11312" t="s">
        <v>3553</v>
      </c>
      <c r="C11312" t="s">
        <v>2603</v>
      </c>
      <c r="D11312">
        <v>1</v>
      </c>
      <c r="E11312" t="s">
        <v>1804</v>
      </c>
      <c r="F11312">
        <v>1</v>
      </c>
      <c r="G11312">
        <v>1</v>
      </c>
      <c r="H11312" s="4" t="str">
        <f t="shared" si="352"/>
        <v>CG113.1</v>
      </c>
      <c r="I11312" s="4" t="str">
        <f t="shared" si="353"/>
        <v>SG0_SRC_DVDD33</v>
      </c>
    </row>
    <row r="11313" spans="1:9">
      <c r="A11313" t="s">
        <v>261</v>
      </c>
      <c r="B11313" t="s">
        <v>3553</v>
      </c>
      <c r="C11313" t="s">
        <v>2603</v>
      </c>
      <c r="D11313">
        <v>2</v>
      </c>
      <c r="E11313" t="s">
        <v>169</v>
      </c>
      <c r="F11313">
        <v>2</v>
      </c>
      <c r="G11313">
        <v>2</v>
      </c>
      <c r="H11313" s="4" t="str">
        <f t="shared" si="352"/>
        <v>CG113.2</v>
      </c>
      <c r="I11313" s="4" t="str">
        <f t="shared" si="353"/>
        <v>DGND</v>
      </c>
    </row>
    <row r="11314" spans="1:9">
      <c r="A11314" t="s">
        <v>261</v>
      </c>
      <c r="B11314" t="s">
        <v>3553</v>
      </c>
      <c r="C11314" t="s">
        <v>2604</v>
      </c>
      <c r="D11314">
        <v>1</v>
      </c>
      <c r="E11314" t="s">
        <v>1820</v>
      </c>
      <c r="F11314">
        <v>1</v>
      </c>
      <c r="G11314">
        <v>1</v>
      </c>
      <c r="H11314" s="4" t="str">
        <f t="shared" si="352"/>
        <v>CG114.1</v>
      </c>
      <c r="I11314" s="4" t="str">
        <f t="shared" si="353"/>
        <v>SG0_AVDD33_MOSFET</v>
      </c>
    </row>
    <row r="11315" spans="1:9">
      <c r="A11315" t="s">
        <v>261</v>
      </c>
      <c r="B11315" t="s">
        <v>3553</v>
      </c>
      <c r="C11315" t="s">
        <v>2604</v>
      </c>
      <c r="D11315">
        <v>2</v>
      </c>
      <c r="E11315" t="s">
        <v>1789</v>
      </c>
      <c r="F11315">
        <v>2</v>
      </c>
      <c r="G11315">
        <v>2</v>
      </c>
      <c r="H11315" s="4" t="str">
        <f t="shared" si="352"/>
        <v>CG114.2</v>
      </c>
      <c r="I11315" s="4" t="str">
        <f t="shared" si="353"/>
        <v>MGND</v>
      </c>
    </row>
    <row r="11316" spans="1:9">
      <c r="A11316" t="s">
        <v>261</v>
      </c>
      <c r="B11316" t="s">
        <v>3553</v>
      </c>
      <c r="C11316" t="s">
        <v>2605</v>
      </c>
      <c r="D11316">
        <v>1</v>
      </c>
      <c r="E11316" t="s">
        <v>1804</v>
      </c>
      <c r="F11316">
        <v>1</v>
      </c>
      <c r="G11316">
        <v>1</v>
      </c>
      <c r="H11316" s="4" t="str">
        <f t="shared" si="352"/>
        <v>CG115.1</v>
      </c>
      <c r="I11316" s="4" t="str">
        <f t="shared" si="353"/>
        <v>SG0_SRC_DVDD33</v>
      </c>
    </row>
    <row r="11317" spans="1:9">
      <c r="A11317" t="s">
        <v>261</v>
      </c>
      <c r="B11317" t="s">
        <v>3553</v>
      </c>
      <c r="C11317" t="s">
        <v>2605</v>
      </c>
      <c r="D11317">
        <v>2</v>
      </c>
      <c r="E11317" t="s">
        <v>169</v>
      </c>
      <c r="F11317">
        <v>2</v>
      </c>
      <c r="G11317">
        <v>2</v>
      </c>
      <c r="H11317" s="4" t="str">
        <f t="shared" si="352"/>
        <v>CG115.2</v>
      </c>
      <c r="I11317" s="4" t="str">
        <f t="shared" si="353"/>
        <v>DGND</v>
      </c>
    </row>
    <row r="11318" spans="1:9">
      <c r="A11318" t="s">
        <v>261</v>
      </c>
      <c r="B11318" t="s">
        <v>3553</v>
      </c>
      <c r="C11318" t="s">
        <v>2606</v>
      </c>
      <c r="D11318">
        <v>1</v>
      </c>
      <c r="E11318" t="s">
        <v>1804</v>
      </c>
      <c r="F11318">
        <v>1</v>
      </c>
      <c r="G11318">
        <v>1</v>
      </c>
      <c r="H11318" s="4" t="str">
        <f t="shared" si="352"/>
        <v>CG116.1</v>
      </c>
      <c r="I11318" s="4" t="str">
        <f t="shared" si="353"/>
        <v>SG0_SRC_DVDD33</v>
      </c>
    </row>
    <row r="11319" spans="1:9">
      <c r="A11319" t="s">
        <v>261</v>
      </c>
      <c r="B11319" t="s">
        <v>3553</v>
      </c>
      <c r="C11319" t="s">
        <v>2606</v>
      </c>
      <c r="D11319">
        <v>2</v>
      </c>
      <c r="E11319" t="s">
        <v>169</v>
      </c>
      <c r="F11319">
        <v>2</v>
      </c>
      <c r="G11319">
        <v>2</v>
      </c>
      <c r="H11319" s="4" t="str">
        <f t="shared" si="352"/>
        <v>CG116.2</v>
      </c>
      <c r="I11319" s="4" t="str">
        <f t="shared" si="353"/>
        <v>DGND</v>
      </c>
    </row>
    <row r="11320" spans="1:9">
      <c r="A11320" t="s">
        <v>261</v>
      </c>
      <c r="B11320" t="s">
        <v>3553</v>
      </c>
      <c r="C11320" t="s">
        <v>2607</v>
      </c>
      <c r="D11320">
        <v>1</v>
      </c>
      <c r="E11320" t="s">
        <v>1804</v>
      </c>
      <c r="F11320">
        <v>1</v>
      </c>
      <c r="G11320">
        <v>1</v>
      </c>
      <c r="H11320" s="4" t="str">
        <f t="shared" si="352"/>
        <v>CG117.1</v>
      </c>
      <c r="I11320" s="4" t="str">
        <f t="shared" si="353"/>
        <v>SG0_SRC_DVDD33</v>
      </c>
    </row>
    <row r="11321" spans="1:9">
      <c r="A11321" t="s">
        <v>261</v>
      </c>
      <c r="B11321" t="s">
        <v>3553</v>
      </c>
      <c r="C11321" t="s">
        <v>2607</v>
      </c>
      <c r="D11321">
        <v>2</v>
      </c>
      <c r="E11321" t="s">
        <v>169</v>
      </c>
      <c r="F11321">
        <v>2</v>
      </c>
      <c r="G11321">
        <v>2</v>
      </c>
      <c r="H11321" s="4" t="str">
        <f t="shared" si="352"/>
        <v>CG117.2</v>
      </c>
      <c r="I11321" s="4" t="str">
        <f t="shared" si="353"/>
        <v>DGND</v>
      </c>
    </row>
    <row r="11322" spans="1:9">
      <c r="A11322" t="s">
        <v>261</v>
      </c>
      <c r="B11322" t="s">
        <v>3553</v>
      </c>
      <c r="C11322" t="s">
        <v>2608</v>
      </c>
      <c r="D11322">
        <v>1</v>
      </c>
      <c r="E11322" t="s">
        <v>1804</v>
      </c>
      <c r="F11322">
        <v>1</v>
      </c>
      <c r="G11322">
        <v>1</v>
      </c>
      <c r="H11322" s="4" t="str">
        <f t="shared" si="352"/>
        <v>CG118.1</v>
      </c>
      <c r="I11322" s="4" t="str">
        <f t="shared" si="353"/>
        <v>SG0_SRC_DVDD33</v>
      </c>
    </row>
    <row r="11323" spans="1:9">
      <c r="A11323" t="s">
        <v>261</v>
      </c>
      <c r="B11323" t="s">
        <v>3553</v>
      </c>
      <c r="C11323" t="s">
        <v>2608</v>
      </c>
      <c r="D11323">
        <v>2</v>
      </c>
      <c r="E11323" t="s">
        <v>169</v>
      </c>
      <c r="F11323">
        <v>2</v>
      </c>
      <c r="G11323">
        <v>2</v>
      </c>
      <c r="H11323" s="4" t="str">
        <f t="shared" si="352"/>
        <v>CG118.2</v>
      </c>
      <c r="I11323" s="4" t="str">
        <f t="shared" si="353"/>
        <v>DGND</v>
      </c>
    </row>
    <row r="11324" spans="1:9">
      <c r="A11324" t="s">
        <v>261</v>
      </c>
      <c r="B11324" t="s">
        <v>3553</v>
      </c>
      <c r="C11324" t="s">
        <v>2609</v>
      </c>
      <c r="D11324">
        <v>1</v>
      </c>
      <c r="E11324" t="s">
        <v>1804</v>
      </c>
      <c r="F11324">
        <v>1</v>
      </c>
      <c r="G11324">
        <v>1</v>
      </c>
      <c r="H11324" s="4" t="str">
        <f t="shared" si="352"/>
        <v>CG119.1</v>
      </c>
      <c r="I11324" s="4" t="str">
        <f t="shared" si="353"/>
        <v>SG0_SRC_DVDD33</v>
      </c>
    </row>
    <row r="11325" spans="1:9">
      <c r="A11325" t="s">
        <v>261</v>
      </c>
      <c r="B11325" t="s">
        <v>3553</v>
      </c>
      <c r="C11325" t="s">
        <v>2609</v>
      </c>
      <c r="D11325">
        <v>2</v>
      </c>
      <c r="E11325" t="s">
        <v>169</v>
      </c>
      <c r="F11325">
        <v>2</v>
      </c>
      <c r="G11325">
        <v>2</v>
      </c>
      <c r="H11325" s="4" t="str">
        <f t="shared" si="352"/>
        <v>CG119.2</v>
      </c>
      <c r="I11325" s="4" t="str">
        <f t="shared" si="353"/>
        <v>DGND</v>
      </c>
    </row>
    <row r="11326" spans="1:9">
      <c r="A11326" t="s">
        <v>261</v>
      </c>
      <c r="B11326" t="s">
        <v>3553</v>
      </c>
      <c r="C11326" t="s">
        <v>2610</v>
      </c>
      <c r="D11326">
        <v>1</v>
      </c>
      <c r="E11326" t="s">
        <v>1804</v>
      </c>
      <c r="F11326">
        <v>1</v>
      </c>
      <c r="G11326">
        <v>1</v>
      </c>
      <c r="H11326" s="4" t="str">
        <f t="shared" si="352"/>
        <v>CG120.1</v>
      </c>
      <c r="I11326" s="4" t="str">
        <f t="shared" si="353"/>
        <v>SG0_SRC_DVDD33</v>
      </c>
    </row>
    <row r="11327" spans="1:9">
      <c r="A11327" t="s">
        <v>261</v>
      </c>
      <c r="B11327" t="s">
        <v>3553</v>
      </c>
      <c r="C11327" t="s">
        <v>2610</v>
      </c>
      <c r="D11327">
        <v>2</v>
      </c>
      <c r="E11327" t="s">
        <v>169</v>
      </c>
      <c r="F11327">
        <v>2</v>
      </c>
      <c r="G11327">
        <v>2</v>
      </c>
      <c r="H11327" s="4" t="str">
        <f t="shared" si="352"/>
        <v>CG120.2</v>
      </c>
      <c r="I11327" s="4" t="str">
        <f t="shared" si="353"/>
        <v>DGND</v>
      </c>
    </row>
    <row r="11328" spans="1:9">
      <c r="A11328" t="s">
        <v>261</v>
      </c>
      <c r="B11328" t="s">
        <v>3553</v>
      </c>
      <c r="C11328" t="s">
        <v>9707</v>
      </c>
      <c r="D11328">
        <v>1</v>
      </c>
      <c r="E11328" t="s">
        <v>462</v>
      </c>
      <c r="F11328">
        <v>1</v>
      </c>
      <c r="G11328">
        <v>1</v>
      </c>
      <c r="H11328" s="4" t="str">
        <f t="shared" si="352"/>
        <v>CG142.1</v>
      </c>
      <c r="I11328" s="4" t="str">
        <f t="shared" si="353"/>
        <v>SG0_DVDD33</v>
      </c>
    </row>
    <row r="11329" spans="1:9">
      <c r="A11329" t="s">
        <v>261</v>
      </c>
      <c r="B11329" t="s">
        <v>3553</v>
      </c>
      <c r="C11329" t="s">
        <v>9707</v>
      </c>
      <c r="D11329">
        <v>2</v>
      </c>
      <c r="E11329" t="s">
        <v>169</v>
      </c>
      <c r="F11329">
        <v>2</v>
      </c>
      <c r="G11329">
        <v>2</v>
      </c>
      <c r="H11329" s="4" t="str">
        <f t="shared" si="352"/>
        <v>CG142.2</v>
      </c>
      <c r="I11329" s="4" t="str">
        <f t="shared" si="353"/>
        <v>DGND</v>
      </c>
    </row>
    <row r="11330" spans="1:9">
      <c r="A11330" t="s">
        <v>261</v>
      </c>
      <c r="B11330" t="s">
        <v>3553</v>
      </c>
      <c r="C11330" t="s">
        <v>2643</v>
      </c>
      <c r="D11330">
        <v>1</v>
      </c>
      <c r="E11330" t="s">
        <v>1804</v>
      </c>
      <c r="F11330">
        <v>1</v>
      </c>
      <c r="G11330">
        <v>1</v>
      </c>
      <c r="H11330" s="4" t="str">
        <f t="shared" ref="H11330:H11393" si="354">CONCATENATE(C11330,".",F11330)</f>
        <v>CG155.1</v>
      </c>
      <c r="I11330" s="4" t="str">
        <f t="shared" ref="I11330:I11393" si="355">E11330</f>
        <v>SG0_SRC_DVDD33</v>
      </c>
    </row>
    <row r="11331" spans="1:9">
      <c r="A11331" t="s">
        <v>261</v>
      </c>
      <c r="B11331" t="s">
        <v>3553</v>
      </c>
      <c r="C11331" t="s">
        <v>2643</v>
      </c>
      <c r="D11331">
        <v>2</v>
      </c>
      <c r="E11331" t="s">
        <v>169</v>
      </c>
      <c r="F11331">
        <v>2</v>
      </c>
      <c r="G11331">
        <v>2</v>
      </c>
      <c r="H11331" s="4" t="str">
        <f t="shared" si="354"/>
        <v>CG155.2</v>
      </c>
      <c r="I11331" s="4" t="str">
        <f t="shared" si="355"/>
        <v>DGND</v>
      </c>
    </row>
    <row r="11332" spans="1:9">
      <c r="A11332" t="s">
        <v>261</v>
      </c>
      <c r="B11332" t="s">
        <v>3553</v>
      </c>
      <c r="C11332" t="s">
        <v>2644</v>
      </c>
      <c r="D11332">
        <v>1</v>
      </c>
      <c r="E11332" t="s">
        <v>1804</v>
      </c>
      <c r="F11332">
        <v>1</v>
      </c>
      <c r="G11332">
        <v>1</v>
      </c>
      <c r="H11332" s="4" t="str">
        <f t="shared" si="354"/>
        <v>CG156.1</v>
      </c>
      <c r="I11332" s="4" t="str">
        <f t="shared" si="355"/>
        <v>SG0_SRC_DVDD33</v>
      </c>
    </row>
    <row r="11333" spans="1:9">
      <c r="A11333" t="s">
        <v>261</v>
      </c>
      <c r="B11333" t="s">
        <v>3553</v>
      </c>
      <c r="C11333" t="s">
        <v>2644</v>
      </c>
      <c r="D11333">
        <v>2</v>
      </c>
      <c r="E11333" t="s">
        <v>169</v>
      </c>
      <c r="F11333">
        <v>2</v>
      </c>
      <c r="G11333">
        <v>2</v>
      </c>
      <c r="H11333" s="4" t="str">
        <f t="shared" si="354"/>
        <v>CG156.2</v>
      </c>
      <c r="I11333" s="4" t="str">
        <f t="shared" si="355"/>
        <v>DGND</v>
      </c>
    </row>
    <row r="11334" spans="1:9">
      <c r="A11334" t="s">
        <v>261</v>
      </c>
      <c r="B11334" t="s">
        <v>3553</v>
      </c>
      <c r="C11334" t="s">
        <v>2645</v>
      </c>
      <c r="D11334">
        <v>1</v>
      </c>
      <c r="E11334" t="s">
        <v>1804</v>
      </c>
      <c r="F11334">
        <v>1</v>
      </c>
      <c r="G11334">
        <v>1</v>
      </c>
      <c r="H11334" s="4" t="str">
        <f t="shared" si="354"/>
        <v>CG158.1</v>
      </c>
      <c r="I11334" s="4" t="str">
        <f t="shared" si="355"/>
        <v>SG0_SRC_DVDD33</v>
      </c>
    </row>
    <row r="11335" spans="1:9">
      <c r="A11335" t="s">
        <v>261</v>
      </c>
      <c r="B11335" t="s">
        <v>3553</v>
      </c>
      <c r="C11335" t="s">
        <v>2645</v>
      </c>
      <c r="D11335">
        <v>2</v>
      </c>
      <c r="E11335" t="s">
        <v>169</v>
      </c>
      <c r="F11335">
        <v>2</v>
      </c>
      <c r="G11335">
        <v>2</v>
      </c>
      <c r="H11335" s="4" t="str">
        <f t="shared" si="354"/>
        <v>CG158.2</v>
      </c>
      <c r="I11335" s="4" t="str">
        <f t="shared" si="355"/>
        <v>DGND</v>
      </c>
    </row>
    <row r="11336" spans="1:9">
      <c r="A11336" t="s">
        <v>261</v>
      </c>
      <c r="B11336" t="s">
        <v>3553</v>
      </c>
      <c r="C11336" t="s">
        <v>2646</v>
      </c>
      <c r="D11336">
        <v>1</v>
      </c>
      <c r="E11336" t="s">
        <v>1804</v>
      </c>
      <c r="F11336">
        <v>1</v>
      </c>
      <c r="G11336">
        <v>1</v>
      </c>
      <c r="H11336" s="4" t="str">
        <f t="shared" si="354"/>
        <v>CG159.1</v>
      </c>
      <c r="I11336" s="4" t="str">
        <f t="shared" si="355"/>
        <v>SG0_SRC_DVDD33</v>
      </c>
    </row>
    <row r="11337" spans="1:9">
      <c r="A11337" t="s">
        <v>261</v>
      </c>
      <c r="B11337" t="s">
        <v>3553</v>
      </c>
      <c r="C11337" t="s">
        <v>2646</v>
      </c>
      <c r="D11337">
        <v>2</v>
      </c>
      <c r="E11337" t="s">
        <v>169</v>
      </c>
      <c r="F11337">
        <v>2</v>
      </c>
      <c r="G11337">
        <v>2</v>
      </c>
      <c r="H11337" s="4" t="str">
        <f t="shared" si="354"/>
        <v>CG159.2</v>
      </c>
      <c r="I11337" s="4" t="str">
        <f t="shared" si="355"/>
        <v>DGND</v>
      </c>
    </row>
    <row r="11338" spans="1:9">
      <c r="A11338" t="s">
        <v>261</v>
      </c>
      <c r="B11338" t="s">
        <v>3553</v>
      </c>
      <c r="C11338" t="s">
        <v>2647</v>
      </c>
      <c r="D11338">
        <v>1</v>
      </c>
      <c r="E11338" t="s">
        <v>1822</v>
      </c>
      <c r="F11338">
        <v>1</v>
      </c>
      <c r="G11338">
        <v>1</v>
      </c>
      <c r="H11338" s="4" t="str">
        <f t="shared" si="354"/>
        <v>CG161.1</v>
      </c>
      <c r="I11338" s="4" t="str">
        <f t="shared" si="355"/>
        <v>SG0_LDOIN</v>
      </c>
    </row>
    <row r="11339" spans="1:9">
      <c r="A11339" t="s">
        <v>261</v>
      </c>
      <c r="B11339" t="s">
        <v>3553</v>
      </c>
      <c r="C11339" t="s">
        <v>2647</v>
      </c>
      <c r="D11339">
        <v>2</v>
      </c>
      <c r="E11339" t="s">
        <v>169</v>
      </c>
      <c r="F11339">
        <v>2</v>
      </c>
      <c r="G11339">
        <v>2</v>
      </c>
      <c r="H11339" s="4" t="str">
        <f t="shared" si="354"/>
        <v>CG161.2</v>
      </c>
      <c r="I11339" s="4" t="str">
        <f t="shared" si="355"/>
        <v>DGND</v>
      </c>
    </row>
    <row r="11340" spans="1:9">
      <c r="A11340" t="s">
        <v>261</v>
      </c>
      <c r="B11340" t="s">
        <v>3553</v>
      </c>
      <c r="C11340" t="s">
        <v>2648</v>
      </c>
      <c r="D11340">
        <v>1</v>
      </c>
      <c r="E11340" t="s">
        <v>1822</v>
      </c>
      <c r="F11340">
        <v>1</v>
      </c>
      <c r="G11340">
        <v>1</v>
      </c>
      <c r="H11340" s="4" t="str">
        <f t="shared" si="354"/>
        <v>CG162.1</v>
      </c>
      <c r="I11340" s="4" t="str">
        <f t="shared" si="355"/>
        <v>SG0_LDOIN</v>
      </c>
    </row>
    <row r="11341" spans="1:9">
      <c r="A11341" t="s">
        <v>261</v>
      </c>
      <c r="B11341" t="s">
        <v>3553</v>
      </c>
      <c r="C11341" t="s">
        <v>2648</v>
      </c>
      <c r="D11341">
        <v>2</v>
      </c>
      <c r="E11341" t="s">
        <v>169</v>
      </c>
      <c r="F11341">
        <v>2</v>
      </c>
      <c r="G11341">
        <v>2</v>
      </c>
      <c r="H11341" s="4" t="str">
        <f t="shared" si="354"/>
        <v>CG162.2</v>
      </c>
      <c r="I11341" s="4" t="str">
        <f t="shared" si="355"/>
        <v>DGND</v>
      </c>
    </row>
    <row r="11342" spans="1:9">
      <c r="A11342" t="s">
        <v>261</v>
      </c>
      <c r="B11342" t="s">
        <v>3553</v>
      </c>
      <c r="C11342" t="s">
        <v>2649</v>
      </c>
      <c r="D11342">
        <v>1</v>
      </c>
      <c r="E11342" t="s">
        <v>1822</v>
      </c>
      <c r="F11342">
        <v>1</v>
      </c>
      <c r="G11342">
        <v>1</v>
      </c>
      <c r="H11342" s="4" t="str">
        <f t="shared" si="354"/>
        <v>CG163.1</v>
      </c>
      <c r="I11342" s="4" t="str">
        <f t="shared" si="355"/>
        <v>SG0_LDOIN</v>
      </c>
    </row>
    <row r="11343" spans="1:9">
      <c r="A11343" t="s">
        <v>261</v>
      </c>
      <c r="B11343" t="s">
        <v>3553</v>
      </c>
      <c r="C11343" t="s">
        <v>2649</v>
      </c>
      <c r="D11343">
        <v>2</v>
      </c>
      <c r="E11343" t="s">
        <v>169</v>
      </c>
      <c r="F11343">
        <v>2</v>
      </c>
      <c r="G11343">
        <v>2</v>
      </c>
      <c r="H11343" s="4" t="str">
        <f t="shared" si="354"/>
        <v>CG163.2</v>
      </c>
      <c r="I11343" s="4" t="str">
        <f t="shared" si="355"/>
        <v>DGND</v>
      </c>
    </row>
    <row r="11344" spans="1:9">
      <c r="A11344" t="s">
        <v>261</v>
      </c>
      <c r="B11344" t="s">
        <v>3553</v>
      </c>
      <c r="C11344" t="s">
        <v>2650</v>
      </c>
      <c r="D11344">
        <v>1</v>
      </c>
      <c r="E11344" t="s">
        <v>1822</v>
      </c>
      <c r="F11344">
        <v>1</v>
      </c>
      <c r="G11344">
        <v>1</v>
      </c>
      <c r="H11344" s="4" t="str">
        <f t="shared" si="354"/>
        <v>CG164.1</v>
      </c>
      <c r="I11344" s="4" t="str">
        <f t="shared" si="355"/>
        <v>SG0_LDOIN</v>
      </c>
    </row>
    <row r="11345" spans="1:9">
      <c r="A11345" t="s">
        <v>261</v>
      </c>
      <c r="B11345" t="s">
        <v>3553</v>
      </c>
      <c r="C11345" t="s">
        <v>2650</v>
      </c>
      <c r="D11345">
        <v>2</v>
      </c>
      <c r="E11345" t="s">
        <v>169</v>
      </c>
      <c r="F11345">
        <v>2</v>
      </c>
      <c r="G11345">
        <v>2</v>
      </c>
      <c r="H11345" s="4" t="str">
        <f t="shared" si="354"/>
        <v>CG164.2</v>
      </c>
      <c r="I11345" s="4" t="str">
        <f t="shared" si="355"/>
        <v>DGND</v>
      </c>
    </row>
    <row r="11346" spans="1:9">
      <c r="A11346" t="s">
        <v>261</v>
      </c>
      <c r="B11346" t="s">
        <v>3553</v>
      </c>
      <c r="C11346" t="s">
        <v>2651</v>
      </c>
      <c r="D11346">
        <v>1</v>
      </c>
      <c r="E11346" t="s">
        <v>1822</v>
      </c>
      <c r="F11346">
        <v>1</v>
      </c>
      <c r="G11346">
        <v>1</v>
      </c>
      <c r="H11346" s="4" t="str">
        <f t="shared" si="354"/>
        <v>CG165.1</v>
      </c>
      <c r="I11346" s="4" t="str">
        <f t="shared" si="355"/>
        <v>SG0_LDOIN</v>
      </c>
    </row>
    <row r="11347" spans="1:9">
      <c r="A11347" t="s">
        <v>261</v>
      </c>
      <c r="B11347" t="s">
        <v>3553</v>
      </c>
      <c r="C11347" t="s">
        <v>2651</v>
      </c>
      <c r="D11347">
        <v>2</v>
      </c>
      <c r="E11347" t="s">
        <v>169</v>
      </c>
      <c r="F11347">
        <v>2</v>
      </c>
      <c r="G11347">
        <v>2</v>
      </c>
      <c r="H11347" s="4" t="str">
        <f t="shared" si="354"/>
        <v>CG165.2</v>
      </c>
      <c r="I11347" s="4" t="str">
        <f t="shared" si="355"/>
        <v>DGND</v>
      </c>
    </row>
    <row r="11348" spans="1:9">
      <c r="A11348" t="s">
        <v>261</v>
      </c>
      <c r="B11348" t="s">
        <v>3553</v>
      </c>
      <c r="C11348" t="s">
        <v>2652</v>
      </c>
      <c r="D11348">
        <v>1</v>
      </c>
      <c r="E11348" t="s">
        <v>1822</v>
      </c>
      <c r="F11348">
        <v>1</v>
      </c>
      <c r="G11348">
        <v>1</v>
      </c>
      <c r="H11348" s="4" t="str">
        <f t="shared" si="354"/>
        <v>CG166.1</v>
      </c>
      <c r="I11348" s="4" t="str">
        <f t="shared" si="355"/>
        <v>SG0_LDOIN</v>
      </c>
    </row>
    <row r="11349" spans="1:9">
      <c r="A11349" t="s">
        <v>261</v>
      </c>
      <c r="B11349" t="s">
        <v>3553</v>
      </c>
      <c r="C11349" t="s">
        <v>2652</v>
      </c>
      <c r="D11349">
        <v>2</v>
      </c>
      <c r="E11349" t="s">
        <v>169</v>
      </c>
      <c r="F11349">
        <v>2</v>
      </c>
      <c r="G11349">
        <v>2</v>
      </c>
      <c r="H11349" s="4" t="str">
        <f t="shared" si="354"/>
        <v>CG166.2</v>
      </c>
      <c r="I11349" s="4" t="str">
        <f t="shared" si="355"/>
        <v>DGND</v>
      </c>
    </row>
    <row r="11350" spans="1:9">
      <c r="A11350" t="s">
        <v>261</v>
      </c>
      <c r="B11350" t="s">
        <v>3553</v>
      </c>
      <c r="C11350" t="s">
        <v>2653</v>
      </c>
      <c r="D11350">
        <v>1</v>
      </c>
      <c r="E11350" t="s">
        <v>1804</v>
      </c>
      <c r="F11350">
        <v>1</v>
      </c>
      <c r="G11350">
        <v>1</v>
      </c>
      <c r="H11350" s="4" t="str">
        <f t="shared" si="354"/>
        <v>CG167.1</v>
      </c>
      <c r="I11350" s="4" t="str">
        <f t="shared" si="355"/>
        <v>SG0_SRC_DVDD33</v>
      </c>
    </row>
    <row r="11351" spans="1:9">
      <c r="A11351" t="s">
        <v>261</v>
      </c>
      <c r="B11351" t="s">
        <v>3553</v>
      </c>
      <c r="C11351" t="s">
        <v>2653</v>
      </c>
      <c r="D11351">
        <v>2</v>
      </c>
      <c r="E11351" t="s">
        <v>169</v>
      </c>
      <c r="F11351">
        <v>2</v>
      </c>
      <c r="G11351">
        <v>2</v>
      </c>
      <c r="H11351" s="4" t="str">
        <f t="shared" si="354"/>
        <v>CG167.2</v>
      </c>
      <c r="I11351" s="4" t="str">
        <f t="shared" si="355"/>
        <v>DGND</v>
      </c>
    </row>
    <row r="11352" spans="1:9">
      <c r="A11352" t="s">
        <v>261</v>
      </c>
      <c r="B11352" t="s">
        <v>3553</v>
      </c>
      <c r="C11352" t="s">
        <v>9074</v>
      </c>
      <c r="D11352" t="s">
        <v>1544</v>
      </c>
      <c r="E11352" t="s">
        <v>481</v>
      </c>
      <c r="F11352" t="s">
        <v>364</v>
      </c>
      <c r="G11352" t="s">
        <v>1544</v>
      </c>
      <c r="H11352" s="4" t="str">
        <f t="shared" si="354"/>
        <v>GOLD0.D4</v>
      </c>
      <c r="I11352" s="4" t="str">
        <f t="shared" si="355"/>
        <v>SG0_AVDD33</v>
      </c>
    </row>
    <row r="11353" spans="1:9">
      <c r="A11353" t="s">
        <v>261</v>
      </c>
      <c r="B11353" t="s">
        <v>3553</v>
      </c>
      <c r="C11353" t="s">
        <v>9074</v>
      </c>
      <c r="D11353" t="s">
        <v>1545</v>
      </c>
      <c r="E11353" t="s">
        <v>481</v>
      </c>
      <c r="F11353" t="s">
        <v>404</v>
      </c>
      <c r="G11353" t="s">
        <v>1545</v>
      </c>
      <c r="H11353" s="4" t="str">
        <f t="shared" si="354"/>
        <v>GOLD0.D5</v>
      </c>
      <c r="I11353" s="4" t="str">
        <f t="shared" si="355"/>
        <v>SG0_AVDD33</v>
      </c>
    </row>
    <row r="11354" spans="1:9">
      <c r="A11354" t="s">
        <v>261</v>
      </c>
      <c r="B11354" t="s">
        <v>3553</v>
      </c>
      <c r="C11354" t="s">
        <v>9074</v>
      </c>
      <c r="D11354" t="s">
        <v>444</v>
      </c>
      <c r="E11354" t="s">
        <v>481</v>
      </c>
      <c r="F11354" t="s">
        <v>225</v>
      </c>
      <c r="G11354" t="s">
        <v>444</v>
      </c>
      <c r="H11354" s="4" t="str">
        <f t="shared" si="354"/>
        <v>GOLD0.B14</v>
      </c>
      <c r="I11354" s="4" t="str">
        <f t="shared" si="355"/>
        <v>SG0_AVDD33</v>
      </c>
    </row>
    <row r="11355" spans="1:9">
      <c r="A11355" t="s">
        <v>261</v>
      </c>
      <c r="B11355" t="s">
        <v>3553</v>
      </c>
      <c r="C11355" t="s">
        <v>9074</v>
      </c>
      <c r="D11355" t="s">
        <v>1546</v>
      </c>
      <c r="E11355" t="s">
        <v>481</v>
      </c>
      <c r="F11355" t="s">
        <v>439</v>
      </c>
      <c r="G11355" t="s">
        <v>1546</v>
      </c>
      <c r="H11355" s="4" t="str">
        <f t="shared" si="354"/>
        <v>GOLD0.E11</v>
      </c>
      <c r="I11355" s="4" t="str">
        <f t="shared" si="355"/>
        <v>SG0_AVDD33</v>
      </c>
    </row>
    <row r="11356" spans="1:9">
      <c r="A11356" t="s">
        <v>261</v>
      </c>
      <c r="B11356" t="s">
        <v>3553</v>
      </c>
      <c r="C11356" t="s">
        <v>9074</v>
      </c>
      <c r="D11356" t="s">
        <v>1547</v>
      </c>
      <c r="E11356" t="s">
        <v>481</v>
      </c>
      <c r="F11356" t="s">
        <v>352</v>
      </c>
      <c r="G11356" t="s">
        <v>1547</v>
      </c>
      <c r="H11356" s="4" t="str">
        <f t="shared" si="354"/>
        <v>GOLD0.T9</v>
      </c>
      <c r="I11356" s="4" t="str">
        <f t="shared" si="355"/>
        <v>SG0_AVDD33</v>
      </c>
    </row>
    <row r="11357" spans="1:9">
      <c r="A11357" t="s">
        <v>261</v>
      </c>
      <c r="B11357" t="s">
        <v>3553</v>
      </c>
      <c r="C11357" t="s">
        <v>9074</v>
      </c>
      <c r="D11357" t="s">
        <v>1548</v>
      </c>
      <c r="E11357" t="s">
        <v>481</v>
      </c>
      <c r="F11357" t="s">
        <v>328</v>
      </c>
      <c r="G11357" t="s">
        <v>1548</v>
      </c>
      <c r="H11357" s="4" t="str">
        <f t="shared" si="354"/>
        <v>GOLD0.T10</v>
      </c>
      <c r="I11357" s="4" t="str">
        <f t="shared" si="355"/>
        <v>SG0_AVDD33</v>
      </c>
    </row>
    <row r="11358" spans="1:9">
      <c r="A11358" t="s">
        <v>261</v>
      </c>
      <c r="B11358" t="s">
        <v>3553</v>
      </c>
      <c r="C11358" t="s">
        <v>9074</v>
      </c>
      <c r="D11358" t="s">
        <v>1549</v>
      </c>
      <c r="E11358" t="s">
        <v>481</v>
      </c>
      <c r="F11358" t="s">
        <v>434</v>
      </c>
      <c r="G11358" t="s">
        <v>1549</v>
      </c>
      <c r="H11358" s="4" t="str">
        <f t="shared" si="354"/>
        <v>GOLD0.D6</v>
      </c>
      <c r="I11358" s="4" t="str">
        <f t="shared" si="355"/>
        <v>SG0_AVDD33</v>
      </c>
    </row>
    <row r="11359" spans="1:9">
      <c r="A11359" t="s">
        <v>261</v>
      </c>
      <c r="B11359" t="s">
        <v>3553</v>
      </c>
      <c r="C11359" t="s">
        <v>9074</v>
      </c>
      <c r="D11359" t="s">
        <v>1550</v>
      </c>
      <c r="E11359" t="s">
        <v>481</v>
      </c>
      <c r="F11359" t="s">
        <v>425</v>
      </c>
      <c r="G11359" t="s">
        <v>1550</v>
      </c>
      <c r="H11359" s="4" t="str">
        <f t="shared" si="354"/>
        <v>GOLD0.E6</v>
      </c>
      <c r="I11359" s="4" t="str">
        <f t="shared" si="355"/>
        <v>SG0_AVDD33</v>
      </c>
    </row>
    <row r="11360" spans="1:9">
      <c r="A11360" t="s">
        <v>261</v>
      </c>
      <c r="B11360" t="s">
        <v>3553</v>
      </c>
      <c r="C11360" t="s">
        <v>9074</v>
      </c>
      <c r="D11360" t="s">
        <v>1551</v>
      </c>
      <c r="E11360" t="s">
        <v>481</v>
      </c>
      <c r="F11360" t="s">
        <v>435</v>
      </c>
      <c r="G11360" t="s">
        <v>1551</v>
      </c>
      <c r="H11360" s="4" t="str">
        <f t="shared" si="354"/>
        <v>GOLD0.D7</v>
      </c>
      <c r="I11360" s="4" t="str">
        <f t="shared" si="355"/>
        <v>SG0_AVDD33</v>
      </c>
    </row>
    <row r="11361" spans="1:9">
      <c r="A11361" t="s">
        <v>261</v>
      </c>
      <c r="B11361" t="s">
        <v>3553</v>
      </c>
      <c r="C11361" t="s">
        <v>9074</v>
      </c>
      <c r="D11361" t="s">
        <v>1552</v>
      </c>
      <c r="E11361" t="s">
        <v>481</v>
      </c>
      <c r="F11361" t="s">
        <v>436</v>
      </c>
      <c r="G11361" t="s">
        <v>1552</v>
      </c>
      <c r="H11361" s="4" t="str">
        <f t="shared" si="354"/>
        <v>GOLD0.E7</v>
      </c>
      <c r="I11361" s="4" t="str">
        <f t="shared" si="355"/>
        <v>SG0_AVDD33</v>
      </c>
    </row>
    <row r="11362" spans="1:9">
      <c r="A11362" t="s">
        <v>261</v>
      </c>
      <c r="B11362" t="s">
        <v>3553</v>
      </c>
      <c r="C11362" t="s">
        <v>9074</v>
      </c>
      <c r="D11362" t="s">
        <v>2988</v>
      </c>
      <c r="E11362" t="s">
        <v>481</v>
      </c>
      <c r="F11362" t="s">
        <v>228</v>
      </c>
      <c r="G11362" t="s">
        <v>2988</v>
      </c>
      <c r="H11362" s="4" t="str">
        <f t="shared" si="354"/>
        <v>GOLD0.B17</v>
      </c>
      <c r="I11362" s="4" t="str">
        <f t="shared" si="355"/>
        <v>SG0_AVDD33</v>
      </c>
    </row>
    <row r="11363" spans="1:9">
      <c r="A11363" t="s">
        <v>261</v>
      </c>
      <c r="B11363" t="s">
        <v>3553</v>
      </c>
      <c r="C11363" t="s">
        <v>9074</v>
      </c>
      <c r="D11363" t="s">
        <v>2989</v>
      </c>
      <c r="E11363" t="s">
        <v>481</v>
      </c>
      <c r="F11363" t="s">
        <v>229</v>
      </c>
      <c r="G11363" t="s">
        <v>2989</v>
      </c>
      <c r="H11363" s="4" t="str">
        <f t="shared" si="354"/>
        <v>GOLD0.B18</v>
      </c>
      <c r="I11363" s="4" t="str">
        <f t="shared" si="355"/>
        <v>SG0_AVDD33</v>
      </c>
    </row>
    <row r="11364" spans="1:9">
      <c r="A11364" t="s">
        <v>261</v>
      </c>
      <c r="B11364" t="s">
        <v>3553</v>
      </c>
      <c r="C11364" t="s">
        <v>9074</v>
      </c>
      <c r="D11364" t="s">
        <v>2991</v>
      </c>
      <c r="E11364" t="s">
        <v>481</v>
      </c>
      <c r="F11364" t="s">
        <v>2990</v>
      </c>
      <c r="G11364" t="s">
        <v>2991</v>
      </c>
      <c r="H11364" s="4" t="str">
        <f t="shared" si="354"/>
        <v>GOLD0.F15</v>
      </c>
      <c r="I11364" s="4" t="str">
        <f t="shared" si="355"/>
        <v>SG0_AVDD33</v>
      </c>
    </row>
    <row r="11365" spans="1:9">
      <c r="A11365" t="s">
        <v>261</v>
      </c>
      <c r="B11365" t="s">
        <v>3553</v>
      </c>
      <c r="C11365" t="s">
        <v>9074</v>
      </c>
      <c r="D11365" t="s">
        <v>2992</v>
      </c>
      <c r="E11365" t="s">
        <v>481</v>
      </c>
      <c r="F11365" t="s">
        <v>1579</v>
      </c>
      <c r="G11365" t="s">
        <v>2992</v>
      </c>
      <c r="H11365" s="4" t="str">
        <f t="shared" si="354"/>
        <v>GOLD0.G15</v>
      </c>
      <c r="I11365" s="4" t="str">
        <f t="shared" si="355"/>
        <v>SG0_AVDD33</v>
      </c>
    </row>
    <row r="11366" spans="1:9">
      <c r="A11366" t="s">
        <v>261</v>
      </c>
      <c r="B11366" t="s">
        <v>3553</v>
      </c>
      <c r="C11366" t="s">
        <v>9074</v>
      </c>
      <c r="D11366" t="s">
        <v>2994</v>
      </c>
      <c r="E11366" t="s">
        <v>481</v>
      </c>
      <c r="F11366" t="s">
        <v>2993</v>
      </c>
      <c r="G11366" t="s">
        <v>2994</v>
      </c>
      <c r="H11366" s="4" t="str">
        <f t="shared" si="354"/>
        <v>GOLD0.F16</v>
      </c>
      <c r="I11366" s="4" t="str">
        <f t="shared" si="355"/>
        <v>SG0_AVDD33</v>
      </c>
    </row>
    <row r="11367" spans="1:9">
      <c r="A11367" t="s">
        <v>261</v>
      </c>
      <c r="B11367" t="s">
        <v>3553</v>
      </c>
      <c r="C11367" t="s">
        <v>9074</v>
      </c>
      <c r="D11367" t="s">
        <v>2995</v>
      </c>
      <c r="E11367" t="s">
        <v>481</v>
      </c>
      <c r="F11367" t="s">
        <v>427</v>
      </c>
      <c r="G11367" t="s">
        <v>2995</v>
      </c>
      <c r="H11367" s="4" t="str">
        <f t="shared" si="354"/>
        <v>GOLD0.G16</v>
      </c>
      <c r="I11367" s="4" t="str">
        <f t="shared" si="355"/>
        <v>SG0_AVDD33</v>
      </c>
    </row>
    <row r="11368" spans="1:9">
      <c r="A11368" t="s">
        <v>261</v>
      </c>
      <c r="B11368" t="s">
        <v>3553</v>
      </c>
      <c r="C11368" t="s">
        <v>9074</v>
      </c>
      <c r="D11368" t="s">
        <v>1553</v>
      </c>
      <c r="E11368" t="s">
        <v>481</v>
      </c>
      <c r="F11368" t="s">
        <v>179</v>
      </c>
      <c r="G11368" t="s">
        <v>1553</v>
      </c>
      <c r="H11368" s="4" t="str">
        <f t="shared" si="354"/>
        <v>GOLD0.G5</v>
      </c>
      <c r="I11368" s="4" t="str">
        <f t="shared" si="355"/>
        <v>SG0_AVDD33</v>
      </c>
    </row>
    <row r="11369" spans="1:9">
      <c r="A11369" t="s">
        <v>261</v>
      </c>
      <c r="B11369" t="s">
        <v>3553</v>
      </c>
      <c r="C11369" t="s">
        <v>9074</v>
      </c>
      <c r="D11369" t="s">
        <v>1554</v>
      </c>
      <c r="E11369" t="s">
        <v>481</v>
      </c>
      <c r="F11369" t="s">
        <v>337</v>
      </c>
      <c r="G11369" t="s">
        <v>1554</v>
      </c>
      <c r="H11369" s="4" t="str">
        <f t="shared" si="354"/>
        <v>GOLD0.T15</v>
      </c>
      <c r="I11369" s="4" t="str">
        <f t="shared" si="355"/>
        <v>SG0_AVDD33</v>
      </c>
    </row>
    <row r="11370" spans="1:9">
      <c r="A11370" t="s">
        <v>261</v>
      </c>
      <c r="B11370" t="s">
        <v>3553</v>
      </c>
      <c r="C11370" t="s">
        <v>9074</v>
      </c>
      <c r="D11370" t="s">
        <v>1555</v>
      </c>
      <c r="E11370" t="s">
        <v>481</v>
      </c>
      <c r="F11370" t="s">
        <v>336</v>
      </c>
      <c r="G11370" t="s">
        <v>1555</v>
      </c>
      <c r="H11370" s="4" t="str">
        <f t="shared" si="354"/>
        <v>GOLD0.T16</v>
      </c>
      <c r="I11370" s="4" t="str">
        <f t="shared" si="355"/>
        <v>SG0_AVDD33</v>
      </c>
    </row>
    <row r="11371" spans="1:9">
      <c r="A11371" t="s">
        <v>261</v>
      </c>
      <c r="B11371" t="s">
        <v>3553</v>
      </c>
      <c r="C11371" t="s">
        <v>9074</v>
      </c>
      <c r="D11371" t="s">
        <v>1556</v>
      </c>
      <c r="E11371" t="s">
        <v>481</v>
      </c>
      <c r="F11371" t="s">
        <v>1618</v>
      </c>
      <c r="G11371" t="s">
        <v>1556</v>
      </c>
      <c r="H11371" s="4" t="str">
        <f t="shared" si="354"/>
        <v>GOLD0.V16</v>
      </c>
      <c r="I11371" s="4" t="str">
        <f t="shared" si="355"/>
        <v>SG0_AVDD33</v>
      </c>
    </row>
    <row r="11372" spans="1:9">
      <c r="A11372" t="s">
        <v>261</v>
      </c>
      <c r="B11372" t="s">
        <v>3553</v>
      </c>
      <c r="C11372" t="s">
        <v>9074</v>
      </c>
      <c r="D11372" t="s">
        <v>2996</v>
      </c>
      <c r="E11372" t="s">
        <v>481</v>
      </c>
      <c r="F11372" t="s">
        <v>223</v>
      </c>
      <c r="G11372" t="s">
        <v>2996</v>
      </c>
      <c r="H11372" s="4" t="str">
        <f t="shared" si="354"/>
        <v>GOLD0.B12</v>
      </c>
      <c r="I11372" s="4" t="str">
        <f t="shared" si="355"/>
        <v>SG0_AVDD33</v>
      </c>
    </row>
    <row r="11373" spans="1:9">
      <c r="A11373" t="s">
        <v>261</v>
      </c>
      <c r="B11373" t="s">
        <v>3553</v>
      </c>
      <c r="C11373" t="s">
        <v>9074</v>
      </c>
      <c r="D11373" t="s">
        <v>2997</v>
      </c>
      <c r="E11373" t="s">
        <v>481</v>
      </c>
      <c r="F11373" t="s">
        <v>224</v>
      </c>
      <c r="G11373" t="s">
        <v>2997</v>
      </c>
      <c r="H11373" s="4" t="str">
        <f t="shared" si="354"/>
        <v>GOLD0.B13</v>
      </c>
      <c r="I11373" s="4" t="str">
        <f t="shared" si="355"/>
        <v>SG0_AVDD33</v>
      </c>
    </row>
    <row r="11374" spans="1:9">
      <c r="A11374" t="s">
        <v>261</v>
      </c>
      <c r="B11374" t="s">
        <v>3553</v>
      </c>
      <c r="C11374" t="s">
        <v>9074</v>
      </c>
      <c r="D11374" t="s">
        <v>1559</v>
      </c>
      <c r="E11374" t="s">
        <v>1820</v>
      </c>
      <c r="F11374" t="s">
        <v>298</v>
      </c>
      <c r="G11374" t="s">
        <v>1559</v>
      </c>
      <c r="H11374" s="4" t="str">
        <f t="shared" si="354"/>
        <v>GOLD0.J5</v>
      </c>
      <c r="I11374" s="4" t="str">
        <f t="shared" si="355"/>
        <v>SG0_AVDD33_MOSFET</v>
      </c>
    </row>
    <row r="11375" spans="1:9">
      <c r="A11375" t="s">
        <v>261</v>
      </c>
      <c r="B11375" t="s">
        <v>3553</v>
      </c>
      <c r="C11375" t="s">
        <v>9074</v>
      </c>
      <c r="D11375" t="s">
        <v>1557</v>
      </c>
      <c r="E11375" t="s">
        <v>462</v>
      </c>
      <c r="F11375" t="s">
        <v>422</v>
      </c>
      <c r="G11375" t="s">
        <v>1557</v>
      </c>
      <c r="H11375" s="4" t="str">
        <f t="shared" si="354"/>
        <v>GOLD0.M13</v>
      </c>
      <c r="I11375" s="4" t="str">
        <f t="shared" si="355"/>
        <v>SG0_DVDD33</v>
      </c>
    </row>
    <row r="11376" spans="1:9">
      <c r="A11376" t="s">
        <v>261</v>
      </c>
      <c r="B11376" t="s">
        <v>3553</v>
      </c>
      <c r="C11376" t="s">
        <v>9074</v>
      </c>
      <c r="D11376" t="s">
        <v>1558</v>
      </c>
      <c r="E11376" t="s">
        <v>462</v>
      </c>
      <c r="F11376" t="s">
        <v>446</v>
      </c>
      <c r="G11376" t="s">
        <v>1558</v>
      </c>
      <c r="H11376" s="4" t="str">
        <f t="shared" si="354"/>
        <v>GOLD0.N13</v>
      </c>
      <c r="I11376" s="4" t="str">
        <f t="shared" si="355"/>
        <v>SG0_DVDD33</v>
      </c>
    </row>
    <row r="11377" spans="1:9">
      <c r="A11377" t="s">
        <v>261</v>
      </c>
      <c r="B11377" t="s">
        <v>3553</v>
      </c>
      <c r="C11377" t="s">
        <v>9074</v>
      </c>
      <c r="D11377" t="s">
        <v>1560</v>
      </c>
      <c r="E11377" t="s">
        <v>1789</v>
      </c>
      <c r="F11377" t="s">
        <v>300</v>
      </c>
      <c r="G11377" t="s">
        <v>1560</v>
      </c>
      <c r="H11377" s="4" t="str">
        <f t="shared" si="354"/>
        <v>GOLD0.K5</v>
      </c>
      <c r="I11377" s="4" t="str">
        <f t="shared" si="355"/>
        <v>MGND</v>
      </c>
    </row>
    <row r="11378" spans="1:9">
      <c r="A11378" t="s">
        <v>261</v>
      </c>
      <c r="B11378" t="s">
        <v>3553</v>
      </c>
      <c r="C11378" t="s">
        <v>9074</v>
      </c>
      <c r="D11378" t="s">
        <v>3010</v>
      </c>
      <c r="E11378" t="s">
        <v>1822</v>
      </c>
      <c r="F11378" t="s">
        <v>431</v>
      </c>
      <c r="G11378" t="s">
        <v>3010</v>
      </c>
      <c r="H11378" s="4" t="str">
        <f t="shared" si="354"/>
        <v>GOLD0.J7</v>
      </c>
      <c r="I11378" s="4" t="str">
        <f t="shared" si="355"/>
        <v>SG0_LDOIN</v>
      </c>
    </row>
    <row r="11379" spans="1:9">
      <c r="A11379" t="s">
        <v>261</v>
      </c>
      <c r="B11379" t="s">
        <v>3553</v>
      </c>
      <c r="C11379" t="s">
        <v>9074</v>
      </c>
      <c r="D11379" t="s">
        <v>3011</v>
      </c>
      <c r="E11379" t="s">
        <v>1822</v>
      </c>
      <c r="F11379" t="s">
        <v>301</v>
      </c>
      <c r="G11379" t="s">
        <v>3011</v>
      </c>
      <c r="H11379" s="4" t="str">
        <f t="shared" si="354"/>
        <v>GOLD0.K7</v>
      </c>
      <c r="I11379" s="4" t="str">
        <f t="shared" si="355"/>
        <v>SG0_LDOIN</v>
      </c>
    </row>
    <row r="11380" spans="1:9">
      <c r="A11380" t="s">
        <v>261</v>
      </c>
      <c r="B11380" t="s">
        <v>3553</v>
      </c>
      <c r="C11380" t="s">
        <v>9074</v>
      </c>
      <c r="D11380" t="s">
        <v>3012</v>
      </c>
      <c r="E11380" t="s">
        <v>1822</v>
      </c>
      <c r="F11380" t="s">
        <v>327</v>
      </c>
      <c r="G11380" t="s">
        <v>3012</v>
      </c>
      <c r="H11380" s="4" t="str">
        <f t="shared" si="354"/>
        <v>GOLD0.H13</v>
      </c>
      <c r="I11380" s="4" t="str">
        <f t="shared" si="355"/>
        <v>SG0_LDOIN</v>
      </c>
    </row>
    <row r="11381" spans="1:9">
      <c r="A11381" t="s">
        <v>261</v>
      </c>
      <c r="B11381" t="s">
        <v>3553</v>
      </c>
      <c r="C11381" t="s">
        <v>9074</v>
      </c>
      <c r="D11381" t="s">
        <v>3013</v>
      </c>
      <c r="E11381" t="s">
        <v>1822</v>
      </c>
      <c r="F11381" t="s">
        <v>263</v>
      </c>
      <c r="G11381" t="s">
        <v>3013</v>
      </c>
      <c r="H11381" s="4" t="str">
        <f t="shared" si="354"/>
        <v>GOLD0.J13</v>
      </c>
      <c r="I11381" s="4" t="str">
        <f t="shared" si="355"/>
        <v>SG0_LDOIN</v>
      </c>
    </row>
    <row r="11382" spans="1:9">
      <c r="A11382" t="s">
        <v>261</v>
      </c>
      <c r="B11382" t="s">
        <v>3553</v>
      </c>
      <c r="C11382" t="s">
        <v>9074</v>
      </c>
      <c r="D11382" t="s">
        <v>1575</v>
      </c>
      <c r="E11382" t="s">
        <v>1822</v>
      </c>
      <c r="F11382" t="s">
        <v>1582</v>
      </c>
      <c r="G11382" t="s">
        <v>1575</v>
      </c>
      <c r="H11382" s="4" t="str">
        <f t="shared" si="354"/>
        <v>GOLD0.H12</v>
      </c>
      <c r="I11382" s="4" t="str">
        <f t="shared" si="355"/>
        <v>SG0_LDOIN</v>
      </c>
    </row>
    <row r="11383" spans="1:9">
      <c r="A11383" t="s">
        <v>261</v>
      </c>
      <c r="B11383" t="s">
        <v>3553</v>
      </c>
      <c r="C11383" t="s">
        <v>9074</v>
      </c>
      <c r="D11383" t="s">
        <v>1576</v>
      </c>
      <c r="E11383" t="s">
        <v>1822</v>
      </c>
      <c r="F11383" t="s">
        <v>1586</v>
      </c>
      <c r="G11383" t="s">
        <v>1576</v>
      </c>
      <c r="H11383" s="4" t="str">
        <f t="shared" si="354"/>
        <v>GOLD0.J12</v>
      </c>
      <c r="I11383" s="4" t="str">
        <f t="shared" si="355"/>
        <v>SG0_LDOIN</v>
      </c>
    </row>
    <row r="11384" spans="1:9">
      <c r="A11384" t="s">
        <v>261</v>
      </c>
      <c r="B11384" t="s">
        <v>3553</v>
      </c>
      <c r="C11384" t="s">
        <v>2611</v>
      </c>
      <c r="D11384">
        <v>1</v>
      </c>
      <c r="E11384" t="s">
        <v>481</v>
      </c>
      <c r="F11384">
        <v>1</v>
      </c>
      <c r="G11384">
        <v>1</v>
      </c>
      <c r="H11384" s="4" t="str">
        <f t="shared" si="354"/>
        <v>RG32.1</v>
      </c>
      <c r="I11384" s="4" t="str">
        <f t="shared" si="355"/>
        <v>SG0_AVDD33</v>
      </c>
    </row>
    <row r="11385" spans="1:9">
      <c r="A11385" t="s">
        <v>261</v>
      </c>
      <c r="B11385" t="s">
        <v>3553</v>
      </c>
      <c r="C11385" t="s">
        <v>2611</v>
      </c>
      <c r="D11385">
        <v>2</v>
      </c>
      <c r="E11385" t="s">
        <v>1804</v>
      </c>
      <c r="F11385">
        <v>2</v>
      </c>
      <c r="G11385">
        <v>2</v>
      </c>
      <c r="H11385" s="4" t="str">
        <f t="shared" si="354"/>
        <v>RG32.2</v>
      </c>
      <c r="I11385" s="4" t="str">
        <f t="shared" si="355"/>
        <v>SG0_SRC_DVDD33</v>
      </c>
    </row>
    <row r="11386" spans="1:9">
      <c r="A11386" t="s">
        <v>261</v>
      </c>
      <c r="B11386" t="s">
        <v>3553</v>
      </c>
      <c r="C11386" t="s">
        <v>2612</v>
      </c>
      <c r="D11386">
        <v>1</v>
      </c>
      <c r="E11386" t="s">
        <v>462</v>
      </c>
      <c r="F11386">
        <v>1</v>
      </c>
      <c r="G11386">
        <v>1</v>
      </c>
      <c r="H11386" s="4" t="str">
        <f t="shared" si="354"/>
        <v>RG42.1</v>
      </c>
      <c r="I11386" s="4" t="str">
        <f t="shared" si="355"/>
        <v>SG0_DVDD33</v>
      </c>
    </row>
    <row r="11387" spans="1:9">
      <c r="A11387" t="s">
        <v>261</v>
      </c>
      <c r="B11387" t="s">
        <v>3553</v>
      </c>
      <c r="C11387" t="s">
        <v>2612</v>
      </c>
      <c r="D11387">
        <v>2</v>
      </c>
      <c r="E11387" t="s">
        <v>1804</v>
      </c>
      <c r="F11387">
        <v>2</v>
      </c>
      <c r="G11387">
        <v>2</v>
      </c>
      <c r="H11387" s="4" t="str">
        <f t="shared" si="354"/>
        <v>RG42.2</v>
      </c>
      <c r="I11387" s="4" t="str">
        <f t="shared" si="355"/>
        <v>SG0_SRC_DVDD33</v>
      </c>
    </row>
    <row r="11388" spans="1:9">
      <c r="A11388" t="s">
        <v>261</v>
      </c>
      <c r="B11388" t="s">
        <v>3553</v>
      </c>
      <c r="C11388" t="s">
        <v>2657</v>
      </c>
      <c r="D11388">
        <v>1</v>
      </c>
      <c r="E11388" t="s">
        <v>1822</v>
      </c>
      <c r="F11388">
        <v>1</v>
      </c>
      <c r="G11388">
        <v>1</v>
      </c>
      <c r="H11388" s="4" t="str">
        <f t="shared" si="354"/>
        <v>RG72.1</v>
      </c>
      <c r="I11388" s="4" t="str">
        <f t="shared" si="355"/>
        <v>SG0_LDOIN</v>
      </c>
    </row>
    <row r="11389" spans="1:9">
      <c r="A11389" t="s">
        <v>261</v>
      </c>
      <c r="B11389" t="s">
        <v>3553</v>
      </c>
      <c r="C11389" t="s">
        <v>2657</v>
      </c>
      <c r="D11389">
        <v>2</v>
      </c>
      <c r="E11389" t="s">
        <v>1804</v>
      </c>
      <c r="F11389">
        <v>2</v>
      </c>
      <c r="G11389">
        <v>2</v>
      </c>
      <c r="H11389" s="4" t="str">
        <f t="shared" si="354"/>
        <v>RG72.2</v>
      </c>
      <c r="I11389" s="4" t="str">
        <f t="shared" si="355"/>
        <v>SG0_SRC_DVDD33</v>
      </c>
    </row>
    <row r="11390" spans="1:9">
      <c r="A11390" t="s">
        <v>261</v>
      </c>
      <c r="B11390" t="s">
        <v>3553</v>
      </c>
      <c r="C11390" t="s">
        <v>481</v>
      </c>
      <c r="D11390" t="s">
        <v>173</v>
      </c>
      <c r="E11390" t="s">
        <v>481</v>
      </c>
      <c r="F11390">
        <v>1</v>
      </c>
      <c r="G11390" t="s">
        <v>173</v>
      </c>
      <c r="H11390" s="4" t="str">
        <f t="shared" si="354"/>
        <v>SG0_AVDD33.1</v>
      </c>
      <c r="I11390" s="4" t="str">
        <f t="shared" si="355"/>
        <v>SG0_AVDD33</v>
      </c>
    </row>
    <row r="11391" spans="1:9">
      <c r="A11391" t="s">
        <v>261</v>
      </c>
      <c r="B11391" t="s">
        <v>3553</v>
      </c>
      <c r="C11391" t="s">
        <v>1820</v>
      </c>
      <c r="D11391" t="s">
        <v>173</v>
      </c>
      <c r="E11391" t="s">
        <v>1820</v>
      </c>
      <c r="F11391">
        <v>1</v>
      </c>
      <c r="G11391" t="s">
        <v>173</v>
      </c>
      <c r="H11391" s="4" t="str">
        <f t="shared" si="354"/>
        <v>SG0_AVDD33_MOSFET.1</v>
      </c>
      <c r="I11391" s="4" t="str">
        <f t="shared" si="355"/>
        <v>SG0_AVDD33_MOSFET</v>
      </c>
    </row>
    <row r="11392" spans="1:9">
      <c r="A11392" t="s">
        <v>261</v>
      </c>
      <c r="B11392" t="s">
        <v>3553</v>
      </c>
      <c r="C11392" t="s">
        <v>462</v>
      </c>
      <c r="D11392" t="s">
        <v>173</v>
      </c>
      <c r="E11392" t="s">
        <v>462</v>
      </c>
      <c r="F11392">
        <v>1</v>
      </c>
      <c r="G11392" t="s">
        <v>173</v>
      </c>
      <c r="H11392" s="4" t="str">
        <f t="shared" si="354"/>
        <v>SG0_DVDD33.1</v>
      </c>
      <c r="I11392" s="4" t="str">
        <f t="shared" si="355"/>
        <v>SG0_DVDD33</v>
      </c>
    </row>
    <row r="11393" spans="1:9">
      <c r="A11393" t="s">
        <v>261</v>
      </c>
      <c r="B11393" t="s">
        <v>3553</v>
      </c>
      <c r="C11393" t="s">
        <v>1822</v>
      </c>
      <c r="D11393" t="s">
        <v>173</v>
      </c>
      <c r="E11393" t="s">
        <v>1822</v>
      </c>
      <c r="F11393">
        <v>1</v>
      </c>
      <c r="G11393" t="s">
        <v>173</v>
      </c>
      <c r="H11393" s="4" t="str">
        <f t="shared" si="354"/>
        <v>SG0_LDOIN.1</v>
      </c>
      <c r="I11393" s="4" t="str">
        <f t="shared" si="355"/>
        <v>SG0_LDOIN</v>
      </c>
    </row>
    <row r="11394" spans="1:9">
      <c r="A11394" t="s">
        <v>261</v>
      </c>
      <c r="B11394" t="s">
        <v>3554</v>
      </c>
      <c r="C11394" t="s">
        <v>9708</v>
      </c>
      <c r="D11394">
        <v>1</v>
      </c>
      <c r="E11394" t="s">
        <v>9053</v>
      </c>
      <c r="F11394">
        <v>1</v>
      </c>
      <c r="G11394">
        <v>1</v>
      </c>
      <c r="H11394" s="4" t="str">
        <f t="shared" ref="H11394:H11457" si="356">CONCATENATE(C11394,".",F11394)</f>
        <v>BDG8.1</v>
      </c>
      <c r="I11394" s="4" t="str">
        <f t="shared" ref="I11394:I11457" si="357">E11394</f>
        <v>SG0_P0_VDDIO</v>
      </c>
    </row>
    <row r="11395" spans="1:9">
      <c r="A11395" t="s">
        <v>261</v>
      </c>
      <c r="B11395" t="s">
        <v>3554</v>
      </c>
      <c r="C11395" t="s">
        <v>9708</v>
      </c>
      <c r="D11395">
        <v>2</v>
      </c>
      <c r="E11395" t="s">
        <v>1804</v>
      </c>
      <c r="F11395">
        <v>2</v>
      </c>
      <c r="G11395">
        <v>2</v>
      </c>
      <c r="H11395" s="4" t="str">
        <f t="shared" si="356"/>
        <v>BDG8.2</v>
      </c>
      <c r="I11395" s="4" t="str">
        <f t="shared" si="357"/>
        <v>SG0_SRC_DVDD33</v>
      </c>
    </row>
    <row r="11396" spans="1:9">
      <c r="A11396" t="s">
        <v>261</v>
      </c>
      <c r="B11396" t="s">
        <v>3554</v>
      </c>
      <c r="C11396" t="s">
        <v>9709</v>
      </c>
      <c r="D11396">
        <v>1</v>
      </c>
      <c r="E11396" t="s">
        <v>9054</v>
      </c>
      <c r="F11396">
        <v>1</v>
      </c>
      <c r="G11396">
        <v>1</v>
      </c>
      <c r="H11396" s="4" t="str">
        <f t="shared" si="356"/>
        <v>BDG9.1</v>
      </c>
      <c r="I11396" s="4" t="str">
        <f t="shared" si="357"/>
        <v>SG0_P1_VDDIO</v>
      </c>
    </row>
    <row r="11397" spans="1:9">
      <c r="A11397" t="s">
        <v>261</v>
      </c>
      <c r="B11397" t="s">
        <v>3554</v>
      </c>
      <c r="C11397" t="s">
        <v>9709</v>
      </c>
      <c r="D11397">
        <v>2</v>
      </c>
      <c r="E11397" t="s">
        <v>1804</v>
      </c>
      <c r="F11397">
        <v>2</v>
      </c>
      <c r="G11397">
        <v>2</v>
      </c>
      <c r="H11397" s="4" t="str">
        <f t="shared" si="356"/>
        <v>BDG9.2</v>
      </c>
      <c r="I11397" s="4" t="str">
        <f t="shared" si="357"/>
        <v>SG0_SRC_DVDD33</v>
      </c>
    </row>
    <row r="11398" spans="1:9">
      <c r="A11398" t="s">
        <v>261</v>
      </c>
      <c r="B11398" t="s">
        <v>3554</v>
      </c>
      <c r="C11398" t="s">
        <v>9710</v>
      </c>
      <c r="D11398">
        <v>1</v>
      </c>
      <c r="E11398" t="s">
        <v>9055</v>
      </c>
      <c r="F11398">
        <v>1</v>
      </c>
      <c r="G11398">
        <v>1</v>
      </c>
      <c r="H11398" s="4" t="str">
        <f t="shared" si="356"/>
        <v>BDG10.1</v>
      </c>
      <c r="I11398" s="4" t="str">
        <f t="shared" si="357"/>
        <v>SG0_P5_VDDIO</v>
      </c>
    </row>
    <row r="11399" spans="1:9">
      <c r="A11399" t="s">
        <v>261</v>
      </c>
      <c r="B11399" t="s">
        <v>3554</v>
      </c>
      <c r="C11399" t="s">
        <v>9710</v>
      </c>
      <c r="D11399">
        <v>2</v>
      </c>
      <c r="E11399" t="s">
        <v>1804</v>
      </c>
      <c r="F11399">
        <v>2</v>
      </c>
      <c r="G11399">
        <v>2</v>
      </c>
      <c r="H11399" s="4" t="str">
        <f t="shared" si="356"/>
        <v>BDG10.2</v>
      </c>
      <c r="I11399" s="4" t="str">
        <f t="shared" si="357"/>
        <v>SG0_SRC_DVDD33</v>
      </c>
    </row>
    <row r="11400" spans="1:9">
      <c r="A11400" t="s">
        <v>261</v>
      </c>
      <c r="B11400" t="s">
        <v>3554</v>
      </c>
      <c r="C11400" t="s">
        <v>9711</v>
      </c>
      <c r="D11400">
        <v>1</v>
      </c>
      <c r="E11400" t="s">
        <v>3410</v>
      </c>
      <c r="F11400">
        <v>1</v>
      </c>
      <c r="G11400">
        <v>1</v>
      </c>
      <c r="H11400" s="4" t="str">
        <f t="shared" si="356"/>
        <v>CG101.1</v>
      </c>
      <c r="I11400" s="4" t="str">
        <f t="shared" si="357"/>
        <v>SG0_P0_LDOOUT</v>
      </c>
    </row>
    <row r="11401" spans="1:9">
      <c r="A11401" t="s">
        <v>261</v>
      </c>
      <c r="B11401" t="s">
        <v>3554</v>
      </c>
      <c r="C11401" t="s">
        <v>9711</v>
      </c>
      <c r="D11401">
        <v>2</v>
      </c>
      <c r="E11401" t="s">
        <v>169</v>
      </c>
      <c r="F11401">
        <v>2</v>
      </c>
      <c r="G11401">
        <v>2</v>
      </c>
      <c r="H11401" s="4" t="str">
        <f t="shared" si="356"/>
        <v>CG101.2</v>
      </c>
      <c r="I11401" s="4" t="str">
        <f t="shared" si="357"/>
        <v>DGND</v>
      </c>
    </row>
    <row r="11402" spans="1:9">
      <c r="A11402" t="s">
        <v>261</v>
      </c>
      <c r="B11402" t="s">
        <v>3554</v>
      </c>
      <c r="C11402" t="s">
        <v>9712</v>
      </c>
      <c r="D11402">
        <v>1</v>
      </c>
      <c r="E11402" t="s">
        <v>3411</v>
      </c>
      <c r="F11402">
        <v>1</v>
      </c>
      <c r="G11402">
        <v>1</v>
      </c>
      <c r="H11402" s="4" t="str">
        <f t="shared" si="356"/>
        <v>CG102.1</v>
      </c>
      <c r="I11402" s="4" t="str">
        <f t="shared" si="357"/>
        <v>SG0_P1_LDOOUT</v>
      </c>
    </row>
    <row r="11403" spans="1:9">
      <c r="A11403" t="s">
        <v>261</v>
      </c>
      <c r="B11403" t="s">
        <v>3554</v>
      </c>
      <c r="C11403" t="s">
        <v>9712</v>
      </c>
      <c r="D11403">
        <v>2</v>
      </c>
      <c r="E11403" t="s">
        <v>169</v>
      </c>
      <c r="F11403">
        <v>2</v>
      </c>
      <c r="G11403">
        <v>2</v>
      </c>
      <c r="H11403" s="4" t="str">
        <f t="shared" si="356"/>
        <v>CG102.2</v>
      </c>
      <c r="I11403" s="4" t="str">
        <f t="shared" si="357"/>
        <v>DGND</v>
      </c>
    </row>
    <row r="11404" spans="1:9">
      <c r="A11404" t="s">
        <v>261</v>
      </c>
      <c r="B11404" t="s">
        <v>3554</v>
      </c>
      <c r="C11404" t="s">
        <v>9713</v>
      </c>
      <c r="D11404">
        <v>1</v>
      </c>
      <c r="E11404" t="s">
        <v>1821</v>
      </c>
      <c r="F11404">
        <v>1</v>
      </c>
      <c r="G11404">
        <v>1</v>
      </c>
      <c r="H11404" s="4" t="str">
        <f t="shared" si="356"/>
        <v>CG103.1</v>
      </c>
      <c r="I11404" s="4" t="str">
        <f t="shared" si="357"/>
        <v>SG0_P5_LDOOUT</v>
      </c>
    </row>
    <row r="11405" spans="1:9">
      <c r="A11405" t="s">
        <v>261</v>
      </c>
      <c r="B11405" t="s">
        <v>3554</v>
      </c>
      <c r="C11405" t="s">
        <v>9713</v>
      </c>
      <c r="D11405">
        <v>2</v>
      </c>
      <c r="E11405" t="s">
        <v>169</v>
      </c>
      <c r="F11405">
        <v>2</v>
      </c>
      <c r="G11405">
        <v>2</v>
      </c>
      <c r="H11405" s="4" t="str">
        <f t="shared" si="356"/>
        <v>CG103.2</v>
      </c>
      <c r="I11405" s="4" t="str">
        <f t="shared" si="357"/>
        <v>DGND</v>
      </c>
    </row>
    <row r="11406" spans="1:9">
      <c r="A11406" t="s">
        <v>261</v>
      </c>
      <c r="B11406" t="s">
        <v>3554</v>
      </c>
      <c r="C11406" t="s">
        <v>9714</v>
      </c>
      <c r="D11406">
        <v>1</v>
      </c>
      <c r="E11406" t="s">
        <v>9053</v>
      </c>
      <c r="F11406">
        <v>1</v>
      </c>
      <c r="G11406">
        <v>1</v>
      </c>
      <c r="H11406" s="4" t="str">
        <f t="shared" si="356"/>
        <v>CG104.1</v>
      </c>
      <c r="I11406" s="4" t="str">
        <f t="shared" si="357"/>
        <v>SG0_P0_VDDIO</v>
      </c>
    </row>
    <row r="11407" spans="1:9">
      <c r="A11407" t="s">
        <v>261</v>
      </c>
      <c r="B11407" t="s">
        <v>3554</v>
      </c>
      <c r="C11407" t="s">
        <v>9714</v>
      </c>
      <c r="D11407">
        <v>2</v>
      </c>
      <c r="E11407" t="s">
        <v>169</v>
      </c>
      <c r="F11407">
        <v>2</v>
      </c>
      <c r="G11407">
        <v>2</v>
      </c>
      <c r="H11407" s="4" t="str">
        <f t="shared" si="356"/>
        <v>CG104.2</v>
      </c>
      <c r="I11407" s="4" t="str">
        <f t="shared" si="357"/>
        <v>DGND</v>
      </c>
    </row>
    <row r="11408" spans="1:9">
      <c r="A11408" t="s">
        <v>261</v>
      </c>
      <c r="B11408" t="s">
        <v>3554</v>
      </c>
      <c r="C11408" t="s">
        <v>9715</v>
      </c>
      <c r="D11408">
        <v>1</v>
      </c>
      <c r="E11408" t="s">
        <v>9053</v>
      </c>
      <c r="F11408">
        <v>1</v>
      </c>
      <c r="G11408">
        <v>1</v>
      </c>
      <c r="H11408" s="4" t="str">
        <f t="shared" si="356"/>
        <v>CG105.1</v>
      </c>
      <c r="I11408" s="4" t="str">
        <f t="shared" si="357"/>
        <v>SG0_P0_VDDIO</v>
      </c>
    </row>
    <row r="11409" spans="1:9">
      <c r="A11409" t="s">
        <v>261</v>
      </c>
      <c r="B11409" t="s">
        <v>3554</v>
      </c>
      <c r="C11409" t="s">
        <v>9715</v>
      </c>
      <c r="D11409">
        <v>2</v>
      </c>
      <c r="E11409" t="s">
        <v>169</v>
      </c>
      <c r="F11409">
        <v>2</v>
      </c>
      <c r="G11409">
        <v>2</v>
      </c>
      <c r="H11409" s="4" t="str">
        <f t="shared" si="356"/>
        <v>CG105.2</v>
      </c>
      <c r="I11409" s="4" t="str">
        <f t="shared" si="357"/>
        <v>DGND</v>
      </c>
    </row>
    <row r="11410" spans="1:9">
      <c r="A11410" t="s">
        <v>261</v>
      </c>
      <c r="B11410" t="s">
        <v>3554</v>
      </c>
      <c r="C11410" t="s">
        <v>9716</v>
      </c>
      <c r="D11410">
        <v>1</v>
      </c>
      <c r="E11410" t="s">
        <v>9054</v>
      </c>
      <c r="F11410">
        <v>1</v>
      </c>
      <c r="G11410">
        <v>1</v>
      </c>
      <c r="H11410" s="4" t="str">
        <f t="shared" si="356"/>
        <v>CG106.1</v>
      </c>
      <c r="I11410" s="4" t="str">
        <f t="shared" si="357"/>
        <v>SG0_P1_VDDIO</v>
      </c>
    </row>
    <row r="11411" spans="1:9">
      <c r="A11411" t="s">
        <v>261</v>
      </c>
      <c r="B11411" t="s">
        <v>3554</v>
      </c>
      <c r="C11411" t="s">
        <v>9716</v>
      </c>
      <c r="D11411">
        <v>2</v>
      </c>
      <c r="E11411" t="s">
        <v>169</v>
      </c>
      <c r="F11411">
        <v>2</v>
      </c>
      <c r="G11411">
        <v>2</v>
      </c>
      <c r="H11411" s="4" t="str">
        <f t="shared" si="356"/>
        <v>CG106.2</v>
      </c>
      <c r="I11411" s="4" t="str">
        <f t="shared" si="357"/>
        <v>DGND</v>
      </c>
    </row>
    <row r="11412" spans="1:9">
      <c r="A11412" t="s">
        <v>261</v>
      </c>
      <c r="B11412" t="s">
        <v>3554</v>
      </c>
      <c r="C11412" t="s">
        <v>9717</v>
      </c>
      <c r="D11412">
        <v>1</v>
      </c>
      <c r="E11412" t="s">
        <v>9054</v>
      </c>
      <c r="F11412">
        <v>1</v>
      </c>
      <c r="G11412">
        <v>1</v>
      </c>
      <c r="H11412" s="4" t="str">
        <f t="shared" si="356"/>
        <v>CG107.1</v>
      </c>
      <c r="I11412" s="4" t="str">
        <f t="shared" si="357"/>
        <v>SG0_P1_VDDIO</v>
      </c>
    </row>
    <row r="11413" spans="1:9">
      <c r="A11413" t="s">
        <v>261</v>
      </c>
      <c r="B11413" t="s">
        <v>3554</v>
      </c>
      <c r="C11413" t="s">
        <v>9717</v>
      </c>
      <c r="D11413">
        <v>2</v>
      </c>
      <c r="E11413" t="s">
        <v>169</v>
      </c>
      <c r="F11413">
        <v>2</v>
      </c>
      <c r="G11413">
        <v>2</v>
      </c>
      <c r="H11413" s="4" t="str">
        <f t="shared" si="356"/>
        <v>CG107.2</v>
      </c>
      <c r="I11413" s="4" t="str">
        <f t="shared" si="357"/>
        <v>DGND</v>
      </c>
    </row>
    <row r="11414" spans="1:9">
      <c r="A11414" t="s">
        <v>261</v>
      </c>
      <c r="B11414" t="s">
        <v>3554</v>
      </c>
      <c r="C11414" t="s">
        <v>9718</v>
      </c>
      <c r="D11414">
        <v>1</v>
      </c>
      <c r="E11414" t="s">
        <v>1345</v>
      </c>
      <c r="F11414">
        <v>1</v>
      </c>
      <c r="G11414">
        <v>1</v>
      </c>
      <c r="H11414" s="4" t="str">
        <f t="shared" si="356"/>
        <v>CG108.1</v>
      </c>
      <c r="I11414" s="4" t="str">
        <f t="shared" si="357"/>
        <v>SG0_GPIO_VDDIO</v>
      </c>
    </row>
    <row r="11415" spans="1:9">
      <c r="A11415" t="s">
        <v>261</v>
      </c>
      <c r="B11415" t="s">
        <v>3554</v>
      </c>
      <c r="C11415" t="s">
        <v>9718</v>
      </c>
      <c r="D11415">
        <v>2</v>
      </c>
      <c r="E11415" t="s">
        <v>169</v>
      </c>
      <c r="F11415">
        <v>2</v>
      </c>
      <c r="G11415">
        <v>2</v>
      </c>
      <c r="H11415" s="4" t="str">
        <f t="shared" si="356"/>
        <v>CG108.2</v>
      </c>
      <c r="I11415" s="4" t="str">
        <f t="shared" si="357"/>
        <v>DGND</v>
      </c>
    </row>
    <row r="11416" spans="1:9">
      <c r="A11416" t="s">
        <v>261</v>
      </c>
      <c r="B11416" t="s">
        <v>3554</v>
      </c>
      <c r="C11416" t="s">
        <v>2613</v>
      </c>
      <c r="D11416">
        <v>1</v>
      </c>
      <c r="E11416" t="s">
        <v>1804</v>
      </c>
      <c r="F11416">
        <v>1</v>
      </c>
      <c r="G11416">
        <v>1</v>
      </c>
      <c r="H11416" s="4" t="str">
        <f t="shared" si="356"/>
        <v>CG121.1</v>
      </c>
      <c r="I11416" s="4" t="str">
        <f t="shared" si="357"/>
        <v>SG0_SRC_DVDD33</v>
      </c>
    </row>
    <row r="11417" spans="1:9">
      <c r="A11417" t="s">
        <v>261</v>
      </c>
      <c r="B11417" t="s">
        <v>3554</v>
      </c>
      <c r="C11417" t="s">
        <v>2613</v>
      </c>
      <c r="D11417">
        <v>2</v>
      </c>
      <c r="E11417" t="s">
        <v>169</v>
      </c>
      <c r="F11417">
        <v>2</v>
      </c>
      <c r="G11417">
        <v>2</v>
      </c>
      <c r="H11417" s="4" t="str">
        <f t="shared" si="356"/>
        <v>CG121.2</v>
      </c>
      <c r="I11417" s="4" t="str">
        <f t="shared" si="357"/>
        <v>DGND</v>
      </c>
    </row>
    <row r="11418" spans="1:9">
      <c r="A11418" t="s">
        <v>261</v>
      </c>
      <c r="B11418" t="s">
        <v>3554</v>
      </c>
      <c r="C11418" t="s">
        <v>2614</v>
      </c>
      <c r="D11418">
        <v>1</v>
      </c>
      <c r="E11418" t="s">
        <v>1804</v>
      </c>
      <c r="F11418">
        <v>1</v>
      </c>
      <c r="G11418">
        <v>1</v>
      </c>
      <c r="H11418" s="4" t="str">
        <f t="shared" si="356"/>
        <v>CG122.1</v>
      </c>
      <c r="I11418" s="4" t="str">
        <f t="shared" si="357"/>
        <v>SG0_SRC_DVDD33</v>
      </c>
    </row>
    <row r="11419" spans="1:9">
      <c r="A11419" t="s">
        <v>261</v>
      </c>
      <c r="B11419" t="s">
        <v>3554</v>
      </c>
      <c r="C11419" t="s">
        <v>2614</v>
      </c>
      <c r="D11419">
        <v>2</v>
      </c>
      <c r="E11419" t="s">
        <v>169</v>
      </c>
      <c r="F11419">
        <v>2</v>
      </c>
      <c r="G11419">
        <v>2</v>
      </c>
      <c r="H11419" s="4" t="str">
        <f t="shared" si="356"/>
        <v>CG122.2</v>
      </c>
      <c r="I11419" s="4" t="str">
        <f t="shared" si="357"/>
        <v>DGND</v>
      </c>
    </row>
    <row r="11420" spans="1:9">
      <c r="A11420" t="s">
        <v>261</v>
      </c>
      <c r="B11420" t="s">
        <v>3554</v>
      </c>
      <c r="C11420" t="s">
        <v>2615</v>
      </c>
      <c r="D11420">
        <v>1</v>
      </c>
      <c r="E11420" t="s">
        <v>1804</v>
      </c>
      <c r="F11420">
        <v>1</v>
      </c>
      <c r="G11420">
        <v>1</v>
      </c>
      <c r="H11420" s="4" t="str">
        <f t="shared" si="356"/>
        <v>CG123.1</v>
      </c>
      <c r="I11420" s="4" t="str">
        <f t="shared" si="357"/>
        <v>SG0_SRC_DVDD33</v>
      </c>
    </row>
    <row r="11421" spans="1:9">
      <c r="A11421" t="s">
        <v>261</v>
      </c>
      <c r="B11421" t="s">
        <v>3554</v>
      </c>
      <c r="C11421" t="s">
        <v>2615</v>
      </c>
      <c r="D11421">
        <v>2</v>
      </c>
      <c r="E11421" t="s">
        <v>169</v>
      </c>
      <c r="F11421">
        <v>2</v>
      </c>
      <c r="G11421">
        <v>2</v>
      </c>
      <c r="H11421" s="4" t="str">
        <f t="shared" si="356"/>
        <v>CG123.2</v>
      </c>
      <c r="I11421" s="4" t="str">
        <f t="shared" si="357"/>
        <v>DGND</v>
      </c>
    </row>
    <row r="11422" spans="1:9">
      <c r="A11422" t="s">
        <v>261</v>
      </c>
      <c r="B11422" t="s">
        <v>3554</v>
      </c>
      <c r="C11422" t="s">
        <v>2616</v>
      </c>
      <c r="D11422">
        <v>1</v>
      </c>
      <c r="E11422" t="s">
        <v>1804</v>
      </c>
      <c r="F11422">
        <v>1</v>
      </c>
      <c r="G11422">
        <v>1</v>
      </c>
      <c r="H11422" s="4" t="str">
        <f t="shared" si="356"/>
        <v>CG124.1</v>
      </c>
      <c r="I11422" s="4" t="str">
        <f t="shared" si="357"/>
        <v>SG0_SRC_DVDD33</v>
      </c>
    </row>
    <row r="11423" spans="1:9">
      <c r="A11423" t="s">
        <v>261</v>
      </c>
      <c r="B11423" t="s">
        <v>3554</v>
      </c>
      <c r="C11423" t="s">
        <v>2616</v>
      </c>
      <c r="D11423">
        <v>2</v>
      </c>
      <c r="E11423" t="s">
        <v>169</v>
      </c>
      <c r="F11423">
        <v>2</v>
      </c>
      <c r="G11423">
        <v>2</v>
      </c>
      <c r="H11423" s="4" t="str">
        <f t="shared" si="356"/>
        <v>CG124.2</v>
      </c>
      <c r="I11423" s="4" t="str">
        <f t="shared" si="357"/>
        <v>DGND</v>
      </c>
    </row>
    <row r="11424" spans="1:9">
      <c r="A11424" t="s">
        <v>261</v>
      </c>
      <c r="B11424" t="s">
        <v>3554</v>
      </c>
      <c r="C11424" t="s">
        <v>2617</v>
      </c>
      <c r="D11424">
        <v>1</v>
      </c>
      <c r="E11424" t="s">
        <v>1804</v>
      </c>
      <c r="F11424">
        <v>1</v>
      </c>
      <c r="G11424">
        <v>1</v>
      </c>
      <c r="H11424" s="4" t="str">
        <f t="shared" si="356"/>
        <v>CG125.1</v>
      </c>
      <c r="I11424" s="4" t="str">
        <f t="shared" si="357"/>
        <v>SG0_SRC_DVDD33</v>
      </c>
    </row>
    <row r="11425" spans="1:9">
      <c r="A11425" t="s">
        <v>261</v>
      </c>
      <c r="B11425" t="s">
        <v>3554</v>
      </c>
      <c r="C11425" t="s">
        <v>2617</v>
      </c>
      <c r="D11425">
        <v>2</v>
      </c>
      <c r="E11425" t="s">
        <v>169</v>
      </c>
      <c r="F11425">
        <v>2</v>
      </c>
      <c r="G11425">
        <v>2</v>
      </c>
      <c r="H11425" s="4" t="str">
        <f t="shared" si="356"/>
        <v>CG125.2</v>
      </c>
      <c r="I11425" s="4" t="str">
        <f t="shared" si="357"/>
        <v>DGND</v>
      </c>
    </row>
    <row r="11426" spans="1:9">
      <c r="A11426" t="s">
        <v>261</v>
      </c>
      <c r="B11426" t="s">
        <v>3554</v>
      </c>
      <c r="C11426" t="s">
        <v>2618</v>
      </c>
      <c r="D11426">
        <v>1</v>
      </c>
      <c r="E11426" t="s">
        <v>1804</v>
      </c>
      <c r="F11426">
        <v>1</v>
      </c>
      <c r="G11426">
        <v>1</v>
      </c>
      <c r="H11426" s="4" t="str">
        <f t="shared" si="356"/>
        <v>CG126.1</v>
      </c>
      <c r="I11426" s="4" t="str">
        <f t="shared" si="357"/>
        <v>SG0_SRC_DVDD33</v>
      </c>
    </row>
    <row r="11427" spans="1:9">
      <c r="A11427" t="s">
        <v>261</v>
      </c>
      <c r="B11427" t="s">
        <v>3554</v>
      </c>
      <c r="C11427" t="s">
        <v>2618</v>
      </c>
      <c r="D11427">
        <v>2</v>
      </c>
      <c r="E11427" t="s">
        <v>169</v>
      </c>
      <c r="F11427">
        <v>2</v>
      </c>
      <c r="G11427">
        <v>2</v>
      </c>
      <c r="H11427" s="4" t="str">
        <f t="shared" si="356"/>
        <v>CG126.2</v>
      </c>
      <c r="I11427" s="4" t="str">
        <f t="shared" si="357"/>
        <v>DGND</v>
      </c>
    </row>
    <row r="11428" spans="1:9">
      <c r="A11428" t="s">
        <v>261</v>
      </c>
      <c r="B11428" t="s">
        <v>3554</v>
      </c>
      <c r="C11428" t="s">
        <v>2619</v>
      </c>
      <c r="D11428">
        <v>1</v>
      </c>
      <c r="E11428" t="s">
        <v>1345</v>
      </c>
      <c r="F11428">
        <v>1</v>
      </c>
      <c r="G11428">
        <v>1</v>
      </c>
      <c r="H11428" s="4" t="str">
        <f t="shared" si="356"/>
        <v>CG127.1</v>
      </c>
      <c r="I11428" s="4" t="str">
        <f t="shared" si="357"/>
        <v>SG0_GPIO_VDDIO</v>
      </c>
    </row>
    <row r="11429" spans="1:9">
      <c r="A11429" t="s">
        <v>261</v>
      </c>
      <c r="B11429" t="s">
        <v>3554</v>
      </c>
      <c r="C11429" t="s">
        <v>2619</v>
      </c>
      <c r="D11429">
        <v>2</v>
      </c>
      <c r="E11429" t="s">
        <v>169</v>
      </c>
      <c r="F11429">
        <v>2</v>
      </c>
      <c r="G11429">
        <v>2</v>
      </c>
      <c r="H11429" s="4" t="str">
        <f t="shared" si="356"/>
        <v>CG127.2</v>
      </c>
      <c r="I11429" s="4" t="str">
        <f t="shared" si="357"/>
        <v>DGND</v>
      </c>
    </row>
    <row r="11430" spans="1:9">
      <c r="A11430" t="s">
        <v>261</v>
      </c>
      <c r="B11430" t="s">
        <v>3554</v>
      </c>
      <c r="C11430" t="s">
        <v>2620</v>
      </c>
      <c r="D11430">
        <v>1</v>
      </c>
      <c r="E11430" t="s">
        <v>1345</v>
      </c>
      <c r="F11430">
        <v>1</v>
      </c>
      <c r="G11430">
        <v>1</v>
      </c>
      <c r="H11430" s="4" t="str">
        <f t="shared" si="356"/>
        <v>CG128.1</v>
      </c>
      <c r="I11430" s="4" t="str">
        <f t="shared" si="357"/>
        <v>SG0_GPIO_VDDIO</v>
      </c>
    </row>
    <row r="11431" spans="1:9">
      <c r="A11431" t="s">
        <v>261</v>
      </c>
      <c r="B11431" t="s">
        <v>3554</v>
      </c>
      <c r="C11431" t="s">
        <v>2620</v>
      </c>
      <c r="D11431">
        <v>2</v>
      </c>
      <c r="E11431" t="s">
        <v>169</v>
      </c>
      <c r="F11431">
        <v>2</v>
      </c>
      <c r="G11431">
        <v>2</v>
      </c>
      <c r="H11431" s="4" t="str">
        <f t="shared" si="356"/>
        <v>CG128.2</v>
      </c>
      <c r="I11431" s="4" t="str">
        <f t="shared" si="357"/>
        <v>DGND</v>
      </c>
    </row>
    <row r="11432" spans="1:9">
      <c r="A11432" t="s">
        <v>261</v>
      </c>
      <c r="B11432" t="s">
        <v>3554</v>
      </c>
      <c r="C11432" t="s">
        <v>2621</v>
      </c>
      <c r="D11432">
        <v>1</v>
      </c>
      <c r="E11432" t="s">
        <v>1345</v>
      </c>
      <c r="F11432">
        <v>1</v>
      </c>
      <c r="G11432">
        <v>1</v>
      </c>
      <c r="H11432" s="4" t="str">
        <f t="shared" si="356"/>
        <v>CG129.1</v>
      </c>
      <c r="I11432" s="4" t="str">
        <f t="shared" si="357"/>
        <v>SG0_GPIO_VDDIO</v>
      </c>
    </row>
    <row r="11433" spans="1:9">
      <c r="A11433" t="s">
        <v>261</v>
      </c>
      <c r="B11433" t="s">
        <v>3554</v>
      </c>
      <c r="C11433" t="s">
        <v>2621</v>
      </c>
      <c r="D11433">
        <v>2</v>
      </c>
      <c r="E11433" t="s">
        <v>169</v>
      </c>
      <c r="F11433">
        <v>2</v>
      </c>
      <c r="G11433">
        <v>2</v>
      </c>
      <c r="H11433" s="4" t="str">
        <f t="shared" si="356"/>
        <v>CG129.2</v>
      </c>
      <c r="I11433" s="4" t="str">
        <f t="shared" si="357"/>
        <v>DGND</v>
      </c>
    </row>
    <row r="11434" spans="1:9">
      <c r="A11434" t="s">
        <v>261</v>
      </c>
      <c r="B11434" t="s">
        <v>3554</v>
      </c>
      <c r="C11434" t="s">
        <v>2622</v>
      </c>
      <c r="D11434">
        <v>1</v>
      </c>
      <c r="E11434" t="s">
        <v>1345</v>
      </c>
      <c r="F11434">
        <v>1</v>
      </c>
      <c r="G11434">
        <v>1</v>
      </c>
      <c r="H11434" s="4" t="str">
        <f t="shared" si="356"/>
        <v>CG130.1</v>
      </c>
      <c r="I11434" s="4" t="str">
        <f t="shared" si="357"/>
        <v>SG0_GPIO_VDDIO</v>
      </c>
    </row>
    <row r="11435" spans="1:9">
      <c r="A11435" t="s">
        <v>261</v>
      </c>
      <c r="B11435" t="s">
        <v>3554</v>
      </c>
      <c r="C11435" t="s">
        <v>2622</v>
      </c>
      <c r="D11435">
        <v>2</v>
      </c>
      <c r="E11435" t="s">
        <v>169</v>
      </c>
      <c r="F11435">
        <v>2</v>
      </c>
      <c r="G11435">
        <v>2</v>
      </c>
      <c r="H11435" s="4" t="str">
        <f t="shared" si="356"/>
        <v>CG130.2</v>
      </c>
      <c r="I11435" s="4" t="str">
        <f t="shared" si="357"/>
        <v>DGND</v>
      </c>
    </row>
    <row r="11436" spans="1:9">
      <c r="A11436" t="s">
        <v>261</v>
      </c>
      <c r="B11436" t="s">
        <v>3554</v>
      </c>
      <c r="C11436" t="s">
        <v>2623</v>
      </c>
      <c r="D11436">
        <v>1</v>
      </c>
      <c r="E11436" t="s">
        <v>1345</v>
      </c>
      <c r="F11436">
        <v>1</v>
      </c>
      <c r="G11436">
        <v>1</v>
      </c>
      <c r="H11436" s="4" t="str">
        <f t="shared" si="356"/>
        <v>CG131.1</v>
      </c>
      <c r="I11436" s="4" t="str">
        <f t="shared" si="357"/>
        <v>SG0_GPIO_VDDIO</v>
      </c>
    </row>
    <row r="11437" spans="1:9">
      <c r="A11437" t="s">
        <v>261</v>
      </c>
      <c r="B11437" t="s">
        <v>3554</v>
      </c>
      <c r="C11437" t="s">
        <v>2623</v>
      </c>
      <c r="D11437">
        <v>2</v>
      </c>
      <c r="E11437" t="s">
        <v>169</v>
      </c>
      <c r="F11437">
        <v>2</v>
      </c>
      <c r="G11437">
        <v>2</v>
      </c>
      <c r="H11437" s="4" t="str">
        <f t="shared" si="356"/>
        <v>CG131.2</v>
      </c>
      <c r="I11437" s="4" t="str">
        <f t="shared" si="357"/>
        <v>DGND</v>
      </c>
    </row>
    <row r="11438" spans="1:9">
      <c r="A11438" t="s">
        <v>261</v>
      </c>
      <c r="B11438" t="s">
        <v>3554</v>
      </c>
      <c r="C11438" t="s">
        <v>2624</v>
      </c>
      <c r="D11438">
        <v>1</v>
      </c>
      <c r="E11438" t="s">
        <v>1345</v>
      </c>
      <c r="F11438">
        <v>1</v>
      </c>
      <c r="G11438">
        <v>1</v>
      </c>
      <c r="H11438" s="4" t="str">
        <f t="shared" si="356"/>
        <v>CG132.1</v>
      </c>
      <c r="I11438" s="4" t="str">
        <f t="shared" si="357"/>
        <v>SG0_GPIO_VDDIO</v>
      </c>
    </row>
    <row r="11439" spans="1:9">
      <c r="A11439" t="s">
        <v>261</v>
      </c>
      <c r="B11439" t="s">
        <v>3554</v>
      </c>
      <c r="C11439" t="s">
        <v>2624</v>
      </c>
      <c r="D11439">
        <v>2</v>
      </c>
      <c r="E11439" t="s">
        <v>169</v>
      </c>
      <c r="F11439">
        <v>2</v>
      </c>
      <c r="G11439">
        <v>2</v>
      </c>
      <c r="H11439" s="4" t="str">
        <f t="shared" si="356"/>
        <v>CG132.2</v>
      </c>
      <c r="I11439" s="4" t="str">
        <f t="shared" si="357"/>
        <v>DGND</v>
      </c>
    </row>
    <row r="11440" spans="1:9">
      <c r="A11440" t="s">
        <v>261</v>
      </c>
      <c r="B11440" t="s">
        <v>3554</v>
      </c>
      <c r="C11440" t="s">
        <v>2625</v>
      </c>
      <c r="D11440">
        <v>1</v>
      </c>
      <c r="E11440" t="s">
        <v>1345</v>
      </c>
      <c r="F11440">
        <v>1</v>
      </c>
      <c r="G11440">
        <v>1</v>
      </c>
      <c r="H11440" s="4" t="str">
        <f t="shared" si="356"/>
        <v>CG133.1</v>
      </c>
      <c r="I11440" s="4" t="str">
        <f t="shared" si="357"/>
        <v>SG0_GPIO_VDDIO</v>
      </c>
    </row>
    <row r="11441" spans="1:9">
      <c r="A11441" t="s">
        <v>261</v>
      </c>
      <c r="B11441" t="s">
        <v>3554</v>
      </c>
      <c r="C11441" t="s">
        <v>2625</v>
      </c>
      <c r="D11441">
        <v>2</v>
      </c>
      <c r="E11441" t="s">
        <v>169</v>
      </c>
      <c r="F11441">
        <v>2</v>
      </c>
      <c r="G11441">
        <v>2</v>
      </c>
      <c r="H11441" s="4" t="str">
        <f t="shared" si="356"/>
        <v>CG133.2</v>
      </c>
      <c r="I11441" s="4" t="str">
        <f t="shared" si="357"/>
        <v>DGND</v>
      </c>
    </row>
    <row r="11442" spans="1:9">
      <c r="A11442" t="s">
        <v>261</v>
      </c>
      <c r="B11442" t="s">
        <v>3554</v>
      </c>
      <c r="C11442" t="s">
        <v>2626</v>
      </c>
      <c r="D11442">
        <v>1</v>
      </c>
      <c r="E11442" t="s">
        <v>1345</v>
      </c>
      <c r="F11442">
        <v>1</v>
      </c>
      <c r="G11442">
        <v>1</v>
      </c>
      <c r="H11442" s="4" t="str">
        <f t="shared" si="356"/>
        <v>CG134.1</v>
      </c>
      <c r="I11442" s="4" t="str">
        <f t="shared" si="357"/>
        <v>SG0_GPIO_VDDIO</v>
      </c>
    </row>
    <row r="11443" spans="1:9">
      <c r="A11443" t="s">
        <v>261</v>
      </c>
      <c r="B11443" t="s">
        <v>3554</v>
      </c>
      <c r="C11443" t="s">
        <v>2626</v>
      </c>
      <c r="D11443">
        <v>2</v>
      </c>
      <c r="E11443" t="s">
        <v>169</v>
      </c>
      <c r="F11443">
        <v>2</v>
      </c>
      <c r="G11443">
        <v>2</v>
      </c>
      <c r="H11443" s="4" t="str">
        <f t="shared" si="356"/>
        <v>CG134.2</v>
      </c>
      <c r="I11443" s="4" t="str">
        <f t="shared" si="357"/>
        <v>DGND</v>
      </c>
    </row>
    <row r="11444" spans="1:9">
      <c r="A11444" t="s">
        <v>261</v>
      </c>
      <c r="B11444" t="s">
        <v>3554</v>
      </c>
      <c r="C11444" t="s">
        <v>2627</v>
      </c>
      <c r="D11444">
        <v>1</v>
      </c>
      <c r="E11444" t="s">
        <v>1804</v>
      </c>
      <c r="F11444">
        <v>1</v>
      </c>
      <c r="G11444">
        <v>1</v>
      </c>
      <c r="H11444" s="4" t="str">
        <f t="shared" si="356"/>
        <v>CG135.1</v>
      </c>
      <c r="I11444" s="4" t="str">
        <f t="shared" si="357"/>
        <v>SG0_SRC_DVDD33</v>
      </c>
    </row>
    <row r="11445" spans="1:9">
      <c r="A11445" t="s">
        <v>261</v>
      </c>
      <c r="B11445" t="s">
        <v>3554</v>
      </c>
      <c r="C11445" t="s">
        <v>2627</v>
      </c>
      <c r="D11445">
        <v>2</v>
      </c>
      <c r="E11445" t="s">
        <v>169</v>
      </c>
      <c r="F11445">
        <v>2</v>
      </c>
      <c r="G11445">
        <v>2</v>
      </c>
      <c r="H11445" s="4" t="str">
        <f t="shared" si="356"/>
        <v>CG135.2</v>
      </c>
      <c r="I11445" s="4" t="str">
        <f t="shared" si="357"/>
        <v>DGND</v>
      </c>
    </row>
    <row r="11446" spans="1:9">
      <c r="A11446" t="s">
        <v>261</v>
      </c>
      <c r="B11446" t="s">
        <v>3554</v>
      </c>
      <c r="C11446" t="s">
        <v>2628</v>
      </c>
      <c r="D11446">
        <v>1</v>
      </c>
      <c r="E11446" t="s">
        <v>9053</v>
      </c>
      <c r="F11446">
        <v>1</v>
      </c>
      <c r="G11446">
        <v>1</v>
      </c>
      <c r="H11446" s="4" t="str">
        <f t="shared" si="356"/>
        <v>CG136.1</v>
      </c>
      <c r="I11446" s="4" t="str">
        <f t="shared" si="357"/>
        <v>SG0_P0_VDDIO</v>
      </c>
    </row>
    <row r="11447" spans="1:9">
      <c r="A11447" t="s">
        <v>261</v>
      </c>
      <c r="B11447" t="s">
        <v>3554</v>
      </c>
      <c r="C11447" t="s">
        <v>2628</v>
      </c>
      <c r="D11447">
        <v>2</v>
      </c>
      <c r="E11447" t="s">
        <v>169</v>
      </c>
      <c r="F11447">
        <v>2</v>
      </c>
      <c r="G11447">
        <v>2</v>
      </c>
      <c r="H11447" s="4" t="str">
        <f t="shared" si="356"/>
        <v>CG136.2</v>
      </c>
      <c r="I11447" s="4" t="str">
        <f t="shared" si="357"/>
        <v>DGND</v>
      </c>
    </row>
    <row r="11448" spans="1:9">
      <c r="A11448" t="s">
        <v>261</v>
      </c>
      <c r="B11448" t="s">
        <v>3554</v>
      </c>
      <c r="C11448" t="s">
        <v>2629</v>
      </c>
      <c r="D11448">
        <v>1</v>
      </c>
      <c r="E11448" t="s">
        <v>9053</v>
      </c>
      <c r="F11448">
        <v>1</v>
      </c>
      <c r="G11448">
        <v>1</v>
      </c>
      <c r="H11448" s="4" t="str">
        <f t="shared" si="356"/>
        <v>CG137.1</v>
      </c>
      <c r="I11448" s="4" t="str">
        <f t="shared" si="357"/>
        <v>SG0_P0_VDDIO</v>
      </c>
    </row>
    <row r="11449" spans="1:9">
      <c r="A11449" t="s">
        <v>261</v>
      </c>
      <c r="B11449" t="s">
        <v>3554</v>
      </c>
      <c r="C11449" t="s">
        <v>2629</v>
      </c>
      <c r="D11449">
        <v>2</v>
      </c>
      <c r="E11449" t="s">
        <v>169</v>
      </c>
      <c r="F11449">
        <v>2</v>
      </c>
      <c r="G11449">
        <v>2</v>
      </c>
      <c r="H11449" s="4" t="str">
        <f t="shared" si="356"/>
        <v>CG137.2</v>
      </c>
      <c r="I11449" s="4" t="str">
        <f t="shared" si="357"/>
        <v>DGND</v>
      </c>
    </row>
    <row r="11450" spans="1:9">
      <c r="A11450" t="s">
        <v>261</v>
      </c>
      <c r="B11450" t="s">
        <v>3554</v>
      </c>
      <c r="C11450" t="s">
        <v>2630</v>
      </c>
      <c r="D11450">
        <v>1</v>
      </c>
      <c r="E11450" t="s">
        <v>9053</v>
      </c>
      <c r="F11450">
        <v>1</v>
      </c>
      <c r="G11450">
        <v>1</v>
      </c>
      <c r="H11450" s="4" t="str">
        <f t="shared" si="356"/>
        <v>CG138.1</v>
      </c>
      <c r="I11450" s="4" t="str">
        <f t="shared" si="357"/>
        <v>SG0_P0_VDDIO</v>
      </c>
    </row>
    <row r="11451" spans="1:9">
      <c r="A11451" t="s">
        <v>261</v>
      </c>
      <c r="B11451" t="s">
        <v>3554</v>
      </c>
      <c r="C11451" t="s">
        <v>2630</v>
      </c>
      <c r="D11451">
        <v>2</v>
      </c>
      <c r="E11451" t="s">
        <v>169</v>
      </c>
      <c r="F11451">
        <v>2</v>
      </c>
      <c r="G11451">
        <v>2</v>
      </c>
      <c r="H11451" s="4" t="str">
        <f t="shared" si="356"/>
        <v>CG138.2</v>
      </c>
      <c r="I11451" s="4" t="str">
        <f t="shared" si="357"/>
        <v>DGND</v>
      </c>
    </row>
    <row r="11452" spans="1:9">
      <c r="A11452" t="s">
        <v>261</v>
      </c>
      <c r="B11452" t="s">
        <v>3554</v>
      </c>
      <c r="C11452" t="s">
        <v>2631</v>
      </c>
      <c r="D11452">
        <v>1</v>
      </c>
      <c r="E11452" t="s">
        <v>9053</v>
      </c>
      <c r="F11452">
        <v>1</v>
      </c>
      <c r="G11452">
        <v>1</v>
      </c>
      <c r="H11452" s="4" t="str">
        <f t="shared" si="356"/>
        <v>CG139.1</v>
      </c>
      <c r="I11452" s="4" t="str">
        <f t="shared" si="357"/>
        <v>SG0_P0_VDDIO</v>
      </c>
    </row>
    <row r="11453" spans="1:9">
      <c r="A11453" t="s">
        <v>261</v>
      </c>
      <c r="B11453" t="s">
        <v>3554</v>
      </c>
      <c r="C11453" t="s">
        <v>2631</v>
      </c>
      <c r="D11453">
        <v>2</v>
      </c>
      <c r="E11453" t="s">
        <v>169</v>
      </c>
      <c r="F11453">
        <v>2</v>
      </c>
      <c r="G11453">
        <v>2</v>
      </c>
      <c r="H11453" s="4" t="str">
        <f t="shared" si="356"/>
        <v>CG139.2</v>
      </c>
      <c r="I11453" s="4" t="str">
        <f t="shared" si="357"/>
        <v>DGND</v>
      </c>
    </row>
    <row r="11454" spans="1:9">
      <c r="A11454" t="s">
        <v>261</v>
      </c>
      <c r="B11454" t="s">
        <v>3554</v>
      </c>
      <c r="C11454" t="s">
        <v>9719</v>
      </c>
      <c r="D11454">
        <v>1</v>
      </c>
      <c r="E11454" t="s">
        <v>9055</v>
      </c>
      <c r="F11454">
        <v>1</v>
      </c>
      <c r="G11454">
        <v>1</v>
      </c>
      <c r="H11454" s="4" t="str">
        <f t="shared" si="356"/>
        <v>CG140.1</v>
      </c>
      <c r="I11454" s="4" t="str">
        <f t="shared" si="357"/>
        <v>SG0_P5_VDDIO</v>
      </c>
    </row>
    <row r="11455" spans="1:9">
      <c r="A11455" t="s">
        <v>261</v>
      </c>
      <c r="B11455" t="s">
        <v>3554</v>
      </c>
      <c r="C11455" t="s">
        <v>9719</v>
      </c>
      <c r="D11455">
        <v>2</v>
      </c>
      <c r="E11455" t="s">
        <v>169</v>
      </c>
      <c r="F11455">
        <v>2</v>
      </c>
      <c r="G11455">
        <v>2</v>
      </c>
      <c r="H11455" s="4" t="str">
        <f t="shared" si="356"/>
        <v>CG140.2</v>
      </c>
      <c r="I11455" s="4" t="str">
        <f t="shared" si="357"/>
        <v>DGND</v>
      </c>
    </row>
    <row r="11456" spans="1:9">
      <c r="A11456" t="s">
        <v>261</v>
      </c>
      <c r="B11456" t="s">
        <v>3554</v>
      </c>
      <c r="C11456" t="s">
        <v>9720</v>
      </c>
      <c r="D11456">
        <v>1</v>
      </c>
      <c r="E11456" t="s">
        <v>9055</v>
      </c>
      <c r="F11456">
        <v>1</v>
      </c>
      <c r="G11456">
        <v>1</v>
      </c>
      <c r="H11456" s="4" t="str">
        <f t="shared" si="356"/>
        <v>CG141.1</v>
      </c>
      <c r="I11456" s="4" t="str">
        <f t="shared" si="357"/>
        <v>SG0_P5_VDDIO</v>
      </c>
    </row>
    <row r="11457" spans="1:9">
      <c r="A11457" t="s">
        <v>261</v>
      </c>
      <c r="B11457" t="s">
        <v>3554</v>
      </c>
      <c r="C11457" t="s">
        <v>9720</v>
      </c>
      <c r="D11457">
        <v>2</v>
      </c>
      <c r="E11457" t="s">
        <v>169</v>
      </c>
      <c r="F11457">
        <v>2</v>
      </c>
      <c r="G11457">
        <v>2</v>
      </c>
      <c r="H11457" s="4" t="str">
        <f t="shared" si="356"/>
        <v>CG141.2</v>
      </c>
      <c r="I11457" s="4" t="str">
        <f t="shared" si="357"/>
        <v>DGND</v>
      </c>
    </row>
    <row r="11458" spans="1:9">
      <c r="A11458" t="s">
        <v>261</v>
      </c>
      <c r="B11458" t="s">
        <v>3554</v>
      </c>
      <c r="C11458" t="s">
        <v>9721</v>
      </c>
      <c r="D11458">
        <v>1</v>
      </c>
      <c r="E11458" t="s">
        <v>1345</v>
      </c>
      <c r="F11458">
        <v>1</v>
      </c>
      <c r="G11458">
        <v>1</v>
      </c>
      <c r="H11458" s="4" t="str">
        <f t="shared" ref="H11458:H11521" si="358">CONCATENATE(C11458,".",F11458)</f>
        <v>CG143.1</v>
      </c>
      <c r="I11458" s="4" t="str">
        <f t="shared" ref="I11458:I11521" si="359">E11458</f>
        <v>SG0_GPIO_VDDIO</v>
      </c>
    </row>
    <row r="11459" spans="1:9">
      <c r="A11459" t="s">
        <v>261</v>
      </c>
      <c r="B11459" t="s">
        <v>3554</v>
      </c>
      <c r="C11459" t="s">
        <v>9721</v>
      </c>
      <c r="D11459">
        <v>2</v>
      </c>
      <c r="E11459" t="s">
        <v>169</v>
      </c>
      <c r="F11459">
        <v>2</v>
      </c>
      <c r="G11459">
        <v>2</v>
      </c>
      <c r="H11459" s="4" t="str">
        <f t="shared" si="358"/>
        <v>CG143.2</v>
      </c>
      <c r="I11459" s="4" t="str">
        <f t="shared" si="359"/>
        <v>DGND</v>
      </c>
    </row>
    <row r="11460" spans="1:9">
      <c r="A11460" t="s">
        <v>261</v>
      </c>
      <c r="B11460" t="s">
        <v>3554</v>
      </c>
      <c r="C11460" t="s">
        <v>2632</v>
      </c>
      <c r="D11460">
        <v>1</v>
      </c>
      <c r="E11460" t="s">
        <v>1804</v>
      </c>
      <c r="F11460">
        <v>1</v>
      </c>
      <c r="G11460">
        <v>1</v>
      </c>
      <c r="H11460" s="4" t="str">
        <f t="shared" si="358"/>
        <v>CG144.1</v>
      </c>
      <c r="I11460" s="4" t="str">
        <f t="shared" si="359"/>
        <v>SG0_SRC_DVDD33</v>
      </c>
    </row>
    <row r="11461" spans="1:9">
      <c r="A11461" t="s">
        <v>261</v>
      </c>
      <c r="B11461" t="s">
        <v>3554</v>
      </c>
      <c r="C11461" t="s">
        <v>2632</v>
      </c>
      <c r="D11461">
        <v>2</v>
      </c>
      <c r="E11461" t="s">
        <v>169</v>
      </c>
      <c r="F11461">
        <v>2</v>
      </c>
      <c r="G11461">
        <v>2</v>
      </c>
      <c r="H11461" s="4" t="str">
        <f t="shared" si="358"/>
        <v>CG144.2</v>
      </c>
      <c r="I11461" s="4" t="str">
        <f t="shared" si="359"/>
        <v>DGND</v>
      </c>
    </row>
    <row r="11462" spans="1:9">
      <c r="A11462" t="s">
        <v>261</v>
      </c>
      <c r="B11462" t="s">
        <v>3554</v>
      </c>
      <c r="C11462" t="s">
        <v>2633</v>
      </c>
      <c r="D11462">
        <v>1</v>
      </c>
      <c r="E11462" t="s">
        <v>9054</v>
      </c>
      <c r="F11462">
        <v>1</v>
      </c>
      <c r="G11462">
        <v>1</v>
      </c>
      <c r="H11462" s="4" t="str">
        <f t="shared" si="358"/>
        <v>CG145.1</v>
      </c>
      <c r="I11462" s="4" t="str">
        <f t="shared" si="359"/>
        <v>SG0_P1_VDDIO</v>
      </c>
    </row>
    <row r="11463" spans="1:9">
      <c r="A11463" t="s">
        <v>261</v>
      </c>
      <c r="B11463" t="s">
        <v>3554</v>
      </c>
      <c r="C11463" t="s">
        <v>2633</v>
      </c>
      <c r="D11463">
        <v>2</v>
      </c>
      <c r="E11463" t="s">
        <v>169</v>
      </c>
      <c r="F11463">
        <v>2</v>
      </c>
      <c r="G11463">
        <v>2</v>
      </c>
      <c r="H11463" s="4" t="str">
        <f t="shared" si="358"/>
        <v>CG145.2</v>
      </c>
      <c r="I11463" s="4" t="str">
        <f t="shared" si="359"/>
        <v>DGND</v>
      </c>
    </row>
    <row r="11464" spans="1:9">
      <c r="A11464" t="s">
        <v>261</v>
      </c>
      <c r="B11464" t="s">
        <v>3554</v>
      </c>
      <c r="C11464" t="s">
        <v>2634</v>
      </c>
      <c r="D11464">
        <v>1</v>
      </c>
      <c r="E11464" t="s">
        <v>9054</v>
      </c>
      <c r="F11464">
        <v>1</v>
      </c>
      <c r="G11464">
        <v>1</v>
      </c>
      <c r="H11464" s="4" t="str">
        <f t="shared" si="358"/>
        <v>CG146.1</v>
      </c>
      <c r="I11464" s="4" t="str">
        <f t="shared" si="359"/>
        <v>SG0_P1_VDDIO</v>
      </c>
    </row>
    <row r="11465" spans="1:9">
      <c r="A11465" t="s">
        <v>261</v>
      </c>
      <c r="B11465" t="s">
        <v>3554</v>
      </c>
      <c r="C11465" t="s">
        <v>2634</v>
      </c>
      <c r="D11465">
        <v>2</v>
      </c>
      <c r="E11465" t="s">
        <v>169</v>
      </c>
      <c r="F11465">
        <v>2</v>
      </c>
      <c r="G11465">
        <v>2</v>
      </c>
      <c r="H11465" s="4" t="str">
        <f t="shared" si="358"/>
        <v>CG146.2</v>
      </c>
      <c r="I11465" s="4" t="str">
        <f t="shared" si="359"/>
        <v>DGND</v>
      </c>
    </row>
    <row r="11466" spans="1:9">
      <c r="A11466" t="s">
        <v>261</v>
      </c>
      <c r="B11466" t="s">
        <v>3554</v>
      </c>
      <c r="C11466" t="s">
        <v>2635</v>
      </c>
      <c r="D11466">
        <v>1</v>
      </c>
      <c r="E11466" t="s">
        <v>9054</v>
      </c>
      <c r="F11466">
        <v>1</v>
      </c>
      <c r="G11466">
        <v>1</v>
      </c>
      <c r="H11466" s="4" t="str">
        <f t="shared" si="358"/>
        <v>CG147.1</v>
      </c>
      <c r="I11466" s="4" t="str">
        <f t="shared" si="359"/>
        <v>SG0_P1_VDDIO</v>
      </c>
    </row>
    <row r="11467" spans="1:9">
      <c r="A11467" t="s">
        <v>261</v>
      </c>
      <c r="B11467" t="s">
        <v>3554</v>
      </c>
      <c r="C11467" t="s">
        <v>2635</v>
      </c>
      <c r="D11467">
        <v>2</v>
      </c>
      <c r="E11467" t="s">
        <v>169</v>
      </c>
      <c r="F11467">
        <v>2</v>
      </c>
      <c r="G11467">
        <v>2</v>
      </c>
      <c r="H11467" s="4" t="str">
        <f t="shared" si="358"/>
        <v>CG147.2</v>
      </c>
      <c r="I11467" s="4" t="str">
        <f t="shared" si="359"/>
        <v>DGND</v>
      </c>
    </row>
    <row r="11468" spans="1:9">
      <c r="A11468" t="s">
        <v>261</v>
      </c>
      <c r="B11468" t="s">
        <v>3554</v>
      </c>
      <c r="C11468" t="s">
        <v>2636</v>
      </c>
      <c r="D11468">
        <v>1</v>
      </c>
      <c r="E11468" t="s">
        <v>9054</v>
      </c>
      <c r="F11468">
        <v>1</v>
      </c>
      <c r="G11468">
        <v>1</v>
      </c>
      <c r="H11468" s="4" t="str">
        <f t="shared" si="358"/>
        <v>CG148.1</v>
      </c>
      <c r="I11468" s="4" t="str">
        <f t="shared" si="359"/>
        <v>SG0_P1_VDDIO</v>
      </c>
    </row>
    <row r="11469" spans="1:9">
      <c r="A11469" t="s">
        <v>261</v>
      </c>
      <c r="B11469" t="s">
        <v>3554</v>
      </c>
      <c r="C11469" t="s">
        <v>2636</v>
      </c>
      <c r="D11469">
        <v>2</v>
      </c>
      <c r="E11469" t="s">
        <v>169</v>
      </c>
      <c r="F11469">
        <v>2</v>
      </c>
      <c r="G11469">
        <v>2</v>
      </c>
      <c r="H11469" s="4" t="str">
        <f t="shared" si="358"/>
        <v>CG148.2</v>
      </c>
      <c r="I11469" s="4" t="str">
        <f t="shared" si="359"/>
        <v>DGND</v>
      </c>
    </row>
    <row r="11470" spans="1:9">
      <c r="A11470" t="s">
        <v>261</v>
      </c>
      <c r="B11470" t="s">
        <v>3554</v>
      </c>
      <c r="C11470" t="s">
        <v>2637</v>
      </c>
      <c r="D11470">
        <v>1</v>
      </c>
      <c r="E11470" t="s">
        <v>1804</v>
      </c>
      <c r="F11470">
        <v>1</v>
      </c>
      <c r="G11470">
        <v>1</v>
      </c>
      <c r="H11470" s="4" t="str">
        <f t="shared" si="358"/>
        <v>CG149.1</v>
      </c>
      <c r="I11470" s="4" t="str">
        <f t="shared" si="359"/>
        <v>SG0_SRC_DVDD33</v>
      </c>
    </row>
    <row r="11471" spans="1:9">
      <c r="A11471" t="s">
        <v>261</v>
      </c>
      <c r="B11471" t="s">
        <v>3554</v>
      </c>
      <c r="C11471" t="s">
        <v>2637</v>
      </c>
      <c r="D11471">
        <v>2</v>
      </c>
      <c r="E11471" t="s">
        <v>169</v>
      </c>
      <c r="F11471">
        <v>2</v>
      </c>
      <c r="G11471">
        <v>2</v>
      </c>
      <c r="H11471" s="4" t="str">
        <f t="shared" si="358"/>
        <v>CG149.2</v>
      </c>
      <c r="I11471" s="4" t="str">
        <f t="shared" si="359"/>
        <v>DGND</v>
      </c>
    </row>
    <row r="11472" spans="1:9">
      <c r="A11472" t="s">
        <v>261</v>
      </c>
      <c r="B11472" t="s">
        <v>3554</v>
      </c>
      <c r="C11472" t="s">
        <v>2638</v>
      </c>
      <c r="D11472">
        <v>1</v>
      </c>
      <c r="E11472" t="s">
        <v>9055</v>
      </c>
      <c r="F11472">
        <v>1</v>
      </c>
      <c r="G11472">
        <v>1</v>
      </c>
      <c r="H11472" s="4" t="str">
        <f t="shared" si="358"/>
        <v>CG150.1</v>
      </c>
      <c r="I11472" s="4" t="str">
        <f t="shared" si="359"/>
        <v>SG0_P5_VDDIO</v>
      </c>
    </row>
    <row r="11473" spans="1:9">
      <c r="A11473" t="s">
        <v>261</v>
      </c>
      <c r="B11473" t="s">
        <v>3554</v>
      </c>
      <c r="C11473" t="s">
        <v>2638</v>
      </c>
      <c r="D11473">
        <v>2</v>
      </c>
      <c r="E11473" t="s">
        <v>169</v>
      </c>
      <c r="F11473">
        <v>2</v>
      </c>
      <c r="G11473">
        <v>2</v>
      </c>
      <c r="H11473" s="4" t="str">
        <f t="shared" si="358"/>
        <v>CG150.2</v>
      </c>
      <c r="I11473" s="4" t="str">
        <f t="shared" si="359"/>
        <v>DGND</v>
      </c>
    </row>
    <row r="11474" spans="1:9">
      <c r="A11474" t="s">
        <v>261</v>
      </c>
      <c r="B11474" t="s">
        <v>3554</v>
      </c>
      <c r="C11474" t="s">
        <v>2639</v>
      </c>
      <c r="D11474">
        <v>1</v>
      </c>
      <c r="E11474" t="s">
        <v>9055</v>
      </c>
      <c r="F11474">
        <v>1</v>
      </c>
      <c r="G11474">
        <v>1</v>
      </c>
      <c r="H11474" s="4" t="str">
        <f t="shared" si="358"/>
        <v>CG151.1</v>
      </c>
      <c r="I11474" s="4" t="str">
        <f t="shared" si="359"/>
        <v>SG0_P5_VDDIO</v>
      </c>
    </row>
    <row r="11475" spans="1:9">
      <c r="A11475" t="s">
        <v>261</v>
      </c>
      <c r="B11475" t="s">
        <v>3554</v>
      </c>
      <c r="C11475" t="s">
        <v>2639</v>
      </c>
      <c r="D11475">
        <v>2</v>
      </c>
      <c r="E11475" t="s">
        <v>169</v>
      </c>
      <c r="F11475">
        <v>2</v>
      </c>
      <c r="G11475">
        <v>2</v>
      </c>
      <c r="H11475" s="4" t="str">
        <f t="shared" si="358"/>
        <v>CG151.2</v>
      </c>
      <c r="I11475" s="4" t="str">
        <f t="shared" si="359"/>
        <v>DGND</v>
      </c>
    </row>
    <row r="11476" spans="1:9">
      <c r="A11476" t="s">
        <v>261</v>
      </c>
      <c r="B11476" t="s">
        <v>3554</v>
      </c>
      <c r="C11476" t="s">
        <v>2640</v>
      </c>
      <c r="D11476">
        <v>1</v>
      </c>
      <c r="E11476" t="s">
        <v>9055</v>
      </c>
      <c r="F11476">
        <v>1</v>
      </c>
      <c r="G11476">
        <v>1</v>
      </c>
      <c r="H11476" s="4" t="str">
        <f t="shared" si="358"/>
        <v>CG152.1</v>
      </c>
      <c r="I11476" s="4" t="str">
        <f t="shared" si="359"/>
        <v>SG0_P5_VDDIO</v>
      </c>
    </row>
    <row r="11477" spans="1:9">
      <c r="A11477" t="s">
        <v>261</v>
      </c>
      <c r="B11477" t="s">
        <v>3554</v>
      </c>
      <c r="C11477" t="s">
        <v>2640</v>
      </c>
      <c r="D11477">
        <v>2</v>
      </c>
      <c r="E11477" t="s">
        <v>169</v>
      </c>
      <c r="F11477">
        <v>2</v>
      </c>
      <c r="G11477">
        <v>2</v>
      </c>
      <c r="H11477" s="4" t="str">
        <f t="shared" si="358"/>
        <v>CG152.2</v>
      </c>
      <c r="I11477" s="4" t="str">
        <f t="shared" si="359"/>
        <v>DGND</v>
      </c>
    </row>
    <row r="11478" spans="1:9">
      <c r="A11478" t="s">
        <v>261</v>
      </c>
      <c r="B11478" t="s">
        <v>3554</v>
      </c>
      <c r="C11478" t="s">
        <v>2641</v>
      </c>
      <c r="D11478">
        <v>1</v>
      </c>
      <c r="E11478" t="s">
        <v>1804</v>
      </c>
      <c r="F11478">
        <v>1</v>
      </c>
      <c r="G11478">
        <v>1</v>
      </c>
      <c r="H11478" s="4" t="str">
        <f t="shared" si="358"/>
        <v>CG154.1</v>
      </c>
      <c r="I11478" s="4" t="str">
        <f t="shared" si="359"/>
        <v>SG0_SRC_DVDD33</v>
      </c>
    </row>
    <row r="11479" spans="1:9">
      <c r="A11479" t="s">
        <v>261</v>
      </c>
      <c r="B11479" t="s">
        <v>3554</v>
      </c>
      <c r="C11479" t="s">
        <v>2641</v>
      </c>
      <c r="D11479">
        <v>2</v>
      </c>
      <c r="E11479" t="s">
        <v>169</v>
      </c>
      <c r="F11479">
        <v>2</v>
      </c>
      <c r="G11479">
        <v>2</v>
      </c>
      <c r="H11479" s="4" t="str">
        <f t="shared" si="358"/>
        <v>CG154.2</v>
      </c>
      <c r="I11479" s="4" t="str">
        <f t="shared" si="359"/>
        <v>DGND</v>
      </c>
    </row>
    <row r="11480" spans="1:9">
      <c r="A11480" t="s">
        <v>261</v>
      </c>
      <c r="B11480" t="s">
        <v>3554</v>
      </c>
      <c r="C11480" t="s">
        <v>8387</v>
      </c>
      <c r="D11480">
        <v>1</v>
      </c>
      <c r="E11480" t="s">
        <v>1804</v>
      </c>
      <c r="F11480">
        <v>1</v>
      </c>
      <c r="G11480">
        <v>1</v>
      </c>
      <c r="H11480" s="4" t="str">
        <f t="shared" si="358"/>
        <v>CG180.1</v>
      </c>
      <c r="I11480" s="4" t="str">
        <f t="shared" si="359"/>
        <v>SG0_SRC_DVDD33</v>
      </c>
    </row>
    <row r="11481" spans="1:9">
      <c r="A11481" t="s">
        <v>261</v>
      </c>
      <c r="B11481" t="s">
        <v>3554</v>
      </c>
      <c r="C11481" t="s">
        <v>8387</v>
      </c>
      <c r="D11481">
        <v>2</v>
      </c>
      <c r="E11481" t="s">
        <v>169</v>
      </c>
      <c r="F11481">
        <v>2</v>
      </c>
      <c r="G11481">
        <v>2</v>
      </c>
      <c r="H11481" s="4" t="str">
        <f t="shared" si="358"/>
        <v>CG180.2</v>
      </c>
      <c r="I11481" s="4" t="str">
        <f t="shared" si="359"/>
        <v>DGND</v>
      </c>
    </row>
    <row r="11482" spans="1:9">
      <c r="A11482" t="s">
        <v>261</v>
      </c>
      <c r="B11482" t="s">
        <v>3554</v>
      </c>
      <c r="C11482" t="s">
        <v>8388</v>
      </c>
      <c r="D11482">
        <v>1</v>
      </c>
      <c r="E11482" t="s">
        <v>1804</v>
      </c>
      <c r="F11482">
        <v>1</v>
      </c>
      <c r="G11482">
        <v>1</v>
      </c>
      <c r="H11482" s="4" t="str">
        <f t="shared" si="358"/>
        <v>CG181.1</v>
      </c>
      <c r="I11482" s="4" t="str">
        <f t="shared" si="359"/>
        <v>SG0_SRC_DVDD33</v>
      </c>
    </row>
    <row r="11483" spans="1:9">
      <c r="A11483" t="s">
        <v>261</v>
      </c>
      <c r="B11483" t="s">
        <v>3554</v>
      </c>
      <c r="C11483" t="s">
        <v>8388</v>
      </c>
      <c r="D11483">
        <v>2</v>
      </c>
      <c r="E11483" t="s">
        <v>169</v>
      </c>
      <c r="F11483">
        <v>2</v>
      </c>
      <c r="G11483">
        <v>2</v>
      </c>
      <c r="H11483" s="4" t="str">
        <f t="shared" si="358"/>
        <v>CG181.2</v>
      </c>
      <c r="I11483" s="4" t="str">
        <f t="shared" si="359"/>
        <v>DGND</v>
      </c>
    </row>
    <row r="11484" spans="1:9">
      <c r="A11484" t="s">
        <v>261</v>
      </c>
      <c r="B11484" t="s">
        <v>3554</v>
      </c>
      <c r="C11484" t="s">
        <v>8389</v>
      </c>
      <c r="D11484">
        <v>1</v>
      </c>
      <c r="E11484" t="s">
        <v>1804</v>
      </c>
      <c r="F11484">
        <v>1</v>
      </c>
      <c r="G11484">
        <v>1</v>
      </c>
      <c r="H11484" s="4" t="str">
        <f t="shared" si="358"/>
        <v>CG182.1</v>
      </c>
      <c r="I11484" s="4" t="str">
        <f t="shared" si="359"/>
        <v>SG0_SRC_DVDD33</v>
      </c>
    </row>
    <row r="11485" spans="1:9">
      <c r="A11485" t="s">
        <v>261</v>
      </c>
      <c r="B11485" t="s">
        <v>3554</v>
      </c>
      <c r="C11485" t="s">
        <v>8389</v>
      </c>
      <c r="D11485">
        <v>2</v>
      </c>
      <c r="E11485" t="s">
        <v>169</v>
      </c>
      <c r="F11485">
        <v>2</v>
      </c>
      <c r="G11485">
        <v>2</v>
      </c>
      <c r="H11485" s="4" t="str">
        <f t="shared" si="358"/>
        <v>CG182.2</v>
      </c>
      <c r="I11485" s="4" t="str">
        <f t="shared" si="359"/>
        <v>DGND</v>
      </c>
    </row>
    <row r="11486" spans="1:9">
      <c r="A11486" t="s">
        <v>261</v>
      </c>
      <c r="B11486" t="s">
        <v>3554</v>
      </c>
      <c r="C11486" t="s">
        <v>8390</v>
      </c>
      <c r="D11486">
        <v>1</v>
      </c>
      <c r="E11486" t="s">
        <v>1804</v>
      </c>
      <c r="F11486">
        <v>1</v>
      </c>
      <c r="G11486">
        <v>1</v>
      </c>
      <c r="H11486" s="4" t="str">
        <f t="shared" si="358"/>
        <v>CG183.1</v>
      </c>
      <c r="I11486" s="4" t="str">
        <f t="shared" si="359"/>
        <v>SG0_SRC_DVDD33</v>
      </c>
    </row>
    <row r="11487" spans="1:9">
      <c r="A11487" t="s">
        <v>261</v>
      </c>
      <c r="B11487" t="s">
        <v>3554</v>
      </c>
      <c r="C11487" t="s">
        <v>8390</v>
      </c>
      <c r="D11487">
        <v>2</v>
      </c>
      <c r="E11487" t="s">
        <v>169</v>
      </c>
      <c r="F11487">
        <v>2</v>
      </c>
      <c r="G11487">
        <v>2</v>
      </c>
      <c r="H11487" s="4" t="str">
        <f t="shared" si="358"/>
        <v>CG183.2</v>
      </c>
      <c r="I11487" s="4" t="str">
        <f t="shared" si="359"/>
        <v>DGND</v>
      </c>
    </row>
    <row r="11488" spans="1:9">
      <c r="A11488" t="s">
        <v>261</v>
      </c>
      <c r="B11488" t="s">
        <v>3554</v>
      </c>
      <c r="C11488" t="s">
        <v>9074</v>
      </c>
      <c r="D11488" t="s">
        <v>2998</v>
      </c>
      <c r="E11488" t="s">
        <v>1345</v>
      </c>
      <c r="F11488" t="s">
        <v>432</v>
      </c>
      <c r="G11488" t="s">
        <v>2998</v>
      </c>
      <c r="H11488" s="4" t="str">
        <f t="shared" si="358"/>
        <v>GOLD0.L7</v>
      </c>
      <c r="I11488" s="4" t="str">
        <f t="shared" si="359"/>
        <v>SG0_GPIO_VDDIO</v>
      </c>
    </row>
    <row r="11489" spans="1:9">
      <c r="A11489" t="s">
        <v>261</v>
      </c>
      <c r="B11489" t="s">
        <v>3554</v>
      </c>
      <c r="C11489" t="s">
        <v>9074</v>
      </c>
      <c r="D11489" t="s">
        <v>2999</v>
      </c>
      <c r="E11489" t="s">
        <v>1345</v>
      </c>
      <c r="F11489" t="s">
        <v>1596</v>
      </c>
      <c r="G11489" t="s">
        <v>2999</v>
      </c>
      <c r="H11489" s="4" t="str">
        <f t="shared" si="358"/>
        <v>GOLD0.M9</v>
      </c>
      <c r="I11489" s="4" t="str">
        <f t="shared" si="359"/>
        <v>SG0_GPIO_VDDIO</v>
      </c>
    </row>
    <row r="11490" spans="1:9">
      <c r="A11490" t="s">
        <v>261</v>
      </c>
      <c r="B11490" t="s">
        <v>3554</v>
      </c>
      <c r="C11490" t="s">
        <v>9074</v>
      </c>
      <c r="D11490" t="s">
        <v>1563</v>
      </c>
      <c r="E11490" t="s">
        <v>1345</v>
      </c>
      <c r="F11490" t="s">
        <v>1336</v>
      </c>
      <c r="G11490" t="s">
        <v>1563</v>
      </c>
      <c r="H11490" s="4" t="str">
        <f t="shared" si="358"/>
        <v>GOLD0.R6</v>
      </c>
      <c r="I11490" s="4" t="str">
        <f t="shared" si="359"/>
        <v>SG0_GPIO_VDDIO</v>
      </c>
    </row>
    <row r="11491" spans="1:9">
      <c r="A11491" t="s">
        <v>261</v>
      </c>
      <c r="B11491" t="s">
        <v>3554</v>
      </c>
      <c r="C11491" t="s">
        <v>9074</v>
      </c>
      <c r="D11491" t="s">
        <v>1565</v>
      </c>
      <c r="E11491" t="s">
        <v>1345</v>
      </c>
      <c r="F11491" t="s">
        <v>321</v>
      </c>
      <c r="G11491" t="s">
        <v>1565</v>
      </c>
      <c r="H11491" s="4" t="str">
        <f t="shared" si="358"/>
        <v>GOLD0.T6</v>
      </c>
      <c r="I11491" s="4" t="str">
        <f t="shared" si="359"/>
        <v>SG0_GPIO_VDDIO</v>
      </c>
    </row>
    <row r="11492" spans="1:9">
      <c r="A11492" t="s">
        <v>261</v>
      </c>
      <c r="B11492" t="s">
        <v>3554</v>
      </c>
      <c r="C11492" t="s">
        <v>9074</v>
      </c>
      <c r="D11492" t="s">
        <v>3001</v>
      </c>
      <c r="E11492" t="s">
        <v>3410</v>
      </c>
      <c r="F11492" t="s">
        <v>429</v>
      </c>
      <c r="G11492" t="s">
        <v>3001</v>
      </c>
      <c r="H11492" s="4" t="str">
        <f t="shared" si="358"/>
        <v>GOLD0.H7</v>
      </c>
      <c r="I11492" s="4" t="str">
        <f t="shared" si="359"/>
        <v>SG0_P0_LDOOUT</v>
      </c>
    </row>
    <row r="11493" spans="1:9">
      <c r="A11493" t="s">
        <v>261</v>
      </c>
      <c r="B11493" t="s">
        <v>3554</v>
      </c>
      <c r="C11493" t="s">
        <v>9074</v>
      </c>
      <c r="D11493" t="s">
        <v>3002</v>
      </c>
      <c r="E11493" t="s">
        <v>3410</v>
      </c>
      <c r="F11493" t="s">
        <v>430</v>
      </c>
      <c r="G11493" t="s">
        <v>3002</v>
      </c>
      <c r="H11493" s="4" t="str">
        <f t="shared" si="358"/>
        <v>GOLD0.H8</v>
      </c>
      <c r="I11493" s="4" t="str">
        <f t="shared" si="359"/>
        <v>SG0_P0_LDOOUT</v>
      </c>
    </row>
    <row r="11494" spans="1:9">
      <c r="A11494" t="s">
        <v>261</v>
      </c>
      <c r="B11494" t="s">
        <v>3554</v>
      </c>
      <c r="C11494" t="s">
        <v>9074</v>
      </c>
      <c r="D11494" t="s">
        <v>3003</v>
      </c>
      <c r="E11494" t="s">
        <v>9053</v>
      </c>
      <c r="F11494" t="s">
        <v>213</v>
      </c>
      <c r="G11494" t="s">
        <v>3003</v>
      </c>
      <c r="H11494" s="4" t="str">
        <f t="shared" si="358"/>
        <v>GOLD0.B1</v>
      </c>
      <c r="I11494" s="4" t="str">
        <f t="shared" si="359"/>
        <v>SG0_P0_VDDIO</v>
      </c>
    </row>
    <row r="11495" spans="1:9">
      <c r="A11495" t="s">
        <v>261</v>
      </c>
      <c r="B11495" t="s">
        <v>3554</v>
      </c>
      <c r="C11495" t="s">
        <v>9074</v>
      </c>
      <c r="D11495" t="s">
        <v>3004</v>
      </c>
      <c r="E11495" t="s">
        <v>9053</v>
      </c>
      <c r="F11495" t="s">
        <v>312</v>
      </c>
      <c r="G11495" t="s">
        <v>3004</v>
      </c>
      <c r="H11495" s="4" t="str">
        <f t="shared" si="358"/>
        <v>GOLD0.F1</v>
      </c>
      <c r="I11495" s="4" t="str">
        <f t="shared" si="359"/>
        <v>SG0_P0_VDDIO</v>
      </c>
    </row>
    <row r="11496" spans="1:9">
      <c r="A11496" t="s">
        <v>261</v>
      </c>
      <c r="B11496" t="s">
        <v>3554</v>
      </c>
      <c r="C11496" t="s">
        <v>9074</v>
      </c>
      <c r="D11496" t="s">
        <v>3005</v>
      </c>
      <c r="E11496" t="s">
        <v>9053</v>
      </c>
      <c r="F11496" t="s">
        <v>360</v>
      </c>
      <c r="G11496" t="s">
        <v>3005</v>
      </c>
      <c r="H11496" s="4" t="str">
        <f t="shared" si="358"/>
        <v>GOLD0.F2</v>
      </c>
      <c r="I11496" s="4" t="str">
        <f t="shared" si="359"/>
        <v>SG0_P0_VDDIO</v>
      </c>
    </row>
    <row r="11497" spans="1:9">
      <c r="A11497" t="s">
        <v>261</v>
      </c>
      <c r="B11497" t="s">
        <v>3554</v>
      </c>
      <c r="C11497" t="s">
        <v>9074</v>
      </c>
      <c r="D11497" t="s">
        <v>3006</v>
      </c>
      <c r="E11497" t="s">
        <v>3411</v>
      </c>
      <c r="F11497" t="s">
        <v>270</v>
      </c>
      <c r="G11497" t="s">
        <v>3006</v>
      </c>
      <c r="H11497" s="4" t="str">
        <f t="shared" si="358"/>
        <v>GOLD0.K13</v>
      </c>
      <c r="I11497" s="4" t="str">
        <f t="shared" si="359"/>
        <v>SG0_P1_LDOOUT</v>
      </c>
    </row>
    <row r="11498" spans="1:9">
      <c r="A11498" t="s">
        <v>261</v>
      </c>
      <c r="B11498" t="s">
        <v>3554</v>
      </c>
      <c r="C11498" t="s">
        <v>9074</v>
      </c>
      <c r="D11498" t="s">
        <v>3007</v>
      </c>
      <c r="E11498" t="s">
        <v>3411</v>
      </c>
      <c r="F11498" t="s">
        <v>454</v>
      </c>
      <c r="G11498" t="s">
        <v>3007</v>
      </c>
      <c r="H11498" s="4" t="str">
        <f t="shared" si="358"/>
        <v>GOLD0.L13</v>
      </c>
      <c r="I11498" s="4" t="str">
        <f t="shared" si="359"/>
        <v>SG0_P1_LDOOUT</v>
      </c>
    </row>
    <row r="11499" spans="1:9">
      <c r="A11499" t="s">
        <v>261</v>
      </c>
      <c r="B11499" t="s">
        <v>3554</v>
      </c>
      <c r="C11499" t="s">
        <v>9074</v>
      </c>
      <c r="D11499" t="s">
        <v>3008</v>
      </c>
      <c r="E11499" t="s">
        <v>9054</v>
      </c>
      <c r="F11499" t="s">
        <v>1385</v>
      </c>
      <c r="G11499" t="s">
        <v>3008</v>
      </c>
      <c r="H11499" s="4" t="str">
        <f t="shared" si="358"/>
        <v>GOLD0.R19</v>
      </c>
      <c r="I11499" s="4" t="str">
        <f t="shared" si="359"/>
        <v>SG0_P1_VDDIO</v>
      </c>
    </row>
    <row r="11500" spans="1:9">
      <c r="A11500" t="s">
        <v>261</v>
      </c>
      <c r="B11500" t="s">
        <v>3554</v>
      </c>
      <c r="C11500" t="s">
        <v>9074</v>
      </c>
      <c r="D11500" t="s">
        <v>3009</v>
      </c>
      <c r="E11500" t="s">
        <v>9054</v>
      </c>
      <c r="F11500" t="s">
        <v>1609</v>
      </c>
      <c r="G11500" t="s">
        <v>3009</v>
      </c>
      <c r="H11500" s="4" t="str">
        <f t="shared" si="358"/>
        <v>GOLD0.T18</v>
      </c>
      <c r="I11500" s="4" t="str">
        <f t="shared" si="359"/>
        <v>SG0_P1_VDDIO</v>
      </c>
    </row>
    <row r="11501" spans="1:9">
      <c r="A11501" t="s">
        <v>261</v>
      </c>
      <c r="B11501" t="s">
        <v>3554</v>
      </c>
      <c r="C11501" t="s">
        <v>9074</v>
      </c>
      <c r="D11501" t="s">
        <v>1567</v>
      </c>
      <c r="E11501" t="s">
        <v>1821</v>
      </c>
      <c r="F11501" t="s">
        <v>269</v>
      </c>
      <c r="G11501" t="s">
        <v>1567</v>
      </c>
      <c r="H11501" s="4" t="str">
        <f t="shared" si="358"/>
        <v>GOLD0.K12</v>
      </c>
      <c r="I11501" s="4" t="str">
        <f t="shared" si="359"/>
        <v>SG0_P5_LDOOUT</v>
      </c>
    </row>
    <row r="11502" spans="1:9">
      <c r="A11502" t="s">
        <v>261</v>
      </c>
      <c r="B11502" t="s">
        <v>3554</v>
      </c>
      <c r="C11502" t="s">
        <v>9074</v>
      </c>
      <c r="D11502" t="s">
        <v>1568</v>
      </c>
      <c r="E11502" t="s">
        <v>1821</v>
      </c>
      <c r="F11502" t="s">
        <v>1590</v>
      </c>
      <c r="G11502" t="s">
        <v>1568</v>
      </c>
      <c r="H11502" s="4" t="str">
        <f t="shared" si="358"/>
        <v>GOLD0.L12</v>
      </c>
      <c r="I11502" s="4" t="str">
        <f t="shared" si="359"/>
        <v>SG0_P5_LDOOUT</v>
      </c>
    </row>
    <row r="11503" spans="1:9">
      <c r="A11503" t="s">
        <v>261</v>
      </c>
      <c r="B11503" t="s">
        <v>3554</v>
      </c>
      <c r="C11503" t="s">
        <v>9074</v>
      </c>
      <c r="D11503" t="s">
        <v>1570</v>
      </c>
      <c r="E11503" t="s">
        <v>9055</v>
      </c>
      <c r="F11503" t="s">
        <v>910</v>
      </c>
      <c r="G11503" t="s">
        <v>1570</v>
      </c>
      <c r="H11503" s="4" t="str">
        <f t="shared" si="358"/>
        <v>GOLD0.D18</v>
      </c>
      <c r="I11503" s="4" t="str">
        <f t="shared" si="359"/>
        <v>SG0_P5_VDDIO</v>
      </c>
    </row>
    <row r="11504" spans="1:9">
      <c r="A11504" t="s">
        <v>261</v>
      </c>
      <c r="B11504" t="s">
        <v>3554</v>
      </c>
      <c r="C11504" t="s">
        <v>9074</v>
      </c>
      <c r="D11504" t="s">
        <v>1572</v>
      </c>
      <c r="E11504" t="s">
        <v>9055</v>
      </c>
      <c r="F11504" t="s">
        <v>1584</v>
      </c>
      <c r="G11504" t="s">
        <v>1572</v>
      </c>
      <c r="H11504" s="4" t="str">
        <f t="shared" si="358"/>
        <v>GOLD0.H18</v>
      </c>
      <c r="I11504" s="4" t="str">
        <f t="shared" si="359"/>
        <v>SG0_P5_VDDIO</v>
      </c>
    </row>
    <row r="11505" spans="1:9">
      <c r="A11505" t="s">
        <v>261</v>
      </c>
      <c r="B11505" t="s">
        <v>3554</v>
      </c>
      <c r="C11505" t="s">
        <v>9074</v>
      </c>
      <c r="D11505" t="s">
        <v>1573</v>
      </c>
      <c r="E11505" t="s">
        <v>9055</v>
      </c>
      <c r="F11505" t="s">
        <v>1585</v>
      </c>
      <c r="G11505" t="s">
        <v>1573</v>
      </c>
      <c r="H11505" s="4" t="str">
        <f t="shared" si="358"/>
        <v>GOLD0.H19</v>
      </c>
      <c r="I11505" s="4" t="str">
        <f t="shared" si="359"/>
        <v>SG0_P5_VDDIO</v>
      </c>
    </row>
    <row r="11506" spans="1:9">
      <c r="A11506" t="s">
        <v>261</v>
      </c>
      <c r="B11506" t="s">
        <v>3554</v>
      </c>
      <c r="C11506" t="s">
        <v>9074</v>
      </c>
      <c r="D11506" t="s">
        <v>3000</v>
      </c>
      <c r="E11506" t="s">
        <v>1345</v>
      </c>
      <c r="F11506" t="s">
        <v>278</v>
      </c>
      <c r="G11506" t="s">
        <v>3000</v>
      </c>
      <c r="H11506" s="4" t="str">
        <f t="shared" si="358"/>
        <v>GOLD0.R15</v>
      </c>
      <c r="I11506" s="4" t="str">
        <f t="shared" si="359"/>
        <v>SG0_GPIO_VDDIO</v>
      </c>
    </row>
    <row r="11507" spans="1:9">
      <c r="A11507" t="s">
        <v>261</v>
      </c>
      <c r="B11507" t="s">
        <v>3554</v>
      </c>
      <c r="C11507" t="s">
        <v>2642</v>
      </c>
      <c r="D11507">
        <v>1</v>
      </c>
      <c r="E11507" t="s">
        <v>1345</v>
      </c>
      <c r="F11507">
        <v>1</v>
      </c>
      <c r="G11507">
        <v>1</v>
      </c>
      <c r="H11507" s="4" t="str">
        <f t="shared" si="358"/>
        <v>RG64.1</v>
      </c>
      <c r="I11507" s="4" t="str">
        <f t="shared" si="359"/>
        <v>SG0_GPIO_VDDIO</v>
      </c>
    </row>
    <row r="11508" spans="1:9">
      <c r="A11508" t="s">
        <v>261</v>
      </c>
      <c r="B11508" t="s">
        <v>3554</v>
      </c>
      <c r="C11508" t="s">
        <v>2642</v>
      </c>
      <c r="D11508">
        <v>2</v>
      </c>
      <c r="E11508" t="s">
        <v>1804</v>
      </c>
      <c r="F11508">
        <v>2</v>
      </c>
      <c r="G11508">
        <v>2</v>
      </c>
      <c r="H11508" s="4" t="str">
        <f t="shared" si="358"/>
        <v>RG64.2</v>
      </c>
      <c r="I11508" s="4" t="str">
        <f t="shared" si="359"/>
        <v>SG0_SRC_DVDD33</v>
      </c>
    </row>
    <row r="11509" spans="1:9">
      <c r="A11509" t="s">
        <v>261</v>
      </c>
      <c r="B11509" t="s">
        <v>3554</v>
      </c>
      <c r="C11509" t="s">
        <v>1345</v>
      </c>
      <c r="D11509" t="s">
        <v>173</v>
      </c>
      <c r="E11509" t="s">
        <v>1345</v>
      </c>
      <c r="F11509">
        <v>1</v>
      </c>
      <c r="G11509" t="s">
        <v>173</v>
      </c>
      <c r="H11509" s="4" t="str">
        <f t="shared" si="358"/>
        <v>SG0_GPIO_VDDIO.1</v>
      </c>
      <c r="I11509" s="4" t="str">
        <f t="shared" si="359"/>
        <v>SG0_GPIO_VDDIO</v>
      </c>
    </row>
    <row r="11510" spans="1:9">
      <c r="A11510" t="s">
        <v>261</v>
      </c>
      <c r="B11510" t="s">
        <v>3554</v>
      </c>
      <c r="C11510" t="s">
        <v>3410</v>
      </c>
      <c r="D11510" t="s">
        <v>173</v>
      </c>
      <c r="E11510" t="s">
        <v>3410</v>
      </c>
      <c r="F11510">
        <v>1</v>
      </c>
      <c r="G11510" t="s">
        <v>173</v>
      </c>
      <c r="H11510" s="4" t="str">
        <f t="shared" si="358"/>
        <v>SG0_P0_LDOOUT.1</v>
      </c>
      <c r="I11510" s="4" t="str">
        <f t="shared" si="359"/>
        <v>SG0_P0_LDOOUT</v>
      </c>
    </row>
    <row r="11511" spans="1:9">
      <c r="A11511" t="s">
        <v>261</v>
      </c>
      <c r="B11511" t="s">
        <v>3554</v>
      </c>
      <c r="C11511" t="s">
        <v>3411</v>
      </c>
      <c r="D11511" t="s">
        <v>173</v>
      </c>
      <c r="E11511" t="s">
        <v>3411</v>
      </c>
      <c r="F11511">
        <v>1</v>
      </c>
      <c r="G11511" t="s">
        <v>173</v>
      </c>
      <c r="H11511" s="4" t="str">
        <f t="shared" si="358"/>
        <v>SG0_P1_LDOOUT.1</v>
      </c>
      <c r="I11511" s="4" t="str">
        <f t="shared" si="359"/>
        <v>SG0_P1_LDOOUT</v>
      </c>
    </row>
    <row r="11512" spans="1:9">
      <c r="A11512" t="s">
        <v>261</v>
      </c>
      <c r="B11512" t="s">
        <v>3554</v>
      </c>
      <c r="C11512" t="s">
        <v>1821</v>
      </c>
      <c r="D11512" t="s">
        <v>173</v>
      </c>
      <c r="E11512" t="s">
        <v>1821</v>
      </c>
      <c r="F11512">
        <v>1</v>
      </c>
      <c r="G11512" t="s">
        <v>173</v>
      </c>
      <c r="H11512" s="4" t="str">
        <f t="shared" si="358"/>
        <v>SG0_P5_LDOOUT.1</v>
      </c>
      <c r="I11512" s="4" t="str">
        <f t="shared" si="359"/>
        <v>SG0_P5_LDOOUT</v>
      </c>
    </row>
    <row r="11513" spans="1:9">
      <c r="A11513" t="s">
        <v>261</v>
      </c>
      <c r="B11513" t="s">
        <v>3555</v>
      </c>
      <c r="C11513" t="s">
        <v>2654</v>
      </c>
      <c r="D11513">
        <v>1</v>
      </c>
      <c r="E11513" t="s">
        <v>1346</v>
      </c>
      <c r="F11513">
        <v>1</v>
      </c>
      <c r="G11513">
        <v>1</v>
      </c>
      <c r="H11513" s="4" t="str">
        <f t="shared" si="358"/>
        <v>CG326.1</v>
      </c>
      <c r="I11513" s="4" t="str">
        <f t="shared" si="359"/>
        <v>SG0_VBAT</v>
      </c>
    </row>
    <row r="11514" spans="1:9">
      <c r="A11514" t="s">
        <v>261</v>
      </c>
      <c r="B11514" t="s">
        <v>3555</v>
      </c>
      <c r="C11514" t="s">
        <v>2654</v>
      </c>
      <c r="D11514">
        <v>2</v>
      </c>
      <c r="E11514" t="s">
        <v>169</v>
      </c>
      <c r="F11514">
        <v>2</v>
      </c>
      <c r="G11514">
        <v>2</v>
      </c>
      <c r="H11514" s="4" t="str">
        <f t="shared" si="358"/>
        <v>CG326.2</v>
      </c>
      <c r="I11514" s="4" t="str">
        <f t="shared" si="359"/>
        <v>DGND</v>
      </c>
    </row>
    <row r="11515" spans="1:9">
      <c r="A11515" t="s">
        <v>261</v>
      </c>
      <c r="B11515" t="s">
        <v>3555</v>
      </c>
      <c r="C11515" t="s">
        <v>2655</v>
      </c>
      <c r="D11515">
        <v>1</v>
      </c>
      <c r="E11515" t="s">
        <v>1346</v>
      </c>
      <c r="F11515">
        <v>1</v>
      </c>
      <c r="G11515">
        <v>1</v>
      </c>
      <c r="H11515" s="4" t="str">
        <f t="shared" si="358"/>
        <v>CG327.1</v>
      </c>
      <c r="I11515" s="4" t="str">
        <f t="shared" si="359"/>
        <v>SG0_VBAT</v>
      </c>
    </row>
    <row r="11516" spans="1:9">
      <c r="A11516" t="s">
        <v>261</v>
      </c>
      <c r="B11516" t="s">
        <v>3555</v>
      </c>
      <c r="C11516" t="s">
        <v>2655</v>
      </c>
      <c r="D11516">
        <v>2</v>
      </c>
      <c r="E11516" t="s">
        <v>169</v>
      </c>
      <c r="F11516">
        <v>2</v>
      </c>
      <c r="G11516">
        <v>2</v>
      </c>
      <c r="H11516" s="4" t="str">
        <f t="shared" si="358"/>
        <v>CG327.2</v>
      </c>
      <c r="I11516" s="4" t="str">
        <f t="shared" si="359"/>
        <v>DGND</v>
      </c>
    </row>
    <row r="11517" spans="1:9">
      <c r="A11517" t="s">
        <v>261</v>
      </c>
      <c r="B11517" t="s">
        <v>3555</v>
      </c>
      <c r="C11517" t="s">
        <v>9074</v>
      </c>
      <c r="D11517" t="s">
        <v>164</v>
      </c>
      <c r="E11517" t="s">
        <v>1346</v>
      </c>
      <c r="F11517" t="s">
        <v>181</v>
      </c>
      <c r="G11517" t="s">
        <v>164</v>
      </c>
      <c r="H11517" s="4" t="str">
        <f t="shared" si="358"/>
        <v>GOLD0.G7</v>
      </c>
      <c r="I11517" s="4" t="str">
        <f t="shared" si="359"/>
        <v>SG0_VBAT</v>
      </c>
    </row>
    <row r="11518" spans="1:9">
      <c r="A11518" t="s">
        <v>261</v>
      </c>
      <c r="B11518" t="s">
        <v>3555</v>
      </c>
      <c r="C11518" t="s">
        <v>2656</v>
      </c>
      <c r="D11518">
        <v>1</v>
      </c>
      <c r="E11518" t="s">
        <v>1346</v>
      </c>
      <c r="F11518">
        <v>1</v>
      </c>
      <c r="G11518">
        <v>1</v>
      </c>
      <c r="H11518" s="4" t="str">
        <f t="shared" si="358"/>
        <v>RG1.1</v>
      </c>
      <c r="I11518" s="4" t="str">
        <f t="shared" si="359"/>
        <v>SG0_VBAT</v>
      </c>
    </row>
    <row r="11519" spans="1:9">
      <c r="A11519" t="s">
        <v>261</v>
      </c>
      <c r="B11519" t="s">
        <v>3555</v>
      </c>
      <c r="C11519" t="s">
        <v>2656</v>
      </c>
      <c r="D11519">
        <v>2</v>
      </c>
      <c r="E11519" t="s">
        <v>466</v>
      </c>
      <c r="F11519">
        <v>2</v>
      </c>
      <c r="G11519">
        <v>2</v>
      </c>
      <c r="H11519" s="4" t="str">
        <f t="shared" si="358"/>
        <v>RG1.2</v>
      </c>
      <c r="I11519" s="4" t="str">
        <f t="shared" si="359"/>
        <v>VDC</v>
      </c>
    </row>
    <row r="11520" spans="1:9">
      <c r="A11520" t="s">
        <v>261</v>
      </c>
      <c r="B11520" t="s">
        <v>3555</v>
      </c>
      <c r="C11520" t="s">
        <v>1346</v>
      </c>
      <c r="D11520" t="s">
        <v>173</v>
      </c>
      <c r="E11520" t="s">
        <v>1346</v>
      </c>
      <c r="F11520">
        <v>1</v>
      </c>
      <c r="G11520" t="s">
        <v>173</v>
      </c>
      <c r="H11520" s="4" t="str">
        <f t="shared" si="358"/>
        <v>SG0_VBAT.1</v>
      </c>
      <c r="I11520" s="4" t="str">
        <f t="shared" si="359"/>
        <v>SG0_VBAT</v>
      </c>
    </row>
    <row r="11521" spans="1:9">
      <c r="A11521" t="s">
        <v>261</v>
      </c>
      <c r="B11521" t="s">
        <v>6336</v>
      </c>
      <c r="C11521" t="s">
        <v>6337</v>
      </c>
      <c r="D11521">
        <v>1</v>
      </c>
      <c r="E11521" t="s">
        <v>2055</v>
      </c>
      <c r="F11521">
        <v>1</v>
      </c>
      <c r="G11521">
        <v>1</v>
      </c>
      <c r="H11521" s="4" t="str">
        <f t="shared" si="358"/>
        <v>1BD1.1</v>
      </c>
      <c r="I11521" s="4" t="str">
        <f t="shared" si="359"/>
        <v>S1_DVDD09</v>
      </c>
    </row>
    <row r="11522" spans="1:9">
      <c r="A11522" t="s">
        <v>261</v>
      </c>
      <c r="B11522" t="s">
        <v>6336</v>
      </c>
      <c r="C11522" t="s">
        <v>6337</v>
      </c>
      <c r="D11522">
        <v>2</v>
      </c>
      <c r="E11522" t="s">
        <v>2056</v>
      </c>
      <c r="F11522">
        <v>2</v>
      </c>
      <c r="G11522">
        <v>2</v>
      </c>
      <c r="H11522" s="4" t="str">
        <f t="shared" ref="H11522:H11585" si="360">CONCATENATE(C11522,".",F11522)</f>
        <v>1BD1.2</v>
      </c>
      <c r="I11522" s="4" t="str">
        <f t="shared" ref="I11522:I11585" si="361">E11522</f>
        <v>S1_F_DVDD09</v>
      </c>
    </row>
    <row r="11523" spans="1:9">
      <c r="A11523" t="s">
        <v>261</v>
      </c>
      <c r="B11523" t="s">
        <v>6336</v>
      </c>
      <c r="C11523" t="s">
        <v>6338</v>
      </c>
      <c r="D11523">
        <v>1</v>
      </c>
      <c r="E11523" t="s">
        <v>2057</v>
      </c>
      <c r="F11523">
        <v>1</v>
      </c>
      <c r="G11523">
        <v>1</v>
      </c>
      <c r="H11523" s="4" t="str">
        <f t="shared" si="360"/>
        <v>1BD2.1</v>
      </c>
      <c r="I11523" s="4" t="str">
        <f t="shared" si="361"/>
        <v>S1_AVDD09</v>
      </c>
    </row>
    <row r="11524" spans="1:9">
      <c r="A11524" t="s">
        <v>261</v>
      </c>
      <c r="B11524" t="s">
        <v>6336</v>
      </c>
      <c r="C11524" t="s">
        <v>6338</v>
      </c>
      <c r="D11524">
        <v>2</v>
      </c>
      <c r="E11524" t="s">
        <v>2058</v>
      </c>
      <c r="F11524">
        <v>2</v>
      </c>
      <c r="G11524">
        <v>2</v>
      </c>
      <c r="H11524" s="4" t="str">
        <f t="shared" si="360"/>
        <v>1BD2.2</v>
      </c>
      <c r="I11524" s="4" t="str">
        <f t="shared" si="361"/>
        <v>S1_F_AVDD09</v>
      </c>
    </row>
    <row r="11525" spans="1:9">
      <c r="A11525" t="s">
        <v>261</v>
      </c>
      <c r="B11525" t="s">
        <v>6336</v>
      </c>
      <c r="C11525" t="s">
        <v>8391</v>
      </c>
      <c r="D11525">
        <v>1</v>
      </c>
      <c r="E11525" t="s">
        <v>2055</v>
      </c>
      <c r="F11525">
        <v>1</v>
      </c>
      <c r="G11525">
        <v>1</v>
      </c>
      <c r="H11525" s="4" t="str">
        <f t="shared" si="360"/>
        <v>1BD19.1</v>
      </c>
      <c r="I11525" s="4" t="str">
        <f t="shared" si="361"/>
        <v>S1_DVDD09</v>
      </c>
    </row>
    <row r="11526" spans="1:9">
      <c r="A11526" t="s">
        <v>261</v>
      </c>
      <c r="B11526" t="s">
        <v>6336</v>
      </c>
      <c r="C11526" t="s">
        <v>8391</v>
      </c>
      <c r="D11526">
        <v>2</v>
      </c>
      <c r="E11526" t="s">
        <v>2056</v>
      </c>
      <c r="F11526">
        <v>2</v>
      </c>
      <c r="G11526">
        <v>2</v>
      </c>
      <c r="H11526" s="4" t="str">
        <f t="shared" si="360"/>
        <v>1BD19.2</v>
      </c>
      <c r="I11526" s="4" t="str">
        <f t="shared" si="361"/>
        <v>S1_F_DVDD09</v>
      </c>
    </row>
    <row r="11527" spans="1:9">
      <c r="A11527" t="s">
        <v>261</v>
      </c>
      <c r="B11527" t="s">
        <v>6336</v>
      </c>
      <c r="C11527" t="s">
        <v>8392</v>
      </c>
      <c r="D11527">
        <v>1</v>
      </c>
      <c r="E11527" t="s">
        <v>2055</v>
      </c>
      <c r="F11527">
        <v>1</v>
      </c>
      <c r="G11527">
        <v>1</v>
      </c>
      <c r="H11527" s="4" t="str">
        <f t="shared" si="360"/>
        <v>1BD20.1</v>
      </c>
      <c r="I11527" s="4" t="str">
        <f t="shared" si="361"/>
        <v>S1_DVDD09</v>
      </c>
    </row>
    <row r="11528" spans="1:9">
      <c r="A11528" t="s">
        <v>261</v>
      </c>
      <c r="B11528" t="s">
        <v>6336</v>
      </c>
      <c r="C11528" t="s">
        <v>8392</v>
      </c>
      <c r="D11528">
        <v>2</v>
      </c>
      <c r="E11528" t="s">
        <v>2056</v>
      </c>
      <c r="F11528">
        <v>2</v>
      </c>
      <c r="G11528">
        <v>2</v>
      </c>
      <c r="H11528" s="4" t="str">
        <f t="shared" si="360"/>
        <v>1BD20.2</v>
      </c>
      <c r="I11528" s="4" t="str">
        <f t="shared" si="361"/>
        <v>S1_F_DVDD09</v>
      </c>
    </row>
    <row r="11529" spans="1:9">
      <c r="A11529" t="s">
        <v>261</v>
      </c>
      <c r="B11529" t="s">
        <v>6336</v>
      </c>
      <c r="C11529" t="s">
        <v>6339</v>
      </c>
      <c r="D11529">
        <v>1</v>
      </c>
      <c r="E11529" t="s">
        <v>2055</v>
      </c>
      <c r="F11529">
        <v>1</v>
      </c>
      <c r="G11529">
        <v>1</v>
      </c>
      <c r="H11529" s="4" t="str">
        <f t="shared" si="360"/>
        <v>1CD1.1</v>
      </c>
      <c r="I11529" s="4" t="str">
        <f t="shared" si="361"/>
        <v>S1_DVDD09</v>
      </c>
    </row>
    <row r="11530" spans="1:9">
      <c r="A11530" t="s">
        <v>261</v>
      </c>
      <c r="B11530" t="s">
        <v>6336</v>
      </c>
      <c r="C11530" t="s">
        <v>6339</v>
      </c>
      <c r="D11530">
        <v>2</v>
      </c>
      <c r="E11530" t="s">
        <v>169</v>
      </c>
      <c r="F11530">
        <v>2</v>
      </c>
      <c r="G11530">
        <v>2</v>
      </c>
      <c r="H11530" s="4" t="str">
        <f t="shared" si="360"/>
        <v>1CD1.2</v>
      </c>
      <c r="I11530" s="4" t="str">
        <f t="shared" si="361"/>
        <v>DGND</v>
      </c>
    </row>
    <row r="11531" spans="1:9">
      <c r="A11531" t="s">
        <v>261</v>
      </c>
      <c r="B11531" t="s">
        <v>6336</v>
      </c>
      <c r="C11531" t="s">
        <v>6340</v>
      </c>
      <c r="D11531">
        <v>1</v>
      </c>
      <c r="E11531" t="s">
        <v>2055</v>
      </c>
      <c r="F11531">
        <v>1</v>
      </c>
      <c r="G11531">
        <v>1</v>
      </c>
      <c r="H11531" s="4" t="str">
        <f t="shared" si="360"/>
        <v>1CD2.1</v>
      </c>
      <c r="I11531" s="4" t="str">
        <f t="shared" si="361"/>
        <v>S1_DVDD09</v>
      </c>
    </row>
    <row r="11532" spans="1:9">
      <c r="A11532" t="s">
        <v>261</v>
      </c>
      <c r="B11532" t="s">
        <v>6336</v>
      </c>
      <c r="C11532" t="s">
        <v>6340</v>
      </c>
      <c r="D11532">
        <v>2</v>
      </c>
      <c r="E11532" t="s">
        <v>169</v>
      </c>
      <c r="F11532">
        <v>2</v>
      </c>
      <c r="G11532">
        <v>2</v>
      </c>
      <c r="H11532" s="4" t="str">
        <f t="shared" si="360"/>
        <v>1CD2.2</v>
      </c>
      <c r="I11532" s="4" t="str">
        <f t="shared" si="361"/>
        <v>DGND</v>
      </c>
    </row>
    <row r="11533" spans="1:9">
      <c r="A11533" t="s">
        <v>261</v>
      </c>
      <c r="B11533" t="s">
        <v>6336</v>
      </c>
      <c r="C11533" t="s">
        <v>6341</v>
      </c>
      <c r="D11533">
        <v>1</v>
      </c>
      <c r="E11533" t="s">
        <v>2055</v>
      </c>
      <c r="F11533">
        <v>1</v>
      </c>
      <c r="G11533">
        <v>1</v>
      </c>
      <c r="H11533" s="4" t="str">
        <f t="shared" si="360"/>
        <v>1CD3.1</v>
      </c>
      <c r="I11533" s="4" t="str">
        <f t="shared" si="361"/>
        <v>S1_DVDD09</v>
      </c>
    </row>
    <row r="11534" spans="1:9">
      <c r="A11534" t="s">
        <v>261</v>
      </c>
      <c r="B11534" t="s">
        <v>6336</v>
      </c>
      <c r="C11534" t="s">
        <v>6341</v>
      </c>
      <c r="D11534">
        <v>2</v>
      </c>
      <c r="E11534" t="s">
        <v>169</v>
      </c>
      <c r="F11534">
        <v>2</v>
      </c>
      <c r="G11534">
        <v>2</v>
      </c>
      <c r="H11534" s="4" t="str">
        <f t="shared" si="360"/>
        <v>1CD3.2</v>
      </c>
      <c r="I11534" s="4" t="str">
        <f t="shared" si="361"/>
        <v>DGND</v>
      </c>
    </row>
    <row r="11535" spans="1:9">
      <c r="A11535" t="s">
        <v>261</v>
      </c>
      <c r="B11535" t="s">
        <v>6336</v>
      </c>
      <c r="C11535" t="s">
        <v>6342</v>
      </c>
      <c r="D11535">
        <v>1</v>
      </c>
      <c r="E11535" t="s">
        <v>2055</v>
      </c>
      <c r="F11535">
        <v>1</v>
      </c>
      <c r="G11535">
        <v>1</v>
      </c>
      <c r="H11535" s="4" t="str">
        <f t="shared" si="360"/>
        <v>1CD4.1</v>
      </c>
      <c r="I11535" s="4" t="str">
        <f t="shared" si="361"/>
        <v>S1_DVDD09</v>
      </c>
    </row>
    <row r="11536" spans="1:9">
      <c r="A11536" t="s">
        <v>261</v>
      </c>
      <c r="B11536" t="s">
        <v>6336</v>
      </c>
      <c r="C11536" t="s">
        <v>6342</v>
      </c>
      <c r="D11536">
        <v>2</v>
      </c>
      <c r="E11536" t="s">
        <v>169</v>
      </c>
      <c r="F11536">
        <v>2</v>
      </c>
      <c r="G11536">
        <v>2</v>
      </c>
      <c r="H11536" s="4" t="str">
        <f t="shared" si="360"/>
        <v>1CD4.2</v>
      </c>
      <c r="I11536" s="4" t="str">
        <f t="shared" si="361"/>
        <v>DGND</v>
      </c>
    </row>
    <row r="11537" spans="1:9">
      <c r="A11537" t="s">
        <v>261</v>
      </c>
      <c r="B11537" t="s">
        <v>6336</v>
      </c>
      <c r="C11537" t="s">
        <v>6343</v>
      </c>
      <c r="D11537">
        <v>1</v>
      </c>
      <c r="E11537" t="s">
        <v>2055</v>
      </c>
      <c r="F11537">
        <v>1</v>
      </c>
      <c r="G11537">
        <v>1</v>
      </c>
      <c r="H11537" s="4" t="str">
        <f t="shared" si="360"/>
        <v>1CD5.1</v>
      </c>
      <c r="I11537" s="4" t="str">
        <f t="shared" si="361"/>
        <v>S1_DVDD09</v>
      </c>
    </row>
    <row r="11538" spans="1:9">
      <c r="A11538" t="s">
        <v>261</v>
      </c>
      <c r="B11538" t="s">
        <v>6336</v>
      </c>
      <c r="C11538" t="s">
        <v>6343</v>
      </c>
      <c r="D11538">
        <v>2</v>
      </c>
      <c r="E11538" t="s">
        <v>169</v>
      </c>
      <c r="F11538">
        <v>2</v>
      </c>
      <c r="G11538">
        <v>2</v>
      </c>
      <c r="H11538" s="4" t="str">
        <f t="shared" si="360"/>
        <v>1CD5.2</v>
      </c>
      <c r="I11538" s="4" t="str">
        <f t="shared" si="361"/>
        <v>DGND</v>
      </c>
    </row>
    <row r="11539" spans="1:9">
      <c r="A11539" t="s">
        <v>261</v>
      </c>
      <c r="B11539" t="s">
        <v>6336</v>
      </c>
      <c r="C11539" t="s">
        <v>6344</v>
      </c>
      <c r="D11539">
        <v>1</v>
      </c>
      <c r="E11539" t="s">
        <v>2055</v>
      </c>
      <c r="F11539">
        <v>1</v>
      </c>
      <c r="G11539">
        <v>1</v>
      </c>
      <c r="H11539" s="4" t="str">
        <f t="shared" si="360"/>
        <v>1CD6.1</v>
      </c>
      <c r="I11539" s="4" t="str">
        <f t="shared" si="361"/>
        <v>S1_DVDD09</v>
      </c>
    </row>
    <row r="11540" spans="1:9">
      <c r="A11540" t="s">
        <v>261</v>
      </c>
      <c r="B11540" t="s">
        <v>6336</v>
      </c>
      <c r="C11540" t="s">
        <v>6344</v>
      </c>
      <c r="D11540">
        <v>2</v>
      </c>
      <c r="E11540" t="s">
        <v>169</v>
      </c>
      <c r="F11540">
        <v>2</v>
      </c>
      <c r="G11540">
        <v>2</v>
      </c>
      <c r="H11540" s="4" t="str">
        <f t="shared" si="360"/>
        <v>1CD6.2</v>
      </c>
      <c r="I11540" s="4" t="str">
        <f t="shared" si="361"/>
        <v>DGND</v>
      </c>
    </row>
    <row r="11541" spans="1:9">
      <c r="A11541" t="s">
        <v>261</v>
      </c>
      <c r="B11541" t="s">
        <v>6336</v>
      </c>
      <c r="C11541" t="s">
        <v>6345</v>
      </c>
      <c r="D11541">
        <v>1</v>
      </c>
      <c r="E11541" t="s">
        <v>2055</v>
      </c>
      <c r="F11541">
        <v>1</v>
      </c>
      <c r="G11541">
        <v>1</v>
      </c>
      <c r="H11541" s="4" t="str">
        <f t="shared" si="360"/>
        <v>1CD7.1</v>
      </c>
      <c r="I11541" s="4" t="str">
        <f t="shared" si="361"/>
        <v>S1_DVDD09</v>
      </c>
    </row>
    <row r="11542" spans="1:9">
      <c r="A11542" t="s">
        <v>261</v>
      </c>
      <c r="B11542" t="s">
        <v>6336</v>
      </c>
      <c r="C11542" t="s">
        <v>6345</v>
      </c>
      <c r="D11542">
        <v>2</v>
      </c>
      <c r="E11542" t="s">
        <v>169</v>
      </c>
      <c r="F11542">
        <v>2</v>
      </c>
      <c r="G11542">
        <v>2</v>
      </c>
      <c r="H11542" s="4" t="str">
        <f t="shared" si="360"/>
        <v>1CD7.2</v>
      </c>
      <c r="I11542" s="4" t="str">
        <f t="shared" si="361"/>
        <v>DGND</v>
      </c>
    </row>
    <row r="11543" spans="1:9">
      <c r="A11543" t="s">
        <v>261</v>
      </c>
      <c r="B11543" t="s">
        <v>6336</v>
      </c>
      <c r="C11543" t="s">
        <v>6346</v>
      </c>
      <c r="D11543">
        <v>1</v>
      </c>
      <c r="E11543" t="s">
        <v>2055</v>
      </c>
      <c r="F11543">
        <v>1</v>
      </c>
      <c r="G11543">
        <v>1</v>
      </c>
      <c r="H11543" s="4" t="str">
        <f t="shared" si="360"/>
        <v>1CD8.1</v>
      </c>
      <c r="I11543" s="4" t="str">
        <f t="shared" si="361"/>
        <v>S1_DVDD09</v>
      </c>
    </row>
    <row r="11544" spans="1:9">
      <c r="A11544" t="s">
        <v>261</v>
      </c>
      <c r="B11544" t="s">
        <v>6336</v>
      </c>
      <c r="C11544" t="s">
        <v>6346</v>
      </c>
      <c r="D11544">
        <v>2</v>
      </c>
      <c r="E11544" t="s">
        <v>169</v>
      </c>
      <c r="F11544">
        <v>2</v>
      </c>
      <c r="G11544">
        <v>2</v>
      </c>
      <c r="H11544" s="4" t="str">
        <f t="shared" si="360"/>
        <v>1CD8.2</v>
      </c>
      <c r="I11544" s="4" t="str">
        <f t="shared" si="361"/>
        <v>DGND</v>
      </c>
    </row>
    <row r="11545" spans="1:9">
      <c r="A11545" t="s">
        <v>261</v>
      </c>
      <c r="B11545" t="s">
        <v>6336</v>
      </c>
      <c r="C11545" t="s">
        <v>6347</v>
      </c>
      <c r="D11545">
        <v>1</v>
      </c>
      <c r="E11545" t="s">
        <v>2055</v>
      </c>
      <c r="F11545">
        <v>1</v>
      </c>
      <c r="G11545">
        <v>1</v>
      </c>
      <c r="H11545" s="4" t="str">
        <f t="shared" si="360"/>
        <v>1CD9.1</v>
      </c>
      <c r="I11545" s="4" t="str">
        <f t="shared" si="361"/>
        <v>S1_DVDD09</v>
      </c>
    </row>
    <row r="11546" spans="1:9">
      <c r="A11546" t="s">
        <v>261</v>
      </c>
      <c r="B11546" t="s">
        <v>6336</v>
      </c>
      <c r="C11546" t="s">
        <v>6347</v>
      </c>
      <c r="D11546">
        <v>2</v>
      </c>
      <c r="E11546" t="s">
        <v>169</v>
      </c>
      <c r="F11546">
        <v>2</v>
      </c>
      <c r="G11546">
        <v>2</v>
      </c>
      <c r="H11546" s="4" t="str">
        <f t="shared" si="360"/>
        <v>1CD9.2</v>
      </c>
      <c r="I11546" s="4" t="str">
        <f t="shared" si="361"/>
        <v>DGND</v>
      </c>
    </row>
    <row r="11547" spans="1:9">
      <c r="A11547" t="s">
        <v>261</v>
      </c>
      <c r="B11547" t="s">
        <v>6336</v>
      </c>
      <c r="C11547" t="s">
        <v>6348</v>
      </c>
      <c r="D11547">
        <v>1</v>
      </c>
      <c r="E11547" t="s">
        <v>2055</v>
      </c>
      <c r="F11547">
        <v>1</v>
      </c>
      <c r="G11547">
        <v>1</v>
      </c>
      <c r="H11547" s="4" t="str">
        <f t="shared" si="360"/>
        <v>1CD10.1</v>
      </c>
      <c r="I11547" s="4" t="str">
        <f t="shared" si="361"/>
        <v>S1_DVDD09</v>
      </c>
    </row>
    <row r="11548" spans="1:9">
      <c r="A11548" t="s">
        <v>261</v>
      </c>
      <c r="B11548" t="s">
        <v>6336</v>
      </c>
      <c r="C11548" t="s">
        <v>6348</v>
      </c>
      <c r="D11548">
        <v>2</v>
      </c>
      <c r="E11548" t="s">
        <v>169</v>
      </c>
      <c r="F11548">
        <v>2</v>
      </c>
      <c r="G11548">
        <v>2</v>
      </c>
      <c r="H11548" s="4" t="str">
        <f t="shared" si="360"/>
        <v>1CD10.2</v>
      </c>
      <c r="I11548" s="4" t="str">
        <f t="shared" si="361"/>
        <v>DGND</v>
      </c>
    </row>
    <row r="11549" spans="1:9">
      <c r="A11549" t="s">
        <v>261</v>
      </c>
      <c r="B11549" t="s">
        <v>6336</v>
      </c>
      <c r="C11549" t="s">
        <v>6349</v>
      </c>
      <c r="D11549">
        <v>1</v>
      </c>
      <c r="E11549" t="s">
        <v>2055</v>
      </c>
      <c r="F11549">
        <v>1</v>
      </c>
      <c r="G11549">
        <v>1</v>
      </c>
      <c r="H11549" s="4" t="str">
        <f t="shared" si="360"/>
        <v>1CD11.1</v>
      </c>
      <c r="I11549" s="4" t="str">
        <f t="shared" si="361"/>
        <v>S1_DVDD09</v>
      </c>
    </row>
    <row r="11550" spans="1:9">
      <c r="A11550" t="s">
        <v>261</v>
      </c>
      <c r="B11550" t="s">
        <v>6336</v>
      </c>
      <c r="C11550" t="s">
        <v>6349</v>
      </c>
      <c r="D11550">
        <v>2</v>
      </c>
      <c r="E11550" t="s">
        <v>169</v>
      </c>
      <c r="F11550">
        <v>2</v>
      </c>
      <c r="G11550">
        <v>2</v>
      </c>
      <c r="H11550" s="4" t="str">
        <f t="shared" si="360"/>
        <v>1CD11.2</v>
      </c>
      <c r="I11550" s="4" t="str">
        <f t="shared" si="361"/>
        <v>DGND</v>
      </c>
    </row>
    <row r="11551" spans="1:9">
      <c r="A11551" t="s">
        <v>261</v>
      </c>
      <c r="B11551" t="s">
        <v>6336</v>
      </c>
      <c r="C11551" t="s">
        <v>6350</v>
      </c>
      <c r="D11551">
        <v>1</v>
      </c>
      <c r="E11551" t="s">
        <v>2055</v>
      </c>
      <c r="F11551">
        <v>1</v>
      </c>
      <c r="G11551">
        <v>1</v>
      </c>
      <c r="H11551" s="4" t="str">
        <f t="shared" si="360"/>
        <v>1CD12.1</v>
      </c>
      <c r="I11551" s="4" t="str">
        <f t="shared" si="361"/>
        <v>S1_DVDD09</v>
      </c>
    </row>
    <row r="11552" spans="1:9">
      <c r="A11552" t="s">
        <v>261</v>
      </c>
      <c r="B11552" t="s">
        <v>6336</v>
      </c>
      <c r="C11552" t="s">
        <v>6350</v>
      </c>
      <c r="D11552">
        <v>2</v>
      </c>
      <c r="E11552" t="s">
        <v>169</v>
      </c>
      <c r="F11552">
        <v>2</v>
      </c>
      <c r="G11552">
        <v>2</v>
      </c>
      <c r="H11552" s="4" t="str">
        <f t="shared" si="360"/>
        <v>1CD12.2</v>
      </c>
      <c r="I11552" s="4" t="str">
        <f t="shared" si="361"/>
        <v>DGND</v>
      </c>
    </row>
    <row r="11553" spans="1:9">
      <c r="A11553" t="s">
        <v>261</v>
      </c>
      <c r="B11553" t="s">
        <v>6336</v>
      </c>
      <c r="C11553" t="s">
        <v>6351</v>
      </c>
      <c r="D11553">
        <v>1</v>
      </c>
      <c r="E11553" t="s">
        <v>2055</v>
      </c>
      <c r="F11553">
        <v>1</v>
      </c>
      <c r="G11553">
        <v>1</v>
      </c>
      <c r="H11553" s="4" t="str">
        <f t="shared" si="360"/>
        <v>1CD13.1</v>
      </c>
      <c r="I11553" s="4" t="str">
        <f t="shared" si="361"/>
        <v>S1_DVDD09</v>
      </c>
    </row>
    <row r="11554" spans="1:9">
      <c r="A11554" t="s">
        <v>261</v>
      </c>
      <c r="B11554" t="s">
        <v>6336</v>
      </c>
      <c r="C11554" t="s">
        <v>6351</v>
      </c>
      <c r="D11554">
        <v>2</v>
      </c>
      <c r="E11554" t="s">
        <v>169</v>
      </c>
      <c r="F11554">
        <v>2</v>
      </c>
      <c r="G11554">
        <v>2</v>
      </c>
      <c r="H11554" s="4" t="str">
        <f t="shared" si="360"/>
        <v>1CD13.2</v>
      </c>
      <c r="I11554" s="4" t="str">
        <f t="shared" si="361"/>
        <v>DGND</v>
      </c>
    </row>
    <row r="11555" spans="1:9">
      <c r="A11555" t="s">
        <v>261</v>
      </c>
      <c r="B11555" t="s">
        <v>6336</v>
      </c>
      <c r="C11555" t="s">
        <v>6352</v>
      </c>
      <c r="D11555">
        <v>1</v>
      </c>
      <c r="E11555" t="s">
        <v>2055</v>
      </c>
      <c r="F11555">
        <v>1</v>
      </c>
      <c r="G11555">
        <v>1</v>
      </c>
      <c r="H11555" s="4" t="str">
        <f t="shared" si="360"/>
        <v>1CD14.1</v>
      </c>
      <c r="I11555" s="4" t="str">
        <f t="shared" si="361"/>
        <v>S1_DVDD09</v>
      </c>
    </row>
    <row r="11556" spans="1:9">
      <c r="A11556" t="s">
        <v>261</v>
      </c>
      <c r="B11556" t="s">
        <v>6336</v>
      </c>
      <c r="C11556" t="s">
        <v>6352</v>
      </c>
      <c r="D11556">
        <v>2</v>
      </c>
      <c r="E11556" t="s">
        <v>169</v>
      </c>
      <c r="F11556">
        <v>2</v>
      </c>
      <c r="G11556">
        <v>2</v>
      </c>
      <c r="H11556" s="4" t="str">
        <f t="shared" si="360"/>
        <v>1CD14.2</v>
      </c>
      <c r="I11556" s="4" t="str">
        <f t="shared" si="361"/>
        <v>DGND</v>
      </c>
    </row>
    <row r="11557" spans="1:9">
      <c r="A11557" t="s">
        <v>261</v>
      </c>
      <c r="B11557" t="s">
        <v>6336</v>
      </c>
      <c r="C11557" t="s">
        <v>6353</v>
      </c>
      <c r="D11557">
        <v>1</v>
      </c>
      <c r="E11557" t="s">
        <v>2055</v>
      </c>
      <c r="F11557">
        <v>1</v>
      </c>
      <c r="G11557">
        <v>1</v>
      </c>
      <c r="H11557" s="4" t="str">
        <f t="shared" si="360"/>
        <v>1CD15.1</v>
      </c>
      <c r="I11557" s="4" t="str">
        <f t="shared" si="361"/>
        <v>S1_DVDD09</v>
      </c>
    </row>
    <row r="11558" spans="1:9">
      <c r="A11558" t="s">
        <v>261</v>
      </c>
      <c r="B11558" t="s">
        <v>6336</v>
      </c>
      <c r="C11558" t="s">
        <v>6353</v>
      </c>
      <c r="D11558">
        <v>2</v>
      </c>
      <c r="E11558" t="s">
        <v>169</v>
      </c>
      <c r="F11558">
        <v>2</v>
      </c>
      <c r="G11558">
        <v>2</v>
      </c>
      <c r="H11558" s="4" t="str">
        <f t="shared" si="360"/>
        <v>1CD15.2</v>
      </c>
      <c r="I11558" s="4" t="str">
        <f t="shared" si="361"/>
        <v>DGND</v>
      </c>
    </row>
    <row r="11559" spans="1:9">
      <c r="A11559" t="s">
        <v>261</v>
      </c>
      <c r="B11559" t="s">
        <v>6336</v>
      </c>
      <c r="C11559" t="s">
        <v>6354</v>
      </c>
      <c r="D11559">
        <v>1</v>
      </c>
      <c r="E11559" t="s">
        <v>2055</v>
      </c>
      <c r="F11559">
        <v>1</v>
      </c>
      <c r="G11559">
        <v>1</v>
      </c>
      <c r="H11559" s="4" t="str">
        <f t="shared" si="360"/>
        <v>1CD16.1</v>
      </c>
      <c r="I11559" s="4" t="str">
        <f t="shared" si="361"/>
        <v>S1_DVDD09</v>
      </c>
    </row>
    <row r="11560" spans="1:9">
      <c r="A11560" t="s">
        <v>261</v>
      </c>
      <c r="B11560" t="s">
        <v>6336</v>
      </c>
      <c r="C11560" t="s">
        <v>6354</v>
      </c>
      <c r="D11560">
        <v>2</v>
      </c>
      <c r="E11560" t="s">
        <v>169</v>
      </c>
      <c r="F11560">
        <v>2</v>
      </c>
      <c r="G11560">
        <v>2</v>
      </c>
      <c r="H11560" s="4" t="str">
        <f t="shared" si="360"/>
        <v>1CD16.2</v>
      </c>
      <c r="I11560" s="4" t="str">
        <f t="shared" si="361"/>
        <v>DGND</v>
      </c>
    </row>
    <row r="11561" spans="1:9">
      <c r="A11561" t="s">
        <v>261</v>
      </c>
      <c r="B11561" t="s">
        <v>6336</v>
      </c>
      <c r="C11561" t="s">
        <v>6355</v>
      </c>
      <c r="D11561">
        <v>1</v>
      </c>
      <c r="E11561" t="s">
        <v>2055</v>
      </c>
      <c r="F11561">
        <v>1</v>
      </c>
      <c r="G11561">
        <v>1</v>
      </c>
      <c r="H11561" s="4" t="str">
        <f t="shared" si="360"/>
        <v>1CD17.1</v>
      </c>
      <c r="I11561" s="4" t="str">
        <f t="shared" si="361"/>
        <v>S1_DVDD09</v>
      </c>
    </row>
    <row r="11562" spans="1:9">
      <c r="A11562" t="s">
        <v>261</v>
      </c>
      <c r="B11562" t="s">
        <v>6336</v>
      </c>
      <c r="C11562" t="s">
        <v>6355</v>
      </c>
      <c r="D11562">
        <v>2</v>
      </c>
      <c r="E11562" t="s">
        <v>169</v>
      </c>
      <c r="F11562">
        <v>2</v>
      </c>
      <c r="G11562">
        <v>2</v>
      </c>
      <c r="H11562" s="4" t="str">
        <f t="shared" si="360"/>
        <v>1CD17.2</v>
      </c>
      <c r="I11562" s="4" t="str">
        <f t="shared" si="361"/>
        <v>DGND</v>
      </c>
    </row>
    <row r="11563" spans="1:9">
      <c r="A11563" t="s">
        <v>261</v>
      </c>
      <c r="B11563" t="s">
        <v>6336</v>
      </c>
      <c r="C11563" t="s">
        <v>6356</v>
      </c>
      <c r="D11563">
        <v>1</v>
      </c>
      <c r="E11563" t="s">
        <v>2055</v>
      </c>
      <c r="F11563">
        <v>1</v>
      </c>
      <c r="G11563">
        <v>1</v>
      </c>
      <c r="H11563" s="4" t="str">
        <f t="shared" si="360"/>
        <v>1CD18.1</v>
      </c>
      <c r="I11563" s="4" t="str">
        <f t="shared" si="361"/>
        <v>S1_DVDD09</v>
      </c>
    </row>
    <row r="11564" spans="1:9">
      <c r="A11564" t="s">
        <v>261</v>
      </c>
      <c r="B11564" t="s">
        <v>6336</v>
      </c>
      <c r="C11564" t="s">
        <v>6356</v>
      </c>
      <c r="D11564">
        <v>2</v>
      </c>
      <c r="E11564" t="s">
        <v>169</v>
      </c>
      <c r="F11564">
        <v>2</v>
      </c>
      <c r="G11564">
        <v>2</v>
      </c>
      <c r="H11564" s="4" t="str">
        <f t="shared" si="360"/>
        <v>1CD18.2</v>
      </c>
      <c r="I11564" s="4" t="str">
        <f t="shared" si="361"/>
        <v>DGND</v>
      </c>
    </row>
    <row r="11565" spans="1:9">
      <c r="A11565" t="s">
        <v>261</v>
      </c>
      <c r="B11565" t="s">
        <v>6336</v>
      </c>
      <c r="C11565" t="s">
        <v>6357</v>
      </c>
      <c r="D11565">
        <v>1</v>
      </c>
      <c r="E11565" t="s">
        <v>2055</v>
      </c>
      <c r="F11565">
        <v>1</v>
      </c>
      <c r="G11565">
        <v>1</v>
      </c>
      <c r="H11565" s="4" t="str">
        <f t="shared" si="360"/>
        <v>1CD19.1</v>
      </c>
      <c r="I11565" s="4" t="str">
        <f t="shared" si="361"/>
        <v>S1_DVDD09</v>
      </c>
    </row>
    <row r="11566" spans="1:9">
      <c r="A11566" t="s">
        <v>261</v>
      </c>
      <c r="B11566" t="s">
        <v>6336</v>
      </c>
      <c r="C11566" t="s">
        <v>6357</v>
      </c>
      <c r="D11566">
        <v>2</v>
      </c>
      <c r="E11566" t="s">
        <v>169</v>
      </c>
      <c r="F11566">
        <v>2</v>
      </c>
      <c r="G11566">
        <v>2</v>
      </c>
      <c r="H11566" s="4" t="str">
        <f t="shared" si="360"/>
        <v>1CD19.2</v>
      </c>
      <c r="I11566" s="4" t="str">
        <f t="shared" si="361"/>
        <v>DGND</v>
      </c>
    </row>
    <row r="11567" spans="1:9">
      <c r="A11567" t="s">
        <v>261</v>
      </c>
      <c r="B11567" t="s">
        <v>6336</v>
      </c>
      <c r="C11567" t="s">
        <v>6358</v>
      </c>
      <c r="D11567">
        <v>1</v>
      </c>
      <c r="E11567" t="s">
        <v>2059</v>
      </c>
      <c r="F11567">
        <v>1</v>
      </c>
      <c r="G11567">
        <v>1</v>
      </c>
      <c r="H11567" s="4" t="str">
        <f t="shared" si="360"/>
        <v>1CD20.1</v>
      </c>
      <c r="I11567" s="4" t="str">
        <f t="shared" si="361"/>
        <v>S1_APWR_01+1F</v>
      </c>
    </row>
    <row r="11568" spans="1:9">
      <c r="A11568" t="s">
        <v>261</v>
      </c>
      <c r="B11568" t="s">
        <v>6336</v>
      </c>
      <c r="C11568" t="s">
        <v>6358</v>
      </c>
      <c r="D11568">
        <v>2</v>
      </c>
      <c r="E11568" t="s">
        <v>169</v>
      </c>
      <c r="F11568">
        <v>2</v>
      </c>
      <c r="G11568">
        <v>2</v>
      </c>
      <c r="H11568" s="4" t="str">
        <f t="shared" si="360"/>
        <v>1CD20.2</v>
      </c>
      <c r="I11568" s="4" t="str">
        <f t="shared" si="361"/>
        <v>DGND</v>
      </c>
    </row>
    <row r="11569" spans="1:9">
      <c r="A11569" t="s">
        <v>261</v>
      </c>
      <c r="B11569" t="s">
        <v>6336</v>
      </c>
      <c r="C11569" t="s">
        <v>6359</v>
      </c>
      <c r="D11569">
        <v>1</v>
      </c>
      <c r="E11569" t="s">
        <v>2059</v>
      </c>
      <c r="F11569">
        <v>1</v>
      </c>
      <c r="G11569">
        <v>1</v>
      </c>
      <c r="H11569" s="4" t="str">
        <f t="shared" si="360"/>
        <v>1CD21.1</v>
      </c>
      <c r="I11569" s="4" t="str">
        <f t="shared" si="361"/>
        <v>S1_APWR_01+1F</v>
      </c>
    </row>
    <row r="11570" spans="1:9">
      <c r="A11570" t="s">
        <v>261</v>
      </c>
      <c r="B11570" t="s">
        <v>6336</v>
      </c>
      <c r="C11570" t="s">
        <v>6359</v>
      </c>
      <c r="D11570">
        <v>2</v>
      </c>
      <c r="E11570" t="s">
        <v>169</v>
      </c>
      <c r="F11570">
        <v>2</v>
      </c>
      <c r="G11570">
        <v>2</v>
      </c>
      <c r="H11570" s="4" t="str">
        <f t="shared" si="360"/>
        <v>1CD21.2</v>
      </c>
      <c r="I11570" s="4" t="str">
        <f t="shared" si="361"/>
        <v>DGND</v>
      </c>
    </row>
    <row r="11571" spans="1:9">
      <c r="A11571" t="s">
        <v>261</v>
      </c>
      <c r="B11571" t="s">
        <v>6336</v>
      </c>
      <c r="C11571" t="s">
        <v>6360</v>
      </c>
      <c r="D11571">
        <v>1</v>
      </c>
      <c r="E11571" t="s">
        <v>2059</v>
      </c>
      <c r="F11571">
        <v>1</v>
      </c>
      <c r="G11571">
        <v>1</v>
      </c>
      <c r="H11571" s="4" t="str">
        <f t="shared" si="360"/>
        <v>1CD22.1</v>
      </c>
      <c r="I11571" s="4" t="str">
        <f t="shared" si="361"/>
        <v>S1_APWR_01+1F</v>
      </c>
    </row>
    <row r="11572" spans="1:9">
      <c r="A11572" t="s">
        <v>261</v>
      </c>
      <c r="B11572" t="s">
        <v>6336</v>
      </c>
      <c r="C11572" t="s">
        <v>6360</v>
      </c>
      <c r="D11572">
        <v>2</v>
      </c>
      <c r="E11572" t="s">
        <v>169</v>
      </c>
      <c r="F11572">
        <v>2</v>
      </c>
      <c r="G11572">
        <v>2</v>
      </c>
      <c r="H11572" s="4" t="str">
        <f t="shared" si="360"/>
        <v>1CD22.2</v>
      </c>
      <c r="I11572" s="4" t="str">
        <f t="shared" si="361"/>
        <v>DGND</v>
      </c>
    </row>
    <row r="11573" spans="1:9">
      <c r="A11573" t="s">
        <v>261</v>
      </c>
      <c r="B11573" t="s">
        <v>6336</v>
      </c>
      <c r="C11573" t="s">
        <v>6361</v>
      </c>
      <c r="D11573">
        <v>1</v>
      </c>
      <c r="E11573" t="s">
        <v>2059</v>
      </c>
      <c r="F11573">
        <v>1</v>
      </c>
      <c r="G11573">
        <v>1</v>
      </c>
      <c r="H11573" s="4" t="str">
        <f t="shared" si="360"/>
        <v>1CD23.1</v>
      </c>
      <c r="I11573" s="4" t="str">
        <f t="shared" si="361"/>
        <v>S1_APWR_01+1F</v>
      </c>
    </row>
    <row r="11574" spans="1:9">
      <c r="A11574" t="s">
        <v>261</v>
      </c>
      <c r="B11574" t="s">
        <v>6336</v>
      </c>
      <c r="C11574" t="s">
        <v>6361</v>
      </c>
      <c r="D11574">
        <v>2</v>
      </c>
      <c r="E11574" t="s">
        <v>169</v>
      </c>
      <c r="F11574">
        <v>2</v>
      </c>
      <c r="G11574">
        <v>2</v>
      </c>
      <c r="H11574" s="4" t="str">
        <f t="shared" si="360"/>
        <v>1CD23.2</v>
      </c>
      <c r="I11574" s="4" t="str">
        <f t="shared" si="361"/>
        <v>DGND</v>
      </c>
    </row>
    <row r="11575" spans="1:9">
      <c r="A11575" t="s">
        <v>261</v>
      </c>
      <c r="B11575" t="s">
        <v>6336</v>
      </c>
      <c r="C11575" t="s">
        <v>6362</v>
      </c>
      <c r="D11575">
        <v>1</v>
      </c>
      <c r="E11575" t="s">
        <v>2059</v>
      </c>
      <c r="F11575">
        <v>1</v>
      </c>
      <c r="G11575">
        <v>1</v>
      </c>
      <c r="H11575" s="4" t="str">
        <f t="shared" si="360"/>
        <v>1CD24.1</v>
      </c>
      <c r="I11575" s="4" t="str">
        <f t="shared" si="361"/>
        <v>S1_APWR_01+1F</v>
      </c>
    </row>
    <row r="11576" spans="1:9">
      <c r="A11576" t="s">
        <v>261</v>
      </c>
      <c r="B11576" t="s">
        <v>6336</v>
      </c>
      <c r="C11576" t="s">
        <v>6362</v>
      </c>
      <c r="D11576">
        <v>2</v>
      </c>
      <c r="E11576" t="s">
        <v>169</v>
      </c>
      <c r="F11576">
        <v>2</v>
      </c>
      <c r="G11576">
        <v>2</v>
      </c>
      <c r="H11576" s="4" t="str">
        <f t="shared" si="360"/>
        <v>1CD24.2</v>
      </c>
      <c r="I11576" s="4" t="str">
        <f t="shared" si="361"/>
        <v>DGND</v>
      </c>
    </row>
    <row r="11577" spans="1:9">
      <c r="A11577" t="s">
        <v>261</v>
      </c>
      <c r="B11577" t="s">
        <v>6336</v>
      </c>
      <c r="C11577" t="s">
        <v>6363</v>
      </c>
      <c r="D11577">
        <v>1</v>
      </c>
      <c r="E11577" t="s">
        <v>2059</v>
      </c>
      <c r="F11577">
        <v>1</v>
      </c>
      <c r="G11577">
        <v>1</v>
      </c>
      <c r="H11577" s="4" t="str">
        <f t="shared" si="360"/>
        <v>1CD25.1</v>
      </c>
      <c r="I11577" s="4" t="str">
        <f t="shared" si="361"/>
        <v>S1_APWR_01+1F</v>
      </c>
    </row>
    <row r="11578" spans="1:9">
      <c r="A11578" t="s">
        <v>261</v>
      </c>
      <c r="B11578" t="s">
        <v>6336</v>
      </c>
      <c r="C11578" t="s">
        <v>6363</v>
      </c>
      <c r="D11578">
        <v>2</v>
      </c>
      <c r="E11578" t="s">
        <v>169</v>
      </c>
      <c r="F11578">
        <v>2</v>
      </c>
      <c r="G11578">
        <v>2</v>
      </c>
      <c r="H11578" s="4" t="str">
        <f t="shared" si="360"/>
        <v>1CD25.2</v>
      </c>
      <c r="I11578" s="4" t="str">
        <f t="shared" si="361"/>
        <v>DGND</v>
      </c>
    </row>
    <row r="11579" spans="1:9">
      <c r="A11579" t="s">
        <v>261</v>
      </c>
      <c r="B11579" t="s">
        <v>6336</v>
      </c>
      <c r="C11579" t="s">
        <v>6364</v>
      </c>
      <c r="D11579">
        <v>1</v>
      </c>
      <c r="E11579" t="s">
        <v>2057</v>
      </c>
      <c r="F11579">
        <v>1</v>
      </c>
      <c r="G11579">
        <v>1</v>
      </c>
      <c r="H11579" s="4" t="str">
        <f t="shared" si="360"/>
        <v>1CD26.1</v>
      </c>
      <c r="I11579" s="4" t="str">
        <f t="shared" si="361"/>
        <v>S1_AVDD09</v>
      </c>
    </row>
    <row r="11580" spans="1:9">
      <c r="A11580" t="s">
        <v>261</v>
      </c>
      <c r="B11580" t="s">
        <v>6336</v>
      </c>
      <c r="C11580" t="s">
        <v>6364</v>
      </c>
      <c r="D11580">
        <v>2</v>
      </c>
      <c r="E11580" t="s">
        <v>169</v>
      </c>
      <c r="F11580">
        <v>2</v>
      </c>
      <c r="G11580">
        <v>2</v>
      </c>
      <c r="H11580" s="4" t="str">
        <f t="shared" si="360"/>
        <v>1CD26.2</v>
      </c>
      <c r="I11580" s="4" t="str">
        <f t="shared" si="361"/>
        <v>DGND</v>
      </c>
    </row>
    <row r="11581" spans="1:9">
      <c r="A11581" t="s">
        <v>261</v>
      </c>
      <c r="B11581" t="s">
        <v>6336</v>
      </c>
      <c r="C11581" t="s">
        <v>6365</v>
      </c>
      <c r="D11581">
        <v>1</v>
      </c>
      <c r="E11581" t="s">
        <v>2057</v>
      </c>
      <c r="F11581">
        <v>1</v>
      </c>
      <c r="G11581">
        <v>1</v>
      </c>
      <c r="H11581" s="4" t="str">
        <f t="shared" si="360"/>
        <v>1CD27.1</v>
      </c>
      <c r="I11581" s="4" t="str">
        <f t="shared" si="361"/>
        <v>S1_AVDD09</v>
      </c>
    </row>
    <row r="11582" spans="1:9">
      <c r="A11582" t="s">
        <v>261</v>
      </c>
      <c r="B11582" t="s">
        <v>6336</v>
      </c>
      <c r="C11582" t="s">
        <v>6365</v>
      </c>
      <c r="D11582">
        <v>2</v>
      </c>
      <c r="E11582" t="s">
        <v>169</v>
      </c>
      <c r="F11582">
        <v>2</v>
      </c>
      <c r="G11582">
        <v>2</v>
      </c>
      <c r="H11582" s="4" t="str">
        <f t="shared" si="360"/>
        <v>1CD27.2</v>
      </c>
      <c r="I11582" s="4" t="str">
        <f t="shared" si="361"/>
        <v>DGND</v>
      </c>
    </row>
    <row r="11583" spans="1:9">
      <c r="A11583" t="s">
        <v>261</v>
      </c>
      <c r="B11583" t="s">
        <v>6336</v>
      </c>
      <c r="C11583" t="s">
        <v>6366</v>
      </c>
      <c r="D11583">
        <v>1</v>
      </c>
      <c r="E11583" t="s">
        <v>2057</v>
      </c>
      <c r="F11583">
        <v>1</v>
      </c>
      <c r="G11583">
        <v>1</v>
      </c>
      <c r="H11583" s="4" t="str">
        <f t="shared" si="360"/>
        <v>1CD28.1</v>
      </c>
      <c r="I11583" s="4" t="str">
        <f t="shared" si="361"/>
        <v>S1_AVDD09</v>
      </c>
    </row>
    <row r="11584" spans="1:9">
      <c r="A11584" t="s">
        <v>261</v>
      </c>
      <c r="B11584" t="s">
        <v>6336</v>
      </c>
      <c r="C11584" t="s">
        <v>6366</v>
      </c>
      <c r="D11584">
        <v>2</v>
      </c>
      <c r="E11584" t="s">
        <v>169</v>
      </c>
      <c r="F11584">
        <v>2</v>
      </c>
      <c r="G11584">
        <v>2</v>
      </c>
      <c r="H11584" s="4" t="str">
        <f t="shared" si="360"/>
        <v>1CD28.2</v>
      </c>
      <c r="I11584" s="4" t="str">
        <f t="shared" si="361"/>
        <v>DGND</v>
      </c>
    </row>
    <row r="11585" spans="1:9">
      <c r="A11585" t="s">
        <v>261</v>
      </c>
      <c r="B11585" t="s">
        <v>6336</v>
      </c>
      <c r="C11585" t="s">
        <v>6367</v>
      </c>
      <c r="D11585">
        <v>1</v>
      </c>
      <c r="E11585" t="s">
        <v>2057</v>
      </c>
      <c r="F11585">
        <v>1</v>
      </c>
      <c r="G11585">
        <v>1</v>
      </c>
      <c r="H11585" s="4" t="str">
        <f t="shared" si="360"/>
        <v>1CD29.1</v>
      </c>
      <c r="I11585" s="4" t="str">
        <f t="shared" si="361"/>
        <v>S1_AVDD09</v>
      </c>
    </row>
    <row r="11586" spans="1:9">
      <c r="A11586" t="s">
        <v>261</v>
      </c>
      <c r="B11586" t="s">
        <v>6336</v>
      </c>
      <c r="C11586" t="s">
        <v>6367</v>
      </c>
      <c r="D11586">
        <v>2</v>
      </c>
      <c r="E11586" t="s">
        <v>169</v>
      </c>
      <c r="F11586">
        <v>2</v>
      </c>
      <c r="G11586">
        <v>2</v>
      </c>
      <c r="H11586" s="4" t="str">
        <f t="shared" ref="H11586:H11649" si="362">CONCATENATE(C11586,".",F11586)</f>
        <v>1CD29.2</v>
      </c>
      <c r="I11586" s="4" t="str">
        <f t="shared" ref="I11586:I11649" si="363">E11586</f>
        <v>DGND</v>
      </c>
    </row>
    <row r="11587" spans="1:9">
      <c r="A11587" t="s">
        <v>261</v>
      </c>
      <c r="B11587" t="s">
        <v>6336</v>
      </c>
      <c r="C11587" t="s">
        <v>6368</v>
      </c>
      <c r="D11587">
        <v>1</v>
      </c>
      <c r="E11587" t="s">
        <v>2057</v>
      </c>
      <c r="F11587">
        <v>1</v>
      </c>
      <c r="G11587">
        <v>1</v>
      </c>
      <c r="H11587" s="4" t="str">
        <f t="shared" si="362"/>
        <v>1CD30.1</v>
      </c>
      <c r="I11587" s="4" t="str">
        <f t="shared" si="363"/>
        <v>S1_AVDD09</v>
      </c>
    </row>
    <row r="11588" spans="1:9">
      <c r="A11588" t="s">
        <v>261</v>
      </c>
      <c r="B11588" t="s">
        <v>6336</v>
      </c>
      <c r="C11588" t="s">
        <v>6368</v>
      </c>
      <c r="D11588">
        <v>2</v>
      </c>
      <c r="E11588" t="s">
        <v>169</v>
      </c>
      <c r="F11588">
        <v>2</v>
      </c>
      <c r="G11588">
        <v>2</v>
      </c>
      <c r="H11588" s="4" t="str">
        <f t="shared" si="362"/>
        <v>1CD30.2</v>
      </c>
      <c r="I11588" s="4" t="str">
        <f t="shared" si="363"/>
        <v>DGND</v>
      </c>
    </row>
    <row r="11589" spans="1:9">
      <c r="A11589" t="s">
        <v>261</v>
      </c>
      <c r="B11589" t="s">
        <v>6336</v>
      </c>
      <c r="C11589" t="s">
        <v>6369</v>
      </c>
      <c r="D11589">
        <v>1</v>
      </c>
      <c r="E11589" t="s">
        <v>2057</v>
      </c>
      <c r="F11589">
        <v>1</v>
      </c>
      <c r="G11589">
        <v>1</v>
      </c>
      <c r="H11589" s="4" t="str">
        <f t="shared" si="362"/>
        <v>1CD31.1</v>
      </c>
      <c r="I11589" s="4" t="str">
        <f t="shared" si="363"/>
        <v>S1_AVDD09</v>
      </c>
    </row>
    <row r="11590" spans="1:9">
      <c r="A11590" t="s">
        <v>261</v>
      </c>
      <c r="B11590" t="s">
        <v>6336</v>
      </c>
      <c r="C11590" t="s">
        <v>6369</v>
      </c>
      <c r="D11590">
        <v>2</v>
      </c>
      <c r="E11590" t="s">
        <v>169</v>
      </c>
      <c r="F11590">
        <v>2</v>
      </c>
      <c r="G11590">
        <v>2</v>
      </c>
      <c r="H11590" s="4" t="str">
        <f t="shared" si="362"/>
        <v>1CD31.2</v>
      </c>
      <c r="I11590" s="4" t="str">
        <f t="shared" si="363"/>
        <v>DGND</v>
      </c>
    </row>
    <row r="11591" spans="1:9">
      <c r="A11591" t="s">
        <v>261</v>
      </c>
      <c r="B11591" t="s">
        <v>6336</v>
      </c>
      <c r="C11591" t="s">
        <v>6370</v>
      </c>
      <c r="D11591">
        <v>1</v>
      </c>
      <c r="E11591" t="s">
        <v>2057</v>
      </c>
      <c r="F11591">
        <v>1</v>
      </c>
      <c r="G11591">
        <v>1</v>
      </c>
      <c r="H11591" s="4" t="str">
        <f t="shared" si="362"/>
        <v>1CD32.1</v>
      </c>
      <c r="I11591" s="4" t="str">
        <f t="shared" si="363"/>
        <v>S1_AVDD09</v>
      </c>
    </row>
    <row r="11592" spans="1:9">
      <c r="A11592" t="s">
        <v>261</v>
      </c>
      <c r="B11592" t="s">
        <v>6336</v>
      </c>
      <c r="C11592" t="s">
        <v>6370</v>
      </c>
      <c r="D11592">
        <v>2</v>
      </c>
      <c r="E11592" t="s">
        <v>169</v>
      </c>
      <c r="F11592">
        <v>2</v>
      </c>
      <c r="G11592">
        <v>2</v>
      </c>
      <c r="H11592" s="4" t="str">
        <f t="shared" si="362"/>
        <v>1CD32.2</v>
      </c>
      <c r="I11592" s="4" t="str">
        <f t="shared" si="363"/>
        <v>DGND</v>
      </c>
    </row>
    <row r="11593" spans="1:9">
      <c r="A11593" t="s">
        <v>261</v>
      </c>
      <c r="B11593" t="s">
        <v>6336</v>
      </c>
      <c r="C11593" t="s">
        <v>6371</v>
      </c>
      <c r="D11593">
        <v>1</v>
      </c>
      <c r="E11593" t="s">
        <v>2057</v>
      </c>
      <c r="F11593">
        <v>1</v>
      </c>
      <c r="G11593">
        <v>1</v>
      </c>
      <c r="H11593" s="4" t="str">
        <f t="shared" si="362"/>
        <v>1CD33.1</v>
      </c>
      <c r="I11593" s="4" t="str">
        <f t="shared" si="363"/>
        <v>S1_AVDD09</v>
      </c>
    </row>
    <row r="11594" spans="1:9">
      <c r="A11594" t="s">
        <v>261</v>
      </c>
      <c r="B11594" t="s">
        <v>6336</v>
      </c>
      <c r="C11594" t="s">
        <v>6371</v>
      </c>
      <c r="D11594">
        <v>2</v>
      </c>
      <c r="E11594" t="s">
        <v>169</v>
      </c>
      <c r="F11594">
        <v>2</v>
      </c>
      <c r="G11594">
        <v>2</v>
      </c>
      <c r="H11594" s="4" t="str">
        <f t="shared" si="362"/>
        <v>1CD33.2</v>
      </c>
      <c r="I11594" s="4" t="str">
        <f t="shared" si="363"/>
        <v>DGND</v>
      </c>
    </row>
    <row r="11595" spans="1:9">
      <c r="A11595" t="s">
        <v>261</v>
      </c>
      <c r="B11595" t="s">
        <v>6336</v>
      </c>
      <c r="C11595" t="s">
        <v>6372</v>
      </c>
      <c r="D11595">
        <v>1</v>
      </c>
      <c r="E11595" t="s">
        <v>2057</v>
      </c>
      <c r="F11595">
        <v>1</v>
      </c>
      <c r="G11595">
        <v>1</v>
      </c>
      <c r="H11595" s="4" t="str">
        <f t="shared" si="362"/>
        <v>1CD34.1</v>
      </c>
      <c r="I11595" s="4" t="str">
        <f t="shared" si="363"/>
        <v>S1_AVDD09</v>
      </c>
    </row>
    <row r="11596" spans="1:9">
      <c r="A11596" t="s">
        <v>261</v>
      </c>
      <c r="B11596" t="s">
        <v>6336</v>
      </c>
      <c r="C11596" t="s">
        <v>6372</v>
      </c>
      <c r="D11596">
        <v>2</v>
      </c>
      <c r="E11596" t="s">
        <v>169</v>
      </c>
      <c r="F11596">
        <v>2</v>
      </c>
      <c r="G11596">
        <v>2</v>
      </c>
      <c r="H11596" s="4" t="str">
        <f t="shared" si="362"/>
        <v>1CD34.2</v>
      </c>
      <c r="I11596" s="4" t="str">
        <f t="shared" si="363"/>
        <v>DGND</v>
      </c>
    </row>
    <row r="11597" spans="1:9">
      <c r="A11597" t="s">
        <v>261</v>
      </c>
      <c r="B11597" t="s">
        <v>6336</v>
      </c>
      <c r="C11597" t="s">
        <v>6373</v>
      </c>
      <c r="D11597">
        <v>1</v>
      </c>
      <c r="E11597" t="s">
        <v>2057</v>
      </c>
      <c r="F11597">
        <v>1</v>
      </c>
      <c r="G11597">
        <v>1</v>
      </c>
      <c r="H11597" s="4" t="str">
        <f t="shared" si="362"/>
        <v>1CD35.1</v>
      </c>
      <c r="I11597" s="4" t="str">
        <f t="shared" si="363"/>
        <v>S1_AVDD09</v>
      </c>
    </row>
    <row r="11598" spans="1:9">
      <c r="A11598" t="s">
        <v>261</v>
      </c>
      <c r="B11598" t="s">
        <v>6336</v>
      </c>
      <c r="C11598" t="s">
        <v>6373</v>
      </c>
      <c r="D11598">
        <v>2</v>
      </c>
      <c r="E11598" t="s">
        <v>169</v>
      </c>
      <c r="F11598">
        <v>2</v>
      </c>
      <c r="G11598">
        <v>2</v>
      </c>
      <c r="H11598" s="4" t="str">
        <f t="shared" si="362"/>
        <v>1CD35.2</v>
      </c>
      <c r="I11598" s="4" t="str">
        <f t="shared" si="363"/>
        <v>DGND</v>
      </c>
    </row>
    <row r="11599" spans="1:9">
      <c r="A11599" t="s">
        <v>261</v>
      </c>
      <c r="B11599" t="s">
        <v>6336</v>
      </c>
      <c r="C11599" t="s">
        <v>6374</v>
      </c>
      <c r="D11599">
        <v>1</v>
      </c>
      <c r="E11599" t="s">
        <v>2057</v>
      </c>
      <c r="F11599">
        <v>1</v>
      </c>
      <c r="G11599">
        <v>1</v>
      </c>
      <c r="H11599" s="4" t="str">
        <f t="shared" si="362"/>
        <v>1CD36.1</v>
      </c>
      <c r="I11599" s="4" t="str">
        <f t="shared" si="363"/>
        <v>S1_AVDD09</v>
      </c>
    </row>
    <row r="11600" spans="1:9">
      <c r="A11600" t="s">
        <v>261</v>
      </c>
      <c r="B11600" t="s">
        <v>6336</v>
      </c>
      <c r="C11600" t="s">
        <v>6374</v>
      </c>
      <c r="D11600">
        <v>2</v>
      </c>
      <c r="E11600" t="s">
        <v>169</v>
      </c>
      <c r="F11600">
        <v>2</v>
      </c>
      <c r="G11600">
        <v>2</v>
      </c>
      <c r="H11600" s="4" t="str">
        <f t="shared" si="362"/>
        <v>1CD36.2</v>
      </c>
      <c r="I11600" s="4" t="str">
        <f t="shared" si="363"/>
        <v>DGND</v>
      </c>
    </row>
    <row r="11601" spans="1:9">
      <c r="A11601" t="s">
        <v>261</v>
      </c>
      <c r="B11601" t="s">
        <v>6336</v>
      </c>
      <c r="C11601" t="s">
        <v>6375</v>
      </c>
      <c r="D11601">
        <v>1</v>
      </c>
      <c r="E11601" t="s">
        <v>2057</v>
      </c>
      <c r="F11601">
        <v>1</v>
      </c>
      <c r="G11601">
        <v>1</v>
      </c>
      <c r="H11601" s="4" t="str">
        <f t="shared" si="362"/>
        <v>1CD37.1</v>
      </c>
      <c r="I11601" s="4" t="str">
        <f t="shared" si="363"/>
        <v>S1_AVDD09</v>
      </c>
    </row>
    <row r="11602" spans="1:9">
      <c r="A11602" t="s">
        <v>261</v>
      </c>
      <c r="B11602" t="s">
        <v>6336</v>
      </c>
      <c r="C11602" t="s">
        <v>6375</v>
      </c>
      <c r="D11602">
        <v>2</v>
      </c>
      <c r="E11602" t="s">
        <v>169</v>
      </c>
      <c r="F11602">
        <v>2</v>
      </c>
      <c r="G11602">
        <v>2</v>
      </c>
      <c r="H11602" s="4" t="str">
        <f t="shared" si="362"/>
        <v>1CD37.2</v>
      </c>
      <c r="I11602" s="4" t="str">
        <f t="shared" si="363"/>
        <v>DGND</v>
      </c>
    </row>
    <row r="11603" spans="1:9">
      <c r="A11603" t="s">
        <v>261</v>
      </c>
      <c r="B11603" t="s">
        <v>6336</v>
      </c>
      <c r="C11603" t="s">
        <v>6376</v>
      </c>
      <c r="D11603">
        <v>1</v>
      </c>
      <c r="E11603" t="s">
        <v>2057</v>
      </c>
      <c r="F11603">
        <v>1</v>
      </c>
      <c r="G11603">
        <v>1</v>
      </c>
      <c r="H11603" s="4" t="str">
        <f t="shared" si="362"/>
        <v>1CD38.1</v>
      </c>
      <c r="I11603" s="4" t="str">
        <f t="shared" si="363"/>
        <v>S1_AVDD09</v>
      </c>
    </row>
    <row r="11604" spans="1:9">
      <c r="A11604" t="s">
        <v>261</v>
      </c>
      <c r="B11604" t="s">
        <v>6336</v>
      </c>
      <c r="C11604" t="s">
        <v>6376</v>
      </c>
      <c r="D11604">
        <v>2</v>
      </c>
      <c r="E11604" t="s">
        <v>169</v>
      </c>
      <c r="F11604">
        <v>2</v>
      </c>
      <c r="G11604">
        <v>2</v>
      </c>
      <c r="H11604" s="4" t="str">
        <f t="shared" si="362"/>
        <v>1CD38.2</v>
      </c>
      <c r="I11604" s="4" t="str">
        <f t="shared" si="363"/>
        <v>DGND</v>
      </c>
    </row>
    <row r="11605" spans="1:9">
      <c r="A11605" t="s">
        <v>261</v>
      </c>
      <c r="B11605" t="s">
        <v>6336</v>
      </c>
      <c r="C11605" t="s">
        <v>6377</v>
      </c>
      <c r="D11605">
        <v>1</v>
      </c>
      <c r="E11605" t="s">
        <v>2057</v>
      </c>
      <c r="F11605">
        <v>1</v>
      </c>
      <c r="G11605">
        <v>1</v>
      </c>
      <c r="H11605" s="4" t="str">
        <f t="shared" si="362"/>
        <v>1CD39.1</v>
      </c>
      <c r="I11605" s="4" t="str">
        <f t="shared" si="363"/>
        <v>S1_AVDD09</v>
      </c>
    </row>
    <row r="11606" spans="1:9">
      <c r="A11606" t="s">
        <v>261</v>
      </c>
      <c r="B11606" t="s">
        <v>6336</v>
      </c>
      <c r="C11606" t="s">
        <v>6377</v>
      </c>
      <c r="D11606">
        <v>2</v>
      </c>
      <c r="E11606" t="s">
        <v>169</v>
      </c>
      <c r="F11606">
        <v>2</v>
      </c>
      <c r="G11606">
        <v>2</v>
      </c>
      <c r="H11606" s="4" t="str">
        <f t="shared" si="362"/>
        <v>1CD39.2</v>
      </c>
      <c r="I11606" s="4" t="str">
        <f t="shared" si="363"/>
        <v>DGND</v>
      </c>
    </row>
    <row r="11607" spans="1:9">
      <c r="A11607" t="s">
        <v>261</v>
      </c>
      <c r="B11607" t="s">
        <v>6336</v>
      </c>
      <c r="C11607" t="s">
        <v>6378</v>
      </c>
      <c r="D11607">
        <v>1</v>
      </c>
      <c r="E11607" t="s">
        <v>2057</v>
      </c>
      <c r="F11607">
        <v>1</v>
      </c>
      <c r="G11607">
        <v>1</v>
      </c>
      <c r="H11607" s="4" t="str">
        <f t="shared" si="362"/>
        <v>1CD40.1</v>
      </c>
      <c r="I11607" s="4" t="str">
        <f t="shared" si="363"/>
        <v>S1_AVDD09</v>
      </c>
    </row>
    <row r="11608" spans="1:9">
      <c r="A11608" t="s">
        <v>261</v>
      </c>
      <c r="B11608" t="s">
        <v>6336</v>
      </c>
      <c r="C11608" t="s">
        <v>6378</v>
      </c>
      <c r="D11608">
        <v>2</v>
      </c>
      <c r="E11608" t="s">
        <v>169</v>
      </c>
      <c r="F11608">
        <v>2</v>
      </c>
      <c r="G11608">
        <v>2</v>
      </c>
      <c r="H11608" s="4" t="str">
        <f t="shared" si="362"/>
        <v>1CD40.2</v>
      </c>
      <c r="I11608" s="4" t="str">
        <f t="shared" si="363"/>
        <v>DGND</v>
      </c>
    </row>
    <row r="11609" spans="1:9">
      <c r="A11609" t="s">
        <v>261</v>
      </c>
      <c r="B11609" t="s">
        <v>6336</v>
      </c>
      <c r="C11609" t="s">
        <v>6379</v>
      </c>
      <c r="D11609">
        <v>1</v>
      </c>
      <c r="E11609" t="s">
        <v>2057</v>
      </c>
      <c r="F11609">
        <v>1</v>
      </c>
      <c r="G11609">
        <v>1</v>
      </c>
      <c r="H11609" s="4" t="str">
        <f t="shared" si="362"/>
        <v>1CD41.1</v>
      </c>
      <c r="I11609" s="4" t="str">
        <f t="shared" si="363"/>
        <v>S1_AVDD09</v>
      </c>
    </row>
    <row r="11610" spans="1:9">
      <c r="A11610" t="s">
        <v>261</v>
      </c>
      <c r="B11610" t="s">
        <v>6336</v>
      </c>
      <c r="C11610" t="s">
        <v>6379</v>
      </c>
      <c r="D11610">
        <v>2</v>
      </c>
      <c r="E11610" t="s">
        <v>169</v>
      </c>
      <c r="F11610">
        <v>2</v>
      </c>
      <c r="G11610">
        <v>2</v>
      </c>
      <c r="H11610" s="4" t="str">
        <f t="shared" si="362"/>
        <v>1CD41.2</v>
      </c>
      <c r="I11610" s="4" t="str">
        <f t="shared" si="363"/>
        <v>DGND</v>
      </c>
    </row>
    <row r="11611" spans="1:9">
      <c r="A11611" t="s">
        <v>261</v>
      </c>
      <c r="B11611" t="s">
        <v>6336</v>
      </c>
      <c r="C11611" t="s">
        <v>6380</v>
      </c>
      <c r="D11611">
        <v>1</v>
      </c>
      <c r="E11611" t="s">
        <v>2057</v>
      </c>
      <c r="F11611">
        <v>1</v>
      </c>
      <c r="G11611">
        <v>1</v>
      </c>
      <c r="H11611" s="4" t="str">
        <f t="shared" si="362"/>
        <v>1CD42.1</v>
      </c>
      <c r="I11611" s="4" t="str">
        <f t="shared" si="363"/>
        <v>S1_AVDD09</v>
      </c>
    </row>
    <row r="11612" spans="1:9">
      <c r="A11612" t="s">
        <v>261</v>
      </c>
      <c r="B11612" t="s">
        <v>6336</v>
      </c>
      <c r="C11612" t="s">
        <v>6380</v>
      </c>
      <c r="D11612">
        <v>2</v>
      </c>
      <c r="E11612" t="s">
        <v>169</v>
      </c>
      <c r="F11612">
        <v>2</v>
      </c>
      <c r="G11612">
        <v>2</v>
      </c>
      <c r="H11612" s="4" t="str">
        <f t="shared" si="362"/>
        <v>1CD42.2</v>
      </c>
      <c r="I11612" s="4" t="str">
        <f t="shared" si="363"/>
        <v>DGND</v>
      </c>
    </row>
    <row r="11613" spans="1:9">
      <c r="A11613" t="s">
        <v>261</v>
      </c>
      <c r="B11613" t="s">
        <v>6336</v>
      </c>
      <c r="C11613" t="s">
        <v>6381</v>
      </c>
      <c r="D11613">
        <v>1</v>
      </c>
      <c r="E11613" t="s">
        <v>2057</v>
      </c>
      <c r="F11613">
        <v>1</v>
      </c>
      <c r="G11613">
        <v>1</v>
      </c>
      <c r="H11613" s="4" t="str">
        <f t="shared" si="362"/>
        <v>1CD43.1</v>
      </c>
      <c r="I11613" s="4" t="str">
        <f t="shared" si="363"/>
        <v>S1_AVDD09</v>
      </c>
    </row>
    <row r="11614" spans="1:9">
      <c r="A11614" t="s">
        <v>261</v>
      </c>
      <c r="B11614" t="s">
        <v>6336</v>
      </c>
      <c r="C11614" t="s">
        <v>6381</v>
      </c>
      <c r="D11614">
        <v>2</v>
      </c>
      <c r="E11614" t="s">
        <v>169</v>
      </c>
      <c r="F11614">
        <v>2</v>
      </c>
      <c r="G11614">
        <v>2</v>
      </c>
      <c r="H11614" s="4" t="str">
        <f t="shared" si="362"/>
        <v>1CD43.2</v>
      </c>
      <c r="I11614" s="4" t="str">
        <f t="shared" si="363"/>
        <v>DGND</v>
      </c>
    </row>
    <row r="11615" spans="1:9">
      <c r="A11615" t="s">
        <v>261</v>
      </c>
      <c r="B11615" t="s">
        <v>6336</v>
      </c>
      <c r="C11615" t="s">
        <v>6382</v>
      </c>
      <c r="D11615">
        <v>1</v>
      </c>
      <c r="E11615" t="s">
        <v>2057</v>
      </c>
      <c r="F11615">
        <v>1</v>
      </c>
      <c r="G11615">
        <v>1</v>
      </c>
      <c r="H11615" s="4" t="str">
        <f t="shared" si="362"/>
        <v>1CD44.1</v>
      </c>
      <c r="I11615" s="4" t="str">
        <f t="shared" si="363"/>
        <v>S1_AVDD09</v>
      </c>
    </row>
    <row r="11616" spans="1:9">
      <c r="A11616" t="s">
        <v>261</v>
      </c>
      <c r="B11616" t="s">
        <v>6336</v>
      </c>
      <c r="C11616" t="s">
        <v>6382</v>
      </c>
      <c r="D11616">
        <v>2</v>
      </c>
      <c r="E11616" t="s">
        <v>169</v>
      </c>
      <c r="F11616">
        <v>2</v>
      </c>
      <c r="G11616">
        <v>2</v>
      </c>
      <c r="H11616" s="4" t="str">
        <f t="shared" si="362"/>
        <v>1CD44.2</v>
      </c>
      <c r="I11616" s="4" t="str">
        <f t="shared" si="363"/>
        <v>DGND</v>
      </c>
    </row>
    <row r="11617" spans="1:9">
      <c r="A11617" t="s">
        <v>261</v>
      </c>
      <c r="B11617" t="s">
        <v>6336</v>
      </c>
      <c r="C11617" t="s">
        <v>6383</v>
      </c>
      <c r="D11617">
        <v>1</v>
      </c>
      <c r="E11617" t="s">
        <v>1477</v>
      </c>
      <c r="F11617">
        <v>1</v>
      </c>
      <c r="G11617">
        <v>1</v>
      </c>
      <c r="H11617" s="4" t="str">
        <f t="shared" si="362"/>
        <v>1CD45.1</v>
      </c>
      <c r="I11617" s="4" t="str">
        <f t="shared" si="363"/>
        <v>S1_APWR_03F</v>
      </c>
    </row>
    <row r="11618" spans="1:9">
      <c r="A11618" t="s">
        <v>261</v>
      </c>
      <c r="B11618" t="s">
        <v>6336</v>
      </c>
      <c r="C11618" t="s">
        <v>6383</v>
      </c>
      <c r="D11618">
        <v>2</v>
      </c>
      <c r="E11618" t="s">
        <v>169</v>
      </c>
      <c r="F11618">
        <v>2</v>
      </c>
      <c r="G11618">
        <v>2</v>
      </c>
      <c r="H11618" s="4" t="str">
        <f t="shared" si="362"/>
        <v>1CD45.2</v>
      </c>
      <c r="I11618" s="4" t="str">
        <f t="shared" si="363"/>
        <v>DGND</v>
      </c>
    </row>
    <row r="11619" spans="1:9">
      <c r="A11619" t="s">
        <v>261</v>
      </c>
      <c r="B11619" t="s">
        <v>6336</v>
      </c>
      <c r="C11619" t="s">
        <v>6384</v>
      </c>
      <c r="D11619">
        <v>1</v>
      </c>
      <c r="E11619" t="s">
        <v>1477</v>
      </c>
      <c r="F11619">
        <v>1</v>
      </c>
      <c r="G11619">
        <v>1</v>
      </c>
      <c r="H11619" s="4" t="str">
        <f t="shared" si="362"/>
        <v>1CD46.1</v>
      </c>
      <c r="I11619" s="4" t="str">
        <f t="shared" si="363"/>
        <v>S1_APWR_03F</v>
      </c>
    </row>
    <row r="11620" spans="1:9">
      <c r="A11620" t="s">
        <v>261</v>
      </c>
      <c r="B11620" t="s">
        <v>6336</v>
      </c>
      <c r="C11620" t="s">
        <v>6384</v>
      </c>
      <c r="D11620">
        <v>2</v>
      </c>
      <c r="E11620" t="s">
        <v>169</v>
      </c>
      <c r="F11620">
        <v>2</v>
      </c>
      <c r="G11620">
        <v>2</v>
      </c>
      <c r="H11620" s="4" t="str">
        <f t="shared" si="362"/>
        <v>1CD46.2</v>
      </c>
      <c r="I11620" s="4" t="str">
        <f t="shared" si="363"/>
        <v>DGND</v>
      </c>
    </row>
    <row r="11621" spans="1:9">
      <c r="A11621" t="s">
        <v>261</v>
      </c>
      <c r="B11621" t="s">
        <v>6336</v>
      </c>
      <c r="C11621" t="s">
        <v>6385</v>
      </c>
      <c r="D11621">
        <v>1</v>
      </c>
      <c r="E11621" t="s">
        <v>1477</v>
      </c>
      <c r="F11621">
        <v>1</v>
      </c>
      <c r="G11621">
        <v>1</v>
      </c>
      <c r="H11621" s="4" t="str">
        <f t="shared" si="362"/>
        <v>1CD47.1</v>
      </c>
      <c r="I11621" s="4" t="str">
        <f t="shared" si="363"/>
        <v>S1_APWR_03F</v>
      </c>
    </row>
    <row r="11622" spans="1:9">
      <c r="A11622" t="s">
        <v>261</v>
      </c>
      <c r="B11622" t="s">
        <v>6336</v>
      </c>
      <c r="C11622" t="s">
        <v>6385</v>
      </c>
      <c r="D11622">
        <v>2</v>
      </c>
      <c r="E11622" t="s">
        <v>169</v>
      </c>
      <c r="F11622">
        <v>2</v>
      </c>
      <c r="G11622">
        <v>2</v>
      </c>
      <c r="H11622" s="4" t="str">
        <f t="shared" si="362"/>
        <v>1CD47.2</v>
      </c>
      <c r="I11622" s="4" t="str">
        <f t="shared" si="363"/>
        <v>DGND</v>
      </c>
    </row>
    <row r="11623" spans="1:9">
      <c r="A11623" t="s">
        <v>261</v>
      </c>
      <c r="B11623" t="s">
        <v>6336</v>
      </c>
      <c r="C11623" t="s">
        <v>6386</v>
      </c>
      <c r="D11623">
        <v>1</v>
      </c>
      <c r="E11623" t="s">
        <v>1477</v>
      </c>
      <c r="F11623">
        <v>1</v>
      </c>
      <c r="G11623">
        <v>1</v>
      </c>
      <c r="H11623" s="4" t="str">
        <f t="shared" si="362"/>
        <v>1CD48.1</v>
      </c>
      <c r="I11623" s="4" t="str">
        <f t="shared" si="363"/>
        <v>S1_APWR_03F</v>
      </c>
    </row>
    <row r="11624" spans="1:9">
      <c r="A11624" t="s">
        <v>261</v>
      </c>
      <c r="B11624" t="s">
        <v>6336</v>
      </c>
      <c r="C11624" t="s">
        <v>6386</v>
      </c>
      <c r="D11624">
        <v>2</v>
      </c>
      <c r="E11624" t="s">
        <v>169</v>
      </c>
      <c r="F11624">
        <v>2</v>
      </c>
      <c r="G11624">
        <v>2</v>
      </c>
      <c r="H11624" s="4" t="str">
        <f t="shared" si="362"/>
        <v>1CD48.2</v>
      </c>
      <c r="I11624" s="4" t="str">
        <f t="shared" si="363"/>
        <v>DGND</v>
      </c>
    </row>
    <row r="11625" spans="1:9">
      <c r="A11625" t="s">
        <v>261</v>
      </c>
      <c r="B11625" t="s">
        <v>6336</v>
      </c>
      <c r="C11625" t="s">
        <v>6387</v>
      </c>
      <c r="D11625">
        <v>1</v>
      </c>
      <c r="E11625" t="s">
        <v>1477</v>
      </c>
      <c r="F11625">
        <v>1</v>
      </c>
      <c r="G11625">
        <v>1</v>
      </c>
      <c r="H11625" s="4" t="str">
        <f t="shared" si="362"/>
        <v>1CD49.1</v>
      </c>
      <c r="I11625" s="4" t="str">
        <f t="shared" si="363"/>
        <v>S1_APWR_03F</v>
      </c>
    </row>
    <row r="11626" spans="1:9">
      <c r="A11626" t="s">
        <v>261</v>
      </c>
      <c r="B11626" t="s">
        <v>6336</v>
      </c>
      <c r="C11626" t="s">
        <v>6387</v>
      </c>
      <c r="D11626">
        <v>2</v>
      </c>
      <c r="E11626" t="s">
        <v>169</v>
      </c>
      <c r="F11626">
        <v>2</v>
      </c>
      <c r="G11626">
        <v>2</v>
      </c>
      <c r="H11626" s="4" t="str">
        <f t="shared" si="362"/>
        <v>1CD49.2</v>
      </c>
      <c r="I11626" s="4" t="str">
        <f t="shared" si="363"/>
        <v>DGND</v>
      </c>
    </row>
    <row r="11627" spans="1:9">
      <c r="A11627" t="s">
        <v>261</v>
      </c>
      <c r="B11627" t="s">
        <v>6336</v>
      </c>
      <c r="C11627" t="s">
        <v>6388</v>
      </c>
      <c r="D11627">
        <v>1</v>
      </c>
      <c r="E11627" t="s">
        <v>1477</v>
      </c>
      <c r="F11627">
        <v>1</v>
      </c>
      <c r="G11627">
        <v>1</v>
      </c>
      <c r="H11627" s="4" t="str">
        <f t="shared" si="362"/>
        <v>1CD50.1</v>
      </c>
      <c r="I11627" s="4" t="str">
        <f t="shared" si="363"/>
        <v>S1_APWR_03F</v>
      </c>
    </row>
    <row r="11628" spans="1:9">
      <c r="A11628" t="s">
        <v>261</v>
      </c>
      <c r="B11628" t="s">
        <v>6336</v>
      </c>
      <c r="C11628" t="s">
        <v>6388</v>
      </c>
      <c r="D11628">
        <v>2</v>
      </c>
      <c r="E11628" t="s">
        <v>169</v>
      </c>
      <c r="F11628">
        <v>2</v>
      </c>
      <c r="G11628">
        <v>2</v>
      </c>
      <c r="H11628" s="4" t="str">
        <f t="shared" si="362"/>
        <v>1CD50.2</v>
      </c>
      <c r="I11628" s="4" t="str">
        <f t="shared" si="363"/>
        <v>DGND</v>
      </c>
    </row>
    <row r="11629" spans="1:9">
      <c r="A11629" t="s">
        <v>261</v>
      </c>
      <c r="B11629" t="s">
        <v>6336</v>
      </c>
      <c r="C11629" t="s">
        <v>9722</v>
      </c>
      <c r="D11629">
        <v>1</v>
      </c>
      <c r="E11629" t="s">
        <v>2055</v>
      </c>
      <c r="F11629">
        <v>1</v>
      </c>
      <c r="G11629">
        <v>1</v>
      </c>
      <c r="H11629" s="4" t="str">
        <f t="shared" si="362"/>
        <v>1CD80.1</v>
      </c>
      <c r="I11629" s="4" t="str">
        <f t="shared" si="363"/>
        <v>S1_DVDD09</v>
      </c>
    </row>
    <row r="11630" spans="1:9">
      <c r="A11630" t="s">
        <v>261</v>
      </c>
      <c r="B11630" t="s">
        <v>6336</v>
      </c>
      <c r="C11630" t="s">
        <v>9722</v>
      </c>
      <c r="D11630">
        <v>2</v>
      </c>
      <c r="E11630" t="s">
        <v>169</v>
      </c>
      <c r="F11630">
        <v>2</v>
      </c>
      <c r="G11630">
        <v>2</v>
      </c>
      <c r="H11630" s="4" t="str">
        <f t="shared" si="362"/>
        <v>1CD80.2</v>
      </c>
      <c r="I11630" s="4" t="str">
        <f t="shared" si="363"/>
        <v>DGND</v>
      </c>
    </row>
    <row r="11631" spans="1:9">
      <c r="A11631" t="s">
        <v>261</v>
      </c>
      <c r="B11631" t="s">
        <v>6336</v>
      </c>
      <c r="C11631" t="s">
        <v>9723</v>
      </c>
      <c r="D11631">
        <v>1</v>
      </c>
      <c r="E11631" t="s">
        <v>2055</v>
      </c>
      <c r="F11631">
        <v>1</v>
      </c>
      <c r="G11631">
        <v>1</v>
      </c>
      <c r="H11631" s="4" t="str">
        <f t="shared" si="362"/>
        <v>1CD81.1</v>
      </c>
      <c r="I11631" s="4" t="str">
        <f t="shared" si="363"/>
        <v>S1_DVDD09</v>
      </c>
    </row>
    <row r="11632" spans="1:9">
      <c r="A11632" t="s">
        <v>261</v>
      </c>
      <c r="B11632" t="s">
        <v>6336</v>
      </c>
      <c r="C11632" t="s">
        <v>9723</v>
      </c>
      <c r="D11632">
        <v>2</v>
      </c>
      <c r="E11632" t="s">
        <v>169</v>
      </c>
      <c r="F11632">
        <v>2</v>
      </c>
      <c r="G11632">
        <v>2</v>
      </c>
      <c r="H11632" s="4" t="str">
        <f t="shared" si="362"/>
        <v>1CD81.2</v>
      </c>
      <c r="I11632" s="4" t="str">
        <f t="shared" si="363"/>
        <v>DGND</v>
      </c>
    </row>
    <row r="11633" spans="1:9">
      <c r="A11633" t="s">
        <v>261</v>
      </c>
      <c r="B11633" t="s">
        <v>6336</v>
      </c>
      <c r="C11633" t="s">
        <v>9724</v>
      </c>
      <c r="D11633">
        <v>1</v>
      </c>
      <c r="E11633" t="s">
        <v>2057</v>
      </c>
      <c r="F11633">
        <v>1</v>
      </c>
      <c r="G11633">
        <v>1</v>
      </c>
      <c r="H11633" s="4" t="str">
        <f t="shared" si="362"/>
        <v>1CD82.1</v>
      </c>
      <c r="I11633" s="4" t="str">
        <f t="shared" si="363"/>
        <v>S1_AVDD09</v>
      </c>
    </row>
    <row r="11634" spans="1:9">
      <c r="A11634" t="s">
        <v>261</v>
      </c>
      <c r="B11634" t="s">
        <v>6336</v>
      </c>
      <c r="C11634" t="s">
        <v>9724</v>
      </c>
      <c r="D11634">
        <v>2</v>
      </c>
      <c r="E11634" t="s">
        <v>169</v>
      </c>
      <c r="F11634">
        <v>2</v>
      </c>
      <c r="G11634">
        <v>2</v>
      </c>
      <c r="H11634" s="4" t="str">
        <f t="shared" si="362"/>
        <v>1CD82.2</v>
      </c>
      <c r="I11634" s="4" t="str">
        <f t="shared" si="363"/>
        <v>DGND</v>
      </c>
    </row>
    <row r="11635" spans="1:9">
      <c r="A11635" t="s">
        <v>261</v>
      </c>
      <c r="B11635" t="s">
        <v>6336</v>
      </c>
      <c r="C11635" t="s">
        <v>9725</v>
      </c>
      <c r="D11635">
        <v>1</v>
      </c>
      <c r="E11635" t="s">
        <v>2057</v>
      </c>
      <c r="F11635">
        <v>1</v>
      </c>
      <c r="G11635">
        <v>1</v>
      </c>
      <c r="H11635" s="4" t="str">
        <f t="shared" si="362"/>
        <v>1CD86.1</v>
      </c>
      <c r="I11635" s="4" t="str">
        <f t="shared" si="363"/>
        <v>S1_AVDD09</v>
      </c>
    </row>
    <row r="11636" spans="1:9">
      <c r="A11636" t="s">
        <v>261</v>
      </c>
      <c r="B11636" t="s">
        <v>6336</v>
      </c>
      <c r="C11636" t="s">
        <v>9725</v>
      </c>
      <c r="D11636">
        <v>2</v>
      </c>
      <c r="E11636" t="s">
        <v>169</v>
      </c>
      <c r="F11636">
        <v>2</v>
      </c>
      <c r="G11636">
        <v>2</v>
      </c>
      <c r="H11636" s="4" t="str">
        <f t="shared" si="362"/>
        <v>1CD86.2</v>
      </c>
      <c r="I11636" s="4" t="str">
        <f t="shared" si="363"/>
        <v>DGND</v>
      </c>
    </row>
    <row r="11637" spans="1:9">
      <c r="A11637" t="s">
        <v>261</v>
      </c>
      <c r="B11637" t="s">
        <v>6336</v>
      </c>
      <c r="C11637" t="s">
        <v>6389</v>
      </c>
      <c r="D11637">
        <v>1</v>
      </c>
      <c r="E11637" t="s">
        <v>2056</v>
      </c>
      <c r="F11637">
        <v>1</v>
      </c>
      <c r="G11637">
        <v>1</v>
      </c>
      <c r="H11637" s="4" t="str">
        <f t="shared" si="362"/>
        <v>1CD109.1</v>
      </c>
      <c r="I11637" s="4" t="str">
        <f t="shared" si="363"/>
        <v>S1_F_DVDD09</v>
      </c>
    </row>
    <row r="11638" spans="1:9">
      <c r="A11638" t="s">
        <v>261</v>
      </c>
      <c r="B11638" t="s">
        <v>6336</v>
      </c>
      <c r="C11638" t="s">
        <v>6389</v>
      </c>
      <c r="D11638">
        <v>2</v>
      </c>
      <c r="E11638" t="s">
        <v>169</v>
      </c>
      <c r="F11638">
        <v>2</v>
      </c>
      <c r="G11638">
        <v>2</v>
      </c>
      <c r="H11638" s="4" t="str">
        <f t="shared" si="362"/>
        <v>1CD109.2</v>
      </c>
      <c r="I11638" s="4" t="str">
        <f t="shared" si="363"/>
        <v>DGND</v>
      </c>
    </row>
    <row r="11639" spans="1:9">
      <c r="A11639" t="s">
        <v>261</v>
      </c>
      <c r="B11639" t="s">
        <v>6336</v>
      </c>
      <c r="C11639" t="s">
        <v>6390</v>
      </c>
      <c r="D11639">
        <v>1</v>
      </c>
      <c r="E11639" t="s">
        <v>2058</v>
      </c>
      <c r="F11639">
        <v>1</v>
      </c>
      <c r="G11639">
        <v>1</v>
      </c>
      <c r="H11639" s="4" t="str">
        <f t="shared" si="362"/>
        <v>1CD110.1</v>
      </c>
      <c r="I11639" s="4" t="str">
        <f t="shared" si="363"/>
        <v>S1_F_AVDD09</v>
      </c>
    </row>
    <row r="11640" spans="1:9">
      <c r="A11640" t="s">
        <v>261</v>
      </c>
      <c r="B11640" t="s">
        <v>6336</v>
      </c>
      <c r="C11640" t="s">
        <v>6390</v>
      </c>
      <c r="D11640">
        <v>2</v>
      </c>
      <c r="E11640" t="s">
        <v>169</v>
      </c>
      <c r="F11640">
        <v>2</v>
      </c>
      <c r="G11640">
        <v>2</v>
      </c>
      <c r="H11640" s="4" t="str">
        <f t="shared" si="362"/>
        <v>1CD110.2</v>
      </c>
      <c r="I11640" s="4" t="str">
        <f t="shared" si="363"/>
        <v>DGND</v>
      </c>
    </row>
    <row r="11641" spans="1:9">
      <c r="A11641" t="s">
        <v>261</v>
      </c>
      <c r="B11641" t="s">
        <v>6336</v>
      </c>
      <c r="C11641" t="s">
        <v>6391</v>
      </c>
      <c r="D11641">
        <v>1</v>
      </c>
      <c r="E11641" t="s">
        <v>2059</v>
      </c>
      <c r="F11641">
        <v>1</v>
      </c>
      <c r="G11641">
        <v>1</v>
      </c>
      <c r="H11641" s="4" t="str">
        <f t="shared" si="362"/>
        <v>1CD169.1</v>
      </c>
      <c r="I11641" s="4" t="str">
        <f t="shared" si="363"/>
        <v>S1_APWR_01+1F</v>
      </c>
    </row>
    <row r="11642" spans="1:9">
      <c r="A11642" t="s">
        <v>261</v>
      </c>
      <c r="B11642" t="s">
        <v>6336</v>
      </c>
      <c r="C11642" t="s">
        <v>6391</v>
      </c>
      <c r="D11642">
        <v>2</v>
      </c>
      <c r="E11642" t="s">
        <v>169</v>
      </c>
      <c r="F11642">
        <v>2</v>
      </c>
      <c r="G11642">
        <v>2</v>
      </c>
      <c r="H11642" s="4" t="str">
        <f t="shared" si="362"/>
        <v>1CD169.2</v>
      </c>
      <c r="I11642" s="4" t="str">
        <f t="shared" si="363"/>
        <v>DGND</v>
      </c>
    </row>
    <row r="11643" spans="1:9">
      <c r="A11643" t="s">
        <v>261</v>
      </c>
      <c r="B11643" t="s">
        <v>6336</v>
      </c>
      <c r="C11643" t="s">
        <v>6392</v>
      </c>
      <c r="D11643">
        <v>1</v>
      </c>
      <c r="E11643" t="s">
        <v>2059</v>
      </c>
      <c r="F11643">
        <v>1</v>
      </c>
      <c r="G11643">
        <v>1</v>
      </c>
      <c r="H11643" s="4" t="str">
        <f t="shared" si="362"/>
        <v>1CD170.1</v>
      </c>
      <c r="I11643" s="4" t="str">
        <f t="shared" si="363"/>
        <v>S1_APWR_01+1F</v>
      </c>
    </row>
    <row r="11644" spans="1:9">
      <c r="A11644" t="s">
        <v>261</v>
      </c>
      <c r="B11644" t="s">
        <v>6336</v>
      </c>
      <c r="C11644" t="s">
        <v>6392</v>
      </c>
      <c r="D11644">
        <v>2</v>
      </c>
      <c r="E11644" t="s">
        <v>169</v>
      </c>
      <c r="F11644">
        <v>2</v>
      </c>
      <c r="G11644">
        <v>2</v>
      </c>
      <c r="H11644" s="4" t="str">
        <f t="shared" si="362"/>
        <v>1CD170.2</v>
      </c>
      <c r="I11644" s="4" t="str">
        <f t="shared" si="363"/>
        <v>DGND</v>
      </c>
    </row>
    <row r="11645" spans="1:9">
      <c r="A11645" t="s">
        <v>261</v>
      </c>
      <c r="B11645" t="s">
        <v>6336</v>
      </c>
      <c r="C11645" t="s">
        <v>6393</v>
      </c>
      <c r="D11645">
        <v>1</v>
      </c>
      <c r="E11645" t="s">
        <v>2059</v>
      </c>
      <c r="F11645">
        <v>1</v>
      </c>
      <c r="G11645">
        <v>1</v>
      </c>
      <c r="H11645" s="4" t="str">
        <f t="shared" si="362"/>
        <v>1CD171.1</v>
      </c>
      <c r="I11645" s="4" t="str">
        <f t="shared" si="363"/>
        <v>S1_APWR_01+1F</v>
      </c>
    </row>
    <row r="11646" spans="1:9">
      <c r="A11646" t="s">
        <v>261</v>
      </c>
      <c r="B11646" t="s">
        <v>6336</v>
      </c>
      <c r="C11646" t="s">
        <v>6393</v>
      </c>
      <c r="D11646">
        <v>2</v>
      </c>
      <c r="E11646" t="s">
        <v>169</v>
      </c>
      <c r="F11646">
        <v>2</v>
      </c>
      <c r="G11646">
        <v>2</v>
      </c>
      <c r="H11646" s="4" t="str">
        <f t="shared" si="362"/>
        <v>1CD171.2</v>
      </c>
      <c r="I11646" s="4" t="str">
        <f t="shared" si="363"/>
        <v>DGND</v>
      </c>
    </row>
    <row r="11647" spans="1:9">
      <c r="A11647" t="s">
        <v>261</v>
      </c>
      <c r="B11647" t="s">
        <v>6336</v>
      </c>
      <c r="C11647" t="s">
        <v>6394</v>
      </c>
      <c r="D11647">
        <v>1</v>
      </c>
      <c r="E11647" t="s">
        <v>2059</v>
      </c>
      <c r="F11647">
        <v>1</v>
      </c>
      <c r="G11647">
        <v>1</v>
      </c>
      <c r="H11647" s="4" t="str">
        <f t="shared" si="362"/>
        <v>1CD172.1</v>
      </c>
      <c r="I11647" s="4" t="str">
        <f t="shared" si="363"/>
        <v>S1_APWR_01+1F</v>
      </c>
    </row>
    <row r="11648" spans="1:9">
      <c r="A11648" t="s">
        <v>261</v>
      </c>
      <c r="B11648" t="s">
        <v>6336</v>
      </c>
      <c r="C11648" t="s">
        <v>6394</v>
      </c>
      <c r="D11648">
        <v>2</v>
      </c>
      <c r="E11648" t="s">
        <v>169</v>
      </c>
      <c r="F11648">
        <v>2</v>
      </c>
      <c r="G11648">
        <v>2</v>
      </c>
      <c r="H11648" s="4" t="str">
        <f t="shared" si="362"/>
        <v>1CD172.2</v>
      </c>
      <c r="I11648" s="4" t="str">
        <f t="shared" si="363"/>
        <v>DGND</v>
      </c>
    </row>
    <row r="11649" spans="1:9">
      <c r="A11649" t="s">
        <v>261</v>
      </c>
      <c r="B11649" t="s">
        <v>6336</v>
      </c>
      <c r="C11649" t="s">
        <v>6395</v>
      </c>
      <c r="D11649">
        <v>1</v>
      </c>
      <c r="E11649" t="s">
        <v>2059</v>
      </c>
      <c r="F11649">
        <v>1</v>
      </c>
      <c r="G11649">
        <v>1</v>
      </c>
      <c r="H11649" s="4" t="str">
        <f t="shared" si="362"/>
        <v>1CD173.1</v>
      </c>
      <c r="I11649" s="4" t="str">
        <f t="shared" si="363"/>
        <v>S1_APWR_01+1F</v>
      </c>
    </row>
    <row r="11650" spans="1:9">
      <c r="A11650" t="s">
        <v>261</v>
      </c>
      <c r="B11650" t="s">
        <v>6336</v>
      </c>
      <c r="C11650" t="s">
        <v>6395</v>
      </c>
      <c r="D11650">
        <v>2</v>
      </c>
      <c r="E11650" t="s">
        <v>169</v>
      </c>
      <c r="F11650">
        <v>2</v>
      </c>
      <c r="G11650">
        <v>2</v>
      </c>
      <c r="H11650" s="4" t="str">
        <f t="shared" ref="H11650:H11713" si="364">CONCATENATE(C11650,".",F11650)</f>
        <v>1CD173.2</v>
      </c>
      <c r="I11650" s="4" t="str">
        <f t="shared" ref="I11650:I11713" si="365">E11650</f>
        <v>DGND</v>
      </c>
    </row>
    <row r="11651" spans="1:9">
      <c r="A11651" t="s">
        <v>261</v>
      </c>
      <c r="B11651" t="s">
        <v>6336</v>
      </c>
      <c r="C11651" t="s">
        <v>6396</v>
      </c>
      <c r="D11651">
        <v>1</v>
      </c>
      <c r="E11651" t="s">
        <v>2059</v>
      </c>
      <c r="F11651">
        <v>1</v>
      </c>
      <c r="G11651">
        <v>1</v>
      </c>
      <c r="H11651" s="4" t="str">
        <f t="shared" si="364"/>
        <v>1CD174.1</v>
      </c>
      <c r="I11651" s="4" t="str">
        <f t="shared" si="365"/>
        <v>S1_APWR_01+1F</v>
      </c>
    </row>
    <row r="11652" spans="1:9">
      <c r="A11652" t="s">
        <v>261</v>
      </c>
      <c r="B11652" t="s">
        <v>6336</v>
      </c>
      <c r="C11652" t="s">
        <v>6396</v>
      </c>
      <c r="D11652">
        <v>2</v>
      </c>
      <c r="E11652" t="s">
        <v>169</v>
      </c>
      <c r="F11652">
        <v>2</v>
      </c>
      <c r="G11652">
        <v>2</v>
      </c>
      <c r="H11652" s="4" t="str">
        <f t="shared" si="364"/>
        <v>1CD174.2</v>
      </c>
      <c r="I11652" s="4" t="str">
        <f t="shared" si="365"/>
        <v>DGND</v>
      </c>
    </row>
    <row r="11653" spans="1:9">
      <c r="A11653" t="s">
        <v>261</v>
      </c>
      <c r="B11653" t="s">
        <v>6336</v>
      </c>
      <c r="C11653" t="s">
        <v>8393</v>
      </c>
      <c r="D11653">
        <v>1</v>
      </c>
      <c r="E11653" t="s">
        <v>2056</v>
      </c>
      <c r="F11653">
        <v>1</v>
      </c>
      <c r="G11653">
        <v>1</v>
      </c>
      <c r="H11653" s="4" t="str">
        <f t="shared" si="364"/>
        <v>1CD178.1</v>
      </c>
      <c r="I11653" s="4" t="str">
        <f t="shared" si="365"/>
        <v>S1_F_DVDD09</v>
      </c>
    </row>
    <row r="11654" spans="1:9">
      <c r="A11654" t="s">
        <v>261</v>
      </c>
      <c r="B11654" t="s">
        <v>6336</v>
      </c>
      <c r="C11654" t="s">
        <v>8393</v>
      </c>
      <c r="D11654">
        <v>2</v>
      </c>
      <c r="E11654" t="s">
        <v>169</v>
      </c>
      <c r="F11654">
        <v>2</v>
      </c>
      <c r="G11654">
        <v>2</v>
      </c>
      <c r="H11654" s="4" t="str">
        <f t="shared" si="364"/>
        <v>1CD178.2</v>
      </c>
      <c r="I11654" s="4" t="str">
        <f t="shared" si="365"/>
        <v>DGND</v>
      </c>
    </row>
    <row r="11655" spans="1:9">
      <c r="A11655" t="s">
        <v>261</v>
      </c>
      <c r="B11655" t="s">
        <v>6336</v>
      </c>
      <c r="C11655" t="s">
        <v>8394</v>
      </c>
      <c r="D11655">
        <v>1</v>
      </c>
      <c r="E11655" t="s">
        <v>2058</v>
      </c>
      <c r="F11655">
        <v>1</v>
      </c>
      <c r="G11655">
        <v>1</v>
      </c>
      <c r="H11655" s="4" t="str">
        <f t="shared" si="364"/>
        <v>1CD179.1</v>
      </c>
      <c r="I11655" s="4" t="str">
        <f t="shared" si="365"/>
        <v>S1_F_AVDD09</v>
      </c>
    </row>
    <row r="11656" spans="1:9">
      <c r="A11656" t="s">
        <v>261</v>
      </c>
      <c r="B11656" t="s">
        <v>6336</v>
      </c>
      <c r="C11656" t="s">
        <v>8394</v>
      </c>
      <c r="D11656">
        <v>2</v>
      </c>
      <c r="E11656" t="s">
        <v>169</v>
      </c>
      <c r="F11656">
        <v>2</v>
      </c>
      <c r="G11656">
        <v>2</v>
      </c>
      <c r="H11656" s="4" t="str">
        <f t="shared" si="364"/>
        <v>1CD179.2</v>
      </c>
      <c r="I11656" s="4" t="str">
        <f t="shared" si="365"/>
        <v>DGND</v>
      </c>
    </row>
    <row r="11657" spans="1:9">
      <c r="A11657" t="s">
        <v>261</v>
      </c>
      <c r="B11657" t="s">
        <v>6336</v>
      </c>
      <c r="C11657" t="s">
        <v>6397</v>
      </c>
      <c r="D11657" t="s">
        <v>491</v>
      </c>
      <c r="E11657" t="s">
        <v>490</v>
      </c>
      <c r="F11657">
        <v>1</v>
      </c>
      <c r="G11657" t="s">
        <v>491</v>
      </c>
      <c r="H11657" s="4" t="str">
        <f t="shared" si="364"/>
        <v>1K4.1</v>
      </c>
      <c r="I11657" s="4" t="str">
        <f t="shared" si="365"/>
        <v>VP12</v>
      </c>
    </row>
    <row r="11658" spans="1:9">
      <c r="A11658" t="s">
        <v>261</v>
      </c>
      <c r="B11658" t="s">
        <v>6336</v>
      </c>
      <c r="C11658" t="s">
        <v>6397</v>
      </c>
      <c r="D11658" t="s">
        <v>492</v>
      </c>
      <c r="E11658" t="s">
        <v>2056</v>
      </c>
      <c r="F11658">
        <v>4</v>
      </c>
      <c r="G11658" t="s">
        <v>492</v>
      </c>
      <c r="H11658" s="4" t="str">
        <f t="shared" si="364"/>
        <v>1K4.4</v>
      </c>
      <c r="I11658" s="4" t="str">
        <f t="shared" si="365"/>
        <v>S1_F_DVDD09</v>
      </c>
    </row>
    <row r="11659" spans="1:9">
      <c r="A11659" t="s">
        <v>261</v>
      </c>
      <c r="B11659" t="s">
        <v>6336</v>
      </c>
      <c r="C11659" t="s">
        <v>6397</v>
      </c>
      <c r="D11659" t="s">
        <v>493</v>
      </c>
      <c r="E11659" t="s">
        <v>2058</v>
      </c>
      <c r="F11659">
        <v>9</v>
      </c>
      <c r="G11659" t="s">
        <v>493</v>
      </c>
      <c r="H11659" s="4" t="str">
        <f t="shared" si="364"/>
        <v>1K4.9</v>
      </c>
      <c r="I11659" s="4" t="str">
        <f t="shared" si="365"/>
        <v>S1_F_AVDD09</v>
      </c>
    </row>
    <row r="11660" spans="1:9">
      <c r="A11660" t="s">
        <v>261</v>
      </c>
      <c r="B11660" t="s">
        <v>6336</v>
      </c>
      <c r="C11660" t="s">
        <v>6397</v>
      </c>
      <c r="D11660" t="s">
        <v>494</v>
      </c>
      <c r="E11660" t="s">
        <v>8609</v>
      </c>
      <c r="F11660">
        <v>12</v>
      </c>
      <c r="G11660" t="s">
        <v>494</v>
      </c>
      <c r="H11660" s="4" t="str">
        <f t="shared" si="364"/>
        <v>1K4.12</v>
      </c>
      <c r="I11660" s="4" t="str">
        <f t="shared" si="365"/>
        <v>SC_UDB004</v>
      </c>
    </row>
    <row r="11661" spans="1:9">
      <c r="A11661" t="s">
        <v>261</v>
      </c>
      <c r="B11661" t="s">
        <v>6336</v>
      </c>
      <c r="C11661" t="s">
        <v>6397</v>
      </c>
      <c r="D11661" t="s">
        <v>192</v>
      </c>
      <c r="E11661" t="s">
        <v>2059</v>
      </c>
      <c r="F11661">
        <v>3</v>
      </c>
      <c r="G11661" t="s">
        <v>192</v>
      </c>
      <c r="H11661" s="4" t="str">
        <f t="shared" si="364"/>
        <v>1K4.3</v>
      </c>
      <c r="I11661" s="4" t="str">
        <f t="shared" si="365"/>
        <v>S1_APWR_01+1F</v>
      </c>
    </row>
    <row r="11662" spans="1:9">
      <c r="A11662" t="s">
        <v>261</v>
      </c>
      <c r="B11662" t="s">
        <v>6336</v>
      </c>
      <c r="C11662" t="s">
        <v>6397</v>
      </c>
      <c r="D11662" t="s">
        <v>193</v>
      </c>
      <c r="E11662" t="s">
        <v>1477</v>
      </c>
      <c r="F11662">
        <v>10</v>
      </c>
      <c r="G11662" t="s">
        <v>193</v>
      </c>
      <c r="H11662" s="4" t="str">
        <f t="shared" si="364"/>
        <v>1K4.10</v>
      </c>
      <c r="I11662" s="4" t="str">
        <f t="shared" si="365"/>
        <v>S1_APWR_03F</v>
      </c>
    </row>
    <row r="11663" spans="1:9">
      <c r="A11663" t="s">
        <v>261</v>
      </c>
      <c r="B11663" t="s">
        <v>6336</v>
      </c>
      <c r="C11663" t="s">
        <v>6397</v>
      </c>
      <c r="D11663" t="s">
        <v>495</v>
      </c>
      <c r="E11663" t="s">
        <v>2060</v>
      </c>
      <c r="F11663">
        <v>5</v>
      </c>
      <c r="G11663" t="s">
        <v>495</v>
      </c>
      <c r="H11663" s="4" t="str">
        <f t="shared" si="364"/>
        <v>1K4.5</v>
      </c>
      <c r="I11663" s="4" t="str">
        <f t="shared" si="365"/>
        <v>S1_DVDD09_VO09</v>
      </c>
    </row>
    <row r="11664" spans="1:9">
      <c r="A11664" t="s">
        <v>261</v>
      </c>
      <c r="B11664" t="s">
        <v>6336</v>
      </c>
      <c r="C11664" t="s">
        <v>6397</v>
      </c>
      <c r="D11664" t="s">
        <v>496</v>
      </c>
      <c r="E11664" t="s">
        <v>2061</v>
      </c>
      <c r="F11664">
        <v>8</v>
      </c>
      <c r="G11664" t="s">
        <v>496</v>
      </c>
      <c r="H11664" s="4" t="str">
        <f t="shared" si="364"/>
        <v>1K4.8</v>
      </c>
      <c r="I11664" s="4" t="str">
        <f t="shared" si="365"/>
        <v>S1_AVDD09_VO09</v>
      </c>
    </row>
    <row r="11665" spans="1:9">
      <c r="A11665" t="s">
        <v>261</v>
      </c>
      <c r="B11665" t="s">
        <v>6336</v>
      </c>
      <c r="C11665" t="s">
        <v>6398</v>
      </c>
      <c r="D11665">
        <v>1</v>
      </c>
      <c r="E11665" t="s">
        <v>2060</v>
      </c>
      <c r="F11665">
        <v>1</v>
      </c>
      <c r="G11665">
        <v>1</v>
      </c>
      <c r="H11665" s="4" t="str">
        <f t="shared" si="364"/>
        <v>1RD11.1</v>
      </c>
      <c r="I11665" s="4" t="str">
        <f t="shared" si="365"/>
        <v>S1_DVDD09_VO09</v>
      </c>
    </row>
    <row r="11666" spans="1:9">
      <c r="A11666" t="s">
        <v>261</v>
      </c>
      <c r="B11666" t="s">
        <v>6336</v>
      </c>
      <c r="C11666" t="s">
        <v>6398</v>
      </c>
      <c r="D11666">
        <v>2</v>
      </c>
      <c r="E11666" t="s">
        <v>2300</v>
      </c>
      <c r="F11666">
        <v>2</v>
      </c>
      <c r="G11666">
        <v>2</v>
      </c>
      <c r="H11666" s="4" t="str">
        <f t="shared" si="364"/>
        <v>1RD11.2</v>
      </c>
      <c r="I11666" s="4" t="str">
        <f t="shared" si="365"/>
        <v>S1_HSD288</v>
      </c>
    </row>
    <row r="11667" spans="1:9">
      <c r="A11667" t="s">
        <v>261</v>
      </c>
      <c r="B11667" t="s">
        <v>6336</v>
      </c>
      <c r="C11667" t="s">
        <v>6399</v>
      </c>
      <c r="D11667">
        <v>1</v>
      </c>
      <c r="E11667" t="s">
        <v>2061</v>
      </c>
      <c r="F11667">
        <v>1</v>
      </c>
      <c r="G11667">
        <v>1</v>
      </c>
      <c r="H11667" s="4" t="str">
        <f t="shared" si="364"/>
        <v>1RD21.1</v>
      </c>
      <c r="I11667" s="4" t="str">
        <f t="shared" si="365"/>
        <v>S1_AVDD09_VO09</v>
      </c>
    </row>
    <row r="11668" spans="1:9">
      <c r="A11668" t="s">
        <v>261</v>
      </c>
      <c r="B11668" t="s">
        <v>6336</v>
      </c>
      <c r="C11668" t="s">
        <v>6399</v>
      </c>
      <c r="D11668">
        <v>2</v>
      </c>
      <c r="E11668" t="s">
        <v>2300</v>
      </c>
      <c r="F11668">
        <v>2</v>
      </c>
      <c r="G11668">
        <v>2</v>
      </c>
      <c r="H11668" s="4" t="str">
        <f t="shared" si="364"/>
        <v>1RD21.2</v>
      </c>
      <c r="I11668" s="4" t="str">
        <f t="shared" si="365"/>
        <v>S1_HSD288</v>
      </c>
    </row>
    <row r="11669" spans="1:9">
      <c r="A11669" t="s">
        <v>261</v>
      </c>
      <c r="B11669" t="s">
        <v>6336</v>
      </c>
      <c r="C11669" t="s">
        <v>6400</v>
      </c>
      <c r="D11669">
        <v>1</v>
      </c>
      <c r="E11669" t="s">
        <v>1483</v>
      </c>
      <c r="F11669">
        <v>1</v>
      </c>
      <c r="G11669">
        <v>1</v>
      </c>
      <c r="H11669" s="4" t="str">
        <f t="shared" si="364"/>
        <v>1RS11.1</v>
      </c>
      <c r="I11669" s="4" t="str">
        <f t="shared" si="365"/>
        <v>S1_APWR_01S</v>
      </c>
    </row>
    <row r="11670" spans="1:9">
      <c r="A11670" t="s">
        <v>261</v>
      </c>
      <c r="B11670" t="s">
        <v>6336</v>
      </c>
      <c r="C11670" t="s">
        <v>6400</v>
      </c>
      <c r="D11670">
        <v>2</v>
      </c>
      <c r="E11670" t="s">
        <v>2063</v>
      </c>
      <c r="F11670">
        <v>2</v>
      </c>
      <c r="G11670">
        <v>2</v>
      </c>
      <c r="H11670" s="4" t="str">
        <f t="shared" si="364"/>
        <v>1RS11.2</v>
      </c>
      <c r="I11670" s="4" t="str">
        <f t="shared" si="365"/>
        <v>S1_APWR_01+1S</v>
      </c>
    </row>
    <row r="11671" spans="1:9">
      <c r="A11671" t="s">
        <v>261</v>
      </c>
      <c r="B11671" t="s">
        <v>6336</v>
      </c>
      <c r="C11671" t="s">
        <v>6401</v>
      </c>
      <c r="D11671">
        <v>1</v>
      </c>
      <c r="E11671" t="s">
        <v>2055</v>
      </c>
      <c r="F11671">
        <v>1</v>
      </c>
      <c r="G11671">
        <v>1</v>
      </c>
      <c r="H11671" s="4" t="str">
        <f t="shared" si="364"/>
        <v>1ST1.1</v>
      </c>
      <c r="I11671" s="4" t="str">
        <f t="shared" si="365"/>
        <v>S1_DVDD09</v>
      </c>
    </row>
    <row r="11672" spans="1:9">
      <c r="A11672" t="s">
        <v>261</v>
      </c>
      <c r="B11672" t="s">
        <v>6336</v>
      </c>
      <c r="C11672" t="s">
        <v>6401</v>
      </c>
      <c r="D11672">
        <v>2</v>
      </c>
      <c r="E11672" t="s">
        <v>1483</v>
      </c>
      <c r="F11672">
        <v>2</v>
      </c>
      <c r="G11672">
        <v>2</v>
      </c>
      <c r="H11672" s="4" t="str">
        <f t="shared" si="364"/>
        <v>1ST1.2</v>
      </c>
      <c r="I11672" s="4" t="str">
        <f t="shared" si="365"/>
        <v>S1_APWR_01S</v>
      </c>
    </row>
    <row r="11673" spans="1:9">
      <c r="A11673" t="s">
        <v>261</v>
      </c>
      <c r="B11673" t="s">
        <v>6336</v>
      </c>
      <c r="C11673" t="s">
        <v>6402</v>
      </c>
      <c r="D11673">
        <v>1</v>
      </c>
      <c r="E11673" t="s">
        <v>1477</v>
      </c>
      <c r="F11673">
        <v>1</v>
      </c>
      <c r="G11673">
        <v>1</v>
      </c>
      <c r="H11673" s="4" t="str">
        <f t="shared" si="364"/>
        <v>1ST2.1</v>
      </c>
      <c r="I11673" s="4" t="str">
        <f t="shared" si="365"/>
        <v>S1_APWR_03F</v>
      </c>
    </row>
    <row r="11674" spans="1:9">
      <c r="A11674" t="s">
        <v>261</v>
      </c>
      <c r="B11674" t="s">
        <v>6336</v>
      </c>
      <c r="C11674" t="s">
        <v>6402</v>
      </c>
      <c r="D11674">
        <v>2</v>
      </c>
      <c r="E11674" t="s">
        <v>1484</v>
      </c>
      <c r="F11674">
        <v>2</v>
      </c>
      <c r="G11674">
        <v>2</v>
      </c>
      <c r="H11674" s="4" t="str">
        <f t="shared" si="364"/>
        <v>1ST2.2</v>
      </c>
      <c r="I11674" s="4" t="str">
        <f t="shared" si="365"/>
        <v>S1_APWR_03S</v>
      </c>
    </row>
    <row r="11675" spans="1:9">
      <c r="A11675" t="s">
        <v>261</v>
      </c>
      <c r="B11675" t="s">
        <v>6336</v>
      </c>
      <c r="C11675" t="s">
        <v>6403</v>
      </c>
      <c r="D11675">
        <v>1</v>
      </c>
      <c r="E11675" t="s">
        <v>169</v>
      </c>
      <c r="F11675">
        <v>1</v>
      </c>
      <c r="G11675">
        <v>1</v>
      </c>
      <c r="H11675" s="4" t="str">
        <f t="shared" si="364"/>
        <v>1STG1.1</v>
      </c>
      <c r="I11675" s="4" t="str">
        <f t="shared" si="365"/>
        <v>DGND</v>
      </c>
    </row>
    <row r="11676" spans="1:9">
      <c r="A11676" t="s">
        <v>261</v>
      </c>
      <c r="B11676" t="s">
        <v>6336</v>
      </c>
      <c r="C11676" t="s">
        <v>6403</v>
      </c>
      <c r="D11676">
        <v>2</v>
      </c>
      <c r="E11676" t="s">
        <v>2064</v>
      </c>
      <c r="F11676">
        <v>2</v>
      </c>
      <c r="G11676">
        <v>2</v>
      </c>
      <c r="H11676" s="4" t="str">
        <f t="shared" si="364"/>
        <v>1STG1.2</v>
      </c>
      <c r="I11676" s="4" t="str">
        <f t="shared" si="365"/>
        <v>S1_APWR_01+1GS</v>
      </c>
    </row>
    <row r="11677" spans="1:9">
      <c r="A11677" t="s">
        <v>261</v>
      </c>
      <c r="B11677" t="s">
        <v>6336</v>
      </c>
      <c r="C11677" t="s">
        <v>6404</v>
      </c>
      <c r="D11677">
        <v>1</v>
      </c>
      <c r="E11677" t="s">
        <v>169</v>
      </c>
      <c r="F11677">
        <v>1</v>
      </c>
      <c r="G11677">
        <v>1</v>
      </c>
      <c r="H11677" s="4" t="str">
        <f t="shared" si="364"/>
        <v>1STG2.1</v>
      </c>
      <c r="I11677" s="4" t="str">
        <f t="shared" si="365"/>
        <v>DGND</v>
      </c>
    </row>
    <row r="11678" spans="1:9">
      <c r="A11678" t="s">
        <v>261</v>
      </c>
      <c r="B11678" t="s">
        <v>6336</v>
      </c>
      <c r="C11678" t="s">
        <v>6404</v>
      </c>
      <c r="D11678">
        <v>2</v>
      </c>
      <c r="E11678" t="s">
        <v>1489</v>
      </c>
      <c r="F11678">
        <v>2</v>
      </c>
      <c r="G11678">
        <v>2</v>
      </c>
      <c r="H11678" s="4" t="str">
        <f t="shared" si="364"/>
        <v>1STG2.2</v>
      </c>
      <c r="I11678" s="4" t="str">
        <f t="shared" si="365"/>
        <v>S1_APWR_03GS</v>
      </c>
    </row>
    <row r="11679" spans="1:9">
      <c r="A11679" t="s">
        <v>261</v>
      </c>
      <c r="B11679" t="s">
        <v>6336</v>
      </c>
      <c r="C11679" t="s">
        <v>2057</v>
      </c>
      <c r="D11679" t="s">
        <v>173</v>
      </c>
      <c r="E11679" t="s">
        <v>2057</v>
      </c>
      <c r="F11679">
        <v>1</v>
      </c>
      <c r="G11679" t="s">
        <v>173</v>
      </c>
      <c r="H11679" s="4" t="str">
        <f t="shared" si="364"/>
        <v>S1_AVDD09.1</v>
      </c>
      <c r="I11679" s="4" t="str">
        <f t="shared" si="365"/>
        <v>S1_AVDD09</v>
      </c>
    </row>
    <row r="11680" spans="1:9">
      <c r="A11680" t="s">
        <v>261</v>
      </c>
      <c r="B11680" t="s">
        <v>6336</v>
      </c>
      <c r="C11680" t="s">
        <v>6405</v>
      </c>
      <c r="D11680" t="s">
        <v>173</v>
      </c>
      <c r="E11680" t="s">
        <v>169</v>
      </c>
      <c r="F11680">
        <v>1</v>
      </c>
      <c r="G11680" t="s">
        <v>173</v>
      </c>
      <c r="H11680" s="4" t="str">
        <f t="shared" si="364"/>
        <v>S1_DGND1.1</v>
      </c>
      <c r="I11680" s="4" t="str">
        <f t="shared" si="365"/>
        <v>DGND</v>
      </c>
    </row>
    <row r="11681" spans="1:9">
      <c r="A11681" t="s">
        <v>261</v>
      </c>
      <c r="B11681" t="s">
        <v>6336</v>
      </c>
      <c r="C11681" t="s">
        <v>6406</v>
      </c>
      <c r="D11681" t="s">
        <v>173</v>
      </c>
      <c r="E11681" t="s">
        <v>169</v>
      </c>
      <c r="F11681">
        <v>1</v>
      </c>
      <c r="G11681" t="s">
        <v>173</v>
      </c>
      <c r="H11681" s="4" t="str">
        <f t="shared" si="364"/>
        <v>S1_DGND2.1</v>
      </c>
      <c r="I11681" s="4" t="str">
        <f t="shared" si="365"/>
        <v>DGND</v>
      </c>
    </row>
    <row r="11682" spans="1:9">
      <c r="A11682" t="s">
        <v>261</v>
      </c>
      <c r="B11682" t="s">
        <v>6336</v>
      </c>
      <c r="C11682" t="s">
        <v>6407</v>
      </c>
      <c r="D11682" t="s">
        <v>173</v>
      </c>
      <c r="E11682" t="s">
        <v>169</v>
      </c>
      <c r="F11682">
        <v>1</v>
      </c>
      <c r="G11682" t="s">
        <v>173</v>
      </c>
      <c r="H11682" s="4" t="str">
        <f t="shared" si="364"/>
        <v>S1_DGND3.1</v>
      </c>
      <c r="I11682" s="4" t="str">
        <f t="shared" si="365"/>
        <v>DGND</v>
      </c>
    </row>
    <row r="11683" spans="1:9">
      <c r="A11683" t="s">
        <v>261</v>
      </c>
      <c r="B11683" t="s">
        <v>6336</v>
      </c>
      <c r="C11683" t="s">
        <v>6408</v>
      </c>
      <c r="D11683" t="s">
        <v>173</v>
      </c>
      <c r="E11683" t="s">
        <v>169</v>
      </c>
      <c r="F11683">
        <v>1</v>
      </c>
      <c r="G11683" t="s">
        <v>173</v>
      </c>
      <c r="H11683" s="4" t="str">
        <f t="shared" si="364"/>
        <v>S1_DGND4.1</v>
      </c>
      <c r="I11683" s="4" t="str">
        <f t="shared" si="365"/>
        <v>DGND</v>
      </c>
    </row>
    <row r="11684" spans="1:9">
      <c r="A11684" t="s">
        <v>261</v>
      </c>
      <c r="B11684" t="s">
        <v>6336</v>
      </c>
      <c r="C11684" t="s">
        <v>2055</v>
      </c>
      <c r="D11684" t="s">
        <v>173</v>
      </c>
      <c r="E11684" t="s">
        <v>2055</v>
      </c>
      <c r="F11684">
        <v>1</v>
      </c>
      <c r="G11684" t="s">
        <v>173</v>
      </c>
      <c r="H11684" s="4" t="str">
        <f t="shared" si="364"/>
        <v>S1_DVDD09.1</v>
      </c>
      <c r="I11684" s="4" t="str">
        <f t="shared" si="365"/>
        <v>S1_DVDD09</v>
      </c>
    </row>
    <row r="11685" spans="1:9">
      <c r="A11685" t="s">
        <v>261</v>
      </c>
      <c r="B11685" t="s">
        <v>6336</v>
      </c>
      <c r="C11685" t="s">
        <v>165</v>
      </c>
      <c r="D11685" t="s">
        <v>190</v>
      </c>
      <c r="E11685" t="s">
        <v>169</v>
      </c>
      <c r="F11685" t="s">
        <v>309</v>
      </c>
      <c r="G11685" t="s">
        <v>190</v>
      </c>
      <c r="H11685" s="4" t="str">
        <f t="shared" si="364"/>
        <v>SITE1.H4</v>
      </c>
      <c r="I11685" s="4" t="str">
        <f t="shared" si="365"/>
        <v>DGND</v>
      </c>
    </row>
    <row r="11686" spans="1:9">
      <c r="A11686" t="s">
        <v>261</v>
      </c>
      <c r="B11686" t="s">
        <v>6336</v>
      </c>
      <c r="C11686" t="s">
        <v>165</v>
      </c>
      <c r="D11686" t="s">
        <v>1529</v>
      </c>
      <c r="E11686" t="s">
        <v>2057</v>
      </c>
      <c r="F11686" t="s">
        <v>366</v>
      </c>
      <c r="G11686" t="s">
        <v>1529</v>
      </c>
      <c r="H11686" s="4" t="str">
        <f t="shared" si="364"/>
        <v>SITE1.E4</v>
      </c>
      <c r="I11686" s="4" t="str">
        <f t="shared" si="365"/>
        <v>S1_AVDD09</v>
      </c>
    </row>
    <row r="11687" spans="1:9">
      <c r="A11687" t="s">
        <v>261</v>
      </c>
      <c r="B11687" t="s">
        <v>6336</v>
      </c>
      <c r="C11687" t="s">
        <v>165</v>
      </c>
      <c r="D11687" t="s">
        <v>1530</v>
      </c>
      <c r="E11687" t="s">
        <v>2057</v>
      </c>
      <c r="F11687" t="s">
        <v>332</v>
      </c>
      <c r="G11687" t="s">
        <v>1530</v>
      </c>
      <c r="H11687" s="4" t="str">
        <f t="shared" si="364"/>
        <v>SITE1.E5</v>
      </c>
      <c r="I11687" s="4" t="str">
        <f t="shared" si="365"/>
        <v>S1_AVDD09</v>
      </c>
    </row>
    <row r="11688" spans="1:9">
      <c r="A11688" t="s">
        <v>261</v>
      </c>
      <c r="B11688" t="s">
        <v>6336</v>
      </c>
      <c r="C11688" t="s">
        <v>165</v>
      </c>
      <c r="D11688" t="s">
        <v>1531</v>
      </c>
      <c r="E11688" t="s">
        <v>2057</v>
      </c>
      <c r="F11688" t="s">
        <v>1704</v>
      </c>
      <c r="G11688" t="s">
        <v>1531</v>
      </c>
      <c r="H11688" s="4" t="str">
        <f t="shared" si="364"/>
        <v>SITE1.V8</v>
      </c>
      <c r="I11688" s="4" t="str">
        <f t="shared" si="365"/>
        <v>S1_AVDD09</v>
      </c>
    </row>
    <row r="11689" spans="1:9">
      <c r="A11689" t="s">
        <v>261</v>
      </c>
      <c r="B11689" t="s">
        <v>6336</v>
      </c>
      <c r="C11689" t="s">
        <v>165</v>
      </c>
      <c r="D11689" t="s">
        <v>1532</v>
      </c>
      <c r="E11689" t="s">
        <v>2057</v>
      </c>
      <c r="F11689" t="s">
        <v>1705</v>
      </c>
      <c r="G11689" t="s">
        <v>1532</v>
      </c>
      <c r="H11689" s="4" t="str">
        <f t="shared" si="364"/>
        <v>SITE1.V9</v>
      </c>
      <c r="I11689" s="4" t="str">
        <f t="shared" si="365"/>
        <v>S1_AVDD09</v>
      </c>
    </row>
    <row r="11690" spans="1:9">
      <c r="A11690" t="s">
        <v>261</v>
      </c>
      <c r="B11690" t="s">
        <v>6336</v>
      </c>
      <c r="C11690" t="s">
        <v>165</v>
      </c>
      <c r="D11690" t="s">
        <v>1533</v>
      </c>
      <c r="E11690" t="s">
        <v>2057</v>
      </c>
      <c r="F11690" t="s">
        <v>201</v>
      </c>
      <c r="G11690" t="s">
        <v>1533</v>
      </c>
      <c r="H11690" s="4" t="str">
        <f t="shared" si="364"/>
        <v>SITE1.A8</v>
      </c>
      <c r="I11690" s="4" t="str">
        <f t="shared" si="365"/>
        <v>S1_AVDD09</v>
      </c>
    </row>
    <row r="11691" spans="1:9">
      <c r="A11691" t="s">
        <v>261</v>
      </c>
      <c r="B11691" t="s">
        <v>6336</v>
      </c>
      <c r="C11691" t="s">
        <v>165</v>
      </c>
      <c r="D11691" t="s">
        <v>1534</v>
      </c>
      <c r="E11691" t="s">
        <v>2057</v>
      </c>
      <c r="F11691" t="s">
        <v>456</v>
      </c>
      <c r="G11691" t="s">
        <v>1534</v>
      </c>
      <c r="H11691" s="4" t="str">
        <f t="shared" si="364"/>
        <v>SITE1.D8</v>
      </c>
      <c r="I11691" s="4" t="str">
        <f t="shared" si="365"/>
        <v>S1_AVDD09</v>
      </c>
    </row>
    <row r="11692" spans="1:9">
      <c r="A11692" t="s">
        <v>261</v>
      </c>
      <c r="B11692" t="s">
        <v>6336</v>
      </c>
      <c r="C11692" t="s">
        <v>165</v>
      </c>
      <c r="D11692" t="s">
        <v>2986</v>
      </c>
      <c r="E11692" t="s">
        <v>2057</v>
      </c>
      <c r="F11692" t="s">
        <v>449</v>
      </c>
      <c r="G11692" t="s">
        <v>2986</v>
      </c>
      <c r="H11692" s="4" t="str">
        <f t="shared" si="364"/>
        <v>SITE1.D16</v>
      </c>
      <c r="I11692" s="4" t="str">
        <f t="shared" si="365"/>
        <v>S1_AVDD09</v>
      </c>
    </row>
    <row r="11693" spans="1:9">
      <c r="A11693" t="s">
        <v>261</v>
      </c>
      <c r="B11693" t="s">
        <v>6336</v>
      </c>
      <c r="C11693" t="s">
        <v>165</v>
      </c>
      <c r="D11693" t="s">
        <v>2987</v>
      </c>
      <c r="E11693" t="s">
        <v>2057</v>
      </c>
      <c r="F11693" t="s">
        <v>403</v>
      </c>
      <c r="G11693" t="s">
        <v>2987</v>
      </c>
      <c r="H11693" s="4" t="str">
        <f t="shared" si="364"/>
        <v>SITE1.E16</v>
      </c>
      <c r="I11693" s="4" t="str">
        <f t="shared" si="365"/>
        <v>S1_AVDD09</v>
      </c>
    </row>
    <row r="11694" spans="1:9">
      <c r="A11694" t="s">
        <v>261</v>
      </c>
      <c r="B11694" t="s">
        <v>6336</v>
      </c>
      <c r="C11694" t="s">
        <v>165</v>
      </c>
      <c r="D11694" t="s">
        <v>1536</v>
      </c>
      <c r="E11694" t="s">
        <v>2057</v>
      </c>
      <c r="F11694" t="s">
        <v>907</v>
      </c>
      <c r="G11694" t="s">
        <v>1536</v>
      </c>
      <c r="H11694" s="4" t="str">
        <f t="shared" si="364"/>
        <v>SITE1.D15</v>
      </c>
      <c r="I11694" s="4" t="str">
        <f t="shared" si="365"/>
        <v>S1_AVDD09</v>
      </c>
    </row>
    <row r="11695" spans="1:9">
      <c r="A11695" t="s">
        <v>261</v>
      </c>
      <c r="B11695" t="s">
        <v>6336</v>
      </c>
      <c r="C11695" t="s">
        <v>165</v>
      </c>
      <c r="D11695" t="s">
        <v>1537</v>
      </c>
      <c r="E11695" t="s">
        <v>2057</v>
      </c>
      <c r="F11695" t="s">
        <v>1577</v>
      </c>
      <c r="G11695" t="s">
        <v>1537</v>
      </c>
      <c r="H11695" s="4" t="str">
        <f t="shared" si="364"/>
        <v>SITE1.E15</v>
      </c>
      <c r="I11695" s="4" t="str">
        <f t="shared" si="365"/>
        <v>S1_AVDD09</v>
      </c>
    </row>
    <row r="11696" spans="1:9">
      <c r="A11696" t="s">
        <v>261</v>
      </c>
      <c r="B11696" t="s">
        <v>6336</v>
      </c>
      <c r="C11696" t="s">
        <v>165</v>
      </c>
      <c r="D11696" t="s">
        <v>1538</v>
      </c>
      <c r="E11696" t="s">
        <v>2057</v>
      </c>
      <c r="F11696" t="s">
        <v>1525</v>
      </c>
      <c r="G11696" t="s">
        <v>1538</v>
      </c>
      <c r="H11696" s="4" t="str">
        <f t="shared" si="364"/>
        <v>SITE1.V4</v>
      </c>
      <c r="I11696" s="4" t="str">
        <f t="shared" si="365"/>
        <v>S1_AVDD09</v>
      </c>
    </row>
    <row r="11697" spans="1:9">
      <c r="A11697" t="s">
        <v>261</v>
      </c>
      <c r="B11697" t="s">
        <v>6336</v>
      </c>
      <c r="C11697" t="s">
        <v>165</v>
      </c>
      <c r="D11697" t="s">
        <v>1539</v>
      </c>
      <c r="E11697" t="s">
        <v>2057</v>
      </c>
      <c r="F11697" t="s">
        <v>1527</v>
      </c>
      <c r="G11697" t="s">
        <v>1539</v>
      </c>
      <c r="H11697" s="4" t="str">
        <f t="shared" si="364"/>
        <v>SITE1.V5</v>
      </c>
      <c r="I11697" s="4" t="str">
        <f t="shared" si="365"/>
        <v>S1_AVDD09</v>
      </c>
    </row>
    <row r="11698" spans="1:9">
      <c r="A11698" t="s">
        <v>261</v>
      </c>
      <c r="B11698" t="s">
        <v>6336</v>
      </c>
      <c r="C11698" t="s">
        <v>165</v>
      </c>
      <c r="D11698" t="s">
        <v>1540</v>
      </c>
      <c r="E11698" t="s">
        <v>2057</v>
      </c>
      <c r="F11698" t="s">
        <v>339</v>
      </c>
      <c r="G11698" t="s">
        <v>1540</v>
      </c>
      <c r="H11698" s="4" t="str">
        <f t="shared" si="364"/>
        <v>SITE1.T13</v>
      </c>
      <c r="I11698" s="4" t="str">
        <f t="shared" si="365"/>
        <v>S1_AVDD09</v>
      </c>
    </row>
    <row r="11699" spans="1:9">
      <c r="A11699" t="s">
        <v>261</v>
      </c>
      <c r="B11699" t="s">
        <v>6336</v>
      </c>
      <c r="C11699" t="s">
        <v>165</v>
      </c>
      <c r="D11699" t="s">
        <v>1541</v>
      </c>
      <c r="E11699" t="s">
        <v>2057</v>
      </c>
      <c r="F11699" t="s">
        <v>341</v>
      </c>
      <c r="G11699" t="s">
        <v>1541</v>
      </c>
      <c r="H11699" s="4" t="str">
        <f t="shared" si="364"/>
        <v>SITE1.T14</v>
      </c>
      <c r="I11699" s="4" t="str">
        <f t="shared" si="365"/>
        <v>S1_AVDD09</v>
      </c>
    </row>
    <row r="11700" spans="1:9">
      <c r="A11700" t="s">
        <v>261</v>
      </c>
      <c r="B11700" t="s">
        <v>6336</v>
      </c>
      <c r="C11700" t="s">
        <v>165</v>
      </c>
      <c r="D11700" t="s">
        <v>1542</v>
      </c>
      <c r="E11700" t="s">
        <v>2057</v>
      </c>
      <c r="F11700" t="s">
        <v>1612</v>
      </c>
      <c r="G11700" t="s">
        <v>1542</v>
      </c>
      <c r="H11700" s="4" t="str">
        <f t="shared" si="364"/>
        <v>SITE1.V10</v>
      </c>
      <c r="I11700" s="4" t="str">
        <f t="shared" si="365"/>
        <v>S1_AVDD09</v>
      </c>
    </row>
    <row r="11701" spans="1:9">
      <c r="A11701" t="s">
        <v>261</v>
      </c>
      <c r="B11701" t="s">
        <v>6336</v>
      </c>
      <c r="C11701" t="s">
        <v>165</v>
      </c>
      <c r="D11701" t="s">
        <v>1543</v>
      </c>
      <c r="E11701" t="s">
        <v>2057</v>
      </c>
      <c r="F11701" t="s">
        <v>1613</v>
      </c>
      <c r="G11701" t="s">
        <v>1543</v>
      </c>
      <c r="H11701" s="4" t="str">
        <f t="shared" si="364"/>
        <v>SITE1.V11</v>
      </c>
      <c r="I11701" s="4" t="str">
        <f t="shared" si="365"/>
        <v>S1_AVDD09</v>
      </c>
    </row>
    <row r="11702" spans="1:9">
      <c r="A11702" t="s">
        <v>261</v>
      </c>
      <c r="B11702" t="s">
        <v>6336</v>
      </c>
      <c r="C11702" t="s">
        <v>165</v>
      </c>
      <c r="D11702" t="s">
        <v>1515</v>
      </c>
      <c r="E11702" t="s">
        <v>2055</v>
      </c>
      <c r="F11702" t="s">
        <v>428</v>
      </c>
      <c r="G11702" t="s">
        <v>1515</v>
      </c>
      <c r="H11702" s="4" t="str">
        <f t="shared" si="364"/>
        <v>SITE1.G8</v>
      </c>
      <c r="I11702" s="4" t="str">
        <f t="shared" si="365"/>
        <v>S1_DVDD09</v>
      </c>
    </row>
    <row r="11703" spans="1:9">
      <c r="A11703" t="s">
        <v>261</v>
      </c>
      <c r="B11703" t="s">
        <v>6336</v>
      </c>
      <c r="C11703" t="s">
        <v>165</v>
      </c>
      <c r="D11703" t="s">
        <v>1516</v>
      </c>
      <c r="E11703" t="s">
        <v>2055</v>
      </c>
      <c r="F11703" t="s">
        <v>412</v>
      </c>
      <c r="G11703" t="s">
        <v>1516</v>
      </c>
      <c r="H11703" s="4" t="str">
        <f t="shared" si="364"/>
        <v>SITE1.H9</v>
      </c>
      <c r="I11703" s="4" t="str">
        <f t="shared" si="365"/>
        <v>S1_DVDD09</v>
      </c>
    </row>
    <row r="11704" spans="1:9">
      <c r="A11704" t="s">
        <v>261</v>
      </c>
      <c r="B11704" t="s">
        <v>6336</v>
      </c>
      <c r="C11704" t="s">
        <v>165</v>
      </c>
      <c r="D11704" t="s">
        <v>1517</v>
      </c>
      <c r="E11704" t="s">
        <v>2055</v>
      </c>
      <c r="F11704" t="s">
        <v>415</v>
      </c>
      <c r="G11704" t="s">
        <v>1517</v>
      </c>
      <c r="H11704" s="4" t="str">
        <f t="shared" si="364"/>
        <v>SITE1.J9</v>
      </c>
      <c r="I11704" s="4" t="str">
        <f t="shared" si="365"/>
        <v>S1_DVDD09</v>
      </c>
    </row>
    <row r="11705" spans="1:9">
      <c r="A11705" t="s">
        <v>261</v>
      </c>
      <c r="B11705" t="s">
        <v>6336</v>
      </c>
      <c r="C11705" t="s">
        <v>165</v>
      </c>
      <c r="D11705" t="s">
        <v>1518</v>
      </c>
      <c r="E11705" t="s">
        <v>2055</v>
      </c>
      <c r="F11705" t="s">
        <v>302</v>
      </c>
      <c r="G11705" t="s">
        <v>1518</v>
      </c>
      <c r="H11705" s="4" t="str">
        <f t="shared" si="364"/>
        <v>SITE1.K9</v>
      </c>
      <c r="I11705" s="4" t="str">
        <f t="shared" si="365"/>
        <v>S1_DVDD09</v>
      </c>
    </row>
    <row r="11706" spans="1:9">
      <c r="A11706" t="s">
        <v>261</v>
      </c>
      <c r="B11706" t="s">
        <v>6336</v>
      </c>
      <c r="C11706" t="s">
        <v>165</v>
      </c>
      <c r="D11706" t="s">
        <v>1519</v>
      </c>
      <c r="E11706" t="s">
        <v>2055</v>
      </c>
      <c r="F11706" t="s">
        <v>421</v>
      </c>
      <c r="G11706" t="s">
        <v>1519</v>
      </c>
      <c r="H11706" s="4" t="str">
        <f t="shared" si="364"/>
        <v>SITE1.L9</v>
      </c>
      <c r="I11706" s="4" t="str">
        <f t="shared" si="365"/>
        <v>S1_DVDD09</v>
      </c>
    </row>
    <row r="11707" spans="1:9">
      <c r="A11707" t="s">
        <v>261</v>
      </c>
      <c r="B11707" t="s">
        <v>6336</v>
      </c>
      <c r="C11707" t="s">
        <v>165</v>
      </c>
      <c r="D11707" t="s">
        <v>1520</v>
      </c>
      <c r="E11707" t="s">
        <v>2055</v>
      </c>
      <c r="F11707" t="s">
        <v>1597</v>
      </c>
      <c r="G11707" t="s">
        <v>1520</v>
      </c>
      <c r="H11707" s="4" t="str">
        <f t="shared" si="364"/>
        <v>SITE1.M10</v>
      </c>
      <c r="I11707" s="4" t="str">
        <f t="shared" si="365"/>
        <v>S1_DVDD09</v>
      </c>
    </row>
    <row r="11708" spans="1:9">
      <c r="A11708" t="s">
        <v>261</v>
      </c>
      <c r="B11708" t="s">
        <v>6336</v>
      </c>
      <c r="C11708" t="s">
        <v>165</v>
      </c>
      <c r="D11708" t="s">
        <v>1521</v>
      </c>
      <c r="E11708" t="s">
        <v>2055</v>
      </c>
      <c r="F11708" t="s">
        <v>1598</v>
      </c>
      <c r="G11708" t="s">
        <v>1521</v>
      </c>
      <c r="H11708" s="4" t="str">
        <f t="shared" si="364"/>
        <v>SITE1.M11</v>
      </c>
      <c r="I11708" s="4" t="str">
        <f t="shared" si="365"/>
        <v>S1_DVDD09</v>
      </c>
    </row>
    <row r="11709" spans="1:9">
      <c r="A11709" t="s">
        <v>261</v>
      </c>
      <c r="B11709" t="s">
        <v>6336</v>
      </c>
      <c r="C11709" t="s">
        <v>165</v>
      </c>
      <c r="D11709" t="s">
        <v>1522</v>
      </c>
      <c r="E11709" t="s">
        <v>2055</v>
      </c>
      <c r="F11709" t="s">
        <v>1599</v>
      </c>
      <c r="G11709" t="s">
        <v>1522</v>
      </c>
      <c r="H11709" s="4" t="str">
        <f t="shared" si="364"/>
        <v>SITE1.M12</v>
      </c>
      <c r="I11709" s="4" t="str">
        <f t="shared" si="365"/>
        <v>S1_DVDD09</v>
      </c>
    </row>
    <row r="11710" spans="1:9">
      <c r="A11710" t="s">
        <v>261</v>
      </c>
      <c r="B11710" t="s">
        <v>6336</v>
      </c>
      <c r="C11710" t="s">
        <v>165</v>
      </c>
      <c r="D11710" t="s">
        <v>1523</v>
      </c>
      <c r="E11710" t="s">
        <v>2055</v>
      </c>
      <c r="F11710" t="s">
        <v>451</v>
      </c>
      <c r="G11710" t="s">
        <v>1523</v>
      </c>
      <c r="H11710" s="4" t="str">
        <f t="shared" si="364"/>
        <v>SITE1.N10</v>
      </c>
      <c r="I11710" s="4" t="str">
        <f t="shared" si="365"/>
        <v>S1_DVDD09</v>
      </c>
    </row>
    <row r="11711" spans="1:9">
      <c r="A11711" t="s">
        <v>261</v>
      </c>
      <c r="B11711" t="s">
        <v>6336</v>
      </c>
      <c r="C11711" t="s">
        <v>165</v>
      </c>
      <c r="D11711" t="s">
        <v>1524</v>
      </c>
      <c r="E11711" t="s">
        <v>2055</v>
      </c>
      <c r="F11711" t="s">
        <v>448</v>
      </c>
      <c r="G11711" t="s">
        <v>1524</v>
      </c>
      <c r="H11711" s="4" t="str">
        <f t="shared" si="364"/>
        <v>SITE1.N11</v>
      </c>
      <c r="I11711" s="4" t="str">
        <f t="shared" si="365"/>
        <v>S1_DVDD09</v>
      </c>
    </row>
    <row r="11712" spans="1:9">
      <c r="A11712" t="s">
        <v>261</v>
      </c>
      <c r="B11712" t="s">
        <v>6336</v>
      </c>
      <c r="C11712" t="s">
        <v>165</v>
      </c>
      <c r="D11712" t="s">
        <v>1526</v>
      </c>
      <c r="E11712" t="s">
        <v>2055</v>
      </c>
      <c r="F11712" t="s">
        <v>447</v>
      </c>
      <c r="G11712" t="s">
        <v>1526</v>
      </c>
      <c r="H11712" s="4" t="str">
        <f t="shared" si="364"/>
        <v>SITE1.N12</v>
      </c>
      <c r="I11712" s="4" t="str">
        <f t="shared" si="365"/>
        <v>S1_DVDD09</v>
      </c>
    </row>
    <row r="11713" spans="1:9">
      <c r="A11713" t="s">
        <v>261</v>
      </c>
      <c r="B11713" t="s">
        <v>6336</v>
      </c>
      <c r="C11713" t="s">
        <v>165</v>
      </c>
      <c r="D11713" t="s">
        <v>182</v>
      </c>
      <c r="F11713" t="s">
        <v>182</v>
      </c>
      <c r="G11713" t="s">
        <v>182</v>
      </c>
      <c r="H11713" s="4" t="str">
        <f t="shared" si="364"/>
        <v>SITE1.GH1</v>
      </c>
      <c r="I11713" s="4">
        <f t="shared" si="365"/>
        <v>0</v>
      </c>
    </row>
    <row r="11714" spans="1:9">
      <c r="A11714" t="s">
        <v>261</v>
      </c>
      <c r="B11714" t="s">
        <v>6336</v>
      </c>
      <c r="C11714" t="s">
        <v>165</v>
      </c>
      <c r="D11714" t="s">
        <v>183</v>
      </c>
      <c r="F11714" t="s">
        <v>183</v>
      </c>
      <c r="G11714" t="s">
        <v>183</v>
      </c>
      <c r="H11714" s="4" t="str">
        <f t="shared" ref="H11714:H11777" si="366">CONCATENATE(C11714,".",F11714)</f>
        <v>SITE1.GH2</v>
      </c>
      <c r="I11714" s="4">
        <f t="shared" ref="I11714:I11777" si="367">E11714</f>
        <v>0</v>
      </c>
    </row>
    <row r="11715" spans="1:9">
      <c r="A11715" t="s">
        <v>261</v>
      </c>
      <c r="B11715" t="s">
        <v>6336</v>
      </c>
      <c r="C11715" t="s">
        <v>165</v>
      </c>
      <c r="D11715" t="s">
        <v>184</v>
      </c>
      <c r="F11715" t="s">
        <v>184</v>
      </c>
      <c r="G11715" t="s">
        <v>184</v>
      </c>
      <c r="H11715" s="4" t="str">
        <f t="shared" si="366"/>
        <v>SITE1.GH3</v>
      </c>
      <c r="I11715" s="4">
        <f t="shared" si="367"/>
        <v>0</v>
      </c>
    </row>
    <row r="11716" spans="1:9">
      <c r="A11716" t="s">
        <v>261</v>
      </c>
      <c r="B11716" t="s">
        <v>6336</v>
      </c>
      <c r="C11716" t="s">
        <v>165</v>
      </c>
      <c r="D11716" t="s">
        <v>185</v>
      </c>
      <c r="F11716" t="s">
        <v>185</v>
      </c>
      <c r="G11716" t="s">
        <v>185</v>
      </c>
      <c r="H11716" s="4" t="str">
        <f t="shared" si="366"/>
        <v>SITE1.GH4</v>
      </c>
      <c r="I11716" s="4">
        <f t="shared" si="367"/>
        <v>0</v>
      </c>
    </row>
    <row r="11717" spans="1:9">
      <c r="A11717" t="s">
        <v>261</v>
      </c>
      <c r="B11717" t="s">
        <v>6336</v>
      </c>
      <c r="C11717" t="s">
        <v>165</v>
      </c>
      <c r="D11717" t="s">
        <v>3014</v>
      </c>
      <c r="E11717" t="s">
        <v>169</v>
      </c>
      <c r="F11717" t="s">
        <v>195</v>
      </c>
      <c r="G11717" t="s">
        <v>3014</v>
      </c>
      <c r="H11717" s="4" t="str">
        <f t="shared" si="366"/>
        <v>SITE1.A1</v>
      </c>
      <c r="I11717" s="4" t="str">
        <f t="shared" si="367"/>
        <v>DGND</v>
      </c>
    </row>
    <row r="11718" spans="1:9">
      <c r="A11718" t="s">
        <v>261</v>
      </c>
      <c r="B11718" t="s">
        <v>6336</v>
      </c>
      <c r="C11718" t="s">
        <v>165</v>
      </c>
      <c r="D11718" t="s">
        <v>3015</v>
      </c>
      <c r="E11718" t="s">
        <v>169</v>
      </c>
      <c r="F11718" t="s">
        <v>202</v>
      </c>
      <c r="G11718" t="s">
        <v>3015</v>
      </c>
      <c r="H11718" s="4" t="str">
        <f t="shared" si="366"/>
        <v>SITE1.A9</v>
      </c>
      <c r="I11718" s="4" t="str">
        <f t="shared" si="367"/>
        <v>DGND</v>
      </c>
    </row>
    <row r="11719" spans="1:9">
      <c r="A11719" t="s">
        <v>261</v>
      </c>
      <c r="B11719" t="s">
        <v>6336</v>
      </c>
      <c r="C11719" t="s">
        <v>165</v>
      </c>
      <c r="D11719" t="s">
        <v>3016</v>
      </c>
      <c r="E11719" t="s">
        <v>169</v>
      </c>
      <c r="F11719" t="s">
        <v>204</v>
      </c>
      <c r="G11719" t="s">
        <v>3016</v>
      </c>
      <c r="H11719" s="4" t="str">
        <f t="shared" si="366"/>
        <v>SITE1.A11</v>
      </c>
      <c r="I11719" s="4" t="str">
        <f t="shared" si="367"/>
        <v>DGND</v>
      </c>
    </row>
    <row r="11720" spans="1:9">
      <c r="A11720" t="s">
        <v>261</v>
      </c>
      <c r="B11720" t="s">
        <v>6336</v>
      </c>
      <c r="C11720" t="s">
        <v>165</v>
      </c>
      <c r="D11720" t="s">
        <v>3017</v>
      </c>
      <c r="E11720" t="s">
        <v>169</v>
      </c>
      <c r="F11720" t="s">
        <v>207</v>
      </c>
      <c r="G11720" t="s">
        <v>3017</v>
      </c>
      <c r="H11720" s="4" t="str">
        <f t="shared" si="366"/>
        <v>SITE1.A14</v>
      </c>
      <c r="I11720" s="4" t="str">
        <f t="shared" si="367"/>
        <v>DGND</v>
      </c>
    </row>
    <row r="11721" spans="1:9">
      <c r="A11721" t="s">
        <v>261</v>
      </c>
      <c r="B11721" t="s">
        <v>6336</v>
      </c>
      <c r="C11721" t="s">
        <v>165</v>
      </c>
      <c r="D11721" t="s">
        <v>3018</v>
      </c>
      <c r="E11721" t="s">
        <v>169</v>
      </c>
      <c r="F11721" t="s">
        <v>212</v>
      </c>
      <c r="G11721" t="s">
        <v>3018</v>
      </c>
      <c r="H11721" s="4" t="str">
        <f t="shared" si="366"/>
        <v>SITE1.A19</v>
      </c>
      <c r="I11721" s="4" t="str">
        <f t="shared" si="367"/>
        <v>DGND</v>
      </c>
    </row>
    <row r="11722" spans="1:9">
      <c r="A11722" t="s">
        <v>261</v>
      </c>
      <c r="B11722" t="s">
        <v>6336</v>
      </c>
      <c r="C11722" t="s">
        <v>165</v>
      </c>
      <c r="D11722" t="s">
        <v>3019</v>
      </c>
      <c r="E11722" t="s">
        <v>169</v>
      </c>
      <c r="F11722" t="s">
        <v>214</v>
      </c>
      <c r="G11722" t="s">
        <v>3019</v>
      </c>
      <c r="H11722" s="4" t="str">
        <f t="shared" si="366"/>
        <v>SITE1.B2</v>
      </c>
      <c r="I11722" s="4" t="str">
        <f t="shared" si="367"/>
        <v>DGND</v>
      </c>
    </row>
    <row r="11723" spans="1:9">
      <c r="A11723" t="s">
        <v>261</v>
      </c>
      <c r="B11723" t="s">
        <v>6336</v>
      </c>
      <c r="C11723" t="s">
        <v>165</v>
      </c>
      <c r="D11723" t="s">
        <v>3020</v>
      </c>
      <c r="E11723" t="s">
        <v>169</v>
      </c>
      <c r="F11723" t="s">
        <v>220</v>
      </c>
      <c r="G11723" t="s">
        <v>3020</v>
      </c>
      <c r="H11723" s="4" t="str">
        <f t="shared" si="366"/>
        <v>SITE1.B9</v>
      </c>
      <c r="I11723" s="4" t="str">
        <f t="shared" si="367"/>
        <v>DGND</v>
      </c>
    </row>
    <row r="11724" spans="1:9">
      <c r="A11724" t="s">
        <v>261</v>
      </c>
      <c r="B11724" t="s">
        <v>6336</v>
      </c>
      <c r="C11724" t="s">
        <v>165</v>
      </c>
      <c r="D11724" t="s">
        <v>3021</v>
      </c>
      <c r="E11724" t="s">
        <v>169</v>
      </c>
      <c r="F11724" t="s">
        <v>221</v>
      </c>
      <c r="G11724" t="s">
        <v>3021</v>
      </c>
      <c r="H11724" s="4" t="str">
        <f t="shared" si="366"/>
        <v>SITE1.B10</v>
      </c>
      <c r="I11724" s="4" t="str">
        <f t="shared" si="367"/>
        <v>DGND</v>
      </c>
    </row>
    <row r="11725" spans="1:9">
      <c r="A11725" t="s">
        <v>261</v>
      </c>
      <c r="B11725" t="s">
        <v>6336</v>
      </c>
      <c r="C11725" t="s">
        <v>165</v>
      </c>
      <c r="D11725" t="s">
        <v>3022</v>
      </c>
      <c r="E11725" t="s">
        <v>169</v>
      </c>
      <c r="F11725" t="s">
        <v>222</v>
      </c>
      <c r="G11725" t="s">
        <v>3022</v>
      </c>
      <c r="H11725" s="4" t="str">
        <f t="shared" si="366"/>
        <v>SITE1.B11</v>
      </c>
      <c r="I11725" s="4" t="str">
        <f t="shared" si="367"/>
        <v>DGND</v>
      </c>
    </row>
    <row r="11726" spans="1:9">
      <c r="A11726" t="s">
        <v>261</v>
      </c>
      <c r="B11726" t="s">
        <v>6336</v>
      </c>
      <c r="C11726" t="s">
        <v>165</v>
      </c>
      <c r="D11726" t="s">
        <v>3023</v>
      </c>
      <c r="E11726" t="s">
        <v>169</v>
      </c>
      <c r="F11726" t="s">
        <v>230</v>
      </c>
      <c r="G11726" t="s">
        <v>3023</v>
      </c>
      <c r="H11726" s="4" t="str">
        <f t="shared" si="366"/>
        <v>SITE1.B19</v>
      </c>
      <c r="I11726" s="4" t="str">
        <f t="shared" si="367"/>
        <v>DGND</v>
      </c>
    </row>
    <row r="11727" spans="1:9">
      <c r="A11727" t="s">
        <v>261</v>
      </c>
      <c r="B11727" t="s">
        <v>6336</v>
      </c>
      <c r="C11727" t="s">
        <v>165</v>
      </c>
      <c r="D11727" t="s">
        <v>3024</v>
      </c>
      <c r="E11727" t="s">
        <v>169</v>
      </c>
      <c r="F11727" t="s">
        <v>258</v>
      </c>
      <c r="G11727" t="s">
        <v>3024</v>
      </c>
      <c r="H11727" s="4" t="str">
        <f t="shared" si="366"/>
        <v>SITE1.C18</v>
      </c>
      <c r="I11727" s="4" t="str">
        <f t="shared" si="367"/>
        <v>DGND</v>
      </c>
    </row>
    <row r="11728" spans="1:9">
      <c r="A11728" t="s">
        <v>261</v>
      </c>
      <c r="B11728" t="s">
        <v>6336</v>
      </c>
      <c r="C11728" t="s">
        <v>165</v>
      </c>
      <c r="D11728" t="s">
        <v>3025</v>
      </c>
      <c r="E11728" t="s">
        <v>169</v>
      </c>
      <c r="F11728" t="s">
        <v>259</v>
      </c>
      <c r="G11728" t="s">
        <v>3025</v>
      </c>
      <c r="H11728" s="4" t="str">
        <f t="shared" si="366"/>
        <v>SITE1.C19</v>
      </c>
      <c r="I11728" s="4" t="str">
        <f t="shared" si="367"/>
        <v>DGND</v>
      </c>
    </row>
    <row r="11729" spans="1:9">
      <c r="A11729" t="s">
        <v>261</v>
      </c>
      <c r="B11729" t="s">
        <v>6336</v>
      </c>
      <c r="C11729" t="s">
        <v>165</v>
      </c>
      <c r="D11729" t="s">
        <v>3026</v>
      </c>
      <c r="E11729" t="s">
        <v>169</v>
      </c>
      <c r="F11729" t="s">
        <v>405</v>
      </c>
      <c r="G11729" t="s">
        <v>3026</v>
      </c>
      <c r="H11729" s="4" t="str">
        <f t="shared" si="366"/>
        <v>SITE1.D9</v>
      </c>
      <c r="I11729" s="4" t="str">
        <f t="shared" si="367"/>
        <v>DGND</v>
      </c>
    </row>
    <row r="11730" spans="1:9">
      <c r="A11730" t="s">
        <v>261</v>
      </c>
      <c r="B11730" t="s">
        <v>6336</v>
      </c>
      <c r="C11730" t="s">
        <v>165</v>
      </c>
      <c r="D11730" t="s">
        <v>3027</v>
      </c>
      <c r="E11730" t="s">
        <v>169</v>
      </c>
      <c r="F11730" t="s">
        <v>437</v>
      </c>
      <c r="G11730" t="s">
        <v>3027</v>
      </c>
      <c r="H11730" s="4" t="str">
        <f t="shared" si="366"/>
        <v>SITE1.D10</v>
      </c>
      <c r="I11730" s="4" t="str">
        <f t="shared" si="367"/>
        <v>DGND</v>
      </c>
    </row>
    <row r="11731" spans="1:9">
      <c r="A11731" t="s">
        <v>261</v>
      </c>
      <c r="B11731" t="s">
        <v>6336</v>
      </c>
      <c r="C11731" t="s">
        <v>165</v>
      </c>
      <c r="D11731" t="s">
        <v>3028</v>
      </c>
      <c r="E11731" t="s">
        <v>169</v>
      </c>
      <c r="F11731" t="s">
        <v>325</v>
      </c>
      <c r="G11731" t="s">
        <v>3028</v>
      </c>
      <c r="H11731" s="4" t="str">
        <f t="shared" si="366"/>
        <v>SITE1.D12</v>
      </c>
      <c r="I11731" s="4" t="str">
        <f t="shared" si="367"/>
        <v>DGND</v>
      </c>
    </row>
    <row r="11732" spans="1:9">
      <c r="A11732" t="s">
        <v>261</v>
      </c>
      <c r="B11732" t="s">
        <v>6336</v>
      </c>
      <c r="C11732" t="s">
        <v>165</v>
      </c>
      <c r="D11732" t="s">
        <v>3029</v>
      </c>
      <c r="E11732" t="s">
        <v>169</v>
      </c>
      <c r="F11732" t="s">
        <v>313</v>
      </c>
      <c r="G11732" t="s">
        <v>3029</v>
      </c>
      <c r="H11732" s="4" t="str">
        <f t="shared" si="366"/>
        <v>SITE1.D13</v>
      </c>
      <c r="I11732" s="4" t="str">
        <f t="shared" si="367"/>
        <v>DGND</v>
      </c>
    </row>
    <row r="11733" spans="1:9">
      <c r="A11733" t="s">
        <v>261</v>
      </c>
      <c r="B11733" t="s">
        <v>6336</v>
      </c>
      <c r="C11733" t="s">
        <v>165</v>
      </c>
      <c r="D11733" t="s">
        <v>3030</v>
      </c>
      <c r="E11733" t="s">
        <v>169</v>
      </c>
      <c r="F11733" t="s">
        <v>457</v>
      </c>
      <c r="G11733" t="s">
        <v>3030</v>
      </c>
      <c r="H11733" s="4" t="str">
        <f t="shared" si="366"/>
        <v>SITE1.D14</v>
      </c>
      <c r="I11733" s="4" t="str">
        <f t="shared" si="367"/>
        <v>DGND</v>
      </c>
    </row>
    <row r="11734" spans="1:9">
      <c r="A11734" t="s">
        <v>261</v>
      </c>
      <c r="B11734" t="s">
        <v>6336</v>
      </c>
      <c r="C11734" t="s">
        <v>165</v>
      </c>
      <c r="D11734" t="s">
        <v>3031</v>
      </c>
      <c r="E11734" t="s">
        <v>169</v>
      </c>
      <c r="F11734" t="s">
        <v>423</v>
      </c>
      <c r="G11734" t="s">
        <v>3031</v>
      </c>
      <c r="H11734" s="4" t="str">
        <f t="shared" si="366"/>
        <v>SITE1.E8</v>
      </c>
      <c r="I11734" s="4" t="str">
        <f t="shared" si="367"/>
        <v>DGND</v>
      </c>
    </row>
    <row r="11735" spans="1:9">
      <c r="A11735" t="s">
        <v>261</v>
      </c>
      <c r="B11735" t="s">
        <v>6336</v>
      </c>
      <c r="C11735" t="s">
        <v>165</v>
      </c>
      <c r="D11735" t="s">
        <v>3032</v>
      </c>
      <c r="E11735" t="s">
        <v>169</v>
      </c>
      <c r="F11735" t="s">
        <v>455</v>
      </c>
      <c r="G11735" t="s">
        <v>3032</v>
      </c>
      <c r="H11735" s="4" t="str">
        <f t="shared" si="366"/>
        <v>SITE1.E9</v>
      </c>
      <c r="I11735" s="4" t="str">
        <f t="shared" si="367"/>
        <v>DGND</v>
      </c>
    </row>
    <row r="11736" spans="1:9">
      <c r="A11736" t="s">
        <v>261</v>
      </c>
      <c r="B11736" t="s">
        <v>6336</v>
      </c>
      <c r="C11736" t="s">
        <v>165</v>
      </c>
      <c r="D11736" t="s">
        <v>3033</v>
      </c>
      <c r="E11736" t="s">
        <v>169</v>
      </c>
      <c r="F11736" t="s">
        <v>438</v>
      </c>
      <c r="G11736" t="s">
        <v>3033</v>
      </c>
      <c r="H11736" s="4" t="str">
        <f t="shared" si="366"/>
        <v>SITE1.E10</v>
      </c>
      <c r="I11736" s="4" t="str">
        <f t="shared" si="367"/>
        <v>DGND</v>
      </c>
    </row>
    <row r="11737" spans="1:9">
      <c r="A11737" t="s">
        <v>261</v>
      </c>
      <c r="B11737" t="s">
        <v>6336</v>
      </c>
      <c r="C11737" t="s">
        <v>165</v>
      </c>
      <c r="D11737" t="s">
        <v>3034</v>
      </c>
      <c r="E11737" t="s">
        <v>169</v>
      </c>
      <c r="F11737" t="s">
        <v>441</v>
      </c>
      <c r="G11737" t="s">
        <v>3034</v>
      </c>
      <c r="H11737" s="4" t="str">
        <f t="shared" si="366"/>
        <v>SITE1.E12</v>
      </c>
      <c r="I11737" s="4" t="str">
        <f t="shared" si="367"/>
        <v>DGND</v>
      </c>
    </row>
    <row r="11738" spans="1:9">
      <c r="A11738" t="s">
        <v>261</v>
      </c>
      <c r="B11738" t="s">
        <v>6336</v>
      </c>
      <c r="C11738" t="s">
        <v>165</v>
      </c>
      <c r="D11738" t="s">
        <v>3035</v>
      </c>
      <c r="E11738" t="s">
        <v>169</v>
      </c>
      <c r="F11738" t="s">
        <v>452</v>
      </c>
      <c r="G11738" t="s">
        <v>3035</v>
      </c>
      <c r="H11738" s="4" t="str">
        <f t="shared" si="366"/>
        <v>SITE1.E13</v>
      </c>
      <c r="I11738" s="4" t="str">
        <f t="shared" si="367"/>
        <v>DGND</v>
      </c>
    </row>
    <row r="11739" spans="1:9">
      <c r="A11739" t="s">
        <v>261</v>
      </c>
      <c r="B11739" t="s">
        <v>6336</v>
      </c>
      <c r="C11739" t="s">
        <v>165</v>
      </c>
      <c r="D11739" t="s">
        <v>3036</v>
      </c>
      <c r="E11739" t="s">
        <v>169</v>
      </c>
      <c r="F11739" t="s">
        <v>453</v>
      </c>
      <c r="G11739" t="s">
        <v>3036</v>
      </c>
      <c r="H11739" s="4" t="str">
        <f t="shared" si="366"/>
        <v>SITE1.E14</v>
      </c>
      <c r="I11739" s="4" t="str">
        <f t="shared" si="367"/>
        <v>DGND</v>
      </c>
    </row>
    <row r="11740" spans="1:9">
      <c r="A11740" t="s">
        <v>261</v>
      </c>
      <c r="B11740" t="s">
        <v>6336</v>
      </c>
      <c r="C11740" t="s">
        <v>165</v>
      </c>
      <c r="D11740" t="s">
        <v>3037</v>
      </c>
      <c r="E11740" t="s">
        <v>169</v>
      </c>
      <c r="F11740" t="s">
        <v>409</v>
      </c>
      <c r="G11740" t="s">
        <v>3037</v>
      </c>
      <c r="H11740" s="4" t="str">
        <f t="shared" si="366"/>
        <v>SITE1.G9</v>
      </c>
      <c r="I11740" s="4" t="str">
        <f t="shared" si="367"/>
        <v>DGND</v>
      </c>
    </row>
    <row r="11741" spans="1:9">
      <c r="A11741" t="s">
        <v>261</v>
      </c>
      <c r="B11741" t="s">
        <v>6336</v>
      </c>
      <c r="C11741" t="s">
        <v>165</v>
      </c>
      <c r="D11741" t="s">
        <v>3038</v>
      </c>
      <c r="E11741" t="s">
        <v>169</v>
      </c>
      <c r="F11741" t="s">
        <v>406</v>
      </c>
      <c r="G11741" t="s">
        <v>3038</v>
      </c>
      <c r="H11741" s="4" t="str">
        <f t="shared" si="366"/>
        <v>SITE1.G10</v>
      </c>
      <c r="I11741" s="4" t="str">
        <f t="shared" si="367"/>
        <v>DGND</v>
      </c>
    </row>
    <row r="11742" spans="1:9">
      <c r="A11742" t="s">
        <v>261</v>
      </c>
      <c r="B11742" t="s">
        <v>6336</v>
      </c>
      <c r="C11742" t="s">
        <v>165</v>
      </c>
      <c r="D11742" t="s">
        <v>3039</v>
      </c>
      <c r="E11742" t="s">
        <v>169</v>
      </c>
      <c r="F11742" t="s">
        <v>407</v>
      </c>
      <c r="G11742" t="s">
        <v>3039</v>
      </c>
      <c r="H11742" s="4" t="str">
        <f t="shared" si="366"/>
        <v>SITE1.G11</v>
      </c>
      <c r="I11742" s="4" t="str">
        <f t="shared" si="367"/>
        <v>DGND</v>
      </c>
    </row>
    <row r="11743" spans="1:9">
      <c r="A11743" t="s">
        <v>261</v>
      </c>
      <c r="B11743" t="s">
        <v>6336</v>
      </c>
      <c r="C11743" t="s">
        <v>165</v>
      </c>
      <c r="D11743" t="s">
        <v>3040</v>
      </c>
      <c r="E11743" t="s">
        <v>169</v>
      </c>
      <c r="F11743" t="s">
        <v>694</v>
      </c>
      <c r="G11743" t="s">
        <v>3040</v>
      </c>
      <c r="H11743" s="4" t="str">
        <f t="shared" si="366"/>
        <v>SITE1.G12</v>
      </c>
      <c r="I11743" s="4" t="str">
        <f t="shared" si="367"/>
        <v>DGND</v>
      </c>
    </row>
    <row r="11744" spans="1:9">
      <c r="A11744" t="s">
        <v>261</v>
      </c>
      <c r="B11744" t="s">
        <v>6336</v>
      </c>
      <c r="C11744" t="s">
        <v>165</v>
      </c>
      <c r="D11744" t="s">
        <v>3041</v>
      </c>
      <c r="E11744" t="s">
        <v>169</v>
      </c>
      <c r="F11744" t="s">
        <v>408</v>
      </c>
      <c r="G11744" t="s">
        <v>3041</v>
      </c>
      <c r="H11744" s="4" t="str">
        <f t="shared" si="366"/>
        <v>SITE1.G13</v>
      </c>
      <c r="I11744" s="4" t="str">
        <f t="shared" si="367"/>
        <v>DGND</v>
      </c>
    </row>
    <row r="11745" spans="1:9">
      <c r="A11745" t="s">
        <v>261</v>
      </c>
      <c r="B11745" t="s">
        <v>6336</v>
      </c>
      <c r="C11745" t="s">
        <v>165</v>
      </c>
      <c r="D11745" t="s">
        <v>3042</v>
      </c>
      <c r="E11745" t="s">
        <v>169</v>
      </c>
      <c r="F11745" t="s">
        <v>410</v>
      </c>
      <c r="G11745" t="s">
        <v>3042</v>
      </c>
      <c r="H11745" s="4" t="str">
        <f t="shared" si="366"/>
        <v>SITE1.H10</v>
      </c>
      <c r="I11745" s="4" t="str">
        <f t="shared" si="367"/>
        <v>DGND</v>
      </c>
    </row>
    <row r="11746" spans="1:9">
      <c r="A11746" t="s">
        <v>261</v>
      </c>
      <c r="B11746" t="s">
        <v>6336</v>
      </c>
      <c r="C11746" t="s">
        <v>165</v>
      </c>
      <c r="D11746" t="s">
        <v>3043</v>
      </c>
      <c r="E11746" t="s">
        <v>169</v>
      </c>
      <c r="F11746" t="s">
        <v>411</v>
      </c>
      <c r="G11746" t="s">
        <v>3043</v>
      </c>
      <c r="H11746" s="4" t="str">
        <f t="shared" si="366"/>
        <v>SITE1.H11</v>
      </c>
      <c r="I11746" s="4" t="str">
        <f t="shared" si="367"/>
        <v>DGND</v>
      </c>
    </row>
    <row r="11747" spans="1:9">
      <c r="A11747" t="s">
        <v>261</v>
      </c>
      <c r="B11747" t="s">
        <v>6336</v>
      </c>
      <c r="C11747" t="s">
        <v>165</v>
      </c>
      <c r="D11747" t="s">
        <v>3044</v>
      </c>
      <c r="E11747" t="s">
        <v>169</v>
      </c>
      <c r="F11747" t="s">
        <v>413</v>
      </c>
      <c r="G11747" t="s">
        <v>3044</v>
      </c>
      <c r="H11747" s="4" t="str">
        <f t="shared" si="366"/>
        <v>SITE1.J10</v>
      </c>
      <c r="I11747" s="4" t="str">
        <f t="shared" si="367"/>
        <v>DGND</v>
      </c>
    </row>
    <row r="11748" spans="1:9">
      <c r="A11748" t="s">
        <v>261</v>
      </c>
      <c r="B11748" t="s">
        <v>6336</v>
      </c>
      <c r="C11748" t="s">
        <v>165</v>
      </c>
      <c r="D11748" t="s">
        <v>3045</v>
      </c>
      <c r="E11748" t="s">
        <v>169</v>
      </c>
      <c r="F11748" t="s">
        <v>414</v>
      </c>
      <c r="G11748" t="s">
        <v>3045</v>
      </c>
      <c r="H11748" s="4" t="str">
        <f t="shared" si="366"/>
        <v>SITE1.J11</v>
      </c>
      <c r="I11748" s="4" t="str">
        <f t="shared" si="367"/>
        <v>DGND</v>
      </c>
    </row>
    <row r="11749" spans="1:9">
      <c r="A11749" t="s">
        <v>261</v>
      </c>
      <c r="B11749" t="s">
        <v>6336</v>
      </c>
      <c r="C11749" t="s">
        <v>165</v>
      </c>
      <c r="D11749" t="s">
        <v>3046</v>
      </c>
      <c r="E11749" t="s">
        <v>169</v>
      </c>
      <c r="F11749" t="s">
        <v>268</v>
      </c>
      <c r="G11749" t="s">
        <v>3046</v>
      </c>
      <c r="H11749" s="4" t="str">
        <f t="shared" si="366"/>
        <v>SITE1.K10</v>
      </c>
      <c r="I11749" s="4" t="str">
        <f t="shared" si="367"/>
        <v>DGND</v>
      </c>
    </row>
    <row r="11750" spans="1:9">
      <c r="A11750" t="s">
        <v>261</v>
      </c>
      <c r="B11750" t="s">
        <v>6336</v>
      </c>
      <c r="C11750" t="s">
        <v>165</v>
      </c>
      <c r="D11750" t="s">
        <v>3047</v>
      </c>
      <c r="E11750" t="s">
        <v>169</v>
      </c>
      <c r="F11750" t="s">
        <v>416</v>
      </c>
      <c r="G11750" t="s">
        <v>3047</v>
      </c>
      <c r="H11750" s="4" t="str">
        <f t="shared" si="366"/>
        <v>SITE1.K11</v>
      </c>
      <c r="I11750" s="4" t="str">
        <f t="shared" si="367"/>
        <v>DGND</v>
      </c>
    </row>
    <row r="11751" spans="1:9">
      <c r="A11751" t="s">
        <v>261</v>
      </c>
      <c r="B11751" t="s">
        <v>6336</v>
      </c>
      <c r="C11751" t="s">
        <v>165</v>
      </c>
      <c r="D11751" t="s">
        <v>3048</v>
      </c>
      <c r="E11751" t="s">
        <v>169</v>
      </c>
      <c r="F11751" t="s">
        <v>418</v>
      </c>
      <c r="G11751" t="s">
        <v>3048</v>
      </c>
      <c r="H11751" s="4" t="str">
        <f t="shared" si="366"/>
        <v>SITE1.L10</v>
      </c>
      <c r="I11751" s="4" t="str">
        <f t="shared" si="367"/>
        <v>DGND</v>
      </c>
    </row>
    <row r="11752" spans="1:9">
      <c r="A11752" t="s">
        <v>261</v>
      </c>
      <c r="B11752" t="s">
        <v>6336</v>
      </c>
      <c r="C11752" t="s">
        <v>165</v>
      </c>
      <c r="D11752" t="s">
        <v>3049</v>
      </c>
      <c r="E11752" t="s">
        <v>169</v>
      </c>
      <c r="F11752" t="s">
        <v>419</v>
      </c>
      <c r="G11752" t="s">
        <v>3049</v>
      </c>
      <c r="H11752" s="4" t="str">
        <f t="shared" si="366"/>
        <v>SITE1.L11</v>
      </c>
      <c r="I11752" s="4" t="str">
        <f t="shared" si="367"/>
        <v>DGND</v>
      </c>
    </row>
    <row r="11753" spans="1:9">
      <c r="A11753" t="s">
        <v>261</v>
      </c>
      <c r="B11753" t="s">
        <v>6336</v>
      </c>
      <c r="C11753" t="s">
        <v>165</v>
      </c>
      <c r="D11753" t="s">
        <v>3050</v>
      </c>
      <c r="E11753" t="s">
        <v>169</v>
      </c>
      <c r="F11753" t="s">
        <v>276</v>
      </c>
      <c r="G11753" t="s">
        <v>3050</v>
      </c>
      <c r="H11753" s="4" t="str">
        <f t="shared" si="366"/>
        <v>SITE1.R10</v>
      </c>
      <c r="I11753" s="4" t="str">
        <f t="shared" si="367"/>
        <v>DGND</v>
      </c>
    </row>
    <row r="11754" spans="1:9">
      <c r="A11754" t="s">
        <v>261</v>
      </c>
      <c r="B11754" t="s">
        <v>6336</v>
      </c>
      <c r="C11754" t="s">
        <v>165</v>
      </c>
      <c r="D11754" t="s">
        <v>3051</v>
      </c>
      <c r="E11754" t="s">
        <v>169</v>
      </c>
      <c r="F11754" t="s">
        <v>1337</v>
      </c>
      <c r="G11754" t="s">
        <v>3051</v>
      </c>
      <c r="H11754" s="4" t="str">
        <f t="shared" si="366"/>
        <v>SITE1.R11</v>
      </c>
      <c r="I11754" s="4" t="str">
        <f t="shared" si="367"/>
        <v>DGND</v>
      </c>
    </row>
    <row r="11755" spans="1:9">
      <c r="A11755" t="s">
        <v>261</v>
      </c>
      <c r="B11755" t="s">
        <v>6336</v>
      </c>
      <c r="C11755" t="s">
        <v>165</v>
      </c>
      <c r="D11755" t="s">
        <v>3052</v>
      </c>
      <c r="E11755" t="s">
        <v>169</v>
      </c>
      <c r="F11755" t="s">
        <v>1338</v>
      </c>
      <c r="G11755" t="s">
        <v>3052</v>
      </c>
      <c r="H11755" s="4" t="str">
        <f t="shared" si="366"/>
        <v>SITE1.R12</v>
      </c>
      <c r="I11755" s="4" t="str">
        <f t="shared" si="367"/>
        <v>DGND</v>
      </c>
    </row>
    <row r="11756" spans="1:9">
      <c r="A11756" t="s">
        <v>261</v>
      </c>
      <c r="B11756" t="s">
        <v>6336</v>
      </c>
      <c r="C11756" t="s">
        <v>165</v>
      </c>
      <c r="D11756" t="s">
        <v>3053</v>
      </c>
      <c r="E11756" t="s">
        <v>169</v>
      </c>
      <c r="F11756" t="s">
        <v>1339</v>
      </c>
      <c r="G11756" t="s">
        <v>3053</v>
      </c>
      <c r="H11756" s="4" t="str">
        <f t="shared" si="366"/>
        <v>SITE1.R13</v>
      </c>
      <c r="I11756" s="4" t="str">
        <f t="shared" si="367"/>
        <v>DGND</v>
      </c>
    </row>
    <row r="11757" spans="1:9">
      <c r="A11757" t="s">
        <v>261</v>
      </c>
      <c r="B11757" t="s">
        <v>6336</v>
      </c>
      <c r="C11757" t="s">
        <v>165</v>
      </c>
      <c r="D11757" t="s">
        <v>3054</v>
      </c>
      <c r="E11757" t="s">
        <v>169</v>
      </c>
      <c r="F11757" t="s">
        <v>277</v>
      </c>
      <c r="G11757" t="s">
        <v>3054</v>
      </c>
      <c r="H11757" s="4" t="str">
        <f t="shared" si="366"/>
        <v>SITE1.R14</v>
      </c>
      <c r="I11757" s="4" t="str">
        <f t="shared" si="367"/>
        <v>DGND</v>
      </c>
    </row>
    <row r="11758" spans="1:9">
      <c r="A11758" t="s">
        <v>261</v>
      </c>
      <c r="B11758" t="s">
        <v>6336</v>
      </c>
      <c r="C11758" t="s">
        <v>165</v>
      </c>
      <c r="D11758" t="s">
        <v>3055</v>
      </c>
      <c r="E11758" t="s">
        <v>169</v>
      </c>
      <c r="F11758" t="s">
        <v>1669</v>
      </c>
      <c r="G11758" t="s">
        <v>3055</v>
      </c>
      <c r="H11758" s="4" t="str">
        <f t="shared" si="366"/>
        <v>SITE1.W1</v>
      </c>
      <c r="I11758" s="4" t="str">
        <f t="shared" si="367"/>
        <v>DGND</v>
      </c>
    </row>
    <row r="11759" spans="1:9">
      <c r="A11759" t="s">
        <v>261</v>
      </c>
      <c r="B11759" t="s">
        <v>6336</v>
      </c>
      <c r="C11759" t="s">
        <v>165</v>
      </c>
      <c r="D11759" t="s">
        <v>3056</v>
      </c>
      <c r="E11759" t="s">
        <v>169</v>
      </c>
      <c r="F11759" t="s">
        <v>1630</v>
      </c>
      <c r="G11759" t="s">
        <v>3056</v>
      </c>
      <c r="H11759" s="4" t="str">
        <f t="shared" si="366"/>
        <v>SITE1.W19</v>
      </c>
      <c r="I11759" s="4" t="str">
        <f t="shared" si="367"/>
        <v>DGND</v>
      </c>
    </row>
    <row r="11760" spans="1:9">
      <c r="A11760" t="s">
        <v>261</v>
      </c>
      <c r="B11760" t="s">
        <v>6336</v>
      </c>
      <c r="C11760" t="s">
        <v>165</v>
      </c>
      <c r="D11760" t="s">
        <v>1631</v>
      </c>
      <c r="E11760" t="s">
        <v>169</v>
      </c>
      <c r="F11760" t="s">
        <v>330</v>
      </c>
      <c r="G11760" t="s">
        <v>1631</v>
      </c>
      <c r="H11760" s="4" t="str">
        <f t="shared" si="366"/>
        <v>SITE1.T7</v>
      </c>
      <c r="I11760" s="4" t="str">
        <f t="shared" si="367"/>
        <v>DGND</v>
      </c>
    </row>
    <row r="11761" spans="1:9">
      <c r="A11761" t="s">
        <v>261</v>
      </c>
      <c r="B11761" t="s">
        <v>6336</v>
      </c>
      <c r="C11761" t="s">
        <v>165</v>
      </c>
      <c r="D11761" t="s">
        <v>1632</v>
      </c>
      <c r="E11761" t="s">
        <v>169</v>
      </c>
      <c r="F11761" t="s">
        <v>355</v>
      </c>
      <c r="G11761" t="s">
        <v>1632</v>
      </c>
      <c r="H11761" s="4" t="str">
        <f t="shared" si="366"/>
        <v>SITE1.T8</v>
      </c>
      <c r="I11761" s="4" t="str">
        <f t="shared" si="367"/>
        <v>DGND</v>
      </c>
    </row>
    <row r="11762" spans="1:9">
      <c r="A11762" t="s">
        <v>261</v>
      </c>
      <c r="B11762" t="s">
        <v>6336</v>
      </c>
      <c r="C11762" t="s">
        <v>165</v>
      </c>
      <c r="D11762" t="s">
        <v>1633</v>
      </c>
      <c r="E11762" t="s">
        <v>169</v>
      </c>
      <c r="F11762" t="s">
        <v>379</v>
      </c>
      <c r="G11762" t="s">
        <v>1633</v>
      </c>
      <c r="H11762" s="4" t="str">
        <f t="shared" si="366"/>
        <v>SITE1.T11</v>
      </c>
      <c r="I11762" s="4" t="str">
        <f t="shared" si="367"/>
        <v>DGND</v>
      </c>
    </row>
    <row r="11763" spans="1:9">
      <c r="A11763" t="s">
        <v>261</v>
      </c>
      <c r="B11763" t="s">
        <v>6336</v>
      </c>
      <c r="C11763" t="s">
        <v>165</v>
      </c>
      <c r="D11763" t="s">
        <v>1634</v>
      </c>
      <c r="E11763" t="s">
        <v>169</v>
      </c>
      <c r="F11763" t="s">
        <v>377</v>
      </c>
      <c r="G11763" t="s">
        <v>1634</v>
      </c>
      <c r="H11763" s="4" t="str">
        <f t="shared" si="366"/>
        <v>SITE1.T12</v>
      </c>
      <c r="I11763" s="4" t="str">
        <f t="shared" si="367"/>
        <v>DGND</v>
      </c>
    </row>
    <row r="11764" spans="1:9">
      <c r="A11764" t="s">
        <v>261</v>
      </c>
      <c r="B11764" t="s">
        <v>6336</v>
      </c>
      <c r="C11764" t="s">
        <v>165</v>
      </c>
      <c r="D11764" t="s">
        <v>1635</v>
      </c>
      <c r="E11764" t="s">
        <v>169</v>
      </c>
      <c r="F11764" t="s">
        <v>1670</v>
      </c>
      <c r="G11764" t="s">
        <v>1635</v>
      </c>
      <c r="H11764" s="4" t="str">
        <f t="shared" si="366"/>
        <v>SITE1.W2</v>
      </c>
      <c r="I11764" s="4" t="str">
        <f t="shared" si="367"/>
        <v>DGND</v>
      </c>
    </row>
    <row r="11765" spans="1:9">
      <c r="A11765" t="s">
        <v>261</v>
      </c>
      <c r="B11765" t="s">
        <v>6336</v>
      </c>
      <c r="C11765" t="s">
        <v>165</v>
      </c>
      <c r="D11765" t="s">
        <v>1636</v>
      </c>
      <c r="E11765" t="s">
        <v>169</v>
      </c>
      <c r="F11765" t="s">
        <v>1561</v>
      </c>
      <c r="G11765" t="s">
        <v>1636</v>
      </c>
      <c r="H11765" s="4" t="str">
        <f t="shared" si="366"/>
        <v>SITE1.W7</v>
      </c>
      <c r="I11765" s="4" t="str">
        <f t="shared" si="367"/>
        <v>DGND</v>
      </c>
    </row>
    <row r="11766" spans="1:9">
      <c r="A11766" t="s">
        <v>261</v>
      </c>
      <c r="B11766" t="s">
        <v>6336</v>
      </c>
      <c r="C11766" t="s">
        <v>165</v>
      </c>
      <c r="D11766" t="s">
        <v>1637</v>
      </c>
      <c r="E11766" t="s">
        <v>169</v>
      </c>
      <c r="F11766" t="s">
        <v>1623</v>
      </c>
      <c r="G11766" t="s">
        <v>1637</v>
      </c>
      <c r="H11766" s="4" t="str">
        <f t="shared" si="366"/>
        <v>SITE1.W12</v>
      </c>
      <c r="I11766" s="4" t="str">
        <f t="shared" si="367"/>
        <v>DGND</v>
      </c>
    </row>
    <row r="11767" spans="1:9">
      <c r="A11767" t="s">
        <v>261</v>
      </c>
      <c r="B11767" t="s">
        <v>6336</v>
      </c>
      <c r="C11767" t="s">
        <v>165</v>
      </c>
      <c r="D11767" t="s">
        <v>1638</v>
      </c>
      <c r="E11767" t="s">
        <v>169</v>
      </c>
      <c r="F11767" t="s">
        <v>1628</v>
      </c>
      <c r="G11767" t="s">
        <v>1638</v>
      </c>
      <c r="H11767" s="4" t="str">
        <f t="shared" si="366"/>
        <v>SITE1.W17</v>
      </c>
      <c r="I11767" s="4" t="str">
        <f t="shared" si="367"/>
        <v>DGND</v>
      </c>
    </row>
    <row r="11768" spans="1:9">
      <c r="A11768" t="s">
        <v>261</v>
      </c>
      <c r="B11768" t="s">
        <v>6336</v>
      </c>
      <c r="C11768" t="s">
        <v>165</v>
      </c>
      <c r="D11768" t="s">
        <v>186</v>
      </c>
      <c r="F11768" t="s">
        <v>186</v>
      </c>
      <c r="G11768" t="s">
        <v>186</v>
      </c>
      <c r="H11768" s="4" t="str">
        <f t="shared" si="366"/>
        <v>SITE1.NUT1</v>
      </c>
      <c r="I11768" s="4">
        <f t="shared" si="367"/>
        <v>0</v>
      </c>
    </row>
    <row r="11769" spans="1:9">
      <c r="A11769" t="s">
        <v>261</v>
      </c>
      <c r="B11769" t="s">
        <v>6336</v>
      </c>
      <c r="C11769" t="s">
        <v>165</v>
      </c>
      <c r="D11769" t="s">
        <v>187</v>
      </c>
      <c r="F11769" t="s">
        <v>187</v>
      </c>
      <c r="G11769" t="s">
        <v>187</v>
      </c>
      <c r="H11769" s="4" t="str">
        <f t="shared" si="366"/>
        <v>SITE1.NUT2</v>
      </c>
      <c r="I11769" s="4">
        <f t="shared" si="367"/>
        <v>0</v>
      </c>
    </row>
    <row r="11770" spans="1:9">
      <c r="A11770" t="s">
        <v>261</v>
      </c>
      <c r="B11770" t="s">
        <v>6336</v>
      </c>
      <c r="C11770" t="s">
        <v>165</v>
      </c>
      <c r="D11770" t="s">
        <v>188</v>
      </c>
      <c r="F11770" t="s">
        <v>188</v>
      </c>
      <c r="G11770" t="s">
        <v>188</v>
      </c>
      <c r="H11770" s="4" t="str">
        <f t="shared" si="366"/>
        <v>SITE1.NUT3</v>
      </c>
      <c r="I11770" s="4">
        <f t="shared" si="367"/>
        <v>0</v>
      </c>
    </row>
    <row r="11771" spans="1:9">
      <c r="A11771" t="s">
        <v>261</v>
      </c>
      <c r="B11771" t="s">
        <v>6336</v>
      </c>
      <c r="C11771" t="s">
        <v>165</v>
      </c>
      <c r="D11771" t="s">
        <v>189</v>
      </c>
      <c r="F11771" t="s">
        <v>189</v>
      </c>
      <c r="G11771" t="s">
        <v>189</v>
      </c>
      <c r="H11771" s="4" t="str">
        <f t="shared" si="366"/>
        <v>SITE1.NUT4</v>
      </c>
      <c r="I11771" s="4">
        <f t="shared" si="367"/>
        <v>0</v>
      </c>
    </row>
    <row r="11772" spans="1:9">
      <c r="A11772" t="s">
        <v>261</v>
      </c>
      <c r="B11772" t="s">
        <v>6409</v>
      </c>
      <c r="C11772" t="s">
        <v>6410</v>
      </c>
      <c r="D11772">
        <v>1</v>
      </c>
      <c r="E11772" t="s">
        <v>2065</v>
      </c>
      <c r="F11772">
        <v>1</v>
      </c>
      <c r="G11772">
        <v>1</v>
      </c>
      <c r="H11772" s="4" t="str">
        <f t="shared" si="366"/>
        <v>1BD5.1</v>
      </c>
      <c r="I11772" s="4" t="str">
        <f t="shared" si="367"/>
        <v>S1_AVDD33_MOSFET</v>
      </c>
    </row>
    <row r="11773" spans="1:9">
      <c r="A11773" t="s">
        <v>261</v>
      </c>
      <c r="B11773" t="s">
        <v>6409</v>
      </c>
      <c r="C11773" t="s">
        <v>6410</v>
      </c>
      <c r="D11773">
        <v>2</v>
      </c>
      <c r="E11773" t="s">
        <v>2066</v>
      </c>
      <c r="F11773">
        <v>2</v>
      </c>
      <c r="G11773">
        <v>2</v>
      </c>
      <c r="H11773" s="4" t="str">
        <f t="shared" si="366"/>
        <v>1BD5.2</v>
      </c>
      <c r="I11773" s="4" t="str">
        <f t="shared" si="367"/>
        <v>S1_APWR_06+1F</v>
      </c>
    </row>
    <row r="11774" spans="1:9">
      <c r="A11774" t="s">
        <v>261</v>
      </c>
      <c r="B11774" t="s">
        <v>6409</v>
      </c>
      <c r="C11774" t="s">
        <v>6411</v>
      </c>
      <c r="D11774">
        <v>1</v>
      </c>
      <c r="E11774" t="s">
        <v>752</v>
      </c>
      <c r="F11774">
        <v>1</v>
      </c>
      <c r="G11774">
        <v>1</v>
      </c>
      <c r="H11774" s="4" t="str">
        <f t="shared" si="366"/>
        <v>1CD51.1</v>
      </c>
      <c r="I11774" s="4" t="str">
        <f t="shared" si="367"/>
        <v>S1_AVDD33</v>
      </c>
    </row>
    <row r="11775" spans="1:9">
      <c r="A11775" t="s">
        <v>261</v>
      </c>
      <c r="B11775" t="s">
        <v>6409</v>
      </c>
      <c r="C11775" t="s">
        <v>6411</v>
      </c>
      <c r="D11775">
        <v>2</v>
      </c>
      <c r="E11775" t="s">
        <v>169</v>
      </c>
      <c r="F11775">
        <v>2</v>
      </c>
      <c r="G11775">
        <v>2</v>
      </c>
      <c r="H11775" s="4" t="str">
        <f t="shared" si="366"/>
        <v>1CD51.2</v>
      </c>
      <c r="I11775" s="4" t="str">
        <f t="shared" si="367"/>
        <v>DGND</v>
      </c>
    </row>
    <row r="11776" spans="1:9">
      <c r="A11776" t="s">
        <v>261</v>
      </c>
      <c r="B11776" t="s">
        <v>6409</v>
      </c>
      <c r="C11776" t="s">
        <v>6412</v>
      </c>
      <c r="D11776">
        <v>1</v>
      </c>
      <c r="E11776" t="s">
        <v>752</v>
      </c>
      <c r="F11776">
        <v>1</v>
      </c>
      <c r="G11776">
        <v>1</v>
      </c>
      <c r="H11776" s="4" t="str">
        <f t="shared" si="366"/>
        <v>1CD52.1</v>
      </c>
      <c r="I11776" s="4" t="str">
        <f t="shared" si="367"/>
        <v>S1_AVDD33</v>
      </c>
    </row>
    <row r="11777" spans="1:9">
      <c r="A11777" t="s">
        <v>261</v>
      </c>
      <c r="B11777" t="s">
        <v>6409</v>
      </c>
      <c r="C11777" t="s">
        <v>6412</v>
      </c>
      <c r="D11777">
        <v>2</v>
      </c>
      <c r="E11777" t="s">
        <v>169</v>
      </c>
      <c r="F11777">
        <v>2</v>
      </c>
      <c r="G11777">
        <v>2</v>
      </c>
      <c r="H11777" s="4" t="str">
        <f t="shared" si="366"/>
        <v>1CD52.2</v>
      </c>
      <c r="I11777" s="4" t="str">
        <f t="shared" si="367"/>
        <v>DGND</v>
      </c>
    </row>
    <row r="11778" spans="1:9">
      <c r="A11778" t="s">
        <v>261</v>
      </c>
      <c r="B11778" t="s">
        <v>6409</v>
      </c>
      <c r="C11778" t="s">
        <v>6413</v>
      </c>
      <c r="D11778">
        <v>1</v>
      </c>
      <c r="E11778" t="s">
        <v>752</v>
      </c>
      <c r="F11778">
        <v>1</v>
      </c>
      <c r="G11778">
        <v>1</v>
      </c>
      <c r="H11778" s="4" t="str">
        <f t="shared" ref="H11778:H11841" si="368">CONCATENATE(C11778,".",F11778)</f>
        <v>1CD53.1</v>
      </c>
      <c r="I11778" s="4" t="str">
        <f t="shared" ref="I11778:I11841" si="369">E11778</f>
        <v>S1_AVDD33</v>
      </c>
    </row>
    <row r="11779" spans="1:9">
      <c r="A11779" t="s">
        <v>261</v>
      </c>
      <c r="B11779" t="s">
        <v>6409</v>
      </c>
      <c r="C11779" t="s">
        <v>6413</v>
      </c>
      <c r="D11779">
        <v>2</v>
      </c>
      <c r="E11779" t="s">
        <v>169</v>
      </c>
      <c r="F11779">
        <v>2</v>
      </c>
      <c r="G11779">
        <v>2</v>
      </c>
      <c r="H11779" s="4" t="str">
        <f t="shared" si="368"/>
        <v>1CD53.2</v>
      </c>
      <c r="I11779" s="4" t="str">
        <f t="shared" si="369"/>
        <v>DGND</v>
      </c>
    </row>
    <row r="11780" spans="1:9">
      <c r="A11780" t="s">
        <v>261</v>
      </c>
      <c r="B11780" t="s">
        <v>6409</v>
      </c>
      <c r="C11780" t="s">
        <v>6414</v>
      </c>
      <c r="D11780">
        <v>1</v>
      </c>
      <c r="E11780" t="s">
        <v>752</v>
      </c>
      <c r="F11780">
        <v>1</v>
      </c>
      <c r="G11780">
        <v>1</v>
      </c>
      <c r="H11780" s="4" t="str">
        <f t="shared" si="368"/>
        <v>1CD54.1</v>
      </c>
      <c r="I11780" s="4" t="str">
        <f t="shared" si="369"/>
        <v>S1_AVDD33</v>
      </c>
    </row>
    <row r="11781" spans="1:9">
      <c r="A11781" t="s">
        <v>261</v>
      </c>
      <c r="B11781" t="s">
        <v>6409</v>
      </c>
      <c r="C11781" t="s">
        <v>6414</v>
      </c>
      <c r="D11781">
        <v>2</v>
      </c>
      <c r="E11781" t="s">
        <v>169</v>
      </c>
      <c r="F11781">
        <v>2</v>
      </c>
      <c r="G11781">
        <v>2</v>
      </c>
      <c r="H11781" s="4" t="str">
        <f t="shared" si="368"/>
        <v>1CD54.2</v>
      </c>
      <c r="I11781" s="4" t="str">
        <f t="shared" si="369"/>
        <v>DGND</v>
      </c>
    </row>
    <row r="11782" spans="1:9">
      <c r="A11782" t="s">
        <v>261</v>
      </c>
      <c r="B11782" t="s">
        <v>6409</v>
      </c>
      <c r="C11782" t="s">
        <v>6415</v>
      </c>
      <c r="D11782">
        <v>1</v>
      </c>
      <c r="E11782" t="s">
        <v>752</v>
      </c>
      <c r="F11782">
        <v>1</v>
      </c>
      <c r="G11782">
        <v>1</v>
      </c>
      <c r="H11782" s="4" t="str">
        <f t="shared" si="368"/>
        <v>1CD55.1</v>
      </c>
      <c r="I11782" s="4" t="str">
        <f t="shared" si="369"/>
        <v>S1_AVDD33</v>
      </c>
    </row>
    <row r="11783" spans="1:9">
      <c r="A11783" t="s">
        <v>261</v>
      </c>
      <c r="B11783" t="s">
        <v>6409</v>
      </c>
      <c r="C11783" t="s">
        <v>6415</v>
      </c>
      <c r="D11783">
        <v>2</v>
      </c>
      <c r="E11783" t="s">
        <v>169</v>
      </c>
      <c r="F11783">
        <v>2</v>
      </c>
      <c r="G11783">
        <v>2</v>
      </c>
      <c r="H11783" s="4" t="str">
        <f t="shared" si="368"/>
        <v>1CD55.2</v>
      </c>
      <c r="I11783" s="4" t="str">
        <f t="shared" si="369"/>
        <v>DGND</v>
      </c>
    </row>
    <row r="11784" spans="1:9">
      <c r="A11784" t="s">
        <v>261</v>
      </c>
      <c r="B11784" t="s">
        <v>6409</v>
      </c>
      <c r="C11784" t="s">
        <v>6416</v>
      </c>
      <c r="D11784">
        <v>1</v>
      </c>
      <c r="E11784" t="s">
        <v>752</v>
      </c>
      <c r="F11784">
        <v>1</v>
      </c>
      <c r="G11784">
        <v>1</v>
      </c>
      <c r="H11784" s="4" t="str">
        <f t="shared" si="368"/>
        <v>1CD56.1</v>
      </c>
      <c r="I11784" s="4" t="str">
        <f t="shared" si="369"/>
        <v>S1_AVDD33</v>
      </c>
    </row>
    <row r="11785" spans="1:9">
      <c r="A11785" t="s">
        <v>261</v>
      </c>
      <c r="B11785" t="s">
        <v>6409</v>
      </c>
      <c r="C11785" t="s">
        <v>6416</v>
      </c>
      <c r="D11785">
        <v>2</v>
      </c>
      <c r="E11785" t="s">
        <v>169</v>
      </c>
      <c r="F11785">
        <v>2</v>
      </c>
      <c r="G11785">
        <v>2</v>
      </c>
      <c r="H11785" s="4" t="str">
        <f t="shared" si="368"/>
        <v>1CD56.2</v>
      </c>
      <c r="I11785" s="4" t="str">
        <f t="shared" si="369"/>
        <v>DGND</v>
      </c>
    </row>
    <row r="11786" spans="1:9">
      <c r="A11786" t="s">
        <v>261</v>
      </c>
      <c r="B11786" t="s">
        <v>6409</v>
      </c>
      <c r="C11786" t="s">
        <v>6417</v>
      </c>
      <c r="D11786">
        <v>1</v>
      </c>
      <c r="E11786" t="s">
        <v>752</v>
      </c>
      <c r="F11786">
        <v>1</v>
      </c>
      <c r="G11786">
        <v>1</v>
      </c>
      <c r="H11786" s="4" t="str">
        <f t="shared" si="368"/>
        <v>1CD57.1</v>
      </c>
      <c r="I11786" s="4" t="str">
        <f t="shared" si="369"/>
        <v>S1_AVDD33</v>
      </c>
    </row>
    <row r="11787" spans="1:9">
      <c r="A11787" t="s">
        <v>261</v>
      </c>
      <c r="B11787" t="s">
        <v>6409</v>
      </c>
      <c r="C11787" t="s">
        <v>6417</v>
      </c>
      <c r="D11787">
        <v>2</v>
      </c>
      <c r="E11787" t="s">
        <v>169</v>
      </c>
      <c r="F11787">
        <v>2</v>
      </c>
      <c r="G11787">
        <v>2</v>
      </c>
      <c r="H11787" s="4" t="str">
        <f t="shared" si="368"/>
        <v>1CD57.2</v>
      </c>
      <c r="I11787" s="4" t="str">
        <f t="shared" si="369"/>
        <v>DGND</v>
      </c>
    </row>
    <row r="11788" spans="1:9">
      <c r="A11788" t="s">
        <v>261</v>
      </c>
      <c r="B11788" t="s">
        <v>6409</v>
      </c>
      <c r="C11788" t="s">
        <v>6418</v>
      </c>
      <c r="D11788">
        <v>1</v>
      </c>
      <c r="E11788" t="s">
        <v>752</v>
      </c>
      <c r="F11788">
        <v>1</v>
      </c>
      <c r="G11788">
        <v>1</v>
      </c>
      <c r="H11788" s="4" t="str">
        <f t="shared" si="368"/>
        <v>1CD58.1</v>
      </c>
      <c r="I11788" s="4" t="str">
        <f t="shared" si="369"/>
        <v>S1_AVDD33</v>
      </c>
    </row>
    <row r="11789" spans="1:9">
      <c r="A11789" t="s">
        <v>261</v>
      </c>
      <c r="B11789" t="s">
        <v>6409</v>
      </c>
      <c r="C11789" t="s">
        <v>6418</v>
      </c>
      <c r="D11789">
        <v>2</v>
      </c>
      <c r="E11789" t="s">
        <v>169</v>
      </c>
      <c r="F11789">
        <v>2</v>
      </c>
      <c r="G11789">
        <v>2</v>
      </c>
      <c r="H11789" s="4" t="str">
        <f t="shared" si="368"/>
        <v>1CD58.2</v>
      </c>
      <c r="I11789" s="4" t="str">
        <f t="shared" si="369"/>
        <v>DGND</v>
      </c>
    </row>
    <row r="11790" spans="1:9">
      <c r="A11790" t="s">
        <v>261</v>
      </c>
      <c r="B11790" t="s">
        <v>6409</v>
      </c>
      <c r="C11790" t="s">
        <v>6419</v>
      </c>
      <c r="D11790">
        <v>1</v>
      </c>
      <c r="E11790" t="s">
        <v>752</v>
      </c>
      <c r="F11790">
        <v>1</v>
      </c>
      <c r="G11790">
        <v>1</v>
      </c>
      <c r="H11790" s="4" t="str">
        <f t="shared" si="368"/>
        <v>1CD59.1</v>
      </c>
      <c r="I11790" s="4" t="str">
        <f t="shared" si="369"/>
        <v>S1_AVDD33</v>
      </c>
    </row>
    <row r="11791" spans="1:9">
      <c r="A11791" t="s">
        <v>261</v>
      </c>
      <c r="B11791" t="s">
        <v>6409</v>
      </c>
      <c r="C11791" t="s">
        <v>6419</v>
      </c>
      <c r="D11791">
        <v>2</v>
      </c>
      <c r="E11791" t="s">
        <v>169</v>
      </c>
      <c r="F11791">
        <v>2</v>
      </c>
      <c r="G11791">
        <v>2</v>
      </c>
      <c r="H11791" s="4" t="str">
        <f t="shared" si="368"/>
        <v>1CD59.2</v>
      </c>
      <c r="I11791" s="4" t="str">
        <f t="shared" si="369"/>
        <v>DGND</v>
      </c>
    </row>
    <row r="11792" spans="1:9">
      <c r="A11792" t="s">
        <v>261</v>
      </c>
      <c r="B11792" t="s">
        <v>6409</v>
      </c>
      <c r="C11792" t="s">
        <v>6420</v>
      </c>
      <c r="D11792">
        <v>1</v>
      </c>
      <c r="E11792" t="s">
        <v>752</v>
      </c>
      <c r="F11792">
        <v>1</v>
      </c>
      <c r="G11792">
        <v>1</v>
      </c>
      <c r="H11792" s="4" t="str">
        <f t="shared" si="368"/>
        <v>1CD60.1</v>
      </c>
      <c r="I11792" s="4" t="str">
        <f t="shared" si="369"/>
        <v>S1_AVDD33</v>
      </c>
    </row>
    <row r="11793" spans="1:9">
      <c r="A11793" t="s">
        <v>261</v>
      </c>
      <c r="B11793" t="s">
        <v>6409</v>
      </c>
      <c r="C11793" t="s">
        <v>6420</v>
      </c>
      <c r="D11793">
        <v>2</v>
      </c>
      <c r="E11793" t="s">
        <v>169</v>
      </c>
      <c r="F11793">
        <v>2</v>
      </c>
      <c r="G11793">
        <v>2</v>
      </c>
      <c r="H11793" s="4" t="str">
        <f t="shared" si="368"/>
        <v>1CD60.2</v>
      </c>
      <c r="I11793" s="4" t="str">
        <f t="shared" si="369"/>
        <v>DGND</v>
      </c>
    </row>
    <row r="11794" spans="1:9">
      <c r="A11794" t="s">
        <v>261</v>
      </c>
      <c r="B11794" t="s">
        <v>6409</v>
      </c>
      <c r="C11794" t="s">
        <v>6421</v>
      </c>
      <c r="D11794">
        <v>1</v>
      </c>
      <c r="E11794" t="s">
        <v>752</v>
      </c>
      <c r="F11794">
        <v>1</v>
      </c>
      <c r="G11794">
        <v>1</v>
      </c>
      <c r="H11794" s="4" t="str">
        <f t="shared" si="368"/>
        <v>1CD61.1</v>
      </c>
      <c r="I11794" s="4" t="str">
        <f t="shared" si="369"/>
        <v>S1_AVDD33</v>
      </c>
    </row>
    <row r="11795" spans="1:9">
      <c r="A11795" t="s">
        <v>261</v>
      </c>
      <c r="B11795" t="s">
        <v>6409</v>
      </c>
      <c r="C11795" t="s">
        <v>6421</v>
      </c>
      <c r="D11795">
        <v>2</v>
      </c>
      <c r="E11795" t="s">
        <v>169</v>
      </c>
      <c r="F11795">
        <v>2</v>
      </c>
      <c r="G11795">
        <v>2</v>
      </c>
      <c r="H11795" s="4" t="str">
        <f t="shared" si="368"/>
        <v>1CD61.2</v>
      </c>
      <c r="I11795" s="4" t="str">
        <f t="shared" si="369"/>
        <v>DGND</v>
      </c>
    </row>
    <row r="11796" spans="1:9">
      <c r="A11796" t="s">
        <v>261</v>
      </c>
      <c r="B11796" t="s">
        <v>6409</v>
      </c>
      <c r="C11796" t="s">
        <v>6422</v>
      </c>
      <c r="D11796">
        <v>1</v>
      </c>
      <c r="E11796" t="s">
        <v>752</v>
      </c>
      <c r="F11796">
        <v>1</v>
      </c>
      <c r="G11796">
        <v>1</v>
      </c>
      <c r="H11796" s="4" t="str">
        <f t="shared" si="368"/>
        <v>1CD62.1</v>
      </c>
      <c r="I11796" s="4" t="str">
        <f t="shared" si="369"/>
        <v>S1_AVDD33</v>
      </c>
    </row>
    <row r="11797" spans="1:9">
      <c r="A11797" t="s">
        <v>261</v>
      </c>
      <c r="B11797" t="s">
        <v>6409</v>
      </c>
      <c r="C11797" t="s">
        <v>6422</v>
      </c>
      <c r="D11797">
        <v>2</v>
      </c>
      <c r="E11797" t="s">
        <v>169</v>
      </c>
      <c r="F11797">
        <v>2</v>
      </c>
      <c r="G11797">
        <v>2</v>
      </c>
      <c r="H11797" s="4" t="str">
        <f t="shared" si="368"/>
        <v>1CD62.2</v>
      </c>
      <c r="I11797" s="4" t="str">
        <f t="shared" si="369"/>
        <v>DGND</v>
      </c>
    </row>
    <row r="11798" spans="1:9">
      <c r="A11798" t="s">
        <v>261</v>
      </c>
      <c r="B11798" t="s">
        <v>6409</v>
      </c>
      <c r="C11798" t="s">
        <v>6423</v>
      </c>
      <c r="D11798">
        <v>1</v>
      </c>
      <c r="E11798" t="s">
        <v>752</v>
      </c>
      <c r="F11798">
        <v>1</v>
      </c>
      <c r="G11798">
        <v>1</v>
      </c>
      <c r="H11798" s="4" t="str">
        <f t="shared" si="368"/>
        <v>1CD63.1</v>
      </c>
      <c r="I11798" s="4" t="str">
        <f t="shared" si="369"/>
        <v>S1_AVDD33</v>
      </c>
    </row>
    <row r="11799" spans="1:9">
      <c r="A11799" t="s">
        <v>261</v>
      </c>
      <c r="B11799" t="s">
        <v>6409</v>
      </c>
      <c r="C11799" t="s">
        <v>6423</v>
      </c>
      <c r="D11799">
        <v>2</v>
      </c>
      <c r="E11799" t="s">
        <v>169</v>
      </c>
      <c r="F11799">
        <v>2</v>
      </c>
      <c r="G11799">
        <v>2</v>
      </c>
      <c r="H11799" s="4" t="str">
        <f t="shared" si="368"/>
        <v>1CD63.2</v>
      </c>
      <c r="I11799" s="4" t="str">
        <f t="shared" si="369"/>
        <v>DGND</v>
      </c>
    </row>
    <row r="11800" spans="1:9">
      <c r="A11800" t="s">
        <v>261</v>
      </c>
      <c r="B11800" t="s">
        <v>6409</v>
      </c>
      <c r="C11800" t="s">
        <v>6424</v>
      </c>
      <c r="D11800">
        <v>1</v>
      </c>
      <c r="E11800" t="s">
        <v>752</v>
      </c>
      <c r="F11800">
        <v>1</v>
      </c>
      <c r="G11800">
        <v>1</v>
      </c>
      <c r="H11800" s="4" t="str">
        <f t="shared" si="368"/>
        <v>1CD64.1</v>
      </c>
      <c r="I11800" s="4" t="str">
        <f t="shared" si="369"/>
        <v>S1_AVDD33</v>
      </c>
    </row>
    <row r="11801" spans="1:9">
      <c r="A11801" t="s">
        <v>261</v>
      </c>
      <c r="B11801" t="s">
        <v>6409</v>
      </c>
      <c r="C11801" t="s">
        <v>6424</v>
      </c>
      <c r="D11801">
        <v>2</v>
      </c>
      <c r="E11801" t="s">
        <v>169</v>
      </c>
      <c r="F11801">
        <v>2</v>
      </c>
      <c r="G11801">
        <v>2</v>
      </c>
      <c r="H11801" s="4" t="str">
        <f t="shared" si="368"/>
        <v>1CD64.2</v>
      </c>
      <c r="I11801" s="4" t="str">
        <f t="shared" si="369"/>
        <v>DGND</v>
      </c>
    </row>
    <row r="11802" spans="1:9">
      <c r="A11802" t="s">
        <v>261</v>
      </c>
      <c r="B11802" t="s">
        <v>6409</v>
      </c>
      <c r="C11802" t="s">
        <v>6425</v>
      </c>
      <c r="D11802">
        <v>1</v>
      </c>
      <c r="E11802" t="s">
        <v>752</v>
      </c>
      <c r="F11802">
        <v>1</v>
      </c>
      <c r="G11802">
        <v>1</v>
      </c>
      <c r="H11802" s="4" t="str">
        <f t="shared" si="368"/>
        <v>1CD65.1</v>
      </c>
      <c r="I11802" s="4" t="str">
        <f t="shared" si="369"/>
        <v>S1_AVDD33</v>
      </c>
    </row>
    <row r="11803" spans="1:9">
      <c r="A11803" t="s">
        <v>261</v>
      </c>
      <c r="B11803" t="s">
        <v>6409</v>
      </c>
      <c r="C11803" t="s">
        <v>6425</v>
      </c>
      <c r="D11803">
        <v>2</v>
      </c>
      <c r="E11803" t="s">
        <v>169</v>
      </c>
      <c r="F11803">
        <v>2</v>
      </c>
      <c r="G11803">
        <v>2</v>
      </c>
      <c r="H11803" s="4" t="str">
        <f t="shared" si="368"/>
        <v>1CD65.2</v>
      </c>
      <c r="I11803" s="4" t="str">
        <f t="shared" si="369"/>
        <v>DGND</v>
      </c>
    </row>
    <row r="11804" spans="1:9">
      <c r="A11804" t="s">
        <v>261</v>
      </c>
      <c r="B11804" t="s">
        <v>6409</v>
      </c>
      <c r="C11804" t="s">
        <v>6426</v>
      </c>
      <c r="D11804">
        <v>1</v>
      </c>
      <c r="E11804" t="s">
        <v>752</v>
      </c>
      <c r="F11804">
        <v>1</v>
      </c>
      <c r="G11804">
        <v>1</v>
      </c>
      <c r="H11804" s="4" t="str">
        <f t="shared" si="368"/>
        <v>1CD66.1</v>
      </c>
      <c r="I11804" s="4" t="str">
        <f t="shared" si="369"/>
        <v>S1_AVDD33</v>
      </c>
    </row>
    <row r="11805" spans="1:9">
      <c r="A11805" t="s">
        <v>261</v>
      </c>
      <c r="B11805" t="s">
        <v>6409</v>
      </c>
      <c r="C11805" t="s">
        <v>6426</v>
      </c>
      <c r="D11805">
        <v>2</v>
      </c>
      <c r="E11805" t="s">
        <v>169</v>
      </c>
      <c r="F11805">
        <v>2</v>
      </c>
      <c r="G11805">
        <v>2</v>
      </c>
      <c r="H11805" s="4" t="str">
        <f t="shared" si="368"/>
        <v>1CD66.2</v>
      </c>
      <c r="I11805" s="4" t="str">
        <f t="shared" si="369"/>
        <v>DGND</v>
      </c>
    </row>
    <row r="11806" spans="1:9">
      <c r="A11806" t="s">
        <v>261</v>
      </c>
      <c r="B11806" t="s">
        <v>6409</v>
      </c>
      <c r="C11806" t="s">
        <v>6427</v>
      </c>
      <c r="D11806">
        <v>1</v>
      </c>
      <c r="E11806" t="s">
        <v>752</v>
      </c>
      <c r="F11806">
        <v>1</v>
      </c>
      <c r="G11806">
        <v>1</v>
      </c>
      <c r="H11806" s="4" t="str">
        <f t="shared" si="368"/>
        <v>1CD67.1</v>
      </c>
      <c r="I11806" s="4" t="str">
        <f t="shared" si="369"/>
        <v>S1_AVDD33</v>
      </c>
    </row>
    <row r="11807" spans="1:9">
      <c r="A11807" t="s">
        <v>261</v>
      </c>
      <c r="B11807" t="s">
        <v>6409</v>
      </c>
      <c r="C11807" t="s">
        <v>6427</v>
      </c>
      <c r="D11807">
        <v>2</v>
      </c>
      <c r="E11807" t="s">
        <v>169</v>
      </c>
      <c r="F11807">
        <v>2</v>
      </c>
      <c r="G11807">
        <v>2</v>
      </c>
      <c r="H11807" s="4" t="str">
        <f t="shared" si="368"/>
        <v>1CD67.2</v>
      </c>
      <c r="I11807" s="4" t="str">
        <f t="shared" si="369"/>
        <v>DGND</v>
      </c>
    </row>
    <row r="11808" spans="1:9">
      <c r="A11808" t="s">
        <v>261</v>
      </c>
      <c r="B11808" t="s">
        <v>6409</v>
      </c>
      <c r="C11808" t="s">
        <v>6428</v>
      </c>
      <c r="D11808">
        <v>1</v>
      </c>
      <c r="E11808" t="s">
        <v>752</v>
      </c>
      <c r="F11808">
        <v>1</v>
      </c>
      <c r="G11808">
        <v>1</v>
      </c>
      <c r="H11808" s="4" t="str">
        <f t="shared" si="368"/>
        <v>1CD68.1</v>
      </c>
      <c r="I11808" s="4" t="str">
        <f t="shared" si="369"/>
        <v>S1_AVDD33</v>
      </c>
    </row>
    <row r="11809" spans="1:9">
      <c r="A11809" t="s">
        <v>261</v>
      </c>
      <c r="B11809" t="s">
        <v>6409</v>
      </c>
      <c r="C11809" t="s">
        <v>6428</v>
      </c>
      <c r="D11809">
        <v>2</v>
      </c>
      <c r="E11809" t="s">
        <v>169</v>
      </c>
      <c r="F11809">
        <v>2</v>
      </c>
      <c r="G11809">
        <v>2</v>
      </c>
      <c r="H11809" s="4" t="str">
        <f t="shared" si="368"/>
        <v>1CD68.2</v>
      </c>
      <c r="I11809" s="4" t="str">
        <f t="shared" si="369"/>
        <v>DGND</v>
      </c>
    </row>
    <row r="11810" spans="1:9">
      <c r="A11810" t="s">
        <v>261</v>
      </c>
      <c r="B11810" t="s">
        <v>6409</v>
      </c>
      <c r="C11810" t="s">
        <v>6429</v>
      </c>
      <c r="D11810">
        <v>1</v>
      </c>
      <c r="E11810" t="s">
        <v>752</v>
      </c>
      <c r="F11810">
        <v>1</v>
      </c>
      <c r="G11810">
        <v>1</v>
      </c>
      <c r="H11810" s="4" t="str">
        <f t="shared" si="368"/>
        <v>1CD69.1</v>
      </c>
      <c r="I11810" s="4" t="str">
        <f t="shared" si="369"/>
        <v>S1_AVDD33</v>
      </c>
    </row>
    <row r="11811" spans="1:9">
      <c r="A11811" t="s">
        <v>261</v>
      </c>
      <c r="B11811" t="s">
        <v>6409</v>
      </c>
      <c r="C11811" t="s">
        <v>6429</v>
      </c>
      <c r="D11811">
        <v>2</v>
      </c>
      <c r="E11811" t="s">
        <v>169</v>
      </c>
      <c r="F11811">
        <v>2</v>
      </c>
      <c r="G11811">
        <v>2</v>
      </c>
      <c r="H11811" s="4" t="str">
        <f t="shared" si="368"/>
        <v>1CD69.2</v>
      </c>
      <c r="I11811" s="4" t="str">
        <f t="shared" si="369"/>
        <v>DGND</v>
      </c>
    </row>
    <row r="11812" spans="1:9">
      <c r="A11812" t="s">
        <v>261</v>
      </c>
      <c r="B11812" t="s">
        <v>6409</v>
      </c>
      <c r="C11812" t="s">
        <v>6430</v>
      </c>
      <c r="D11812">
        <v>1</v>
      </c>
      <c r="E11812" t="s">
        <v>752</v>
      </c>
      <c r="F11812">
        <v>1</v>
      </c>
      <c r="G11812">
        <v>1</v>
      </c>
      <c r="H11812" s="4" t="str">
        <f t="shared" si="368"/>
        <v>1CD70.1</v>
      </c>
      <c r="I11812" s="4" t="str">
        <f t="shared" si="369"/>
        <v>S1_AVDD33</v>
      </c>
    </row>
    <row r="11813" spans="1:9">
      <c r="A11813" t="s">
        <v>261</v>
      </c>
      <c r="B11813" t="s">
        <v>6409</v>
      </c>
      <c r="C11813" t="s">
        <v>6430</v>
      </c>
      <c r="D11813">
        <v>2</v>
      </c>
      <c r="E11813" t="s">
        <v>169</v>
      </c>
      <c r="F11813">
        <v>2</v>
      </c>
      <c r="G11813">
        <v>2</v>
      </c>
      <c r="H11813" s="4" t="str">
        <f t="shared" si="368"/>
        <v>1CD70.2</v>
      </c>
      <c r="I11813" s="4" t="str">
        <f t="shared" si="369"/>
        <v>DGND</v>
      </c>
    </row>
    <row r="11814" spans="1:9">
      <c r="A11814" t="s">
        <v>261</v>
      </c>
      <c r="B11814" t="s">
        <v>6409</v>
      </c>
      <c r="C11814" t="s">
        <v>6431</v>
      </c>
      <c r="D11814">
        <v>1</v>
      </c>
      <c r="E11814" t="s">
        <v>752</v>
      </c>
      <c r="F11814">
        <v>1</v>
      </c>
      <c r="G11814">
        <v>1</v>
      </c>
      <c r="H11814" s="4" t="str">
        <f t="shared" si="368"/>
        <v>1CD71.1</v>
      </c>
      <c r="I11814" s="4" t="str">
        <f t="shared" si="369"/>
        <v>S1_AVDD33</v>
      </c>
    </row>
    <row r="11815" spans="1:9">
      <c r="A11815" t="s">
        <v>261</v>
      </c>
      <c r="B11815" t="s">
        <v>6409</v>
      </c>
      <c r="C11815" t="s">
        <v>6431</v>
      </c>
      <c r="D11815">
        <v>2</v>
      </c>
      <c r="E11815" t="s">
        <v>169</v>
      </c>
      <c r="F11815">
        <v>2</v>
      </c>
      <c r="G11815">
        <v>2</v>
      </c>
      <c r="H11815" s="4" t="str">
        <f t="shared" si="368"/>
        <v>1CD71.2</v>
      </c>
      <c r="I11815" s="4" t="str">
        <f t="shared" si="369"/>
        <v>DGND</v>
      </c>
    </row>
    <row r="11816" spans="1:9">
      <c r="A11816" t="s">
        <v>261</v>
      </c>
      <c r="B11816" t="s">
        <v>6409</v>
      </c>
      <c r="C11816" t="s">
        <v>6432</v>
      </c>
      <c r="D11816">
        <v>1</v>
      </c>
      <c r="E11816" t="s">
        <v>752</v>
      </c>
      <c r="F11816">
        <v>1</v>
      </c>
      <c r="G11816">
        <v>1</v>
      </c>
      <c r="H11816" s="4" t="str">
        <f t="shared" si="368"/>
        <v>1CD72.1</v>
      </c>
      <c r="I11816" s="4" t="str">
        <f t="shared" si="369"/>
        <v>S1_AVDD33</v>
      </c>
    </row>
    <row r="11817" spans="1:9">
      <c r="A11817" t="s">
        <v>261</v>
      </c>
      <c r="B11817" t="s">
        <v>6409</v>
      </c>
      <c r="C11817" t="s">
        <v>6432</v>
      </c>
      <c r="D11817">
        <v>2</v>
      </c>
      <c r="E11817" t="s">
        <v>169</v>
      </c>
      <c r="F11817">
        <v>2</v>
      </c>
      <c r="G11817">
        <v>2</v>
      </c>
      <c r="H11817" s="4" t="str">
        <f t="shared" si="368"/>
        <v>1CD72.2</v>
      </c>
      <c r="I11817" s="4" t="str">
        <f t="shared" si="369"/>
        <v>DGND</v>
      </c>
    </row>
    <row r="11818" spans="1:9">
      <c r="A11818" t="s">
        <v>261</v>
      </c>
      <c r="B11818" t="s">
        <v>6409</v>
      </c>
      <c r="C11818" t="s">
        <v>6433</v>
      </c>
      <c r="D11818">
        <v>1</v>
      </c>
      <c r="E11818" t="s">
        <v>752</v>
      </c>
      <c r="F11818">
        <v>1</v>
      </c>
      <c r="G11818">
        <v>1</v>
      </c>
      <c r="H11818" s="4" t="str">
        <f t="shared" si="368"/>
        <v>1CD73.1</v>
      </c>
      <c r="I11818" s="4" t="str">
        <f t="shared" si="369"/>
        <v>S1_AVDD33</v>
      </c>
    </row>
    <row r="11819" spans="1:9">
      <c r="A11819" t="s">
        <v>261</v>
      </c>
      <c r="B11819" t="s">
        <v>6409</v>
      </c>
      <c r="C11819" t="s">
        <v>6433</v>
      </c>
      <c r="D11819">
        <v>2</v>
      </c>
      <c r="E11819" t="s">
        <v>169</v>
      </c>
      <c r="F11819">
        <v>2</v>
      </c>
      <c r="G11819">
        <v>2</v>
      </c>
      <c r="H11819" s="4" t="str">
        <f t="shared" si="368"/>
        <v>1CD73.2</v>
      </c>
      <c r="I11819" s="4" t="str">
        <f t="shared" si="369"/>
        <v>DGND</v>
      </c>
    </row>
    <row r="11820" spans="1:9">
      <c r="A11820" t="s">
        <v>261</v>
      </c>
      <c r="B11820" t="s">
        <v>6409</v>
      </c>
      <c r="C11820" t="s">
        <v>6434</v>
      </c>
      <c r="D11820">
        <v>1</v>
      </c>
      <c r="E11820" t="s">
        <v>2066</v>
      </c>
      <c r="F11820">
        <v>1</v>
      </c>
      <c r="G11820">
        <v>1</v>
      </c>
      <c r="H11820" s="4" t="str">
        <f t="shared" si="368"/>
        <v>1CD74.1</v>
      </c>
      <c r="I11820" s="4" t="str">
        <f t="shared" si="369"/>
        <v>S1_APWR_06+1F</v>
      </c>
    </row>
    <row r="11821" spans="1:9">
      <c r="A11821" t="s">
        <v>261</v>
      </c>
      <c r="B11821" t="s">
        <v>6409</v>
      </c>
      <c r="C11821" t="s">
        <v>6434</v>
      </c>
      <c r="D11821">
        <v>2</v>
      </c>
      <c r="E11821" t="s">
        <v>169</v>
      </c>
      <c r="F11821">
        <v>2</v>
      </c>
      <c r="G11821">
        <v>2</v>
      </c>
      <c r="H11821" s="4" t="str">
        <f t="shared" si="368"/>
        <v>1CD74.2</v>
      </c>
      <c r="I11821" s="4" t="str">
        <f t="shared" si="369"/>
        <v>DGND</v>
      </c>
    </row>
    <row r="11822" spans="1:9">
      <c r="A11822" t="s">
        <v>261</v>
      </c>
      <c r="B11822" t="s">
        <v>6409</v>
      </c>
      <c r="C11822" t="s">
        <v>6435</v>
      </c>
      <c r="D11822">
        <v>1</v>
      </c>
      <c r="E11822" t="s">
        <v>2066</v>
      </c>
      <c r="F11822">
        <v>1</v>
      </c>
      <c r="G11822">
        <v>1</v>
      </c>
      <c r="H11822" s="4" t="str">
        <f t="shared" si="368"/>
        <v>1CD75.1</v>
      </c>
      <c r="I11822" s="4" t="str">
        <f t="shared" si="369"/>
        <v>S1_APWR_06+1F</v>
      </c>
    </row>
    <row r="11823" spans="1:9">
      <c r="A11823" t="s">
        <v>261</v>
      </c>
      <c r="B11823" t="s">
        <v>6409</v>
      </c>
      <c r="C11823" t="s">
        <v>6435</v>
      </c>
      <c r="D11823">
        <v>2</v>
      </c>
      <c r="E11823" t="s">
        <v>169</v>
      </c>
      <c r="F11823">
        <v>2</v>
      </c>
      <c r="G11823">
        <v>2</v>
      </c>
      <c r="H11823" s="4" t="str">
        <f t="shared" si="368"/>
        <v>1CD75.2</v>
      </c>
      <c r="I11823" s="4" t="str">
        <f t="shared" si="369"/>
        <v>DGND</v>
      </c>
    </row>
    <row r="11824" spans="1:9">
      <c r="A11824" t="s">
        <v>261</v>
      </c>
      <c r="B11824" t="s">
        <v>6409</v>
      </c>
      <c r="C11824" t="s">
        <v>6436</v>
      </c>
      <c r="D11824">
        <v>1</v>
      </c>
      <c r="E11824" t="s">
        <v>2066</v>
      </c>
      <c r="F11824">
        <v>1</v>
      </c>
      <c r="G11824">
        <v>1</v>
      </c>
      <c r="H11824" s="4" t="str">
        <f t="shared" si="368"/>
        <v>1CD76.1</v>
      </c>
      <c r="I11824" s="4" t="str">
        <f t="shared" si="369"/>
        <v>S1_APWR_06+1F</v>
      </c>
    </row>
    <row r="11825" spans="1:9">
      <c r="A11825" t="s">
        <v>261</v>
      </c>
      <c r="B11825" t="s">
        <v>6409</v>
      </c>
      <c r="C11825" t="s">
        <v>6436</v>
      </c>
      <c r="D11825">
        <v>2</v>
      </c>
      <c r="E11825" t="s">
        <v>169</v>
      </c>
      <c r="F11825">
        <v>2</v>
      </c>
      <c r="G11825">
        <v>2</v>
      </c>
      <c r="H11825" s="4" t="str">
        <f t="shared" si="368"/>
        <v>1CD76.2</v>
      </c>
      <c r="I11825" s="4" t="str">
        <f t="shared" si="369"/>
        <v>DGND</v>
      </c>
    </row>
    <row r="11826" spans="1:9">
      <c r="A11826" t="s">
        <v>261</v>
      </c>
      <c r="B11826" t="s">
        <v>6409</v>
      </c>
      <c r="C11826" t="s">
        <v>6437</v>
      </c>
      <c r="D11826">
        <v>1</v>
      </c>
      <c r="E11826" t="s">
        <v>2066</v>
      </c>
      <c r="F11826">
        <v>1</v>
      </c>
      <c r="G11826">
        <v>1</v>
      </c>
      <c r="H11826" s="4" t="str">
        <f t="shared" si="368"/>
        <v>1CD77.1</v>
      </c>
      <c r="I11826" s="4" t="str">
        <f t="shared" si="369"/>
        <v>S1_APWR_06+1F</v>
      </c>
    </row>
    <row r="11827" spans="1:9">
      <c r="A11827" t="s">
        <v>261</v>
      </c>
      <c r="B11827" t="s">
        <v>6409</v>
      </c>
      <c r="C11827" t="s">
        <v>6437</v>
      </c>
      <c r="D11827">
        <v>2</v>
      </c>
      <c r="E11827" t="s">
        <v>169</v>
      </c>
      <c r="F11827">
        <v>2</v>
      </c>
      <c r="G11827">
        <v>2</v>
      </c>
      <c r="H11827" s="4" t="str">
        <f t="shared" si="368"/>
        <v>1CD77.2</v>
      </c>
      <c r="I11827" s="4" t="str">
        <f t="shared" si="369"/>
        <v>DGND</v>
      </c>
    </row>
    <row r="11828" spans="1:9">
      <c r="A11828" t="s">
        <v>261</v>
      </c>
      <c r="B11828" t="s">
        <v>6409</v>
      </c>
      <c r="C11828" t="s">
        <v>6438</v>
      </c>
      <c r="D11828">
        <v>1</v>
      </c>
      <c r="E11828" t="s">
        <v>2066</v>
      </c>
      <c r="F11828">
        <v>1</v>
      </c>
      <c r="G11828">
        <v>1</v>
      </c>
      <c r="H11828" s="4" t="str">
        <f t="shared" si="368"/>
        <v>1CD78.1</v>
      </c>
      <c r="I11828" s="4" t="str">
        <f t="shared" si="369"/>
        <v>S1_APWR_06+1F</v>
      </c>
    </row>
    <row r="11829" spans="1:9">
      <c r="A11829" t="s">
        <v>261</v>
      </c>
      <c r="B11829" t="s">
        <v>6409</v>
      </c>
      <c r="C11829" t="s">
        <v>6438</v>
      </c>
      <c r="D11829">
        <v>2</v>
      </c>
      <c r="E11829" t="s">
        <v>169</v>
      </c>
      <c r="F11829">
        <v>2</v>
      </c>
      <c r="G11829">
        <v>2</v>
      </c>
      <c r="H11829" s="4" t="str">
        <f t="shared" si="368"/>
        <v>1CD78.2</v>
      </c>
      <c r="I11829" s="4" t="str">
        <f t="shared" si="369"/>
        <v>DGND</v>
      </c>
    </row>
    <row r="11830" spans="1:9">
      <c r="A11830" t="s">
        <v>261</v>
      </c>
      <c r="B11830" t="s">
        <v>6409</v>
      </c>
      <c r="C11830" t="s">
        <v>6439</v>
      </c>
      <c r="D11830">
        <v>1</v>
      </c>
      <c r="E11830" t="s">
        <v>2066</v>
      </c>
      <c r="F11830">
        <v>1</v>
      </c>
      <c r="G11830">
        <v>1</v>
      </c>
      <c r="H11830" s="4" t="str">
        <f t="shared" si="368"/>
        <v>1CD79.1</v>
      </c>
      <c r="I11830" s="4" t="str">
        <f t="shared" si="369"/>
        <v>S1_APWR_06+1F</v>
      </c>
    </row>
    <row r="11831" spans="1:9">
      <c r="A11831" t="s">
        <v>261</v>
      </c>
      <c r="B11831" t="s">
        <v>6409</v>
      </c>
      <c r="C11831" t="s">
        <v>6439</v>
      </c>
      <c r="D11831">
        <v>2</v>
      </c>
      <c r="E11831" t="s">
        <v>169</v>
      </c>
      <c r="F11831">
        <v>2</v>
      </c>
      <c r="G11831">
        <v>2</v>
      </c>
      <c r="H11831" s="4" t="str">
        <f t="shared" si="368"/>
        <v>1CD79.2</v>
      </c>
      <c r="I11831" s="4" t="str">
        <f t="shared" si="369"/>
        <v>DGND</v>
      </c>
    </row>
    <row r="11832" spans="1:9">
      <c r="A11832" t="s">
        <v>261</v>
      </c>
      <c r="B11832" t="s">
        <v>6409</v>
      </c>
      <c r="C11832" t="s">
        <v>6440</v>
      </c>
      <c r="D11832">
        <v>1</v>
      </c>
      <c r="E11832" t="s">
        <v>2067</v>
      </c>
      <c r="F11832">
        <v>1</v>
      </c>
      <c r="G11832">
        <v>1</v>
      </c>
      <c r="H11832" s="4" t="str">
        <f t="shared" si="368"/>
        <v>1CD83.1</v>
      </c>
      <c r="I11832" s="4" t="str">
        <f t="shared" si="369"/>
        <v>S1_DVDD33</v>
      </c>
    </row>
    <row r="11833" spans="1:9">
      <c r="A11833" t="s">
        <v>261</v>
      </c>
      <c r="B11833" t="s">
        <v>6409</v>
      </c>
      <c r="C11833" t="s">
        <v>6440</v>
      </c>
      <c r="D11833">
        <v>2</v>
      </c>
      <c r="E11833" t="s">
        <v>169</v>
      </c>
      <c r="F11833">
        <v>2</v>
      </c>
      <c r="G11833">
        <v>2</v>
      </c>
      <c r="H11833" s="4" t="str">
        <f t="shared" si="368"/>
        <v>1CD83.2</v>
      </c>
      <c r="I11833" s="4" t="str">
        <f t="shared" si="369"/>
        <v>DGND</v>
      </c>
    </row>
    <row r="11834" spans="1:9">
      <c r="A11834" t="s">
        <v>261</v>
      </c>
      <c r="B11834" t="s">
        <v>6409</v>
      </c>
      <c r="C11834" t="s">
        <v>6441</v>
      </c>
      <c r="D11834">
        <v>1</v>
      </c>
      <c r="E11834" t="s">
        <v>2067</v>
      </c>
      <c r="F11834">
        <v>1</v>
      </c>
      <c r="G11834">
        <v>1</v>
      </c>
      <c r="H11834" s="4" t="str">
        <f t="shared" si="368"/>
        <v>1CD84.1</v>
      </c>
      <c r="I11834" s="4" t="str">
        <f t="shared" si="369"/>
        <v>S1_DVDD33</v>
      </c>
    </row>
    <row r="11835" spans="1:9">
      <c r="A11835" t="s">
        <v>261</v>
      </c>
      <c r="B11835" t="s">
        <v>6409</v>
      </c>
      <c r="C11835" t="s">
        <v>6441</v>
      </c>
      <c r="D11835">
        <v>2</v>
      </c>
      <c r="E11835" t="s">
        <v>169</v>
      </c>
      <c r="F11835">
        <v>2</v>
      </c>
      <c r="G11835">
        <v>2</v>
      </c>
      <c r="H11835" s="4" t="str">
        <f t="shared" si="368"/>
        <v>1CD84.2</v>
      </c>
      <c r="I11835" s="4" t="str">
        <f t="shared" si="369"/>
        <v>DGND</v>
      </c>
    </row>
    <row r="11836" spans="1:9">
      <c r="A11836" t="s">
        <v>261</v>
      </c>
      <c r="B11836" t="s">
        <v>6409</v>
      </c>
      <c r="C11836" t="s">
        <v>6442</v>
      </c>
      <c r="D11836">
        <v>1</v>
      </c>
      <c r="E11836" t="s">
        <v>2067</v>
      </c>
      <c r="F11836">
        <v>1</v>
      </c>
      <c r="G11836">
        <v>1</v>
      </c>
      <c r="H11836" s="4" t="str">
        <f t="shared" si="368"/>
        <v>1CD85.1</v>
      </c>
      <c r="I11836" s="4" t="str">
        <f t="shared" si="369"/>
        <v>S1_DVDD33</v>
      </c>
    </row>
    <row r="11837" spans="1:9">
      <c r="A11837" t="s">
        <v>261</v>
      </c>
      <c r="B11837" t="s">
        <v>6409</v>
      </c>
      <c r="C11837" t="s">
        <v>6442</v>
      </c>
      <c r="D11837">
        <v>2</v>
      </c>
      <c r="E11837" t="s">
        <v>169</v>
      </c>
      <c r="F11837">
        <v>2</v>
      </c>
      <c r="G11837">
        <v>2</v>
      </c>
      <c r="H11837" s="4" t="str">
        <f t="shared" si="368"/>
        <v>1CD85.2</v>
      </c>
      <c r="I11837" s="4" t="str">
        <f t="shared" si="369"/>
        <v>DGND</v>
      </c>
    </row>
    <row r="11838" spans="1:9">
      <c r="A11838" t="s">
        <v>261</v>
      </c>
      <c r="B11838" t="s">
        <v>6409</v>
      </c>
      <c r="C11838" t="s">
        <v>9726</v>
      </c>
      <c r="D11838">
        <v>1</v>
      </c>
      <c r="E11838" t="s">
        <v>752</v>
      </c>
      <c r="F11838">
        <v>1</v>
      </c>
      <c r="G11838">
        <v>1</v>
      </c>
      <c r="H11838" s="4" t="str">
        <f t="shared" si="368"/>
        <v>1CD87.1</v>
      </c>
      <c r="I11838" s="4" t="str">
        <f t="shared" si="369"/>
        <v>S1_AVDD33</v>
      </c>
    </row>
    <row r="11839" spans="1:9">
      <c r="A11839" t="s">
        <v>261</v>
      </c>
      <c r="B11839" t="s">
        <v>6409</v>
      </c>
      <c r="C11839" t="s">
        <v>9726</v>
      </c>
      <c r="D11839">
        <v>2</v>
      </c>
      <c r="E11839" t="s">
        <v>169</v>
      </c>
      <c r="F11839">
        <v>2</v>
      </c>
      <c r="G11839">
        <v>2</v>
      </c>
      <c r="H11839" s="4" t="str">
        <f t="shared" si="368"/>
        <v>1CD87.2</v>
      </c>
      <c r="I11839" s="4" t="str">
        <f t="shared" si="369"/>
        <v>DGND</v>
      </c>
    </row>
    <row r="11840" spans="1:9">
      <c r="A11840" t="s">
        <v>261</v>
      </c>
      <c r="B11840" t="s">
        <v>6409</v>
      </c>
      <c r="C11840" t="s">
        <v>9727</v>
      </c>
      <c r="D11840">
        <v>1</v>
      </c>
      <c r="E11840" t="s">
        <v>752</v>
      </c>
      <c r="F11840">
        <v>1</v>
      </c>
      <c r="G11840">
        <v>1</v>
      </c>
      <c r="H11840" s="4" t="str">
        <f t="shared" si="368"/>
        <v>1CD88.1</v>
      </c>
      <c r="I11840" s="4" t="str">
        <f t="shared" si="369"/>
        <v>S1_AVDD33</v>
      </c>
    </row>
    <row r="11841" spans="1:9">
      <c r="A11841" t="s">
        <v>261</v>
      </c>
      <c r="B11841" t="s">
        <v>6409</v>
      </c>
      <c r="C11841" t="s">
        <v>9727</v>
      </c>
      <c r="D11841">
        <v>2</v>
      </c>
      <c r="E11841" t="s">
        <v>169</v>
      </c>
      <c r="F11841">
        <v>2</v>
      </c>
      <c r="G11841">
        <v>2</v>
      </c>
      <c r="H11841" s="4" t="str">
        <f t="shared" si="368"/>
        <v>1CD88.2</v>
      </c>
      <c r="I11841" s="4" t="str">
        <f t="shared" si="369"/>
        <v>DGND</v>
      </c>
    </row>
    <row r="11842" spans="1:9">
      <c r="A11842" t="s">
        <v>261</v>
      </c>
      <c r="B11842" t="s">
        <v>6409</v>
      </c>
      <c r="C11842" t="s">
        <v>6443</v>
      </c>
      <c r="D11842">
        <v>1</v>
      </c>
      <c r="E11842" t="s">
        <v>2067</v>
      </c>
      <c r="F11842">
        <v>1</v>
      </c>
      <c r="G11842">
        <v>1</v>
      </c>
      <c r="H11842" s="4" t="str">
        <f t="shared" ref="H11842:H11905" si="370">CONCATENATE(C11842,".",F11842)</f>
        <v>1CD89.1</v>
      </c>
      <c r="I11842" s="4" t="str">
        <f t="shared" ref="I11842:I11905" si="371">E11842</f>
        <v>S1_DVDD33</v>
      </c>
    </row>
    <row r="11843" spans="1:9">
      <c r="A11843" t="s">
        <v>261</v>
      </c>
      <c r="B11843" t="s">
        <v>6409</v>
      </c>
      <c r="C11843" t="s">
        <v>6443</v>
      </c>
      <c r="D11843">
        <v>2</v>
      </c>
      <c r="E11843" t="s">
        <v>169</v>
      </c>
      <c r="F11843">
        <v>2</v>
      </c>
      <c r="G11843">
        <v>2</v>
      </c>
      <c r="H11843" s="4" t="str">
        <f t="shared" si="370"/>
        <v>1CD89.2</v>
      </c>
      <c r="I11843" s="4" t="str">
        <f t="shared" si="371"/>
        <v>DGND</v>
      </c>
    </row>
    <row r="11844" spans="1:9">
      <c r="A11844" t="s">
        <v>261</v>
      </c>
      <c r="B11844" t="s">
        <v>6409</v>
      </c>
      <c r="C11844" t="s">
        <v>9728</v>
      </c>
      <c r="D11844">
        <v>1</v>
      </c>
      <c r="E11844" t="s">
        <v>2065</v>
      </c>
      <c r="F11844">
        <v>1</v>
      </c>
      <c r="G11844">
        <v>1</v>
      </c>
      <c r="H11844" s="4" t="str">
        <f t="shared" si="370"/>
        <v>1CD90.1</v>
      </c>
      <c r="I11844" s="4" t="str">
        <f t="shared" si="371"/>
        <v>S1_AVDD33_MOSFET</v>
      </c>
    </row>
    <row r="11845" spans="1:9">
      <c r="A11845" t="s">
        <v>261</v>
      </c>
      <c r="B11845" t="s">
        <v>6409</v>
      </c>
      <c r="C11845" t="s">
        <v>9728</v>
      </c>
      <c r="D11845">
        <v>2</v>
      </c>
      <c r="E11845" t="s">
        <v>1789</v>
      </c>
      <c r="F11845">
        <v>2</v>
      </c>
      <c r="G11845">
        <v>2</v>
      </c>
      <c r="H11845" s="4" t="str">
        <f t="shared" si="370"/>
        <v>1CD90.2</v>
      </c>
      <c r="I11845" s="4" t="str">
        <f t="shared" si="371"/>
        <v>MGND</v>
      </c>
    </row>
    <row r="11846" spans="1:9">
      <c r="A11846" t="s">
        <v>261</v>
      </c>
      <c r="B11846" t="s">
        <v>6409</v>
      </c>
      <c r="C11846" t="s">
        <v>6444</v>
      </c>
      <c r="D11846">
        <v>1</v>
      </c>
      <c r="E11846" t="s">
        <v>2067</v>
      </c>
      <c r="F11846">
        <v>1</v>
      </c>
      <c r="G11846">
        <v>1</v>
      </c>
      <c r="H11846" s="4" t="str">
        <f t="shared" si="370"/>
        <v>1CD91.1</v>
      </c>
      <c r="I11846" s="4" t="str">
        <f t="shared" si="371"/>
        <v>S1_DVDD33</v>
      </c>
    </row>
    <row r="11847" spans="1:9">
      <c r="A11847" t="s">
        <v>261</v>
      </c>
      <c r="B11847" t="s">
        <v>6409</v>
      </c>
      <c r="C11847" t="s">
        <v>6444</v>
      </c>
      <c r="D11847">
        <v>2</v>
      </c>
      <c r="E11847" t="s">
        <v>169</v>
      </c>
      <c r="F11847">
        <v>2</v>
      </c>
      <c r="G11847">
        <v>2</v>
      </c>
      <c r="H11847" s="4" t="str">
        <f t="shared" si="370"/>
        <v>1CD91.2</v>
      </c>
      <c r="I11847" s="4" t="str">
        <f t="shared" si="371"/>
        <v>DGND</v>
      </c>
    </row>
    <row r="11848" spans="1:9">
      <c r="A11848" t="s">
        <v>261</v>
      </c>
      <c r="B11848" t="s">
        <v>6409</v>
      </c>
      <c r="C11848" t="s">
        <v>6445</v>
      </c>
      <c r="D11848">
        <v>1</v>
      </c>
      <c r="E11848" t="s">
        <v>2067</v>
      </c>
      <c r="F11848">
        <v>1</v>
      </c>
      <c r="G11848">
        <v>1</v>
      </c>
      <c r="H11848" s="4" t="str">
        <f t="shared" si="370"/>
        <v>1CD92.1</v>
      </c>
      <c r="I11848" s="4" t="str">
        <f t="shared" si="371"/>
        <v>S1_DVDD33</v>
      </c>
    </row>
    <row r="11849" spans="1:9">
      <c r="A11849" t="s">
        <v>261</v>
      </c>
      <c r="B11849" t="s">
        <v>6409</v>
      </c>
      <c r="C11849" t="s">
        <v>6445</v>
      </c>
      <c r="D11849">
        <v>2</v>
      </c>
      <c r="E11849" t="s">
        <v>169</v>
      </c>
      <c r="F11849">
        <v>2</v>
      </c>
      <c r="G11849">
        <v>2</v>
      </c>
      <c r="H11849" s="4" t="str">
        <f t="shared" si="370"/>
        <v>1CD92.2</v>
      </c>
      <c r="I11849" s="4" t="str">
        <f t="shared" si="371"/>
        <v>DGND</v>
      </c>
    </row>
    <row r="11850" spans="1:9">
      <c r="A11850" t="s">
        <v>261</v>
      </c>
      <c r="B11850" t="s">
        <v>6409</v>
      </c>
      <c r="C11850" t="s">
        <v>6446</v>
      </c>
      <c r="D11850">
        <v>1</v>
      </c>
      <c r="E11850" t="s">
        <v>4815</v>
      </c>
      <c r="F11850">
        <v>1</v>
      </c>
      <c r="G11850">
        <v>1</v>
      </c>
      <c r="H11850" s="4" t="str">
        <f t="shared" si="370"/>
        <v>1CD93.1</v>
      </c>
      <c r="I11850" s="4" t="str">
        <f t="shared" si="371"/>
        <v>S1_DPS_DVDD33</v>
      </c>
    </row>
    <row r="11851" spans="1:9">
      <c r="A11851" t="s">
        <v>261</v>
      </c>
      <c r="B11851" t="s">
        <v>6409</v>
      </c>
      <c r="C11851" t="s">
        <v>6446</v>
      </c>
      <c r="D11851">
        <v>2</v>
      </c>
      <c r="E11851" t="s">
        <v>169</v>
      </c>
      <c r="F11851">
        <v>2</v>
      </c>
      <c r="G11851">
        <v>2</v>
      </c>
      <c r="H11851" s="4" t="str">
        <f t="shared" si="370"/>
        <v>1CD93.2</v>
      </c>
      <c r="I11851" s="4" t="str">
        <f t="shared" si="371"/>
        <v>DGND</v>
      </c>
    </row>
    <row r="11852" spans="1:9">
      <c r="A11852" t="s">
        <v>261</v>
      </c>
      <c r="B11852" t="s">
        <v>6409</v>
      </c>
      <c r="C11852" t="s">
        <v>6447</v>
      </c>
      <c r="D11852">
        <v>1</v>
      </c>
      <c r="E11852" t="s">
        <v>4815</v>
      </c>
      <c r="F11852">
        <v>1</v>
      </c>
      <c r="G11852">
        <v>1</v>
      </c>
      <c r="H11852" s="4" t="str">
        <f t="shared" si="370"/>
        <v>1CD94.1</v>
      </c>
      <c r="I11852" s="4" t="str">
        <f t="shared" si="371"/>
        <v>S1_DPS_DVDD33</v>
      </c>
    </row>
    <row r="11853" spans="1:9">
      <c r="A11853" t="s">
        <v>261</v>
      </c>
      <c r="B11853" t="s">
        <v>6409</v>
      </c>
      <c r="C11853" t="s">
        <v>6447</v>
      </c>
      <c r="D11853">
        <v>2</v>
      </c>
      <c r="E11853" t="s">
        <v>169</v>
      </c>
      <c r="F11853">
        <v>2</v>
      </c>
      <c r="G11853">
        <v>2</v>
      </c>
      <c r="H11853" s="4" t="str">
        <f t="shared" si="370"/>
        <v>1CD94.2</v>
      </c>
      <c r="I11853" s="4" t="str">
        <f t="shared" si="371"/>
        <v>DGND</v>
      </c>
    </row>
    <row r="11854" spans="1:9">
      <c r="A11854" t="s">
        <v>261</v>
      </c>
      <c r="B11854" t="s">
        <v>6409</v>
      </c>
      <c r="C11854" t="s">
        <v>6448</v>
      </c>
      <c r="D11854">
        <v>1</v>
      </c>
      <c r="E11854" t="s">
        <v>4815</v>
      </c>
      <c r="F11854">
        <v>1</v>
      </c>
      <c r="G11854">
        <v>1</v>
      </c>
      <c r="H11854" s="4" t="str">
        <f t="shared" si="370"/>
        <v>1CD95.1</v>
      </c>
      <c r="I11854" s="4" t="str">
        <f t="shared" si="371"/>
        <v>S1_DPS_DVDD33</v>
      </c>
    </row>
    <row r="11855" spans="1:9">
      <c r="A11855" t="s">
        <v>261</v>
      </c>
      <c r="B11855" t="s">
        <v>6409</v>
      </c>
      <c r="C11855" t="s">
        <v>6448</v>
      </c>
      <c r="D11855">
        <v>2</v>
      </c>
      <c r="E11855" t="s">
        <v>169</v>
      </c>
      <c r="F11855">
        <v>2</v>
      </c>
      <c r="G11855">
        <v>2</v>
      </c>
      <c r="H11855" s="4" t="str">
        <f t="shared" si="370"/>
        <v>1CD95.2</v>
      </c>
      <c r="I11855" s="4" t="str">
        <f t="shared" si="371"/>
        <v>DGND</v>
      </c>
    </row>
    <row r="11856" spans="1:9">
      <c r="A11856" t="s">
        <v>261</v>
      </c>
      <c r="B11856" t="s">
        <v>6409</v>
      </c>
      <c r="C11856" t="s">
        <v>9729</v>
      </c>
      <c r="D11856">
        <v>1</v>
      </c>
      <c r="E11856" t="s">
        <v>2065</v>
      </c>
      <c r="F11856">
        <v>1</v>
      </c>
      <c r="G11856">
        <v>1</v>
      </c>
      <c r="H11856" s="4" t="str">
        <f t="shared" si="370"/>
        <v>1CD96.1</v>
      </c>
      <c r="I11856" s="4" t="str">
        <f t="shared" si="371"/>
        <v>S1_AVDD33_MOSFET</v>
      </c>
    </row>
    <row r="11857" spans="1:9">
      <c r="A11857" t="s">
        <v>261</v>
      </c>
      <c r="B11857" t="s">
        <v>6409</v>
      </c>
      <c r="C11857" t="s">
        <v>9729</v>
      </c>
      <c r="D11857">
        <v>2</v>
      </c>
      <c r="E11857" t="s">
        <v>1789</v>
      </c>
      <c r="F11857">
        <v>2</v>
      </c>
      <c r="G11857">
        <v>2</v>
      </c>
      <c r="H11857" s="4" t="str">
        <f t="shared" si="370"/>
        <v>1CD96.2</v>
      </c>
      <c r="I11857" s="4" t="str">
        <f t="shared" si="371"/>
        <v>MGND</v>
      </c>
    </row>
    <row r="11858" spans="1:9">
      <c r="A11858" t="s">
        <v>261</v>
      </c>
      <c r="B11858" t="s">
        <v>6409</v>
      </c>
      <c r="C11858" t="s">
        <v>6449</v>
      </c>
      <c r="D11858">
        <v>1</v>
      </c>
      <c r="E11858" t="s">
        <v>4815</v>
      </c>
      <c r="F11858">
        <v>1</v>
      </c>
      <c r="G11858">
        <v>1</v>
      </c>
      <c r="H11858" s="4" t="str">
        <f t="shared" si="370"/>
        <v>1CD97.1</v>
      </c>
      <c r="I11858" s="4" t="str">
        <f t="shared" si="371"/>
        <v>S1_DPS_DVDD33</v>
      </c>
    </row>
    <row r="11859" spans="1:9">
      <c r="A11859" t="s">
        <v>261</v>
      </c>
      <c r="B11859" t="s">
        <v>6409</v>
      </c>
      <c r="C11859" t="s">
        <v>6449</v>
      </c>
      <c r="D11859">
        <v>2</v>
      </c>
      <c r="E11859" t="s">
        <v>169</v>
      </c>
      <c r="F11859">
        <v>2</v>
      </c>
      <c r="G11859">
        <v>2</v>
      </c>
      <c r="H11859" s="4" t="str">
        <f t="shared" si="370"/>
        <v>1CD97.2</v>
      </c>
      <c r="I11859" s="4" t="str">
        <f t="shared" si="371"/>
        <v>DGND</v>
      </c>
    </row>
    <row r="11860" spans="1:9">
      <c r="A11860" t="s">
        <v>261</v>
      </c>
      <c r="B11860" t="s">
        <v>6409</v>
      </c>
      <c r="C11860" t="s">
        <v>9730</v>
      </c>
      <c r="D11860">
        <v>1</v>
      </c>
      <c r="E11860" t="s">
        <v>2080</v>
      </c>
      <c r="F11860">
        <v>1</v>
      </c>
      <c r="G11860">
        <v>1</v>
      </c>
      <c r="H11860" s="4" t="str">
        <f t="shared" si="370"/>
        <v>1CD98.1</v>
      </c>
      <c r="I11860" s="4" t="str">
        <f t="shared" si="371"/>
        <v>S1_LDOIN</v>
      </c>
    </row>
    <row r="11861" spans="1:9">
      <c r="A11861" t="s">
        <v>261</v>
      </c>
      <c r="B11861" t="s">
        <v>6409</v>
      </c>
      <c r="C11861" t="s">
        <v>9730</v>
      </c>
      <c r="D11861">
        <v>2</v>
      </c>
      <c r="E11861" t="s">
        <v>169</v>
      </c>
      <c r="F11861">
        <v>2</v>
      </c>
      <c r="G11861">
        <v>2</v>
      </c>
      <c r="H11861" s="4" t="str">
        <f t="shared" si="370"/>
        <v>1CD98.2</v>
      </c>
      <c r="I11861" s="4" t="str">
        <f t="shared" si="371"/>
        <v>DGND</v>
      </c>
    </row>
    <row r="11862" spans="1:9">
      <c r="A11862" t="s">
        <v>261</v>
      </c>
      <c r="B11862" t="s">
        <v>6409</v>
      </c>
      <c r="C11862" t="s">
        <v>9731</v>
      </c>
      <c r="D11862">
        <v>1</v>
      </c>
      <c r="E11862" t="s">
        <v>2080</v>
      </c>
      <c r="F11862">
        <v>1</v>
      </c>
      <c r="G11862">
        <v>1</v>
      </c>
      <c r="H11862" s="4" t="str">
        <f t="shared" si="370"/>
        <v>1CD99.1</v>
      </c>
      <c r="I11862" s="4" t="str">
        <f t="shared" si="371"/>
        <v>S1_LDOIN</v>
      </c>
    </row>
    <row r="11863" spans="1:9">
      <c r="A11863" t="s">
        <v>261</v>
      </c>
      <c r="B11863" t="s">
        <v>6409</v>
      </c>
      <c r="C11863" t="s">
        <v>9731</v>
      </c>
      <c r="D11863">
        <v>2</v>
      </c>
      <c r="E11863" t="s">
        <v>169</v>
      </c>
      <c r="F11863">
        <v>2</v>
      </c>
      <c r="G11863">
        <v>2</v>
      </c>
      <c r="H11863" s="4" t="str">
        <f t="shared" si="370"/>
        <v>1CD99.2</v>
      </c>
      <c r="I11863" s="4" t="str">
        <f t="shared" si="371"/>
        <v>DGND</v>
      </c>
    </row>
    <row r="11864" spans="1:9">
      <c r="A11864" t="s">
        <v>261</v>
      </c>
      <c r="B11864" t="s">
        <v>6409</v>
      </c>
      <c r="C11864" t="s">
        <v>9732</v>
      </c>
      <c r="D11864">
        <v>1</v>
      </c>
      <c r="E11864" t="s">
        <v>2067</v>
      </c>
      <c r="F11864">
        <v>1</v>
      </c>
      <c r="G11864">
        <v>1</v>
      </c>
      <c r="H11864" s="4" t="str">
        <f t="shared" si="370"/>
        <v>1CD100.1</v>
      </c>
      <c r="I11864" s="4" t="str">
        <f t="shared" si="371"/>
        <v>S1_DVDD33</v>
      </c>
    </row>
    <row r="11865" spans="1:9">
      <c r="A11865" t="s">
        <v>261</v>
      </c>
      <c r="B11865" t="s">
        <v>6409</v>
      </c>
      <c r="C11865" t="s">
        <v>9732</v>
      </c>
      <c r="D11865">
        <v>2</v>
      </c>
      <c r="E11865" t="s">
        <v>169</v>
      </c>
      <c r="F11865">
        <v>2</v>
      </c>
      <c r="G11865">
        <v>2</v>
      </c>
      <c r="H11865" s="4" t="str">
        <f t="shared" si="370"/>
        <v>1CD100.2</v>
      </c>
      <c r="I11865" s="4" t="str">
        <f t="shared" si="371"/>
        <v>DGND</v>
      </c>
    </row>
    <row r="11866" spans="1:9">
      <c r="A11866" t="s">
        <v>261</v>
      </c>
      <c r="B11866" t="s">
        <v>6409</v>
      </c>
      <c r="C11866" t="s">
        <v>6450</v>
      </c>
      <c r="D11866">
        <v>1</v>
      </c>
      <c r="E11866" t="s">
        <v>2066</v>
      </c>
      <c r="F11866">
        <v>1</v>
      </c>
      <c r="G11866">
        <v>1</v>
      </c>
      <c r="H11866" s="4" t="str">
        <f t="shared" si="370"/>
        <v>1CD111.1</v>
      </c>
      <c r="I11866" s="4" t="str">
        <f t="shared" si="371"/>
        <v>S1_APWR_06+1F</v>
      </c>
    </row>
    <row r="11867" spans="1:9">
      <c r="A11867" t="s">
        <v>261</v>
      </c>
      <c r="B11867" t="s">
        <v>6409</v>
      </c>
      <c r="C11867" t="s">
        <v>6450</v>
      </c>
      <c r="D11867">
        <v>2</v>
      </c>
      <c r="E11867" t="s">
        <v>169</v>
      </c>
      <c r="F11867">
        <v>2</v>
      </c>
      <c r="G11867">
        <v>2</v>
      </c>
      <c r="H11867" s="4" t="str">
        <f t="shared" si="370"/>
        <v>1CD111.2</v>
      </c>
      <c r="I11867" s="4" t="str">
        <f t="shared" si="371"/>
        <v>DGND</v>
      </c>
    </row>
    <row r="11868" spans="1:9">
      <c r="A11868" t="s">
        <v>261</v>
      </c>
      <c r="B11868" t="s">
        <v>6409</v>
      </c>
      <c r="C11868" t="s">
        <v>6451</v>
      </c>
      <c r="D11868">
        <v>1</v>
      </c>
      <c r="E11868" t="s">
        <v>4815</v>
      </c>
      <c r="F11868">
        <v>1</v>
      </c>
      <c r="G11868">
        <v>1</v>
      </c>
      <c r="H11868" s="4" t="str">
        <f t="shared" si="370"/>
        <v>1CD112.1</v>
      </c>
      <c r="I11868" s="4" t="str">
        <f t="shared" si="371"/>
        <v>S1_DPS_DVDD33</v>
      </c>
    </row>
    <row r="11869" spans="1:9">
      <c r="A11869" t="s">
        <v>261</v>
      </c>
      <c r="B11869" t="s">
        <v>6409</v>
      </c>
      <c r="C11869" t="s">
        <v>6451</v>
      </c>
      <c r="D11869">
        <v>2</v>
      </c>
      <c r="E11869" t="s">
        <v>169</v>
      </c>
      <c r="F11869">
        <v>2</v>
      </c>
      <c r="G11869">
        <v>2</v>
      </c>
      <c r="H11869" s="4" t="str">
        <f t="shared" si="370"/>
        <v>1CD112.2</v>
      </c>
      <c r="I11869" s="4" t="str">
        <f t="shared" si="371"/>
        <v>DGND</v>
      </c>
    </row>
    <row r="11870" spans="1:9">
      <c r="A11870" t="s">
        <v>261</v>
      </c>
      <c r="B11870" t="s">
        <v>6409</v>
      </c>
      <c r="C11870" t="s">
        <v>6452</v>
      </c>
      <c r="D11870">
        <v>1</v>
      </c>
      <c r="E11870" t="s">
        <v>2066</v>
      </c>
      <c r="F11870">
        <v>1</v>
      </c>
      <c r="G11870">
        <v>1</v>
      </c>
      <c r="H11870" s="4" t="str">
        <f t="shared" si="370"/>
        <v>1CD113.1</v>
      </c>
      <c r="I11870" s="4" t="str">
        <f t="shared" si="371"/>
        <v>S1_APWR_06+1F</v>
      </c>
    </row>
    <row r="11871" spans="1:9">
      <c r="A11871" t="s">
        <v>261</v>
      </c>
      <c r="B11871" t="s">
        <v>6409</v>
      </c>
      <c r="C11871" t="s">
        <v>6452</v>
      </c>
      <c r="D11871">
        <v>2</v>
      </c>
      <c r="E11871" t="s">
        <v>169</v>
      </c>
      <c r="F11871">
        <v>2</v>
      </c>
      <c r="G11871">
        <v>2</v>
      </c>
      <c r="H11871" s="4" t="str">
        <f t="shared" si="370"/>
        <v>1CD113.2</v>
      </c>
      <c r="I11871" s="4" t="str">
        <f t="shared" si="371"/>
        <v>DGND</v>
      </c>
    </row>
    <row r="11872" spans="1:9">
      <c r="A11872" t="s">
        <v>261</v>
      </c>
      <c r="B11872" t="s">
        <v>6409</v>
      </c>
      <c r="C11872" t="s">
        <v>6453</v>
      </c>
      <c r="D11872">
        <v>1</v>
      </c>
      <c r="E11872" t="s">
        <v>2065</v>
      </c>
      <c r="F11872">
        <v>1</v>
      </c>
      <c r="G11872">
        <v>1</v>
      </c>
      <c r="H11872" s="4" t="str">
        <f t="shared" si="370"/>
        <v>1CD114.1</v>
      </c>
      <c r="I11872" s="4" t="str">
        <f t="shared" si="371"/>
        <v>S1_AVDD33_MOSFET</v>
      </c>
    </row>
    <row r="11873" spans="1:9">
      <c r="A11873" t="s">
        <v>261</v>
      </c>
      <c r="B11873" t="s">
        <v>6409</v>
      </c>
      <c r="C11873" t="s">
        <v>6453</v>
      </c>
      <c r="D11873">
        <v>2</v>
      </c>
      <c r="E11873" t="s">
        <v>1789</v>
      </c>
      <c r="F11873">
        <v>2</v>
      </c>
      <c r="G11873">
        <v>2</v>
      </c>
      <c r="H11873" s="4" t="str">
        <f t="shared" si="370"/>
        <v>1CD114.2</v>
      </c>
      <c r="I11873" s="4" t="str">
        <f t="shared" si="371"/>
        <v>MGND</v>
      </c>
    </row>
    <row r="11874" spans="1:9">
      <c r="A11874" t="s">
        <v>261</v>
      </c>
      <c r="B11874" t="s">
        <v>6409</v>
      </c>
      <c r="C11874" t="s">
        <v>6454</v>
      </c>
      <c r="D11874">
        <v>1</v>
      </c>
      <c r="E11874" t="s">
        <v>2066</v>
      </c>
      <c r="F11874">
        <v>1</v>
      </c>
      <c r="G11874">
        <v>1</v>
      </c>
      <c r="H11874" s="4" t="str">
        <f t="shared" si="370"/>
        <v>1CD115.1</v>
      </c>
      <c r="I11874" s="4" t="str">
        <f t="shared" si="371"/>
        <v>S1_APWR_06+1F</v>
      </c>
    </row>
    <row r="11875" spans="1:9">
      <c r="A11875" t="s">
        <v>261</v>
      </c>
      <c r="B11875" t="s">
        <v>6409</v>
      </c>
      <c r="C11875" t="s">
        <v>6454</v>
      </c>
      <c r="D11875">
        <v>2</v>
      </c>
      <c r="E11875" t="s">
        <v>169</v>
      </c>
      <c r="F11875">
        <v>2</v>
      </c>
      <c r="G11875">
        <v>2</v>
      </c>
      <c r="H11875" s="4" t="str">
        <f t="shared" si="370"/>
        <v>1CD115.2</v>
      </c>
      <c r="I11875" s="4" t="str">
        <f t="shared" si="371"/>
        <v>DGND</v>
      </c>
    </row>
    <row r="11876" spans="1:9">
      <c r="A11876" t="s">
        <v>261</v>
      </c>
      <c r="B11876" t="s">
        <v>6409</v>
      </c>
      <c r="C11876" t="s">
        <v>6455</v>
      </c>
      <c r="D11876">
        <v>1</v>
      </c>
      <c r="E11876" t="s">
        <v>2066</v>
      </c>
      <c r="F11876">
        <v>1</v>
      </c>
      <c r="G11876">
        <v>1</v>
      </c>
      <c r="H11876" s="4" t="str">
        <f t="shared" si="370"/>
        <v>1CD116.1</v>
      </c>
      <c r="I11876" s="4" t="str">
        <f t="shared" si="371"/>
        <v>S1_APWR_06+1F</v>
      </c>
    </row>
    <row r="11877" spans="1:9">
      <c r="A11877" t="s">
        <v>261</v>
      </c>
      <c r="B11877" t="s">
        <v>6409</v>
      </c>
      <c r="C11877" t="s">
        <v>6455</v>
      </c>
      <c r="D11877">
        <v>2</v>
      </c>
      <c r="E11877" t="s">
        <v>169</v>
      </c>
      <c r="F11877">
        <v>2</v>
      </c>
      <c r="G11877">
        <v>2</v>
      </c>
      <c r="H11877" s="4" t="str">
        <f t="shared" si="370"/>
        <v>1CD116.2</v>
      </c>
      <c r="I11877" s="4" t="str">
        <f t="shared" si="371"/>
        <v>DGND</v>
      </c>
    </row>
    <row r="11878" spans="1:9">
      <c r="A11878" t="s">
        <v>261</v>
      </c>
      <c r="B11878" t="s">
        <v>6409</v>
      </c>
      <c r="C11878" t="s">
        <v>6456</v>
      </c>
      <c r="D11878">
        <v>1</v>
      </c>
      <c r="E11878" t="s">
        <v>2066</v>
      </c>
      <c r="F11878">
        <v>1</v>
      </c>
      <c r="G11878">
        <v>1</v>
      </c>
      <c r="H11878" s="4" t="str">
        <f t="shared" si="370"/>
        <v>1CD117.1</v>
      </c>
      <c r="I11878" s="4" t="str">
        <f t="shared" si="371"/>
        <v>S1_APWR_06+1F</v>
      </c>
    </row>
    <row r="11879" spans="1:9">
      <c r="A11879" t="s">
        <v>261</v>
      </c>
      <c r="B11879" t="s">
        <v>6409</v>
      </c>
      <c r="C11879" t="s">
        <v>6456</v>
      </c>
      <c r="D11879">
        <v>2</v>
      </c>
      <c r="E11879" t="s">
        <v>169</v>
      </c>
      <c r="F11879">
        <v>2</v>
      </c>
      <c r="G11879">
        <v>2</v>
      </c>
      <c r="H11879" s="4" t="str">
        <f t="shared" si="370"/>
        <v>1CD117.2</v>
      </c>
      <c r="I11879" s="4" t="str">
        <f t="shared" si="371"/>
        <v>DGND</v>
      </c>
    </row>
    <row r="11880" spans="1:9">
      <c r="A11880" t="s">
        <v>261</v>
      </c>
      <c r="B11880" t="s">
        <v>6409</v>
      </c>
      <c r="C11880" t="s">
        <v>6457</v>
      </c>
      <c r="D11880">
        <v>1</v>
      </c>
      <c r="E11880" t="s">
        <v>2066</v>
      </c>
      <c r="F11880">
        <v>1</v>
      </c>
      <c r="G11880">
        <v>1</v>
      </c>
      <c r="H11880" s="4" t="str">
        <f t="shared" si="370"/>
        <v>1CD118.1</v>
      </c>
      <c r="I11880" s="4" t="str">
        <f t="shared" si="371"/>
        <v>S1_APWR_06+1F</v>
      </c>
    </row>
    <row r="11881" spans="1:9">
      <c r="A11881" t="s">
        <v>261</v>
      </c>
      <c r="B11881" t="s">
        <v>6409</v>
      </c>
      <c r="C11881" t="s">
        <v>6457</v>
      </c>
      <c r="D11881">
        <v>2</v>
      </c>
      <c r="E11881" t="s">
        <v>169</v>
      </c>
      <c r="F11881">
        <v>2</v>
      </c>
      <c r="G11881">
        <v>2</v>
      </c>
      <c r="H11881" s="4" t="str">
        <f t="shared" si="370"/>
        <v>1CD118.2</v>
      </c>
      <c r="I11881" s="4" t="str">
        <f t="shared" si="371"/>
        <v>DGND</v>
      </c>
    </row>
    <row r="11882" spans="1:9">
      <c r="A11882" t="s">
        <v>261</v>
      </c>
      <c r="B11882" t="s">
        <v>6409</v>
      </c>
      <c r="C11882" t="s">
        <v>6458</v>
      </c>
      <c r="D11882">
        <v>1</v>
      </c>
      <c r="E11882" t="s">
        <v>2066</v>
      </c>
      <c r="F11882">
        <v>1</v>
      </c>
      <c r="G11882">
        <v>1</v>
      </c>
      <c r="H11882" s="4" t="str">
        <f t="shared" si="370"/>
        <v>1CD119.1</v>
      </c>
      <c r="I11882" s="4" t="str">
        <f t="shared" si="371"/>
        <v>S1_APWR_06+1F</v>
      </c>
    </row>
    <row r="11883" spans="1:9">
      <c r="A11883" t="s">
        <v>261</v>
      </c>
      <c r="B11883" t="s">
        <v>6409</v>
      </c>
      <c r="C11883" t="s">
        <v>6458</v>
      </c>
      <c r="D11883">
        <v>2</v>
      </c>
      <c r="E11883" t="s">
        <v>169</v>
      </c>
      <c r="F11883">
        <v>2</v>
      </c>
      <c r="G11883">
        <v>2</v>
      </c>
      <c r="H11883" s="4" t="str">
        <f t="shared" si="370"/>
        <v>1CD119.2</v>
      </c>
      <c r="I11883" s="4" t="str">
        <f t="shared" si="371"/>
        <v>DGND</v>
      </c>
    </row>
    <row r="11884" spans="1:9">
      <c r="A11884" t="s">
        <v>261</v>
      </c>
      <c r="B11884" t="s">
        <v>6409</v>
      </c>
      <c r="C11884" t="s">
        <v>6459</v>
      </c>
      <c r="D11884">
        <v>1</v>
      </c>
      <c r="E11884" t="s">
        <v>2066</v>
      </c>
      <c r="F11884">
        <v>1</v>
      </c>
      <c r="G11884">
        <v>1</v>
      </c>
      <c r="H11884" s="4" t="str">
        <f t="shared" si="370"/>
        <v>1CD120.1</v>
      </c>
      <c r="I11884" s="4" t="str">
        <f t="shared" si="371"/>
        <v>S1_APWR_06+1F</v>
      </c>
    </row>
    <row r="11885" spans="1:9">
      <c r="A11885" t="s">
        <v>261</v>
      </c>
      <c r="B11885" t="s">
        <v>6409</v>
      </c>
      <c r="C11885" t="s">
        <v>6459</v>
      </c>
      <c r="D11885">
        <v>2</v>
      </c>
      <c r="E11885" t="s">
        <v>169</v>
      </c>
      <c r="F11885">
        <v>2</v>
      </c>
      <c r="G11885">
        <v>2</v>
      </c>
      <c r="H11885" s="4" t="str">
        <f t="shared" si="370"/>
        <v>1CD120.2</v>
      </c>
      <c r="I11885" s="4" t="str">
        <f t="shared" si="371"/>
        <v>DGND</v>
      </c>
    </row>
    <row r="11886" spans="1:9">
      <c r="A11886" t="s">
        <v>261</v>
      </c>
      <c r="B11886" t="s">
        <v>6409</v>
      </c>
      <c r="C11886" t="s">
        <v>9733</v>
      </c>
      <c r="D11886">
        <v>1</v>
      </c>
      <c r="E11886" t="s">
        <v>2067</v>
      </c>
      <c r="F11886">
        <v>1</v>
      </c>
      <c r="G11886">
        <v>1</v>
      </c>
      <c r="H11886" s="4" t="str">
        <f t="shared" si="370"/>
        <v>1CD142.1</v>
      </c>
      <c r="I11886" s="4" t="str">
        <f t="shared" si="371"/>
        <v>S1_DVDD33</v>
      </c>
    </row>
    <row r="11887" spans="1:9">
      <c r="A11887" t="s">
        <v>261</v>
      </c>
      <c r="B11887" t="s">
        <v>6409</v>
      </c>
      <c r="C11887" t="s">
        <v>9733</v>
      </c>
      <c r="D11887">
        <v>2</v>
      </c>
      <c r="E11887" t="s">
        <v>169</v>
      </c>
      <c r="F11887">
        <v>2</v>
      </c>
      <c r="G11887">
        <v>2</v>
      </c>
      <c r="H11887" s="4" t="str">
        <f t="shared" si="370"/>
        <v>1CD142.2</v>
      </c>
      <c r="I11887" s="4" t="str">
        <f t="shared" si="371"/>
        <v>DGND</v>
      </c>
    </row>
    <row r="11888" spans="1:9">
      <c r="A11888" t="s">
        <v>261</v>
      </c>
      <c r="B11888" t="s">
        <v>6409</v>
      </c>
      <c r="C11888" t="s">
        <v>6460</v>
      </c>
      <c r="D11888">
        <v>1</v>
      </c>
      <c r="E11888" t="s">
        <v>1476</v>
      </c>
      <c r="F11888">
        <v>1</v>
      </c>
      <c r="G11888">
        <v>1</v>
      </c>
      <c r="H11888" s="4" t="str">
        <f t="shared" si="370"/>
        <v>1CD155.1</v>
      </c>
      <c r="I11888" s="4" t="str">
        <f t="shared" si="371"/>
        <v>S1_APWR_04F</v>
      </c>
    </row>
    <row r="11889" spans="1:9">
      <c r="A11889" t="s">
        <v>261</v>
      </c>
      <c r="B11889" t="s">
        <v>6409</v>
      </c>
      <c r="C11889" t="s">
        <v>6460</v>
      </c>
      <c r="D11889">
        <v>2</v>
      </c>
      <c r="E11889" t="s">
        <v>169</v>
      </c>
      <c r="F11889">
        <v>2</v>
      </c>
      <c r="G11889">
        <v>2</v>
      </c>
      <c r="H11889" s="4" t="str">
        <f t="shared" si="370"/>
        <v>1CD155.2</v>
      </c>
      <c r="I11889" s="4" t="str">
        <f t="shared" si="371"/>
        <v>DGND</v>
      </c>
    </row>
    <row r="11890" spans="1:9">
      <c r="A11890" t="s">
        <v>261</v>
      </c>
      <c r="B11890" t="s">
        <v>6409</v>
      </c>
      <c r="C11890" t="s">
        <v>6461</v>
      </c>
      <c r="D11890">
        <v>1</v>
      </c>
      <c r="E11890" t="s">
        <v>1476</v>
      </c>
      <c r="F11890">
        <v>1</v>
      </c>
      <c r="G11890">
        <v>1</v>
      </c>
      <c r="H11890" s="4" t="str">
        <f t="shared" si="370"/>
        <v>1CD156.1</v>
      </c>
      <c r="I11890" s="4" t="str">
        <f t="shared" si="371"/>
        <v>S1_APWR_04F</v>
      </c>
    </row>
    <row r="11891" spans="1:9">
      <c r="A11891" t="s">
        <v>261</v>
      </c>
      <c r="B11891" t="s">
        <v>6409</v>
      </c>
      <c r="C11891" t="s">
        <v>6461</v>
      </c>
      <c r="D11891">
        <v>2</v>
      </c>
      <c r="E11891" t="s">
        <v>169</v>
      </c>
      <c r="F11891">
        <v>2</v>
      </c>
      <c r="G11891">
        <v>2</v>
      </c>
      <c r="H11891" s="4" t="str">
        <f t="shared" si="370"/>
        <v>1CD156.2</v>
      </c>
      <c r="I11891" s="4" t="str">
        <f t="shared" si="371"/>
        <v>DGND</v>
      </c>
    </row>
    <row r="11892" spans="1:9">
      <c r="A11892" t="s">
        <v>261</v>
      </c>
      <c r="B11892" t="s">
        <v>6409</v>
      </c>
      <c r="C11892" t="s">
        <v>6462</v>
      </c>
      <c r="D11892">
        <v>1</v>
      </c>
      <c r="E11892" t="s">
        <v>1476</v>
      </c>
      <c r="F11892">
        <v>1</v>
      </c>
      <c r="G11892">
        <v>1</v>
      </c>
      <c r="H11892" s="4" t="str">
        <f t="shared" si="370"/>
        <v>1CD157.1</v>
      </c>
      <c r="I11892" s="4" t="str">
        <f t="shared" si="371"/>
        <v>S1_APWR_04F</v>
      </c>
    </row>
    <row r="11893" spans="1:9">
      <c r="A11893" t="s">
        <v>261</v>
      </c>
      <c r="B11893" t="s">
        <v>6409</v>
      </c>
      <c r="C11893" t="s">
        <v>6462</v>
      </c>
      <c r="D11893">
        <v>2</v>
      </c>
      <c r="E11893" t="s">
        <v>169</v>
      </c>
      <c r="F11893">
        <v>2</v>
      </c>
      <c r="G11893">
        <v>2</v>
      </c>
      <c r="H11893" s="4" t="str">
        <f t="shared" si="370"/>
        <v>1CD157.2</v>
      </c>
      <c r="I11893" s="4" t="str">
        <f t="shared" si="371"/>
        <v>DGND</v>
      </c>
    </row>
    <row r="11894" spans="1:9">
      <c r="A11894" t="s">
        <v>261</v>
      </c>
      <c r="B11894" t="s">
        <v>6409</v>
      </c>
      <c r="C11894" t="s">
        <v>6463</v>
      </c>
      <c r="D11894">
        <v>1</v>
      </c>
      <c r="E11894" t="s">
        <v>1476</v>
      </c>
      <c r="F11894">
        <v>1</v>
      </c>
      <c r="G11894">
        <v>1</v>
      </c>
      <c r="H11894" s="4" t="str">
        <f t="shared" si="370"/>
        <v>1CD158.1</v>
      </c>
      <c r="I11894" s="4" t="str">
        <f t="shared" si="371"/>
        <v>S1_APWR_04F</v>
      </c>
    </row>
    <row r="11895" spans="1:9">
      <c r="A11895" t="s">
        <v>261</v>
      </c>
      <c r="B11895" t="s">
        <v>6409</v>
      </c>
      <c r="C11895" t="s">
        <v>6463</v>
      </c>
      <c r="D11895">
        <v>2</v>
      </c>
      <c r="E11895" t="s">
        <v>169</v>
      </c>
      <c r="F11895">
        <v>2</v>
      </c>
      <c r="G11895">
        <v>2</v>
      </c>
      <c r="H11895" s="4" t="str">
        <f t="shared" si="370"/>
        <v>1CD158.2</v>
      </c>
      <c r="I11895" s="4" t="str">
        <f t="shared" si="371"/>
        <v>DGND</v>
      </c>
    </row>
    <row r="11896" spans="1:9">
      <c r="A11896" t="s">
        <v>261</v>
      </c>
      <c r="B11896" t="s">
        <v>6409</v>
      </c>
      <c r="C11896" t="s">
        <v>6464</v>
      </c>
      <c r="D11896">
        <v>1</v>
      </c>
      <c r="E11896" t="s">
        <v>1476</v>
      </c>
      <c r="F11896">
        <v>1</v>
      </c>
      <c r="G11896">
        <v>1</v>
      </c>
      <c r="H11896" s="4" t="str">
        <f t="shared" si="370"/>
        <v>1CD159.1</v>
      </c>
      <c r="I11896" s="4" t="str">
        <f t="shared" si="371"/>
        <v>S1_APWR_04F</v>
      </c>
    </row>
    <row r="11897" spans="1:9">
      <c r="A11897" t="s">
        <v>261</v>
      </c>
      <c r="B11897" t="s">
        <v>6409</v>
      </c>
      <c r="C11897" t="s">
        <v>6464</v>
      </c>
      <c r="D11897">
        <v>2</v>
      </c>
      <c r="E11897" t="s">
        <v>169</v>
      </c>
      <c r="F11897">
        <v>2</v>
      </c>
      <c r="G11897">
        <v>2</v>
      </c>
      <c r="H11897" s="4" t="str">
        <f t="shared" si="370"/>
        <v>1CD159.2</v>
      </c>
      <c r="I11897" s="4" t="str">
        <f t="shared" si="371"/>
        <v>DGND</v>
      </c>
    </row>
    <row r="11898" spans="1:9">
      <c r="A11898" t="s">
        <v>261</v>
      </c>
      <c r="B11898" t="s">
        <v>6409</v>
      </c>
      <c r="C11898" t="s">
        <v>6465</v>
      </c>
      <c r="D11898">
        <v>1</v>
      </c>
      <c r="E11898" t="s">
        <v>1476</v>
      </c>
      <c r="F11898">
        <v>1</v>
      </c>
      <c r="G11898">
        <v>1</v>
      </c>
      <c r="H11898" s="4" t="str">
        <f t="shared" si="370"/>
        <v>1CD160.1</v>
      </c>
      <c r="I11898" s="4" t="str">
        <f t="shared" si="371"/>
        <v>S1_APWR_04F</v>
      </c>
    </row>
    <row r="11899" spans="1:9">
      <c r="A11899" t="s">
        <v>261</v>
      </c>
      <c r="B11899" t="s">
        <v>6409</v>
      </c>
      <c r="C11899" t="s">
        <v>6465</v>
      </c>
      <c r="D11899">
        <v>2</v>
      </c>
      <c r="E11899" t="s">
        <v>169</v>
      </c>
      <c r="F11899">
        <v>2</v>
      </c>
      <c r="G11899">
        <v>2</v>
      </c>
      <c r="H11899" s="4" t="str">
        <f t="shared" si="370"/>
        <v>1CD160.2</v>
      </c>
      <c r="I11899" s="4" t="str">
        <f t="shared" si="371"/>
        <v>DGND</v>
      </c>
    </row>
    <row r="11900" spans="1:9">
      <c r="A11900" t="s">
        <v>261</v>
      </c>
      <c r="B11900" t="s">
        <v>6409</v>
      </c>
      <c r="C11900" t="s">
        <v>6466</v>
      </c>
      <c r="D11900">
        <v>1</v>
      </c>
      <c r="E11900" t="s">
        <v>2080</v>
      </c>
      <c r="F11900">
        <v>1</v>
      </c>
      <c r="G11900">
        <v>1</v>
      </c>
      <c r="H11900" s="4" t="str">
        <f t="shared" si="370"/>
        <v>1CD161.1</v>
      </c>
      <c r="I11900" s="4" t="str">
        <f t="shared" si="371"/>
        <v>S1_LDOIN</v>
      </c>
    </row>
    <row r="11901" spans="1:9">
      <c r="A11901" t="s">
        <v>261</v>
      </c>
      <c r="B11901" t="s">
        <v>6409</v>
      </c>
      <c r="C11901" t="s">
        <v>6466</v>
      </c>
      <c r="D11901">
        <v>2</v>
      </c>
      <c r="E11901" t="s">
        <v>169</v>
      </c>
      <c r="F11901">
        <v>2</v>
      </c>
      <c r="G11901">
        <v>2</v>
      </c>
      <c r="H11901" s="4" t="str">
        <f t="shared" si="370"/>
        <v>1CD161.2</v>
      </c>
      <c r="I11901" s="4" t="str">
        <f t="shared" si="371"/>
        <v>DGND</v>
      </c>
    </row>
    <row r="11902" spans="1:9">
      <c r="A11902" t="s">
        <v>261</v>
      </c>
      <c r="B11902" t="s">
        <v>6409</v>
      </c>
      <c r="C11902" t="s">
        <v>6467</v>
      </c>
      <c r="D11902">
        <v>1</v>
      </c>
      <c r="E11902" t="s">
        <v>2080</v>
      </c>
      <c r="F11902">
        <v>1</v>
      </c>
      <c r="G11902">
        <v>1</v>
      </c>
      <c r="H11902" s="4" t="str">
        <f t="shared" si="370"/>
        <v>1CD162.1</v>
      </c>
      <c r="I11902" s="4" t="str">
        <f t="shared" si="371"/>
        <v>S1_LDOIN</v>
      </c>
    </row>
    <row r="11903" spans="1:9">
      <c r="A11903" t="s">
        <v>261</v>
      </c>
      <c r="B11903" t="s">
        <v>6409</v>
      </c>
      <c r="C11903" t="s">
        <v>6467</v>
      </c>
      <c r="D11903">
        <v>2</v>
      </c>
      <c r="E11903" t="s">
        <v>169</v>
      </c>
      <c r="F11903">
        <v>2</v>
      </c>
      <c r="G11903">
        <v>2</v>
      </c>
      <c r="H11903" s="4" t="str">
        <f t="shared" si="370"/>
        <v>1CD162.2</v>
      </c>
      <c r="I11903" s="4" t="str">
        <f t="shared" si="371"/>
        <v>DGND</v>
      </c>
    </row>
    <row r="11904" spans="1:9">
      <c r="A11904" t="s">
        <v>261</v>
      </c>
      <c r="B11904" t="s">
        <v>6409</v>
      </c>
      <c r="C11904" t="s">
        <v>6468</v>
      </c>
      <c r="D11904">
        <v>1</v>
      </c>
      <c r="E11904" t="s">
        <v>2080</v>
      </c>
      <c r="F11904">
        <v>1</v>
      </c>
      <c r="G11904">
        <v>1</v>
      </c>
      <c r="H11904" s="4" t="str">
        <f t="shared" si="370"/>
        <v>1CD163.1</v>
      </c>
      <c r="I11904" s="4" t="str">
        <f t="shared" si="371"/>
        <v>S1_LDOIN</v>
      </c>
    </row>
    <row r="11905" spans="1:9">
      <c r="A11905" t="s">
        <v>261</v>
      </c>
      <c r="B11905" t="s">
        <v>6409</v>
      </c>
      <c r="C11905" t="s">
        <v>6468</v>
      </c>
      <c r="D11905">
        <v>2</v>
      </c>
      <c r="E11905" t="s">
        <v>169</v>
      </c>
      <c r="F11905">
        <v>2</v>
      </c>
      <c r="G11905">
        <v>2</v>
      </c>
      <c r="H11905" s="4" t="str">
        <f t="shared" si="370"/>
        <v>1CD163.2</v>
      </c>
      <c r="I11905" s="4" t="str">
        <f t="shared" si="371"/>
        <v>DGND</v>
      </c>
    </row>
    <row r="11906" spans="1:9">
      <c r="A11906" t="s">
        <v>261</v>
      </c>
      <c r="B11906" t="s">
        <v>6409</v>
      </c>
      <c r="C11906" t="s">
        <v>6469</v>
      </c>
      <c r="D11906">
        <v>1</v>
      </c>
      <c r="E11906" t="s">
        <v>2080</v>
      </c>
      <c r="F11906">
        <v>1</v>
      </c>
      <c r="G11906">
        <v>1</v>
      </c>
      <c r="H11906" s="4" t="str">
        <f t="shared" ref="H11906:H11969" si="372">CONCATENATE(C11906,".",F11906)</f>
        <v>1CD164.1</v>
      </c>
      <c r="I11906" s="4" t="str">
        <f t="shared" ref="I11906:I11969" si="373">E11906</f>
        <v>S1_LDOIN</v>
      </c>
    </row>
    <row r="11907" spans="1:9">
      <c r="A11907" t="s">
        <v>261</v>
      </c>
      <c r="B11907" t="s">
        <v>6409</v>
      </c>
      <c r="C11907" t="s">
        <v>6469</v>
      </c>
      <c r="D11907">
        <v>2</v>
      </c>
      <c r="E11907" t="s">
        <v>169</v>
      </c>
      <c r="F11907">
        <v>2</v>
      </c>
      <c r="G11907">
        <v>2</v>
      </c>
      <c r="H11907" s="4" t="str">
        <f t="shared" si="372"/>
        <v>1CD164.2</v>
      </c>
      <c r="I11907" s="4" t="str">
        <f t="shared" si="373"/>
        <v>DGND</v>
      </c>
    </row>
    <row r="11908" spans="1:9">
      <c r="A11908" t="s">
        <v>261</v>
      </c>
      <c r="B11908" t="s">
        <v>6409</v>
      </c>
      <c r="C11908" t="s">
        <v>6470</v>
      </c>
      <c r="D11908">
        <v>1</v>
      </c>
      <c r="E11908" t="s">
        <v>2080</v>
      </c>
      <c r="F11908">
        <v>1</v>
      </c>
      <c r="G11908">
        <v>1</v>
      </c>
      <c r="H11908" s="4" t="str">
        <f t="shared" si="372"/>
        <v>1CD165.1</v>
      </c>
      <c r="I11908" s="4" t="str">
        <f t="shared" si="373"/>
        <v>S1_LDOIN</v>
      </c>
    </row>
    <row r="11909" spans="1:9">
      <c r="A11909" t="s">
        <v>261</v>
      </c>
      <c r="B11909" t="s">
        <v>6409</v>
      </c>
      <c r="C11909" t="s">
        <v>6470</v>
      </c>
      <c r="D11909">
        <v>2</v>
      </c>
      <c r="E11909" t="s">
        <v>169</v>
      </c>
      <c r="F11909">
        <v>2</v>
      </c>
      <c r="G11909">
        <v>2</v>
      </c>
      <c r="H11909" s="4" t="str">
        <f t="shared" si="372"/>
        <v>1CD165.2</v>
      </c>
      <c r="I11909" s="4" t="str">
        <f t="shared" si="373"/>
        <v>DGND</v>
      </c>
    </row>
    <row r="11910" spans="1:9">
      <c r="A11910" t="s">
        <v>261</v>
      </c>
      <c r="B11910" t="s">
        <v>6409</v>
      </c>
      <c r="C11910" t="s">
        <v>6471</v>
      </c>
      <c r="D11910">
        <v>1</v>
      </c>
      <c r="E11910" t="s">
        <v>2080</v>
      </c>
      <c r="F11910">
        <v>1</v>
      </c>
      <c r="G11910">
        <v>1</v>
      </c>
      <c r="H11910" s="4" t="str">
        <f t="shared" si="372"/>
        <v>1CD166.1</v>
      </c>
      <c r="I11910" s="4" t="str">
        <f t="shared" si="373"/>
        <v>S1_LDOIN</v>
      </c>
    </row>
    <row r="11911" spans="1:9">
      <c r="A11911" t="s">
        <v>261</v>
      </c>
      <c r="B11911" t="s">
        <v>6409</v>
      </c>
      <c r="C11911" t="s">
        <v>6471</v>
      </c>
      <c r="D11911">
        <v>2</v>
      </c>
      <c r="E11911" t="s">
        <v>169</v>
      </c>
      <c r="F11911">
        <v>2</v>
      </c>
      <c r="G11911">
        <v>2</v>
      </c>
      <c r="H11911" s="4" t="str">
        <f t="shared" si="372"/>
        <v>1CD166.2</v>
      </c>
      <c r="I11911" s="4" t="str">
        <f t="shared" si="373"/>
        <v>DGND</v>
      </c>
    </row>
    <row r="11912" spans="1:9">
      <c r="A11912" t="s">
        <v>261</v>
      </c>
      <c r="B11912" t="s">
        <v>6409</v>
      </c>
      <c r="C11912" t="s">
        <v>6472</v>
      </c>
      <c r="D11912">
        <v>1</v>
      </c>
      <c r="E11912" t="s">
        <v>1476</v>
      </c>
      <c r="F11912">
        <v>1</v>
      </c>
      <c r="G11912">
        <v>1</v>
      </c>
      <c r="H11912" s="4" t="str">
        <f t="shared" si="372"/>
        <v>1CD167.1</v>
      </c>
      <c r="I11912" s="4" t="str">
        <f t="shared" si="373"/>
        <v>S1_APWR_04F</v>
      </c>
    </row>
    <row r="11913" spans="1:9">
      <c r="A11913" t="s">
        <v>261</v>
      </c>
      <c r="B11913" t="s">
        <v>6409</v>
      </c>
      <c r="C11913" t="s">
        <v>6472</v>
      </c>
      <c r="D11913">
        <v>2</v>
      </c>
      <c r="E11913" t="s">
        <v>169</v>
      </c>
      <c r="F11913">
        <v>2</v>
      </c>
      <c r="G11913">
        <v>2</v>
      </c>
      <c r="H11913" s="4" t="str">
        <f t="shared" si="372"/>
        <v>1CD167.2</v>
      </c>
      <c r="I11913" s="4" t="str">
        <f t="shared" si="373"/>
        <v>DGND</v>
      </c>
    </row>
    <row r="11914" spans="1:9">
      <c r="A11914" t="s">
        <v>261</v>
      </c>
      <c r="B11914" t="s">
        <v>6409</v>
      </c>
      <c r="C11914" t="s">
        <v>6473</v>
      </c>
      <c r="D11914">
        <v>1</v>
      </c>
      <c r="E11914" t="s">
        <v>752</v>
      </c>
      <c r="F11914">
        <v>1</v>
      </c>
      <c r="G11914">
        <v>1</v>
      </c>
      <c r="H11914" s="4" t="str">
        <f t="shared" si="372"/>
        <v>1RD32.1</v>
      </c>
      <c r="I11914" s="4" t="str">
        <f t="shared" si="373"/>
        <v>S1_AVDD33</v>
      </c>
    </row>
    <row r="11915" spans="1:9">
      <c r="A11915" t="s">
        <v>261</v>
      </c>
      <c r="B11915" t="s">
        <v>6409</v>
      </c>
      <c r="C11915" t="s">
        <v>6473</v>
      </c>
      <c r="D11915">
        <v>2</v>
      </c>
      <c r="E11915" t="s">
        <v>2066</v>
      </c>
      <c r="F11915">
        <v>2</v>
      </c>
      <c r="G11915">
        <v>2</v>
      </c>
      <c r="H11915" s="4" t="str">
        <f t="shared" si="372"/>
        <v>1RD32.2</v>
      </c>
      <c r="I11915" s="4" t="str">
        <f t="shared" si="373"/>
        <v>S1_APWR_06+1F</v>
      </c>
    </row>
    <row r="11916" spans="1:9">
      <c r="A11916" t="s">
        <v>261</v>
      </c>
      <c r="B11916" t="s">
        <v>6409</v>
      </c>
      <c r="C11916" t="s">
        <v>6474</v>
      </c>
      <c r="D11916">
        <v>1</v>
      </c>
      <c r="E11916" t="s">
        <v>2067</v>
      </c>
      <c r="F11916">
        <v>1</v>
      </c>
      <c r="G11916">
        <v>1</v>
      </c>
      <c r="H11916" s="4" t="str">
        <f t="shared" si="372"/>
        <v>1RD42.1</v>
      </c>
      <c r="I11916" s="4" t="str">
        <f t="shared" si="373"/>
        <v>S1_DVDD33</v>
      </c>
    </row>
    <row r="11917" spans="1:9">
      <c r="A11917" t="s">
        <v>261</v>
      </c>
      <c r="B11917" t="s">
        <v>6409</v>
      </c>
      <c r="C11917" t="s">
        <v>6474</v>
      </c>
      <c r="D11917">
        <v>2</v>
      </c>
      <c r="E11917" t="s">
        <v>4815</v>
      </c>
      <c r="F11917">
        <v>2</v>
      </c>
      <c r="G11917">
        <v>2</v>
      </c>
      <c r="H11917" s="4" t="str">
        <f t="shared" si="372"/>
        <v>1RD42.2</v>
      </c>
      <c r="I11917" s="4" t="str">
        <f t="shared" si="373"/>
        <v>S1_DPS_DVDD33</v>
      </c>
    </row>
    <row r="11918" spans="1:9">
      <c r="A11918" t="s">
        <v>261</v>
      </c>
      <c r="B11918" t="s">
        <v>6409</v>
      </c>
      <c r="C11918" t="s">
        <v>6475</v>
      </c>
      <c r="D11918">
        <v>1</v>
      </c>
      <c r="E11918" t="s">
        <v>4815</v>
      </c>
      <c r="F11918">
        <v>1</v>
      </c>
      <c r="G11918">
        <v>1</v>
      </c>
      <c r="H11918" s="4" t="str">
        <f t="shared" si="372"/>
        <v>1RD43.1</v>
      </c>
      <c r="I11918" s="4" t="str">
        <f t="shared" si="373"/>
        <v>S1_DPS_DVDD33</v>
      </c>
    </row>
    <row r="11919" spans="1:9">
      <c r="A11919" t="s">
        <v>261</v>
      </c>
      <c r="B11919" t="s">
        <v>6409</v>
      </c>
      <c r="C11919" t="s">
        <v>6475</v>
      </c>
      <c r="D11919">
        <v>2</v>
      </c>
      <c r="E11919" t="s">
        <v>1476</v>
      </c>
      <c r="F11919">
        <v>2</v>
      </c>
      <c r="G11919">
        <v>2</v>
      </c>
      <c r="H11919" s="4" t="str">
        <f t="shared" si="372"/>
        <v>1RD43.2</v>
      </c>
      <c r="I11919" s="4" t="str">
        <f t="shared" si="373"/>
        <v>S1_APWR_04F</v>
      </c>
    </row>
    <row r="11920" spans="1:9">
      <c r="A11920" t="s">
        <v>261</v>
      </c>
      <c r="B11920" t="s">
        <v>6409</v>
      </c>
      <c r="C11920" t="s">
        <v>6476</v>
      </c>
      <c r="D11920">
        <v>1</v>
      </c>
      <c r="E11920" t="s">
        <v>2080</v>
      </c>
      <c r="F11920">
        <v>1</v>
      </c>
      <c r="G11920">
        <v>1</v>
      </c>
      <c r="H11920" s="4" t="str">
        <f t="shared" si="372"/>
        <v>1RD72.1</v>
      </c>
      <c r="I11920" s="4" t="str">
        <f t="shared" si="373"/>
        <v>S1_LDOIN</v>
      </c>
    </row>
    <row r="11921" spans="1:9">
      <c r="A11921" t="s">
        <v>261</v>
      </c>
      <c r="B11921" t="s">
        <v>6409</v>
      </c>
      <c r="C11921" t="s">
        <v>6476</v>
      </c>
      <c r="D11921">
        <v>2</v>
      </c>
      <c r="E11921" t="s">
        <v>1476</v>
      </c>
      <c r="F11921">
        <v>2</v>
      </c>
      <c r="G11921">
        <v>2</v>
      </c>
      <c r="H11921" s="4" t="str">
        <f t="shared" si="372"/>
        <v>1RD72.2</v>
      </c>
      <c r="I11921" s="4" t="str">
        <f t="shared" si="373"/>
        <v>S1_APWR_04F</v>
      </c>
    </row>
    <row r="11922" spans="1:9">
      <c r="A11922" t="s">
        <v>261</v>
      </c>
      <c r="B11922" t="s">
        <v>6409</v>
      </c>
      <c r="C11922" t="s">
        <v>6477</v>
      </c>
      <c r="D11922">
        <v>1</v>
      </c>
      <c r="E11922" t="s">
        <v>1485</v>
      </c>
      <c r="F11922">
        <v>1</v>
      </c>
      <c r="G11922">
        <v>1</v>
      </c>
      <c r="H11922" s="4" t="str">
        <f t="shared" si="372"/>
        <v>1RS5.1</v>
      </c>
      <c r="I11922" s="4" t="str">
        <f t="shared" si="373"/>
        <v>S1_APWR_06S</v>
      </c>
    </row>
    <row r="11923" spans="1:9">
      <c r="A11923" t="s">
        <v>261</v>
      </c>
      <c r="B11923" t="s">
        <v>6409</v>
      </c>
      <c r="C11923" t="s">
        <v>6477</v>
      </c>
      <c r="D11923">
        <v>2</v>
      </c>
      <c r="E11923" t="s">
        <v>2068</v>
      </c>
      <c r="F11923">
        <v>2</v>
      </c>
      <c r="G11923">
        <v>2</v>
      </c>
      <c r="H11923" s="4" t="str">
        <f t="shared" si="372"/>
        <v>1RS5.2</v>
      </c>
      <c r="I11923" s="4" t="str">
        <f t="shared" si="373"/>
        <v>S1_APWR_06+1S</v>
      </c>
    </row>
    <row r="11924" spans="1:9">
      <c r="A11924" t="s">
        <v>261</v>
      </c>
      <c r="B11924" t="s">
        <v>6409</v>
      </c>
      <c r="C11924" t="s">
        <v>6478</v>
      </c>
      <c r="D11924">
        <v>1</v>
      </c>
      <c r="E11924" t="s">
        <v>2080</v>
      </c>
      <c r="F11924">
        <v>1</v>
      </c>
      <c r="G11924">
        <v>1</v>
      </c>
      <c r="H11924" s="4" t="str">
        <f t="shared" si="372"/>
        <v>1ST3.1</v>
      </c>
      <c r="I11924" s="4" t="str">
        <f t="shared" si="373"/>
        <v>S1_LDOIN</v>
      </c>
    </row>
    <row r="11925" spans="1:9">
      <c r="A11925" t="s">
        <v>261</v>
      </c>
      <c r="B11925" t="s">
        <v>6409</v>
      </c>
      <c r="C11925" t="s">
        <v>6478</v>
      </c>
      <c r="D11925">
        <v>2</v>
      </c>
      <c r="E11925" t="s">
        <v>1482</v>
      </c>
      <c r="F11925">
        <v>2</v>
      </c>
      <c r="G11925">
        <v>2</v>
      </c>
      <c r="H11925" s="4" t="str">
        <f t="shared" si="372"/>
        <v>1ST3.2</v>
      </c>
      <c r="I11925" s="4" t="str">
        <f t="shared" si="373"/>
        <v>S1_APWR_04S</v>
      </c>
    </row>
    <row r="11926" spans="1:9">
      <c r="A11926" t="s">
        <v>261</v>
      </c>
      <c r="B11926" t="s">
        <v>6409</v>
      </c>
      <c r="C11926" t="s">
        <v>6479</v>
      </c>
      <c r="D11926">
        <v>1</v>
      </c>
      <c r="E11926" t="s">
        <v>2065</v>
      </c>
      <c r="F11926">
        <v>1</v>
      </c>
      <c r="G11926">
        <v>1</v>
      </c>
      <c r="H11926" s="4" t="str">
        <f t="shared" si="372"/>
        <v>1ST5.1</v>
      </c>
      <c r="I11926" s="4" t="str">
        <f t="shared" si="373"/>
        <v>S1_AVDD33_MOSFET</v>
      </c>
    </row>
    <row r="11927" spans="1:9">
      <c r="A11927" t="s">
        <v>261</v>
      </c>
      <c r="B11927" t="s">
        <v>6409</v>
      </c>
      <c r="C11927" t="s">
        <v>6479</v>
      </c>
      <c r="D11927">
        <v>2</v>
      </c>
      <c r="E11927" t="s">
        <v>1485</v>
      </c>
      <c r="F11927">
        <v>2</v>
      </c>
      <c r="G11927">
        <v>2</v>
      </c>
      <c r="H11927" s="4" t="str">
        <f t="shared" si="372"/>
        <v>1ST5.2</v>
      </c>
      <c r="I11927" s="4" t="str">
        <f t="shared" si="373"/>
        <v>S1_APWR_06S</v>
      </c>
    </row>
    <row r="11928" spans="1:9">
      <c r="A11928" t="s">
        <v>261</v>
      </c>
      <c r="B11928" t="s">
        <v>6409</v>
      </c>
      <c r="C11928" t="s">
        <v>6480</v>
      </c>
      <c r="D11928">
        <v>1</v>
      </c>
      <c r="E11928" t="s">
        <v>169</v>
      </c>
      <c r="F11928">
        <v>1</v>
      </c>
      <c r="G11928">
        <v>1</v>
      </c>
      <c r="H11928" s="4" t="str">
        <f t="shared" si="372"/>
        <v>1STG3.1</v>
      </c>
      <c r="I11928" s="4" t="str">
        <f t="shared" si="373"/>
        <v>DGND</v>
      </c>
    </row>
    <row r="11929" spans="1:9">
      <c r="A11929" t="s">
        <v>261</v>
      </c>
      <c r="B11929" t="s">
        <v>6409</v>
      </c>
      <c r="C11929" t="s">
        <v>6480</v>
      </c>
      <c r="D11929">
        <v>2</v>
      </c>
      <c r="E11929" t="s">
        <v>1488</v>
      </c>
      <c r="F11929">
        <v>2</v>
      </c>
      <c r="G11929">
        <v>2</v>
      </c>
      <c r="H11929" s="4" t="str">
        <f t="shared" si="372"/>
        <v>1STG3.2</v>
      </c>
      <c r="I11929" s="4" t="str">
        <f t="shared" si="373"/>
        <v>S1_APWR_04GS</v>
      </c>
    </row>
    <row r="11930" spans="1:9">
      <c r="A11930" t="s">
        <v>261</v>
      </c>
      <c r="B11930" t="s">
        <v>6409</v>
      </c>
      <c r="C11930" t="s">
        <v>6481</v>
      </c>
      <c r="D11930">
        <v>1</v>
      </c>
      <c r="E11930" t="s">
        <v>1789</v>
      </c>
      <c r="F11930">
        <v>1</v>
      </c>
      <c r="G11930">
        <v>1</v>
      </c>
      <c r="H11930" s="4" t="str">
        <f t="shared" si="372"/>
        <v>1STG5.1</v>
      </c>
      <c r="I11930" s="4" t="str">
        <f t="shared" si="373"/>
        <v>MGND</v>
      </c>
    </row>
    <row r="11931" spans="1:9">
      <c r="A11931" t="s">
        <v>261</v>
      </c>
      <c r="B11931" t="s">
        <v>6409</v>
      </c>
      <c r="C11931" t="s">
        <v>6481</v>
      </c>
      <c r="D11931">
        <v>2</v>
      </c>
      <c r="E11931" t="s">
        <v>2069</v>
      </c>
      <c r="F11931">
        <v>2</v>
      </c>
      <c r="G11931">
        <v>2</v>
      </c>
      <c r="H11931" s="4" t="str">
        <f t="shared" si="372"/>
        <v>1STG5.2</v>
      </c>
      <c r="I11931" s="4" t="str">
        <f t="shared" si="373"/>
        <v>S1_APWR_06+1GS</v>
      </c>
    </row>
    <row r="11932" spans="1:9">
      <c r="A11932" t="s">
        <v>261</v>
      </c>
      <c r="B11932" t="s">
        <v>6409</v>
      </c>
      <c r="C11932" t="s">
        <v>752</v>
      </c>
      <c r="D11932" t="s">
        <v>173</v>
      </c>
      <c r="E11932" t="s">
        <v>752</v>
      </c>
      <c r="F11932">
        <v>1</v>
      </c>
      <c r="G11932" t="s">
        <v>173</v>
      </c>
      <c r="H11932" s="4" t="str">
        <f t="shared" si="372"/>
        <v>S1_AVDD33.1</v>
      </c>
      <c r="I11932" s="4" t="str">
        <f t="shared" si="373"/>
        <v>S1_AVDD33</v>
      </c>
    </row>
    <row r="11933" spans="1:9">
      <c r="A11933" t="s">
        <v>261</v>
      </c>
      <c r="B11933" t="s">
        <v>6409</v>
      </c>
      <c r="C11933" t="s">
        <v>2065</v>
      </c>
      <c r="D11933" t="s">
        <v>173</v>
      </c>
      <c r="E11933" t="s">
        <v>2065</v>
      </c>
      <c r="F11933">
        <v>1</v>
      </c>
      <c r="G11933" t="s">
        <v>173</v>
      </c>
      <c r="H11933" s="4" t="str">
        <f t="shared" si="372"/>
        <v>S1_AVDD33_MOSFET.1</v>
      </c>
      <c r="I11933" s="4" t="str">
        <f t="shared" si="373"/>
        <v>S1_AVDD33_MOSFET</v>
      </c>
    </row>
    <row r="11934" spans="1:9">
      <c r="A11934" t="s">
        <v>261</v>
      </c>
      <c r="B11934" t="s">
        <v>6409</v>
      </c>
      <c r="C11934" t="s">
        <v>2067</v>
      </c>
      <c r="D11934" t="s">
        <v>173</v>
      </c>
      <c r="E11934" t="s">
        <v>2067</v>
      </c>
      <c r="F11934">
        <v>1</v>
      </c>
      <c r="G11934" t="s">
        <v>173</v>
      </c>
      <c r="H11934" s="4" t="str">
        <f t="shared" si="372"/>
        <v>S1_DVDD33.1</v>
      </c>
      <c r="I11934" s="4" t="str">
        <f t="shared" si="373"/>
        <v>S1_DVDD33</v>
      </c>
    </row>
    <row r="11935" spans="1:9">
      <c r="A11935" t="s">
        <v>261</v>
      </c>
      <c r="B11935" t="s">
        <v>6409</v>
      </c>
      <c r="C11935" t="s">
        <v>2080</v>
      </c>
      <c r="D11935" t="s">
        <v>173</v>
      </c>
      <c r="E11935" t="s">
        <v>2080</v>
      </c>
      <c r="F11935">
        <v>1</v>
      </c>
      <c r="G11935" t="s">
        <v>173</v>
      </c>
      <c r="H11935" s="4" t="str">
        <f t="shared" si="372"/>
        <v>S1_LDOIN.1</v>
      </c>
      <c r="I11935" s="4" t="str">
        <f t="shared" si="373"/>
        <v>S1_LDOIN</v>
      </c>
    </row>
    <row r="11936" spans="1:9">
      <c r="A11936" t="s">
        <v>261</v>
      </c>
      <c r="B11936" t="s">
        <v>6409</v>
      </c>
      <c r="C11936" t="s">
        <v>165</v>
      </c>
      <c r="D11936" t="s">
        <v>1544</v>
      </c>
      <c r="E11936" t="s">
        <v>752</v>
      </c>
      <c r="F11936" t="s">
        <v>364</v>
      </c>
      <c r="G11936" t="s">
        <v>1544</v>
      </c>
      <c r="H11936" s="4" t="str">
        <f t="shared" si="372"/>
        <v>SITE1.D4</v>
      </c>
      <c r="I11936" s="4" t="str">
        <f t="shared" si="373"/>
        <v>S1_AVDD33</v>
      </c>
    </row>
    <row r="11937" spans="1:9">
      <c r="A11937" t="s">
        <v>261</v>
      </c>
      <c r="B11937" t="s">
        <v>6409</v>
      </c>
      <c r="C11937" t="s">
        <v>165</v>
      </c>
      <c r="D11937" t="s">
        <v>1545</v>
      </c>
      <c r="E11937" t="s">
        <v>752</v>
      </c>
      <c r="F11937" t="s">
        <v>404</v>
      </c>
      <c r="G11937" t="s">
        <v>1545</v>
      </c>
      <c r="H11937" s="4" t="str">
        <f t="shared" si="372"/>
        <v>SITE1.D5</v>
      </c>
      <c r="I11937" s="4" t="str">
        <f t="shared" si="373"/>
        <v>S1_AVDD33</v>
      </c>
    </row>
    <row r="11938" spans="1:9">
      <c r="A11938" t="s">
        <v>261</v>
      </c>
      <c r="B11938" t="s">
        <v>6409</v>
      </c>
      <c r="C11938" t="s">
        <v>165</v>
      </c>
      <c r="D11938" t="s">
        <v>444</v>
      </c>
      <c r="E11938" t="s">
        <v>752</v>
      </c>
      <c r="F11938" t="s">
        <v>225</v>
      </c>
      <c r="G11938" t="s">
        <v>444</v>
      </c>
      <c r="H11938" s="4" t="str">
        <f t="shared" si="372"/>
        <v>SITE1.B14</v>
      </c>
      <c r="I11938" s="4" t="str">
        <f t="shared" si="373"/>
        <v>S1_AVDD33</v>
      </c>
    </row>
    <row r="11939" spans="1:9">
      <c r="A11939" t="s">
        <v>261</v>
      </c>
      <c r="B11939" t="s">
        <v>6409</v>
      </c>
      <c r="C11939" t="s">
        <v>165</v>
      </c>
      <c r="D11939" t="s">
        <v>1546</v>
      </c>
      <c r="E11939" t="s">
        <v>752</v>
      </c>
      <c r="F11939" t="s">
        <v>439</v>
      </c>
      <c r="G11939" t="s">
        <v>1546</v>
      </c>
      <c r="H11939" s="4" t="str">
        <f t="shared" si="372"/>
        <v>SITE1.E11</v>
      </c>
      <c r="I11939" s="4" t="str">
        <f t="shared" si="373"/>
        <v>S1_AVDD33</v>
      </c>
    </row>
    <row r="11940" spans="1:9">
      <c r="A11940" t="s">
        <v>261</v>
      </c>
      <c r="B11940" t="s">
        <v>6409</v>
      </c>
      <c r="C11940" t="s">
        <v>165</v>
      </c>
      <c r="D11940" t="s">
        <v>1547</v>
      </c>
      <c r="E11940" t="s">
        <v>752</v>
      </c>
      <c r="F11940" t="s">
        <v>352</v>
      </c>
      <c r="G11940" t="s">
        <v>1547</v>
      </c>
      <c r="H11940" s="4" t="str">
        <f t="shared" si="372"/>
        <v>SITE1.T9</v>
      </c>
      <c r="I11940" s="4" t="str">
        <f t="shared" si="373"/>
        <v>S1_AVDD33</v>
      </c>
    </row>
    <row r="11941" spans="1:9">
      <c r="A11941" t="s">
        <v>261</v>
      </c>
      <c r="B11941" t="s">
        <v>6409</v>
      </c>
      <c r="C11941" t="s">
        <v>165</v>
      </c>
      <c r="D11941" t="s">
        <v>1548</v>
      </c>
      <c r="E11941" t="s">
        <v>752</v>
      </c>
      <c r="F11941" t="s">
        <v>328</v>
      </c>
      <c r="G11941" t="s">
        <v>1548</v>
      </c>
      <c r="H11941" s="4" t="str">
        <f t="shared" si="372"/>
        <v>SITE1.T10</v>
      </c>
      <c r="I11941" s="4" t="str">
        <f t="shared" si="373"/>
        <v>S1_AVDD33</v>
      </c>
    </row>
    <row r="11942" spans="1:9">
      <c r="A11942" t="s">
        <v>261</v>
      </c>
      <c r="B11942" t="s">
        <v>6409</v>
      </c>
      <c r="C11942" t="s">
        <v>165</v>
      </c>
      <c r="D11942" t="s">
        <v>1549</v>
      </c>
      <c r="E11942" t="s">
        <v>752</v>
      </c>
      <c r="F11942" t="s">
        <v>434</v>
      </c>
      <c r="G11942" t="s">
        <v>1549</v>
      </c>
      <c r="H11942" s="4" t="str">
        <f t="shared" si="372"/>
        <v>SITE1.D6</v>
      </c>
      <c r="I11942" s="4" t="str">
        <f t="shared" si="373"/>
        <v>S1_AVDD33</v>
      </c>
    </row>
    <row r="11943" spans="1:9">
      <c r="A11943" t="s">
        <v>261</v>
      </c>
      <c r="B11943" t="s">
        <v>6409</v>
      </c>
      <c r="C11943" t="s">
        <v>165</v>
      </c>
      <c r="D11943" t="s">
        <v>1550</v>
      </c>
      <c r="E11943" t="s">
        <v>752</v>
      </c>
      <c r="F11943" t="s">
        <v>425</v>
      </c>
      <c r="G11943" t="s">
        <v>1550</v>
      </c>
      <c r="H11943" s="4" t="str">
        <f t="shared" si="372"/>
        <v>SITE1.E6</v>
      </c>
      <c r="I11943" s="4" t="str">
        <f t="shared" si="373"/>
        <v>S1_AVDD33</v>
      </c>
    </row>
    <row r="11944" spans="1:9">
      <c r="A11944" t="s">
        <v>261</v>
      </c>
      <c r="B11944" t="s">
        <v>6409</v>
      </c>
      <c r="C11944" t="s">
        <v>165</v>
      </c>
      <c r="D11944" t="s">
        <v>1551</v>
      </c>
      <c r="E11944" t="s">
        <v>752</v>
      </c>
      <c r="F11944" t="s">
        <v>435</v>
      </c>
      <c r="G11944" t="s">
        <v>1551</v>
      </c>
      <c r="H11944" s="4" t="str">
        <f t="shared" si="372"/>
        <v>SITE1.D7</v>
      </c>
      <c r="I11944" s="4" t="str">
        <f t="shared" si="373"/>
        <v>S1_AVDD33</v>
      </c>
    </row>
    <row r="11945" spans="1:9">
      <c r="A11945" t="s">
        <v>261</v>
      </c>
      <c r="B11945" t="s">
        <v>6409</v>
      </c>
      <c r="C11945" t="s">
        <v>165</v>
      </c>
      <c r="D11945" t="s">
        <v>1552</v>
      </c>
      <c r="E11945" t="s">
        <v>752</v>
      </c>
      <c r="F11945" t="s">
        <v>436</v>
      </c>
      <c r="G11945" t="s">
        <v>1552</v>
      </c>
      <c r="H11945" s="4" t="str">
        <f t="shared" si="372"/>
        <v>SITE1.E7</v>
      </c>
      <c r="I11945" s="4" t="str">
        <f t="shared" si="373"/>
        <v>S1_AVDD33</v>
      </c>
    </row>
    <row r="11946" spans="1:9">
      <c r="A11946" t="s">
        <v>261</v>
      </c>
      <c r="B11946" t="s">
        <v>6409</v>
      </c>
      <c r="C11946" t="s">
        <v>165</v>
      </c>
      <c r="D11946" t="s">
        <v>2988</v>
      </c>
      <c r="E11946" t="s">
        <v>752</v>
      </c>
      <c r="F11946" t="s">
        <v>228</v>
      </c>
      <c r="G11946" t="s">
        <v>2988</v>
      </c>
      <c r="H11946" s="4" t="str">
        <f t="shared" si="372"/>
        <v>SITE1.B17</v>
      </c>
      <c r="I11946" s="4" t="str">
        <f t="shared" si="373"/>
        <v>S1_AVDD33</v>
      </c>
    </row>
    <row r="11947" spans="1:9">
      <c r="A11947" t="s">
        <v>261</v>
      </c>
      <c r="B11947" t="s">
        <v>6409</v>
      </c>
      <c r="C11947" t="s">
        <v>165</v>
      </c>
      <c r="D11947" t="s">
        <v>2989</v>
      </c>
      <c r="E11947" t="s">
        <v>752</v>
      </c>
      <c r="F11947" t="s">
        <v>229</v>
      </c>
      <c r="G11947" t="s">
        <v>2989</v>
      </c>
      <c r="H11947" s="4" t="str">
        <f t="shared" si="372"/>
        <v>SITE1.B18</v>
      </c>
      <c r="I11947" s="4" t="str">
        <f t="shared" si="373"/>
        <v>S1_AVDD33</v>
      </c>
    </row>
    <row r="11948" spans="1:9">
      <c r="A11948" t="s">
        <v>261</v>
      </c>
      <c r="B11948" t="s">
        <v>6409</v>
      </c>
      <c r="C11948" t="s">
        <v>165</v>
      </c>
      <c r="D11948" t="s">
        <v>2991</v>
      </c>
      <c r="E11948" t="s">
        <v>752</v>
      </c>
      <c r="F11948" t="s">
        <v>2990</v>
      </c>
      <c r="G11948" t="s">
        <v>2991</v>
      </c>
      <c r="H11948" s="4" t="str">
        <f t="shared" si="372"/>
        <v>SITE1.F15</v>
      </c>
      <c r="I11948" s="4" t="str">
        <f t="shared" si="373"/>
        <v>S1_AVDD33</v>
      </c>
    </row>
    <row r="11949" spans="1:9">
      <c r="A11949" t="s">
        <v>261</v>
      </c>
      <c r="B11949" t="s">
        <v>6409</v>
      </c>
      <c r="C11949" t="s">
        <v>165</v>
      </c>
      <c r="D11949" t="s">
        <v>2992</v>
      </c>
      <c r="E11949" t="s">
        <v>752</v>
      </c>
      <c r="F11949" t="s">
        <v>1579</v>
      </c>
      <c r="G11949" t="s">
        <v>2992</v>
      </c>
      <c r="H11949" s="4" t="str">
        <f t="shared" si="372"/>
        <v>SITE1.G15</v>
      </c>
      <c r="I11949" s="4" t="str">
        <f t="shared" si="373"/>
        <v>S1_AVDD33</v>
      </c>
    </row>
    <row r="11950" spans="1:9">
      <c r="A11950" t="s">
        <v>261</v>
      </c>
      <c r="B11950" t="s">
        <v>6409</v>
      </c>
      <c r="C11950" t="s">
        <v>165</v>
      </c>
      <c r="D11950" t="s">
        <v>2994</v>
      </c>
      <c r="E11950" t="s">
        <v>752</v>
      </c>
      <c r="F11950" t="s">
        <v>2993</v>
      </c>
      <c r="G11950" t="s">
        <v>2994</v>
      </c>
      <c r="H11950" s="4" t="str">
        <f t="shared" si="372"/>
        <v>SITE1.F16</v>
      </c>
      <c r="I11950" s="4" t="str">
        <f t="shared" si="373"/>
        <v>S1_AVDD33</v>
      </c>
    </row>
    <row r="11951" spans="1:9">
      <c r="A11951" t="s">
        <v>261</v>
      </c>
      <c r="B11951" t="s">
        <v>6409</v>
      </c>
      <c r="C11951" t="s">
        <v>165</v>
      </c>
      <c r="D11951" t="s">
        <v>2995</v>
      </c>
      <c r="E11951" t="s">
        <v>752</v>
      </c>
      <c r="F11951" t="s">
        <v>427</v>
      </c>
      <c r="G11951" t="s">
        <v>2995</v>
      </c>
      <c r="H11951" s="4" t="str">
        <f t="shared" si="372"/>
        <v>SITE1.G16</v>
      </c>
      <c r="I11951" s="4" t="str">
        <f t="shared" si="373"/>
        <v>S1_AVDD33</v>
      </c>
    </row>
    <row r="11952" spans="1:9">
      <c r="A11952" t="s">
        <v>261</v>
      </c>
      <c r="B11952" t="s">
        <v>6409</v>
      </c>
      <c r="C11952" t="s">
        <v>165</v>
      </c>
      <c r="D11952" t="s">
        <v>1553</v>
      </c>
      <c r="E11952" t="s">
        <v>752</v>
      </c>
      <c r="F11952" t="s">
        <v>179</v>
      </c>
      <c r="G11952" t="s">
        <v>1553</v>
      </c>
      <c r="H11952" s="4" t="str">
        <f t="shared" si="372"/>
        <v>SITE1.G5</v>
      </c>
      <c r="I11952" s="4" t="str">
        <f t="shared" si="373"/>
        <v>S1_AVDD33</v>
      </c>
    </row>
    <row r="11953" spans="1:9">
      <c r="A11953" t="s">
        <v>261</v>
      </c>
      <c r="B11953" t="s">
        <v>6409</v>
      </c>
      <c r="C11953" t="s">
        <v>165</v>
      </c>
      <c r="D11953" t="s">
        <v>1554</v>
      </c>
      <c r="E11953" t="s">
        <v>752</v>
      </c>
      <c r="F11953" t="s">
        <v>337</v>
      </c>
      <c r="G11953" t="s">
        <v>1554</v>
      </c>
      <c r="H11953" s="4" t="str">
        <f t="shared" si="372"/>
        <v>SITE1.T15</v>
      </c>
      <c r="I11953" s="4" t="str">
        <f t="shared" si="373"/>
        <v>S1_AVDD33</v>
      </c>
    </row>
    <row r="11954" spans="1:9">
      <c r="A11954" t="s">
        <v>261</v>
      </c>
      <c r="B11954" t="s">
        <v>6409</v>
      </c>
      <c r="C11954" t="s">
        <v>165</v>
      </c>
      <c r="D11954" t="s">
        <v>1555</v>
      </c>
      <c r="E11954" t="s">
        <v>752</v>
      </c>
      <c r="F11954" t="s">
        <v>336</v>
      </c>
      <c r="G11954" t="s">
        <v>1555</v>
      </c>
      <c r="H11954" s="4" t="str">
        <f t="shared" si="372"/>
        <v>SITE1.T16</v>
      </c>
      <c r="I11954" s="4" t="str">
        <f t="shared" si="373"/>
        <v>S1_AVDD33</v>
      </c>
    </row>
    <row r="11955" spans="1:9">
      <c r="A11955" t="s">
        <v>261</v>
      </c>
      <c r="B11955" t="s">
        <v>6409</v>
      </c>
      <c r="C11955" t="s">
        <v>165</v>
      </c>
      <c r="D11955" t="s">
        <v>1556</v>
      </c>
      <c r="E11955" t="s">
        <v>752</v>
      </c>
      <c r="F11955" t="s">
        <v>1618</v>
      </c>
      <c r="G11955" t="s">
        <v>1556</v>
      </c>
      <c r="H11955" s="4" t="str">
        <f t="shared" si="372"/>
        <v>SITE1.V16</v>
      </c>
      <c r="I11955" s="4" t="str">
        <f t="shared" si="373"/>
        <v>S1_AVDD33</v>
      </c>
    </row>
    <row r="11956" spans="1:9">
      <c r="A11956" t="s">
        <v>261</v>
      </c>
      <c r="B11956" t="s">
        <v>6409</v>
      </c>
      <c r="C11956" t="s">
        <v>165</v>
      </c>
      <c r="D11956" t="s">
        <v>2996</v>
      </c>
      <c r="E11956" t="s">
        <v>752</v>
      </c>
      <c r="F11956" t="s">
        <v>223</v>
      </c>
      <c r="G11956" t="s">
        <v>2996</v>
      </c>
      <c r="H11956" s="4" t="str">
        <f t="shared" si="372"/>
        <v>SITE1.B12</v>
      </c>
      <c r="I11956" s="4" t="str">
        <f t="shared" si="373"/>
        <v>S1_AVDD33</v>
      </c>
    </row>
    <row r="11957" spans="1:9">
      <c r="A11957" t="s">
        <v>261</v>
      </c>
      <c r="B11957" t="s">
        <v>6409</v>
      </c>
      <c r="C11957" t="s">
        <v>165</v>
      </c>
      <c r="D11957" t="s">
        <v>2997</v>
      </c>
      <c r="E11957" t="s">
        <v>752</v>
      </c>
      <c r="F11957" t="s">
        <v>224</v>
      </c>
      <c r="G11957" t="s">
        <v>2997</v>
      </c>
      <c r="H11957" s="4" t="str">
        <f t="shared" si="372"/>
        <v>SITE1.B13</v>
      </c>
      <c r="I11957" s="4" t="str">
        <f t="shared" si="373"/>
        <v>S1_AVDD33</v>
      </c>
    </row>
    <row r="11958" spans="1:9">
      <c r="A11958" t="s">
        <v>261</v>
      </c>
      <c r="B11958" t="s">
        <v>6409</v>
      </c>
      <c r="C11958" t="s">
        <v>165</v>
      </c>
      <c r="D11958" t="s">
        <v>1559</v>
      </c>
      <c r="E11958" t="s">
        <v>2065</v>
      </c>
      <c r="F11958" t="s">
        <v>298</v>
      </c>
      <c r="G11958" t="s">
        <v>1559</v>
      </c>
      <c r="H11958" s="4" t="str">
        <f t="shared" si="372"/>
        <v>SITE1.J5</v>
      </c>
      <c r="I11958" s="4" t="str">
        <f t="shared" si="373"/>
        <v>S1_AVDD33_MOSFET</v>
      </c>
    </row>
    <row r="11959" spans="1:9">
      <c r="A11959" t="s">
        <v>261</v>
      </c>
      <c r="B11959" t="s">
        <v>6409</v>
      </c>
      <c r="C11959" t="s">
        <v>165</v>
      </c>
      <c r="D11959" t="s">
        <v>1557</v>
      </c>
      <c r="E11959" t="s">
        <v>2067</v>
      </c>
      <c r="F11959" t="s">
        <v>422</v>
      </c>
      <c r="G11959" t="s">
        <v>1557</v>
      </c>
      <c r="H11959" s="4" t="str">
        <f t="shared" si="372"/>
        <v>SITE1.M13</v>
      </c>
      <c r="I11959" s="4" t="str">
        <f t="shared" si="373"/>
        <v>S1_DVDD33</v>
      </c>
    </row>
    <row r="11960" spans="1:9">
      <c r="A11960" t="s">
        <v>261</v>
      </c>
      <c r="B11960" t="s">
        <v>6409</v>
      </c>
      <c r="C11960" t="s">
        <v>165</v>
      </c>
      <c r="D11960" t="s">
        <v>1558</v>
      </c>
      <c r="E11960" t="s">
        <v>2067</v>
      </c>
      <c r="F11960" t="s">
        <v>446</v>
      </c>
      <c r="G11960" t="s">
        <v>1558</v>
      </c>
      <c r="H11960" s="4" t="str">
        <f t="shared" si="372"/>
        <v>SITE1.N13</v>
      </c>
      <c r="I11960" s="4" t="str">
        <f t="shared" si="373"/>
        <v>S1_DVDD33</v>
      </c>
    </row>
    <row r="11961" spans="1:9">
      <c r="A11961" t="s">
        <v>261</v>
      </c>
      <c r="B11961" t="s">
        <v>6409</v>
      </c>
      <c r="C11961" t="s">
        <v>165</v>
      </c>
      <c r="D11961" t="s">
        <v>1560</v>
      </c>
      <c r="E11961" t="s">
        <v>1789</v>
      </c>
      <c r="F11961" t="s">
        <v>300</v>
      </c>
      <c r="G11961" t="s">
        <v>1560</v>
      </c>
      <c r="H11961" s="4" t="str">
        <f t="shared" si="372"/>
        <v>SITE1.K5</v>
      </c>
      <c r="I11961" s="4" t="str">
        <f t="shared" si="373"/>
        <v>MGND</v>
      </c>
    </row>
    <row r="11962" spans="1:9">
      <c r="A11962" t="s">
        <v>261</v>
      </c>
      <c r="B11962" t="s">
        <v>6409</v>
      </c>
      <c r="C11962" t="s">
        <v>165</v>
      </c>
      <c r="D11962" t="s">
        <v>3010</v>
      </c>
      <c r="E11962" t="s">
        <v>2080</v>
      </c>
      <c r="F11962" t="s">
        <v>431</v>
      </c>
      <c r="G11962" t="s">
        <v>3010</v>
      </c>
      <c r="H11962" s="4" t="str">
        <f t="shared" si="372"/>
        <v>SITE1.J7</v>
      </c>
      <c r="I11962" s="4" t="str">
        <f t="shared" si="373"/>
        <v>S1_LDOIN</v>
      </c>
    </row>
    <row r="11963" spans="1:9">
      <c r="A11963" t="s">
        <v>261</v>
      </c>
      <c r="B11963" t="s">
        <v>6409</v>
      </c>
      <c r="C11963" t="s">
        <v>165</v>
      </c>
      <c r="D11963" t="s">
        <v>3011</v>
      </c>
      <c r="E11963" t="s">
        <v>2080</v>
      </c>
      <c r="F11963" t="s">
        <v>301</v>
      </c>
      <c r="G11963" t="s">
        <v>3011</v>
      </c>
      <c r="H11963" s="4" t="str">
        <f t="shared" si="372"/>
        <v>SITE1.K7</v>
      </c>
      <c r="I11963" s="4" t="str">
        <f t="shared" si="373"/>
        <v>S1_LDOIN</v>
      </c>
    </row>
    <row r="11964" spans="1:9">
      <c r="A11964" t="s">
        <v>261</v>
      </c>
      <c r="B11964" t="s">
        <v>6409</v>
      </c>
      <c r="C11964" t="s">
        <v>165</v>
      </c>
      <c r="D11964" t="s">
        <v>3012</v>
      </c>
      <c r="E11964" t="s">
        <v>2080</v>
      </c>
      <c r="F11964" t="s">
        <v>327</v>
      </c>
      <c r="G11964" t="s">
        <v>3012</v>
      </c>
      <c r="H11964" s="4" t="str">
        <f t="shared" si="372"/>
        <v>SITE1.H13</v>
      </c>
      <c r="I11964" s="4" t="str">
        <f t="shared" si="373"/>
        <v>S1_LDOIN</v>
      </c>
    </row>
    <row r="11965" spans="1:9">
      <c r="A11965" t="s">
        <v>261</v>
      </c>
      <c r="B11965" t="s">
        <v>6409</v>
      </c>
      <c r="C11965" t="s">
        <v>165</v>
      </c>
      <c r="D11965" t="s">
        <v>3013</v>
      </c>
      <c r="E11965" t="s">
        <v>2080</v>
      </c>
      <c r="F11965" t="s">
        <v>263</v>
      </c>
      <c r="G11965" t="s">
        <v>3013</v>
      </c>
      <c r="H11965" s="4" t="str">
        <f t="shared" si="372"/>
        <v>SITE1.J13</v>
      </c>
      <c r="I11965" s="4" t="str">
        <f t="shared" si="373"/>
        <v>S1_LDOIN</v>
      </c>
    </row>
    <row r="11966" spans="1:9">
      <c r="A11966" t="s">
        <v>261</v>
      </c>
      <c r="B11966" t="s">
        <v>6409</v>
      </c>
      <c r="C11966" t="s">
        <v>165</v>
      </c>
      <c r="D11966" t="s">
        <v>1575</v>
      </c>
      <c r="E11966" t="s">
        <v>2080</v>
      </c>
      <c r="F11966" t="s">
        <v>1582</v>
      </c>
      <c r="G11966" t="s">
        <v>1575</v>
      </c>
      <c r="H11966" s="4" t="str">
        <f t="shared" si="372"/>
        <v>SITE1.H12</v>
      </c>
      <c r="I11966" s="4" t="str">
        <f t="shared" si="373"/>
        <v>S1_LDOIN</v>
      </c>
    </row>
    <row r="11967" spans="1:9">
      <c r="A11967" t="s">
        <v>261</v>
      </c>
      <c r="B11967" t="s">
        <v>6409</v>
      </c>
      <c r="C11967" t="s">
        <v>165</v>
      </c>
      <c r="D11967" t="s">
        <v>1576</v>
      </c>
      <c r="E11967" t="s">
        <v>2080</v>
      </c>
      <c r="F11967" t="s">
        <v>1586</v>
      </c>
      <c r="G11967" t="s">
        <v>1576</v>
      </c>
      <c r="H11967" s="4" t="str">
        <f t="shared" si="372"/>
        <v>SITE1.J12</v>
      </c>
      <c r="I11967" s="4" t="str">
        <f t="shared" si="373"/>
        <v>S1_LDOIN</v>
      </c>
    </row>
    <row r="11968" spans="1:9">
      <c r="A11968" t="s">
        <v>261</v>
      </c>
      <c r="B11968" t="s">
        <v>6482</v>
      </c>
      <c r="C11968" t="s">
        <v>9734</v>
      </c>
      <c r="D11968">
        <v>1</v>
      </c>
      <c r="E11968" t="s">
        <v>4817</v>
      </c>
      <c r="F11968">
        <v>1</v>
      </c>
      <c r="G11968">
        <v>1</v>
      </c>
      <c r="H11968" s="4" t="str">
        <f t="shared" si="372"/>
        <v>1BD8.1</v>
      </c>
      <c r="I11968" s="4" t="str">
        <f t="shared" si="373"/>
        <v>S1_P0_VDDIO</v>
      </c>
    </row>
    <row r="11969" spans="1:9">
      <c r="A11969" t="s">
        <v>261</v>
      </c>
      <c r="B11969" t="s">
        <v>6482</v>
      </c>
      <c r="C11969" t="s">
        <v>9734</v>
      </c>
      <c r="D11969">
        <v>2</v>
      </c>
      <c r="E11969" t="s">
        <v>4818</v>
      </c>
      <c r="F11969">
        <v>2</v>
      </c>
      <c r="G11969">
        <v>2</v>
      </c>
      <c r="H11969" s="4" t="str">
        <f t="shared" si="372"/>
        <v>1BD8.2</v>
      </c>
      <c r="I11969" s="4" t="str">
        <f t="shared" si="373"/>
        <v>S1_F_P0_1_5_VDDIO</v>
      </c>
    </row>
    <row r="11970" spans="1:9">
      <c r="A11970" t="s">
        <v>261</v>
      </c>
      <c r="B11970" t="s">
        <v>6482</v>
      </c>
      <c r="C11970" t="s">
        <v>9735</v>
      </c>
      <c r="D11970">
        <v>1</v>
      </c>
      <c r="E11970" t="s">
        <v>4819</v>
      </c>
      <c r="F11970">
        <v>1</v>
      </c>
      <c r="G11970">
        <v>1</v>
      </c>
      <c r="H11970" s="4" t="str">
        <f t="shared" ref="H11970:H12033" si="374">CONCATENATE(C11970,".",F11970)</f>
        <v>1BD9.1</v>
      </c>
      <c r="I11970" s="4" t="str">
        <f t="shared" ref="I11970:I12033" si="375">E11970</f>
        <v>S1_P1_VDDIO</v>
      </c>
    </row>
    <row r="11971" spans="1:9">
      <c r="A11971" t="s">
        <v>261</v>
      </c>
      <c r="B11971" t="s">
        <v>6482</v>
      </c>
      <c r="C11971" t="s">
        <v>9735</v>
      </c>
      <c r="D11971">
        <v>2</v>
      </c>
      <c r="E11971" t="s">
        <v>4818</v>
      </c>
      <c r="F11971">
        <v>2</v>
      </c>
      <c r="G11971">
        <v>2</v>
      </c>
      <c r="H11971" s="4" t="str">
        <f t="shared" si="374"/>
        <v>1BD9.2</v>
      </c>
      <c r="I11971" s="4" t="str">
        <f t="shared" si="375"/>
        <v>S1_F_P0_1_5_VDDIO</v>
      </c>
    </row>
    <row r="11972" spans="1:9">
      <c r="A11972" t="s">
        <v>261</v>
      </c>
      <c r="B11972" t="s">
        <v>6482</v>
      </c>
      <c r="C11972" t="s">
        <v>9736</v>
      </c>
      <c r="D11972">
        <v>1</v>
      </c>
      <c r="E11972" t="s">
        <v>2073</v>
      </c>
      <c r="F11972">
        <v>1</v>
      </c>
      <c r="G11972">
        <v>1</v>
      </c>
      <c r="H11972" s="4" t="str">
        <f t="shared" si="374"/>
        <v>1BD10.1</v>
      </c>
      <c r="I11972" s="4" t="str">
        <f t="shared" si="375"/>
        <v>S1_P5_VDDIO</v>
      </c>
    </row>
    <row r="11973" spans="1:9">
      <c r="A11973" t="s">
        <v>261</v>
      </c>
      <c r="B11973" t="s">
        <v>6482</v>
      </c>
      <c r="C11973" t="s">
        <v>9736</v>
      </c>
      <c r="D11973">
        <v>2</v>
      </c>
      <c r="E11973" t="s">
        <v>4818</v>
      </c>
      <c r="F11973">
        <v>2</v>
      </c>
      <c r="G11973">
        <v>2</v>
      </c>
      <c r="H11973" s="4" t="str">
        <f t="shared" si="374"/>
        <v>1BD10.2</v>
      </c>
      <c r="I11973" s="4" t="str">
        <f t="shared" si="375"/>
        <v>S1_F_P0_1_5_VDDIO</v>
      </c>
    </row>
    <row r="11974" spans="1:9">
      <c r="A11974" t="s">
        <v>261</v>
      </c>
      <c r="B11974" t="s">
        <v>6482</v>
      </c>
      <c r="C11974" t="s">
        <v>9737</v>
      </c>
      <c r="D11974">
        <v>1</v>
      </c>
      <c r="E11974" t="s">
        <v>4817</v>
      </c>
      <c r="F11974">
        <v>1</v>
      </c>
      <c r="G11974">
        <v>1</v>
      </c>
      <c r="H11974" s="4" t="str">
        <f t="shared" si="374"/>
        <v>1CD104.1</v>
      </c>
      <c r="I11974" s="4" t="str">
        <f t="shared" si="375"/>
        <v>S1_P0_VDDIO</v>
      </c>
    </row>
    <row r="11975" spans="1:9">
      <c r="A11975" t="s">
        <v>261</v>
      </c>
      <c r="B11975" t="s">
        <v>6482</v>
      </c>
      <c r="C11975" t="s">
        <v>9737</v>
      </c>
      <c r="D11975">
        <v>2</v>
      </c>
      <c r="E11975" t="s">
        <v>169</v>
      </c>
      <c r="F11975">
        <v>2</v>
      </c>
      <c r="G11975">
        <v>2</v>
      </c>
      <c r="H11975" s="4" t="str">
        <f t="shared" si="374"/>
        <v>1CD104.2</v>
      </c>
      <c r="I11975" s="4" t="str">
        <f t="shared" si="375"/>
        <v>DGND</v>
      </c>
    </row>
    <row r="11976" spans="1:9">
      <c r="A11976" t="s">
        <v>261</v>
      </c>
      <c r="B11976" t="s">
        <v>6482</v>
      </c>
      <c r="C11976" t="s">
        <v>9738</v>
      </c>
      <c r="D11976">
        <v>1</v>
      </c>
      <c r="E11976" t="s">
        <v>4817</v>
      </c>
      <c r="F11976">
        <v>1</v>
      </c>
      <c r="G11976">
        <v>1</v>
      </c>
      <c r="H11976" s="4" t="str">
        <f t="shared" si="374"/>
        <v>1CD105.1</v>
      </c>
      <c r="I11976" s="4" t="str">
        <f t="shared" si="375"/>
        <v>S1_P0_VDDIO</v>
      </c>
    </row>
    <row r="11977" spans="1:9">
      <c r="A11977" t="s">
        <v>261</v>
      </c>
      <c r="B11977" t="s">
        <v>6482</v>
      </c>
      <c r="C11977" t="s">
        <v>9738</v>
      </c>
      <c r="D11977">
        <v>2</v>
      </c>
      <c r="E11977" t="s">
        <v>169</v>
      </c>
      <c r="F11977">
        <v>2</v>
      </c>
      <c r="G11977">
        <v>2</v>
      </c>
      <c r="H11977" s="4" t="str">
        <f t="shared" si="374"/>
        <v>1CD105.2</v>
      </c>
      <c r="I11977" s="4" t="str">
        <f t="shared" si="375"/>
        <v>DGND</v>
      </c>
    </row>
    <row r="11978" spans="1:9">
      <c r="A11978" t="s">
        <v>261</v>
      </c>
      <c r="B11978" t="s">
        <v>6482</v>
      </c>
      <c r="C11978" t="s">
        <v>9739</v>
      </c>
      <c r="D11978">
        <v>1</v>
      </c>
      <c r="E11978" t="s">
        <v>4819</v>
      </c>
      <c r="F11978">
        <v>1</v>
      </c>
      <c r="G11978">
        <v>1</v>
      </c>
      <c r="H11978" s="4" t="str">
        <f t="shared" si="374"/>
        <v>1CD106.1</v>
      </c>
      <c r="I11978" s="4" t="str">
        <f t="shared" si="375"/>
        <v>S1_P1_VDDIO</v>
      </c>
    </row>
    <row r="11979" spans="1:9">
      <c r="A11979" t="s">
        <v>261</v>
      </c>
      <c r="B11979" t="s">
        <v>6482</v>
      </c>
      <c r="C11979" t="s">
        <v>9739</v>
      </c>
      <c r="D11979">
        <v>2</v>
      </c>
      <c r="E11979" t="s">
        <v>169</v>
      </c>
      <c r="F11979">
        <v>2</v>
      </c>
      <c r="G11979">
        <v>2</v>
      </c>
      <c r="H11979" s="4" t="str">
        <f t="shared" si="374"/>
        <v>1CD106.2</v>
      </c>
      <c r="I11979" s="4" t="str">
        <f t="shared" si="375"/>
        <v>DGND</v>
      </c>
    </row>
    <row r="11980" spans="1:9">
      <c r="A11980" t="s">
        <v>261</v>
      </c>
      <c r="B11980" t="s">
        <v>6482</v>
      </c>
      <c r="C11980" t="s">
        <v>9740</v>
      </c>
      <c r="D11980">
        <v>1</v>
      </c>
      <c r="E11980" t="s">
        <v>4819</v>
      </c>
      <c r="F11980">
        <v>1</v>
      </c>
      <c r="G11980">
        <v>1</v>
      </c>
      <c r="H11980" s="4" t="str">
        <f t="shared" si="374"/>
        <v>1CD107.1</v>
      </c>
      <c r="I11980" s="4" t="str">
        <f t="shared" si="375"/>
        <v>S1_P1_VDDIO</v>
      </c>
    </row>
    <row r="11981" spans="1:9">
      <c r="A11981" t="s">
        <v>261</v>
      </c>
      <c r="B11981" t="s">
        <v>6482</v>
      </c>
      <c r="C11981" t="s">
        <v>9740</v>
      </c>
      <c r="D11981">
        <v>2</v>
      </c>
      <c r="E11981" t="s">
        <v>169</v>
      </c>
      <c r="F11981">
        <v>2</v>
      </c>
      <c r="G11981">
        <v>2</v>
      </c>
      <c r="H11981" s="4" t="str">
        <f t="shared" si="374"/>
        <v>1CD107.2</v>
      </c>
      <c r="I11981" s="4" t="str">
        <f t="shared" si="375"/>
        <v>DGND</v>
      </c>
    </row>
    <row r="11982" spans="1:9">
      <c r="A11982" t="s">
        <v>261</v>
      </c>
      <c r="B11982" t="s">
        <v>6482</v>
      </c>
      <c r="C11982" t="s">
        <v>9741</v>
      </c>
      <c r="D11982">
        <v>1</v>
      </c>
      <c r="E11982" t="s">
        <v>2071</v>
      </c>
      <c r="F11982">
        <v>1</v>
      </c>
      <c r="G11982">
        <v>1</v>
      </c>
      <c r="H11982" s="4" t="str">
        <f t="shared" si="374"/>
        <v>1CD108.1</v>
      </c>
      <c r="I11982" s="4" t="str">
        <f t="shared" si="375"/>
        <v>S1_GPIO_VDDIO</v>
      </c>
    </row>
    <row r="11983" spans="1:9">
      <c r="A11983" t="s">
        <v>261</v>
      </c>
      <c r="B11983" t="s">
        <v>6482</v>
      </c>
      <c r="C11983" t="s">
        <v>9741</v>
      </c>
      <c r="D11983">
        <v>2</v>
      </c>
      <c r="E11983" t="s">
        <v>169</v>
      </c>
      <c r="F11983">
        <v>2</v>
      </c>
      <c r="G11983">
        <v>2</v>
      </c>
      <c r="H11983" s="4" t="str">
        <f t="shared" si="374"/>
        <v>1CD108.2</v>
      </c>
      <c r="I11983" s="4" t="str">
        <f t="shared" si="375"/>
        <v>DGND</v>
      </c>
    </row>
    <row r="11984" spans="1:9">
      <c r="A11984" t="s">
        <v>261</v>
      </c>
      <c r="B11984" t="s">
        <v>6482</v>
      </c>
      <c r="C11984" t="s">
        <v>6483</v>
      </c>
      <c r="D11984">
        <v>1</v>
      </c>
      <c r="E11984" t="s">
        <v>2070</v>
      </c>
      <c r="F11984">
        <v>1</v>
      </c>
      <c r="G11984">
        <v>1</v>
      </c>
      <c r="H11984" s="4" t="str">
        <f t="shared" si="374"/>
        <v>1CD121.1</v>
      </c>
      <c r="I11984" s="4" t="str">
        <f t="shared" si="375"/>
        <v>S1_APWR_08F</v>
      </c>
    </row>
    <row r="11985" spans="1:9">
      <c r="A11985" t="s">
        <v>261</v>
      </c>
      <c r="B11985" t="s">
        <v>6482</v>
      </c>
      <c r="C11985" t="s">
        <v>6483</v>
      </c>
      <c r="D11985">
        <v>2</v>
      </c>
      <c r="E11985" t="s">
        <v>169</v>
      </c>
      <c r="F11985">
        <v>2</v>
      </c>
      <c r="G11985">
        <v>2</v>
      </c>
      <c r="H11985" s="4" t="str">
        <f t="shared" si="374"/>
        <v>1CD121.2</v>
      </c>
      <c r="I11985" s="4" t="str">
        <f t="shared" si="375"/>
        <v>DGND</v>
      </c>
    </row>
    <row r="11986" spans="1:9">
      <c r="A11986" t="s">
        <v>261</v>
      </c>
      <c r="B11986" t="s">
        <v>6482</v>
      </c>
      <c r="C11986" t="s">
        <v>6484</v>
      </c>
      <c r="D11986">
        <v>1</v>
      </c>
      <c r="E11986" t="s">
        <v>2070</v>
      </c>
      <c r="F11986">
        <v>1</v>
      </c>
      <c r="G11986">
        <v>1</v>
      </c>
      <c r="H11986" s="4" t="str">
        <f t="shared" si="374"/>
        <v>1CD122.1</v>
      </c>
      <c r="I11986" s="4" t="str">
        <f t="shared" si="375"/>
        <v>S1_APWR_08F</v>
      </c>
    </row>
    <row r="11987" spans="1:9">
      <c r="A11987" t="s">
        <v>261</v>
      </c>
      <c r="B11987" t="s">
        <v>6482</v>
      </c>
      <c r="C11987" t="s">
        <v>6484</v>
      </c>
      <c r="D11987">
        <v>2</v>
      </c>
      <c r="E11987" t="s">
        <v>169</v>
      </c>
      <c r="F11987">
        <v>2</v>
      </c>
      <c r="G11987">
        <v>2</v>
      </c>
      <c r="H11987" s="4" t="str">
        <f t="shared" si="374"/>
        <v>1CD122.2</v>
      </c>
      <c r="I11987" s="4" t="str">
        <f t="shared" si="375"/>
        <v>DGND</v>
      </c>
    </row>
    <row r="11988" spans="1:9">
      <c r="A11988" t="s">
        <v>261</v>
      </c>
      <c r="B11988" t="s">
        <v>6482</v>
      </c>
      <c r="C11988" t="s">
        <v>6485</v>
      </c>
      <c r="D11988">
        <v>1</v>
      </c>
      <c r="E11988" t="s">
        <v>2070</v>
      </c>
      <c r="F11988">
        <v>1</v>
      </c>
      <c r="G11988">
        <v>1</v>
      </c>
      <c r="H11988" s="4" t="str">
        <f t="shared" si="374"/>
        <v>1CD123.1</v>
      </c>
      <c r="I11988" s="4" t="str">
        <f t="shared" si="375"/>
        <v>S1_APWR_08F</v>
      </c>
    </row>
    <row r="11989" spans="1:9">
      <c r="A11989" t="s">
        <v>261</v>
      </c>
      <c r="B11989" t="s">
        <v>6482</v>
      </c>
      <c r="C11989" t="s">
        <v>6485</v>
      </c>
      <c r="D11989">
        <v>2</v>
      </c>
      <c r="E11989" t="s">
        <v>169</v>
      </c>
      <c r="F11989">
        <v>2</v>
      </c>
      <c r="G11989">
        <v>2</v>
      </c>
      <c r="H11989" s="4" t="str">
        <f t="shared" si="374"/>
        <v>1CD123.2</v>
      </c>
      <c r="I11989" s="4" t="str">
        <f t="shared" si="375"/>
        <v>DGND</v>
      </c>
    </row>
    <row r="11990" spans="1:9">
      <c r="A11990" t="s">
        <v>261</v>
      </c>
      <c r="B11990" t="s">
        <v>6482</v>
      </c>
      <c r="C11990" t="s">
        <v>6486</v>
      </c>
      <c r="D11990">
        <v>1</v>
      </c>
      <c r="E11990" t="s">
        <v>2070</v>
      </c>
      <c r="F11990">
        <v>1</v>
      </c>
      <c r="G11990">
        <v>1</v>
      </c>
      <c r="H11990" s="4" t="str">
        <f t="shared" si="374"/>
        <v>1CD124.1</v>
      </c>
      <c r="I11990" s="4" t="str">
        <f t="shared" si="375"/>
        <v>S1_APWR_08F</v>
      </c>
    </row>
    <row r="11991" spans="1:9">
      <c r="A11991" t="s">
        <v>261</v>
      </c>
      <c r="B11991" t="s">
        <v>6482</v>
      </c>
      <c r="C11991" t="s">
        <v>6486</v>
      </c>
      <c r="D11991">
        <v>2</v>
      </c>
      <c r="E11991" t="s">
        <v>169</v>
      </c>
      <c r="F11991">
        <v>2</v>
      </c>
      <c r="G11991">
        <v>2</v>
      </c>
      <c r="H11991" s="4" t="str">
        <f t="shared" si="374"/>
        <v>1CD124.2</v>
      </c>
      <c r="I11991" s="4" t="str">
        <f t="shared" si="375"/>
        <v>DGND</v>
      </c>
    </row>
    <row r="11992" spans="1:9">
      <c r="A11992" t="s">
        <v>261</v>
      </c>
      <c r="B11992" t="s">
        <v>6482</v>
      </c>
      <c r="C11992" t="s">
        <v>6487</v>
      </c>
      <c r="D11992">
        <v>1</v>
      </c>
      <c r="E11992" t="s">
        <v>2070</v>
      </c>
      <c r="F11992">
        <v>1</v>
      </c>
      <c r="G11992">
        <v>1</v>
      </c>
      <c r="H11992" s="4" t="str">
        <f t="shared" si="374"/>
        <v>1CD125.1</v>
      </c>
      <c r="I11992" s="4" t="str">
        <f t="shared" si="375"/>
        <v>S1_APWR_08F</v>
      </c>
    </row>
    <row r="11993" spans="1:9">
      <c r="A11993" t="s">
        <v>261</v>
      </c>
      <c r="B11993" t="s">
        <v>6482</v>
      </c>
      <c r="C11993" t="s">
        <v>6487</v>
      </c>
      <c r="D11993">
        <v>2</v>
      </c>
      <c r="E11993" t="s">
        <v>169</v>
      </c>
      <c r="F11993">
        <v>2</v>
      </c>
      <c r="G11993">
        <v>2</v>
      </c>
      <c r="H11993" s="4" t="str">
        <f t="shared" si="374"/>
        <v>1CD125.2</v>
      </c>
      <c r="I11993" s="4" t="str">
        <f t="shared" si="375"/>
        <v>DGND</v>
      </c>
    </row>
    <row r="11994" spans="1:9">
      <c r="A11994" t="s">
        <v>261</v>
      </c>
      <c r="B11994" t="s">
        <v>6482</v>
      </c>
      <c r="C11994" t="s">
        <v>6488</v>
      </c>
      <c r="D11994">
        <v>1</v>
      </c>
      <c r="E11994" t="s">
        <v>2070</v>
      </c>
      <c r="F11994">
        <v>1</v>
      </c>
      <c r="G11994">
        <v>1</v>
      </c>
      <c r="H11994" s="4" t="str">
        <f t="shared" si="374"/>
        <v>1CD126.1</v>
      </c>
      <c r="I11994" s="4" t="str">
        <f t="shared" si="375"/>
        <v>S1_APWR_08F</v>
      </c>
    </row>
    <row r="11995" spans="1:9">
      <c r="A11995" t="s">
        <v>261</v>
      </c>
      <c r="B11995" t="s">
        <v>6482</v>
      </c>
      <c r="C11995" t="s">
        <v>6488</v>
      </c>
      <c r="D11995">
        <v>2</v>
      </c>
      <c r="E11995" t="s">
        <v>169</v>
      </c>
      <c r="F11995">
        <v>2</v>
      </c>
      <c r="G11995">
        <v>2</v>
      </c>
      <c r="H11995" s="4" t="str">
        <f t="shared" si="374"/>
        <v>1CD126.2</v>
      </c>
      <c r="I11995" s="4" t="str">
        <f t="shared" si="375"/>
        <v>DGND</v>
      </c>
    </row>
    <row r="11996" spans="1:9">
      <c r="A11996" t="s">
        <v>261</v>
      </c>
      <c r="B11996" t="s">
        <v>6482</v>
      </c>
      <c r="C11996" t="s">
        <v>6489</v>
      </c>
      <c r="D11996">
        <v>1</v>
      </c>
      <c r="E11996" t="s">
        <v>2071</v>
      </c>
      <c r="F11996">
        <v>1</v>
      </c>
      <c r="G11996">
        <v>1</v>
      </c>
      <c r="H11996" s="4" t="str">
        <f t="shared" si="374"/>
        <v>1CD127.1</v>
      </c>
      <c r="I11996" s="4" t="str">
        <f t="shared" si="375"/>
        <v>S1_GPIO_VDDIO</v>
      </c>
    </row>
    <row r="11997" spans="1:9">
      <c r="A11997" t="s">
        <v>261</v>
      </c>
      <c r="B11997" t="s">
        <v>6482</v>
      </c>
      <c r="C11997" t="s">
        <v>6489</v>
      </c>
      <c r="D11997">
        <v>2</v>
      </c>
      <c r="E11997" t="s">
        <v>169</v>
      </c>
      <c r="F11997">
        <v>2</v>
      </c>
      <c r="G11997">
        <v>2</v>
      </c>
      <c r="H11997" s="4" t="str">
        <f t="shared" si="374"/>
        <v>1CD127.2</v>
      </c>
      <c r="I11997" s="4" t="str">
        <f t="shared" si="375"/>
        <v>DGND</v>
      </c>
    </row>
    <row r="11998" spans="1:9">
      <c r="A11998" t="s">
        <v>261</v>
      </c>
      <c r="B11998" t="s">
        <v>6482</v>
      </c>
      <c r="C11998" t="s">
        <v>6490</v>
      </c>
      <c r="D11998">
        <v>1</v>
      </c>
      <c r="E11998" t="s">
        <v>2071</v>
      </c>
      <c r="F11998">
        <v>1</v>
      </c>
      <c r="G11998">
        <v>1</v>
      </c>
      <c r="H11998" s="4" t="str">
        <f t="shared" si="374"/>
        <v>1CD128.1</v>
      </c>
      <c r="I11998" s="4" t="str">
        <f t="shared" si="375"/>
        <v>S1_GPIO_VDDIO</v>
      </c>
    </row>
    <row r="11999" spans="1:9">
      <c r="A11999" t="s">
        <v>261</v>
      </c>
      <c r="B11999" t="s">
        <v>6482</v>
      </c>
      <c r="C11999" t="s">
        <v>6490</v>
      </c>
      <c r="D11999">
        <v>2</v>
      </c>
      <c r="E11999" t="s">
        <v>169</v>
      </c>
      <c r="F11999">
        <v>2</v>
      </c>
      <c r="G11999">
        <v>2</v>
      </c>
      <c r="H11999" s="4" t="str">
        <f t="shared" si="374"/>
        <v>1CD128.2</v>
      </c>
      <c r="I11999" s="4" t="str">
        <f t="shared" si="375"/>
        <v>DGND</v>
      </c>
    </row>
    <row r="12000" spans="1:9">
      <c r="A12000" t="s">
        <v>261</v>
      </c>
      <c r="B12000" t="s">
        <v>6482</v>
      </c>
      <c r="C12000" t="s">
        <v>6491</v>
      </c>
      <c r="D12000">
        <v>1</v>
      </c>
      <c r="E12000" t="s">
        <v>2071</v>
      </c>
      <c r="F12000">
        <v>1</v>
      </c>
      <c r="G12000">
        <v>1</v>
      </c>
      <c r="H12000" s="4" t="str">
        <f t="shared" si="374"/>
        <v>1CD129.1</v>
      </c>
      <c r="I12000" s="4" t="str">
        <f t="shared" si="375"/>
        <v>S1_GPIO_VDDIO</v>
      </c>
    </row>
    <row r="12001" spans="1:9">
      <c r="A12001" t="s">
        <v>261</v>
      </c>
      <c r="B12001" t="s">
        <v>6482</v>
      </c>
      <c r="C12001" t="s">
        <v>6491</v>
      </c>
      <c r="D12001">
        <v>2</v>
      </c>
      <c r="E12001" t="s">
        <v>169</v>
      </c>
      <c r="F12001">
        <v>2</v>
      </c>
      <c r="G12001">
        <v>2</v>
      </c>
      <c r="H12001" s="4" t="str">
        <f t="shared" si="374"/>
        <v>1CD129.2</v>
      </c>
      <c r="I12001" s="4" t="str">
        <f t="shared" si="375"/>
        <v>DGND</v>
      </c>
    </row>
    <row r="12002" spans="1:9">
      <c r="A12002" t="s">
        <v>261</v>
      </c>
      <c r="B12002" t="s">
        <v>6482</v>
      </c>
      <c r="C12002" t="s">
        <v>6492</v>
      </c>
      <c r="D12002">
        <v>1</v>
      </c>
      <c r="E12002" t="s">
        <v>2071</v>
      </c>
      <c r="F12002">
        <v>1</v>
      </c>
      <c r="G12002">
        <v>1</v>
      </c>
      <c r="H12002" s="4" t="str">
        <f t="shared" si="374"/>
        <v>1CD130.1</v>
      </c>
      <c r="I12002" s="4" t="str">
        <f t="shared" si="375"/>
        <v>S1_GPIO_VDDIO</v>
      </c>
    </row>
    <row r="12003" spans="1:9">
      <c r="A12003" t="s">
        <v>261</v>
      </c>
      <c r="B12003" t="s">
        <v>6482</v>
      </c>
      <c r="C12003" t="s">
        <v>6492</v>
      </c>
      <c r="D12003">
        <v>2</v>
      </c>
      <c r="E12003" t="s">
        <v>169</v>
      </c>
      <c r="F12003">
        <v>2</v>
      </c>
      <c r="G12003">
        <v>2</v>
      </c>
      <c r="H12003" s="4" t="str">
        <f t="shared" si="374"/>
        <v>1CD130.2</v>
      </c>
      <c r="I12003" s="4" t="str">
        <f t="shared" si="375"/>
        <v>DGND</v>
      </c>
    </row>
    <row r="12004" spans="1:9">
      <c r="A12004" t="s">
        <v>261</v>
      </c>
      <c r="B12004" t="s">
        <v>6482</v>
      </c>
      <c r="C12004" t="s">
        <v>6493</v>
      </c>
      <c r="D12004">
        <v>1</v>
      </c>
      <c r="E12004" t="s">
        <v>2071</v>
      </c>
      <c r="F12004">
        <v>1</v>
      </c>
      <c r="G12004">
        <v>1</v>
      </c>
      <c r="H12004" s="4" t="str">
        <f t="shared" si="374"/>
        <v>1CD131.1</v>
      </c>
      <c r="I12004" s="4" t="str">
        <f t="shared" si="375"/>
        <v>S1_GPIO_VDDIO</v>
      </c>
    </row>
    <row r="12005" spans="1:9">
      <c r="A12005" t="s">
        <v>261</v>
      </c>
      <c r="B12005" t="s">
        <v>6482</v>
      </c>
      <c r="C12005" t="s">
        <v>6493</v>
      </c>
      <c r="D12005">
        <v>2</v>
      </c>
      <c r="E12005" t="s">
        <v>169</v>
      </c>
      <c r="F12005">
        <v>2</v>
      </c>
      <c r="G12005">
        <v>2</v>
      </c>
      <c r="H12005" s="4" t="str">
        <f t="shared" si="374"/>
        <v>1CD131.2</v>
      </c>
      <c r="I12005" s="4" t="str">
        <f t="shared" si="375"/>
        <v>DGND</v>
      </c>
    </row>
    <row r="12006" spans="1:9">
      <c r="A12006" t="s">
        <v>261</v>
      </c>
      <c r="B12006" t="s">
        <v>6482</v>
      </c>
      <c r="C12006" t="s">
        <v>6494</v>
      </c>
      <c r="D12006">
        <v>1</v>
      </c>
      <c r="E12006" t="s">
        <v>2071</v>
      </c>
      <c r="F12006">
        <v>1</v>
      </c>
      <c r="G12006">
        <v>1</v>
      </c>
      <c r="H12006" s="4" t="str">
        <f t="shared" si="374"/>
        <v>1CD132.1</v>
      </c>
      <c r="I12006" s="4" t="str">
        <f t="shared" si="375"/>
        <v>S1_GPIO_VDDIO</v>
      </c>
    </row>
    <row r="12007" spans="1:9">
      <c r="A12007" t="s">
        <v>261</v>
      </c>
      <c r="B12007" t="s">
        <v>6482</v>
      </c>
      <c r="C12007" t="s">
        <v>6494</v>
      </c>
      <c r="D12007">
        <v>2</v>
      </c>
      <c r="E12007" t="s">
        <v>169</v>
      </c>
      <c r="F12007">
        <v>2</v>
      </c>
      <c r="G12007">
        <v>2</v>
      </c>
      <c r="H12007" s="4" t="str">
        <f t="shared" si="374"/>
        <v>1CD132.2</v>
      </c>
      <c r="I12007" s="4" t="str">
        <f t="shared" si="375"/>
        <v>DGND</v>
      </c>
    </row>
    <row r="12008" spans="1:9">
      <c r="A12008" t="s">
        <v>261</v>
      </c>
      <c r="B12008" t="s">
        <v>6482</v>
      </c>
      <c r="C12008" t="s">
        <v>6495</v>
      </c>
      <c r="D12008">
        <v>1</v>
      </c>
      <c r="E12008" t="s">
        <v>2071</v>
      </c>
      <c r="F12008">
        <v>1</v>
      </c>
      <c r="G12008">
        <v>1</v>
      </c>
      <c r="H12008" s="4" t="str">
        <f t="shared" si="374"/>
        <v>1CD133.1</v>
      </c>
      <c r="I12008" s="4" t="str">
        <f t="shared" si="375"/>
        <v>S1_GPIO_VDDIO</v>
      </c>
    </row>
    <row r="12009" spans="1:9">
      <c r="A12009" t="s">
        <v>261</v>
      </c>
      <c r="B12009" t="s">
        <v>6482</v>
      </c>
      <c r="C12009" t="s">
        <v>6495</v>
      </c>
      <c r="D12009">
        <v>2</v>
      </c>
      <c r="E12009" t="s">
        <v>169</v>
      </c>
      <c r="F12009">
        <v>2</v>
      </c>
      <c r="G12009">
        <v>2</v>
      </c>
      <c r="H12009" s="4" t="str">
        <f t="shared" si="374"/>
        <v>1CD133.2</v>
      </c>
      <c r="I12009" s="4" t="str">
        <f t="shared" si="375"/>
        <v>DGND</v>
      </c>
    </row>
    <row r="12010" spans="1:9">
      <c r="A12010" t="s">
        <v>261</v>
      </c>
      <c r="B12010" t="s">
        <v>6482</v>
      </c>
      <c r="C12010" t="s">
        <v>6496</v>
      </c>
      <c r="D12010">
        <v>1</v>
      </c>
      <c r="E12010" t="s">
        <v>2071</v>
      </c>
      <c r="F12010">
        <v>1</v>
      </c>
      <c r="G12010">
        <v>1</v>
      </c>
      <c r="H12010" s="4" t="str">
        <f t="shared" si="374"/>
        <v>1CD134.1</v>
      </c>
      <c r="I12010" s="4" t="str">
        <f t="shared" si="375"/>
        <v>S1_GPIO_VDDIO</v>
      </c>
    </row>
    <row r="12011" spans="1:9">
      <c r="A12011" t="s">
        <v>261</v>
      </c>
      <c r="B12011" t="s">
        <v>6482</v>
      </c>
      <c r="C12011" t="s">
        <v>6496</v>
      </c>
      <c r="D12011">
        <v>2</v>
      </c>
      <c r="E12011" t="s">
        <v>169</v>
      </c>
      <c r="F12011">
        <v>2</v>
      </c>
      <c r="G12011">
        <v>2</v>
      </c>
      <c r="H12011" s="4" t="str">
        <f t="shared" si="374"/>
        <v>1CD134.2</v>
      </c>
      <c r="I12011" s="4" t="str">
        <f t="shared" si="375"/>
        <v>DGND</v>
      </c>
    </row>
    <row r="12012" spans="1:9">
      <c r="A12012" t="s">
        <v>261</v>
      </c>
      <c r="B12012" t="s">
        <v>6482</v>
      </c>
      <c r="C12012" t="s">
        <v>6497</v>
      </c>
      <c r="D12012">
        <v>1</v>
      </c>
      <c r="E12012" t="s">
        <v>2072</v>
      </c>
      <c r="F12012">
        <v>1</v>
      </c>
      <c r="G12012">
        <v>1</v>
      </c>
      <c r="H12012" s="4" t="str">
        <f t="shared" si="374"/>
        <v>1CD135.1</v>
      </c>
      <c r="I12012" s="4" t="str">
        <f t="shared" si="375"/>
        <v>S1_F_GPIO_VDDIO</v>
      </c>
    </row>
    <row r="12013" spans="1:9">
      <c r="A12013" t="s">
        <v>261</v>
      </c>
      <c r="B12013" t="s">
        <v>6482</v>
      </c>
      <c r="C12013" t="s">
        <v>6497</v>
      </c>
      <c r="D12013">
        <v>2</v>
      </c>
      <c r="E12013" t="s">
        <v>169</v>
      </c>
      <c r="F12013">
        <v>2</v>
      </c>
      <c r="G12013">
        <v>2</v>
      </c>
      <c r="H12013" s="4" t="str">
        <f t="shared" si="374"/>
        <v>1CD135.2</v>
      </c>
      <c r="I12013" s="4" t="str">
        <f t="shared" si="375"/>
        <v>DGND</v>
      </c>
    </row>
    <row r="12014" spans="1:9">
      <c r="A12014" t="s">
        <v>261</v>
      </c>
      <c r="B12014" t="s">
        <v>6482</v>
      </c>
      <c r="C12014" t="s">
        <v>6498</v>
      </c>
      <c r="D12014">
        <v>1</v>
      </c>
      <c r="E12014" t="s">
        <v>4817</v>
      </c>
      <c r="F12014">
        <v>1</v>
      </c>
      <c r="G12014">
        <v>1</v>
      </c>
      <c r="H12014" s="4" t="str">
        <f t="shared" si="374"/>
        <v>1CD136.1</v>
      </c>
      <c r="I12014" s="4" t="str">
        <f t="shared" si="375"/>
        <v>S1_P0_VDDIO</v>
      </c>
    </row>
    <row r="12015" spans="1:9">
      <c r="A12015" t="s">
        <v>261</v>
      </c>
      <c r="B12015" t="s">
        <v>6482</v>
      </c>
      <c r="C12015" t="s">
        <v>6498</v>
      </c>
      <c r="D12015">
        <v>2</v>
      </c>
      <c r="E12015" t="s">
        <v>169</v>
      </c>
      <c r="F12015">
        <v>2</v>
      </c>
      <c r="G12015">
        <v>2</v>
      </c>
      <c r="H12015" s="4" t="str">
        <f t="shared" si="374"/>
        <v>1CD136.2</v>
      </c>
      <c r="I12015" s="4" t="str">
        <f t="shared" si="375"/>
        <v>DGND</v>
      </c>
    </row>
    <row r="12016" spans="1:9">
      <c r="A12016" t="s">
        <v>261</v>
      </c>
      <c r="B12016" t="s">
        <v>6482</v>
      </c>
      <c r="C12016" t="s">
        <v>6499</v>
      </c>
      <c r="D12016">
        <v>1</v>
      </c>
      <c r="E12016" t="s">
        <v>4817</v>
      </c>
      <c r="F12016">
        <v>1</v>
      </c>
      <c r="G12016">
        <v>1</v>
      </c>
      <c r="H12016" s="4" t="str">
        <f t="shared" si="374"/>
        <v>1CD137.1</v>
      </c>
      <c r="I12016" s="4" t="str">
        <f t="shared" si="375"/>
        <v>S1_P0_VDDIO</v>
      </c>
    </row>
    <row r="12017" spans="1:9">
      <c r="A12017" t="s">
        <v>261</v>
      </c>
      <c r="B12017" t="s">
        <v>6482</v>
      </c>
      <c r="C12017" t="s">
        <v>6499</v>
      </c>
      <c r="D12017">
        <v>2</v>
      </c>
      <c r="E12017" t="s">
        <v>169</v>
      </c>
      <c r="F12017">
        <v>2</v>
      </c>
      <c r="G12017">
        <v>2</v>
      </c>
      <c r="H12017" s="4" t="str">
        <f t="shared" si="374"/>
        <v>1CD137.2</v>
      </c>
      <c r="I12017" s="4" t="str">
        <f t="shared" si="375"/>
        <v>DGND</v>
      </c>
    </row>
    <row r="12018" spans="1:9">
      <c r="A12018" t="s">
        <v>261</v>
      </c>
      <c r="B12018" t="s">
        <v>6482</v>
      </c>
      <c r="C12018" t="s">
        <v>6500</v>
      </c>
      <c r="D12018">
        <v>1</v>
      </c>
      <c r="E12018" t="s">
        <v>4817</v>
      </c>
      <c r="F12018">
        <v>1</v>
      </c>
      <c r="G12018">
        <v>1</v>
      </c>
      <c r="H12018" s="4" t="str">
        <f t="shared" si="374"/>
        <v>1CD138.1</v>
      </c>
      <c r="I12018" s="4" t="str">
        <f t="shared" si="375"/>
        <v>S1_P0_VDDIO</v>
      </c>
    </row>
    <row r="12019" spans="1:9">
      <c r="A12019" t="s">
        <v>261</v>
      </c>
      <c r="B12019" t="s">
        <v>6482</v>
      </c>
      <c r="C12019" t="s">
        <v>6500</v>
      </c>
      <c r="D12019">
        <v>2</v>
      </c>
      <c r="E12019" t="s">
        <v>169</v>
      </c>
      <c r="F12019">
        <v>2</v>
      </c>
      <c r="G12019">
        <v>2</v>
      </c>
      <c r="H12019" s="4" t="str">
        <f t="shared" si="374"/>
        <v>1CD138.2</v>
      </c>
      <c r="I12019" s="4" t="str">
        <f t="shared" si="375"/>
        <v>DGND</v>
      </c>
    </row>
    <row r="12020" spans="1:9">
      <c r="A12020" t="s">
        <v>261</v>
      </c>
      <c r="B12020" t="s">
        <v>6482</v>
      </c>
      <c r="C12020" t="s">
        <v>6501</v>
      </c>
      <c r="D12020">
        <v>1</v>
      </c>
      <c r="E12020" t="s">
        <v>4817</v>
      </c>
      <c r="F12020">
        <v>1</v>
      </c>
      <c r="G12020">
        <v>1</v>
      </c>
      <c r="H12020" s="4" t="str">
        <f t="shared" si="374"/>
        <v>1CD139.1</v>
      </c>
      <c r="I12020" s="4" t="str">
        <f t="shared" si="375"/>
        <v>S1_P0_VDDIO</v>
      </c>
    </row>
    <row r="12021" spans="1:9">
      <c r="A12021" t="s">
        <v>261</v>
      </c>
      <c r="B12021" t="s">
        <v>6482</v>
      </c>
      <c r="C12021" t="s">
        <v>6501</v>
      </c>
      <c r="D12021">
        <v>2</v>
      </c>
      <c r="E12021" t="s">
        <v>169</v>
      </c>
      <c r="F12021">
        <v>2</v>
      </c>
      <c r="G12021">
        <v>2</v>
      </c>
      <c r="H12021" s="4" t="str">
        <f t="shared" si="374"/>
        <v>1CD139.2</v>
      </c>
      <c r="I12021" s="4" t="str">
        <f t="shared" si="375"/>
        <v>DGND</v>
      </c>
    </row>
    <row r="12022" spans="1:9">
      <c r="A12022" t="s">
        <v>261</v>
      </c>
      <c r="B12022" t="s">
        <v>6482</v>
      </c>
      <c r="C12022" t="s">
        <v>9742</v>
      </c>
      <c r="D12022">
        <v>1</v>
      </c>
      <c r="E12022" t="s">
        <v>2073</v>
      </c>
      <c r="F12022">
        <v>1</v>
      </c>
      <c r="G12022">
        <v>1</v>
      </c>
      <c r="H12022" s="4" t="str">
        <f t="shared" si="374"/>
        <v>1CD140.1</v>
      </c>
      <c r="I12022" s="4" t="str">
        <f t="shared" si="375"/>
        <v>S1_P5_VDDIO</v>
      </c>
    </row>
    <row r="12023" spans="1:9">
      <c r="A12023" t="s">
        <v>261</v>
      </c>
      <c r="B12023" t="s">
        <v>6482</v>
      </c>
      <c r="C12023" t="s">
        <v>9742</v>
      </c>
      <c r="D12023">
        <v>2</v>
      </c>
      <c r="E12023" t="s">
        <v>169</v>
      </c>
      <c r="F12023">
        <v>2</v>
      </c>
      <c r="G12023">
        <v>2</v>
      </c>
      <c r="H12023" s="4" t="str">
        <f t="shared" si="374"/>
        <v>1CD140.2</v>
      </c>
      <c r="I12023" s="4" t="str">
        <f t="shared" si="375"/>
        <v>DGND</v>
      </c>
    </row>
    <row r="12024" spans="1:9">
      <c r="A12024" t="s">
        <v>261</v>
      </c>
      <c r="B12024" t="s">
        <v>6482</v>
      </c>
      <c r="C12024" t="s">
        <v>9743</v>
      </c>
      <c r="D12024">
        <v>1</v>
      </c>
      <c r="E12024" t="s">
        <v>2073</v>
      </c>
      <c r="F12024">
        <v>1</v>
      </c>
      <c r="G12024">
        <v>1</v>
      </c>
      <c r="H12024" s="4" t="str">
        <f t="shared" si="374"/>
        <v>1CD141.1</v>
      </c>
      <c r="I12024" s="4" t="str">
        <f t="shared" si="375"/>
        <v>S1_P5_VDDIO</v>
      </c>
    </row>
    <row r="12025" spans="1:9">
      <c r="A12025" t="s">
        <v>261</v>
      </c>
      <c r="B12025" t="s">
        <v>6482</v>
      </c>
      <c r="C12025" t="s">
        <v>9743</v>
      </c>
      <c r="D12025">
        <v>2</v>
      </c>
      <c r="E12025" t="s">
        <v>169</v>
      </c>
      <c r="F12025">
        <v>2</v>
      </c>
      <c r="G12025">
        <v>2</v>
      </c>
      <c r="H12025" s="4" t="str">
        <f t="shared" si="374"/>
        <v>1CD141.2</v>
      </c>
      <c r="I12025" s="4" t="str">
        <f t="shared" si="375"/>
        <v>DGND</v>
      </c>
    </row>
    <row r="12026" spans="1:9">
      <c r="A12026" t="s">
        <v>261</v>
      </c>
      <c r="B12026" t="s">
        <v>6482</v>
      </c>
      <c r="C12026" t="s">
        <v>9744</v>
      </c>
      <c r="D12026">
        <v>1</v>
      </c>
      <c r="E12026" t="s">
        <v>2071</v>
      </c>
      <c r="F12026">
        <v>1</v>
      </c>
      <c r="G12026">
        <v>1</v>
      </c>
      <c r="H12026" s="4" t="str">
        <f t="shared" si="374"/>
        <v>1CD143.1</v>
      </c>
      <c r="I12026" s="4" t="str">
        <f t="shared" si="375"/>
        <v>S1_GPIO_VDDIO</v>
      </c>
    </row>
    <row r="12027" spans="1:9">
      <c r="A12027" t="s">
        <v>261</v>
      </c>
      <c r="B12027" t="s">
        <v>6482</v>
      </c>
      <c r="C12027" t="s">
        <v>9744</v>
      </c>
      <c r="D12027">
        <v>2</v>
      </c>
      <c r="E12027" t="s">
        <v>169</v>
      </c>
      <c r="F12027">
        <v>2</v>
      </c>
      <c r="G12027">
        <v>2</v>
      </c>
      <c r="H12027" s="4" t="str">
        <f t="shared" si="374"/>
        <v>1CD143.2</v>
      </c>
      <c r="I12027" s="4" t="str">
        <f t="shared" si="375"/>
        <v>DGND</v>
      </c>
    </row>
    <row r="12028" spans="1:9">
      <c r="A12028" t="s">
        <v>261</v>
      </c>
      <c r="B12028" t="s">
        <v>6482</v>
      </c>
      <c r="C12028" t="s">
        <v>6502</v>
      </c>
      <c r="D12028">
        <v>1</v>
      </c>
      <c r="E12028" t="s">
        <v>4818</v>
      </c>
      <c r="F12028">
        <v>1</v>
      </c>
      <c r="G12028">
        <v>1</v>
      </c>
      <c r="H12028" s="4" t="str">
        <f t="shared" si="374"/>
        <v>1CD144.1</v>
      </c>
      <c r="I12028" s="4" t="str">
        <f t="shared" si="375"/>
        <v>S1_F_P0_1_5_VDDIO</v>
      </c>
    </row>
    <row r="12029" spans="1:9">
      <c r="A12029" t="s">
        <v>261</v>
      </c>
      <c r="B12029" t="s">
        <v>6482</v>
      </c>
      <c r="C12029" t="s">
        <v>6502</v>
      </c>
      <c r="D12029">
        <v>2</v>
      </c>
      <c r="E12029" t="s">
        <v>169</v>
      </c>
      <c r="F12029">
        <v>2</v>
      </c>
      <c r="G12029">
        <v>2</v>
      </c>
      <c r="H12029" s="4" t="str">
        <f t="shared" si="374"/>
        <v>1CD144.2</v>
      </c>
      <c r="I12029" s="4" t="str">
        <f t="shared" si="375"/>
        <v>DGND</v>
      </c>
    </row>
    <row r="12030" spans="1:9">
      <c r="A12030" t="s">
        <v>261</v>
      </c>
      <c r="B12030" t="s">
        <v>6482</v>
      </c>
      <c r="C12030" t="s">
        <v>6503</v>
      </c>
      <c r="D12030">
        <v>1</v>
      </c>
      <c r="E12030" t="s">
        <v>4819</v>
      </c>
      <c r="F12030">
        <v>1</v>
      </c>
      <c r="G12030">
        <v>1</v>
      </c>
      <c r="H12030" s="4" t="str">
        <f t="shared" si="374"/>
        <v>1CD145.1</v>
      </c>
      <c r="I12030" s="4" t="str">
        <f t="shared" si="375"/>
        <v>S1_P1_VDDIO</v>
      </c>
    </row>
    <row r="12031" spans="1:9">
      <c r="A12031" t="s">
        <v>261</v>
      </c>
      <c r="B12031" t="s">
        <v>6482</v>
      </c>
      <c r="C12031" t="s">
        <v>6503</v>
      </c>
      <c r="D12031">
        <v>2</v>
      </c>
      <c r="E12031" t="s">
        <v>169</v>
      </c>
      <c r="F12031">
        <v>2</v>
      </c>
      <c r="G12031">
        <v>2</v>
      </c>
      <c r="H12031" s="4" t="str">
        <f t="shared" si="374"/>
        <v>1CD145.2</v>
      </c>
      <c r="I12031" s="4" t="str">
        <f t="shared" si="375"/>
        <v>DGND</v>
      </c>
    </row>
    <row r="12032" spans="1:9">
      <c r="A12032" t="s">
        <v>261</v>
      </c>
      <c r="B12032" t="s">
        <v>6482</v>
      </c>
      <c r="C12032" t="s">
        <v>6504</v>
      </c>
      <c r="D12032">
        <v>1</v>
      </c>
      <c r="E12032" t="s">
        <v>4819</v>
      </c>
      <c r="F12032">
        <v>1</v>
      </c>
      <c r="G12032">
        <v>1</v>
      </c>
      <c r="H12032" s="4" t="str">
        <f t="shared" si="374"/>
        <v>1CD146.1</v>
      </c>
      <c r="I12032" s="4" t="str">
        <f t="shared" si="375"/>
        <v>S1_P1_VDDIO</v>
      </c>
    </row>
    <row r="12033" spans="1:9">
      <c r="A12033" t="s">
        <v>261</v>
      </c>
      <c r="B12033" t="s">
        <v>6482</v>
      </c>
      <c r="C12033" t="s">
        <v>6504</v>
      </c>
      <c r="D12033">
        <v>2</v>
      </c>
      <c r="E12033" t="s">
        <v>169</v>
      </c>
      <c r="F12033">
        <v>2</v>
      </c>
      <c r="G12033">
        <v>2</v>
      </c>
      <c r="H12033" s="4" t="str">
        <f t="shared" si="374"/>
        <v>1CD146.2</v>
      </c>
      <c r="I12033" s="4" t="str">
        <f t="shared" si="375"/>
        <v>DGND</v>
      </c>
    </row>
    <row r="12034" spans="1:9">
      <c r="A12034" t="s">
        <v>261</v>
      </c>
      <c r="B12034" t="s">
        <v>6482</v>
      </c>
      <c r="C12034" t="s">
        <v>6505</v>
      </c>
      <c r="D12034">
        <v>1</v>
      </c>
      <c r="E12034" t="s">
        <v>4819</v>
      </c>
      <c r="F12034">
        <v>1</v>
      </c>
      <c r="G12034">
        <v>1</v>
      </c>
      <c r="H12034" s="4" t="str">
        <f t="shared" ref="H12034:H12097" si="376">CONCATENATE(C12034,".",F12034)</f>
        <v>1CD147.1</v>
      </c>
      <c r="I12034" s="4" t="str">
        <f t="shared" ref="I12034:I12097" si="377">E12034</f>
        <v>S1_P1_VDDIO</v>
      </c>
    </row>
    <row r="12035" spans="1:9">
      <c r="A12035" t="s">
        <v>261</v>
      </c>
      <c r="B12035" t="s">
        <v>6482</v>
      </c>
      <c r="C12035" t="s">
        <v>6505</v>
      </c>
      <c r="D12035">
        <v>2</v>
      </c>
      <c r="E12035" t="s">
        <v>169</v>
      </c>
      <c r="F12035">
        <v>2</v>
      </c>
      <c r="G12035">
        <v>2</v>
      </c>
      <c r="H12035" s="4" t="str">
        <f t="shared" si="376"/>
        <v>1CD147.2</v>
      </c>
      <c r="I12035" s="4" t="str">
        <f t="shared" si="377"/>
        <v>DGND</v>
      </c>
    </row>
    <row r="12036" spans="1:9">
      <c r="A12036" t="s">
        <v>261</v>
      </c>
      <c r="B12036" t="s">
        <v>6482</v>
      </c>
      <c r="C12036" t="s">
        <v>6506</v>
      </c>
      <c r="D12036">
        <v>1</v>
      </c>
      <c r="E12036" t="s">
        <v>4819</v>
      </c>
      <c r="F12036">
        <v>1</v>
      </c>
      <c r="G12036">
        <v>1</v>
      </c>
      <c r="H12036" s="4" t="str">
        <f t="shared" si="376"/>
        <v>1CD148.1</v>
      </c>
      <c r="I12036" s="4" t="str">
        <f t="shared" si="377"/>
        <v>S1_P1_VDDIO</v>
      </c>
    </row>
    <row r="12037" spans="1:9">
      <c r="A12037" t="s">
        <v>261</v>
      </c>
      <c r="B12037" t="s">
        <v>6482</v>
      </c>
      <c r="C12037" t="s">
        <v>6506</v>
      </c>
      <c r="D12037">
        <v>2</v>
      </c>
      <c r="E12037" t="s">
        <v>169</v>
      </c>
      <c r="F12037">
        <v>2</v>
      </c>
      <c r="G12037">
        <v>2</v>
      </c>
      <c r="H12037" s="4" t="str">
        <f t="shared" si="376"/>
        <v>1CD148.2</v>
      </c>
      <c r="I12037" s="4" t="str">
        <f t="shared" si="377"/>
        <v>DGND</v>
      </c>
    </row>
    <row r="12038" spans="1:9">
      <c r="A12038" t="s">
        <v>261</v>
      </c>
      <c r="B12038" t="s">
        <v>6482</v>
      </c>
      <c r="C12038" t="s">
        <v>6507</v>
      </c>
      <c r="D12038">
        <v>1</v>
      </c>
      <c r="E12038" t="s">
        <v>4818</v>
      </c>
      <c r="F12038">
        <v>1</v>
      </c>
      <c r="G12038">
        <v>1</v>
      </c>
      <c r="H12038" s="4" t="str">
        <f t="shared" si="376"/>
        <v>1CD149.1</v>
      </c>
      <c r="I12038" s="4" t="str">
        <f t="shared" si="377"/>
        <v>S1_F_P0_1_5_VDDIO</v>
      </c>
    </row>
    <row r="12039" spans="1:9">
      <c r="A12039" t="s">
        <v>261</v>
      </c>
      <c r="B12039" t="s">
        <v>6482</v>
      </c>
      <c r="C12039" t="s">
        <v>6507</v>
      </c>
      <c r="D12039">
        <v>2</v>
      </c>
      <c r="E12039" t="s">
        <v>169</v>
      </c>
      <c r="F12039">
        <v>2</v>
      </c>
      <c r="G12039">
        <v>2</v>
      </c>
      <c r="H12039" s="4" t="str">
        <f t="shared" si="376"/>
        <v>1CD149.2</v>
      </c>
      <c r="I12039" s="4" t="str">
        <f t="shared" si="377"/>
        <v>DGND</v>
      </c>
    </row>
    <row r="12040" spans="1:9">
      <c r="A12040" t="s">
        <v>261</v>
      </c>
      <c r="B12040" t="s">
        <v>6482</v>
      </c>
      <c r="C12040" t="s">
        <v>6508</v>
      </c>
      <c r="D12040">
        <v>1</v>
      </c>
      <c r="E12040" t="s">
        <v>2073</v>
      </c>
      <c r="F12040">
        <v>1</v>
      </c>
      <c r="G12040">
        <v>1</v>
      </c>
      <c r="H12040" s="4" t="str">
        <f t="shared" si="376"/>
        <v>1CD150.1</v>
      </c>
      <c r="I12040" s="4" t="str">
        <f t="shared" si="377"/>
        <v>S1_P5_VDDIO</v>
      </c>
    </row>
    <row r="12041" spans="1:9">
      <c r="A12041" t="s">
        <v>261</v>
      </c>
      <c r="B12041" t="s">
        <v>6482</v>
      </c>
      <c r="C12041" t="s">
        <v>6508</v>
      </c>
      <c r="D12041">
        <v>2</v>
      </c>
      <c r="E12041" t="s">
        <v>169</v>
      </c>
      <c r="F12041">
        <v>2</v>
      </c>
      <c r="G12041">
        <v>2</v>
      </c>
      <c r="H12041" s="4" t="str">
        <f t="shared" si="376"/>
        <v>1CD150.2</v>
      </c>
      <c r="I12041" s="4" t="str">
        <f t="shared" si="377"/>
        <v>DGND</v>
      </c>
    </row>
    <row r="12042" spans="1:9">
      <c r="A12042" t="s">
        <v>261</v>
      </c>
      <c r="B12042" t="s">
        <v>6482</v>
      </c>
      <c r="C12042" t="s">
        <v>6509</v>
      </c>
      <c r="D12042">
        <v>1</v>
      </c>
      <c r="E12042" t="s">
        <v>2073</v>
      </c>
      <c r="F12042">
        <v>1</v>
      </c>
      <c r="G12042">
        <v>1</v>
      </c>
      <c r="H12042" s="4" t="str">
        <f t="shared" si="376"/>
        <v>1CD151.1</v>
      </c>
      <c r="I12042" s="4" t="str">
        <f t="shared" si="377"/>
        <v>S1_P5_VDDIO</v>
      </c>
    </row>
    <row r="12043" spans="1:9">
      <c r="A12043" t="s">
        <v>261</v>
      </c>
      <c r="B12043" t="s">
        <v>6482</v>
      </c>
      <c r="C12043" t="s">
        <v>6509</v>
      </c>
      <c r="D12043">
        <v>2</v>
      </c>
      <c r="E12043" t="s">
        <v>169</v>
      </c>
      <c r="F12043">
        <v>2</v>
      </c>
      <c r="G12043">
        <v>2</v>
      </c>
      <c r="H12043" s="4" t="str">
        <f t="shared" si="376"/>
        <v>1CD151.2</v>
      </c>
      <c r="I12043" s="4" t="str">
        <f t="shared" si="377"/>
        <v>DGND</v>
      </c>
    </row>
    <row r="12044" spans="1:9">
      <c r="A12044" t="s">
        <v>261</v>
      </c>
      <c r="B12044" t="s">
        <v>6482</v>
      </c>
      <c r="C12044" t="s">
        <v>6510</v>
      </c>
      <c r="D12044">
        <v>1</v>
      </c>
      <c r="E12044" t="s">
        <v>2073</v>
      </c>
      <c r="F12044">
        <v>1</v>
      </c>
      <c r="G12044">
        <v>1</v>
      </c>
      <c r="H12044" s="4" t="str">
        <f t="shared" si="376"/>
        <v>1CD152.1</v>
      </c>
      <c r="I12044" s="4" t="str">
        <f t="shared" si="377"/>
        <v>S1_P5_VDDIO</v>
      </c>
    </row>
    <row r="12045" spans="1:9">
      <c r="A12045" t="s">
        <v>261</v>
      </c>
      <c r="B12045" t="s">
        <v>6482</v>
      </c>
      <c r="C12045" t="s">
        <v>6510</v>
      </c>
      <c r="D12045">
        <v>2</v>
      </c>
      <c r="E12045" t="s">
        <v>169</v>
      </c>
      <c r="F12045">
        <v>2</v>
      </c>
      <c r="G12045">
        <v>2</v>
      </c>
      <c r="H12045" s="4" t="str">
        <f t="shared" si="376"/>
        <v>1CD152.2</v>
      </c>
      <c r="I12045" s="4" t="str">
        <f t="shared" si="377"/>
        <v>DGND</v>
      </c>
    </row>
    <row r="12046" spans="1:9">
      <c r="A12046" t="s">
        <v>261</v>
      </c>
      <c r="B12046" t="s">
        <v>6482</v>
      </c>
      <c r="C12046" t="s">
        <v>6511</v>
      </c>
      <c r="D12046">
        <v>1</v>
      </c>
      <c r="E12046" t="s">
        <v>4818</v>
      </c>
      <c r="F12046">
        <v>1</v>
      </c>
      <c r="G12046">
        <v>1</v>
      </c>
      <c r="H12046" s="4" t="str">
        <f t="shared" si="376"/>
        <v>1CD154.1</v>
      </c>
      <c r="I12046" s="4" t="str">
        <f t="shared" si="377"/>
        <v>S1_F_P0_1_5_VDDIO</v>
      </c>
    </row>
    <row r="12047" spans="1:9">
      <c r="A12047" t="s">
        <v>261</v>
      </c>
      <c r="B12047" t="s">
        <v>6482</v>
      </c>
      <c r="C12047" t="s">
        <v>6511</v>
      </c>
      <c r="D12047">
        <v>2</v>
      </c>
      <c r="E12047" t="s">
        <v>169</v>
      </c>
      <c r="F12047">
        <v>2</v>
      </c>
      <c r="G12047">
        <v>2</v>
      </c>
      <c r="H12047" s="4" t="str">
        <f t="shared" si="376"/>
        <v>1CD154.2</v>
      </c>
      <c r="I12047" s="4" t="str">
        <f t="shared" si="377"/>
        <v>DGND</v>
      </c>
    </row>
    <row r="12048" spans="1:9">
      <c r="A12048" t="s">
        <v>261</v>
      </c>
      <c r="B12048" t="s">
        <v>6482</v>
      </c>
      <c r="C12048" t="s">
        <v>8395</v>
      </c>
      <c r="D12048">
        <v>1</v>
      </c>
      <c r="E12048" t="s">
        <v>2072</v>
      </c>
      <c r="F12048">
        <v>1</v>
      </c>
      <c r="G12048">
        <v>1</v>
      </c>
      <c r="H12048" s="4" t="str">
        <f t="shared" si="376"/>
        <v>1CD180.1</v>
      </c>
      <c r="I12048" s="4" t="str">
        <f t="shared" si="377"/>
        <v>S1_F_GPIO_VDDIO</v>
      </c>
    </row>
    <row r="12049" spans="1:9">
      <c r="A12049" t="s">
        <v>261</v>
      </c>
      <c r="B12049" t="s">
        <v>6482</v>
      </c>
      <c r="C12049" t="s">
        <v>8395</v>
      </c>
      <c r="D12049">
        <v>2</v>
      </c>
      <c r="E12049" t="s">
        <v>169</v>
      </c>
      <c r="F12049">
        <v>2</v>
      </c>
      <c r="G12049">
        <v>2</v>
      </c>
      <c r="H12049" s="4" t="str">
        <f t="shared" si="376"/>
        <v>1CD180.2</v>
      </c>
      <c r="I12049" s="4" t="str">
        <f t="shared" si="377"/>
        <v>DGND</v>
      </c>
    </row>
    <row r="12050" spans="1:9">
      <c r="A12050" t="s">
        <v>261</v>
      </c>
      <c r="B12050" t="s">
        <v>6482</v>
      </c>
      <c r="C12050" t="s">
        <v>8396</v>
      </c>
      <c r="D12050">
        <v>1</v>
      </c>
      <c r="E12050" t="s">
        <v>4818</v>
      </c>
      <c r="F12050">
        <v>1</v>
      </c>
      <c r="G12050">
        <v>1</v>
      </c>
      <c r="H12050" s="4" t="str">
        <f t="shared" si="376"/>
        <v>1CD181.1</v>
      </c>
      <c r="I12050" s="4" t="str">
        <f t="shared" si="377"/>
        <v>S1_F_P0_1_5_VDDIO</v>
      </c>
    </row>
    <row r="12051" spans="1:9">
      <c r="A12051" t="s">
        <v>261</v>
      </c>
      <c r="B12051" t="s">
        <v>6482</v>
      </c>
      <c r="C12051" t="s">
        <v>8396</v>
      </c>
      <c r="D12051">
        <v>2</v>
      </c>
      <c r="E12051" t="s">
        <v>169</v>
      </c>
      <c r="F12051">
        <v>2</v>
      </c>
      <c r="G12051">
        <v>2</v>
      </c>
      <c r="H12051" s="4" t="str">
        <f t="shared" si="376"/>
        <v>1CD181.2</v>
      </c>
      <c r="I12051" s="4" t="str">
        <f t="shared" si="377"/>
        <v>DGND</v>
      </c>
    </row>
    <row r="12052" spans="1:9">
      <c r="A12052" t="s">
        <v>261</v>
      </c>
      <c r="B12052" t="s">
        <v>6482</v>
      </c>
      <c r="C12052" t="s">
        <v>8397</v>
      </c>
      <c r="D12052">
        <v>1</v>
      </c>
      <c r="E12052" t="s">
        <v>4818</v>
      </c>
      <c r="F12052">
        <v>1</v>
      </c>
      <c r="G12052">
        <v>1</v>
      </c>
      <c r="H12052" s="4" t="str">
        <f t="shared" si="376"/>
        <v>1CD182.1</v>
      </c>
      <c r="I12052" s="4" t="str">
        <f t="shared" si="377"/>
        <v>S1_F_P0_1_5_VDDIO</v>
      </c>
    </row>
    <row r="12053" spans="1:9">
      <c r="A12053" t="s">
        <v>261</v>
      </c>
      <c r="B12053" t="s">
        <v>6482</v>
      </c>
      <c r="C12053" t="s">
        <v>8397</v>
      </c>
      <c r="D12053">
        <v>2</v>
      </c>
      <c r="E12053" t="s">
        <v>169</v>
      </c>
      <c r="F12053">
        <v>2</v>
      </c>
      <c r="G12053">
        <v>2</v>
      </c>
      <c r="H12053" s="4" t="str">
        <f t="shared" si="376"/>
        <v>1CD182.2</v>
      </c>
      <c r="I12053" s="4" t="str">
        <f t="shared" si="377"/>
        <v>DGND</v>
      </c>
    </row>
    <row r="12054" spans="1:9">
      <c r="A12054" t="s">
        <v>261</v>
      </c>
      <c r="B12054" t="s">
        <v>6482</v>
      </c>
      <c r="C12054" t="s">
        <v>8398</v>
      </c>
      <c r="D12054">
        <v>1</v>
      </c>
      <c r="E12054" t="s">
        <v>4818</v>
      </c>
      <c r="F12054">
        <v>1</v>
      </c>
      <c r="G12054">
        <v>1</v>
      </c>
      <c r="H12054" s="4" t="str">
        <f t="shared" si="376"/>
        <v>1CD183.1</v>
      </c>
      <c r="I12054" s="4" t="str">
        <f t="shared" si="377"/>
        <v>S1_F_P0_1_5_VDDIO</v>
      </c>
    </row>
    <row r="12055" spans="1:9">
      <c r="A12055" t="s">
        <v>261</v>
      </c>
      <c r="B12055" t="s">
        <v>6482</v>
      </c>
      <c r="C12055" t="s">
        <v>8398</v>
      </c>
      <c r="D12055">
        <v>2</v>
      </c>
      <c r="E12055" t="s">
        <v>169</v>
      </c>
      <c r="F12055">
        <v>2</v>
      </c>
      <c r="G12055">
        <v>2</v>
      </c>
      <c r="H12055" s="4" t="str">
        <f t="shared" si="376"/>
        <v>1CD183.2</v>
      </c>
      <c r="I12055" s="4" t="str">
        <f t="shared" si="377"/>
        <v>DGND</v>
      </c>
    </row>
    <row r="12056" spans="1:9">
      <c r="A12056" t="s">
        <v>261</v>
      </c>
      <c r="B12056" t="s">
        <v>6482</v>
      </c>
      <c r="C12056" t="s">
        <v>6512</v>
      </c>
      <c r="D12056" t="s">
        <v>491</v>
      </c>
      <c r="E12056" t="s">
        <v>490</v>
      </c>
      <c r="F12056">
        <v>1</v>
      </c>
      <c r="G12056" t="s">
        <v>491</v>
      </c>
      <c r="H12056" s="4" t="str">
        <f t="shared" si="376"/>
        <v>1K5.1</v>
      </c>
      <c r="I12056" s="4" t="str">
        <f t="shared" si="377"/>
        <v>VP12</v>
      </c>
    </row>
    <row r="12057" spans="1:9">
      <c r="A12057" t="s">
        <v>261</v>
      </c>
      <c r="B12057" t="s">
        <v>6482</v>
      </c>
      <c r="C12057" t="s">
        <v>6512</v>
      </c>
      <c r="D12057" t="s">
        <v>492</v>
      </c>
      <c r="E12057" t="s">
        <v>2072</v>
      </c>
      <c r="F12057">
        <v>4</v>
      </c>
      <c r="G12057" t="s">
        <v>492</v>
      </c>
      <c r="H12057" s="4" t="str">
        <f t="shared" si="376"/>
        <v>1K5.4</v>
      </c>
      <c r="I12057" s="4" t="str">
        <f t="shared" si="377"/>
        <v>S1_F_GPIO_VDDIO</v>
      </c>
    </row>
    <row r="12058" spans="1:9">
      <c r="A12058" t="s">
        <v>261</v>
      </c>
      <c r="B12058" t="s">
        <v>6482</v>
      </c>
      <c r="C12058" t="s">
        <v>6512</v>
      </c>
      <c r="D12058" t="s">
        <v>493</v>
      </c>
      <c r="E12058" t="s">
        <v>4818</v>
      </c>
      <c r="F12058">
        <v>9</v>
      </c>
      <c r="G12058" t="s">
        <v>493</v>
      </c>
      <c r="H12058" s="4" t="str">
        <f t="shared" si="376"/>
        <v>1K5.9</v>
      </c>
      <c r="I12058" s="4" t="str">
        <f t="shared" si="377"/>
        <v>S1_F_P0_1_5_VDDIO</v>
      </c>
    </row>
    <row r="12059" spans="1:9">
      <c r="A12059" t="s">
        <v>261</v>
      </c>
      <c r="B12059" t="s">
        <v>6482</v>
      </c>
      <c r="C12059" t="s">
        <v>6512</v>
      </c>
      <c r="D12059" t="s">
        <v>494</v>
      </c>
      <c r="E12059" t="s">
        <v>8904</v>
      </c>
      <c r="F12059">
        <v>12</v>
      </c>
      <c r="G12059" t="s">
        <v>494</v>
      </c>
      <c r="H12059" s="4" t="str">
        <f t="shared" si="376"/>
        <v>1K5.12</v>
      </c>
      <c r="I12059" s="4" t="str">
        <f t="shared" si="377"/>
        <v>SC_UDB005</v>
      </c>
    </row>
    <row r="12060" spans="1:9">
      <c r="A12060" t="s">
        <v>261</v>
      </c>
      <c r="B12060" t="s">
        <v>6482</v>
      </c>
      <c r="C12060" t="s">
        <v>6512</v>
      </c>
      <c r="D12060" t="s">
        <v>192</v>
      </c>
      <c r="E12060" t="s">
        <v>2070</v>
      </c>
      <c r="F12060">
        <v>3</v>
      </c>
      <c r="G12060" t="s">
        <v>192</v>
      </c>
      <c r="H12060" s="4" t="str">
        <f t="shared" si="376"/>
        <v>1K5.3</v>
      </c>
      <c r="I12060" s="4" t="str">
        <f t="shared" si="377"/>
        <v>S1_APWR_08F</v>
      </c>
    </row>
    <row r="12061" spans="1:9">
      <c r="A12061" t="s">
        <v>261</v>
      </c>
      <c r="B12061" t="s">
        <v>6482</v>
      </c>
      <c r="C12061" t="s">
        <v>6512</v>
      </c>
      <c r="D12061" t="s">
        <v>193</v>
      </c>
      <c r="E12061" t="s">
        <v>2070</v>
      </c>
      <c r="F12061">
        <v>10</v>
      </c>
      <c r="G12061" t="s">
        <v>193</v>
      </c>
      <c r="H12061" s="4" t="str">
        <f t="shared" si="376"/>
        <v>1K5.10</v>
      </c>
      <c r="I12061" s="4" t="str">
        <f t="shared" si="377"/>
        <v>S1_APWR_08F</v>
      </c>
    </row>
    <row r="12062" spans="1:9">
      <c r="A12062" t="s">
        <v>261</v>
      </c>
      <c r="B12062" t="s">
        <v>6482</v>
      </c>
      <c r="C12062" t="s">
        <v>6512</v>
      </c>
      <c r="D12062" t="s">
        <v>495</v>
      </c>
      <c r="E12062" t="s">
        <v>2070</v>
      </c>
      <c r="F12062">
        <v>5</v>
      </c>
      <c r="G12062" t="s">
        <v>495</v>
      </c>
      <c r="H12062" s="4" t="str">
        <f t="shared" si="376"/>
        <v>1K5.5</v>
      </c>
      <c r="I12062" s="4" t="str">
        <f t="shared" si="377"/>
        <v>S1_APWR_08F</v>
      </c>
    </row>
    <row r="12063" spans="1:9">
      <c r="A12063" t="s">
        <v>261</v>
      </c>
      <c r="B12063" t="s">
        <v>6482</v>
      </c>
      <c r="C12063" t="s">
        <v>6512</v>
      </c>
      <c r="D12063" t="s">
        <v>496</v>
      </c>
      <c r="F12063">
        <v>8</v>
      </c>
      <c r="G12063" t="s">
        <v>496</v>
      </c>
      <c r="H12063" s="4" t="str">
        <f t="shared" si="376"/>
        <v>1K5.8</v>
      </c>
      <c r="I12063" s="4">
        <f t="shared" si="377"/>
        <v>0</v>
      </c>
    </row>
    <row r="12064" spans="1:9">
      <c r="A12064" t="s">
        <v>261</v>
      </c>
      <c r="B12064" t="s">
        <v>6482</v>
      </c>
      <c r="C12064" t="s">
        <v>6513</v>
      </c>
      <c r="D12064">
        <v>1</v>
      </c>
      <c r="E12064" t="s">
        <v>4820</v>
      </c>
      <c r="F12064">
        <v>1</v>
      </c>
      <c r="G12064">
        <v>1</v>
      </c>
      <c r="H12064" s="4" t="str">
        <f t="shared" si="376"/>
        <v>1RD62.1</v>
      </c>
      <c r="I12064" s="4" t="str">
        <f t="shared" si="377"/>
        <v>S1_SPI_VDDIO</v>
      </c>
    </row>
    <row r="12065" spans="1:9">
      <c r="A12065" t="s">
        <v>261</v>
      </c>
      <c r="B12065" t="s">
        <v>6482</v>
      </c>
      <c r="C12065" t="s">
        <v>6513</v>
      </c>
      <c r="D12065">
        <v>2</v>
      </c>
      <c r="E12065" t="s">
        <v>2071</v>
      </c>
      <c r="F12065">
        <v>2</v>
      </c>
      <c r="G12065">
        <v>2</v>
      </c>
      <c r="H12065" s="4" t="str">
        <f t="shared" si="376"/>
        <v>1RD62.2</v>
      </c>
      <c r="I12065" s="4" t="str">
        <f t="shared" si="377"/>
        <v>S1_GPIO_VDDIO</v>
      </c>
    </row>
    <row r="12066" spans="1:9">
      <c r="A12066" t="s">
        <v>261</v>
      </c>
      <c r="B12066" t="s">
        <v>6482</v>
      </c>
      <c r="C12066" t="s">
        <v>6514</v>
      </c>
      <c r="D12066">
        <v>1</v>
      </c>
      <c r="E12066" t="s">
        <v>2071</v>
      </c>
      <c r="F12066">
        <v>1</v>
      </c>
      <c r="G12066">
        <v>1</v>
      </c>
      <c r="H12066" s="4" t="str">
        <f t="shared" si="376"/>
        <v>1RD64.1</v>
      </c>
      <c r="I12066" s="4" t="str">
        <f t="shared" si="377"/>
        <v>S1_GPIO_VDDIO</v>
      </c>
    </row>
    <row r="12067" spans="1:9">
      <c r="A12067" t="s">
        <v>261</v>
      </c>
      <c r="B12067" t="s">
        <v>6482</v>
      </c>
      <c r="C12067" t="s">
        <v>6514</v>
      </c>
      <c r="D12067">
        <v>2</v>
      </c>
      <c r="E12067" t="s">
        <v>2072</v>
      </c>
      <c r="F12067">
        <v>2</v>
      </c>
      <c r="G12067">
        <v>2</v>
      </c>
      <c r="H12067" s="4" t="str">
        <f t="shared" si="376"/>
        <v>1RD64.2</v>
      </c>
      <c r="I12067" s="4" t="str">
        <f t="shared" si="377"/>
        <v>S1_F_GPIO_VDDIO</v>
      </c>
    </row>
    <row r="12068" spans="1:9">
      <c r="A12068" t="s">
        <v>261</v>
      </c>
      <c r="B12068" t="s">
        <v>6482</v>
      </c>
      <c r="C12068" t="s">
        <v>6515</v>
      </c>
      <c r="D12068">
        <v>1</v>
      </c>
      <c r="E12068" t="s">
        <v>2071</v>
      </c>
      <c r="F12068">
        <v>1</v>
      </c>
      <c r="G12068">
        <v>1</v>
      </c>
      <c r="H12068" s="4" t="str">
        <f t="shared" si="376"/>
        <v>1ST6.1</v>
      </c>
      <c r="I12068" s="4" t="str">
        <f t="shared" si="377"/>
        <v>S1_GPIO_VDDIO</v>
      </c>
    </row>
    <row r="12069" spans="1:9">
      <c r="A12069" t="s">
        <v>261</v>
      </c>
      <c r="B12069" t="s">
        <v>6482</v>
      </c>
      <c r="C12069" t="s">
        <v>6515</v>
      </c>
      <c r="D12069">
        <v>2</v>
      </c>
      <c r="E12069" t="s">
        <v>2078</v>
      </c>
      <c r="F12069">
        <v>2</v>
      </c>
      <c r="G12069">
        <v>2</v>
      </c>
      <c r="H12069" s="4" t="str">
        <f t="shared" si="376"/>
        <v>1ST6.2</v>
      </c>
      <c r="I12069" s="4" t="str">
        <f t="shared" si="377"/>
        <v>S1_APWR_08S</v>
      </c>
    </row>
    <row r="12070" spans="1:9">
      <c r="A12070" t="s">
        <v>261</v>
      </c>
      <c r="B12070" t="s">
        <v>6482</v>
      </c>
      <c r="C12070" t="s">
        <v>6516</v>
      </c>
      <c r="D12070">
        <v>1</v>
      </c>
      <c r="E12070" t="s">
        <v>169</v>
      </c>
      <c r="F12070">
        <v>1</v>
      </c>
      <c r="G12070">
        <v>1</v>
      </c>
      <c r="H12070" s="4" t="str">
        <f t="shared" si="376"/>
        <v>1STG6.1</v>
      </c>
      <c r="I12070" s="4" t="str">
        <f t="shared" si="377"/>
        <v>DGND</v>
      </c>
    </row>
    <row r="12071" spans="1:9">
      <c r="A12071" t="s">
        <v>261</v>
      </c>
      <c r="B12071" t="s">
        <v>6482</v>
      </c>
      <c r="C12071" t="s">
        <v>6516</v>
      </c>
      <c r="D12071">
        <v>2</v>
      </c>
      <c r="E12071" t="s">
        <v>2079</v>
      </c>
      <c r="F12071">
        <v>2</v>
      </c>
      <c r="G12071">
        <v>2</v>
      </c>
      <c r="H12071" s="4" t="str">
        <f t="shared" si="376"/>
        <v>1STG6.2</v>
      </c>
      <c r="I12071" s="4" t="str">
        <f t="shared" si="377"/>
        <v>S1_APWR_08GS</v>
      </c>
    </row>
    <row r="12072" spans="1:9">
      <c r="A12072" t="s">
        <v>261</v>
      </c>
      <c r="B12072" t="s">
        <v>6482</v>
      </c>
      <c r="C12072" t="s">
        <v>2071</v>
      </c>
      <c r="D12072" t="s">
        <v>173</v>
      </c>
      <c r="E12072" t="s">
        <v>2071</v>
      </c>
      <c r="F12072">
        <v>1</v>
      </c>
      <c r="G12072" t="s">
        <v>173</v>
      </c>
      <c r="H12072" s="4" t="str">
        <f t="shared" si="376"/>
        <v>S1_GPIO_VDDIO.1</v>
      </c>
      <c r="I12072" s="4" t="str">
        <f t="shared" si="377"/>
        <v>S1_GPIO_VDDIO</v>
      </c>
    </row>
    <row r="12073" spans="1:9">
      <c r="A12073" t="s">
        <v>261</v>
      </c>
      <c r="B12073" t="s">
        <v>6482</v>
      </c>
      <c r="C12073" t="s">
        <v>165</v>
      </c>
      <c r="D12073" t="s">
        <v>2998</v>
      </c>
      <c r="E12073" t="s">
        <v>2071</v>
      </c>
      <c r="F12073" t="s">
        <v>432</v>
      </c>
      <c r="G12073" t="s">
        <v>2998</v>
      </c>
      <c r="H12073" s="4" t="str">
        <f t="shared" si="376"/>
        <v>SITE1.L7</v>
      </c>
      <c r="I12073" s="4" t="str">
        <f t="shared" si="377"/>
        <v>S1_GPIO_VDDIO</v>
      </c>
    </row>
    <row r="12074" spans="1:9">
      <c r="A12074" t="s">
        <v>261</v>
      </c>
      <c r="B12074" t="s">
        <v>6482</v>
      </c>
      <c r="C12074" t="s">
        <v>165</v>
      </c>
      <c r="D12074" t="s">
        <v>2999</v>
      </c>
      <c r="E12074" t="s">
        <v>2071</v>
      </c>
      <c r="F12074" t="s">
        <v>1596</v>
      </c>
      <c r="G12074" t="s">
        <v>2999</v>
      </c>
      <c r="H12074" s="4" t="str">
        <f t="shared" si="376"/>
        <v>SITE1.M9</v>
      </c>
      <c r="I12074" s="4" t="str">
        <f t="shared" si="377"/>
        <v>S1_GPIO_VDDIO</v>
      </c>
    </row>
    <row r="12075" spans="1:9">
      <c r="A12075" t="s">
        <v>261</v>
      </c>
      <c r="B12075" t="s">
        <v>6482</v>
      </c>
      <c r="C12075" t="s">
        <v>165</v>
      </c>
      <c r="D12075" t="s">
        <v>1563</v>
      </c>
      <c r="E12075" t="s">
        <v>2071</v>
      </c>
      <c r="F12075" t="s">
        <v>1336</v>
      </c>
      <c r="G12075" t="s">
        <v>1563</v>
      </c>
      <c r="H12075" s="4" t="str">
        <f t="shared" si="376"/>
        <v>SITE1.R6</v>
      </c>
      <c r="I12075" s="4" t="str">
        <f t="shared" si="377"/>
        <v>S1_GPIO_VDDIO</v>
      </c>
    </row>
    <row r="12076" spans="1:9">
      <c r="A12076" t="s">
        <v>261</v>
      </c>
      <c r="B12076" t="s">
        <v>6482</v>
      </c>
      <c r="C12076" t="s">
        <v>165</v>
      </c>
      <c r="D12076" t="s">
        <v>1565</v>
      </c>
      <c r="E12076" t="s">
        <v>2071</v>
      </c>
      <c r="F12076" t="s">
        <v>321</v>
      </c>
      <c r="G12076" t="s">
        <v>1565</v>
      </c>
      <c r="H12076" s="4" t="str">
        <f t="shared" si="376"/>
        <v>SITE1.T6</v>
      </c>
      <c r="I12076" s="4" t="str">
        <f t="shared" si="377"/>
        <v>S1_GPIO_VDDIO</v>
      </c>
    </row>
    <row r="12077" spans="1:9">
      <c r="A12077" t="s">
        <v>261</v>
      </c>
      <c r="B12077" t="s">
        <v>6482</v>
      </c>
      <c r="C12077" t="s">
        <v>165</v>
      </c>
      <c r="D12077" t="s">
        <v>3001</v>
      </c>
      <c r="E12077" t="s">
        <v>4821</v>
      </c>
      <c r="F12077" t="s">
        <v>429</v>
      </c>
      <c r="G12077" t="s">
        <v>3001</v>
      </c>
      <c r="H12077" s="4" t="str">
        <f t="shared" si="376"/>
        <v>SITE1.H7</v>
      </c>
      <c r="I12077" s="4" t="str">
        <f t="shared" si="377"/>
        <v>S1_P0_LDOOUT</v>
      </c>
    </row>
    <row r="12078" spans="1:9">
      <c r="A12078" t="s">
        <v>261</v>
      </c>
      <c r="B12078" t="s">
        <v>6482</v>
      </c>
      <c r="C12078" t="s">
        <v>165</v>
      </c>
      <c r="D12078" t="s">
        <v>3002</v>
      </c>
      <c r="E12078" t="s">
        <v>4821</v>
      </c>
      <c r="F12078" t="s">
        <v>430</v>
      </c>
      <c r="G12078" t="s">
        <v>3002</v>
      </c>
      <c r="H12078" s="4" t="str">
        <f t="shared" si="376"/>
        <v>SITE1.H8</v>
      </c>
      <c r="I12078" s="4" t="str">
        <f t="shared" si="377"/>
        <v>S1_P0_LDOOUT</v>
      </c>
    </row>
    <row r="12079" spans="1:9">
      <c r="A12079" t="s">
        <v>261</v>
      </c>
      <c r="B12079" t="s">
        <v>6482</v>
      </c>
      <c r="C12079" t="s">
        <v>165</v>
      </c>
      <c r="D12079" t="s">
        <v>3003</v>
      </c>
      <c r="E12079" t="s">
        <v>4817</v>
      </c>
      <c r="F12079" t="s">
        <v>213</v>
      </c>
      <c r="G12079" t="s">
        <v>3003</v>
      </c>
      <c r="H12079" s="4" t="str">
        <f t="shared" si="376"/>
        <v>SITE1.B1</v>
      </c>
      <c r="I12079" s="4" t="str">
        <f t="shared" si="377"/>
        <v>S1_P0_VDDIO</v>
      </c>
    </row>
    <row r="12080" spans="1:9">
      <c r="A12080" t="s">
        <v>261</v>
      </c>
      <c r="B12080" t="s">
        <v>6482</v>
      </c>
      <c r="C12080" t="s">
        <v>165</v>
      </c>
      <c r="D12080" t="s">
        <v>3004</v>
      </c>
      <c r="E12080" t="s">
        <v>4817</v>
      </c>
      <c r="F12080" t="s">
        <v>312</v>
      </c>
      <c r="G12080" t="s">
        <v>3004</v>
      </c>
      <c r="H12080" s="4" t="str">
        <f t="shared" si="376"/>
        <v>SITE1.F1</v>
      </c>
      <c r="I12080" s="4" t="str">
        <f t="shared" si="377"/>
        <v>S1_P0_VDDIO</v>
      </c>
    </row>
    <row r="12081" spans="1:9">
      <c r="A12081" t="s">
        <v>261</v>
      </c>
      <c r="B12081" t="s">
        <v>6482</v>
      </c>
      <c r="C12081" t="s">
        <v>165</v>
      </c>
      <c r="D12081" t="s">
        <v>3005</v>
      </c>
      <c r="E12081" t="s">
        <v>4817</v>
      </c>
      <c r="F12081" t="s">
        <v>360</v>
      </c>
      <c r="G12081" t="s">
        <v>3005</v>
      </c>
      <c r="H12081" s="4" t="str">
        <f t="shared" si="376"/>
        <v>SITE1.F2</v>
      </c>
      <c r="I12081" s="4" t="str">
        <f t="shared" si="377"/>
        <v>S1_P0_VDDIO</v>
      </c>
    </row>
    <row r="12082" spans="1:9">
      <c r="A12082" t="s">
        <v>261</v>
      </c>
      <c r="B12082" t="s">
        <v>6482</v>
      </c>
      <c r="C12082" t="s">
        <v>165</v>
      </c>
      <c r="D12082" t="s">
        <v>3006</v>
      </c>
      <c r="E12082" t="s">
        <v>4822</v>
      </c>
      <c r="F12082" t="s">
        <v>270</v>
      </c>
      <c r="G12082" t="s">
        <v>3006</v>
      </c>
      <c r="H12082" s="4" t="str">
        <f t="shared" si="376"/>
        <v>SITE1.K13</v>
      </c>
      <c r="I12082" s="4" t="str">
        <f t="shared" si="377"/>
        <v>S1_P1_LDOOUT</v>
      </c>
    </row>
    <row r="12083" spans="1:9">
      <c r="A12083" t="s">
        <v>261</v>
      </c>
      <c r="B12083" t="s">
        <v>6482</v>
      </c>
      <c r="C12083" t="s">
        <v>165</v>
      </c>
      <c r="D12083" t="s">
        <v>3007</v>
      </c>
      <c r="E12083" t="s">
        <v>4822</v>
      </c>
      <c r="F12083" t="s">
        <v>454</v>
      </c>
      <c r="G12083" t="s">
        <v>3007</v>
      </c>
      <c r="H12083" s="4" t="str">
        <f t="shared" si="376"/>
        <v>SITE1.L13</v>
      </c>
      <c r="I12083" s="4" t="str">
        <f t="shared" si="377"/>
        <v>S1_P1_LDOOUT</v>
      </c>
    </row>
    <row r="12084" spans="1:9">
      <c r="A12084" t="s">
        <v>261</v>
      </c>
      <c r="B12084" t="s">
        <v>6482</v>
      </c>
      <c r="C12084" t="s">
        <v>165</v>
      </c>
      <c r="D12084" t="s">
        <v>3008</v>
      </c>
      <c r="E12084" t="s">
        <v>4819</v>
      </c>
      <c r="F12084" t="s">
        <v>1385</v>
      </c>
      <c r="G12084" t="s">
        <v>3008</v>
      </c>
      <c r="H12084" s="4" t="str">
        <f t="shared" si="376"/>
        <v>SITE1.R19</v>
      </c>
      <c r="I12084" s="4" t="str">
        <f t="shared" si="377"/>
        <v>S1_P1_VDDIO</v>
      </c>
    </row>
    <row r="12085" spans="1:9">
      <c r="A12085" t="s">
        <v>261</v>
      </c>
      <c r="B12085" t="s">
        <v>6482</v>
      </c>
      <c r="C12085" t="s">
        <v>165</v>
      </c>
      <c r="D12085" t="s">
        <v>3009</v>
      </c>
      <c r="E12085" t="s">
        <v>4819</v>
      </c>
      <c r="F12085" t="s">
        <v>1609</v>
      </c>
      <c r="G12085" t="s">
        <v>3009</v>
      </c>
      <c r="H12085" s="4" t="str">
        <f t="shared" si="376"/>
        <v>SITE1.T18</v>
      </c>
      <c r="I12085" s="4" t="str">
        <f t="shared" si="377"/>
        <v>S1_P1_VDDIO</v>
      </c>
    </row>
    <row r="12086" spans="1:9">
      <c r="A12086" t="s">
        <v>261</v>
      </c>
      <c r="B12086" t="s">
        <v>6482</v>
      </c>
      <c r="C12086" t="s">
        <v>165</v>
      </c>
      <c r="D12086" t="s">
        <v>1567</v>
      </c>
      <c r="E12086" t="s">
        <v>2075</v>
      </c>
      <c r="F12086" t="s">
        <v>269</v>
      </c>
      <c r="G12086" t="s">
        <v>1567</v>
      </c>
      <c r="H12086" s="4" t="str">
        <f t="shared" si="376"/>
        <v>SITE1.K12</v>
      </c>
      <c r="I12086" s="4" t="str">
        <f t="shared" si="377"/>
        <v>S1_P5_LDOOUT</v>
      </c>
    </row>
    <row r="12087" spans="1:9">
      <c r="A12087" t="s">
        <v>261</v>
      </c>
      <c r="B12087" t="s">
        <v>6482</v>
      </c>
      <c r="C12087" t="s">
        <v>165</v>
      </c>
      <c r="D12087" t="s">
        <v>1568</v>
      </c>
      <c r="E12087" t="s">
        <v>2075</v>
      </c>
      <c r="F12087" t="s">
        <v>1590</v>
      </c>
      <c r="G12087" t="s">
        <v>1568</v>
      </c>
      <c r="H12087" s="4" t="str">
        <f t="shared" si="376"/>
        <v>SITE1.L12</v>
      </c>
      <c r="I12087" s="4" t="str">
        <f t="shared" si="377"/>
        <v>S1_P5_LDOOUT</v>
      </c>
    </row>
    <row r="12088" spans="1:9">
      <c r="A12088" t="s">
        <v>261</v>
      </c>
      <c r="B12088" t="s">
        <v>6482</v>
      </c>
      <c r="C12088" t="s">
        <v>165</v>
      </c>
      <c r="D12088" t="s">
        <v>1570</v>
      </c>
      <c r="E12088" t="s">
        <v>2073</v>
      </c>
      <c r="F12088" t="s">
        <v>910</v>
      </c>
      <c r="G12088" t="s">
        <v>1570</v>
      </c>
      <c r="H12088" s="4" t="str">
        <f t="shared" si="376"/>
        <v>SITE1.D18</v>
      </c>
      <c r="I12088" s="4" t="str">
        <f t="shared" si="377"/>
        <v>S1_P5_VDDIO</v>
      </c>
    </row>
    <row r="12089" spans="1:9">
      <c r="A12089" t="s">
        <v>261</v>
      </c>
      <c r="B12089" t="s">
        <v>6482</v>
      </c>
      <c r="C12089" t="s">
        <v>165</v>
      </c>
      <c r="D12089" t="s">
        <v>1572</v>
      </c>
      <c r="E12089" t="s">
        <v>2073</v>
      </c>
      <c r="F12089" t="s">
        <v>1584</v>
      </c>
      <c r="G12089" t="s">
        <v>1572</v>
      </c>
      <c r="H12089" s="4" t="str">
        <f t="shared" si="376"/>
        <v>SITE1.H18</v>
      </c>
      <c r="I12089" s="4" t="str">
        <f t="shared" si="377"/>
        <v>S1_P5_VDDIO</v>
      </c>
    </row>
    <row r="12090" spans="1:9">
      <c r="A12090" t="s">
        <v>261</v>
      </c>
      <c r="B12090" t="s">
        <v>6482</v>
      </c>
      <c r="C12090" t="s">
        <v>165</v>
      </c>
      <c r="D12090" t="s">
        <v>1573</v>
      </c>
      <c r="E12090" t="s">
        <v>2073</v>
      </c>
      <c r="F12090" t="s">
        <v>1585</v>
      </c>
      <c r="G12090" t="s">
        <v>1573</v>
      </c>
      <c r="H12090" s="4" t="str">
        <f t="shared" si="376"/>
        <v>SITE1.H19</v>
      </c>
      <c r="I12090" s="4" t="str">
        <f t="shared" si="377"/>
        <v>S1_P5_VDDIO</v>
      </c>
    </row>
    <row r="12091" spans="1:9">
      <c r="A12091" t="s">
        <v>261</v>
      </c>
      <c r="B12091" t="s">
        <v>6482</v>
      </c>
      <c r="C12091" t="s">
        <v>165</v>
      </c>
      <c r="D12091" t="s">
        <v>3000</v>
      </c>
      <c r="E12091" t="s">
        <v>4820</v>
      </c>
      <c r="F12091" t="s">
        <v>278</v>
      </c>
      <c r="G12091" t="s">
        <v>3000</v>
      </c>
      <c r="H12091" s="4" t="str">
        <f t="shared" si="376"/>
        <v>SITE1.R15</v>
      </c>
      <c r="I12091" s="4" t="str">
        <f t="shared" si="377"/>
        <v>S1_SPI_VDDIO</v>
      </c>
    </row>
    <row r="12092" spans="1:9">
      <c r="A12092" t="s">
        <v>261</v>
      </c>
      <c r="B12092" t="s">
        <v>6517</v>
      </c>
      <c r="C12092" t="s">
        <v>6524</v>
      </c>
      <c r="D12092">
        <v>1</v>
      </c>
      <c r="E12092" t="s">
        <v>698</v>
      </c>
      <c r="F12092">
        <v>1</v>
      </c>
      <c r="G12092">
        <v>1</v>
      </c>
      <c r="H12092" s="4" t="str">
        <f t="shared" si="376"/>
        <v>1C13.1</v>
      </c>
      <c r="I12092" s="4" t="str">
        <f t="shared" si="377"/>
        <v>SG1_VDC</v>
      </c>
    </row>
    <row r="12093" spans="1:9">
      <c r="A12093" t="s">
        <v>261</v>
      </c>
      <c r="B12093" t="s">
        <v>6517</v>
      </c>
      <c r="C12093" t="s">
        <v>6524</v>
      </c>
      <c r="D12093">
        <v>2</v>
      </c>
      <c r="E12093" t="s">
        <v>169</v>
      </c>
      <c r="F12093">
        <v>2</v>
      </c>
      <c r="G12093">
        <v>2</v>
      </c>
      <c r="H12093" s="4" t="str">
        <f t="shared" si="376"/>
        <v>1C13.2</v>
      </c>
      <c r="I12093" s="4" t="str">
        <f t="shared" si="377"/>
        <v>DGND</v>
      </c>
    </row>
    <row r="12094" spans="1:9">
      <c r="A12094" t="s">
        <v>261</v>
      </c>
      <c r="B12094" t="s">
        <v>6517</v>
      </c>
      <c r="C12094" t="s">
        <v>6518</v>
      </c>
      <c r="D12094">
        <v>1</v>
      </c>
      <c r="E12094" t="s">
        <v>307</v>
      </c>
      <c r="F12094">
        <v>1</v>
      </c>
      <c r="G12094">
        <v>1</v>
      </c>
      <c r="H12094" s="4" t="str">
        <f t="shared" si="376"/>
        <v>1C78.1</v>
      </c>
      <c r="I12094" s="4" t="str">
        <f t="shared" si="377"/>
        <v>S1_VBAT</v>
      </c>
    </row>
    <row r="12095" spans="1:9">
      <c r="A12095" t="s">
        <v>261</v>
      </c>
      <c r="B12095" t="s">
        <v>6517</v>
      </c>
      <c r="C12095" t="s">
        <v>6518</v>
      </c>
      <c r="D12095">
        <v>2</v>
      </c>
      <c r="E12095" t="s">
        <v>169</v>
      </c>
      <c r="F12095">
        <v>2</v>
      </c>
      <c r="G12095">
        <v>2</v>
      </c>
      <c r="H12095" s="4" t="str">
        <f t="shared" si="376"/>
        <v>1C78.2</v>
      </c>
      <c r="I12095" s="4" t="str">
        <f t="shared" si="377"/>
        <v>DGND</v>
      </c>
    </row>
    <row r="12096" spans="1:9">
      <c r="A12096" t="s">
        <v>261</v>
      </c>
      <c r="B12096" t="s">
        <v>6517</v>
      </c>
      <c r="C12096" t="s">
        <v>6519</v>
      </c>
      <c r="D12096">
        <v>1</v>
      </c>
      <c r="E12096" t="s">
        <v>307</v>
      </c>
      <c r="F12096">
        <v>1</v>
      </c>
      <c r="G12096">
        <v>1</v>
      </c>
      <c r="H12096" s="4" t="str">
        <f t="shared" si="376"/>
        <v>1C79.1</v>
      </c>
      <c r="I12096" s="4" t="str">
        <f t="shared" si="377"/>
        <v>S1_VBAT</v>
      </c>
    </row>
    <row r="12097" spans="1:9">
      <c r="A12097" t="s">
        <v>261</v>
      </c>
      <c r="B12097" t="s">
        <v>6517</v>
      </c>
      <c r="C12097" t="s">
        <v>6519</v>
      </c>
      <c r="D12097">
        <v>2</v>
      </c>
      <c r="E12097" t="s">
        <v>169</v>
      </c>
      <c r="F12097">
        <v>2</v>
      </c>
      <c r="G12097">
        <v>2</v>
      </c>
      <c r="H12097" s="4" t="str">
        <f t="shared" si="376"/>
        <v>1C79.2</v>
      </c>
      <c r="I12097" s="4" t="str">
        <f t="shared" si="377"/>
        <v>DGND</v>
      </c>
    </row>
    <row r="12098" spans="1:9">
      <c r="A12098" t="s">
        <v>261</v>
      </c>
      <c r="B12098" t="s">
        <v>6517</v>
      </c>
      <c r="C12098" t="s">
        <v>6520</v>
      </c>
      <c r="D12098">
        <v>1</v>
      </c>
      <c r="E12098" t="s">
        <v>307</v>
      </c>
      <c r="F12098">
        <v>1</v>
      </c>
      <c r="G12098">
        <v>1</v>
      </c>
      <c r="H12098" s="4" t="str">
        <f t="shared" ref="H12098:H12161" si="378">CONCATENATE(C12098,".",F12098)</f>
        <v>1C325.1</v>
      </c>
      <c r="I12098" s="4" t="str">
        <f t="shared" ref="I12098:I12161" si="379">E12098</f>
        <v>S1_VBAT</v>
      </c>
    </row>
    <row r="12099" spans="1:9">
      <c r="A12099" t="s">
        <v>261</v>
      </c>
      <c r="B12099" t="s">
        <v>6517</v>
      </c>
      <c r="C12099" t="s">
        <v>6520</v>
      </c>
      <c r="D12099">
        <v>2</v>
      </c>
      <c r="E12099" t="s">
        <v>169</v>
      </c>
      <c r="F12099">
        <v>2</v>
      </c>
      <c r="G12099">
        <v>2</v>
      </c>
      <c r="H12099" s="4" t="str">
        <f t="shared" si="378"/>
        <v>1C325.2</v>
      </c>
      <c r="I12099" s="4" t="str">
        <f t="shared" si="379"/>
        <v>DGND</v>
      </c>
    </row>
    <row r="12100" spans="1:9">
      <c r="A12100" t="s">
        <v>261</v>
      </c>
      <c r="B12100" t="s">
        <v>6517</v>
      </c>
      <c r="C12100" t="s">
        <v>6521</v>
      </c>
      <c r="D12100" t="s">
        <v>491</v>
      </c>
      <c r="E12100" t="s">
        <v>490</v>
      </c>
      <c r="F12100">
        <v>1</v>
      </c>
      <c r="G12100" t="s">
        <v>491</v>
      </c>
      <c r="H12100" s="4" t="str">
        <f t="shared" si="378"/>
        <v>1K7.1</v>
      </c>
      <c r="I12100" s="4" t="str">
        <f t="shared" si="379"/>
        <v>VP12</v>
      </c>
    </row>
    <row r="12101" spans="1:9">
      <c r="A12101" t="s">
        <v>261</v>
      </c>
      <c r="B12101" t="s">
        <v>6517</v>
      </c>
      <c r="C12101" t="s">
        <v>6521</v>
      </c>
      <c r="D12101" t="s">
        <v>492</v>
      </c>
      <c r="E12101" t="s">
        <v>307</v>
      </c>
      <c r="F12101">
        <v>4</v>
      </c>
      <c r="G12101" t="s">
        <v>492</v>
      </c>
      <c r="H12101" s="4" t="str">
        <f t="shared" si="378"/>
        <v>1K7.4</v>
      </c>
      <c r="I12101" s="4" t="str">
        <f t="shared" si="379"/>
        <v>S1_VBAT</v>
      </c>
    </row>
    <row r="12102" spans="1:9">
      <c r="A12102" t="s">
        <v>261</v>
      </c>
      <c r="B12102" t="s">
        <v>6517</v>
      </c>
      <c r="C12102" t="s">
        <v>6521</v>
      </c>
      <c r="D12102" t="s">
        <v>493</v>
      </c>
      <c r="E12102" t="s">
        <v>307</v>
      </c>
      <c r="F12102">
        <v>9</v>
      </c>
      <c r="G12102" t="s">
        <v>493</v>
      </c>
      <c r="H12102" s="4" t="str">
        <f t="shared" si="378"/>
        <v>1K7.9</v>
      </c>
      <c r="I12102" s="4" t="str">
        <f t="shared" si="379"/>
        <v>S1_VBAT</v>
      </c>
    </row>
    <row r="12103" spans="1:9">
      <c r="A12103" t="s">
        <v>261</v>
      </c>
      <c r="B12103" t="s">
        <v>6517</v>
      </c>
      <c r="C12103" t="s">
        <v>6521</v>
      </c>
      <c r="D12103" t="s">
        <v>494</v>
      </c>
      <c r="E12103" t="s">
        <v>9052</v>
      </c>
      <c r="F12103">
        <v>12</v>
      </c>
      <c r="G12103" t="s">
        <v>494</v>
      </c>
      <c r="H12103" s="4" t="str">
        <f t="shared" si="378"/>
        <v>1K7.12</v>
      </c>
      <c r="I12103" s="4" t="str">
        <f t="shared" si="379"/>
        <v>SC_UDB007</v>
      </c>
    </row>
    <row r="12104" spans="1:9">
      <c r="A12104" t="s">
        <v>261</v>
      </c>
      <c r="B12104" t="s">
        <v>6517</v>
      </c>
      <c r="C12104" t="s">
        <v>6521</v>
      </c>
      <c r="D12104" t="s">
        <v>192</v>
      </c>
      <c r="F12104">
        <v>3</v>
      </c>
      <c r="G12104" t="s">
        <v>192</v>
      </c>
      <c r="H12104" s="4" t="str">
        <f t="shared" si="378"/>
        <v>1K7.3</v>
      </c>
      <c r="I12104" s="4">
        <f t="shared" si="379"/>
        <v>0</v>
      </c>
    </row>
    <row r="12105" spans="1:9">
      <c r="A12105" t="s">
        <v>261</v>
      </c>
      <c r="B12105" t="s">
        <v>6517</v>
      </c>
      <c r="C12105" t="s">
        <v>6521</v>
      </c>
      <c r="D12105" t="s">
        <v>193</v>
      </c>
      <c r="E12105" t="s">
        <v>2081</v>
      </c>
      <c r="F12105">
        <v>10</v>
      </c>
      <c r="G12105" t="s">
        <v>193</v>
      </c>
      <c r="H12105" s="4" t="str">
        <f t="shared" si="378"/>
        <v>1K7.10</v>
      </c>
      <c r="I12105" s="4" t="str">
        <f t="shared" si="379"/>
        <v>S1_BPMUVBAT_HSD142</v>
      </c>
    </row>
    <row r="12106" spans="1:9">
      <c r="A12106" t="s">
        <v>261</v>
      </c>
      <c r="B12106" t="s">
        <v>6517</v>
      </c>
      <c r="C12106" t="s">
        <v>6521</v>
      </c>
      <c r="D12106" t="s">
        <v>495</v>
      </c>
      <c r="E12106" t="s">
        <v>534</v>
      </c>
      <c r="F12106">
        <v>5</v>
      </c>
      <c r="G12106" t="s">
        <v>495</v>
      </c>
      <c r="H12106" s="4" t="str">
        <f t="shared" si="378"/>
        <v>1K7.5</v>
      </c>
      <c r="I12106" s="4" t="str">
        <f t="shared" si="379"/>
        <v>SC_VBAT_HV</v>
      </c>
    </row>
    <row r="12107" spans="1:9">
      <c r="A12107" t="s">
        <v>261</v>
      </c>
      <c r="B12107" t="s">
        <v>6517</v>
      </c>
      <c r="C12107" t="s">
        <v>6521</v>
      </c>
      <c r="D12107" t="s">
        <v>496</v>
      </c>
      <c r="E12107" t="s">
        <v>534</v>
      </c>
      <c r="F12107">
        <v>8</v>
      </c>
      <c r="G12107" t="s">
        <v>496</v>
      </c>
      <c r="H12107" s="4" t="str">
        <f t="shared" si="378"/>
        <v>1K7.8</v>
      </c>
      <c r="I12107" s="4" t="str">
        <f t="shared" si="379"/>
        <v>SC_VBAT_HV</v>
      </c>
    </row>
    <row r="12108" spans="1:9">
      <c r="A12108" t="s">
        <v>261</v>
      </c>
      <c r="B12108" t="s">
        <v>6517</v>
      </c>
      <c r="C12108" t="s">
        <v>6541</v>
      </c>
      <c r="D12108">
        <v>1</v>
      </c>
      <c r="E12108" t="s">
        <v>698</v>
      </c>
      <c r="F12108">
        <v>1</v>
      </c>
      <c r="G12108">
        <v>1</v>
      </c>
      <c r="H12108" s="4" t="str">
        <f t="shared" si="378"/>
        <v>1R18.1</v>
      </c>
      <c r="I12108" s="4" t="str">
        <f t="shared" si="379"/>
        <v>SG1_VDC</v>
      </c>
    </row>
    <row r="12109" spans="1:9">
      <c r="A12109" t="s">
        <v>261</v>
      </c>
      <c r="B12109" t="s">
        <v>6517</v>
      </c>
      <c r="C12109" t="s">
        <v>6541</v>
      </c>
      <c r="D12109">
        <v>2</v>
      </c>
      <c r="E12109" t="s">
        <v>466</v>
      </c>
      <c r="F12109">
        <v>2</v>
      </c>
      <c r="G12109">
        <v>2</v>
      </c>
      <c r="H12109" s="4" t="str">
        <f t="shared" si="378"/>
        <v>1R18.2</v>
      </c>
      <c r="I12109" s="4" t="str">
        <f t="shared" si="379"/>
        <v>VDC</v>
      </c>
    </row>
    <row r="12110" spans="1:9">
      <c r="A12110" t="s">
        <v>261</v>
      </c>
      <c r="B12110" t="s">
        <v>6517</v>
      </c>
      <c r="C12110" t="s">
        <v>6522</v>
      </c>
      <c r="D12110">
        <v>1</v>
      </c>
      <c r="E12110" t="s">
        <v>307</v>
      </c>
      <c r="F12110">
        <v>1</v>
      </c>
      <c r="G12110">
        <v>1</v>
      </c>
      <c r="H12110" s="4" t="str">
        <f t="shared" si="378"/>
        <v>1R309.1</v>
      </c>
      <c r="I12110" s="4" t="str">
        <f t="shared" si="379"/>
        <v>S1_VBAT</v>
      </c>
    </row>
    <row r="12111" spans="1:9">
      <c r="A12111" t="s">
        <v>261</v>
      </c>
      <c r="B12111" t="s">
        <v>6517</v>
      </c>
      <c r="C12111" t="s">
        <v>6522</v>
      </c>
      <c r="D12111">
        <v>2</v>
      </c>
      <c r="E12111" t="s">
        <v>169</v>
      </c>
      <c r="F12111">
        <v>2</v>
      </c>
      <c r="G12111">
        <v>2</v>
      </c>
      <c r="H12111" s="4" t="str">
        <f t="shared" si="378"/>
        <v>1R309.2</v>
      </c>
      <c r="I12111" s="4" t="str">
        <f t="shared" si="379"/>
        <v>DGND</v>
      </c>
    </row>
    <row r="12112" spans="1:9">
      <c r="A12112" t="s">
        <v>261</v>
      </c>
      <c r="B12112" t="s">
        <v>6517</v>
      </c>
      <c r="C12112" t="s">
        <v>6553</v>
      </c>
      <c r="D12112">
        <v>1</v>
      </c>
      <c r="E12112" t="s">
        <v>307</v>
      </c>
      <c r="F12112">
        <v>1</v>
      </c>
      <c r="G12112">
        <v>1</v>
      </c>
      <c r="H12112" s="4" t="str">
        <f t="shared" si="378"/>
        <v>S1_PH_VBAT.1</v>
      </c>
      <c r="I12112" s="4" t="str">
        <f t="shared" si="379"/>
        <v>S1_VBAT</v>
      </c>
    </row>
    <row r="12113" spans="1:9">
      <c r="A12113" t="s">
        <v>261</v>
      </c>
      <c r="B12113" t="s">
        <v>6517</v>
      </c>
      <c r="C12113" t="s">
        <v>6553</v>
      </c>
      <c r="D12113">
        <v>2</v>
      </c>
      <c r="E12113" t="s">
        <v>698</v>
      </c>
      <c r="F12113">
        <v>2</v>
      </c>
      <c r="G12113">
        <v>2</v>
      </c>
      <c r="H12113" s="4" t="str">
        <f t="shared" si="378"/>
        <v>S1_PH_VBAT.2</v>
      </c>
      <c r="I12113" s="4" t="str">
        <f t="shared" si="379"/>
        <v>SG1_VDC</v>
      </c>
    </row>
    <row r="12114" spans="1:9">
      <c r="A12114" t="s">
        <v>261</v>
      </c>
      <c r="B12114" t="s">
        <v>6517</v>
      </c>
      <c r="C12114" t="s">
        <v>307</v>
      </c>
      <c r="D12114" t="s">
        <v>173</v>
      </c>
      <c r="E12114" t="s">
        <v>307</v>
      </c>
      <c r="F12114">
        <v>1</v>
      </c>
      <c r="G12114" t="s">
        <v>173</v>
      </c>
      <c r="H12114" s="4" t="str">
        <f t="shared" si="378"/>
        <v>S1_VBAT.1</v>
      </c>
      <c r="I12114" s="4" t="str">
        <f t="shared" si="379"/>
        <v>S1_VBAT</v>
      </c>
    </row>
    <row r="12115" spans="1:9">
      <c r="A12115" t="s">
        <v>261</v>
      </c>
      <c r="B12115" t="s">
        <v>6517</v>
      </c>
      <c r="C12115" t="s">
        <v>698</v>
      </c>
      <c r="D12115" t="s">
        <v>173</v>
      </c>
      <c r="E12115" t="s">
        <v>698</v>
      </c>
      <c r="F12115">
        <v>1</v>
      </c>
      <c r="G12115" t="s">
        <v>173</v>
      </c>
      <c r="H12115" s="4" t="str">
        <f t="shared" si="378"/>
        <v>SG1_VDC.1</v>
      </c>
      <c r="I12115" s="4" t="str">
        <f t="shared" si="379"/>
        <v>SG1_VDC</v>
      </c>
    </row>
    <row r="12116" spans="1:9">
      <c r="A12116" t="s">
        <v>261</v>
      </c>
      <c r="B12116" t="s">
        <v>6517</v>
      </c>
      <c r="C12116" t="s">
        <v>165</v>
      </c>
      <c r="D12116" t="s">
        <v>164</v>
      </c>
      <c r="E12116" t="s">
        <v>307</v>
      </c>
      <c r="F12116" t="s">
        <v>181</v>
      </c>
      <c r="G12116" t="s">
        <v>164</v>
      </c>
      <c r="H12116" s="4" t="str">
        <f t="shared" si="378"/>
        <v>SITE1.G7</v>
      </c>
      <c r="I12116" s="4" t="str">
        <f t="shared" si="379"/>
        <v>S1_VBAT</v>
      </c>
    </row>
    <row r="12117" spans="1:9">
      <c r="A12117" t="s">
        <v>261</v>
      </c>
      <c r="B12117" t="s">
        <v>6523</v>
      </c>
      <c r="C12117" t="s">
        <v>6525</v>
      </c>
      <c r="D12117">
        <v>1</v>
      </c>
      <c r="E12117" t="s">
        <v>2082</v>
      </c>
      <c r="F12117">
        <v>1</v>
      </c>
      <c r="G12117">
        <v>1</v>
      </c>
      <c r="H12117" s="4" t="str">
        <f t="shared" si="378"/>
        <v>1C18.1</v>
      </c>
      <c r="I12117" s="4" t="str">
        <f t="shared" si="379"/>
        <v>SG1_SRC_DVDD33</v>
      </c>
    </row>
    <row r="12118" spans="1:9">
      <c r="A12118" t="s">
        <v>261</v>
      </c>
      <c r="B12118" t="s">
        <v>6523</v>
      </c>
      <c r="C12118" t="s">
        <v>6525</v>
      </c>
      <c r="D12118">
        <v>2</v>
      </c>
      <c r="E12118" t="s">
        <v>169</v>
      </c>
      <c r="F12118">
        <v>2</v>
      </c>
      <c r="G12118">
        <v>2</v>
      </c>
      <c r="H12118" s="4" t="str">
        <f t="shared" si="378"/>
        <v>1C18.2</v>
      </c>
      <c r="I12118" s="4" t="str">
        <f t="shared" si="379"/>
        <v>DGND</v>
      </c>
    </row>
    <row r="12119" spans="1:9">
      <c r="A12119" t="s">
        <v>261</v>
      </c>
      <c r="B12119" t="s">
        <v>6523</v>
      </c>
      <c r="C12119" t="s">
        <v>6526</v>
      </c>
      <c r="D12119">
        <v>1</v>
      </c>
      <c r="E12119" t="s">
        <v>2082</v>
      </c>
      <c r="F12119">
        <v>1</v>
      </c>
      <c r="G12119">
        <v>1</v>
      </c>
      <c r="H12119" s="4" t="str">
        <f t="shared" si="378"/>
        <v>1C19.1</v>
      </c>
      <c r="I12119" s="4" t="str">
        <f t="shared" si="379"/>
        <v>SG1_SRC_DVDD33</v>
      </c>
    </row>
    <row r="12120" spans="1:9">
      <c r="A12120" t="s">
        <v>261</v>
      </c>
      <c r="B12120" t="s">
        <v>6523</v>
      </c>
      <c r="C12120" t="s">
        <v>6526</v>
      </c>
      <c r="D12120">
        <v>2</v>
      </c>
      <c r="E12120" t="s">
        <v>169</v>
      </c>
      <c r="F12120">
        <v>2</v>
      </c>
      <c r="G12120">
        <v>2</v>
      </c>
      <c r="H12120" s="4" t="str">
        <f t="shared" si="378"/>
        <v>1C19.2</v>
      </c>
      <c r="I12120" s="4" t="str">
        <f t="shared" si="379"/>
        <v>DGND</v>
      </c>
    </row>
    <row r="12121" spans="1:9">
      <c r="A12121" t="s">
        <v>261</v>
      </c>
      <c r="B12121" t="s">
        <v>6523</v>
      </c>
      <c r="C12121" t="s">
        <v>6527</v>
      </c>
      <c r="D12121">
        <v>1</v>
      </c>
      <c r="E12121" t="s">
        <v>2082</v>
      </c>
      <c r="F12121">
        <v>1</v>
      </c>
      <c r="G12121">
        <v>1</v>
      </c>
      <c r="H12121" s="4" t="str">
        <f t="shared" si="378"/>
        <v>1C292.1</v>
      </c>
      <c r="I12121" s="4" t="str">
        <f t="shared" si="379"/>
        <v>SG1_SRC_DVDD33</v>
      </c>
    </row>
    <row r="12122" spans="1:9">
      <c r="A12122" t="s">
        <v>261</v>
      </c>
      <c r="B12122" t="s">
        <v>6523</v>
      </c>
      <c r="C12122" t="s">
        <v>6527</v>
      </c>
      <c r="D12122">
        <v>2</v>
      </c>
      <c r="E12122" t="s">
        <v>169</v>
      </c>
      <c r="F12122">
        <v>2</v>
      </c>
      <c r="G12122">
        <v>2</v>
      </c>
      <c r="H12122" s="4" t="str">
        <f t="shared" si="378"/>
        <v>1C292.2</v>
      </c>
      <c r="I12122" s="4" t="str">
        <f t="shared" si="379"/>
        <v>DGND</v>
      </c>
    </row>
    <row r="12123" spans="1:9">
      <c r="A12123" t="s">
        <v>261</v>
      </c>
      <c r="B12123" t="s">
        <v>6523</v>
      </c>
      <c r="C12123" t="s">
        <v>6528</v>
      </c>
      <c r="D12123">
        <v>1</v>
      </c>
      <c r="E12123" t="s">
        <v>463</v>
      </c>
      <c r="F12123">
        <v>1</v>
      </c>
      <c r="G12123">
        <v>1</v>
      </c>
      <c r="H12123" s="4" t="str">
        <f t="shared" si="378"/>
        <v>1CS1.1</v>
      </c>
      <c r="I12123" s="4" t="str">
        <f t="shared" si="379"/>
        <v>VDD33_ATX</v>
      </c>
    </row>
    <row r="12124" spans="1:9">
      <c r="A12124" t="s">
        <v>261</v>
      </c>
      <c r="B12124" t="s">
        <v>6523</v>
      </c>
      <c r="C12124" t="s">
        <v>6528</v>
      </c>
      <c r="D12124">
        <v>2</v>
      </c>
      <c r="E12124" t="s">
        <v>169</v>
      </c>
      <c r="F12124">
        <v>2</v>
      </c>
      <c r="G12124">
        <v>2</v>
      </c>
      <c r="H12124" s="4" t="str">
        <f t="shared" si="378"/>
        <v>1CS1.2</v>
      </c>
      <c r="I12124" s="4" t="str">
        <f t="shared" si="379"/>
        <v>DGND</v>
      </c>
    </row>
    <row r="12125" spans="1:9">
      <c r="A12125" t="s">
        <v>261</v>
      </c>
      <c r="B12125" t="s">
        <v>6523</v>
      </c>
      <c r="C12125" t="s">
        <v>6529</v>
      </c>
      <c r="D12125">
        <v>1</v>
      </c>
      <c r="E12125" t="s">
        <v>2083</v>
      </c>
      <c r="F12125">
        <v>1</v>
      </c>
      <c r="G12125">
        <v>1</v>
      </c>
      <c r="H12125" s="4" t="str">
        <f t="shared" si="378"/>
        <v>1CS2.1</v>
      </c>
      <c r="I12125" s="4" t="str">
        <f t="shared" si="379"/>
        <v>SG1_SWR09_OFFLINE</v>
      </c>
    </row>
    <row r="12126" spans="1:9">
      <c r="A12126" t="s">
        <v>261</v>
      </c>
      <c r="B12126" t="s">
        <v>6523</v>
      </c>
      <c r="C12126" t="s">
        <v>6529</v>
      </c>
      <c r="D12126">
        <v>2</v>
      </c>
      <c r="E12126" t="s">
        <v>2084</v>
      </c>
      <c r="F12126">
        <v>2</v>
      </c>
      <c r="G12126">
        <v>2</v>
      </c>
      <c r="H12126" s="4" t="str">
        <f t="shared" si="378"/>
        <v>1CS2.2</v>
      </c>
      <c r="I12126" s="4" t="str">
        <f t="shared" si="379"/>
        <v>S1_SWR1_FB</v>
      </c>
    </row>
    <row r="12127" spans="1:9">
      <c r="A12127" t="s">
        <v>261</v>
      </c>
      <c r="B12127" t="s">
        <v>6523</v>
      </c>
      <c r="C12127" t="s">
        <v>6530</v>
      </c>
      <c r="D12127">
        <v>1</v>
      </c>
      <c r="E12127" t="s">
        <v>2085</v>
      </c>
      <c r="F12127">
        <v>1</v>
      </c>
      <c r="G12127">
        <v>1</v>
      </c>
      <c r="H12127" s="4" t="str">
        <f t="shared" si="378"/>
        <v>1CS3.1</v>
      </c>
      <c r="I12127" s="4" t="str">
        <f t="shared" si="379"/>
        <v>SG1_SRC_DVDD09</v>
      </c>
    </row>
    <row r="12128" spans="1:9">
      <c r="A12128" t="s">
        <v>261</v>
      </c>
      <c r="B12128" t="s">
        <v>6523</v>
      </c>
      <c r="C12128" t="s">
        <v>6530</v>
      </c>
      <c r="D12128">
        <v>2</v>
      </c>
      <c r="E12128" t="s">
        <v>169</v>
      </c>
      <c r="F12128">
        <v>2</v>
      </c>
      <c r="G12128">
        <v>2</v>
      </c>
      <c r="H12128" s="4" t="str">
        <f t="shared" si="378"/>
        <v>1CS3.2</v>
      </c>
      <c r="I12128" s="4" t="str">
        <f t="shared" si="379"/>
        <v>DGND</v>
      </c>
    </row>
    <row r="12129" spans="1:9">
      <c r="A12129" t="s">
        <v>261</v>
      </c>
      <c r="B12129" t="s">
        <v>6523</v>
      </c>
      <c r="C12129" t="s">
        <v>6531</v>
      </c>
      <c r="D12129">
        <v>1</v>
      </c>
      <c r="E12129" t="s">
        <v>2085</v>
      </c>
      <c r="F12129">
        <v>1</v>
      </c>
      <c r="G12129">
        <v>1</v>
      </c>
      <c r="H12129" s="4" t="str">
        <f t="shared" si="378"/>
        <v>1CS4.1</v>
      </c>
      <c r="I12129" s="4" t="str">
        <f t="shared" si="379"/>
        <v>SG1_SRC_DVDD09</v>
      </c>
    </row>
    <row r="12130" spans="1:9">
      <c r="A12130" t="s">
        <v>261</v>
      </c>
      <c r="B12130" t="s">
        <v>6523</v>
      </c>
      <c r="C12130" t="s">
        <v>6531</v>
      </c>
      <c r="D12130">
        <v>2</v>
      </c>
      <c r="E12130" t="s">
        <v>169</v>
      </c>
      <c r="F12130">
        <v>2</v>
      </c>
      <c r="G12130">
        <v>2</v>
      </c>
      <c r="H12130" s="4" t="str">
        <f t="shared" si="378"/>
        <v>1CS4.2</v>
      </c>
      <c r="I12130" s="4" t="str">
        <f t="shared" si="379"/>
        <v>DGND</v>
      </c>
    </row>
    <row r="12131" spans="1:9">
      <c r="A12131" t="s">
        <v>261</v>
      </c>
      <c r="B12131" t="s">
        <v>6523</v>
      </c>
      <c r="C12131" t="s">
        <v>6532</v>
      </c>
      <c r="D12131">
        <v>1</v>
      </c>
      <c r="E12131" t="s">
        <v>2086</v>
      </c>
      <c r="F12131">
        <v>1</v>
      </c>
      <c r="G12131">
        <v>1</v>
      </c>
      <c r="H12131" s="4" t="str">
        <f t="shared" si="378"/>
        <v>1CS5.1</v>
      </c>
      <c r="I12131" s="4" t="str">
        <f t="shared" si="379"/>
        <v>S1_SWR1_EN</v>
      </c>
    </row>
    <row r="12132" spans="1:9">
      <c r="A12132" t="s">
        <v>261</v>
      </c>
      <c r="B12132" t="s">
        <v>6523</v>
      </c>
      <c r="C12132" t="s">
        <v>6532</v>
      </c>
      <c r="D12132">
        <v>2</v>
      </c>
      <c r="E12132" t="s">
        <v>169</v>
      </c>
      <c r="F12132">
        <v>2</v>
      </c>
      <c r="G12132">
        <v>2</v>
      </c>
      <c r="H12132" s="4" t="str">
        <f t="shared" si="378"/>
        <v>1CS5.2</v>
      </c>
      <c r="I12132" s="4" t="str">
        <f t="shared" si="379"/>
        <v>DGND</v>
      </c>
    </row>
    <row r="12133" spans="1:9">
      <c r="A12133" t="s">
        <v>261</v>
      </c>
      <c r="B12133" t="s">
        <v>6523</v>
      </c>
      <c r="C12133" t="s">
        <v>6533</v>
      </c>
      <c r="D12133">
        <v>1</v>
      </c>
      <c r="E12133" t="s">
        <v>2087</v>
      </c>
      <c r="F12133">
        <v>1</v>
      </c>
      <c r="G12133">
        <v>1</v>
      </c>
      <c r="H12133" s="4" t="str">
        <f t="shared" si="378"/>
        <v>1LX1.1</v>
      </c>
      <c r="I12133" s="4" t="str">
        <f t="shared" si="379"/>
        <v>S1_SWR1_LX</v>
      </c>
    </row>
    <row r="12134" spans="1:9">
      <c r="A12134" t="s">
        <v>261</v>
      </c>
      <c r="B12134" t="s">
        <v>6523</v>
      </c>
      <c r="C12134" t="s">
        <v>6533</v>
      </c>
      <c r="D12134">
        <v>2</v>
      </c>
      <c r="E12134" t="s">
        <v>2083</v>
      </c>
      <c r="F12134">
        <v>2</v>
      </c>
      <c r="G12134">
        <v>2</v>
      </c>
      <c r="H12134" s="4" t="str">
        <f t="shared" si="378"/>
        <v>1LX1.2</v>
      </c>
      <c r="I12134" s="4" t="str">
        <f t="shared" si="379"/>
        <v>SG1_SWR09_OFFLINE</v>
      </c>
    </row>
    <row r="12135" spans="1:9">
      <c r="A12135" t="s">
        <v>261</v>
      </c>
      <c r="B12135" t="s">
        <v>6523</v>
      </c>
      <c r="C12135" t="s">
        <v>6542</v>
      </c>
      <c r="D12135">
        <v>1</v>
      </c>
      <c r="E12135" t="s">
        <v>463</v>
      </c>
      <c r="F12135">
        <v>1</v>
      </c>
      <c r="G12135">
        <v>1</v>
      </c>
      <c r="H12135" s="4" t="str">
        <f t="shared" si="378"/>
        <v>1R548.1</v>
      </c>
      <c r="I12135" s="4" t="str">
        <f t="shared" si="379"/>
        <v>VDD33_ATX</v>
      </c>
    </row>
    <row r="12136" spans="1:9">
      <c r="A12136" t="s">
        <v>261</v>
      </c>
      <c r="B12136" t="s">
        <v>6523</v>
      </c>
      <c r="C12136" t="s">
        <v>6542</v>
      </c>
      <c r="D12136">
        <v>2</v>
      </c>
      <c r="E12136" t="s">
        <v>2086</v>
      </c>
      <c r="F12136">
        <v>2</v>
      </c>
      <c r="G12136">
        <v>2</v>
      </c>
      <c r="H12136" s="4" t="str">
        <f t="shared" si="378"/>
        <v>1R548.2</v>
      </c>
      <c r="I12136" s="4" t="str">
        <f t="shared" si="379"/>
        <v>S1_SWR1_EN</v>
      </c>
    </row>
    <row r="12137" spans="1:9">
      <c r="A12137" t="s">
        <v>261</v>
      </c>
      <c r="B12137" t="s">
        <v>6523</v>
      </c>
      <c r="C12137" t="s">
        <v>9745</v>
      </c>
      <c r="D12137">
        <v>1</v>
      </c>
      <c r="E12137" t="s">
        <v>463</v>
      </c>
      <c r="F12137">
        <v>1</v>
      </c>
      <c r="G12137">
        <v>1</v>
      </c>
      <c r="H12137" s="4" t="str">
        <f t="shared" si="378"/>
        <v>1R586.1</v>
      </c>
      <c r="I12137" s="4" t="str">
        <f t="shared" si="379"/>
        <v>VDD33_ATX</v>
      </c>
    </row>
    <row r="12138" spans="1:9">
      <c r="A12138" t="s">
        <v>261</v>
      </c>
      <c r="B12138" t="s">
        <v>6523</v>
      </c>
      <c r="C12138" t="s">
        <v>9745</v>
      </c>
      <c r="D12138">
        <v>2</v>
      </c>
      <c r="E12138" t="s">
        <v>2082</v>
      </c>
      <c r="F12138">
        <v>2</v>
      </c>
      <c r="G12138">
        <v>2</v>
      </c>
      <c r="H12138" s="4" t="str">
        <f t="shared" si="378"/>
        <v>1R586.2</v>
      </c>
      <c r="I12138" s="4" t="str">
        <f t="shared" si="379"/>
        <v>SG1_SRC_DVDD33</v>
      </c>
    </row>
    <row r="12139" spans="1:9">
      <c r="A12139" t="s">
        <v>261</v>
      </c>
      <c r="B12139" t="s">
        <v>6523</v>
      </c>
      <c r="C12139" t="s">
        <v>6543</v>
      </c>
      <c r="D12139">
        <v>1</v>
      </c>
      <c r="E12139" t="s">
        <v>2083</v>
      </c>
      <c r="F12139">
        <v>1</v>
      </c>
      <c r="G12139">
        <v>1</v>
      </c>
      <c r="H12139" s="4" t="str">
        <f t="shared" si="378"/>
        <v>1RB7.1</v>
      </c>
      <c r="I12139" s="4" t="str">
        <f t="shared" si="379"/>
        <v>SG1_SWR09_OFFLINE</v>
      </c>
    </row>
    <row r="12140" spans="1:9">
      <c r="A12140" t="s">
        <v>261</v>
      </c>
      <c r="B12140" t="s">
        <v>6523</v>
      </c>
      <c r="C12140" t="s">
        <v>6543</v>
      </c>
      <c r="D12140">
        <v>2</v>
      </c>
      <c r="E12140" t="s">
        <v>2084</v>
      </c>
      <c r="F12140">
        <v>2</v>
      </c>
      <c r="G12140">
        <v>2</v>
      </c>
      <c r="H12140" s="4" t="str">
        <f t="shared" si="378"/>
        <v>1RB7.2</v>
      </c>
      <c r="I12140" s="4" t="str">
        <f t="shared" si="379"/>
        <v>S1_SWR1_FB</v>
      </c>
    </row>
    <row r="12141" spans="1:9">
      <c r="A12141" t="s">
        <v>261</v>
      </c>
      <c r="B12141" t="s">
        <v>6523</v>
      </c>
      <c r="C12141" t="s">
        <v>6544</v>
      </c>
      <c r="D12141">
        <v>1</v>
      </c>
      <c r="E12141" t="s">
        <v>2084</v>
      </c>
      <c r="F12141">
        <v>1</v>
      </c>
      <c r="G12141">
        <v>1</v>
      </c>
      <c r="H12141" s="4" t="str">
        <f t="shared" si="378"/>
        <v>1RB8.1</v>
      </c>
      <c r="I12141" s="4" t="str">
        <f t="shared" si="379"/>
        <v>S1_SWR1_FB</v>
      </c>
    </row>
    <row r="12142" spans="1:9">
      <c r="A12142" t="s">
        <v>261</v>
      </c>
      <c r="B12142" t="s">
        <v>6523</v>
      </c>
      <c r="C12142" t="s">
        <v>6544</v>
      </c>
      <c r="D12142">
        <v>2</v>
      </c>
      <c r="E12142" t="s">
        <v>169</v>
      </c>
      <c r="F12142">
        <v>2</v>
      </c>
      <c r="G12142">
        <v>2</v>
      </c>
      <c r="H12142" s="4" t="str">
        <f t="shared" si="378"/>
        <v>1RB8.2</v>
      </c>
      <c r="I12142" s="4" t="str">
        <f t="shared" si="379"/>
        <v>DGND</v>
      </c>
    </row>
    <row r="12143" spans="1:9">
      <c r="A12143" t="s">
        <v>261</v>
      </c>
      <c r="B12143" t="s">
        <v>6523</v>
      </c>
      <c r="C12143" t="s">
        <v>6545</v>
      </c>
      <c r="D12143">
        <v>1</v>
      </c>
      <c r="E12143" t="s">
        <v>2088</v>
      </c>
      <c r="F12143">
        <v>1</v>
      </c>
      <c r="G12143">
        <v>1</v>
      </c>
      <c r="H12143" s="4" t="str">
        <f t="shared" si="378"/>
        <v>1RS6.1</v>
      </c>
      <c r="I12143" s="4" t="str">
        <f t="shared" si="379"/>
        <v>S1_SWR1_VIN</v>
      </c>
    </row>
    <row r="12144" spans="1:9">
      <c r="A12144" t="s">
        <v>261</v>
      </c>
      <c r="B12144" t="s">
        <v>6523</v>
      </c>
      <c r="C12144" t="s">
        <v>6545</v>
      </c>
      <c r="D12144">
        <v>2</v>
      </c>
      <c r="E12144" t="s">
        <v>2089</v>
      </c>
      <c r="F12144">
        <v>2</v>
      </c>
      <c r="G12144">
        <v>2</v>
      </c>
      <c r="H12144" s="4" t="str">
        <f t="shared" si="378"/>
        <v>1RS6.2</v>
      </c>
      <c r="I12144" s="4" t="str">
        <f t="shared" si="379"/>
        <v>S1_SWR1_PG</v>
      </c>
    </row>
    <row r="12145" spans="1:9">
      <c r="A12145" t="s">
        <v>261</v>
      </c>
      <c r="B12145" t="s">
        <v>6523</v>
      </c>
      <c r="C12145" t="s">
        <v>6546</v>
      </c>
      <c r="D12145">
        <v>1</v>
      </c>
      <c r="E12145" t="s">
        <v>2083</v>
      </c>
      <c r="F12145">
        <v>1</v>
      </c>
      <c r="G12145">
        <v>1</v>
      </c>
      <c r="H12145" s="4" t="str">
        <f t="shared" si="378"/>
        <v>1RS7.1</v>
      </c>
      <c r="I12145" s="4" t="str">
        <f t="shared" si="379"/>
        <v>SG1_SWR09_OFFLINE</v>
      </c>
    </row>
    <row r="12146" spans="1:9">
      <c r="A12146" t="s">
        <v>261</v>
      </c>
      <c r="B12146" t="s">
        <v>6523</v>
      </c>
      <c r="C12146" t="s">
        <v>6546</v>
      </c>
      <c r="D12146">
        <v>2</v>
      </c>
      <c r="E12146" t="s">
        <v>2085</v>
      </c>
      <c r="F12146">
        <v>2</v>
      </c>
      <c r="G12146">
        <v>2</v>
      </c>
      <c r="H12146" s="4" t="str">
        <f t="shared" si="378"/>
        <v>1RS7.2</v>
      </c>
      <c r="I12146" s="4" t="str">
        <f t="shared" si="379"/>
        <v>SG1_SRC_DVDD09</v>
      </c>
    </row>
    <row r="12147" spans="1:9">
      <c r="A12147" t="s">
        <v>261</v>
      </c>
      <c r="B12147" t="s">
        <v>6523</v>
      </c>
      <c r="C12147" t="s">
        <v>6547</v>
      </c>
      <c r="D12147">
        <v>1</v>
      </c>
      <c r="E12147" t="s">
        <v>463</v>
      </c>
      <c r="F12147">
        <v>1</v>
      </c>
      <c r="G12147">
        <v>1</v>
      </c>
      <c r="H12147" s="4" t="str">
        <f t="shared" si="378"/>
        <v>1RS9.1</v>
      </c>
      <c r="I12147" s="4" t="str">
        <f t="shared" si="379"/>
        <v>VDD33_ATX</v>
      </c>
    </row>
    <row r="12148" spans="1:9">
      <c r="A12148" t="s">
        <v>261</v>
      </c>
      <c r="B12148" t="s">
        <v>6523</v>
      </c>
      <c r="C12148" t="s">
        <v>6547</v>
      </c>
      <c r="D12148">
        <v>2</v>
      </c>
      <c r="E12148" t="s">
        <v>2088</v>
      </c>
      <c r="F12148">
        <v>2</v>
      </c>
      <c r="G12148">
        <v>2</v>
      </c>
      <c r="H12148" s="4" t="str">
        <f t="shared" si="378"/>
        <v>1RS9.2</v>
      </c>
      <c r="I12148" s="4" t="str">
        <f t="shared" si="379"/>
        <v>S1_SWR1_VIN</v>
      </c>
    </row>
    <row r="12149" spans="1:9">
      <c r="A12149" t="s">
        <v>261</v>
      </c>
      <c r="B12149" t="s">
        <v>6523</v>
      </c>
      <c r="C12149" t="s">
        <v>6548</v>
      </c>
      <c r="D12149" t="s">
        <v>883</v>
      </c>
      <c r="E12149" t="s">
        <v>2086</v>
      </c>
      <c r="F12149">
        <v>7</v>
      </c>
      <c r="G12149" t="s">
        <v>883</v>
      </c>
      <c r="H12149" s="4" t="str">
        <f t="shared" si="378"/>
        <v>1SWR1.7</v>
      </c>
      <c r="I12149" s="4" t="str">
        <f t="shared" si="379"/>
        <v>S1_SWR1_EN</v>
      </c>
    </row>
    <row r="12150" spans="1:9">
      <c r="A12150" t="s">
        <v>261</v>
      </c>
      <c r="B12150" t="s">
        <v>6523</v>
      </c>
      <c r="C12150" t="s">
        <v>6548</v>
      </c>
      <c r="D12150" t="s">
        <v>1812</v>
      </c>
      <c r="E12150" t="s">
        <v>169</v>
      </c>
      <c r="F12150" t="s">
        <v>174</v>
      </c>
      <c r="G12150" t="s">
        <v>1812</v>
      </c>
      <c r="H12150" s="4" t="str">
        <f t="shared" si="378"/>
        <v>1SWR1.EP</v>
      </c>
      <c r="I12150" s="4" t="str">
        <f t="shared" si="379"/>
        <v>DGND</v>
      </c>
    </row>
    <row r="12151" spans="1:9">
      <c r="A12151" t="s">
        <v>261</v>
      </c>
      <c r="B12151" t="s">
        <v>6523</v>
      </c>
      <c r="C12151" t="s">
        <v>6548</v>
      </c>
      <c r="D12151" t="s">
        <v>875</v>
      </c>
      <c r="E12151" t="s">
        <v>2084</v>
      </c>
      <c r="F12151">
        <v>1</v>
      </c>
      <c r="G12151" t="s">
        <v>875</v>
      </c>
      <c r="H12151" s="4" t="str">
        <f t="shared" si="378"/>
        <v>1SWR1.1</v>
      </c>
      <c r="I12151" s="4" t="str">
        <f t="shared" si="379"/>
        <v>S1_SWR1_FB</v>
      </c>
    </row>
    <row r="12152" spans="1:9">
      <c r="A12152" t="s">
        <v>261</v>
      </c>
      <c r="B12152" t="s">
        <v>6523</v>
      </c>
      <c r="C12152" t="s">
        <v>6548</v>
      </c>
      <c r="D12152" t="s">
        <v>1813</v>
      </c>
      <c r="E12152" t="s">
        <v>2088</v>
      </c>
      <c r="F12152">
        <v>3</v>
      </c>
      <c r="G12152" t="s">
        <v>1813</v>
      </c>
      <c r="H12152" s="4" t="str">
        <f t="shared" si="378"/>
        <v>1SWR1.3</v>
      </c>
      <c r="I12152" s="4" t="str">
        <f t="shared" si="379"/>
        <v>S1_SWR1_VIN</v>
      </c>
    </row>
    <row r="12153" spans="1:9">
      <c r="A12153" t="s">
        <v>261</v>
      </c>
      <c r="B12153" t="s">
        <v>6523</v>
      </c>
      <c r="C12153" t="s">
        <v>6548</v>
      </c>
      <c r="D12153" t="s">
        <v>1814</v>
      </c>
      <c r="E12153" t="s">
        <v>2087</v>
      </c>
      <c r="F12153">
        <v>6</v>
      </c>
      <c r="G12153" t="s">
        <v>1814</v>
      </c>
      <c r="H12153" s="4" t="str">
        <f t="shared" si="378"/>
        <v>1SWR1.6</v>
      </c>
      <c r="I12153" s="4" t="str">
        <f t="shared" si="379"/>
        <v>S1_SWR1_LX</v>
      </c>
    </row>
    <row r="12154" spans="1:9">
      <c r="A12154" t="s">
        <v>261</v>
      </c>
      <c r="B12154" t="s">
        <v>6523</v>
      </c>
      <c r="C12154" t="s">
        <v>6548</v>
      </c>
      <c r="D12154" t="s">
        <v>864</v>
      </c>
      <c r="F12154">
        <v>5</v>
      </c>
      <c r="G12154" t="s">
        <v>864</v>
      </c>
      <c r="H12154" s="4" t="str">
        <f t="shared" si="378"/>
        <v>1SWR1.5</v>
      </c>
      <c r="I12154" s="4">
        <f t="shared" si="379"/>
        <v>0</v>
      </c>
    </row>
    <row r="12155" spans="1:9">
      <c r="A12155" t="s">
        <v>261</v>
      </c>
      <c r="B12155" t="s">
        <v>6523</v>
      </c>
      <c r="C12155" t="s">
        <v>6548</v>
      </c>
      <c r="D12155" t="s">
        <v>1815</v>
      </c>
      <c r="E12155" t="s">
        <v>2089</v>
      </c>
      <c r="F12155">
        <v>2</v>
      </c>
      <c r="G12155" t="s">
        <v>1815</v>
      </c>
      <c r="H12155" s="4" t="str">
        <f t="shared" si="378"/>
        <v>1SWR1.2</v>
      </c>
      <c r="I12155" s="4" t="str">
        <f t="shared" si="379"/>
        <v>S1_SWR1_PG</v>
      </c>
    </row>
    <row r="12156" spans="1:9">
      <c r="A12156" t="s">
        <v>261</v>
      </c>
      <c r="B12156" t="s">
        <v>6523</v>
      </c>
      <c r="C12156" t="s">
        <v>6548</v>
      </c>
      <c r="D12156" t="s">
        <v>1816</v>
      </c>
      <c r="E12156" t="s">
        <v>169</v>
      </c>
      <c r="F12156">
        <v>4</v>
      </c>
      <c r="G12156" t="s">
        <v>1816</v>
      </c>
      <c r="H12156" s="4" t="str">
        <f t="shared" si="378"/>
        <v>1SWR1.4</v>
      </c>
      <c r="I12156" s="4" t="str">
        <f t="shared" si="379"/>
        <v>DGND</v>
      </c>
    </row>
    <row r="12157" spans="1:9">
      <c r="A12157" t="s">
        <v>261</v>
      </c>
      <c r="B12157" t="s">
        <v>6523</v>
      </c>
      <c r="C12157" t="s">
        <v>6548</v>
      </c>
      <c r="D12157" t="s">
        <v>1817</v>
      </c>
      <c r="E12157" t="s">
        <v>169</v>
      </c>
      <c r="F12157">
        <v>8</v>
      </c>
      <c r="G12157" t="s">
        <v>1817</v>
      </c>
      <c r="H12157" s="4" t="str">
        <f t="shared" si="378"/>
        <v>1SWR1.8</v>
      </c>
      <c r="I12157" s="4" t="str">
        <f t="shared" si="379"/>
        <v>DGND</v>
      </c>
    </row>
    <row r="12158" spans="1:9">
      <c r="A12158" t="s">
        <v>261</v>
      </c>
      <c r="B12158" t="s">
        <v>6523</v>
      </c>
      <c r="C12158" t="s">
        <v>6549</v>
      </c>
      <c r="D12158">
        <v>1</v>
      </c>
      <c r="E12158" t="s">
        <v>1477</v>
      </c>
      <c r="F12158">
        <v>1</v>
      </c>
      <c r="G12158">
        <v>1</v>
      </c>
      <c r="H12158" s="4" t="str">
        <f t="shared" si="378"/>
        <v>S1_DPS_AVDD09.1</v>
      </c>
      <c r="I12158" s="4" t="str">
        <f t="shared" si="379"/>
        <v>S1_APWR_03F</v>
      </c>
    </row>
    <row r="12159" spans="1:9">
      <c r="A12159" t="s">
        <v>261</v>
      </c>
      <c r="B12159" t="s">
        <v>6523</v>
      </c>
      <c r="C12159" t="s">
        <v>6549</v>
      </c>
      <c r="D12159">
        <v>2</v>
      </c>
      <c r="E12159" t="s">
        <v>2085</v>
      </c>
      <c r="F12159">
        <v>2</v>
      </c>
      <c r="G12159">
        <v>2</v>
      </c>
      <c r="H12159" s="4" t="str">
        <f t="shared" si="378"/>
        <v>S1_DPS_AVDD09.2</v>
      </c>
      <c r="I12159" s="4" t="str">
        <f t="shared" si="379"/>
        <v>SG1_SRC_DVDD09</v>
      </c>
    </row>
    <row r="12160" spans="1:9">
      <c r="A12160" t="s">
        <v>261</v>
      </c>
      <c r="B12160" t="s">
        <v>6523</v>
      </c>
      <c r="C12160" t="s">
        <v>6550</v>
      </c>
      <c r="D12160">
        <v>1</v>
      </c>
      <c r="E12160" t="s">
        <v>2066</v>
      </c>
      <c r="F12160">
        <v>1</v>
      </c>
      <c r="G12160">
        <v>1</v>
      </c>
      <c r="H12160" s="4" t="str">
        <f t="shared" si="378"/>
        <v>S1_DPS_AVDD33.1</v>
      </c>
      <c r="I12160" s="4" t="str">
        <f t="shared" si="379"/>
        <v>S1_APWR_06+1F</v>
      </c>
    </row>
    <row r="12161" spans="1:9">
      <c r="A12161" t="s">
        <v>261</v>
      </c>
      <c r="B12161" t="s">
        <v>6523</v>
      </c>
      <c r="C12161" t="s">
        <v>6550</v>
      </c>
      <c r="D12161">
        <v>2</v>
      </c>
      <c r="E12161" t="s">
        <v>2082</v>
      </c>
      <c r="F12161">
        <v>2</v>
      </c>
      <c r="G12161">
        <v>2</v>
      </c>
      <c r="H12161" s="4" t="str">
        <f t="shared" si="378"/>
        <v>S1_DPS_AVDD33.2</v>
      </c>
      <c r="I12161" s="4" t="str">
        <f t="shared" si="379"/>
        <v>SG1_SRC_DVDD33</v>
      </c>
    </row>
    <row r="12162" spans="1:9">
      <c r="A12162" t="s">
        <v>261</v>
      </c>
      <c r="B12162" t="s">
        <v>6523</v>
      </c>
      <c r="C12162" t="s">
        <v>6551</v>
      </c>
      <c r="D12162">
        <v>1</v>
      </c>
      <c r="E12162" t="s">
        <v>2059</v>
      </c>
      <c r="F12162">
        <v>1</v>
      </c>
      <c r="G12162">
        <v>1</v>
      </c>
      <c r="H12162" s="4" t="str">
        <f t="shared" ref="H12162:H12225" si="380">CONCATENATE(C12162,".",F12162)</f>
        <v>S1_DPS_DVDD09.1</v>
      </c>
      <c r="I12162" s="4" t="str">
        <f t="shared" ref="I12162:I12225" si="381">E12162</f>
        <v>S1_APWR_01+1F</v>
      </c>
    </row>
    <row r="12163" spans="1:9">
      <c r="A12163" t="s">
        <v>261</v>
      </c>
      <c r="B12163" t="s">
        <v>6523</v>
      </c>
      <c r="C12163" t="s">
        <v>6551</v>
      </c>
      <c r="D12163">
        <v>2</v>
      </c>
      <c r="E12163" t="s">
        <v>2085</v>
      </c>
      <c r="F12163">
        <v>2</v>
      </c>
      <c r="G12163">
        <v>2</v>
      </c>
      <c r="H12163" s="4" t="str">
        <f t="shared" si="380"/>
        <v>S1_DPS_DVDD09.2</v>
      </c>
      <c r="I12163" s="4" t="str">
        <f t="shared" si="381"/>
        <v>SG1_SRC_DVDD09</v>
      </c>
    </row>
    <row r="12164" spans="1:9">
      <c r="A12164" t="s">
        <v>261</v>
      </c>
      <c r="B12164" t="s">
        <v>6523</v>
      </c>
      <c r="C12164" t="s">
        <v>4815</v>
      </c>
      <c r="D12164">
        <v>1</v>
      </c>
      <c r="E12164" t="s">
        <v>4815</v>
      </c>
      <c r="F12164">
        <v>1</v>
      </c>
      <c r="G12164">
        <v>1</v>
      </c>
      <c r="H12164" s="4" t="str">
        <f t="shared" si="380"/>
        <v>S1_DPS_DVDD33.1</v>
      </c>
      <c r="I12164" s="4" t="str">
        <f t="shared" si="381"/>
        <v>S1_DPS_DVDD33</v>
      </c>
    </row>
    <row r="12165" spans="1:9">
      <c r="A12165" t="s">
        <v>261</v>
      </c>
      <c r="B12165" t="s">
        <v>6523</v>
      </c>
      <c r="C12165" t="s">
        <v>4815</v>
      </c>
      <c r="D12165">
        <v>2</v>
      </c>
      <c r="E12165" t="s">
        <v>2082</v>
      </c>
      <c r="F12165">
        <v>2</v>
      </c>
      <c r="G12165">
        <v>2</v>
      </c>
      <c r="H12165" s="4" t="str">
        <f t="shared" si="380"/>
        <v>S1_DPS_DVDD33.2</v>
      </c>
      <c r="I12165" s="4" t="str">
        <f t="shared" si="381"/>
        <v>SG1_SRC_DVDD33</v>
      </c>
    </row>
    <row r="12166" spans="1:9">
      <c r="A12166" t="s">
        <v>261</v>
      </c>
      <c r="B12166" t="s">
        <v>6523</v>
      </c>
      <c r="C12166" t="s">
        <v>6552</v>
      </c>
      <c r="D12166">
        <v>1</v>
      </c>
      <c r="E12166" t="s">
        <v>2070</v>
      </c>
      <c r="F12166">
        <v>1</v>
      </c>
      <c r="G12166">
        <v>1</v>
      </c>
      <c r="H12166" s="4" t="str">
        <f t="shared" si="380"/>
        <v>S1_DPS_GPIO_P015.1</v>
      </c>
      <c r="I12166" s="4" t="str">
        <f t="shared" si="381"/>
        <v>S1_APWR_08F</v>
      </c>
    </row>
    <row r="12167" spans="1:9">
      <c r="A12167" t="s">
        <v>261</v>
      </c>
      <c r="B12167" t="s">
        <v>6523</v>
      </c>
      <c r="C12167" t="s">
        <v>6552</v>
      </c>
      <c r="D12167">
        <v>2</v>
      </c>
      <c r="E12167" t="s">
        <v>2082</v>
      </c>
      <c r="F12167">
        <v>2</v>
      </c>
      <c r="G12167">
        <v>2</v>
      </c>
      <c r="H12167" s="4" t="str">
        <f t="shared" si="380"/>
        <v>S1_DPS_GPIO_P015.2</v>
      </c>
      <c r="I12167" s="4" t="str">
        <f t="shared" si="381"/>
        <v>SG1_SRC_DVDD33</v>
      </c>
    </row>
    <row r="12168" spans="1:9">
      <c r="A12168" t="s">
        <v>261</v>
      </c>
      <c r="B12168" t="s">
        <v>6523</v>
      </c>
      <c r="C12168" t="s">
        <v>4816</v>
      </c>
      <c r="D12168">
        <v>1</v>
      </c>
      <c r="E12168" t="s">
        <v>1476</v>
      </c>
      <c r="F12168">
        <v>1</v>
      </c>
      <c r="G12168">
        <v>1</v>
      </c>
      <c r="H12168" s="4" t="str">
        <f t="shared" si="380"/>
        <v>S1_DPS_LDOIN.1</v>
      </c>
      <c r="I12168" s="4" t="str">
        <f t="shared" si="381"/>
        <v>S1_APWR_04F</v>
      </c>
    </row>
    <row r="12169" spans="1:9">
      <c r="A12169" t="s">
        <v>261</v>
      </c>
      <c r="B12169" t="s">
        <v>6523</v>
      </c>
      <c r="C12169" t="s">
        <v>4816</v>
      </c>
      <c r="D12169">
        <v>2</v>
      </c>
      <c r="E12169" t="s">
        <v>2082</v>
      </c>
      <c r="F12169">
        <v>2</v>
      </c>
      <c r="G12169">
        <v>2</v>
      </c>
      <c r="H12169" s="4" t="str">
        <f t="shared" si="380"/>
        <v>S1_DPS_LDOIN.2</v>
      </c>
      <c r="I12169" s="4" t="str">
        <f t="shared" si="381"/>
        <v>SG1_SRC_DVDD33</v>
      </c>
    </row>
    <row r="12170" spans="1:9">
      <c r="A12170" t="s">
        <v>261</v>
      </c>
      <c r="B12170" t="s">
        <v>6523</v>
      </c>
      <c r="C12170" t="s">
        <v>6554</v>
      </c>
      <c r="D12170">
        <v>1</v>
      </c>
      <c r="E12170" t="s">
        <v>2084</v>
      </c>
      <c r="F12170">
        <v>1</v>
      </c>
      <c r="G12170">
        <v>1</v>
      </c>
      <c r="H12170" s="4" t="str">
        <f t="shared" si="380"/>
        <v>SG1_SWR1_FB.1</v>
      </c>
      <c r="I12170" s="4" t="str">
        <f t="shared" si="381"/>
        <v>S1_SWR1_FB</v>
      </c>
    </row>
    <row r="12171" spans="1:9">
      <c r="A12171" t="s">
        <v>261</v>
      </c>
      <c r="B12171" t="s">
        <v>6523</v>
      </c>
      <c r="C12171" t="s">
        <v>6554</v>
      </c>
      <c r="D12171">
        <v>2</v>
      </c>
      <c r="E12171" t="s">
        <v>169</v>
      </c>
      <c r="F12171">
        <v>2</v>
      </c>
      <c r="G12171">
        <v>2</v>
      </c>
      <c r="H12171" s="4" t="str">
        <f t="shared" si="380"/>
        <v>SG1_SWR1_FB.2</v>
      </c>
      <c r="I12171" s="4" t="str">
        <f t="shared" si="381"/>
        <v>DGND</v>
      </c>
    </row>
    <row r="12172" spans="1:9">
      <c r="A12172" t="s">
        <v>261</v>
      </c>
      <c r="B12172" t="s">
        <v>6555</v>
      </c>
      <c r="C12172" t="s">
        <v>6556</v>
      </c>
      <c r="D12172">
        <v>1</v>
      </c>
      <c r="E12172" t="s">
        <v>2090</v>
      </c>
      <c r="F12172">
        <v>1</v>
      </c>
      <c r="G12172">
        <v>1</v>
      </c>
      <c r="H12172" s="4" t="str">
        <f t="shared" si="380"/>
        <v>1BDG1.1</v>
      </c>
      <c r="I12172" s="4" t="str">
        <f t="shared" si="381"/>
        <v>SG1_DVDD09</v>
      </c>
    </row>
    <row r="12173" spans="1:9">
      <c r="A12173" t="s">
        <v>261</v>
      </c>
      <c r="B12173" t="s">
        <v>6555</v>
      </c>
      <c r="C12173" t="s">
        <v>6556</v>
      </c>
      <c r="D12173">
        <v>2</v>
      </c>
      <c r="E12173" t="s">
        <v>2085</v>
      </c>
      <c r="F12173">
        <v>2</v>
      </c>
      <c r="G12173">
        <v>2</v>
      </c>
      <c r="H12173" s="4" t="str">
        <f t="shared" si="380"/>
        <v>1BDG1.2</v>
      </c>
      <c r="I12173" s="4" t="str">
        <f t="shared" si="381"/>
        <v>SG1_SRC_DVDD09</v>
      </c>
    </row>
    <row r="12174" spans="1:9">
      <c r="A12174" t="s">
        <v>261</v>
      </c>
      <c r="B12174" t="s">
        <v>6555</v>
      </c>
      <c r="C12174" t="s">
        <v>6557</v>
      </c>
      <c r="D12174">
        <v>1</v>
      </c>
      <c r="E12174" t="s">
        <v>2091</v>
      </c>
      <c r="F12174">
        <v>1</v>
      </c>
      <c r="G12174">
        <v>1</v>
      </c>
      <c r="H12174" s="4" t="str">
        <f t="shared" si="380"/>
        <v>1BDG2.1</v>
      </c>
      <c r="I12174" s="4" t="str">
        <f t="shared" si="381"/>
        <v>SG1_AVDD09</v>
      </c>
    </row>
    <row r="12175" spans="1:9">
      <c r="A12175" t="s">
        <v>261</v>
      </c>
      <c r="B12175" t="s">
        <v>6555</v>
      </c>
      <c r="C12175" t="s">
        <v>6557</v>
      </c>
      <c r="D12175">
        <v>2</v>
      </c>
      <c r="E12175" t="s">
        <v>2085</v>
      </c>
      <c r="F12175">
        <v>2</v>
      </c>
      <c r="G12175">
        <v>2</v>
      </c>
      <c r="H12175" s="4" t="str">
        <f t="shared" si="380"/>
        <v>1BDG2.2</v>
      </c>
      <c r="I12175" s="4" t="str">
        <f t="shared" si="381"/>
        <v>SG1_SRC_DVDD09</v>
      </c>
    </row>
    <row r="12176" spans="1:9">
      <c r="A12176" t="s">
        <v>261</v>
      </c>
      <c r="B12176" t="s">
        <v>6555</v>
      </c>
      <c r="C12176" t="s">
        <v>8399</v>
      </c>
      <c r="D12176">
        <v>1</v>
      </c>
      <c r="E12176" t="s">
        <v>2090</v>
      </c>
      <c r="F12176">
        <v>1</v>
      </c>
      <c r="G12176">
        <v>1</v>
      </c>
      <c r="H12176" s="4" t="str">
        <f t="shared" si="380"/>
        <v>1BDG19.1</v>
      </c>
      <c r="I12176" s="4" t="str">
        <f t="shared" si="381"/>
        <v>SG1_DVDD09</v>
      </c>
    </row>
    <row r="12177" spans="1:9">
      <c r="A12177" t="s">
        <v>261</v>
      </c>
      <c r="B12177" t="s">
        <v>6555</v>
      </c>
      <c r="C12177" t="s">
        <v>8399</v>
      </c>
      <c r="D12177">
        <v>2</v>
      </c>
      <c r="E12177" t="s">
        <v>2085</v>
      </c>
      <c r="F12177">
        <v>2</v>
      </c>
      <c r="G12177">
        <v>2</v>
      </c>
      <c r="H12177" s="4" t="str">
        <f t="shared" si="380"/>
        <v>1BDG19.2</v>
      </c>
      <c r="I12177" s="4" t="str">
        <f t="shared" si="381"/>
        <v>SG1_SRC_DVDD09</v>
      </c>
    </row>
    <row r="12178" spans="1:9">
      <c r="A12178" t="s">
        <v>261</v>
      </c>
      <c r="B12178" t="s">
        <v>6555</v>
      </c>
      <c r="C12178" t="s">
        <v>8400</v>
      </c>
      <c r="D12178">
        <v>1</v>
      </c>
      <c r="E12178" t="s">
        <v>2090</v>
      </c>
      <c r="F12178">
        <v>1</v>
      </c>
      <c r="G12178">
        <v>1</v>
      </c>
      <c r="H12178" s="4" t="str">
        <f t="shared" si="380"/>
        <v>1BDG20.1</v>
      </c>
      <c r="I12178" s="4" t="str">
        <f t="shared" si="381"/>
        <v>SG1_DVDD09</v>
      </c>
    </row>
    <row r="12179" spans="1:9">
      <c r="A12179" t="s">
        <v>261</v>
      </c>
      <c r="B12179" t="s">
        <v>6555</v>
      </c>
      <c r="C12179" t="s">
        <v>8400</v>
      </c>
      <c r="D12179">
        <v>2</v>
      </c>
      <c r="E12179" t="s">
        <v>2085</v>
      </c>
      <c r="F12179">
        <v>2</v>
      </c>
      <c r="G12179">
        <v>2</v>
      </c>
      <c r="H12179" s="4" t="str">
        <f t="shared" si="380"/>
        <v>1BDG20.2</v>
      </c>
      <c r="I12179" s="4" t="str">
        <f t="shared" si="381"/>
        <v>SG1_SRC_DVDD09</v>
      </c>
    </row>
    <row r="12180" spans="1:9">
      <c r="A12180" t="s">
        <v>261</v>
      </c>
      <c r="B12180" t="s">
        <v>6555</v>
      </c>
      <c r="C12180" t="s">
        <v>6558</v>
      </c>
      <c r="D12180">
        <v>1</v>
      </c>
      <c r="E12180" t="s">
        <v>2090</v>
      </c>
      <c r="F12180">
        <v>1</v>
      </c>
      <c r="G12180">
        <v>1</v>
      </c>
      <c r="H12180" s="4" t="str">
        <f t="shared" si="380"/>
        <v>1CG1.1</v>
      </c>
      <c r="I12180" s="4" t="str">
        <f t="shared" si="381"/>
        <v>SG1_DVDD09</v>
      </c>
    </row>
    <row r="12181" spans="1:9">
      <c r="A12181" t="s">
        <v>261</v>
      </c>
      <c r="B12181" t="s">
        <v>6555</v>
      </c>
      <c r="C12181" t="s">
        <v>6558</v>
      </c>
      <c r="D12181">
        <v>2</v>
      </c>
      <c r="E12181" t="s">
        <v>169</v>
      </c>
      <c r="F12181">
        <v>2</v>
      </c>
      <c r="G12181">
        <v>2</v>
      </c>
      <c r="H12181" s="4" t="str">
        <f t="shared" si="380"/>
        <v>1CG1.2</v>
      </c>
      <c r="I12181" s="4" t="str">
        <f t="shared" si="381"/>
        <v>DGND</v>
      </c>
    </row>
    <row r="12182" spans="1:9">
      <c r="A12182" t="s">
        <v>261</v>
      </c>
      <c r="B12182" t="s">
        <v>6555</v>
      </c>
      <c r="C12182" t="s">
        <v>6559</v>
      </c>
      <c r="D12182">
        <v>1</v>
      </c>
      <c r="E12182" t="s">
        <v>2090</v>
      </c>
      <c r="F12182">
        <v>1</v>
      </c>
      <c r="G12182">
        <v>1</v>
      </c>
      <c r="H12182" s="4" t="str">
        <f t="shared" si="380"/>
        <v>1CG2.1</v>
      </c>
      <c r="I12182" s="4" t="str">
        <f t="shared" si="381"/>
        <v>SG1_DVDD09</v>
      </c>
    </row>
    <row r="12183" spans="1:9">
      <c r="A12183" t="s">
        <v>261</v>
      </c>
      <c r="B12183" t="s">
        <v>6555</v>
      </c>
      <c r="C12183" t="s">
        <v>6559</v>
      </c>
      <c r="D12183">
        <v>2</v>
      </c>
      <c r="E12183" t="s">
        <v>169</v>
      </c>
      <c r="F12183">
        <v>2</v>
      </c>
      <c r="G12183">
        <v>2</v>
      </c>
      <c r="H12183" s="4" t="str">
        <f t="shared" si="380"/>
        <v>1CG2.2</v>
      </c>
      <c r="I12183" s="4" t="str">
        <f t="shared" si="381"/>
        <v>DGND</v>
      </c>
    </row>
    <row r="12184" spans="1:9">
      <c r="A12184" t="s">
        <v>261</v>
      </c>
      <c r="B12184" t="s">
        <v>6555</v>
      </c>
      <c r="C12184" t="s">
        <v>6560</v>
      </c>
      <c r="D12184">
        <v>1</v>
      </c>
      <c r="E12184" t="s">
        <v>2090</v>
      </c>
      <c r="F12184">
        <v>1</v>
      </c>
      <c r="G12184">
        <v>1</v>
      </c>
      <c r="H12184" s="4" t="str">
        <f t="shared" si="380"/>
        <v>1CG3.1</v>
      </c>
      <c r="I12184" s="4" t="str">
        <f t="shared" si="381"/>
        <v>SG1_DVDD09</v>
      </c>
    </row>
    <row r="12185" spans="1:9">
      <c r="A12185" t="s">
        <v>261</v>
      </c>
      <c r="B12185" t="s">
        <v>6555</v>
      </c>
      <c r="C12185" t="s">
        <v>6560</v>
      </c>
      <c r="D12185">
        <v>2</v>
      </c>
      <c r="E12185" t="s">
        <v>169</v>
      </c>
      <c r="F12185">
        <v>2</v>
      </c>
      <c r="G12185">
        <v>2</v>
      </c>
      <c r="H12185" s="4" t="str">
        <f t="shared" si="380"/>
        <v>1CG3.2</v>
      </c>
      <c r="I12185" s="4" t="str">
        <f t="shared" si="381"/>
        <v>DGND</v>
      </c>
    </row>
    <row r="12186" spans="1:9">
      <c r="A12186" t="s">
        <v>261</v>
      </c>
      <c r="B12186" t="s">
        <v>6555</v>
      </c>
      <c r="C12186" t="s">
        <v>6561</v>
      </c>
      <c r="D12186">
        <v>1</v>
      </c>
      <c r="E12186" t="s">
        <v>2090</v>
      </c>
      <c r="F12186">
        <v>1</v>
      </c>
      <c r="G12186">
        <v>1</v>
      </c>
      <c r="H12186" s="4" t="str">
        <f t="shared" si="380"/>
        <v>1CG4.1</v>
      </c>
      <c r="I12186" s="4" t="str">
        <f t="shared" si="381"/>
        <v>SG1_DVDD09</v>
      </c>
    </row>
    <row r="12187" spans="1:9">
      <c r="A12187" t="s">
        <v>261</v>
      </c>
      <c r="B12187" t="s">
        <v>6555</v>
      </c>
      <c r="C12187" t="s">
        <v>6561</v>
      </c>
      <c r="D12187">
        <v>2</v>
      </c>
      <c r="E12187" t="s">
        <v>169</v>
      </c>
      <c r="F12187">
        <v>2</v>
      </c>
      <c r="G12187">
        <v>2</v>
      </c>
      <c r="H12187" s="4" t="str">
        <f t="shared" si="380"/>
        <v>1CG4.2</v>
      </c>
      <c r="I12187" s="4" t="str">
        <f t="shared" si="381"/>
        <v>DGND</v>
      </c>
    </row>
    <row r="12188" spans="1:9">
      <c r="A12188" t="s">
        <v>261</v>
      </c>
      <c r="B12188" t="s">
        <v>6555</v>
      </c>
      <c r="C12188" t="s">
        <v>6562</v>
      </c>
      <c r="D12188">
        <v>1</v>
      </c>
      <c r="E12188" t="s">
        <v>2090</v>
      </c>
      <c r="F12188">
        <v>1</v>
      </c>
      <c r="G12188">
        <v>1</v>
      </c>
      <c r="H12188" s="4" t="str">
        <f t="shared" si="380"/>
        <v>1CG5.1</v>
      </c>
      <c r="I12188" s="4" t="str">
        <f t="shared" si="381"/>
        <v>SG1_DVDD09</v>
      </c>
    </row>
    <row r="12189" spans="1:9">
      <c r="A12189" t="s">
        <v>261</v>
      </c>
      <c r="B12189" t="s">
        <v>6555</v>
      </c>
      <c r="C12189" t="s">
        <v>6562</v>
      </c>
      <c r="D12189">
        <v>2</v>
      </c>
      <c r="E12189" t="s">
        <v>169</v>
      </c>
      <c r="F12189">
        <v>2</v>
      </c>
      <c r="G12189">
        <v>2</v>
      </c>
      <c r="H12189" s="4" t="str">
        <f t="shared" si="380"/>
        <v>1CG5.2</v>
      </c>
      <c r="I12189" s="4" t="str">
        <f t="shared" si="381"/>
        <v>DGND</v>
      </c>
    </row>
    <row r="12190" spans="1:9">
      <c r="A12190" t="s">
        <v>261</v>
      </c>
      <c r="B12190" t="s">
        <v>6555</v>
      </c>
      <c r="C12190" t="s">
        <v>6563</v>
      </c>
      <c r="D12190">
        <v>1</v>
      </c>
      <c r="E12190" t="s">
        <v>2090</v>
      </c>
      <c r="F12190">
        <v>1</v>
      </c>
      <c r="G12190">
        <v>1</v>
      </c>
      <c r="H12190" s="4" t="str">
        <f t="shared" si="380"/>
        <v>1CG6.1</v>
      </c>
      <c r="I12190" s="4" t="str">
        <f t="shared" si="381"/>
        <v>SG1_DVDD09</v>
      </c>
    </row>
    <row r="12191" spans="1:9">
      <c r="A12191" t="s">
        <v>261</v>
      </c>
      <c r="B12191" t="s">
        <v>6555</v>
      </c>
      <c r="C12191" t="s">
        <v>6563</v>
      </c>
      <c r="D12191">
        <v>2</v>
      </c>
      <c r="E12191" t="s">
        <v>169</v>
      </c>
      <c r="F12191">
        <v>2</v>
      </c>
      <c r="G12191">
        <v>2</v>
      </c>
      <c r="H12191" s="4" t="str">
        <f t="shared" si="380"/>
        <v>1CG6.2</v>
      </c>
      <c r="I12191" s="4" t="str">
        <f t="shared" si="381"/>
        <v>DGND</v>
      </c>
    </row>
    <row r="12192" spans="1:9">
      <c r="A12192" t="s">
        <v>261</v>
      </c>
      <c r="B12192" t="s">
        <v>6555</v>
      </c>
      <c r="C12192" t="s">
        <v>6564</v>
      </c>
      <c r="D12192">
        <v>1</v>
      </c>
      <c r="E12192" t="s">
        <v>2090</v>
      </c>
      <c r="F12192">
        <v>1</v>
      </c>
      <c r="G12192">
        <v>1</v>
      </c>
      <c r="H12192" s="4" t="str">
        <f t="shared" si="380"/>
        <v>1CG7.1</v>
      </c>
      <c r="I12192" s="4" t="str">
        <f t="shared" si="381"/>
        <v>SG1_DVDD09</v>
      </c>
    </row>
    <row r="12193" spans="1:9">
      <c r="A12193" t="s">
        <v>261</v>
      </c>
      <c r="B12193" t="s">
        <v>6555</v>
      </c>
      <c r="C12193" t="s">
        <v>6564</v>
      </c>
      <c r="D12193">
        <v>2</v>
      </c>
      <c r="E12193" t="s">
        <v>169</v>
      </c>
      <c r="F12193">
        <v>2</v>
      </c>
      <c r="G12193">
        <v>2</v>
      </c>
      <c r="H12193" s="4" t="str">
        <f t="shared" si="380"/>
        <v>1CG7.2</v>
      </c>
      <c r="I12193" s="4" t="str">
        <f t="shared" si="381"/>
        <v>DGND</v>
      </c>
    </row>
    <row r="12194" spans="1:9">
      <c r="A12194" t="s">
        <v>261</v>
      </c>
      <c r="B12194" t="s">
        <v>6555</v>
      </c>
      <c r="C12194" t="s">
        <v>6565</v>
      </c>
      <c r="D12194">
        <v>1</v>
      </c>
      <c r="E12194" t="s">
        <v>2090</v>
      </c>
      <c r="F12194">
        <v>1</v>
      </c>
      <c r="G12194">
        <v>1</v>
      </c>
      <c r="H12194" s="4" t="str">
        <f t="shared" si="380"/>
        <v>1CG8.1</v>
      </c>
      <c r="I12194" s="4" t="str">
        <f t="shared" si="381"/>
        <v>SG1_DVDD09</v>
      </c>
    </row>
    <row r="12195" spans="1:9">
      <c r="A12195" t="s">
        <v>261</v>
      </c>
      <c r="B12195" t="s">
        <v>6555</v>
      </c>
      <c r="C12195" t="s">
        <v>6565</v>
      </c>
      <c r="D12195">
        <v>2</v>
      </c>
      <c r="E12195" t="s">
        <v>169</v>
      </c>
      <c r="F12195">
        <v>2</v>
      </c>
      <c r="G12195">
        <v>2</v>
      </c>
      <c r="H12195" s="4" t="str">
        <f t="shared" si="380"/>
        <v>1CG8.2</v>
      </c>
      <c r="I12195" s="4" t="str">
        <f t="shared" si="381"/>
        <v>DGND</v>
      </c>
    </row>
    <row r="12196" spans="1:9">
      <c r="A12196" t="s">
        <v>261</v>
      </c>
      <c r="B12196" t="s">
        <v>6555</v>
      </c>
      <c r="C12196" t="s">
        <v>6566</v>
      </c>
      <c r="D12196">
        <v>1</v>
      </c>
      <c r="E12196" t="s">
        <v>2090</v>
      </c>
      <c r="F12196">
        <v>1</v>
      </c>
      <c r="G12196">
        <v>1</v>
      </c>
      <c r="H12196" s="4" t="str">
        <f t="shared" si="380"/>
        <v>1CG9.1</v>
      </c>
      <c r="I12196" s="4" t="str">
        <f t="shared" si="381"/>
        <v>SG1_DVDD09</v>
      </c>
    </row>
    <row r="12197" spans="1:9">
      <c r="A12197" t="s">
        <v>261</v>
      </c>
      <c r="B12197" t="s">
        <v>6555</v>
      </c>
      <c r="C12197" t="s">
        <v>6566</v>
      </c>
      <c r="D12197">
        <v>2</v>
      </c>
      <c r="E12197" t="s">
        <v>169</v>
      </c>
      <c r="F12197">
        <v>2</v>
      </c>
      <c r="G12197">
        <v>2</v>
      </c>
      <c r="H12197" s="4" t="str">
        <f t="shared" si="380"/>
        <v>1CG9.2</v>
      </c>
      <c r="I12197" s="4" t="str">
        <f t="shared" si="381"/>
        <v>DGND</v>
      </c>
    </row>
    <row r="12198" spans="1:9">
      <c r="A12198" t="s">
        <v>261</v>
      </c>
      <c r="B12198" t="s">
        <v>6555</v>
      </c>
      <c r="C12198" t="s">
        <v>6567</v>
      </c>
      <c r="D12198">
        <v>1</v>
      </c>
      <c r="E12198" t="s">
        <v>2090</v>
      </c>
      <c r="F12198">
        <v>1</v>
      </c>
      <c r="G12198">
        <v>1</v>
      </c>
      <c r="H12198" s="4" t="str">
        <f t="shared" si="380"/>
        <v>1CG10.1</v>
      </c>
      <c r="I12198" s="4" t="str">
        <f t="shared" si="381"/>
        <v>SG1_DVDD09</v>
      </c>
    </row>
    <row r="12199" spans="1:9">
      <c r="A12199" t="s">
        <v>261</v>
      </c>
      <c r="B12199" t="s">
        <v>6555</v>
      </c>
      <c r="C12199" t="s">
        <v>6567</v>
      </c>
      <c r="D12199">
        <v>2</v>
      </c>
      <c r="E12199" t="s">
        <v>169</v>
      </c>
      <c r="F12199">
        <v>2</v>
      </c>
      <c r="G12199">
        <v>2</v>
      </c>
      <c r="H12199" s="4" t="str">
        <f t="shared" si="380"/>
        <v>1CG10.2</v>
      </c>
      <c r="I12199" s="4" t="str">
        <f t="shared" si="381"/>
        <v>DGND</v>
      </c>
    </row>
    <row r="12200" spans="1:9">
      <c r="A12200" t="s">
        <v>261</v>
      </c>
      <c r="B12200" t="s">
        <v>6555</v>
      </c>
      <c r="C12200" t="s">
        <v>6568</v>
      </c>
      <c r="D12200">
        <v>1</v>
      </c>
      <c r="E12200" t="s">
        <v>2090</v>
      </c>
      <c r="F12200">
        <v>1</v>
      </c>
      <c r="G12200">
        <v>1</v>
      </c>
      <c r="H12200" s="4" t="str">
        <f t="shared" si="380"/>
        <v>1CG11.1</v>
      </c>
      <c r="I12200" s="4" t="str">
        <f t="shared" si="381"/>
        <v>SG1_DVDD09</v>
      </c>
    </row>
    <row r="12201" spans="1:9">
      <c r="A12201" t="s">
        <v>261</v>
      </c>
      <c r="B12201" t="s">
        <v>6555</v>
      </c>
      <c r="C12201" t="s">
        <v>6568</v>
      </c>
      <c r="D12201">
        <v>2</v>
      </c>
      <c r="E12201" t="s">
        <v>169</v>
      </c>
      <c r="F12201">
        <v>2</v>
      </c>
      <c r="G12201">
        <v>2</v>
      </c>
      <c r="H12201" s="4" t="str">
        <f t="shared" si="380"/>
        <v>1CG11.2</v>
      </c>
      <c r="I12201" s="4" t="str">
        <f t="shared" si="381"/>
        <v>DGND</v>
      </c>
    </row>
    <row r="12202" spans="1:9">
      <c r="A12202" t="s">
        <v>261</v>
      </c>
      <c r="B12202" t="s">
        <v>6555</v>
      </c>
      <c r="C12202" t="s">
        <v>6569</v>
      </c>
      <c r="D12202">
        <v>1</v>
      </c>
      <c r="E12202" t="s">
        <v>2090</v>
      </c>
      <c r="F12202">
        <v>1</v>
      </c>
      <c r="G12202">
        <v>1</v>
      </c>
      <c r="H12202" s="4" t="str">
        <f t="shared" si="380"/>
        <v>1CG12.1</v>
      </c>
      <c r="I12202" s="4" t="str">
        <f t="shared" si="381"/>
        <v>SG1_DVDD09</v>
      </c>
    </row>
    <row r="12203" spans="1:9">
      <c r="A12203" t="s">
        <v>261</v>
      </c>
      <c r="B12203" t="s">
        <v>6555</v>
      </c>
      <c r="C12203" t="s">
        <v>6569</v>
      </c>
      <c r="D12203">
        <v>2</v>
      </c>
      <c r="E12203" t="s">
        <v>169</v>
      </c>
      <c r="F12203">
        <v>2</v>
      </c>
      <c r="G12203">
        <v>2</v>
      </c>
      <c r="H12203" s="4" t="str">
        <f t="shared" si="380"/>
        <v>1CG12.2</v>
      </c>
      <c r="I12203" s="4" t="str">
        <f t="shared" si="381"/>
        <v>DGND</v>
      </c>
    </row>
    <row r="12204" spans="1:9">
      <c r="A12204" t="s">
        <v>261</v>
      </c>
      <c r="B12204" t="s">
        <v>6555</v>
      </c>
      <c r="C12204" t="s">
        <v>6570</v>
      </c>
      <c r="D12204">
        <v>1</v>
      </c>
      <c r="E12204" t="s">
        <v>2090</v>
      </c>
      <c r="F12204">
        <v>1</v>
      </c>
      <c r="G12204">
        <v>1</v>
      </c>
      <c r="H12204" s="4" t="str">
        <f t="shared" si="380"/>
        <v>1CG13.1</v>
      </c>
      <c r="I12204" s="4" t="str">
        <f t="shared" si="381"/>
        <v>SG1_DVDD09</v>
      </c>
    </row>
    <row r="12205" spans="1:9">
      <c r="A12205" t="s">
        <v>261</v>
      </c>
      <c r="B12205" t="s">
        <v>6555</v>
      </c>
      <c r="C12205" t="s">
        <v>6570</v>
      </c>
      <c r="D12205">
        <v>2</v>
      </c>
      <c r="E12205" t="s">
        <v>169</v>
      </c>
      <c r="F12205">
        <v>2</v>
      </c>
      <c r="G12205">
        <v>2</v>
      </c>
      <c r="H12205" s="4" t="str">
        <f t="shared" si="380"/>
        <v>1CG13.2</v>
      </c>
      <c r="I12205" s="4" t="str">
        <f t="shared" si="381"/>
        <v>DGND</v>
      </c>
    </row>
    <row r="12206" spans="1:9">
      <c r="A12206" t="s">
        <v>261</v>
      </c>
      <c r="B12206" t="s">
        <v>6555</v>
      </c>
      <c r="C12206" t="s">
        <v>6571</v>
      </c>
      <c r="D12206">
        <v>1</v>
      </c>
      <c r="E12206" t="s">
        <v>2090</v>
      </c>
      <c r="F12206">
        <v>1</v>
      </c>
      <c r="G12206">
        <v>1</v>
      </c>
      <c r="H12206" s="4" t="str">
        <f t="shared" si="380"/>
        <v>1CG14.1</v>
      </c>
      <c r="I12206" s="4" t="str">
        <f t="shared" si="381"/>
        <v>SG1_DVDD09</v>
      </c>
    </row>
    <row r="12207" spans="1:9">
      <c r="A12207" t="s">
        <v>261</v>
      </c>
      <c r="B12207" t="s">
        <v>6555</v>
      </c>
      <c r="C12207" t="s">
        <v>6571</v>
      </c>
      <c r="D12207">
        <v>2</v>
      </c>
      <c r="E12207" t="s">
        <v>169</v>
      </c>
      <c r="F12207">
        <v>2</v>
      </c>
      <c r="G12207">
        <v>2</v>
      </c>
      <c r="H12207" s="4" t="str">
        <f t="shared" si="380"/>
        <v>1CG14.2</v>
      </c>
      <c r="I12207" s="4" t="str">
        <f t="shared" si="381"/>
        <v>DGND</v>
      </c>
    </row>
    <row r="12208" spans="1:9">
      <c r="A12208" t="s">
        <v>261</v>
      </c>
      <c r="B12208" t="s">
        <v>6555</v>
      </c>
      <c r="C12208" t="s">
        <v>6572</v>
      </c>
      <c r="D12208">
        <v>1</v>
      </c>
      <c r="E12208" t="s">
        <v>2090</v>
      </c>
      <c r="F12208">
        <v>1</v>
      </c>
      <c r="G12208">
        <v>1</v>
      </c>
      <c r="H12208" s="4" t="str">
        <f t="shared" si="380"/>
        <v>1CG15.1</v>
      </c>
      <c r="I12208" s="4" t="str">
        <f t="shared" si="381"/>
        <v>SG1_DVDD09</v>
      </c>
    </row>
    <row r="12209" spans="1:9">
      <c r="A12209" t="s">
        <v>261</v>
      </c>
      <c r="B12209" t="s">
        <v>6555</v>
      </c>
      <c r="C12209" t="s">
        <v>6572</v>
      </c>
      <c r="D12209">
        <v>2</v>
      </c>
      <c r="E12209" t="s">
        <v>169</v>
      </c>
      <c r="F12209">
        <v>2</v>
      </c>
      <c r="G12209">
        <v>2</v>
      </c>
      <c r="H12209" s="4" t="str">
        <f t="shared" si="380"/>
        <v>1CG15.2</v>
      </c>
      <c r="I12209" s="4" t="str">
        <f t="shared" si="381"/>
        <v>DGND</v>
      </c>
    </row>
    <row r="12210" spans="1:9">
      <c r="A12210" t="s">
        <v>261</v>
      </c>
      <c r="B12210" t="s">
        <v>6555</v>
      </c>
      <c r="C12210" t="s">
        <v>6573</v>
      </c>
      <c r="D12210">
        <v>1</v>
      </c>
      <c r="E12210" t="s">
        <v>2090</v>
      </c>
      <c r="F12210">
        <v>1</v>
      </c>
      <c r="G12210">
        <v>1</v>
      </c>
      <c r="H12210" s="4" t="str">
        <f t="shared" si="380"/>
        <v>1CG16.1</v>
      </c>
      <c r="I12210" s="4" t="str">
        <f t="shared" si="381"/>
        <v>SG1_DVDD09</v>
      </c>
    </row>
    <row r="12211" spans="1:9">
      <c r="A12211" t="s">
        <v>261</v>
      </c>
      <c r="B12211" t="s">
        <v>6555</v>
      </c>
      <c r="C12211" t="s">
        <v>6573</v>
      </c>
      <c r="D12211">
        <v>2</v>
      </c>
      <c r="E12211" t="s">
        <v>169</v>
      </c>
      <c r="F12211">
        <v>2</v>
      </c>
      <c r="G12211">
        <v>2</v>
      </c>
      <c r="H12211" s="4" t="str">
        <f t="shared" si="380"/>
        <v>1CG16.2</v>
      </c>
      <c r="I12211" s="4" t="str">
        <f t="shared" si="381"/>
        <v>DGND</v>
      </c>
    </row>
    <row r="12212" spans="1:9">
      <c r="A12212" t="s">
        <v>261</v>
      </c>
      <c r="B12212" t="s">
        <v>6555</v>
      </c>
      <c r="C12212" t="s">
        <v>6574</v>
      </c>
      <c r="D12212">
        <v>1</v>
      </c>
      <c r="E12212" t="s">
        <v>2090</v>
      </c>
      <c r="F12212">
        <v>1</v>
      </c>
      <c r="G12212">
        <v>1</v>
      </c>
      <c r="H12212" s="4" t="str">
        <f t="shared" si="380"/>
        <v>1CG17.1</v>
      </c>
      <c r="I12212" s="4" t="str">
        <f t="shared" si="381"/>
        <v>SG1_DVDD09</v>
      </c>
    </row>
    <row r="12213" spans="1:9">
      <c r="A12213" t="s">
        <v>261</v>
      </c>
      <c r="B12213" t="s">
        <v>6555</v>
      </c>
      <c r="C12213" t="s">
        <v>6574</v>
      </c>
      <c r="D12213">
        <v>2</v>
      </c>
      <c r="E12213" t="s">
        <v>169</v>
      </c>
      <c r="F12213">
        <v>2</v>
      </c>
      <c r="G12213">
        <v>2</v>
      </c>
      <c r="H12213" s="4" t="str">
        <f t="shared" si="380"/>
        <v>1CG17.2</v>
      </c>
      <c r="I12213" s="4" t="str">
        <f t="shared" si="381"/>
        <v>DGND</v>
      </c>
    </row>
    <row r="12214" spans="1:9">
      <c r="A12214" t="s">
        <v>261</v>
      </c>
      <c r="B12214" t="s">
        <v>6555</v>
      </c>
      <c r="C12214" t="s">
        <v>6575</v>
      </c>
      <c r="D12214">
        <v>1</v>
      </c>
      <c r="E12214" t="s">
        <v>2090</v>
      </c>
      <c r="F12214">
        <v>1</v>
      </c>
      <c r="G12214">
        <v>1</v>
      </c>
      <c r="H12214" s="4" t="str">
        <f t="shared" si="380"/>
        <v>1CG18.1</v>
      </c>
      <c r="I12214" s="4" t="str">
        <f t="shared" si="381"/>
        <v>SG1_DVDD09</v>
      </c>
    </row>
    <row r="12215" spans="1:9">
      <c r="A12215" t="s">
        <v>261</v>
      </c>
      <c r="B12215" t="s">
        <v>6555</v>
      </c>
      <c r="C12215" t="s">
        <v>6575</v>
      </c>
      <c r="D12215">
        <v>2</v>
      </c>
      <c r="E12215" t="s">
        <v>169</v>
      </c>
      <c r="F12215">
        <v>2</v>
      </c>
      <c r="G12215">
        <v>2</v>
      </c>
      <c r="H12215" s="4" t="str">
        <f t="shared" si="380"/>
        <v>1CG18.2</v>
      </c>
      <c r="I12215" s="4" t="str">
        <f t="shared" si="381"/>
        <v>DGND</v>
      </c>
    </row>
    <row r="12216" spans="1:9">
      <c r="A12216" t="s">
        <v>261</v>
      </c>
      <c r="B12216" t="s">
        <v>6555</v>
      </c>
      <c r="C12216" t="s">
        <v>6576</v>
      </c>
      <c r="D12216">
        <v>1</v>
      </c>
      <c r="E12216" t="s">
        <v>2090</v>
      </c>
      <c r="F12216">
        <v>1</v>
      </c>
      <c r="G12216">
        <v>1</v>
      </c>
      <c r="H12216" s="4" t="str">
        <f t="shared" si="380"/>
        <v>1CG19.1</v>
      </c>
      <c r="I12216" s="4" t="str">
        <f t="shared" si="381"/>
        <v>SG1_DVDD09</v>
      </c>
    </row>
    <row r="12217" spans="1:9">
      <c r="A12217" t="s">
        <v>261</v>
      </c>
      <c r="B12217" t="s">
        <v>6555</v>
      </c>
      <c r="C12217" t="s">
        <v>6576</v>
      </c>
      <c r="D12217">
        <v>2</v>
      </c>
      <c r="E12217" t="s">
        <v>169</v>
      </c>
      <c r="F12217">
        <v>2</v>
      </c>
      <c r="G12217">
        <v>2</v>
      </c>
      <c r="H12217" s="4" t="str">
        <f t="shared" si="380"/>
        <v>1CG19.2</v>
      </c>
      <c r="I12217" s="4" t="str">
        <f t="shared" si="381"/>
        <v>DGND</v>
      </c>
    </row>
    <row r="12218" spans="1:9">
      <c r="A12218" t="s">
        <v>261</v>
      </c>
      <c r="B12218" t="s">
        <v>6555</v>
      </c>
      <c r="C12218" t="s">
        <v>6577</v>
      </c>
      <c r="D12218">
        <v>1</v>
      </c>
      <c r="E12218" t="s">
        <v>2085</v>
      </c>
      <c r="F12218">
        <v>1</v>
      </c>
      <c r="G12218">
        <v>1</v>
      </c>
      <c r="H12218" s="4" t="str">
        <f t="shared" si="380"/>
        <v>1CG20.1</v>
      </c>
      <c r="I12218" s="4" t="str">
        <f t="shared" si="381"/>
        <v>SG1_SRC_DVDD09</v>
      </c>
    </row>
    <row r="12219" spans="1:9">
      <c r="A12219" t="s">
        <v>261</v>
      </c>
      <c r="B12219" t="s">
        <v>6555</v>
      </c>
      <c r="C12219" t="s">
        <v>6577</v>
      </c>
      <c r="D12219">
        <v>2</v>
      </c>
      <c r="E12219" t="s">
        <v>169</v>
      </c>
      <c r="F12219">
        <v>2</v>
      </c>
      <c r="G12219">
        <v>2</v>
      </c>
      <c r="H12219" s="4" t="str">
        <f t="shared" si="380"/>
        <v>1CG20.2</v>
      </c>
      <c r="I12219" s="4" t="str">
        <f t="shared" si="381"/>
        <v>DGND</v>
      </c>
    </row>
    <row r="12220" spans="1:9">
      <c r="A12220" t="s">
        <v>261</v>
      </c>
      <c r="B12220" t="s">
        <v>6555</v>
      </c>
      <c r="C12220" t="s">
        <v>6578</v>
      </c>
      <c r="D12220">
        <v>1</v>
      </c>
      <c r="E12220" t="s">
        <v>2085</v>
      </c>
      <c r="F12220">
        <v>1</v>
      </c>
      <c r="G12220">
        <v>1</v>
      </c>
      <c r="H12220" s="4" t="str">
        <f t="shared" si="380"/>
        <v>1CG21.1</v>
      </c>
      <c r="I12220" s="4" t="str">
        <f t="shared" si="381"/>
        <v>SG1_SRC_DVDD09</v>
      </c>
    </row>
    <row r="12221" spans="1:9">
      <c r="A12221" t="s">
        <v>261</v>
      </c>
      <c r="B12221" t="s">
        <v>6555</v>
      </c>
      <c r="C12221" t="s">
        <v>6578</v>
      </c>
      <c r="D12221">
        <v>2</v>
      </c>
      <c r="E12221" t="s">
        <v>169</v>
      </c>
      <c r="F12221">
        <v>2</v>
      </c>
      <c r="G12221">
        <v>2</v>
      </c>
      <c r="H12221" s="4" t="str">
        <f t="shared" si="380"/>
        <v>1CG21.2</v>
      </c>
      <c r="I12221" s="4" t="str">
        <f t="shared" si="381"/>
        <v>DGND</v>
      </c>
    </row>
    <row r="12222" spans="1:9">
      <c r="A12222" t="s">
        <v>261</v>
      </c>
      <c r="B12222" t="s">
        <v>6555</v>
      </c>
      <c r="C12222" t="s">
        <v>6579</v>
      </c>
      <c r="D12222">
        <v>1</v>
      </c>
      <c r="E12222" t="s">
        <v>2085</v>
      </c>
      <c r="F12222">
        <v>1</v>
      </c>
      <c r="G12222">
        <v>1</v>
      </c>
      <c r="H12222" s="4" t="str">
        <f t="shared" si="380"/>
        <v>1CG22.1</v>
      </c>
      <c r="I12222" s="4" t="str">
        <f t="shared" si="381"/>
        <v>SG1_SRC_DVDD09</v>
      </c>
    </row>
    <row r="12223" spans="1:9">
      <c r="A12223" t="s">
        <v>261</v>
      </c>
      <c r="B12223" t="s">
        <v>6555</v>
      </c>
      <c r="C12223" t="s">
        <v>6579</v>
      </c>
      <c r="D12223">
        <v>2</v>
      </c>
      <c r="E12223" t="s">
        <v>169</v>
      </c>
      <c r="F12223">
        <v>2</v>
      </c>
      <c r="G12223">
        <v>2</v>
      </c>
      <c r="H12223" s="4" t="str">
        <f t="shared" si="380"/>
        <v>1CG22.2</v>
      </c>
      <c r="I12223" s="4" t="str">
        <f t="shared" si="381"/>
        <v>DGND</v>
      </c>
    </row>
    <row r="12224" spans="1:9">
      <c r="A12224" t="s">
        <v>261</v>
      </c>
      <c r="B12224" t="s">
        <v>6555</v>
      </c>
      <c r="C12224" t="s">
        <v>6580</v>
      </c>
      <c r="D12224">
        <v>1</v>
      </c>
      <c r="E12224" t="s">
        <v>2085</v>
      </c>
      <c r="F12224">
        <v>1</v>
      </c>
      <c r="G12224">
        <v>1</v>
      </c>
      <c r="H12224" s="4" t="str">
        <f t="shared" si="380"/>
        <v>1CG23.1</v>
      </c>
      <c r="I12224" s="4" t="str">
        <f t="shared" si="381"/>
        <v>SG1_SRC_DVDD09</v>
      </c>
    </row>
    <row r="12225" spans="1:9">
      <c r="A12225" t="s">
        <v>261</v>
      </c>
      <c r="B12225" t="s">
        <v>6555</v>
      </c>
      <c r="C12225" t="s">
        <v>6580</v>
      </c>
      <c r="D12225">
        <v>2</v>
      </c>
      <c r="E12225" t="s">
        <v>169</v>
      </c>
      <c r="F12225">
        <v>2</v>
      </c>
      <c r="G12225">
        <v>2</v>
      </c>
      <c r="H12225" s="4" t="str">
        <f t="shared" si="380"/>
        <v>1CG23.2</v>
      </c>
      <c r="I12225" s="4" t="str">
        <f t="shared" si="381"/>
        <v>DGND</v>
      </c>
    </row>
    <row r="12226" spans="1:9">
      <c r="A12226" t="s">
        <v>261</v>
      </c>
      <c r="B12226" t="s">
        <v>6555</v>
      </c>
      <c r="C12226" t="s">
        <v>6581</v>
      </c>
      <c r="D12226">
        <v>1</v>
      </c>
      <c r="E12226" t="s">
        <v>2085</v>
      </c>
      <c r="F12226">
        <v>1</v>
      </c>
      <c r="G12226">
        <v>1</v>
      </c>
      <c r="H12226" s="4" t="str">
        <f t="shared" ref="H12226:H12289" si="382">CONCATENATE(C12226,".",F12226)</f>
        <v>1CG24.1</v>
      </c>
      <c r="I12226" s="4" t="str">
        <f t="shared" ref="I12226:I12289" si="383">E12226</f>
        <v>SG1_SRC_DVDD09</v>
      </c>
    </row>
    <row r="12227" spans="1:9">
      <c r="A12227" t="s">
        <v>261</v>
      </c>
      <c r="B12227" t="s">
        <v>6555</v>
      </c>
      <c r="C12227" t="s">
        <v>6581</v>
      </c>
      <c r="D12227">
        <v>2</v>
      </c>
      <c r="E12227" t="s">
        <v>169</v>
      </c>
      <c r="F12227">
        <v>2</v>
      </c>
      <c r="G12227">
        <v>2</v>
      </c>
      <c r="H12227" s="4" t="str">
        <f t="shared" si="382"/>
        <v>1CG24.2</v>
      </c>
      <c r="I12227" s="4" t="str">
        <f t="shared" si="383"/>
        <v>DGND</v>
      </c>
    </row>
    <row r="12228" spans="1:9">
      <c r="A12228" t="s">
        <v>261</v>
      </c>
      <c r="B12228" t="s">
        <v>6555</v>
      </c>
      <c r="C12228" t="s">
        <v>6582</v>
      </c>
      <c r="D12228">
        <v>1</v>
      </c>
      <c r="E12228" t="s">
        <v>2085</v>
      </c>
      <c r="F12228">
        <v>1</v>
      </c>
      <c r="G12228">
        <v>1</v>
      </c>
      <c r="H12228" s="4" t="str">
        <f t="shared" si="382"/>
        <v>1CG25.1</v>
      </c>
      <c r="I12228" s="4" t="str">
        <f t="shared" si="383"/>
        <v>SG1_SRC_DVDD09</v>
      </c>
    </row>
    <row r="12229" spans="1:9">
      <c r="A12229" t="s">
        <v>261</v>
      </c>
      <c r="B12229" t="s">
        <v>6555</v>
      </c>
      <c r="C12229" t="s">
        <v>6582</v>
      </c>
      <c r="D12229">
        <v>2</v>
      </c>
      <c r="E12229" t="s">
        <v>169</v>
      </c>
      <c r="F12229">
        <v>2</v>
      </c>
      <c r="G12229">
        <v>2</v>
      </c>
      <c r="H12229" s="4" t="str">
        <f t="shared" si="382"/>
        <v>1CG25.2</v>
      </c>
      <c r="I12229" s="4" t="str">
        <f t="shared" si="383"/>
        <v>DGND</v>
      </c>
    </row>
    <row r="12230" spans="1:9">
      <c r="A12230" t="s">
        <v>261</v>
      </c>
      <c r="B12230" t="s">
        <v>6555</v>
      </c>
      <c r="C12230" t="s">
        <v>6583</v>
      </c>
      <c r="D12230">
        <v>1</v>
      </c>
      <c r="E12230" t="s">
        <v>2091</v>
      </c>
      <c r="F12230">
        <v>1</v>
      </c>
      <c r="G12230">
        <v>1</v>
      </c>
      <c r="H12230" s="4" t="str">
        <f t="shared" si="382"/>
        <v>1CG26.1</v>
      </c>
      <c r="I12230" s="4" t="str">
        <f t="shared" si="383"/>
        <v>SG1_AVDD09</v>
      </c>
    </row>
    <row r="12231" spans="1:9">
      <c r="A12231" t="s">
        <v>261</v>
      </c>
      <c r="B12231" t="s">
        <v>6555</v>
      </c>
      <c r="C12231" t="s">
        <v>6583</v>
      </c>
      <c r="D12231">
        <v>2</v>
      </c>
      <c r="E12231" t="s">
        <v>169</v>
      </c>
      <c r="F12231">
        <v>2</v>
      </c>
      <c r="G12231">
        <v>2</v>
      </c>
      <c r="H12231" s="4" t="str">
        <f t="shared" si="382"/>
        <v>1CG26.2</v>
      </c>
      <c r="I12231" s="4" t="str">
        <f t="shared" si="383"/>
        <v>DGND</v>
      </c>
    </row>
    <row r="12232" spans="1:9">
      <c r="A12232" t="s">
        <v>261</v>
      </c>
      <c r="B12232" t="s">
        <v>6555</v>
      </c>
      <c r="C12232" t="s">
        <v>6584</v>
      </c>
      <c r="D12232">
        <v>1</v>
      </c>
      <c r="E12232" t="s">
        <v>2091</v>
      </c>
      <c r="F12232">
        <v>1</v>
      </c>
      <c r="G12232">
        <v>1</v>
      </c>
      <c r="H12232" s="4" t="str">
        <f t="shared" si="382"/>
        <v>1CG27.1</v>
      </c>
      <c r="I12232" s="4" t="str">
        <f t="shared" si="383"/>
        <v>SG1_AVDD09</v>
      </c>
    </row>
    <row r="12233" spans="1:9">
      <c r="A12233" t="s">
        <v>261</v>
      </c>
      <c r="B12233" t="s">
        <v>6555</v>
      </c>
      <c r="C12233" t="s">
        <v>6584</v>
      </c>
      <c r="D12233">
        <v>2</v>
      </c>
      <c r="E12233" t="s">
        <v>169</v>
      </c>
      <c r="F12233">
        <v>2</v>
      </c>
      <c r="G12233">
        <v>2</v>
      </c>
      <c r="H12233" s="4" t="str">
        <f t="shared" si="382"/>
        <v>1CG27.2</v>
      </c>
      <c r="I12233" s="4" t="str">
        <f t="shared" si="383"/>
        <v>DGND</v>
      </c>
    </row>
    <row r="12234" spans="1:9">
      <c r="A12234" t="s">
        <v>261</v>
      </c>
      <c r="B12234" t="s">
        <v>6555</v>
      </c>
      <c r="C12234" t="s">
        <v>6585</v>
      </c>
      <c r="D12234">
        <v>1</v>
      </c>
      <c r="E12234" t="s">
        <v>2091</v>
      </c>
      <c r="F12234">
        <v>1</v>
      </c>
      <c r="G12234">
        <v>1</v>
      </c>
      <c r="H12234" s="4" t="str">
        <f t="shared" si="382"/>
        <v>1CG28.1</v>
      </c>
      <c r="I12234" s="4" t="str">
        <f t="shared" si="383"/>
        <v>SG1_AVDD09</v>
      </c>
    </row>
    <row r="12235" spans="1:9">
      <c r="A12235" t="s">
        <v>261</v>
      </c>
      <c r="B12235" t="s">
        <v>6555</v>
      </c>
      <c r="C12235" t="s">
        <v>6585</v>
      </c>
      <c r="D12235">
        <v>2</v>
      </c>
      <c r="E12235" t="s">
        <v>169</v>
      </c>
      <c r="F12235">
        <v>2</v>
      </c>
      <c r="G12235">
        <v>2</v>
      </c>
      <c r="H12235" s="4" t="str">
        <f t="shared" si="382"/>
        <v>1CG28.2</v>
      </c>
      <c r="I12235" s="4" t="str">
        <f t="shared" si="383"/>
        <v>DGND</v>
      </c>
    </row>
    <row r="12236" spans="1:9">
      <c r="A12236" t="s">
        <v>261</v>
      </c>
      <c r="B12236" t="s">
        <v>6555</v>
      </c>
      <c r="C12236" t="s">
        <v>6586</v>
      </c>
      <c r="D12236">
        <v>1</v>
      </c>
      <c r="E12236" t="s">
        <v>2091</v>
      </c>
      <c r="F12236">
        <v>1</v>
      </c>
      <c r="G12236">
        <v>1</v>
      </c>
      <c r="H12236" s="4" t="str">
        <f t="shared" si="382"/>
        <v>1CG29.1</v>
      </c>
      <c r="I12236" s="4" t="str">
        <f t="shared" si="383"/>
        <v>SG1_AVDD09</v>
      </c>
    </row>
    <row r="12237" spans="1:9">
      <c r="A12237" t="s">
        <v>261</v>
      </c>
      <c r="B12237" t="s">
        <v>6555</v>
      </c>
      <c r="C12237" t="s">
        <v>6586</v>
      </c>
      <c r="D12237">
        <v>2</v>
      </c>
      <c r="E12237" t="s">
        <v>169</v>
      </c>
      <c r="F12237">
        <v>2</v>
      </c>
      <c r="G12237">
        <v>2</v>
      </c>
      <c r="H12237" s="4" t="str">
        <f t="shared" si="382"/>
        <v>1CG29.2</v>
      </c>
      <c r="I12237" s="4" t="str">
        <f t="shared" si="383"/>
        <v>DGND</v>
      </c>
    </row>
    <row r="12238" spans="1:9">
      <c r="A12238" t="s">
        <v>261</v>
      </c>
      <c r="B12238" t="s">
        <v>6555</v>
      </c>
      <c r="C12238" t="s">
        <v>6587</v>
      </c>
      <c r="D12238">
        <v>1</v>
      </c>
      <c r="E12238" t="s">
        <v>2091</v>
      </c>
      <c r="F12238">
        <v>1</v>
      </c>
      <c r="G12238">
        <v>1</v>
      </c>
      <c r="H12238" s="4" t="str">
        <f t="shared" si="382"/>
        <v>1CG30.1</v>
      </c>
      <c r="I12238" s="4" t="str">
        <f t="shared" si="383"/>
        <v>SG1_AVDD09</v>
      </c>
    </row>
    <row r="12239" spans="1:9">
      <c r="A12239" t="s">
        <v>261</v>
      </c>
      <c r="B12239" t="s">
        <v>6555</v>
      </c>
      <c r="C12239" t="s">
        <v>6587</v>
      </c>
      <c r="D12239">
        <v>2</v>
      </c>
      <c r="E12239" t="s">
        <v>169</v>
      </c>
      <c r="F12239">
        <v>2</v>
      </c>
      <c r="G12239">
        <v>2</v>
      </c>
      <c r="H12239" s="4" t="str">
        <f t="shared" si="382"/>
        <v>1CG30.2</v>
      </c>
      <c r="I12239" s="4" t="str">
        <f t="shared" si="383"/>
        <v>DGND</v>
      </c>
    </row>
    <row r="12240" spans="1:9">
      <c r="A12240" t="s">
        <v>261</v>
      </c>
      <c r="B12240" t="s">
        <v>6555</v>
      </c>
      <c r="C12240" t="s">
        <v>6588</v>
      </c>
      <c r="D12240">
        <v>1</v>
      </c>
      <c r="E12240" t="s">
        <v>2091</v>
      </c>
      <c r="F12240">
        <v>1</v>
      </c>
      <c r="G12240">
        <v>1</v>
      </c>
      <c r="H12240" s="4" t="str">
        <f t="shared" si="382"/>
        <v>1CG31.1</v>
      </c>
      <c r="I12240" s="4" t="str">
        <f t="shared" si="383"/>
        <v>SG1_AVDD09</v>
      </c>
    </row>
    <row r="12241" spans="1:9">
      <c r="A12241" t="s">
        <v>261</v>
      </c>
      <c r="B12241" t="s">
        <v>6555</v>
      </c>
      <c r="C12241" t="s">
        <v>6588</v>
      </c>
      <c r="D12241">
        <v>2</v>
      </c>
      <c r="E12241" t="s">
        <v>169</v>
      </c>
      <c r="F12241">
        <v>2</v>
      </c>
      <c r="G12241">
        <v>2</v>
      </c>
      <c r="H12241" s="4" t="str">
        <f t="shared" si="382"/>
        <v>1CG31.2</v>
      </c>
      <c r="I12241" s="4" t="str">
        <f t="shared" si="383"/>
        <v>DGND</v>
      </c>
    </row>
    <row r="12242" spans="1:9">
      <c r="A12242" t="s">
        <v>261</v>
      </c>
      <c r="B12242" t="s">
        <v>6555</v>
      </c>
      <c r="C12242" t="s">
        <v>6589</v>
      </c>
      <c r="D12242">
        <v>1</v>
      </c>
      <c r="E12242" t="s">
        <v>2091</v>
      </c>
      <c r="F12242">
        <v>1</v>
      </c>
      <c r="G12242">
        <v>1</v>
      </c>
      <c r="H12242" s="4" t="str">
        <f t="shared" si="382"/>
        <v>1CG32.1</v>
      </c>
      <c r="I12242" s="4" t="str">
        <f t="shared" si="383"/>
        <v>SG1_AVDD09</v>
      </c>
    </row>
    <row r="12243" spans="1:9">
      <c r="A12243" t="s">
        <v>261</v>
      </c>
      <c r="B12243" t="s">
        <v>6555</v>
      </c>
      <c r="C12243" t="s">
        <v>6589</v>
      </c>
      <c r="D12243">
        <v>2</v>
      </c>
      <c r="E12243" t="s">
        <v>169</v>
      </c>
      <c r="F12243">
        <v>2</v>
      </c>
      <c r="G12243">
        <v>2</v>
      </c>
      <c r="H12243" s="4" t="str">
        <f t="shared" si="382"/>
        <v>1CG32.2</v>
      </c>
      <c r="I12243" s="4" t="str">
        <f t="shared" si="383"/>
        <v>DGND</v>
      </c>
    </row>
    <row r="12244" spans="1:9">
      <c r="A12244" t="s">
        <v>261</v>
      </c>
      <c r="B12244" t="s">
        <v>6555</v>
      </c>
      <c r="C12244" t="s">
        <v>6590</v>
      </c>
      <c r="D12244">
        <v>1</v>
      </c>
      <c r="E12244" t="s">
        <v>2091</v>
      </c>
      <c r="F12244">
        <v>1</v>
      </c>
      <c r="G12244">
        <v>1</v>
      </c>
      <c r="H12244" s="4" t="str">
        <f t="shared" si="382"/>
        <v>1CG33.1</v>
      </c>
      <c r="I12244" s="4" t="str">
        <f t="shared" si="383"/>
        <v>SG1_AVDD09</v>
      </c>
    </row>
    <row r="12245" spans="1:9">
      <c r="A12245" t="s">
        <v>261</v>
      </c>
      <c r="B12245" t="s">
        <v>6555</v>
      </c>
      <c r="C12245" t="s">
        <v>6590</v>
      </c>
      <c r="D12245">
        <v>2</v>
      </c>
      <c r="E12245" t="s">
        <v>169</v>
      </c>
      <c r="F12245">
        <v>2</v>
      </c>
      <c r="G12245">
        <v>2</v>
      </c>
      <c r="H12245" s="4" t="str">
        <f t="shared" si="382"/>
        <v>1CG33.2</v>
      </c>
      <c r="I12245" s="4" t="str">
        <f t="shared" si="383"/>
        <v>DGND</v>
      </c>
    </row>
    <row r="12246" spans="1:9">
      <c r="A12246" t="s">
        <v>261</v>
      </c>
      <c r="B12246" t="s">
        <v>6555</v>
      </c>
      <c r="C12246" t="s">
        <v>6591</v>
      </c>
      <c r="D12246">
        <v>1</v>
      </c>
      <c r="E12246" t="s">
        <v>2091</v>
      </c>
      <c r="F12246">
        <v>1</v>
      </c>
      <c r="G12246">
        <v>1</v>
      </c>
      <c r="H12246" s="4" t="str">
        <f t="shared" si="382"/>
        <v>1CG34.1</v>
      </c>
      <c r="I12246" s="4" t="str">
        <f t="shared" si="383"/>
        <v>SG1_AVDD09</v>
      </c>
    </row>
    <row r="12247" spans="1:9">
      <c r="A12247" t="s">
        <v>261</v>
      </c>
      <c r="B12247" t="s">
        <v>6555</v>
      </c>
      <c r="C12247" t="s">
        <v>6591</v>
      </c>
      <c r="D12247">
        <v>2</v>
      </c>
      <c r="E12247" t="s">
        <v>169</v>
      </c>
      <c r="F12247">
        <v>2</v>
      </c>
      <c r="G12247">
        <v>2</v>
      </c>
      <c r="H12247" s="4" t="str">
        <f t="shared" si="382"/>
        <v>1CG34.2</v>
      </c>
      <c r="I12247" s="4" t="str">
        <f t="shared" si="383"/>
        <v>DGND</v>
      </c>
    </row>
    <row r="12248" spans="1:9">
      <c r="A12248" t="s">
        <v>261</v>
      </c>
      <c r="B12248" t="s">
        <v>6555</v>
      </c>
      <c r="C12248" t="s">
        <v>6592</v>
      </c>
      <c r="D12248">
        <v>1</v>
      </c>
      <c r="E12248" t="s">
        <v>2091</v>
      </c>
      <c r="F12248">
        <v>1</v>
      </c>
      <c r="G12248">
        <v>1</v>
      </c>
      <c r="H12248" s="4" t="str">
        <f t="shared" si="382"/>
        <v>1CG35.1</v>
      </c>
      <c r="I12248" s="4" t="str">
        <f t="shared" si="383"/>
        <v>SG1_AVDD09</v>
      </c>
    </row>
    <row r="12249" spans="1:9">
      <c r="A12249" t="s">
        <v>261</v>
      </c>
      <c r="B12249" t="s">
        <v>6555</v>
      </c>
      <c r="C12249" t="s">
        <v>6592</v>
      </c>
      <c r="D12249">
        <v>2</v>
      </c>
      <c r="E12249" t="s">
        <v>169</v>
      </c>
      <c r="F12249">
        <v>2</v>
      </c>
      <c r="G12249">
        <v>2</v>
      </c>
      <c r="H12249" s="4" t="str">
        <f t="shared" si="382"/>
        <v>1CG35.2</v>
      </c>
      <c r="I12249" s="4" t="str">
        <f t="shared" si="383"/>
        <v>DGND</v>
      </c>
    </row>
    <row r="12250" spans="1:9">
      <c r="A12250" t="s">
        <v>261</v>
      </c>
      <c r="B12250" t="s">
        <v>6555</v>
      </c>
      <c r="C12250" t="s">
        <v>6593</v>
      </c>
      <c r="D12250">
        <v>1</v>
      </c>
      <c r="E12250" t="s">
        <v>2091</v>
      </c>
      <c r="F12250">
        <v>1</v>
      </c>
      <c r="G12250">
        <v>1</v>
      </c>
      <c r="H12250" s="4" t="str">
        <f t="shared" si="382"/>
        <v>1CG36.1</v>
      </c>
      <c r="I12250" s="4" t="str">
        <f t="shared" si="383"/>
        <v>SG1_AVDD09</v>
      </c>
    </row>
    <row r="12251" spans="1:9">
      <c r="A12251" t="s">
        <v>261</v>
      </c>
      <c r="B12251" t="s">
        <v>6555</v>
      </c>
      <c r="C12251" t="s">
        <v>6593</v>
      </c>
      <c r="D12251">
        <v>2</v>
      </c>
      <c r="E12251" t="s">
        <v>169</v>
      </c>
      <c r="F12251">
        <v>2</v>
      </c>
      <c r="G12251">
        <v>2</v>
      </c>
      <c r="H12251" s="4" t="str">
        <f t="shared" si="382"/>
        <v>1CG36.2</v>
      </c>
      <c r="I12251" s="4" t="str">
        <f t="shared" si="383"/>
        <v>DGND</v>
      </c>
    </row>
    <row r="12252" spans="1:9">
      <c r="A12252" t="s">
        <v>261</v>
      </c>
      <c r="B12252" t="s">
        <v>6555</v>
      </c>
      <c r="C12252" t="s">
        <v>6594</v>
      </c>
      <c r="D12252">
        <v>1</v>
      </c>
      <c r="E12252" t="s">
        <v>2091</v>
      </c>
      <c r="F12252">
        <v>1</v>
      </c>
      <c r="G12252">
        <v>1</v>
      </c>
      <c r="H12252" s="4" t="str">
        <f t="shared" si="382"/>
        <v>1CG37.1</v>
      </c>
      <c r="I12252" s="4" t="str">
        <f t="shared" si="383"/>
        <v>SG1_AVDD09</v>
      </c>
    </row>
    <row r="12253" spans="1:9">
      <c r="A12253" t="s">
        <v>261</v>
      </c>
      <c r="B12253" t="s">
        <v>6555</v>
      </c>
      <c r="C12253" t="s">
        <v>6594</v>
      </c>
      <c r="D12253">
        <v>2</v>
      </c>
      <c r="E12253" t="s">
        <v>169</v>
      </c>
      <c r="F12253">
        <v>2</v>
      </c>
      <c r="G12253">
        <v>2</v>
      </c>
      <c r="H12253" s="4" t="str">
        <f t="shared" si="382"/>
        <v>1CG37.2</v>
      </c>
      <c r="I12253" s="4" t="str">
        <f t="shared" si="383"/>
        <v>DGND</v>
      </c>
    </row>
    <row r="12254" spans="1:9">
      <c r="A12254" t="s">
        <v>261</v>
      </c>
      <c r="B12254" t="s">
        <v>6555</v>
      </c>
      <c r="C12254" t="s">
        <v>6595</v>
      </c>
      <c r="D12254">
        <v>1</v>
      </c>
      <c r="E12254" t="s">
        <v>2091</v>
      </c>
      <c r="F12254">
        <v>1</v>
      </c>
      <c r="G12254">
        <v>1</v>
      </c>
      <c r="H12254" s="4" t="str">
        <f t="shared" si="382"/>
        <v>1CG38.1</v>
      </c>
      <c r="I12254" s="4" t="str">
        <f t="shared" si="383"/>
        <v>SG1_AVDD09</v>
      </c>
    </row>
    <row r="12255" spans="1:9">
      <c r="A12255" t="s">
        <v>261</v>
      </c>
      <c r="B12255" t="s">
        <v>6555</v>
      </c>
      <c r="C12255" t="s">
        <v>6595</v>
      </c>
      <c r="D12255">
        <v>2</v>
      </c>
      <c r="E12255" t="s">
        <v>169</v>
      </c>
      <c r="F12255">
        <v>2</v>
      </c>
      <c r="G12255">
        <v>2</v>
      </c>
      <c r="H12255" s="4" t="str">
        <f t="shared" si="382"/>
        <v>1CG38.2</v>
      </c>
      <c r="I12255" s="4" t="str">
        <f t="shared" si="383"/>
        <v>DGND</v>
      </c>
    </row>
    <row r="12256" spans="1:9">
      <c r="A12256" t="s">
        <v>261</v>
      </c>
      <c r="B12256" t="s">
        <v>6555</v>
      </c>
      <c r="C12256" t="s">
        <v>6596</v>
      </c>
      <c r="D12256">
        <v>1</v>
      </c>
      <c r="E12256" t="s">
        <v>2091</v>
      </c>
      <c r="F12256">
        <v>1</v>
      </c>
      <c r="G12256">
        <v>1</v>
      </c>
      <c r="H12256" s="4" t="str">
        <f t="shared" si="382"/>
        <v>1CG39.1</v>
      </c>
      <c r="I12256" s="4" t="str">
        <f t="shared" si="383"/>
        <v>SG1_AVDD09</v>
      </c>
    </row>
    <row r="12257" spans="1:9">
      <c r="A12257" t="s">
        <v>261</v>
      </c>
      <c r="B12257" t="s">
        <v>6555</v>
      </c>
      <c r="C12257" t="s">
        <v>6596</v>
      </c>
      <c r="D12257">
        <v>2</v>
      </c>
      <c r="E12257" t="s">
        <v>169</v>
      </c>
      <c r="F12257">
        <v>2</v>
      </c>
      <c r="G12257">
        <v>2</v>
      </c>
      <c r="H12257" s="4" t="str">
        <f t="shared" si="382"/>
        <v>1CG39.2</v>
      </c>
      <c r="I12257" s="4" t="str">
        <f t="shared" si="383"/>
        <v>DGND</v>
      </c>
    </row>
    <row r="12258" spans="1:9">
      <c r="A12258" t="s">
        <v>261</v>
      </c>
      <c r="B12258" t="s">
        <v>6555</v>
      </c>
      <c r="C12258" t="s">
        <v>6597</v>
      </c>
      <c r="D12258">
        <v>1</v>
      </c>
      <c r="E12258" t="s">
        <v>2091</v>
      </c>
      <c r="F12258">
        <v>1</v>
      </c>
      <c r="G12258">
        <v>1</v>
      </c>
      <c r="H12258" s="4" t="str">
        <f t="shared" si="382"/>
        <v>1CG40.1</v>
      </c>
      <c r="I12258" s="4" t="str">
        <f t="shared" si="383"/>
        <v>SG1_AVDD09</v>
      </c>
    </row>
    <row r="12259" spans="1:9">
      <c r="A12259" t="s">
        <v>261</v>
      </c>
      <c r="B12259" t="s">
        <v>6555</v>
      </c>
      <c r="C12259" t="s">
        <v>6597</v>
      </c>
      <c r="D12259">
        <v>2</v>
      </c>
      <c r="E12259" t="s">
        <v>169</v>
      </c>
      <c r="F12259">
        <v>2</v>
      </c>
      <c r="G12259">
        <v>2</v>
      </c>
      <c r="H12259" s="4" t="str">
        <f t="shared" si="382"/>
        <v>1CG40.2</v>
      </c>
      <c r="I12259" s="4" t="str">
        <f t="shared" si="383"/>
        <v>DGND</v>
      </c>
    </row>
    <row r="12260" spans="1:9">
      <c r="A12260" t="s">
        <v>261</v>
      </c>
      <c r="B12260" t="s">
        <v>6555</v>
      </c>
      <c r="C12260" t="s">
        <v>6598</v>
      </c>
      <c r="D12260">
        <v>1</v>
      </c>
      <c r="E12260" t="s">
        <v>2091</v>
      </c>
      <c r="F12260">
        <v>1</v>
      </c>
      <c r="G12260">
        <v>1</v>
      </c>
      <c r="H12260" s="4" t="str">
        <f t="shared" si="382"/>
        <v>1CG41.1</v>
      </c>
      <c r="I12260" s="4" t="str">
        <f t="shared" si="383"/>
        <v>SG1_AVDD09</v>
      </c>
    </row>
    <row r="12261" spans="1:9">
      <c r="A12261" t="s">
        <v>261</v>
      </c>
      <c r="B12261" t="s">
        <v>6555</v>
      </c>
      <c r="C12261" t="s">
        <v>6598</v>
      </c>
      <c r="D12261">
        <v>2</v>
      </c>
      <c r="E12261" t="s">
        <v>169</v>
      </c>
      <c r="F12261">
        <v>2</v>
      </c>
      <c r="G12261">
        <v>2</v>
      </c>
      <c r="H12261" s="4" t="str">
        <f t="shared" si="382"/>
        <v>1CG41.2</v>
      </c>
      <c r="I12261" s="4" t="str">
        <f t="shared" si="383"/>
        <v>DGND</v>
      </c>
    </row>
    <row r="12262" spans="1:9">
      <c r="A12262" t="s">
        <v>261</v>
      </c>
      <c r="B12262" t="s">
        <v>6555</v>
      </c>
      <c r="C12262" t="s">
        <v>6599</v>
      </c>
      <c r="D12262">
        <v>1</v>
      </c>
      <c r="E12262" t="s">
        <v>2091</v>
      </c>
      <c r="F12262">
        <v>1</v>
      </c>
      <c r="G12262">
        <v>1</v>
      </c>
      <c r="H12262" s="4" t="str">
        <f t="shared" si="382"/>
        <v>1CG42.1</v>
      </c>
      <c r="I12262" s="4" t="str">
        <f t="shared" si="383"/>
        <v>SG1_AVDD09</v>
      </c>
    </row>
    <row r="12263" spans="1:9">
      <c r="A12263" t="s">
        <v>261</v>
      </c>
      <c r="B12263" t="s">
        <v>6555</v>
      </c>
      <c r="C12263" t="s">
        <v>6599</v>
      </c>
      <c r="D12263">
        <v>2</v>
      </c>
      <c r="E12263" t="s">
        <v>169</v>
      </c>
      <c r="F12263">
        <v>2</v>
      </c>
      <c r="G12263">
        <v>2</v>
      </c>
      <c r="H12263" s="4" t="str">
        <f t="shared" si="382"/>
        <v>1CG42.2</v>
      </c>
      <c r="I12263" s="4" t="str">
        <f t="shared" si="383"/>
        <v>DGND</v>
      </c>
    </row>
    <row r="12264" spans="1:9">
      <c r="A12264" t="s">
        <v>261</v>
      </c>
      <c r="B12264" t="s">
        <v>6555</v>
      </c>
      <c r="C12264" t="s">
        <v>6600</v>
      </c>
      <c r="D12264">
        <v>1</v>
      </c>
      <c r="E12264" t="s">
        <v>2091</v>
      </c>
      <c r="F12264">
        <v>1</v>
      </c>
      <c r="G12264">
        <v>1</v>
      </c>
      <c r="H12264" s="4" t="str">
        <f t="shared" si="382"/>
        <v>1CG43.1</v>
      </c>
      <c r="I12264" s="4" t="str">
        <f t="shared" si="383"/>
        <v>SG1_AVDD09</v>
      </c>
    </row>
    <row r="12265" spans="1:9">
      <c r="A12265" t="s">
        <v>261</v>
      </c>
      <c r="B12265" t="s">
        <v>6555</v>
      </c>
      <c r="C12265" t="s">
        <v>6600</v>
      </c>
      <c r="D12265">
        <v>2</v>
      </c>
      <c r="E12265" t="s">
        <v>169</v>
      </c>
      <c r="F12265">
        <v>2</v>
      </c>
      <c r="G12265">
        <v>2</v>
      </c>
      <c r="H12265" s="4" t="str">
        <f t="shared" si="382"/>
        <v>1CG43.2</v>
      </c>
      <c r="I12265" s="4" t="str">
        <f t="shared" si="383"/>
        <v>DGND</v>
      </c>
    </row>
    <row r="12266" spans="1:9">
      <c r="A12266" t="s">
        <v>261</v>
      </c>
      <c r="B12266" t="s">
        <v>6555</v>
      </c>
      <c r="C12266" t="s">
        <v>6601</v>
      </c>
      <c r="D12266">
        <v>1</v>
      </c>
      <c r="E12266" t="s">
        <v>2091</v>
      </c>
      <c r="F12266">
        <v>1</v>
      </c>
      <c r="G12266">
        <v>1</v>
      </c>
      <c r="H12266" s="4" t="str">
        <f t="shared" si="382"/>
        <v>1CG44.1</v>
      </c>
      <c r="I12266" s="4" t="str">
        <f t="shared" si="383"/>
        <v>SG1_AVDD09</v>
      </c>
    </row>
    <row r="12267" spans="1:9">
      <c r="A12267" t="s">
        <v>261</v>
      </c>
      <c r="B12267" t="s">
        <v>6555</v>
      </c>
      <c r="C12267" t="s">
        <v>6601</v>
      </c>
      <c r="D12267">
        <v>2</v>
      </c>
      <c r="E12267" t="s">
        <v>169</v>
      </c>
      <c r="F12267">
        <v>2</v>
      </c>
      <c r="G12267">
        <v>2</v>
      </c>
      <c r="H12267" s="4" t="str">
        <f t="shared" si="382"/>
        <v>1CG44.2</v>
      </c>
      <c r="I12267" s="4" t="str">
        <f t="shared" si="383"/>
        <v>DGND</v>
      </c>
    </row>
    <row r="12268" spans="1:9">
      <c r="A12268" t="s">
        <v>261</v>
      </c>
      <c r="B12268" t="s">
        <v>6555</v>
      </c>
      <c r="C12268" t="s">
        <v>6602</v>
      </c>
      <c r="D12268">
        <v>1</v>
      </c>
      <c r="E12268" t="s">
        <v>2085</v>
      </c>
      <c r="F12268">
        <v>1</v>
      </c>
      <c r="G12268">
        <v>1</v>
      </c>
      <c r="H12268" s="4" t="str">
        <f t="shared" si="382"/>
        <v>1CG45.1</v>
      </c>
      <c r="I12268" s="4" t="str">
        <f t="shared" si="383"/>
        <v>SG1_SRC_DVDD09</v>
      </c>
    </row>
    <row r="12269" spans="1:9">
      <c r="A12269" t="s">
        <v>261</v>
      </c>
      <c r="B12269" t="s">
        <v>6555</v>
      </c>
      <c r="C12269" t="s">
        <v>6602</v>
      </c>
      <c r="D12269">
        <v>2</v>
      </c>
      <c r="E12269" t="s">
        <v>169</v>
      </c>
      <c r="F12269">
        <v>2</v>
      </c>
      <c r="G12269">
        <v>2</v>
      </c>
      <c r="H12269" s="4" t="str">
        <f t="shared" si="382"/>
        <v>1CG45.2</v>
      </c>
      <c r="I12269" s="4" t="str">
        <f t="shared" si="383"/>
        <v>DGND</v>
      </c>
    </row>
    <row r="12270" spans="1:9">
      <c r="A12270" t="s">
        <v>261</v>
      </c>
      <c r="B12270" t="s">
        <v>6555</v>
      </c>
      <c r="C12270" t="s">
        <v>6603</v>
      </c>
      <c r="D12270">
        <v>1</v>
      </c>
      <c r="E12270" t="s">
        <v>2085</v>
      </c>
      <c r="F12270">
        <v>1</v>
      </c>
      <c r="G12270">
        <v>1</v>
      </c>
      <c r="H12270" s="4" t="str">
        <f t="shared" si="382"/>
        <v>1CG46.1</v>
      </c>
      <c r="I12270" s="4" t="str">
        <f t="shared" si="383"/>
        <v>SG1_SRC_DVDD09</v>
      </c>
    </row>
    <row r="12271" spans="1:9">
      <c r="A12271" t="s">
        <v>261</v>
      </c>
      <c r="B12271" t="s">
        <v>6555</v>
      </c>
      <c r="C12271" t="s">
        <v>6603</v>
      </c>
      <c r="D12271">
        <v>2</v>
      </c>
      <c r="E12271" t="s">
        <v>169</v>
      </c>
      <c r="F12271">
        <v>2</v>
      </c>
      <c r="G12271">
        <v>2</v>
      </c>
      <c r="H12271" s="4" t="str">
        <f t="shared" si="382"/>
        <v>1CG46.2</v>
      </c>
      <c r="I12271" s="4" t="str">
        <f t="shared" si="383"/>
        <v>DGND</v>
      </c>
    </row>
    <row r="12272" spans="1:9">
      <c r="A12272" t="s">
        <v>261</v>
      </c>
      <c r="B12272" t="s">
        <v>6555</v>
      </c>
      <c r="C12272" t="s">
        <v>6604</v>
      </c>
      <c r="D12272">
        <v>1</v>
      </c>
      <c r="E12272" t="s">
        <v>2085</v>
      </c>
      <c r="F12272">
        <v>1</v>
      </c>
      <c r="G12272">
        <v>1</v>
      </c>
      <c r="H12272" s="4" t="str">
        <f t="shared" si="382"/>
        <v>1CG47.1</v>
      </c>
      <c r="I12272" s="4" t="str">
        <f t="shared" si="383"/>
        <v>SG1_SRC_DVDD09</v>
      </c>
    </row>
    <row r="12273" spans="1:9">
      <c r="A12273" t="s">
        <v>261</v>
      </c>
      <c r="B12273" t="s">
        <v>6555</v>
      </c>
      <c r="C12273" t="s">
        <v>6604</v>
      </c>
      <c r="D12273">
        <v>2</v>
      </c>
      <c r="E12273" t="s">
        <v>169</v>
      </c>
      <c r="F12273">
        <v>2</v>
      </c>
      <c r="G12273">
        <v>2</v>
      </c>
      <c r="H12273" s="4" t="str">
        <f t="shared" si="382"/>
        <v>1CG47.2</v>
      </c>
      <c r="I12273" s="4" t="str">
        <f t="shared" si="383"/>
        <v>DGND</v>
      </c>
    </row>
    <row r="12274" spans="1:9">
      <c r="A12274" t="s">
        <v>261</v>
      </c>
      <c r="B12274" t="s">
        <v>6555</v>
      </c>
      <c r="C12274" t="s">
        <v>6605</v>
      </c>
      <c r="D12274">
        <v>1</v>
      </c>
      <c r="E12274" t="s">
        <v>2085</v>
      </c>
      <c r="F12274">
        <v>1</v>
      </c>
      <c r="G12274">
        <v>1</v>
      </c>
      <c r="H12274" s="4" t="str">
        <f t="shared" si="382"/>
        <v>1CG48.1</v>
      </c>
      <c r="I12274" s="4" t="str">
        <f t="shared" si="383"/>
        <v>SG1_SRC_DVDD09</v>
      </c>
    </row>
    <row r="12275" spans="1:9">
      <c r="A12275" t="s">
        <v>261</v>
      </c>
      <c r="B12275" t="s">
        <v>6555</v>
      </c>
      <c r="C12275" t="s">
        <v>6605</v>
      </c>
      <c r="D12275">
        <v>2</v>
      </c>
      <c r="E12275" t="s">
        <v>169</v>
      </c>
      <c r="F12275">
        <v>2</v>
      </c>
      <c r="G12275">
        <v>2</v>
      </c>
      <c r="H12275" s="4" t="str">
        <f t="shared" si="382"/>
        <v>1CG48.2</v>
      </c>
      <c r="I12275" s="4" t="str">
        <f t="shared" si="383"/>
        <v>DGND</v>
      </c>
    </row>
    <row r="12276" spans="1:9">
      <c r="A12276" t="s">
        <v>261</v>
      </c>
      <c r="B12276" t="s">
        <v>6555</v>
      </c>
      <c r="C12276" t="s">
        <v>6606</v>
      </c>
      <c r="D12276">
        <v>1</v>
      </c>
      <c r="E12276" t="s">
        <v>2085</v>
      </c>
      <c r="F12276">
        <v>1</v>
      </c>
      <c r="G12276">
        <v>1</v>
      </c>
      <c r="H12276" s="4" t="str">
        <f t="shared" si="382"/>
        <v>1CG49.1</v>
      </c>
      <c r="I12276" s="4" t="str">
        <f t="shared" si="383"/>
        <v>SG1_SRC_DVDD09</v>
      </c>
    </row>
    <row r="12277" spans="1:9">
      <c r="A12277" t="s">
        <v>261</v>
      </c>
      <c r="B12277" t="s">
        <v>6555</v>
      </c>
      <c r="C12277" t="s">
        <v>6606</v>
      </c>
      <c r="D12277">
        <v>2</v>
      </c>
      <c r="E12277" t="s">
        <v>169</v>
      </c>
      <c r="F12277">
        <v>2</v>
      </c>
      <c r="G12277">
        <v>2</v>
      </c>
      <c r="H12277" s="4" t="str">
        <f t="shared" si="382"/>
        <v>1CG49.2</v>
      </c>
      <c r="I12277" s="4" t="str">
        <f t="shared" si="383"/>
        <v>DGND</v>
      </c>
    </row>
    <row r="12278" spans="1:9">
      <c r="A12278" t="s">
        <v>261</v>
      </c>
      <c r="B12278" t="s">
        <v>6555</v>
      </c>
      <c r="C12278" t="s">
        <v>6607</v>
      </c>
      <c r="D12278">
        <v>1</v>
      </c>
      <c r="E12278" t="s">
        <v>2085</v>
      </c>
      <c r="F12278">
        <v>1</v>
      </c>
      <c r="G12278">
        <v>1</v>
      </c>
      <c r="H12278" s="4" t="str">
        <f t="shared" si="382"/>
        <v>1CG50.1</v>
      </c>
      <c r="I12278" s="4" t="str">
        <f t="shared" si="383"/>
        <v>SG1_SRC_DVDD09</v>
      </c>
    </row>
    <row r="12279" spans="1:9">
      <c r="A12279" t="s">
        <v>261</v>
      </c>
      <c r="B12279" t="s">
        <v>6555</v>
      </c>
      <c r="C12279" t="s">
        <v>6607</v>
      </c>
      <c r="D12279">
        <v>2</v>
      </c>
      <c r="E12279" t="s">
        <v>169</v>
      </c>
      <c r="F12279">
        <v>2</v>
      </c>
      <c r="G12279">
        <v>2</v>
      </c>
      <c r="H12279" s="4" t="str">
        <f t="shared" si="382"/>
        <v>1CG50.2</v>
      </c>
      <c r="I12279" s="4" t="str">
        <f t="shared" si="383"/>
        <v>DGND</v>
      </c>
    </row>
    <row r="12280" spans="1:9">
      <c r="A12280" t="s">
        <v>261</v>
      </c>
      <c r="B12280" t="s">
        <v>6555</v>
      </c>
      <c r="C12280" t="s">
        <v>9746</v>
      </c>
      <c r="D12280">
        <v>1</v>
      </c>
      <c r="E12280" t="s">
        <v>2090</v>
      </c>
      <c r="F12280">
        <v>1</v>
      </c>
      <c r="G12280">
        <v>1</v>
      </c>
      <c r="H12280" s="4" t="str">
        <f t="shared" si="382"/>
        <v>1CG80.1</v>
      </c>
      <c r="I12280" s="4" t="str">
        <f t="shared" si="383"/>
        <v>SG1_DVDD09</v>
      </c>
    </row>
    <row r="12281" spans="1:9">
      <c r="A12281" t="s">
        <v>261</v>
      </c>
      <c r="B12281" t="s">
        <v>6555</v>
      </c>
      <c r="C12281" t="s">
        <v>9746</v>
      </c>
      <c r="D12281">
        <v>2</v>
      </c>
      <c r="E12281" t="s">
        <v>169</v>
      </c>
      <c r="F12281">
        <v>2</v>
      </c>
      <c r="G12281">
        <v>2</v>
      </c>
      <c r="H12281" s="4" t="str">
        <f t="shared" si="382"/>
        <v>1CG80.2</v>
      </c>
      <c r="I12281" s="4" t="str">
        <f t="shared" si="383"/>
        <v>DGND</v>
      </c>
    </row>
    <row r="12282" spans="1:9">
      <c r="A12282" t="s">
        <v>261</v>
      </c>
      <c r="B12282" t="s">
        <v>6555</v>
      </c>
      <c r="C12282" t="s">
        <v>9747</v>
      </c>
      <c r="D12282">
        <v>1</v>
      </c>
      <c r="E12282" t="s">
        <v>2090</v>
      </c>
      <c r="F12282">
        <v>1</v>
      </c>
      <c r="G12282">
        <v>1</v>
      </c>
      <c r="H12282" s="4" t="str">
        <f t="shared" si="382"/>
        <v>1CG81.1</v>
      </c>
      <c r="I12282" s="4" t="str">
        <f t="shared" si="383"/>
        <v>SG1_DVDD09</v>
      </c>
    </row>
    <row r="12283" spans="1:9">
      <c r="A12283" t="s">
        <v>261</v>
      </c>
      <c r="B12283" t="s">
        <v>6555</v>
      </c>
      <c r="C12283" t="s">
        <v>9747</v>
      </c>
      <c r="D12283">
        <v>2</v>
      </c>
      <c r="E12283" t="s">
        <v>169</v>
      </c>
      <c r="F12283">
        <v>2</v>
      </c>
      <c r="G12283">
        <v>2</v>
      </c>
      <c r="H12283" s="4" t="str">
        <f t="shared" si="382"/>
        <v>1CG81.2</v>
      </c>
      <c r="I12283" s="4" t="str">
        <f t="shared" si="383"/>
        <v>DGND</v>
      </c>
    </row>
    <row r="12284" spans="1:9">
      <c r="A12284" t="s">
        <v>261</v>
      </c>
      <c r="B12284" t="s">
        <v>6555</v>
      </c>
      <c r="C12284" t="s">
        <v>9748</v>
      </c>
      <c r="D12284">
        <v>1</v>
      </c>
      <c r="E12284" t="s">
        <v>2091</v>
      </c>
      <c r="F12284">
        <v>1</v>
      </c>
      <c r="G12284">
        <v>1</v>
      </c>
      <c r="H12284" s="4" t="str">
        <f t="shared" si="382"/>
        <v>1CG82.1</v>
      </c>
      <c r="I12284" s="4" t="str">
        <f t="shared" si="383"/>
        <v>SG1_AVDD09</v>
      </c>
    </row>
    <row r="12285" spans="1:9">
      <c r="A12285" t="s">
        <v>261</v>
      </c>
      <c r="B12285" t="s">
        <v>6555</v>
      </c>
      <c r="C12285" t="s">
        <v>9748</v>
      </c>
      <c r="D12285">
        <v>2</v>
      </c>
      <c r="E12285" t="s">
        <v>169</v>
      </c>
      <c r="F12285">
        <v>2</v>
      </c>
      <c r="G12285">
        <v>2</v>
      </c>
      <c r="H12285" s="4" t="str">
        <f t="shared" si="382"/>
        <v>1CG82.2</v>
      </c>
      <c r="I12285" s="4" t="str">
        <f t="shared" si="383"/>
        <v>DGND</v>
      </c>
    </row>
    <row r="12286" spans="1:9">
      <c r="A12286" t="s">
        <v>261</v>
      </c>
      <c r="B12286" t="s">
        <v>6555</v>
      </c>
      <c r="C12286" t="s">
        <v>9749</v>
      </c>
      <c r="D12286">
        <v>1</v>
      </c>
      <c r="E12286" t="s">
        <v>2091</v>
      </c>
      <c r="F12286">
        <v>1</v>
      </c>
      <c r="G12286">
        <v>1</v>
      </c>
      <c r="H12286" s="4" t="str">
        <f t="shared" si="382"/>
        <v>1CG86.1</v>
      </c>
      <c r="I12286" s="4" t="str">
        <f t="shared" si="383"/>
        <v>SG1_AVDD09</v>
      </c>
    </row>
    <row r="12287" spans="1:9">
      <c r="A12287" t="s">
        <v>261</v>
      </c>
      <c r="B12287" t="s">
        <v>6555</v>
      </c>
      <c r="C12287" t="s">
        <v>9749</v>
      </c>
      <c r="D12287">
        <v>2</v>
      </c>
      <c r="E12287" t="s">
        <v>169</v>
      </c>
      <c r="F12287">
        <v>2</v>
      </c>
      <c r="G12287">
        <v>2</v>
      </c>
      <c r="H12287" s="4" t="str">
        <f t="shared" si="382"/>
        <v>1CG86.2</v>
      </c>
      <c r="I12287" s="4" t="str">
        <f t="shared" si="383"/>
        <v>DGND</v>
      </c>
    </row>
    <row r="12288" spans="1:9">
      <c r="A12288" t="s">
        <v>261</v>
      </c>
      <c r="B12288" t="s">
        <v>6555</v>
      </c>
      <c r="C12288" t="s">
        <v>6608</v>
      </c>
      <c r="D12288">
        <v>1</v>
      </c>
      <c r="E12288" t="s">
        <v>2085</v>
      </c>
      <c r="F12288">
        <v>1</v>
      </c>
      <c r="G12288">
        <v>1</v>
      </c>
      <c r="H12288" s="4" t="str">
        <f t="shared" si="382"/>
        <v>1CG109.1</v>
      </c>
      <c r="I12288" s="4" t="str">
        <f t="shared" si="383"/>
        <v>SG1_SRC_DVDD09</v>
      </c>
    </row>
    <row r="12289" spans="1:9">
      <c r="A12289" t="s">
        <v>261</v>
      </c>
      <c r="B12289" t="s">
        <v>6555</v>
      </c>
      <c r="C12289" t="s">
        <v>6608</v>
      </c>
      <c r="D12289">
        <v>2</v>
      </c>
      <c r="E12289" t="s">
        <v>169</v>
      </c>
      <c r="F12289">
        <v>2</v>
      </c>
      <c r="G12289">
        <v>2</v>
      </c>
      <c r="H12289" s="4" t="str">
        <f t="shared" si="382"/>
        <v>1CG109.2</v>
      </c>
      <c r="I12289" s="4" t="str">
        <f t="shared" si="383"/>
        <v>DGND</v>
      </c>
    </row>
    <row r="12290" spans="1:9">
      <c r="A12290" t="s">
        <v>261</v>
      </c>
      <c r="B12290" t="s">
        <v>6555</v>
      </c>
      <c r="C12290" t="s">
        <v>6609</v>
      </c>
      <c r="D12290">
        <v>1</v>
      </c>
      <c r="E12290" t="s">
        <v>2085</v>
      </c>
      <c r="F12290">
        <v>1</v>
      </c>
      <c r="G12290">
        <v>1</v>
      </c>
      <c r="H12290" s="4" t="str">
        <f t="shared" ref="H12290:H12353" si="384">CONCATENATE(C12290,".",F12290)</f>
        <v>1CG110.1</v>
      </c>
      <c r="I12290" s="4" t="str">
        <f t="shared" ref="I12290:I12353" si="385">E12290</f>
        <v>SG1_SRC_DVDD09</v>
      </c>
    </row>
    <row r="12291" spans="1:9">
      <c r="A12291" t="s">
        <v>261</v>
      </c>
      <c r="B12291" t="s">
        <v>6555</v>
      </c>
      <c r="C12291" t="s">
        <v>6609</v>
      </c>
      <c r="D12291">
        <v>2</v>
      </c>
      <c r="E12291" t="s">
        <v>169</v>
      </c>
      <c r="F12291">
        <v>2</v>
      </c>
      <c r="G12291">
        <v>2</v>
      </c>
      <c r="H12291" s="4" t="str">
        <f t="shared" si="384"/>
        <v>1CG110.2</v>
      </c>
      <c r="I12291" s="4" t="str">
        <f t="shared" si="385"/>
        <v>DGND</v>
      </c>
    </row>
    <row r="12292" spans="1:9">
      <c r="A12292" t="s">
        <v>261</v>
      </c>
      <c r="B12292" t="s">
        <v>6555</v>
      </c>
      <c r="C12292" t="s">
        <v>6610</v>
      </c>
      <c r="D12292">
        <v>1</v>
      </c>
      <c r="E12292" t="s">
        <v>2085</v>
      </c>
      <c r="F12292">
        <v>1</v>
      </c>
      <c r="G12292">
        <v>1</v>
      </c>
      <c r="H12292" s="4" t="str">
        <f t="shared" si="384"/>
        <v>1CG169.1</v>
      </c>
      <c r="I12292" s="4" t="str">
        <f t="shared" si="385"/>
        <v>SG1_SRC_DVDD09</v>
      </c>
    </row>
    <row r="12293" spans="1:9">
      <c r="A12293" t="s">
        <v>261</v>
      </c>
      <c r="B12293" t="s">
        <v>6555</v>
      </c>
      <c r="C12293" t="s">
        <v>6610</v>
      </c>
      <c r="D12293">
        <v>2</v>
      </c>
      <c r="E12293" t="s">
        <v>169</v>
      </c>
      <c r="F12293">
        <v>2</v>
      </c>
      <c r="G12293">
        <v>2</v>
      </c>
      <c r="H12293" s="4" t="str">
        <f t="shared" si="384"/>
        <v>1CG169.2</v>
      </c>
      <c r="I12293" s="4" t="str">
        <f t="shared" si="385"/>
        <v>DGND</v>
      </c>
    </row>
    <row r="12294" spans="1:9">
      <c r="A12294" t="s">
        <v>261</v>
      </c>
      <c r="B12294" t="s">
        <v>6555</v>
      </c>
      <c r="C12294" t="s">
        <v>6611</v>
      </c>
      <c r="D12294">
        <v>1</v>
      </c>
      <c r="E12294" t="s">
        <v>2085</v>
      </c>
      <c r="F12294">
        <v>1</v>
      </c>
      <c r="G12294">
        <v>1</v>
      </c>
      <c r="H12294" s="4" t="str">
        <f t="shared" si="384"/>
        <v>1CG170.1</v>
      </c>
      <c r="I12294" s="4" t="str">
        <f t="shared" si="385"/>
        <v>SG1_SRC_DVDD09</v>
      </c>
    </row>
    <row r="12295" spans="1:9">
      <c r="A12295" t="s">
        <v>261</v>
      </c>
      <c r="B12295" t="s">
        <v>6555</v>
      </c>
      <c r="C12295" t="s">
        <v>6611</v>
      </c>
      <c r="D12295">
        <v>2</v>
      </c>
      <c r="E12295" t="s">
        <v>169</v>
      </c>
      <c r="F12295">
        <v>2</v>
      </c>
      <c r="G12295">
        <v>2</v>
      </c>
      <c r="H12295" s="4" t="str">
        <f t="shared" si="384"/>
        <v>1CG170.2</v>
      </c>
      <c r="I12295" s="4" t="str">
        <f t="shared" si="385"/>
        <v>DGND</v>
      </c>
    </row>
    <row r="12296" spans="1:9">
      <c r="A12296" t="s">
        <v>261</v>
      </c>
      <c r="B12296" t="s">
        <v>6555</v>
      </c>
      <c r="C12296" t="s">
        <v>6612</v>
      </c>
      <c r="D12296">
        <v>1</v>
      </c>
      <c r="E12296" t="s">
        <v>2085</v>
      </c>
      <c r="F12296">
        <v>1</v>
      </c>
      <c r="G12296">
        <v>1</v>
      </c>
      <c r="H12296" s="4" t="str">
        <f t="shared" si="384"/>
        <v>1CG171.1</v>
      </c>
      <c r="I12296" s="4" t="str">
        <f t="shared" si="385"/>
        <v>SG1_SRC_DVDD09</v>
      </c>
    </row>
    <row r="12297" spans="1:9">
      <c r="A12297" t="s">
        <v>261</v>
      </c>
      <c r="B12297" t="s">
        <v>6555</v>
      </c>
      <c r="C12297" t="s">
        <v>6612</v>
      </c>
      <c r="D12297">
        <v>2</v>
      </c>
      <c r="E12297" t="s">
        <v>169</v>
      </c>
      <c r="F12297">
        <v>2</v>
      </c>
      <c r="G12297">
        <v>2</v>
      </c>
      <c r="H12297" s="4" t="str">
        <f t="shared" si="384"/>
        <v>1CG171.2</v>
      </c>
      <c r="I12297" s="4" t="str">
        <f t="shared" si="385"/>
        <v>DGND</v>
      </c>
    </row>
    <row r="12298" spans="1:9">
      <c r="A12298" t="s">
        <v>261</v>
      </c>
      <c r="B12298" t="s">
        <v>6555</v>
      </c>
      <c r="C12298" t="s">
        <v>6613</v>
      </c>
      <c r="D12298">
        <v>1</v>
      </c>
      <c r="E12298" t="s">
        <v>2085</v>
      </c>
      <c r="F12298">
        <v>1</v>
      </c>
      <c r="G12298">
        <v>1</v>
      </c>
      <c r="H12298" s="4" t="str">
        <f t="shared" si="384"/>
        <v>1CG172.1</v>
      </c>
      <c r="I12298" s="4" t="str">
        <f t="shared" si="385"/>
        <v>SG1_SRC_DVDD09</v>
      </c>
    </row>
    <row r="12299" spans="1:9">
      <c r="A12299" t="s">
        <v>261</v>
      </c>
      <c r="B12299" t="s">
        <v>6555</v>
      </c>
      <c r="C12299" t="s">
        <v>6613</v>
      </c>
      <c r="D12299">
        <v>2</v>
      </c>
      <c r="E12299" t="s">
        <v>169</v>
      </c>
      <c r="F12299">
        <v>2</v>
      </c>
      <c r="G12299">
        <v>2</v>
      </c>
      <c r="H12299" s="4" t="str">
        <f t="shared" si="384"/>
        <v>1CG172.2</v>
      </c>
      <c r="I12299" s="4" t="str">
        <f t="shared" si="385"/>
        <v>DGND</v>
      </c>
    </row>
    <row r="12300" spans="1:9">
      <c r="A12300" t="s">
        <v>261</v>
      </c>
      <c r="B12300" t="s">
        <v>6555</v>
      </c>
      <c r="C12300" t="s">
        <v>6614</v>
      </c>
      <c r="D12300">
        <v>1</v>
      </c>
      <c r="E12300" t="s">
        <v>2085</v>
      </c>
      <c r="F12300">
        <v>1</v>
      </c>
      <c r="G12300">
        <v>1</v>
      </c>
      <c r="H12300" s="4" t="str">
        <f t="shared" si="384"/>
        <v>1CG173.1</v>
      </c>
      <c r="I12300" s="4" t="str">
        <f t="shared" si="385"/>
        <v>SG1_SRC_DVDD09</v>
      </c>
    </row>
    <row r="12301" spans="1:9">
      <c r="A12301" t="s">
        <v>261</v>
      </c>
      <c r="B12301" t="s">
        <v>6555</v>
      </c>
      <c r="C12301" t="s">
        <v>6614</v>
      </c>
      <c r="D12301">
        <v>2</v>
      </c>
      <c r="E12301" t="s">
        <v>169</v>
      </c>
      <c r="F12301">
        <v>2</v>
      </c>
      <c r="G12301">
        <v>2</v>
      </c>
      <c r="H12301" s="4" t="str">
        <f t="shared" si="384"/>
        <v>1CG173.2</v>
      </c>
      <c r="I12301" s="4" t="str">
        <f t="shared" si="385"/>
        <v>DGND</v>
      </c>
    </row>
    <row r="12302" spans="1:9">
      <c r="A12302" t="s">
        <v>261</v>
      </c>
      <c r="B12302" t="s">
        <v>6555</v>
      </c>
      <c r="C12302" t="s">
        <v>6615</v>
      </c>
      <c r="D12302">
        <v>1</v>
      </c>
      <c r="E12302" t="s">
        <v>2085</v>
      </c>
      <c r="F12302">
        <v>1</v>
      </c>
      <c r="G12302">
        <v>1</v>
      </c>
      <c r="H12302" s="4" t="str">
        <f t="shared" si="384"/>
        <v>1CG174.1</v>
      </c>
      <c r="I12302" s="4" t="str">
        <f t="shared" si="385"/>
        <v>SG1_SRC_DVDD09</v>
      </c>
    </row>
    <row r="12303" spans="1:9">
      <c r="A12303" t="s">
        <v>261</v>
      </c>
      <c r="B12303" t="s">
        <v>6555</v>
      </c>
      <c r="C12303" t="s">
        <v>6615</v>
      </c>
      <c r="D12303">
        <v>2</v>
      </c>
      <c r="E12303" t="s">
        <v>169</v>
      </c>
      <c r="F12303">
        <v>2</v>
      </c>
      <c r="G12303">
        <v>2</v>
      </c>
      <c r="H12303" s="4" t="str">
        <f t="shared" si="384"/>
        <v>1CG174.2</v>
      </c>
      <c r="I12303" s="4" t="str">
        <f t="shared" si="385"/>
        <v>DGND</v>
      </c>
    </row>
    <row r="12304" spans="1:9">
      <c r="A12304" t="s">
        <v>261</v>
      </c>
      <c r="B12304" t="s">
        <v>6555</v>
      </c>
      <c r="C12304" t="s">
        <v>8401</v>
      </c>
      <c r="D12304">
        <v>1</v>
      </c>
      <c r="E12304" t="s">
        <v>2085</v>
      </c>
      <c r="F12304">
        <v>1</v>
      </c>
      <c r="G12304">
        <v>1</v>
      </c>
      <c r="H12304" s="4" t="str">
        <f t="shared" si="384"/>
        <v>1CG178.1</v>
      </c>
      <c r="I12304" s="4" t="str">
        <f t="shared" si="385"/>
        <v>SG1_SRC_DVDD09</v>
      </c>
    </row>
    <row r="12305" spans="1:9">
      <c r="A12305" t="s">
        <v>261</v>
      </c>
      <c r="B12305" t="s">
        <v>6555</v>
      </c>
      <c r="C12305" t="s">
        <v>8401</v>
      </c>
      <c r="D12305">
        <v>2</v>
      </c>
      <c r="E12305" t="s">
        <v>169</v>
      </c>
      <c r="F12305">
        <v>2</v>
      </c>
      <c r="G12305">
        <v>2</v>
      </c>
      <c r="H12305" s="4" t="str">
        <f t="shared" si="384"/>
        <v>1CG178.2</v>
      </c>
      <c r="I12305" s="4" t="str">
        <f t="shared" si="385"/>
        <v>DGND</v>
      </c>
    </row>
    <row r="12306" spans="1:9">
      <c r="A12306" t="s">
        <v>261</v>
      </c>
      <c r="B12306" t="s">
        <v>6555</v>
      </c>
      <c r="C12306" t="s">
        <v>8402</v>
      </c>
      <c r="D12306">
        <v>1</v>
      </c>
      <c r="E12306" t="s">
        <v>2085</v>
      </c>
      <c r="F12306">
        <v>1</v>
      </c>
      <c r="G12306">
        <v>1</v>
      </c>
      <c r="H12306" s="4" t="str">
        <f t="shared" si="384"/>
        <v>1CG179.1</v>
      </c>
      <c r="I12306" s="4" t="str">
        <f t="shared" si="385"/>
        <v>SG1_SRC_DVDD09</v>
      </c>
    </row>
    <row r="12307" spans="1:9">
      <c r="A12307" t="s">
        <v>261</v>
      </c>
      <c r="B12307" t="s">
        <v>6555</v>
      </c>
      <c r="C12307" t="s">
        <v>8402</v>
      </c>
      <c r="D12307">
        <v>2</v>
      </c>
      <c r="E12307" t="s">
        <v>169</v>
      </c>
      <c r="F12307">
        <v>2</v>
      </c>
      <c r="G12307">
        <v>2</v>
      </c>
      <c r="H12307" s="4" t="str">
        <f t="shared" si="384"/>
        <v>1CG179.2</v>
      </c>
      <c r="I12307" s="4" t="str">
        <f t="shared" si="385"/>
        <v>DGND</v>
      </c>
    </row>
    <row r="12308" spans="1:9">
      <c r="A12308" t="s">
        <v>261</v>
      </c>
      <c r="B12308" t="s">
        <v>6555</v>
      </c>
      <c r="C12308" t="s">
        <v>9220</v>
      </c>
      <c r="D12308" t="s">
        <v>190</v>
      </c>
      <c r="E12308" t="s">
        <v>169</v>
      </c>
      <c r="F12308" t="s">
        <v>309</v>
      </c>
      <c r="G12308" t="s">
        <v>190</v>
      </c>
      <c r="H12308" s="4" t="str">
        <f t="shared" si="384"/>
        <v>GOLD1.H4</v>
      </c>
      <c r="I12308" s="4" t="str">
        <f t="shared" si="385"/>
        <v>DGND</v>
      </c>
    </row>
    <row r="12309" spans="1:9">
      <c r="A12309" t="s">
        <v>261</v>
      </c>
      <c r="B12309" t="s">
        <v>6555</v>
      </c>
      <c r="C12309" t="s">
        <v>9220</v>
      </c>
      <c r="D12309" t="s">
        <v>1529</v>
      </c>
      <c r="E12309" t="s">
        <v>2091</v>
      </c>
      <c r="F12309" t="s">
        <v>366</v>
      </c>
      <c r="G12309" t="s">
        <v>1529</v>
      </c>
      <c r="H12309" s="4" t="str">
        <f t="shared" si="384"/>
        <v>GOLD1.E4</v>
      </c>
      <c r="I12309" s="4" t="str">
        <f t="shared" si="385"/>
        <v>SG1_AVDD09</v>
      </c>
    </row>
    <row r="12310" spans="1:9">
      <c r="A12310" t="s">
        <v>261</v>
      </c>
      <c r="B12310" t="s">
        <v>6555</v>
      </c>
      <c r="C12310" t="s">
        <v>9220</v>
      </c>
      <c r="D12310" t="s">
        <v>1530</v>
      </c>
      <c r="E12310" t="s">
        <v>2091</v>
      </c>
      <c r="F12310" t="s">
        <v>332</v>
      </c>
      <c r="G12310" t="s">
        <v>1530</v>
      </c>
      <c r="H12310" s="4" t="str">
        <f t="shared" si="384"/>
        <v>GOLD1.E5</v>
      </c>
      <c r="I12310" s="4" t="str">
        <f t="shared" si="385"/>
        <v>SG1_AVDD09</v>
      </c>
    </row>
    <row r="12311" spans="1:9">
      <c r="A12311" t="s">
        <v>261</v>
      </c>
      <c r="B12311" t="s">
        <v>6555</v>
      </c>
      <c r="C12311" t="s">
        <v>9220</v>
      </c>
      <c r="D12311" t="s">
        <v>1531</v>
      </c>
      <c r="E12311" t="s">
        <v>2091</v>
      </c>
      <c r="F12311" t="s">
        <v>1704</v>
      </c>
      <c r="G12311" t="s">
        <v>1531</v>
      </c>
      <c r="H12311" s="4" t="str">
        <f t="shared" si="384"/>
        <v>GOLD1.V8</v>
      </c>
      <c r="I12311" s="4" t="str">
        <f t="shared" si="385"/>
        <v>SG1_AVDD09</v>
      </c>
    </row>
    <row r="12312" spans="1:9">
      <c r="A12312" t="s">
        <v>261</v>
      </c>
      <c r="B12312" t="s">
        <v>6555</v>
      </c>
      <c r="C12312" t="s">
        <v>9220</v>
      </c>
      <c r="D12312" t="s">
        <v>1532</v>
      </c>
      <c r="E12312" t="s">
        <v>2091</v>
      </c>
      <c r="F12312" t="s">
        <v>1705</v>
      </c>
      <c r="G12312" t="s">
        <v>1532</v>
      </c>
      <c r="H12312" s="4" t="str">
        <f t="shared" si="384"/>
        <v>GOLD1.V9</v>
      </c>
      <c r="I12312" s="4" t="str">
        <f t="shared" si="385"/>
        <v>SG1_AVDD09</v>
      </c>
    </row>
    <row r="12313" spans="1:9">
      <c r="A12313" t="s">
        <v>261</v>
      </c>
      <c r="B12313" t="s">
        <v>6555</v>
      </c>
      <c r="C12313" t="s">
        <v>9220</v>
      </c>
      <c r="D12313" t="s">
        <v>1533</v>
      </c>
      <c r="E12313" t="s">
        <v>2091</v>
      </c>
      <c r="F12313" t="s">
        <v>201</v>
      </c>
      <c r="G12313" t="s">
        <v>1533</v>
      </c>
      <c r="H12313" s="4" t="str">
        <f t="shared" si="384"/>
        <v>GOLD1.A8</v>
      </c>
      <c r="I12313" s="4" t="str">
        <f t="shared" si="385"/>
        <v>SG1_AVDD09</v>
      </c>
    </row>
    <row r="12314" spans="1:9">
      <c r="A12314" t="s">
        <v>261</v>
      </c>
      <c r="B12314" t="s">
        <v>6555</v>
      </c>
      <c r="C12314" t="s">
        <v>9220</v>
      </c>
      <c r="D12314" t="s">
        <v>1534</v>
      </c>
      <c r="E12314" t="s">
        <v>2091</v>
      </c>
      <c r="F12314" t="s">
        <v>456</v>
      </c>
      <c r="G12314" t="s">
        <v>1534</v>
      </c>
      <c r="H12314" s="4" t="str">
        <f t="shared" si="384"/>
        <v>GOLD1.D8</v>
      </c>
      <c r="I12314" s="4" t="str">
        <f t="shared" si="385"/>
        <v>SG1_AVDD09</v>
      </c>
    </row>
    <row r="12315" spans="1:9">
      <c r="A12315" t="s">
        <v>261</v>
      </c>
      <c r="B12315" t="s">
        <v>6555</v>
      </c>
      <c r="C12315" t="s">
        <v>9220</v>
      </c>
      <c r="D12315" t="s">
        <v>2986</v>
      </c>
      <c r="E12315" t="s">
        <v>2091</v>
      </c>
      <c r="F12315" t="s">
        <v>449</v>
      </c>
      <c r="G12315" t="s">
        <v>2986</v>
      </c>
      <c r="H12315" s="4" t="str">
        <f t="shared" si="384"/>
        <v>GOLD1.D16</v>
      </c>
      <c r="I12315" s="4" t="str">
        <f t="shared" si="385"/>
        <v>SG1_AVDD09</v>
      </c>
    </row>
    <row r="12316" spans="1:9">
      <c r="A12316" t="s">
        <v>261</v>
      </c>
      <c r="B12316" t="s">
        <v>6555</v>
      </c>
      <c r="C12316" t="s">
        <v>9220</v>
      </c>
      <c r="D12316" t="s">
        <v>2987</v>
      </c>
      <c r="E12316" t="s">
        <v>2091</v>
      </c>
      <c r="F12316" t="s">
        <v>403</v>
      </c>
      <c r="G12316" t="s">
        <v>2987</v>
      </c>
      <c r="H12316" s="4" t="str">
        <f t="shared" si="384"/>
        <v>GOLD1.E16</v>
      </c>
      <c r="I12316" s="4" t="str">
        <f t="shared" si="385"/>
        <v>SG1_AVDD09</v>
      </c>
    </row>
    <row r="12317" spans="1:9">
      <c r="A12317" t="s">
        <v>261</v>
      </c>
      <c r="B12317" t="s">
        <v>6555</v>
      </c>
      <c r="C12317" t="s">
        <v>9220</v>
      </c>
      <c r="D12317" t="s">
        <v>1536</v>
      </c>
      <c r="E12317" t="s">
        <v>2091</v>
      </c>
      <c r="F12317" t="s">
        <v>907</v>
      </c>
      <c r="G12317" t="s">
        <v>1536</v>
      </c>
      <c r="H12317" s="4" t="str">
        <f t="shared" si="384"/>
        <v>GOLD1.D15</v>
      </c>
      <c r="I12317" s="4" t="str">
        <f t="shared" si="385"/>
        <v>SG1_AVDD09</v>
      </c>
    </row>
    <row r="12318" spans="1:9">
      <c r="A12318" t="s">
        <v>261</v>
      </c>
      <c r="B12318" t="s">
        <v>6555</v>
      </c>
      <c r="C12318" t="s">
        <v>9220</v>
      </c>
      <c r="D12318" t="s">
        <v>1537</v>
      </c>
      <c r="E12318" t="s">
        <v>2091</v>
      </c>
      <c r="F12318" t="s">
        <v>1577</v>
      </c>
      <c r="G12318" t="s">
        <v>1537</v>
      </c>
      <c r="H12318" s="4" t="str">
        <f t="shared" si="384"/>
        <v>GOLD1.E15</v>
      </c>
      <c r="I12318" s="4" t="str">
        <f t="shared" si="385"/>
        <v>SG1_AVDD09</v>
      </c>
    </row>
    <row r="12319" spans="1:9">
      <c r="A12319" t="s">
        <v>261</v>
      </c>
      <c r="B12319" t="s">
        <v>6555</v>
      </c>
      <c r="C12319" t="s">
        <v>9220</v>
      </c>
      <c r="D12319" t="s">
        <v>1538</v>
      </c>
      <c r="E12319" t="s">
        <v>2091</v>
      </c>
      <c r="F12319" t="s">
        <v>1525</v>
      </c>
      <c r="G12319" t="s">
        <v>1538</v>
      </c>
      <c r="H12319" s="4" t="str">
        <f t="shared" si="384"/>
        <v>GOLD1.V4</v>
      </c>
      <c r="I12319" s="4" t="str">
        <f t="shared" si="385"/>
        <v>SG1_AVDD09</v>
      </c>
    </row>
    <row r="12320" spans="1:9">
      <c r="A12320" t="s">
        <v>261</v>
      </c>
      <c r="B12320" t="s">
        <v>6555</v>
      </c>
      <c r="C12320" t="s">
        <v>9220</v>
      </c>
      <c r="D12320" t="s">
        <v>1539</v>
      </c>
      <c r="E12320" t="s">
        <v>2091</v>
      </c>
      <c r="F12320" t="s">
        <v>1527</v>
      </c>
      <c r="G12320" t="s">
        <v>1539</v>
      </c>
      <c r="H12320" s="4" t="str">
        <f t="shared" si="384"/>
        <v>GOLD1.V5</v>
      </c>
      <c r="I12320" s="4" t="str">
        <f t="shared" si="385"/>
        <v>SG1_AVDD09</v>
      </c>
    </row>
    <row r="12321" spans="1:9">
      <c r="A12321" t="s">
        <v>261</v>
      </c>
      <c r="B12321" t="s">
        <v>6555</v>
      </c>
      <c r="C12321" t="s">
        <v>9220</v>
      </c>
      <c r="D12321" t="s">
        <v>1540</v>
      </c>
      <c r="E12321" t="s">
        <v>2091</v>
      </c>
      <c r="F12321" t="s">
        <v>339</v>
      </c>
      <c r="G12321" t="s">
        <v>1540</v>
      </c>
      <c r="H12321" s="4" t="str">
        <f t="shared" si="384"/>
        <v>GOLD1.T13</v>
      </c>
      <c r="I12321" s="4" t="str">
        <f t="shared" si="385"/>
        <v>SG1_AVDD09</v>
      </c>
    </row>
    <row r="12322" spans="1:9">
      <c r="A12322" t="s">
        <v>261</v>
      </c>
      <c r="B12322" t="s">
        <v>6555</v>
      </c>
      <c r="C12322" t="s">
        <v>9220</v>
      </c>
      <c r="D12322" t="s">
        <v>1541</v>
      </c>
      <c r="E12322" t="s">
        <v>2091</v>
      </c>
      <c r="F12322" t="s">
        <v>341</v>
      </c>
      <c r="G12322" t="s">
        <v>1541</v>
      </c>
      <c r="H12322" s="4" t="str">
        <f t="shared" si="384"/>
        <v>GOLD1.T14</v>
      </c>
      <c r="I12322" s="4" t="str">
        <f t="shared" si="385"/>
        <v>SG1_AVDD09</v>
      </c>
    </row>
    <row r="12323" spans="1:9">
      <c r="A12323" t="s">
        <v>261</v>
      </c>
      <c r="B12323" t="s">
        <v>6555</v>
      </c>
      <c r="C12323" t="s">
        <v>9220</v>
      </c>
      <c r="D12323" t="s">
        <v>1542</v>
      </c>
      <c r="E12323" t="s">
        <v>2091</v>
      </c>
      <c r="F12323" t="s">
        <v>1612</v>
      </c>
      <c r="G12323" t="s">
        <v>1542</v>
      </c>
      <c r="H12323" s="4" t="str">
        <f t="shared" si="384"/>
        <v>GOLD1.V10</v>
      </c>
      <c r="I12323" s="4" t="str">
        <f t="shared" si="385"/>
        <v>SG1_AVDD09</v>
      </c>
    </row>
    <row r="12324" spans="1:9">
      <c r="A12324" t="s">
        <v>261</v>
      </c>
      <c r="B12324" t="s">
        <v>6555</v>
      </c>
      <c r="C12324" t="s">
        <v>9220</v>
      </c>
      <c r="D12324" t="s">
        <v>1543</v>
      </c>
      <c r="E12324" t="s">
        <v>2091</v>
      </c>
      <c r="F12324" t="s">
        <v>1613</v>
      </c>
      <c r="G12324" t="s">
        <v>1543</v>
      </c>
      <c r="H12324" s="4" t="str">
        <f t="shared" si="384"/>
        <v>GOLD1.V11</v>
      </c>
      <c r="I12324" s="4" t="str">
        <f t="shared" si="385"/>
        <v>SG1_AVDD09</v>
      </c>
    </row>
    <row r="12325" spans="1:9">
      <c r="A12325" t="s">
        <v>261</v>
      </c>
      <c r="B12325" t="s">
        <v>6555</v>
      </c>
      <c r="C12325" t="s">
        <v>9220</v>
      </c>
      <c r="D12325" t="s">
        <v>1515</v>
      </c>
      <c r="E12325" t="s">
        <v>2090</v>
      </c>
      <c r="F12325" t="s">
        <v>428</v>
      </c>
      <c r="G12325" t="s">
        <v>1515</v>
      </c>
      <c r="H12325" s="4" t="str">
        <f t="shared" si="384"/>
        <v>GOLD1.G8</v>
      </c>
      <c r="I12325" s="4" t="str">
        <f t="shared" si="385"/>
        <v>SG1_DVDD09</v>
      </c>
    </row>
    <row r="12326" spans="1:9">
      <c r="A12326" t="s">
        <v>261</v>
      </c>
      <c r="B12326" t="s">
        <v>6555</v>
      </c>
      <c r="C12326" t="s">
        <v>9220</v>
      </c>
      <c r="D12326" t="s">
        <v>1516</v>
      </c>
      <c r="E12326" t="s">
        <v>2090</v>
      </c>
      <c r="F12326" t="s">
        <v>412</v>
      </c>
      <c r="G12326" t="s">
        <v>1516</v>
      </c>
      <c r="H12326" s="4" t="str">
        <f t="shared" si="384"/>
        <v>GOLD1.H9</v>
      </c>
      <c r="I12326" s="4" t="str">
        <f t="shared" si="385"/>
        <v>SG1_DVDD09</v>
      </c>
    </row>
    <row r="12327" spans="1:9">
      <c r="A12327" t="s">
        <v>261</v>
      </c>
      <c r="B12327" t="s">
        <v>6555</v>
      </c>
      <c r="C12327" t="s">
        <v>9220</v>
      </c>
      <c r="D12327" t="s">
        <v>1517</v>
      </c>
      <c r="E12327" t="s">
        <v>2090</v>
      </c>
      <c r="F12327" t="s">
        <v>415</v>
      </c>
      <c r="G12327" t="s">
        <v>1517</v>
      </c>
      <c r="H12327" s="4" t="str">
        <f t="shared" si="384"/>
        <v>GOLD1.J9</v>
      </c>
      <c r="I12327" s="4" t="str">
        <f t="shared" si="385"/>
        <v>SG1_DVDD09</v>
      </c>
    </row>
    <row r="12328" spans="1:9">
      <c r="A12328" t="s">
        <v>261</v>
      </c>
      <c r="B12328" t="s">
        <v>6555</v>
      </c>
      <c r="C12328" t="s">
        <v>9220</v>
      </c>
      <c r="D12328" t="s">
        <v>1518</v>
      </c>
      <c r="E12328" t="s">
        <v>2090</v>
      </c>
      <c r="F12328" t="s">
        <v>302</v>
      </c>
      <c r="G12328" t="s">
        <v>1518</v>
      </c>
      <c r="H12328" s="4" t="str">
        <f t="shared" si="384"/>
        <v>GOLD1.K9</v>
      </c>
      <c r="I12328" s="4" t="str">
        <f t="shared" si="385"/>
        <v>SG1_DVDD09</v>
      </c>
    </row>
    <row r="12329" spans="1:9">
      <c r="A12329" t="s">
        <v>261</v>
      </c>
      <c r="B12329" t="s">
        <v>6555</v>
      </c>
      <c r="C12329" t="s">
        <v>9220</v>
      </c>
      <c r="D12329" t="s">
        <v>1519</v>
      </c>
      <c r="E12329" t="s">
        <v>2090</v>
      </c>
      <c r="F12329" t="s">
        <v>421</v>
      </c>
      <c r="G12329" t="s">
        <v>1519</v>
      </c>
      <c r="H12329" s="4" t="str">
        <f t="shared" si="384"/>
        <v>GOLD1.L9</v>
      </c>
      <c r="I12329" s="4" t="str">
        <f t="shared" si="385"/>
        <v>SG1_DVDD09</v>
      </c>
    </row>
    <row r="12330" spans="1:9">
      <c r="A12330" t="s">
        <v>261</v>
      </c>
      <c r="B12330" t="s">
        <v>6555</v>
      </c>
      <c r="C12330" t="s">
        <v>9220</v>
      </c>
      <c r="D12330" t="s">
        <v>1520</v>
      </c>
      <c r="E12330" t="s">
        <v>2090</v>
      </c>
      <c r="F12330" t="s">
        <v>1597</v>
      </c>
      <c r="G12330" t="s">
        <v>1520</v>
      </c>
      <c r="H12330" s="4" t="str">
        <f t="shared" si="384"/>
        <v>GOLD1.M10</v>
      </c>
      <c r="I12330" s="4" t="str">
        <f t="shared" si="385"/>
        <v>SG1_DVDD09</v>
      </c>
    </row>
    <row r="12331" spans="1:9">
      <c r="A12331" t="s">
        <v>261</v>
      </c>
      <c r="B12331" t="s">
        <v>6555</v>
      </c>
      <c r="C12331" t="s">
        <v>9220</v>
      </c>
      <c r="D12331" t="s">
        <v>1521</v>
      </c>
      <c r="E12331" t="s">
        <v>2090</v>
      </c>
      <c r="F12331" t="s">
        <v>1598</v>
      </c>
      <c r="G12331" t="s">
        <v>1521</v>
      </c>
      <c r="H12331" s="4" t="str">
        <f t="shared" si="384"/>
        <v>GOLD1.M11</v>
      </c>
      <c r="I12331" s="4" t="str">
        <f t="shared" si="385"/>
        <v>SG1_DVDD09</v>
      </c>
    </row>
    <row r="12332" spans="1:9">
      <c r="A12332" t="s">
        <v>261</v>
      </c>
      <c r="B12332" t="s">
        <v>6555</v>
      </c>
      <c r="C12332" t="s">
        <v>9220</v>
      </c>
      <c r="D12332" t="s">
        <v>1522</v>
      </c>
      <c r="E12332" t="s">
        <v>2090</v>
      </c>
      <c r="F12332" t="s">
        <v>1599</v>
      </c>
      <c r="G12332" t="s">
        <v>1522</v>
      </c>
      <c r="H12332" s="4" t="str">
        <f t="shared" si="384"/>
        <v>GOLD1.M12</v>
      </c>
      <c r="I12332" s="4" t="str">
        <f t="shared" si="385"/>
        <v>SG1_DVDD09</v>
      </c>
    </row>
    <row r="12333" spans="1:9">
      <c r="A12333" t="s">
        <v>261</v>
      </c>
      <c r="B12333" t="s">
        <v>6555</v>
      </c>
      <c r="C12333" t="s">
        <v>9220</v>
      </c>
      <c r="D12333" t="s">
        <v>1523</v>
      </c>
      <c r="E12333" t="s">
        <v>2090</v>
      </c>
      <c r="F12333" t="s">
        <v>451</v>
      </c>
      <c r="G12333" t="s">
        <v>1523</v>
      </c>
      <c r="H12333" s="4" t="str">
        <f t="shared" si="384"/>
        <v>GOLD1.N10</v>
      </c>
      <c r="I12333" s="4" t="str">
        <f t="shared" si="385"/>
        <v>SG1_DVDD09</v>
      </c>
    </row>
    <row r="12334" spans="1:9">
      <c r="A12334" t="s">
        <v>261</v>
      </c>
      <c r="B12334" t="s">
        <v>6555</v>
      </c>
      <c r="C12334" t="s">
        <v>9220</v>
      </c>
      <c r="D12334" t="s">
        <v>1524</v>
      </c>
      <c r="E12334" t="s">
        <v>2090</v>
      </c>
      <c r="F12334" t="s">
        <v>448</v>
      </c>
      <c r="G12334" t="s">
        <v>1524</v>
      </c>
      <c r="H12334" s="4" t="str">
        <f t="shared" si="384"/>
        <v>GOLD1.N11</v>
      </c>
      <c r="I12334" s="4" t="str">
        <f t="shared" si="385"/>
        <v>SG1_DVDD09</v>
      </c>
    </row>
    <row r="12335" spans="1:9">
      <c r="A12335" t="s">
        <v>261</v>
      </c>
      <c r="B12335" t="s">
        <v>6555</v>
      </c>
      <c r="C12335" t="s">
        <v>9220</v>
      </c>
      <c r="D12335" t="s">
        <v>1526</v>
      </c>
      <c r="E12335" t="s">
        <v>2090</v>
      </c>
      <c r="F12335" t="s">
        <v>447</v>
      </c>
      <c r="G12335" t="s">
        <v>1526</v>
      </c>
      <c r="H12335" s="4" t="str">
        <f t="shared" si="384"/>
        <v>GOLD1.N12</v>
      </c>
      <c r="I12335" s="4" t="str">
        <f t="shared" si="385"/>
        <v>SG1_DVDD09</v>
      </c>
    </row>
    <row r="12336" spans="1:9">
      <c r="A12336" t="s">
        <v>261</v>
      </c>
      <c r="B12336" t="s">
        <v>6555</v>
      </c>
      <c r="C12336" t="s">
        <v>9220</v>
      </c>
      <c r="D12336" t="s">
        <v>182</v>
      </c>
      <c r="F12336" t="s">
        <v>182</v>
      </c>
      <c r="G12336" t="s">
        <v>182</v>
      </c>
      <c r="H12336" s="4" t="str">
        <f t="shared" si="384"/>
        <v>GOLD1.GH1</v>
      </c>
      <c r="I12336" s="4">
        <f t="shared" si="385"/>
        <v>0</v>
      </c>
    </row>
    <row r="12337" spans="1:9">
      <c r="A12337" t="s">
        <v>261</v>
      </c>
      <c r="B12337" t="s">
        <v>6555</v>
      </c>
      <c r="C12337" t="s">
        <v>9220</v>
      </c>
      <c r="D12337" t="s">
        <v>183</v>
      </c>
      <c r="F12337" t="s">
        <v>183</v>
      </c>
      <c r="G12337" t="s">
        <v>183</v>
      </c>
      <c r="H12337" s="4" t="str">
        <f t="shared" si="384"/>
        <v>GOLD1.GH2</v>
      </c>
      <c r="I12337" s="4">
        <f t="shared" si="385"/>
        <v>0</v>
      </c>
    </row>
    <row r="12338" spans="1:9">
      <c r="A12338" t="s">
        <v>261</v>
      </c>
      <c r="B12338" t="s">
        <v>6555</v>
      </c>
      <c r="C12338" t="s">
        <v>9220</v>
      </c>
      <c r="D12338" t="s">
        <v>184</v>
      </c>
      <c r="F12338" t="s">
        <v>184</v>
      </c>
      <c r="G12338" t="s">
        <v>184</v>
      </c>
      <c r="H12338" s="4" t="str">
        <f t="shared" si="384"/>
        <v>GOLD1.GH3</v>
      </c>
      <c r="I12338" s="4">
        <f t="shared" si="385"/>
        <v>0</v>
      </c>
    </row>
    <row r="12339" spans="1:9">
      <c r="A12339" t="s">
        <v>261</v>
      </c>
      <c r="B12339" t="s">
        <v>6555</v>
      </c>
      <c r="C12339" t="s">
        <v>9220</v>
      </c>
      <c r="D12339" t="s">
        <v>185</v>
      </c>
      <c r="F12339" t="s">
        <v>185</v>
      </c>
      <c r="G12339" t="s">
        <v>185</v>
      </c>
      <c r="H12339" s="4" t="str">
        <f t="shared" si="384"/>
        <v>GOLD1.GH4</v>
      </c>
      <c r="I12339" s="4">
        <f t="shared" si="385"/>
        <v>0</v>
      </c>
    </row>
    <row r="12340" spans="1:9">
      <c r="A12340" t="s">
        <v>261</v>
      </c>
      <c r="B12340" t="s">
        <v>6555</v>
      </c>
      <c r="C12340" t="s">
        <v>9220</v>
      </c>
      <c r="D12340" t="s">
        <v>3014</v>
      </c>
      <c r="E12340" t="s">
        <v>169</v>
      </c>
      <c r="F12340" t="s">
        <v>195</v>
      </c>
      <c r="G12340" t="s">
        <v>3014</v>
      </c>
      <c r="H12340" s="4" t="str">
        <f t="shared" si="384"/>
        <v>GOLD1.A1</v>
      </c>
      <c r="I12340" s="4" t="str">
        <f t="shared" si="385"/>
        <v>DGND</v>
      </c>
    </row>
    <row r="12341" spans="1:9">
      <c r="A12341" t="s">
        <v>261</v>
      </c>
      <c r="B12341" t="s">
        <v>6555</v>
      </c>
      <c r="C12341" t="s">
        <v>9220</v>
      </c>
      <c r="D12341" t="s">
        <v>3015</v>
      </c>
      <c r="E12341" t="s">
        <v>169</v>
      </c>
      <c r="F12341" t="s">
        <v>202</v>
      </c>
      <c r="G12341" t="s">
        <v>3015</v>
      </c>
      <c r="H12341" s="4" t="str">
        <f t="shared" si="384"/>
        <v>GOLD1.A9</v>
      </c>
      <c r="I12341" s="4" t="str">
        <f t="shared" si="385"/>
        <v>DGND</v>
      </c>
    </row>
    <row r="12342" spans="1:9">
      <c r="A12342" t="s">
        <v>261</v>
      </c>
      <c r="B12342" t="s">
        <v>6555</v>
      </c>
      <c r="C12342" t="s">
        <v>9220</v>
      </c>
      <c r="D12342" t="s">
        <v>3016</v>
      </c>
      <c r="E12342" t="s">
        <v>169</v>
      </c>
      <c r="F12342" t="s">
        <v>204</v>
      </c>
      <c r="G12342" t="s">
        <v>3016</v>
      </c>
      <c r="H12342" s="4" t="str">
        <f t="shared" si="384"/>
        <v>GOLD1.A11</v>
      </c>
      <c r="I12342" s="4" t="str">
        <f t="shared" si="385"/>
        <v>DGND</v>
      </c>
    </row>
    <row r="12343" spans="1:9">
      <c r="A12343" t="s">
        <v>261</v>
      </c>
      <c r="B12343" t="s">
        <v>6555</v>
      </c>
      <c r="C12343" t="s">
        <v>9220</v>
      </c>
      <c r="D12343" t="s">
        <v>3017</v>
      </c>
      <c r="E12343" t="s">
        <v>169</v>
      </c>
      <c r="F12343" t="s">
        <v>207</v>
      </c>
      <c r="G12343" t="s">
        <v>3017</v>
      </c>
      <c r="H12343" s="4" t="str">
        <f t="shared" si="384"/>
        <v>GOLD1.A14</v>
      </c>
      <c r="I12343" s="4" t="str">
        <f t="shared" si="385"/>
        <v>DGND</v>
      </c>
    </row>
    <row r="12344" spans="1:9">
      <c r="A12344" t="s">
        <v>261</v>
      </c>
      <c r="B12344" t="s">
        <v>6555</v>
      </c>
      <c r="C12344" t="s">
        <v>9220</v>
      </c>
      <c r="D12344" t="s">
        <v>3018</v>
      </c>
      <c r="E12344" t="s">
        <v>169</v>
      </c>
      <c r="F12344" t="s">
        <v>212</v>
      </c>
      <c r="G12344" t="s">
        <v>3018</v>
      </c>
      <c r="H12344" s="4" t="str">
        <f t="shared" si="384"/>
        <v>GOLD1.A19</v>
      </c>
      <c r="I12344" s="4" t="str">
        <f t="shared" si="385"/>
        <v>DGND</v>
      </c>
    </row>
    <row r="12345" spans="1:9">
      <c r="A12345" t="s">
        <v>261</v>
      </c>
      <c r="B12345" t="s">
        <v>6555</v>
      </c>
      <c r="C12345" t="s">
        <v>9220</v>
      </c>
      <c r="D12345" t="s">
        <v>3019</v>
      </c>
      <c r="E12345" t="s">
        <v>169</v>
      </c>
      <c r="F12345" t="s">
        <v>214</v>
      </c>
      <c r="G12345" t="s">
        <v>3019</v>
      </c>
      <c r="H12345" s="4" t="str">
        <f t="shared" si="384"/>
        <v>GOLD1.B2</v>
      </c>
      <c r="I12345" s="4" t="str">
        <f t="shared" si="385"/>
        <v>DGND</v>
      </c>
    </row>
    <row r="12346" spans="1:9">
      <c r="A12346" t="s">
        <v>261</v>
      </c>
      <c r="B12346" t="s">
        <v>6555</v>
      </c>
      <c r="C12346" t="s">
        <v>9220</v>
      </c>
      <c r="D12346" t="s">
        <v>3020</v>
      </c>
      <c r="E12346" t="s">
        <v>169</v>
      </c>
      <c r="F12346" t="s">
        <v>220</v>
      </c>
      <c r="G12346" t="s">
        <v>3020</v>
      </c>
      <c r="H12346" s="4" t="str">
        <f t="shared" si="384"/>
        <v>GOLD1.B9</v>
      </c>
      <c r="I12346" s="4" t="str">
        <f t="shared" si="385"/>
        <v>DGND</v>
      </c>
    </row>
    <row r="12347" spans="1:9">
      <c r="A12347" t="s">
        <v>261</v>
      </c>
      <c r="B12347" t="s">
        <v>6555</v>
      </c>
      <c r="C12347" t="s">
        <v>9220</v>
      </c>
      <c r="D12347" t="s">
        <v>3021</v>
      </c>
      <c r="E12347" t="s">
        <v>169</v>
      </c>
      <c r="F12347" t="s">
        <v>221</v>
      </c>
      <c r="G12347" t="s">
        <v>3021</v>
      </c>
      <c r="H12347" s="4" t="str">
        <f t="shared" si="384"/>
        <v>GOLD1.B10</v>
      </c>
      <c r="I12347" s="4" t="str">
        <f t="shared" si="385"/>
        <v>DGND</v>
      </c>
    </row>
    <row r="12348" spans="1:9">
      <c r="A12348" t="s">
        <v>261</v>
      </c>
      <c r="B12348" t="s">
        <v>6555</v>
      </c>
      <c r="C12348" t="s">
        <v>9220</v>
      </c>
      <c r="D12348" t="s">
        <v>3022</v>
      </c>
      <c r="E12348" t="s">
        <v>169</v>
      </c>
      <c r="F12348" t="s">
        <v>222</v>
      </c>
      <c r="G12348" t="s">
        <v>3022</v>
      </c>
      <c r="H12348" s="4" t="str">
        <f t="shared" si="384"/>
        <v>GOLD1.B11</v>
      </c>
      <c r="I12348" s="4" t="str">
        <f t="shared" si="385"/>
        <v>DGND</v>
      </c>
    </row>
    <row r="12349" spans="1:9">
      <c r="A12349" t="s">
        <v>261</v>
      </c>
      <c r="B12349" t="s">
        <v>6555</v>
      </c>
      <c r="C12349" t="s">
        <v>9220</v>
      </c>
      <c r="D12349" t="s">
        <v>3023</v>
      </c>
      <c r="E12349" t="s">
        <v>169</v>
      </c>
      <c r="F12349" t="s">
        <v>230</v>
      </c>
      <c r="G12349" t="s">
        <v>3023</v>
      </c>
      <c r="H12349" s="4" t="str">
        <f t="shared" si="384"/>
        <v>GOLD1.B19</v>
      </c>
      <c r="I12349" s="4" t="str">
        <f t="shared" si="385"/>
        <v>DGND</v>
      </c>
    </row>
    <row r="12350" spans="1:9">
      <c r="A12350" t="s">
        <v>261</v>
      </c>
      <c r="B12350" t="s">
        <v>6555</v>
      </c>
      <c r="C12350" t="s">
        <v>9220</v>
      </c>
      <c r="D12350" t="s">
        <v>3024</v>
      </c>
      <c r="E12350" t="s">
        <v>169</v>
      </c>
      <c r="F12350" t="s">
        <v>258</v>
      </c>
      <c r="G12350" t="s">
        <v>3024</v>
      </c>
      <c r="H12350" s="4" t="str">
        <f t="shared" si="384"/>
        <v>GOLD1.C18</v>
      </c>
      <c r="I12350" s="4" t="str">
        <f t="shared" si="385"/>
        <v>DGND</v>
      </c>
    </row>
    <row r="12351" spans="1:9">
      <c r="A12351" t="s">
        <v>261</v>
      </c>
      <c r="B12351" t="s">
        <v>6555</v>
      </c>
      <c r="C12351" t="s">
        <v>9220</v>
      </c>
      <c r="D12351" t="s">
        <v>3025</v>
      </c>
      <c r="E12351" t="s">
        <v>169</v>
      </c>
      <c r="F12351" t="s">
        <v>259</v>
      </c>
      <c r="G12351" t="s">
        <v>3025</v>
      </c>
      <c r="H12351" s="4" t="str">
        <f t="shared" si="384"/>
        <v>GOLD1.C19</v>
      </c>
      <c r="I12351" s="4" t="str">
        <f t="shared" si="385"/>
        <v>DGND</v>
      </c>
    </row>
    <row r="12352" spans="1:9">
      <c r="A12352" t="s">
        <v>261</v>
      </c>
      <c r="B12352" t="s">
        <v>6555</v>
      </c>
      <c r="C12352" t="s">
        <v>9220</v>
      </c>
      <c r="D12352" t="s">
        <v>3026</v>
      </c>
      <c r="E12352" t="s">
        <v>169</v>
      </c>
      <c r="F12352" t="s">
        <v>405</v>
      </c>
      <c r="G12352" t="s">
        <v>3026</v>
      </c>
      <c r="H12352" s="4" t="str">
        <f t="shared" si="384"/>
        <v>GOLD1.D9</v>
      </c>
      <c r="I12352" s="4" t="str">
        <f t="shared" si="385"/>
        <v>DGND</v>
      </c>
    </row>
    <row r="12353" spans="1:9">
      <c r="A12353" t="s">
        <v>261</v>
      </c>
      <c r="B12353" t="s">
        <v>6555</v>
      </c>
      <c r="C12353" t="s">
        <v>9220</v>
      </c>
      <c r="D12353" t="s">
        <v>3027</v>
      </c>
      <c r="E12353" t="s">
        <v>169</v>
      </c>
      <c r="F12353" t="s">
        <v>437</v>
      </c>
      <c r="G12353" t="s">
        <v>3027</v>
      </c>
      <c r="H12353" s="4" t="str">
        <f t="shared" si="384"/>
        <v>GOLD1.D10</v>
      </c>
      <c r="I12353" s="4" t="str">
        <f t="shared" si="385"/>
        <v>DGND</v>
      </c>
    </row>
    <row r="12354" spans="1:9">
      <c r="A12354" t="s">
        <v>261</v>
      </c>
      <c r="B12354" t="s">
        <v>6555</v>
      </c>
      <c r="C12354" t="s">
        <v>9220</v>
      </c>
      <c r="D12354" t="s">
        <v>3028</v>
      </c>
      <c r="E12354" t="s">
        <v>169</v>
      </c>
      <c r="F12354" t="s">
        <v>325</v>
      </c>
      <c r="G12354" t="s">
        <v>3028</v>
      </c>
      <c r="H12354" s="4" t="str">
        <f t="shared" ref="H12354:H12417" si="386">CONCATENATE(C12354,".",F12354)</f>
        <v>GOLD1.D12</v>
      </c>
      <c r="I12354" s="4" t="str">
        <f t="shared" ref="I12354:I12417" si="387">E12354</f>
        <v>DGND</v>
      </c>
    </row>
    <row r="12355" spans="1:9">
      <c r="A12355" t="s">
        <v>261</v>
      </c>
      <c r="B12355" t="s">
        <v>6555</v>
      </c>
      <c r="C12355" t="s">
        <v>9220</v>
      </c>
      <c r="D12355" t="s">
        <v>3029</v>
      </c>
      <c r="E12355" t="s">
        <v>169</v>
      </c>
      <c r="F12355" t="s">
        <v>313</v>
      </c>
      <c r="G12355" t="s">
        <v>3029</v>
      </c>
      <c r="H12355" s="4" t="str">
        <f t="shared" si="386"/>
        <v>GOLD1.D13</v>
      </c>
      <c r="I12355" s="4" t="str">
        <f t="shared" si="387"/>
        <v>DGND</v>
      </c>
    </row>
    <row r="12356" spans="1:9">
      <c r="A12356" t="s">
        <v>261</v>
      </c>
      <c r="B12356" t="s">
        <v>6555</v>
      </c>
      <c r="C12356" t="s">
        <v>9220</v>
      </c>
      <c r="D12356" t="s">
        <v>3030</v>
      </c>
      <c r="E12356" t="s">
        <v>169</v>
      </c>
      <c r="F12356" t="s">
        <v>457</v>
      </c>
      <c r="G12356" t="s">
        <v>3030</v>
      </c>
      <c r="H12356" s="4" t="str">
        <f t="shared" si="386"/>
        <v>GOLD1.D14</v>
      </c>
      <c r="I12356" s="4" t="str">
        <f t="shared" si="387"/>
        <v>DGND</v>
      </c>
    </row>
    <row r="12357" spans="1:9">
      <c r="A12357" t="s">
        <v>261</v>
      </c>
      <c r="B12357" t="s">
        <v>6555</v>
      </c>
      <c r="C12357" t="s">
        <v>9220</v>
      </c>
      <c r="D12357" t="s">
        <v>3031</v>
      </c>
      <c r="E12357" t="s">
        <v>169</v>
      </c>
      <c r="F12357" t="s">
        <v>423</v>
      </c>
      <c r="G12357" t="s">
        <v>3031</v>
      </c>
      <c r="H12357" s="4" t="str">
        <f t="shared" si="386"/>
        <v>GOLD1.E8</v>
      </c>
      <c r="I12357" s="4" t="str">
        <f t="shared" si="387"/>
        <v>DGND</v>
      </c>
    </row>
    <row r="12358" spans="1:9">
      <c r="A12358" t="s">
        <v>261</v>
      </c>
      <c r="B12358" t="s">
        <v>6555</v>
      </c>
      <c r="C12358" t="s">
        <v>9220</v>
      </c>
      <c r="D12358" t="s">
        <v>3032</v>
      </c>
      <c r="E12358" t="s">
        <v>169</v>
      </c>
      <c r="F12358" t="s">
        <v>455</v>
      </c>
      <c r="G12358" t="s">
        <v>3032</v>
      </c>
      <c r="H12358" s="4" t="str">
        <f t="shared" si="386"/>
        <v>GOLD1.E9</v>
      </c>
      <c r="I12358" s="4" t="str">
        <f t="shared" si="387"/>
        <v>DGND</v>
      </c>
    </row>
    <row r="12359" spans="1:9">
      <c r="A12359" t="s">
        <v>261</v>
      </c>
      <c r="B12359" t="s">
        <v>6555</v>
      </c>
      <c r="C12359" t="s">
        <v>9220</v>
      </c>
      <c r="D12359" t="s">
        <v>3033</v>
      </c>
      <c r="E12359" t="s">
        <v>169</v>
      </c>
      <c r="F12359" t="s">
        <v>438</v>
      </c>
      <c r="G12359" t="s">
        <v>3033</v>
      </c>
      <c r="H12359" s="4" t="str">
        <f t="shared" si="386"/>
        <v>GOLD1.E10</v>
      </c>
      <c r="I12359" s="4" t="str">
        <f t="shared" si="387"/>
        <v>DGND</v>
      </c>
    </row>
    <row r="12360" spans="1:9">
      <c r="A12360" t="s">
        <v>261</v>
      </c>
      <c r="B12360" t="s">
        <v>6555</v>
      </c>
      <c r="C12360" t="s">
        <v>9220</v>
      </c>
      <c r="D12360" t="s">
        <v>3034</v>
      </c>
      <c r="E12360" t="s">
        <v>169</v>
      </c>
      <c r="F12360" t="s">
        <v>441</v>
      </c>
      <c r="G12360" t="s">
        <v>3034</v>
      </c>
      <c r="H12360" s="4" t="str">
        <f t="shared" si="386"/>
        <v>GOLD1.E12</v>
      </c>
      <c r="I12360" s="4" t="str">
        <f t="shared" si="387"/>
        <v>DGND</v>
      </c>
    </row>
    <row r="12361" spans="1:9">
      <c r="A12361" t="s">
        <v>261</v>
      </c>
      <c r="B12361" t="s">
        <v>6555</v>
      </c>
      <c r="C12361" t="s">
        <v>9220</v>
      </c>
      <c r="D12361" t="s">
        <v>3035</v>
      </c>
      <c r="E12361" t="s">
        <v>169</v>
      </c>
      <c r="F12361" t="s">
        <v>452</v>
      </c>
      <c r="G12361" t="s">
        <v>3035</v>
      </c>
      <c r="H12361" s="4" t="str">
        <f t="shared" si="386"/>
        <v>GOLD1.E13</v>
      </c>
      <c r="I12361" s="4" t="str">
        <f t="shared" si="387"/>
        <v>DGND</v>
      </c>
    </row>
    <row r="12362" spans="1:9">
      <c r="A12362" t="s">
        <v>261</v>
      </c>
      <c r="B12362" t="s">
        <v>6555</v>
      </c>
      <c r="C12362" t="s">
        <v>9220</v>
      </c>
      <c r="D12362" t="s">
        <v>3036</v>
      </c>
      <c r="E12362" t="s">
        <v>169</v>
      </c>
      <c r="F12362" t="s">
        <v>453</v>
      </c>
      <c r="G12362" t="s">
        <v>3036</v>
      </c>
      <c r="H12362" s="4" t="str">
        <f t="shared" si="386"/>
        <v>GOLD1.E14</v>
      </c>
      <c r="I12362" s="4" t="str">
        <f t="shared" si="387"/>
        <v>DGND</v>
      </c>
    </row>
    <row r="12363" spans="1:9">
      <c r="A12363" t="s">
        <v>261</v>
      </c>
      <c r="B12363" t="s">
        <v>6555</v>
      </c>
      <c r="C12363" t="s">
        <v>9220</v>
      </c>
      <c r="D12363" t="s">
        <v>3037</v>
      </c>
      <c r="E12363" t="s">
        <v>169</v>
      </c>
      <c r="F12363" t="s">
        <v>409</v>
      </c>
      <c r="G12363" t="s">
        <v>3037</v>
      </c>
      <c r="H12363" s="4" t="str">
        <f t="shared" si="386"/>
        <v>GOLD1.G9</v>
      </c>
      <c r="I12363" s="4" t="str">
        <f t="shared" si="387"/>
        <v>DGND</v>
      </c>
    </row>
    <row r="12364" spans="1:9">
      <c r="A12364" t="s">
        <v>261</v>
      </c>
      <c r="B12364" t="s">
        <v>6555</v>
      </c>
      <c r="C12364" t="s">
        <v>9220</v>
      </c>
      <c r="D12364" t="s">
        <v>3038</v>
      </c>
      <c r="E12364" t="s">
        <v>169</v>
      </c>
      <c r="F12364" t="s">
        <v>406</v>
      </c>
      <c r="G12364" t="s">
        <v>3038</v>
      </c>
      <c r="H12364" s="4" t="str">
        <f t="shared" si="386"/>
        <v>GOLD1.G10</v>
      </c>
      <c r="I12364" s="4" t="str">
        <f t="shared" si="387"/>
        <v>DGND</v>
      </c>
    </row>
    <row r="12365" spans="1:9">
      <c r="A12365" t="s">
        <v>261</v>
      </c>
      <c r="B12365" t="s">
        <v>6555</v>
      </c>
      <c r="C12365" t="s">
        <v>9220</v>
      </c>
      <c r="D12365" t="s">
        <v>3039</v>
      </c>
      <c r="E12365" t="s">
        <v>169</v>
      </c>
      <c r="F12365" t="s">
        <v>407</v>
      </c>
      <c r="G12365" t="s">
        <v>3039</v>
      </c>
      <c r="H12365" s="4" t="str">
        <f t="shared" si="386"/>
        <v>GOLD1.G11</v>
      </c>
      <c r="I12365" s="4" t="str">
        <f t="shared" si="387"/>
        <v>DGND</v>
      </c>
    </row>
    <row r="12366" spans="1:9">
      <c r="A12366" t="s">
        <v>261</v>
      </c>
      <c r="B12366" t="s">
        <v>6555</v>
      </c>
      <c r="C12366" t="s">
        <v>9220</v>
      </c>
      <c r="D12366" t="s">
        <v>3040</v>
      </c>
      <c r="E12366" t="s">
        <v>169</v>
      </c>
      <c r="F12366" t="s">
        <v>694</v>
      </c>
      <c r="G12366" t="s">
        <v>3040</v>
      </c>
      <c r="H12366" s="4" t="str">
        <f t="shared" si="386"/>
        <v>GOLD1.G12</v>
      </c>
      <c r="I12366" s="4" t="str">
        <f t="shared" si="387"/>
        <v>DGND</v>
      </c>
    </row>
    <row r="12367" spans="1:9">
      <c r="A12367" t="s">
        <v>261</v>
      </c>
      <c r="B12367" t="s">
        <v>6555</v>
      </c>
      <c r="C12367" t="s">
        <v>9220</v>
      </c>
      <c r="D12367" t="s">
        <v>3041</v>
      </c>
      <c r="E12367" t="s">
        <v>169</v>
      </c>
      <c r="F12367" t="s">
        <v>408</v>
      </c>
      <c r="G12367" t="s">
        <v>3041</v>
      </c>
      <c r="H12367" s="4" t="str">
        <f t="shared" si="386"/>
        <v>GOLD1.G13</v>
      </c>
      <c r="I12367" s="4" t="str">
        <f t="shared" si="387"/>
        <v>DGND</v>
      </c>
    </row>
    <row r="12368" spans="1:9">
      <c r="A12368" t="s">
        <v>261</v>
      </c>
      <c r="B12368" t="s">
        <v>6555</v>
      </c>
      <c r="C12368" t="s">
        <v>9220</v>
      </c>
      <c r="D12368" t="s">
        <v>3042</v>
      </c>
      <c r="E12368" t="s">
        <v>169</v>
      </c>
      <c r="F12368" t="s">
        <v>410</v>
      </c>
      <c r="G12368" t="s">
        <v>3042</v>
      </c>
      <c r="H12368" s="4" t="str">
        <f t="shared" si="386"/>
        <v>GOLD1.H10</v>
      </c>
      <c r="I12368" s="4" t="str">
        <f t="shared" si="387"/>
        <v>DGND</v>
      </c>
    </row>
    <row r="12369" spans="1:9">
      <c r="A12369" t="s">
        <v>261</v>
      </c>
      <c r="B12369" t="s">
        <v>6555</v>
      </c>
      <c r="C12369" t="s">
        <v>9220</v>
      </c>
      <c r="D12369" t="s">
        <v>3043</v>
      </c>
      <c r="E12369" t="s">
        <v>169</v>
      </c>
      <c r="F12369" t="s">
        <v>411</v>
      </c>
      <c r="G12369" t="s">
        <v>3043</v>
      </c>
      <c r="H12369" s="4" t="str">
        <f t="shared" si="386"/>
        <v>GOLD1.H11</v>
      </c>
      <c r="I12369" s="4" t="str">
        <f t="shared" si="387"/>
        <v>DGND</v>
      </c>
    </row>
    <row r="12370" spans="1:9">
      <c r="A12370" t="s">
        <v>261</v>
      </c>
      <c r="B12370" t="s">
        <v>6555</v>
      </c>
      <c r="C12370" t="s">
        <v>9220</v>
      </c>
      <c r="D12370" t="s">
        <v>3044</v>
      </c>
      <c r="E12370" t="s">
        <v>169</v>
      </c>
      <c r="F12370" t="s">
        <v>413</v>
      </c>
      <c r="G12370" t="s">
        <v>3044</v>
      </c>
      <c r="H12370" s="4" t="str">
        <f t="shared" si="386"/>
        <v>GOLD1.J10</v>
      </c>
      <c r="I12370" s="4" t="str">
        <f t="shared" si="387"/>
        <v>DGND</v>
      </c>
    </row>
    <row r="12371" spans="1:9">
      <c r="A12371" t="s">
        <v>261</v>
      </c>
      <c r="B12371" t="s">
        <v>6555</v>
      </c>
      <c r="C12371" t="s">
        <v>9220</v>
      </c>
      <c r="D12371" t="s">
        <v>3045</v>
      </c>
      <c r="E12371" t="s">
        <v>169</v>
      </c>
      <c r="F12371" t="s">
        <v>414</v>
      </c>
      <c r="G12371" t="s">
        <v>3045</v>
      </c>
      <c r="H12371" s="4" t="str">
        <f t="shared" si="386"/>
        <v>GOLD1.J11</v>
      </c>
      <c r="I12371" s="4" t="str">
        <f t="shared" si="387"/>
        <v>DGND</v>
      </c>
    </row>
    <row r="12372" spans="1:9">
      <c r="A12372" t="s">
        <v>261</v>
      </c>
      <c r="B12372" t="s">
        <v>6555</v>
      </c>
      <c r="C12372" t="s">
        <v>9220</v>
      </c>
      <c r="D12372" t="s">
        <v>3046</v>
      </c>
      <c r="E12372" t="s">
        <v>169</v>
      </c>
      <c r="F12372" t="s">
        <v>268</v>
      </c>
      <c r="G12372" t="s">
        <v>3046</v>
      </c>
      <c r="H12372" s="4" t="str">
        <f t="shared" si="386"/>
        <v>GOLD1.K10</v>
      </c>
      <c r="I12372" s="4" t="str">
        <f t="shared" si="387"/>
        <v>DGND</v>
      </c>
    </row>
    <row r="12373" spans="1:9">
      <c r="A12373" t="s">
        <v>261</v>
      </c>
      <c r="B12373" t="s">
        <v>6555</v>
      </c>
      <c r="C12373" t="s">
        <v>9220</v>
      </c>
      <c r="D12373" t="s">
        <v>3047</v>
      </c>
      <c r="E12373" t="s">
        <v>169</v>
      </c>
      <c r="F12373" t="s">
        <v>416</v>
      </c>
      <c r="G12373" t="s">
        <v>3047</v>
      </c>
      <c r="H12373" s="4" t="str">
        <f t="shared" si="386"/>
        <v>GOLD1.K11</v>
      </c>
      <c r="I12373" s="4" t="str">
        <f t="shared" si="387"/>
        <v>DGND</v>
      </c>
    </row>
    <row r="12374" spans="1:9">
      <c r="A12374" t="s">
        <v>261</v>
      </c>
      <c r="B12374" t="s">
        <v>6555</v>
      </c>
      <c r="C12374" t="s">
        <v>9220</v>
      </c>
      <c r="D12374" t="s">
        <v>3048</v>
      </c>
      <c r="E12374" t="s">
        <v>169</v>
      </c>
      <c r="F12374" t="s">
        <v>418</v>
      </c>
      <c r="G12374" t="s">
        <v>3048</v>
      </c>
      <c r="H12374" s="4" t="str">
        <f t="shared" si="386"/>
        <v>GOLD1.L10</v>
      </c>
      <c r="I12374" s="4" t="str">
        <f t="shared" si="387"/>
        <v>DGND</v>
      </c>
    </row>
    <row r="12375" spans="1:9">
      <c r="A12375" t="s">
        <v>261</v>
      </c>
      <c r="B12375" t="s">
        <v>6555</v>
      </c>
      <c r="C12375" t="s">
        <v>9220</v>
      </c>
      <c r="D12375" t="s">
        <v>3049</v>
      </c>
      <c r="E12375" t="s">
        <v>169</v>
      </c>
      <c r="F12375" t="s">
        <v>419</v>
      </c>
      <c r="G12375" t="s">
        <v>3049</v>
      </c>
      <c r="H12375" s="4" t="str">
        <f t="shared" si="386"/>
        <v>GOLD1.L11</v>
      </c>
      <c r="I12375" s="4" t="str">
        <f t="shared" si="387"/>
        <v>DGND</v>
      </c>
    </row>
    <row r="12376" spans="1:9">
      <c r="A12376" t="s">
        <v>261</v>
      </c>
      <c r="B12376" t="s">
        <v>6555</v>
      </c>
      <c r="C12376" t="s">
        <v>9220</v>
      </c>
      <c r="D12376" t="s">
        <v>3050</v>
      </c>
      <c r="E12376" t="s">
        <v>169</v>
      </c>
      <c r="F12376" t="s">
        <v>276</v>
      </c>
      <c r="G12376" t="s">
        <v>3050</v>
      </c>
      <c r="H12376" s="4" t="str">
        <f t="shared" si="386"/>
        <v>GOLD1.R10</v>
      </c>
      <c r="I12376" s="4" t="str">
        <f t="shared" si="387"/>
        <v>DGND</v>
      </c>
    </row>
    <row r="12377" spans="1:9">
      <c r="A12377" t="s">
        <v>261</v>
      </c>
      <c r="B12377" t="s">
        <v>6555</v>
      </c>
      <c r="C12377" t="s">
        <v>9220</v>
      </c>
      <c r="D12377" t="s">
        <v>3051</v>
      </c>
      <c r="E12377" t="s">
        <v>169</v>
      </c>
      <c r="F12377" t="s">
        <v>1337</v>
      </c>
      <c r="G12377" t="s">
        <v>3051</v>
      </c>
      <c r="H12377" s="4" t="str">
        <f t="shared" si="386"/>
        <v>GOLD1.R11</v>
      </c>
      <c r="I12377" s="4" t="str">
        <f t="shared" si="387"/>
        <v>DGND</v>
      </c>
    </row>
    <row r="12378" spans="1:9">
      <c r="A12378" t="s">
        <v>261</v>
      </c>
      <c r="B12378" t="s">
        <v>6555</v>
      </c>
      <c r="C12378" t="s">
        <v>9220</v>
      </c>
      <c r="D12378" t="s">
        <v>3052</v>
      </c>
      <c r="E12378" t="s">
        <v>169</v>
      </c>
      <c r="F12378" t="s">
        <v>1338</v>
      </c>
      <c r="G12378" t="s">
        <v>3052</v>
      </c>
      <c r="H12378" s="4" t="str">
        <f t="shared" si="386"/>
        <v>GOLD1.R12</v>
      </c>
      <c r="I12378" s="4" t="str">
        <f t="shared" si="387"/>
        <v>DGND</v>
      </c>
    </row>
    <row r="12379" spans="1:9">
      <c r="A12379" t="s">
        <v>261</v>
      </c>
      <c r="B12379" t="s">
        <v>6555</v>
      </c>
      <c r="C12379" t="s">
        <v>9220</v>
      </c>
      <c r="D12379" t="s">
        <v>3053</v>
      </c>
      <c r="E12379" t="s">
        <v>169</v>
      </c>
      <c r="F12379" t="s">
        <v>1339</v>
      </c>
      <c r="G12379" t="s">
        <v>3053</v>
      </c>
      <c r="H12379" s="4" t="str">
        <f t="shared" si="386"/>
        <v>GOLD1.R13</v>
      </c>
      <c r="I12379" s="4" t="str">
        <f t="shared" si="387"/>
        <v>DGND</v>
      </c>
    </row>
    <row r="12380" spans="1:9">
      <c r="A12380" t="s">
        <v>261</v>
      </c>
      <c r="B12380" t="s">
        <v>6555</v>
      </c>
      <c r="C12380" t="s">
        <v>9220</v>
      </c>
      <c r="D12380" t="s">
        <v>3054</v>
      </c>
      <c r="E12380" t="s">
        <v>169</v>
      </c>
      <c r="F12380" t="s">
        <v>277</v>
      </c>
      <c r="G12380" t="s">
        <v>3054</v>
      </c>
      <c r="H12380" s="4" t="str">
        <f t="shared" si="386"/>
        <v>GOLD1.R14</v>
      </c>
      <c r="I12380" s="4" t="str">
        <f t="shared" si="387"/>
        <v>DGND</v>
      </c>
    </row>
    <row r="12381" spans="1:9">
      <c r="A12381" t="s">
        <v>261</v>
      </c>
      <c r="B12381" t="s">
        <v>6555</v>
      </c>
      <c r="C12381" t="s">
        <v>9220</v>
      </c>
      <c r="D12381" t="s">
        <v>3055</v>
      </c>
      <c r="E12381" t="s">
        <v>169</v>
      </c>
      <c r="F12381" t="s">
        <v>1669</v>
      </c>
      <c r="G12381" t="s">
        <v>3055</v>
      </c>
      <c r="H12381" s="4" t="str">
        <f t="shared" si="386"/>
        <v>GOLD1.W1</v>
      </c>
      <c r="I12381" s="4" t="str">
        <f t="shared" si="387"/>
        <v>DGND</v>
      </c>
    </row>
    <row r="12382" spans="1:9">
      <c r="A12382" t="s">
        <v>261</v>
      </c>
      <c r="B12382" t="s">
        <v>6555</v>
      </c>
      <c r="C12382" t="s">
        <v>9220</v>
      </c>
      <c r="D12382" t="s">
        <v>3056</v>
      </c>
      <c r="E12382" t="s">
        <v>169</v>
      </c>
      <c r="F12382" t="s">
        <v>1630</v>
      </c>
      <c r="G12382" t="s">
        <v>3056</v>
      </c>
      <c r="H12382" s="4" t="str">
        <f t="shared" si="386"/>
        <v>GOLD1.W19</v>
      </c>
      <c r="I12382" s="4" t="str">
        <f t="shared" si="387"/>
        <v>DGND</v>
      </c>
    </row>
    <row r="12383" spans="1:9">
      <c r="A12383" t="s">
        <v>261</v>
      </c>
      <c r="B12383" t="s">
        <v>6555</v>
      </c>
      <c r="C12383" t="s">
        <v>9220</v>
      </c>
      <c r="D12383" t="s">
        <v>1631</v>
      </c>
      <c r="E12383" t="s">
        <v>169</v>
      </c>
      <c r="F12383" t="s">
        <v>330</v>
      </c>
      <c r="G12383" t="s">
        <v>1631</v>
      </c>
      <c r="H12383" s="4" t="str">
        <f t="shared" si="386"/>
        <v>GOLD1.T7</v>
      </c>
      <c r="I12383" s="4" t="str">
        <f t="shared" si="387"/>
        <v>DGND</v>
      </c>
    </row>
    <row r="12384" spans="1:9">
      <c r="A12384" t="s">
        <v>261</v>
      </c>
      <c r="B12384" t="s">
        <v>6555</v>
      </c>
      <c r="C12384" t="s">
        <v>9220</v>
      </c>
      <c r="D12384" t="s">
        <v>1632</v>
      </c>
      <c r="E12384" t="s">
        <v>169</v>
      </c>
      <c r="F12384" t="s">
        <v>355</v>
      </c>
      <c r="G12384" t="s">
        <v>1632</v>
      </c>
      <c r="H12384" s="4" t="str">
        <f t="shared" si="386"/>
        <v>GOLD1.T8</v>
      </c>
      <c r="I12384" s="4" t="str">
        <f t="shared" si="387"/>
        <v>DGND</v>
      </c>
    </row>
    <row r="12385" spans="1:9">
      <c r="A12385" t="s">
        <v>261</v>
      </c>
      <c r="B12385" t="s">
        <v>6555</v>
      </c>
      <c r="C12385" t="s">
        <v>9220</v>
      </c>
      <c r="D12385" t="s">
        <v>1633</v>
      </c>
      <c r="E12385" t="s">
        <v>169</v>
      </c>
      <c r="F12385" t="s">
        <v>379</v>
      </c>
      <c r="G12385" t="s">
        <v>1633</v>
      </c>
      <c r="H12385" s="4" t="str">
        <f t="shared" si="386"/>
        <v>GOLD1.T11</v>
      </c>
      <c r="I12385" s="4" t="str">
        <f t="shared" si="387"/>
        <v>DGND</v>
      </c>
    </row>
    <row r="12386" spans="1:9">
      <c r="A12386" t="s">
        <v>261</v>
      </c>
      <c r="B12386" t="s">
        <v>6555</v>
      </c>
      <c r="C12386" t="s">
        <v>9220</v>
      </c>
      <c r="D12386" t="s">
        <v>1634</v>
      </c>
      <c r="E12386" t="s">
        <v>169</v>
      </c>
      <c r="F12386" t="s">
        <v>377</v>
      </c>
      <c r="G12386" t="s">
        <v>1634</v>
      </c>
      <c r="H12386" s="4" t="str">
        <f t="shared" si="386"/>
        <v>GOLD1.T12</v>
      </c>
      <c r="I12386" s="4" t="str">
        <f t="shared" si="387"/>
        <v>DGND</v>
      </c>
    </row>
    <row r="12387" spans="1:9">
      <c r="A12387" t="s">
        <v>261</v>
      </c>
      <c r="B12387" t="s">
        <v>6555</v>
      </c>
      <c r="C12387" t="s">
        <v>9220</v>
      </c>
      <c r="D12387" t="s">
        <v>1635</v>
      </c>
      <c r="E12387" t="s">
        <v>169</v>
      </c>
      <c r="F12387" t="s">
        <v>1670</v>
      </c>
      <c r="G12387" t="s">
        <v>1635</v>
      </c>
      <c r="H12387" s="4" t="str">
        <f t="shared" si="386"/>
        <v>GOLD1.W2</v>
      </c>
      <c r="I12387" s="4" t="str">
        <f t="shared" si="387"/>
        <v>DGND</v>
      </c>
    </row>
    <row r="12388" spans="1:9">
      <c r="A12388" t="s">
        <v>261</v>
      </c>
      <c r="B12388" t="s">
        <v>6555</v>
      </c>
      <c r="C12388" t="s">
        <v>9220</v>
      </c>
      <c r="D12388" t="s">
        <v>1636</v>
      </c>
      <c r="E12388" t="s">
        <v>169</v>
      </c>
      <c r="F12388" t="s">
        <v>1561</v>
      </c>
      <c r="G12388" t="s">
        <v>1636</v>
      </c>
      <c r="H12388" s="4" t="str">
        <f t="shared" si="386"/>
        <v>GOLD1.W7</v>
      </c>
      <c r="I12388" s="4" t="str">
        <f t="shared" si="387"/>
        <v>DGND</v>
      </c>
    </row>
    <row r="12389" spans="1:9">
      <c r="A12389" t="s">
        <v>261</v>
      </c>
      <c r="B12389" t="s">
        <v>6555</v>
      </c>
      <c r="C12389" t="s">
        <v>9220</v>
      </c>
      <c r="D12389" t="s">
        <v>1637</v>
      </c>
      <c r="E12389" t="s">
        <v>169</v>
      </c>
      <c r="F12389" t="s">
        <v>1623</v>
      </c>
      <c r="G12389" t="s">
        <v>1637</v>
      </c>
      <c r="H12389" s="4" t="str">
        <f t="shared" si="386"/>
        <v>GOLD1.W12</v>
      </c>
      <c r="I12389" s="4" t="str">
        <f t="shared" si="387"/>
        <v>DGND</v>
      </c>
    </row>
    <row r="12390" spans="1:9">
      <c r="A12390" t="s">
        <v>261</v>
      </c>
      <c r="B12390" t="s">
        <v>6555</v>
      </c>
      <c r="C12390" t="s">
        <v>9220</v>
      </c>
      <c r="D12390" t="s">
        <v>1638</v>
      </c>
      <c r="E12390" t="s">
        <v>169</v>
      </c>
      <c r="F12390" t="s">
        <v>1628</v>
      </c>
      <c r="G12390" t="s">
        <v>1638</v>
      </c>
      <c r="H12390" s="4" t="str">
        <f t="shared" si="386"/>
        <v>GOLD1.W17</v>
      </c>
      <c r="I12390" s="4" t="str">
        <f t="shared" si="387"/>
        <v>DGND</v>
      </c>
    </row>
    <row r="12391" spans="1:9">
      <c r="A12391" t="s">
        <v>261</v>
      </c>
      <c r="B12391" t="s">
        <v>6555</v>
      </c>
      <c r="C12391" t="s">
        <v>9220</v>
      </c>
      <c r="D12391" t="s">
        <v>186</v>
      </c>
      <c r="F12391" t="s">
        <v>186</v>
      </c>
      <c r="G12391" t="s">
        <v>186</v>
      </c>
      <c r="H12391" s="4" t="str">
        <f t="shared" si="386"/>
        <v>GOLD1.NUT1</v>
      </c>
      <c r="I12391" s="4">
        <f t="shared" si="387"/>
        <v>0</v>
      </c>
    </row>
    <row r="12392" spans="1:9">
      <c r="A12392" t="s">
        <v>261</v>
      </c>
      <c r="B12392" t="s">
        <v>6555</v>
      </c>
      <c r="C12392" t="s">
        <v>9220</v>
      </c>
      <c r="D12392" t="s">
        <v>187</v>
      </c>
      <c r="F12392" t="s">
        <v>187</v>
      </c>
      <c r="G12392" t="s">
        <v>187</v>
      </c>
      <c r="H12392" s="4" t="str">
        <f t="shared" si="386"/>
        <v>GOLD1.NUT2</v>
      </c>
      <c r="I12392" s="4">
        <f t="shared" si="387"/>
        <v>0</v>
      </c>
    </row>
    <row r="12393" spans="1:9">
      <c r="A12393" t="s">
        <v>261</v>
      </c>
      <c r="B12393" t="s">
        <v>6555</v>
      </c>
      <c r="C12393" t="s">
        <v>9220</v>
      </c>
      <c r="D12393" t="s">
        <v>188</v>
      </c>
      <c r="F12393" t="s">
        <v>188</v>
      </c>
      <c r="G12393" t="s">
        <v>188</v>
      </c>
      <c r="H12393" s="4" t="str">
        <f t="shared" si="386"/>
        <v>GOLD1.NUT3</v>
      </c>
      <c r="I12393" s="4">
        <f t="shared" si="387"/>
        <v>0</v>
      </c>
    </row>
    <row r="12394" spans="1:9">
      <c r="A12394" t="s">
        <v>261</v>
      </c>
      <c r="B12394" t="s">
        <v>6555</v>
      </c>
      <c r="C12394" t="s">
        <v>9220</v>
      </c>
      <c r="D12394" t="s">
        <v>189</v>
      </c>
      <c r="F12394" t="s">
        <v>189</v>
      </c>
      <c r="G12394" t="s">
        <v>189</v>
      </c>
      <c r="H12394" s="4" t="str">
        <f t="shared" si="386"/>
        <v>GOLD1.NUT4</v>
      </c>
      <c r="I12394" s="4">
        <f t="shared" si="387"/>
        <v>0</v>
      </c>
    </row>
    <row r="12395" spans="1:9">
      <c r="A12395" t="s">
        <v>261</v>
      </c>
      <c r="B12395" t="s">
        <v>6555</v>
      </c>
      <c r="C12395" t="s">
        <v>2091</v>
      </c>
      <c r="D12395" t="s">
        <v>173</v>
      </c>
      <c r="E12395" t="s">
        <v>2091</v>
      </c>
      <c r="F12395">
        <v>1</v>
      </c>
      <c r="G12395" t="s">
        <v>173</v>
      </c>
      <c r="H12395" s="4" t="str">
        <f t="shared" si="386"/>
        <v>SG1_AVDD09.1</v>
      </c>
      <c r="I12395" s="4" t="str">
        <f t="shared" si="387"/>
        <v>SG1_AVDD09</v>
      </c>
    </row>
    <row r="12396" spans="1:9">
      <c r="A12396" t="s">
        <v>261</v>
      </c>
      <c r="B12396" t="s">
        <v>6555</v>
      </c>
      <c r="C12396" t="s">
        <v>6616</v>
      </c>
      <c r="D12396" t="s">
        <v>173</v>
      </c>
      <c r="E12396" t="s">
        <v>169</v>
      </c>
      <c r="F12396">
        <v>1</v>
      </c>
      <c r="G12396" t="s">
        <v>173</v>
      </c>
      <c r="H12396" s="4" t="str">
        <f t="shared" si="386"/>
        <v>SG1_DGND1.1</v>
      </c>
      <c r="I12396" s="4" t="str">
        <f t="shared" si="387"/>
        <v>DGND</v>
      </c>
    </row>
    <row r="12397" spans="1:9">
      <c r="A12397" t="s">
        <v>261</v>
      </c>
      <c r="B12397" t="s">
        <v>6555</v>
      </c>
      <c r="C12397" t="s">
        <v>6617</v>
      </c>
      <c r="D12397" t="s">
        <v>173</v>
      </c>
      <c r="E12397" t="s">
        <v>169</v>
      </c>
      <c r="F12397">
        <v>1</v>
      </c>
      <c r="G12397" t="s">
        <v>173</v>
      </c>
      <c r="H12397" s="4" t="str">
        <f t="shared" si="386"/>
        <v>SG1_DGND2.1</v>
      </c>
      <c r="I12397" s="4" t="str">
        <f t="shared" si="387"/>
        <v>DGND</v>
      </c>
    </row>
    <row r="12398" spans="1:9">
      <c r="A12398" t="s">
        <v>261</v>
      </c>
      <c r="B12398" t="s">
        <v>6555</v>
      </c>
      <c r="C12398" t="s">
        <v>6618</v>
      </c>
      <c r="D12398" t="s">
        <v>173</v>
      </c>
      <c r="E12398" t="s">
        <v>169</v>
      </c>
      <c r="F12398">
        <v>1</v>
      </c>
      <c r="G12398" t="s">
        <v>173</v>
      </c>
      <c r="H12398" s="4" t="str">
        <f t="shared" si="386"/>
        <v>SG1_DGND3.1</v>
      </c>
      <c r="I12398" s="4" t="str">
        <f t="shared" si="387"/>
        <v>DGND</v>
      </c>
    </row>
    <row r="12399" spans="1:9">
      <c r="A12399" t="s">
        <v>261</v>
      </c>
      <c r="B12399" t="s">
        <v>6555</v>
      </c>
      <c r="C12399" t="s">
        <v>6619</v>
      </c>
      <c r="D12399" t="s">
        <v>173</v>
      </c>
      <c r="E12399" t="s">
        <v>169</v>
      </c>
      <c r="F12399">
        <v>1</v>
      </c>
      <c r="G12399" t="s">
        <v>173</v>
      </c>
      <c r="H12399" s="4" t="str">
        <f t="shared" si="386"/>
        <v>SG1_DGND4.1</v>
      </c>
      <c r="I12399" s="4" t="str">
        <f t="shared" si="387"/>
        <v>DGND</v>
      </c>
    </row>
    <row r="12400" spans="1:9">
      <c r="A12400" t="s">
        <v>261</v>
      </c>
      <c r="B12400" t="s">
        <v>6555</v>
      </c>
      <c r="C12400" t="s">
        <v>2090</v>
      </c>
      <c r="D12400" t="s">
        <v>173</v>
      </c>
      <c r="E12400" t="s">
        <v>2090</v>
      </c>
      <c r="F12400">
        <v>1</v>
      </c>
      <c r="G12400" t="s">
        <v>173</v>
      </c>
      <c r="H12400" s="4" t="str">
        <f t="shared" si="386"/>
        <v>SG1_DVDD09.1</v>
      </c>
      <c r="I12400" s="4" t="str">
        <f t="shared" si="387"/>
        <v>SG1_DVDD09</v>
      </c>
    </row>
    <row r="12401" spans="1:9">
      <c r="A12401" t="s">
        <v>261</v>
      </c>
      <c r="B12401" t="s">
        <v>6620</v>
      </c>
      <c r="C12401" t="s">
        <v>6621</v>
      </c>
      <c r="D12401">
        <v>1</v>
      </c>
      <c r="E12401" t="s">
        <v>2092</v>
      </c>
      <c r="F12401">
        <v>1</v>
      </c>
      <c r="G12401">
        <v>1</v>
      </c>
      <c r="H12401" s="4" t="str">
        <f t="shared" si="386"/>
        <v>1BDG5.1</v>
      </c>
      <c r="I12401" s="4" t="str">
        <f t="shared" si="387"/>
        <v>SG1_AVDD33_MOSFET</v>
      </c>
    </row>
    <row r="12402" spans="1:9">
      <c r="A12402" t="s">
        <v>261</v>
      </c>
      <c r="B12402" t="s">
        <v>6620</v>
      </c>
      <c r="C12402" t="s">
        <v>6621</v>
      </c>
      <c r="D12402">
        <v>2</v>
      </c>
      <c r="E12402" t="s">
        <v>2082</v>
      </c>
      <c r="F12402">
        <v>2</v>
      </c>
      <c r="G12402">
        <v>2</v>
      </c>
      <c r="H12402" s="4" t="str">
        <f t="shared" si="386"/>
        <v>1BDG5.2</v>
      </c>
      <c r="I12402" s="4" t="str">
        <f t="shared" si="387"/>
        <v>SG1_SRC_DVDD33</v>
      </c>
    </row>
    <row r="12403" spans="1:9">
      <c r="A12403" t="s">
        <v>261</v>
      </c>
      <c r="B12403" t="s">
        <v>6620</v>
      </c>
      <c r="C12403" t="s">
        <v>6622</v>
      </c>
      <c r="D12403">
        <v>1</v>
      </c>
      <c r="E12403" t="s">
        <v>708</v>
      </c>
      <c r="F12403">
        <v>1</v>
      </c>
      <c r="G12403">
        <v>1</v>
      </c>
      <c r="H12403" s="4" t="str">
        <f t="shared" si="386"/>
        <v>1CG51.1</v>
      </c>
      <c r="I12403" s="4" t="str">
        <f t="shared" si="387"/>
        <v>SG1_AVDD33</v>
      </c>
    </row>
    <row r="12404" spans="1:9">
      <c r="A12404" t="s">
        <v>261</v>
      </c>
      <c r="B12404" t="s">
        <v>6620</v>
      </c>
      <c r="C12404" t="s">
        <v>6622</v>
      </c>
      <c r="D12404">
        <v>2</v>
      </c>
      <c r="E12404" t="s">
        <v>169</v>
      </c>
      <c r="F12404">
        <v>2</v>
      </c>
      <c r="G12404">
        <v>2</v>
      </c>
      <c r="H12404" s="4" t="str">
        <f t="shared" si="386"/>
        <v>1CG51.2</v>
      </c>
      <c r="I12404" s="4" t="str">
        <f t="shared" si="387"/>
        <v>DGND</v>
      </c>
    </row>
    <row r="12405" spans="1:9">
      <c r="A12405" t="s">
        <v>261</v>
      </c>
      <c r="B12405" t="s">
        <v>6620</v>
      </c>
      <c r="C12405" t="s">
        <v>6623</v>
      </c>
      <c r="D12405">
        <v>1</v>
      </c>
      <c r="E12405" t="s">
        <v>708</v>
      </c>
      <c r="F12405">
        <v>1</v>
      </c>
      <c r="G12405">
        <v>1</v>
      </c>
      <c r="H12405" s="4" t="str">
        <f t="shared" si="386"/>
        <v>1CG52.1</v>
      </c>
      <c r="I12405" s="4" t="str">
        <f t="shared" si="387"/>
        <v>SG1_AVDD33</v>
      </c>
    </row>
    <row r="12406" spans="1:9">
      <c r="A12406" t="s">
        <v>261</v>
      </c>
      <c r="B12406" t="s">
        <v>6620</v>
      </c>
      <c r="C12406" t="s">
        <v>6623</v>
      </c>
      <c r="D12406">
        <v>2</v>
      </c>
      <c r="E12406" t="s">
        <v>169</v>
      </c>
      <c r="F12406">
        <v>2</v>
      </c>
      <c r="G12406">
        <v>2</v>
      </c>
      <c r="H12406" s="4" t="str">
        <f t="shared" si="386"/>
        <v>1CG52.2</v>
      </c>
      <c r="I12406" s="4" t="str">
        <f t="shared" si="387"/>
        <v>DGND</v>
      </c>
    </row>
    <row r="12407" spans="1:9">
      <c r="A12407" t="s">
        <v>261</v>
      </c>
      <c r="B12407" t="s">
        <v>6620</v>
      </c>
      <c r="C12407" t="s">
        <v>6624</v>
      </c>
      <c r="D12407">
        <v>1</v>
      </c>
      <c r="E12407" t="s">
        <v>708</v>
      </c>
      <c r="F12407">
        <v>1</v>
      </c>
      <c r="G12407">
        <v>1</v>
      </c>
      <c r="H12407" s="4" t="str">
        <f t="shared" si="386"/>
        <v>1CG53.1</v>
      </c>
      <c r="I12407" s="4" t="str">
        <f t="shared" si="387"/>
        <v>SG1_AVDD33</v>
      </c>
    </row>
    <row r="12408" spans="1:9">
      <c r="A12408" t="s">
        <v>261</v>
      </c>
      <c r="B12408" t="s">
        <v>6620</v>
      </c>
      <c r="C12408" t="s">
        <v>6624</v>
      </c>
      <c r="D12408">
        <v>2</v>
      </c>
      <c r="E12408" t="s">
        <v>169</v>
      </c>
      <c r="F12408">
        <v>2</v>
      </c>
      <c r="G12408">
        <v>2</v>
      </c>
      <c r="H12408" s="4" t="str">
        <f t="shared" si="386"/>
        <v>1CG53.2</v>
      </c>
      <c r="I12408" s="4" t="str">
        <f t="shared" si="387"/>
        <v>DGND</v>
      </c>
    </row>
    <row r="12409" spans="1:9">
      <c r="A12409" t="s">
        <v>261</v>
      </c>
      <c r="B12409" t="s">
        <v>6620</v>
      </c>
      <c r="C12409" t="s">
        <v>6625</v>
      </c>
      <c r="D12409">
        <v>1</v>
      </c>
      <c r="E12409" t="s">
        <v>708</v>
      </c>
      <c r="F12409">
        <v>1</v>
      </c>
      <c r="G12409">
        <v>1</v>
      </c>
      <c r="H12409" s="4" t="str">
        <f t="shared" si="386"/>
        <v>1CG54.1</v>
      </c>
      <c r="I12409" s="4" t="str">
        <f t="shared" si="387"/>
        <v>SG1_AVDD33</v>
      </c>
    </row>
    <row r="12410" spans="1:9">
      <c r="A12410" t="s">
        <v>261</v>
      </c>
      <c r="B12410" t="s">
        <v>6620</v>
      </c>
      <c r="C12410" t="s">
        <v>6625</v>
      </c>
      <c r="D12410">
        <v>2</v>
      </c>
      <c r="E12410" t="s">
        <v>169</v>
      </c>
      <c r="F12410">
        <v>2</v>
      </c>
      <c r="G12410">
        <v>2</v>
      </c>
      <c r="H12410" s="4" t="str">
        <f t="shared" si="386"/>
        <v>1CG54.2</v>
      </c>
      <c r="I12410" s="4" t="str">
        <f t="shared" si="387"/>
        <v>DGND</v>
      </c>
    </row>
    <row r="12411" spans="1:9">
      <c r="A12411" t="s">
        <v>261</v>
      </c>
      <c r="B12411" t="s">
        <v>6620</v>
      </c>
      <c r="C12411" t="s">
        <v>6626</v>
      </c>
      <c r="D12411">
        <v>1</v>
      </c>
      <c r="E12411" t="s">
        <v>708</v>
      </c>
      <c r="F12411">
        <v>1</v>
      </c>
      <c r="G12411">
        <v>1</v>
      </c>
      <c r="H12411" s="4" t="str">
        <f t="shared" si="386"/>
        <v>1CG55.1</v>
      </c>
      <c r="I12411" s="4" t="str">
        <f t="shared" si="387"/>
        <v>SG1_AVDD33</v>
      </c>
    </row>
    <row r="12412" spans="1:9">
      <c r="A12412" t="s">
        <v>261</v>
      </c>
      <c r="B12412" t="s">
        <v>6620</v>
      </c>
      <c r="C12412" t="s">
        <v>6626</v>
      </c>
      <c r="D12412">
        <v>2</v>
      </c>
      <c r="E12412" t="s">
        <v>169</v>
      </c>
      <c r="F12412">
        <v>2</v>
      </c>
      <c r="G12412">
        <v>2</v>
      </c>
      <c r="H12412" s="4" t="str">
        <f t="shared" si="386"/>
        <v>1CG55.2</v>
      </c>
      <c r="I12412" s="4" t="str">
        <f t="shared" si="387"/>
        <v>DGND</v>
      </c>
    </row>
    <row r="12413" spans="1:9">
      <c r="A12413" t="s">
        <v>261</v>
      </c>
      <c r="B12413" t="s">
        <v>6620</v>
      </c>
      <c r="C12413" t="s">
        <v>6627</v>
      </c>
      <c r="D12413">
        <v>1</v>
      </c>
      <c r="E12413" t="s">
        <v>708</v>
      </c>
      <c r="F12413">
        <v>1</v>
      </c>
      <c r="G12413">
        <v>1</v>
      </c>
      <c r="H12413" s="4" t="str">
        <f t="shared" si="386"/>
        <v>1CG56.1</v>
      </c>
      <c r="I12413" s="4" t="str">
        <f t="shared" si="387"/>
        <v>SG1_AVDD33</v>
      </c>
    </row>
    <row r="12414" spans="1:9">
      <c r="A12414" t="s">
        <v>261</v>
      </c>
      <c r="B12414" t="s">
        <v>6620</v>
      </c>
      <c r="C12414" t="s">
        <v>6627</v>
      </c>
      <c r="D12414">
        <v>2</v>
      </c>
      <c r="E12414" t="s">
        <v>169</v>
      </c>
      <c r="F12414">
        <v>2</v>
      </c>
      <c r="G12414">
        <v>2</v>
      </c>
      <c r="H12414" s="4" t="str">
        <f t="shared" si="386"/>
        <v>1CG56.2</v>
      </c>
      <c r="I12414" s="4" t="str">
        <f t="shared" si="387"/>
        <v>DGND</v>
      </c>
    </row>
    <row r="12415" spans="1:9">
      <c r="A12415" t="s">
        <v>261</v>
      </c>
      <c r="B12415" t="s">
        <v>6620</v>
      </c>
      <c r="C12415" t="s">
        <v>6628</v>
      </c>
      <c r="D12415">
        <v>1</v>
      </c>
      <c r="E12415" t="s">
        <v>708</v>
      </c>
      <c r="F12415">
        <v>1</v>
      </c>
      <c r="G12415">
        <v>1</v>
      </c>
      <c r="H12415" s="4" t="str">
        <f t="shared" si="386"/>
        <v>1CG57.1</v>
      </c>
      <c r="I12415" s="4" t="str">
        <f t="shared" si="387"/>
        <v>SG1_AVDD33</v>
      </c>
    </row>
    <row r="12416" spans="1:9">
      <c r="A12416" t="s">
        <v>261</v>
      </c>
      <c r="B12416" t="s">
        <v>6620</v>
      </c>
      <c r="C12416" t="s">
        <v>6628</v>
      </c>
      <c r="D12416">
        <v>2</v>
      </c>
      <c r="E12416" t="s">
        <v>169</v>
      </c>
      <c r="F12416">
        <v>2</v>
      </c>
      <c r="G12416">
        <v>2</v>
      </c>
      <c r="H12416" s="4" t="str">
        <f t="shared" si="386"/>
        <v>1CG57.2</v>
      </c>
      <c r="I12416" s="4" t="str">
        <f t="shared" si="387"/>
        <v>DGND</v>
      </c>
    </row>
    <row r="12417" spans="1:9">
      <c r="A12417" t="s">
        <v>261</v>
      </c>
      <c r="B12417" t="s">
        <v>6620</v>
      </c>
      <c r="C12417" t="s">
        <v>6629</v>
      </c>
      <c r="D12417">
        <v>1</v>
      </c>
      <c r="E12417" t="s">
        <v>708</v>
      </c>
      <c r="F12417">
        <v>1</v>
      </c>
      <c r="G12417">
        <v>1</v>
      </c>
      <c r="H12417" s="4" t="str">
        <f t="shared" si="386"/>
        <v>1CG58.1</v>
      </c>
      <c r="I12417" s="4" t="str">
        <f t="shared" si="387"/>
        <v>SG1_AVDD33</v>
      </c>
    </row>
    <row r="12418" spans="1:9">
      <c r="A12418" t="s">
        <v>261</v>
      </c>
      <c r="B12418" t="s">
        <v>6620</v>
      </c>
      <c r="C12418" t="s">
        <v>6629</v>
      </c>
      <c r="D12418">
        <v>2</v>
      </c>
      <c r="E12418" t="s">
        <v>169</v>
      </c>
      <c r="F12418">
        <v>2</v>
      </c>
      <c r="G12418">
        <v>2</v>
      </c>
      <c r="H12418" s="4" t="str">
        <f t="shared" ref="H12418:H12481" si="388">CONCATENATE(C12418,".",F12418)</f>
        <v>1CG58.2</v>
      </c>
      <c r="I12418" s="4" t="str">
        <f t="shared" ref="I12418:I12481" si="389">E12418</f>
        <v>DGND</v>
      </c>
    </row>
    <row r="12419" spans="1:9">
      <c r="A12419" t="s">
        <v>261</v>
      </c>
      <c r="B12419" t="s">
        <v>6620</v>
      </c>
      <c r="C12419" t="s">
        <v>6630</v>
      </c>
      <c r="D12419">
        <v>1</v>
      </c>
      <c r="E12419" t="s">
        <v>708</v>
      </c>
      <c r="F12419">
        <v>1</v>
      </c>
      <c r="G12419">
        <v>1</v>
      </c>
      <c r="H12419" s="4" t="str">
        <f t="shared" si="388"/>
        <v>1CG59.1</v>
      </c>
      <c r="I12419" s="4" t="str">
        <f t="shared" si="389"/>
        <v>SG1_AVDD33</v>
      </c>
    </row>
    <row r="12420" spans="1:9">
      <c r="A12420" t="s">
        <v>261</v>
      </c>
      <c r="B12420" t="s">
        <v>6620</v>
      </c>
      <c r="C12420" t="s">
        <v>6630</v>
      </c>
      <c r="D12420">
        <v>2</v>
      </c>
      <c r="E12420" t="s">
        <v>169</v>
      </c>
      <c r="F12420">
        <v>2</v>
      </c>
      <c r="G12420">
        <v>2</v>
      </c>
      <c r="H12420" s="4" t="str">
        <f t="shared" si="388"/>
        <v>1CG59.2</v>
      </c>
      <c r="I12420" s="4" t="str">
        <f t="shared" si="389"/>
        <v>DGND</v>
      </c>
    </row>
    <row r="12421" spans="1:9">
      <c r="A12421" t="s">
        <v>261</v>
      </c>
      <c r="B12421" t="s">
        <v>6620</v>
      </c>
      <c r="C12421" t="s">
        <v>6631</v>
      </c>
      <c r="D12421">
        <v>1</v>
      </c>
      <c r="E12421" t="s">
        <v>708</v>
      </c>
      <c r="F12421">
        <v>1</v>
      </c>
      <c r="G12421">
        <v>1</v>
      </c>
      <c r="H12421" s="4" t="str">
        <f t="shared" si="388"/>
        <v>1CG60.1</v>
      </c>
      <c r="I12421" s="4" t="str">
        <f t="shared" si="389"/>
        <v>SG1_AVDD33</v>
      </c>
    </row>
    <row r="12422" spans="1:9">
      <c r="A12422" t="s">
        <v>261</v>
      </c>
      <c r="B12422" t="s">
        <v>6620</v>
      </c>
      <c r="C12422" t="s">
        <v>6631</v>
      </c>
      <c r="D12422">
        <v>2</v>
      </c>
      <c r="E12422" t="s">
        <v>169</v>
      </c>
      <c r="F12422">
        <v>2</v>
      </c>
      <c r="G12422">
        <v>2</v>
      </c>
      <c r="H12422" s="4" t="str">
        <f t="shared" si="388"/>
        <v>1CG60.2</v>
      </c>
      <c r="I12422" s="4" t="str">
        <f t="shared" si="389"/>
        <v>DGND</v>
      </c>
    </row>
    <row r="12423" spans="1:9">
      <c r="A12423" t="s">
        <v>261</v>
      </c>
      <c r="B12423" t="s">
        <v>6620</v>
      </c>
      <c r="C12423" t="s">
        <v>6632</v>
      </c>
      <c r="D12423">
        <v>1</v>
      </c>
      <c r="E12423" t="s">
        <v>708</v>
      </c>
      <c r="F12423">
        <v>1</v>
      </c>
      <c r="G12423">
        <v>1</v>
      </c>
      <c r="H12423" s="4" t="str">
        <f t="shared" si="388"/>
        <v>1CG61.1</v>
      </c>
      <c r="I12423" s="4" t="str">
        <f t="shared" si="389"/>
        <v>SG1_AVDD33</v>
      </c>
    </row>
    <row r="12424" spans="1:9">
      <c r="A12424" t="s">
        <v>261</v>
      </c>
      <c r="B12424" t="s">
        <v>6620</v>
      </c>
      <c r="C12424" t="s">
        <v>6632</v>
      </c>
      <c r="D12424">
        <v>2</v>
      </c>
      <c r="E12424" t="s">
        <v>169</v>
      </c>
      <c r="F12424">
        <v>2</v>
      </c>
      <c r="G12424">
        <v>2</v>
      </c>
      <c r="H12424" s="4" t="str">
        <f t="shared" si="388"/>
        <v>1CG61.2</v>
      </c>
      <c r="I12424" s="4" t="str">
        <f t="shared" si="389"/>
        <v>DGND</v>
      </c>
    </row>
    <row r="12425" spans="1:9">
      <c r="A12425" t="s">
        <v>261</v>
      </c>
      <c r="B12425" t="s">
        <v>6620</v>
      </c>
      <c r="C12425" t="s">
        <v>6633</v>
      </c>
      <c r="D12425">
        <v>1</v>
      </c>
      <c r="E12425" t="s">
        <v>708</v>
      </c>
      <c r="F12425">
        <v>1</v>
      </c>
      <c r="G12425">
        <v>1</v>
      </c>
      <c r="H12425" s="4" t="str">
        <f t="shared" si="388"/>
        <v>1CG62.1</v>
      </c>
      <c r="I12425" s="4" t="str">
        <f t="shared" si="389"/>
        <v>SG1_AVDD33</v>
      </c>
    </row>
    <row r="12426" spans="1:9">
      <c r="A12426" t="s">
        <v>261</v>
      </c>
      <c r="B12426" t="s">
        <v>6620</v>
      </c>
      <c r="C12426" t="s">
        <v>6633</v>
      </c>
      <c r="D12426">
        <v>2</v>
      </c>
      <c r="E12426" t="s">
        <v>169</v>
      </c>
      <c r="F12426">
        <v>2</v>
      </c>
      <c r="G12426">
        <v>2</v>
      </c>
      <c r="H12426" s="4" t="str">
        <f t="shared" si="388"/>
        <v>1CG62.2</v>
      </c>
      <c r="I12426" s="4" t="str">
        <f t="shared" si="389"/>
        <v>DGND</v>
      </c>
    </row>
    <row r="12427" spans="1:9">
      <c r="A12427" t="s">
        <v>261</v>
      </c>
      <c r="B12427" t="s">
        <v>6620</v>
      </c>
      <c r="C12427" t="s">
        <v>6634</v>
      </c>
      <c r="D12427">
        <v>1</v>
      </c>
      <c r="E12427" t="s">
        <v>708</v>
      </c>
      <c r="F12427">
        <v>1</v>
      </c>
      <c r="G12427">
        <v>1</v>
      </c>
      <c r="H12427" s="4" t="str">
        <f t="shared" si="388"/>
        <v>1CG63.1</v>
      </c>
      <c r="I12427" s="4" t="str">
        <f t="shared" si="389"/>
        <v>SG1_AVDD33</v>
      </c>
    </row>
    <row r="12428" spans="1:9">
      <c r="A12428" t="s">
        <v>261</v>
      </c>
      <c r="B12428" t="s">
        <v>6620</v>
      </c>
      <c r="C12428" t="s">
        <v>6634</v>
      </c>
      <c r="D12428">
        <v>2</v>
      </c>
      <c r="E12428" t="s">
        <v>169</v>
      </c>
      <c r="F12428">
        <v>2</v>
      </c>
      <c r="G12428">
        <v>2</v>
      </c>
      <c r="H12428" s="4" t="str">
        <f t="shared" si="388"/>
        <v>1CG63.2</v>
      </c>
      <c r="I12428" s="4" t="str">
        <f t="shared" si="389"/>
        <v>DGND</v>
      </c>
    </row>
    <row r="12429" spans="1:9">
      <c r="A12429" t="s">
        <v>261</v>
      </c>
      <c r="B12429" t="s">
        <v>6620</v>
      </c>
      <c r="C12429" t="s">
        <v>6635</v>
      </c>
      <c r="D12429">
        <v>1</v>
      </c>
      <c r="E12429" t="s">
        <v>708</v>
      </c>
      <c r="F12429">
        <v>1</v>
      </c>
      <c r="G12429">
        <v>1</v>
      </c>
      <c r="H12429" s="4" t="str">
        <f t="shared" si="388"/>
        <v>1CG64.1</v>
      </c>
      <c r="I12429" s="4" t="str">
        <f t="shared" si="389"/>
        <v>SG1_AVDD33</v>
      </c>
    </row>
    <row r="12430" spans="1:9">
      <c r="A12430" t="s">
        <v>261</v>
      </c>
      <c r="B12430" t="s">
        <v>6620</v>
      </c>
      <c r="C12430" t="s">
        <v>6635</v>
      </c>
      <c r="D12430">
        <v>2</v>
      </c>
      <c r="E12430" t="s">
        <v>169</v>
      </c>
      <c r="F12430">
        <v>2</v>
      </c>
      <c r="G12430">
        <v>2</v>
      </c>
      <c r="H12430" s="4" t="str">
        <f t="shared" si="388"/>
        <v>1CG64.2</v>
      </c>
      <c r="I12430" s="4" t="str">
        <f t="shared" si="389"/>
        <v>DGND</v>
      </c>
    </row>
    <row r="12431" spans="1:9">
      <c r="A12431" t="s">
        <v>261</v>
      </c>
      <c r="B12431" t="s">
        <v>6620</v>
      </c>
      <c r="C12431" t="s">
        <v>6636</v>
      </c>
      <c r="D12431">
        <v>1</v>
      </c>
      <c r="E12431" t="s">
        <v>708</v>
      </c>
      <c r="F12431">
        <v>1</v>
      </c>
      <c r="G12431">
        <v>1</v>
      </c>
      <c r="H12431" s="4" t="str">
        <f t="shared" si="388"/>
        <v>1CG65.1</v>
      </c>
      <c r="I12431" s="4" t="str">
        <f t="shared" si="389"/>
        <v>SG1_AVDD33</v>
      </c>
    </row>
    <row r="12432" spans="1:9">
      <c r="A12432" t="s">
        <v>261</v>
      </c>
      <c r="B12432" t="s">
        <v>6620</v>
      </c>
      <c r="C12432" t="s">
        <v>6636</v>
      </c>
      <c r="D12432">
        <v>2</v>
      </c>
      <c r="E12432" t="s">
        <v>169</v>
      </c>
      <c r="F12432">
        <v>2</v>
      </c>
      <c r="G12432">
        <v>2</v>
      </c>
      <c r="H12432" s="4" t="str">
        <f t="shared" si="388"/>
        <v>1CG65.2</v>
      </c>
      <c r="I12432" s="4" t="str">
        <f t="shared" si="389"/>
        <v>DGND</v>
      </c>
    </row>
    <row r="12433" spans="1:9">
      <c r="A12433" t="s">
        <v>261</v>
      </c>
      <c r="B12433" t="s">
        <v>6620</v>
      </c>
      <c r="C12433" t="s">
        <v>6637</v>
      </c>
      <c r="D12433">
        <v>1</v>
      </c>
      <c r="E12433" t="s">
        <v>708</v>
      </c>
      <c r="F12433">
        <v>1</v>
      </c>
      <c r="G12433">
        <v>1</v>
      </c>
      <c r="H12433" s="4" t="str">
        <f t="shared" si="388"/>
        <v>1CG66.1</v>
      </c>
      <c r="I12433" s="4" t="str">
        <f t="shared" si="389"/>
        <v>SG1_AVDD33</v>
      </c>
    </row>
    <row r="12434" spans="1:9">
      <c r="A12434" t="s">
        <v>261</v>
      </c>
      <c r="B12434" t="s">
        <v>6620</v>
      </c>
      <c r="C12434" t="s">
        <v>6637</v>
      </c>
      <c r="D12434">
        <v>2</v>
      </c>
      <c r="E12434" t="s">
        <v>169</v>
      </c>
      <c r="F12434">
        <v>2</v>
      </c>
      <c r="G12434">
        <v>2</v>
      </c>
      <c r="H12434" s="4" t="str">
        <f t="shared" si="388"/>
        <v>1CG66.2</v>
      </c>
      <c r="I12434" s="4" t="str">
        <f t="shared" si="389"/>
        <v>DGND</v>
      </c>
    </row>
    <row r="12435" spans="1:9">
      <c r="A12435" t="s">
        <v>261</v>
      </c>
      <c r="B12435" t="s">
        <v>6620</v>
      </c>
      <c r="C12435" t="s">
        <v>6638</v>
      </c>
      <c r="D12435">
        <v>1</v>
      </c>
      <c r="E12435" t="s">
        <v>708</v>
      </c>
      <c r="F12435">
        <v>1</v>
      </c>
      <c r="G12435">
        <v>1</v>
      </c>
      <c r="H12435" s="4" t="str">
        <f t="shared" si="388"/>
        <v>1CG67.1</v>
      </c>
      <c r="I12435" s="4" t="str">
        <f t="shared" si="389"/>
        <v>SG1_AVDD33</v>
      </c>
    </row>
    <row r="12436" spans="1:9">
      <c r="A12436" t="s">
        <v>261</v>
      </c>
      <c r="B12436" t="s">
        <v>6620</v>
      </c>
      <c r="C12436" t="s">
        <v>6638</v>
      </c>
      <c r="D12436">
        <v>2</v>
      </c>
      <c r="E12436" t="s">
        <v>169</v>
      </c>
      <c r="F12436">
        <v>2</v>
      </c>
      <c r="G12436">
        <v>2</v>
      </c>
      <c r="H12436" s="4" t="str">
        <f t="shared" si="388"/>
        <v>1CG67.2</v>
      </c>
      <c r="I12436" s="4" t="str">
        <f t="shared" si="389"/>
        <v>DGND</v>
      </c>
    </row>
    <row r="12437" spans="1:9">
      <c r="A12437" t="s">
        <v>261</v>
      </c>
      <c r="B12437" t="s">
        <v>6620</v>
      </c>
      <c r="C12437" t="s">
        <v>6639</v>
      </c>
      <c r="D12437">
        <v>1</v>
      </c>
      <c r="E12437" t="s">
        <v>708</v>
      </c>
      <c r="F12437">
        <v>1</v>
      </c>
      <c r="G12437">
        <v>1</v>
      </c>
      <c r="H12437" s="4" t="str">
        <f t="shared" si="388"/>
        <v>1CG68.1</v>
      </c>
      <c r="I12437" s="4" t="str">
        <f t="shared" si="389"/>
        <v>SG1_AVDD33</v>
      </c>
    </row>
    <row r="12438" spans="1:9">
      <c r="A12438" t="s">
        <v>261</v>
      </c>
      <c r="B12438" t="s">
        <v>6620</v>
      </c>
      <c r="C12438" t="s">
        <v>6639</v>
      </c>
      <c r="D12438">
        <v>2</v>
      </c>
      <c r="E12438" t="s">
        <v>169</v>
      </c>
      <c r="F12438">
        <v>2</v>
      </c>
      <c r="G12438">
        <v>2</v>
      </c>
      <c r="H12438" s="4" t="str">
        <f t="shared" si="388"/>
        <v>1CG68.2</v>
      </c>
      <c r="I12438" s="4" t="str">
        <f t="shared" si="389"/>
        <v>DGND</v>
      </c>
    </row>
    <row r="12439" spans="1:9">
      <c r="A12439" t="s">
        <v>261</v>
      </c>
      <c r="B12439" t="s">
        <v>6620</v>
      </c>
      <c r="C12439" t="s">
        <v>6640</v>
      </c>
      <c r="D12439">
        <v>1</v>
      </c>
      <c r="E12439" t="s">
        <v>708</v>
      </c>
      <c r="F12439">
        <v>1</v>
      </c>
      <c r="G12439">
        <v>1</v>
      </c>
      <c r="H12439" s="4" t="str">
        <f t="shared" si="388"/>
        <v>1CG69.1</v>
      </c>
      <c r="I12439" s="4" t="str">
        <f t="shared" si="389"/>
        <v>SG1_AVDD33</v>
      </c>
    </row>
    <row r="12440" spans="1:9">
      <c r="A12440" t="s">
        <v>261</v>
      </c>
      <c r="B12440" t="s">
        <v>6620</v>
      </c>
      <c r="C12440" t="s">
        <v>6640</v>
      </c>
      <c r="D12440">
        <v>2</v>
      </c>
      <c r="E12440" t="s">
        <v>169</v>
      </c>
      <c r="F12440">
        <v>2</v>
      </c>
      <c r="G12440">
        <v>2</v>
      </c>
      <c r="H12440" s="4" t="str">
        <f t="shared" si="388"/>
        <v>1CG69.2</v>
      </c>
      <c r="I12440" s="4" t="str">
        <f t="shared" si="389"/>
        <v>DGND</v>
      </c>
    </row>
    <row r="12441" spans="1:9">
      <c r="A12441" t="s">
        <v>261</v>
      </c>
      <c r="B12441" t="s">
        <v>6620</v>
      </c>
      <c r="C12441" t="s">
        <v>6641</v>
      </c>
      <c r="D12441">
        <v>1</v>
      </c>
      <c r="E12441" t="s">
        <v>708</v>
      </c>
      <c r="F12441">
        <v>1</v>
      </c>
      <c r="G12441">
        <v>1</v>
      </c>
      <c r="H12441" s="4" t="str">
        <f t="shared" si="388"/>
        <v>1CG70.1</v>
      </c>
      <c r="I12441" s="4" t="str">
        <f t="shared" si="389"/>
        <v>SG1_AVDD33</v>
      </c>
    </row>
    <row r="12442" spans="1:9">
      <c r="A12442" t="s">
        <v>261</v>
      </c>
      <c r="B12442" t="s">
        <v>6620</v>
      </c>
      <c r="C12442" t="s">
        <v>6641</v>
      </c>
      <c r="D12442">
        <v>2</v>
      </c>
      <c r="E12442" t="s">
        <v>169</v>
      </c>
      <c r="F12442">
        <v>2</v>
      </c>
      <c r="G12442">
        <v>2</v>
      </c>
      <c r="H12442" s="4" t="str">
        <f t="shared" si="388"/>
        <v>1CG70.2</v>
      </c>
      <c r="I12442" s="4" t="str">
        <f t="shared" si="389"/>
        <v>DGND</v>
      </c>
    </row>
    <row r="12443" spans="1:9">
      <c r="A12443" t="s">
        <v>261</v>
      </c>
      <c r="B12443" t="s">
        <v>6620</v>
      </c>
      <c r="C12443" t="s">
        <v>6642</v>
      </c>
      <c r="D12443">
        <v>1</v>
      </c>
      <c r="E12443" t="s">
        <v>708</v>
      </c>
      <c r="F12443">
        <v>1</v>
      </c>
      <c r="G12443">
        <v>1</v>
      </c>
      <c r="H12443" s="4" t="str">
        <f t="shared" si="388"/>
        <v>1CG71.1</v>
      </c>
      <c r="I12443" s="4" t="str">
        <f t="shared" si="389"/>
        <v>SG1_AVDD33</v>
      </c>
    </row>
    <row r="12444" spans="1:9">
      <c r="A12444" t="s">
        <v>261</v>
      </c>
      <c r="B12444" t="s">
        <v>6620</v>
      </c>
      <c r="C12444" t="s">
        <v>6642</v>
      </c>
      <c r="D12444">
        <v>2</v>
      </c>
      <c r="E12444" t="s">
        <v>169</v>
      </c>
      <c r="F12444">
        <v>2</v>
      </c>
      <c r="G12444">
        <v>2</v>
      </c>
      <c r="H12444" s="4" t="str">
        <f t="shared" si="388"/>
        <v>1CG71.2</v>
      </c>
      <c r="I12444" s="4" t="str">
        <f t="shared" si="389"/>
        <v>DGND</v>
      </c>
    </row>
    <row r="12445" spans="1:9">
      <c r="A12445" t="s">
        <v>261</v>
      </c>
      <c r="B12445" t="s">
        <v>6620</v>
      </c>
      <c r="C12445" t="s">
        <v>6643</v>
      </c>
      <c r="D12445">
        <v>1</v>
      </c>
      <c r="E12445" t="s">
        <v>708</v>
      </c>
      <c r="F12445">
        <v>1</v>
      </c>
      <c r="G12445">
        <v>1</v>
      </c>
      <c r="H12445" s="4" t="str">
        <f t="shared" si="388"/>
        <v>1CG72.1</v>
      </c>
      <c r="I12445" s="4" t="str">
        <f t="shared" si="389"/>
        <v>SG1_AVDD33</v>
      </c>
    </row>
    <row r="12446" spans="1:9">
      <c r="A12446" t="s">
        <v>261</v>
      </c>
      <c r="B12446" t="s">
        <v>6620</v>
      </c>
      <c r="C12446" t="s">
        <v>6643</v>
      </c>
      <c r="D12446">
        <v>2</v>
      </c>
      <c r="E12446" t="s">
        <v>169</v>
      </c>
      <c r="F12446">
        <v>2</v>
      </c>
      <c r="G12446">
        <v>2</v>
      </c>
      <c r="H12446" s="4" t="str">
        <f t="shared" si="388"/>
        <v>1CG72.2</v>
      </c>
      <c r="I12446" s="4" t="str">
        <f t="shared" si="389"/>
        <v>DGND</v>
      </c>
    </row>
    <row r="12447" spans="1:9">
      <c r="A12447" t="s">
        <v>261</v>
      </c>
      <c r="B12447" t="s">
        <v>6620</v>
      </c>
      <c r="C12447" t="s">
        <v>6644</v>
      </c>
      <c r="D12447">
        <v>1</v>
      </c>
      <c r="E12447" t="s">
        <v>708</v>
      </c>
      <c r="F12447">
        <v>1</v>
      </c>
      <c r="G12447">
        <v>1</v>
      </c>
      <c r="H12447" s="4" t="str">
        <f t="shared" si="388"/>
        <v>1CG73.1</v>
      </c>
      <c r="I12447" s="4" t="str">
        <f t="shared" si="389"/>
        <v>SG1_AVDD33</v>
      </c>
    </row>
    <row r="12448" spans="1:9">
      <c r="A12448" t="s">
        <v>261</v>
      </c>
      <c r="B12448" t="s">
        <v>6620</v>
      </c>
      <c r="C12448" t="s">
        <v>6644</v>
      </c>
      <c r="D12448">
        <v>2</v>
      </c>
      <c r="E12448" t="s">
        <v>169</v>
      </c>
      <c r="F12448">
        <v>2</v>
      </c>
      <c r="G12448">
        <v>2</v>
      </c>
      <c r="H12448" s="4" t="str">
        <f t="shared" si="388"/>
        <v>1CG73.2</v>
      </c>
      <c r="I12448" s="4" t="str">
        <f t="shared" si="389"/>
        <v>DGND</v>
      </c>
    </row>
    <row r="12449" spans="1:9">
      <c r="A12449" t="s">
        <v>261</v>
      </c>
      <c r="B12449" t="s">
        <v>6620</v>
      </c>
      <c r="C12449" t="s">
        <v>6645</v>
      </c>
      <c r="D12449">
        <v>1</v>
      </c>
      <c r="E12449" t="s">
        <v>2082</v>
      </c>
      <c r="F12449">
        <v>1</v>
      </c>
      <c r="G12449">
        <v>1</v>
      </c>
      <c r="H12449" s="4" t="str">
        <f t="shared" si="388"/>
        <v>1CG74.1</v>
      </c>
      <c r="I12449" s="4" t="str">
        <f t="shared" si="389"/>
        <v>SG1_SRC_DVDD33</v>
      </c>
    </row>
    <row r="12450" spans="1:9">
      <c r="A12450" t="s">
        <v>261</v>
      </c>
      <c r="B12450" t="s">
        <v>6620</v>
      </c>
      <c r="C12450" t="s">
        <v>6645</v>
      </c>
      <c r="D12450">
        <v>2</v>
      </c>
      <c r="E12450" t="s">
        <v>169</v>
      </c>
      <c r="F12450">
        <v>2</v>
      </c>
      <c r="G12450">
        <v>2</v>
      </c>
      <c r="H12450" s="4" t="str">
        <f t="shared" si="388"/>
        <v>1CG74.2</v>
      </c>
      <c r="I12450" s="4" t="str">
        <f t="shared" si="389"/>
        <v>DGND</v>
      </c>
    </row>
    <row r="12451" spans="1:9">
      <c r="A12451" t="s">
        <v>261</v>
      </c>
      <c r="B12451" t="s">
        <v>6620</v>
      </c>
      <c r="C12451" t="s">
        <v>6646</v>
      </c>
      <c r="D12451">
        <v>1</v>
      </c>
      <c r="E12451" t="s">
        <v>2082</v>
      </c>
      <c r="F12451">
        <v>1</v>
      </c>
      <c r="G12451">
        <v>1</v>
      </c>
      <c r="H12451" s="4" t="str">
        <f t="shared" si="388"/>
        <v>1CG75.1</v>
      </c>
      <c r="I12451" s="4" t="str">
        <f t="shared" si="389"/>
        <v>SG1_SRC_DVDD33</v>
      </c>
    </row>
    <row r="12452" spans="1:9">
      <c r="A12452" t="s">
        <v>261</v>
      </c>
      <c r="B12452" t="s">
        <v>6620</v>
      </c>
      <c r="C12452" t="s">
        <v>6646</v>
      </c>
      <c r="D12452">
        <v>2</v>
      </c>
      <c r="E12452" t="s">
        <v>169</v>
      </c>
      <c r="F12452">
        <v>2</v>
      </c>
      <c r="G12452">
        <v>2</v>
      </c>
      <c r="H12452" s="4" t="str">
        <f t="shared" si="388"/>
        <v>1CG75.2</v>
      </c>
      <c r="I12452" s="4" t="str">
        <f t="shared" si="389"/>
        <v>DGND</v>
      </c>
    </row>
    <row r="12453" spans="1:9">
      <c r="A12453" t="s">
        <v>261</v>
      </c>
      <c r="B12453" t="s">
        <v>6620</v>
      </c>
      <c r="C12453" t="s">
        <v>6647</v>
      </c>
      <c r="D12453">
        <v>1</v>
      </c>
      <c r="E12453" t="s">
        <v>2082</v>
      </c>
      <c r="F12453">
        <v>1</v>
      </c>
      <c r="G12453">
        <v>1</v>
      </c>
      <c r="H12453" s="4" t="str">
        <f t="shared" si="388"/>
        <v>1CG76.1</v>
      </c>
      <c r="I12453" s="4" t="str">
        <f t="shared" si="389"/>
        <v>SG1_SRC_DVDD33</v>
      </c>
    </row>
    <row r="12454" spans="1:9">
      <c r="A12454" t="s">
        <v>261</v>
      </c>
      <c r="B12454" t="s">
        <v>6620</v>
      </c>
      <c r="C12454" t="s">
        <v>6647</v>
      </c>
      <c r="D12454">
        <v>2</v>
      </c>
      <c r="E12454" t="s">
        <v>169</v>
      </c>
      <c r="F12454">
        <v>2</v>
      </c>
      <c r="G12454">
        <v>2</v>
      </c>
      <c r="H12454" s="4" t="str">
        <f t="shared" si="388"/>
        <v>1CG76.2</v>
      </c>
      <c r="I12454" s="4" t="str">
        <f t="shared" si="389"/>
        <v>DGND</v>
      </c>
    </row>
    <row r="12455" spans="1:9">
      <c r="A12455" t="s">
        <v>261</v>
      </c>
      <c r="B12455" t="s">
        <v>6620</v>
      </c>
      <c r="C12455" t="s">
        <v>6648</v>
      </c>
      <c r="D12455">
        <v>1</v>
      </c>
      <c r="E12455" t="s">
        <v>2082</v>
      </c>
      <c r="F12455">
        <v>1</v>
      </c>
      <c r="G12455">
        <v>1</v>
      </c>
      <c r="H12455" s="4" t="str">
        <f t="shared" si="388"/>
        <v>1CG77.1</v>
      </c>
      <c r="I12455" s="4" t="str">
        <f t="shared" si="389"/>
        <v>SG1_SRC_DVDD33</v>
      </c>
    </row>
    <row r="12456" spans="1:9">
      <c r="A12456" t="s">
        <v>261</v>
      </c>
      <c r="B12456" t="s">
        <v>6620</v>
      </c>
      <c r="C12456" t="s">
        <v>6648</v>
      </c>
      <c r="D12456">
        <v>2</v>
      </c>
      <c r="E12456" t="s">
        <v>169</v>
      </c>
      <c r="F12456">
        <v>2</v>
      </c>
      <c r="G12456">
        <v>2</v>
      </c>
      <c r="H12456" s="4" t="str">
        <f t="shared" si="388"/>
        <v>1CG77.2</v>
      </c>
      <c r="I12456" s="4" t="str">
        <f t="shared" si="389"/>
        <v>DGND</v>
      </c>
    </row>
    <row r="12457" spans="1:9">
      <c r="A12457" t="s">
        <v>261</v>
      </c>
      <c r="B12457" t="s">
        <v>6620</v>
      </c>
      <c r="C12457" t="s">
        <v>6649</v>
      </c>
      <c r="D12457">
        <v>1</v>
      </c>
      <c r="E12457" t="s">
        <v>2082</v>
      </c>
      <c r="F12457">
        <v>1</v>
      </c>
      <c r="G12457">
        <v>1</v>
      </c>
      <c r="H12457" s="4" t="str">
        <f t="shared" si="388"/>
        <v>1CG78.1</v>
      </c>
      <c r="I12457" s="4" t="str">
        <f t="shared" si="389"/>
        <v>SG1_SRC_DVDD33</v>
      </c>
    </row>
    <row r="12458" spans="1:9">
      <c r="A12458" t="s">
        <v>261</v>
      </c>
      <c r="B12458" t="s">
        <v>6620</v>
      </c>
      <c r="C12458" t="s">
        <v>6649</v>
      </c>
      <c r="D12458">
        <v>2</v>
      </c>
      <c r="E12458" t="s">
        <v>169</v>
      </c>
      <c r="F12458">
        <v>2</v>
      </c>
      <c r="G12458">
        <v>2</v>
      </c>
      <c r="H12458" s="4" t="str">
        <f t="shared" si="388"/>
        <v>1CG78.2</v>
      </c>
      <c r="I12458" s="4" t="str">
        <f t="shared" si="389"/>
        <v>DGND</v>
      </c>
    </row>
    <row r="12459" spans="1:9">
      <c r="A12459" t="s">
        <v>261</v>
      </c>
      <c r="B12459" t="s">
        <v>6620</v>
      </c>
      <c r="C12459" t="s">
        <v>6650</v>
      </c>
      <c r="D12459">
        <v>1</v>
      </c>
      <c r="E12459" t="s">
        <v>2082</v>
      </c>
      <c r="F12459">
        <v>1</v>
      </c>
      <c r="G12459">
        <v>1</v>
      </c>
      <c r="H12459" s="4" t="str">
        <f t="shared" si="388"/>
        <v>1CG79.1</v>
      </c>
      <c r="I12459" s="4" t="str">
        <f t="shared" si="389"/>
        <v>SG1_SRC_DVDD33</v>
      </c>
    </row>
    <row r="12460" spans="1:9">
      <c r="A12460" t="s">
        <v>261</v>
      </c>
      <c r="B12460" t="s">
        <v>6620</v>
      </c>
      <c r="C12460" t="s">
        <v>6650</v>
      </c>
      <c r="D12460">
        <v>2</v>
      </c>
      <c r="E12460" t="s">
        <v>169</v>
      </c>
      <c r="F12460">
        <v>2</v>
      </c>
      <c r="G12460">
        <v>2</v>
      </c>
      <c r="H12460" s="4" t="str">
        <f t="shared" si="388"/>
        <v>1CG79.2</v>
      </c>
      <c r="I12460" s="4" t="str">
        <f t="shared" si="389"/>
        <v>DGND</v>
      </c>
    </row>
    <row r="12461" spans="1:9">
      <c r="A12461" t="s">
        <v>261</v>
      </c>
      <c r="B12461" t="s">
        <v>6620</v>
      </c>
      <c r="C12461" t="s">
        <v>6651</v>
      </c>
      <c r="D12461">
        <v>1</v>
      </c>
      <c r="E12461" t="s">
        <v>699</v>
      </c>
      <c r="F12461">
        <v>1</v>
      </c>
      <c r="G12461">
        <v>1</v>
      </c>
      <c r="H12461" s="4" t="str">
        <f t="shared" si="388"/>
        <v>1CG83.1</v>
      </c>
      <c r="I12461" s="4" t="str">
        <f t="shared" si="389"/>
        <v>SG1_DVDD33</v>
      </c>
    </row>
    <row r="12462" spans="1:9">
      <c r="A12462" t="s">
        <v>261</v>
      </c>
      <c r="B12462" t="s">
        <v>6620</v>
      </c>
      <c r="C12462" t="s">
        <v>6651</v>
      </c>
      <c r="D12462">
        <v>2</v>
      </c>
      <c r="E12462" t="s">
        <v>169</v>
      </c>
      <c r="F12462">
        <v>2</v>
      </c>
      <c r="G12462">
        <v>2</v>
      </c>
      <c r="H12462" s="4" t="str">
        <f t="shared" si="388"/>
        <v>1CG83.2</v>
      </c>
      <c r="I12462" s="4" t="str">
        <f t="shared" si="389"/>
        <v>DGND</v>
      </c>
    </row>
    <row r="12463" spans="1:9">
      <c r="A12463" t="s">
        <v>261</v>
      </c>
      <c r="B12463" t="s">
        <v>6620</v>
      </c>
      <c r="C12463" t="s">
        <v>6652</v>
      </c>
      <c r="D12463">
        <v>1</v>
      </c>
      <c r="E12463" t="s">
        <v>699</v>
      </c>
      <c r="F12463">
        <v>1</v>
      </c>
      <c r="G12463">
        <v>1</v>
      </c>
      <c r="H12463" s="4" t="str">
        <f t="shared" si="388"/>
        <v>1CG84.1</v>
      </c>
      <c r="I12463" s="4" t="str">
        <f t="shared" si="389"/>
        <v>SG1_DVDD33</v>
      </c>
    </row>
    <row r="12464" spans="1:9">
      <c r="A12464" t="s">
        <v>261</v>
      </c>
      <c r="B12464" t="s">
        <v>6620</v>
      </c>
      <c r="C12464" t="s">
        <v>6652</v>
      </c>
      <c r="D12464">
        <v>2</v>
      </c>
      <c r="E12464" t="s">
        <v>169</v>
      </c>
      <c r="F12464">
        <v>2</v>
      </c>
      <c r="G12464">
        <v>2</v>
      </c>
      <c r="H12464" s="4" t="str">
        <f t="shared" si="388"/>
        <v>1CG84.2</v>
      </c>
      <c r="I12464" s="4" t="str">
        <f t="shared" si="389"/>
        <v>DGND</v>
      </c>
    </row>
    <row r="12465" spans="1:9">
      <c r="A12465" t="s">
        <v>261</v>
      </c>
      <c r="B12465" t="s">
        <v>6620</v>
      </c>
      <c r="C12465" t="s">
        <v>6653</v>
      </c>
      <c r="D12465">
        <v>1</v>
      </c>
      <c r="E12465" t="s">
        <v>699</v>
      </c>
      <c r="F12465">
        <v>1</v>
      </c>
      <c r="G12465">
        <v>1</v>
      </c>
      <c r="H12465" s="4" t="str">
        <f t="shared" si="388"/>
        <v>1CG85.1</v>
      </c>
      <c r="I12465" s="4" t="str">
        <f t="shared" si="389"/>
        <v>SG1_DVDD33</v>
      </c>
    </row>
    <row r="12466" spans="1:9">
      <c r="A12466" t="s">
        <v>261</v>
      </c>
      <c r="B12466" t="s">
        <v>6620</v>
      </c>
      <c r="C12466" t="s">
        <v>6653</v>
      </c>
      <c r="D12466">
        <v>2</v>
      </c>
      <c r="E12466" t="s">
        <v>169</v>
      </c>
      <c r="F12466">
        <v>2</v>
      </c>
      <c r="G12466">
        <v>2</v>
      </c>
      <c r="H12466" s="4" t="str">
        <f t="shared" si="388"/>
        <v>1CG85.2</v>
      </c>
      <c r="I12466" s="4" t="str">
        <f t="shared" si="389"/>
        <v>DGND</v>
      </c>
    </row>
    <row r="12467" spans="1:9">
      <c r="A12467" t="s">
        <v>261</v>
      </c>
      <c r="B12467" t="s">
        <v>6620</v>
      </c>
      <c r="C12467" t="s">
        <v>9750</v>
      </c>
      <c r="D12467">
        <v>1</v>
      </c>
      <c r="E12467" t="s">
        <v>708</v>
      </c>
      <c r="F12467">
        <v>1</v>
      </c>
      <c r="G12467">
        <v>1</v>
      </c>
      <c r="H12467" s="4" t="str">
        <f t="shared" si="388"/>
        <v>1CG87.1</v>
      </c>
      <c r="I12467" s="4" t="str">
        <f t="shared" si="389"/>
        <v>SG1_AVDD33</v>
      </c>
    </row>
    <row r="12468" spans="1:9">
      <c r="A12468" t="s">
        <v>261</v>
      </c>
      <c r="B12468" t="s">
        <v>6620</v>
      </c>
      <c r="C12468" t="s">
        <v>9750</v>
      </c>
      <c r="D12468">
        <v>2</v>
      </c>
      <c r="E12468" t="s">
        <v>169</v>
      </c>
      <c r="F12468">
        <v>2</v>
      </c>
      <c r="G12468">
        <v>2</v>
      </c>
      <c r="H12468" s="4" t="str">
        <f t="shared" si="388"/>
        <v>1CG87.2</v>
      </c>
      <c r="I12468" s="4" t="str">
        <f t="shared" si="389"/>
        <v>DGND</v>
      </c>
    </row>
    <row r="12469" spans="1:9">
      <c r="A12469" t="s">
        <v>261</v>
      </c>
      <c r="B12469" t="s">
        <v>6620</v>
      </c>
      <c r="C12469" t="s">
        <v>9751</v>
      </c>
      <c r="D12469">
        <v>1</v>
      </c>
      <c r="E12469" t="s">
        <v>708</v>
      </c>
      <c r="F12469">
        <v>1</v>
      </c>
      <c r="G12469">
        <v>1</v>
      </c>
      <c r="H12469" s="4" t="str">
        <f t="shared" si="388"/>
        <v>1CG88.1</v>
      </c>
      <c r="I12469" s="4" t="str">
        <f t="shared" si="389"/>
        <v>SG1_AVDD33</v>
      </c>
    </row>
    <row r="12470" spans="1:9">
      <c r="A12470" t="s">
        <v>261</v>
      </c>
      <c r="B12470" t="s">
        <v>6620</v>
      </c>
      <c r="C12470" t="s">
        <v>9751</v>
      </c>
      <c r="D12470">
        <v>2</v>
      </c>
      <c r="E12470" t="s">
        <v>169</v>
      </c>
      <c r="F12470">
        <v>2</v>
      </c>
      <c r="G12470">
        <v>2</v>
      </c>
      <c r="H12470" s="4" t="str">
        <f t="shared" si="388"/>
        <v>1CG88.2</v>
      </c>
      <c r="I12470" s="4" t="str">
        <f t="shared" si="389"/>
        <v>DGND</v>
      </c>
    </row>
    <row r="12471" spans="1:9">
      <c r="A12471" t="s">
        <v>261</v>
      </c>
      <c r="B12471" t="s">
        <v>6620</v>
      </c>
      <c r="C12471" t="s">
        <v>6654</v>
      </c>
      <c r="D12471">
        <v>1</v>
      </c>
      <c r="E12471" t="s">
        <v>699</v>
      </c>
      <c r="F12471">
        <v>1</v>
      </c>
      <c r="G12471">
        <v>1</v>
      </c>
      <c r="H12471" s="4" t="str">
        <f t="shared" si="388"/>
        <v>1CG89.1</v>
      </c>
      <c r="I12471" s="4" t="str">
        <f t="shared" si="389"/>
        <v>SG1_DVDD33</v>
      </c>
    </row>
    <row r="12472" spans="1:9">
      <c r="A12472" t="s">
        <v>261</v>
      </c>
      <c r="B12472" t="s">
        <v>6620</v>
      </c>
      <c r="C12472" t="s">
        <v>6654</v>
      </c>
      <c r="D12472">
        <v>2</v>
      </c>
      <c r="E12472" t="s">
        <v>169</v>
      </c>
      <c r="F12472">
        <v>2</v>
      </c>
      <c r="G12472">
        <v>2</v>
      </c>
      <c r="H12472" s="4" t="str">
        <f t="shared" si="388"/>
        <v>1CG89.2</v>
      </c>
      <c r="I12472" s="4" t="str">
        <f t="shared" si="389"/>
        <v>DGND</v>
      </c>
    </row>
    <row r="12473" spans="1:9">
      <c r="A12473" t="s">
        <v>261</v>
      </c>
      <c r="B12473" t="s">
        <v>6620</v>
      </c>
      <c r="C12473" t="s">
        <v>9752</v>
      </c>
      <c r="D12473">
        <v>1</v>
      </c>
      <c r="E12473" t="s">
        <v>2092</v>
      </c>
      <c r="F12473">
        <v>1</v>
      </c>
      <c r="G12473">
        <v>1</v>
      </c>
      <c r="H12473" s="4" t="str">
        <f t="shared" si="388"/>
        <v>1CG90.1</v>
      </c>
      <c r="I12473" s="4" t="str">
        <f t="shared" si="389"/>
        <v>SG1_AVDD33_MOSFET</v>
      </c>
    </row>
    <row r="12474" spans="1:9">
      <c r="A12474" t="s">
        <v>261</v>
      </c>
      <c r="B12474" t="s">
        <v>6620</v>
      </c>
      <c r="C12474" t="s">
        <v>9752</v>
      </c>
      <c r="D12474">
        <v>2</v>
      </c>
      <c r="E12474" t="s">
        <v>1789</v>
      </c>
      <c r="F12474">
        <v>2</v>
      </c>
      <c r="G12474">
        <v>2</v>
      </c>
      <c r="H12474" s="4" t="str">
        <f t="shared" si="388"/>
        <v>1CG90.2</v>
      </c>
      <c r="I12474" s="4" t="str">
        <f t="shared" si="389"/>
        <v>MGND</v>
      </c>
    </row>
    <row r="12475" spans="1:9">
      <c r="A12475" t="s">
        <v>261</v>
      </c>
      <c r="B12475" t="s">
        <v>6620</v>
      </c>
      <c r="C12475" t="s">
        <v>6655</v>
      </c>
      <c r="D12475">
        <v>1</v>
      </c>
      <c r="E12475" t="s">
        <v>699</v>
      </c>
      <c r="F12475">
        <v>1</v>
      </c>
      <c r="G12475">
        <v>1</v>
      </c>
      <c r="H12475" s="4" t="str">
        <f t="shared" si="388"/>
        <v>1CG91.1</v>
      </c>
      <c r="I12475" s="4" t="str">
        <f t="shared" si="389"/>
        <v>SG1_DVDD33</v>
      </c>
    </row>
    <row r="12476" spans="1:9">
      <c r="A12476" t="s">
        <v>261</v>
      </c>
      <c r="B12476" t="s">
        <v>6620</v>
      </c>
      <c r="C12476" t="s">
        <v>6655</v>
      </c>
      <c r="D12476">
        <v>2</v>
      </c>
      <c r="E12476" t="s">
        <v>169</v>
      </c>
      <c r="F12476">
        <v>2</v>
      </c>
      <c r="G12476">
        <v>2</v>
      </c>
      <c r="H12476" s="4" t="str">
        <f t="shared" si="388"/>
        <v>1CG91.2</v>
      </c>
      <c r="I12476" s="4" t="str">
        <f t="shared" si="389"/>
        <v>DGND</v>
      </c>
    </row>
    <row r="12477" spans="1:9">
      <c r="A12477" t="s">
        <v>261</v>
      </c>
      <c r="B12477" t="s">
        <v>6620</v>
      </c>
      <c r="C12477" t="s">
        <v>6656</v>
      </c>
      <c r="D12477">
        <v>1</v>
      </c>
      <c r="E12477" t="s">
        <v>699</v>
      </c>
      <c r="F12477">
        <v>1</v>
      </c>
      <c r="G12477">
        <v>1</v>
      </c>
      <c r="H12477" s="4" t="str">
        <f t="shared" si="388"/>
        <v>1CG92.1</v>
      </c>
      <c r="I12477" s="4" t="str">
        <f t="shared" si="389"/>
        <v>SG1_DVDD33</v>
      </c>
    </row>
    <row r="12478" spans="1:9">
      <c r="A12478" t="s">
        <v>261</v>
      </c>
      <c r="B12478" t="s">
        <v>6620</v>
      </c>
      <c r="C12478" t="s">
        <v>6656</v>
      </c>
      <c r="D12478">
        <v>2</v>
      </c>
      <c r="E12478" t="s">
        <v>169</v>
      </c>
      <c r="F12478">
        <v>2</v>
      </c>
      <c r="G12478">
        <v>2</v>
      </c>
      <c r="H12478" s="4" t="str">
        <f t="shared" si="388"/>
        <v>1CG92.2</v>
      </c>
      <c r="I12478" s="4" t="str">
        <f t="shared" si="389"/>
        <v>DGND</v>
      </c>
    </row>
    <row r="12479" spans="1:9">
      <c r="A12479" t="s">
        <v>261</v>
      </c>
      <c r="B12479" t="s">
        <v>6620</v>
      </c>
      <c r="C12479" t="s">
        <v>6657</v>
      </c>
      <c r="D12479">
        <v>1</v>
      </c>
      <c r="E12479" t="s">
        <v>2082</v>
      </c>
      <c r="F12479">
        <v>1</v>
      </c>
      <c r="G12479">
        <v>1</v>
      </c>
      <c r="H12479" s="4" t="str">
        <f t="shared" si="388"/>
        <v>1CG93.1</v>
      </c>
      <c r="I12479" s="4" t="str">
        <f t="shared" si="389"/>
        <v>SG1_SRC_DVDD33</v>
      </c>
    </row>
    <row r="12480" spans="1:9">
      <c r="A12480" t="s">
        <v>261</v>
      </c>
      <c r="B12480" t="s">
        <v>6620</v>
      </c>
      <c r="C12480" t="s">
        <v>6657</v>
      </c>
      <c r="D12480">
        <v>2</v>
      </c>
      <c r="E12480" t="s">
        <v>169</v>
      </c>
      <c r="F12480">
        <v>2</v>
      </c>
      <c r="G12480">
        <v>2</v>
      </c>
      <c r="H12480" s="4" t="str">
        <f t="shared" si="388"/>
        <v>1CG93.2</v>
      </c>
      <c r="I12480" s="4" t="str">
        <f t="shared" si="389"/>
        <v>DGND</v>
      </c>
    </row>
    <row r="12481" spans="1:9">
      <c r="A12481" t="s">
        <v>261</v>
      </c>
      <c r="B12481" t="s">
        <v>6620</v>
      </c>
      <c r="C12481" t="s">
        <v>6658</v>
      </c>
      <c r="D12481">
        <v>1</v>
      </c>
      <c r="E12481" t="s">
        <v>2082</v>
      </c>
      <c r="F12481">
        <v>1</v>
      </c>
      <c r="G12481">
        <v>1</v>
      </c>
      <c r="H12481" s="4" t="str">
        <f t="shared" si="388"/>
        <v>1CG94.1</v>
      </c>
      <c r="I12481" s="4" t="str">
        <f t="shared" si="389"/>
        <v>SG1_SRC_DVDD33</v>
      </c>
    </row>
    <row r="12482" spans="1:9">
      <c r="A12482" t="s">
        <v>261</v>
      </c>
      <c r="B12482" t="s">
        <v>6620</v>
      </c>
      <c r="C12482" t="s">
        <v>6658</v>
      </c>
      <c r="D12482">
        <v>2</v>
      </c>
      <c r="E12482" t="s">
        <v>169</v>
      </c>
      <c r="F12482">
        <v>2</v>
      </c>
      <c r="G12482">
        <v>2</v>
      </c>
      <c r="H12482" s="4" t="str">
        <f t="shared" ref="H12482:H12545" si="390">CONCATENATE(C12482,".",F12482)</f>
        <v>1CG94.2</v>
      </c>
      <c r="I12482" s="4" t="str">
        <f t="shared" ref="I12482:I12545" si="391">E12482</f>
        <v>DGND</v>
      </c>
    </row>
    <row r="12483" spans="1:9">
      <c r="A12483" t="s">
        <v>261</v>
      </c>
      <c r="B12483" t="s">
        <v>6620</v>
      </c>
      <c r="C12483" t="s">
        <v>6659</v>
      </c>
      <c r="D12483">
        <v>1</v>
      </c>
      <c r="E12483" t="s">
        <v>2082</v>
      </c>
      <c r="F12483">
        <v>1</v>
      </c>
      <c r="G12483">
        <v>1</v>
      </c>
      <c r="H12483" s="4" t="str">
        <f t="shared" si="390"/>
        <v>1CG95.1</v>
      </c>
      <c r="I12483" s="4" t="str">
        <f t="shared" si="391"/>
        <v>SG1_SRC_DVDD33</v>
      </c>
    </row>
    <row r="12484" spans="1:9">
      <c r="A12484" t="s">
        <v>261</v>
      </c>
      <c r="B12484" t="s">
        <v>6620</v>
      </c>
      <c r="C12484" t="s">
        <v>6659</v>
      </c>
      <c r="D12484">
        <v>2</v>
      </c>
      <c r="E12484" t="s">
        <v>169</v>
      </c>
      <c r="F12484">
        <v>2</v>
      </c>
      <c r="G12484">
        <v>2</v>
      </c>
      <c r="H12484" s="4" t="str">
        <f t="shared" si="390"/>
        <v>1CG95.2</v>
      </c>
      <c r="I12484" s="4" t="str">
        <f t="shared" si="391"/>
        <v>DGND</v>
      </c>
    </row>
    <row r="12485" spans="1:9">
      <c r="A12485" t="s">
        <v>261</v>
      </c>
      <c r="B12485" t="s">
        <v>6620</v>
      </c>
      <c r="C12485" t="s">
        <v>9753</v>
      </c>
      <c r="D12485">
        <v>1</v>
      </c>
      <c r="E12485" t="s">
        <v>2092</v>
      </c>
      <c r="F12485">
        <v>1</v>
      </c>
      <c r="G12485">
        <v>1</v>
      </c>
      <c r="H12485" s="4" t="str">
        <f t="shared" si="390"/>
        <v>1CG96.1</v>
      </c>
      <c r="I12485" s="4" t="str">
        <f t="shared" si="391"/>
        <v>SG1_AVDD33_MOSFET</v>
      </c>
    </row>
    <row r="12486" spans="1:9">
      <c r="A12486" t="s">
        <v>261</v>
      </c>
      <c r="B12486" t="s">
        <v>6620</v>
      </c>
      <c r="C12486" t="s">
        <v>9753</v>
      </c>
      <c r="D12486">
        <v>2</v>
      </c>
      <c r="E12486" t="s">
        <v>1789</v>
      </c>
      <c r="F12486">
        <v>2</v>
      </c>
      <c r="G12486">
        <v>2</v>
      </c>
      <c r="H12486" s="4" t="str">
        <f t="shared" si="390"/>
        <v>1CG96.2</v>
      </c>
      <c r="I12486" s="4" t="str">
        <f t="shared" si="391"/>
        <v>MGND</v>
      </c>
    </row>
    <row r="12487" spans="1:9">
      <c r="A12487" t="s">
        <v>261</v>
      </c>
      <c r="B12487" t="s">
        <v>6620</v>
      </c>
      <c r="C12487" t="s">
        <v>6660</v>
      </c>
      <c r="D12487">
        <v>1</v>
      </c>
      <c r="E12487" t="s">
        <v>2082</v>
      </c>
      <c r="F12487">
        <v>1</v>
      </c>
      <c r="G12487">
        <v>1</v>
      </c>
      <c r="H12487" s="4" t="str">
        <f t="shared" si="390"/>
        <v>1CG97.1</v>
      </c>
      <c r="I12487" s="4" t="str">
        <f t="shared" si="391"/>
        <v>SG1_SRC_DVDD33</v>
      </c>
    </row>
    <row r="12488" spans="1:9">
      <c r="A12488" t="s">
        <v>261</v>
      </c>
      <c r="B12488" t="s">
        <v>6620</v>
      </c>
      <c r="C12488" t="s">
        <v>6660</v>
      </c>
      <c r="D12488">
        <v>2</v>
      </c>
      <c r="E12488" t="s">
        <v>169</v>
      </c>
      <c r="F12488">
        <v>2</v>
      </c>
      <c r="G12488">
        <v>2</v>
      </c>
      <c r="H12488" s="4" t="str">
        <f t="shared" si="390"/>
        <v>1CG97.2</v>
      </c>
      <c r="I12488" s="4" t="str">
        <f t="shared" si="391"/>
        <v>DGND</v>
      </c>
    </row>
    <row r="12489" spans="1:9">
      <c r="A12489" t="s">
        <v>261</v>
      </c>
      <c r="B12489" t="s">
        <v>6620</v>
      </c>
      <c r="C12489" t="s">
        <v>9754</v>
      </c>
      <c r="D12489">
        <v>1</v>
      </c>
      <c r="E12489" t="s">
        <v>2094</v>
      </c>
      <c r="F12489">
        <v>1</v>
      </c>
      <c r="G12489">
        <v>1</v>
      </c>
      <c r="H12489" s="4" t="str">
        <f t="shared" si="390"/>
        <v>1CG98.1</v>
      </c>
      <c r="I12489" s="4" t="str">
        <f t="shared" si="391"/>
        <v>SG1_LDOIN</v>
      </c>
    </row>
    <row r="12490" spans="1:9">
      <c r="A12490" t="s">
        <v>261</v>
      </c>
      <c r="B12490" t="s">
        <v>6620</v>
      </c>
      <c r="C12490" t="s">
        <v>9754</v>
      </c>
      <c r="D12490">
        <v>2</v>
      </c>
      <c r="E12490" t="s">
        <v>169</v>
      </c>
      <c r="F12490">
        <v>2</v>
      </c>
      <c r="G12490">
        <v>2</v>
      </c>
      <c r="H12490" s="4" t="str">
        <f t="shared" si="390"/>
        <v>1CG98.2</v>
      </c>
      <c r="I12490" s="4" t="str">
        <f t="shared" si="391"/>
        <v>DGND</v>
      </c>
    </row>
    <row r="12491" spans="1:9">
      <c r="A12491" t="s">
        <v>261</v>
      </c>
      <c r="B12491" t="s">
        <v>6620</v>
      </c>
      <c r="C12491" t="s">
        <v>9755</v>
      </c>
      <c r="D12491">
        <v>1</v>
      </c>
      <c r="E12491" t="s">
        <v>2094</v>
      </c>
      <c r="F12491">
        <v>1</v>
      </c>
      <c r="G12491">
        <v>1</v>
      </c>
      <c r="H12491" s="4" t="str">
        <f t="shared" si="390"/>
        <v>1CG99.1</v>
      </c>
      <c r="I12491" s="4" t="str">
        <f t="shared" si="391"/>
        <v>SG1_LDOIN</v>
      </c>
    </row>
    <row r="12492" spans="1:9">
      <c r="A12492" t="s">
        <v>261</v>
      </c>
      <c r="B12492" t="s">
        <v>6620</v>
      </c>
      <c r="C12492" t="s">
        <v>9755</v>
      </c>
      <c r="D12492">
        <v>2</v>
      </c>
      <c r="E12492" t="s">
        <v>169</v>
      </c>
      <c r="F12492">
        <v>2</v>
      </c>
      <c r="G12492">
        <v>2</v>
      </c>
      <c r="H12492" s="4" t="str">
        <f t="shared" si="390"/>
        <v>1CG99.2</v>
      </c>
      <c r="I12492" s="4" t="str">
        <f t="shared" si="391"/>
        <v>DGND</v>
      </c>
    </row>
    <row r="12493" spans="1:9">
      <c r="A12493" t="s">
        <v>261</v>
      </c>
      <c r="B12493" t="s">
        <v>6620</v>
      </c>
      <c r="C12493" t="s">
        <v>9756</v>
      </c>
      <c r="D12493">
        <v>1</v>
      </c>
      <c r="E12493" t="s">
        <v>699</v>
      </c>
      <c r="F12493">
        <v>1</v>
      </c>
      <c r="G12493">
        <v>1</v>
      </c>
      <c r="H12493" s="4" t="str">
        <f t="shared" si="390"/>
        <v>1CG100.1</v>
      </c>
      <c r="I12493" s="4" t="str">
        <f t="shared" si="391"/>
        <v>SG1_DVDD33</v>
      </c>
    </row>
    <row r="12494" spans="1:9">
      <c r="A12494" t="s">
        <v>261</v>
      </c>
      <c r="B12494" t="s">
        <v>6620</v>
      </c>
      <c r="C12494" t="s">
        <v>9756</v>
      </c>
      <c r="D12494">
        <v>2</v>
      </c>
      <c r="E12494" t="s">
        <v>169</v>
      </c>
      <c r="F12494">
        <v>2</v>
      </c>
      <c r="G12494">
        <v>2</v>
      </c>
      <c r="H12494" s="4" t="str">
        <f t="shared" si="390"/>
        <v>1CG100.2</v>
      </c>
      <c r="I12494" s="4" t="str">
        <f t="shared" si="391"/>
        <v>DGND</v>
      </c>
    </row>
    <row r="12495" spans="1:9">
      <c r="A12495" t="s">
        <v>261</v>
      </c>
      <c r="B12495" t="s">
        <v>6620</v>
      </c>
      <c r="C12495" t="s">
        <v>6661</v>
      </c>
      <c r="D12495">
        <v>1</v>
      </c>
      <c r="E12495" t="s">
        <v>2082</v>
      </c>
      <c r="F12495">
        <v>1</v>
      </c>
      <c r="G12495">
        <v>1</v>
      </c>
      <c r="H12495" s="4" t="str">
        <f t="shared" si="390"/>
        <v>1CG111.1</v>
      </c>
      <c r="I12495" s="4" t="str">
        <f t="shared" si="391"/>
        <v>SG1_SRC_DVDD33</v>
      </c>
    </row>
    <row r="12496" spans="1:9">
      <c r="A12496" t="s">
        <v>261</v>
      </c>
      <c r="B12496" t="s">
        <v>6620</v>
      </c>
      <c r="C12496" t="s">
        <v>6661</v>
      </c>
      <c r="D12496">
        <v>2</v>
      </c>
      <c r="E12496" t="s">
        <v>169</v>
      </c>
      <c r="F12496">
        <v>2</v>
      </c>
      <c r="G12496">
        <v>2</v>
      </c>
      <c r="H12496" s="4" t="str">
        <f t="shared" si="390"/>
        <v>1CG111.2</v>
      </c>
      <c r="I12496" s="4" t="str">
        <f t="shared" si="391"/>
        <v>DGND</v>
      </c>
    </row>
    <row r="12497" spans="1:9">
      <c r="A12497" t="s">
        <v>261</v>
      </c>
      <c r="B12497" t="s">
        <v>6620</v>
      </c>
      <c r="C12497" t="s">
        <v>6662</v>
      </c>
      <c r="D12497">
        <v>1</v>
      </c>
      <c r="E12497" t="s">
        <v>2082</v>
      </c>
      <c r="F12497">
        <v>1</v>
      </c>
      <c r="G12497">
        <v>1</v>
      </c>
      <c r="H12497" s="4" t="str">
        <f t="shared" si="390"/>
        <v>1CG112.1</v>
      </c>
      <c r="I12497" s="4" t="str">
        <f t="shared" si="391"/>
        <v>SG1_SRC_DVDD33</v>
      </c>
    </row>
    <row r="12498" spans="1:9">
      <c r="A12498" t="s">
        <v>261</v>
      </c>
      <c r="B12498" t="s">
        <v>6620</v>
      </c>
      <c r="C12498" t="s">
        <v>6662</v>
      </c>
      <c r="D12498">
        <v>2</v>
      </c>
      <c r="E12498" t="s">
        <v>169</v>
      </c>
      <c r="F12498">
        <v>2</v>
      </c>
      <c r="G12498">
        <v>2</v>
      </c>
      <c r="H12498" s="4" t="str">
        <f t="shared" si="390"/>
        <v>1CG112.2</v>
      </c>
      <c r="I12498" s="4" t="str">
        <f t="shared" si="391"/>
        <v>DGND</v>
      </c>
    </row>
    <row r="12499" spans="1:9">
      <c r="A12499" t="s">
        <v>261</v>
      </c>
      <c r="B12499" t="s">
        <v>6620</v>
      </c>
      <c r="C12499" t="s">
        <v>6663</v>
      </c>
      <c r="D12499">
        <v>1</v>
      </c>
      <c r="E12499" t="s">
        <v>2082</v>
      </c>
      <c r="F12499">
        <v>1</v>
      </c>
      <c r="G12499">
        <v>1</v>
      </c>
      <c r="H12499" s="4" t="str">
        <f t="shared" si="390"/>
        <v>1CG113.1</v>
      </c>
      <c r="I12499" s="4" t="str">
        <f t="shared" si="391"/>
        <v>SG1_SRC_DVDD33</v>
      </c>
    </row>
    <row r="12500" spans="1:9">
      <c r="A12500" t="s">
        <v>261</v>
      </c>
      <c r="B12500" t="s">
        <v>6620</v>
      </c>
      <c r="C12500" t="s">
        <v>6663</v>
      </c>
      <c r="D12500">
        <v>2</v>
      </c>
      <c r="E12500" t="s">
        <v>169</v>
      </c>
      <c r="F12500">
        <v>2</v>
      </c>
      <c r="G12500">
        <v>2</v>
      </c>
      <c r="H12500" s="4" t="str">
        <f t="shared" si="390"/>
        <v>1CG113.2</v>
      </c>
      <c r="I12500" s="4" t="str">
        <f t="shared" si="391"/>
        <v>DGND</v>
      </c>
    </row>
    <row r="12501" spans="1:9">
      <c r="A12501" t="s">
        <v>261</v>
      </c>
      <c r="B12501" t="s">
        <v>6620</v>
      </c>
      <c r="C12501" t="s">
        <v>6664</v>
      </c>
      <c r="D12501">
        <v>1</v>
      </c>
      <c r="E12501" t="s">
        <v>2092</v>
      </c>
      <c r="F12501">
        <v>1</v>
      </c>
      <c r="G12501">
        <v>1</v>
      </c>
      <c r="H12501" s="4" t="str">
        <f t="shared" si="390"/>
        <v>1CG114.1</v>
      </c>
      <c r="I12501" s="4" t="str">
        <f t="shared" si="391"/>
        <v>SG1_AVDD33_MOSFET</v>
      </c>
    </row>
    <row r="12502" spans="1:9">
      <c r="A12502" t="s">
        <v>261</v>
      </c>
      <c r="B12502" t="s">
        <v>6620</v>
      </c>
      <c r="C12502" t="s">
        <v>6664</v>
      </c>
      <c r="D12502">
        <v>2</v>
      </c>
      <c r="E12502" t="s">
        <v>1789</v>
      </c>
      <c r="F12502">
        <v>2</v>
      </c>
      <c r="G12502">
        <v>2</v>
      </c>
      <c r="H12502" s="4" t="str">
        <f t="shared" si="390"/>
        <v>1CG114.2</v>
      </c>
      <c r="I12502" s="4" t="str">
        <f t="shared" si="391"/>
        <v>MGND</v>
      </c>
    </row>
    <row r="12503" spans="1:9">
      <c r="A12503" t="s">
        <v>261</v>
      </c>
      <c r="B12503" t="s">
        <v>6620</v>
      </c>
      <c r="C12503" t="s">
        <v>6665</v>
      </c>
      <c r="D12503">
        <v>1</v>
      </c>
      <c r="E12503" t="s">
        <v>2082</v>
      </c>
      <c r="F12503">
        <v>1</v>
      </c>
      <c r="G12503">
        <v>1</v>
      </c>
      <c r="H12503" s="4" t="str">
        <f t="shared" si="390"/>
        <v>1CG115.1</v>
      </c>
      <c r="I12503" s="4" t="str">
        <f t="shared" si="391"/>
        <v>SG1_SRC_DVDD33</v>
      </c>
    </row>
    <row r="12504" spans="1:9">
      <c r="A12504" t="s">
        <v>261</v>
      </c>
      <c r="B12504" t="s">
        <v>6620</v>
      </c>
      <c r="C12504" t="s">
        <v>6665</v>
      </c>
      <c r="D12504">
        <v>2</v>
      </c>
      <c r="E12504" t="s">
        <v>169</v>
      </c>
      <c r="F12504">
        <v>2</v>
      </c>
      <c r="G12504">
        <v>2</v>
      </c>
      <c r="H12504" s="4" t="str">
        <f t="shared" si="390"/>
        <v>1CG115.2</v>
      </c>
      <c r="I12504" s="4" t="str">
        <f t="shared" si="391"/>
        <v>DGND</v>
      </c>
    </row>
    <row r="12505" spans="1:9">
      <c r="A12505" t="s">
        <v>261</v>
      </c>
      <c r="B12505" t="s">
        <v>6620</v>
      </c>
      <c r="C12505" t="s">
        <v>6666</v>
      </c>
      <c r="D12505">
        <v>1</v>
      </c>
      <c r="E12505" t="s">
        <v>2082</v>
      </c>
      <c r="F12505">
        <v>1</v>
      </c>
      <c r="G12505">
        <v>1</v>
      </c>
      <c r="H12505" s="4" t="str">
        <f t="shared" si="390"/>
        <v>1CG116.1</v>
      </c>
      <c r="I12505" s="4" t="str">
        <f t="shared" si="391"/>
        <v>SG1_SRC_DVDD33</v>
      </c>
    </row>
    <row r="12506" spans="1:9">
      <c r="A12506" t="s">
        <v>261</v>
      </c>
      <c r="B12506" t="s">
        <v>6620</v>
      </c>
      <c r="C12506" t="s">
        <v>6666</v>
      </c>
      <c r="D12506">
        <v>2</v>
      </c>
      <c r="E12506" t="s">
        <v>169</v>
      </c>
      <c r="F12506">
        <v>2</v>
      </c>
      <c r="G12506">
        <v>2</v>
      </c>
      <c r="H12506" s="4" t="str">
        <f t="shared" si="390"/>
        <v>1CG116.2</v>
      </c>
      <c r="I12506" s="4" t="str">
        <f t="shared" si="391"/>
        <v>DGND</v>
      </c>
    </row>
    <row r="12507" spans="1:9">
      <c r="A12507" t="s">
        <v>261</v>
      </c>
      <c r="B12507" t="s">
        <v>6620</v>
      </c>
      <c r="C12507" t="s">
        <v>6667</v>
      </c>
      <c r="D12507">
        <v>1</v>
      </c>
      <c r="E12507" t="s">
        <v>2082</v>
      </c>
      <c r="F12507">
        <v>1</v>
      </c>
      <c r="G12507">
        <v>1</v>
      </c>
      <c r="H12507" s="4" t="str">
        <f t="shared" si="390"/>
        <v>1CG117.1</v>
      </c>
      <c r="I12507" s="4" t="str">
        <f t="shared" si="391"/>
        <v>SG1_SRC_DVDD33</v>
      </c>
    </row>
    <row r="12508" spans="1:9">
      <c r="A12508" t="s">
        <v>261</v>
      </c>
      <c r="B12508" t="s">
        <v>6620</v>
      </c>
      <c r="C12508" t="s">
        <v>6667</v>
      </c>
      <c r="D12508">
        <v>2</v>
      </c>
      <c r="E12508" t="s">
        <v>169</v>
      </c>
      <c r="F12508">
        <v>2</v>
      </c>
      <c r="G12508">
        <v>2</v>
      </c>
      <c r="H12508" s="4" t="str">
        <f t="shared" si="390"/>
        <v>1CG117.2</v>
      </c>
      <c r="I12508" s="4" t="str">
        <f t="shared" si="391"/>
        <v>DGND</v>
      </c>
    </row>
    <row r="12509" spans="1:9">
      <c r="A12509" t="s">
        <v>261</v>
      </c>
      <c r="B12509" t="s">
        <v>6620</v>
      </c>
      <c r="C12509" t="s">
        <v>6668</v>
      </c>
      <c r="D12509">
        <v>1</v>
      </c>
      <c r="E12509" t="s">
        <v>2082</v>
      </c>
      <c r="F12509">
        <v>1</v>
      </c>
      <c r="G12509">
        <v>1</v>
      </c>
      <c r="H12509" s="4" t="str">
        <f t="shared" si="390"/>
        <v>1CG118.1</v>
      </c>
      <c r="I12509" s="4" t="str">
        <f t="shared" si="391"/>
        <v>SG1_SRC_DVDD33</v>
      </c>
    </row>
    <row r="12510" spans="1:9">
      <c r="A12510" t="s">
        <v>261</v>
      </c>
      <c r="B12510" t="s">
        <v>6620</v>
      </c>
      <c r="C12510" t="s">
        <v>6668</v>
      </c>
      <c r="D12510">
        <v>2</v>
      </c>
      <c r="E12510" t="s">
        <v>169</v>
      </c>
      <c r="F12510">
        <v>2</v>
      </c>
      <c r="G12510">
        <v>2</v>
      </c>
      <c r="H12510" s="4" t="str">
        <f t="shared" si="390"/>
        <v>1CG118.2</v>
      </c>
      <c r="I12510" s="4" t="str">
        <f t="shared" si="391"/>
        <v>DGND</v>
      </c>
    </row>
    <row r="12511" spans="1:9">
      <c r="A12511" t="s">
        <v>261</v>
      </c>
      <c r="B12511" t="s">
        <v>6620</v>
      </c>
      <c r="C12511" t="s">
        <v>6669</v>
      </c>
      <c r="D12511">
        <v>1</v>
      </c>
      <c r="E12511" t="s">
        <v>2082</v>
      </c>
      <c r="F12511">
        <v>1</v>
      </c>
      <c r="G12511">
        <v>1</v>
      </c>
      <c r="H12511" s="4" t="str">
        <f t="shared" si="390"/>
        <v>1CG119.1</v>
      </c>
      <c r="I12511" s="4" t="str">
        <f t="shared" si="391"/>
        <v>SG1_SRC_DVDD33</v>
      </c>
    </row>
    <row r="12512" spans="1:9">
      <c r="A12512" t="s">
        <v>261</v>
      </c>
      <c r="B12512" t="s">
        <v>6620</v>
      </c>
      <c r="C12512" t="s">
        <v>6669</v>
      </c>
      <c r="D12512">
        <v>2</v>
      </c>
      <c r="E12512" t="s">
        <v>169</v>
      </c>
      <c r="F12512">
        <v>2</v>
      </c>
      <c r="G12512">
        <v>2</v>
      </c>
      <c r="H12512" s="4" t="str">
        <f t="shared" si="390"/>
        <v>1CG119.2</v>
      </c>
      <c r="I12512" s="4" t="str">
        <f t="shared" si="391"/>
        <v>DGND</v>
      </c>
    </row>
    <row r="12513" spans="1:9">
      <c r="A12513" t="s">
        <v>261</v>
      </c>
      <c r="B12513" t="s">
        <v>6620</v>
      </c>
      <c r="C12513" t="s">
        <v>6670</v>
      </c>
      <c r="D12513">
        <v>1</v>
      </c>
      <c r="E12513" t="s">
        <v>2082</v>
      </c>
      <c r="F12513">
        <v>1</v>
      </c>
      <c r="G12513">
        <v>1</v>
      </c>
      <c r="H12513" s="4" t="str">
        <f t="shared" si="390"/>
        <v>1CG120.1</v>
      </c>
      <c r="I12513" s="4" t="str">
        <f t="shared" si="391"/>
        <v>SG1_SRC_DVDD33</v>
      </c>
    </row>
    <row r="12514" spans="1:9">
      <c r="A12514" t="s">
        <v>261</v>
      </c>
      <c r="B12514" t="s">
        <v>6620</v>
      </c>
      <c r="C12514" t="s">
        <v>6670</v>
      </c>
      <c r="D12514">
        <v>2</v>
      </c>
      <c r="E12514" t="s">
        <v>169</v>
      </c>
      <c r="F12514">
        <v>2</v>
      </c>
      <c r="G12514">
        <v>2</v>
      </c>
      <c r="H12514" s="4" t="str">
        <f t="shared" si="390"/>
        <v>1CG120.2</v>
      </c>
      <c r="I12514" s="4" t="str">
        <f t="shared" si="391"/>
        <v>DGND</v>
      </c>
    </row>
    <row r="12515" spans="1:9">
      <c r="A12515" t="s">
        <v>261</v>
      </c>
      <c r="B12515" t="s">
        <v>6620</v>
      </c>
      <c r="C12515" t="s">
        <v>9757</v>
      </c>
      <c r="D12515">
        <v>1</v>
      </c>
      <c r="E12515" t="s">
        <v>699</v>
      </c>
      <c r="F12515">
        <v>1</v>
      </c>
      <c r="G12515">
        <v>1</v>
      </c>
      <c r="H12515" s="4" t="str">
        <f t="shared" si="390"/>
        <v>1CG142.1</v>
      </c>
      <c r="I12515" s="4" t="str">
        <f t="shared" si="391"/>
        <v>SG1_DVDD33</v>
      </c>
    </row>
    <row r="12516" spans="1:9">
      <c r="A12516" t="s">
        <v>261</v>
      </c>
      <c r="B12516" t="s">
        <v>6620</v>
      </c>
      <c r="C12516" t="s">
        <v>9757</v>
      </c>
      <c r="D12516">
        <v>2</v>
      </c>
      <c r="E12516" t="s">
        <v>169</v>
      </c>
      <c r="F12516">
        <v>2</v>
      </c>
      <c r="G12516">
        <v>2</v>
      </c>
      <c r="H12516" s="4" t="str">
        <f t="shared" si="390"/>
        <v>1CG142.2</v>
      </c>
      <c r="I12516" s="4" t="str">
        <f t="shared" si="391"/>
        <v>DGND</v>
      </c>
    </row>
    <row r="12517" spans="1:9">
      <c r="A12517" t="s">
        <v>261</v>
      </c>
      <c r="B12517" t="s">
        <v>6620</v>
      </c>
      <c r="C12517" t="s">
        <v>6705</v>
      </c>
      <c r="D12517">
        <v>1</v>
      </c>
      <c r="E12517" t="s">
        <v>2082</v>
      </c>
      <c r="F12517">
        <v>1</v>
      </c>
      <c r="G12517">
        <v>1</v>
      </c>
      <c r="H12517" s="4" t="str">
        <f t="shared" si="390"/>
        <v>1CG155.1</v>
      </c>
      <c r="I12517" s="4" t="str">
        <f t="shared" si="391"/>
        <v>SG1_SRC_DVDD33</v>
      </c>
    </row>
    <row r="12518" spans="1:9">
      <c r="A12518" t="s">
        <v>261</v>
      </c>
      <c r="B12518" t="s">
        <v>6620</v>
      </c>
      <c r="C12518" t="s">
        <v>6705</v>
      </c>
      <c r="D12518">
        <v>2</v>
      </c>
      <c r="E12518" t="s">
        <v>169</v>
      </c>
      <c r="F12518">
        <v>2</v>
      </c>
      <c r="G12518">
        <v>2</v>
      </c>
      <c r="H12518" s="4" t="str">
        <f t="shared" si="390"/>
        <v>1CG155.2</v>
      </c>
      <c r="I12518" s="4" t="str">
        <f t="shared" si="391"/>
        <v>DGND</v>
      </c>
    </row>
    <row r="12519" spans="1:9">
      <c r="A12519" t="s">
        <v>261</v>
      </c>
      <c r="B12519" t="s">
        <v>6620</v>
      </c>
      <c r="C12519" t="s">
        <v>6706</v>
      </c>
      <c r="D12519">
        <v>1</v>
      </c>
      <c r="E12519" t="s">
        <v>2082</v>
      </c>
      <c r="F12519">
        <v>1</v>
      </c>
      <c r="G12519">
        <v>1</v>
      </c>
      <c r="H12519" s="4" t="str">
        <f t="shared" si="390"/>
        <v>1CG156.1</v>
      </c>
      <c r="I12519" s="4" t="str">
        <f t="shared" si="391"/>
        <v>SG1_SRC_DVDD33</v>
      </c>
    </row>
    <row r="12520" spans="1:9">
      <c r="A12520" t="s">
        <v>261</v>
      </c>
      <c r="B12520" t="s">
        <v>6620</v>
      </c>
      <c r="C12520" t="s">
        <v>6706</v>
      </c>
      <c r="D12520">
        <v>2</v>
      </c>
      <c r="E12520" t="s">
        <v>169</v>
      </c>
      <c r="F12520">
        <v>2</v>
      </c>
      <c r="G12520">
        <v>2</v>
      </c>
      <c r="H12520" s="4" t="str">
        <f t="shared" si="390"/>
        <v>1CG156.2</v>
      </c>
      <c r="I12520" s="4" t="str">
        <f t="shared" si="391"/>
        <v>DGND</v>
      </c>
    </row>
    <row r="12521" spans="1:9">
      <c r="A12521" t="s">
        <v>261</v>
      </c>
      <c r="B12521" t="s">
        <v>6620</v>
      </c>
      <c r="C12521" t="s">
        <v>6707</v>
      </c>
      <c r="D12521">
        <v>1</v>
      </c>
      <c r="E12521" t="s">
        <v>2082</v>
      </c>
      <c r="F12521">
        <v>1</v>
      </c>
      <c r="G12521">
        <v>1</v>
      </c>
      <c r="H12521" s="4" t="str">
        <f t="shared" si="390"/>
        <v>1CG158.1</v>
      </c>
      <c r="I12521" s="4" t="str">
        <f t="shared" si="391"/>
        <v>SG1_SRC_DVDD33</v>
      </c>
    </row>
    <row r="12522" spans="1:9">
      <c r="A12522" t="s">
        <v>261</v>
      </c>
      <c r="B12522" t="s">
        <v>6620</v>
      </c>
      <c r="C12522" t="s">
        <v>6707</v>
      </c>
      <c r="D12522">
        <v>2</v>
      </c>
      <c r="E12522" t="s">
        <v>169</v>
      </c>
      <c r="F12522">
        <v>2</v>
      </c>
      <c r="G12522">
        <v>2</v>
      </c>
      <c r="H12522" s="4" t="str">
        <f t="shared" si="390"/>
        <v>1CG158.2</v>
      </c>
      <c r="I12522" s="4" t="str">
        <f t="shared" si="391"/>
        <v>DGND</v>
      </c>
    </row>
    <row r="12523" spans="1:9">
      <c r="A12523" t="s">
        <v>261</v>
      </c>
      <c r="B12523" t="s">
        <v>6620</v>
      </c>
      <c r="C12523" t="s">
        <v>6708</v>
      </c>
      <c r="D12523">
        <v>1</v>
      </c>
      <c r="E12523" t="s">
        <v>2082</v>
      </c>
      <c r="F12523">
        <v>1</v>
      </c>
      <c r="G12523">
        <v>1</v>
      </c>
      <c r="H12523" s="4" t="str">
        <f t="shared" si="390"/>
        <v>1CG159.1</v>
      </c>
      <c r="I12523" s="4" t="str">
        <f t="shared" si="391"/>
        <v>SG1_SRC_DVDD33</v>
      </c>
    </row>
    <row r="12524" spans="1:9">
      <c r="A12524" t="s">
        <v>261</v>
      </c>
      <c r="B12524" t="s">
        <v>6620</v>
      </c>
      <c r="C12524" t="s">
        <v>6708</v>
      </c>
      <c r="D12524">
        <v>2</v>
      </c>
      <c r="E12524" t="s">
        <v>169</v>
      </c>
      <c r="F12524">
        <v>2</v>
      </c>
      <c r="G12524">
        <v>2</v>
      </c>
      <c r="H12524" s="4" t="str">
        <f t="shared" si="390"/>
        <v>1CG159.2</v>
      </c>
      <c r="I12524" s="4" t="str">
        <f t="shared" si="391"/>
        <v>DGND</v>
      </c>
    </row>
    <row r="12525" spans="1:9">
      <c r="A12525" t="s">
        <v>261</v>
      </c>
      <c r="B12525" t="s">
        <v>6620</v>
      </c>
      <c r="C12525" t="s">
        <v>6709</v>
      </c>
      <c r="D12525">
        <v>1</v>
      </c>
      <c r="E12525" t="s">
        <v>2094</v>
      </c>
      <c r="F12525">
        <v>1</v>
      </c>
      <c r="G12525">
        <v>1</v>
      </c>
      <c r="H12525" s="4" t="str">
        <f t="shared" si="390"/>
        <v>1CG161.1</v>
      </c>
      <c r="I12525" s="4" t="str">
        <f t="shared" si="391"/>
        <v>SG1_LDOIN</v>
      </c>
    </row>
    <row r="12526" spans="1:9">
      <c r="A12526" t="s">
        <v>261</v>
      </c>
      <c r="B12526" t="s">
        <v>6620</v>
      </c>
      <c r="C12526" t="s">
        <v>6709</v>
      </c>
      <c r="D12526">
        <v>2</v>
      </c>
      <c r="E12526" t="s">
        <v>169</v>
      </c>
      <c r="F12526">
        <v>2</v>
      </c>
      <c r="G12526">
        <v>2</v>
      </c>
      <c r="H12526" s="4" t="str">
        <f t="shared" si="390"/>
        <v>1CG161.2</v>
      </c>
      <c r="I12526" s="4" t="str">
        <f t="shared" si="391"/>
        <v>DGND</v>
      </c>
    </row>
    <row r="12527" spans="1:9">
      <c r="A12527" t="s">
        <v>261</v>
      </c>
      <c r="B12527" t="s">
        <v>6620</v>
      </c>
      <c r="C12527" t="s">
        <v>6710</v>
      </c>
      <c r="D12527">
        <v>1</v>
      </c>
      <c r="E12527" t="s">
        <v>2094</v>
      </c>
      <c r="F12527">
        <v>1</v>
      </c>
      <c r="G12527">
        <v>1</v>
      </c>
      <c r="H12527" s="4" t="str">
        <f t="shared" si="390"/>
        <v>1CG162.1</v>
      </c>
      <c r="I12527" s="4" t="str">
        <f t="shared" si="391"/>
        <v>SG1_LDOIN</v>
      </c>
    </row>
    <row r="12528" spans="1:9">
      <c r="A12528" t="s">
        <v>261</v>
      </c>
      <c r="B12528" t="s">
        <v>6620</v>
      </c>
      <c r="C12528" t="s">
        <v>6710</v>
      </c>
      <c r="D12528">
        <v>2</v>
      </c>
      <c r="E12528" t="s">
        <v>169</v>
      </c>
      <c r="F12528">
        <v>2</v>
      </c>
      <c r="G12528">
        <v>2</v>
      </c>
      <c r="H12528" s="4" t="str">
        <f t="shared" si="390"/>
        <v>1CG162.2</v>
      </c>
      <c r="I12528" s="4" t="str">
        <f t="shared" si="391"/>
        <v>DGND</v>
      </c>
    </row>
    <row r="12529" spans="1:9">
      <c r="A12529" t="s">
        <v>261</v>
      </c>
      <c r="B12529" t="s">
        <v>6620</v>
      </c>
      <c r="C12529" t="s">
        <v>6711</v>
      </c>
      <c r="D12529">
        <v>1</v>
      </c>
      <c r="E12529" t="s">
        <v>2094</v>
      </c>
      <c r="F12529">
        <v>1</v>
      </c>
      <c r="G12529">
        <v>1</v>
      </c>
      <c r="H12529" s="4" t="str">
        <f t="shared" si="390"/>
        <v>1CG163.1</v>
      </c>
      <c r="I12529" s="4" t="str">
        <f t="shared" si="391"/>
        <v>SG1_LDOIN</v>
      </c>
    </row>
    <row r="12530" spans="1:9">
      <c r="A12530" t="s">
        <v>261</v>
      </c>
      <c r="B12530" t="s">
        <v>6620</v>
      </c>
      <c r="C12530" t="s">
        <v>6711</v>
      </c>
      <c r="D12530">
        <v>2</v>
      </c>
      <c r="E12530" t="s">
        <v>169</v>
      </c>
      <c r="F12530">
        <v>2</v>
      </c>
      <c r="G12530">
        <v>2</v>
      </c>
      <c r="H12530" s="4" t="str">
        <f t="shared" si="390"/>
        <v>1CG163.2</v>
      </c>
      <c r="I12530" s="4" t="str">
        <f t="shared" si="391"/>
        <v>DGND</v>
      </c>
    </row>
    <row r="12531" spans="1:9">
      <c r="A12531" t="s">
        <v>261</v>
      </c>
      <c r="B12531" t="s">
        <v>6620</v>
      </c>
      <c r="C12531" t="s">
        <v>6712</v>
      </c>
      <c r="D12531">
        <v>1</v>
      </c>
      <c r="E12531" t="s">
        <v>2094</v>
      </c>
      <c r="F12531">
        <v>1</v>
      </c>
      <c r="G12531">
        <v>1</v>
      </c>
      <c r="H12531" s="4" t="str">
        <f t="shared" si="390"/>
        <v>1CG164.1</v>
      </c>
      <c r="I12531" s="4" t="str">
        <f t="shared" si="391"/>
        <v>SG1_LDOIN</v>
      </c>
    </row>
    <row r="12532" spans="1:9">
      <c r="A12532" t="s">
        <v>261</v>
      </c>
      <c r="B12532" t="s">
        <v>6620</v>
      </c>
      <c r="C12532" t="s">
        <v>6712</v>
      </c>
      <c r="D12532">
        <v>2</v>
      </c>
      <c r="E12532" t="s">
        <v>169</v>
      </c>
      <c r="F12532">
        <v>2</v>
      </c>
      <c r="G12532">
        <v>2</v>
      </c>
      <c r="H12532" s="4" t="str">
        <f t="shared" si="390"/>
        <v>1CG164.2</v>
      </c>
      <c r="I12532" s="4" t="str">
        <f t="shared" si="391"/>
        <v>DGND</v>
      </c>
    </row>
    <row r="12533" spans="1:9">
      <c r="A12533" t="s">
        <v>261</v>
      </c>
      <c r="B12533" t="s">
        <v>6620</v>
      </c>
      <c r="C12533" t="s">
        <v>6713</v>
      </c>
      <c r="D12533">
        <v>1</v>
      </c>
      <c r="E12533" t="s">
        <v>2094</v>
      </c>
      <c r="F12533">
        <v>1</v>
      </c>
      <c r="G12533">
        <v>1</v>
      </c>
      <c r="H12533" s="4" t="str">
        <f t="shared" si="390"/>
        <v>1CG165.1</v>
      </c>
      <c r="I12533" s="4" t="str">
        <f t="shared" si="391"/>
        <v>SG1_LDOIN</v>
      </c>
    </row>
    <row r="12534" spans="1:9">
      <c r="A12534" t="s">
        <v>261</v>
      </c>
      <c r="B12534" t="s">
        <v>6620</v>
      </c>
      <c r="C12534" t="s">
        <v>6713</v>
      </c>
      <c r="D12534">
        <v>2</v>
      </c>
      <c r="E12534" t="s">
        <v>169</v>
      </c>
      <c r="F12534">
        <v>2</v>
      </c>
      <c r="G12534">
        <v>2</v>
      </c>
      <c r="H12534" s="4" t="str">
        <f t="shared" si="390"/>
        <v>1CG165.2</v>
      </c>
      <c r="I12534" s="4" t="str">
        <f t="shared" si="391"/>
        <v>DGND</v>
      </c>
    </row>
    <row r="12535" spans="1:9">
      <c r="A12535" t="s">
        <v>261</v>
      </c>
      <c r="B12535" t="s">
        <v>6620</v>
      </c>
      <c r="C12535" t="s">
        <v>6714</v>
      </c>
      <c r="D12535">
        <v>1</v>
      </c>
      <c r="E12535" t="s">
        <v>2094</v>
      </c>
      <c r="F12535">
        <v>1</v>
      </c>
      <c r="G12535">
        <v>1</v>
      </c>
      <c r="H12535" s="4" t="str">
        <f t="shared" si="390"/>
        <v>1CG166.1</v>
      </c>
      <c r="I12535" s="4" t="str">
        <f t="shared" si="391"/>
        <v>SG1_LDOIN</v>
      </c>
    </row>
    <row r="12536" spans="1:9">
      <c r="A12536" t="s">
        <v>261</v>
      </c>
      <c r="B12536" t="s">
        <v>6620</v>
      </c>
      <c r="C12536" t="s">
        <v>6714</v>
      </c>
      <c r="D12536">
        <v>2</v>
      </c>
      <c r="E12536" t="s">
        <v>169</v>
      </c>
      <c r="F12536">
        <v>2</v>
      </c>
      <c r="G12536">
        <v>2</v>
      </c>
      <c r="H12536" s="4" t="str">
        <f t="shared" si="390"/>
        <v>1CG166.2</v>
      </c>
      <c r="I12536" s="4" t="str">
        <f t="shared" si="391"/>
        <v>DGND</v>
      </c>
    </row>
    <row r="12537" spans="1:9">
      <c r="A12537" t="s">
        <v>261</v>
      </c>
      <c r="B12537" t="s">
        <v>6620</v>
      </c>
      <c r="C12537" t="s">
        <v>6715</v>
      </c>
      <c r="D12537">
        <v>1</v>
      </c>
      <c r="E12537" t="s">
        <v>2082</v>
      </c>
      <c r="F12537">
        <v>1</v>
      </c>
      <c r="G12537">
        <v>1</v>
      </c>
      <c r="H12537" s="4" t="str">
        <f t="shared" si="390"/>
        <v>1CG167.1</v>
      </c>
      <c r="I12537" s="4" t="str">
        <f t="shared" si="391"/>
        <v>SG1_SRC_DVDD33</v>
      </c>
    </row>
    <row r="12538" spans="1:9">
      <c r="A12538" t="s">
        <v>261</v>
      </c>
      <c r="B12538" t="s">
        <v>6620</v>
      </c>
      <c r="C12538" t="s">
        <v>6715</v>
      </c>
      <c r="D12538">
        <v>2</v>
      </c>
      <c r="E12538" t="s">
        <v>169</v>
      </c>
      <c r="F12538">
        <v>2</v>
      </c>
      <c r="G12538">
        <v>2</v>
      </c>
      <c r="H12538" s="4" t="str">
        <f t="shared" si="390"/>
        <v>1CG167.2</v>
      </c>
      <c r="I12538" s="4" t="str">
        <f t="shared" si="391"/>
        <v>DGND</v>
      </c>
    </row>
    <row r="12539" spans="1:9">
      <c r="A12539" t="s">
        <v>261</v>
      </c>
      <c r="B12539" t="s">
        <v>6620</v>
      </c>
      <c r="C12539" t="s">
        <v>6671</v>
      </c>
      <c r="D12539">
        <v>1</v>
      </c>
      <c r="E12539" t="s">
        <v>708</v>
      </c>
      <c r="F12539">
        <v>1</v>
      </c>
      <c r="G12539">
        <v>1</v>
      </c>
      <c r="H12539" s="4" t="str">
        <f t="shared" si="390"/>
        <v>1RG32.1</v>
      </c>
      <c r="I12539" s="4" t="str">
        <f t="shared" si="391"/>
        <v>SG1_AVDD33</v>
      </c>
    </row>
    <row r="12540" spans="1:9">
      <c r="A12540" t="s">
        <v>261</v>
      </c>
      <c r="B12540" t="s">
        <v>6620</v>
      </c>
      <c r="C12540" t="s">
        <v>6671</v>
      </c>
      <c r="D12540">
        <v>2</v>
      </c>
      <c r="E12540" t="s">
        <v>2082</v>
      </c>
      <c r="F12540">
        <v>2</v>
      </c>
      <c r="G12540">
        <v>2</v>
      </c>
      <c r="H12540" s="4" t="str">
        <f t="shared" si="390"/>
        <v>1RG32.2</v>
      </c>
      <c r="I12540" s="4" t="str">
        <f t="shared" si="391"/>
        <v>SG1_SRC_DVDD33</v>
      </c>
    </row>
    <row r="12541" spans="1:9">
      <c r="A12541" t="s">
        <v>261</v>
      </c>
      <c r="B12541" t="s">
        <v>6620</v>
      </c>
      <c r="C12541" t="s">
        <v>6672</v>
      </c>
      <c r="D12541">
        <v>1</v>
      </c>
      <c r="E12541" t="s">
        <v>699</v>
      </c>
      <c r="F12541">
        <v>1</v>
      </c>
      <c r="G12541">
        <v>1</v>
      </c>
      <c r="H12541" s="4" t="str">
        <f t="shared" si="390"/>
        <v>1RG42.1</v>
      </c>
      <c r="I12541" s="4" t="str">
        <f t="shared" si="391"/>
        <v>SG1_DVDD33</v>
      </c>
    </row>
    <row r="12542" spans="1:9">
      <c r="A12542" t="s">
        <v>261</v>
      </c>
      <c r="B12542" t="s">
        <v>6620</v>
      </c>
      <c r="C12542" t="s">
        <v>6672</v>
      </c>
      <c r="D12542">
        <v>2</v>
      </c>
      <c r="E12542" t="s">
        <v>2082</v>
      </c>
      <c r="F12542">
        <v>2</v>
      </c>
      <c r="G12542">
        <v>2</v>
      </c>
      <c r="H12542" s="4" t="str">
        <f t="shared" si="390"/>
        <v>1RG42.2</v>
      </c>
      <c r="I12542" s="4" t="str">
        <f t="shared" si="391"/>
        <v>SG1_SRC_DVDD33</v>
      </c>
    </row>
    <row r="12543" spans="1:9">
      <c r="A12543" t="s">
        <v>261</v>
      </c>
      <c r="B12543" t="s">
        <v>6620</v>
      </c>
      <c r="C12543" t="s">
        <v>6719</v>
      </c>
      <c r="D12543">
        <v>1</v>
      </c>
      <c r="E12543" t="s">
        <v>2094</v>
      </c>
      <c r="F12543">
        <v>1</v>
      </c>
      <c r="G12543">
        <v>1</v>
      </c>
      <c r="H12543" s="4" t="str">
        <f t="shared" si="390"/>
        <v>1RG72.1</v>
      </c>
      <c r="I12543" s="4" t="str">
        <f t="shared" si="391"/>
        <v>SG1_LDOIN</v>
      </c>
    </row>
    <row r="12544" spans="1:9">
      <c r="A12544" t="s">
        <v>261</v>
      </c>
      <c r="B12544" t="s">
        <v>6620</v>
      </c>
      <c r="C12544" t="s">
        <v>6719</v>
      </c>
      <c r="D12544">
        <v>2</v>
      </c>
      <c r="E12544" t="s">
        <v>2082</v>
      </c>
      <c r="F12544">
        <v>2</v>
      </c>
      <c r="G12544">
        <v>2</v>
      </c>
      <c r="H12544" s="4" t="str">
        <f t="shared" si="390"/>
        <v>1RG72.2</v>
      </c>
      <c r="I12544" s="4" t="str">
        <f t="shared" si="391"/>
        <v>SG1_SRC_DVDD33</v>
      </c>
    </row>
    <row r="12545" spans="1:9">
      <c r="A12545" t="s">
        <v>261</v>
      </c>
      <c r="B12545" t="s">
        <v>6620</v>
      </c>
      <c r="C12545" t="s">
        <v>9220</v>
      </c>
      <c r="D12545" t="s">
        <v>1544</v>
      </c>
      <c r="E12545" t="s">
        <v>708</v>
      </c>
      <c r="F12545" t="s">
        <v>364</v>
      </c>
      <c r="G12545" t="s">
        <v>1544</v>
      </c>
      <c r="H12545" s="4" t="str">
        <f t="shared" si="390"/>
        <v>GOLD1.D4</v>
      </c>
      <c r="I12545" s="4" t="str">
        <f t="shared" si="391"/>
        <v>SG1_AVDD33</v>
      </c>
    </row>
    <row r="12546" spans="1:9">
      <c r="A12546" t="s">
        <v>261</v>
      </c>
      <c r="B12546" t="s">
        <v>6620</v>
      </c>
      <c r="C12546" t="s">
        <v>9220</v>
      </c>
      <c r="D12546" t="s">
        <v>1545</v>
      </c>
      <c r="E12546" t="s">
        <v>708</v>
      </c>
      <c r="F12546" t="s">
        <v>404</v>
      </c>
      <c r="G12546" t="s">
        <v>1545</v>
      </c>
      <c r="H12546" s="4" t="str">
        <f t="shared" ref="H12546:H12609" si="392">CONCATENATE(C12546,".",F12546)</f>
        <v>GOLD1.D5</v>
      </c>
      <c r="I12546" s="4" t="str">
        <f t="shared" ref="I12546:I12609" si="393">E12546</f>
        <v>SG1_AVDD33</v>
      </c>
    </row>
    <row r="12547" spans="1:9">
      <c r="A12547" t="s">
        <v>261</v>
      </c>
      <c r="B12547" t="s">
        <v>6620</v>
      </c>
      <c r="C12547" t="s">
        <v>9220</v>
      </c>
      <c r="D12547" t="s">
        <v>444</v>
      </c>
      <c r="E12547" t="s">
        <v>708</v>
      </c>
      <c r="F12547" t="s">
        <v>225</v>
      </c>
      <c r="G12547" t="s">
        <v>444</v>
      </c>
      <c r="H12547" s="4" t="str">
        <f t="shared" si="392"/>
        <v>GOLD1.B14</v>
      </c>
      <c r="I12547" s="4" t="str">
        <f t="shared" si="393"/>
        <v>SG1_AVDD33</v>
      </c>
    </row>
    <row r="12548" spans="1:9">
      <c r="A12548" t="s">
        <v>261</v>
      </c>
      <c r="B12548" t="s">
        <v>6620</v>
      </c>
      <c r="C12548" t="s">
        <v>9220</v>
      </c>
      <c r="D12548" t="s">
        <v>1546</v>
      </c>
      <c r="E12548" t="s">
        <v>708</v>
      </c>
      <c r="F12548" t="s">
        <v>439</v>
      </c>
      <c r="G12548" t="s">
        <v>1546</v>
      </c>
      <c r="H12548" s="4" t="str">
        <f t="shared" si="392"/>
        <v>GOLD1.E11</v>
      </c>
      <c r="I12548" s="4" t="str">
        <f t="shared" si="393"/>
        <v>SG1_AVDD33</v>
      </c>
    </row>
    <row r="12549" spans="1:9">
      <c r="A12549" t="s">
        <v>261</v>
      </c>
      <c r="B12549" t="s">
        <v>6620</v>
      </c>
      <c r="C12549" t="s">
        <v>9220</v>
      </c>
      <c r="D12549" t="s">
        <v>1547</v>
      </c>
      <c r="E12549" t="s">
        <v>708</v>
      </c>
      <c r="F12549" t="s">
        <v>352</v>
      </c>
      <c r="G12549" t="s">
        <v>1547</v>
      </c>
      <c r="H12549" s="4" t="str">
        <f t="shared" si="392"/>
        <v>GOLD1.T9</v>
      </c>
      <c r="I12549" s="4" t="str">
        <f t="shared" si="393"/>
        <v>SG1_AVDD33</v>
      </c>
    </row>
    <row r="12550" spans="1:9">
      <c r="A12550" t="s">
        <v>261</v>
      </c>
      <c r="B12550" t="s">
        <v>6620</v>
      </c>
      <c r="C12550" t="s">
        <v>9220</v>
      </c>
      <c r="D12550" t="s">
        <v>1548</v>
      </c>
      <c r="E12550" t="s">
        <v>708</v>
      </c>
      <c r="F12550" t="s">
        <v>328</v>
      </c>
      <c r="G12550" t="s">
        <v>1548</v>
      </c>
      <c r="H12550" s="4" t="str">
        <f t="shared" si="392"/>
        <v>GOLD1.T10</v>
      </c>
      <c r="I12550" s="4" t="str">
        <f t="shared" si="393"/>
        <v>SG1_AVDD33</v>
      </c>
    </row>
    <row r="12551" spans="1:9">
      <c r="A12551" t="s">
        <v>261</v>
      </c>
      <c r="B12551" t="s">
        <v>6620</v>
      </c>
      <c r="C12551" t="s">
        <v>9220</v>
      </c>
      <c r="D12551" t="s">
        <v>1549</v>
      </c>
      <c r="E12551" t="s">
        <v>708</v>
      </c>
      <c r="F12551" t="s">
        <v>434</v>
      </c>
      <c r="G12551" t="s">
        <v>1549</v>
      </c>
      <c r="H12551" s="4" t="str">
        <f t="shared" si="392"/>
        <v>GOLD1.D6</v>
      </c>
      <c r="I12551" s="4" t="str">
        <f t="shared" si="393"/>
        <v>SG1_AVDD33</v>
      </c>
    </row>
    <row r="12552" spans="1:9">
      <c r="A12552" t="s">
        <v>261</v>
      </c>
      <c r="B12552" t="s">
        <v>6620</v>
      </c>
      <c r="C12552" t="s">
        <v>9220</v>
      </c>
      <c r="D12552" t="s">
        <v>1550</v>
      </c>
      <c r="E12552" t="s">
        <v>708</v>
      </c>
      <c r="F12552" t="s">
        <v>425</v>
      </c>
      <c r="G12552" t="s">
        <v>1550</v>
      </c>
      <c r="H12552" s="4" t="str">
        <f t="shared" si="392"/>
        <v>GOLD1.E6</v>
      </c>
      <c r="I12552" s="4" t="str">
        <f t="shared" si="393"/>
        <v>SG1_AVDD33</v>
      </c>
    </row>
    <row r="12553" spans="1:9">
      <c r="A12553" t="s">
        <v>261</v>
      </c>
      <c r="B12553" t="s">
        <v>6620</v>
      </c>
      <c r="C12553" t="s">
        <v>9220</v>
      </c>
      <c r="D12553" t="s">
        <v>1551</v>
      </c>
      <c r="E12553" t="s">
        <v>708</v>
      </c>
      <c r="F12553" t="s">
        <v>435</v>
      </c>
      <c r="G12553" t="s">
        <v>1551</v>
      </c>
      <c r="H12553" s="4" t="str">
        <f t="shared" si="392"/>
        <v>GOLD1.D7</v>
      </c>
      <c r="I12553" s="4" t="str">
        <f t="shared" si="393"/>
        <v>SG1_AVDD33</v>
      </c>
    </row>
    <row r="12554" spans="1:9">
      <c r="A12554" t="s">
        <v>261</v>
      </c>
      <c r="B12554" t="s">
        <v>6620</v>
      </c>
      <c r="C12554" t="s">
        <v>9220</v>
      </c>
      <c r="D12554" t="s">
        <v>1552</v>
      </c>
      <c r="E12554" t="s">
        <v>708</v>
      </c>
      <c r="F12554" t="s">
        <v>436</v>
      </c>
      <c r="G12554" t="s">
        <v>1552</v>
      </c>
      <c r="H12554" s="4" t="str">
        <f t="shared" si="392"/>
        <v>GOLD1.E7</v>
      </c>
      <c r="I12554" s="4" t="str">
        <f t="shared" si="393"/>
        <v>SG1_AVDD33</v>
      </c>
    </row>
    <row r="12555" spans="1:9">
      <c r="A12555" t="s">
        <v>261</v>
      </c>
      <c r="B12555" t="s">
        <v>6620</v>
      </c>
      <c r="C12555" t="s">
        <v>9220</v>
      </c>
      <c r="D12555" t="s">
        <v>2988</v>
      </c>
      <c r="E12555" t="s">
        <v>708</v>
      </c>
      <c r="F12555" t="s">
        <v>228</v>
      </c>
      <c r="G12555" t="s">
        <v>2988</v>
      </c>
      <c r="H12555" s="4" t="str">
        <f t="shared" si="392"/>
        <v>GOLD1.B17</v>
      </c>
      <c r="I12555" s="4" t="str">
        <f t="shared" si="393"/>
        <v>SG1_AVDD33</v>
      </c>
    </row>
    <row r="12556" spans="1:9">
      <c r="A12556" t="s">
        <v>261</v>
      </c>
      <c r="B12556" t="s">
        <v>6620</v>
      </c>
      <c r="C12556" t="s">
        <v>9220</v>
      </c>
      <c r="D12556" t="s">
        <v>2989</v>
      </c>
      <c r="E12556" t="s">
        <v>708</v>
      </c>
      <c r="F12556" t="s">
        <v>229</v>
      </c>
      <c r="G12556" t="s">
        <v>2989</v>
      </c>
      <c r="H12556" s="4" t="str">
        <f t="shared" si="392"/>
        <v>GOLD1.B18</v>
      </c>
      <c r="I12556" s="4" t="str">
        <f t="shared" si="393"/>
        <v>SG1_AVDD33</v>
      </c>
    </row>
    <row r="12557" spans="1:9">
      <c r="A12557" t="s">
        <v>261</v>
      </c>
      <c r="B12557" t="s">
        <v>6620</v>
      </c>
      <c r="C12557" t="s">
        <v>9220</v>
      </c>
      <c r="D12557" t="s">
        <v>2991</v>
      </c>
      <c r="E12557" t="s">
        <v>708</v>
      </c>
      <c r="F12557" t="s">
        <v>2990</v>
      </c>
      <c r="G12557" t="s">
        <v>2991</v>
      </c>
      <c r="H12557" s="4" t="str">
        <f t="shared" si="392"/>
        <v>GOLD1.F15</v>
      </c>
      <c r="I12557" s="4" t="str">
        <f t="shared" si="393"/>
        <v>SG1_AVDD33</v>
      </c>
    </row>
    <row r="12558" spans="1:9">
      <c r="A12558" t="s">
        <v>261</v>
      </c>
      <c r="B12558" t="s">
        <v>6620</v>
      </c>
      <c r="C12558" t="s">
        <v>9220</v>
      </c>
      <c r="D12558" t="s">
        <v>2992</v>
      </c>
      <c r="E12558" t="s">
        <v>708</v>
      </c>
      <c r="F12558" t="s">
        <v>1579</v>
      </c>
      <c r="G12558" t="s">
        <v>2992</v>
      </c>
      <c r="H12558" s="4" t="str">
        <f t="shared" si="392"/>
        <v>GOLD1.G15</v>
      </c>
      <c r="I12558" s="4" t="str">
        <f t="shared" si="393"/>
        <v>SG1_AVDD33</v>
      </c>
    </row>
    <row r="12559" spans="1:9">
      <c r="A12559" t="s">
        <v>261</v>
      </c>
      <c r="B12559" t="s">
        <v>6620</v>
      </c>
      <c r="C12559" t="s">
        <v>9220</v>
      </c>
      <c r="D12559" t="s">
        <v>2994</v>
      </c>
      <c r="E12559" t="s">
        <v>708</v>
      </c>
      <c r="F12559" t="s">
        <v>2993</v>
      </c>
      <c r="G12559" t="s">
        <v>2994</v>
      </c>
      <c r="H12559" s="4" t="str">
        <f t="shared" si="392"/>
        <v>GOLD1.F16</v>
      </c>
      <c r="I12559" s="4" t="str">
        <f t="shared" si="393"/>
        <v>SG1_AVDD33</v>
      </c>
    </row>
    <row r="12560" spans="1:9">
      <c r="A12560" t="s">
        <v>261</v>
      </c>
      <c r="B12560" t="s">
        <v>6620</v>
      </c>
      <c r="C12560" t="s">
        <v>9220</v>
      </c>
      <c r="D12560" t="s">
        <v>2995</v>
      </c>
      <c r="E12560" t="s">
        <v>708</v>
      </c>
      <c r="F12560" t="s">
        <v>427</v>
      </c>
      <c r="G12560" t="s">
        <v>2995</v>
      </c>
      <c r="H12560" s="4" t="str">
        <f t="shared" si="392"/>
        <v>GOLD1.G16</v>
      </c>
      <c r="I12560" s="4" t="str">
        <f t="shared" si="393"/>
        <v>SG1_AVDD33</v>
      </c>
    </row>
    <row r="12561" spans="1:9">
      <c r="A12561" t="s">
        <v>261</v>
      </c>
      <c r="B12561" t="s">
        <v>6620</v>
      </c>
      <c r="C12561" t="s">
        <v>9220</v>
      </c>
      <c r="D12561" t="s">
        <v>1553</v>
      </c>
      <c r="E12561" t="s">
        <v>708</v>
      </c>
      <c r="F12561" t="s">
        <v>179</v>
      </c>
      <c r="G12561" t="s">
        <v>1553</v>
      </c>
      <c r="H12561" s="4" t="str">
        <f t="shared" si="392"/>
        <v>GOLD1.G5</v>
      </c>
      <c r="I12561" s="4" t="str">
        <f t="shared" si="393"/>
        <v>SG1_AVDD33</v>
      </c>
    </row>
    <row r="12562" spans="1:9">
      <c r="A12562" t="s">
        <v>261</v>
      </c>
      <c r="B12562" t="s">
        <v>6620</v>
      </c>
      <c r="C12562" t="s">
        <v>9220</v>
      </c>
      <c r="D12562" t="s">
        <v>1554</v>
      </c>
      <c r="E12562" t="s">
        <v>708</v>
      </c>
      <c r="F12562" t="s">
        <v>337</v>
      </c>
      <c r="G12562" t="s">
        <v>1554</v>
      </c>
      <c r="H12562" s="4" t="str">
        <f t="shared" si="392"/>
        <v>GOLD1.T15</v>
      </c>
      <c r="I12562" s="4" t="str">
        <f t="shared" si="393"/>
        <v>SG1_AVDD33</v>
      </c>
    </row>
    <row r="12563" spans="1:9">
      <c r="A12563" t="s">
        <v>261</v>
      </c>
      <c r="B12563" t="s">
        <v>6620</v>
      </c>
      <c r="C12563" t="s">
        <v>9220</v>
      </c>
      <c r="D12563" t="s">
        <v>1555</v>
      </c>
      <c r="E12563" t="s">
        <v>708</v>
      </c>
      <c r="F12563" t="s">
        <v>336</v>
      </c>
      <c r="G12563" t="s">
        <v>1555</v>
      </c>
      <c r="H12563" s="4" t="str">
        <f t="shared" si="392"/>
        <v>GOLD1.T16</v>
      </c>
      <c r="I12563" s="4" t="str">
        <f t="shared" si="393"/>
        <v>SG1_AVDD33</v>
      </c>
    </row>
    <row r="12564" spans="1:9">
      <c r="A12564" t="s">
        <v>261</v>
      </c>
      <c r="B12564" t="s">
        <v>6620</v>
      </c>
      <c r="C12564" t="s">
        <v>9220</v>
      </c>
      <c r="D12564" t="s">
        <v>1556</v>
      </c>
      <c r="E12564" t="s">
        <v>708</v>
      </c>
      <c r="F12564" t="s">
        <v>1618</v>
      </c>
      <c r="G12564" t="s">
        <v>1556</v>
      </c>
      <c r="H12564" s="4" t="str">
        <f t="shared" si="392"/>
        <v>GOLD1.V16</v>
      </c>
      <c r="I12564" s="4" t="str">
        <f t="shared" si="393"/>
        <v>SG1_AVDD33</v>
      </c>
    </row>
    <row r="12565" spans="1:9">
      <c r="A12565" t="s">
        <v>261</v>
      </c>
      <c r="B12565" t="s">
        <v>6620</v>
      </c>
      <c r="C12565" t="s">
        <v>9220</v>
      </c>
      <c r="D12565" t="s">
        <v>2996</v>
      </c>
      <c r="E12565" t="s">
        <v>708</v>
      </c>
      <c r="F12565" t="s">
        <v>223</v>
      </c>
      <c r="G12565" t="s">
        <v>2996</v>
      </c>
      <c r="H12565" s="4" t="str">
        <f t="shared" si="392"/>
        <v>GOLD1.B12</v>
      </c>
      <c r="I12565" s="4" t="str">
        <f t="shared" si="393"/>
        <v>SG1_AVDD33</v>
      </c>
    </row>
    <row r="12566" spans="1:9">
      <c r="A12566" t="s">
        <v>261</v>
      </c>
      <c r="B12566" t="s">
        <v>6620</v>
      </c>
      <c r="C12566" t="s">
        <v>9220</v>
      </c>
      <c r="D12566" t="s">
        <v>2997</v>
      </c>
      <c r="E12566" t="s">
        <v>708</v>
      </c>
      <c r="F12566" t="s">
        <v>224</v>
      </c>
      <c r="G12566" t="s">
        <v>2997</v>
      </c>
      <c r="H12566" s="4" t="str">
        <f t="shared" si="392"/>
        <v>GOLD1.B13</v>
      </c>
      <c r="I12566" s="4" t="str">
        <f t="shared" si="393"/>
        <v>SG1_AVDD33</v>
      </c>
    </row>
    <row r="12567" spans="1:9">
      <c r="A12567" t="s">
        <v>261</v>
      </c>
      <c r="B12567" t="s">
        <v>6620</v>
      </c>
      <c r="C12567" t="s">
        <v>9220</v>
      </c>
      <c r="D12567" t="s">
        <v>1559</v>
      </c>
      <c r="E12567" t="s">
        <v>2092</v>
      </c>
      <c r="F12567" t="s">
        <v>298</v>
      </c>
      <c r="G12567" t="s">
        <v>1559</v>
      </c>
      <c r="H12567" s="4" t="str">
        <f t="shared" si="392"/>
        <v>GOLD1.J5</v>
      </c>
      <c r="I12567" s="4" t="str">
        <f t="shared" si="393"/>
        <v>SG1_AVDD33_MOSFET</v>
      </c>
    </row>
    <row r="12568" spans="1:9">
      <c r="A12568" t="s">
        <v>261</v>
      </c>
      <c r="B12568" t="s">
        <v>6620</v>
      </c>
      <c r="C12568" t="s">
        <v>9220</v>
      </c>
      <c r="D12568" t="s">
        <v>1557</v>
      </c>
      <c r="E12568" t="s">
        <v>699</v>
      </c>
      <c r="F12568" t="s">
        <v>422</v>
      </c>
      <c r="G12568" t="s">
        <v>1557</v>
      </c>
      <c r="H12568" s="4" t="str">
        <f t="shared" si="392"/>
        <v>GOLD1.M13</v>
      </c>
      <c r="I12568" s="4" t="str">
        <f t="shared" si="393"/>
        <v>SG1_DVDD33</v>
      </c>
    </row>
    <row r="12569" spans="1:9">
      <c r="A12569" t="s">
        <v>261</v>
      </c>
      <c r="B12569" t="s">
        <v>6620</v>
      </c>
      <c r="C12569" t="s">
        <v>9220</v>
      </c>
      <c r="D12569" t="s">
        <v>1558</v>
      </c>
      <c r="E12569" t="s">
        <v>699</v>
      </c>
      <c r="F12569" t="s">
        <v>446</v>
      </c>
      <c r="G12569" t="s">
        <v>1558</v>
      </c>
      <c r="H12569" s="4" t="str">
        <f t="shared" si="392"/>
        <v>GOLD1.N13</v>
      </c>
      <c r="I12569" s="4" t="str">
        <f t="shared" si="393"/>
        <v>SG1_DVDD33</v>
      </c>
    </row>
    <row r="12570" spans="1:9">
      <c r="A12570" t="s">
        <v>261</v>
      </c>
      <c r="B12570" t="s">
        <v>6620</v>
      </c>
      <c r="C12570" t="s">
        <v>9220</v>
      </c>
      <c r="D12570" t="s">
        <v>1560</v>
      </c>
      <c r="E12570" t="s">
        <v>1789</v>
      </c>
      <c r="F12570" t="s">
        <v>300</v>
      </c>
      <c r="G12570" t="s">
        <v>1560</v>
      </c>
      <c r="H12570" s="4" t="str">
        <f t="shared" si="392"/>
        <v>GOLD1.K5</v>
      </c>
      <c r="I12570" s="4" t="str">
        <f t="shared" si="393"/>
        <v>MGND</v>
      </c>
    </row>
    <row r="12571" spans="1:9">
      <c r="A12571" t="s">
        <v>261</v>
      </c>
      <c r="B12571" t="s">
        <v>6620</v>
      </c>
      <c r="C12571" t="s">
        <v>9220</v>
      </c>
      <c r="D12571" t="s">
        <v>3010</v>
      </c>
      <c r="E12571" t="s">
        <v>2094</v>
      </c>
      <c r="F12571" t="s">
        <v>431</v>
      </c>
      <c r="G12571" t="s">
        <v>3010</v>
      </c>
      <c r="H12571" s="4" t="str">
        <f t="shared" si="392"/>
        <v>GOLD1.J7</v>
      </c>
      <c r="I12571" s="4" t="str">
        <f t="shared" si="393"/>
        <v>SG1_LDOIN</v>
      </c>
    </row>
    <row r="12572" spans="1:9">
      <c r="A12572" t="s">
        <v>261</v>
      </c>
      <c r="B12572" t="s">
        <v>6620</v>
      </c>
      <c r="C12572" t="s">
        <v>9220</v>
      </c>
      <c r="D12572" t="s">
        <v>3011</v>
      </c>
      <c r="E12572" t="s">
        <v>2094</v>
      </c>
      <c r="F12572" t="s">
        <v>301</v>
      </c>
      <c r="G12572" t="s">
        <v>3011</v>
      </c>
      <c r="H12572" s="4" t="str">
        <f t="shared" si="392"/>
        <v>GOLD1.K7</v>
      </c>
      <c r="I12572" s="4" t="str">
        <f t="shared" si="393"/>
        <v>SG1_LDOIN</v>
      </c>
    </row>
    <row r="12573" spans="1:9">
      <c r="A12573" t="s">
        <v>261</v>
      </c>
      <c r="B12573" t="s">
        <v>6620</v>
      </c>
      <c r="C12573" t="s">
        <v>9220</v>
      </c>
      <c r="D12573" t="s">
        <v>3012</v>
      </c>
      <c r="E12573" t="s">
        <v>2094</v>
      </c>
      <c r="F12573" t="s">
        <v>327</v>
      </c>
      <c r="G12573" t="s">
        <v>3012</v>
      </c>
      <c r="H12573" s="4" t="str">
        <f t="shared" si="392"/>
        <v>GOLD1.H13</v>
      </c>
      <c r="I12573" s="4" t="str">
        <f t="shared" si="393"/>
        <v>SG1_LDOIN</v>
      </c>
    </row>
    <row r="12574" spans="1:9">
      <c r="A12574" t="s">
        <v>261</v>
      </c>
      <c r="B12574" t="s">
        <v>6620</v>
      </c>
      <c r="C12574" t="s">
        <v>9220</v>
      </c>
      <c r="D12574" t="s">
        <v>3013</v>
      </c>
      <c r="E12574" t="s">
        <v>2094</v>
      </c>
      <c r="F12574" t="s">
        <v>263</v>
      </c>
      <c r="G12574" t="s">
        <v>3013</v>
      </c>
      <c r="H12574" s="4" t="str">
        <f t="shared" si="392"/>
        <v>GOLD1.J13</v>
      </c>
      <c r="I12574" s="4" t="str">
        <f t="shared" si="393"/>
        <v>SG1_LDOIN</v>
      </c>
    </row>
    <row r="12575" spans="1:9">
      <c r="A12575" t="s">
        <v>261</v>
      </c>
      <c r="B12575" t="s">
        <v>6620</v>
      </c>
      <c r="C12575" t="s">
        <v>9220</v>
      </c>
      <c r="D12575" t="s">
        <v>1575</v>
      </c>
      <c r="E12575" t="s">
        <v>2094</v>
      </c>
      <c r="F12575" t="s">
        <v>1582</v>
      </c>
      <c r="G12575" t="s">
        <v>1575</v>
      </c>
      <c r="H12575" s="4" t="str">
        <f t="shared" si="392"/>
        <v>GOLD1.H12</v>
      </c>
      <c r="I12575" s="4" t="str">
        <f t="shared" si="393"/>
        <v>SG1_LDOIN</v>
      </c>
    </row>
    <row r="12576" spans="1:9">
      <c r="A12576" t="s">
        <v>261</v>
      </c>
      <c r="B12576" t="s">
        <v>6620</v>
      </c>
      <c r="C12576" t="s">
        <v>9220</v>
      </c>
      <c r="D12576" t="s">
        <v>1576</v>
      </c>
      <c r="E12576" t="s">
        <v>2094</v>
      </c>
      <c r="F12576" t="s">
        <v>1586</v>
      </c>
      <c r="G12576" t="s">
        <v>1576</v>
      </c>
      <c r="H12576" s="4" t="str">
        <f t="shared" si="392"/>
        <v>GOLD1.J12</v>
      </c>
      <c r="I12576" s="4" t="str">
        <f t="shared" si="393"/>
        <v>SG1_LDOIN</v>
      </c>
    </row>
    <row r="12577" spans="1:9">
      <c r="A12577" t="s">
        <v>261</v>
      </c>
      <c r="B12577" t="s">
        <v>6620</v>
      </c>
      <c r="C12577" t="s">
        <v>708</v>
      </c>
      <c r="D12577" t="s">
        <v>173</v>
      </c>
      <c r="E12577" t="s">
        <v>708</v>
      </c>
      <c r="F12577">
        <v>1</v>
      </c>
      <c r="G12577" t="s">
        <v>173</v>
      </c>
      <c r="H12577" s="4" t="str">
        <f t="shared" si="392"/>
        <v>SG1_AVDD33.1</v>
      </c>
      <c r="I12577" s="4" t="str">
        <f t="shared" si="393"/>
        <v>SG1_AVDD33</v>
      </c>
    </row>
    <row r="12578" spans="1:9">
      <c r="A12578" t="s">
        <v>261</v>
      </c>
      <c r="B12578" t="s">
        <v>6620</v>
      </c>
      <c r="C12578" t="s">
        <v>2092</v>
      </c>
      <c r="D12578" t="s">
        <v>173</v>
      </c>
      <c r="E12578" t="s">
        <v>2092</v>
      </c>
      <c r="F12578">
        <v>1</v>
      </c>
      <c r="G12578" t="s">
        <v>173</v>
      </c>
      <c r="H12578" s="4" t="str">
        <f t="shared" si="392"/>
        <v>SG1_AVDD33_MOSFET.1</v>
      </c>
      <c r="I12578" s="4" t="str">
        <f t="shared" si="393"/>
        <v>SG1_AVDD33_MOSFET</v>
      </c>
    </row>
    <row r="12579" spans="1:9">
      <c r="A12579" t="s">
        <v>261</v>
      </c>
      <c r="B12579" t="s">
        <v>6620</v>
      </c>
      <c r="C12579" t="s">
        <v>699</v>
      </c>
      <c r="D12579" t="s">
        <v>173</v>
      </c>
      <c r="E12579" t="s">
        <v>699</v>
      </c>
      <c r="F12579">
        <v>1</v>
      </c>
      <c r="G12579" t="s">
        <v>173</v>
      </c>
      <c r="H12579" s="4" t="str">
        <f t="shared" si="392"/>
        <v>SG1_DVDD33.1</v>
      </c>
      <c r="I12579" s="4" t="str">
        <f t="shared" si="393"/>
        <v>SG1_DVDD33</v>
      </c>
    </row>
    <row r="12580" spans="1:9">
      <c r="A12580" t="s">
        <v>261</v>
      </c>
      <c r="B12580" t="s">
        <v>6620</v>
      </c>
      <c r="C12580" t="s">
        <v>2094</v>
      </c>
      <c r="D12580" t="s">
        <v>173</v>
      </c>
      <c r="E12580" t="s">
        <v>2094</v>
      </c>
      <c r="F12580">
        <v>1</v>
      </c>
      <c r="G12580" t="s">
        <v>173</v>
      </c>
      <c r="H12580" s="4" t="str">
        <f t="shared" si="392"/>
        <v>SG1_LDOIN.1</v>
      </c>
      <c r="I12580" s="4" t="str">
        <f t="shared" si="393"/>
        <v>SG1_LDOIN</v>
      </c>
    </row>
    <row r="12581" spans="1:9">
      <c r="A12581" t="s">
        <v>261</v>
      </c>
      <c r="B12581" t="s">
        <v>6673</v>
      </c>
      <c r="C12581" t="s">
        <v>9758</v>
      </c>
      <c r="D12581">
        <v>1</v>
      </c>
      <c r="E12581" t="s">
        <v>9056</v>
      </c>
      <c r="F12581">
        <v>1</v>
      </c>
      <c r="G12581">
        <v>1</v>
      </c>
      <c r="H12581" s="4" t="str">
        <f t="shared" si="392"/>
        <v>1BDG8.1</v>
      </c>
      <c r="I12581" s="4" t="str">
        <f t="shared" si="393"/>
        <v>SG1_P0_VDDIO</v>
      </c>
    </row>
    <row r="12582" spans="1:9">
      <c r="A12582" t="s">
        <v>261</v>
      </c>
      <c r="B12582" t="s">
        <v>6673</v>
      </c>
      <c r="C12582" t="s">
        <v>9758</v>
      </c>
      <c r="D12582">
        <v>2</v>
      </c>
      <c r="E12582" t="s">
        <v>2082</v>
      </c>
      <c r="F12582">
        <v>2</v>
      </c>
      <c r="G12582">
        <v>2</v>
      </c>
      <c r="H12582" s="4" t="str">
        <f t="shared" si="392"/>
        <v>1BDG8.2</v>
      </c>
      <c r="I12582" s="4" t="str">
        <f t="shared" si="393"/>
        <v>SG1_SRC_DVDD33</v>
      </c>
    </row>
    <row r="12583" spans="1:9">
      <c r="A12583" t="s">
        <v>261</v>
      </c>
      <c r="B12583" t="s">
        <v>6673</v>
      </c>
      <c r="C12583" t="s">
        <v>9759</v>
      </c>
      <c r="D12583">
        <v>1</v>
      </c>
      <c r="E12583" t="s">
        <v>9057</v>
      </c>
      <c r="F12583">
        <v>1</v>
      </c>
      <c r="G12583">
        <v>1</v>
      </c>
      <c r="H12583" s="4" t="str">
        <f t="shared" si="392"/>
        <v>1BDG9.1</v>
      </c>
      <c r="I12583" s="4" t="str">
        <f t="shared" si="393"/>
        <v>SG1_P1_VDDIO</v>
      </c>
    </row>
    <row r="12584" spans="1:9">
      <c r="A12584" t="s">
        <v>261</v>
      </c>
      <c r="B12584" t="s">
        <v>6673</v>
      </c>
      <c r="C12584" t="s">
        <v>9759</v>
      </c>
      <c r="D12584">
        <v>2</v>
      </c>
      <c r="E12584" t="s">
        <v>2082</v>
      </c>
      <c r="F12584">
        <v>2</v>
      </c>
      <c r="G12584">
        <v>2</v>
      </c>
      <c r="H12584" s="4" t="str">
        <f t="shared" si="392"/>
        <v>1BDG9.2</v>
      </c>
      <c r="I12584" s="4" t="str">
        <f t="shared" si="393"/>
        <v>SG1_SRC_DVDD33</v>
      </c>
    </row>
    <row r="12585" spans="1:9">
      <c r="A12585" t="s">
        <v>261</v>
      </c>
      <c r="B12585" t="s">
        <v>6673</v>
      </c>
      <c r="C12585" t="s">
        <v>9760</v>
      </c>
      <c r="D12585">
        <v>1</v>
      </c>
      <c r="E12585" t="s">
        <v>9058</v>
      </c>
      <c r="F12585">
        <v>1</v>
      </c>
      <c r="G12585">
        <v>1</v>
      </c>
      <c r="H12585" s="4" t="str">
        <f t="shared" si="392"/>
        <v>1BDG10.1</v>
      </c>
      <c r="I12585" s="4" t="str">
        <f t="shared" si="393"/>
        <v>SG1_P5_VDDIO</v>
      </c>
    </row>
    <row r="12586" spans="1:9">
      <c r="A12586" t="s">
        <v>261</v>
      </c>
      <c r="B12586" t="s">
        <v>6673</v>
      </c>
      <c r="C12586" t="s">
        <v>9760</v>
      </c>
      <c r="D12586">
        <v>2</v>
      </c>
      <c r="E12586" t="s">
        <v>2082</v>
      </c>
      <c r="F12586">
        <v>2</v>
      </c>
      <c r="G12586">
        <v>2</v>
      </c>
      <c r="H12586" s="4" t="str">
        <f t="shared" si="392"/>
        <v>1BDG10.2</v>
      </c>
      <c r="I12586" s="4" t="str">
        <f t="shared" si="393"/>
        <v>SG1_SRC_DVDD33</v>
      </c>
    </row>
    <row r="12587" spans="1:9">
      <c r="A12587" t="s">
        <v>261</v>
      </c>
      <c r="B12587" t="s">
        <v>6673</v>
      </c>
      <c r="C12587" t="s">
        <v>9761</v>
      </c>
      <c r="D12587">
        <v>1</v>
      </c>
      <c r="E12587" t="s">
        <v>4823</v>
      </c>
      <c r="F12587">
        <v>1</v>
      </c>
      <c r="G12587">
        <v>1</v>
      </c>
      <c r="H12587" s="4" t="str">
        <f t="shared" si="392"/>
        <v>1CG101.1</v>
      </c>
      <c r="I12587" s="4" t="str">
        <f t="shared" si="393"/>
        <v>SG1_P0_LDOOUT</v>
      </c>
    </row>
    <row r="12588" spans="1:9">
      <c r="A12588" t="s">
        <v>261</v>
      </c>
      <c r="B12588" t="s">
        <v>6673</v>
      </c>
      <c r="C12588" t="s">
        <v>9761</v>
      </c>
      <c r="D12588">
        <v>2</v>
      </c>
      <c r="E12588" t="s">
        <v>169</v>
      </c>
      <c r="F12588">
        <v>2</v>
      </c>
      <c r="G12588">
        <v>2</v>
      </c>
      <c r="H12588" s="4" t="str">
        <f t="shared" si="392"/>
        <v>1CG101.2</v>
      </c>
      <c r="I12588" s="4" t="str">
        <f t="shared" si="393"/>
        <v>DGND</v>
      </c>
    </row>
    <row r="12589" spans="1:9">
      <c r="A12589" t="s">
        <v>261</v>
      </c>
      <c r="B12589" t="s">
        <v>6673</v>
      </c>
      <c r="C12589" t="s">
        <v>9762</v>
      </c>
      <c r="D12589">
        <v>1</v>
      </c>
      <c r="E12589" t="s">
        <v>4824</v>
      </c>
      <c r="F12589">
        <v>1</v>
      </c>
      <c r="G12589">
        <v>1</v>
      </c>
      <c r="H12589" s="4" t="str">
        <f t="shared" si="392"/>
        <v>1CG102.1</v>
      </c>
      <c r="I12589" s="4" t="str">
        <f t="shared" si="393"/>
        <v>SG1_P1_LDOOUT</v>
      </c>
    </row>
    <row r="12590" spans="1:9">
      <c r="A12590" t="s">
        <v>261</v>
      </c>
      <c r="B12590" t="s">
        <v>6673</v>
      </c>
      <c r="C12590" t="s">
        <v>9762</v>
      </c>
      <c r="D12590">
        <v>2</v>
      </c>
      <c r="E12590" t="s">
        <v>169</v>
      </c>
      <c r="F12590">
        <v>2</v>
      </c>
      <c r="G12590">
        <v>2</v>
      </c>
      <c r="H12590" s="4" t="str">
        <f t="shared" si="392"/>
        <v>1CG102.2</v>
      </c>
      <c r="I12590" s="4" t="str">
        <f t="shared" si="393"/>
        <v>DGND</v>
      </c>
    </row>
    <row r="12591" spans="1:9">
      <c r="A12591" t="s">
        <v>261</v>
      </c>
      <c r="B12591" t="s">
        <v>6673</v>
      </c>
      <c r="C12591" t="s">
        <v>9763</v>
      </c>
      <c r="D12591">
        <v>1</v>
      </c>
      <c r="E12591" t="s">
        <v>2093</v>
      </c>
      <c r="F12591">
        <v>1</v>
      </c>
      <c r="G12591">
        <v>1</v>
      </c>
      <c r="H12591" s="4" t="str">
        <f t="shared" si="392"/>
        <v>1CG103.1</v>
      </c>
      <c r="I12591" s="4" t="str">
        <f t="shared" si="393"/>
        <v>SG1_P5_LDOOUT</v>
      </c>
    </row>
    <row r="12592" spans="1:9">
      <c r="A12592" t="s">
        <v>261</v>
      </c>
      <c r="B12592" t="s">
        <v>6673</v>
      </c>
      <c r="C12592" t="s">
        <v>9763</v>
      </c>
      <c r="D12592">
        <v>2</v>
      </c>
      <c r="E12592" t="s">
        <v>169</v>
      </c>
      <c r="F12592">
        <v>2</v>
      </c>
      <c r="G12592">
        <v>2</v>
      </c>
      <c r="H12592" s="4" t="str">
        <f t="shared" si="392"/>
        <v>1CG103.2</v>
      </c>
      <c r="I12592" s="4" t="str">
        <f t="shared" si="393"/>
        <v>DGND</v>
      </c>
    </row>
    <row r="12593" spans="1:9">
      <c r="A12593" t="s">
        <v>261</v>
      </c>
      <c r="B12593" t="s">
        <v>6673</v>
      </c>
      <c r="C12593" t="s">
        <v>9764</v>
      </c>
      <c r="D12593">
        <v>1</v>
      </c>
      <c r="E12593" t="s">
        <v>9056</v>
      </c>
      <c r="F12593">
        <v>1</v>
      </c>
      <c r="G12593">
        <v>1</v>
      </c>
      <c r="H12593" s="4" t="str">
        <f t="shared" si="392"/>
        <v>1CG104.1</v>
      </c>
      <c r="I12593" s="4" t="str">
        <f t="shared" si="393"/>
        <v>SG1_P0_VDDIO</v>
      </c>
    </row>
    <row r="12594" spans="1:9">
      <c r="A12594" t="s">
        <v>261</v>
      </c>
      <c r="B12594" t="s">
        <v>6673</v>
      </c>
      <c r="C12594" t="s">
        <v>9764</v>
      </c>
      <c r="D12594">
        <v>2</v>
      </c>
      <c r="E12594" t="s">
        <v>169</v>
      </c>
      <c r="F12594">
        <v>2</v>
      </c>
      <c r="G12594">
        <v>2</v>
      </c>
      <c r="H12594" s="4" t="str">
        <f t="shared" si="392"/>
        <v>1CG104.2</v>
      </c>
      <c r="I12594" s="4" t="str">
        <f t="shared" si="393"/>
        <v>DGND</v>
      </c>
    </row>
    <row r="12595" spans="1:9">
      <c r="A12595" t="s">
        <v>261</v>
      </c>
      <c r="B12595" t="s">
        <v>6673</v>
      </c>
      <c r="C12595" t="s">
        <v>9765</v>
      </c>
      <c r="D12595">
        <v>1</v>
      </c>
      <c r="E12595" t="s">
        <v>9056</v>
      </c>
      <c r="F12595">
        <v>1</v>
      </c>
      <c r="G12595">
        <v>1</v>
      </c>
      <c r="H12595" s="4" t="str">
        <f t="shared" si="392"/>
        <v>1CG105.1</v>
      </c>
      <c r="I12595" s="4" t="str">
        <f t="shared" si="393"/>
        <v>SG1_P0_VDDIO</v>
      </c>
    </row>
    <row r="12596" spans="1:9">
      <c r="A12596" t="s">
        <v>261</v>
      </c>
      <c r="B12596" t="s">
        <v>6673</v>
      </c>
      <c r="C12596" t="s">
        <v>9765</v>
      </c>
      <c r="D12596">
        <v>2</v>
      </c>
      <c r="E12596" t="s">
        <v>169</v>
      </c>
      <c r="F12596">
        <v>2</v>
      </c>
      <c r="G12596">
        <v>2</v>
      </c>
      <c r="H12596" s="4" t="str">
        <f t="shared" si="392"/>
        <v>1CG105.2</v>
      </c>
      <c r="I12596" s="4" t="str">
        <f t="shared" si="393"/>
        <v>DGND</v>
      </c>
    </row>
    <row r="12597" spans="1:9">
      <c r="A12597" t="s">
        <v>261</v>
      </c>
      <c r="B12597" t="s">
        <v>6673</v>
      </c>
      <c r="C12597" t="s">
        <v>9766</v>
      </c>
      <c r="D12597">
        <v>1</v>
      </c>
      <c r="E12597" t="s">
        <v>9057</v>
      </c>
      <c r="F12597">
        <v>1</v>
      </c>
      <c r="G12597">
        <v>1</v>
      </c>
      <c r="H12597" s="4" t="str">
        <f t="shared" si="392"/>
        <v>1CG106.1</v>
      </c>
      <c r="I12597" s="4" t="str">
        <f t="shared" si="393"/>
        <v>SG1_P1_VDDIO</v>
      </c>
    </row>
    <row r="12598" spans="1:9">
      <c r="A12598" t="s">
        <v>261</v>
      </c>
      <c r="B12598" t="s">
        <v>6673</v>
      </c>
      <c r="C12598" t="s">
        <v>9766</v>
      </c>
      <c r="D12598">
        <v>2</v>
      </c>
      <c r="E12598" t="s">
        <v>169</v>
      </c>
      <c r="F12598">
        <v>2</v>
      </c>
      <c r="G12598">
        <v>2</v>
      </c>
      <c r="H12598" s="4" t="str">
        <f t="shared" si="392"/>
        <v>1CG106.2</v>
      </c>
      <c r="I12598" s="4" t="str">
        <f t="shared" si="393"/>
        <v>DGND</v>
      </c>
    </row>
    <row r="12599" spans="1:9">
      <c r="A12599" t="s">
        <v>261</v>
      </c>
      <c r="B12599" t="s">
        <v>6673</v>
      </c>
      <c r="C12599" t="s">
        <v>9767</v>
      </c>
      <c r="D12599">
        <v>1</v>
      </c>
      <c r="E12599" t="s">
        <v>9057</v>
      </c>
      <c r="F12599">
        <v>1</v>
      </c>
      <c r="G12599">
        <v>1</v>
      </c>
      <c r="H12599" s="4" t="str">
        <f t="shared" si="392"/>
        <v>1CG107.1</v>
      </c>
      <c r="I12599" s="4" t="str">
        <f t="shared" si="393"/>
        <v>SG1_P1_VDDIO</v>
      </c>
    </row>
    <row r="12600" spans="1:9">
      <c r="A12600" t="s">
        <v>261</v>
      </c>
      <c r="B12600" t="s">
        <v>6673</v>
      </c>
      <c r="C12600" t="s">
        <v>9767</v>
      </c>
      <c r="D12600">
        <v>2</v>
      </c>
      <c r="E12600" t="s">
        <v>169</v>
      </c>
      <c r="F12600">
        <v>2</v>
      </c>
      <c r="G12600">
        <v>2</v>
      </c>
      <c r="H12600" s="4" t="str">
        <f t="shared" si="392"/>
        <v>1CG107.2</v>
      </c>
      <c r="I12600" s="4" t="str">
        <f t="shared" si="393"/>
        <v>DGND</v>
      </c>
    </row>
    <row r="12601" spans="1:9">
      <c r="A12601" t="s">
        <v>261</v>
      </c>
      <c r="B12601" t="s">
        <v>6673</v>
      </c>
      <c r="C12601" t="s">
        <v>9768</v>
      </c>
      <c r="D12601">
        <v>1</v>
      </c>
      <c r="E12601" t="s">
        <v>1454</v>
      </c>
      <c r="F12601">
        <v>1</v>
      </c>
      <c r="G12601">
        <v>1</v>
      </c>
      <c r="H12601" s="4" t="str">
        <f t="shared" si="392"/>
        <v>1CG108.1</v>
      </c>
      <c r="I12601" s="4" t="str">
        <f t="shared" si="393"/>
        <v>SG1_GPIO_VDDIO</v>
      </c>
    </row>
    <row r="12602" spans="1:9">
      <c r="A12602" t="s">
        <v>261</v>
      </c>
      <c r="B12602" t="s">
        <v>6673</v>
      </c>
      <c r="C12602" t="s">
        <v>9768</v>
      </c>
      <c r="D12602">
        <v>2</v>
      </c>
      <c r="E12602" t="s">
        <v>169</v>
      </c>
      <c r="F12602">
        <v>2</v>
      </c>
      <c r="G12602">
        <v>2</v>
      </c>
      <c r="H12602" s="4" t="str">
        <f t="shared" si="392"/>
        <v>1CG108.2</v>
      </c>
      <c r="I12602" s="4" t="str">
        <f t="shared" si="393"/>
        <v>DGND</v>
      </c>
    </row>
    <row r="12603" spans="1:9">
      <c r="A12603" t="s">
        <v>261</v>
      </c>
      <c r="B12603" t="s">
        <v>6673</v>
      </c>
      <c r="C12603" t="s">
        <v>6674</v>
      </c>
      <c r="D12603">
        <v>1</v>
      </c>
      <c r="E12603" t="s">
        <v>2082</v>
      </c>
      <c r="F12603">
        <v>1</v>
      </c>
      <c r="G12603">
        <v>1</v>
      </c>
      <c r="H12603" s="4" t="str">
        <f t="shared" si="392"/>
        <v>1CG121.1</v>
      </c>
      <c r="I12603" s="4" t="str">
        <f t="shared" si="393"/>
        <v>SG1_SRC_DVDD33</v>
      </c>
    </row>
    <row r="12604" spans="1:9">
      <c r="A12604" t="s">
        <v>261</v>
      </c>
      <c r="B12604" t="s">
        <v>6673</v>
      </c>
      <c r="C12604" t="s">
        <v>6674</v>
      </c>
      <c r="D12604">
        <v>2</v>
      </c>
      <c r="E12604" t="s">
        <v>169</v>
      </c>
      <c r="F12604">
        <v>2</v>
      </c>
      <c r="G12604">
        <v>2</v>
      </c>
      <c r="H12604" s="4" t="str">
        <f t="shared" si="392"/>
        <v>1CG121.2</v>
      </c>
      <c r="I12604" s="4" t="str">
        <f t="shared" si="393"/>
        <v>DGND</v>
      </c>
    </row>
    <row r="12605" spans="1:9">
      <c r="A12605" t="s">
        <v>261</v>
      </c>
      <c r="B12605" t="s">
        <v>6673</v>
      </c>
      <c r="C12605" t="s">
        <v>6675</v>
      </c>
      <c r="D12605">
        <v>1</v>
      </c>
      <c r="E12605" t="s">
        <v>2082</v>
      </c>
      <c r="F12605">
        <v>1</v>
      </c>
      <c r="G12605">
        <v>1</v>
      </c>
      <c r="H12605" s="4" t="str">
        <f t="shared" si="392"/>
        <v>1CG122.1</v>
      </c>
      <c r="I12605" s="4" t="str">
        <f t="shared" si="393"/>
        <v>SG1_SRC_DVDD33</v>
      </c>
    </row>
    <row r="12606" spans="1:9">
      <c r="A12606" t="s">
        <v>261</v>
      </c>
      <c r="B12606" t="s">
        <v>6673</v>
      </c>
      <c r="C12606" t="s">
        <v>6675</v>
      </c>
      <c r="D12606">
        <v>2</v>
      </c>
      <c r="E12606" t="s">
        <v>169</v>
      </c>
      <c r="F12606">
        <v>2</v>
      </c>
      <c r="G12606">
        <v>2</v>
      </c>
      <c r="H12606" s="4" t="str">
        <f t="shared" si="392"/>
        <v>1CG122.2</v>
      </c>
      <c r="I12606" s="4" t="str">
        <f t="shared" si="393"/>
        <v>DGND</v>
      </c>
    </row>
    <row r="12607" spans="1:9">
      <c r="A12607" t="s">
        <v>261</v>
      </c>
      <c r="B12607" t="s">
        <v>6673</v>
      </c>
      <c r="C12607" t="s">
        <v>6676</v>
      </c>
      <c r="D12607">
        <v>1</v>
      </c>
      <c r="E12607" t="s">
        <v>2082</v>
      </c>
      <c r="F12607">
        <v>1</v>
      </c>
      <c r="G12607">
        <v>1</v>
      </c>
      <c r="H12607" s="4" t="str">
        <f t="shared" si="392"/>
        <v>1CG123.1</v>
      </c>
      <c r="I12607" s="4" t="str">
        <f t="shared" si="393"/>
        <v>SG1_SRC_DVDD33</v>
      </c>
    </row>
    <row r="12608" spans="1:9">
      <c r="A12608" t="s">
        <v>261</v>
      </c>
      <c r="B12608" t="s">
        <v>6673</v>
      </c>
      <c r="C12608" t="s">
        <v>6676</v>
      </c>
      <c r="D12608">
        <v>2</v>
      </c>
      <c r="E12608" t="s">
        <v>169</v>
      </c>
      <c r="F12608">
        <v>2</v>
      </c>
      <c r="G12608">
        <v>2</v>
      </c>
      <c r="H12608" s="4" t="str">
        <f t="shared" si="392"/>
        <v>1CG123.2</v>
      </c>
      <c r="I12608" s="4" t="str">
        <f t="shared" si="393"/>
        <v>DGND</v>
      </c>
    </row>
    <row r="12609" spans="1:9">
      <c r="A12609" t="s">
        <v>261</v>
      </c>
      <c r="B12609" t="s">
        <v>6673</v>
      </c>
      <c r="C12609" t="s">
        <v>6677</v>
      </c>
      <c r="D12609">
        <v>1</v>
      </c>
      <c r="E12609" t="s">
        <v>2082</v>
      </c>
      <c r="F12609">
        <v>1</v>
      </c>
      <c r="G12609">
        <v>1</v>
      </c>
      <c r="H12609" s="4" t="str">
        <f t="shared" si="392"/>
        <v>1CG124.1</v>
      </c>
      <c r="I12609" s="4" t="str">
        <f t="shared" si="393"/>
        <v>SG1_SRC_DVDD33</v>
      </c>
    </row>
    <row r="12610" spans="1:9">
      <c r="A12610" t="s">
        <v>261</v>
      </c>
      <c r="B12610" t="s">
        <v>6673</v>
      </c>
      <c r="C12610" t="s">
        <v>6677</v>
      </c>
      <c r="D12610">
        <v>2</v>
      </c>
      <c r="E12610" t="s">
        <v>169</v>
      </c>
      <c r="F12610">
        <v>2</v>
      </c>
      <c r="G12610">
        <v>2</v>
      </c>
      <c r="H12610" s="4" t="str">
        <f t="shared" ref="H12610:H12673" si="394">CONCATENATE(C12610,".",F12610)</f>
        <v>1CG124.2</v>
      </c>
      <c r="I12610" s="4" t="str">
        <f t="shared" ref="I12610:I12673" si="395">E12610</f>
        <v>DGND</v>
      </c>
    </row>
    <row r="12611" spans="1:9">
      <c r="A12611" t="s">
        <v>261</v>
      </c>
      <c r="B12611" t="s">
        <v>6673</v>
      </c>
      <c r="C12611" t="s">
        <v>6678</v>
      </c>
      <c r="D12611">
        <v>1</v>
      </c>
      <c r="E12611" t="s">
        <v>2082</v>
      </c>
      <c r="F12611">
        <v>1</v>
      </c>
      <c r="G12611">
        <v>1</v>
      </c>
      <c r="H12611" s="4" t="str">
        <f t="shared" si="394"/>
        <v>1CG125.1</v>
      </c>
      <c r="I12611" s="4" t="str">
        <f t="shared" si="395"/>
        <v>SG1_SRC_DVDD33</v>
      </c>
    </row>
    <row r="12612" spans="1:9">
      <c r="A12612" t="s">
        <v>261</v>
      </c>
      <c r="B12612" t="s">
        <v>6673</v>
      </c>
      <c r="C12612" t="s">
        <v>6678</v>
      </c>
      <c r="D12612">
        <v>2</v>
      </c>
      <c r="E12612" t="s">
        <v>169</v>
      </c>
      <c r="F12612">
        <v>2</v>
      </c>
      <c r="G12612">
        <v>2</v>
      </c>
      <c r="H12612" s="4" t="str">
        <f t="shared" si="394"/>
        <v>1CG125.2</v>
      </c>
      <c r="I12612" s="4" t="str">
        <f t="shared" si="395"/>
        <v>DGND</v>
      </c>
    </row>
    <row r="12613" spans="1:9">
      <c r="A12613" t="s">
        <v>261</v>
      </c>
      <c r="B12613" t="s">
        <v>6673</v>
      </c>
      <c r="C12613" t="s">
        <v>6679</v>
      </c>
      <c r="D12613">
        <v>1</v>
      </c>
      <c r="E12613" t="s">
        <v>2082</v>
      </c>
      <c r="F12613">
        <v>1</v>
      </c>
      <c r="G12613">
        <v>1</v>
      </c>
      <c r="H12613" s="4" t="str">
        <f t="shared" si="394"/>
        <v>1CG126.1</v>
      </c>
      <c r="I12613" s="4" t="str">
        <f t="shared" si="395"/>
        <v>SG1_SRC_DVDD33</v>
      </c>
    </row>
    <row r="12614" spans="1:9">
      <c r="A12614" t="s">
        <v>261</v>
      </c>
      <c r="B12614" t="s">
        <v>6673</v>
      </c>
      <c r="C12614" t="s">
        <v>6679</v>
      </c>
      <c r="D12614">
        <v>2</v>
      </c>
      <c r="E12614" t="s">
        <v>169</v>
      </c>
      <c r="F12614">
        <v>2</v>
      </c>
      <c r="G12614">
        <v>2</v>
      </c>
      <c r="H12614" s="4" t="str">
        <f t="shared" si="394"/>
        <v>1CG126.2</v>
      </c>
      <c r="I12614" s="4" t="str">
        <f t="shared" si="395"/>
        <v>DGND</v>
      </c>
    </row>
    <row r="12615" spans="1:9">
      <c r="A12615" t="s">
        <v>261</v>
      </c>
      <c r="B12615" t="s">
        <v>6673</v>
      </c>
      <c r="C12615" t="s">
        <v>6680</v>
      </c>
      <c r="D12615">
        <v>1</v>
      </c>
      <c r="E12615" t="s">
        <v>1454</v>
      </c>
      <c r="F12615">
        <v>1</v>
      </c>
      <c r="G12615">
        <v>1</v>
      </c>
      <c r="H12615" s="4" t="str">
        <f t="shared" si="394"/>
        <v>1CG127.1</v>
      </c>
      <c r="I12615" s="4" t="str">
        <f t="shared" si="395"/>
        <v>SG1_GPIO_VDDIO</v>
      </c>
    </row>
    <row r="12616" spans="1:9">
      <c r="A12616" t="s">
        <v>261</v>
      </c>
      <c r="B12616" t="s">
        <v>6673</v>
      </c>
      <c r="C12616" t="s">
        <v>6680</v>
      </c>
      <c r="D12616">
        <v>2</v>
      </c>
      <c r="E12616" t="s">
        <v>169</v>
      </c>
      <c r="F12616">
        <v>2</v>
      </c>
      <c r="G12616">
        <v>2</v>
      </c>
      <c r="H12616" s="4" t="str">
        <f t="shared" si="394"/>
        <v>1CG127.2</v>
      </c>
      <c r="I12616" s="4" t="str">
        <f t="shared" si="395"/>
        <v>DGND</v>
      </c>
    </row>
    <row r="12617" spans="1:9">
      <c r="A12617" t="s">
        <v>261</v>
      </c>
      <c r="B12617" t="s">
        <v>6673</v>
      </c>
      <c r="C12617" t="s">
        <v>6681</v>
      </c>
      <c r="D12617">
        <v>1</v>
      </c>
      <c r="E12617" t="s">
        <v>1454</v>
      </c>
      <c r="F12617">
        <v>1</v>
      </c>
      <c r="G12617">
        <v>1</v>
      </c>
      <c r="H12617" s="4" t="str">
        <f t="shared" si="394"/>
        <v>1CG128.1</v>
      </c>
      <c r="I12617" s="4" t="str">
        <f t="shared" si="395"/>
        <v>SG1_GPIO_VDDIO</v>
      </c>
    </row>
    <row r="12618" spans="1:9">
      <c r="A12618" t="s">
        <v>261</v>
      </c>
      <c r="B12618" t="s">
        <v>6673</v>
      </c>
      <c r="C12618" t="s">
        <v>6681</v>
      </c>
      <c r="D12618">
        <v>2</v>
      </c>
      <c r="E12618" t="s">
        <v>169</v>
      </c>
      <c r="F12618">
        <v>2</v>
      </c>
      <c r="G12618">
        <v>2</v>
      </c>
      <c r="H12618" s="4" t="str">
        <f t="shared" si="394"/>
        <v>1CG128.2</v>
      </c>
      <c r="I12618" s="4" t="str">
        <f t="shared" si="395"/>
        <v>DGND</v>
      </c>
    </row>
    <row r="12619" spans="1:9">
      <c r="A12619" t="s">
        <v>261</v>
      </c>
      <c r="B12619" t="s">
        <v>6673</v>
      </c>
      <c r="C12619" t="s">
        <v>6682</v>
      </c>
      <c r="D12619">
        <v>1</v>
      </c>
      <c r="E12619" t="s">
        <v>1454</v>
      </c>
      <c r="F12619">
        <v>1</v>
      </c>
      <c r="G12619">
        <v>1</v>
      </c>
      <c r="H12619" s="4" t="str">
        <f t="shared" si="394"/>
        <v>1CG129.1</v>
      </c>
      <c r="I12619" s="4" t="str">
        <f t="shared" si="395"/>
        <v>SG1_GPIO_VDDIO</v>
      </c>
    </row>
    <row r="12620" spans="1:9">
      <c r="A12620" t="s">
        <v>261</v>
      </c>
      <c r="B12620" t="s">
        <v>6673</v>
      </c>
      <c r="C12620" t="s">
        <v>6682</v>
      </c>
      <c r="D12620">
        <v>2</v>
      </c>
      <c r="E12620" t="s">
        <v>169</v>
      </c>
      <c r="F12620">
        <v>2</v>
      </c>
      <c r="G12620">
        <v>2</v>
      </c>
      <c r="H12620" s="4" t="str">
        <f t="shared" si="394"/>
        <v>1CG129.2</v>
      </c>
      <c r="I12620" s="4" t="str">
        <f t="shared" si="395"/>
        <v>DGND</v>
      </c>
    </row>
    <row r="12621" spans="1:9">
      <c r="A12621" t="s">
        <v>261</v>
      </c>
      <c r="B12621" t="s">
        <v>6673</v>
      </c>
      <c r="C12621" t="s">
        <v>6683</v>
      </c>
      <c r="D12621">
        <v>1</v>
      </c>
      <c r="E12621" t="s">
        <v>1454</v>
      </c>
      <c r="F12621">
        <v>1</v>
      </c>
      <c r="G12621">
        <v>1</v>
      </c>
      <c r="H12621" s="4" t="str">
        <f t="shared" si="394"/>
        <v>1CG130.1</v>
      </c>
      <c r="I12621" s="4" t="str">
        <f t="shared" si="395"/>
        <v>SG1_GPIO_VDDIO</v>
      </c>
    </row>
    <row r="12622" spans="1:9">
      <c r="A12622" t="s">
        <v>261</v>
      </c>
      <c r="B12622" t="s">
        <v>6673</v>
      </c>
      <c r="C12622" t="s">
        <v>6683</v>
      </c>
      <c r="D12622">
        <v>2</v>
      </c>
      <c r="E12622" t="s">
        <v>169</v>
      </c>
      <c r="F12622">
        <v>2</v>
      </c>
      <c r="G12622">
        <v>2</v>
      </c>
      <c r="H12622" s="4" t="str">
        <f t="shared" si="394"/>
        <v>1CG130.2</v>
      </c>
      <c r="I12622" s="4" t="str">
        <f t="shared" si="395"/>
        <v>DGND</v>
      </c>
    </row>
    <row r="12623" spans="1:9">
      <c r="A12623" t="s">
        <v>261</v>
      </c>
      <c r="B12623" t="s">
        <v>6673</v>
      </c>
      <c r="C12623" t="s">
        <v>6684</v>
      </c>
      <c r="D12623">
        <v>1</v>
      </c>
      <c r="E12623" t="s">
        <v>1454</v>
      </c>
      <c r="F12623">
        <v>1</v>
      </c>
      <c r="G12623">
        <v>1</v>
      </c>
      <c r="H12623" s="4" t="str">
        <f t="shared" si="394"/>
        <v>1CG131.1</v>
      </c>
      <c r="I12623" s="4" t="str">
        <f t="shared" si="395"/>
        <v>SG1_GPIO_VDDIO</v>
      </c>
    </row>
    <row r="12624" spans="1:9">
      <c r="A12624" t="s">
        <v>261</v>
      </c>
      <c r="B12624" t="s">
        <v>6673</v>
      </c>
      <c r="C12624" t="s">
        <v>6684</v>
      </c>
      <c r="D12624">
        <v>2</v>
      </c>
      <c r="E12624" t="s">
        <v>169</v>
      </c>
      <c r="F12624">
        <v>2</v>
      </c>
      <c r="G12624">
        <v>2</v>
      </c>
      <c r="H12624" s="4" t="str">
        <f t="shared" si="394"/>
        <v>1CG131.2</v>
      </c>
      <c r="I12624" s="4" t="str">
        <f t="shared" si="395"/>
        <v>DGND</v>
      </c>
    </row>
    <row r="12625" spans="1:9">
      <c r="A12625" t="s">
        <v>261</v>
      </c>
      <c r="B12625" t="s">
        <v>6673</v>
      </c>
      <c r="C12625" t="s">
        <v>6685</v>
      </c>
      <c r="D12625">
        <v>1</v>
      </c>
      <c r="E12625" t="s">
        <v>1454</v>
      </c>
      <c r="F12625">
        <v>1</v>
      </c>
      <c r="G12625">
        <v>1</v>
      </c>
      <c r="H12625" s="4" t="str">
        <f t="shared" si="394"/>
        <v>1CG132.1</v>
      </c>
      <c r="I12625" s="4" t="str">
        <f t="shared" si="395"/>
        <v>SG1_GPIO_VDDIO</v>
      </c>
    </row>
    <row r="12626" spans="1:9">
      <c r="A12626" t="s">
        <v>261</v>
      </c>
      <c r="B12626" t="s">
        <v>6673</v>
      </c>
      <c r="C12626" t="s">
        <v>6685</v>
      </c>
      <c r="D12626">
        <v>2</v>
      </c>
      <c r="E12626" t="s">
        <v>169</v>
      </c>
      <c r="F12626">
        <v>2</v>
      </c>
      <c r="G12626">
        <v>2</v>
      </c>
      <c r="H12626" s="4" t="str">
        <f t="shared" si="394"/>
        <v>1CG132.2</v>
      </c>
      <c r="I12626" s="4" t="str">
        <f t="shared" si="395"/>
        <v>DGND</v>
      </c>
    </row>
    <row r="12627" spans="1:9">
      <c r="A12627" t="s">
        <v>261</v>
      </c>
      <c r="B12627" t="s">
        <v>6673</v>
      </c>
      <c r="C12627" t="s">
        <v>6686</v>
      </c>
      <c r="D12627">
        <v>1</v>
      </c>
      <c r="E12627" t="s">
        <v>1454</v>
      </c>
      <c r="F12627">
        <v>1</v>
      </c>
      <c r="G12627">
        <v>1</v>
      </c>
      <c r="H12627" s="4" t="str">
        <f t="shared" si="394"/>
        <v>1CG133.1</v>
      </c>
      <c r="I12627" s="4" t="str">
        <f t="shared" si="395"/>
        <v>SG1_GPIO_VDDIO</v>
      </c>
    </row>
    <row r="12628" spans="1:9">
      <c r="A12628" t="s">
        <v>261</v>
      </c>
      <c r="B12628" t="s">
        <v>6673</v>
      </c>
      <c r="C12628" t="s">
        <v>6686</v>
      </c>
      <c r="D12628">
        <v>2</v>
      </c>
      <c r="E12628" t="s">
        <v>169</v>
      </c>
      <c r="F12628">
        <v>2</v>
      </c>
      <c r="G12628">
        <v>2</v>
      </c>
      <c r="H12628" s="4" t="str">
        <f t="shared" si="394"/>
        <v>1CG133.2</v>
      </c>
      <c r="I12628" s="4" t="str">
        <f t="shared" si="395"/>
        <v>DGND</v>
      </c>
    </row>
    <row r="12629" spans="1:9">
      <c r="A12629" t="s">
        <v>261</v>
      </c>
      <c r="B12629" t="s">
        <v>6673</v>
      </c>
      <c r="C12629" t="s">
        <v>6687</v>
      </c>
      <c r="D12629">
        <v>1</v>
      </c>
      <c r="E12629" t="s">
        <v>1454</v>
      </c>
      <c r="F12629">
        <v>1</v>
      </c>
      <c r="G12629">
        <v>1</v>
      </c>
      <c r="H12629" s="4" t="str">
        <f t="shared" si="394"/>
        <v>1CG134.1</v>
      </c>
      <c r="I12629" s="4" t="str">
        <f t="shared" si="395"/>
        <v>SG1_GPIO_VDDIO</v>
      </c>
    </row>
    <row r="12630" spans="1:9">
      <c r="A12630" t="s">
        <v>261</v>
      </c>
      <c r="B12630" t="s">
        <v>6673</v>
      </c>
      <c r="C12630" t="s">
        <v>6687</v>
      </c>
      <c r="D12630">
        <v>2</v>
      </c>
      <c r="E12630" t="s">
        <v>169</v>
      </c>
      <c r="F12630">
        <v>2</v>
      </c>
      <c r="G12630">
        <v>2</v>
      </c>
      <c r="H12630" s="4" t="str">
        <f t="shared" si="394"/>
        <v>1CG134.2</v>
      </c>
      <c r="I12630" s="4" t="str">
        <f t="shared" si="395"/>
        <v>DGND</v>
      </c>
    </row>
    <row r="12631" spans="1:9">
      <c r="A12631" t="s">
        <v>261</v>
      </c>
      <c r="B12631" t="s">
        <v>6673</v>
      </c>
      <c r="C12631" t="s">
        <v>6688</v>
      </c>
      <c r="D12631">
        <v>1</v>
      </c>
      <c r="E12631" t="s">
        <v>2082</v>
      </c>
      <c r="F12631">
        <v>1</v>
      </c>
      <c r="G12631">
        <v>1</v>
      </c>
      <c r="H12631" s="4" t="str">
        <f t="shared" si="394"/>
        <v>1CG135.1</v>
      </c>
      <c r="I12631" s="4" t="str">
        <f t="shared" si="395"/>
        <v>SG1_SRC_DVDD33</v>
      </c>
    </row>
    <row r="12632" spans="1:9">
      <c r="A12632" t="s">
        <v>261</v>
      </c>
      <c r="B12632" t="s">
        <v>6673</v>
      </c>
      <c r="C12632" t="s">
        <v>6688</v>
      </c>
      <c r="D12632">
        <v>2</v>
      </c>
      <c r="E12632" t="s">
        <v>169</v>
      </c>
      <c r="F12632">
        <v>2</v>
      </c>
      <c r="G12632">
        <v>2</v>
      </c>
      <c r="H12632" s="4" t="str">
        <f t="shared" si="394"/>
        <v>1CG135.2</v>
      </c>
      <c r="I12632" s="4" t="str">
        <f t="shared" si="395"/>
        <v>DGND</v>
      </c>
    </row>
    <row r="12633" spans="1:9">
      <c r="A12633" t="s">
        <v>261</v>
      </c>
      <c r="B12633" t="s">
        <v>6673</v>
      </c>
      <c r="C12633" t="s">
        <v>6689</v>
      </c>
      <c r="D12633">
        <v>1</v>
      </c>
      <c r="E12633" t="s">
        <v>9056</v>
      </c>
      <c r="F12633">
        <v>1</v>
      </c>
      <c r="G12633">
        <v>1</v>
      </c>
      <c r="H12633" s="4" t="str">
        <f t="shared" si="394"/>
        <v>1CG136.1</v>
      </c>
      <c r="I12633" s="4" t="str">
        <f t="shared" si="395"/>
        <v>SG1_P0_VDDIO</v>
      </c>
    </row>
    <row r="12634" spans="1:9">
      <c r="A12634" t="s">
        <v>261</v>
      </c>
      <c r="B12634" t="s">
        <v>6673</v>
      </c>
      <c r="C12634" t="s">
        <v>6689</v>
      </c>
      <c r="D12634">
        <v>2</v>
      </c>
      <c r="E12634" t="s">
        <v>169</v>
      </c>
      <c r="F12634">
        <v>2</v>
      </c>
      <c r="G12634">
        <v>2</v>
      </c>
      <c r="H12634" s="4" t="str">
        <f t="shared" si="394"/>
        <v>1CG136.2</v>
      </c>
      <c r="I12634" s="4" t="str">
        <f t="shared" si="395"/>
        <v>DGND</v>
      </c>
    </row>
    <row r="12635" spans="1:9">
      <c r="A12635" t="s">
        <v>261</v>
      </c>
      <c r="B12635" t="s">
        <v>6673</v>
      </c>
      <c r="C12635" t="s">
        <v>6690</v>
      </c>
      <c r="D12635">
        <v>1</v>
      </c>
      <c r="E12635" t="s">
        <v>9056</v>
      </c>
      <c r="F12635">
        <v>1</v>
      </c>
      <c r="G12635">
        <v>1</v>
      </c>
      <c r="H12635" s="4" t="str">
        <f t="shared" si="394"/>
        <v>1CG137.1</v>
      </c>
      <c r="I12635" s="4" t="str">
        <f t="shared" si="395"/>
        <v>SG1_P0_VDDIO</v>
      </c>
    </row>
    <row r="12636" spans="1:9">
      <c r="A12636" t="s">
        <v>261</v>
      </c>
      <c r="B12636" t="s">
        <v>6673</v>
      </c>
      <c r="C12636" t="s">
        <v>6690</v>
      </c>
      <c r="D12636">
        <v>2</v>
      </c>
      <c r="E12636" t="s">
        <v>169</v>
      </c>
      <c r="F12636">
        <v>2</v>
      </c>
      <c r="G12636">
        <v>2</v>
      </c>
      <c r="H12636" s="4" t="str">
        <f t="shared" si="394"/>
        <v>1CG137.2</v>
      </c>
      <c r="I12636" s="4" t="str">
        <f t="shared" si="395"/>
        <v>DGND</v>
      </c>
    </row>
    <row r="12637" spans="1:9">
      <c r="A12637" t="s">
        <v>261</v>
      </c>
      <c r="B12637" t="s">
        <v>6673</v>
      </c>
      <c r="C12637" t="s">
        <v>6691</v>
      </c>
      <c r="D12637">
        <v>1</v>
      </c>
      <c r="E12637" t="s">
        <v>9056</v>
      </c>
      <c r="F12637">
        <v>1</v>
      </c>
      <c r="G12637">
        <v>1</v>
      </c>
      <c r="H12637" s="4" t="str">
        <f t="shared" si="394"/>
        <v>1CG138.1</v>
      </c>
      <c r="I12637" s="4" t="str">
        <f t="shared" si="395"/>
        <v>SG1_P0_VDDIO</v>
      </c>
    </row>
    <row r="12638" spans="1:9">
      <c r="A12638" t="s">
        <v>261</v>
      </c>
      <c r="B12638" t="s">
        <v>6673</v>
      </c>
      <c r="C12638" t="s">
        <v>6691</v>
      </c>
      <c r="D12638">
        <v>2</v>
      </c>
      <c r="E12638" t="s">
        <v>169</v>
      </c>
      <c r="F12638">
        <v>2</v>
      </c>
      <c r="G12638">
        <v>2</v>
      </c>
      <c r="H12638" s="4" t="str">
        <f t="shared" si="394"/>
        <v>1CG138.2</v>
      </c>
      <c r="I12638" s="4" t="str">
        <f t="shared" si="395"/>
        <v>DGND</v>
      </c>
    </row>
    <row r="12639" spans="1:9">
      <c r="A12639" t="s">
        <v>261</v>
      </c>
      <c r="B12639" t="s">
        <v>6673</v>
      </c>
      <c r="C12639" t="s">
        <v>6692</v>
      </c>
      <c r="D12639">
        <v>1</v>
      </c>
      <c r="E12639" t="s">
        <v>9056</v>
      </c>
      <c r="F12639">
        <v>1</v>
      </c>
      <c r="G12639">
        <v>1</v>
      </c>
      <c r="H12639" s="4" t="str">
        <f t="shared" si="394"/>
        <v>1CG139.1</v>
      </c>
      <c r="I12639" s="4" t="str">
        <f t="shared" si="395"/>
        <v>SG1_P0_VDDIO</v>
      </c>
    </row>
    <row r="12640" spans="1:9">
      <c r="A12640" t="s">
        <v>261</v>
      </c>
      <c r="B12640" t="s">
        <v>6673</v>
      </c>
      <c r="C12640" t="s">
        <v>6692</v>
      </c>
      <c r="D12640">
        <v>2</v>
      </c>
      <c r="E12640" t="s">
        <v>169</v>
      </c>
      <c r="F12640">
        <v>2</v>
      </c>
      <c r="G12640">
        <v>2</v>
      </c>
      <c r="H12640" s="4" t="str">
        <f t="shared" si="394"/>
        <v>1CG139.2</v>
      </c>
      <c r="I12640" s="4" t="str">
        <f t="shared" si="395"/>
        <v>DGND</v>
      </c>
    </row>
    <row r="12641" spans="1:9">
      <c r="A12641" t="s">
        <v>261</v>
      </c>
      <c r="B12641" t="s">
        <v>6673</v>
      </c>
      <c r="C12641" t="s">
        <v>9769</v>
      </c>
      <c r="D12641">
        <v>1</v>
      </c>
      <c r="E12641" t="s">
        <v>9058</v>
      </c>
      <c r="F12641">
        <v>1</v>
      </c>
      <c r="G12641">
        <v>1</v>
      </c>
      <c r="H12641" s="4" t="str">
        <f t="shared" si="394"/>
        <v>1CG140.1</v>
      </c>
      <c r="I12641" s="4" t="str">
        <f t="shared" si="395"/>
        <v>SG1_P5_VDDIO</v>
      </c>
    </row>
    <row r="12642" spans="1:9">
      <c r="A12642" t="s">
        <v>261</v>
      </c>
      <c r="B12642" t="s">
        <v>6673</v>
      </c>
      <c r="C12642" t="s">
        <v>9769</v>
      </c>
      <c r="D12642">
        <v>2</v>
      </c>
      <c r="E12642" t="s">
        <v>169</v>
      </c>
      <c r="F12642">
        <v>2</v>
      </c>
      <c r="G12642">
        <v>2</v>
      </c>
      <c r="H12642" s="4" t="str">
        <f t="shared" si="394"/>
        <v>1CG140.2</v>
      </c>
      <c r="I12642" s="4" t="str">
        <f t="shared" si="395"/>
        <v>DGND</v>
      </c>
    </row>
    <row r="12643" spans="1:9">
      <c r="A12643" t="s">
        <v>261</v>
      </c>
      <c r="B12643" t="s">
        <v>6673</v>
      </c>
      <c r="C12643" t="s">
        <v>9770</v>
      </c>
      <c r="D12643">
        <v>1</v>
      </c>
      <c r="E12643" t="s">
        <v>9058</v>
      </c>
      <c r="F12643">
        <v>1</v>
      </c>
      <c r="G12643">
        <v>1</v>
      </c>
      <c r="H12643" s="4" t="str">
        <f t="shared" si="394"/>
        <v>1CG141.1</v>
      </c>
      <c r="I12643" s="4" t="str">
        <f t="shared" si="395"/>
        <v>SG1_P5_VDDIO</v>
      </c>
    </row>
    <row r="12644" spans="1:9">
      <c r="A12644" t="s">
        <v>261</v>
      </c>
      <c r="B12644" t="s">
        <v>6673</v>
      </c>
      <c r="C12644" t="s">
        <v>9770</v>
      </c>
      <c r="D12644">
        <v>2</v>
      </c>
      <c r="E12644" t="s">
        <v>169</v>
      </c>
      <c r="F12644">
        <v>2</v>
      </c>
      <c r="G12644">
        <v>2</v>
      </c>
      <c r="H12644" s="4" t="str">
        <f t="shared" si="394"/>
        <v>1CG141.2</v>
      </c>
      <c r="I12644" s="4" t="str">
        <f t="shared" si="395"/>
        <v>DGND</v>
      </c>
    </row>
    <row r="12645" spans="1:9">
      <c r="A12645" t="s">
        <v>261</v>
      </c>
      <c r="B12645" t="s">
        <v>6673</v>
      </c>
      <c r="C12645" t="s">
        <v>9771</v>
      </c>
      <c r="D12645">
        <v>1</v>
      </c>
      <c r="E12645" t="s">
        <v>1454</v>
      </c>
      <c r="F12645">
        <v>1</v>
      </c>
      <c r="G12645">
        <v>1</v>
      </c>
      <c r="H12645" s="4" t="str">
        <f t="shared" si="394"/>
        <v>1CG143.1</v>
      </c>
      <c r="I12645" s="4" t="str">
        <f t="shared" si="395"/>
        <v>SG1_GPIO_VDDIO</v>
      </c>
    </row>
    <row r="12646" spans="1:9">
      <c r="A12646" t="s">
        <v>261</v>
      </c>
      <c r="B12646" t="s">
        <v>6673</v>
      </c>
      <c r="C12646" t="s">
        <v>9771</v>
      </c>
      <c r="D12646">
        <v>2</v>
      </c>
      <c r="E12646" t="s">
        <v>169</v>
      </c>
      <c r="F12646">
        <v>2</v>
      </c>
      <c r="G12646">
        <v>2</v>
      </c>
      <c r="H12646" s="4" t="str">
        <f t="shared" si="394"/>
        <v>1CG143.2</v>
      </c>
      <c r="I12646" s="4" t="str">
        <f t="shared" si="395"/>
        <v>DGND</v>
      </c>
    </row>
    <row r="12647" spans="1:9">
      <c r="A12647" t="s">
        <v>261</v>
      </c>
      <c r="B12647" t="s">
        <v>6673</v>
      </c>
      <c r="C12647" t="s">
        <v>6693</v>
      </c>
      <c r="D12647">
        <v>1</v>
      </c>
      <c r="E12647" t="s">
        <v>2082</v>
      </c>
      <c r="F12647">
        <v>1</v>
      </c>
      <c r="G12647">
        <v>1</v>
      </c>
      <c r="H12647" s="4" t="str">
        <f t="shared" si="394"/>
        <v>1CG144.1</v>
      </c>
      <c r="I12647" s="4" t="str">
        <f t="shared" si="395"/>
        <v>SG1_SRC_DVDD33</v>
      </c>
    </row>
    <row r="12648" spans="1:9">
      <c r="A12648" t="s">
        <v>261</v>
      </c>
      <c r="B12648" t="s">
        <v>6673</v>
      </c>
      <c r="C12648" t="s">
        <v>6693</v>
      </c>
      <c r="D12648">
        <v>2</v>
      </c>
      <c r="E12648" t="s">
        <v>169</v>
      </c>
      <c r="F12648">
        <v>2</v>
      </c>
      <c r="G12648">
        <v>2</v>
      </c>
      <c r="H12648" s="4" t="str">
        <f t="shared" si="394"/>
        <v>1CG144.2</v>
      </c>
      <c r="I12648" s="4" t="str">
        <f t="shared" si="395"/>
        <v>DGND</v>
      </c>
    </row>
    <row r="12649" spans="1:9">
      <c r="A12649" t="s">
        <v>261</v>
      </c>
      <c r="B12649" t="s">
        <v>6673</v>
      </c>
      <c r="C12649" t="s">
        <v>6694</v>
      </c>
      <c r="D12649">
        <v>1</v>
      </c>
      <c r="E12649" t="s">
        <v>9057</v>
      </c>
      <c r="F12649">
        <v>1</v>
      </c>
      <c r="G12649">
        <v>1</v>
      </c>
      <c r="H12649" s="4" t="str">
        <f t="shared" si="394"/>
        <v>1CG145.1</v>
      </c>
      <c r="I12649" s="4" t="str">
        <f t="shared" si="395"/>
        <v>SG1_P1_VDDIO</v>
      </c>
    </row>
    <row r="12650" spans="1:9">
      <c r="A12650" t="s">
        <v>261</v>
      </c>
      <c r="B12650" t="s">
        <v>6673</v>
      </c>
      <c r="C12650" t="s">
        <v>6694</v>
      </c>
      <c r="D12650">
        <v>2</v>
      </c>
      <c r="E12650" t="s">
        <v>169</v>
      </c>
      <c r="F12650">
        <v>2</v>
      </c>
      <c r="G12650">
        <v>2</v>
      </c>
      <c r="H12650" s="4" t="str">
        <f t="shared" si="394"/>
        <v>1CG145.2</v>
      </c>
      <c r="I12650" s="4" t="str">
        <f t="shared" si="395"/>
        <v>DGND</v>
      </c>
    </row>
    <row r="12651" spans="1:9">
      <c r="A12651" t="s">
        <v>261</v>
      </c>
      <c r="B12651" t="s">
        <v>6673</v>
      </c>
      <c r="C12651" t="s">
        <v>6695</v>
      </c>
      <c r="D12651">
        <v>1</v>
      </c>
      <c r="E12651" t="s">
        <v>9057</v>
      </c>
      <c r="F12651">
        <v>1</v>
      </c>
      <c r="G12651">
        <v>1</v>
      </c>
      <c r="H12651" s="4" t="str">
        <f t="shared" si="394"/>
        <v>1CG146.1</v>
      </c>
      <c r="I12651" s="4" t="str">
        <f t="shared" si="395"/>
        <v>SG1_P1_VDDIO</v>
      </c>
    </row>
    <row r="12652" spans="1:9">
      <c r="A12652" t="s">
        <v>261</v>
      </c>
      <c r="B12652" t="s">
        <v>6673</v>
      </c>
      <c r="C12652" t="s">
        <v>6695</v>
      </c>
      <c r="D12652">
        <v>2</v>
      </c>
      <c r="E12652" t="s">
        <v>169</v>
      </c>
      <c r="F12652">
        <v>2</v>
      </c>
      <c r="G12652">
        <v>2</v>
      </c>
      <c r="H12652" s="4" t="str">
        <f t="shared" si="394"/>
        <v>1CG146.2</v>
      </c>
      <c r="I12652" s="4" t="str">
        <f t="shared" si="395"/>
        <v>DGND</v>
      </c>
    </row>
    <row r="12653" spans="1:9">
      <c r="A12653" t="s">
        <v>261</v>
      </c>
      <c r="B12653" t="s">
        <v>6673</v>
      </c>
      <c r="C12653" t="s">
        <v>6696</v>
      </c>
      <c r="D12653">
        <v>1</v>
      </c>
      <c r="E12653" t="s">
        <v>9057</v>
      </c>
      <c r="F12653">
        <v>1</v>
      </c>
      <c r="G12653">
        <v>1</v>
      </c>
      <c r="H12653" s="4" t="str">
        <f t="shared" si="394"/>
        <v>1CG147.1</v>
      </c>
      <c r="I12653" s="4" t="str">
        <f t="shared" si="395"/>
        <v>SG1_P1_VDDIO</v>
      </c>
    </row>
    <row r="12654" spans="1:9">
      <c r="A12654" t="s">
        <v>261</v>
      </c>
      <c r="B12654" t="s">
        <v>6673</v>
      </c>
      <c r="C12654" t="s">
        <v>6696</v>
      </c>
      <c r="D12654">
        <v>2</v>
      </c>
      <c r="E12654" t="s">
        <v>169</v>
      </c>
      <c r="F12654">
        <v>2</v>
      </c>
      <c r="G12654">
        <v>2</v>
      </c>
      <c r="H12654" s="4" t="str">
        <f t="shared" si="394"/>
        <v>1CG147.2</v>
      </c>
      <c r="I12654" s="4" t="str">
        <f t="shared" si="395"/>
        <v>DGND</v>
      </c>
    </row>
    <row r="12655" spans="1:9">
      <c r="A12655" t="s">
        <v>261</v>
      </c>
      <c r="B12655" t="s">
        <v>6673</v>
      </c>
      <c r="C12655" t="s">
        <v>6697</v>
      </c>
      <c r="D12655">
        <v>1</v>
      </c>
      <c r="E12655" t="s">
        <v>9057</v>
      </c>
      <c r="F12655">
        <v>1</v>
      </c>
      <c r="G12655">
        <v>1</v>
      </c>
      <c r="H12655" s="4" t="str">
        <f t="shared" si="394"/>
        <v>1CG148.1</v>
      </c>
      <c r="I12655" s="4" t="str">
        <f t="shared" si="395"/>
        <v>SG1_P1_VDDIO</v>
      </c>
    </row>
    <row r="12656" spans="1:9">
      <c r="A12656" t="s">
        <v>261</v>
      </c>
      <c r="B12656" t="s">
        <v>6673</v>
      </c>
      <c r="C12656" t="s">
        <v>6697</v>
      </c>
      <c r="D12656">
        <v>2</v>
      </c>
      <c r="E12656" t="s">
        <v>169</v>
      </c>
      <c r="F12656">
        <v>2</v>
      </c>
      <c r="G12656">
        <v>2</v>
      </c>
      <c r="H12656" s="4" t="str">
        <f t="shared" si="394"/>
        <v>1CG148.2</v>
      </c>
      <c r="I12656" s="4" t="str">
        <f t="shared" si="395"/>
        <v>DGND</v>
      </c>
    </row>
    <row r="12657" spans="1:9">
      <c r="A12657" t="s">
        <v>261</v>
      </c>
      <c r="B12657" t="s">
        <v>6673</v>
      </c>
      <c r="C12657" t="s">
        <v>6698</v>
      </c>
      <c r="D12657">
        <v>1</v>
      </c>
      <c r="E12657" t="s">
        <v>2082</v>
      </c>
      <c r="F12657">
        <v>1</v>
      </c>
      <c r="G12657">
        <v>1</v>
      </c>
      <c r="H12657" s="4" t="str">
        <f t="shared" si="394"/>
        <v>1CG149.1</v>
      </c>
      <c r="I12657" s="4" t="str">
        <f t="shared" si="395"/>
        <v>SG1_SRC_DVDD33</v>
      </c>
    </row>
    <row r="12658" spans="1:9">
      <c r="A12658" t="s">
        <v>261</v>
      </c>
      <c r="B12658" t="s">
        <v>6673</v>
      </c>
      <c r="C12658" t="s">
        <v>6698</v>
      </c>
      <c r="D12658">
        <v>2</v>
      </c>
      <c r="E12658" t="s">
        <v>169</v>
      </c>
      <c r="F12658">
        <v>2</v>
      </c>
      <c r="G12658">
        <v>2</v>
      </c>
      <c r="H12658" s="4" t="str">
        <f t="shared" si="394"/>
        <v>1CG149.2</v>
      </c>
      <c r="I12658" s="4" t="str">
        <f t="shared" si="395"/>
        <v>DGND</v>
      </c>
    </row>
    <row r="12659" spans="1:9">
      <c r="A12659" t="s">
        <v>261</v>
      </c>
      <c r="B12659" t="s">
        <v>6673</v>
      </c>
      <c r="C12659" t="s">
        <v>6699</v>
      </c>
      <c r="D12659">
        <v>1</v>
      </c>
      <c r="E12659" t="s">
        <v>9058</v>
      </c>
      <c r="F12659">
        <v>1</v>
      </c>
      <c r="G12659">
        <v>1</v>
      </c>
      <c r="H12659" s="4" t="str">
        <f t="shared" si="394"/>
        <v>1CG150.1</v>
      </c>
      <c r="I12659" s="4" t="str">
        <f t="shared" si="395"/>
        <v>SG1_P5_VDDIO</v>
      </c>
    </row>
    <row r="12660" spans="1:9">
      <c r="A12660" t="s">
        <v>261</v>
      </c>
      <c r="B12660" t="s">
        <v>6673</v>
      </c>
      <c r="C12660" t="s">
        <v>6699</v>
      </c>
      <c r="D12660">
        <v>2</v>
      </c>
      <c r="E12660" t="s">
        <v>169</v>
      </c>
      <c r="F12660">
        <v>2</v>
      </c>
      <c r="G12660">
        <v>2</v>
      </c>
      <c r="H12660" s="4" t="str">
        <f t="shared" si="394"/>
        <v>1CG150.2</v>
      </c>
      <c r="I12660" s="4" t="str">
        <f t="shared" si="395"/>
        <v>DGND</v>
      </c>
    </row>
    <row r="12661" spans="1:9">
      <c r="A12661" t="s">
        <v>261</v>
      </c>
      <c r="B12661" t="s">
        <v>6673</v>
      </c>
      <c r="C12661" t="s">
        <v>6700</v>
      </c>
      <c r="D12661">
        <v>1</v>
      </c>
      <c r="E12661" t="s">
        <v>9058</v>
      </c>
      <c r="F12661">
        <v>1</v>
      </c>
      <c r="G12661">
        <v>1</v>
      </c>
      <c r="H12661" s="4" t="str">
        <f t="shared" si="394"/>
        <v>1CG151.1</v>
      </c>
      <c r="I12661" s="4" t="str">
        <f t="shared" si="395"/>
        <v>SG1_P5_VDDIO</v>
      </c>
    </row>
    <row r="12662" spans="1:9">
      <c r="A12662" t="s">
        <v>261</v>
      </c>
      <c r="B12662" t="s">
        <v>6673</v>
      </c>
      <c r="C12662" t="s">
        <v>6700</v>
      </c>
      <c r="D12662">
        <v>2</v>
      </c>
      <c r="E12662" t="s">
        <v>169</v>
      </c>
      <c r="F12662">
        <v>2</v>
      </c>
      <c r="G12662">
        <v>2</v>
      </c>
      <c r="H12662" s="4" t="str">
        <f t="shared" si="394"/>
        <v>1CG151.2</v>
      </c>
      <c r="I12662" s="4" t="str">
        <f t="shared" si="395"/>
        <v>DGND</v>
      </c>
    </row>
    <row r="12663" spans="1:9">
      <c r="A12663" t="s">
        <v>261</v>
      </c>
      <c r="B12663" t="s">
        <v>6673</v>
      </c>
      <c r="C12663" t="s">
        <v>6701</v>
      </c>
      <c r="D12663">
        <v>1</v>
      </c>
      <c r="E12663" t="s">
        <v>9058</v>
      </c>
      <c r="F12663">
        <v>1</v>
      </c>
      <c r="G12663">
        <v>1</v>
      </c>
      <c r="H12663" s="4" t="str">
        <f t="shared" si="394"/>
        <v>1CG152.1</v>
      </c>
      <c r="I12663" s="4" t="str">
        <f t="shared" si="395"/>
        <v>SG1_P5_VDDIO</v>
      </c>
    </row>
    <row r="12664" spans="1:9">
      <c r="A12664" t="s">
        <v>261</v>
      </c>
      <c r="B12664" t="s">
        <v>6673</v>
      </c>
      <c r="C12664" t="s">
        <v>6701</v>
      </c>
      <c r="D12664">
        <v>2</v>
      </c>
      <c r="E12664" t="s">
        <v>169</v>
      </c>
      <c r="F12664">
        <v>2</v>
      </c>
      <c r="G12664">
        <v>2</v>
      </c>
      <c r="H12664" s="4" t="str">
        <f t="shared" si="394"/>
        <v>1CG152.2</v>
      </c>
      <c r="I12664" s="4" t="str">
        <f t="shared" si="395"/>
        <v>DGND</v>
      </c>
    </row>
    <row r="12665" spans="1:9">
      <c r="A12665" t="s">
        <v>261</v>
      </c>
      <c r="B12665" t="s">
        <v>6673</v>
      </c>
      <c r="C12665" t="s">
        <v>6702</v>
      </c>
      <c r="D12665">
        <v>1</v>
      </c>
      <c r="E12665" t="s">
        <v>2082</v>
      </c>
      <c r="F12665">
        <v>1</v>
      </c>
      <c r="G12665">
        <v>1</v>
      </c>
      <c r="H12665" s="4" t="str">
        <f t="shared" si="394"/>
        <v>1CG154.1</v>
      </c>
      <c r="I12665" s="4" t="str">
        <f t="shared" si="395"/>
        <v>SG1_SRC_DVDD33</v>
      </c>
    </row>
    <row r="12666" spans="1:9">
      <c r="A12666" t="s">
        <v>261</v>
      </c>
      <c r="B12666" t="s">
        <v>6673</v>
      </c>
      <c r="C12666" t="s">
        <v>6702</v>
      </c>
      <c r="D12666">
        <v>2</v>
      </c>
      <c r="E12666" t="s">
        <v>169</v>
      </c>
      <c r="F12666">
        <v>2</v>
      </c>
      <c r="G12666">
        <v>2</v>
      </c>
      <c r="H12666" s="4" t="str">
        <f t="shared" si="394"/>
        <v>1CG154.2</v>
      </c>
      <c r="I12666" s="4" t="str">
        <f t="shared" si="395"/>
        <v>DGND</v>
      </c>
    </row>
    <row r="12667" spans="1:9">
      <c r="A12667" t="s">
        <v>261</v>
      </c>
      <c r="B12667" t="s">
        <v>6673</v>
      </c>
      <c r="C12667" t="s">
        <v>8403</v>
      </c>
      <c r="D12667">
        <v>1</v>
      </c>
      <c r="E12667" t="s">
        <v>2082</v>
      </c>
      <c r="F12667">
        <v>1</v>
      </c>
      <c r="G12667">
        <v>1</v>
      </c>
      <c r="H12667" s="4" t="str">
        <f t="shared" si="394"/>
        <v>1CG180.1</v>
      </c>
      <c r="I12667" s="4" t="str">
        <f t="shared" si="395"/>
        <v>SG1_SRC_DVDD33</v>
      </c>
    </row>
    <row r="12668" spans="1:9">
      <c r="A12668" t="s">
        <v>261</v>
      </c>
      <c r="B12668" t="s">
        <v>6673</v>
      </c>
      <c r="C12668" t="s">
        <v>8403</v>
      </c>
      <c r="D12668">
        <v>2</v>
      </c>
      <c r="E12668" t="s">
        <v>169</v>
      </c>
      <c r="F12668">
        <v>2</v>
      </c>
      <c r="G12668">
        <v>2</v>
      </c>
      <c r="H12668" s="4" t="str">
        <f t="shared" si="394"/>
        <v>1CG180.2</v>
      </c>
      <c r="I12668" s="4" t="str">
        <f t="shared" si="395"/>
        <v>DGND</v>
      </c>
    </row>
    <row r="12669" spans="1:9">
      <c r="A12669" t="s">
        <v>261</v>
      </c>
      <c r="B12669" t="s">
        <v>6673</v>
      </c>
      <c r="C12669" t="s">
        <v>8404</v>
      </c>
      <c r="D12669">
        <v>1</v>
      </c>
      <c r="E12669" t="s">
        <v>2082</v>
      </c>
      <c r="F12669">
        <v>1</v>
      </c>
      <c r="G12669">
        <v>1</v>
      </c>
      <c r="H12669" s="4" t="str">
        <f t="shared" si="394"/>
        <v>1CG181.1</v>
      </c>
      <c r="I12669" s="4" t="str">
        <f t="shared" si="395"/>
        <v>SG1_SRC_DVDD33</v>
      </c>
    </row>
    <row r="12670" spans="1:9">
      <c r="A12670" t="s">
        <v>261</v>
      </c>
      <c r="B12670" t="s">
        <v>6673</v>
      </c>
      <c r="C12670" t="s">
        <v>8404</v>
      </c>
      <c r="D12670">
        <v>2</v>
      </c>
      <c r="E12670" t="s">
        <v>169</v>
      </c>
      <c r="F12670">
        <v>2</v>
      </c>
      <c r="G12670">
        <v>2</v>
      </c>
      <c r="H12670" s="4" t="str">
        <f t="shared" si="394"/>
        <v>1CG181.2</v>
      </c>
      <c r="I12670" s="4" t="str">
        <f t="shared" si="395"/>
        <v>DGND</v>
      </c>
    </row>
    <row r="12671" spans="1:9">
      <c r="A12671" t="s">
        <v>261</v>
      </c>
      <c r="B12671" t="s">
        <v>6673</v>
      </c>
      <c r="C12671" t="s">
        <v>8405</v>
      </c>
      <c r="D12671">
        <v>1</v>
      </c>
      <c r="E12671" t="s">
        <v>2082</v>
      </c>
      <c r="F12671">
        <v>1</v>
      </c>
      <c r="G12671">
        <v>1</v>
      </c>
      <c r="H12671" s="4" t="str">
        <f t="shared" si="394"/>
        <v>1CG182.1</v>
      </c>
      <c r="I12671" s="4" t="str">
        <f t="shared" si="395"/>
        <v>SG1_SRC_DVDD33</v>
      </c>
    </row>
    <row r="12672" spans="1:9">
      <c r="A12672" t="s">
        <v>261</v>
      </c>
      <c r="B12672" t="s">
        <v>6673</v>
      </c>
      <c r="C12672" t="s">
        <v>8405</v>
      </c>
      <c r="D12672">
        <v>2</v>
      </c>
      <c r="E12672" t="s">
        <v>169</v>
      </c>
      <c r="F12672">
        <v>2</v>
      </c>
      <c r="G12672">
        <v>2</v>
      </c>
      <c r="H12672" s="4" t="str">
        <f t="shared" si="394"/>
        <v>1CG182.2</v>
      </c>
      <c r="I12672" s="4" t="str">
        <f t="shared" si="395"/>
        <v>DGND</v>
      </c>
    </row>
    <row r="12673" spans="1:9">
      <c r="A12673" t="s">
        <v>261</v>
      </c>
      <c r="B12673" t="s">
        <v>6673</v>
      </c>
      <c r="C12673" t="s">
        <v>8406</v>
      </c>
      <c r="D12673">
        <v>1</v>
      </c>
      <c r="E12673" t="s">
        <v>2082</v>
      </c>
      <c r="F12673">
        <v>1</v>
      </c>
      <c r="G12673">
        <v>1</v>
      </c>
      <c r="H12673" s="4" t="str">
        <f t="shared" si="394"/>
        <v>1CG183.1</v>
      </c>
      <c r="I12673" s="4" t="str">
        <f t="shared" si="395"/>
        <v>SG1_SRC_DVDD33</v>
      </c>
    </row>
    <row r="12674" spans="1:9">
      <c r="A12674" t="s">
        <v>261</v>
      </c>
      <c r="B12674" t="s">
        <v>6673</v>
      </c>
      <c r="C12674" t="s">
        <v>8406</v>
      </c>
      <c r="D12674">
        <v>2</v>
      </c>
      <c r="E12674" t="s">
        <v>169</v>
      </c>
      <c r="F12674">
        <v>2</v>
      </c>
      <c r="G12674">
        <v>2</v>
      </c>
      <c r="H12674" s="4" t="str">
        <f t="shared" ref="H12674:H12737" si="396">CONCATENATE(C12674,".",F12674)</f>
        <v>1CG183.2</v>
      </c>
      <c r="I12674" s="4" t="str">
        <f t="shared" ref="I12674:I12737" si="397">E12674</f>
        <v>DGND</v>
      </c>
    </row>
    <row r="12675" spans="1:9">
      <c r="A12675" t="s">
        <v>261</v>
      </c>
      <c r="B12675" t="s">
        <v>6673</v>
      </c>
      <c r="C12675" t="s">
        <v>6703</v>
      </c>
      <c r="D12675">
        <v>1</v>
      </c>
      <c r="E12675" t="s">
        <v>1454</v>
      </c>
      <c r="F12675">
        <v>1</v>
      </c>
      <c r="G12675">
        <v>1</v>
      </c>
      <c r="H12675" s="4" t="str">
        <f t="shared" si="396"/>
        <v>1RG64.1</v>
      </c>
      <c r="I12675" s="4" t="str">
        <f t="shared" si="397"/>
        <v>SG1_GPIO_VDDIO</v>
      </c>
    </row>
    <row r="12676" spans="1:9">
      <c r="A12676" t="s">
        <v>261</v>
      </c>
      <c r="B12676" t="s">
        <v>6673</v>
      </c>
      <c r="C12676" t="s">
        <v>6703</v>
      </c>
      <c r="D12676">
        <v>2</v>
      </c>
      <c r="E12676" t="s">
        <v>2082</v>
      </c>
      <c r="F12676">
        <v>2</v>
      </c>
      <c r="G12676">
        <v>2</v>
      </c>
      <c r="H12676" s="4" t="str">
        <f t="shared" si="396"/>
        <v>1RG64.2</v>
      </c>
      <c r="I12676" s="4" t="str">
        <f t="shared" si="397"/>
        <v>SG1_SRC_DVDD33</v>
      </c>
    </row>
    <row r="12677" spans="1:9">
      <c r="A12677" t="s">
        <v>261</v>
      </c>
      <c r="B12677" t="s">
        <v>6673</v>
      </c>
      <c r="C12677" t="s">
        <v>9220</v>
      </c>
      <c r="D12677" t="s">
        <v>2998</v>
      </c>
      <c r="E12677" t="s">
        <v>1454</v>
      </c>
      <c r="F12677" t="s">
        <v>432</v>
      </c>
      <c r="G12677" t="s">
        <v>2998</v>
      </c>
      <c r="H12677" s="4" t="str">
        <f t="shared" si="396"/>
        <v>GOLD1.L7</v>
      </c>
      <c r="I12677" s="4" t="str">
        <f t="shared" si="397"/>
        <v>SG1_GPIO_VDDIO</v>
      </c>
    </row>
    <row r="12678" spans="1:9">
      <c r="A12678" t="s">
        <v>261</v>
      </c>
      <c r="B12678" t="s">
        <v>6673</v>
      </c>
      <c r="C12678" t="s">
        <v>9220</v>
      </c>
      <c r="D12678" t="s">
        <v>2999</v>
      </c>
      <c r="E12678" t="s">
        <v>1454</v>
      </c>
      <c r="F12678" t="s">
        <v>1596</v>
      </c>
      <c r="G12678" t="s">
        <v>2999</v>
      </c>
      <c r="H12678" s="4" t="str">
        <f t="shared" si="396"/>
        <v>GOLD1.M9</v>
      </c>
      <c r="I12678" s="4" t="str">
        <f t="shared" si="397"/>
        <v>SG1_GPIO_VDDIO</v>
      </c>
    </row>
    <row r="12679" spans="1:9">
      <c r="A12679" t="s">
        <v>261</v>
      </c>
      <c r="B12679" t="s">
        <v>6673</v>
      </c>
      <c r="C12679" t="s">
        <v>9220</v>
      </c>
      <c r="D12679" t="s">
        <v>1563</v>
      </c>
      <c r="E12679" t="s">
        <v>1454</v>
      </c>
      <c r="F12679" t="s">
        <v>1336</v>
      </c>
      <c r="G12679" t="s">
        <v>1563</v>
      </c>
      <c r="H12679" s="4" t="str">
        <f t="shared" si="396"/>
        <v>GOLD1.R6</v>
      </c>
      <c r="I12679" s="4" t="str">
        <f t="shared" si="397"/>
        <v>SG1_GPIO_VDDIO</v>
      </c>
    </row>
    <row r="12680" spans="1:9">
      <c r="A12680" t="s">
        <v>261</v>
      </c>
      <c r="B12680" t="s">
        <v>6673</v>
      </c>
      <c r="C12680" t="s">
        <v>9220</v>
      </c>
      <c r="D12680" t="s">
        <v>1565</v>
      </c>
      <c r="E12680" t="s">
        <v>1454</v>
      </c>
      <c r="F12680" t="s">
        <v>321</v>
      </c>
      <c r="G12680" t="s">
        <v>1565</v>
      </c>
      <c r="H12680" s="4" t="str">
        <f t="shared" si="396"/>
        <v>GOLD1.T6</v>
      </c>
      <c r="I12680" s="4" t="str">
        <f t="shared" si="397"/>
        <v>SG1_GPIO_VDDIO</v>
      </c>
    </row>
    <row r="12681" spans="1:9">
      <c r="A12681" t="s">
        <v>261</v>
      </c>
      <c r="B12681" t="s">
        <v>6673</v>
      </c>
      <c r="C12681" t="s">
        <v>9220</v>
      </c>
      <c r="D12681" t="s">
        <v>3001</v>
      </c>
      <c r="E12681" t="s">
        <v>4823</v>
      </c>
      <c r="F12681" t="s">
        <v>429</v>
      </c>
      <c r="G12681" t="s">
        <v>3001</v>
      </c>
      <c r="H12681" s="4" t="str">
        <f t="shared" si="396"/>
        <v>GOLD1.H7</v>
      </c>
      <c r="I12681" s="4" t="str">
        <f t="shared" si="397"/>
        <v>SG1_P0_LDOOUT</v>
      </c>
    </row>
    <row r="12682" spans="1:9">
      <c r="A12682" t="s">
        <v>261</v>
      </c>
      <c r="B12682" t="s">
        <v>6673</v>
      </c>
      <c r="C12682" t="s">
        <v>9220</v>
      </c>
      <c r="D12682" t="s">
        <v>3002</v>
      </c>
      <c r="E12682" t="s">
        <v>4823</v>
      </c>
      <c r="F12682" t="s">
        <v>430</v>
      </c>
      <c r="G12682" t="s">
        <v>3002</v>
      </c>
      <c r="H12682" s="4" t="str">
        <f t="shared" si="396"/>
        <v>GOLD1.H8</v>
      </c>
      <c r="I12682" s="4" t="str">
        <f t="shared" si="397"/>
        <v>SG1_P0_LDOOUT</v>
      </c>
    </row>
    <row r="12683" spans="1:9">
      <c r="A12683" t="s">
        <v>261</v>
      </c>
      <c r="B12683" t="s">
        <v>6673</v>
      </c>
      <c r="C12683" t="s">
        <v>9220</v>
      </c>
      <c r="D12683" t="s">
        <v>3003</v>
      </c>
      <c r="E12683" t="s">
        <v>9056</v>
      </c>
      <c r="F12683" t="s">
        <v>213</v>
      </c>
      <c r="G12683" t="s">
        <v>3003</v>
      </c>
      <c r="H12683" s="4" t="str">
        <f t="shared" si="396"/>
        <v>GOLD1.B1</v>
      </c>
      <c r="I12683" s="4" t="str">
        <f t="shared" si="397"/>
        <v>SG1_P0_VDDIO</v>
      </c>
    </row>
    <row r="12684" spans="1:9">
      <c r="A12684" t="s">
        <v>261</v>
      </c>
      <c r="B12684" t="s">
        <v>6673</v>
      </c>
      <c r="C12684" t="s">
        <v>9220</v>
      </c>
      <c r="D12684" t="s">
        <v>3004</v>
      </c>
      <c r="E12684" t="s">
        <v>9056</v>
      </c>
      <c r="F12684" t="s">
        <v>312</v>
      </c>
      <c r="G12684" t="s">
        <v>3004</v>
      </c>
      <c r="H12684" s="4" t="str">
        <f t="shared" si="396"/>
        <v>GOLD1.F1</v>
      </c>
      <c r="I12684" s="4" t="str">
        <f t="shared" si="397"/>
        <v>SG1_P0_VDDIO</v>
      </c>
    </row>
    <row r="12685" spans="1:9">
      <c r="A12685" t="s">
        <v>261</v>
      </c>
      <c r="B12685" t="s">
        <v>6673</v>
      </c>
      <c r="C12685" t="s">
        <v>9220</v>
      </c>
      <c r="D12685" t="s">
        <v>3005</v>
      </c>
      <c r="E12685" t="s">
        <v>9056</v>
      </c>
      <c r="F12685" t="s">
        <v>360</v>
      </c>
      <c r="G12685" t="s">
        <v>3005</v>
      </c>
      <c r="H12685" s="4" t="str">
        <f t="shared" si="396"/>
        <v>GOLD1.F2</v>
      </c>
      <c r="I12685" s="4" t="str">
        <f t="shared" si="397"/>
        <v>SG1_P0_VDDIO</v>
      </c>
    </row>
    <row r="12686" spans="1:9">
      <c r="A12686" t="s">
        <v>261</v>
      </c>
      <c r="B12686" t="s">
        <v>6673</v>
      </c>
      <c r="C12686" t="s">
        <v>9220</v>
      </c>
      <c r="D12686" t="s">
        <v>3006</v>
      </c>
      <c r="E12686" t="s">
        <v>4824</v>
      </c>
      <c r="F12686" t="s">
        <v>270</v>
      </c>
      <c r="G12686" t="s">
        <v>3006</v>
      </c>
      <c r="H12686" s="4" t="str">
        <f t="shared" si="396"/>
        <v>GOLD1.K13</v>
      </c>
      <c r="I12686" s="4" t="str">
        <f t="shared" si="397"/>
        <v>SG1_P1_LDOOUT</v>
      </c>
    </row>
    <row r="12687" spans="1:9">
      <c r="A12687" t="s">
        <v>261</v>
      </c>
      <c r="B12687" t="s">
        <v>6673</v>
      </c>
      <c r="C12687" t="s">
        <v>9220</v>
      </c>
      <c r="D12687" t="s">
        <v>3007</v>
      </c>
      <c r="E12687" t="s">
        <v>4824</v>
      </c>
      <c r="F12687" t="s">
        <v>454</v>
      </c>
      <c r="G12687" t="s">
        <v>3007</v>
      </c>
      <c r="H12687" s="4" t="str">
        <f t="shared" si="396"/>
        <v>GOLD1.L13</v>
      </c>
      <c r="I12687" s="4" t="str">
        <f t="shared" si="397"/>
        <v>SG1_P1_LDOOUT</v>
      </c>
    </row>
    <row r="12688" spans="1:9">
      <c r="A12688" t="s">
        <v>261</v>
      </c>
      <c r="B12688" t="s">
        <v>6673</v>
      </c>
      <c r="C12688" t="s">
        <v>9220</v>
      </c>
      <c r="D12688" t="s">
        <v>3008</v>
      </c>
      <c r="E12688" t="s">
        <v>9057</v>
      </c>
      <c r="F12688" t="s">
        <v>1385</v>
      </c>
      <c r="G12688" t="s">
        <v>3008</v>
      </c>
      <c r="H12688" s="4" t="str">
        <f t="shared" si="396"/>
        <v>GOLD1.R19</v>
      </c>
      <c r="I12688" s="4" t="str">
        <f t="shared" si="397"/>
        <v>SG1_P1_VDDIO</v>
      </c>
    </row>
    <row r="12689" spans="1:9">
      <c r="A12689" t="s">
        <v>261</v>
      </c>
      <c r="B12689" t="s">
        <v>6673</v>
      </c>
      <c r="C12689" t="s">
        <v>9220</v>
      </c>
      <c r="D12689" t="s">
        <v>3009</v>
      </c>
      <c r="E12689" t="s">
        <v>9057</v>
      </c>
      <c r="F12689" t="s">
        <v>1609</v>
      </c>
      <c r="G12689" t="s">
        <v>3009</v>
      </c>
      <c r="H12689" s="4" t="str">
        <f t="shared" si="396"/>
        <v>GOLD1.T18</v>
      </c>
      <c r="I12689" s="4" t="str">
        <f t="shared" si="397"/>
        <v>SG1_P1_VDDIO</v>
      </c>
    </row>
    <row r="12690" spans="1:9">
      <c r="A12690" t="s">
        <v>261</v>
      </c>
      <c r="B12690" t="s">
        <v>6673</v>
      </c>
      <c r="C12690" t="s">
        <v>9220</v>
      </c>
      <c r="D12690" t="s">
        <v>1567</v>
      </c>
      <c r="E12690" t="s">
        <v>2093</v>
      </c>
      <c r="F12690" t="s">
        <v>269</v>
      </c>
      <c r="G12690" t="s">
        <v>1567</v>
      </c>
      <c r="H12690" s="4" t="str">
        <f t="shared" si="396"/>
        <v>GOLD1.K12</v>
      </c>
      <c r="I12690" s="4" t="str">
        <f t="shared" si="397"/>
        <v>SG1_P5_LDOOUT</v>
      </c>
    </row>
    <row r="12691" spans="1:9">
      <c r="A12691" t="s">
        <v>261</v>
      </c>
      <c r="B12691" t="s">
        <v>6673</v>
      </c>
      <c r="C12691" t="s">
        <v>9220</v>
      </c>
      <c r="D12691" t="s">
        <v>1568</v>
      </c>
      <c r="E12691" t="s">
        <v>2093</v>
      </c>
      <c r="F12691" t="s">
        <v>1590</v>
      </c>
      <c r="G12691" t="s">
        <v>1568</v>
      </c>
      <c r="H12691" s="4" t="str">
        <f t="shared" si="396"/>
        <v>GOLD1.L12</v>
      </c>
      <c r="I12691" s="4" t="str">
        <f t="shared" si="397"/>
        <v>SG1_P5_LDOOUT</v>
      </c>
    </row>
    <row r="12692" spans="1:9">
      <c r="A12692" t="s">
        <v>261</v>
      </c>
      <c r="B12692" t="s">
        <v>6673</v>
      </c>
      <c r="C12692" t="s">
        <v>9220</v>
      </c>
      <c r="D12692" t="s">
        <v>1570</v>
      </c>
      <c r="E12692" t="s">
        <v>9058</v>
      </c>
      <c r="F12692" t="s">
        <v>910</v>
      </c>
      <c r="G12692" t="s">
        <v>1570</v>
      </c>
      <c r="H12692" s="4" t="str">
        <f t="shared" si="396"/>
        <v>GOLD1.D18</v>
      </c>
      <c r="I12692" s="4" t="str">
        <f t="shared" si="397"/>
        <v>SG1_P5_VDDIO</v>
      </c>
    </row>
    <row r="12693" spans="1:9">
      <c r="A12693" t="s">
        <v>261</v>
      </c>
      <c r="B12693" t="s">
        <v>6673</v>
      </c>
      <c r="C12693" t="s">
        <v>9220</v>
      </c>
      <c r="D12693" t="s">
        <v>1572</v>
      </c>
      <c r="E12693" t="s">
        <v>9058</v>
      </c>
      <c r="F12693" t="s">
        <v>1584</v>
      </c>
      <c r="G12693" t="s">
        <v>1572</v>
      </c>
      <c r="H12693" s="4" t="str">
        <f t="shared" si="396"/>
        <v>GOLD1.H18</v>
      </c>
      <c r="I12693" s="4" t="str">
        <f t="shared" si="397"/>
        <v>SG1_P5_VDDIO</v>
      </c>
    </row>
    <row r="12694" spans="1:9">
      <c r="A12694" t="s">
        <v>261</v>
      </c>
      <c r="B12694" t="s">
        <v>6673</v>
      </c>
      <c r="C12694" t="s">
        <v>9220</v>
      </c>
      <c r="D12694" t="s">
        <v>1573</v>
      </c>
      <c r="E12694" t="s">
        <v>9058</v>
      </c>
      <c r="F12694" t="s">
        <v>1585</v>
      </c>
      <c r="G12694" t="s">
        <v>1573</v>
      </c>
      <c r="H12694" s="4" t="str">
        <f t="shared" si="396"/>
        <v>GOLD1.H19</v>
      </c>
      <c r="I12694" s="4" t="str">
        <f t="shared" si="397"/>
        <v>SG1_P5_VDDIO</v>
      </c>
    </row>
    <row r="12695" spans="1:9">
      <c r="A12695" t="s">
        <v>261</v>
      </c>
      <c r="B12695" t="s">
        <v>6673</v>
      </c>
      <c r="C12695" t="s">
        <v>9220</v>
      </c>
      <c r="D12695" t="s">
        <v>3000</v>
      </c>
      <c r="E12695" t="s">
        <v>1454</v>
      </c>
      <c r="F12695" t="s">
        <v>278</v>
      </c>
      <c r="G12695" t="s">
        <v>3000</v>
      </c>
      <c r="H12695" s="4" t="str">
        <f t="shared" si="396"/>
        <v>GOLD1.R15</v>
      </c>
      <c r="I12695" s="4" t="str">
        <f t="shared" si="397"/>
        <v>SG1_GPIO_VDDIO</v>
      </c>
    </row>
    <row r="12696" spans="1:9">
      <c r="A12696" t="s">
        <v>261</v>
      </c>
      <c r="B12696" t="s">
        <v>6673</v>
      </c>
      <c r="C12696" t="s">
        <v>1454</v>
      </c>
      <c r="D12696" t="s">
        <v>173</v>
      </c>
      <c r="E12696" t="s">
        <v>1454</v>
      </c>
      <c r="F12696">
        <v>1</v>
      </c>
      <c r="G12696" t="s">
        <v>173</v>
      </c>
      <c r="H12696" s="4" t="str">
        <f t="shared" si="396"/>
        <v>SG1_GPIO_VDDIO.1</v>
      </c>
      <c r="I12696" s="4" t="str">
        <f t="shared" si="397"/>
        <v>SG1_GPIO_VDDIO</v>
      </c>
    </row>
    <row r="12697" spans="1:9">
      <c r="A12697" t="s">
        <v>261</v>
      </c>
      <c r="B12697" t="s">
        <v>6673</v>
      </c>
      <c r="C12697" t="s">
        <v>4823</v>
      </c>
      <c r="D12697" t="s">
        <v>173</v>
      </c>
      <c r="E12697" t="s">
        <v>4823</v>
      </c>
      <c r="F12697">
        <v>1</v>
      </c>
      <c r="G12697" t="s">
        <v>173</v>
      </c>
      <c r="H12697" s="4" t="str">
        <f t="shared" si="396"/>
        <v>SG1_P0_LDOOUT.1</v>
      </c>
      <c r="I12697" s="4" t="str">
        <f t="shared" si="397"/>
        <v>SG1_P0_LDOOUT</v>
      </c>
    </row>
    <row r="12698" spans="1:9">
      <c r="A12698" t="s">
        <v>261</v>
      </c>
      <c r="B12698" t="s">
        <v>6673</v>
      </c>
      <c r="C12698" t="s">
        <v>4824</v>
      </c>
      <c r="D12698" t="s">
        <v>173</v>
      </c>
      <c r="E12698" t="s">
        <v>4824</v>
      </c>
      <c r="F12698">
        <v>1</v>
      </c>
      <c r="G12698" t="s">
        <v>173</v>
      </c>
      <c r="H12698" s="4" t="str">
        <f t="shared" si="396"/>
        <v>SG1_P1_LDOOUT.1</v>
      </c>
      <c r="I12698" s="4" t="str">
        <f t="shared" si="397"/>
        <v>SG1_P1_LDOOUT</v>
      </c>
    </row>
    <row r="12699" spans="1:9">
      <c r="A12699" t="s">
        <v>261</v>
      </c>
      <c r="B12699" t="s">
        <v>6673</v>
      </c>
      <c r="C12699" t="s">
        <v>2093</v>
      </c>
      <c r="D12699" t="s">
        <v>173</v>
      </c>
      <c r="E12699" t="s">
        <v>2093</v>
      </c>
      <c r="F12699">
        <v>1</v>
      </c>
      <c r="G12699" t="s">
        <v>173</v>
      </c>
      <c r="H12699" s="4" t="str">
        <f t="shared" si="396"/>
        <v>SG1_P5_LDOOUT.1</v>
      </c>
      <c r="I12699" s="4" t="str">
        <f t="shared" si="397"/>
        <v>SG1_P5_LDOOUT</v>
      </c>
    </row>
    <row r="12700" spans="1:9">
      <c r="A12700" t="s">
        <v>261</v>
      </c>
      <c r="B12700" t="s">
        <v>6704</v>
      </c>
      <c r="C12700" t="s">
        <v>6716</v>
      </c>
      <c r="D12700">
        <v>1</v>
      </c>
      <c r="E12700" t="s">
        <v>1455</v>
      </c>
      <c r="F12700">
        <v>1</v>
      </c>
      <c r="G12700">
        <v>1</v>
      </c>
      <c r="H12700" s="4" t="str">
        <f t="shared" si="396"/>
        <v>1CG326.1</v>
      </c>
      <c r="I12700" s="4" t="str">
        <f t="shared" si="397"/>
        <v>SG1_VBAT</v>
      </c>
    </row>
    <row r="12701" spans="1:9">
      <c r="A12701" t="s">
        <v>261</v>
      </c>
      <c r="B12701" t="s">
        <v>6704</v>
      </c>
      <c r="C12701" t="s">
        <v>6716</v>
      </c>
      <c r="D12701">
        <v>2</v>
      </c>
      <c r="E12701" t="s">
        <v>169</v>
      </c>
      <c r="F12701">
        <v>2</v>
      </c>
      <c r="G12701">
        <v>2</v>
      </c>
      <c r="H12701" s="4" t="str">
        <f t="shared" si="396"/>
        <v>1CG326.2</v>
      </c>
      <c r="I12701" s="4" t="str">
        <f t="shared" si="397"/>
        <v>DGND</v>
      </c>
    </row>
    <row r="12702" spans="1:9">
      <c r="A12702" t="s">
        <v>261</v>
      </c>
      <c r="B12702" t="s">
        <v>6704</v>
      </c>
      <c r="C12702" t="s">
        <v>6717</v>
      </c>
      <c r="D12702">
        <v>1</v>
      </c>
      <c r="E12702" t="s">
        <v>1455</v>
      </c>
      <c r="F12702">
        <v>1</v>
      </c>
      <c r="G12702">
        <v>1</v>
      </c>
      <c r="H12702" s="4" t="str">
        <f t="shared" si="396"/>
        <v>1CG327.1</v>
      </c>
      <c r="I12702" s="4" t="str">
        <f t="shared" si="397"/>
        <v>SG1_VBAT</v>
      </c>
    </row>
    <row r="12703" spans="1:9">
      <c r="A12703" t="s">
        <v>261</v>
      </c>
      <c r="B12703" t="s">
        <v>6704</v>
      </c>
      <c r="C12703" t="s">
        <v>6717</v>
      </c>
      <c r="D12703">
        <v>2</v>
      </c>
      <c r="E12703" t="s">
        <v>169</v>
      </c>
      <c r="F12703">
        <v>2</v>
      </c>
      <c r="G12703">
        <v>2</v>
      </c>
      <c r="H12703" s="4" t="str">
        <f t="shared" si="396"/>
        <v>1CG327.2</v>
      </c>
      <c r="I12703" s="4" t="str">
        <f t="shared" si="397"/>
        <v>DGND</v>
      </c>
    </row>
    <row r="12704" spans="1:9">
      <c r="A12704" t="s">
        <v>261</v>
      </c>
      <c r="B12704" t="s">
        <v>6704</v>
      </c>
      <c r="C12704" t="s">
        <v>6718</v>
      </c>
      <c r="D12704">
        <v>1</v>
      </c>
      <c r="E12704" t="s">
        <v>1455</v>
      </c>
      <c r="F12704">
        <v>1</v>
      </c>
      <c r="G12704">
        <v>1</v>
      </c>
      <c r="H12704" s="4" t="str">
        <f t="shared" si="396"/>
        <v>1RG1.1</v>
      </c>
      <c r="I12704" s="4" t="str">
        <f t="shared" si="397"/>
        <v>SG1_VBAT</v>
      </c>
    </row>
    <row r="12705" spans="1:9">
      <c r="A12705" t="s">
        <v>261</v>
      </c>
      <c r="B12705" t="s">
        <v>6704</v>
      </c>
      <c r="C12705" t="s">
        <v>6718</v>
      </c>
      <c r="D12705">
        <v>2</v>
      </c>
      <c r="E12705" t="s">
        <v>466</v>
      </c>
      <c r="F12705">
        <v>2</v>
      </c>
      <c r="G12705">
        <v>2</v>
      </c>
      <c r="H12705" s="4" t="str">
        <f t="shared" si="396"/>
        <v>1RG1.2</v>
      </c>
      <c r="I12705" s="4" t="str">
        <f t="shared" si="397"/>
        <v>VDC</v>
      </c>
    </row>
    <row r="12706" spans="1:9">
      <c r="A12706" t="s">
        <v>261</v>
      </c>
      <c r="B12706" t="s">
        <v>6704</v>
      </c>
      <c r="C12706" t="s">
        <v>9220</v>
      </c>
      <c r="D12706" t="s">
        <v>164</v>
      </c>
      <c r="E12706" t="s">
        <v>1455</v>
      </c>
      <c r="F12706" t="s">
        <v>181</v>
      </c>
      <c r="G12706" t="s">
        <v>164</v>
      </c>
      <c r="H12706" s="4" t="str">
        <f t="shared" si="396"/>
        <v>GOLD1.G7</v>
      </c>
      <c r="I12706" s="4" t="str">
        <f t="shared" si="397"/>
        <v>SG1_VBAT</v>
      </c>
    </row>
    <row r="12707" spans="1:9">
      <c r="A12707" t="s">
        <v>261</v>
      </c>
      <c r="B12707" t="s">
        <v>6704</v>
      </c>
      <c r="C12707" t="s">
        <v>1455</v>
      </c>
      <c r="D12707" t="s">
        <v>173</v>
      </c>
      <c r="E12707" t="s">
        <v>1455</v>
      </c>
      <c r="F12707">
        <v>1</v>
      </c>
      <c r="G12707" t="s">
        <v>173</v>
      </c>
      <c r="H12707" s="4" t="str">
        <f t="shared" si="396"/>
        <v>SG1_VBAT.1</v>
      </c>
      <c r="I12707" s="4" t="str">
        <f t="shared" si="397"/>
        <v>SG1_VBAT</v>
      </c>
    </row>
    <row r="12708" spans="1:9">
      <c r="A12708" t="s">
        <v>261</v>
      </c>
      <c r="B12708" t="s">
        <v>6720</v>
      </c>
      <c r="C12708" t="s">
        <v>6721</v>
      </c>
      <c r="D12708">
        <v>1</v>
      </c>
      <c r="E12708" t="s">
        <v>4825</v>
      </c>
      <c r="F12708">
        <v>1</v>
      </c>
      <c r="G12708">
        <v>1</v>
      </c>
      <c r="H12708" s="4" t="str">
        <f t="shared" si="396"/>
        <v>2BD1.1</v>
      </c>
      <c r="I12708" s="4" t="str">
        <f t="shared" si="397"/>
        <v>S2_DVDD09</v>
      </c>
    </row>
    <row r="12709" spans="1:9">
      <c r="A12709" t="s">
        <v>261</v>
      </c>
      <c r="B12709" t="s">
        <v>6720</v>
      </c>
      <c r="C12709" t="s">
        <v>6721</v>
      </c>
      <c r="D12709">
        <v>2</v>
      </c>
      <c r="E12709" t="s">
        <v>4826</v>
      </c>
      <c r="F12709">
        <v>2</v>
      </c>
      <c r="G12709">
        <v>2</v>
      </c>
      <c r="H12709" s="4" t="str">
        <f t="shared" si="396"/>
        <v>2BD1.2</v>
      </c>
      <c r="I12709" s="4" t="str">
        <f t="shared" si="397"/>
        <v>S2_F_DVDD09</v>
      </c>
    </row>
    <row r="12710" spans="1:9">
      <c r="A12710" t="s">
        <v>261</v>
      </c>
      <c r="B12710" t="s">
        <v>6720</v>
      </c>
      <c r="C12710" t="s">
        <v>6722</v>
      </c>
      <c r="D12710">
        <v>1</v>
      </c>
      <c r="E12710" t="s">
        <v>4827</v>
      </c>
      <c r="F12710">
        <v>1</v>
      </c>
      <c r="G12710">
        <v>1</v>
      </c>
      <c r="H12710" s="4" t="str">
        <f t="shared" si="396"/>
        <v>2BD2.1</v>
      </c>
      <c r="I12710" s="4" t="str">
        <f t="shared" si="397"/>
        <v>S2_AVDD09</v>
      </c>
    </row>
    <row r="12711" spans="1:9">
      <c r="A12711" t="s">
        <v>261</v>
      </c>
      <c r="B12711" t="s">
        <v>6720</v>
      </c>
      <c r="C12711" t="s">
        <v>6722</v>
      </c>
      <c r="D12711">
        <v>2</v>
      </c>
      <c r="E12711" t="s">
        <v>4828</v>
      </c>
      <c r="F12711">
        <v>2</v>
      </c>
      <c r="G12711">
        <v>2</v>
      </c>
      <c r="H12711" s="4" t="str">
        <f t="shared" si="396"/>
        <v>2BD2.2</v>
      </c>
      <c r="I12711" s="4" t="str">
        <f t="shared" si="397"/>
        <v>S2_F_AVDD09</v>
      </c>
    </row>
    <row r="12712" spans="1:9">
      <c r="A12712" t="s">
        <v>261</v>
      </c>
      <c r="B12712" t="s">
        <v>6720</v>
      </c>
      <c r="C12712" t="s">
        <v>8407</v>
      </c>
      <c r="D12712">
        <v>1</v>
      </c>
      <c r="E12712" t="s">
        <v>4825</v>
      </c>
      <c r="F12712">
        <v>1</v>
      </c>
      <c r="G12712">
        <v>1</v>
      </c>
      <c r="H12712" s="4" t="str">
        <f t="shared" si="396"/>
        <v>2BD19.1</v>
      </c>
      <c r="I12712" s="4" t="str">
        <f t="shared" si="397"/>
        <v>S2_DVDD09</v>
      </c>
    </row>
    <row r="12713" spans="1:9">
      <c r="A12713" t="s">
        <v>261</v>
      </c>
      <c r="B12713" t="s">
        <v>6720</v>
      </c>
      <c r="C12713" t="s">
        <v>8407</v>
      </c>
      <c r="D12713">
        <v>2</v>
      </c>
      <c r="E12713" t="s">
        <v>4826</v>
      </c>
      <c r="F12713">
        <v>2</v>
      </c>
      <c r="G12713">
        <v>2</v>
      </c>
      <c r="H12713" s="4" t="str">
        <f t="shared" si="396"/>
        <v>2BD19.2</v>
      </c>
      <c r="I12713" s="4" t="str">
        <f t="shared" si="397"/>
        <v>S2_F_DVDD09</v>
      </c>
    </row>
    <row r="12714" spans="1:9">
      <c r="A12714" t="s">
        <v>261</v>
      </c>
      <c r="B12714" t="s">
        <v>6720</v>
      </c>
      <c r="C12714" t="s">
        <v>8408</v>
      </c>
      <c r="D12714">
        <v>1</v>
      </c>
      <c r="E12714" t="s">
        <v>4825</v>
      </c>
      <c r="F12714">
        <v>1</v>
      </c>
      <c r="G12714">
        <v>1</v>
      </c>
      <c r="H12714" s="4" t="str">
        <f t="shared" si="396"/>
        <v>2BD20.1</v>
      </c>
      <c r="I12714" s="4" t="str">
        <f t="shared" si="397"/>
        <v>S2_DVDD09</v>
      </c>
    </row>
    <row r="12715" spans="1:9">
      <c r="A12715" t="s">
        <v>261</v>
      </c>
      <c r="B12715" t="s">
        <v>6720</v>
      </c>
      <c r="C12715" t="s">
        <v>8408</v>
      </c>
      <c r="D12715">
        <v>2</v>
      </c>
      <c r="E12715" t="s">
        <v>4826</v>
      </c>
      <c r="F12715">
        <v>2</v>
      </c>
      <c r="G12715">
        <v>2</v>
      </c>
      <c r="H12715" s="4" t="str">
        <f t="shared" si="396"/>
        <v>2BD20.2</v>
      </c>
      <c r="I12715" s="4" t="str">
        <f t="shared" si="397"/>
        <v>S2_F_DVDD09</v>
      </c>
    </row>
    <row r="12716" spans="1:9">
      <c r="A12716" t="s">
        <v>261</v>
      </c>
      <c r="B12716" t="s">
        <v>6720</v>
      </c>
      <c r="C12716" t="s">
        <v>6723</v>
      </c>
      <c r="D12716">
        <v>1</v>
      </c>
      <c r="E12716" t="s">
        <v>4825</v>
      </c>
      <c r="F12716">
        <v>1</v>
      </c>
      <c r="G12716">
        <v>1</v>
      </c>
      <c r="H12716" s="4" t="str">
        <f t="shared" si="396"/>
        <v>2CD1.1</v>
      </c>
      <c r="I12716" s="4" t="str">
        <f t="shared" si="397"/>
        <v>S2_DVDD09</v>
      </c>
    </row>
    <row r="12717" spans="1:9">
      <c r="A12717" t="s">
        <v>261</v>
      </c>
      <c r="B12717" t="s">
        <v>6720</v>
      </c>
      <c r="C12717" t="s">
        <v>6723</v>
      </c>
      <c r="D12717">
        <v>2</v>
      </c>
      <c r="E12717" t="s">
        <v>169</v>
      </c>
      <c r="F12717">
        <v>2</v>
      </c>
      <c r="G12717">
        <v>2</v>
      </c>
      <c r="H12717" s="4" t="str">
        <f t="shared" si="396"/>
        <v>2CD1.2</v>
      </c>
      <c r="I12717" s="4" t="str">
        <f t="shared" si="397"/>
        <v>DGND</v>
      </c>
    </row>
    <row r="12718" spans="1:9">
      <c r="A12718" t="s">
        <v>261</v>
      </c>
      <c r="B12718" t="s">
        <v>6720</v>
      </c>
      <c r="C12718" t="s">
        <v>6724</v>
      </c>
      <c r="D12718">
        <v>1</v>
      </c>
      <c r="E12718" t="s">
        <v>4825</v>
      </c>
      <c r="F12718">
        <v>1</v>
      </c>
      <c r="G12718">
        <v>1</v>
      </c>
      <c r="H12718" s="4" t="str">
        <f t="shared" si="396"/>
        <v>2CD2.1</v>
      </c>
      <c r="I12718" s="4" t="str">
        <f t="shared" si="397"/>
        <v>S2_DVDD09</v>
      </c>
    </row>
    <row r="12719" spans="1:9">
      <c r="A12719" t="s">
        <v>261</v>
      </c>
      <c r="B12719" t="s">
        <v>6720</v>
      </c>
      <c r="C12719" t="s">
        <v>6724</v>
      </c>
      <c r="D12719">
        <v>2</v>
      </c>
      <c r="E12719" t="s">
        <v>169</v>
      </c>
      <c r="F12719">
        <v>2</v>
      </c>
      <c r="G12719">
        <v>2</v>
      </c>
      <c r="H12719" s="4" t="str">
        <f t="shared" si="396"/>
        <v>2CD2.2</v>
      </c>
      <c r="I12719" s="4" t="str">
        <f t="shared" si="397"/>
        <v>DGND</v>
      </c>
    </row>
    <row r="12720" spans="1:9">
      <c r="A12720" t="s">
        <v>261</v>
      </c>
      <c r="B12720" t="s">
        <v>6720</v>
      </c>
      <c r="C12720" t="s">
        <v>6725</v>
      </c>
      <c r="D12720">
        <v>1</v>
      </c>
      <c r="E12720" t="s">
        <v>4825</v>
      </c>
      <c r="F12720">
        <v>1</v>
      </c>
      <c r="G12720">
        <v>1</v>
      </c>
      <c r="H12720" s="4" t="str">
        <f t="shared" si="396"/>
        <v>2CD3.1</v>
      </c>
      <c r="I12720" s="4" t="str">
        <f t="shared" si="397"/>
        <v>S2_DVDD09</v>
      </c>
    </row>
    <row r="12721" spans="1:9">
      <c r="A12721" t="s">
        <v>261</v>
      </c>
      <c r="B12721" t="s">
        <v>6720</v>
      </c>
      <c r="C12721" t="s">
        <v>6725</v>
      </c>
      <c r="D12721">
        <v>2</v>
      </c>
      <c r="E12721" t="s">
        <v>169</v>
      </c>
      <c r="F12721">
        <v>2</v>
      </c>
      <c r="G12721">
        <v>2</v>
      </c>
      <c r="H12721" s="4" t="str">
        <f t="shared" si="396"/>
        <v>2CD3.2</v>
      </c>
      <c r="I12721" s="4" t="str">
        <f t="shared" si="397"/>
        <v>DGND</v>
      </c>
    </row>
    <row r="12722" spans="1:9">
      <c r="A12722" t="s">
        <v>261</v>
      </c>
      <c r="B12722" t="s">
        <v>6720</v>
      </c>
      <c r="C12722" t="s">
        <v>6726</v>
      </c>
      <c r="D12722">
        <v>1</v>
      </c>
      <c r="E12722" t="s">
        <v>4825</v>
      </c>
      <c r="F12722">
        <v>1</v>
      </c>
      <c r="G12722">
        <v>1</v>
      </c>
      <c r="H12722" s="4" t="str">
        <f t="shared" si="396"/>
        <v>2CD4.1</v>
      </c>
      <c r="I12722" s="4" t="str">
        <f t="shared" si="397"/>
        <v>S2_DVDD09</v>
      </c>
    </row>
    <row r="12723" spans="1:9">
      <c r="A12723" t="s">
        <v>261</v>
      </c>
      <c r="B12723" t="s">
        <v>6720</v>
      </c>
      <c r="C12723" t="s">
        <v>6726</v>
      </c>
      <c r="D12723">
        <v>2</v>
      </c>
      <c r="E12723" t="s">
        <v>169</v>
      </c>
      <c r="F12723">
        <v>2</v>
      </c>
      <c r="G12723">
        <v>2</v>
      </c>
      <c r="H12723" s="4" t="str">
        <f t="shared" si="396"/>
        <v>2CD4.2</v>
      </c>
      <c r="I12723" s="4" t="str">
        <f t="shared" si="397"/>
        <v>DGND</v>
      </c>
    </row>
    <row r="12724" spans="1:9">
      <c r="A12724" t="s">
        <v>261</v>
      </c>
      <c r="B12724" t="s">
        <v>6720</v>
      </c>
      <c r="C12724" t="s">
        <v>6727</v>
      </c>
      <c r="D12724">
        <v>1</v>
      </c>
      <c r="E12724" t="s">
        <v>4825</v>
      </c>
      <c r="F12724">
        <v>1</v>
      </c>
      <c r="G12724">
        <v>1</v>
      </c>
      <c r="H12724" s="4" t="str">
        <f t="shared" si="396"/>
        <v>2CD5.1</v>
      </c>
      <c r="I12724" s="4" t="str">
        <f t="shared" si="397"/>
        <v>S2_DVDD09</v>
      </c>
    </row>
    <row r="12725" spans="1:9">
      <c r="A12725" t="s">
        <v>261</v>
      </c>
      <c r="B12725" t="s">
        <v>6720</v>
      </c>
      <c r="C12725" t="s">
        <v>6727</v>
      </c>
      <c r="D12725">
        <v>2</v>
      </c>
      <c r="E12725" t="s">
        <v>169</v>
      </c>
      <c r="F12725">
        <v>2</v>
      </c>
      <c r="G12725">
        <v>2</v>
      </c>
      <c r="H12725" s="4" t="str">
        <f t="shared" si="396"/>
        <v>2CD5.2</v>
      </c>
      <c r="I12725" s="4" t="str">
        <f t="shared" si="397"/>
        <v>DGND</v>
      </c>
    </row>
    <row r="12726" spans="1:9">
      <c r="A12726" t="s">
        <v>261</v>
      </c>
      <c r="B12726" t="s">
        <v>6720</v>
      </c>
      <c r="C12726" t="s">
        <v>6728</v>
      </c>
      <c r="D12726">
        <v>1</v>
      </c>
      <c r="E12726" t="s">
        <v>4825</v>
      </c>
      <c r="F12726">
        <v>1</v>
      </c>
      <c r="G12726">
        <v>1</v>
      </c>
      <c r="H12726" s="4" t="str">
        <f t="shared" si="396"/>
        <v>2CD6.1</v>
      </c>
      <c r="I12726" s="4" t="str">
        <f t="shared" si="397"/>
        <v>S2_DVDD09</v>
      </c>
    </row>
    <row r="12727" spans="1:9">
      <c r="A12727" t="s">
        <v>261</v>
      </c>
      <c r="B12727" t="s">
        <v>6720</v>
      </c>
      <c r="C12727" t="s">
        <v>6728</v>
      </c>
      <c r="D12727">
        <v>2</v>
      </c>
      <c r="E12727" t="s">
        <v>169</v>
      </c>
      <c r="F12727">
        <v>2</v>
      </c>
      <c r="G12727">
        <v>2</v>
      </c>
      <c r="H12727" s="4" t="str">
        <f t="shared" si="396"/>
        <v>2CD6.2</v>
      </c>
      <c r="I12727" s="4" t="str">
        <f t="shared" si="397"/>
        <v>DGND</v>
      </c>
    </row>
    <row r="12728" spans="1:9">
      <c r="A12728" t="s">
        <v>261</v>
      </c>
      <c r="B12728" t="s">
        <v>6720</v>
      </c>
      <c r="C12728" t="s">
        <v>6729</v>
      </c>
      <c r="D12728">
        <v>1</v>
      </c>
      <c r="E12728" t="s">
        <v>4825</v>
      </c>
      <c r="F12728">
        <v>1</v>
      </c>
      <c r="G12728">
        <v>1</v>
      </c>
      <c r="H12728" s="4" t="str">
        <f t="shared" si="396"/>
        <v>2CD7.1</v>
      </c>
      <c r="I12728" s="4" t="str">
        <f t="shared" si="397"/>
        <v>S2_DVDD09</v>
      </c>
    </row>
    <row r="12729" spans="1:9">
      <c r="A12729" t="s">
        <v>261</v>
      </c>
      <c r="B12729" t="s">
        <v>6720</v>
      </c>
      <c r="C12729" t="s">
        <v>6729</v>
      </c>
      <c r="D12729">
        <v>2</v>
      </c>
      <c r="E12729" t="s">
        <v>169</v>
      </c>
      <c r="F12729">
        <v>2</v>
      </c>
      <c r="G12729">
        <v>2</v>
      </c>
      <c r="H12729" s="4" t="str">
        <f t="shared" si="396"/>
        <v>2CD7.2</v>
      </c>
      <c r="I12729" s="4" t="str">
        <f t="shared" si="397"/>
        <v>DGND</v>
      </c>
    </row>
    <row r="12730" spans="1:9">
      <c r="A12730" t="s">
        <v>261</v>
      </c>
      <c r="B12730" t="s">
        <v>6720</v>
      </c>
      <c r="C12730" t="s">
        <v>6730</v>
      </c>
      <c r="D12730">
        <v>1</v>
      </c>
      <c r="E12730" t="s">
        <v>4825</v>
      </c>
      <c r="F12730">
        <v>1</v>
      </c>
      <c r="G12730">
        <v>1</v>
      </c>
      <c r="H12730" s="4" t="str">
        <f t="shared" si="396"/>
        <v>2CD8.1</v>
      </c>
      <c r="I12730" s="4" t="str">
        <f t="shared" si="397"/>
        <v>S2_DVDD09</v>
      </c>
    </row>
    <row r="12731" spans="1:9">
      <c r="A12731" t="s">
        <v>261</v>
      </c>
      <c r="B12731" t="s">
        <v>6720</v>
      </c>
      <c r="C12731" t="s">
        <v>6730</v>
      </c>
      <c r="D12731">
        <v>2</v>
      </c>
      <c r="E12731" t="s">
        <v>169</v>
      </c>
      <c r="F12731">
        <v>2</v>
      </c>
      <c r="G12731">
        <v>2</v>
      </c>
      <c r="H12731" s="4" t="str">
        <f t="shared" si="396"/>
        <v>2CD8.2</v>
      </c>
      <c r="I12731" s="4" t="str">
        <f t="shared" si="397"/>
        <v>DGND</v>
      </c>
    </row>
    <row r="12732" spans="1:9">
      <c r="A12732" t="s">
        <v>261</v>
      </c>
      <c r="B12732" t="s">
        <v>6720</v>
      </c>
      <c r="C12732" t="s">
        <v>6731</v>
      </c>
      <c r="D12732">
        <v>1</v>
      </c>
      <c r="E12732" t="s">
        <v>4825</v>
      </c>
      <c r="F12732">
        <v>1</v>
      </c>
      <c r="G12732">
        <v>1</v>
      </c>
      <c r="H12732" s="4" t="str">
        <f t="shared" si="396"/>
        <v>2CD9.1</v>
      </c>
      <c r="I12732" s="4" t="str">
        <f t="shared" si="397"/>
        <v>S2_DVDD09</v>
      </c>
    </row>
    <row r="12733" spans="1:9">
      <c r="A12733" t="s">
        <v>261</v>
      </c>
      <c r="B12733" t="s">
        <v>6720</v>
      </c>
      <c r="C12733" t="s">
        <v>6731</v>
      </c>
      <c r="D12733">
        <v>2</v>
      </c>
      <c r="E12733" t="s">
        <v>169</v>
      </c>
      <c r="F12733">
        <v>2</v>
      </c>
      <c r="G12733">
        <v>2</v>
      </c>
      <c r="H12733" s="4" t="str">
        <f t="shared" si="396"/>
        <v>2CD9.2</v>
      </c>
      <c r="I12733" s="4" t="str">
        <f t="shared" si="397"/>
        <v>DGND</v>
      </c>
    </row>
    <row r="12734" spans="1:9">
      <c r="A12734" t="s">
        <v>261</v>
      </c>
      <c r="B12734" t="s">
        <v>6720</v>
      </c>
      <c r="C12734" t="s">
        <v>6732</v>
      </c>
      <c r="D12734">
        <v>1</v>
      </c>
      <c r="E12734" t="s">
        <v>4825</v>
      </c>
      <c r="F12734">
        <v>1</v>
      </c>
      <c r="G12734">
        <v>1</v>
      </c>
      <c r="H12734" s="4" t="str">
        <f t="shared" si="396"/>
        <v>2CD10.1</v>
      </c>
      <c r="I12734" s="4" t="str">
        <f t="shared" si="397"/>
        <v>S2_DVDD09</v>
      </c>
    </row>
    <row r="12735" spans="1:9">
      <c r="A12735" t="s">
        <v>261</v>
      </c>
      <c r="B12735" t="s">
        <v>6720</v>
      </c>
      <c r="C12735" t="s">
        <v>6732</v>
      </c>
      <c r="D12735">
        <v>2</v>
      </c>
      <c r="E12735" t="s">
        <v>169</v>
      </c>
      <c r="F12735">
        <v>2</v>
      </c>
      <c r="G12735">
        <v>2</v>
      </c>
      <c r="H12735" s="4" t="str">
        <f t="shared" si="396"/>
        <v>2CD10.2</v>
      </c>
      <c r="I12735" s="4" t="str">
        <f t="shared" si="397"/>
        <v>DGND</v>
      </c>
    </row>
    <row r="12736" spans="1:9">
      <c r="A12736" t="s">
        <v>261</v>
      </c>
      <c r="B12736" t="s">
        <v>6720</v>
      </c>
      <c r="C12736" t="s">
        <v>6733</v>
      </c>
      <c r="D12736">
        <v>1</v>
      </c>
      <c r="E12736" t="s">
        <v>4825</v>
      </c>
      <c r="F12736">
        <v>1</v>
      </c>
      <c r="G12736">
        <v>1</v>
      </c>
      <c r="H12736" s="4" t="str">
        <f t="shared" si="396"/>
        <v>2CD11.1</v>
      </c>
      <c r="I12736" s="4" t="str">
        <f t="shared" si="397"/>
        <v>S2_DVDD09</v>
      </c>
    </row>
    <row r="12737" spans="1:9">
      <c r="A12737" t="s">
        <v>261</v>
      </c>
      <c r="B12737" t="s">
        <v>6720</v>
      </c>
      <c r="C12737" t="s">
        <v>6733</v>
      </c>
      <c r="D12737">
        <v>2</v>
      </c>
      <c r="E12737" t="s">
        <v>169</v>
      </c>
      <c r="F12737">
        <v>2</v>
      </c>
      <c r="G12737">
        <v>2</v>
      </c>
      <c r="H12737" s="4" t="str">
        <f t="shared" si="396"/>
        <v>2CD11.2</v>
      </c>
      <c r="I12737" s="4" t="str">
        <f t="shared" si="397"/>
        <v>DGND</v>
      </c>
    </row>
    <row r="12738" spans="1:9">
      <c r="A12738" t="s">
        <v>261</v>
      </c>
      <c r="B12738" t="s">
        <v>6720</v>
      </c>
      <c r="C12738" t="s">
        <v>6734</v>
      </c>
      <c r="D12738">
        <v>1</v>
      </c>
      <c r="E12738" t="s">
        <v>4825</v>
      </c>
      <c r="F12738">
        <v>1</v>
      </c>
      <c r="G12738">
        <v>1</v>
      </c>
      <c r="H12738" s="4" t="str">
        <f t="shared" ref="H12738:H12801" si="398">CONCATENATE(C12738,".",F12738)</f>
        <v>2CD12.1</v>
      </c>
      <c r="I12738" s="4" t="str">
        <f t="shared" ref="I12738:I12801" si="399">E12738</f>
        <v>S2_DVDD09</v>
      </c>
    </row>
    <row r="12739" spans="1:9">
      <c r="A12739" t="s">
        <v>261</v>
      </c>
      <c r="B12739" t="s">
        <v>6720</v>
      </c>
      <c r="C12739" t="s">
        <v>6734</v>
      </c>
      <c r="D12739">
        <v>2</v>
      </c>
      <c r="E12739" t="s">
        <v>169</v>
      </c>
      <c r="F12739">
        <v>2</v>
      </c>
      <c r="G12739">
        <v>2</v>
      </c>
      <c r="H12739" s="4" t="str">
        <f t="shared" si="398"/>
        <v>2CD12.2</v>
      </c>
      <c r="I12739" s="4" t="str">
        <f t="shared" si="399"/>
        <v>DGND</v>
      </c>
    </row>
    <row r="12740" spans="1:9">
      <c r="A12740" t="s">
        <v>261</v>
      </c>
      <c r="B12740" t="s">
        <v>6720</v>
      </c>
      <c r="C12740" t="s">
        <v>6735</v>
      </c>
      <c r="D12740">
        <v>1</v>
      </c>
      <c r="E12740" t="s">
        <v>4825</v>
      </c>
      <c r="F12740">
        <v>1</v>
      </c>
      <c r="G12740">
        <v>1</v>
      </c>
      <c r="H12740" s="4" t="str">
        <f t="shared" si="398"/>
        <v>2CD13.1</v>
      </c>
      <c r="I12740" s="4" t="str">
        <f t="shared" si="399"/>
        <v>S2_DVDD09</v>
      </c>
    </row>
    <row r="12741" spans="1:9">
      <c r="A12741" t="s">
        <v>261</v>
      </c>
      <c r="B12741" t="s">
        <v>6720</v>
      </c>
      <c r="C12741" t="s">
        <v>6735</v>
      </c>
      <c r="D12741">
        <v>2</v>
      </c>
      <c r="E12741" t="s">
        <v>169</v>
      </c>
      <c r="F12741">
        <v>2</v>
      </c>
      <c r="G12741">
        <v>2</v>
      </c>
      <c r="H12741" s="4" t="str">
        <f t="shared" si="398"/>
        <v>2CD13.2</v>
      </c>
      <c r="I12741" s="4" t="str">
        <f t="shared" si="399"/>
        <v>DGND</v>
      </c>
    </row>
    <row r="12742" spans="1:9">
      <c r="A12742" t="s">
        <v>261</v>
      </c>
      <c r="B12742" t="s">
        <v>6720</v>
      </c>
      <c r="C12742" t="s">
        <v>6736</v>
      </c>
      <c r="D12742">
        <v>1</v>
      </c>
      <c r="E12742" t="s">
        <v>4825</v>
      </c>
      <c r="F12742">
        <v>1</v>
      </c>
      <c r="G12742">
        <v>1</v>
      </c>
      <c r="H12742" s="4" t="str">
        <f t="shared" si="398"/>
        <v>2CD14.1</v>
      </c>
      <c r="I12742" s="4" t="str">
        <f t="shared" si="399"/>
        <v>S2_DVDD09</v>
      </c>
    </row>
    <row r="12743" spans="1:9">
      <c r="A12743" t="s">
        <v>261</v>
      </c>
      <c r="B12743" t="s">
        <v>6720</v>
      </c>
      <c r="C12743" t="s">
        <v>6736</v>
      </c>
      <c r="D12743">
        <v>2</v>
      </c>
      <c r="E12743" t="s">
        <v>169</v>
      </c>
      <c r="F12743">
        <v>2</v>
      </c>
      <c r="G12743">
        <v>2</v>
      </c>
      <c r="H12743" s="4" t="str">
        <f t="shared" si="398"/>
        <v>2CD14.2</v>
      </c>
      <c r="I12743" s="4" t="str">
        <f t="shared" si="399"/>
        <v>DGND</v>
      </c>
    </row>
    <row r="12744" spans="1:9">
      <c r="A12744" t="s">
        <v>261</v>
      </c>
      <c r="B12744" t="s">
        <v>6720</v>
      </c>
      <c r="C12744" t="s">
        <v>6737</v>
      </c>
      <c r="D12744">
        <v>1</v>
      </c>
      <c r="E12744" t="s">
        <v>4825</v>
      </c>
      <c r="F12744">
        <v>1</v>
      </c>
      <c r="G12744">
        <v>1</v>
      </c>
      <c r="H12744" s="4" t="str">
        <f t="shared" si="398"/>
        <v>2CD15.1</v>
      </c>
      <c r="I12744" s="4" t="str">
        <f t="shared" si="399"/>
        <v>S2_DVDD09</v>
      </c>
    </row>
    <row r="12745" spans="1:9">
      <c r="A12745" t="s">
        <v>261</v>
      </c>
      <c r="B12745" t="s">
        <v>6720</v>
      </c>
      <c r="C12745" t="s">
        <v>6737</v>
      </c>
      <c r="D12745">
        <v>2</v>
      </c>
      <c r="E12745" t="s">
        <v>169</v>
      </c>
      <c r="F12745">
        <v>2</v>
      </c>
      <c r="G12745">
        <v>2</v>
      </c>
      <c r="H12745" s="4" t="str">
        <f t="shared" si="398"/>
        <v>2CD15.2</v>
      </c>
      <c r="I12745" s="4" t="str">
        <f t="shared" si="399"/>
        <v>DGND</v>
      </c>
    </row>
    <row r="12746" spans="1:9">
      <c r="A12746" t="s">
        <v>261</v>
      </c>
      <c r="B12746" t="s">
        <v>6720</v>
      </c>
      <c r="C12746" t="s">
        <v>6738</v>
      </c>
      <c r="D12746">
        <v>1</v>
      </c>
      <c r="E12746" t="s">
        <v>4825</v>
      </c>
      <c r="F12746">
        <v>1</v>
      </c>
      <c r="G12746">
        <v>1</v>
      </c>
      <c r="H12746" s="4" t="str">
        <f t="shared" si="398"/>
        <v>2CD16.1</v>
      </c>
      <c r="I12746" s="4" t="str">
        <f t="shared" si="399"/>
        <v>S2_DVDD09</v>
      </c>
    </row>
    <row r="12747" spans="1:9">
      <c r="A12747" t="s">
        <v>261</v>
      </c>
      <c r="B12747" t="s">
        <v>6720</v>
      </c>
      <c r="C12747" t="s">
        <v>6738</v>
      </c>
      <c r="D12747">
        <v>2</v>
      </c>
      <c r="E12747" t="s">
        <v>169</v>
      </c>
      <c r="F12747">
        <v>2</v>
      </c>
      <c r="G12747">
        <v>2</v>
      </c>
      <c r="H12747" s="4" t="str">
        <f t="shared" si="398"/>
        <v>2CD16.2</v>
      </c>
      <c r="I12747" s="4" t="str">
        <f t="shared" si="399"/>
        <v>DGND</v>
      </c>
    </row>
    <row r="12748" spans="1:9">
      <c r="A12748" t="s">
        <v>261</v>
      </c>
      <c r="B12748" t="s">
        <v>6720</v>
      </c>
      <c r="C12748" t="s">
        <v>6739</v>
      </c>
      <c r="D12748">
        <v>1</v>
      </c>
      <c r="E12748" t="s">
        <v>4825</v>
      </c>
      <c r="F12748">
        <v>1</v>
      </c>
      <c r="G12748">
        <v>1</v>
      </c>
      <c r="H12748" s="4" t="str">
        <f t="shared" si="398"/>
        <v>2CD17.1</v>
      </c>
      <c r="I12748" s="4" t="str">
        <f t="shared" si="399"/>
        <v>S2_DVDD09</v>
      </c>
    </row>
    <row r="12749" spans="1:9">
      <c r="A12749" t="s">
        <v>261</v>
      </c>
      <c r="B12749" t="s">
        <v>6720</v>
      </c>
      <c r="C12749" t="s">
        <v>6739</v>
      </c>
      <c r="D12749">
        <v>2</v>
      </c>
      <c r="E12749" t="s">
        <v>169</v>
      </c>
      <c r="F12749">
        <v>2</v>
      </c>
      <c r="G12749">
        <v>2</v>
      </c>
      <c r="H12749" s="4" t="str">
        <f t="shared" si="398"/>
        <v>2CD17.2</v>
      </c>
      <c r="I12749" s="4" t="str">
        <f t="shared" si="399"/>
        <v>DGND</v>
      </c>
    </row>
    <row r="12750" spans="1:9">
      <c r="A12750" t="s">
        <v>261</v>
      </c>
      <c r="B12750" t="s">
        <v>6720</v>
      </c>
      <c r="C12750" t="s">
        <v>6740</v>
      </c>
      <c r="D12750">
        <v>1</v>
      </c>
      <c r="E12750" t="s">
        <v>4825</v>
      </c>
      <c r="F12750">
        <v>1</v>
      </c>
      <c r="G12750">
        <v>1</v>
      </c>
      <c r="H12750" s="4" t="str">
        <f t="shared" si="398"/>
        <v>2CD18.1</v>
      </c>
      <c r="I12750" s="4" t="str">
        <f t="shared" si="399"/>
        <v>S2_DVDD09</v>
      </c>
    </row>
    <row r="12751" spans="1:9">
      <c r="A12751" t="s">
        <v>261</v>
      </c>
      <c r="B12751" t="s">
        <v>6720</v>
      </c>
      <c r="C12751" t="s">
        <v>6740</v>
      </c>
      <c r="D12751">
        <v>2</v>
      </c>
      <c r="E12751" t="s">
        <v>169</v>
      </c>
      <c r="F12751">
        <v>2</v>
      </c>
      <c r="G12751">
        <v>2</v>
      </c>
      <c r="H12751" s="4" t="str">
        <f t="shared" si="398"/>
        <v>2CD18.2</v>
      </c>
      <c r="I12751" s="4" t="str">
        <f t="shared" si="399"/>
        <v>DGND</v>
      </c>
    </row>
    <row r="12752" spans="1:9">
      <c r="A12752" t="s">
        <v>261</v>
      </c>
      <c r="B12752" t="s">
        <v>6720</v>
      </c>
      <c r="C12752" t="s">
        <v>6741</v>
      </c>
      <c r="D12752">
        <v>1</v>
      </c>
      <c r="E12752" t="s">
        <v>4825</v>
      </c>
      <c r="F12752">
        <v>1</v>
      </c>
      <c r="G12752">
        <v>1</v>
      </c>
      <c r="H12752" s="4" t="str">
        <f t="shared" si="398"/>
        <v>2CD19.1</v>
      </c>
      <c r="I12752" s="4" t="str">
        <f t="shared" si="399"/>
        <v>S2_DVDD09</v>
      </c>
    </row>
    <row r="12753" spans="1:9">
      <c r="A12753" t="s">
        <v>261</v>
      </c>
      <c r="B12753" t="s">
        <v>6720</v>
      </c>
      <c r="C12753" t="s">
        <v>6741</v>
      </c>
      <c r="D12753">
        <v>2</v>
      </c>
      <c r="E12753" t="s">
        <v>169</v>
      </c>
      <c r="F12753">
        <v>2</v>
      </c>
      <c r="G12753">
        <v>2</v>
      </c>
      <c r="H12753" s="4" t="str">
        <f t="shared" si="398"/>
        <v>2CD19.2</v>
      </c>
      <c r="I12753" s="4" t="str">
        <f t="shared" si="399"/>
        <v>DGND</v>
      </c>
    </row>
    <row r="12754" spans="1:9">
      <c r="A12754" t="s">
        <v>261</v>
      </c>
      <c r="B12754" t="s">
        <v>6720</v>
      </c>
      <c r="C12754" t="s">
        <v>6742</v>
      </c>
      <c r="D12754">
        <v>1</v>
      </c>
      <c r="E12754" t="s">
        <v>4829</v>
      </c>
      <c r="F12754">
        <v>1</v>
      </c>
      <c r="G12754">
        <v>1</v>
      </c>
      <c r="H12754" s="4" t="str">
        <f t="shared" si="398"/>
        <v>2CD20.1</v>
      </c>
      <c r="I12754" s="4" t="str">
        <f t="shared" si="399"/>
        <v>S2_APWR_01+1F</v>
      </c>
    </row>
    <row r="12755" spans="1:9">
      <c r="A12755" t="s">
        <v>261</v>
      </c>
      <c r="B12755" t="s">
        <v>6720</v>
      </c>
      <c r="C12755" t="s">
        <v>6742</v>
      </c>
      <c r="D12755">
        <v>2</v>
      </c>
      <c r="E12755" t="s">
        <v>169</v>
      </c>
      <c r="F12755">
        <v>2</v>
      </c>
      <c r="G12755">
        <v>2</v>
      </c>
      <c r="H12755" s="4" t="str">
        <f t="shared" si="398"/>
        <v>2CD20.2</v>
      </c>
      <c r="I12755" s="4" t="str">
        <f t="shared" si="399"/>
        <v>DGND</v>
      </c>
    </row>
    <row r="12756" spans="1:9">
      <c r="A12756" t="s">
        <v>261</v>
      </c>
      <c r="B12756" t="s">
        <v>6720</v>
      </c>
      <c r="C12756" t="s">
        <v>6743</v>
      </c>
      <c r="D12756">
        <v>1</v>
      </c>
      <c r="E12756" t="s">
        <v>4829</v>
      </c>
      <c r="F12756">
        <v>1</v>
      </c>
      <c r="G12756">
        <v>1</v>
      </c>
      <c r="H12756" s="4" t="str">
        <f t="shared" si="398"/>
        <v>2CD21.1</v>
      </c>
      <c r="I12756" s="4" t="str">
        <f t="shared" si="399"/>
        <v>S2_APWR_01+1F</v>
      </c>
    </row>
    <row r="12757" spans="1:9">
      <c r="A12757" t="s">
        <v>261</v>
      </c>
      <c r="B12757" t="s">
        <v>6720</v>
      </c>
      <c r="C12757" t="s">
        <v>6743</v>
      </c>
      <c r="D12757">
        <v>2</v>
      </c>
      <c r="E12757" t="s">
        <v>169</v>
      </c>
      <c r="F12757">
        <v>2</v>
      </c>
      <c r="G12757">
        <v>2</v>
      </c>
      <c r="H12757" s="4" t="str">
        <f t="shared" si="398"/>
        <v>2CD21.2</v>
      </c>
      <c r="I12757" s="4" t="str">
        <f t="shared" si="399"/>
        <v>DGND</v>
      </c>
    </row>
    <row r="12758" spans="1:9">
      <c r="A12758" t="s">
        <v>261</v>
      </c>
      <c r="B12758" t="s">
        <v>6720</v>
      </c>
      <c r="C12758" t="s">
        <v>6744</v>
      </c>
      <c r="D12758">
        <v>1</v>
      </c>
      <c r="E12758" t="s">
        <v>4829</v>
      </c>
      <c r="F12758">
        <v>1</v>
      </c>
      <c r="G12758">
        <v>1</v>
      </c>
      <c r="H12758" s="4" t="str">
        <f t="shared" si="398"/>
        <v>2CD22.1</v>
      </c>
      <c r="I12758" s="4" t="str">
        <f t="shared" si="399"/>
        <v>S2_APWR_01+1F</v>
      </c>
    </row>
    <row r="12759" spans="1:9">
      <c r="A12759" t="s">
        <v>261</v>
      </c>
      <c r="B12759" t="s">
        <v>6720</v>
      </c>
      <c r="C12759" t="s">
        <v>6744</v>
      </c>
      <c r="D12759">
        <v>2</v>
      </c>
      <c r="E12759" t="s">
        <v>169</v>
      </c>
      <c r="F12759">
        <v>2</v>
      </c>
      <c r="G12759">
        <v>2</v>
      </c>
      <c r="H12759" s="4" t="str">
        <f t="shared" si="398"/>
        <v>2CD22.2</v>
      </c>
      <c r="I12759" s="4" t="str">
        <f t="shared" si="399"/>
        <v>DGND</v>
      </c>
    </row>
    <row r="12760" spans="1:9">
      <c r="A12760" t="s">
        <v>261</v>
      </c>
      <c r="B12760" t="s">
        <v>6720</v>
      </c>
      <c r="C12760" t="s">
        <v>6745</v>
      </c>
      <c r="D12760">
        <v>1</v>
      </c>
      <c r="E12760" t="s">
        <v>4829</v>
      </c>
      <c r="F12760">
        <v>1</v>
      </c>
      <c r="G12760">
        <v>1</v>
      </c>
      <c r="H12760" s="4" t="str">
        <f t="shared" si="398"/>
        <v>2CD23.1</v>
      </c>
      <c r="I12760" s="4" t="str">
        <f t="shared" si="399"/>
        <v>S2_APWR_01+1F</v>
      </c>
    </row>
    <row r="12761" spans="1:9">
      <c r="A12761" t="s">
        <v>261</v>
      </c>
      <c r="B12761" t="s">
        <v>6720</v>
      </c>
      <c r="C12761" t="s">
        <v>6745</v>
      </c>
      <c r="D12761">
        <v>2</v>
      </c>
      <c r="E12761" t="s">
        <v>169</v>
      </c>
      <c r="F12761">
        <v>2</v>
      </c>
      <c r="G12761">
        <v>2</v>
      </c>
      <c r="H12761" s="4" t="str">
        <f t="shared" si="398"/>
        <v>2CD23.2</v>
      </c>
      <c r="I12761" s="4" t="str">
        <f t="shared" si="399"/>
        <v>DGND</v>
      </c>
    </row>
    <row r="12762" spans="1:9">
      <c r="A12762" t="s">
        <v>261</v>
      </c>
      <c r="B12762" t="s">
        <v>6720</v>
      </c>
      <c r="C12762" t="s">
        <v>6746</v>
      </c>
      <c r="D12762">
        <v>1</v>
      </c>
      <c r="E12762" t="s">
        <v>4829</v>
      </c>
      <c r="F12762">
        <v>1</v>
      </c>
      <c r="G12762">
        <v>1</v>
      </c>
      <c r="H12762" s="4" t="str">
        <f t="shared" si="398"/>
        <v>2CD24.1</v>
      </c>
      <c r="I12762" s="4" t="str">
        <f t="shared" si="399"/>
        <v>S2_APWR_01+1F</v>
      </c>
    </row>
    <row r="12763" spans="1:9">
      <c r="A12763" t="s">
        <v>261</v>
      </c>
      <c r="B12763" t="s">
        <v>6720</v>
      </c>
      <c r="C12763" t="s">
        <v>6746</v>
      </c>
      <c r="D12763">
        <v>2</v>
      </c>
      <c r="E12763" t="s">
        <v>169</v>
      </c>
      <c r="F12763">
        <v>2</v>
      </c>
      <c r="G12763">
        <v>2</v>
      </c>
      <c r="H12763" s="4" t="str">
        <f t="shared" si="398"/>
        <v>2CD24.2</v>
      </c>
      <c r="I12763" s="4" t="str">
        <f t="shared" si="399"/>
        <v>DGND</v>
      </c>
    </row>
    <row r="12764" spans="1:9">
      <c r="A12764" t="s">
        <v>261</v>
      </c>
      <c r="B12764" t="s">
        <v>6720</v>
      </c>
      <c r="C12764" t="s">
        <v>6747</v>
      </c>
      <c r="D12764">
        <v>1</v>
      </c>
      <c r="E12764" t="s">
        <v>4829</v>
      </c>
      <c r="F12764">
        <v>1</v>
      </c>
      <c r="G12764">
        <v>1</v>
      </c>
      <c r="H12764" s="4" t="str">
        <f t="shared" si="398"/>
        <v>2CD25.1</v>
      </c>
      <c r="I12764" s="4" t="str">
        <f t="shared" si="399"/>
        <v>S2_APWR_01+1F</v>
      </c>
    </row>
    <row r="12765" spans="1:9">
      <c r="A12765" t="s">
        <v>261</v>
      </c>
      <c r="B12765" t="s">
        <v>6720</v>
      </c>
      <c r="C12765" t="s">
        <v>6747</v>
      </c>
      <c r="D12765">
        <v>2</v>
      </c>
      <c r="E12765" t="s">
        <v>169</v>
      </c>
      <c r="F12765">
        <v>2</v>
      </c>
      <c r="G12765">
        <v>2</v>
      </c>
      <c r="H12765" s="4" t="str">
        <f t="shared" si="398"/>
        <v>2CD25.2</v>
      </c>
      <c r="I12765" s="4" t="str">
        <f t="shared" si="399"/>
        <v>DGND</v>
      </c>
    </row>
    <row r="12766" spans="1:9">
      <c r="A12766" t="s">
        <v>261</v>
      </c>
      <c r="B12766" t="s">
        <v>6720</v>
      </c>
      <c r="C12766" t="s">
        <v>6748</v>
      </c>
      <c r="D12766">
        <v>1</v>
      </c>
      <c r="E12766" t="s">
        <v>4827</v>
      </c>
      <c r="F12766">
        <v>1</v>
      </c>
      <c r="G12766">
        <v>1</v>
      </c>
      <c r="H12766" s="4" t="str">
        <f t="shared" si="398"/>
        <v>2CD26.1</v>
      </c>
      <c r="I12766" s="4" t="str">
        <f t="shared" si="399"/>
        <v>S2_AVDD09</v>
      </c>
    </row>
    <row r="12767" spans="1:9">
      <c r="A12767" t="s">
        <v>261</v>
      </c>
      <c r="B12767" t="s">
        <v>6720</v>
      </c>
      <c r="C12767" t="s">
        <v>6748</v>
      </c>
      <c r="D12767">
        <v>2</v>
      </c>
      <c r="E12767" t="s">
        <v>169</v>
      </c>
      <c r="F12767">
        <v>2</v>
      </c>
      <c r="G12767">
        <v>2</v>
      </c>
      <c r="H12767" s="4" t="str">
        <f t="shared" si="398"/>
        <v>2CD26.2</v>
      </c>
      <c r="I12767" s="4" t="str">
        <f t="shared" si="399"/>
        <v>DGND</v>
      </c>
    </row>
    <row r="12768" spans="1:9">
      <c r="A12768" t="s">
        <v>261</v>
      </c>
      <c r="B12768" t="s">
        <v>6720</v>
      </c>
      <c r="C12768" t="s">
        <v>6749</v>
      </c>
      <c r="D12768">
        <v>1</v>
      </c>
      <c r="E12768" t="s">
        <v>4827</v>
      </c>
      <c r="F12768">
        <v>1</v>
      </c>
      <c r="G12768">
        <v>1</v>
      </c>
      <c r="H12768" s="4" t="str">
        <f t="shared" si="398"/>
        <v>2CD27.1</v>
      </c>
      <c r="I12768" s="4" t="str">
        <f t="shared" si="399"/>
        <v>S2_AVDD09</v>
      </c>
    </row>
    <row r="12769" spans="1:9">
      <c r="A12769" t="s">
        <v>261</v>
      </c>
      <c r="B12769" t="s">
        <v>6720</v>
      </c>
      <c r="C12769" t="s">
        <v>6749</v>
      </c>
      <c r="D12769">
        <v>2</v>
      </c>
      <c r="E12769" t="s">
        <v>169</v>
      </c>
      <c r="F12769">
        <v>2</v>
      </c>
      <c r="G12769">
        <v>2</v>
      </c>
      <c r="H12769" s="4" t="str">
        <f t="shared" si="398"/>
        <v>2CD27.2</v>
      </c>
      <c r="I12769" s="4" t="str">
        <f t="shared" si="399"/>
        <v>DGND</v>
      </c>
    </row>
    <row r="12770" spans="1:9">
      <c r="A12770" t="s">
        <v>261</v>
      </c>
      <c r="B12770" t="s">
        <v>6720</v>
      </c>
      <c r="C12770" t="s">
        <v>6750</v>
      </c>
      <c r="D12770">
        <v>1</v>
      </c>
      <c r="E12770" t="s">
        <v>4827</v>
      </c>
      <c r="F12770">
        <v>1</v>
      </c>
      <c r="G12770">
        <v>1</v>
      </c>
      <c r="H12770" s="4" t="str">
        <f t="shared" si="398"/>
        <v>2CD28.1</v>
      </c>
      <c r="I12770" s="4" t="str">
        <f t="shared" si="399"/>
        <v>S2_AVDD09</v>
      </c>
    </row>
    <row r="12771" spans="1:9">
      <c r="A12771" t="s">
        <v>261</v>
      </c>
      <c r="B12771" t="s">
        <v>6720</v>
      </c>
      <c r="C12771" t="s">
        <v>6750</v>
      </c>
      <c r="D12771">
        <v>2</v>
      </c>
      <c r="E12771" t="s">
        <v>169</v>
      </c>
      <c r="F12771">
        <v>2</v>
      </c>
      <c r="G12771">
        <v>2</v>
      </c>
      <c r="H12771" s="4" t="str">
        <f t="shared" si="398"/>
        <v>2CD28.2</v>
      </c>
      <c r="I12771" s="4" t="str">
        <f t="shared" si="399"/>
        <v>DGND</v>
      </c>
    </row>
    <row r="12772" spans="1:9">
      <c r="A12772" t="s">
        <v>261</v>
      </c>
      <c r="B12772" t="s">
        <v>6720</v>
      </c>
      <c r="C12772" t="s">
        <v>6751</v>
      </c>
      <c r="D12772">
        <v>1</v>
      </c>
      <c r="E12772" t="s">
        <v>4827</v>
      </c>
      <c r="F12772">
        <v>1</v>
      </c>
      <c r="G12772">
        <v>1</v>
      </c>
      <c r="H12772" s="4" t="str">
        <f t="shared" si="398"/>
        <v>2CD29.1</v>
      </c>
      <c r="I12772" s="4" t="str">
        <f t="shared" si="399"/>
        <v>S2_AVDD09</v>
      </c>
    </row>
    <row r="12773" spans="1:9">
      <c r="A12773" t="s">
        <v>261</v>
      </c>
      <c r="B12773" t="s">
        <v>6720</v>
      </c>
      <c r="C12773" t="s">
        <v>6751</v>
      </c>
      <c r="D12773">
        <v>2</v>
      </c>
      <c r="E12773" t="s">
        <v>169</v>
      </c>
      <c r="F12773">
        <v>2</v>
      </c>
      <c r="G12773">
        <v>2</v>
      </c>
      <c r="H12773" s="4" t="str">
        <f t="shared" si="398"/>
        <v>2CD29.2</v>
      </c>
      <c r="I12773" s="4" t="str">
        <f t="shared" si="399"/>
        <v>DGND</v>
      </c>
    </row>
    <row r="12774" spans="1:9">
      <c r="A12774" t="s">
        <v>261</v>
      </c>
      <c r="B12774" t="s">
        <v>6720</v>
      </c>
      <c r="C12774" t="s">
        <v>6752</v>
      </c>
      <c r="D12774">
        <v>1</v>
      </c>
      <c r="E12774" t="s">
        <v>4827</v>
      </c>
      <c r="F12774">
        <v>1</v>
      </c>
      <c r="G12774">
        <v>1</v>
      </c>
      <c r="H12774" s="4" t="str">
        <f t="shared" si="398"/>
        <v>2CD30.1</v>
      </c>
      <c r="I12774" s="4" t="str">
        <f t="shared" si="399"/>
        <v>S2_AVDD09</v>
      </c>
    </row>
    <row r="12775" spans="1:9">
      <c r="A12775" t="s">
        <v>261</v>
      </c>
      <c r="B12775" t="s">
        <v>6720</v>
      </c>
      <c r="C12775" t="s">
        <v>6752</v>
      </c>
      <c r="D12775">
        <v>2</v>
      </c>
      <c r="E12775" t="s">
        <v>169</v>
      </c>
      <c r="F12775">
        <v>2</v>
      </c>
      <c r="G12775">
        <v>2</v>
      </c>
      <c r="H12775" s="4" t="str">
        <f t="shared" si="398"/>
        <v>2CD30.2</v>
      </c>
      <c r="I12775" s="4" t="str">
        <f t="shared" si="399"/>
        <v>DGND</v>
      </c>
    </row>
    <row r="12776" spans="1:9">
      <c r="A12776" t="s">
        <v>261</v>
      </c>
      <c r="B12776" t="s">
        <v>6720</v>
      </c>
      <c r="C12776" t="s">
        <v>6753</v>
      </c>
      <c r="D12776">
        <v>1</v>
      </c>
      <c r="E12776" t="s">
        <v>4827</v>
      </c>
      <c r="F12776">
        <v>1</v>
      </c>
      <c r="G12776">
        <v>1</v>
      </c>
      <c r="H12776" s="4" t="str">
        <f t="shared" si="398"/>
        <v>2CD31.1</v>
      </c>
      <c r="I12776" s="4" t="str">
        <f t="shared" si="399"/>
        <v>S2_AVDD09</v>
      </c>
    </row>
    <row r="12777" spans="1:9">
      <c r="A12777" t="s">
        <v>261</v>
      </c>
      <c r="B12777" t="s">
        <v>6720</v>
      </c>
      <c r="C12777" t="s">
        <v>6753</v>
      </c>
      <c r="D12777">
        <v>2</v>
      </c>
      <c r="E12777" t="s">
        <v>169</v>
      </c>
      <c r="F12777">
        <v>2</v>
      </c>
      <c r="G12777">
        <v>2</v>
      </c>
      <c r="H12777" s="4" t="str">
        <f t="shared" si="398"/>
        <v>2CD31.2</v>
      </c>
      <c r="I12777" s="4" t="str">
        <f t="shared" si="399"/>
        <v>DGND</v>
      </c>
    </row>
    <row r="12778" spans="1:9">
      <c r="A12778" t="s">
        <v>261</v>
      </c>
      <c r="B12778" t="s">
        <v>6720</v>
      </c>
      <c r="C12778" t="s">
        <v>6754</v>
      </c>
      <c r="D12778">
        <v>1</v>
      </c>
      <c r="E12778" t="s">
        <v>4827</v>
      </c>
      <c r="F12778">
        <v>1</v>
      </c>
      <c r="G12778">
        <v>1</v>
      </c>
      <c r="H12778" s="4" t="str">
        <f t="shared" si="398"/>
        <v>2CD32.1</v>
      </c>
      <c r="I12778" s="4" t="str">
        <f t="shared" si="399"/>
        <v>S2_AVDD09</v>
      </c>
    </row>
    <row r="12779" spans="1:9">
      <c r="A12779" t="s">
        <v>261</v>
      </c>
      <c r="B12779" t="s">
        <v>6720</v>
      </c>
      <c r="C12779" t="s">
        <v>6754</v>
      </c>
      <c r="D12779">
        <v>2</v>
      </c>
      <c r="E12779" t="s">
        <v>169</v>
      </c>
      <c r="F12779">
        <v>2</v>
      </c>
      <c r="G12779">
        <v>2</v>
      </c>
      <c r="H12779" s="4" t="str">
        <f t="shared" si="398"/>
        <v>2CD32.2</v>
      </c>
      <c r="I12779" s="4" t="str">
        <f t="shared" si="399"/>
        <v>DGND</v>
      </c>
    </row>
    <row r="12780" spans="1:9">
      <c r="A12780" t="s">
        <v>261</v>
      </c>
      <c r="B12780" t="s">
        <v>6720</v>
      </c>
      <c r="C12780" t="s">
        <v>6755</v>
      </c>
      <c r="D12780">
        <v>1</v>
      </c>
      <c r="E12780" t="s">
        <v>4827</v>
      </c>
      <c r="F12780">
        <v>1</v>
      </c>
      <c r="G12780">
        <v>1</v>
      </c>
      <c r="H12780" s="4" t="str">
        <f t="shared" si="398"/>
        <v>2CD33.1</v>
      </c>
      <c r="I12780" s="4" t="str">
        <f t="shared" si="399"/>
        <v>S2_AVDD09</v>
      </c>
    </row>
    <row r="12781" spans="1:9">
      <c r="A12781" t="s">
        <v>261</v>
      </c>
      <c r="B12781" t="s">
        <v>6720</v>
      </c>
      <c r="C12781" t="s">
        <v>6755</v>
      </c>
      <c r="D12781">
        <v>2</v>
      </c>
      <c r="E12781" t="s">
        <v>169</v>
      </c>
      <c r="F12781">
        <v>2</v>
      </c>
      <c r="G12781">
        <v>2</v>
      </c>
      <c r="H12781" s="4" t="str">
        <f t="shared" si="398"/>
        <v>2CD33.2</v>
      </c>
      <c r="I12781" s="4" t="str">
        <f t="shared" si="399"/>
        <v>DGND</v>
      </c>
    </row>
    <row r="12782" spans="1:9">
      <c r="A12782" t="s">
        <v>261</v>
      </c>
      <c r="B12782" t="s">
        <v>6720</v>
      </c>
      <c r="C12782" t="s">
        <v>6756</v>
      </c>
      <c r="D12782">
        <v>1</v>
      </c>
      <c r="E12782" t="s">
        <v>4827</v>
      </c>
      <c r="F12782">
        <v>1</v>
      </c>
      <c r="G12782">
        <v>1</v>
      </c>
      <c r="H12782" s="4" t="str">
        <f t="shared" si="398"/>
        <v>2CD34.1</v>
      </c>
      <c r="I12782" s="4" t="str">
        <f t="shared" si="399"/>
        <v>S2_AVDD09</v>
      </c>
    </row>
    <row r="12783" spans="1:9">
      <c r="A12783" t="s">
        <v>261</v>
      </c>
      <c r="B12783" t="s">
        <v>6720</v>
      </c>
      <c r="C12783" t="s">
        <v>6756</v>
      </c>
      <c r="D12783">
        <v>2</v>
      </c>
      <c r="E12783" t="s">
        <v>169</v>
      </c>
      <c r="F12783">
        <v>2</v>
      </c>
      <c r="G12783">
        <v>2</v>
      </c>
      <c r="H12783" s="4" t="str">
        <f t="shared" si="398"/>
        <v>2CD34.2</v>
      </c>
      <c r="I12783" s="4" t="str">
        <f t="shared" si="399"/>
        <v>DGND</v>
      </c>
    </row>
    <row r="12784" spans="1:9">
      <c r="A12784" t="s">
        <v>261</v>
      </c>
      <c r="B12784" t="s">
        <v>6720</v>
      </c>
      <c r="C12784" t="s">
        <v>6757</v>
      </c>
      <c r="D12784">
        <v>1</v>
      </c>
      <c r="E12784" t="s">
        <v>4827</v>
      </c>
      <c r="F12784">
        <v>1</v>
      </c>
      <c r="G12784">
        <v>1</v>
      </c>
      <c r="H12784" s="4" t="str">
        <f t="shared" si="398"/>
        <v>2CD35.1</v>
      </c>
      <c r="I12784" s="4" t="str">
        <f t="shared" si="399"/>
        <v>S2_AVDD09</v>
      </c>
    </row>
    <row r="12785" spans="1:9">
      <c r="A12785" t="s">
        <v>261</v>
      </c>
      <c r="B12785" t="s">
        <v>6720</v>
      </c>
      <c r="C12785" t="s">
        <v>6757</v>
      </c>
      <c r="D12785">
        <v>2</v>
      </c>
      <c r="E12785" t="s">
        <v>169</v>
      </c>
      <c r="F12785">
        <v>2</v>
      </c>
      <c r="G12785">
        <v>2</v>
      </c>
      <c r="H12785" s="4" t="str">
        <f t="shared" si="398"/>
        <v>2CD35.2</v>
      </c>
      <c r="I12785" s="4" t="str">
        <f t="shared" si="399"/>
        <v>DGND</v>
      </c>
    </row>
    <row r="12786" spans="1:9">
      <c r="A12786" t="s">
        <v>261</v>
      </c>
      <c r="B12786" t="s">
        <v>6720</v>
      </c>
      <c r="C12786" t="s">
        <v>6758</v>
      </c>
      <c r="D12786">
        <v>1</v>
      </c>
      <c r="E12786" t="s">
        <v>4827</v>
      </c>
      <c r="F12786">
        <v>1</v>
      </c>
      <c r="G12786">
        <v>1</v>
      </c>
      <c r="H12786" s="4" t="str">
        <f t="shared" si="398"/>
        <v>2CD36.1</v>
      </c>
      <c r="I12786" s="4" t="str">
        <f t="shared" si="399"/>
        <v>S2_AVDD09</v>
      </c>
    </row>
    <row r="12787" spans="1:9">
      <c r="A12787" t="s">
        <v>261</v>
      </c>
      <c r="B12787" t="s">
        <v>6720</v>
      </c>
      <c r="C12787" t="s">
        <v>6758</v>
      </c>
      <c r="D12787">
        <v>2</v>
      </c>
      <c r="E12787" t="s">
        <v>169</v>
      </c>
      <c r="F12787">
        <v>2</v>
      </c>
      <c r="G12787">
        <v>2</v>
      </c>
      <c r="H12787" s="4" t="str">
        <f t="shared" si="398"/>
        <v>2CD36.2</v>
      </c>
      <c r="I12787" s="4" t="str">
        <f t="shared" si="399"/>
        <v>DGND</v>
      </c>
    </row>
    <row r="12788" spans="1:9">
      <c r="A12788" t="s">
        <v>261</v>
      </c>
      <c r="B12788" t="s">
        <v>6720</v>
      </c>
      <c r="C12788" t="s">
        <v>6759</v>
      </c>
      <c r="D12788">
        <v>1</v>
      </c>
      <c r="E12788" t="s">
        <v>4827</v>
      </c>
      <c r="F12788">
        <v>1</v>
      </c>
      <c r="G12788">
        <v>1</v>
      </c>
      <c r="H12788" s="4" t="str">
        <f t="shared" si="398"/>
        <v>2CD37.1</v>
      </c>
      <c r="I12788" s="4" t="str">
        <f t="shared" si="399"/>
        <v>S2_AVDD09</v>
      </c>
    </row>
    <row r="12789" spans="1:9">
      <c r="A12789" t="s">
        <v>261</v>
      </c>
      <c r="B12789" t="s">
        <v>6720</v>
      </c>
      <c r="C12789" t="s">
        <v>6759</v>
      </c>
      <c r="D12789">
        <v>2</v>
      </c>
      <c r="E12789" t="s">
        <v>169</v>
      </c>
      <c r="F12789">
        <v>2</v>
      </c>
      <c r="G12789">
        <v>2</v>
      </c>
      <c r="H12789" s="4" t="str">
        <f t="shared" si="398"/>
        <v>2CD37.2</v>
      </c>
      <c r="I12789" s="4" t="str">
        <f t="shared" si="399"/>
        <v>DGND</v>
      </c>
    </row>
    <row r="12790" spans="1:9">
      <c r="A12790" t="s">
        <v>261</v>
      </c>
      <c r="B12790" t="s">
        <v>6720</v>
      </c>
      <c r="C12790" t="s">
        <v>6760</v>
      </c>
      <c r="D12790">
        <v>1</v>
      </c>
      <c r="E12790" t="s">
        <v>4827</v>
      </c>
      <c r="F12790">
        <v>1</v>
      </c>
      <c r="G12790">
        <v>1</v>
      </c>
      <c r="H12790" s="4" t="str">
        <f t="shared" si="398"/>
        <v>2CD38.1</v>
      </c>
      <c r="I12790" s="4" t="str">
        <f t="shared" si="399"/>
        <v>S2_AVDD09</v>
      </c>
    </row>
    <row r="12791" spans="1:9">
      <c r="A12791" t="s">
        <v>261</v>
      </c>
      <c r="B12791" t="s">
        <v>6720</v>
      </c>
      <c r="C12791" t="s">
        <v>6760</v>
      </c>
      <c r="D12791">
        <v>2</v>
      </c>
      <c r="E12791" t="s">
        <v>169</v>
      </c>
      <c r="F12791">
        <v>2</v>
      </c>
      <c r="G12791">
        <v>2</v>
      </c>
      <c r="H12791" s="4" t="str">
        <f t="shared" si="398"/>
        <v>2CD38.2</v>
      </c>
      <c r="I12791" s="4" t="str">
        <f t="shared" si="399"/>
        <v>DGND</v>
      </c>
    </row>
    <row r="12792" spans="1:9">
      <c r="A12792" t="s">
        <v>261</v>
      </c>
      <c r="B12792" t="s">
        <v>6720</v>
      </c>
      <c r="C12792" t="s">
        <v>6761</v>
      </c>
      <c r="D12792">
        <v>1</v>
      </c>
      <c r="E12792" t="s">
        <v>4827</v>
      </c>
      <c r="F12792">
        <v>1</v>
      </c>
      <c r="G12792">
        <v>1</v>
      </c>
      <c r="H12792" s="4" t="str">
        <f t="shared" si="398"/>
        <v>2CD39.1</v>
      </c>
      <c r="I12792" s="4" t="str">
        <f t="shared" si="399"/>
        <v>S2_AVDD09</v>
      </c>
    </row>
    <row r="12793" spans="1:9">
      <c r="A12793" t="s">
        <v>261</v>
      </c>
      <c r="B12793" t="s">
        <v>6720</v>
      </c>
      <c r="C12793" t="s">
        <v>6761</v>
      </c>
      <c r="D12793">
        <v>2</v>
      </c>
      <c r="E12793" t="s">
        <v>169</v>
      </c>
      <c r="F12793">
        <v>2</v>
      </c>
      <c r="G12793">
        <v>2</v>
      </c>
      <c r="H12793" s="4" t="str">
        <f t="shared" si="398"/>
        <v>2CD39.2</v>
      </c>
      <c r="I12793" s="4" t="str">
        <f t="shared" si="399"/>
        <v>DGND</v>
      </c>
    </row>
    <row r="12794" spans="1:9">
      <c r="A12794" t="s">
        <v>261</v>
      </c>
      <c r="B12794" t="s">
        <v>6720</v>
      </c>
      <c r="C12794" t="s">
        <v>6762</v>
      </c>
      <c r="D12794">
        <v>1</v>
      </c>
      <c r="E12794" t="s">
        <v>4827</v>
      </c>
      <c r="F12794">
        <v>1</v>
      </c>
      <c r="G12794">
        <v>1</v>
      </c>
      <c r="H12794" s="4" t="str">
        <f t="shared" si="398"/>
        <v>2CD40.1</v>
      </c>
      <c r="I12794" s="4" t="str">
        <f t="shared" si="399"/>
        <v>S2_AVDD09</v>
      </c>
    </row>
    <row r="12795" spans="1:9">
      <c r="A12795" t="s">
        <v>261</v>
      </c>
      <c r="B12795" t="s">
        <v>6720</v>
      </c>
      <c r="C12795" t="s">
        <v>6762</v>
      </c>
      <c r="D12795">
        <v>2</v>
      </c>
      <c r="E12795" t="s">
        <v>169</v>
      </c>
      <c r="F12795">
        <v>2</v>
      </c>
      <c r="G12795">
        <v>2</v>
      </c>
      <c r="H12795" s="4" t="str">
        <f t="shared" si="398"/>
        <v>2CD40.2</v>
      </c>
      <c r="I12795" s="4" t="str">
        <f t="shared" si="399"/>
        <v>DGND</v>
      </c>
    </row>
    <row r="12796" spans="1:9">
      <c r="A12796" t="s">
        <v>261</v>
      </c>
      <c r="B12796" t="s">
        <v>6720</v>
      </c>
      <c r="C12796" t="s">
        <v>6763</v>
      </c>
      <c r="D12796">
        <v>1</v>
      </c>
      <c r="E12796" t="s">
        <v>4827</v>
      </c>
      <c r="F12796">
        <v>1</v>
      </c>
      <c r="G12796">
        <v>1</v>
      </c>
      <c r="H12796" s="4" t="str">
        <f t="shared" si="398"/>
        <v>2CD41.1</v>
      </c>
      <c r="I12796" s="4" t="str">
        <f t="shared" si="399"/>
        <v>S2_AVDD09</v>
      </c>
    </row>
    <row r="12797" spans="1:9">
      <c r="A12797" t="s">
        <v>261</v>
      </c>
      <c r="B12797" t="s">
        <v>6720</v>
      </c>
      <c r="C12797" t="s">
        <v>6763</v>
      </c>
      <c r="D12797">
        <v>2</v>
      </c>
      <c r="E12797" t="s">
        <v>169</v>
      </c>
      <c r="F12797">
        <v>2</v>
      </c>
      <c r="G12797">
        <v>2</v>
      </c>
      <c r="H12797" s="4" t="str">
        <f t="shared" si="398"/>
        <v>2CD41.2</v>
      </c>
      <c r="I12797" s="4" t="str">
        <f t="shared" si="399"/>
        <v>DGND</v>
      </c>
    </row>
    <row r="12798" spans="1:9">
      <c r="A12798" t="s">
        <v>261</v>
      </c>
      <c r="B12798" t="s">
        <v>6720</v>
      </c>
      <c r="C12798" t="s">
        <v>6764</v>
      </c>
      <c r="D12798">
        <v>1</v>
      </c>
      <c r="E12798" t="s">
        <v>4827</v>
      </c>
      <c r="F12798">
        <v>1</v>
      </c>
      <c r="G12798">
        <v>1</v>
      </c>
      <c r="H12798" s="4" t="str">
        <f t="shared" si="398"/>
        <v>2CD42.1</v>
      </c>
      <c r="I12798" s="4" t="str">
        <f t="shared" si="399"/>
        <v>S2_AVDD09</v>
      </c>
    </row>
    <row r="12799" spans="1:9">
      <c r="A12799" t="s">
        <v>261</v>
      </c>
      <c r="B12799" t="s">
        <v>6720</v>
      </c>
      <c r="C12799" t="s">
        <v>6764</v>
      </c>
      <c r="D12799">
        <v>2</v>
      </c>
      <c r="E12799" t="s">
        <v>169</v>
      </c>
      <c r="F12799">
        <v>2</v>
      </c>
      <c r="G12799">
        <v>2</v>
      </c>
      <c r="H12799" s="4" t="str">
        <f t="shared" si="398"/>
        <v>2CD42.2</v>
      </c>
      <c r="I12799" s="4" t="str">
        <f t="shared" si="399"/>
        <v>DGND</v>
      </c>
    </row>
    <row r="12800" spans="1:9">
      <c r="A12800" t="s">
        <v>261</v>
      </c>
      <c r="B12800" t="s">
        <v>6720</v>
      </c>
      <c r="C12800" t="s">
        <v>6765</v>
      </c>
      <c r="D12800">
        <v>1</v>
      </c>
      <c r="E12800" t="s">
        <v>4827</v>
      </c>
      <c r="F12800">
        <v>1</v>
      </c>
      <c r="G12800">
        <v>1</v>
      </c>
      <c r="H12800" s="4" t="str">
        <f t="shared" si="398"/>
        <v>2CD43.1</v>
      </c>
      <c r="I12800" s="4" t="str">
        <f t="shared" si="399"/>
        <v>S2_AVDD09</v>
      </c>
    </row>
    <row r="12801" spans="1:9">
      <c r="A12801" t="s">
        <v>261</v>
      </c>
      <c r="B12801" t="s">
        <v>6720</v>
      </c>
      <c r="C12801" t="s">
        <v>6765</v>
      </c>
      <c r="D12801">
        <v>2</v>
      </c>
      <c r="E12801" t="s">
        <v>169</v>
      </c>
      <c r="F12801">
        <v>2</v>
      </c>
      <c r="G12801">
        <v>2</v>
      </c>
      <c r="H12801" s="4" t="str">
        <f t="shared" si="398"/>
        <v>2CD43.2</v>
      </c>
      <c r="I12801" s="4" t="str">
        <f t="shared" si="399"/>
        <v>DGND</v>
      </c>
    </row>
    <row r="12802" spans="1:9">
      <c r="A12802" t="s">
        <v>261</v>
      </c>
      <c r="B12802" t="s">
        <v>6720</v>
      </c>
      <c r="C12802" t="s">
        <v>6766</v>
      </c>
      <c r="D12802">
        <v>1</v>
      </c>
      <c r="E12802" t="s">
        <v>4827</v>
      </c>
      <c r="F12802">
        <v>1</v>
      </c>
      <c r="G12802">
        <v>1</v>
      </c>
      <c r="H12802" s="4" t="str">
        <f t="shared" ref="H12802:H12865" si="400">CONCATENATE(C12802,".",F12802)</f>
        <v>2CD44.1</v>
      </c>
      <c r="I12802" s="4" t="str">
        <f t="shared" ref="I12802:I12865" si="401">E12802</f>
        <v>S2_AVDD09</v>
      </c>
    </row>
    <row r="12803" spans="1:9">
      <c r="A12803" t="s">
        <v>261</v>
      </c>
      <c r="B12803" t="s">
        <v>6720</v>
      </c>
      <c r="C12803" t="s">
        <v>6766</v>
      </c>
      <c r="D12803">
        <v>2</v>
      </c>
      <c r="E12803" t="s">
        <v>169</v>
      </c>
      <c r="F12803">
        <v>2</v>
      </c>
      <c r="G12803">
        <v>2</v>
      </c>
      <c r="H12803" s="4" t="str">
        <f t="shared" si="400"/>
        <v>2CD44.2</v>
      </c>
      <c r="I12803" s="4" t="str">
        <f t="shared" si="401"/>
        <v>DGND</v>
      </c>
    </row>
    <row r="12804" spans="1:9">
      <c r="A12804" t="s">
        <v>261</v>
      </c>
      <c r="B12804" t="s">
        <v>6720</v>
      </c>
      <c r="C12804" t="s">
        <v>6767</v>
      </c>
      <c r="D12804">
        <v>1</v>
      </c>
      <c r="E12804" t="s">
        <v>4110</v>
      </c>
      <c r="F12804">
        <v>1</v>
      </c>
      <c r="G12804">
        <v>1</v>
      </c>
      <c r="H12804" s="4" t="str">
        <f t="shared" si="400"/>
        <v>2CD45.1</v>
      </c>
      <c r="I12804" s="4" t="str">
        <f t="shared" si="401"/>
        <v>S2_APWR_03F</v>
      </c>
    </row>
    <row r="12805" spans="1:9">
      <c r="A12805" t="s">
        <v>261</v>
      </c>
      <c r="B12805" t="s">
        <v>6720</v>
      </c>
      <c r="C12805" t="s">
        <v>6767</v>
      </c>
      <c r="D12805">
        <v>2</v>
      </c>
      <c r="E12805" t="s">
        <v>169</v>
      </c>
      <c r="F12805">
        <v>2</v>
      </c>
      <c r="G12805">
        <v>2</v>
      </c>
      <c r="H12805" s="4" t="str">
        <f t="shared" si="400"/>
        <v>2CD45.2</v>
      </c>
      <c r="I12805" s="4" t="str">
        <f t="shared" si="401"/>
        <v>DGND</v>
      </c>
    </row>
    <row r="12806" spans="1:9">
      <c r="A12806" t="s">
        <v>261</v>
      </c>
      <c r="B12806" t="s">
        <v>6720</v>
      </c>
      <c r="C12806" t="s">
        <v>6768</v>
      </c>
      <c r="D12806">
        <v>1</v>
      </c>
      <c r="E12806" t="s">
        <v>4110</v>
      </c>
      <c r="F12806">
        <v>1</v>
      </c>
      <c r="G12806">
        <v>1</v>
      </c>
      <c r="H12806" s="4" t="str">
        <f t="shared" si="400"/>
        <v>2CD46.1</v>
      </c>
      <c r="I12806" s="4" t="str">
        <f t="shared" si="401"/>
        <v>S2_APWR_03F</v>
      </c>
    </row>
    <row r="12807" spans="1:9">
      <c r="A12807" t="s">
        <v>261</v>
      </c>
      <c r="B12807" t="s">
        <v>6720</v>
      </c>
      <c r="C12807" t="s">
        <v>6768</v>
      </c>
      <c r="D12807">
        <v>2</v>
      </c>
      <c r="E12807" t="s">
        <v>169</v>
      </c>
      <c r="F12807">
        <v>2</v>
      </c>
      <c r="G12807">
        <v>2</v>
      </c>
      <c r="H12807" s="4" t="str">
        <f t="shared" si="400"/>
        <v>2CD46.2</v>
      </c>
      <c r="I12807" s="4" t="str">
        <f t="shared" si="401"/>
        <v>DGND</v>
      </c>
    </row>
    <row r="12808" spans="1:9">
      <c r="A12808" t="s">
        <v>261</v>
      </c>
      <c r="B12808" t="s">
        <v>6720</v>
      </c>
      <c r="C12808" t="s">
        <v>6769</v>
      </c>
      <c r="D12808">
        <v>1</v>
      </c>
      <c r="E12808" t="s">
        <v>4110</v>
      </c>
      <c r="F12808">
        <v>1</v>
      </c>
      <c r="G12808">
        <v>1</v>
      </c>
      <c r="H12808" s="4" t="str">
        <f t="shared" si="400"/>
        <v>2CD47.1</v>
      </c>
      <c r="I12808" s="4" t="str">
        <f t="shared" si="401"/>
        <v>S2_APWR_03F</v>
      </c>
    </row>
    <row r="12809" spans="1:9">
      <c r="A12809" t="s">
        <v>261</v>
      </c>
      <c r="B12809" t="s">
        <v>6720</v>
      </c>
      <c r="C12809" t="s">
        <v>6769</v>
      </c>
      <c r="D12809">
        <v>2</v>
      </c>
      <c r="E12809" t="s">
        <v>169</v>
      </c>
      <c r="F12809">
        <v>2</v>
      </c>
      <c r="G12809">
        <v>2</v>
      </c>
      <c r="H12809" s="4" t="str">
        <f t="shared" si="400"/>
        <v>2CD47.2</v>
      </c>
      <c r="I12809" s="4" t="str">
        <f t="shared" si="401"/>
        <v>DGND</v>
      </c>
    </row>
    <row r="12810" spans="1:9">
      <c r="A12810" t="s">
        <v>261</v>
      </c>
      <c r="B12810" t="s">
        <v>6720</v>
      </c>
      <c r="C12810" t="s">
        <v>6770</v>
      </c>
      <c r="D12810">
        <v>1</v>
      </c>
      <c r="E12810" t="s">
        <v>4110</v>
      </c>
      <c r="F12810">
        <v>1</v>
      </c>
      <c r="G12810">
        <v>1</v>
      </c>
      <c r="H12810" s="4" t="str">
        <f t="shared" si="400"/>
        <v>2CD48.1</v>
      </c>
      <c r="I12810" s="4" t="str">
        <f t="shared" si="401"/>
        <v>S2_APWR_03F</v>
      </c>
    </row>
    <row r="12811" spans="1:9">
      <c r="A12811" t="s">
        <v>261</v>
      </c>
      <c r="B12811" t="s">
        <v>6720</v>
      </c>
      <c r="C12811" t="s">
        <v>6770</v>
      </c>
      <c r="D12811">
        <v>2</v>
      </c>
      <c r="E12811" t="s">
        <v>169</v>
      </c>
      <c r="F12811">
        <v>2</v>
      </c>
      <c r="G12811">
        <v>2</v>
      </c>
      <c r="H12811" s="4" t="str">
        <f t="shared" si="400"/>
        <v>2CD48.2</v>
      </c>
      <c r="I12811" s="4" t="str">
        <f t="shared" si="401"/>
        <v>DGND</v>
      </c>
    </row>
    <row r="12812" spans="1:9">
      <c r="A12812" t="s">
        <v>261</v>
      </c>
      <c r="B12812" t="s">
        <v>6720</v>
      </c>
      <c r="C12812" t="s">
        <v>6771</v>
      </c>
      <c r="D12812">
        <v>1</v>
      </c>
      <c r="E12812" t="s">
        <v>4110</v>
      </c>
      <c r="F12812">
        <v>1</v>
      </c>
      <c r="G12812">
        <v>1</v>
      </c>
      <c r="H12812" s="4" t="str">
        <f t="shared" si="400"/>
        <v>2CD49.1</v>
      </c>
      <c r="I12812" s="4" t="str">
        <f t="shared" si="401"/>
        <v>S2_APWR_03F</v>
      </c>
    </row>
    <row r="12813" spans="1:9">
      <c r="A12813" t="s">
        <v>261</v>
      </c>
      <c r="B12813" t="s">
        <v>6720</v>
      </c>
      <c r="C12813" t="s">
        <v>6771</v>
      </c>
      <c r="D12813">
        <v>2</v>
      </c>
      <c r="E12813" t="s">
        <v>169</v>
      </c>
      <c r="F12813">
        <v>2</v>
      </c>
      <c r="G12813">
        <v>2</v>
      </c>
      <c r="H12813" s="4" t="str">
        <f t="shared" si="400"/>
        <v>2CD49.2</v>
      </c>
      <c r="I12813" s="4" t="str">
        <f t="shared" si="401"/>
        <v>DGND</v>
      </c>
    </row>
    <row r="12814" spans="1:9">
      <c r="A12814" t="s">
        <v>261</v>
      </c>
      <c r="B12814" t="s">
        <v>6720</v>
      </c>
      <c r="C12814" t="s">
        <v>6772</v>
      </c>
      <c r="D12814">
        <v>1</v>
      </c>
      <c r="E12814" t="s">
        <v>4110</v>
      </c>
      <c r="F12814">
        <v>1</v>
      </c>
      <c r="G12814">
        <v>1</v>
      </c>
      <c r="H12814" s="4" t="str">
        <f t="shared" si="400"/>
        <v>2CD50.1</v>
      </c>
      <c r="I12814" s="4" t="str">
        <f t="shared" si="401"/>
        <v>S2_APWR_03F</v>
      </c>
    </row>
    <row r="12815" spans="1:9">
      <c r="A12815" t="s">
        <v>261</v>
      </c>
      <c r="B12815" t="s">
        <v>6720</v>
      </c>
      <c r="C12815" t="s">
        <v>6772</v>
      </c>
      <c r="D12815">
        <v>2</v>
      </c>
      <c r="E12815" t="s">
        <v>169</v>
      </c>
      <c r="F12815">
        <v>2</v>
      </c>
      <c r="G12815">
        <v>2</v>
      </c>
      <c r="H12815" s="4" t="str">
        <f t="shared" si="400"/>
        <v>2CD50.2</v>
      </c>
      <c r="I12815" s="4" t="str">
        <f t="shared" si="401"/>
        <v>DGND</v>
      </c>
    </row>
    <row r="12816" spans="1:9">
      <c r="A12816" t="s">
        <v>261</v>
      </c>
      <c r="B12816" t="s">
        <v>6720</v>
      </c>
      <c r="C12816" t="s">
        <v>9772</v>
      </c>
      <c r="D12816">
        <v>1</v>
      </c>
      <c r="E12816" t="s">
        <v>4825</v>
      </c>
      <c r="F12816">
        <v>1</v>
      </c>
      <c r="G12816">
        <v>1</v>
      </c>
      <c r="H12816" s="4" t="str">
        <f t="shared" si="400"/>
        <v>2CD80.1</v>
      </c>
      <c r="I12816" s="4" t="str">
        <f t="shared" si="401"/>
        <v>S2_DVDD09</v>
      </c>
    </row>
    <row r="12817" spans="1:9">
      <c r="A12817" t="s">
        <v>261</v>
      </c>
      <c r="B12817" t="s">
        <v>6720</v>
      </c>
      <c r="C12817" t="s">
        <v>9772</v>
      </c>
      <c r="D12817">
        <v>2</v>
      </c>
      <c r="E12817" t="s">
        <v>169</v>
      </c>
      <c r="F12817">
        <v>2</v>
      </c>
      <c r="G12817">
        <v>2</v>
      </c>
      <c r="H12817" s="4" t="str">
        <f t="shared" si="400"/>
        <v>2CD80.2</v>
      </c>
      <c r="I12817" s="4" t="str">
        <f t="shared" si="401"/>
        <v>DGND</v>
      </c>
    </row>
    <row r="12818" spans="1:9">
      <c r="A12818" t="s">
        <v>261</v>
      </c>
      <c r="B12818" t="s">
        <v>6720</v>
      </c>
      <c r="C12818" t="s">
        <v>9773</v>
      </c>
      <c r="D12818">
        <v>1</v>
      </c>
      <c r="E12818" t="s">
        <v>4825</v>
      </c>
      <c r="F12818">
        <v>1</v>
      </c>
      <c r="G12818">
        <v>1</v>
      </c>
      <c r="H12818" s="4" t="str">
        <f t="shared" si="400"/>
        <v>2CD81.1</v>
      </c>
      <c r="I12818" s="4" t="str">
        <f t="shared" si="401"/>
        <v>S2_DVDD09</v>
      </c>
    </row>
    <row r="12819" spans="1:9">
      <c r="A12819" t="s">
        <v>261</v>
      </c>
      <c r="B12819" t="s">
        <v>6720</v>
      </c>
      <c r="C12819" t="s">
        <v>9773</v>
      </c>
      <c r="D12819">
        <v>2</v>
      </c>
      <c r="E12819" t="s">
        <v>169</v>
      </c>
      <c r="F12819">
        <v>2</v>
      </c>
      <c r="G12819">
        <v>2</v>
      </c>
      <c r="H12819" s="4" t="str">
        <f t="shared" si="400"/>
        <v>2CD81.2</v>
      </c>
      <c r="I12819" s="4" t="str">
        <f t="shared" si="401"/>
        <v>DGND</v>
      </c>
    </row>
    <row r="12820" spans="1:9">
      <c r="A12820" t="s">
        <v>261</v>
      </c>
      <c r="B12820" t="s">
        <v>6720</v>
      </c>
      <c r="C12820" t="s">
        <v>9774</v>
      </c>
      <c r="D12820">
        <v>1</v>
      </c>
      <c r="E12820" t="s">
        <v>4827</v>
      </c>
      <c r="F12820">
        <v>1</v>
      </c>
      <c r="G12820">
        <v>1</v>
      </c>
      <c r="H12820" s="4" t="str">
        <f t="shared" si="400"/>
        <v>2CD82.1</v>
      </c>
      <c r="I12820" s="4" t="str">
        <f t="shared" si="401"/>
        <v>S2_AVDD09</v>
      </c>
    </row>
    <row r="12821" spans="1:9">
      <c r="A12821" t="s">
        <v>261</v>
      </c>
      <c r="B12821" t="s">
        <v>6720</v>
      </c>
      <c r="C12821" t="s">
        <v>9774</v>
      </c>
      <c r="D12821">
        <v>2</v>
      </c>
      <c r="E12821" t="s">
        <v>169</v>
      </c>
      <c r="F12821">
        <v>2</v>
      </c>
      <c r="G12821">
        <v>2</v>
      </c>
      <c r="H12821" s="4" t="str">
        <f t="shared" si="400"/>
        <v>2CD82.2</v>
      </c>
      <c r="I12821" s="4" t="str">
        <f t="shared" si="401"/>
        <v>DGND</v>
      </c>
    </row>
    <row r="12822" spans="1:9">
      <c r="A12822" t="s">
        <v>261</v>
      </c>
      <c r="B12822" t="s">
        <v>6720</v>
      </c>
      <c r="C12822" t="s">
        <v>9775</v>
      </c>
      <c r="D12822">
        <v>1</v>
      </c>
      <c r="E12822" t="s">
        <v>4827</v>
      </c>
      <c r="F12822">
        <v>1</v>
      </c>
      <c r="G12822">
        <v>1</v>
      </c>
      <c r="H12822" s="4" t="str">
        <f t="shared" si="400"/>
        <v>2CD86.1</v>
      </c>
      <c r="I12822" s="4" t="str">
        <f t="shared" si="401"/>
        <v>S2_AVDD09</v>
      </c>
    </row>
    <row r="12823" spans="1:9">
      <c r="A12823" t="s">
        <v>261</v>
      </c>
      <c r="B12823" t="s">
        <v>6720</v>
      </c>
      <c r="C12823" t="s">
        <v>9775</v>
      </c>
      <c r="D12823">
        <v>2</v>
      </c>
      <c r="E12823" t="s">
        <v>169</v>
      </c>
      <c r="F12823">
        <v>2</v>
      </c>
      <c r="G12823">
        <v>2</v>
      </c>
      <c r="H12823" s="4" t="str">
        <f t="shared" si="400"/>
        <v>2CD86.2</v>
      </c>
      <c r="I12823" s="4" t="str">
        <f t="shared" si="401"/>
        <v>DGND</v>
      </c>
    </row>
    <row r="12824" spans="1:9">
      <c r="A12824" t="s">
        <v>261</v>
      </c>
      <c r="B12824" t="s">
        <v>6720</v>
      </c>
      <c r="C12824" t="s">
        <v>6773</v>
      </c>
      <c r="D12824">
        <v>1</v>
      </c>
      <c r="E12824" t="s">
        <v>4826</v>
      </c>
      <c r="F12824">
        <v>1</v>
      </c>
      <c r="G12824">
        <v>1</v>
      </c>
      <c r="H12824" s="4" t="str">
        <f t="shared" si="400"/>
        <v>2CD109.1</v>
      </c>
      <c r="I12824" s="4" t="str">
        <f t="shared" si="401"/>
        <v>S2_F_DVDD09</v>
      </c>
    </row>
    <row r="12825" spans="1:9">
      <c r="A12825" t="s">
        <v>261</v>
      </c>
      <c r="B12825" t="s">
        <v>6720</v>
      </c>
      <c r="C12825" t="s">
        <v>6773</v>
      </c>
      <c r="D12825">
        <v>2</v>
      </c>
      <c r="E12825" t="s">
        <v>169</v>
      </c>
      <c r="F12825">
        <v>2</v>
      </c>
      <c r="G12825">
        <v>2</v>
      </c>
      <c r="H12825" s="4" t="str">
        <f t="shared" si="400"/>
        <v>2CD109.2</v>
      </c>
      <c r="I12825" s="4" t="str">
        <f t="shared" si="401"/>
        <v>DGND</v>
      </c>
    </row>
    <row r="12826" spans="1:9">
      <c r="A12826" t="s">
        <v>261</v>
      </c>
      <c r="B12826" t="s">
        <v>6720</v>
      </c>
      <c r="C12826" t="s">
        <v>6774</v>
      </c>
      <c r="D12826">
        <v>1</v>
      </c>
      <c r="E12826" t="s">
        <v>4828</v>
      </c>
      <c r="F12826">
        <v>1</v>
      </c>
      <c r="G12826">
        <v>1</v>
      </c>
      <c r="H12826" s="4" t="str">
        <f t="shared" si="400"/>
        <v>2CD110.1</v>
      </c>
      <c r="I12826" s="4" t="str">
        <f t="shared" si="401"/>
        <v>S2_F_AVDD09</v>
      </c>
    </row>
    <row r="12827" spans="1:9">
      <c r="A12827" t="s">
        <v>261</v>
      </c>
      <c r="B12827" t="s">
        <v>6720</v>
      </c>
      <c r="C12827" t="s">
        <v>6774</v>
      </c>
      <c r="D12827">
        <v>2</v>
      </c>
      <c r="E12827" t="s">
        <v>169</v>
      </c>
      <c r="F12827">
        <v>2</v>
      </c>
      <c r="G12827">
        <v>2</v>
      </c>
      <c r="H12827" s="4" t="str">
        <f t="shared" si="400"/>
        <v>2CD110.2</v>
      </c>
      <c r="I12827" s="4" t="str">
        <f t="shared" si="401"/>
        <v>DGND</v>
      </c>
    </row>
    <row r="12828" spans="1:9">
      <c r="A12828" t="s">
        <v>261</v>
      </c>
      <c r="B12828" t="s">
        <v>6720</v>
      </c>
      <c r="C12828" t="s">
        <v>6775</v>
      </c>
      <c r="D12828">
        <v>1</v>
      </c>
      <c r="E12828" t="s">
        <v>4829</v>
      </c>
      <c r="F12828">
        <v>1</v>
      </c>
      <c r="G12828">
        <v>1</v>
      </c>
      <c r="H12828" s="4" t="str">
        <f t="shared" si="400"/>
        <v>2CD169.1</v>
      </c>
      <c r="I12828" s="4" t="str">
        <f t="shared" si="401"/>
        <v>S2_APWR_01+1F</v>
      </c>
    </row>
    <row r="12829" spans="1:9">
      <c r="A12829" t="s">
        <v>261</v>
      </c>
      <c r="B12829" t="s">
        <v>6720</v>
      </c>
      <c r="C12829" t="s">
        <v>6775</v>
      </c>
      <c r="D12829">
        <v>2</v>
      </c>
      <c r="E12829" t="s">
        <v>169</v>
      </c>
      <c r="F12829">
        <v>2</v>
      </c>
      <c r="G12829">
        <v>2</v>
      </c>
      <c r="H12829" s="4" t="str">
        <f t="shared" si="400"/>
        <v>2CD169.2</v>
      </c>
      <c r="I12829" s="4" t="str">
        <f t="shared" si="401"/>
        <v>DGND</v>
      </c>
    </row>
    <row r="12830" spans="1:9">
      <c r="A12830" t="s">
        <v>261</v>
      </c>
      <c r="B12830" t="s">
        <v>6720</v>
      </c>
      <c r="C12830" t="s">
        <v>6776</v>
      </c>
      <c r="D12830">
        <v>1</v>
      </c>
      <c r="E12830" t="s">
        <v>4829</v>
      </c>
      <c r="F12830">
        <v>1</v>
      </c>
      <c r="G12830">
        <v>1</v>
      </c>
      <c r="H12830" s="4" t="str">
        <f t="shared" si="400"/>
        <v>2CD170.1</v>
      </c>
      <c r="I12830" s="4" t="str">
        <f t="shared" si="401"/>
        <v>S2_APWR_01+1F</v>
      </c>
    </row>
    <row r="12831" spans="1:9">
      <c r="A12831" t="s">
        <v>261</v>
      </c>
      <c r="B12831" t="s">
        <v>6720</v>
      </c>
      <c r="C12831" t="s">
        <v>6776</v>
      </c>
      <c r="D12831">
        <v>2</v>
      </c>
      <c r="E12831" t="s">
        <v>169</v>
      </c>
      <c r="F12831">
        <v>2</v>
      </c>
      <c r="G12831">
        <v>2</v>
      </c>
      <c r="H12831" s="4" t="str">
        <f t="shared" si="400"/>
        <v>2CD170.2</v>
      </c>
      <c r="I12831" s="4" t="str">
        <f t="shared" si="401"/>
        <v>DGND</v>
      </c>
    </row>
    <row r="12832" spans="1:9">
      <c r="A12832" t="s">
        <v>261</v>
      </c>
      <c r="B12832" t="s">
        <v>6720</v>
      </c>
      <c r="C12832" t="s">
        <v>6777</v>
      </c>
      <c r="D12832">
        <v>1</v>
      </c>
      <c r="E12832" t="s">
        <v>4829</v>
      </c>
      <c r="F12832">
        <v>1</v>
      </c>
      <c r="G12832">
        <v>1</v>
      </c>
      <c r="H12832" s="4" t="str">
        <f t="shared" si="400"/>
        <v>2CD171.1</v>
      </c>
      <c r="I12832" s="4" t="str">
        <f t="shared" si="401"/>
        <v>S2_APWR_01+1F</v>
      </c>
    </row>
    <row r="12833" spans="1:9">
      <c r="A12833" t="s">
        <v>261</v>
      </c>
      <c r="B12833" t="s">
        <v>6720</v>
      </c>
      <c r="C12833" t="s">
        <v>6777</v>
      </c>
      <c r="D12833">
        <v>2</v>
      </c>
      <c r="E12833" t="s">
        <v>169</v>
      </c>
      <c r="F12833">
        <v>2</v>
      </c>
      <c r="G12833">
        <v>2</v>
      </c>
      <c r="H12833" s="4" t="str">
        <f t="shared" si="400"/>
        <v>2CD171.2</v>
      </c>
      <c r="I12833" s="4" t="str">
        <f t="shared" si="401"/>
        <v>DGND</v>
      </c>
    </row>
    <row r="12834" spans="1:9">
      <c r="A12834" t="s">
        <v>261</v>
      </c>
      <c r="B12834" t="s">
        <v>6720</v>
      </c>
      <c r="C12834" t="s">
        <v>6778</v>
      </c>
      <c r="D12834">
        <v>1</v>
      </c>
      <c r="E12834" t="s">
        <v>4829</v>
      </c>
      <c r="F12834">
        <v>1</v>
      </c>
      <c r="G12834">
        <v>1</v>
      </c>
      <c r="H12834" s="4" t="str">
        <f t="shared" si="400"/>
        <v>2CD172.1</v>
      </c>
      <c r="I12834" s="4" t="str">
        <f t="shared" si="401"/>
        <v>S2_APWR_01+1F</v>
      </c>
    </row>
    <row r="12835" spans="1:9">
      <c r="A12835" t="s">
        <v>261</v>
      </c>
      <c r="B12835" t="s">
        <v>6720</v>
      </c>
      <c r="C12835" t="s">
        <v>6778</v>
      </c>
      <c r="D12835">
        <v>2</v>
      </c>
      <c r="E12835" t="s">
        <v>169</v>
      </c>
      <c r="F12835">
        <v>2</v>
      </c>
      <c r="G12835">
        <v>2</v>
      </c>
      <c r="H12835" s="4" t="str">
        <f t="shared" si="400"/>
        <v>2CD172.2</v>
      </c>
      <c r="I12835" s="4" t="str">
        <f t="shared" si="401"/>
        <v>DGND</v>
      </c>
    </row>
    <row r="12836" spans="1:9">
      <c r="A12836" t="s">
        <v>261</v>
      </c>
      <c r="B12836" t="s">
        <v>6720</v>
      </c>
      <c r="C12836" t="s">
        <v>6779</v>
      </c>
      <c r="D12836">
        <v>1</v>
      </c>
      <c r="E12836" t="s">
        <v>4829</v>
      </c>
      <c r="F12836">
        <v>1</v>
      </c>
      <c r="G12836">
        <v>1</v>
      </c>
      <c r="H12836" s="4" t="str">
        <f t="shared" si="400"/>
        <v>2CD173.1</v>
      </c>
      <c r="I12836" s="4" t="str">
        <f t="shared" si="401"/>
        <v>S2_APWR_01+1F</v>
      </c>
    </row>
    <row r="12837" spans="1:9">
      <c r="A12837" t="s">
        <v>261</v>
      </c>
      <c r="B12837" t="s">
        <v>6720</v>
      </c>
      <c r="C12837" t="s">
        <v>6779</v>
      </c>
      <c r="D12837">
        <v>2</v>
      </c>
      <c r="E12837" t="s">
        <v>169</v>
      </c>
      <c r="F12837">
        <v>2</v>
      </c>
      <c r="G12837">
        <v>2</v>
      </c>
      <c r="H12837" s="4" t="str">
        <f t="shared" si="400"/>
        <v>2CD173.2</v>
      </c>
      <c r="I12837" s="4" t="str">
        <f t="shared" si="401"/>
        <v>DGND</v>
      </c>
    </row>
    <row r="12838" spans="1:9">
      <c r="A12838" t="s">
        <v>261</v>
      </c>
      <c r="B12838" t="s">
        <v>6720</v>
      </c>
      <c r="C12838" t="s">
        <v>6780</v>
      </c>
      <c r="D12838">
        <v>1</v>
      </c>
      <c r="E12838" t="s">
        <v>4829</v>
      </c>
      <c r="F12838">
        <v>1</v>
      </c>
      <c r="G12838">
        <v>1</v>
      </c>
      <c r="H12838" s="4" t="str">
        <f t="shared" si="400"/>
        <v>2CD174.1</v>
      </c>
      <c r="I12838" s="4" t="str">
        <f t="shared" si="401"/>
        <v>S2_APWR_01+1F</v>
      </c>
    </row>
    <row r="12839" spans="1:9">
      <c r="A12839" t="s">
        <v>261</v>
      </c>
      <c r="B12839" t="s">
        <v>6720</v>
      </c>
      <c r="C12839" t="s">
        <v>6780</v>
      </c>
      <c r="D12839">
        <v>2</v>
      </c>
      <c r="E12839" t="s">
        <v>169</v>
      </c>
      <c r="F12839">
        <v>2</v>
      </c>
      <c r="G12839">
        <v>2</v>
      </c>
      <c r="H12839" s="4" t="str">
        <f t="shared" si="400"/>
        <v>2CD174.2</v>
      </c>
      <c r="I12839" s="4" t="str">
        <f t="shared" si="401"/>
        <v>DGND</v>
      </c>
    </row>
    <row r="12840" spans="1:9">
      <c r="A12840" t="s">
        <v>261</v>
      </c>
      <c r="B12840" t="s">
        <v>6720</v>
      </c>
      <c r="C12840" t="s">
        <v>8409</v>
      </c>
      <c r="D12840">
        <v>1</v>
      </c>
      <c r="E12840" t="s">
        <v>4826</v>
      </c>
      <c r="F12840">
        <v>1</v>
      </c>
      <c r="G12840">
        <v>1</v>
      </c>
      <c r="H12840" s="4" t="str">
        <f t="shared" si="400"/>
        <v>2CD178.1</v>
      </c>
      <c r="I12840" s="4" t="str">
        <f t="shared" si="401"/>
        <v>S2_F_DVDD09</v>
      </c>
    </row>
    <row r="12841" spans="1:9">
      <c r="A12841" t="s">
        <v>261</v>
      </c>
      <c r="B12841" t="s">
        <v>6720</v>
      </c>
      <c r="C12841" t="s">
        <v>8409</v>
      </c>
      <c r="D12841">
        <v>2</v>
      </c>
      <c r="E12841" t="s">
        <v>169</v>
      </c>
      <c r="F12841">
        <v>2</v>
      </c>
      <c r="G12841">
        <v>2</v>
      </c>
      <c r="H12841" s="4" t="str">
        <f t="shared" si="400"/>
        <v>2CD178.2</v>
      </c>
      <c r="I12841" s="4" t="str">
        <f t="shared" si="401"/>
        <v>DGND</v>
      </c>
    </row>
    <row r="12842" spans="1:9">
      <c r="A12842" t="s">
        <v>261</v>
      </c>
      <c r="B12842" t="s">
        <v>6720</v>
      </c>
      <c r="C12842" t="s">
        <v>8410</v>
      </c>
      <c r="D12842">
        <v>1</v>
      </c>
      <c r="E12842" t="s">
        <v>4828</v>
      </c>
      <c r="F12842">
        <v>1</v>
      </c>
      <c r="G12842">
        <v>1</v>
      </c>
      <c r="H12842" s="4" t="str">
        <f t="shared" si="400"/>
        <v>2CD179.1</v>
      </c>
      <c r="I12842" s="4" t="str">
        <f t="shared" si="401"/>
        <v>S2_F_AVDD09</v>
      </c>
    </row>
    <row r="12843" spans="1:9">
      <c r="A12843" t="s">
        <v>261</v>
      </c>
      <c r="B12843" t="s">
        <v>6720</v>
      </c>
      <c r="C12843" t="s">
        <v>8410</v>
      </c>
      <c r="D12843">
        <v>2</v>
      </c>
      <c r="E12843" t="s">
        <v>169</v>
      </c>
      <c r="F12843">
        <v>2</v>
      </c>
      <c r="G12843">
        <v>2</v>
      </c>
      <c r="H12843" s="4" t="str">
        <f t="shared" si="400"/>
        <v>2CD179.2</v>
      </c>
      <c r="I12843" s="4" t="str">
        <f t="shared" si="401"/>
        <v>DGND</v>
      </c>
    </row>
    <row r="12844" spans="1:9">
      <c r="A12844" t="s">
        <v>261</v>
      </c>
      <c r="B12844" t="s">
        <v>6720</v>
      </c>
      <c r="C12844" t="s">
        <v>6781</v>
      </c>
      <c r="D12844" t="s">
        <v>491</v>
      </c>
      <c r="E12844" t="s">
        <v>490</v>
      </c>
      <c r="F12844">
        <v>1</v>
      </c>
      <c r="G12844" t="s">
        <v>491</v>
      </c>
      <c r="H12844" s="4" t="str">
        <f t="shared" si="400"/>
        <v>2K4.1</v>
      </c>
      <c r="I12844" s="4" t="str">
        <f t="shared" si="401"/>
        <v>VP12</v>
      </c>
    </row>
    <row r="12845" spans="1:9">
      <c r="A12845" t="s">
        <v>261</v>
      </c>
      <c r="B12845" t="s">
        <v>6720</v>
      </c>
      <c r="C12845" t="s">
        <v>6781</v>
      </c>
      <c r="D12845" t="s">
        <v>492</v>
      </c>
      <c r="E12845" t="s">
        <v>4826</v>
      </c>
      <c r="F12845">
        <v>4</v>
      </c>
      <c r="G12845" t="s">
        <v>492</v>
      </c>
      <c r="H12845" s="4" t="str">
        <f t="shared" si="400"/>
        <v>2K4.4</v>
      </c>
      <c r="I12845" s="4" t="str">
        <f t="shared" si="401"/>
        <v>S2_F_DVDD09</v>
      </c>
    </row>
    <row r="12846" spans="1:9">
      <c r="A12846" t="s">
        <v>261</v>
      </c>
      <c r="B12846" t="s">
        <v>6720</v>
      </c>
      <c r="C12846" t="s">
        <v>6781</v>
      </c>
      <c r="D12846" t="s">
        <v>493</v>
      </c>
      <c r="E12846" t="s">
        <v>4828</v>
      </c>
      <c r="F12846">
        <v>9</v>
      </c>
      <c r="G12846" t="s">
        <v>493</v>
      </c>
      <c r="H12846" s="4" t="str">
        <f t="shared" si="400"/>
        <v>2K4.9</v>
      </c>
      <c r="I12846" s="4" t="str">
        <f t="shared" si="401"/>
        <v>S2_F_AVDD09</v>
      </c>
    </row>
    <row r="12847" spans="1:9">
      <c r="A12847" t="s">
        <v>261</v>
      </c>
      <c r="B12847" t="s">
        <v>6720</v>
      </c>
      <c r="C12847" t="s">
        <v>6781</v>
      </c>
      <c r="D12847" t="s">
        <v>494</v>
      </c>
      <c r="E12847" t="s">
        <v>8609</v>
      </c>
      <c r="F12847">
        <v>12</v>
      </c>
      <c r="G12847" t="s">
        <v>494</v>
      </c>
      <c r="H12847" s="4" t="str">
        <f t="shared" si="400"/>
        <v>2K4.12</v>
      </c>
      <c r="I12847" s="4" t="str">
        <f t="shared" si="401"/>
        <v>SC_UDB004</v>
      </c>
    </row>
    <row r="12848" spans="1:9">
      <c r="A12848" t="s">
        <v>261</v>
      </c>
      <c r="B12848" t="s">
        <v>6720</v>
      </c>
      <c r="C12848" t="s">
        <v>6781</v>
      </c>
      <c r="D12848" t="s">
        <v>192</v>
      </c>
      <c r="E12848" t="s">
        <v>4829</v>
      </c>
      <c r="F12848">
        <v>3</v>
      </c>
      <c r="G12848" t="s">
        <v>192</v>
      </c>
      <c r="H12848" s="4" t="str">
        <f t="shared" si="400"/>
        <v>2K4.3</v>
      </c>
      <c r="I12848" s="4" t="str">
        <f t="shared" si="401"/>
        <v>S2_APWR_01+1F</v>
      </c>
    </row>
    <row r="12849" spans="1:9">
      <c r="A12849" t="s">
        <v>261</v>
      </c>
      <c r="B12849" t="s">
        <v>6720</v>
      </c>
      <c r="C12849" t="s">
        <v>6781</v>
      </c>
      <c r="D12849" t="s">
        <v>193</v>
      </c>
      <c r="E12849" t="s">
        <v>4110</v>
      </c>
      <c r="F12849">
        <v>10</v>
      </c>
      <c r="G12849" t="s">
        <v>193</v>
      </c>
      <c r="H12849" s="4" t="str">
        <f t="shared" si="400"/>
        <v>2K4.10</v>
      </c>
      <c r="I12849" s="4" t="str">
        <f t="shared" si="401"/>
        <v>S2_APWR_03F</v>
      </c>
    </row>
    <row r="12850" spans="1:9">
      <c r="A12850" t="s">
        <v>261</v>
      </c>
      <c r="B12850" t="s">
        <v>6720</v>
      </c>
      <c r="C12850" t="s">
        <v>6781</v>
      </c>
      <c r="D12850" t="s">
        <v>495</v>
      </c>
      <c r="E12850" t="s">
        <v>4830</v>
      </c>
      <c r="F12850">
        <v>5</v>
      </c>
      <c r="G12850" t="s">
        <v>495</v>
      </c>
      <c r="H12850" s="4" t="str">
        <f t="shared" si="400"/>
        <v>2K4.5</v>
      </c>
      <c r="I12850" s="4" t="str">
        <f t="shared" si="401"/>
        <v>S2_DVDD09_VO09</v>
      </c>
    </row>
    <row r="12851" spans="1:9">
      <c r="A12851" t="s">
        <v>261</v>
      </c>
      <c r="B12851" t="s">
        <v>6720</v>
      </c>
      <c r="C12851" t="s">
        <v>6781</v>
      </c>
      <c r="D12851" t="s">
        <v>496</v>
      </c>
      <c r="E12851" t="s">
        <v>4831</v>
      </c>
      <c r="F12851">
        <v>8</v>
      </c>
      <c r="G12851" t="s">
        <v>496</v>
      </c>
      <c r="H12851" s="4" t="str">
        <f t="shared" si="400"/>
        <v>2K4.8</v>
      </c>
      <c r="I12851" s="4" t="str">
        <f t="shared" si="401"/>
        <v>S2_AVDD09_VO09</v>
      </c>
    </row>
    <row r="12852" spans="1:9">
      <c r="A12852" t="s">
        <v>261</v>
      </c>
      <c r="B12852" t="s">
        <v>6720</v>
      </c>
      <c r="C12852" t="s">
        <v>6782</v>
      </c>
      <c r="D12852">
        <v>1</v>
      </c>
      <c r="E12852" t="s">
        <v>4830</v>
      </c>
      <c r="F12852">
        <v>1</v>
      </c>
      <c r="G12852">
        <v>1</v>
      </c>
      <c r="H12852" s="4" t="str">
        <f t="shared" si="400"/>
        <v>2RD11.1</v>
      </c>
      <c r="I12852" s="4" t="str">
        <f t="shared" si="401"/>
        <v>S2_DVDD09_VO09</v>
      </c>
    </row>
    <row r="12853" spans="1:9">
      <c r="A12853" t="s">
        <v>261</v>
      </c>
      <c r="B12853" t="s">
        <v>6720</v>
      </c>
      <c r="C12853" t="s">
        <v>6782</v>
      </c>
      <c r="D12853">
        <v>2</v>
      </c>
      <c r="E12853" t="s">
        <v>4251</v>
      </c>
      <c r="F12853">
        <v>2</v>
      </c>
      <c r="G12853">
        <v>2</v>
      </c>
      <c r="H12853" s="4" t="str">
        <f t="shared" si="400"/>
        <v>2RD11.2</v>
      </c>
      <c r="I12853" s="4" t="str">
        <f t="shared" si="401"/>
        <v>S2_HSD288</v>
      </c>
    </row>
    <row r="12854" spans="1:9">
      <c r="A12854" t="s">
        <v>261</v>
      </c>
      <c r="B12854" t="s">
        <v>6720</v>
      </c>
      <c r="C12854" t="s">
        <v>6783</v>
      </c>
      <c r="D12854">
        <v>1</v>
      </c>
      <c r="E12854" t="s">
        <v>4831</v>
      </c>
      <c r="F12854">
        <v>1</v>
      </c>
      <c r="G12854">
        <v>1</v>
      </c>
      <c r="H12854" s="4" t="str">
        <f t="shared" si="400"/>
        <v>2RD21.1</v>
      </c>
      <c r="I12854" s="4" t="str">
        <f t="shared" si="401"/>
        <v>S2_AVDD09_VO09</v>
      </c>
    </row>
    <row r="12855" spans="1:9">
      <c r="A12855" t="s">
        <v>261</v>
      </c>
      <c r="B12855" t="s">
        <v>6720</v>
      </c>
      <c r="C12855" t="s">
        <v>6783</v>
      </c>
      <c r="D12855">
        <v>2</v>
      </c>
      <c r="E12855" t="s">
        <v>4251</v>
      </c>
      <c r="F12855">
        <v>2</v>
      </c>
      <c r="G12855">
        <v>2</v>
      </c>
      <c r="H12855" s="4" t="str">
        <f t="shared" si="400"/>
        <v>2RD21.2</v>
      </c>
      <c r="I12855" s="4" t="str">
        <f t="shared" si="401"/>
        <v>S2_HSD288</v>
      </c>
    </row>
    <row r="12856" spans="1:9">
      <c r="A12856" t="s">
        <v>261</v>
      </c>
      <c r="B12856" t="s">
        <v>6720</v>
      </c>
      <c r="C12856" t="s">
        <v>6784</v>
      </c>
      <c r="D12856">
        <v>1</v>
      </c>
      <c r="E12856" t="s">
        <v>4832</v>
      </c>
      <c r="F12856">
        <v>1</v>
      </c>
      <c r="G12856">
        <v>1</v>
      </c>
      <c r="H12856" s="4" t="str">
        <f t="shared" si="400"/>
        <v>2RS11.1</v>
      </c>
      <c r="I12856" s="4" t="str">
        <f t="shared" si="401"/>
        <v>S2_APWR_01S</v>
      </c>
    </row>
    <row r="12857" spans="1:9">
      <c r="A12857" t="s">
        <v>261</v>
      </c>
      <c r="B12857" t="s">
        <v>6720</v>
      </c>
      <c r="C12857" t="s">
        <v>6784</v>
      </c>
      <c r="D12857">
        <v>2</v>
      </c>
      <c r="E12857" t="s">
        <v>4833</v>
      </c>
      <c r="F12857">
        <v>2</v>
      </c>
      <c r="G12857">
        <v>2</v>
      </c>
      <c r="H12857" s="4" t="str">
        <f t="shared" si="400"/>
        <v>2RS11.2</v>
      </c>
      <c r="I12857" s="4" t="str">
        <f t="shared" si="401"/>
        <v>S2_APWR_01+1S</v>
      </c>
    </row>
    <row r="12858" spans="1:9">
      <c r="A12858" t="s">
        <v>261</v>
      </c>
      <c r="B12858" t="s">
        <v>6720</v>
      </c>
      <c r="C12858" t="s">
        <v>6785</v>
      </c>
      <c r="D12858">
        <v>1</v>
      </c>
      <c r="E12858" t="s">
        <v>4825</v>
      </c>
      <c r="F12858">
        <v>1</v>
      </c>
      <c r="G12858">
        <v>1</v>
      </c>
      <c r="H12858" s="4" t="str">
        <f t="shared" si="400"/>
        <v>2ST1.1</v>
      </c>
      <c r="I12858" s="4" t="str">
        <f t="shared" si="401"/>
        <v>S2_DVDD09</v>
      </c>
    </row>
    <row r="12859" spans="1:9">
      <c r="A12859" t="s">
        <v>261</v>
      </c>
      <c r="B12859" t="s">
        <v>6720</v>
      </c>
      <c r="C12859" t="s">
        <v>6785</v>
      </c>
      <c r="D12859">
        <v>2</v>
      </c>
      <c r="E12859" t="s">
        <v>4832</v>
      </c>
      <c r="F12859">
        <v>2</v>
      </c>
      <c r="G12859">
        <v>2</v>
      </c>
      <c r="H12859" s="4" t="str">
        <f t="shared" si="400"/>
        <v>2ST1.2</v>
      </c>
      <c r="I12859" s="4" t="str">
        <f t="shared" si="401"/>
        <v>S2_APWR_01S</v>
      </c>
    </row>
    <row r="12860" spans="1:9">
      <c r="A12860" t="s">
        <v>261</v>
      </c>
      <c r="B12860" t="s">
        <v>6720</v>
      </c>
      <c r="C12860" t="s">
        <v>6786</v>
      </c>
      <c r="D12860">
        <v>1</v>
      </c>
      <c r="E12860" t="s">
        <v>4110</v>
      </c>
      <c r="F12860">
        <v>1</v>
      </c>
      <c r="G12860">
        <v>1</v>
      </c>
      <c r="H12860" s="4" t="str">
        <f t="shared" si="400"/>
        <v>2ST2.1</v>
      </c>
      <c r="I12860" s="4" t="str">
        <f t="shared" si="401"/>
        <v>S2_APWR_03F</v>
      </c>
    </row>
    <row r="12861" spans="1:9">
      <c r="A12861" t="s">
        <v>261</v>
      </c>
      <c r="B12861" t="s">
        <v>6720</v>
      </c>
      <c r="C12861" t="s">
        <v>6786</v>
      </c>
      <c r="D12861">
        <v>2</v>
      </c>
      <c r="E12861" t="s">
        <v>4834</v>
      </c>
      <c r="F12861">
        <v>2</v>
      </c>
      <c r="G12861">
        <v>2</v>
      </c>
      <c r="H12861" s="4" t="str">
        <f t="shared" si="400"/>
        <v>2ST2.2</v>
      </c>
      <c r="I12861" s="4" t="str">
        <f t="shared" si="401"/>
        <v>S2_APWR_03S</v>
      </c>
    </row>
    <row r="12862" spans="1:9">
      <c r="A12862" t="s">
        <v>261</v>
      </c>
      <c r="B12862" t="s">
        <v>6720</v>
      </c>
      <c r="C12862" t="s">
        <v>6787</v>
      </c>
      <c r="D12862">
        <v>1</v>
      </c>
      <c r="E12862" t="s">
        <v>169</v>
      </c>
      <c r="F12862">
        <v>1</v>
      </c>
      <c r="G12862">
        <v>1</v>
      </c>
      <c r="H12862" s="4" t="str">
        <f t="shared" si="400"/>
        <v>2STG1.1</v>
      </c>
      <c r="I12862" s="4" t="str">
        <f t="shared" si="401"/>
        <v>DGND</v>
      </c>
    </row>
    <row r="12863" spans="1:9">
      <c r="A12863" t="s">
        <v>261</v>
      </c>
      <c r="B12863" t="s">
        <v>6720</v>
      </c>
      <c r="C12863" t="s">
        <v>6787</v>
      </c>
      <c r="D12863">
        <v>2</v>
      </c>
      <c r="E12863" t="s">
        <v>4835</v>
      </c>
      <c r="F12863">
        <v>2</v>
      </c>
      <c r="G12863">
        <v>2</v>
      </c>
      <c r="H12863" s="4" t="str">
        <f t="shared" si="400"/>
        <v>2STG1.2</v>
      </c>
      <c r="I12863" s="4" t="str">
        <f t="shared" si="401"/>
        <v>S2_APWR_01+1GS</v>
      </c>
    </row>
    <row r="12864" spans="1:9">
      <c r="A12864" t="s">
        <v>261</v>
      </c>
      <c r="B12864" t="s">
        <v>6720</v>
      </c>
      <c r="C12864" t="s">
        <v>6788</v>
      </c>
      <c r="D12864">
        <v>1</v>
      </c>
      <c r="E12864" t="s">
        <v>169</v>
      </c>
      <c r="F12864">
        <v>1</v>
      </c>
      <c r="G12864">
        <v>1</v>
      </c>
      <c r="H12864" s="4" t="str">
        <f t="shared" si="400"/>
        <v>2STG2.1</v>
      </c>
      <c r="I12864" s="4" t="str">
        <f t="shared" si="401"/>
        <v>DGND</v>
      </c>
    </row>
    <row r="12865" spans="1:9">
      <c r="A12865" t="s">
        <v>261</v>
      </c>
      <c r="B12865" t="s">
        <v>6720</v>
      </c>
      <c r="C12865" t="s">
        <v>6788</v>
      </c>
      <c r="D12865">
        <v>2</v>
      </c>
      <c r="E12865" t="s">
        <v>4836</v>
      </c>
      <c r="F12865">
        <v>2</v>
      </c>
      <c r="G12865">
        <v>2</v>
      </c>
      <c r="H12865" s="4" t="str">
        <f t="shared" si="400"/>
        <v>2STG2.2</v>
      </c>
      <c r="I12865" s="4" t="str">
        <f t="shared" si="401"/>
        <v>S2_APWR_03GS</v>
      </c>
    </row>
    <row r="12866" spans="1:9">
      <c r="A12866" t="s">
        <v>261</v>
      </c>
      <c r="B12866" t="s">
        <v>6720</v>
      </c>
      <c r="C12866" t="s">
        <v>4827</v>
      </c>
      <c r="D12866" t="s">
        <v>173</v>
      </c>
      <c r="E12866" t="s">
        <v>4827</v>
      </c>
      <c r="F12866">
        <v>1</v>
      </c>
      <c r="G12866" t="s">
        <v>173</v>
      </c>
      <c r="H12866" s="4" t="str">
        <f t="shared" ref="H12866:H12929" si="402">CONCATENATE(C12866,".",F12866)</f>
        <v>S2_AVDD09.1</v>
      </c>
      <c r="I12866" s="4" t="str">
        <f t="shared" ref="I12866:I12929" si="403">E12866</f>
        <v>S2_AVDD09</v>
      </c>
    </row>
    <row r="12867" spans="1:9">
      <c r="A12867" t="s">
        <v>261</v>
      </c>
      <c r="B12867" t="s">
        <v>6720</v>
      </c>
      <c r="C12867" t="s">
        <v>6789</v>
      </c>
      <c r="D12867" t="s">
        <v>173</v>
      </c>
      <c r="E12867" t="s">
        <v>169</v>
      </c>
      <c r="F12867">
        <v>1</v>
      </c>
      <c r="G12867" t="s">
        <v>173</v>
      </c>
      <c r="H12867" s="4" t="str">
        <f t="shared" si="402"/>
        <v>S2_DGND1.1</v>
      </c>
      <c r="I12867" s="4" t="str">
        <f t="shared" si="403"/>
        <v>DGND</v>
      </c>
    </row>
    <row r="12868" spans="1:9">
      <c r="A12868" t="s">
        <v>261</v>
      </c>
      <c r="B12868" t="s">
        <v>6720</v>
      </c>
      <c r="C12868" t="s">
        <v>6790</v>
      </c>
      <c r="D12868" t="s">
        <v>173</v>
      </c>
      <c r="E12868" t="s">
        <v>169</v>
      </c>
      <c r="F12868">
        <v>1</v>
      </c>
      <c r="G12868" t="s">
        <v>173</v>
      </c>
      <c r="H12868" s="4" t="str">
        <f t="shared" si="402"/>
        <v>S2_DGND2.1</v>
      </c>
      <c r="I12868" s="4" t="str">
        <f t="shared" si="403"/>
        <v>DGND</v>
      </c>
    </row>
    <row r="12869" spans="1:9">
      <c r="A12869" t="s">
        <v>261</v>
      </c>
      <c r="B12869" t="s">
        <v>6720</v>
      </c>
      <c r="C12869" t="s">
        <v>6791</v>
      </c>
      <c r="D12869" t="s">
        <v>173</v>
      </c>
      <c r="E12869" t="s">
        <v>169</v>
      </c>
      <c r="F12869">
        <v>1</v>
      </c>
      <c r="G12869" t="s">
        <v>173</v>
      </c>
      <c r="H12869" s="4" t="str">
        <f t="shared" si="402"/>
        <v>S2_DGND3.1</v>
      </c>
      <c r="I12869" s="4" t="str">
        <f t="shared" si="403"/>
        <v>DGND</v>
      </c>
    </row>
    <row r="12870" spans="1:9">
      <c r="A12870" t="s">
        <v>261</v>
      </c>
      <c r="B12870" t="s">
        <v>6720</v>
      </c>
      <c r="C12870" t="s">
        <v>6792</v>
      </c>
      <c r="D12870" t="s">
        <v>173</v>
      </c>
      <c r="E12870" t="s">
        <v>169</v>
      </c>
      <c r="F12870">
        <v>1</v>
      </c>
      <c r="G12870" t="s">
        <v>173</v>
      </c>
      <c r="H12870" s="4" t="str">
        <f t="shared" si="402"/>
        <v>S2_DGND4.1</v>
      </c>
      <c r="I12870" s="4" t="str">
        <f t="shared" si="403"/>
        <v>DGND</v>
      </c>
    </row>
    <row r="12871" spans="1:9">
      <c r="A12871" t="s">
        <v>261</v>
      </c>
      <c r="B12871" t="s">
        <v>6720</v>
      </c>
      <c r="C12871" t="s">
        <v>4825</v>
      </c>
      <c r="D12871" t="s">
        <v>173</v>
      </c>
      <c r="E12871" t="s">
        <v>4825</v>
      </c>
      <c r="F12871">
        <v>1</v>
      </c>
      <c r="G12871" t="s">
        <v>173</v>
      </c>
      <c r="H12871" s="4" t="str">
        <f t="shared" si="402"/>
        <v>S2_DVDD09.1</v>
      </c>
      <c r="I12871" s="4" t="str">
        <f t="shared" si="403"/>
        <v>S2_DVDD09</v>
      </c>
    </row>
    <row r="12872" spans="1:9">
      <c r="A12872" t="s">
        <v>261</v>
      </c>
      <c r="B12872" t="s">
        <v>6720</v>
      </c>
      <c r="C12872" t="s">
        <v>5414</v>
      </c>
      <c r="D12872" t="s">
        <v>190</v>
      </c>
      <c r="E12872" t="s">
        <v>169</v>
      </c>
      <c r="F12872" t="s">
        <v>309</v>
      </c>
      <c r="G12872" t="s">
        <v>190</v>
      </c>
      <c r="H12872" s="4" t="str">
        <f t="shared" si="402"/>
        <v>SITE2.H4</v>
      </c>
      <c r="I12872" s="4" t="str">
        <f t="shared" si="403"/>
        <v>DGND</v>
      </c>
    </row>
    <row r="12873" spans="1:9">
      <c r="A12873" t="s">
        <v>261</v>
      </c>
      <c r="B12873" t="s">
        <v>6720</v>
      </c>
      <c r="C12873" t="s">
        <v>5414</v>
      </c>
      <c r="D12873" t="s">
        <v>1529</v>
      </c>
      <c r="E12873" t="s">
        <v>4827</v>
      </c>
      <c r="F12873" t="s">
        <v>366</v>
      </c>
      <c r="G12873" t="s">
        <v>1529</v>
      </c>
      <c r="H12873" s="4" t="str">
        <f t="shared" si="402"/>
        <v>SITE2.E4</v>
      </c>
      <c r="I12873" s="4" t="str">
        <f t="shared" si="403"/>
        <v>S2_AVDD09</v>
      </c>
    </row>
    <row r="12874" spans="1:9">
      <c r="A12874" t="s">
        <v>261</v>
      </c>
      <c r="B12874" t="s">
        <v>6720</v>
      </c>
      <c r="C12874" t="s">
        <v>5414</v>
      </c>
      <c r="D12874" t="s">
        <v>1530</v>
      </c>
      <c r="E12874" t="s">
        <v>4827</v>
      </c>
      <c r="F12874" t="s">
        <v>332</v>
      </c>
      <c r="G12874" t="s">
        <v>1530</v>
      </c>
      <c r="H12874" s="4" t="str">
        <f t="shared" si="402"/>
        <v>SITE2.E5</v>
      </c>
      <c r="I12874" s="4" t="str">
        <f t="shared" si="403"/>
        <v>S2_AVDD09</v>
      </c>
    </row>
    <row r="12875" spans="1:9">
      <c r="A12875" t="s">
        <v>261</v>
      </c>
      <c r="B12875" t="s">
        <v>6720</v>
      </c>
      <c r="C12875" t="s">
        <v>5414</v>
      </c>
      <c r="D12875" t="s">
        <v>1531</v>
      </c>
      <c r="E12875" t="s">
        <v>4827</v>
      </c>
      <c r="F12875" t="s">
        <v>1704</v>
      </c>
      <c r="G12875" t="s">
        <v>1531</v>
      </c>
      <c r="H12875" s="4" t="str">
        <f t="shared" si="402"/>
        <v>SITE2.V8</v>
      </c>
      <c r="I12875" s="4" t="str">
        <f t="shared" si="403"/>
        <v>S2_AVDD09</v>
      </c>
    </row>
    <row r="12876" spans="1:9">
      <c r="A12876" t="s">
        <v>261</v>
      </c>
      <c r="B12876" t="s">
        <v>6720</v>
      </c>
      <c r="C12876" t="s">
        <v>5414</v>
      </c>
      <c r="D12876" t="s">
        <v>1532</v>
      </c>
      <c r="E12876" t="s">
        <v>4827</v>
      </c>
      <c r="F12876" t="s">
        <v>1705</v>
      </c>
      <c r="G12876" t="s">
        <v>1532</v>
      </c>
      <c r="H12876" s="4" t="str">
        <f t="shared" si="402"/>
        <v>SITE2.V9</v>
      </c>
      <c r="I12876" s="4" t="str">
        <f t="shared" si="403"/>
        <v>S2_AVDD09</v>
      </c>
    </row>
    <row r="12877" spans="1:9">
      <c r="A12877" t="s">
        <v>261</v>
      </c>
      <c r="B12877" t="s">
        <v>6720</v>
      </c>
      <c r="C12877" t="s">
        <v>5414</v>
      </c>
      <c r="D12877" t="s">
        <v>1533</v>
      </c>
      <c r="E12877" t="s">
        <v>4827</v>
      </c>
      <c r="F12877" t="s">
        <v>201</v>
      </c>
      <c r="G12877" t="s">
        <v>1533</v>
      </c>
      <c r="H12877" s="4" t="str">
        <f t="shared" si="402"/>
        <v>SITE2.A8</v>
      </c>
      <c r="I12877" s="4" t="str">
        <f t="shared" si="403"/>
        <v>S2_AVDD09</v>
      </c>
    </row>
    <row r="12878" spans="1:9">
      <c r="A12878" t="s">
        <v>261</v>
      </c>
      <c r="B12878" t="s">
        <v>6720</v>
      </c>
      <c r="C12878" t="s">
        <v>5414</v>
      </c>
      <c r="D12878" t="s">
        <v>1534</v>
      </c>
      <c r="E12878" t="s">
        <v>4827</v>
      </c>
      <c r="F12878" t="s">
        <v>456</v>
      </c>
      <c r="G12878" t="s">
        <v>1534</v>
      </c>
      <c r="H12878" s="4" t="str">
        <f t="shared" si="402"/>
        <v>SITE2.D8</v>
      </c>
      <c r="I12878" s="4" t="str">
        <f t="shared" si="403"/>
        <v>S2_AVDD09</v>
      </c>
    </row>
    <row r="12879" spans="1:9">
      <c r="A12879" t="s">
        <v>261</v>
      </c>
      <c r="B12879" t="s">
        <v>6720</v>
      </c>
      <c r="C12879" t="s">
        <v>5414</v>
      </c>
      <c r="D12879" t="s">
        <v>2986</v>
      </c>
      <c r="E12879" t="s">
        <v>4827</v>
      </c>
      <c r="F12879" t="s">
        <v>449</v>
      </c>
      <c r="G12879" t="s">
        <v>2986</v>
      </c>
      <c r="H12879" s="4" t="str">
        <f t="shared" si="402"/>
        <v>SITE2.D16</v>
      </c>
      <c r="I12879" s="4" t="str">
        <f t="shared" si="403"/>
        <v>S2_AVDD09</v>
      </c>
    </row>
    <row r="12880" spans="1:9">
      <c r="A12880" t="s">
        <v>261</v>
      </c>
      <c r="B12880" t="s">
        <v>6720</v>
      </c>
      <c r="C12880" t="s">
        <v>5414</v>
      </c>
      <c r="D12880" t="s">
        <v>2987</v>
      </c>
      <c r="E12880" t="s">
        <v>4827</v>
      </c>
      <c r="F12880" t="s">
        <v>403</v>
      </c>
      <c r="G12880" t="s">
        <v>2987</v>
      </c>
      <c r="H12880" s="4" t="str">
        <f t="shared" si="402"/>
        <v>SITE2.E16</v>
      </c>
      <c r="I12880" s="4" t="str">
        <f t="shared" si="403"/>
        <v>S2_AVDD09</v>
      </c>
    </row>
    <row r="12881" spans="1:9">
      <c r="A12881" t="s">
        <v>261</v>
      </c>
      <c r="B12881" t="s">
        <v>6720</v>
      </c>
      <c r="C12881" t="s">
        <v>5414</v>
      </c>
      <c r="D12881" t="s">
        <v>1536</v>
      </c>
      <c r="E12881" t="s">
        <v>4827</v>
      </c>
      <c r="F12881" t="s">
        <v>907</v>
      </c>
      <c r="G12881" t="s">
        <v>1536</v>
      </c>
      <c r="H12881" s="4" t="str">
        <f t="shared" si="402"/>
        <v>SITE2.D15</v>
      </c>
      <c r="I12881" s="4" t="str">
        <f t="shared" si="403"/>
        <v>S2_AVDD09</v>
      </c>
    </row>
    <row r="12882" spans="1:9">
      <c r="A12882" t="s">
        <v>261</v>
      </c>
      <c r="B12882" t="s">
        <v>6720</v>
      </c>
      <c r="C12882" t="s">
        <v>5414</v>
      </c>
      <c r="D12882" t="s">
        <v>1537</v>
      </c>
      <c r="E12882" t="s">
        <v>4827</v>
      </c>
      <c r="F12882" t="s">
        <v>1577</v>
      </c>
      <c r="G12882" t="s">
        <v>1537</v>
      </c>
      <c r="H12882" s="4" t="str">
        <f t="shared" si="402"/>
        <v>SITE2.E15</v>
      </c>
      <c r="I12882" s="4" t="str">
        <f t="shared" si="403"/>
        <v>S2_AVDD09</v>
      </c>
    </row>
    <row r="12883" spans="1:9">
      <c r="A12883" t="s">
        <v>261</v>
      </c>
      <c r="B12883" t="s">
        <v>6720</v>
      </c>
      <c r="C12883" t="s">
        <v>5414</v>
      </c>
      <c r="D12883" t="s">
        <v>1538</v>
      </c>
      <c r="E12883" t="s">
        <v>4827</v>
      </c>
      <c r="F12883" t="s">
        <v>1525</v>
      </c>
      <c r="G12883" t="s">
        <v>1538</v>
      </c>
      <c r="H12883" s="4" t="str">
        <f t="shared" si="402"/>
        <v>SITE2.V4</v>
      </c>
      <c r="I12883" s="4" t="str">
        <f t="shared" si="403"/>
        <v>S2_AVDD09</v>
      </c>
    </row>
    <row r="12884" spans="1:9">
      <c r="A12884" t="s">
        <v>261</v>
      </c>
      <c r="B12884" t="s">
        <v>6720</v>
      </c>
      <c r="C12884" t="s">
        <v>5414</v>
      </c>
      <c r="D12884" t="s">
        <v>1539</v>
      </c>
      <c r="E12884" t="s">
        <v>4827</v>
      </c>
      <c r="F12884" t="s">
        <v>1527</v>
      </c>
      <c r="G12884" t="s">
        <v>1539</v>
      </c>
      <c r="H12884" s="4" t="str">
        <f t="shared" si="402"/>
        <v>SITE2.V5</v>
      </c>
      <c r="I12884" s="4" t="str">
        <f t="shared" si="403"/>
        <v>S2_AVDD09</v>
      </c>
    </row>
    <row r="12885" spans="1:9">
      <c r="A12885" t="s">
        <v>261</v>
      </c>
      <c r="B12885" t="s">
        <v>6720</v>
      </c>
      <c r="C12885" t="s">
        <v>5414</v>
      </c>
      <c r="D12885" t="s">
        <v>1540</v>
      </c>
      <c r="E12885" t="s">
        <v>4827</v>
      </c>
      <c r="F12885" t="s">
        <v>339</v>
      </c>
      <c r="G12885" t="s">
        <v>1540</v>
      </c>
      <c r="H12885" s="4" t="str">
        <f t="shared" si="402"/>
        <v>SITE2.T13</v>
      </c>
      <c r="I12885" s="4" t="str">
        <f t="shared" si="403"/>
        <v>S2_AVDD09</v>
      </c>
    </row>
    <row r="12886" spans="1:9">
      <c r="A12886" t="s">
        <v>261</v>
      </c>
      <c r="B12886" t="s">
        <v>6720</v>
      </c>
      <c r="C12886" t="s">
        <v>5414</v>
      </c>
      <c r="D12886" t="s">
        <v>1541</v>
      </c>
      <c r="E12886" t="s">
        <v>4827</v>
      </c>
      <c r="F12886" t="s">
        <v>341</v>
      </c>
      <c r="G12886" t="s">
        <v>1541</v>
      </c>
      <c r="H12886" s="4" t="str">
        <f t="shared" si="402"/>
        <v>SITE2.T14</v>
      </c>
      <c r="I12886" s="4" t="str">
        <f t="shared" si="403"/>
        <v>S2_AVDD09</v>
      </c>
    </row>
    <row r="12887" spans="1:9">
      <c r="A12887" t="s">
        <v>261</v>
      </c>
      <c r="B12887" t="s">
        <v>6720</v>
      </c>
      <c r="C12887" t="s">
        <v>5414</v>
      </c>
      <c r="D12887" t="s">
        <v>1542</v>
      </c>
      <c r="E12887" t="s">
        <v>4827</v>
      </c>
      <c r="F12887" t="s">
        <v>1612</v>
      </c>
      <c r="G12887" t="s">
        <v>1542</v>
      </c>
      <c r="H12887" s="4" t="str">
        <f t="shared" si="402"/>
        <v>SITE2.V10</v>
      </c>
      <c r="I12887" s="4" t="str">
        <f t="shared" si="403"/>
        <v>S2_AVDD09</v>
      </c>
    </row>
    <row r="12888" spans="1:9">
      <c r="A12888" t="s">
        <v>261</v>
      </c>
      <c r="B12888" t="s">
        <v>6720</v>
      </c>
      <c r="C12888" t="s">
        <v>5414</v>
      </c>
      <c r="D12888" t="s">
        <v>1543</v>
      </c>
      <c r="E12888" t="s">
        <v>4827</v>
      </c>
      <c r="F12888" t="s">
        <v>1613</v>
      </c>
      <c r="G12888" t="s">
        <v>1543</v>
      </c>
      <c r="H12888" s="4" t="str">
        <f t="shared" si="402"/>
        <v>SITE2.V11</v>
      </c>
      <c r="I12888" s="4" t="str">
        <f t="shared" si="403"/>
        <v>S2_AVDD09</v>
      </c>
    </row>
    <row r="12889" spans="1:9">
      <c r="A12889" t="s">
        <v>261</v>
      </c>
      <c r="B12889" t="s">
        <v>6720</v>
      </c>
      <c r="C12889" t="s">
        <v>5414</v>
      </c>
      <c r="D12889" t="s">
        <v>1515</v>
      </c>
      <c r="E12889" t="s">
        <v>4825</v>
      </c>
      <c r="F12889" t="s">
        <v>428</v>
      </c>
      <c r="G12889" t="s">
        <v>1515</v>
      </c>
      <c r="H12889" s="4" t="str">
        <f t="shared" si="402"/>
        <v>SITE2.G8</v>
      </c>
      <c r="I12889" s="4" t="str">
        <f t="shared" si="403"/>
        <v>S2_DVDD09</v>
      </c>
    </row>
    <row r="12890" spans="1:9">
      <c r="A12890" t="s">
        <v>261</v>
      </c>
      <c r="B12890" t="s">
        <v>6720</v>
      </c>
      <c r="C12890" t="s">
        <v>5414</v>
      </c>
      <c r="D12890" t="s">
        <v>1516</v>
      </c>
      <c r="E12890" t="s">
        <v>4825</v>
      </c>
      <c r="F12890" t="s">
        <v>412</v>
      </c>
      <c r="G12890" t="s">
        <v>1516</v>
      </c>
      <c r="H12890" s="4" t="str">
        <f t="shared" si="402"/>
        <v>SITE2.H9</v>
      </c>
      <c r="I12890" s="4" t="str">
        <f t="shared" si="403"/>
        <v>S2_DVDD09</v>
      </c>
    </row>
    <row r="12891" spans="1:9">
      <c r="A12891" t="s">
        <v>261</v>
      </c>
      <c r="B12891" t="s">
        <v>6720</v>
      </c>
      <c r="C12891" t="s">
        <v>5414</v>
      </c>
      <c r="D12891" t="s">
        <v>1517</v>
      </c>
      <c r="E12891" t="s">
        <v>4825</v>
      </c>
      <c r="F12891" t="s">
        <v>415</v>
      </c>
      <c r="G12891" t="s">
        <v>1517</v>
      </c>
      <c r="H12891" s="4" t="str">
        <f t="shared" si="402"/>
        <v>SITE2.J9</v>
      </c>
      <c r="I12891" s="4" t="str">
        <f t="shared" si="403"/>
        <v>S2_DVDD09</v>
      </c>
    </row>
    <row r="12892" spans="1:9">
      <c r="A12892" t="s">
        <v>261</v>
      </c>
      <c r="B12892" t="s">
        <v>6720</v>
      </c>
      <c r="C12892" t="s">
        <v>5414</v>
      </c>
      <c r="D12892" t="s">
        <v>1518</v>
      </c>
      <c r="E12892" t="s">
        <v>4825</v>
      </c>
      <c r="F12892" t="s">
        <v>302</v>
      </c>
      <c r="G12892" t="s">
        <v>1518</v>
      </c>
      <c r="H12892" s="4" t="str">
        <f t="shared" si="402"/>
        <v>SITE2.K9</v>
      </c>
      <c r="I12892" s="4" t="str">
        <f t="shared" si="403"/>
        <v>S2_DVDD09</v>
      </c>
    </row>
    <row r="12893" spans="1:9">
      <c r="A12893" t="s">
        <v>261</v>
      </c>
      <c r="B12893" t="s">
        <v>6720</v>
      </c>
      <c r="C12893" t="s">
        <v>5414</v>
      </c>
      <c r="D12893" t="s">
        <v>1519</v>
      </c>
      <c r="E12893" t="s">
        <v>4825</v>
      </c>
      <c r="F12893" t="s">
        <v>421</v>
      </c>
      <c r="G12893" t="s">
        <v>1519</v>
      </c>
      <c r="H12893" s="4" t="str">
        <f t="shared" si="402"/>
        <v>SITE2.L9</v>
      </c>
      <c r="I12893" s="4" t="str">
        <f t="shared" si="403"/>
        <v>S2_DVDD09</v>
      </c>
    </row>
    <row r="12894" spans="1:9">
      <c r="A12894" t="s">
        <v>261</v>
      </c>
      <c r="B12894" t="s">
        <v>6720</v>
      </c>
      <c r="C12894" t="s">
        <v>5414</v>
      </c>
      <c r="D12894" t="s">
        <v>1520</v>
      </c>
      <c r="E12894" t="s">
        <v>4825</v>
      </c>
      <c r="F12894" t="s">
        <v>1597</v>
      </c>
      <c r="G12894" t="s">
        <v>1520</v>
      </c>
      <c r="H12894" s="4" t="str">
        <f t="shared" si="402"/>
        <v>SITE2.M10</v>
      </c>
      <c r="I12894" s="4" t="str">
        <f t="shared" si="403"/>
        <v>S2_DVDD09</v>
      </c>
    </row>
    <row r="12895" spans="1:9">
      <c r="A12895" t="s">
        <v>261</v>
      </c>
      <c r="B12895" t="s">
        <v>6720</v>
      </c>
      <c r="C12895" t="s">
        <v>5414</v>
      </c>
      <c r="D12895" t="s">
        <v>1521</v>
      </c>
      <c r="E12895" t="s">
        <v>4825</v>
      </c>
      <c r="F12895" t="s">
        <v>1598</v>
      </c>
      <c r="G12895" t="s">
        <v>1521</v>
      </c>
      <c r="H12895" s="4" t="str">
        <f t="shared" si="402"/>
        <v>SITE2.M11</v>
      </c>
      <c r="I12895" s="4" t="str">
        <f t="shared" si="403"/>
        <v>S2_DVDD09</v>
      </c>
    </row>
    <row r="12896" spans="1:9">
      <c r="A12896" t="s">
        <v>261</v>
      </c>
      <c r="B12896" t="s">
        <v>6720</v>
      </c>
      <c r="C12896" t="s">
        <v>5414</v>
      </c>
      <c r="D12896" t="s">
        <v>1522</v>
      </c>
      <c r="E12896" t="s">
        <v>4825</v>
      </c>
      <c r="F12896" t="s">
        <v>1599</v>
      </c>
      <c r="G12896" t="s">
        <v>1522</v>
      </c>
      <c r="H12896" s="4" t="str">
        <f t="shared" si="402"/>
        <v>SITE2.M12</v>
      </c>
      <c r="I12896" s="4" t="str">
        <f t="shared" si="403"/>
        <v>S2_DVDD09</v>
      </c>
    </row>
    <row r="12897" spans="1:9">
      <c r="A12897" t="s">
        <v>261</v>
      </c>
      <c r="B12897" t="s">
        <v>6720</v>
      </c>
      <c r="C12897" t="s">
        <v>5414</v>
      </c>
      <c r="D12897" t="s">
        <v>1523</v>
      </c>
      <c r="E12897" t="s">
        <v>4825</v>
      </c>
      <c r="F12897" t="s">
        <v>451</v>
      </c>
      <c r="G12897" t="s">
        <v>1523</v>
      </c>
      <c r="H12897" s="4" t="str">
        <f t="shared" si="402"/>
        <v>SITE2.N10</v>
      </c>
      <c r="I12897" s="4" t="str">
        <f t="shared" si="403"/>
        <v>S2_DVDD09</v>
      </c>
    </row>
    <row r="12898" spans="1:9">
      <c r="A12898" t="s">
        <v>261</v>
      </c>
      <c r="B12898" t="s">
        <v>6720</v>
      </c>
      <c r="C12898" t="s">
        <v>5414</v>
      </c>
      <c r="D12898" t="s">
        <v>1524</v>
      </c>
      <c r="E12898" t="s">
        <v>4825</v>
      </c>
      <c r="F12898" t="s">
        <v>448</v>
      </c>
      <c r="G12898" t="s">
        <v>1524</v>
      </c>
      <c r="H12898" s="4" t="str">
        <f t="shared" si="402"/>
        <v>SITE2.N11</v>
      </c>
      <c r="I12898" s="4" t="str">
        <f t="shared" si="403"/>
        <v>S2_DVDD09</v>
      </c>
    </row>
    <row r="12899" spans="1:9">
      <c r="A12899" t="s">
        <v>261</v>
      </c>
      <c r="B12899" t="s">
        <v>6720</v>
      </c>
      <c r="C12899" t="s">
        <v>5414</v>
      </c>
      <c r="D12899" t="s">
        <v>1526</v>
      </c>
      <c r="E12899" t="s">
        <v>4825</v>
      </c>
      <c r="F12899" t="s">
        <v>447</v>
      </c>
      <c r="G12899" t="s">
        <v>1526</v>
      </c>
      <c r="H12899" s="4" t="str">
        <f t="shared" si="402"/>
        <v>SITE2.N12</v>
      </c>
      <c r="I12899" s="4" t="str">
        <f t="shared" si="403"/>
        <v>S2_DVDD09</v>
      </c>
    </row>
    <row r="12900" spans="1:9">
      <c r="A12900" t="s">
        <v>261</v>
      </c>
      <c r="B12900" t="s">
        <v>6720</v>
      </c>
      <c r="C12900" t="s">
        <v>5414</v>
      </c>
      <c r="D12900" t="s">
        <v>182</v>
      </c>
      <c r="F12900" t="s">
        <v>182</v>
      </c>
      <c r="G12900" t="s">
        <v>182</v>
      </c>
      <c r="H12900" s="4" t="str">
        <f t="shared" si="402"/>
        <v>SITE2.GH1</v>
      </c>
      <c r="I12900" s="4">
        <f t="shared" si="403"/>
        <v>0</v>
      </c>
    </row>
    <row r="12901" spans="1:9">
      <c r="A12901" t="s">
        <v>261</v>
      </c>
      <c r="B12901" t="s">
        <v>6720</v>
      </c>
      <c r="C12901" t="s">
        <v>5414</v>
      </c>
      <c r="D12901" t="s">
        <v>183</v>
      </c>
      <c r="F12901" t="s">
        <v>183</v>
      </c>
      <c r="G12901" t="s">
        <v>183</v>
      </c>
      <c r="H12901" s="4" t="str">
        <f t="shared" si="402"/>
        <v>SITE2.GH2</v>
      </c>
      <c r="I12901" s="4">
        <f t="shared" si="403"/>
        <v>0</v>
      </c>
    </row>
    <row r="12902" spans="1:9">
      <c r="A12902" t="s">
        <v>261</v>
      </c>
      <c r="B12902" t="s">
        <v>6720</v>
      </c>
      <c r="C12902" t="s">
        <v>5414</v>
      </c>
      <c r="D12902" t="s">
        <v>184</v>
      </c>
      <c r="F12902" t="s">
        <v>184</v>
      </c>
      <c r="G12902" t="s">
        <v>184</v>
      </c>
      <c r="H12902" s="4" t="str">
        <f t="shared" si="402"/>
        <v>SITE2.GH3</v>
      </c>
      <c r="I12902" s="4">
        <f t="shared" si="403"/>
        <v>0</v>
      </c>
    </row>
    <row r="12903" spans="1:9">
      <c r="A12903" t="s">
        <v>261</v>
      </c>
      <c r="B12903" t="s">
        <v>6720</v>
      </c>
      <c r="C12903" t="s">
        <v>5414</v>
      </c>
      <c r="D12903" t="s">
        <v>185</v>
      </c>
      <c r="F12903" t="s">
        <v>185</v>
      </c>
      <c r="G12903" t="s">
        <v>185</v>
      </c>
      <c r="H12903" s="4" t="str">
        <f t="shared" si="402"/>
        <v>SITE2.GH4</v>
      </c>
      <c r="I12903" s="4">
        <f t="shared" si="403"/>
        <v>0</v>
      </c>
    </row>
    <row r="12904" spans="1:9">
      <c r="A12904" t="s">
        <v>261</v>
      </c>
      <c r="B12904" t="s">
        <v>6720</v>
      </c>
      <c r="C12904" t="s">
        <v>5414</v>
      </c>
      <c r="D12904" t="s">
        <v>3014</v>
      </c>
      <c r="E12904" t="s">
        <v>169</v>
      </c>
      <c r="F12904" t="s">
        <v>195</v>
      </c>
      <c r="G12904" t="s">
        <v>3014</v>
      </c>
      <c r="H12904" s="4" t="str">
        <f t="shared" si="402"/>
        <v>SITE2.A1</v>
      </c>
      <c r="I12904" s="4" t="str">
        <f t="shared" si="403"/>
        <v>DGND</v>
      </c>
    </row>
    <row r="12905" spans="1:9">
      <c r="A12905" t="s">
        <v>261</v>
      </c>
      <c r="B12905" t="s">
        <v>6720</v>
      </c>
      <c r="C12905" t="s">
        <v>5414</v>
      </c>
      <c r="D12905" t="s">
        <v>3015</v>
      </c>
      <c r="E12905" t="s">
        <v>169</v>
      </c>
      <c r="F12905" t="s">
        <v>202</v>
      </c>
      <c r="G12905" t="s">
        <v>3015</v>
      </c>
      <c r="H12905" s="4" t="str">
        <f t="shared" si="402"/>
        <v>SITE2.A9</v>
      </c>
      <c r="I12905" s="4" t="str">
        <f t="shared" si="403"/>
        <v>DGND</v>
      </c>
    </row>
    <row r="12906" spans="1:9">
      <c r="A12906" t="s">
        <v>261</v>
      </c>
      <c r="B12906" t="s">
        <v>6720</v>
      </c>
      <c r="C12906" t="s">
        <v>5414</v>
      </c>
      <c r="D12906" t="s">
        <v>3016</v>
      </c>
      <c r="E12906" t="s">
        <v>169</v>
      </c>
      <c r="F12906" t="s">
        <v>204</v>
      </c>
      <c r="G12906" t="s">
        <v>3016</v>
      </c>
      <c r="H12906" s="4" t="str">
        <f t="shared" si="402"/>
        <v>SITE2.A11</v>
      </c>
      <c r="I12906" s="4" t="str">
        <f t="shared" si="403"/>
        <v>DGND</v>
      </c>
    </row>
    <row r="12907" spans="1:9">
      <c r="A12907" t="s">
        <v>261</v>
      </c>
      <c r="B12907" t="s">
        <v>6720</v>
      </c>
      <c r="C12907" t="s">
        <v>5414</v>
      </c>
      <c r="D12907" t="s">
        <v>3017</v>
      </c>
      <c r="E12907" t="s">
        <v>169</v>
      </c>
      <c r="F12907" t="s">
        <v>207</v>
      </c>
      <c r="G12907" t="s">
        <v>3017</v>
      </c>
      <c r="H12907" s="4" t="str">
        <f t="shared" si="402"/>
        <v>SITE2.A14</v>
      </c>
      <c r="I12907" s="4" t="str">
        <f t="shared" si="403"/>
        <v>DGND</v>
      </c>
    </row>
    <row r="12908" spans="1:9">
      <c r="A12908" t="s">
        <v>261</v>
      </c>
      <c r="B12908" t="s">
        <v>6720</v>
      </c>
      <c r="C12908" t="s">
        <v>5414</v>
      </c>
      <c r="D12908" t="s">
        <v>3018</v>
      </c>
      <c r="E12908" t="s">
        <v>169</v>
      </c>
      <c r="F12908" t="s">
        <v>212</v>
      </c>
      <c r="G12908" t="s">
        <v>3018</v>
      </c>
      <c r="H12908" s="4" t="str">
        <f t="shared" si="402"/>
        <v>SITE2.A19</v>
      </c>
      <c r="I12908" s="4" t="str">
        <f t="shared" si="403"/>
        <v>DGND</v>
      </c>
    </row>
    <row r="12909" spans="1:9">
      <c r="A12909" t="s">
        <v>261</v>
      </c>
      <c r="B12909" t="s">
        <v>6720</v>
      </c>
      <c r="C12909" t="s">
        <v>5414</v>
      </c>
      <c r="D12909" t="s">
        <v>3019</v>
      </c>
      <c r="E12909" t="s">
        <v>169</v>
      </c>
      <c r="F12909" t="s">
        <v>214</v>
      </c>
      <c r="G12909" t="s">
        <v>3019</v>
      </c>
      <c r="H12909" s="4" t="str">
        <f t="shared" si="402"/>
        <v>SITE2.B2</v>
      </c>
      <c r="I12909" s="4" t="str">
        <f t="shared" si="403"/>
        <v>DGND</v>
      </c>
    </row>
    <row r="12910" spans="1:9">
      <c r="A12910" t="s">
        <v>261</v>
      </c>
      <c r="B12910" t="s">
        <v>6720</v>
      </c>
      <c r="C12910" t="s">
        <v>5414</v>
      </c>
      <c r="D12910" t="s">
        <v>3020</v>
      </c>
      <c r="E12910" t="s">
        <v>169</v>
      </c>
      <c r="F12910" t="s">
        <v>220</v>
      </c>
      <c r="G12910" t="s">
        <v>3020</v>
      </c>
      <c r="H12910" s="4" t="str">
        <f t="shared" si="402"/>
        <v>SITE2.B9</v>
      </c>
      <c r="I12910" s="4" t="str">
        <f t="shared" si="403"/>
        <v>DGND</v>
      </c>
    </row>
    <row r="12911" spans="1:9">
      <c r="A12911" t="s">
        <v>261</v>
      </c>
      <c r="B12911" t="s">
        <v>6720</v>
      </c>
      <c r="C12911" t="s">
        <v>5414</v>
      </c>
      <c r="D12911" t="s">
        <v>3021</v>
      </c>
      <c r="E12911" t="s">
        <v>169</v>
      </c>
      <c r="F12911" t="s">
        <v>221</v>
      </c>
      <c r="G12911" t="s">
        <v>3021</v>
      </c>
      <c r="H12911" s="4" t="str">
        <f t="shared" si="402"/>
        <v>SITE2.B10</v>
      </c>
      <c r="I12911" s="4" t="str">
        <f t="shared" si="403"/>
        <v>DGND</v>
      </c>
    </row>
    <row r="12912" spans="1:9">
      <c r="A12912" t="s">
        <v>261</v>
      </c>
      <c r="B12912" t="s">
        <v>6720</v>
      </c>
      <c r="C12912" t="s">
        <v>5414</v>
      </c>
      <c r="D12912" t="s">
        <v>3022</v>
      </c>
      <c r="E12912" t="s">
        <v>169</v>
      </c>
      <c r="F12912" t="s">
        <v>222</v>
      </c>
      <c r="G12912" t="s">
        <v>3022</v>
      </c>
      <c r="H12912" s="4" t="str">
        <f t="shared" si="402"/>
        <v>SITE2.B11</v>
      </c>
      <c r="I12912" s="4" t="str">
        <f t="shared" si="403"/>
        <v>DGND</v>
      </c>
    </row>
    <row r="12913" spans="1:9">
      <c r="A12913" t="s">
        <v>261</v>
      </c>
      <c r="B12913" t="s">
        <v>6720</v>
      </c>
      <c r="C12913" t="s">
        <v>5414</v>
      </c>
      <c r="D12913" t="s">
        <v>3023</v>
      </c>
      <c r="E12913" t="s">
        <v>169</v>
      </c>
      <c r="F12913" t="s">
        <v>230</v>
      </c>
      <c r="G12913" t="s">
        <v>3023</v>
      </c>
      <c r="H12913" s="4" t="str">
        <f t="shared" si="402"/>
        <v>SITE2.B19</v>
      </c>
      <c r="I12913" s="4" t="str">
        <f t="shared" si="403"/>
        <v>DGND</v>
      </c>
    </row>
    <row r="12914" spans="1:9">
      <c r="A12914" t="s">
        <v>261</v>
      </c>
      <c r="B12914" t="s">
        <v>6720</v>
      </c>
      <c r="C12914" t="s">
        <v>5414</v>
      </c>
      <c r="D12914" t="s">
        <v>3024</v>
      </c>
      <c r="E12914" t="s">
        <v>169</v>
      </c>
      <c r="F12914" t="s">
        <v>258</v>
      </c>
      <c r="G12914" t="s">
        <v>3024</v>
      </c>
      <c r="H12914" s="4" t="str">
        <f t="shared" si="402"/>
        <v>SITE2.C18</v>
      </c>
      <c r="I12914" s="4" t="str">
        <f t="shared" si="403"/>
        <v>DGND</v>
      </c>
    </row>
    <row r="12915" spans="1:9">
      <c r="A12915" t="s">
        <v>261</v>
      </c>
      <c r="B12915" t="s">
        <v>6720</v>
      </c>
      <c r="C12915" t="s">
        <v>5414</v>
      </c>
      <c r="D12915" t="s">
        <v>3025</v>
      </c>
      <c r="E12915" t="s">
        <v>169</v>
      </c>
      <c r="F12915" t="s">
        <v>259</v>
      </c>
      <c r="G12915" t="s">
        <v>3025</v>
      </c>
      <c r="H12915" s="4" t="str">
        <f t="shared" si="402"/>
        <v>SITE2.C19</v>
      </c>
      <c r="I12915" s="4" t="str">
        <f t="shared" si="403"/>
        <v>DGND</v>
      </c>
    </row>
    <row r="12916" spans="1:9">
      <c r="A12916" t="s">
        <v>261</v>
      </c>
      <c r="B12916" t="s">
        <v>6720</v>
      </c>
      <c r="C12916" t="s">
        <v>5414</v>
      </c>
      <c r="D12916" t="s">
        <v>3026</v>
      </c>
      <c r="E12916" t="s">
        <v>169</v>
      </c>
      <c r="F12916" t="s">
        <v>405</v>
      </c>
      <c r="G12916" t="s">
        <v>3026</v>
      </c>
      <c r="H12916" s="4" t="str">
        <f t="shared" si="402"/>
        <v>SITE2.D9</v>
      </c>
      <c r="I12916" s="4" t="str">
        <f t="shared" si="403"/>
        <v>DGND</v>
      </c>
    </row>
    <row r="12917" spans="1:9">
      <c r="A12917" t="s">
        <v>261</v>
      </c>
      <c r="B12917" t="s">
        <v>6720</v>
      </c>
      <c r="C12917" t="s">
        <v>5414</v>
      </c>
      <c r="D12917" t="s">
        <v>3027</v>
      </c>
      <c r="E12917" t="s">
        <v>169</v>
      </c>
      <c r="F12917" t="s">
        <v>437</v>
      </c>
      <c r="G12917" t="s">
        <v>3027</v>
      </c>
      <c r="H12917" s="4" t="str">
        <f t="shared" si="402"/>
        <v>SITE2.D10</v>
      </c>
      <c r="I12917" s="4" t="str">
        <f t="shared" si="403"/>
        <v>DGND</v>
      </c>
    </row>
    <row r="12918" spans="1:9">
      <c r="A12918" t="s">
        <v>261</v>
      </c>
      <c r="B12918" t="s">
        <v>6720</v>
      </c>
      <c r="C12918" t="s">
        <v>5414</v>
      </c>
      <c r="D12918" t="s">
        <v>3028</v>
      </c>
      <c r="E12918" t="s">
        <v>169</v>
      </c>
      <c r="F12918" t="s">
        <v>325</v>
      </c>
      <c r="G12918" t="s">
        <v>3028</v>
      </c>
      <c r="H12918" s="4" t="str">
        <f t="shared" si="402"/>
        <v>SITE2.D12</v>
      </c>
      <c r="I12918" s="4" t="str">
        <f t="shared" si="403"/>
        <v>DGND</v>
      </c>
    </row>
    <row r="12919" spans="1:9">
      <c r="A12919" t="s">
        <v>261</v>
      </c>
      <c r="B12919" t="s">
        <v>6720</v>
      </c>
      <c r="C12919" t="s">
        <v>5414</v>
      </c>
      <c r="D12919" t="s">
        <v>3029</v>
      </c>
      <c r="E12919" t="s">
        <v>169</v>
      </c>
      <c r="F12919" t="s">
        <v>313</v>
      </c>
      <c r="G12919" t="s">
        <v>3029</v>
      </c>
      <c r="H12919" s="4" t="str">
        <f t="shared" si="402"/>
        <v>SITE2.D13</v>
      </c>
      <c r="I12919" s="4" t="str">
        <f t="shared" si="403"/>
        <v>DGND</v>
      </c>
    </row>
    <row r="12920" spans="1:9">
      <c r="A12920" t="s">
        <v>261</v>
      </c>
      <c r="B12920" t="s">
        <v>6720</v>
      </c>
      <c r="C12920" t="s">
        <v>5414</v>
      </c>
      <c r="D12920" t="s">
        <v>3030</v>
      </c>
      <c r="E12920" t="s">
        <v>169</v>
      </c>
      <c r="F12920" t="s">
        <v>457</v>
      </c>
      <c r="G12920" t="s">
        <v>3030</v>
      </c>
      <c r="H12920" s="4" t="str">
        <f t="shared" si="402"/>
        <v>SITE2.D14</v>
      </c>
      <c r="I12920" s="4" t="str">
        <f t="shared" si="403"/>
        <v>DGND</v>
      </c>
    </row>
    <row r="12921" spans="1:9">
      <c r="A12921" t="s">
        <v>261</v>
      </c>
      <c r="B12921" t="s">
        <v>6720</v>
      </c>
      <c r="C12921" t="s">
        <v>5414</v>
      </c>
      <c r="D12921" t="s">
        <v>3031</v>
      </c>
      <c r="E12921" t="s">
        <v>169</v>
      </c>
      <c r="F12921" t="s">
        <v>423</v>
      </c>
      <c r="G12921" t="s">
        <v>3031</v>
      </c>
      <c r="H12921" s="4" t="str">
        <f t="shared" si="402"/>
        <v>SITE2.E8</v>
      </c>
      <c r="I12921" s="4" t="str">
        <f t="shared" si="403"/>
        <v>DGND</v>
      </c>
    </row>
    <row r="12922" spans="1:9">
      <c r="A12922" t="s">
        <v>261</v>
      </c>
      <c r="B12922" t="s">
        <v>6720</v>
      </c>
      <c r="C12922" t="s">
        <v>5414</v>
      </c>
      <c r="D12922" t="s">
        <v>3032</v>
      </c>
      <c r="E12922" t="s">
        <v>169</v>
      </c>
      <c r="F12922" t="s">
        <v>455</v>
      </c>
      <c r="G12922" t="s">
        <v>3032</v>
      </c>
      <c r="H12922" s="4" t="str">
        <f t="shared" si="402"/>
        <v>SITE2.E9</v>
      </c>
      <c r="I12922" s="4" t="str">
        <f t="shared" si="403"/>
        <v>DGND</v>
      </c>
    </row>
    <row r="12923" spans="1:9">
      <c r="A12923" t="s">
        <v>261</v>
      </c>
      <c r="B12923" t="s">
        <v>6720</v>
      </c>
      <c r="C12923" t="s">
        <v>5414</v>
      </c>
      <c r="D12923" t="s">
        <v>3033</v>
      </c>
      <c r="E12923" t="s">
        <v>169</v>
      </c>
      <c r="F12923" t="s">
        <v>438</v>
      </c>
      <c r="G12923" t="s">
        <v>3033</v>
      </c>
      <c r="H12923" s="4" t="str">
        <f t="shared" si="402"/>
        <v>SITE2.E10</v>
      </c>
      <c r="I12923" s="4" t="str">
        <f t="shared" si="403"/>
        <v>DGND</v>
      </c>
    </row>
    <row r="12924" spans="1:9">
      <c r="A12924" t="s">
        <v>261</v>
      </c>
      <c r="B12924" t="s">
        <v>6720</v>
      </c>
      <c r="C12924" t="s">
        <v>5414</v>
      </c>
      <c r="D12924" t="s">
        <v>3034</v>
      </c>
      <c r="E12924" t="s">
        <v>169</v>
      </c>
      <c r="F12924" t="s">
        <v>441</v>
      </c>
      <c r="G12924" t="s">
        <v>3034</v>
      </c>
      <c r="H12924" s="4" t="str">
        <f t="shared" si="402"/>
        <v>SITE2.E12</v>
      </c>
      <c r="I12924" s="4" t="str">
        <f t="shared" si="403"/>
        <v>DGND</v>
      </c>
    </row>
    <row r="12925" spans="1:9">
      <c r="A12925" t="s">
        <v>261</v>
      </c>
      <c r="B12925" t="s">
        <v>6720</v>
      </c>
      <c r="C12925" t="s">
        <v>5414</v>
      </c>
      <c r="D12925" t="s">
        <v>3035</v>
      </c>
      <c r="E12925" t="s">
        <v>169</v>
      </c>
      <c r="F12925" t="s">
        <v>452</v>
      </c>
      <c r="G12925" t="s">
        <v>3035</v>
      </c>
      <c r="H12925" s="4" t="str">
        <f t="shared" si="402"/>
        <v>SITE2.E13</v>
      </c>
      <c r="I12925" s="4" t="str">
        <f t="shared" si="403"/>
        <v>DGND</v>
      </c>
    </row>
    <row r="12926" spans="1:9">
      <c r="A12926" t="s">
        <v>261</v>
      </c>
      <c r="B12926" t="s">
        <v>6720</v>
      </c>
      <c r="C12926" t="s">
        <v>5414</v>
      </c>
      <c r="D12926" t="s">
        <v>3036</v>
      </c>
      <c r="E12926" t="s">
        <v>169</v>
      </c>
      <c r="F12926" t="s">
        <v>453</v>
      </c>
      <c r="G12926" t="s">
        <v>3036</v>
      </c>
      <c r="H12926" s="4" t="str">
        <f t="shared" si="402"/>
        <v>SITE2.E14</v>
      </c>
      <c r="I12926" s="4" t="str">
        <f t="shared" si="403"/>
        <v>DGND</v>
      </c>
    </row>
    <row r="12927" spans="1:9">
      <c r="A12927" t="s">
        <v>261</v>
      </c>
      <c r="B12927" t="s">
        <v>6720</v>
      </c>
      <c r="C12927" t="s">
        <v>5414</v>
      </c>
      <c r="D12927" t="s">
        <v>3037</v>
      </c>
      <c r="E12927" t="s">
        <v>169</v>
      </c>
      <c r="F12927" t="s">
        <v>409</v>
      </c>
      <c r="G12927" t="s">
        <v>3037</v>
      </c>
      <c r="H12927" s="4" t="str">
        <f t="shared" si="402"/>
        <v>SITE2.G9</v>
      </c>
      <c r="I12927" s="4" t="str">
        <f t="shared" si="403"/>
        <v>DGND</v>
      </c>
    </row>
    <row r="12928" spans="1:9">
      <c r="A12928" t="s">
        <v>261</v>
      </c>
      <c r="B12928" t="s">
        <v>6720</v>
      </c>
      <c r="C12928" t="s">
        <v>5414</v>
      </c>
      <c r="D12928" t="s">
        <v>3038</v>
      </c>
      <c r="E12928" t="s">
        <v>169</v>
      </c>
      <c r="F12928" t="s">
        <v>406</v>
      </c>
      <c r="G12928" t="s">
        <v>3038</v>
      </c>
      <c r="H12928" s="4" t="str">
        <f t="shared" si="402"/>
        <v>SITE2.G10</v>
      </c>
      <c r="I12928" s="4" t="str">
        <f t="shared" si="403"/>
        <v>DGND</v>
      </c>
    </row>
    <row r="12929" spans="1:9">
      <c r="A12929" t="s">
        <v>261</v>
      </c>
      <c r="B12929" t="s">
        <v>6720</v>
      </c>
      <c r="C12929" t="s">
        <v>5414</v>
      </c>
      <c r="D12929" t="s">
        <v>3039</v>
      </c>
      <c r="E12929" t="s">
        <v>169</v>
      </c>
      <c r="F12929" t="s">
        <v>407</v>
      </c>
      <c r="G12929" t="s">
        <v>3039</v>
      </c>
      <c r="H12929" s="4" t="str">
        <f t="shared" si="402"/>
        <v>SITE2.G11</v>
      </c>
      <c r="I12929" s="4" t="str">
        <f t="shared" si="403"/>
        <v>DGND</v>
      </c>
    </row>
    <row r="12930" spans="1:9">
      <c r="A12930" t="s">
        <v>261</v>
      </c>
      <c r="B12930" t="s">
        <v>6720</v>
      </c>
      <c r="C12930" t="s">
        <v>5414</v>
      </c>
      <c r="D12930" t="s">
        <v>3040</v>
      </c>
      <c r="E12930" t="s">
        <v>169</v>
      </c>
      <c r="F12930" t="s">
        <v>694</v>
      </c>
      <c r="G12930" t="s">
        <v>3040</v>
      </c>
      <c r="H12930" s="4" t="str">
        <f t="shared" ref="H12930:H12993" si="404">CONCATENATE(C12930,".",F12930)</f>
        <v>SITE2.G12</v>
      </c>
      <c r="I12930" s="4" t="str">
        <f t="shared" ref="I12930:I12993" si="405">E12930</f>
        <v>DGND</v>
      </c>
    </row>
    <row r="12931" spans="1:9">
      <c r="A12931" t="s">
        <v>261</v>
      </c>
      <c r="B12931" t="s">
        <v>6720</v>
      </c>
      <c r="C12931" t="s">
        <v>5414</v>
      </c>
      <c r="D12931" t="s">
        <v>3041</v>
      </c>
      <c r="E12931" t="s">
        <v>169</v>
      </c>
      <c r="F12931" t="s">
        <v>408</v>
      </c>
      <c r="G12931" t="s">
        <v>3041</v>
      </c>
      <c r="H12931" s="4" t="str">
        <f t="shared" si="404"/>
        <v>SITE2.G13</v>
      </c>
      <c r="I12931" s="4" t="str">
        <f t="shared" si="405"/>
        <v>DGND</v>
      </c>
    </row>
    <row r="12932" spans="1:9">
      <c r="A12932" t="s">
        <v>261</v>
      </c>
      <c r="B12932" t="s">
        <v>6720</v>
      </c>
      <c r="C12932" t="s">
        <v>5414</v>
      </c>
      <c r="D12932" t="s">
        <v>3042</v>
      </c>
      <c r="E12932" t="s">
        <v>169</v>
      </c>
      <c r="F12932" t="s">
        <v>410</v>
      </c>
      <c r="G12932" t="s">
        <v>3042</v>
      </c>
      <c r="H12932" s="4" t="str">
        <f t="shared" si="404"/>
        <v>SITE2.H10</v>
      </c>
      <c r="I12932" s="4" t="str">
        <f t="shared" si="405"/>
        <v>DGND</v>
      </c>
    </row>
    <row r="12933" spans="1:9">
      <c r="A12933" t="s">
        <v>261</v>
      </c>
      <c r="B12933" t="s">
        <v>6720</v>
      </c>
      <c r="C12933" t="s">
        <v>5414</v>
      </c>
      <c r="D12933" t="s">
        <v>3043</v>
      </c>
      <c r="E12933" t="s">
        <v>169</v>
      </c>
      <c r="F12933" t="s">
        <v>411</v>
      </c>
      <c r="G12933" t="s">
        <v>3043</v>
      </c>
      <c r="H12933" s="4" t="str">
        <f t="shared" si="404"/>
        <v>SITE2.H11</v>
      </c>
      <c r="I12933" s="4" t="str">
        <f t="shared" si="405"/>
        <v>DGND</v>
      </c>
    </row>
    <row r="12934" spans="1:9">
      <c r="A12934" t="s">
        <v>261</v>
      </c>
      <c r="B12934" t="s">
        <v>6720</v>
      </c>
      <c r="C12934" t="s">
        <v>5414</v>
      </c>
      <c r="D12934" t="s">
        <v>3044</v>
      </c>
      <c r="E12934" t="s">
        <v>169</v>
      </c>
      <c r="F12934" t="s">
        <v>413</v>
      </c>
      <c r="G12934" t="s">
        <v>3044</v>
      </c>
      <c r="H12934" s="4" t="str">
        <f t="shared" si="404"/>
        <v>SITE2.J10</v>
      </c>
      <c r="I12934" s="4" t="str">
        <f t="shared" si="405"/>
        <v>DGND</v>
      </c>
    </row>
    <row r="12935" spans="1:9">
      <c r="A12935" t="s">
        <v>261</v>
      </c>
      <c r="B12935" t="s">
        <v>6720</v>
      </c>
      <c r="C12935" t="s">
        <v>5414</v>
      </c>
      <c r="D12935" t="s">
        <v>3045</v>
      </c>
      <c r="E12935" t="s">
        <v>169</v>
      </c>
      <c r="F12935" t="s">
        <v>414</v>
      </c>
      <c r="G12935" t="s">
        <v>3045</v>
      </c>
      <c r="H12935" s="4" t="str">
        <f t="shared" si="404"/>
        <v>SITE2.J11</v>
      </c>
      <c r="I12935" s="4" t="str">
        <f t="shared" si="405"/>
        <v>DGND</v>
      </c>
    </row>
    <row r="12936" spans="1:9">
      <c r="A12936" t="s">
        <v>261</v>
      </c>
      <c r="B12936" t="s">
        <v>6720</v>
      </c>
      <c r="C12936" t="s">
        <v>5414</v>
      </c>
      <c r="D12936" t="s">
        <v>3046</v>
      </c>
      <c r="E12936" t="s">
        <v>169</v>
      </c>
      <c r="F12936" t="s">
        <v>268</v>
      </c>
      <c r="G12936" t="s">
        <v>3046</v>
      </c>
      <c r="H12936" s="4" t="str">
        <f t="shared" si="404"/>
        <v>SITE2.K10</v>
      </c>
      <c r="I12936" s="4" t="str">
        <f t="shared" si="405"/>
        <v>DGND</v>
      </c>
    </row>
    <row r="12937" spans="1:9">
      <c r="A12937" t="s">
        <v>261</v>
      </c>
      <c r="B12937" t="s">
        <v>6720</v>
      </c>
      <c r="C12937" t="s">
        <v>5414</v>
      </c>
      <c r="D12937" t="s">
        <v>3047</v>
      </c>
      <c r="E12937" t="s">
        <v>169</v>
      </c>
      <c r="F12937" t="s">
        <v>416</v>
      </c>
      <c r="G12937" t="s">
        <v>3047</v>
      </c>
      <c r="H12937" s="4" t="str">
        <f t="shared" si="404"/>
        <v>SITE2.K11</v>
      </c>
      <c r="I12937" s="4" t="str">
        <f t="shared" si="405"/>
        <v>DGND</v>
      </c>
    </row>
    <row r="12938" spans="1:9">
      <c r="A12938" t="s">
        <v>261</v>
      </c>
      <c r="B12938" t="s">
        <v>6720</v>
      </c>
      <c r="C12938" t="s">
        <v>5414</v>
      </c>
      <c r="D12938" t="s">
        <v>3048</v>
      </c>
      <c r="E12938" t="s">
        <v>169</v>
      </c>
      <c r="F12938" t="s">
        <v>418</v>
      </c>
      <c r="G12938" t="s">
        <v>3048</v>
      </c>
      <c r="H12938" s="4" t="str">
        <f t="shared" si="404"/>
        <v>SITE2.L10</v>
      </c>
      <c r="I12938" s="4" t="str">
        <f t="shared" si="405"/>
        <v>DGND</v>
      </c>
    </row>
    <row r="12939" spans="1:9">
      <c r="A12939" t="s">
        <v>261</v>
      </c>
      <c r="B12939" t="s">
        <v>6720</v>
      </c>
      <c r="C12939" t="s">
        <v>5414</v>
      </c>
      <c r="D12939" t="s">
        <v>3049</v>
      </c>
      <c r="E12939" t="s">
        <v>169</v>
      </c>
      <c r="F12939" t="s">
        <v>419</v>
      </c>
      <c r="G12939" t="s">
        <v>3049</v>
      </c>
      <c r="H12939" s="4" t="str">
        <f t="shared" si="404"/>
        <v>SITE2.L11</v>
      </c>
      <c r="I12939" s="4" t="str">
        <f t="shared" si="405"/>
        <v>DGND</v>
      </c>
    </row>
    <row r="12940" spans="1:9">
      <c r="A12940" t="s">
        <v>261</v>
      </c>
      <c r="B12940" t="s">
        <v>6720</v>
      </c>
      <c r="C12940" t="s">
        <v>5414</v>
      </c>
      <c r="D12940" t="s">
        <v>3050</v>
      </c>
      <c r="E12940" t="s">
        <v>169</v>
      </c>
      <c r="F12940" t="s">
        <v>276</v>
      </c>
      <c r="G12940" t="s">
        <v>3050</v>
      </c>
      <c r="H12940" s="4" t="str">
        <f t="shared" si="404"/>
        <v>SITE2.R10</v>
      </c>
      <c r="I12940" s="4" t="str">
        <f t="shared" si="405"/>
        <v>DGND</v>
      </c>
    </row>
    <row r="12941" spans="1:9">
      <c r="A12941" t="s">
        <v>261</v>
      </c>
      <c r="B12941" t="s">
        <v>6720</v>
      </c>
      <c r="C12941" t="s">
        <v>5414</v>
      </c>
      <c r="D12941" t="s">
        <v>3051</v>
      </c>
      <c r="E12941" t="s">
        <v>169</v>
      </c>
      <c r="F12941" t="s">
        <v>1337</v>
      </c>
      <c r="G12941" t="s">
        <v>3051</v>
      </c>
      <c r="H12941" s="4" t="str">
        <f t="shared" si="404"/>
        <v>SITE2.R11</v>
      </c>
      <c r="I12941" s="4" t="str">
        <f t="shared" si="405"/>
        <v>DGND</v>
      </c>
    </row>
    <row r="12942" spans="1:9">
      <c r="A12942" t="s">
        <v>261</v>
      </c>
      <c r="B12942" t="s">
        <v>6720</v>
      </c>
      <c r="C12942" t="s">
        <v>5414</v>
      </c>
      <c r="D12942" t="s">
        <v>3052</v>
      </c>
      <c r="E12942" t="s">
        <v>169</v>
      </c>
      <c r="F12942" t="s">
        <v>1338</v>
      </c>
      <c r="G12942" t="s">
        <v>3052</v>
      </c>
      <c r="H12942" s="4" t="str">
        <f t="shared" si="404"/>
        <v>SITE2.R12</v>
      </c>
      <c r="I12942" s="4" t="str">
        <f t="shared" si="405"/>
        <v>DGND</v>
      </c>
    </row>
    <row r="12943" spans="1:9">
      <c r="A12943" t="s">
        <v>261</v>
      </c>
      <c r="B12943" t="s">
        <v>6720</v>
      </c>
      <c r="C12943" t="s">
        <v>5414</v>
      </c>
      <c r="D12943" t="s">
        <v>3053</v>
      </c>
      <c r="E12943" t="s">
        <v>169</v>
      </c>
      <c r="F12943" t="s">
        <v>1339</v>
      </c>
      <c r="G12943" t="s">
        <v>3053</v>
      </c>
      <c r="H12943" s="4" t="str">
        <f t="shared" si="404"/>
        <v>SITE2.R13</v>
      </c>
      <c r="I12943" s="4" t="str">
        <f t="shared" si="405"/>
        <v>DGND</v>
      </c>
    </row>
    <row r="12944" spans="1:9">
      <c r="A12944" t="s">
        <v>261</v>
      </c>
      <c r="B12944" t="s">
        <v>6720</v>
      </c>
      <c r="C12944" t="s">
        <v>5414</v>
      </c>
      <c r="D12944" t="s">
        <v>3054</v>
      </c>
      <c r="E12944" t="s">
        <v>169</v>
      </c>
      <c r="F12944" t="s">
        <v>277</v>
      </c>
      <c r="G12944" t="s">
        <v>3054</v>
      </c>
      <c r="H12944" s="4" t="str">
        <f t="shared" si="404"/>
        <v>SITE2.R14</v>
      </c>
      <c r="I12944" s="4" t="str">
        <f t="shared" si="405"/>
        <v>DGND</v>
      </c>
    </row>
    <row r="12945" spans="1:9">
      <c r="A12945" t="s">
        <v>261</v>
      </c>
      <c r="B12945" t="s">
        <v>6720</v>
      </c>
      <c r="C12945" t="s">
        <v>5414</v>
      </c>
      <c r="D12945" t="s">
        <v>3055</v>
      </c>
      <c r="E12945" t="s">
        <v>169</v>
      </c>
      <c r="F12945" t="s">
        <v>1669</v>
      </c>
      <c r="G12945" t="s">
        <v>3055</v>
      </c>
      <c r="H12945" s="4" t="str">
        <f t="shared" si="404"/>
        <v>SITE2.W1</v>
      </c>
      <c r="I12945" s="4" t="str">
        <f t="shared" si="405"/>
        <v>DGND</v>
      </c>
    </row>
    <row r="12946" spans="1:9">
      <c r="A12946" t="s">
        <v>261</v>
      </c>
      <c r="B12946" t="s">
        <v>6720</v>
      </c>
      <c r="C12946" t="s">
        <v>5414</v>
      </c>
      <c r="D12946" t="s">
        <v>3056</v>
      </c>
      <c r="E12946" t="s">
        <v>169</v>
      </c>
      <c r="F12946" t="s">
        <v>1630</v>
      </c>
      <c r="G12946" t="s">
        <v>3056</v>
      </c>
      <c r="H12946" s="4" t="str">
        <f t="shared" si="404"/>
        <v>SITE2.W19</v>
      </c>
      <c r="I12946" s="4" t="str">
        <f t="shared" si="405"/>
        <v>DGND</v>
      </c>
    </row>
    <row r="12947" spans="1:9">
      <c r="A12947" t="s">
        <v>261</v>
      </c>
      <c r="B12947" t="s">
        <v>6720</v>
      </c>
      <c r="C12947" t="s">
        <v>5414</v>
      </c>
      <c r="D12947" t="s">
        <v>1631</v>
      </c>
      <c r="E12947" t="s">
        <v>169</v>
      </c>
      <c r="F12947" t="s">
        <v>330</v>
      </c>
      <c r="G12947" t="s">
        <v>1631</v>
      </c>
      <c r="H12947" s="4" t="str">
        <f t="shared" si="404"/>
        <v>SITE2.T7</v>
      </c>
      <c r="I12947" s="4" t="str">
        <f t="shared" si="405"/>
        <v>DGND</v>
      </c>
    </row>
    <row r="12948" spans="1:9">
      <c r="A12948" t="s">
        <v>261</v>
      </c>
      <c r="B12948" t="s">
        <v>6720</v>
      </c>
      <c r="C12948" t="s">
        <v>5414</v>
      </c>
      <c r="D12948" t="s">
        <v>1632</v>
      </c>
      <c r="E12948" t="s">
        <v>169</v>
      </c>
      <c r="F12948" t="s">
        <v>355</v>
      </c>
      <c r="G12948" t="s">
        <v>1632</v>
      </c>
      <c r="H12948" s="4" t="str">
        <f t="shared" si="404"/>
        <v>SITE2.T8</v>
      </c>
      <c r="I12948" s="4" t="str">
        <f t="shared" si="405"/>
        <v>DGND</v>
      </c>
    </row>
    <row r="12949" spans="1:9">
      <c r="A12949" t="s">
        <v>261</v>
      </c>
      <c r="B12949" t="s">
        <v>6720</v>
      </c>
      <c r="C12949" t="s">
        <v>5414</v>
      </c>
      <c r="D12949" t="s">
        <v>1633</v>
      </c>
      <c r="E12949" t="s">
        <v>169</v>
      </c>
      <c r="F12949" t="s">
        <v>379</v>
      </c>
      <c r="G12949" t="s">
        <v>1633</v>
      </c>
      <c r="H12949" s="4" t="str">
        <f t="shared" si="404"/>
        <v>SITE2.T11</v>
      </c>
      <c r="I12949" s="4" t="str">
        <f t="shared" si="405"/>
        <v>DGND</v>
      </c>
    </row>
    <row r="12950" spans="1:9">
      <c r="A12950" t="s">
        <v>261</v>
      </c>
      <c r="B12950" t="s">
        <v>6720</v>
      </c>
      <c r="C12950" t="s">
        <v>5414</v>
      </c>
      <c r="D12950" t="s">
        <v>1634</v>
      </c>
      <c r="E12950" t="s">
        <v>169</v>
      </c>
      <c r="F12950" t="s">
        <v>377</v>
      </c>
      <c r="G12950" t="s">
        <v>1634</v>
      </c>
      <c r="H12950" s="4" t="str">
        <f t="shared" si="404"/>
        <v>SITE2.T12</v>
      </c>
      <c r="I12950" s="4" t="str">
        <f t="shared" si="405"/>
        <v>DGND</v>
      </c>
    </row>
    <row r="12951" spans="1:9">
      <c r="A12951" t="s">
        <v>261</v>
      </c>
      <c r="B12951" t="s">
        <v>6720</v>
      </c>
      <c r="C12951" t="s">
        <v>5414</v>
      </c>
      <c r="D12951" t="s">
        <v>1635</v>
      </c>
      <c r="E12951" t="s">
        <v>169</v>
      </c>
      <c r="F12951" t="s">
        <v>1670</v>
      </c>
      <c r="G12951" t="s">
        <v>1635</v>
      </c>
      <c r="H12951" s="4" t="str">
        <f t="shared" si="404"/>
        <v>SITE2.W2</v>
      </c>
      <c r="I12951" s="4" t="str">
        <f t="shared" si="405"/>
        <v>DGND</v>
      </c>
    </row>
    <row r="12952" spans="1:9">
      <c r="A12952" t="s">
        <v>261</v>
      </c>
      <c r="B12952" t="s">
        <v>6720</v>
      </c>
      <c r="C12952" t="s">
        <v>5414</v>
      </c>
      <c r="D12952" t="s">
        <v>1636</v>
      </c>
      <c r="E12952" t="s">
        <v>169</v>
      </c>
      <c r="F12952" t="s">
        <v>1561</v>
      </c>
      <c r="G12952" t="s">
        <v>1636</v>
      </c>
      <c r="H12952" s="4" t="str">
        <f t="shared" si="404"/>
        <v>SITE2.W7</v>
      </c>
      <c r="I12952" s="4" t="str">
        <f t="shared" si="405"/>
        <v>DGND</v>
      </c>
    </row>
    <row r="12953" spans="1:9">
      <c r="A12953" t="s">
        <v>261</v>
      </c>
      <c r="B12953" t="s">
        <v>6720</v>
      </c>
      <c r="C12953" t="s">
        <v>5414</v>
      </c>
      <c r="D12953" t="s">
        <v>1637</v>
      </c>
      <c r="E12953" t="s">
        <v>169</v>
      </c>
      <c r="F12953" t="s">
        <v>1623</v>
      </c>
      <c r="G12953" t="s">
        <v>1637</v>
      </c>
      <c r="H12953" s="4" t="str">
        <f t="shared" si="404"/>
        <v>SITE2.W12</v>
      </c>
      <c r="I12953" s="4" t="str">
        <f t="shared" si="405"/>
        <v>DGND</v>
      </c>
    </row>
    <row r="12954" spans="1:9">
      <c r="A12954" t="s">
        <v>261</v>
      </c>
      <c r="B12954" t="s">
        <v>6720</v>
      </c>
      <c r="C12954" t="s">
        <v>5414</v>
      </c>
      <c r="D12954" t="s">
        <v>1638</v>
      </c>
      <c r="E12954" t="s">
        <v>169</v>
      </c>
      <c r="F12954" t="s">
        <v>1628</v>
      </c>
      <c r="G12954" t="s">
        <v>1638</v>
      </c>
      <c r="H12954" s="4" t="str">
        <f t="shared" si="404"/>
        <v>SITE2.W17</v>
      </c>
      <c r="I12954" s="4" t="str">
        <f t="shared" si="405"/>
        <v>DGND</v>
      </c>
    </row>
    <row r="12955" spans="1:9">
      <c r="A12955" t="s">
        <v>261</v>
      </c>
      <c r="B12955" t="s">
        <v>6720</v>
      </c>
      <c r="C12955" t="s">
        <v>5414</v>
      </c>
      <c r="D12955" t="s">
        <v>186</v>
      </c>
      <c r="F12955" t="s">
        <v>186</v>
      </c>
      <c r="G12955" t="s">
        <v>186</v>
      </c>
      <c r="H12955" s="4" t="str">
        <f t="shared" si="404"/>
        <v>SITE2.NUT1</v>
      </c>
      <c r="I12955" s="4">
        <f t="shared" si="405"/>
        <v>0</v>
      </c>
    </row>
    <row r="12956" spans="1:9">
      <c r="A12956" t="s">
        <v>261</v>
      </c>
      <c r="B12956" t="s">
        <v>6720</v>
      </c>
      <c r="C12956" t="s">
        <v>5414</v>
      </c>
      <c r="D12956" t="s">
        <v>187</v>
      </c>
      <c r="F12956" t="s">
        <v>187</v>
      </c>
      <c r="G12956" t="s">
        <v>187</v>
      </c>
      <c r="H12956" s="4" t="str">
        <f t="shared" si="404"/>
        <v>SITE2.NUT2</v>
      </c>
      <c r="I12956" s="4">
        <f t="shared" si="405"/>
        <v>0</v>
      </c>
    </row>
    <row r="12957" spans="1:9">
      <c r="A12957" t="s">
        <v>261</v>
      </c>
      <c r="B12957" t="s">
        <v>6720</v>
      </c>
      <c r="C12957" t="s">
        <v>5414</v>
      </c>
      <c r="D12957" t="s">
        <v>188</v>
      </c>
      <c r="F12957" t="s">
        <v>188</v>
      </c>
      <c r="G12957" t="s">
        <v>188</v>
      </c>
      <c r="H12957" s="4" t="str">
        <f t="shared" si="404"/>
        <v>SITE2.NUT3</v>
      </c>
      <c r="I12957" s="4">
        <f t="shared" si="405"/>
        <v>0</v>
      </c>
    </row>
    <row r="12958" spans="1:9">
      <c r="A12958" t="s">
        <v>261</v>
      </c>
      <c r="B12958" t="s">
        <v>6720</v>
      </c>
      <c r="C12958" t="s">
        <v>5414</v>
      </c>
      <c r="D12958" t="s">
        <v>189</v>
      </c>
      <c r="F12958" t="s">
        <v>189</v>
      </c>
      <c r="G12958" t="s">
        <v>189</v>
      </c>
      <c r="H12958" s="4" t="str">
        <f t="shared" si="404"/>
        <v>SITE2.NUT4</v>
      </c>
      <c r="I12958" s="4">
        <f t="shared" si="405"/>
        <v>0</v>
      </c>
    </row>
    <row r="12959" spans="1:9">
      <c r="A12959" t="s">
        <v>261</v>
      </c>
      <c r="B12959" t="s">
        <v>6793</v>
      </c>
      <c r="C12959" t="s">
        <v>6794</v>
      </c>
      <c r="D12959">
        <v>1</v>
      </c>
      <c r="E12959" t="s">
        <v>4234</v>
      </c>
      <c r="F12959">
        <v>1</v>
      </c>
      <c r="G12959">
        <v>1</v>
      </c>
      <c r="H12959" s="4" t="str">
        <f t="shared" si="404"/>
        <v>2BD5.1</v>
      </c>
      <c r="I12959" s="4" t="str">
        <f t="shared" si="405"/>
        <v>S2_AVDD33_MOSFET</v>
      </c>
    </row>
    <row r="12960" spans="1:9">
      <c r="A12960" t="s">
        <v>261</v>
      </c>
      <c r="B12960" t="s">
        <v>6793</v>
      </c>
      <c r="C12960" t="s">
        <v>6794</v>
      </c>
      <c r="D12960">
        <v>2</v>
      </c>
      <c r="E12960" t="s">
        <v>4837</v>
      </c>
      <c r="F12960">
        <v>2</v>
      </c>
      <c r="G12960">
        <v>2</v>
      </c>
      <c r="H12960" s="4" t="str">
        <f t="shared" si="404"/>
        <v>2BD5.2</v>
      </c>
      <c r="I12960" s="4" t="str">
        <f t="shared" si="405"/>
        <v>S2_APWR_06+1F</v>
      </c>
    </row>
    <row r="12961" spans="1:9">
      <c r="A12961" t="s">
        <v>261</v>
      </c>
      <c r="B12961" t="s">
        <v>6793</v>
      </c>
      <c r="C12961" t="s">
        <v>6795</v>
      </c>
      <c r="D12961">
        <v>1</v>
      </c>
      <c r="E12961" t="s">
        <v>4838</v>
      </c>
      <c r="F12961">
        <v>1</v>
      </c>
      <c r="G12961">
        <v>1</v>
      </c>
      <c r="H12961" s="4" t="str">
        <f t="shared" si="404"/>
        <v>2CD51.1</v>
      </c>
      <c r="I12961" s="4" t="str">
        <f t="shared" si="405"/>
        <v>S2_AVDD33</v>
      </c>
    </row>
    <row r="12962" spans="1:9">
      <c r="A12962" t="s">
        <v>261</v>
      </c>
      <c r="B12962" t="s">
        <v>6793</v>
      </c>
      <c r="C12962" t="s">
        <v>6795</v>
      </c>
      <c r="D12962">
        <v>2</v>
      </c>
      <c r="E12962" t="s">
        <v>169</v>
      </c>
      <c r="F12962">
        <v>2</v>
      </c>
      <c r="G12962">
        <v>2</v>
      </c>
      <c r="H12962" s="4" t="str">
        <f t="shared" si="404"/>
        <v>2CD51.2</v>
      </c>
      <c r="I12962" s="4" t="str">
        <f t="shared" si="405"/>
        <v>DGND</v>
      </c>
    </row>
    <row r="12963" spans="1:9">
      <c r="A12963" t="s">
        <v>261</v>
      </c>
      <c r="B12963" t="s">
        <v>6793</v>
      </c>
      <c r="C12963" t="s">
        <v>6796</v>
      </c>
      <c r="D12963">
        <v>1</v>
      </c>
      <c r="E12963" t="s">
        <v>4838</v>
      </c>
      <c r="F12963">
        <v>1</v>
      </c>
      <c r="G12963">
        <v>1</v>
      </c>
      <c r="H12963" s="4" t="str">
        <f t="shared" si="404"/>
        <v>2CD52.1</v>
      </c>
      <c r="I12963" s="4" t="str">
        <f t="shared" si="405"/>
        <v>S2_AVDD33</v>
      </c>
    </row>
    <row r="12964" spans="1:9">
      <c r="A12964" t="s">
        <v>261</v>
      </c>
      <c r="B12964" t="s">
        <v>6793</v>
      </c>
      <c r="C12964" t="s">
        <v>6796</v>
      </c>
      <c r="D12964">
        <v>2</v>
      </c>
      <c r="E12964" t="s">
        <v>169</v>
      </c>
      <c r="F12964">
        <v>2</v>
      </c>
      <c r="G12964">
        <v>2</v>
      </c>
      <c r="H12964" s="4" t="str">
        <f t="shared" si="404"/>
        <v>2CD52.2</v>
      </c>
      <c r="I12964" s="4" t="str">
        <f t="shared" si="405"/>
        <v>DGND</v>
      </c>
    </row>
    <row r="12965" spans="1:9">
      <c r="A12965" t="s">
        <v>261</v>
      </c>
      <c r="B12965" t="s">
        <v>6793</v>
      </c>
      <c r="C12965" t="s">
        <v>6797</v>
      </c>
      <c r="D12965">
        <v>1</v>
      </c>
      <c r="E12965" t="s">
        <v>4838</v>
      </c>
      <c r="F12965">
        <v>1</v>
      </c>
      <c r="G12965">
        <v>1</v>
      </c>
      <c r="H12965" s="4" t="str">
        <f t="shared" si="404"/>
        <v>2CD53.1</v>
      </c>
      <c r="I12965" s="4" t="str">
        <f t="shared" si="405"/>
        <v>S2_AVDD33</v>
      </c>
    </row>
    <row r="12966" spans="1:9">
      <c r="A12966" t="s">
        <v>261</v>
      </c>
      <c r="B12966" t="s">
        <v>6793</v>
      </c>
      <c r="C12966" t="s">
        <v>6797</v>
      </c>
      <c r="D12966">
        <v>2</v>
      </c>
      <c r="E12966" t="s">
        <v>169</v>
      </c>
      <c r="F12966">
        <v>2</v>
      </c>
      <c r="G12966">
        <v>2</v>
      </c>
      <c r="H12966" s="4" t="str">
        <f t="shared" si="404"/>
        <v>2CD53.2</v>
      </c>
      <c r="I12966" s="4" t="str">
        <f t="shared" si="405"/>
        <v>DGND</v>
      </c>
    </row>
    <row r="12967" spans="1:9">
      <c r="A12967" t="s">
        <v>261</v>
      </c>
      <c r="B12967" t="s">
        <v>6793</v>
      </c>
      <c r="C12967" t="s">
        <v>6798</v>
      </c>
      <c r="D12967">
        <v>1</v>
      </c>
      <c r="E12967" t="s">
        <v>4838</v>
      </c>
      <c r="F12967">
        <v>1</v>
      </c>
      <c r="G12967">
        <v>1</v>
      </c>
      <c r="H12967" s="4" t="str">
        <f t="shared" si="404"/>
        <v>2CD54.1</v>
      </c>
      <c r="I12967" s="4" t="str">
        <f t="shared" si="405"/>
        <v>S2_AVDD33</v>
      </c>
    </row>
    <row r="12968" spans="1:9">
      <c r="A12968" t="s">
        <v>261</v>
      </c>
      <c r="B12968" t="s">
        <v>6793</v>
      </c>
      <c r="C12968" t="s">
        <v>6798</v>
      </c>
      <c r="D12968">
        <v>2</v>
      </c>
      <c r="E12968" t="s">
        <v>169</v>
      </c>
      <c r="F12968">
        <v>2</v>
      </c>
      <c r="G12968">
        <v>2</v>
      </c>
      <c r="H12968" s="4" t="str">
        <f t="shared" si="404"/>
        <v>2CD54.2</v>
      </c>
      <c r="I12968" s="4" t="str">
        <f t="shared" si="405"/>
        <v>DGND</v>
      </c>
    </row>
    <row r="12969" spans="1:9">
      <c r="A12969" t="s">
        <v>261</v>
      </c>
      <c r="B12969" t="s">
        <v>6793</v>
      </c>
      <c r="C12969" t="s">
        <v>6799</v>
      </c>
      <c r="D12969">
        <v>1</v>
      </c>
      <c r="E12969" t="s">
        <v>4838</v>
      </c>
      <c r="F12969">
        <v>1</v>
      </c>
      <c r="G12969">
        <v>1</v>
      </c>
      <c r="H12969" s="4" t="str">
        <f t="shared" si="404"/>
        <v>2CD55.1</v>
      </c>
      <c r="I12969" s="4" t="str">
        <f t="shared" si="405"/>
        <v>S2_AVDD33</v>
      </c>
    </row>
    <row r="12970" spans="1:9">
      <c r="A12970" t="s">
        <v>261</v>
      </c>
      <c r="B12970" t="s">
        <v>6793</v>
      </c>
      <c r="C12970" t="s">
        <v>6799</v>
      </c>
      <c r="D12970">
        <v>2</v>
      </c>
      <c r="E12970" t="s">
        <v>169</v>
      </c>
      <c r="F12970">
        <v>2</v>
      </c>
      <c r="G12970">
        <v>2</v>
      </c>
      <c r="H12970" s="4" t="str">
        <f t="shared" si="404"/>
        <v>2CD55.2</v>
      </c>
      <c r="I12970" s="4" t="str">
        <f t="shared" si="405"/>
        <v>DGND</v>
      </c>
    </row>
    <row r="12971" spans="1:9">
      <c r="A12971" t="s">
        <v>261</v>
      </c>
      <c r="B12971" t="s">
        <v>6793</v>
      </c>
      <c r="C12971" t="s">
        <v>6800</v>
      </c>
      <c r="D12971">
        <v>1</v>
      </c>
      <c r="E12971" t="s">
        <v>4838</v>
      </c>
      <c r="F12971">
        <v>1</v>
      </c>
      <c r="G12971">
        <v>1</v>
      </c>
      <c r="H12971" s="4" t="str">
        <f t="shared" si="404"/>
        <v>2CD56.1</v>
      </c>
      <c r="I12971" s="4" t="str">
        <f t="shared" si="405"/>
        <v>S2_AVDD33</v>
      </c>
    </row>
    <row r="12972" spans="1:9">
      <c r="A12972" t="s">
        <v>261</v>
      </c>
      <c r="B12972" t="s">
        <v>6793</v>
      </c>
      <c r="C12972" t="s">
        <v>6800</v>
      </c>
      <c r="D12972">
        <v>2</v>
      </c>
      <c r="E12972" t="s">
        <v>169</v>
      </c>
      <c r="F12972">
        <v>2</v>
      </c>
      <c r="G12972">
        <v>2</v>
      </c>
      <c r="H12972" s="4" t="str">
        <f t="shared" si="404"/>
        <v>2CD56.2</v>
      </c>
      <c r="I12972" s="4" t="str">
        <f t="shared" si="405"/>
        <v>DGND</v>
      </c>
    </row>
    <row r="12973" spans="1:9">
      <c r="A12973" t="s">
        <v>261</v>
      </c>
      <c r="B12973" t="s">
        <v>6793</v>
      </c>
      <c r="C12973" t="s">
        <v>6801</v>
      </c>
      <c r="D12973">
        <v>1</v>
      </c>
      <c r="E12973" t="s">
        <v>4838</v>
      </c>
      <c r="F12973">
        <v>1</v>
      </c>
      <c r="G12973">
        <v>1</v>
      </c>
      <c r="H12973" s="4" t="str">
        <f t="shared" si="404"/>
        <v>2CD57.1</v>
      </c>
      <c r="I12973" s="4" t="str">
        <f t="shared" si="405"/>
        <v>S2_AVDD33</v>
      </c>
    </row>
    <row r="12974" spans="1:9">
      <c r="A12974" t="s">
        <v>261</v>
      </c>
      <c r="B12974" t="s">
        <v>6793</v>
      </c>
      <c r="C12974" t="s">
        <v>6801</v>
      </c>
      <c r="D12974">
        <v>2</v>
      </c>
      <c r="E12974" t="s">
        <v>169</v>
      </c>
      <c r="F12974">
        <v>2</v>
      </c>
      <c r="G12974">
        <v>2</v>
      </c>
      <c r="H12974" s="4" t="str">
        <f t="shared" si="404"/>
        <v>2CD57.2</v>
      </c>
      <c r="I12974" s="4" t="str">
        <f t="shared" si="405"/>
        <v>DGND</v>
      </c>
    </row>
    <row r="12975" spans="1:9">
      <c r="A12975" t="s">
        <v>261</v>
      </c>
      <c r="B12975" t="s">
        <v>6793</v>
      </c>
      <c r="C12975" t="s">
        <v>6802</v>
      </c>
      <c r="D12975">
        <v>1</v>
      </c>
      <c r="E12975" t="s">
        <v>4838</v>
      </c>
      <c r="F12975">
        <v>1</v>
      </c>
      <c r="G12975">
        <v>1</v>
      </c>
      <c r="H12975" s="4" t="str">
        <f t="shared" si="404"/>
        <v>2CD58.1</v>
      </c>
      <c r="I12975" s="4" t="str">
        <f t="shared" si="405"/>
        <v>S2_AVDD33</v>
      </c>
    </row>
    <row r="12976" spans="1:9">
      <c r="A12976" t="s">
        <v>261</v>
      </c>
      <c r="B12976" t="s">
        <v>6793</v>
      </c>
      <c r="C12976" t="s">
        <v>6802</v>
      </c>
      <c r="D12976">
        <v>2</v>
      </c>
      <c r="E12976" t="s">
        <v>169</v>
      </c>
      <c r="F12976">
        <v>2</v>
      </c>
      <c r="G12976">
        <v>2</v>
      </c>
      <c r="H12976" s="4" t="str">
        <f t="shared" si="404"/>
        <v>2CD58.2</v>
      </c>
      <c r="I12976" s="4" t="str">
        <f t="shared" si="405"/>
        <v>DGND</v>
      </c>
    </row>
    <row r="12977" spans="1:9">
      <c r="A12977" t="s">
        <v>261</v>
      </c>
      <c r="B12977" t="s">
        <v>6793</v>
      </c>
      <c r="C12977" t="s">
        <v>6803</v>
      </c>
      <c r="D12977">
        <v>1</v>
      </c>
      <c r="E12977" t="s">
        <v>4838</v>
      </c>
      <c r="F12977">
        <v>1</v>
      </c>
      <c r="G12977">
        <v>1</v>
      </c>
      <c r="H12977" s="4" t="str">
        <f t="shared" si="404"/>
        <v>2CD59.1</v>
      </c>
      <c r="I12977" s="4" t="str">
        <f t="shared" si="405"/>
        <v>S2_AVDD33</v>
      </c>
    </row>
    <row r="12978" spans="1:9">
      <c r="A12978" t="s">
        <v>261</v>
      </c>
      <c r="B12978" t="s">
        <v>6793</v>
      </c>
      <c r="C12978" t="s">
        <v>6803</v>
      </c>
      <c r="D12978">
        <v>2</v>
      </c>
      <c r="E12978" t="s">
        <v>169</v>
      </c>
      <c r="F12978">
        <v>2</v>
      </c>
      <c r="G12978">
        <v>2</v>
      </c>
      <c r="H12978" s="4" t="str">
        <f t="shared" si="404"/>
        <v>2CD59.2</v>
      </c>
      <c r="I12978" s="4" t="str">
        <f t="shared" si="405"/>
        <v>DGND</v>
      </c>
    </row>
    <row r="12979" spans="1:9">
      <c r="A12979" t="s">
        <v>261</v>
      </c>
      <c r="B12979" t="s">
        <v>6793</v>
      </c>
      <c r="C12979" t="s">
        <v>6804</v>
      </c>
      <c r="D12979">
        <v>1</v>
      </c>
      <c r="E12979" t="s">
        <v>4838</v>
      </c>
      <c r="F12979">
        <v>1</v>
      </c>
      <c r="G12979">
        <v>1</v>
      </c>
      <c r="H12979" s="4" t="str">
        <f t="shared" si="404"/>
        <v>2CD60.1</v>
      </c>
      <c r="I12979" s="4" t="str">
        <f t="shared" si="405"/>
        <v>S2_AVDD33</v>
      </c>
    </row>
    <row r="12980" spans="1:9">
      <c r="A12980" t="s">
        <v>261</v>
      </c>
      <c r="B12980" t="s">
        <v>6793</v>
      </c>
      <c r="C12980" t="s">
        <v>6804</v>
      </c>
      <c r="D12980">
        <v>2</v>
      </c>
      <c r="E12980" t="s">
        <v>169</v>
      </c>
      <c r="F12980">
        <v>2</v>
      </c>
      <c r="G12980">
        <v>2</v>
      </c>
      <c r="H12980" s="4" t="str">
        <f t="shared" si="404"/>
        <v>2CD60.2</v>
      </c>
      <c r="I12980" s="4" t="str">
        <f t="shared" si="405"/>
        <v>DGND</v>
      </c>
    </row>
    <row r="12981" spans="1:9">
      <c r="A12981" t="s">
        <v>261</v>
      </c>
      <c r="B12981" t="s">
        <v>6793</v>
      </c>
      <c r="C12981" t="s">
        <v>6805</v>
      </c>
      <c r="D12981">
        <v>1</v>
      </c>
      <c r="E12981" t="s">
        <v>4838</v>
      </c>
      <c r="F12981">
        <v>1</v>
      </c>
      <c r="G12981">
        <v>1</v>
      </c>
      <c r="H12981" s="4" t="str">
        <f t="shared" si="404"/>
        <v>2CD61.1</v>
      </c>
      <c r="I12981" s="4" t="str">
        <f t="shared" si="405"/>
        <v>S2_AVDD33</v>
      </c>
    </row>
    <row r="12982" spans="1:9">
      <c r="A12982" t="s">
        <v>261</v>
      </c>
      <c r="B12982" t="s">
        <v>6793</v>
      </c>
      <c r="C12982" t="s">
        <v>6805</v>
      </c>
      <c r="D12982">
        <v>2</v>
      </c>
      <c r="E12982" t="s">
        <v>169</v>
      </c>
      <c r="F12982">
        <v>2</v>
      </c>
      <c r="G12982">
        <v>2</v>
      </c>
      <c r="H12982" s="4" t="str">
        <f t="shared" si="404"/>
        <v>2CD61.2</v>
      </c>
      <c r="I12982" s="4" t="str">
        <f t="shared" si="405"/>
        <v>DGND</v>
      </c>
    </row>
    <row r="12983" spans="1:9">
      <c r="A12983" t="s">
        <v>261</v>
      </c>
      <c r="B12983" t="s">
        <v>6793</v>
      </c>
      <c r="C12983" t="s">
        <v>6806</v>
      </c>
      <c r="D12983">
        <v>1</v>
      </c>
      <c r="E12983" t="s">
        <v>4838</v>
      </c>
      <c r="F12983">
        <v>1</v>
      </c>
      <c r="G12983">
        <v>1</v>
      </c>
      <c r="H12983" s="4" t="str">
        <f t="shared" si="404"/>
        <v>2CD62.1</v>
      </c>
      <c r="I12983" s="4" t="str">
        <f t="shared" si="405"/>
        <v>S2_AVDD33</v>
      </c>
    </row>
    <row r="12984" spans="1:9">
      <c r="A12984" t="s">
        <v>261</v>
      </c>
      <c r="B12984" t="s">
        <v>6793</v>
      </c>
      <c r="C12984" t="s">
        <v>6806</v>
      </c>
      <c r="D12984">
        <v>2</v>
      </c>
      <c r="E12984" t="s">
        <v>169</v>
      </c>
      <c r="F12984">
        <v>2</v>
      </c>
      <c r="G12984">
        <v>2</v>
      </c>
      <c r="H12984" s="4" t="str">
        <f t="shared" si="404"/>
        <v>2CD62.2</v>
      </c>
      <c r="I12984" s="4" t="str">
        <f t="shared" si="405"/>
        <v>DGND</v>
      </c>
    </row>
    <row r="12985" spans="1:9">
      <c r="A12985" t="s">
        <v>261</v>
      </c>
      <c r="B12985" t="s">
        <v>6793</v>
      </c>
      <c r="C12985" t="s">
        <v>6807</v>
      </c>
      <c r="D12985">
        <v>1</v>
      </c>
      <c r="E12985" t="s">
        <v>4838</v>
      </c>
      <c r="F12985">
        <v>1</v>
      </c>
      <c r="G12985">
        <v>1</v>
      </c>
      <c r="H12985" s="4" t="str">
        <f t="shared" si="404"/>
        <v>2CD63.1</v>
      </c>
      <c r="I12985" s="4" t="str">
        <f t="shared" si="405"/>
        <v>S2_AVDD33</v>
      </c>
    </row>
    <row r="12986" spans="1:9">
      <c r="A12986" t="s">
        <v>261</v>
      </c>
      <c r="B12986" t="s">
        <v>6793</v>
      </c>
      <c r="C12986" t="s">
        <v>6807</v>
      </c>
      <c r="D12986">
        <v>2</v>
      </c>
      <c r="E12986" t="s">
        <v>169</v>
      </c>
      <c r="F12986">
        <v>2</v>
      </c>
      <c r="G12986">
        <v>2</v>
      </c>
      <c r="H12986" s="4" t="str">
        <f t="shared" si="404"/>
        <v>2CD63.2</v>
      </c>
      <c r="I12986" s="4" t="str">
        <f t="shared" si="405"/>
        <v>DGND</v>
      </c>
    </row>
    <row r="12987" spans="1:9">
      <c r="A12987" t="s">
        <v>261</v>
      </c>
      <c r="B12987" t="s">
        <v>6793</v>
      </c>
      <c r="C12987" t="s">
        <v>6808</v>
      </c>
      <c r="D12987">
        <v>1</v>
      </c>
      <c r="E12987" t="s">
        <v>4838</v>
      </c>
      <c r="F12987">
        <v>1</v>
      </c>
      <c r="G12987">
        <v>1</v>
      </c>
      <c r="H12987" s="4" t="str">
        <f t="shared" si="404"/>
        <v>2CD64.1</v>
      </c>
      <c r="I12987" s="4" t="str">
        <f t="shared" si="405"/>
        <v>S2_AVDD33</v>
      </c>
    </row>
    <row r="12988" spans="1:9">
      <c r="A12988" t="s">
        <v>261</v>
      </c>
      <c r="B12988" t="s">
        <v>6793</v>
      </c>
      <c r="C12988" t="s">
        <v>6808</v>
      </c>
      <c r="D12988">
        <v>2</v>
      </c>
      <c r="E12988" t="s">
        <v>169</v>
      </c>
      <c r="F12988">
        <v>2</v>
      </c>
      <c r="G12988">
        <v>2</v>
      </c>
      <c r="H12988" s="4" t="str">
        <f t="shared" si="404"/>
        <v>2CD64.2</v>
      </c>
      <c r="I12988" s="4" t="str">
        <f t="shared" si="405"/>
        <v>DGND</v>
      </c>
    </row>
    <row r="12989" spans="1:9">
      <c r="A12989" t="s">
        <v>261</v>
      </c>
      <c r="B12989" t="s">
        <v>6793</v>
      </c>
      <c r="C12989" t="s">
        <v>6809</v>
      </c>
      <c r="D12989">
        <v>1</v>
      </c>
      <c r="E12989" t="s">
        <v>4838</v>
      </c>
      <c r="F12989">
        <v>1</v>
      </c>
      <c r="G12989">
        <v>1</v>
      </c>
      <c r="H12989" s="4" t="str">
        <f t="shared" si="404"/>
        <v>2CD65.1</v>
      </c>
      <c r="I12989" s="4" t="str">
        <f t="shared" si="405"/>
        <v>S2_AVDD33</v>
      </c>
    </row>
    <row r="12990" spans="1:9">
      <c r="A12990" t="s">
        <v>261</v>
      </c>
      <c r="B12990" t="s">
        <v>6793</v>
      </c>
      <c r="C12990" t="s">
        <v>6809</v>
      </c>
      <c r="D12990">
        <v>2</v>
      </c>
      <c r="E12990" t="s">
        <v>169</v>
      </c>
      <c r="F12990">
        <v>2</v>
      </c>
      <c r="G12990">
        <v>2</v>
      </c>
      <c r="H12990" s="4" t="str">
        <f t="shared" si="404"/>
        <v>2CD65.2</v>
      </c>
      <c r="I12990" s="4" t="str">
        <f t="shared" si="405"/>
        <v>DGND</v>
      </c>
    </row>
    <row r="12991" spans="1:9">
      <c r="A12991" t="s">
        <v>261</v>
      </c>
      <c r="B12991" t="s">
        <v>6793</v>
      </c>
      <c r="C12991" t="s">
        <v>6810</v>
      </c>
      <c r="D12991">
        <v>1</v>
      </c>
      <c r="E12991" t="s">
        <v>4838</v>
      </c>
      <c r="F12991">
        <v>1</v>
      </c>
      <c r="G12991">
        <v>1</v>
      </c>
      <c r="H12991" s="4" t="str">
        <f t="shared" si="404"/>
        <v>2CD66.1</v>
      </c>
      <c r="I12991" s="4" t="str">
        <f t="shared" si="405"/>
        <v>S2_AVDD33</v>
      </c>
    </row>
    <row r="12992" spans="1:9">
      <c r="A12992" t="s">
        <v>261</v>
      </c>
      <c r="B12992" t="s">
        <v>6793</v>
      </c>
      <c r="C12992" t="s">
        <v>6810</v>
      </c>
      <c r="D12992">
        <v>2</v>
      </c>
      <c r="E12992" t="s">
        <v>169</v>
      </c>
      <c r="F12992">
        <v>2</v>
      </c>
      <c r="G12992">
        <v>2</v>
      </c>
      <c r="H12992" s="4" t="str">
        <f t="shared" si="404"/>
        <v>2CD66.2</v>
      </c>
      <c r="I12992" s="4" t="str">
        <f t="shared" si="405"/>
        <v>DGND</v>
      </c>
    </row>
    <row r="12993" spans="1:9">
      <c r="A12993" t="s">
        <v>261</v>
      </c>
      <c r="B12993" t="s">
        <v>6793</v>
      </c>
      <c r="C12993" t="s">
        <v>6811</v>
      </c>
      <c r="D12993">
        <v>1</v>
      </c>
      <c r="E12993" t="s">
        <v>4838</v>
      </c>
      <c r="F12993">
        <v>1</v>
      </c>
      <c r="G12993">
        <v>1</v>
      </c>
      <c r="H12993" s="4" t="str">
        <f t="shared" si="404"/>
        <v>2CD67.1</v>
      </c>
      <c r="I12993" s="4" t="str">
        <f t="shared" si="405"/>
        <v>S2_AVDD33</v>
      </c>
    </row>
    <row r="12994" spans="1:9">
      <c r="A12994" t="s">
        <v>261</v>
      </c>
      <c r="B12994" t="s">
        <v>6793</v>
      </c>
      <c r="C12994" t="s">
        <v>6811</v>
      </c>
      <c r="D12994">
        <v>2</v>
      </c>
      <c r="E12994" t="s">
        <v>169</v>
      </c>
      <c r="F12994">
        <v>2</v>
      </c>
      <c r="G12994">
        <v>2</v>
      </c>
      <c r="H12994" s="4" t="str">
        <f t="shared" ref="H12994:H13057" si="406">CONCATENATE(C12994,".",F12994)</f>
        <v>2CD67.2</v>
      </c>
      <c r="I12994" s="4" t="str">
        <f t="shared" ref="I12994:I13057" si="407">E12994</f>
        <v>DGND</v>
      </c>
    </row>
    <row r="12995" spans="1:9">
      <c r="A12995" t="s">
        <v>261</v>
      </c>
      <c r="B12995" t="s">
        <v>6793</v>
      </c>
      <c r="C12995" t="s">
        <v>6812</v>
      </c>
      <c r="D12995">
        <v>1</v>
      </c>
      <c r="E12995" t="s">
        <v>4838</v>
      </c>
      <c r="F12995">
        <v>1</v>
      </c>
      <c r="G12995">
        <v>1</v>
      </c>
      <c r="H12995" s="4" t="str">
        <f t="shared" si="406"/>
        <v>2CD68.1</v>
      </c>
      <c r="I12995" s="4" t="str">
        <f t="shared" si="407"/>
        <v>S2_AVDD33</v>
      </c>
    </row>
    <row r="12996" spans="1:9">
      <c r="A12996" t="s">
        <v>261</v>
      </c>
      <c r="B12996" t="s">
        <v>6793</v>
      </c>
      <c r="C12996" t="s">
        <v>6812</v>
      </c>
      <c r="D12996">
        <v>2</v>
      </c>
      <c r="E12996" t="s">
        <v>169</v>
      </c>
      <c r="F12996">
        <v>2</v>
      </c>
      <c r="G12996">
        <v>2</v>
      </c>
      <c r="H12996" s="4" t="str">
        <f t="shared" si="406"/>
        <v>2CD68.2</v>
      </c>
      <c r="I12996" s="4" t="str">
        <f t="shared" si="407"/>
        <v>DGND</v>
      </c>
    </row>
    <row r="12997" spans="1:9">
      <c r="A12997" t="s">
        <v>261</v>
      </c>
      <c r="B12997" t="s">
        <v>6793</v>
      </c>
      <c r="C12997" t="s">
        <v>6813</v>
      </c>
      <c r="D12997">
        <v>1</v>
      </c>
      <c r="E12997" t="s">
        <v>4838</v>
      </c>
      <c r="F12997">
        <v>1</v>
      </c>
      <c r="G12997">
        <v>1</v>
      </c>
      <c r="H12997" s="4" t="str">
        <f t="shared" si="406"/>
        <v>2CD69.1</v>
      </c>
      <c r="I12997" s="4" t="str">
        <f t="shared" si="407"/>
        <v>S2_AVDD33</v>
      </c>
    </row>
    <row r="12998" spans="1:9">
      <c r="A12998" t="s">
        <v>261</v>
      </c>
      <c r="B12998" t="s">
        <v>6793</v>
      </c>
      <c r="C12998" t="s">
        <v>6813</v>
      </c>
      <c r="D12998">
        <v>2</v>
      </c>
      <c r="E12998" t="s">
        <v>169</v>
      </c>
      <c r="F12998">
        <v>2</v>
      </c>
      <c r="G12998">
        <v>2</v>
      </c>
      <c r="H12998" s="4" t="str">
        <f t="shared" si="406"/>
        <v>2CD69.2</v>
      </c>
      <c r="I12998" s="4" t="str">
        <f t="shared" si="407"/>
        <v>DGND</v>
      </c>
    </row>
    <row r="12999" spans="1:9">
      <c r="A12999" t="s">
        <v>261</v>
      </c>
      <c r="B12999" t="s">
        <v>6793</v>
      </c>
      <c r="C12999" t="s">
        <v>6814</v>
      </c>
      <c r="D12999">
        <v>1</v>
      </c>
      <c r="E12999" t="s">
        <v>4838</v>
      </c>
      <c r="F12999">
        <v>1</v>
      </c>
      <c r="G12999">
        <v>1</v>
      </c>
      <c r="H12999" s="4" t="str">
        <f t="shared" si="406"/>
        <v>2CD70.1</v>
      </c>
      <c r="I12999" s="4" t="str">
        <f t="shared" si="407"/>
        <v>S2_AVDD33</v>
      </c>
    </row>
    <row r="13000" spans="1:9">
      <c r="A13000" t="s">
        <v>261</v>
      </c>
      <c r="B13000" t="s">
        <v>6793</v>
      </c>
      <c r="C13000" t="s">
        <v>6814</v>
      </c>
      <c r="D13000">
        <v>2</v>
      </c>
      <c r="E13000" t="s">
        <v>169</v>
      </c>
      <c r="F13000">
        <v>2</v>
      </c>
      <c r="G13000">
        <v>2</v>
      </c>
      <c r="H13000" s="4" t="str">
        <f t="shared" si="406"/>
        <v>2CD70.2</v>
      </c>
      <c r="I13000" s="4" t="str">
        <f t="shared" si="407"/>
        <v>DGND</v>
      </c>
    </row>
    <row r="13001" spans="1:9">
      <c r="A13001" t="s">
        <v>261</v>
      </c>
      <c r="B13001" t="s">
        <v>6793</v>
      </c>
      <c r="C13001" t="s">
        <v>6815</v>
      </c>
      <c r="D13001">
        <v>1</v>
      </c>
      <c r="E13001" t="s">
        <v>4838</v>
      </c>
      <c r="F13001">
        <v>1</v>
      </c>
      <c r="G13001">
        <v>1</v>
      </c>
      <c r="H13001" s="4" t="str">
        <f t="shared" si="406"/>
        <v>2CD71.1</v>
      </c>
      <c r="I13001" s="4" t="str">
        <f t="shared" si="407"/>
        <v>S2_AVDD33</v>
      </c>
    </row>
    <row r="13002" spans="1:9">
      <c r="A13002" t="s">
        <v>261</v>
      </c>
      <c r="B13002" t="s">
        <v>6793</v>
      </c>
      <c r="C13002" t="s">
        <v>6815</v>
      </c>
      <c r="D13002">
        <v>2</v>
      </c>
      <c r="E13002" t="s">
        <v>169</v>
      </c>
      <c r="F13002">
        <v>2</v>
      </c>
      <c r="G13002">
        <v>2</v>
      </c>
      <c r="H13002" s="4" t="str">
        <f t="shared" si="406"/>
        <v>2CD71.2</v>
      </c>
      <c r="I13002" s="4" t="str">
        <f t="shared" si="407"/>
        <v>DGND</v>
      </c>
    </row>
    <row r="13003" spans="1:9">
      <c r="A13003" t="s">
        <v>261</v>
      </c>
      <c r="B13003" t="s">
        <v>6793</v>
      </c>
      <c r="C13003" t="s">
        <v>6816</v>
      </c>
      <c r="D13003">
        <v>1</v>
      </c>
      <c r="E13003" t="s">
        <v>4838</v>
      </c>
      <c r="F13003">
        <v>1</v>
      </c>
      <c r="G13003">
        <v>1</v>
      </c>
      <c r="H13003" s="4" t="str">
        <f t="shared" si="406"/>
        <v>2CD72.1</v>
      </c>
      <c r="I13003" s="4" t="str">
        <f t="shared" si="407"/>
        <v>S2_AVDD33</v>
      </c>
    </row>
    <row r="13004" spans="1:9">
      <c r="A13004" t="s">
        <v>261</v>
      </c>
      <c r="B13004" t="s">
        <v>6793</v>
      </c>
      <c r="C13004" t="s">
        <v>6816</v>
      </c>
      <c r="D13004">
        <v>2</v>
      </c>
      <c r="E13004" t="s">
        <v>169</v>
      </c>
      <c r="F13004">
        <v>2</v>
      </c>
      <c r="G13004">
        <v>2</v>
      </c>
      <c r="H13004" s="4" t="str">
        <f t="shared" si="406"/>
        <v>2CD72.2</v>
      </c>
      <c r="I13004" s="4" t="str">
        <f t="shared" si="407"/>
        <v>DGND</v>
      </c>
    </row>
    <row r="13005" spans="1:9">
      <c r="A13005" t="s">
        <v>261</v>
      </c>
      <c r="B13005" t="s">
        <v>6793</v>
      </c>
      <c r="C13005" t="s">
        <v>6817</v>
      </c>
      <c r="D13005">
        <v>1</v>
      </c>
      <c r="E13005" t="s">
        <v>4838</v>
      </c>
      <c r="F13005">
        <v>1</v>
      </c>
      <c r="G13005">
        <v>1</v>
      </c>
      <c r="H13005" s="4" t="str">
        <f t="shared" si="406"/>
        <v>2CD73.1</v>
      </c>
      <c r="I13005" s="4" t="str">
        <f t="shared" si="407"/>
        <v>S2_AVDD33</v>
      </c>
    </row>
    <row r="13006" spans="1:9">
      <c r="A13006" t="s">
        <v>261</v>
      </c>
      <c r="B13006" t="s">
        <v>6793</v>
      </c>
      <c r="C13006" t="s">
        <v>6817</v>
      </c>
      <c r="D13006">
        <v>2</v>
      </c>
      <c r="E13006" t="s">
        <v>169</v>
      </c>
      <c r="F13006">
        <v>2</v>
      </c>
      <c r="G13006">
        <v>2</v>
      </c>
      <c r="H13006" s="4" t="str">
        <f t="shared" si="406"/>
        <v>2CD73.2</v>
      </c>
      <c r="I13006" s="4" t="str">
        <f t="shared" si="407"/>
        <v>DGND</v>
      </c>
    </row>
    <row r="13007" spans="1:9">
      <c r="A13007" t="s">
        <v>261</v>
      </c>
      <c r="B13007" t="s">
        <v>6793</v>
      </c>
      <c r="C13007" t="s">
        <v>6818</v>
      </c>
      <c r="D13007">
        <v>1</v>
      </c>
      <c r="E13007" t="s">
        <v>4837</v>
      </c>
      <c r="F13007">
        <v>1</v>
      </c>
      <c r="G13007">
        <v>1</v>
      </c>
      <c r="H13007" s="4" t="str">
        <f t="shared" si="406"/>
        <v>2CD74.1</v>
      </c>
      <c r="I13007" s="4" t="str">
        <f t="shared" si="407"/>
        <v>S2_APWR_06+1F</v>
      </c>
    </row>
    <row r="13008" spans="1:9">
      <c r="A13008" t="s">
        <v>261</v>
      </c>
      <c r="B13008" t="s">
        <v>6793</v>
      </c>
      <c r="C13008" t="s">
        <v>6818</v>
      </c>
      <c r="D13008">
        <v>2</v>
      </c>
      <c r="E13008" t="s">
        <v>169</v>
      </c>
      <c r="F13008">
        <v>2</v>
      </c>
      <c r="G13008">
        <v>2</v>
      </c>
      <c r="H13008" s="4" t="str">
        <f t="shared" si="406"/>
        <v>2CD74.2</v>
      </c>
      <c r="I13008" s="4" t="str">
        <f t="shared" si="407"/>
        <v>DGND</v>
      </c>
    </row>
    <row r="13009" spans="1:9">
      <c r="A13009" t="s">
        <v>261</v>
      </c>
      <c r="B13009" t="s">
        <v>6793</v>
      </c>
      <c r="C13009" t="s">
        <v>6819</v>
      </c>
      <c r="D13009">
        <v>1</v>
      </c>
      <c r="E13009" t="s">
        <v>4837</v>
      </c>
      <c r="F13009">
        <v>1</v>
      </c>
      <c r="G13009">
        <v>1</v>
      </c>
      <c r="H13009" s="4" t="str">
        <f t="shared" si="406"/>
        <v>2CD75.1</v>
      </c>
      <c r="I13009" s="4" t="str">
        <f t="shared" si="407"/>
        <v>S2_APWR_06+1F</v>
      </c>
    </row>
    <row r="13010" spans="1:9">
      <c r="A13010" t="s">
        <v>261</v>
      </c>
      <c r="B13010" t="s">
        <v>6793</v>
      </c>
      <c r="C13010" t="s">
        <v>6819</v>
      </c>
      <c r="D13010">
        <v>2</v>
      </c>
      <c r="E13010" t="s">
        <v>169</v>
      </c>
      <c r="F13010">
        <v>2</v>
      </c>
      <c r="G13010">
        <v>2</v>
      </c>
      <c r="H13010" s="4" t="str">
        <f t="shared" si="406"/>
        <v>2CD75.2</v>
      </c>
      <c r="I13010" s="4" t="str">
        <f t="shared" si="407"/>
        <v>DGND</v>
      </c>
    </row>
    <row r="13011" spans="1:9">
      <c r="A13011" t="s">
        <v>261</v>
      </c>
      <c r="B13011" t="s">
        <v>6793</v>
      </c>
      <c r="C13011" t="s">
        <v>6820</v>
      </c>
      <c r="D13011">
        <v>1</v>
      </c>
      <c r="E13011" t="s">
        <v>4837</v>
      </c>
      <c r="F13011">
        <v>1</v>
      </c>
      <c r="G13011">
        <v>1</v>
      </c>
      <c r="H13011" s="4" t="str">
        <f t="shared" si="406"/>
        <v>2CD76.1</v>
      </c>
      <c r="I13011" s="4" t="str">
        <f t="shared" si="407"/>
        <v>S2_APWR_06+1F</v>
      </c>
    </row>
    <row r="13012" spans="1:9">
      <c r="A13012" t="s">
        <v>261</v>
      </c>
      <c r="B13012" t="s">
        <v>6793</v>
      </c>
      <c r="C13012" t="s">
        <v>6820</v>
      </c>
      <c r="D13012">
        <v>2</v>
      </c>
      <c r="E13012" t="s">
        <v>169</v>
      </c>
      <c r="F13012">
        <v>2</v>
      </c>
      <c r="G13012">
        <v>2</v>
      </c>
      <c r="H13012" s="4" t="str">
        <f t="shared" si="406"/>
        <v>2CD76.2</v>
      </c>
      <c r="I13012" s="4" t="str">
        <f t="shared" si="407"/>
        <v>DGND</v>
      </c>
    </row>
    <row r="13013" spans="1:9">
      <c r="A13013" t="s">
        <v>261</v>
      </c>
      <c r="B13013" t="s">
        <v>6793</v>
      </c>
      <c r="C13013" t="s">
        <v>6821</v>
      </c>
      <c r="D13013">
        <v>1</v>
      </c>
      <c r="E13013" t="s">
        <v>4837</v>
      </c>
      <c r="F13013">
        <v>1</v>
      </c>
      <c r="G13013">
        <v>1</v>
      </c>
      <c r="H13013" s="4" t="str">
        <f t="shared" si="406"/>
        <v>2CD77.1</v>
      </c>
      <c r="I13013" s="4" t="str">
        <f t="shared" si="407"/>
        <v>S2_APWR_06+1F</v>
      </c>
    </row>
    <row r="13014" spans="1:9">
      <c r="A13014" t="s">
        <v>261</v>
      </c>
      <c r="B13014" t="s">
        <v>6793</v>
      </c>
      <c r="C13014" t="s">
        <v>6821</v>
      </c>
      <c r="D13014">
        <v>2</v>
      </c>
      <c r="E13014" t="s">
        <v>169</v>
      </c>
      <c r="F13014">
        <v>2</v>
      </c>
      <c r="G13014">
        <v>2</v>
      </c>
      <c r="H13014" s="4" t="str">
        <f t="shared" si="406"/>
        <v>2CD77.2</v>
      </c>
      <c r="I13014" s="4" t="str">
        <f t="shared" si="407"/>
        <v>DGND</v>
      </c>
    </row>
    <row r="13015" spans="1:9">
      <c r="A13015" t="s">
        <v>261</v>
      </c>
      <c r="B13015" t="s">
        <v>6793</v>
      </c>
      <c r="C13015" t="s">
        <v>6822</v>
      </c>
      <c r="D13015">
        <v>1</v>
      </c>
      <c r="E13015" t="s">
        <v>4837</v>
      </c>
      <c r="F13015">
        <v>1</v>
      </c>
      <c r="G13015">
        <v>1</v>
      </c>
      <c r="H13015" s="4" t="str">
        <f t="shared" si="406"/>
        <v>2CD78.1</v>
      </c>
      <c r="I13015" s="4" t="str">
        <f t="shared" si="407"/>
        <v>S2_APWR_06+1F</v>
      </c>
    </row>
    <row r="13016" spans="1:9">
      <c r="A13016" t="s">
        <v>261</v>
      </c>
      <c r="B13016" t="s">
        <v>6793</v>
      </c>
      <c r="C13016" t="s">
        <v>6822</v>
      </c>
      <c r="D13016">
        <v>2</v>
      </c>
      <c r="E13016" t="s">
        <v>169</v>
      </c>
      <c r="F13016">
        <v>2</v>
      </c>
      <c r="G13016">
        <v>2</v>
      </c>
      <c r="H13016" s="4" t="str">
        <f t="shared" si="406"/>
        <v>2CD78.2</v>
      </c>
      <c r="I13016" s="4" t="str">
        <f t="shared" si="407"/>
        <v>DGND</v>
      </c>
    </row>
    <row r="13017" spans="1:9">
      <c r="A13017" t="s">
        <v>261</v>
      </c>
      <c r="B13017" t="s">
        <v>6793</v>
      </c>
      <c r="C13017" t="s">
        <v>6823</v>
      </c>
      <c r="D13017">
        <v>1</v>
      </c>
      <c r="E13017" t="s">
        <v>4837</v>
      </c>
      <c r="F13017">
        <v>1</v>
      </c>
      <c r="G13017">
        <v>1</v>
      </c>
      <c r="H13017" s="4" t="str">
        <f t="shared" si="406"/>
        <v>2CD79.1</v>
      </c>
      <c r="I13017" s="4" t="str">
        <f t="shared" si="407"/>
        <v>S2_APWR_06+1F</v>
      </c>
    </row>
    <row r="13018" spans="1:9">
      <c r="A13018" t="s">
        <v>261</v>
      </c>
      <c r="B13018" t="s">
        <v>6793</v>
      </c>
      <c r="C13018" t="s">
        <v>6823</v>
      </c>
      <c r="D13018">
        <v>2</v>
      </c>
      <c r="E13018" t="s">
        <v>169</v>
      </c>
      <c r="F13018">
        <v>2</v>
      </c>
      <c r="G13018">
        <v>2</v>
      </c>
      <c r="H13018" s="4" t="str">
        <f t="shared" si="406"/>
        <v>2CD79.2</v>
      </c>
      <c r="I13018" s="4" t="str">
        <f t="shared" si="407"/>
        <v>DGND</v>
      </c>
    </row>
    <row r="13019" spans="1:9">
      <c r="A13019" t="s">
        <v>261</v>
      </c>
      <c r="B13019" t="s">
        <v>6793</v>
      </c>
      <c r="C13019" t="s">
        <v>6824</v>
      </c>
      <c r="D13019">
        <v>1</v>
      </c>
      <c r="E13019" t="s">
        <v>4839</v>
      </c>
      <c r="F13019">
        <v>1</v>
      </c>
      <c r="G13019">
        <v>1</v>
      </c>
      <c r="H13019" s="4" t="str">
        <f t="shared" si="406"/>
        <v>2CD83.1</v>
      </c>
      <c r="I13019" s="4" t="str">
        <f t="shared" si="407"/>
        <v>S2_DVDD33</v>
      </c>
    </row>
    <row r="13020" spans="1:9">
      <c r="A13020" t="s">
        <v>261</v>
      </c>
      <c r="B13020" t="s">
        <v>6793</v>
      </c>
      <c r="C13020" t="s">
        <v>6824</v>
      </c>
      <c r="D13020">
        <v>2</v>
      </c>
      <c r="E13020" t="s">
        <v>169</v>
      </c>
      <c r="F13020">
        <v>2</v>
      </c>
      <c r="G13020">
        <v>2</v>
      </c>
      <c r="H13020" s="4" t="str">
        <f t="shared" si="406"/>
        <v>2CD83.2</v>
      </c>
      <c r="I13020" s="4" t="str">
        <f t="shared" si="407"/>
        <v>DGND</v>
      </c>
    </row>
    <row r="13021" spans="1:9">
      <c r="A13021" t="s">
        <v>261</v>
      </c>
      <c r="B13021" t="s">
        <v>6793</v>
      </c>
      <c r="C13021" t="s">
        <v>6825</v>
      </c>
      <c r="D13021">
        <v>1</v>
      </c>
      <c r="E13021" t="s">
        <v>4839</v>
      </c>
      <c r="F13021">
        <v>1</v>
      </c>
      <c r="G13021">
        <v>1</v>
      </c>
      <c r="H13021" s="4" t="str">
        <f t="shared" si="406"/>
        <v>2CD84.1</v>
      </c>
      <c r="I13021" s="4" t="str">
        <f t="shared" si="407"/>
        <v>S2_DVDD33</v>
      </c>
    </row>
    <row r="13022" spans="1:9">
      <c r="A13022" t="s">
        <v>261</v>
      </c>
      <c r="B13022" t="s">
        <v>6793</v>
      </c>
      <c r="C13022" t="s">
        <v>6825</v>
      </c>
      <c r="D13022">
        <v>2</v>
      </c>
      <c r="E13022" t="s">
        <v>169</v>
      </c>
      <c r="F13022">
        <v>2</v>
      </c>
      <c r="G13022">
        <v>2</v>
      </c>
      <c r="H13022" s="4" t="str">
        <f t="shared" si="406"/>
        <v>2CD84.2</v>
      </c>
      <c r="I13022" s="4" t="str">
        <f t="shared" si="407"/>
        <v>DGND</v>
      </c>
    </row>
    <row r="13023" spans="1:9">
      <c r="A13023" t="s">
        <v>261</v>
      </c>
      <c r="B13023" t="s">
        <v>6793</v>
      </c>
      <c r="C13023" t="s">
        <v>6826</v>
      </c>
      <c r="D13023">
        <v>1</v>
      </c>
      <c r="E13023" t="s">
        <v>4839</v>
      </c>
      <c r="F13023">
        <v>1</v>
      </c>
      <c r="G13023">
        <v>1</v>
      </c>
      <c r="H13023" s="4" t="str">
        <f t="shared" si="406"/>
        <v>2CD85.1</v>
      </c>
      <c r="I13023" s="4" t="str">
        <f t="shared" si="407"/>
        <v>S2_DVDD33</v>
      </c>
    </row>
    <row r="13024" spans="1:9">
      <c r="A13024" t="s">
        <v>261</v>
      </c>
      <c r="B13024" t="s">
        <v>6793</v>
      </c>
      <c r="C13024" t="s">
        <v>6826</v>
      </c>
      <c r="D13024">
        <v>2</v>
      </c>
      <c r="E13024" t="s">
        <v>169</v>
      </c>
      <c r="F13024">
        <v>2</v>
      </c>
      <c r="G13024">
        <v>2</v>
      </c>
      <c r="H13024" s="4" t="str">
        <f t="shared" si="406"/>
        <v>2CD85.2</v>
      </c>
      <c r="I13024" s="4" t="str">
        <f t="shared" si="407"/>
        <v>DGND</v>
      </c>
    </row>
    <row r="13025" spans="1:9">
      <c r="A13025" t="s">
        <v>261</v>
      </c>
      <c r="B13025" t="s">
        <v>6793</v>
      </c>
      <c r="C13025" t="s">
        <v>9776</v>
      </c>
      <c r="D13025">
        <v>1</v>
      </c>
      <c r="E13025" t="s">
        <v>4838</v>
      </c>
      <c r="F13025">
        <v>1</v>
      </c>
      <c r="G13025">
        <v>1</v>
      </c>
      <c r="H13025" s="4" t="str">
        <f t="shared" si="406"/>
        <v>2CD87.1</v>
      </c>
      <c r="I13025" s="4" t="str">
        <f t="shared" si="407"/>
        <v>S2_AVDD33</v>
      </c>
    </row>
    <row r="13026" spans="1:9">
      <c r="A13026" t="s">
        <v>261</v>
      </c>
      <c r="B13026" t="s">
        <v>6793</v>
      </c>
      <c r="C13026" t="s">
        <v>9776</v>
      </c>
      <c r="D13026">
        <v>2</v>
      </c>
      <c r="E13026" t="s">
        <v>169</v>
      </c>
      <c r="F13026">
        <v>2</v>
      </c>
      <c r="G13026">
        <v>2</v>
      </c>
      <c r="H13026" s="4" t="str">
        <f t="shared" si="406"/>
        <v>2CD87.2</v>
      </c>
      <c r="I13026" s="4" t="str">
        <f t="shared" si="407"/>
        <v>DGND</v>
      </c>
    </row>
    <row r="13027" spans="1:9">
      <c r="A13027" t="s">
        <v>261</v>
      </c>
      <c r="B13027" t="s">
        <v>6793</v>
      </c>
      <c r="C13027" t="s">
        <v>9777</v>
      </c>
      <c r="D13027">
        <v>1</v>
      </c>
      <c r="E13027" t="s">
        <v>4838</v>
      </c>
      <c r="F13027">
        <v>1</v>
      </c>
      <c r="G13027">
        <v>1</v>
      </c>
      <c r="H13027" s="4" t="str">
        <f t="shared" si="406"/>
        <v>2CD88.1</v>
      </c>
      <c r="I13027" s="4" t="str">
        <f t="shared" si="407"/>
        <v>S2_AVDD33</v>
      </c>
    </row>
    <row r="13028" spans="1:9">
      <c r="A13028" t="s">
        <v>261</v>
      </c>
      <c r="B13028" t="s">
        <v>6793</v>
      </c>
      <c r="C13028" t="s">
        <v>9777</v>
      </c>
      <c r="D13028">
        <v>2</v>
      </c>
      <c r="E13028" t="s">
        <v>169</v>
      </c>
      <c r="F13028">
        <v>2</v>
      </c>
      <c r="G13028">
        <v>2</v>
      </c>
      <c r="H13028" s="4" t="str">
        <f t="shared" si="406"/>
        <v>2CD88.2</v>
      </c>
      <c r="I13028" s="4" t="str">
        <f t="shared" si="407"/>
        <v>DGND</v>
      </c>
    </row>
    <row r="13029" spans="1:9">
      <c r="A13029" t="s">
        <v>261</v>
      </c>
      <c r="B13029" t="s">
        <v>6793</v>
      </c>
      <c r="C13029" t="s">
        <v>6827</v>
      </c>
      <c r="D13029">
        <v>1</v>
      </c>
      <c r="E13029" t="s">
        <v>4839</v>
      </c>
      <c r="F13029">
        <v>1</v>
      </c>
      <c r="G13029">
        <v>1</v>
      </c>
      <c r="H13029" s="4" t="str">
        <f t="shared" si="406"/>
        <v>2CD89.1</v>
      </c>
      <c r="I13029" s="4" t="str">
        <f t="shared" si="407"/>
        <v>S2_DVDD33</v>
      </c>
    </row>
    <row r="13030" spans="1:9">
      <c r="A13030" t="s">
        <v>261</v>
      </c>
      <c r="B13030" t="s">
        <v>6793</v>
      </c>
      <c r="C13030" t="s">
        <v>6827</v>
      </c>
      <c r="D13030">
        <v>2</v>
      </c>
      <c r="E13030" t="s">
        <v>169</v>
      </c>
      <c r="F13030">
        <v>2</v>
      </c>
      <c r="G13030">
        <v>2</v>
      </c>
      <c r="H13030" s="4" t="str">
        <f t="shared" si="406"/>
        <v>2CD89.2</v>
      </c>
      <c r="I13030" s="4" t="str">
        <f t="shared" si="407"/>
        <v>DGND</v>
      </c>
    </row>
    <row r="13031" spans="1:9">
      <c r="A13031" t="s">
        <v>261</v>
      </c>
      <c r="B13031" t="s">
        <v>6793</v>
      </c>
      <c r="C13031" t="s">
        <v>9778</v>
      </c>
      <c r="D13031">
        <v>1</v>
      </c>
      <c r="E13031" t="s">
        <v>4234</v>
      </c>
      <c r="F13031">
        <v>1</v>
      </c>
      <c r="G13031">
        <v>1</v>
      </c>
      <c r="H13031" s="4" t="str">
        <f t="shared" si="406"/>
        <v>2CD90.1</v>
      </c>
      <c r="I13031" s="4" t="str">
        <f t="shared" si="407"/>
        <v>S2_AVDD33_MOSFET</v>
      </c>
    </row>
    <row r="13032" spans="1:9">
      <c r="A13032" t="s">
        <v>261</v>
      </c>
      <c r="B13032" t="s">
        <v>6793</v>
      </c>
      <c r="C13032" t="s">
        <v>9778</v>
      </c>
      <c r="D13032">
        <v>2</v>
      </c>
      <c r="E13032" t="s">
        <v>1789</v>
      </c>
      <c r="F13032">
        <v>2</v>
      </c>
      <c r="G13032">
        <v>2</v>
      </c>
      <c r="H13032" s="4" t="str">
        <f t="shared" si="406"/>
        <v>2CD90.2</v>
      </c>
      <c r="I13032" s="4" t="str">
        <f t="shared" si="407"/>
        <v>MGND</v>
      </c>
    </row>
    <row r="13033" spans="1:9">
      <c r="A13033" t="s">
        <v>261</v>
      </c>
      <c r="B13033" t="s">
        <v>6793</v>
      </c>
      <c r="C13033" t="s">
        <v>6828</v>
      </c>
      <c r="D13033">
        <v>1</v>
      </c>
      <c r="E13033" t="s">
        <v>4839</v>
      </c>
      <c r="F13033">
        <v>1</v>
      </c>
      <c r="G13033">
        <v>1</v>
      </c>
      <c r="H13033" s="4" t="str">
        <f t="shared" si="406"/>
        <v>2CD91.1</v>
      </c>
      <c r="I13033" s="4" t="str">
        <f t="shared" si="407"/>
        <v>S2_DVDD33</v>
      </c>
    </row>
    <row r="13034" spans="1:9">
      <c r="A13034" t="s">
        <v>261</v>
      </c>
      <c r="B13034" t="s">
        <v>6793</v>
      </c>
      <c r="C13034" t="s">
        <v>6828</v>
      </c>
      <c r="D13034">
        <v>2</v>
      </c>
      <c r="E13034" t="s">
        <v>169</v>
      </c>
      <c r="F13034">
        <v>2</v>
      </c>
      <c r="G13034">
        <v>2</v>
      </c>
      <c r="H13034" s="4" t="str">
        <f t="shared" si="406"/>
        <v>2CD91.2</v>
      </c>
      <c r="I13034" s="4" t="str">
        <f t="shared" si="407"/>
        <v>DGND</v>
      </c>
    </row>
    <row r="13035" spans="1:9">
      <c r="A13035" t="s">
        <v>261</v>
      </c>
      <c r="B13035" t="s">
        <v>6793</v>
      </c>
      <c r="C13035" t="s">
        <v>6829</v>
      </c>
      <c r="D13035">
        <v>1</v>
      </c>
      <c r="E13035" t="s">
        <v>4839</v>
      </c>
      <c r="F13035">
        <v>1</v>
      </c>
      <c r="G13035">
        <v>1</v>
      </c>
      <c r="H13035" s="4" t="str">
        <f t="shared" si="406"/>
        <v>2CD92.1</v>
      </c>
      <c r="I13035" s="4" t="str">
        <f t="shared" si="407"/>
        <v>S2_DVDD33</v>
      </c>
    </row>
    <row r="13036" spans="1:9">
      <c r="A13036" t="s">
        <v>261</v>
      </c>
      <c r="B13036" t="s">
        <v>6793</v>
      </c>
      <c r="C13036" t="s">
        <v>6829</v>
      </c>
      <c r="D13036">
        <v>2</v>
      </c>
      <c r="E13036" t="s">
        <v>169</v>
      </c>
      <c r="F13036">
        <v>2</v>
      </c>
      <c r="G13036">
        <v>2</v>
      </c>
      <c r="H13036" s="4" t="str">
        <f t="shared" si="406"/>
        <v>2CD92.2</v>
      </c>
      <c r="I13036" s="4" t="str">
        <f t="shared" si="407"/>
        <v>DGND</v>
      </c>
    </row>
    <row r="13037" spans="1:9">
      <c r="A13037" t="s">
        <v>261</v>
      </c>
      <c r="B13037" t="s">
        <v>6793</v>
      </c>
      <c r="C13037" t="s">
        <v>6830</v>
      </c>
      <c r="D13037">
        <v>1</v>
      </c>
      <c r="E13037" t="s">
        <v>4840</v>
      </c>
      <c r="F13037">
        <v>1</v>
      </c>
      <c r="G13037">
        <v>1</v>
      </c>
      <c r="H13037" s="4" t="str">
        <f t="shared" si="406"/>
        <v>2CD93.1</v>
      </c>
      <c r="I13037" s="4" t="str">
        <f t="shared" si="407"/>
        <v>S2_DPS_DVDD33</v>
      </c>
    </row>
    <row r="13038" spans="1:9">
      <c r="A13038" t="s">
        <v>261</v>
      </c>
      <c r="B13038" t="s">
        <v>6793</v>
      </c>
      <c r="C13038" t="s">
        <v>6830</v>
      </c>
      <c r="D13038">
        <v>2</v>
      </c>
      <c r="E13038" t="s">
        <v>169</v>
      </c>
      <c r="F13038">
        <v>2</v>
      </c>
      <c r="G13038">
        <v>2</v>
      </c>
      <c r="H13038" s="4" t="str">
        <f t="shared" si="406"/>
        <v>2CD93.2</v>
      </c>
      <c r="I13038" s="4" t="str">
        <f t="shared" si="407"/>
        <v>DGND</v>
      </c>
    </row>
    <row r="13039" spans="1:9">
      <c r="A13039" t="s">
        <v>261</v>
      </c>
      <c r="B13039" t="s">
        <v>6793</v>
      </c>
      <c r="C13039" t="s">
        <v>6831</v>
      </c>
      <c r="D13039">
        <v>1</v>
      </c>
      <c r="E13039" t="s">
        <v>4840</v>
      </c>
      <c r="F13039">
        <v>1</v>
      </c>
      <c r="G13039">
        <v>1</v>
      </c>
      <c r="H13039" s="4" t="str">
        <f t="shared" si="406"/>
        <v>2CD94.1</v>
      </c>
      <c r="I13039" s="4" t="str">
        <f t="shared" si="407"/>
        <v>S2_DPS_DVDD33</v>
      </c>
    </row>
    <row r="13040" spans="1:9">
      <c r="A13040" t="s">
        <v>261</v>
      </c>
      <c r="B13040" t="s">
        <v>6793</v>
      </c>
      <c r="C13040" t="s">
        <v>6831</v>
      </c>
      <c r="D13040">
        <v>2</v>
      </c>
      <c r="E13040" t="s">
        <v>169</v>
      </c>
      <c r="F13040">
        <v>2</v>
      </c>
      <c r="G13040">
        <v>2</v>
      </c>
      <c r="H13040" s="4" t="str">
        <f t="shared" si="406"/>
        <v>2CD94.2</v>
      </c>
      <c r="I13040" s="4" t="str">
        <f t="shared" si="407"/>
        <v>DGND</v>
      </c>
    </row>
    <row r="13041" spans="1:9">
      <c r="A13041" t="s">
        <v>261</v>
      </c>
      <c r="B13041" t="s">
        <v>6793</v>
      </c>
      <c r="C13041" t="s">
        <v>6832</v>
      </c>
      <c r="D13041">
        <v>1</v>
      </c>
      <c r="E13041" t="s">
        <v>4840</v>
      </c>
      <c r="F13041">
        <v>1</v>
      </c>
      <c r="G13041">
        <v>1</v>
      </c>
      <c r="H13041" s="4" t="str">
        <f t="shared" si="406"/>
        <v>2CD95.1</v>
      </c>
      <c r="I13041" s="4" t="str">
        <f t="shared" si="407"/>
        <v>S2_DPS_DVDD33</v>
      </c>
    </row>
    <row r="13042" spans="1:9">
      <c r="A13042" t="s">
        <v>261</v>
      </c>
      <c r="B13042" t="s">
        <v>6793</v>
      </c>
      <c r="C13042" t="s">
        <v>6832</v>
      </c>
      <c r="D13042">
        <v>2</v>
      </c>
      <c r="E13042" t="s">
        <v>169</v>
      </c>
      <c r="F13042">
        <v>2</v>
      </c>
      <c r="G13042">
        <v>2</v>
      </c>
      <c r="H13042" s="4" t="str">
        <f t="shared" si="406"/>
        <v>2CD95.2</v>
      </c>
      <c r="I13042" s="4" t="str">
        <f t="shared" si="407"/>
        <v>DGND</v>
      </c>
    </row>
    <row r="13043" spans="1:9">
      <c r="A13043" t="s">
        <v>261</v>
      </c>
      <c r="B13043" t="s">
        <v>6793</v>
      </c>
      <c r="C13043" t="s">
        <v>9779</v>
      </c>
      <c r="D13043">
        <v>1</v>
      </c>
      <c r="E13043" t="s">
        <v>4234</v>
      </c>
      <c r="F13043">
        <v>1</v>
      </c>
      <c r="G13043">
        <v>1</v>
      </c>
      <c r="H13043" s="4" t="str">
        <f t="shared" si="406"/>
        <v>2CD96.1</v>
      </c>
      <c r="I13043" s="4" t="str">
        <f t="shared" si="407"/>
        <v>S2_AVDD33_MOSFET</v>
      </c>
    </row>
    <row r="13044" spans="1:9">
      <c r="A13044" t="s">
        <v>261</v>
      </c>
      <c r="B13044" t="s">
        <v>6793</v>
      </c>
      <c r="C13044" t="s">
        <v>9779</v>
      </c>
      <c r="D13044">
        <v>2</v>
      </c>
      <c r="E13044" t="s">
        <v>1789</v>
      </c>
      <c r="F13044">
        <v>2</v>
      </c>
      <c r="G13044">
        <v>2</v>
      </c>
      <c r="H13044" s="4" t="str">
        <f t="shared" si="406"/>
        <v>2CD96.2</v>
      </c>
      <c r="I13044" s="4" t="str">
        <f t="shared" si="407"/>
        <v>MGND</v>
      </c>
    </row>
    <row r="13045" spans="1:9">
      <c r="A13045" t="s">
        <v>261</v>
      </c>
      <c r="B13045" t="s">
        <v>6793</v>
      </c>
      <c r="C13045" t="s">
        <v>6833</v>
      </c>
      <c r="D13045">
        <v>1</v>
      </c>
      <c r="E13045" t="s">
        <v>4840</v>
      </c>
      <c r="F13045">
        <v>1</v>
      </c>
      <c r="G13045">
        <v>1</v>
      </c>
      <c r="H13045" s="4" t="str">
        <f t="shared" si="406"/>
        <v>2CD97.1</v>
      </c>
      <c r="I13045" s="4" t="str">
        <f t="shared" si="407"/>
        <v>S2_DPS_DVDD33</v>
      </c>
    </row>
    <row r="13046" spans="1:9">
      <c r="A13046" t="s">
        <v>261</v>
      </c>
      <c r="B13046" t="s">
        <v>6793</v>
      </c>
      <c r="C13046" t="s">
        <v>6833</v>
      </c>
      <c r="D13046">
        <v>2</v>
      </c>
      <c r="E13046" t="s">
        <v>169</v>
      </c>
      <c r="F13046">
        <v>2</v>
      </c>
      <c r="G13046">
        <v>2</v>
      </c>
      <c r="H13046" s="4" t="str">
        <f t="shared" si="406"/>
        <v>2CD97.2</v>
      </c>
      <c r="I13046" s="4" t="str">
        <f t="shared" si="407"/>
        <v>DGND</v>
      </c>
    </row>
    <row r="13047" spans="1:9">
      <c r="A13047" t="s">
        <v>261</v>
      </c>
      <c r="B13047" t="s">
        <v>6793</v>
      </c>
      <c r="C13047" t="s">
        <v>9780</v>
      </c>
      <c r="D13047">
        <v>1</v>
      </c>
      <c r="E13047" t="s">
        <v>4842</v>
      </c>
      <c r="F13047">
        <v>1</v>
      </c>
      <c r="G13047">
        <v>1</v>
      </c>
      <c r="H13047" s="4" t="str">
        <f t="shared" si="406"/>
        <v>2CD98.1</v>
      </c>
      <c r="I13047" s="4" t="str">
        <f t="shared" si="407"/>
        <v>S2_LDOIN</v>
      </c>
    </row>
    <row r="13048" spans="1:9">
      <c r="A13048" t="s">
        <v>261</v>
      </c>
      <c r="B13048" t="s">
        <v>6793</v>
      </c>
      <c r="C13048" t="s">
        <v>9780</v>
      </c>
      <c r="D13048">
        <v>2</v>
      </c>
      <c r="E13048" t="s">
        <v>169</v>
      </c>
      <c r="F13048">
        <v>2</v>
      </c>
      <c r="G13048">
        <v>2</v>
      </c>
      <c r="H13048" s="4" t="str">
        <f t="shared" si="406"/>
        <v>2CD98.2</v>
      </c>
      <c r="I13048" s="4" t="str">
        <f t="shared" si="407"/>
        <v>DGND</v>
      </c>
    </row>
    <row r="13049" spans="1:9">
      <c r="A13049" t="s">
        <v>261</v>
      </c>
      <c r="B13049" t="s">
        <v>6793</v>
      </c>
      <c r="C13049" t="s">
        <v>9781</v>
      </c>
      <c r="D13049">
        <v>1</v>
      </c>
      <c r="E13049" t="s">
        <v>4842</v>
      </c>
      <c r="F13049">
        <v>1</v>
      </c>
      <c r="G13049">
        <v>1</v>
      </c>
      <c r="H13049" s="4" t="str">
        <f t="shared" si="406"/>
        <v>2CD99.1</v>
      </c>
      <c r="I13049" s="4" t="str">
        <f t="shared" si="407"/>
        <v>S2_LDOIN</v>
      </c>
    </row>
    <row r="13050" spans="1:9">
      <c r="A13050" t="s">
        <v>261</v>
      </c>
      <c r="B13050" t="s">
        <v>6793</v>
      </c>
      <c r="C13050" t="s">
        <v>9781</v>
      </c>
      <c r="D13050">
        <v>2</v>
      </c>
      <c r="E13050" t="s">
        <v>169</v>
      </c>
      <c r="F13050">
        <v>2</v>
      </c>
      <c r="G13050">
        <v>2</v>
      </c>
      <c r="H13050" s="4" t="str">
        <f t="shared" si="406"/>
        <v>2CD99.2</v>
      </c>
      <c r="I13050" s="4" t="str">
        <f t="shared" si="407"/>
        <v>DGND</v>
      </c>
    </row>
    <row r="13051" spans="1:9">
      <c r="A13051" t="s">
        <v>261</v>
      </c>
      <c r="B13051" t="s">
        <v>6793</v>
      </c>
      <c r="C13051" t="s">
        <v>9782</v>
      </c>
      <c r="D13051">
        <v>1</v>
      </c>
      <c r="E13051" t="s">
        <v>4839</v>
      </c>
      <c r="F13051">
        <v>1</v>
      </c>
      <c r="G13051">
        <v>1</v>
      </c>
      <c r="H13051" s="4" t="str">
        <f t="shared" si="406"/>
        <v>2CD100.1</v>
      </c>
      <c r="I13051" s="4" t="str">
        <f t="shared" si="407"/>
        <v>S2_DVDD33</v>
      </c>
    </row>
    <row r="13052" spans="1:9">
      <c r="A13052" t="s">
        <v>261</v>
      </c>
      <c r="B13052" t="s">
        <v>6793</v>
      </c>
      <c r="C13052" t="s">
        <v>9782</v>
      </c>
      <c r="D13052">
        <v>2</v>
      </c>
      <c r="E13052" t="s">
        <v>169</v>
      </c>
      <c r="F13052">
        <v>2</v>
      </c>
      <c r="G13052">
        <v>2</v>
      </c>
      <c r="H13052" s="4" t="str">
        <f t="shared" si="406"/>
        <v>2CD100.2</v>
      </c>
      <c r="I13052" s="4" t="str">
        <f t="shared" si="407"/>
        <v>DGND</v>
      </c>
    </row>
    <row r="13053" spans="1:9">
      <c r="A13053" t="s">
        <v>261</v>
      </c>
      <c r="B13053" t="s">
        <v>6793</v>
      </c>
      <c r="C13053" t="s">
        <v>6834</v>
      </c>
      <c r="D13053">
        <v>1</v>
      </c>
      <c r="E13053" t="s">
        <v>4837</v>
      </c>
      <c r="F13053">
        <v>1</v>
      </c>
      <c r="G13053">
        <v>1</v>
      </c>
      <c r="H13053" s="4" t="str">
        <f t="shared" si="406"/>
        <v>2CD111.1</v>
      </c>
      <c r="I13053" s="4" t="str">
        <f t="shared" si="407"/>
        <v>S2_APWR_06+1F</v>
      </c>
    </row>
    <row r="13054" spans="1:9">
      <c r="A13054" t="s">
        <v>261</v>
      </c>
      <c r="B13054" t="s">
        <v>6793</v>
      </c>
      <c r="C13054" t="s">
        <v>6834</v>
      </c>
      <c r="D13054">
        <v>2</v>
      </c>
      <c r="E13054" t="s">
        <v>169</v>
      </c>
      <c r="F13054">
        <v>2</v>
      </c>
      <c r="G13054">
        <v>2</v>
      </c>
      <c r="H13054" s="4" t="str">
        <f t="shared" si="406"/>
        <v>2CD111.2</v>
      </c>
      <c r="I13054" s="4" t="str">
        <f t="shared" si="407"/>
        <v>DGND</v>
      </c>
    </row>
    <row r="13055" spans="1:9">
      <c r="A13055" t="s">
        <v>261</v>
      </c>
      <c r="B13055" t="s">
        <v>6793</v>
      </c>
      <c r="C13055" t="s">
        <v>6835</v>
      </c>
      <c r="D13055">
        <v>1</v>
      </c>
      <c r="E13055" t="s">
        <v>4840</v>
      </c>
      <c r="F13055">
        <v>1</v>
      </c>
      <c r="G13055">
        <v>1</v>
      </c>
      <c r="H13055" s="4" t="str">
        <f t="shared" si="406"/>
        <v>2CD112.1</v>
      </c>
      <c r="I13055" s="4" t="str">
        <f t="shared" si="407"/>
        <v>S2_DPS_DVDD33</v>
      </c>
    </row>
    <row r="13056" spans="1:9">
      <c r="A13056" t="s">
        <v>261</v>
      </c>
      <c r="B13056" t="s">
        <v>6793</v>
      </c>
      <c r="C13056" t="s">
        <v>6835</v>
      </c>
      <c r="D13056">
        <v>2</v>
      </c>
      <c r="E13056" t="s">
        <v>169</v>
      </c>
      <c r="F13056">
        <v>2</v>
      </c>
      <c r="G13056">
        <v>2</v>
      </c>
      <c r="H13056" s="4" t="str">
        <f t="shared" si="406"/>
        <v>2CD112.2</v>
      </c>
      <c r="I13056" s="4" t="str">
        <f t="shared" si="407"/>
        <v>DGND</v>
      </c>
    </row>
    <row r="13057" spans="1:9">
      <c r="A13057" t="s">
        <v>261</v>
      </c>
      <c r="B13057" t="s">
        <v>6793</v>
      </c>
      <c r="C13057" t="s">
        <v>6836</v>
      </c>
      <c r="D13057">
        <v>1</v>
      </c>
      <c r="E13057" t="s">
        <v>4837</v>
      </c>
      <c r="F13057">
        <v>1</v>
      </c>
      <c r="G13057">
        <v>1</v>
      </c>
      <c r="H13057" s="4" t="str">
        <f t="shared" si="406"/>
        <v>2CD113.1</v>
      </c>
      <c r="I13057" s="4" t="str">
        <f t="shared" si="407"/>
        <v>S2_APWR_06+1F</v>
      </c>
    </row>
    <row r="13058" spans="1:9">
      <c r="A13058" t="s">
        <v>261</v>
      </c>
      <c r="B13058" t="s">
        <v>6793</v>
      </c>
      <c r="C13058" t="s">
        <v>6836</v>
      </c>
      <c r="D13058">
        <v>2</v>
      </c>
      <c r="E13058" t="s">
        <v>169</v>
      </c>
      <c r="F13058">
        <v>2</v>
      </c>
      <c r="G13058">
        <v>2</v>
      </c>
      <c r="H13058" s="4" t="str">
        <f t="shared" ref="H13058:H13121" si="408">CONCATENATE(C13058,".",F13058)</f>
        <v>2CD113.2</v>
      </c>
      <c r="I13058" s="4" t="str">
        <f t="shared" ref="I13058:I13121" si="409">E13058</f>
        <v>DGND</v>
      </c>
    </row>
    <row r="13059" spans="1:9">
      <c r="A13059" t="s">
        <v>261</v>
      </c>
      <c r="B13059" t="s">
        <v>6793</v>
      </c>
      <c r="C13059" t="s">
        <v>6837</v>
      </c>
      <c r="D13059">
        <v>1</v>
      </c>
      <c r="E13059" t="s">
        <v>4234</v>
      </c>
      <c r="F13059">
        <v>1</v>
      </c>
      <c r="G13059">
        <v>1</v>
      </c>
      <c r="H13059" s="4" t="str">
        <f t="shared" si="408"/>
        <v>2CD114.1</v>
      </c>
      <c r="I13059" s="4" t="str">
        <f t="shared" si="409"/>
        <v>S2_AVDD33_MOSFET</v>
      </c>
    </row>
    <row r="13060" spans="1:9">
      <c r="A13060" t="s">
        <v>261</v>
      </c>
      <c r="B13060" t="s">
        <v>6793</v>
      </c>
      <c r="C13060" t="s">
        <v>6837</v>
      </c>
      <c r="D13060">
        <v>2</v>
      </c>
      <c r="E13060" t="s">
        <v>1789</v>
      </c>
      <c r="F13060">
        <v>2</v>
      </c>
      <c r="G13060">
        <v>2</v>
      </c>
      <c r="H13060" s="4" t="str">
        <f t="shared" si="408"/>
        <v>2CD114.2</v>
      </c>
      <c r="I13060" s="4" t="str">
        <f t="shared" si="409"/>
        <v>MGND</v>
      </c>
    </row>
    <row r="13061" spans="1:9">
      <c r="A13061" t="s">
        <v>261</v>
      </c>
      <c r="B13061" t="s">
        <v>6793</v>
      </c>
      <c r="C13061" t="s">
        <v>6838</v>
      </c>
      <c r="D13061">
        <v>1</v>
      </c>
      <c r="E13061" t="s">
        <v>4837</v>
      </c>
      <c r="F13061">
        <v>1</v>
      </c>
      <c r="G13061">
        <v>1</v>
      </c>
      <c r="H13061" s="4" t="str">
        <f t="shared" si="408"/>
        <v>2CD115.1</v>
      </c>
      <c r="I13061" s="4" t="str">
        <f t="shared" si="409"/>
        <v>S2_APWR_06+1F</v>
      </c>
    </row>
    <row r="13062" spans="1:9">
      <c r="A13062" t="s">
        <v>261</v>
      </c>
      <c r="B13062" t="s">
        <v>6793</v>
      </c>
      <c r="C13062" t="s">
        <v>6838</v>
      </c>
      <c r="D13062">
        <v>2</v>
      </c>
      <c r="E13062" t="s">
        <v>169</v>
      </c>
      <c r="F13062">
        <v>2</v>
      </c>
      <c r="G13062">
        <v>2</v>
      </c>
      <c r="H13062" s="4" t="str">
        <f t="shared" si="408"/>
        <v>2CD115.2</v>
      </c>
      <c r="I13062" s="4" t="str">
        <f t="shared" si="409"/>
        <v>DGND</v>
      </c>
    </row>
    <row r="13063" spans="1:9">
      <c r="A13063" t="s">
        <v>261</v>
      </c>
      <c r="B13063" t="s">
        <v>6793</v>
      </c>
      <c r="C13063" t="s">
        <v>6839</v>
      </c>
      <c r="D13063">
        <v>1</v>
      </c>
      <c r="E13063" t="s">
        <v>4837</v>
      </c>
      <c r="F13063">
        <v>1</v>
      </c>
      <c r="G13063">
        <v>1</v>
      </c>
      <c r="H13063" s="4" t="str">
        <f t="shared" si="408"/>
        <v>2CD116.1</v>
      </c>
      <c r="I13063" s="4" t="str">
        <f t="shared" si="409"/>
        <v>S2_APWR_06+1F</v>
      </c>
    </row>
    <row r="13064" spans="1:9">
      <c r="A13064" t="s">
        <v>261</v>
      </c>
      <c r="B13064" t="s">
        <v>6793</v>
      </c>
      <c r="C13064" t="s">
        <v>6839</v>
      </c>
      <c r="D13064">
        <v>2</v>
      </c>
      <c r="E13064" t="s">
        <v>169</v>
      </c>
      <c r="F13064">
        <v>2</v>
      </c>
      <c r="G13064">
        <v>2</v>
      </c>
      <c r="H13064" s="4" t="str">
        <f t="shared" si="408"/>
        <v>2CD116.2</v>
      </c>
      <c r="I13064" s="4" t="str">
        <f t="shared" si="409"/>
        <v>DGND</v>
      </c>
    </row>
    <row r="13065" spans="1:9">
      <c r="A13065" t="s">
        <v>261</v>
      </c>
      <c r="B13065" t="s">
        <v>6793</v>
      </c>
      <c r="C13065" t="s">
        <v>6840</v>
      </c>
      <c r="D13065">
        <v>1</v>
      </c>
      <c r="E13065" t="s">
        <v>4837</v>
      </c>
      <c r="F13065">
        <v>1</v>
      </c>
      <c r="G13065">
        <v>1</v>
      </c>
      <c r="H13065" s="4" t="str">
        <f t="shared" si="408"/>
        <v>2CD117.1</v>
      </c>
      <c r="I13065" s="4" t="str">
        <f t="shared" si="409"/>
        <v>S2_APWR_06+1F</v>
      </c>
    </row>
    <row r="13066" spans="1:9">
      <c r="A13066" t="s">
        <v>261</v>
      </c>
      <c r="B13066" t="s">
        <v>6793</v>
      </c>
      <c r="C13066" t="s">
        <v>6840</v>
      </c>
      <c r="D13066">
        <v>2</v>
      </c>
      <c r="E13066" t="s">
        <v>169</v>
      </c>
      <c r="F13066">
        <v>2</v>
      </c>
      <c r="G13066">
        <v>2</v>
      </c>
      <c r="H13066" s="4" t="str">
        <f t="shared" si="408"/>
        <v>2CD117.2</v>
      </c>
      <c r="I13066" s="4" t="str">
        <f t="shared" si="409"/>
        <v>DGND</v>
      </c>
    </row>
    <row r="13067" spans="1:9">
      <c r="A13067" t="s">
        <v>261</v>
      </c>
      <c r="B13067" t="s">
        <v>6793</v>
      </c>
      <c r="C13067" t="s">
        <v>6841</v>
      </c>
      <c r="D13067">
        <v>1</v>
      </c>
      <c r="E13067" t="s">
        <v>4837</v>
      </c>
      <c r="F13067">
        <v>1</v>
      </c>
      <c r="G13067">
        <v>1</v>
      </c>
      <c r="H13067" s="4" t="str">
        <f t="shared" si="408"/>
        <v>2CD118.1</v>
      </c>
      <c r="I13067" s="4" t="str">
        <f t="shared" si="409"/>
        <v>S2_APWR_06+1F</v>
      </c>
    </row>
    <row r="13068" spans="1:9">
      <c r="A13068" t="s">
        <v>261</v>
      </c>
      <c r="B13068" t="s">
        <v>6793</v>
      </c>
      <c r="C13068" t="s">
        <v>6841</v>
      </c>
      <c r="D13068">
        <v>2</v>
      </c>
      <c r="E13068" t="s">
        <v>169</v>
      </c>
      <c r="F13068">
        <v>2</v>
      </c>
      <c r="G13068">
        <v>2</v>
      </c>
      <c r="H13068" s="4" t="str">
        <f t="shared" si="408"/>
        <v>2CD118.2</v>
      </c>
      <c r="I13068" s="4" t="str">
        <f t="shared" si="409"/>
        <v>DGND</v>
      </c>
    </row>
    <row r="13069" spans="1:9">
      <c r="A13069" t="s">
        <v>261</v>
      </c>
      <c r="B13069" t="s">
        <v>6793</v>
      </c>
      <c r="C13069" t="s">
        <v>6842</v>
      </c>
      <c r="D13069">
        <v>1</v>
      </c>
      <c r="E13069" t="s">
        <v>4837</v>
      </c>
      <c r="F13069">
        <v>1</v>
      </c>
      <c r="G13069">
        <v>1</v>
      </c>
      <c r="H13069" s="4" t="str">
        <f t="shared" si="408"/>
        <v>2CD119.1</v>
      </c>
      <c r="I13069" s="4" t="str">
        <f t="shared" si="409"/>
        <v>S2_APWR_06+1F</v>
      </c>
    </row>
    <row r="13070" spans="1:9">
      <c r="A13070" t="s">
        <v>261</v>
      </c>
      <c r="B13070" t="s">
        <v>6793</v>
      </c>
      <c r="C13070" t="s">
        <v>6842</v>
      </c>
      <c r="D13070">
        <v>2</v>
      </c>
      <c r="E13070" t="s">
        <v>169</v>
      </c>
      <c r="F13070">
        <v>2</v>
      </c>
      <c r="G13070">
        <v>2</v>
      </c>
      <c r="H13070" s="4" t="str">
        <f t="shared" si="408"/>
        <v>2CD119.2</v>
      </c>
      <c r="I13070" s="4" t="str">
        <f t="shared" si="409"/>
        <v>DGND</v>
      </c>
    </row>
    <row r="13071" spans="1:9">
      <c r="A13071" t="s">
        <v>261</v>
      </c>
      <c r="B13071" t="s">
        <v>6793</v>
      </c>
      <c r="C13071" t="s">
        <v>6843</v>
      </c>
      <c r="D13071">
        <v>1</v>
      </c>
      <c r="E13071" t="s">
        <v>4837</v>
      </c>
      <c r="F13071">
        <v>1</v>
      </c>
      <c r="G13071">
        <v>1</v>
      </c>
      <c r="H13071" s="4" t="str">
        <f t="shared" si="408"/>
        <v>2CD120.1</v>
      </c>
      <c r="I13071" s="4" t="str">
        <f t="shared" si="409"/>
        <v>S2_APWR_06+1F</v>
      </c>
    </row>
    <row r="13072" spans="1:9">
      <c r="A13072" t="s">
        <v>261</v>
      </c>
      <c r="B13072" t="s">
        <v>6793</v>
      </c>
      <c r="C13072" t="s">
        <v>6843</v>
      </c>
      <c r="D13072">
        <v>2</v>
      </c>
      <c r="E13072" t="s">
        <v>169</v>
      </c>
      <c r="F13072">
        <v>2</v>
      </c>
      <c r="G13072">
        <v>2</v>
      </c>
      <c r="H13072" s="4" t="str">
        <f t="shared" si="408"/>
        <v>2CD120.2</v>
      </c>
      <c r="I13072" s="4" t="str">
        <f t="shared" si="409"/>
        <v>DGND</v>
      </c>
    </row>
    <row r="13073" spans="1:9">
      <c r="A13073" t="s">
        <v>261</v>
      </c>
      <c r="B13073" t="s">
        <v>6793</v>
      </c>
      <c r="C13073" t="s">
        <v>9783</v>
      </c>
      <c r="D13073">
        <v>1</v>
      </c>
      <c r="E13073" t="s">
        <v>4839</v>
      </c>
      <c r="F13073">
        <v>1</v>
      </c>
      <c r="G13073">
        <v>1</v>
      </c>
      <c r="H13073" s="4" t="str">
        <f t="shared" si="408"/>
        <v>2CD142.1</v>
      </c>
      <c r="I13073" s="4" t="str">
        <f t="shared" si="409"/>
        <v>S2_DVDD33</v>
      </c>
    </row>
    <row r="13074" spans="1:9">
      <c r="A13074" t="s">
        <v>261</v>
      </c>
      <c r="B13074" t="s">
        <v>6793</v>
      </c>
      <c r="C13074" t="s">
        <v>9783</v>
      </c>
      <c r="D13074">
        <v>2</v>
      </c>
      <c r="E13074" t="s">
        <v>169</v>
      </c>
      <c r="F13074">
        <v>2</v>
      </c>
      <c r="G13074">
        <v>2</v>
      </c>
      <c r="H13074" s="4" t="str">
        <f t="shared" si="408"/>
        <v>2CD142.2</v>
      </c>
      <c r="I13074" s="4" t="str">
        <f t="shared" si="409"/>
        <v>DGND</v>
      </c>
    </row>
    <row r="13075" spans="1:9">
      <c r="A13075" t="s">
        <v>261</v>
      </c>
      <c r="B13075" t="s">
        <v>6793</v>
      </c>
      <c r="C13075" t="s">
        <v>6844</v>
      </c>
      <c r="D13075">
        <v>1</v>
      </c>
      <c r="E13075" t="s">
        <v>4845</v>
      </c>
      <c r="F13075">
        <v>1</v>
      </c>
      <c r="G13075">
        <v>1</v>
      </c>
      <c r="H13075" s="4" t="str">
        <f t="shared" si="408"/>
        <v>2CD155.1</v>
      </c>
      <c r="I13075" s="4" t="str">
        <f t="shared" si="409"/>
        <v>S2_APWR_04F</v>
      </c>
    </row>
    <row r="13076" spans="1:9">
      <c r="A13076" t="s">
        <v>261</v>
      </c>
      <c r="B13076" t="s">
        <v>6793</v>
      </c>
      <c r="C13076" t="s">
        <v>6844</v>
      </c>
      <c r="D13076">
        <v>2</v>
      </c>
      <c r="E13076" t="s">
        <v>169</v>
      </c>
      <c r="F13076">
        <v>2</v>
      </c>
      <c r="G13076">
        <v>2</v>
      </c>
      <c r="H13076" s="4" t="str">
        <f t="shared" si="408"/>
        <v>2CD155.2</v>
      </c>
      <c r="I13076" s="4" t="str">
        <f t="shared" si="409"/>
        <v>DGND</v>
      </c>
    </row>
    <row r="13077" spans="1:9">
      <c r="A13077" t="s">
        <v>261</v>
      </c>
      <c r="B13077" t="s">
        <v>6793</v>
      </c>
      <c r="C13077" t="s">
        <v>6845</v>
      </c>
      <c r="D13077">
        <v>1</v>
      </c>
      <c r="E13077" t="s">
        <v>4845</v>
      </c>
      <c r="F13077">
        <v>1</v>
      </c>
      <c r="G13077">
        <v>1</v>
      </c>
      <c r="H13077" s="4" t="str">
        <f t="shared" si="408"/>
        <v>2CD156.1</v>
      </c>
      <c r="I13077" s="4" t="str">
        <f t="shared" si="409"/>
        <v>S2_APWR_04F</v>
      </c>
    </row>
    <row r="13078" spans="1:9">
      <c r="A13078" t="s">
        <v>261</v>
      </c>
      <c r="B13078" t="s">
        <v>6793</v>
      </c>
      <c r="C13078" t="s">
        <v>6845</v>
      </c>
      <c r="D13078">
        <v>2</v>
      </c>
      <c r="E13078" t="s">
        <v>169</v>
      </c>
      <c r="F13078">
        <v>2</v>
      </c>
      <c r="G13078">
        <v>2</v>
      </c>
      <c r="H13078" s="4" t="str">
        <f t="shared" si="408"/>
        <v>2CD156.2</v>
      </c>
      <c r="I13078" s="4" t="str">
        <f t="shared" si="409"/>
        <v>DGND</v>
      </c>
    </row>
    <row r="13079" spans="1:9">
      <c r="A13079" t="s">
        <v>261</v>
      </c>
      <c r="B13079" t="s">
        <v>6793</v>
      </c>
      <c r="C13079" t="s">
        <v>6846</v>
      </c>
      <c r="D13079">
        <v>1</v>
      </c>
      <c r="E13079" t="s">
        <v>4845</v>
      </c>
      <c r="F13079">
        <v>1</v>
      </c>
      <c r="G13079">
        <v>1</v>
      </c>
      <c r="H13079" s="4" t="str">
        <f t="shared" si="408"/>
        <v>2CD157.1</v>
      </c>
      <c r="I13079" s="4" t="str">
        <f t="shared" si="409"/>
        <v>S2_APWR_04F</v>
      </c>
    </row>
    <row r="13080" spans="1:9">
      <c r="A13080" t="s">
        <v>261</v>
      </c>
      <c r="B13080" t="s">
        <v>6793</v>
      </c>
      <c r="C13080" t="s">
        <v>6846</v>
      </c>
      <c r="D13080">
        <v>2</v>
      </c>
      <c r="E13080" t="s">
        <v>169</v>
      </c>
      <c r="F13080">
        <v>2</v>
      </c>
      <c r="G13080">
        <v>2</v>
      </c>
      <c r="H13080" s="4" t="str">
        <f t="shared" si="408"/>
        <v>2CD157.2</v>
      </c>
      <c r="I13080" s="4" t="str">
        <f t="shared" si="409"/>
        <v>DGND</v>
      </c>
    </row>
    <row r="13081" spans="1:9">
      <c r="A13081" t="s">
        <v>261</v>
      </c>
      <c r="B13081" t="s">
        <v>6793</v>
      </c>
      <c r="C13081" t="s">
        <v>6847</v>
      </c>
      <c r="D13081">
        <v>1</v>
      </c>
      <c r="E13081" t="s">
        <v>4845</v>
      </c>
      <c r="F13081">
        <v>1</v>
      </c>
      <c r="G13081">
        <v>1</v>
      </c>
      <c r="H13081" s="4" t="str">
        <f t="shared" si="408"/>
        <v>2CD158.1</v>
      </c>
      <c r="I13081" s="4" t="str">
        <f t="shared" si="409"/>
        <v>S2_APWR_04F</v>
      </c>
    </row>
    <row r="13082" spans="1:9">
      <c r="A13082" t="s">
        <v>261</v>
      </c>
      <c r="B13082" t="s">
        <v>6793</v>
      </c>
      <c r="C13082" t="s">
        <v>6847</v>
      </c>
      <c r="D13082">
        <v>2</v>
      </c>
      <c r="E13082" t="s">
        <v>169</v>
      </c>
      <c r="F13082">
        <v>2</v>
      </c>
      <c r="G13082">
        <v>2</v>
      </c>
      <c r="H13082" s="4" t="str">
        <f t="shared" si="408"/>
        <v>2CD158.2</v>
      </c>
      <c r="I13082" s="4" t="str">
        <f t="shared" si="409"/>
        <v>DGND</v>
      </c>
    </row>
    <row r="13083" spans="1:9">
      <c r="A13083" t="s">
        <v>261</v>
      </c>
      <c r="B13083" t="s">
        <v>6793</v>
      </c>
      <c r="C13083" t="s">
        <v>6848</v>
      </c>
      <c r="D13083">
        <v>1</v>
      </c>
      <c r="E13083" t="s">
        <v>4845</v>
      </c>
      <c r="F13083">
        <v>1</v>
      </c>
      <c r="G13083">
        <v>1</v>
      </c>
      <c r="H13083" s="4" t="str">
        <f t="shared" si="408"/>
        <v>2CD159.1</v>
      </c>
      <c r="I13083" s="4" t="str">
        <f t="shared" si="409"/>
        <v>S2_APWR_04F</v>
      </c>
    </row>
    <row r="13084" spans="1:9">
      <c r="A13084" t="s">
        <v>261</v>
      </c>
      <c r="B13084" t="s">
        <v>6793</v>
      </c>
      <c r="C13084" t="s">
        <v>6848</v>
      </c>
      <c r="D13084">
        <v>2</v>
      </c>
      <c r="E13084" t="s">
        <v>169</v>
      </c>
      <c r="F13084">
        <v>2</v>
      </c>
      <c r="G13084">
        <v>2</v>
      </c>
      <c r="H13084" s="4" t="str">
        <f t="shared" si="408"/>
        <v>2CD159.2</v>
      </c>
      <c r="I13084" s="4" t="str">
        <f t="shared" si="409"/>
        <v>DGND</v>
      </c>
    </row>
    <row r="13085" spans="1:9">
      <c r="A13085" t="s">
        <v>261</v>
      </c>
      <c r="B13085" t="s">
        <v>6793</v>
      </c>
      <c r="C13085" t="s">
        <v>6849</v>
      </c>
      <c r="D13085">
        <v>1</v>
      </c>
      <c r="E13085" t="s">
        <v>4845</v>
      </c>
      <c r="F13085">
        <v>1</v>
      </c>
      <c r="G13085">
        <v>1</v>
      </c>
      <c r="H13085" s="4" t="str">
        <f t="shared" si="408"/>
        <v>2CD160.1</v>
      </c>
      <c r="I13085" s="4" t="str">
        <f t="shared" si="409"/>
        <v>S2_APWR_04F</v>
      </c>
    </row>
    <row r="13086" spans="1:9">
      <c r="A13086" t="s">
        <v>261</v>
      </c>
      <c r="B13086" t="s">
        <v>6793</v>
      </c>
      <c r="C13086" t="s">
        <v>6849</v>
      </c>
      <c r="D13086">
        <v>2</v>
      </c>
      <c r="E13086" t="s">
        <v>169</v>
      </c>
      <c r="F13086">
        <v>2</v>
      </c>
      <c r="G13086">
        <v>2</v>
      </c>
      <c r="H13086" s="4" t="str">
        <f t="shared" si="408"/>
        <v>2CD160.2</v>
      </c>
      <c r="I13086" s="4" t="str">
        <f t="shared" si="409"/>
        <v>DGND</v>
      </c>
    </row>
    <row r="13087" spans="1:9">
      <c r="A13087" t="s">
        <v>261</v>
      </c>
      <c r="B13087" t="s">
        <v>6793</v>
      </c>
      <c r="C13087" t="s">
        <v>6850</v>
      </c>
      <c r="D13087">
        <v>1</v>
      </c>
      <c r="E13087" t="s">
        <v>4842</v>
      </c>
      <c r="F13087">
        <v>1</v>
      </c>
      <c r="G13087">
        <v>1</v>
      </c>
      <c r="H13087" s="4" t="str">
        <f t="shared" si="408"/>
        <v>2CD161.1</v>
      </c>
      <c r="I13087" s="4" t="str">
        <f t="shared" si="409"/>
        <v>S2_LDOIN</v>
      </c>
    </row>
    <row r="13088" spans="1:9">
      <c r="A13088" t="s">
        <v>261</v>
      </c>
      <c r="B13088" t="s">
        <v>6793</v>
      </c>
      <c r="C13088" t="s">
        <v>6850</v>
      </c>
      <c r="D13088">
        <v>2</v>
      </c>
      <c r="E13088" t="s">
        <v>169</v>
      </c>
      <c r="F13088">
        <v>2</v>
      </c>
      <c r="G13088">
        <v>2</v>
      </c>
      <c r="H13088" s="4" t="str">
        <f t="shared" si="408"/>
        <v>2CD161.2</v>
      </c>
      <c r="I13088" s="4" t="str">
        <f t="shared" si="409"/>
        <v>DGND</v>
      </c>
    </row>
    <row r="13089" spans="1:9">
      <c r="A13089" t="s">
        <v>261</v>
      </c>
      <c r="B13089" t="s">
        <v>6793</v>
      </c>
      <c r="C13089" t="s">
        <v>6851</v>
      </c>
      <c r="D13089">
        <v>1</v>
      </c>
      <c r="E13089" t="s">
        <v>4842</v>
      </c>
      <c r="F13089">
        <v>1</v>
      </c>
      <c r="G13089">
        <v>1</v>
      </c>
      <c r="H13089" s="4" t="str">
        <f t="shared" si="408"/>
        <v>2CD162.1</v>
      </c>
      <c r="I13089" s="4" t="str">
        <f t="shared" si="409"/>
        <v>S2_LDOIN</v>
      </c>
    </row>
    <row r="13090" spans="1:9">
      <c r="A13090" t="s">
        <v>261</v>
      </c>
      <c r="B13090" t="s">
        <v>6793</v>
      </c>
      <c r="C13090" t="s">
        <v>6851</v>
      </c>
      <c r="D13090">
        <v>2</v>
      </c>
      <c r="E13090" t="s">
        <v>169</v>
      </c>
      <c r="F13090">
        <v>2</v>
      </c>
      <c r="G13090">
        <v>2</v>
      </c>
      <c r="H13090" s="4" t="str">
        <f t="shared" si="408"/>
        <v>2CD162.2</v>
      </c>
      <c r="I13090" s="4" t="str">
        <f t="shared" si="409"/>
        <v>DGND</v>
      </c>
    </row>
    <row r="13091" spans="1:9">
      <c r="A13091" t="s">
        <v>261</v>
      </c>
      <c r="B13091" t="s">
        <v>6793</v>
      </c>
      <c r="C13091" t="s">
        <v>6852</v>
      </c>
      <c r="D13091">
        <v>1</v>
      </c>
      <c r="E13091" t="s">
        <v>4842</v>
      </c>
      <c r="F13091">
        <v>1</v>
      </c>
      <c r="G13091">
        <v>1</v>
      </c>
      <c r="H13091" s="4" t="str">
        <f t="shared" si="408"/>
        <v>2CD163.1</v>
      </c>
      <c r="I13091" s="4" t="str">
        <f t="shared" si="409"/>
        <v>S2_LDOIN</v>
      </c>
    </row>
    <row r="13092" spans="1:9">
      <c r="A13092" t="s">
        <v>261</v>
      </c>
      <c r="B13092" t="s">
        <v>6793</v>
      </c>
      <c r="C13092" t="s">
        <v>6852</v>
      </c>
      <c r="D13092">
        <v>2</v>
      </c>
      <c r="E13092" t="s">
        <v>169</v>
      </c>
      <c r="F13092">
        <v>2</v>
      </c>
      <c r="G13092">
        <v>2</v>
      </c>
      <c r="H13092" s="4" t="str">
        <f t="shared" si="408"/>
        <v>2CD163.2</v>
      </c>
      <c r="I13092" s="4" t="str">
        <f t="shared" si="409"/>
        <v>DGND</v>
      </c>
    </row>
    <row r="13093" spans="1:9">
      <c r="A13093" t="s">
        <v>261</v>
      </c>
      <c r="B13093" t="s">
        <v>6793</v>
      </c>
      <c r="C13093" t="s">
        <v>6853</v>
      </c>
      <c r="D13093">
        <v>1</v>
      </c>
      <c r="E13093" t="s">
        <v>4842</v>
      </c>
      <c r="F13093">
        <v>1</v>
      </c>
      <c r="G13093">
        <v>1</v>
      </c>
      <c r="H13093" s="4" t="str">
        <f t="shared" si="408"/>
        <v>2CD164.1</v>
      </c>
      <c r="I13093" s="4" t="str">
        <f t="shared" si="409"/>
        <v>S2_LDOIN</v>
      </c>
    </row>
    <row r="13094" spans="1:9">
      <c r="A13094" t="s">
        <v>261</v>
      </c>
      <c r="B13094" t="s">
        <v>6793</v>
      </c>
      <c r="C13094" t="s">
        <v>6853</v>
      </c>
      <c r="D13094">
        <v>2</v>
      </c>
      <c r="E13094" t="s">
        <v>169</v>
      </c>
      <c r="F13094">
        <v>2</v>
      </c>
      <c r="G13094">
        <v>2</v>
      </c>
      <c r="H13094" s="4" t="str">
        <f t="shared" si="408"/>
        <v>2CD164.2</v>
      </c>
      <c r="I13094" s="4" t="str">
        <f t="shared" si="409"/>
        <v>DGND</v>
      </c>
    </row>
    <row r="13095" spans="1:9">
      <c r="A13095" t="s">
        <v>261</v>
      </c>
      <c r="B13095" t="s">
        <v>6793</v>
      </c>
      <c r="C13095" t="s">
        <v>6854</v>
      </c>
      <c r="D13095">
        <v>1</v>
      </c>
      <c r="E13095" t="s">
        <v>4842</v>
      </c>
      <c r="F13095">
        <v>1</v>
      </c>
      <c r="G13095">
        <v>1</v>
      </c>
      <c r="H13095" s="4" t="str">
        <f t="shared" si="408"/>
        <v>2CD165.1</v>
      </c>
      <c r="I13095" s="4" t="str">
        <f t="shared" si="409"/>
        <v>S2_LDOIN</v>
      </c>
    </row>
    <row r="13096" spans="1:9">
      <c r="A13096" t="s">
        <v>261</v>
      </c>
      <c r="B13096" t="s">
        <v>6793</v>
      </c>
      <c r="C13096" t="s">
        <v>6854</v>
      </c>
      <c r="D13096">
        <v>2</v>
      </c>
      <c r="E13096" t="s">
        <v>169</v>
      </c>
      <c r="F13096">
        <v>2</v>
      </c>
      <c r="G13096">
        <v>2</v>
      </c>
      <c r="H13096" s="4" t="str">
        <f t="shared" si="408"/>
        <v>2CD165.2</v>
      </c>
      <c r="I13096" s="4" t="str">
        <f t="shared" si="409"/>
        <v>DGND</v>
      </c>
    </row>
    <row r="13097" spans="1:9">
      <c r="A13097" t="s">
        <v>261</v>
      </c>
      <c r="B13097" t="s">
        <v>6793</v>
      </c>
      <c r="C13097" t="s">
        <v>6855</v>
      </c>
      <c r="D13097">
        <v>1</v>
      </c>
      <c r="E13097" t="s">
        <v>4842</v>
      </c>
      <c r="F13097">
        <v>1</v>
      </c>
      <c r="G13097">
        <v>1</v>
      </c>
      <c r="H13097" s="4" t="str">
        <f t="shared" si="408"/>
        <v>2CD166.1</v>
      </c>
      <c r="I13097" s="4" t="str">
        <f t="shared" si="409"/>
        <v>S2_LDOIN</v>
      </c>
    </row>
    <row r="13098" spans="1:9">
      <c r="A13098" t="s">
        <v>261</v>
      </c>
      <c r="B13098" t="s">
        <v>6793</v>
      </c>
      <c r="C13098" t="s">
        <v>6855</v>
      </c>
      <c r="D13098">
        <v>2</v>
      </c>
      <c r="E13098" t="s">
        <v>169</v>
      </c>
      <c r="F13098">
        <v>2</v>
      </c>
      <c r="G13098">
        <v>2</v>
      </c>
      <c r="H13098" s="4" t="str">
        <f t="shared" si="408"/>
        <v>2CD166.2</v>
      </c>
      <c r="I13098" s="4" t="str">
        <f t="shared" si="409"/>
        <v>DGND</v>
      </c>
    </row>
    <row r="13099" spans="1:9">
      <c r="A13099" t="s">
        <v>261</v>
      </c>
      <c r="B13099" t="s">
        <v>6793</v>
      </c>
      <c r="C13099" t="s">
        <v>6856</v>
      </c>
      <c r="D13099">
        <v>1</v>
      </c>
      <c r="E13099" t="s">
        <v>4845</v>
      </c>
      <c r="F13099">
        <v>1</v>
      </c>
      <c r="G13099">
        <v>1</v>
      </c>
      <c r="H13099" s="4" t="str">
        <f t="shared" si="408"/>
        <v>2CD167.1</v>
      </c>
      <c r="I13099" s="4" t="str">
        <f t="shared" si="409"/>
        <v>S2_APWR_04F</v>
      </c>
    </row>
    <row r="13100" spans="1:9">
      <c r="A13100" t="s">
        <v>261</v>
      </c>
      <c r="B13100" t="s">
        <v>6793</v>
      </c>
      <c r="C13100" t="s">
        <v>6856</v>
      </c>
      <c r="D13100">
        <v>2</v>
      </c>
      <c r="E13100" t="s">
        <v>169</v>
      </c>
      <c r="F13100">
        <v>2</v>
      </c>
      <c r="G13100">
        <v>2</v>
      </c>
      <c r="H13100" s="4" t="str">
        <f t="shared" si="408"/>
        <v>2CD167.2</v>
      </c>
      <c r="I13100" s="4" t="str">
        <f t="shared" si="409"/>
        <v>DGND</v>
      </c>
    </row>
    <row r="13101" spans="1:9">
      <c r="A13101" t="s">
        <v>261</v>
      </c>
      <c r="B13101" t="s">
        <v>6793</v>
      </c>
      <c r="C13101" t="s">
        <v>6857</v>
      </c>
      <c r="D13101">
        <v>1</v>
      </c>
      <c r="E13101" t="s">
        <v>4838</v>
      </c>
      <c r="F13101">
        <v>1</v>
      </c>
      <c r="G13101">
        <v>1</v>
      </c>
      <c r="H13101" s="4" t="str">
        <f t="shared" si="408"/>
        <v>2RD32.1</v>
      </c>
      <c r="I13101" s="4" t="str">
        <f t="shared" si="409"/>
        <v>S2_AVDD33</v>
      </c>
    </row>
    <row r="13102" spans="1:9">
      <c r="A13102" t="s">
        <v>261</v>
      </c>
      <c r="B13102" t="s">
        <v>6793</v>
      </c>
      <c r="C13102" t="s">
        <v>6857</v>
      </c>
      <c r="D13102">
        <v>2</v>
      </c>
      <c r="E13102" t="s">
        <v>4837</v>
      </c>
      <c r="F13102">
        <v>2</v>
      </c>
      <c r="G13102">
        <v>2</v>
      </c>
      <c r="H13102" s="4" t="str">
        <f t="shared" si="408"/>
        <v>2RD32.2</v>
      </c>
      <c r="I13102" s="4" t="str">
        <f t="shared" si="409"/>
        <v>S2_APWR_06+1F</v>
      </c>
    </row>
    <row r="13103" spans="1:9">
      <c r="A13103" t="s">
        <v>261</v>
      </c>
      <c r="B13103" t="s">
        <v>6793</v>
      </c>
      <c r="C13103" t="s">
        <v>6858</v>
      </c>
      <c r="D13103">
        <v>1</v>
      </c>
      <c r="E13103" t="s">
        <v>4839</v>
      </c>
      <c r="F13103">
        <v>1</v>
      </c>
      <c r="G13103">
        <v>1</v>
      </c>
      <c r="H13103" s="4" t="str">
        <f t="shared" si="408"/>
        <v>2RD42.1</v>
      </c>
      <c r="I13103" s="4" t="str">
        <f t="shared" si="409"/>
        <v>S2_DVDD33</v>
      </c>
    </row>
    <row r="13104" spans="1:9">
      <c r="A13104" t="s">
        <v>261</v>
      </c>
      <c r="B13104" t="s">
        <v>6793</v>
      </c>
      <c r="C13104" t="s">
        <v>6858</v>
      </c>
      <c r="D13104">
        <v>2</v>
      </c>
      <c r="E13104" t="s">
        <v>4840</v>
      </c>
      <c r="F13104">
        <v>2</v>
      </c>
      <c r="G13104">
        <v>2</v>
      </c>
      <c r="H13104" s="4" t="str">
        <f t="shared" si="408"/>
        <v>2RD42.2</v>
      </c>
      <c r="I13104" s="4" t="str">
        <f t="shared" si="409"/>
        <v>S2_DPS_DVDD33</v>
      </c>
    </row>
    <row r="13105" spans="1:9">
      <c r="A13105" t="s">
        <v>261</v>
      </c>
      <c r="B13105" t="s">
        <v>6793</v>
      </c>
      <c r="C13105" t="s">
        <v>6859</v>
      </c>
      <c r="D13105">
        <v>1</v>
      </c>
      <c r="E13105" t="s">
        <v>4840</v>
      </c>
      <c r="F13105">
        <v>1</v>
      </c>
      <c r="G13105">
        <v>1</v>
      </c>
      <c r="H13105" s="4" t="str">
        <f t="shared" si="408"/>
        <v>2RD43.1</v>
      </c>
      <c r="I13105" s="4" t="str">
        <f t="shared" si="409"/>
        <v>S2_DPS_DVDD33</v>
      </c>
    </row>
    <row r="13106" spans="1:9">
      <c r="A13106" t="s">
        <v>261</v>
      </c>
      <c r="B13106" t="s">
        <v>6793</v>
      </c>
      <c r="C13106" t="s">
        <v>6859</v>
      </c>
      <c r="D13106">
        <v>2</v>
      </c>
      <c r="E13106" t="s">
        <v>4845</v>
      </c>
      <c r="F13106">
        <v>2</v>
      </c>
      <c r="G13106">
        <v>2</v>
      </c>
      <c r="H13106" s="4" t="str">
        <f t="shared" si="408"/>
        <v>2RD43.2</v>
      </c>
      <c r="I13106" s="4" t="str">
        <f t="shared" si="409"/>
        <v>S2_APWR_04F</v>
      </c>
    </row>
    <row r="13107" spans="1:9">
      <c r="A13107" t="s">
        <v>261</v>
      </c>
      <c r="B13107" t="s">
        <v>6793</v>
      </c>
      <c r="C13107" t="s">
        <v>6860</v>
      </c>
      <c r="D13107">
        <v>1</v>
      </c>
      <c r="E13107" t="s">
        <v>4842</v>
      </c>
      <c r="F13107">
        <v>1</v>
      </c>
      <c r="G13107">
        <v>1</v>
      </c>
      <c r="H13107" s="4" t="str">
        <f t="shared" si="408"/>
        <v>2RD72.1</v>
      </c>
      <c r="I13107" s="4" t="str">
        <f t="shared" si="409"/>
        <v>S2_LDOIN</v>
      </c>
    </row>
    <row r="13108" spans="1:9">
      <c r="A13108" t="s">
        <v>261</v>
      </c>
      <c r="B13108" t="s">
        <v>6793</v>
      </c>
      <c r="C13108" t="s">
        <v>6860</v>
      </c>
      <c r="D13108">
        <v>2</v>
      </c>
      <c r="E13108" t="s">
        <v>4845</v>
      </c>
      <c r="F13108">
        <v>2</v>
      </c>
      <c r="G13108">
        <v>2</v>
      </c>
      <c r="H13108" s="4" t="str">
        <f t="shared" si="408"/>
        <v>2RD72.2</v>
      </c>
      <c r="I13108" s="4" t="str">
        <f t="shared" si="409"/>
        <v>S2_APWR_04F</v>
      </c>
    </row>
    <row r="13109" spans="1:9">
      <c r="A13109" t="s">
        <v>261</v>
      </c>
      <c r="B13109" t="s">
        <v>6793</v>
      </c>
      <c r="C13109" t="s">
        <v>6861</v>
      </c>
      <c r="D13109">
        <v>1</v>
      </c>
      <c r="E13109" t="s">
        <v>4843</v>
      </c>
      <c r="F13109">
        <v>1</v>
      </c>
      <c r="G13109">
        <v>1</v>
      </c>
      <c r="H13109" s="4" t="str">
        <f t="shared" si="408"/>
        <v>2RS5.1</v>
      </c>
      <c r="I13109" s="4" t="str">
        <f t="shared" si="409"/>
        <v>S2_APWR_06S</v>
      </c>
    </row>
    <row r="13110" spans="1:9">
      <c r="A13110" t="s">
        <v>261</v>
      </c>
      <c r="B13110" t="s">
        <v>6793</v>
      </c>
      <c r="C13110" t="s">
        <v>6861</v>
      </c>
      <c r="D13110">
        <v>2</v>
      </c>
      <c r="E13110" t="s">
        <v>4844</v>
      </c>
      <c r="F13110">
        <v>2</v>
      </c>
      <c r="G13110">
        <v>2</v>
      </c>
      <c r="H13110" s="4" t="str">
        <f t="shared" si="408"/>
        <v>2RS5.2</v>
      </c>
      <c r="I13110" s="4" t="str">
        <f t="shared" si="409"/>
        <v>S2_APWR_06+1S</v>
      </c>
    </row>
    <row r="13111" spans="1:9">
      <c r="A13111" t="s">
        <v>261</v>
      </c>
      <c r="B13111" t="s">
        <v>6793</v>
      </c>
      <c r="C13111" t="s">
        <v>6862</v>
      </c>
      <c r="D13111">
        <v>1</v>
      </c>
      <c r="E13111" t="s">
        <v>4842</v>
      </c>
      <c r="F13111">
        <v>1</v>
      </c>
      <c r="G13111">
        <v>1</v>
      </c>
      <c r="H13111" s="4" t="str">
        <f t="shared" si="408"/>
        <v>2ST3.1</v>
      </c>
      <c r="I13111" s="4" t="str">
        <f t="shared" si="409"/>
        <v>S2_LDOIN</v>
      </c>
    </row>
    <row r="13112" spans="1:9">
      <c r="A13112" t="s">
        <v>261</v>
      </c>
      <c r="B13112" t="s">
        <v>6793</v>
      </c>
      <c r="C13112" t="s">
        <v>6862</v>
      </c>
      <c r="D13112">
        <v>2</v>
      </c>
      <c r="E13112" t="s">
        <v>4846</v>
      </c>
      <c r="F13112">
        <v>2</v>
      </c>
      <c r="G13112">
        <v>2</v>
      </c>
      <c r="H13112" s="4" t="str">
        <f t="shared" si="408"/>
        <v>2ST3.2</v>
      </c>
      <c r="I13112" s="4" t="str">
        <f t="shared" si="409"/>
        <v>S2_APWR_04S</v>
      </c>
    </row>
    <row r="13113" spans="1:9">
      <c r="A13113" t="s">
        <v>261</v>
      </c>
      <c r="B13113" t="s">
        <v>6793</v>
      </c>
      <c r="C13113" t="s">
        <v>6863</v>
      </c>
      <c r="D13113">
        <v>1</v>
      </c>
      <c r="E13113" t="s">
        <v>4234</v>
      </c>
      <c r="F13113">
        <v>1</v>
      </c>
      <c r="G13113">
        <v>1</v>
      </c>
      <c r="H13113" s="4" t="str">
        <f t="shared" si="408"/>
        <v>2ST5.1</v>
      </c>
      <c r="I13113" s="4" t="str">
        <f t="shared" si="409"/>
        <v>S2_AVDD33_MOSFET</v>
      </c>
    </row>
    <row r="13114" spans="1:9">
      <c r="A13114" t="s">
        <v>261</v>
      </c>
      <c r="B13114" t="s">
        <v>6793</v>
      </c>
      <c r="C13114" t="s">
        <v>6863</v>
      </c>
      <c r="D13114">
        <v>2</v>
      </c>
      <c r="E13114" t="s">
        <v>4843</v>
      </c>
      <c r="F13114">
        <v>2</v>
      </c>
      <c r="G13114">
        <v>2</v>
      </c>
      <c r="H13114" s="4" t="str">
        <f t="shared" si="408"/>
        <v>2ST5.2</v>
      </c>
      <c r="I13114" s="4" t="str">
        <f t="shared" si="409"/>
        <v>S2_APWR_06S</v>
      </c>
    </row>
    <row r="13115" spans="1:9">
      <c r="A13115" t="s">
        <v>261</v>
      </c>
      <c r="B13115" t="s">
        <v>6793</v>
      </c>
      <c r="C13115" t="s">
        <v>6864</v>
      </c>
      <c r="D13115">
        <v>1</v>
      </c>
      <c r="E13115" t="s">
        <v>169</v>
      </c>
      <c r="F13115">
        <v>1</v>
      </c>
      <c r="G13115">
        <v>1</v>
      </c>
      <c r="H13115" s="4" t="str">
        <f t="shared" si="408"/>
        <v>2STG3.1</v>
      </c>
      <c r="I13115" s="4" t="str">
        <f t="shared" si="409"/>
        <v>DGND</v>
      </c>
    </row>
    <row r="13116" spans="1:9">
      <c r="A13116" t="s">
        <v>261</v>
      </c>
      <c r="B13116" t="s">
        <v>6793</v>
      </c>
      <c r="C13116" t="s">
        <v>6864</v>
      </c>
      <c r="D13116">
        <v>2</v>
      </c>
      <c r="E13116" t="s">
        <v>4847</v>
      </c>
      <c r="F13116">
        <v>2</v>
      </c>
      <c r="G13116">
        <v>2</v>
      </c>
      <c r="H13116" s="4" t="str">
        <f t="shared" si="408"/>
        <v>2STG3.2</v>
      </c>
      <c r="I13116" s="4" t="str">
        <f t="shared" si="409"/>
        <v>S2_APWR_04GS</v>
      </c>
    </row>
    <row r="13117" spans="1:9">
      <c r="A13117" t="s">
        <v>261</v>
      </c>
      <c r="B13117" t="s">
        <v>6793</v>
      </c>
      <c r="C13117" t="s">
        <v>6865</v>
      </c>
      <c r="D13117">
        <v>1</v>
      </c>
      <c r="E13117" t="s">
        <v>1789</v>
      </c>
      <c r="F13117">
        <v>1</v>
      </c>
      <c r="G13117">
        <v>1</v>
      </c>
      <c r="H13117" s="4" t="str">
        <f t="shared" si="408"/>
        <v>2STG5.1</v>
      </c>
      <c r="I13117" s="4" t="str">
        <f t="shared" si="409"/>
        <v>MGND</v>
      </c>
    </row>
    <row r="13118" spans="1:9">
      <c r="A13118" t="s">
        <v>261</v>
      </c>
      <c r="B13118" t="s">
        <v>6793</v>
      </c>
      <c r="C13118" t="s">
        <v>6865</v>
      </c>
      <c r="D13118">
        <v>2</v>
      </c>
      <c r="E13118" t="s">
        <v>4848</v>
      </c>
      <c r="F13118">
        <v>2</v>
      </c>
      <c r="G13118">
        <v>2</v>
      </c>
      <c r="H13118" s="4" t="str">
        <f t="shared" si="408"/>
        <v>2STG5.2</v>
      </c>
      <c r="I13118" s="4" t="str">
        <f t="shared" si="409"/>
        <v>S2_APWR_06+1GS</v>
      </c>
    </row>
    <row r="13119" spans="1:9">
      <c r="A13119" t="s">
        <v>261</v>
      </c>
      <c r="B13119" t="s">
        <v>6793</v>
      </c>
      <c r="C13119" t="s">
        <v>4838</v>
      </c>
      <c r="D13119" t="s">
        <v>173</v>
      </c>
      <c r="E13119" t="s">
        <v>4838</v>
      </c>
      <c r="F13119">
        <v>1</v>
      </c>
      <c r="G13119" t="s">
        <v>173</v>
      </c>
      <c r="H13119" s="4" t="str">
        <f t="shared" si="408"/>
        <v>S2_AVDD33.1</v>
      </c>
      <c r="I13119" s="4" t="str">
        <f t="shared" si="409"/>
        <v>S2_AVDD33</v>
      </c>
    </row>
    <row r="13120" spans="1:9">
      <c r="A13120" t="s">
        <v>261</v>
      </c>
      <c r="B13120" t="s">
        <v>6793</v>
      </c>
      <c r="C13120" t="s">
        <v>4234</v>
      </c>
      <c r="D13120" t="s">
        <v>173</v>
      </c>
      <c r="E13120" t="s">
        <v>4234</v>
      </c>
      <c r="F13120">
        <v>1</v>
      </c>
      <c r="G13120" t="s">
        <v>173</v>
      </c>
      <c r="H13120" s="4" t="str">
        <f t="shared" si="408"/>
        <v>S2_AVDD33_MOSFET.1</v>
      </c>
      <c r="I13120" s="4" t="str">
        <f t="shared" si="409"/>
        <v>S2_AVDD33_MOSFET</v>
      </c>
    </row>
    <row r="13121" spans="1:9">
      <c r="A13121" t="s">
        <v>261</v>
      </c>
      <c r="B13121" t="s">
        <v>6793</v>
      </c>
      <c r="C13121" t="s">
        <v>4839</v>
      </c>
      <c r="D13121" t="s">
        <v>173</v>
      </c>
      <c r="E13121" t="s">
        <v>4839</v>
      </c>
      <c r="F13121">
        <v>1</v>
      </c>
      <c r="G13121" t="s">
        <v>173</v>
      </c>
      <c r="H13121" s="4" t="str">
        <f t="shared" si="408"/>
        <v>S2_DVDD33.1</v>
      </c>
      <c r="I13121" s="4" t="str">
        <f t="shared" si="409"/>
        <v>S2_DVDD33</v>
      </c>
    </row>
    <row r="13122" spans="1:9">
      <c r="A13122" t="s">
        <v>261</v>
      </c>
      <c r="B13122" t="s">
        <v>6793</v>
      </c>
      <c r="C13122" t="s">
        <v>4842</v>
      </c>
      <c r="D13122" t="s">
        <v>173</v>
      </c>
      <c r="E13122" t="s">
        <v>4842</v>
      </c>
      <c r="F13122">
        <v>1</v>
      </c>
      <c r="G13122" t="s">
        <v>173</v>
      </c>
      <c r="H13122" s="4" t="str">
        <f t="shared" ref="H13122:H13185" si="410">CONCATENATE(C13122,".",F13122)</f>
        <v>S2_LDOIN.1</v>
      </c>
      <c r="I13122" s="4" t="str">
        <f t="shared" ref="I13122:I13185" si="411">E13122</f>
        <v>S2_LDOIN</v>
      </c>
    </row>
    <row r="13123" spans="1:9">
      <c r="A13123" t="s">
        <v>261</v>
      </c>
      <c r="B13123" t="s">
        <v>6793</v>
      </c>
      <c r="C13123" t="s">
        <v>5414</v>
      </c>
      <c r="D13123" t="s">
        <v>1544</v>
      </c>
      <c r="E13123" t="s">
        <v>4838</v>
      </c>
      <c r="F13123" t="s">
        <v>364</v>
      </c>
      <c r="G13123" t="s">
        <v>1544</v>
      </c>
      <c r="H13123" s="4" t="str">
        <f t="shared" si="410"/>
        <v>SITE2.D4</v>
      </c>
      <c r="I13123" s="4" t="str">
        <f t="shared" si="411"/>
        <v>S2_AVDD33</v>
      </c>
    </row>
    <row r="13124" spans="1:9">
      <c r="A13124" t="s">
        <v>261</v>
      </c>
      <c r="B13124" t="s">
        <v>6793</v>
      </c>
      <c r="C13124" t="s">
        <v>5414</v>
      </c>
      <c r="D13124" t="s">
        <v>1545</v>
      </c>
      <c r="E13124" t="s">
        <v>4838</v>
      </c>
      <c r="F13124" t="s">
        <v>404</v>
      </c>
      <c r="G13124" t="s">
        <v>1545</v>
      </c>
      <c r="H13124" s="4" t="str">
        <f t="shared" si="410"/>
        <v>SITE2.D5</v>
      </c>
      <c r="I13124" s="4" t="str">
        <f t="shared" si="411"/>
        <v>S2_AVDD33</v>
      </c>
    </row>
    <row r="13125" spans="1:9">
      <c r="A13125" t="s">
        <v>261</v>
      </c>
      <c r="B13125" t="s">
        <v>6793</v>
      </c>
      <c r="C13125" t="s">
        <v>5414</v>
      </c>
      <c r="D13125" t="s">
        <v>444</v>
      </c>
      <c r="E13125" t="s">
        <v>4838</v>
      </c>
      <c r="F13125" t="s">
        <v>225</v>
      </c>
      <c r="G13125" t="s">
        <v>444</v>
      </c>
      <c r="H13125" s="4" t="str">
        <f t="shared" si="410"/>
        <v>SITE2.B14</v>
      </c>
      <c r="I13125" s="4" t="str">
        <f t="shared" si="411"/>
        <v>S2_AVDD33</v>
      </c>
    </row>
    <row r="13126" spans="1:9">
      <c r="A13126" t="s">
        <v>261</v>
      </c>
      <c r="B13126" t="s">
        <v>6793</v>
      </c>
      <c r="C13126" t="s">
        <v>5414</v>
      </c>
      <c r="D13126" t="s">
        <v>1546</v>
      </c>
      <c r="E13126" t="s">
        <v>4838</v>
      </c>
      <c r="F13126" t="s">
        <v>439</v>
      </c>
      <c r="G13126" t="s">
        <v>1546</v>
      </c>
      <c r="H13126" s="4" t="str">
        <f t="shared" si="410"/>
        <v>SITE2.E11</v>
      </c>
      <c r="I13126" s="4" t="str">
        <f t="shared" si="411"/>
        <v>S2_AVDD33</v>
      </c>
    </row>
    <row r="13127" spans="1:9">
      <c r="A13127" t="s">
        <v>261</v>
      </c>
      <c r="B13127" t="s">
        <v>6793</v>
      </c>
      <c r="C13127" t="s">
        <v>5414</v>
      </c>
      <c r="D13127" t="s">
        <v>1547</v>
      </c>
      <c r="E13127" t="s">
        <v>4838</v>
      </c>
      <c r="F13127" t="s">
        <v>352</v>
      </c>
      <c r="G13127" t="s">
        <v>1547</v>
      </c>
      <c r="H13127" s="4" t="str">
        <f t="shared" si="410"/>
        <v>SITE2.T9</v>
      </c>
      <c r="I13127" s="4" t="str">
        <f t="shared" si="411"/>
        <v>S2_AVDD33</v>
      </c>
    </row>
    <row r="13128" spans="1:9">
      <c r="A13128" t="s">
        <v>261</v>
      </c>
      <c r="B13128" t="s">
        <v>6793</v>
      </c>
      <c r="C13128" t="s">
        <v>5414</v>
      </c>
      <c r="D13128" t="s">
        <v>1548</v>
      </c>
      <c r="E13128" t="s">
        <v>4838</v>
      </c>
      <c r="F13128" t="s">
        <v>328</v>
      </c>
      <c r="G13128" t="s">
        <v>1548</v>
      </c>
      <c r="H13128" s="4" t="str">
        <f t="shared" si="410"/>
        <v>SITE2.T10</v>
      </c>
      <c r="I13128" s="4" t="str">
        <f t="shared" si="411"/>
        <v>S2_AVDD33</v>
      </c>
    </row>
    <row r="13129" spans="1:9">
      <c r="A13129" t="s">
        <v>261</v>
      </c>
      <c r="B13129" t="s">
        <v>6793</v>
      </c>
      <c r="C13129" t="s">
        <v>5414</v>
      </c>
      <c r="D13129" t="s">
        <v>1549</v>
      </c>
      <c r="E13129" t="s">
        <v>4838</v>
      </c>
      <c r="F13129" t="s">
        <v>434</v>
      </c>
      <c r="G13129" t="s">
        <v>1549</v>
      </c>
      <c r="H13129" s="4" t="str">
        <f t="shared" si="410"/>
        <v>SITE2.D6</v>
      </c>
      <c r="I13129" s="4" t="str">
        <f t="shared" si="411"/>
        <v>S2_AVDD33</v>
      </c>
    </row>
    <row r="13130" spans="1:9">
      <c r="A13130" t="s">
        <v>261</v>
      </c>
      <c r="B13130" t="s">
        <v>6793</v>
      </c>
      <c r="C13130" t="s">
        <v>5414</v>
      </c>
      <c r="D13130" t="s">
        <v>1550</v>
      </c>
      <c r="E13130" t="s">
        <v>4838</v>
      </c>
      <c r="F13130" t="s">
        <v>425</v>
      </c>
      <c r="G13130" t="s">
        <v>1550</v>
      </c>
      <c r="H13130" s="4" t="str">
        <f t="shared" si="410"/>
        <v>SITE2.E6</v>
      </c>
      <c r="I13130" s="4" t="str">
        <f t="shared" si="411"/>
        <v>S2_AVDD33</v>
      </c>
    </row>
    <row r="13131" spans="1:9">
      <c r="A13131" t="s">
        <v>261</v>
      </c>
      <c r="B13131" t="s">
        <v>6793</v>
      </c>
      <c r="C13131" t="s">
        <v>5414</v>
      </c>
      <c r="D13131" t="s">
        <v>1551</v>
      </c>
      <c r="E13131" t="s">
        <v>4838</v>
      </c>
      <c r="F13131" t="s">
        <v>435</v>
      </c>
      <c r="G13131" t="s">
        <v>1551</v>
      </c>
      <c r="H13131" s="4" t="str">
        <f t="shared" si="410"/>
        <v>SITE2.D7</v>
      </c>
      <c r="I13131" s="4" t="str">
        <f t="shared" si="411"/>
        <v>S2_AVDD33</v>
      </c>
    </row>
    <row r="13132" spans="1:9">
      <c r="A13132" t="s">
        <v>261</v>
      </c>
      <c r="B13132" t="s">
        <v>6793</v>
      </c>
      <c r="C13132" t="s">
        <v>5414</v>
      </c>
      <c r="D13132" t="s">
        <v>1552</v>
      </c>
      <c r="E13132" t="s">
        <v>4838</v>
      </c>
      <c r="F13132" t="s">
        <v>436</v>
      </c>
      <c r="G13132" t="s">
        <v>1552</v>
      </c>
      <c r="H13132" s="4" t="str">
        <f t="shared" si="410"/>
        <v>SITE2.E7</v>
      </c>
      <c r="I13132" s="4" t="str">
        <f t="shared" si="411"/>
        <v>S2_AVDD33</v>
      </c>
    </row>
    <row r="13133" spans="1:9">
      <c r="A13133" t="s">
        <v>261</v>
      </c>
      <c r="B13133" t="s">
        <v>6793</v>
      </c>
      <c r="C13133" t="s">
        <v>5414</v>
      </c>
      <c r="D13133" t="s">
        <v>2988</v>
      </c>
      <c r="E13133" t="s">
        <v>4838</v>
      </c>
      <c r="F13133" t="s">
        <v>228</v>
      </c>
      <c r="G13133" t="s">
        <v>2988</v>
      </c>
      <c r="H13133" s="4" t="str">
        <f t="shared" si="410"/>
        <v>SITE2.B17</v>
      </c>
      <c r="I13133" s="4" t="str">
        <f t="shared" si="411"/>
        <v>S2_AVDD33</v>
      </c>
    </row>
    <row r="13134" spans="1:9">
      <c r="A13134" t="s">
        <v>261</v>
      </c>
      <c r="B13134" t="s">
        <v>6793</v>
      </c>
      <c r="C13134" t="s">
        <v>5414</v>
      </c>
      <c r="D13134" t="s">
        <v>2989</v>
      </c>
      <c r="E13134" t="s">
        <v>4838</v>
      </c>
      <c r="F13134" t="s">
        <v>229</v>
      </c>
      <c r="G13134" t="s">
        <v>2989</v>
      </c>
      <c r="H13134" s="4" t="str">
        <f t="shared" si="410"/>
        <v>SITE2.B18</v>
      </c>
      <c r="I13134" s="4" t="str">
        <f t="shared" si="411"/>
        <v>S2_AVDD33</v>
      </c>
    </row>
    <row r="13135" spans="1:9">
      <c r="A13135" t="s">
        <v>261</v>
      </c>
      <c r="B13135" t="s">
        <v>6793</v>
      </c>
      <c r="C13135" t="s">
        <v>5414</v>
      </c>
      <c r="D13135" t="s">
        <v>2991</v>
      </c>
      <c r="E13135" t="s">
        <v>4838</v>
      </c>
      <c r="F13135" t="s">
        <v>2990</v>
      </c>
      <c r="G13135" t="s">
        <v>2991</v>
      </c>
      <c r="H13135" s="4" t="str">
        <f t="shared" si="410"/>
        <v>SITE2.F15</v>
      </c>
      <c r="I13135" s="4" t="str">
        <f t="shared" si="411"/>
        <v>S2_AVDD33</v>
      </c>
    </row>
    <row r="13136" spans="1:9">
      <c r="A13136" t="s">
        <v>261</v>
      </c>
      <c r="B13136" t="s">
        <v>6793</v>
      </c>
      <c r="C13136" t="s">
        <v>5414</v>
      </c>
      <c r="D13136" t="s">
        <v>2992</v>
      </c>
      <c r="E13136" t="s">
        <v>4838</v>
      </c>
      <c r="F13136" t="s">
        <v>1579</v>
      </c>
      <c r="G13136" t="s">
        <v>2992</v>
      </c>
      <c r="H13136" s="4" t="str">
        <f t="shared" si="410"/>
        <v>SITE2.G15</v>
      </c>
      <c r="I13136" s="4" t="str">
        <f t="shared" si="411"/>
        <v>S2_AVDD33</v>
      </c>
    </row>
    <row r="13137" spans="1:9">
      <c r="A13137" t="s">
        <v>261</v>
      </c>
      <c r="B13137" t="s">
        <v>6793</v>
      </c>
      <c r="C13137" t="s">
        <v>5414</v>
      </c>
      <c r="D13137" t="s">
        <v>2994</v>
      </c>
      <c r="E13137" t="s">
        <v>4838</v>
      </c>
      <c r="F13137" t="s">
        <v>2993</v>
      </c>
      <c r="G13137" t="s">
        <v>2994</v>
      </c>
      <c r="H13137" s="4" t="str">
        <f t="shared" si="410"/>
        <v>SITE2.F16</v>
      </c>
      <c r="I13137" s="4" t="str">
        <f t="shared" si="411"/>
        <v>S2_AVDD33</v>
      </c>
    </row>
    <row r="13138" spans="1:9">
      <c r="A13138" t="s">
        <v>261</v>
      </c>
      <c r="B13138" t="s">
        <v>6793</v>
      </c>
      <c r="C13138" t="s">
        <v>5414</v>
      </c>
      <c r="D13138" t="s">
        <v>2995</v>
      </c>
      <c r="E13138" t="s">
        <v>4838</v>
      </c>
      <c r="F13138" t="s">
        <v>427</v>
      </c>
      <c r="G13138" t="s">
        <v>2995</v>
      </c>
      <c r="H13138" s="4" t="str">
        <f t="shared" si="410"/>
        <v>SITE2.G16</v>
      </c>
      <c r="I13138" s="4" t="str">
        <f t="shared" si="411"/>
        <v>S2_AVDD33</v>
      </c>
    </row>
    <row r="13139" spans="1:9">
      <c r="A13139" t="s">
        <v>261</v>
      </c>
      <c r="B13139" t="s">
        <v>6793</v>
      </c>
      <c r="C13139" t="s">
        <v>5414</v>
      </c>
      <c r="D13139" t="s">
        <v>1553</v>
      </c>
      <c r="E13139" t="s">
        <v>4838</v>
      </c>
      <c r="F13139" t="s">
        <v>179</v>
      </c>
      <c r="G13139" t="s">
        <v>1553</v>
      </c>
      <c r="H13139" s="4" t="str">
        <f t="shared" si="410"/>
        <v>SITE2.G5</v>
      </c>
      <c r="I13139" s="4" t="str">
        <f t="shared" si="411"/>
        <v>S2_AVDD33</v>
      </c>
    </row>
    <row r="13140" spans="1:9">
      <c r="A13140" t="s">
        <v>261</v>
      </c>
      <c r="B13140" t="s">
        <v>6793</v>
      </c>
      <c r="C13140" t="s">
        <v>5414</v>
      </c>
      <c r="D13140" t="s">
        <v>1554</v>
      </c>
      <c r="E13140" t="s">
        <v>4838</v>
      </c>
      <c r="F13140" t="s">
        <v>337</v>
      </c>
      <c r="G13140" t="s">
        <v>1554</v>
      </c>
      <c r="H13140" s="4" t="str">
        <f t="shared" si="410"/>
        <v>SITE2.T15</v>
      </c>
      <c r="I13140" s="4" t="str">
        <f t="shared" si="411"/>
        <v>S2_AVDD33</v>
      </c>
    </row>
    <row r="13141" spans="1:9">
      <c r="A13141" t="s">
        <v>261</v>
      </c>
      <c r="B13141" t="s">
        <v>6793</v>
      </c>
      <c r="C13141" t="s">
        <v>5414</v>
      </c>
      <c r="D13141" t="s">
        <v>1555</v>
      </c>
      <c r="E13141" t="s">
        <v>4838</v>
      </c>
      <c r="F13141" t="s">
        <v>336</v>
      </c>
      <c r="G13141" t="s">
        <v>1555</v>
      </c>
      <c r="H13141" s="4" t="str">
        <f t="shared" si="410"/>
        <v>SITE2.T16</v>
      </c>
      <c r="I13141" s="4" t="str">
        <f t="shared" si="411"/>
        <v>S2_AVDD33</v>
      </c>
    </row>
    <row r="13142" spans="1:9">
      <c r="A13142" t="s">
        <v>261</v>
      </c>
      <c r="B13142" t="s">
        <v>6793</v>
      </c>
      <c r="C13142" t="s">
        <v>5414</v>
      </c>
      <c r="D13142" t="s">
        <v>1556</v>
      </c>
      <c r="E13142" t="s">
        <v>4838</v>
      </c>
      <c r="F13142" t="s">
        <v>1618</v>
      </c>
      <c r="G13142" t="s">
        <v>1556</v>
      </c>
      <c r="H13142" s="4" t="str">
        <f t="shared" si="410"/>
        <v>SITE2.V16</v>
      </c>
      <c r="I13142" s="4" t="str">
        <f t="shared" si="411"/>
        <v>S2_AVDD33</v>
      </c>
    </row>
    <row r="13143" spans="1:9">
      <c r="A13143" t="s">
        <v>261</v>
      </c>
      <c r="B13143" t="s">
        <v>6793</v>
      </c>
      <c r="C13143" t="s">
        <v>5414</v>
      </c>
      <c r="D13143" t="s">
        <v>2996</v>
      </c>
      <c r="E13143" t="s">
        <v>4838</v>
      </c>
      <c r="F13143" t="s">
        <v>223</v>
      </c>
      <c r="G13143" t="s">
        <v>2996</v>
      </c>
      <c r="H13143" s="4" t="str">
        <f t="shared" si="410"/>
        <v>SITE2.B12</v>
      </c>
      <c r="I13143" s="4" t="str">
        <f t="shared" si="411"/>
        <v>S2_AVDD33</v>
      </c>
    </row>
    <row r="13144" spans="1:9">
      <c r="A13144" t="s">
        <v>261</v>
      </c>
      <c r="B13144" t="s">
        <v>6793</v>
      </c>
      <c r="C13144" t="s">
        <v>5414</v>
      </c>
      <c r="D13144" t="s">
        <v>2997</v>
      </c>
      <c r="E13144" t="s">
        <v>4838</v>
      </c>
      <c r="F13144" t="s">
        <v>224</v>
      </c>
      <c r="G13144" t="s">
        <v>2997</v>
      </c>
      <c r="H13144" s="4" t="str">
        <f t="shared" si="410"/>
        <v>SITE2.B13</v>
      </c>
      <c r="I13144" s="4" t="str">
        <f t="shared" si="411"/>
        <v>S2_AVDD33</v>
      </c>
    </row>
    <row r="13145" spans="1:9">
      <c r="A13145" t="s">
        <v>261</v>
      </c>
      <c r="B13145" t="s">
        <v>6793</v>
      </c>
      <c r="C13145" t="s">
        <v>5414</v>
      </c>
      <c r="D13145" t="s">
        <v>1559</v>
      </c>
      <c r="E13145" t="s">
        <v>4234</v>
      </c>
      <c r="F13145" t="s">
        <v>298</v>
      </c>
      <c r="G13145" t="s">
        <v>1559</v>
      </c>
      <c r="H13145" s="4" t="str">
        <f t="shared" si="410"/>
        <v>SITE2.J5</v>
      </c>
      <c r="I13145" s="4" t="str">
        <f t="shared" si="411"/>
        <v>S2_AVDD33_MOSFET</v>
      </c>
    </row>
    <row r="13146" spans="1:9">
      <c r="A13146" t="s">
        <v>261</v>
      </c>
      <c r="B13146" t="s">
        <v>6793</v>
      </c>
      <c r="C13146" t="s">
        <v>5414</v>
      </c>
      <c r="D13146" t="s">
        <v>1557</v>
      </c>
      <c r="E13146" t="s">
        <v>4839</v>
      </c>
      <c r="F13146" t="s">
        <v>422</v>
      </c>
      <c r="G13146" t="s">
        <v>1557</v>
      </c>
      <c r="H13146" s="4" t="str">
        <f t="shared" si="410"/>
        <v>SITE2.M13</v>
      </c>
      <c r="I13146" s="4" t="str">
        <f t="shared" si="411"/>
        <v>S2_DVDD33</v>
      </c>
    </row>
    <row r="13147" spans="1:9">
      <c r="A13147" t="s">
        <v>261</v>
      </c>
      <c r="B13147" t="s">
        <v>6793</v>
      </c>
      <c r="C13147" t="s">
        <v>5414</v>
      </c>
      <c r="D13147" t="s">
        <v>1558</v>
      </c>
      <c r="E13147" t="s">
        <v>4839</v>
      </c>
      <c r="F13147" t="s">
        <v>446</v>
      </c>
      <c r="G13147" t="s">
        <v>1558</v>
      </c>
      <c r="H13147" s="4" t="str">
        <f t="shared" si="410"/>
        <v>SITE2.N13</v>
      </c>
      <c r="I13147" s="4" t="str">
        <f t="shared" si="411"/>
        <v>S2_DVDD33</v>
      </c>
    </row>
    <row r="13148" spans="1:9">
      <c r="A13148" t="s">
        <v>261</v>
      </c>
      <c r="B13148" t="s">
        <v>6793</v>
      </c>
      <c r="C13148" t="s">
        <v>5414</v>
      </c>
      <c r="D13148" t="s">
        <v>1560</v>
      </c>
      <c r="E13148" t="s">
        <v>1789</v>
      </c>
      <c r="F13148" t="s">
        <v>300</v>
      </c>
      <c r="G13148" t="s">
        <v>1560</v>
      </c>
      <c r="H13148" s="4" t="str">
        <f t="shared" si="410"/>
        <v>SITE2.K5</v>
      </c>
      <c r="I13148" s="4" t="str">
        <f t="shared" si="411"/>
        <v>MGND</v>
      </c>
    </row>
    <row r="13149" spans="1:9">
      <c r="A13149" t="s">
        <v>261</v>
      </c>
      <c r="B13149" t="s">
        <v>6793</v>
      </c>
      <c r="C13149" t="s">
        <v>5414</v>
      </c>
      <c r="D13149" t="s">
        <v>3010</v>
      </c>
      <c r="E13149" t="s">
        <v>4842</v>
      </c>
      <c r="F13149" t="s">
        <v>431</v>
      </c>
      <c r="G13149" t="s">
        <v>3010</v>
      </c>
      <c r="H13149" s="4" t="str">
        <f t="shared" si="410"/>
        <v>SITE2.J7</v>
      </c>
      <c r="I13149" s="4" t="str">
        <f t="shared" si="411"/>
        <v>S2_LDOIN</v>
      </c>
    </row>
    <row r="13150" spans="1:9">
      <c r="A13150" t="s">
        <v>261</v>
      </c>
      <c r="B13150" t="s">
        <v>6793</v>
      </c>
      <c r="C13150" t="s">
        <v>5414</v>
      </c>
      <c r="D13150" t="s">
        <v>3011</v>
      </c>
      <c r="E13150" t="s">
        <v>4842</v>
      </c>
      <c r="F13150" t="s">
        <v>301</v>
      </c>
      <c r="G13150" t="s">
        <v>3011</v>
      </c>
      <c r="H13150" s="4" t="str">
        <f t="shared" si="410"/>
        <v>SITE2.K7</v>
      </c>
      <c r="I13150" s="4" t="str">
        <f t="shared" si="411"/>
        <v>S2_LDOIN</v>
      </c>
    </row>
    <row r="13151" spans="1:9">
      <c r="A13151" t="s">
        <v>261</v>
      </c>
      <c r="B13151" t="s">
        <v>6793</v>
      </c>
      <c r="C13151" t="s">
        <v>5414</v>
      </c>
      <c r="D13151" t="s">
        <v>3012</v>
      </c>
      <c r="E13151" t="s">
        <v>4842</v>
      </c>
      <c r="F13151" t="s">
        <v>327</v>
      </c>
      <c r="G13151" t="s">
        <v>3012</v>
      </c>
      <c r="H13151" s="4" t="str">
        <f t="shared" si="410"/>
        <v>SITE2.H13</v>
      </c>
      <c r="I13151" s="4" t="str">
        <f t="shared" si="411"/>
        <v>S2_LDOIN</v>
      </c>
    </row>
    <row r="13152" spans="1:9">
      <c r="A13152" t="s">
        <v>261</v>
      </c>
      <c r="B13152" t="s">
        <v>6793</v>
      </c>
      <c r="C13152" t="s">
        <v>5414</v>
      </c>
      <c r="D13152" t="s">
        <v>3013</v>
      </c>
      <c r="E13152" t="s">
        <v>4842</v>
      </c>
      <c r="F13152" t="s">
        <v>263</v>
      </c>
      <c r="G13152" t="s">
        <v>3013</v>
      </c>
      <c r="H13152" s="4" t="str">
        <f t="shared" si="410"/>
        <v>SITE2.J13</v>
      </c>
      <c r="I13152" s="4" t="str">
        <f t="shared" si="411"/>
        <v>S2_LDOIN</v>
      </c>
    </row>
    <row r="13153" spans="1:9">
      <c r="A13153" t="s">
        <v>261</v>
      </c>
      <c r="B13153" t="s">
        <v>6793</v>
      </c>
      <c r="C13153" t="s">
        <v>5414</v>
      </c>
      <c r="D13153" t="s">
        <v>1575</v>
      </c>
      <c r="E13153" t="s">
        <v>4842</v>
      </c>
      <c r="F13153" t="s">
        <v>1582</v>
      </c>
      <c r="G13153" t="s">
        <v>1575</v>
      </c>
      <c r="H13153" s="4" t="str">
        <f t="shared" si="410"/>
        <v>SITE2.H12</v>
      </c>
      <c r="I13153" s="4" t="str">
        <f t="shared" si="411"/>
        <v>S2_LDOIN</v>
      </c>
    </row>
    <row r="13154" spans="1:9">
      <c r="A13154" t="s">
        <v>261</v>
      </c>
      <c r="B13154" t="s">
        <v>6793</v>
      </c>
      <c r="C13154" t="s">
        <v>5414</v>
      </c>
      <c r="D13154" t="s">
        <v>1576</v>
      </c>
      <c r="E13154" t="s">
        <v>4842</v>
      </c>
      <c r="F13154" t="s">
        <v>1586</v>
      </c>
      <c r="G13154" t="s">
        <v>1576</v>
      </c>
      <c r="H13154" s="4" t="str">
        <f t="shared" si="410"/>
        <v>SITE2.J12</v>
      </c>
      <c r="I13154" s="4" t="str">
        <f t="shared" si="411"/>
        <v>S2_LDOIN</v>
      </c>
    </row>
    <row r="13155" spans="1:9">
      <c r="A13155" t="s">
        <v>261</v>
      </c>
      <c r="B13155" t="s">
        <v>6866</v>
      </c>
      <c r="C13155" t="s">
        <v>9784</v>
      </c>
      <c r="D13155">
        <v>1</v>
      </c>
      <c r="E13155" t="s">
        <v>3401</v>
      </c>
      <c r="F13155">
        <v>1</v>
      </c>
      <c r="G13155">
        <v>1</v>
      </c>
      <c r="H13155" s="4" t="str">
        <f t="shared" si="410"/>
        <v>2BD8.1</v>
      </c>
      <c r="I13155" s="4" t="str">
        <f t="shared" si="411"/>
        <v>S2_P0_VDDIO</v>
      </c>
    </row>
    <row r="13156" spans="1:9">
      <c r="A13156" t="s">
        <v>261</v>
      </c>
      <c r="B13156" t="s">
        <v>6866</v>
      </c>
      <c r="C13156" t="s">
        <v>9784</v>
      </c>
      <c r="D13156">
        <v>2</v>
      </c>
      <c r="E13156" t="s">
        <v>4852</v>
      </c>
      <c r="F13156">
        <v>2</v>
      </c>
      <c r="G13156">
        <v>2</v>
      </c>
      <c r="H13156" s="4" t="str">
        <f t="shared" si="410"/>
        <v>2BD8.2</v>
      </c>
      <c r="I13156" s="4" t="str">
        <f t="shared" si="411"/>
        <v>S2_F_P0_1_5_VDDIO</v>
      </c>
    </row>
    <row r="13157" spans="1:9">
      <c r="A13157" t="s">
        <v>261</v>
      </c>
      <c r="B13157" t="s">
        <v>6866</v>
      </c>
      <c r="C13157" t="s">
        <v>9785</v>
      </c>
      <c r="D13157">
        <v>1</v>
      </c>
      <c r="E13157" t="s">
        <v>3405</v>
      </c>
      <c r="F13157">
        <v>1</v>
      </c>
      <c r="G13157">
        <v>1</v>
      </c>
      <c r="H13157" s="4" t="str">
        <f t="shared" si="410"/>
        <v>2BD9.1</v>
      </c>
      <c r="I13157" s="4" t="str">
        <f t="shared" si="411"/>
        <v>S2_P1_VDDIO</v>
      </c>
    </row>
    <row r="13158" spans="1:9">
      <c r="A13158" t="s">
        <v>261</v>
      </c>
      <c r="B13158" t="s">
        <v>6866</v>
      </c>
      <c r="C13158" t="s">
        <v>9785</v>
      </c>
      <c r="D13158">
        <v>2</v>
      </c>
      <c r="E13158" t="s">
        <v>4852</v>
      </c>
      <c r="F13158">
        <v>2</v>
      </c>
      <c r="G13158">
        <v>2</v>
      </c>
      <c r="H13158" s="4" t="str">
        <f t="shared" si="410"/>
        <v>2BD9.2</v>
      </c>
      <c r="I13158" s="4" t="str">
        <f t="shared" si="411"/>
        <v>S2_F_P0_1_5_VDDIO</v>
      </c>
    </row>
    <row r="13159" spans="1:9">
      <c r="A13159" t="s">
        <v>261</v>
      </c>
      <c r="B13159" t="s">
        <v>6866</v>
      </c>
      <c r="C13159" t="s">
        <v>9786</v>
      </c>
      <c r="D13159">
        <v>1</v>
      </c>
      <c r="E13159" t="s">
        <v>3407</v>
      </c>
      <c r="F13159">
        <v>1</v>
      </c>
      <c r="G13159">
        <v>1</v>
      </c>
      <c r="H13159" s="4" t="str">
        <f t="shared" si="410"/>
        <v>2BD10.1</v>
      </c>
      <c r="I13159" s="4" t="str">
        <f t="shared" si="411"/>
        <v>S2_P5_VDDIO</v>
      </c>
    </row>
    <row r="13160" spans="1:9">
      <c r="A13160" t="s">
        <v>261</v>
      </c>
      <c r="B13160" t="s">
        <v>6866</v>
      </c>
      <c r="C13160" t="s">
        <v>9786</v>
      </c>
      <c r="D13160">
        <v>2</v>
      </c>
      <c r="E13160" t="s">
        <v>4852</v>
      </c>
      <c r="F13160">
        <v>2</v>
      </c>
      <c r="G13160">
        <v>2</v>
      </c>
      <c r="H13160" s="4" t="str">
        <f t="shared" si="410"/>
        <v>2BD10.2</v>
      </c>
      <c r="I13160" s="4" t="str">
        <f t="shared" si="411"/>
        <v>S2_F_P0_1_5_VDDIO</v>
      </c>
    </row>
    <row r="13161" spans="1:9">
      <c r="A13161" t="s">
        <v>261</v>
      </c>
      <c r="B13161" t="s">
        <v>6866</v>
      </c>
      <c r="C13161" t="s">
        <v>9787</v>
      </c>
      <c r="D13161">
        <v>1</v>
      </c>
      <c r="E13161" t="s">
        <v>3401</v>
      </c>
      <c r="F13161">
        <v>1</v>
      </c>
      <c r="G13161">
        <v>1</v>
      </c>
      <c r="H13161" s="4" t="str">
        <f t="shared" si="410"/>
        <v>2CD104.1</v>
      </c>
      <c r="I13161" s="4" t="str">
        <f t="shared" si="411"/>
        <v>S2_P0_VDDIO</v>
      </c>
    </row>
    <row r="13162" spans="1:9">
      <c r="A13162" t="s">
        <v>261</v>
      </c>
      <c r="B13162" t="s">
        <v>6866</v>
      </c>
      <c r="C13162" t="s">
        <v>9787</v>
      </c>
      <c r="D13162">
        <v>2</v>
      </c>
      <c r="E13162" t="s">
        <v>169</v>
      </c>
      <c r="F13162">
        <v>2</v>
      </c>
      <c r="G13162">
        <v>2</v>
      </c>
      <c r="H13162" s="4" t="str">
        <f t="shared" si="410"/>
        <v>2CD104.2</v>
      </c>
      <c r="I13162" s="4" t="str">
        <f t="shared" si="411"/>
        <v>DGND</v>
      </c>
    </row>
    <row r="13163" spans="1:9">
      <c r="A13163" t="s">
        <v>261</v>
      </c>
      <c r="B13163" t="s">
        <v>6866</v>
      </c>
      <c r="C13163" t="s">
        <v>9788</v>
      </c>
      <c r="D13163">
        <v>1</v>
      </c>
      <c r="E13163" t="s">
        <v>3401</v>
      </c>
      <c r="F13163">
        <v>1</v>
      </c>
      <c r="G13163">
        <v>1</v>
      </c>
      <c r="H13163" s="4" t="str">
        <f t="shared" si="410"/>
        <v>2CD105.1</v>
      </c>
      <c r="I13163" s="4" t="str">
        <f t="shared" si="411"/>
        <v>S2_P0_VDDIO</v>
      </c>
    </row>
    <row r="13164" spans="1:9">
      <c r="A13164" t="s">
        <v>261</v>
      </c>
      <c r="B13164" t="s">
        <v>6866</v>
      </c>
      <c r="C13164" t="s">
        <v>9788</v>
      </c>
      <c r="D13164">
        <v>2</v>
      </c>
      <c r="E13164" t="s">
        <v>169</v>
      </c>
      <c r="F13164">
        <v>2</v>
      </c>
      <c r="G13164">
        <v>2</v>
      </c>
      <c r="H13164" s="4" t="str">
        <f t="shared" si="410"/>
        <v>2CD105.2</v>
      </c>
      <c r="I13164" s="4" t="str">
        <f t="shared" si="411"/>
        <v>DGND</v>
      </c>
    </row>
    <row r="13165" spans="1:9">
      <c r="A13165" t="s">
        <v>261</v>
      </c>
      <c r="B13165" t="s">
        <v>6866</v>
      </c>
      <c r="C13165" t="s">
        <v>9789</v>
      </c>
      <c r="D13165">
        <v>1</v>
      </c>
      <c r="E13165" t="s">
        <v>3405</v>
      </c>
      <c r="F13165">
        <v>1</v>
      </c>
      <c r="G13165">
        <v>1</v>
      </c>
      <c r="H13165" s="4" t="str">
        <f t="shared" si="410"/>
        <v>2CD106.1</v>
      </c>
      <c r="I13165" s="4" t="str">
        <f t="shared" si="411"/>
        <v>S2_P1_VDDIO</v>
      </c>
    </row>
    <row r="13166" spans="1:9">
      <c r="A13166" t="s">
        <v>261</v>
      </c>
      <c r="B13166" t="s">
        <v>6866</v>
      </c>
      <c r="C13166" t="s">
        <v>9789</v>
      </c>
      <c r="D13166">
        <v>2</v>
      </c>
      <c r="E13166" t="s">
        <v>169</v>
      </c>
      <c r="F13166">
        <v>2</v>
      </c>
      <c r="G13166">
        <v>2</v>
      </c>
      <c r="H13166" s="4" t="str">
        <f t="shared" si="410"/>
        <v>2CD106.2</v>
      </c>
      <c r="I13166" s="4" t="str">
        <f t="shared" si="411"/>
        <v>DGND</v>
      </c>
    </row>
    <row r="13167" spans="1:9">
      <c r="A13167" t="s">
        <v>261</v>
      </c>
      <c r="B13167" t="s">
        <v>6866</v>
      </c>
      <c r="C13167" t="s">
        <v>9790</v>
      </c>
      <c r="D13167">
        <v>1</v>
      </c>
      <c r="E13167" t="s">
        <v>3405</v>
      </c>
      <c r="F13167">
        <v>1</v>
      </c>
      <c r="G13167">
        <v>1</v>
      </c>
      <c r="H13167" s="4" t="str">
        <f t="shared" si="410"/>
        <v>2CD107.1</v>
      </c>
      <c r="I13167" s="4" t="str">
        <f t="shared" si="411"/>
        <v>S2_P1_VDDIO</v>
      </c>
    </row>
    <row r="13168" spans="1:9">
      <c r="A13168" t="s">
        <v>261</v>
      </c>
      <c r="B13168" t="s">
        <v>6866</v>
      </c>
      <c r="C13168" t="s">
        <v>9790</v>
      </c>
      <c r="D13168">
        <v>2</v>
      </c>
      <c r="E13168" t="s">
        <v>169</v>
      </c>
      <c r="F13168">
        <v>2</v>
      </c>
      <c r="G13168">
        <v>2</v>
      </c>
      <c r="H13168" s="4" t="str">
        <f t="shared" si="410"/>
        <v>2CD107.2</v>
      </c>
      <c r="I13168" s="4" t="str">
        <f t="shared" si="411"/>
        <v>DGND</v>
      </c>
    </row>
    <row r="13169" spans="1:9">
      <c r="A13169" t="s">
        <v>261</v>
      </c>
      <c r="B13169" t="s">
        <v>6866</v>
      </c>
      <c r="C13169" t="s">
        <v>9791</v>
      </c>
      <c r="D13169">
        <v>1</v>
      </c>
      <c r="E13169" t="s">
        <v>4850</v>
      </c>
      <c r="F13169">
        <v>1</v>
      </c>
      <c r="G13169">
        <v>1</v>
      </c>
      <c r="H13169" s="4" t="str">
        <f t="shared" si="410"/>
        <v>2CD108.1</v>
      </c>
      <c r="I13169" s="4" t="str">
        <f t="shared" si="411"/>
        <v>S2_GPIO_VDDIO</v>
      </c>
    </row>
    <row r="13170" spans="1:9">
      <c r="A13170" t="s">
        <v>261</v>
      </c>
      <c r="B13170" t="s">
        <v>6866</v>
      </c>
      <c r="C13170" t="s">
        <v>9791</v>
      </c>
      <c r="D13170">
        <v>2</v>
      </c>
      <c r="E13170" t="s">
        <v>169</v>
      </c>
      <c r="F13170">
        <v>2</v>
      </c>
      <c r="G13170">
        <v>2</v>
      </c>
      <c r="H13170" s="4" t="str">
        <f t="shared" si="410"/>
        <v>2CD108.2</v>
      </c>
      <c r="I13170" s="4" t="str">
        <f t="shared" si="411"/>
        <v>DGND</v>
      </c>
    </row>
    <row r="13171" spans="1:9">
      <c r="A13171" t="s">
        <v>261</v>
      </c>
      <c r="B13171" t="s">
        <v>6866</v>
      </c>
      <c r="C13171" t="s">
        <v>6867</v>
      </c>
      <c r="D13171">
        <v>1</v>
      </c>
      <c r="E13171" t="s">
        <v>4849</v>
      </c>
      <c r="F13171">
        <v>1</v>
      </c>
      <c r="G13171">
        <v>1</v>
      </c>
      <c r="H13171" s="4" t="str">
        <f t="shared" si="410"/>
        <v>2CD121.1</v>
      </c>
      <c r="I13171" s="4" t="str">
        <f t="shared" si="411"/>
        <v>S2_APWR_08F</v>
      </c>
    </row>
    <row r="13172" spans="1:9">
      <c r="A13172" t="s">
        <v>261</v>
      </c>
      <c r="B13172" t="s">
        <v>6866</v>
      </c>
      <c r="C13172" t="s">
        <v>6867</v>
      </c>
      <c r="D13172">
        <v>2</v>
      </c>
      <c r="E13172" t="s">
        <v>169</v>
      </c>
      <c r="F13172">
        <v>2</v>
      </c>
      <c r="G13172">
        <v>2</v>
      </c>
      <c r="H13172" s="4" t="str">
        <f t="shared" si="410"/>
        <v>2CD121.2</v>
      </c>
      <c r="I13172" s="4" t="str">
        <f t="shared" si="411"/>
        <v>DGND</v>
      </c>
    </row>
    <row r="13173" spans="1:9">
      <c r="A13173" t="s">
        <v>261</v>
      </c>
      <c r="B13173" t="s">
        <v>6866</v>
      </c>
      <c r="C13173" t="s">
        <v>6868</v>
      </c>
      <c r="D13173">
        <v>1</v>
      </c>
      <c r="E13173" t="s">
        <v>4849</v>
      </c>
      <c r="F13173">
        <v>1</v>
      </c>
      <c r="G13173">
        <v>1</v>
      </c>
      <c r="H13173" s="4" t="str">
        <f t="shared" si="410"/>
        <v>2CD122.1</v>
      </c>
      <c r="I13173" s="4" t="str">
        <f t="shared" si="411"/>
        <v>S2_APWR_08F</v>
      </c>
    </row>
    <row r="13174" spans="1:9">
      <c r="A13174" t="s">
        <v>261</v>
      </c>
      <c r="B13174" t="s">
        <v>6866</v>
      </c>
      <c r="C13174" t="s">
        <v>6868</v>
      </c>
      <c r="D13174">
        <v>2</v>
      </c>
      <c r="E13174" t="s">
        <v>169</v>
      </c>
      <c r="F13174">
        <v>2</v>
      </c>
      <c r="G13174">
        <v>2</v>
      </c>
      <c r="H13174" s="4" t="str">
        <f t="shared" si="410"/>
        <v>2CD122.2</v>
      </c>
      <c r="I13174" s="4" t="str">
        <f t="shared" si="411"/>
        <v>DGND</v>
      </c>
    </row>
    <row r="13175" spans="1:9">
      <c r="A13175" t="s">
        <v>261</v>
      </c>
      <c r="B13175" t="s">
        <v>6866</v>
      </c>
      <c r="C13175" t="s">
        <v>6869</v>
      </c>
      <c r="D13175">
        <v>1</v>
      </c>
      <c r="E13175" t="s">
        <v>4849</v>
      </c>
      <c r="F13175">
        <v>1</v>
      </c>
      <c r="G13175">
        <v>1</v>
      </c>
      <c r="H13175" s="4" t="str">
        <f t="shared" si="410"/>
        <v>2CD123.1</v>
      </c>
      <c r="I13175" s="4" t="str">
        <f t="shared" si="411"/>
        <v>S2_APWR_08F</v>
      </c>
    </row>
    <row r="13176" spans="1:9">
      <c r="A13176" t="s">
        <v>261</v>
      </c>
      <c r="B13176" t="s">
        <v>6866</v>
      </c>
      <c r="C13176" t="s">
        <v>6869</v>
      </c>
      <c r="D13176">
        <v>2</v>
      </c>
      <c r="E13176" t="s">
        <v>169</v>
      </c>
      <c r="F13176">
        <v>2</v>
      </c>
      <c r="G13176">
        <v>2</v>
      </c>
      <c r="H13176" s="4" t="str">
        <f t="shared" si="410"/>
        <v>2CD123.2</v>
      </c>
      <c r="I13176" s="4" t="str">
        <f t="shared" si="411"/>
        <v>DGND</v>
      </c>
    </row>
    <row r="13177" spans="1:9">
      <c r="A13177" t="s">
        <v>261</v>
      </c>
      <c r="B13177" t="s">
        <v>6866</v>
      </c>
      <c r="C13177" t="s">
        <v>6870</v>
      </c>
      <c r="D13177">
        <v>1</v>
      </c>
      <c r="E13177" t="s">
        <v>4849</v>
      </c>
      <c r="F13177">
        <v>1</v>
      </c>
      <c r="G13177">
        <v>1</v>
      </c>
      <c r="H13177" s="4" t="str">
        <f t="shared" si="410"/>
        <v>2CD124.1</v>
      </c>
      <c r="I13177" s="4" t="str">
        <f t="shared" si="411"/>
        <v>S2_APWR_08F</v>
      </c>
    </row>
    <row r="13178" spans="1:9">
      <c r="A13178" t="s">
        <v>261</v>
      </c>
      <c r="B13178" t="s">
        <v>6866</v>
      </c>
      <c r="C13178" t="s">
        <v>6870</v>
      </c>
      <c r="D13178">
        <v>2</v>
      </c>
      <c r="E13178" t="s">
        <v>169</v>
      </c>
      <c r="F13178">
        <v>2</v>
      </c>
      <c r="G13178">
        <v>2</v>
      </c>
      <c r="H13178" s="4" t="str">
        <f t="shared" si="410"/>
        <v>2CD124.2</v>
      </c>
      <c r="I13178" s="4" t="str">
        <f t="shared" si="411"/>
        <v>DGND</v>
      </c>
    </row>
    <row r="13179" spans="1:9">
      <c r="A13179" t="s">
        <v>261</v>
      </c>
      <c r="B13179" t="s">
        <v>6866</v>
      </c>
      <c r="C13179" t="s">
        <v>6871</v>
      </c>
      <c r="D13179">
        <v>1</v>
      </c>
      <c r="E13179" t="s">
        <v>4849</v>
      </c>
      <c r="F13179">
        <v>1</v>
      </c>
      <c r="G13179">
        <v>1</v>
      </c>
      <c r="H13179" s="4" t="str">
        <f t="shared" si="410"/>
        <v>2CD125.1</v>
      </c>
      <c r="I13179" s="4" t="str">
        <f t="shared" si="411"/>
        <v>S2_APWR_08F</v>
      </c>
    </row>
    <row r="13180" spans="1:9">
      <c r="A13180" t="s">
        <v>261</v>
      </c>
      <c r="B13180" t="s">
        <v>6866</v>
      </c>
      <c r="C13180" t="s">
        <v>6871</v>
      </c>
      <c r="D13180">
        <v>2</v>
      </c>
      <c r="E13180" t="s">
        <v>169</v>
      </c>
      <c r="F13180">
        <v>2</v>
      </c>
      <c r="G13180">
        <v>2</v>
      </c>
      <c r="H13180" s="4" t="str">
        <f t="shared" si="410"/>
        <v>2CD125.2</v>
      </c>
      <c r="I13180" s="4" t="str">
        <f t="shared" si="411"/>
        <v>DGND</v>
      </c>
    </row>
    <row r="13181" spans="1:9">
      <c r="A13181" t="s">
        <v>261</v>
      </c>
      <c r="B13181" t="s">
        <v>6866</v>
      </c>
      <c r="C13181" t="s">
        <v>6872</v>
      </c>
      <c r="D13181">
        <v>1</v>
      </c>
      <c r="E13181" t="s">
        <v>4849</v>
      </c>
      <c r="F13181">
        <v>1</v>
      </c>
      <c r="G13181">
        <v>1</v>
      </c>
      <c r="H13181" s="4" t="str">
        <f t="shared" si="410"/>
        <v>2CD126.1</v>
      </c>
      <c r="I13181" s="4" t="str">
        <f t="shared" si="411"/>
        <v>S2_APWR_08F</v>
      </c>
    </row>
    <row r="13182" spans="1:9">
      <c r="A13182" t="s">
        <v>261</v>
      </c>
      <c r="B13182" t="s">
        <v>6866</v>
      </c>
      <c r="C13182" t="s">
        <v>6872</v>
      </c>
      <c r="D13182">
        <v>2</v>
      </c>
      <c r="E13182" t="s">
        <v>169</v>
      </c>
      <c r="F13182">
        <v>2</v>
      </c>
      <c r="G13182">
        <v>2</v>
      </c>
      <c r="H13182" s="4" t="str">
        <f t="shared" si="410"/>
        <v>2CD126.2</v>
      </c>
      <c r="I13182" s="4" t="str">
        <f t="shared" si="411"/>
        <v>DGND</v>
      </c>
    </row>
    <row r="13183" spans="1:9">
      <c r="A13183" t="s">
        <v>261</v>
      </c>
      <c r="B13183" t="s">
        <v>6866</v>
      </c>
      <c r="C13183" t="s">
        <v>6873</v>
      </c>
      <c r="D13183">
        <v>1</v>
      </c>
      <c r="E13183" t="s">
        <v>4850</v>
      </c>
      <c r="F13183">
        <v>1</v>
      </c>
      <c r="G13183">
        <v>1</v>
      </c>
      <c r="H13183" s="4" t="str">
        <f t="shared" si="410"/>
        <v>2CD127.1</v>
      </c>
      <c r="I13183" s="4" t="str">
        <f t="shared" si="411"/>
        <v>S2_GPIO_VDDIO</v>
      </c>
    </row>
    <row r="13184" spans="1:9">
      <c r="A13184" t="s">
        <v>261</v>
      </c>
      <c r="B13184" t="s">
        <v>6866</v>
      </c>
      <c r="C13184" t="s">
        <v>6873</v>
      </c>
      <c r="D13184">
        <v>2</v>
      </c>
      <c r="E13184" t="s">
        <v>169</v>
      </c>
      <c r="F13184">
        <v>2</v>
      </c>
      <c r="G13184">
        <v>2</v>
      </c>
      <c r="H13184" s="4" t="str">
        <f t="shared" si="410"/>
        <v>2CD127.2</v>
      </c>
      <c r="I13184" s="4" t="str">
        <f t="shared" si="411"/>
        <v>DGND</v>
      </c>
    </row>
    <row r="13185" spans="1:9">
      <c r="A13185" t="s">
        <v>261</v>
      </c>
      <c r="B13185" t="s">
        <v>6866</v>
      </c>
      <c r="C13185" t="s">
        <v>6874</v>
      </c>
      <c r="D13185">
        <v>1</v>
      </c>
      <c r="E13185" t="s">
        <v>4850</v>
      </c>
      <c r="F13185">
        <v>1</v>
      </c>
      <c r="G13185">
        <v>1</v>
      </c>
      <c r="H13185" s="4" t="str">
        <f t="shared" si="410"/>
        <v>2CD128.1</v>
      </c>
      <c r="I13185" s="4" t="str">
        <f t="shared" si="411"/>
        <v>S2_GPIO_VDDIO</v>
      </c>
    </row>
    <row r="13186" spans="1:9">
      <c r="A13186" t="s">
        <v>261</v>
      </c>
      <c r="B13186" t="s">
        <v>6866</v>
      </c>
      <c r="C13186" t="s">
        <v>6874</v>
      </c>
      <c r="D13186">
        <v>2</v>
      </c>
      <c r="E13186" t="s">
        <v>169</v>
      </c>
      <c r="F13186">
        <v>2</v>
      </c>
      <c r="G13186">
        <v>2</v>
      </c>
      <c r="H13186" s="4" t="str">
        <f t="shared" ref="H13186:H13249" si="412">CONCATENATE(C13186,".",F13186)</f>
        <v>2CD128.2</v>
      </c>
      <c r="I13186" s="4" t="str">
        <f t="shared" ref="I13186:I13249" si="413">E13186</f>
        <v>DGND</v>
      </c>
    </row>
    <row r="13187" spans="1:9">
      <c r="A13187" t="s">
        <v>261</v>
      </c>
      <c r="B13187" t="s">
        <v>6866</v>
      </c>
      <c r="C13187" t="s">
        <v>6875</v>
      </c>
      <c r="D13187">
        <v>1</v>
      </c>
      <c r="E13187" t="s">
        <v>4850</v>
      </c>
      <c r="F13187">
        <v>1</v>
      </c>
      <c r="G13187">
        <v>1</v>
      </c>
      <c r="H13187" s="4" t="str">
        <f t="shared" si="412"/>
        <v>2CD129.1</v>
      </c>
      <c r="I13187" s="4" t="str">
        <f t="shared" si="413"/>
        <v>S2_GPIO_VDDIO</v>
      </c>
    </row>
    <row r="13188" spans="1:9">
      <c r="A13188" t="s">
        <v>261</v>
      </c>
      <c r="B13188" t="s">
        <v>6866</v>
      </c>
      <c r="C13188" t="s">
        <v>6875</v>
      </c>
      <c r="D13188">
        <v>2</v>
      </c>
      <c r="E13188" t="s">
        <v>169</v>
      </c>
      <c r="F13188">
        <v>2</v>
      </c>
      <c r="G13188">
        <v>2</v>
      </c>
      <c r="H13188" s="4" t="str">
        <f t="shared" si="412"/>
        <v>2CD129.2</v>
      </c>
      <c r="I13188" s="4" t="str">
        <f t="shared" si="413"/>
        <v>DGND</v>
      </c>
    </row>
    <row r="13189" spans="1:9">
      <c r="A13189" t="s">
        <v>261</v>
      </c>
      <c r="B13189" t="s">
        <v>6866</v>
      </c>
      <c r="C13189" t="s">
        <v>6876</v>
      </c>
      <c r="D13189">
        <v>1</v>
      </c>
      <c r="E13189" t="s">
        <v>4850</v>
      </c>
      <c r="F13189">
        <v>1</v>
      </c>
      <c r="G13189">
        <v>1</v>
      </c>
      <c r="H13189" s="4" t="str">
        <f t="shared" si="412"/>
        <v>2CD130.1</v>
      </c>
      <c r="I13189" s="4" t="str">
        <f t="shared" si="413"/>
        <v>S2_GPIO_VDDIO</v>
      </c>
    </row>
    <row r="13190" spans="1:9">
      <c r="A13190" t="s">
        <v>261</v>
      </c>
      <c r="B13190" t="s">
        <v>6866</v>
      </c>
      <c r="C13190" t="s">
        <v>6876</v>
      </c>
      <c r="D13190">
        <v>2</v>
      </c>
      <c r="E13190" t="s">
        <v>169</v>
      </c>
      <c r="F13190">
        <v>2</v>
      </c>
      <c r="G13190">
        <v>2</v>
      </c>
      <c r="H13190" s="4" t="str">
        <f t="shared" si="412"/>
        <v>2CD130.2</v>
      </c>
      <c r="I13190" s="4" t="str">
        <f t="shared" si="413"/>
        <v>DGND</v>
      </c>
    </row>
    <row r="13191" spans="1:9">
      <c r="A13191" t="s">
        <v>261</v>
      </c>
      <c r="B13191" t="s">
        <v>6866</v>
      </c>
      <c r="C13191" t="s">
        <v>6877</v>
      </c>
      <c r="D13191">
        <v>1</v>
      </c>
      <c r="E13191" t="s">
        <v>4850</v>
      </c>
      <c r="F13191">
        <v>1</v>
      </c>
      <c r="G13191">
        <v>1</v>
      </c>
      <c r="H13191" s="4" t="str">
        <f t="shared" si="412"/>
        <v>2CD131.1</v>
      </c>
      <c r="I13191" s="4" t="str">
        <f t="shared" si="413"/>
        <v>S2_GPIO_VDDIO</v>
      </c>
    </row>
    <row r="13192" spans="1:9">
      <c r="A13192" t="s">
        <v>261</v>
      </c>
      <c r="B13192" t="s">
        <v>6866</v>
      </c>
      <c r="C13192" t="s">
        <v>6877</v>
      </c>
      <c r="D13192">
        <v>2</v>
      </c>
      <c r="E13192" t="s">
        <v>169</v>
      </c>
      <c r="F13192">
        <v>2</v>
      </c>
      <c r="G13192">
        <v>2</v>
      </c>
      <c r="H13192" s="4" t="str">
        <f t="shared" si="412"/>
        <v>2CD131.2</v>
      </c>
      <c r="I13192" s="4" t="str">
        <f t="shared" si="413"/>
        <v>DGND</v>
      </c>
    </row>
    <row r="13193" spans="1:9">
      <c r="A13193" t="s">
        <v>261</v>
      </c>
      <c r="B13193" t="s">
        <v>6866</v>
      </c>
      <c r="C13193" t="s">
        <v>6878</v>
      </c>
      <c r="D13193">
        <v>1</v>
      </c>
      <c r="E13193" t="s">
        <v>4850</v>
      </c>
      <c r="F13193">
        <v>1</v>
      </c>
      <c r="G13193">
        <v>1</v>
      </c>
      <c r="H13193" s="4" t="str">
        <f t="shared" si="412"/>
        <v>2CD132.1</v>
      </c>
      <c r="I13193" s="4" t="str">
        <f t="shared" si="413"/>
        <v>S2_GPIO_VDDIO</v>
      </c>
    </row>
    <row r="13194" spans="1:9">
      <c r="A13194" t="s">
        <v>261</v>
      </c>
      <c r="B13194" t="s">
        <v>6866</v>
      </c>
      <c r="C13194" t="s">
        <v>6878</v>
      </c>
      <c r="D13194">
        <v>2</v>
      </c>
      <c r="E13194" t="s">
        <v>169</v>
      </c>
      <c r="F13194">
        <v>2</v>
      </c>
      <c r="G13194">
        <v>2</v>
      </c>
      <c r="H13194" s="4" t="str">
        <f t="shared" si="412"/>
        <v>2CD132.2</v>
      </c>
      <c r="I13194" s="4" t="str">
        <f t="shared" si="413"/>
        <v>DGND</v>
      </c>
    </row>
    <row r="13195" spans="1:9">
      <c r="A13195" t="s">
        <v>261</v>
      </c>
      <c r="B13195" t="s">
        <v>6866</v>
      </c>
      <c r="C13195" t="s">
        <v>6879</v>
      </c>
      <c r="D13195">
        <v>1</v>
      </c>
      <c r="E13195" t="s">
        <v>4850</v>
      </c>
      <c r="F13195">
        <v>1</v>
      </c>
      <c r="G13195">
        <v>1</v>
      </c>
      <c r="H13195" s="4" t="str">
        <f t="shared" si="412"/>
        <v>2CD133.1</v>
      </c>
      <c r="I13195" s="4" t="str">
        <f t="shared" si="413"/>
        <v>S2_GPIO_VDDIO</v>
      </c>
    </row>
    <row r="13196" spans="1:9">
      <c r="A13196" t="s">
        <v>261</v>
      </c>
      <c r="B13196" t="s">
        <v>6866</v>
      </c>
      <c r="C13196" t="s">
        <v>6879</v>
      </c>
      <c r="D13196">
        <v>2</v>
      </c>
      <c r="E13196" t="s">
        <v>169</v>
      </c>
      <c r="F13196">
        <v>2</v>
      </c>
      <c r="G13196">
        <v>2</v>
      </c>
      <c r="H13196" s="4" t="str">
        <f t="shared" si="412"/>
        <v>2CD133.2</v>
      </c>
      <c r="I13196" s="4" t="str">
        <f t="shared" si="413"/>
        <v>DGND</v>
      </c>
    </row>
    <row r="13197" spans="1:9">
      <c r="A13197" t="s">
        <v>261</v>
      </c>
      <c r="B13197" t="s">
        <v>6866</v>
      </c>
      <c r="C13197" t="s">
        <v>6880</v>
      </c>
      <c r="D13197">
        <v>1</v>
      </c>
      <c r="E13197" t="s">
        <v>4850</v>
      </c>
      <c r="F13197">
        <v>1</v>
      </c>
      <c r="G13197">
        <v>1</v>
      </c>
      <c r="H13197" s="4" t="str">
        <f t="shared" si="412"/>
        <v>2CD134.1</v>
      </c>
      <c r="I13197" s="4" t="str">
        <f t="shared" si="413"/>
        <v>S2_GPIO_VDDIO</v>
      </c>
    </row>
    <row r="13198" spans="1:9">
      <c r="A13198" t="s">
        <v>261</v>
      </c>
      <c r="B13198" t="s">
        <v>6866</v>
      </c>
      <c r="C13198" t="s">
        <v>6880</v>
      </c>
      <c r="D13198">
        <v>2</v>
      </c>
      <c r="E13198" t="s">
        <v>169</v>
      </c>
      <c r="F13198">
        <v>2</v>
      </c>
      <c r="G13198">
        <v>2</v>
      </c>
      <c r="H13198" s="4" t="str">
        <f t="shared" si="412"/>
        <v>2CD134.2</v>
      </c>
      <c r="I13198" s="4" t="str">
        <f t="shared" si="413"/>
        <v>DGND</v>
      </c>
    </row>
    <row r="13199" spans="1:9">
      <c r="A13199" t="s">
        <v>261</v>
      </c>
      <c r="B13199" t="s">
        <v>6866</v>
      </c>
      <c r="C13199" t="s">
        <v>6881</v>
      </c>
      <c r="D13199">
        <v>1</v>
      </c>
      <c r="E13199" t="s">
        <v>4851</v>
      </c>
      <c r="F13199">
        <v>1</v>
      </c>
      <c r="G13199">
        <v>1</v>
      </c>
      <c r="H13199" s="4" t="str">
        <f t="shared" si="412"/>
        <v>2CD135.1</v>
      </c>
      <c r="I13199" s="4" t="str">
        <f t="shared" si="413"/>
        <v>S2_F_GPIO_VDDIO</v>
      </c>
    </row>
    <row r="13200" spans="1:9">
      <c r="A13200" t="s">
        <v>261</v>
      </c>
      <c r="B13200" t="s">
        <v>6866</v>
      </c>
      <c r="C13200" t="s">
        <v>6881</v>
      </c>
      <c r="D13200">
        <v>2</v>
      </c>
      <c r="E13200" t="s">
        <v>169</v>
      </c>
      <c r="F13200">
        <v>2</v>
      </c>
      <c r="G13200">
        <v>2</v>
      </c>
      <c r="H13200" s="4" t="str">
        <f t="shared" si="412"/>
        <v>2CD135.2</v>
      </c>
      <c r="I13200" s="4" t="str">
        <f t="shared" si="413"/>
        <v>DGND</v>
      </c>
    </row>
    <row r="13201" spans="1:9">
      <c r="A13201" t="s">
        <v>261</v>
      </c>
      <c r="B13201" t="s">
        <v>6866</v>
      </c>
      <c r="C13201" t="s">
        <v>6882</v>
      </c>
      <c r="D13201">
        <v>1</v>
      </c>
      <c r="E13201" t="s">
        <v>3401</v>
      </c>
      <c r="F13201">
        <v>1</v>
      </c>
      <c r="G13201">
        <v>1</v>
      </c>
      <c r="H13201" s="4" t="str">
        <f t="shared" si="412"/>
        <v>2CD136.1</v>
      </c>
      <c r="I13201" s="4" t="str">
        <f t="shared" si="413"/>
        <v>S2_P0_VDDIO</v>
      </c>
    </row>
    <row r="13202" spans="1:9">
      <c r="A13202" t="s">
        <v>261</v>
      </c>
      <c r="B13202" t="s">
        <v>6866</v>
      </c>
      <c r="C13202" t="s">
        <v>6882</v>
      </c>
      <c r="D13202">
        <v>2</v>
      </c>
      <c r="E13202" t="s">
        <v>169</v>
      </c>
      <c r="F13202">
        <v>2</v>
      </c>
      <c r="G13202">
        <v>2</v>
      </c>
      <c r="H13202" s="4" t="str">
        <f t="shared" si="412"/>
        <v>2CD136.2</v>
      </c>
      <c r="I13202" s="4" t="str">
        <f t="shared" si="413"/>
        <v>DGND</v>
      </c>
    </row>
    <row r="13203" spans="1:9">
      <c r="A13203" t="s">
        <v>261</v>
      </c>
      <c r="B13203" t="s">
        <v>6866</v>
      </c>
      <c r="C13203" t="s">
        <v>6883</v>
      </c>
      <c r="D13203">
        <v>1</v>
      </c>
      <c r="E13203" t="s">
        <v>3401</v>
      </c>
      <c r="F13203">
        <v>1</v>
      </c>
      <c r="G13203">
        <v>1</v>
      </c>
      <c r="H13203" s="4" t="str">
        <f t="shared" si="412"/>
        <v>2CD137.1</v>
      </c>
      <c r="I13203" s="4" t="str">
        <f t="shared" si="413"/>
        <v>S2_P0_VDDIO</v>
      </c>
    </row>
    <row r="13204" spans="1:9">
      <c r="A13204" t="s">
        <v>261</v>
      </c>
      <c r="B13204" t="s">
        <v>6866</v>
      </c>
      <c r="C13204" t="s">
        <v>6883</v>
      </c>
      <c r="D13204">
        <v>2</v>
      </c>
      <c r="E13204" t="s">
        <v>169</v>
      </c>
      <c r="F13204">
        <v>2</v>
      </c>
      <c r="G13204">
        <v>2</v>
      </c>
      <c r="H13204" s="4" t="str">
        <f t="shared" si="412"/>
        <v>2CD137.2</v>
      </c>
      <c r="I13204" s="4" t="str">
        <f t="shared" si="413"/>
        <v>DGND</v>
      </c>
    </row>
    <row r="13205" spans="1:9">
      <c r="A13205" t="s">
        <v>261</v>
      </c>
      <c r="B13205" t="s">
        <v>6866</v>
      </c>
      <c r="C13205" t="s">
        <v>6884</v>
      </c>
      <c r="D13205">
        <v>1</v>
      </c>
      <c r="E13205" t="s">
        <v>3401</v>
      </c>
      <c r="F13205">
        <v>1</v>
      </c>
      <c r="G13205">
        <v>1</v>
      </c>
      <c r="H13205" s="4" t="str">
        <f t="shared" si="412"/>
        <v>2CD138.1</v>
      </c>
      <c r="I13205" s="4" t="str">
        <f t="shared" si="413"/>
        <v>S2_P0_VDDIO</v>
      </c>
    </row>
    <row r="13206" spans="1:9">
      <c r="A13206" t="s">
        <v>261</v>
      </c>
      <c r="B13206" t="s">
        <v>6866</v>
      </c>
      <c r="C13206" t="s">
        <v>6884</v>
      </c>
      <c r="D13206">
        <v>2</v>
      </c>
      <c r="E13206" t="s">
        <v>169</v>
      </c>
      <c r="F13206">
        <v>2</v>
      </c>
      <c r="G13206">
        <v>2</v>
      </c>
      <c r="H13206" s="4" t="str">
        <f t="shared" si="412"/>
        <v>2CD138.2</v>
      </c>
      <c r="I13206" s="4" t="str">
        <f t="shared" si="413"/>
        <v>DGND</v>
      </c>
    </row>
    <row r="13207" spans="1:9">
      <c r="A13207" t="s">
        <v>261</v>
      </c>
      <c r="B13207" t="s">
        <v>6866</v>
      </c>
      <c r="C13207" t="s">
        <v>6885</v>
      </c>
      <c r="D13207">
        <v>1</v>
      </c>
      <c r="E13207" t="s">
        <v>3401</v>
      </c>
      <c r="F13207">
        <v>1</v>
      </c>
      <c r="G13207">
        <v>1</v>
      </c>
      <c r="H13207" s="4" t="str">
        <f t="shared" si="412"/>
        <v>2CD139.1</v>
      </c>
      <c r="I13207" s="4" t="str">
        <f t="shared" si="413"/>
        <v>S2_P0_VDDIO</v>
      </c>
    </row>
    <row r="13208" spans="1:9">
      <c r="A13208" t="s">
        <v>261</v>
      </c>
      <c r="B13208" t="s">
        <v>6866</v>
      </c>
      <c r="C13208" t="s">
        <v>6885</v>
      </c>
      <c r="D13208">
        <v>2</v>
      </c>
      <c r="E13208" t="s">
        <v>169</v>
      </c>
      <c r="F13208">
        <v>2</v>
      </c>
      <c r="G13208">
        <v>2</v>
      </c>
      <c r="H13208" s="4" t="str">
        <f t="shared" si="412"/>
        <v>2CD139.2</v>
      </c>
      <c r="I13208" s="4" t="str">
        <f t="shared" si="413"/>
        <v>DGND</v>
      </c>
    </row>
    <row r="13209" spans="1:9">
      <c r="A13209" t="s">
        <v>261</v>
      </c>
      <c r="B13209" t="s">
        <v>6866</v>
      </c>
      <c r="C13209" t="s">
        <v>9792</v>
      </c>
      <c r="D13209">
        <v>1</v>
      </c>
      <c r="E13209" t="s">
        <v>3407</v>
      </c>
      <c r="F13209">
        <v>1</v>
      </c>
      <c r="G13209">
        <v>1</v>
      </c>
      <c r="H13209" s="4" t="str">
        <f t="shared" si="412"/>
        <v>2CD140.1</v>
      </c>
      <c r="I13209" s="4" t="str">
        <f t="shared" si="413"/>
        <v>S2_P5_VDDIO</v>
      </c>
    </row>
    <row r="13210" spans="1:9">
      <c r="A13210" t="s">
        <v>261</v>
      </c>
      <c r="B13210" t="s">
        <v>6866</v>
      </c>
      <c r="C13210" t="s">
        <v>9792</v>
      </c>
      <c r="D13210">
        <v>2</v>
      </c>
      <c r="E13210" t="s">
        <v>169</v>
      </c>
      <c r="F13210">
        <v>2</v>
      </c>
      <c r="G13210">
        <v>2</v>
      </c>
      <c r="H13210" s="4" t="str">
        <f t="shared" si="412"/>
        <v>2CD140.2</v>
      </c>
      <c r="I13210" s="4" t="str">
        <f t="shared" si="413"/>
        <v>DGND</v>
      </c>
    </row>
    <row r="13211" spans="1:9">
      <c r="A13211" t="s">
        <v>261</v>
      </c>
      <c r="B13211" t="s">
        <v>6866</v>
      </c>
      <c r="C13211" t="s">
        <v>9793</v>
      </c>
      <c r="D13211">
        <v>1</v>
      </c>
      <c r="E13211" t="s">
        <v>3407</v>
      </c>
      <c r="F13211">
        <v>1</v>
      </c>
      <c r="G13211">
        <v>1</v>
      </c>
      <c r="H13211" s="4" t="str">
        <f t="shared" si="412"/>
        <v>2CD141.1</v>
      </c>
      <c r="I13211" s="4" t="str">
        <f t="shared" si="413"/>
        <v>S2_P5_VDDIO</v>
      </c>
    </row>
    <row r="13212" spans="1:9">
      <c r="A13212" t="s">
        <v>261</v>
      </c>
      <c r="B13212" t="s">
        <v>6866</v>
      </c>
      <c r="C13212" t="s">
        <v>9793</v>
      </c>
      <c r="D13212">
        <v>2</v>
      </c>
      <c r="E13212" t="s">
        <v>169</v>
      </c>
      <c r="F13212">
        <v>2</v>
      </c>
      <c r="G13212">
        <v>2</v>
      </c>
      <c r="H13212" s="4" t="str">
        <f t="shared" si="412"/>
        <v>2CD141.2</v>
      </c>
      <c r="I13212" s="4" t="str">
        <f t="shared" si="413"/>
        <v>DGND</v>
      </c>
    </row>
    <row r="13213" spans="1:9">
      <c r="A13213" t="s">
        <v>261</v>
      </c>
      <c r="B13213" t="s">
        <v>6866</v>
      </c>
      <c r="C13213" t="s">
        <v>9794</v>
      </c>
      <c r="D13213">
        <v>1</v>
      </c>
      <c r="E13213" t="s">
        <v>4850</v>
      </c>
      <c r="F13213">
        <v>1</v>
      </c>
      <c r="G13213">
        <v>1</v>
      </c>
      <c r="H13213" s="4" t="str">
        <f t="shared" si="412"/>
        <v>2CD143.1</v>
      </c>
      <c r="I13213" s="4" t="str">
        <f t="shared" si="413"/>
        <v>S2_GPIO_VDDIO</v>
      </c>
    </row>
    <row r="13214" spans="1:9">
      <c r="A13214" t="s">
        <v>261</v>
      </c>
      <c r="B13214" t="s">
        <v>6866</v>
      </c>
      <c r="C13214" t="s">
        <v>9794</v>
      </c>
      <c r="D13214">
        <v>2</v>
      </c>
      <c r="E13214" t="s">
        <v>169</v>
      </c>
      <c r="F13214">
        <v>2</v>
      </c>
      <c r="G13214">
        <v>2</v>
      </c>
      <c r="H13214" s="4" t="str">
        <f t="shared" si="412"/>
        <v>2CD143.2</v>
      </c>
      <c r="I13214" s="4" t="str">
        <f t="shared" si="413"/>
        <v>DGND</v>
      </c>
    </row>
    <row r="13215" spans="1:9">
      <c r="A13215" t="s">
        <v>261</v>
      </c>
      <c r="B13215" t="s">
        <v>6866</v>
      </c>
      <c r="C13215" t="s">
        <v>6886</v>
      </c>
      <c r="D13215">
        <v>1</v>
      </c>
      <c r="E13215" t="s">
        <v>4852</v>
      </c>
      <c r="F13215">
        <v>1</v>
      </c>
      <c r="G13215">
        <v>1</v>
      </c>
      <c r="H13215" s="4" t="str">
        <f t="shared" si="412"/>
        <v>2CD144.1</v>
      </c>
      <c r="I13215" s="4" t="str">
        <f t="shared" si="413"/>
        <v>S2_F_P0_1_5_VDDIO</v>
      </c>
    </row>
    <row r="13216" spans="1:9">
      <c r="A13216" t="s">
        <v>261</v>
      </c>
      <c r="B13216" t="s">
        <v>6866</v>
      </c>
      <c r="C13216" t="s">
        <v>6886</v>
      </c>
      <c r="D13216">
        <v>2</v>
      </c>
      <c r="E13216" t="s">
        <v>169</v>
      </c>
      <c r="F13216">
        <v>2</v>
      </c>
      <c r="G13216">
        <v>2</v>
      </c>
      <c r="H13216" s="4" t="str">
        <f t="shared" si="412"/>
        <v>2CD144.2</v>
      </c>
      <c r="I13216" s="4" t="str">
        <f t="shared" si="413"/>
        <v>DGND</v>
      </c>
    </row>
    <row r="13217" spans="1:9">
      <c r="A13217" t="s">
        <v>261</v>
      </c>
      <c r="B13217" t="s">
        <v>6866</v>
      </c>
      <c r="C13217" t="s">
        <v>6887</v>
      </c>
      <c r="D13217">
        <v>1</v>
      </c>
      <c r="E13217" t="s">
        <v>3405</v>
      </c>
      <c r="F13217">
        <v>1</v>
      </c>
      <c r="G13217">
        <v>1</v>
      </c>
      <c r="H13217" s="4" t="str">
        <f t="shared" si="412"/>
        <v>2CD145.1</v>
      </c>
      <c r="I13217" s="4" t="str">
        <f t="shared" si="413"/>
        <v>S2_P1_VDDIO</v>
      </c>
    </row>
    <row r="13218" spans="1:9">
      <c r="A13218" t="s">
        <v>261</v>
      </c>
      <c r="B13218" t="s">
        <v>6866</v>
      </c>
      <c r="C13218" t="s">
        <v>6887</v>
      </c>
      <c r="D13218">
        <v>2</v>
      </c>
      <c r="E13218" t="s">
        <v>169</v>
      </c>
      <c r="F13218">
        <v>2</v>
      </c>
      <c r="G13218">
        <v>2</v>
      </c>
      <c r="H13218" s="4" t="str">
        <f t="shared" si="412"/>
        <v>2CD145.2</v>
      </c>
      <c r="I13218" s="4" t="str">
        <f t="shared" si="413"/>
        <v>DGND</v>
      </c>
    </row>
    <row r="13219" spans="1:9">
      <c r="A13219" t="s">
        <v>261</v>
      </c>
      <c r="B13219" t="s">
        <v>6866</v>
      </c>
      <c r="C13219" t="s">
        <v>6888</v>
      </c>
      <c r="D13219">
        <v>1</v>
      </c>
      <c r="E13219" t="s">
        <v>3405</v>
      </c>
      <c r="F13219">
        <v>1</v>
      </c>
      <c r="G13219">
        <v>1</v>
      </c>
      <c r="H13219" s="4" t="str">
        <f t="shared" si="412"/>
        <v>2CD146.1</v>
      </c>
      <c r="I13219" s="4" t="str">
        <f t="shared" si="413"/>
        <v>S2_P1_VDDIO</v>
      </c>
    </row>
    <row r="13220" spans="1:9">
      <c r="A13220" t="s">
        <v>261</v>
      </c>
      <c r="B13220" t="s">
        <v>6866</v>
      </c>
      <c r="C13220" t="s">
        <v>6888</v>
      </c>
      <c r="D13220">
        <v>2</v>
      </c>
      <c r="E13220" t="s">
        <v>169</v>
      </c>
      <c r="F13220">
        <v>2</v>
      </c>
      <c r="G13220">
        <v>2</v>
      </c>
      <c r="H13220" s="4" t="str">
        <f t="shared" si="412"/>
        <v>2CD146.2</v>
      </c>
      <c r="I13220" s="4" t="str">
        <f t="shared" si="413"/>
        <v>DGND</v>
      </c>
    </row>
    <row r="13221" spans="1:9">
      <c r="A13221" t="s">
        <v>261</v>
      </c>
      <c r="B13221" t="s">
        <v>6866</v>
      </c>
      <c r="C13221" t="s">
        <v>6889</v>
      </c>
      <c r="D13221">
        <v>1</v>
      </c>
      <c r="E13221" t="s">
        <v>3405</v>
      </c>
      <c r="F13221">
        <v>1</v>
      </c>
      <c r="G13221">
        <v>1</v>
      </c>
      <c r="H13221" s="4" t="str">
        <f t="shared" si="412"/>
        <v>2CD147.1</v>
      </c>
      <c r="I13221" s="4" t="str">
        <f t="shared" si="413"/>
        <v>S2_P1_VDDIO</v>
      </c>
    </row>
    <row r="13222" spans="1:9">
      <c r="A13222" t="s">
        <v>261</v>
      </c>
      <c r="B13222" t="s">
        <v>6866</v>
      </c>
      <c r="C13222" t="s">
        <v>6889</v>
      </c>
      <c r="D13222">
        <v>2</v>
      </c>
      <c r="E13222" t="s">
        <v>169</v>
      </c>
      <c r="F13222">
        <v>2</v>
      </c>
      <c r="G13222">
        <v>2</v>
      </c>
      <c r="H13222" s="4" t="str">
        <f t="shared" si="412"/>
        <v>2CD147.2</v>
      </c>
      <c r="I13222" s="4" t="str">
        <f t="shared" si="413"/>
        <v>DGND</v>
      </c>
    </row>
    <row r="13223" spans="1:9">
      <c r="A13223" t="s">
        <v>261</v>
      </c>
      <c r="B13223" t="s">
        <v>6866</v>
      </c>
      <c r="C13223" t="s">
        <v>6890</v>
      </c>
      <c r="D13223">
        <v>1</v>
      </c>
      <c r="E13223" t="s">
        <v>3405</v>
      </c>
      <c r="F13223">
        <v>1</v>
      </c>
      <c r="G13223">
        <v>1</v>
      </c>
      <c r="H13223" s="4" t="str">
        <f t="shared" si="412"/>
        <v>2CD148.1</v>
      </c>
      <c r="I13223" s="4" t="str">
        <f t="shared" si="413"/>
        <v>S2_P1_VDDIO</v>
      </c>
    </row>
    <row r="13224" spans="1:9">
      <c r="A13224" t="s">
        <v>261</v>
      </c>
      <c r="B13224" t="s">
        <v>6866</v>
      </c>
      <c r="C13224" t="s">
        <v>6890</v>
      </c>
      <c r="D13224">
        <v>2</v>
      </c>
      <c r="E13224" t="s">
        <v>169</v>
      </c>
      <c r="F13224">
        <v>2</v>
      </c>
      <c r="G13224">
        <v>2</v>
      </c>
      <c r="H13224" s="4" t="str">
        <f t="shared" si="412"/>
        <v>2CD148.2</v>
      </c>
      <c r="I13224" s="4" t="str">
        <f t="shared" si="413"/>
        <v>DGND</v>
      </c>
    </row>
    <row r="13225" spans="1:9">
      <c r="A13225" t="s">
        <v>261</v>
      </c>
      <c r="B13225" t="s">
        <v>6866</v>
      </c>
      <c r="C13225" t="s">
        <v>6891</v>
      </c>
      <c r="D13225">
        <v>1</v>
      </c>
      <c r="E13225" t="s">
        <v>4852</v>
      </c>
      <c r="F13225">
        <v>1</v>
      </c>
      <c r="G13225">
        <v>1</v>
      </c>
      <c r="H13225" s="4" t="str">
        <f t="shared" si="412"/>
        <v>2CD149.1</v>
      </c>
      <c r="I13225" s="4" t="str">
        <f t="shared" si="413"/>
        <v>S2_F_P0_1_5_VDDIO</v>
      </c>
    </row>
    <row r="13226" spans="1:9">
      <c r="A13226" t="s">
        <v>261</v>
      </c>
      <c r="B13226" t="s">
        <v>6866</v>
      </c>
      <c r="C13226" t="s">
        <v>6891</v>
      </c>
      <c r="D13226">
        <v>2</v>
      </c>
      <c r="E13226" t="s">
        <v>169</v>
      </c>
      <c r="F13226">
        <v>2</v>
      </c>
      <c r="G13226">
        <v>2</v>
      </c>
      <c r="H13226" s="4" t="str">
        <f t="shared" si="412"/>
        <v>2CD149.2</v>
      </c>
      <c r="I13226" s="4" t="str">
        <f t="shared" si="413"/>
        <v>DGND</v>
      </c>
    </row>
    <row r="13227" spans="1:9">
      <c r="A13227" t="s">
        <v>261</v>
      </c>
      <c r="B13227" t="s">
        <v>6866</v>
      </c>
      <c r="C13227" t="s">
        <v>6892</v>
      </c>
      <c r="D13227">
        <v>1</v>
      </c>
      <c r="E13227" t="s">
        <v>3407</v>
      </c>
      <c r="F13227">
        <v>1</v>
      </c>
      <c r="G13227">
        <v>1</v>
      </c>
      <c r="H13227" s="4" t="str">
        <f t="shared" si="412"/>
        <v>2CD150.1</v>
      </c>
      <c r="I13227" s="4" t="str">
        <f t="shared" si="413"/>
        <v>S2_P5_VDDIO</v>
      </c>
    </row>
    <row r="13228" spans="1:9">
      <c r="A13228" t="s">
        <v>261</v>
      </c>
      <c r="B13228" t="s">
        <v>6866</v>
      </c>
      <c r="C13228" t="s">
        <v>6892</v>
      </c>
      <c r="D13228">
        <v>2</v>
      </c>
      <c r="E13228" t="s">
        <v>169</v>
      </c>
      <c r="F13228">
        <v>2</v>
      </c>
      <c r="G13228">
        <v>2</v>
      </c>
      <c r="H13228" s="4" t="str">
        <f t="shared" si="412"/>
        <v>2CD150.2</v>
      </c>
      <c r="I13228" s="4" t="str">
        <f t="shared" si="413"/>
        <v>DGND</v>
      </c>
    </row>
    <row r="13229" spans="1:9">
      <c r="A13229" t="s">
        <v>261</v>
      </c>
      <c r="B13229" t="s">
        <v>6866</v>
      </c>
      <c r="C13229" t="s">
        <v>6893</v>
      </c>
      <c r="D13229">
        <v>1</v>
      </c>
      <c r="E13229" t="s">
        <v>3407</v>
      </c>
      <c r="F13229">
        <v>1</v>
      </c>
      <c r="G13229">
        <v>1</v>
      </c>
      <c r="H13229" s="4" t="str">
        <f t="shared" si="412"/>
        <v>2CD151.1</v>
      </c>
      <c r="I13229" s="4" t="str">
        <f t="shared" si="413"/>
        <v>S2_P5_VDDIO</v>
      </c>
    </row>
    <row r="13230" spans="1:9">
      <c r="A13230" t="s">
        <v>261</v>
      </c>
      <c r="B13230" t="s">
        <v>6866</v>
      </c>
      <c r="C13230" t="s">
        <v>6893</v>
      </c>
      <c r="D13230">
        <v>2</v>
      </c>
      <c r="E13230" t="s">
        <v>169</v>
      </c>
      <c r="F13230">
        <v>2</v>
      </c>
      <c r="G13230">
        <v>2</v>
      </c>
      <c r="H13230" s="4" t="str">
        <f t="shared" si="412"/>
        <v>2CD151.2</v>
      </c>
      <c r="I13230" s="4" t="str">
        <f t="shared" si="413"/>
        <v>DGND</v>
      </c>
    </row>
    <row r="13231" spans="1:9">
      <c r="A13231" t="s">
        <v>261</v>
      </c>
      <c r="B13231" t="s">
        <v>6866</v>
      </c>
      <c r="C13231" t="s">
        <v>6894</v>
      </c>
      <c r="D13231">
        <v>1</v>
      </c>
      <c r="E13231" t="s">
        <v>3407</v>
      </c>
      <c r="F13231">
        <v>1</v>
      </c>
      <c r="G13231">
        <v>1</v>
      </c>
      <c r="H13231" s="4" t="str">
        <f t="shared" si="412"/>
        <v>2CD152.1</v>
      </c>
      <c r="I13231" s="4" t="str">
        <f t="shared" si="413"/>
        <v>S2_P5_VDDIO</v>
      </c>
    </row>
    <row r="13232" spans="1:9">
      <c r="A13232" t="s">
        <v>261</v>
      </c>
      <c r="B13232" t="s">
        <v>6866</v>
      </c>
      <c r="C13232" t="s">
        <v>6894</v>
      </c>
      <c r="D13232">
        <v>2</v>
      </c>
      <c r="E13232" t="s">
        <v>169</v>
      </c>
      <c r="F13232">
        <v>2</v>
      </c>
      <c r="G13232">
        <v>2</v>
      </c>
      <c r="H13232" s="4" t="str">
        <f t="shared" si="412"/>
        <v>2CD152.2</v>
      </c>
      <c r="I13232" s="4" t="str">
        <f t="shared" si="413"/>
        <v>DGND</v>
      </c>
    </row>
    <row r="13233" spans="1:9">
      <c r="A13233" t="s">
        <v>261</v>
      </c>
      <c r="B13233" t="s">
        <v>6866</v>
      </c>
      <c r="C13233" t="s">
        <v>6895</v>
      </c>
      <c r="D13233">
        <v>1</v>
      </c>
      <c r="E13233" t="s">
        <v>4852</v>
      </c>
      <c r="F13233">
        <v>1</v>
      </c>
      <c r="G13233">
        <v>1</v>
      </c>
      <c r="H13233" s="4" t="str">
        <f t="shared" si="412"/>
        <v>2CD154.1</v>
      </c>
      <c r="I13233" s="4" t="str">
        <f t="shared" si="413"/>
        <v>S2_F_P0_1_5_VDDIO</v>
      </c>
    </row>
    <row r="13234" spans="1:9">
      <c r="A13234" t="s">
        <v>261</v>
      </c>
      <c r="B13234" t="s">
        <v>6866</v>
      </c>
      <c r="C13234" t="s">
        <v>6895</v>
      </c>
      <c r="D13234">
        <v>2</v>
      </c>
      <c r="E13234" t="s">
        <v>169</v>
      </c>
      <c r="F13234">
        <v>2</v>
      </c>
      <c r="G13234">
        <v>2</v>
      </c>
      <c r="H13234" s="4" t="str">
        <f t="shared" si="412"/>
        <v>2CD154.2</v>
      </c>
      <c r="I13234" s="4" t="str">
        <f t="shared" si="413"/>
        <v>DGND</v>
      </c>
    </row>
    <row r="13235" spans="1:9">
      <c r="A13235" t="s">
        <v>261</v>
      </c>
      <c r="B13235" t="s">
        <v>6866</v>
      </c>
      <c r="C13235" t="s">
        <v>8411</v>
      </c>
      <c r="D13235">
        <v>1</v>
      </c>
      <c r="E13235" t="s">
        <v>4851</v>
      </c>
      <c r="F13235">
        <v>1</v>
      </c>
      <c r="G13235">
        <v>1</v>
      </c>
      <c r="H13235" s="4" t="str">
        <f t="shared" si="412"/>
        <v>2CD180.1</v>
      </c>
      <c r="I13235" s="4" t="str">
        <f t="shared" si="413"/>
        <v>S2_F_GPIO_VDDIO</v>
      </c>
    </row>
    <row r="13236" spans="1:9">
      <c r="A13236" t="s">
        <v>261</v>
      </c>
      <c r="B13236" t="s">
        <v>6866</v>
      </c>
      <c r="C13236" t="s">
        <v>8411</v>
      </c>
      <c r="D13236">
        <v>2</v>
      </c>
      <c r="E13236" t="s">
        <v>169</v>
      </c>
      <c r="F13236">
        <v>2</v>
      </c>
      <c r="G13236">
        <v>2</v>
      </c>
      <c r="H13236" s="4" t="str">
        <f t="shared" si="412"/>
        <v>2CD180.2</v>
      </c>
      <c r="I13236" s="4" t="str">
        <f t="shared" si="413"/>
        <v>DGND</v>
      </c>
    </row>
    <row r="13237" spans="1:9">
      <c r="A13237" t="s">
        <v>261</v>
      </c>
      <c r="B13237" t="s">
        <v>6866</v>
      </c>
      <c r="C13237" t="s">
        <v>8412</v>
      </c>
      <c r="D13237">
        <v>1</v>
      </c>
      <c r="E13237" t="s">
        <v>4852</v>
      </c>
      <c r="F13237">
        <v>1</v>
      </c>
      <c r="G13237">
        <v>1</v>
      </c>
      <c r="H13237" s="4" t="str">
        <f t="shared" si="412"/>
        <v>2CD181.1</v>
      </c>
      <c r="I13237" s="4" t="str">
        <f t="shared" si="413"/>
        <v>S2_F_P0_1_5_VDDIO</v>
      </c>
    </row>
    <row r="13238" spans="1:9">
      <c r="A13238" t="s">
        <v>261</v>
      </c>
      <c r="B13238" t="s">
        <v>6866</v>
      </c>
      <c r="C13238" t="s">
        <v>8412</v>
      </c>
      <c r="D13238">
        <v>2</v>
      </c>
      <c r="E13238" t="s">
        <v>169</v>
      </c>
      <c r="F13238">
        <v>2</v>
      </c>
      <c r="G13238">
        <v>2</v>
      </c>
      <c r="H13238" s="4" t="str">
        <f t="shared" si="412"/>
        <v>2CD181.2</v>
      </c>
      <c r="I13238" s="4" t="str">
        <f t="shared" si="413"/>
        <v>DGND</v>
      </c>
    </row>
    <row r="13239" spans="1:9">
      <c r="A13239" t="s">
        <v>261</v>
      </c>
      <c r="B13239" t="s">
        <v>6866</v>
      </c>
      <c r="C13239" t="s">
        <v>8413</v>
      </c>
      <c r="D13239">
        <v>1</v>
      </c>
      <c r="E13239" t="s">
        <v>4852</v>
      </c>
      <c r="F13239">
        <v>1</v>
      </c>
      <c r="G13239">
        <v>1</v>
      </c>
      <c r="H13239" s="4" t="str">
        <f t="shared" si="412"/>
        <v>2CD182.1</v>
      </c>
      <c r="I13239" s="4" t="str">
        <f t="shared" si="413"/>
        <v>S2_F_P0_1_5_VDDIO</v>
      </c>
    </row>
    <row r="13240" spans="1:9">
      <c r="A13240" t="s">
        <v>261</v>
      </c>
      <c r="B13240" t="s">
        <v>6866</v>
      </c>
      <c r="C13240" t="s">
        <v>8413</v>
      </c>
      <c r="D13240">
        <v>2</v>
      </c>
      <c r="E13240" t="s">
        <v>169</v>
      </c>
      <c r="F13240">
        <v>2</v>
      </c>
      <c r="G13240">
        <v>2</v>
      </c>
      <c r="H13240" s="4" t="str">
        <f t="shared" si="412"/>
        <v>2CD182.2</v>
      </c>
      <c r="I13240" s="4" t="str">
        <f t="shared" si="413"/>
        <v>DGND</v>
      </c>
    </row>
    <row r="13241" spans="1:9">
      <c r="A13241" t="s">
        <v>261</v>
      </c>
      <c r="B13241" t="s">
        <v>6866</v>
      </c>
      <c r="C13241" t="s">
        <v>8414</v>
      </c>
      <c r="D13241">
        <v>1</v>
      </c>
      <c r="E13241" t="s">
        <v>4852</v>
      </c>
      <c r="F13241">
        <v>1</v>
      </c>
      <c r="G13241">
        <v>1</v>
      </c>
      <c r="H13241" s="4" t="str">
        <f t="shared" si="412"/>
        <v>2CD183.1</v>
      </c>
      <c r="I13241" s="4" t="str">
        <f t="shared" si="413"/>
        <v>S2_F_P0_1_5_VDDIO</v>
      </c>
    </row>
    <row r="13242" spans="1:9">
      <c r="A13242" t="s">
        <v>261</v>
      </c>
      <c r="B13242" t="s">
        <v>6866</v>
      </c>
      <c r="C13242" t="s">
        <v>8414</v>
      </c>
      <c r="D13242">
        <v>2</v>
      </c>
      <c r="E13242" t="s">
        <v>169</v>
      </c>
      <c r="F13242">
        <v>2</v>
      </c>
      <c r="G13242">
        <v>2</v>
      </c>
      <c r="H13242" s="4" t="str">
        <f t="shared" si="412"/>
        <v>2CD183.2</v>
      </c>
      <c r="I13242" s="4" t="str">
        <f t="shared" si="413"/>
        <v>DGND</v>
      </c>
    </row>
    <row r="13243" spans="1:9">
      <c r="A13243" t="s">
        <v>261</v>
      </c>
      <c r="B13243" t="s">
        <v>6866</v>
      </c>
      <c r="C13243" t="s">
        <v>6896</v>
      </c>
      <c r="D13243" t="s">
        <v>491</v>
      </c>
      <c r="E13243" t="s">
        <v>490</v>
      </c>
      <c r="F13243">
        <v>1</v>
      </c>
      <c r="G13243" t="s">
        <v>491</v>
      </c>
      <c r="H13243" s="4" t="str">
        <f t="shared" si="412"/>
        <v>2K5.1</v>
      </c>
      <c r="I13243" s="4" t="str">
        <f t="shared" si="413"/>
        <v>VP12</v>
      </c>
    </row>
    <row r="13244" spans="1:9">
      <c r="A13244" t="s">
        <v>261</v>
      </c>
      <c r="B13244" t="s">
        <v>6866</v>
      </c>
      <c r="C13244" t="s">
        <v>6896</v>
      </c>
      <c r="D13244" t="s">
        <v>492</v>
      </c>
      <c r="E13244" t="s">
        <v>4851</v>
      </c>
      <c r="F13244">
        <v>4</v>
      </c>
      <c r="G13244" t="s">
        <v>492</v>
      </c>
      <c r="H13244" s="4" t="str">
        <f t="shared" si="412"/>
        <v>2K5.4</v>
      </c>
      <c r="I13244" s="4" t="str">
        <f t="shared" si="413"/>
        <v>S2_F_GPIO_VDDIO</v>
      </c>
    </row>
    <row r="13245" spans="1:9">
      <c r="A13245" t="s">
        <v>261</v>
      </c>
      <c r="B13245" t="s">
        <v>6866</v>
      </c>
      <c r="C13245" t="s">
        <v>6896</v>
      </c>
      <c r="D13245" t="s">
        <v>493</v>
      </c>
      <c r="E13245" t="s">
        <v>4852</v>
      </c>
      <c r="F13245">
        <v>9</v>
      </c>
      <c r="G13245" t="s">
        <v>493</v>
      </c>
      <c r="H13245" s="4" t="str">
        <f t="shared" si="412"/>
        <v>2K5.9</v>
      </c>
      <c r="I13245" s="4" t="str">
        <f t="shared" si="413"/>
        <v>S2_F_P0_1_5_VDDIO</v>
      </c>
    </row>
    <row r="13246" spans="1:9">
      <c r="A13246" t="s">
        <v>261</v>
      </c>
      <c r="B13246" t="s">
        <v>6866</v>
      </c>
      <c r="C13246" t="s">
        <v>6896</v>
      </c>
      <c r="D13246" t="s">
        <v>494</v>
      </c>
      <c r="E13246" t="s">
        <v>8904</v>
      </c>
      <c r="F13246">
        <v>12</v>
      </c>
      <c r="G13246" t="s">
        <v>494</v>
      </c>
      <c r="H13246" s="4" t="str">
        <f t="shared" si="412"/>
        <v>2K5.12</v>
      </c>
      <c r="I13246" s="4" t="str">
        <f t="shared" si="413"/>
        <v>SC_UDB005</v>
      </c>
    </row>
    <row r="13247" spans="1:9">
      <c r="A13247" t="s">
        <v>261</v>
      </c>
      <c r="B13247" t="s">
        <v>6866</v>
      </c>
      <c r="C13247" t="s">
        <v>6896</v>
      </c>
      <c r="D13247" t="s">
        <v>192</v>
      </c>
      <c r="E13247" t="s">
        <v>4849</v>
      </c>
      <c r="F13247">
        <v>3</v>
      </c>
      <c r="G13247" t="s">
        <v>192</v>
      </c>
      <c r="H13247" s="4" t="str">
        <f t="shared" si="412"/>
        <v>2K5.3</v>
      </c>
      <c r="I13247" s="4" t="str">
        <f t="shared" si="413"/>
        <v>S2_APWR_08F</v>
      </c>
    </row>
    <row r="13248" spans="1:9">
      <c r="A13248" t="s">
        <v>261</v>
      </c>
      <c r="B13248" t="s">
        <v>6866</v>
      </c>
      <c r="C13248" t="s">
        <v>6896</v>
      </c>
      <c r="D13248" t="s">
        <v>193</v>
      </c>
      <c r="E13248" t="s">
        <v>4849</v>
      </c>
      <c r="F13248">
        <v>10</v>
      </c>
      <c r="G13248" t="s">
        <v>193</v>
      </c>
      <c r="H13248" s="4" t="str">
        <f t="shared" si="412"/>
        <v>2K5.10</v>
      </c>
      <c r="I13248" s="4" t="str">
        <f t="shared" si="413"/>
        <v>S2_APWR_08F</v>
      </c>
    </row>
    <row r="13249" spans="1:9">
      <c r="A13249" t="s">
        <v>261</v>
      </c>
      <c r="B13249" t="s">
        <v>6866</v>
      </c>
      <c r="C13249" t="s">
        <v>6896</v>
      </c>
      <c r="D13249" t="s">
        <v>495</v>
      </c>
      <c r="E13249" t="s">
        <v>4849</v>
      </c>
      <c r="F13249">
        <v>5</v>
      </c>
      <c r="G13249" t="s">
        <v>495</v>
      </c>
      <c r="H13249" s="4" t="str">
        <f t="shared" si="412"/>
        <v>2K5.5</v>
      </c>
      <c r="I13249" s="4" t="str">
        <f t="shared" si="413"/>
        <v>S2_APWR_08F</v>
      </c>
    </row>
    <row r="13250" spans="1:9">
      <c r="A13250" t="s">
        <v>261</v>
      </c>
      <c r="B13250" t="s">
        <v>6866</v>
      </c>
      <c r="C13250" t="s">
        <v>6896</v>
      </c>
      <c r="D13250" t="s">
        <v>496</v>
      </c>
      <c r="F13250">
        <v>8</v>
      </c>
      <c r="G13250" t="s">
        <v>496</v>
      </c>
      <c r="H13250" s="4" t="str">
        <f t="shared" ref="H13250:H13313" si="414">CONCATENATE(C13250,".",F13250)</f>
        <v>2K5.8</v>
      </c>
      <c r="I13250" s="4">
        <f t="shared" ref="I13250:I13313" si="415">E13250</f>
        <v>0</v>
      </c>
    </row>
    <row r="13251" spans="1:9">
      <c r="A13251" t="s">
        <v>261</v>
      </c>
      <c r="B13251" t="s">
        <v>6866</v>
      </c>
      <c r="C13251" t="s">
        <v>6897</v>
      </c>
      <c r="D13251">
        <v>1</v>
      </c>
      <c r="E13251" t="s">
        <v>4853</v>
      </c>
      <c r="F13251">
        <v>1</v>
      </c>
      <c r="G13251">
        <v>1</v>
      </c>
      <c r="H13251" s="4" t="str">
        <f t="shared" si="414"/>
        <v>2RD62.1</v>
      </c>
      <c r="I13251" s="4" t="str">
        <f t="shared" si="415"/>
        <v>S2_SPI_VDDIO</v>
      </c>
    </row>
    <row r="13252" spans="1:9">
      <c r="A13252" t="s">
        <v>261</v>
      </c>
      <c r="B13252" t="s">
        <v>6866</v>
      </c>
      <c r="C13252" t="s">
        <v>6897</v>
      </c>
      <c r="D13252">
        <v>2</v>
      </c>
      <c r="E13252" t="s">
        <v>4850</v>
      </c>
      <c r="F13252">
        <v>2</v>
      </c>
      <c r="G13252">
        <v>2</v>
      </c>
      <c r="H13252" s="4" t="str">
        <f t="shared" si="414"/>
        <v>2RD62.2</v>
      </c>
      <c r="I13252" s="4" t="str">
        <f t="shared" si="415"/>
        <v>S2_GPIO_VDDIO</v>
      </c>
    </row>
    <row r="13253" spans="1:9">
      <c r="A13253" t="s">
        <v>261</v>
      </c>
      <c r="B13253" t="s">
        <v>6866</v>
      </c>
      <c r="C13253" t="s">
        <v>6898</v>
      </c>
      <c r="D13253">
        <v>1</v>
      </c>
      <c r="E13253" t="s">
        <v>4850</v>
      </c>
      <c r="F13253">
        <v>1</v>
      </c>
      <c r="G13253">
        <v>1</v>
      </c>
      <c r="H13253" s="4" t="str">
        <f t="shared" si="414"/>
        <v>2RD64.1</v>
      </c>
      <c r="I13253" s="4" t="str">
        <f t="shared" si="415"/>
        <v>S2_GPIO_VDDIO</v>
      </c>
    </row>
    <row r="13254" spans="1:9">
      <c r="A13254" t="s">
        <v>261</v>
      </c>
      <c r="B13254" t="s">
        <v>6866</v>
      </c>
      <c r="C13254" t="s">
        <v>6898</v>
      </c>
      <c r="D13254">
        <v>2</v>
      </c>
      <c r="E13254" t="s">
        <v>4851</v>
      </c>
      <c r="F13254">
        <v>2</v>
      </c>
      <c r="G13254">
        <v>2</v>
      </c>
      <c r="H13254" s="4" t="str">
        <f t="shared" si="414"/>
        <v>2RD64.2</v>
      </c>
      <c r="I13254" s="4" t="str">
        <f t="shared" si="415"/>
        <v>S2_F_GPIO_VDDIO</v>
      </c>
    </row>
    <row r="13255" spans="1:9">
      <c r="A13255" t="s">
        <v>261</v>
      </c>
      <c r="B13255" t="s">
        <v>6866</v>
      </c>
      <c r="C13255" t="s">
        <v>6899</v>
      </c>
      <c r="D13255">
        <v>1</v>
      </c>
      <c r="E13255" t="s">
        <v>4850</v>
      </c>
      <c r="F13255">
        <v>1</v>
      </c>
      <c r="G13255">
        <v>1</v>
      </c>
      <c r="H13255" s="4" t="str">
        <f t="shared" si="414"/>
        <v>2ST6.1</v>
      </c>
      <c r="I13255" s="4" t="str">
        <f t="shared" si="415"/>
        <v>S2_GPIO_VDDIO</v>
      </c>
    </row>
    <row r="13256" spans="1:9">
      <c r="A13256" t="s">
        <v>261</v>
      </c>
      <c r="B13256" t="s">
        <v>6866</v>
      </c>
      <c r="C13256" t="s">
        <v>6899</v>
      </c>
      <c r="D13256">
        <v>2</v>
      </c>
      <c r="E13256" t="s">
        <v>4854</v>
      </c>
      <c r="F13256">
        <v>2</v>
      </c>
      <c r="G13256">
        <v>2</v>
      </c>
      <c r="H13256" s="4" t="str">
        <f t="shared" si="414"/>
        <v>2ST6.2</v>
      </c>
      <c r="I13256" s="4" t="str">
        <f t="shared" si="415"/>
        <v>S2_APWR_08S</v>
      </c>
    </row>
    <row r="13257" spans="1:9">
      <c r="A13257" t="s">
        <v>261</v>
      </c>
      <c r="B13257" t="s">
        <v>6866</v>
      </c>
      <c r="C13257" t="s">
        <v>6900</v>
      </c>
      <c r="D13257">
        <v>1</v>
      </c>
      <c r="E13257" t="s">
        <v>169</v>
      </c>
      <c r="F13257">
        <v>1</v>
      </c>
      <c r="G13257">
        <v>1</v>
      </c>
      <c r="H13257" s="4" t="str">
        <f t="shared" si="414"/>
        <v>2STG6.1</v>
      </c>
      <c r="I13257" s="4" t="str">
        <f t="shared" si="415"/>
        <v>DGND</v>
      </c>
    </row>
    <row r="13258" spans="1:9">
      <c r="A13258" t="s">
        <v>261</v>
      </c>
      <c r="B13258" t="s">
        <v>6866</v>
      </c>
      <c r="C13258" t="s">
        <v>6900</v>
      </c>
      <c r="D13258">
        <v>2</v>
      </c>
      <c r="E13258" t="s">
        <v>4855</v>
      </c>
      <c r="F13258">
        <v>2</v>
      </c>
      <c r="G13258">
        <v>2</v>
      </c>
      <c r="H13258" s="4" t="str">
        <f t="shared" si="414"/>
        <v>2STG6.2</v>
      </c>
      <c r="I13258" s="4" t="str">
        <f t="shared" si="415"/>
        <v>S2_APWR_08GS</v>
      </c>
    </row>
    <row r="13259" spans="1:9">
      <c r="A13259" t="s">
        <v>261</v>
      </c>
      <c r="B13259" t="s">
        <v>6866</v>
      </c>
      <c r="C13259" t="s">
        <v>4850</v>
      </c>
      <c r="D13259" t="s">
        <v>173</v>
      </c>
      <c r="E13259" t="s">
        <v>4850</v>
      </c>
      <c r="F13259">
        <v>1</v>
      </c>
      <c r="G13259" t="s">
        <v>173</v>
      </c>
      <c r="H13259" s="4" t="str">
        <f t="shared" si="414"/>
        <v>S2_GPIO_VDDIO.1</v>
      </c>
      <c r="I13259" s="4" t="str">
        <f t="shared" si="415"/>
        <v>S2_GPIO_VDDIO</v>
      </c>
    </row>
    <row r="13260" spans="1:9">
      <c r="A13260" t="s">
        <v>261</v>
      </c>
      <c r="B13260" t="s">
        <v>6866</v>
      </c>
      <c r="C13260" t="s">
        <v>5414</v>
      </c>
      <c r="D13260" t="s">
        <v>2998</v>
      </c>
      <c r="E13260" t="s">
        <v>4850</v>
      </c>
      <c r="F13260" t="s">
        <v>432</v>
      </c>
      <c r="G13260" t="s">
        <v>2998</v>
      </c>
      <c r="H13260" s="4" t="str">
        <f t="shared" si="414"/>
        <v>SITE2.L7</v>
      </c>
      <c r="I13260" s="4" t="str">
        <f t="shared" si="415"/>
        <v>S2_GPIO_VDDIO</v>
      </c>
    </row>
    <row r="13261" spans="1:9">
      <c r="A13261" t="s">
        <v>261</v>
      </c>
      <c r="B13261" t="s">
        <v>6866</v>
      </c>
      <c r="C13261" t="s">
        <v>5414</v>
      </c>
      <c r="D13261" t="s">
        <v>2999</v>
      </c>
      <c r="E13261" t="s">
        <v>4850</v>
      </c>
      <c r="F13261" t="s">
        <v>1596</v>
      </c>
      <c r="G13261" t="s">
        <v>2999</v>
      </c>
      <c r="H13261" s="4" t="str">
        <f t="shared" si="414"/>
        <v>SITE2.M9</v>
      </c>
      <c r="I13261" s="4" t="str">
        <f t="shared" si="415"/>
        <v>S2_GPIO_VDDIO</v>
      </c>
    </row>
    <row r="13262" spans="1:9">
      <c r="A13262" t="s">
        <v>261</v>
      </c>
      <c r="B13262" t="s">
        <v>6866</v>
      </c>
      <c r="C13262" t="s">
        <v>5414</v>
      </c>
      <c r="D13262" t="s">
        <v>1563</v>
      </c>
      <c r="E13262" t="s">
        <v>4850</v>
      </c>
      <c r="F13262" t="s">
        <v>1336</v>
      </c>
      <c r="G13262" t="s">
        <v>1563</v>
      </c>
      <c r="H13262" s="4" t="str">
        <f t="shared" si="414"/>
        <v>SITE2.R6</v>
      </c>
      <c r="I13262" s="4" t="str">
        <f t="shared" si="415"/>
        <v>S2_GPIO_VDDIO</v>
      </c>
    </row>
    <row r="13263" spans="1:9">
      <c r="A13263" t="s">
        <v>261</v>
      </c>
      <c r="B13263" t="s">
        <v>6866</v>
      </c>
      <c r="C13263" t="s">
        <v>5414</v>
      </c>
      <c r="D13263" t="s">
        <v>1565</v>
      </c>
      <c r="E13263" t="s">
        <v>4850</v>
      </c>
      <c r="F13263" t="s">
        <v>321</v>
      </c>
      <c r="G13263" t="s">
        <v>1565</v>
      </c>
      <c r="H13263" s="4" t="str">
        <f t="shared" si="414"/>
        <v>SITE2.T6</v>
      </c>
      <c r="I13263" s="4" t="str">
        <f t="shared" si="415"/>
        <v>S2_GPIO_VDDIO</v>
      </c>
    </row>
    <row r="13264" spans="1:9">
      <c r="A13264" t="s">
        <v>261</v>
      </c>
      <c r="B13264" t="s">
        <v>6866</v>
      </c>
      <c r="C13264" t="s">
        <v>5414</v>
      </c>
      <c r="D13264" t="s">
        <v>3001</v>
      </c>
      <c r="E13264" t="s">
        <v>3399</v>
      </c>
      <c r="F13264" t="s">
        <v>429</v>
      </c>
      <c r="G13264" t="s">
        <v>3001</v>
      </c>
      <c r="H13264" s="4" t="str">
        <f t="shared" si="414"/>
        <v>SITE2.H7</v>
      </c>
      <c r="I13264" s="4" t="str">
        <f t="shared" si="415"/>
        <v>S2_P0_LDOOUT</v>
      </c>
    </row>
    <row r="13265" spans="1:9">
      <c r="A13265" t="s">
        <v>261</v>
      </c>
      <c r="B13265" t="s">
        <v>6866</v>
      </c>
      <c r="C13265" t="s">
        <v>5414</v>
      </c>
      <c r="D13265" t="s">
        <v>3002</v>
      </c>
      <c r="E13265" t="s">
        <v>3399</v>
      </c>
      <c r="F13265" t="s">
        <v>430</v>
      </c>
      <c r="G13265" t="s">
        <v>3002</v>
      </c>
      <c r="H13265" s="4" t="str">
        <f t="shared" si="414"/>
        <v>SITE2.H8</v>
      </c>
      <c r="I13265" s="4" t="str">
        <f t="shared" si="415"/>
        <v>S2_P0_LDOOUT</v>
      </c>
    </row>
    <row r="13266" spans="1:9">
      <c r="A13266" t="s">
        <v>261</v>
      </c>
      <c r="B13266" t="s">
        <v>6866</v>
      </c>
      <c r="C13266" t="s">
        <v>5414</v>
      </c>
      <c r="D13266" t="s">
        <v>3003</v>
      </c>
      <c r="E13266" t="s">
        <v>3401</v>
      </c>
      <c r="F13266" t="s">
        <v>213</v>
      </c>
      <c r="G13266" t="s">
        <v>3003</v>
      </c>
      <c r="H13266" s="4" t="str">
        <f t="shared" si="414"/>
        <v>SITE2.B1</v>
      </c>
      <c r="I13266" s="4" t="str">
        <f t="shared" si="415"/>
        <v>S2_P0_VDDIO</v>
      </c>
    </row>
    <row r="13267" spans="1:9">
      <c r="A13267" t="s">
        <v>261</v>
      </c>
      <c r="B13267" t="s">
        <v>6866</v>
      </c>
      <c r="C13267" t="s">
        <v>5414</v>
      </c>
      <c r="D13267" t="s">
        <v>3004</v>
      </c>
      <c r="E13267" t="s">
        <v>3401</v>
      </c>
      <c r="F13267" t="s">
        <v>312</v>
      </c>
      <c r="G13267" t="s">
        <v>3004</v>
      </c>
      <c r="H13267" s="4" t="str">
        <f t="shared" si="414"/>
        <v>SITE2.F1</v>
      </c>
      <c r="I13267" s="4" t="str">
        <f t="shared" si="415"/>
        <v>S2_P0_VDDIO</v>
      </c>
    </row>
    <row r="13268" spans="1:9">
      <c r="A13268" t="s">
        <v>261</v>
      </c>
      <c r="B13268" t="s">
        <v>6866</v>
      </c>
      <c r="C13268" t="s">
        <v>5414</v>
      </c>
      <c r="D13268" t="s">
        <v>3005</v>
      </c>
      <c r="E13268" t="s">
        <v>3401</v>
      </c>
      <c r="F13268" t="s">
        <v>360</v>
      </c>
      <c r="G13268" t="s">
        <v>3005</v>
      </c>
      <c r="H13268" s="4" t="str">
        <f t="shared" si="414"/>
        <v>SITE2.F2</v>
      </c>
      <c r="I13268" s="4" t="str">
        <f t="shared" si="415"/>
        <v>S2_P0_VDDIO</v>
      </c>
    </row>
    <row r="13269" spans="1:9">
      <c r="A13269" t="s">
        <v>261</v>
      </c>
      <c r="B13269" t="s">
        <v>6866</v>
      </c>
      <c r="C13269" t="s">
        <v>5414</v>
      </c>
      <c r="D13269" t="s">
        <v>3006</v>
      </c>
      <c r="E13269" t="s">
        <v>3403</v>
      </c>
      <c r="F13269" t="s">
        <v>270</v>
      </c>
      <c r="G13269" t="s">
        <v>3006</v>
      </c>
      <c r="H13269" s="4" t="str">
        <f t="shared" si="414"/>
        <v>SITE2.K13</v>
      </c>
      <c r="I13269" s="4" t="str">
        <f t="shared" si="415"/>
        <v>S2_P1_LDOOUT</v>
      </c>
    </row>
    <row r="13270" spans="1:9">
      <c r="A13270" t="s">
        <v>261</v>
      </c>
      <c r="B13270" t="s">
        <v>6866</v>
      </c>
      <c r="C13270" t="s">
        <v>5414</v>
      </c>
      <c r="D13270" t="s">
        <v>3007</v>
      </c>
      <c r="E13270" t="s">
        <v>3403</v>
      </c>
      <c r="F13270" t="s">
        <v>454</v>
      </c>
      <c r="G13270" t="s">
        <v>3007</v>
      </c>
      <c r="H13270" s="4" t="str">
        <f t="shared" si="414"/>
        <v>SITE2.L13</v>
      </c>
      <c r="I13270" s="4" t="str">
        <f t="shared" si="415"/>
        <v>S2_P1_LDOOUT</v>
      </c>
    </row>
    <row r="13271" spans="1:9">
      <c r="A13271" t="s">
        <v>261</v>
      </c>
      <c r="B13271" t="s">
        <v>6866</v>
      </c>
      <c r="C13271" t="s">
        <v>5414</v>
      </c>
      <c r="D13271" t="s">
        <v>3008</v>
      </c>
      <c r="E13271" t="s">
        <v>3405</v>
      </c>
      <c r="F13271" t="s">
        <v>1385</v>
      </c>
      <c r="G13271" t="s">
        <v>3008</v>
      </c>
      <c r="H13271" s="4" t="str">
        <f t="shared" si="414"/>
        <v>SITE2.R19</v>
      </c>
      <c r="I13271" s="4" t="str">
        <f t="shared" si="415"/>
        <v>S2_P1_VDDIO</v>
      </c>
    </row>
    <row r="13272" spans="1:9">
      <c r="A13272" t="s">
        <v>261</v>
      </c>
      <c r="B13272" t="s">
        <v>6866</v>
      </c>
      <c r="C13272" t="s">
        <v>5414</v>
      </c>
      <c r="D13272" t="s">
        <v>3009</v>
      </c>
      <c r="E13272" t="s">
        <v>3405</v>
      </c>
      <c r="F13272" t="s">
        <v>1609</v>
      </c>
      <c r="G13272" t="s">
        <v>3009</v>
      </c>
      <c r="H13272" s="4" t="str">
        <f t="shared" si="414"/>
        <v>SITE2.T18</v>
      </c>
      <c r="I13272" s="4" t="str">
        <f t="shared" si="415"/>
        <v>S2_P1_VDDIO</v>
      </c>
    </row>
    <row r="13273" spans="1:9">
      <c r="A13273" t="s">
        <v>261</v>
      </c>
      <c r="B13273" t="s">
        <v>6866</v>
      </c>
      <c r="C13273" t="s">
        <v>5414</v>
      </c>
      <c r="D13273" t="s">
        <v>1567</v>
      </c>
      <c r="E13273" t="s">
        <v>3406</v>
      </c>
      <c r="F13273" t="s">
        <v>269</v>
      </c>
      <c r="G13273" t="s">
        <v>1567</v>
      </c>
      <c r="H13273" s="4" t="str">
        <f t="shared" si="414"/>
        <v>SITE2.K12</v>
      </c>
      <c r="I13273" s="4" t="str">
        <f t="shared" si="415"/>
        <v>S2_P5_LDOOUT</v>
      </c>
    </row>
    <row r="13274" spans="1:9">
      <c r="A13274" t="s">
        <v>261</v>
      </c>
      <c r="B13274" t="s">
        <v>6866</v>
      </c>
      <c r="C13274" t="s">
        <v>5414</v>
      </c>
      <c r="D13274" t="s">
        <v>1568</v>
      </c>
      <c r="E13274" t="s">
        <v>3406</v>
      </c>
      <c r="F13274" t="s">
        <v>1590</v>
      </c>
      <c r="G13274" t="s">
        <v>1568</v>
      </c>
      <c r="H13274" s="4" t="str">
        <f t="shared" si="414"/>
        <v>SITE2.L12</v>
      </c>
      <c r="I13274" s="4" t="str">
        <f t="shared" si="415"/>
        <v>S2_P5_LDOOUT</v>
      </c>
    </row>
    <row r="13275" spans="1:9">
      <c r="A13275" t="s">
        <v>261</v>
      </c>
      <c r="B13275" t="s">
        <v>6866</v>
      </c>
      <c r="C13275" t="s">
        <v>5414</v>
      </c>
      <c r="D13275" t="s">
        <v>1570</v>
      </c>
      <c r="E13275" t="s">
        <v>3407</v>
      </c>
      <c r="F13275" t="s">
        <v>910</v>
      </c>
      <c r="G13275" t="s">
        <v>1570</v>
      </c>
      <c r="H13275" s="4" t="str">
        <f t="shared" si="414"/>
        <v>SITE2.D18</v>
      </c>
      <c r="I13275" s="4" t="str">
        <f t="shared" si="415"/>
        <v>S2_P5_VDDIO</v>
      </c>
    </row>
    <row r="13276" spans="1:9">
      <c r="A13276" t="s">
        <v>261</v>
      </c>
      <c r="B13276" t="s">
        <v>6866</v>
      </c>
      <c r="C13276" t="s">
        <v>5414</v>
      </c>
      <c r="D13276" t="s">
        <v>1572</v>
      </c>
      <c r="E13276" t="s">
        <v>3407</v>
      </c>
      <c r="F13276" t="s">
        <v>1584</v>
      </c>
      <c r="G13276" t="s">
        <v>1572</v>
      </c>
      <c r="H13276" s="4" t="str">
        <f t="shared" si="414"/>
        <v>SITE2.H18</v>
      </c>
      <c r="I13276" s="4" t="str">
        <f t="shared" si="415"/>
        <v>S2_P5_VDDIO</v>
      </c>
    </row>
    <row r="13277" spans="1:9">
      <c r="A13277" t="s">
        <v>261</v>
      </c>
      <c r="B13277" t="s">
        <v>6866</v>
      </c>
      <c r="C13277" t="s">
        <v>5414</v>
      </c>
      <c r="D13277" t="s">
        <v>1573</v>
      </c>
      <c r="E13277" t="s">
        <v>3407</v>
      </c>
      <c r="F13277" t="s">
        <v>1585</v>
      </c>
      <c r="G13277" t="s">
        <v>1573</v>
      </c>
      <c r="H13277" s="4" t="str">
        <f t="shared" si="414"/>
        <v>SITE2.H19</v>
      </c>
      <c r="I13277" s="4" t="str">
        <f t="shared" si="415"/>
        <v>S2_P5_VDDIO</v>
      </c>
    </row>
    <row r="13278" spans="1:9">
      <c r="A13278" t="s">
        <v>261</v>
      </c>
      <c r="B13278" t="s">
        <v>6866</v>
      </c>
      <c r="C13278" t="s">
        <v>5414</v>
      </c>
      <c r="D13278" t="s">
        <v>3000</v>
      </c>
      <c r="E13278" t="s">
        <v>4853</v>
      </c>
      <c r="F13278" t="s">
        <v>278</v>
      </c>
      <c r="G13278" t="s">
        <v>3000</v>
      </c>
      <c r="H13278" s="4" t="str">
        <f t="shared" si="414"/>
        <v>SITE2.R15</v>
      </c>
      <c r="I13278" s="4" t="str">
        <f t="shared" si="415"/>
        <v>S2_SPI_VDDIO</v>
      </c>
    </row>
    <row r="13279" spans="1:9">
      <c r="A13279" t="s">
        <v>261</v>
      </c>
      <c r="B13279" t="s">
        <v>6901</v>
      </c>
      <c r="C13279" t="s">
        <v>6908</v>
      </c>
      <c r="D13279">
        <v>1</v>
      </c>
      <c r="E13279" t="s">
        <v>4857</v>
      </c>
      <c r="F13279">
        <v>1</v>
      </c>
      <c r="G13279">
        <v>1</v>
      </c>
      <c r="H13279" s="4" t="str">
        <f t="shared" si="414"/>
        <v>2C13.1</v>
      </c>
      <c r="I13279" s="4" t="str">
        <f t="shared" si="415"/>
        <v>SG2_VDC</v>
      </c>
    </row>
    <row r="13280" spans="1:9">
      <c r="A13280" t="s">
        <v>261</v>
      </c>
      <c r="B13280" t="s">
        <v>6901</v>
      </c>
      <c r="C13280" t="s">
        <v>6908</v>
      </c>
      <c r="D13280">
        <v>2</v>
      </c>
      <c r="E13280" t="s">
        <v>169</v>
      </c>
      <c r="F13280">
        <v>2</v>
      </c>
      <c r="G13280">
        <v>2</v>
      </c>
      <c r="H13280" s="4" t="str">
        <f t="shared" si="414"/>
        <v>2C13.2</v>
      </c>
      <c r="I13280" s="4" t="str">
        <f t="shared" si="415"/>
        <v>DGND</v>
      </c>
    </row>
    <row r="13281" spans="1:9">
      <c r="A13281" t="s">
        <v>261</v>
      </c>
      <c r="B13281" t="s">
        <v>6901</v>
      </c>
      <c r="C13281" t="s">
        <v>6902</v>
      </c>
      <c r="D13281">
        <v>1</v>
      </c>
      <c r="E13281" t="s">
        <v>4254</v>
      </c>
      <c r="F13281">
        <v>1</v>
      </c>
      <c r="G13281">
        <v>1</v>
      </c>
      <c r="H13281" s="4" t="str">
        <f t="shared" si="414"/>
        <v>2C78.1</v>
      </c>
      <c r="I13281" s="4" t="str">
        <f t="shared" si="415"/>
        <v>S2_VBAT</v>
      </c>
    </row>
    <row r="13282" spans="1:9">
      <c r="A13282" t="s">
        <v>261</v>
      </c>
      <c r="B13282" t="s">
        <v>6901</v>
      </c>
      <c r="C13282" t="s">
        <v>6902</v>
      </c>
      <c r="D13282">
        <v>2</v>
      </c>
      <c r="E13282" t="s">
        <v>169</v>
      </c>
      <c r="F13282">
        <v>2</v>
      </c>
      <c r="G13282">
        <v>2</v>
      </c>
      <c r="H13282" s="4" t="str">
        <f t="shared" si="414"/>
        <v>2C78.2</v>
      </c>
      <c r="I13282" s="4" t="str">
        <f t="shared" si="415"/>
        <v>DGND</v>
      </c>
    </row>
    <row r="13283" spans="1:9">
      <c r="A13283" t="s">
        <v>261</v>
      </c>
      <c r="B13283" t="s">
        <v>6901</v>
      </c>
      <c r="C13283" t="s">
        <v>6903</v>
      </c>
      <c r="D13283">
        <v>1</v>
      </c>
      <c r="E13283" t="s">
        <v>4254</v>
      </c>
      <c r="F13283">
        <v>1</v>
      </c>
      <c r="G13283">
        <v>1</v>
      </c>
      <c r="H13283" s="4" t="str">
        <f t="shared" si="414"/>
        <v>2C79.1</v>
      </c>
      <c r="I13283" s="4" t="str">
        <f t="shared" si="415"/>
        <v>S2_VBAT</v>
      </c>
    </row>
    <row r="13284" spans="1:9">
      <c r="A13284" t="s">
        <v>261</v>
      </c>
      <c r="B13284" t="s">
        <v>6901</v>
      </c>
      <c r="C13284" t="s">
        <v>6903</v>
      </c>
      <c r="D13284">
        <v>2</v>
      </c>
      <c r="E13284" t="s">
        <v>169</v>
      </c>
      <c r="F13284">
        <v>2</v>
      </c>
      <c r="G13284">
        <v>2</v>
      </c>
      <c r="H13284" s="4" t="str">
        <f t="shared" si="414"/>
        <v>2C79.2</v>
      </c>
      <c r="I13284" s="4" t="str">
        <f t="shared" si="415"/>
        <v>DGND</v>
      </c>
    </row>
    <row r="13285" spans="1:9">
      <c r="A13285" t="s">
        <v>261</v>
      </c>
      <c r="B13285" t="s">
        <v>6901</v>
      </c>
      <c r="C13285" t="s">
        <v>6904</v>
      </c>
      <c r="D13285">
        <v>1</v>
      </c>
      <c r="E13285" t="s">
        <v>4254</v>
      </c>
      <c r="F13285">
        <v>1</v>
      </c>
      <c r="G13285">
        <v>1</v>
      </c>
      <c r="H13285" s="4" t="str">
        <f t="shared" si="414"/>
        <v>2C325.1</v>
      </c>
      <c r="I13285" s="4" t="str">
        <f t="shared" si="415"/>
        <v>S2_VBAT</v>
      </c>
    </row>
    <row r="13286" spans="1:9">
      <c r="A13286" t="s">
        <v>261</v>
      </c>
      <c r="B13286" t="s">
        <v>6901</v>
      </c>
      <c r="C13286" t="s">
        <v>6904</v>
      </c>
      <c r="D13286">
        <v>2</v>
      </c>
      <c r="E13286" t="s">
        <v>169</v>
      </c>
      <c r="F13286">
        <v>2</v>
      </c>
      <c r="G13286">
        <v>2</v>
      </c>
      <c r="H13286" s="4" t="str">
        <f t="shared" si="414"/>
        <v>2C325.2</v>
      </c>
      <c r="I13286" s="4" t="str">
        <f t="shared" si="415"/>
        <v>DGND</v>
      </c>
    </row>
    <row r="13287" spans="1:9">
      <c r="A13287" t="s">
        <v>261</v>
      </c>
      <c r="B13287" t="s">
        <v>6901</v>
      </c>
      <c r="C13287" t="s">
        <v>6905</v>
      </c>
      <c r="D13287" t="s">
        <v>491</v>
      </c>
      <c r="E13287" t="s">
        <v>490</v>
      </c>
      <c r="F13287">
        <v>1</v>
      </c>
      <c r="G13287" t="s">
        <v>491</v>
      </c>
      <c r="H13287" s="4" t="str">
        <f t="shared" si="414"/>
        <v>2K7.1</v>
      </c>
      <c r="I13287" s="4" t="str">
        <f t="shared" si="415"/>
        <v>VP12</v>
      </c>
    </row>
    <row r="13288" spans="1:9">
      <c r="A13288" t="s">
        <v>261</v>
      </c>
      <c r="B13288" t="s">
        <v>6901</v>
      </c>
      <c r="C13288" t="s">
        <v>6905</v>
      </c>
      <c r="D13288" t="s">
        <v>492</v>
      </c>
      <c r="E13288" t="s">
        <v>4254</v>
      </c>
      <c r="F13288">
        <v>4</v>
      </c>
      <c r="G13288" t="s">
        <v>492</v>
      </c>
      <c r="H13288" s="4" t="str">
        <f t="shared" si="414"/>
        <v>2K7.4</v>
      </c>
      <c r="I13288" s="4" t="str">
        <f t="shared" si="415"/>
        <v>S2_VBAT</v>
      </c>
    </row>
    <row r="13289" spans="1:9">
      <c r="A13289" t="s">
        <v>261</v>
      </c>
      <c r="B13289" t="s">
        <v>6901</v>
      </c>
      <c r="C13289" t="s">
        <v>6905</v>
      </c>
      <c r="D13289" t="s">
        <v>493</v>
      </c>
      <c r="E13289" t="s">
        <v>4254</v>
      </c>
      <c r="F13289">
        <v>9</v>
      </c>
      <c r="G13289" t="s">
        <v>493</v>
      </c>
      <c r="H13289" s="4" t="str">
        <f t="shared" si="414"/>
        <v>2K7.9</v>
      </c>
      <c r="I13289" s="4" t="str">
        <f t="shared" si="415"/>
        <v>S2_VBAT</v>
      </c>
    </row>
    <row r="13290" spans="1:9">
      <c r="A13290" t="s">
        <v>261</v>
      </c>
      <c r="B13290" t="s">
        <v>6901</v>
      </c>
      <c r="C13290" t="s">
        <v>6905</v>
      </c>
      <c r="D13290" t="s">
        <v>494</v>
      </c>
      <c r="E13290" t="s">
        <v>9052</v>
      </c>
      <c r="F13290">
        <v>12</v>
      </c>
      <c r="G13290" t="s">
        <v>494</v>
      </c>
      <c r="H13290" s="4" t="str">
        <f t="shared" si="414"/>
        <v>2K7.12</v>
      </c>
      <c r="I13290" s="4" t="str">
        <f t="shared" si="415"/>
        <v>SC_UDB007</v>
      </c>
    </row>
    <row r="13291" spans="1:9">
      <c r="A13291" t="s">
        <v>261</v>
      </c>
      <c r="B13291" t="s">
        <v>6901</v>
      </c>
      <c r="C13291" t="s">
        <v>6905</v>
      </c>
      <c r="D13291" t="s">
        <v>192</v>
      </c>
      <c r="F13291">
        <v>3</v>
      </c>
      <c r="G13291" t="s">
        <v>192</v>
      </c>
      <c r="H13291" s="4" t="str">
        <f t="shared" si="414"/>
        <v>2K7.3</v>
      </c>
      <c r="I13291" s="4">
        <f t="shared" si="415"/>
        <v>0</v>
      </c>
    </row>
    <row r="13292" spans="1:9">
      <c r="A13292" t="s">
        <v>261</v>
      </c>
      <c r="B13292" t="s">
        <v>6901</v>
      </c>
      <c r="C13292" t="s">
        <v>6905</v>
      </c>
      <c r="D13292" t="s">
        <v>193</v>
      </c>
      <c r="E13292" t="s">
        <v>4856</v>
      </c>
      <c r="F13292">
        <v>10</v>
      </c>
      <c r="G13292" t="s">
        <v>193</v>
      </c>
      <c r="H13292" s="4" t="str">
        <f t="shared" si="414"/>
        <v>2K7.10</v>
      </c>
      <c r="I13292" s="4" t="str">
        <f t="shared" si="415"/>
        <v>S2_BPMUVBAT_HSD142</v>
      </c>
    </row>
    <row r="13293" spans="1:9">
      <c r="A13293" t="s">
        <v>261</v>
      </c>
      <c r="B13293" t="s">
        <v>6901</v>
      </c>
      <c r="C13293" t="s">
        <v>6905</v>
      </c>
      <c r="D13293" t="s">
        <v>495</v>
      </c>
      <c r="E13293" t="s">
        <v>534</v>
      </c>
      <c r="F13293">
        <v>5</v>
      </c>
      <c r="G13293" t="s">
        <v>495</v>
      </c>
      <c r="H13293" s="4" t="str">
        <f t="shared" si="414"/>
        <v>2K7.5</v>
      </c>
      <c r="I13293" s="4" t="str">
        <f t="shared" si="415"/>
        <v>SC_VBAT_HV</v>
      </c>
    </row>
    <row r="13294" spans="1:9">
      <c r="A13294" t="s">
        <v>261</v>
      </c>
      <c r="B13294" t="s">
        <v>6901</v>
      </c>
      <c r="C13294" t="s">
        <v>6905</v>
      </c>
      <c r="D13294" t="s">
        <v>496</v>
      </c>
      <c r="E13294" t="s">
        <v>534</v>
      </c>
      <c r="F13294">
        <v>8</v>
      </c>
      <c r="G13294" t="s">
        <v>496</v>
      </c>
      <c r="H13294" s="4" t="str">
        <f t="shared" si="414"/>
        <v>2K7.8</v>
      </c>
      <c r="I13294" s="4" t="str">
        <f t="shared" si="415"/>
        <v>SC_VBAT_HV</v>
      </c>
    </row>
    <row r="13295" spans="1:9">
      <c r="A13295" t="s">
        <v>261</v>
      </c>
      <c r="B13295" t="s">
        <v>6901</v>
      </c>
      <c r="C13295" t="s">
        <v>6925</v>
      </c>
      <c r="D13295">
        <v>1</v>
      </c>
      <c r="E13295" t="s">
        <v>4857</v>
      </c>
      <c r="F13295">
        <v>1</v>
      </c>
      <c r="G13295">
        <v>1</v>
      </c>
      <c r="H13295" s="4" t="str">
        <f t="shared" si="414"/>
        <v>2R18.1</v>
      </c>
      <c r="I13295" s="4" t="str">
        <f t="shared" si="415"/>
        <v>SG2_VDC</v>
      </c>
    </row>
    <row r="13296" spans="1:9">
      <c r="A13296" t="s">
        <v>261</v>
      </c>
      <c r="B13296" t="s">
        <v>6901</v>
      </c>
      <c r="C13296" t="s">
        <v>6925</v>
      </c>
      <c r="D13296">
        <v>2</v>
      </c>
      <c r="E13296" t="s">
        <v>466</v>
      </c>
      <c r="F13296">
        <v>2</v>
      </c>
      <c r="G13296">
        <v>2</v>
      </c>
      <c r="H13296" s="4" t="str">
        <f t="shared" si="414"/>
        <v>2R18.2</v>
      </c>
      <c r="I13296" s="4" t="str">
        <f t="shared" si="415"/>
        <v>VDC</v>
      </c>
    </row>
    <row r="13297" spans="1:9">
      <c r="A13297" t="s">
        <v>261</v>
      </c>
      <c r="B13297" t="s">
        <v>6901</v>
      </c>
      <c r="C13297" t="s">
        <v>6906</v>
      </c>
      <c r="D13297">
        <v>1</v>
      </c>
      <c r="E13297" t="s">
        <v>4254</v>
      </c>
      <c r="F13297">
        <v>1</v>
      </c>
      <c r="G13297">
        <v>1</v>
      </c>
      <c r="H13297" s="4" t="str">
        <f t="shared" si="414"/>
        <v>2R309.1</v>
      </c>
      <c r="I13297" s="4" t="str">
        <f t="shared" si="415"/>
        <v>S2_VBAT</v>
      </c>
    </row>
    <row r="13298" spans="1:9">
      <c r="A13298" t="s">
        <v>261</v>
      </c>
      <c r="B13298" t="s">
        <v>6901</v>
      </c>
      <c r="C13298" t="s">
        <v>6906</v>
      </c>
      <c r="D13298">
        <v>2</v>
      </c>
      <c r="E13298" t="s">
        <v>169</v>
      </c>
      <c r="F13298">
        <v>2</v>
      </c>
      <c r="G13298">
        <v>2</v>
      </c>
      <c r="H13298" s="4" t="str">
        <f t="shared" si="414"/>
        <v>2R309.2</v>
      </c>
      <c r="I13298" s="4" t="str">
        <f t="shared" si="415"/>
        <v>DGND</v>
      </c>
    </row>
    <row r="13299" spans="1:9">
      <c r="A13299" t="s">
        <v>261</v>
      </c>
      <c r="B13299" t="s">
        <v>6901</v>
      </c>
      <c r="C13299" t="s">
        <v>6937</v>
      </c>
      <c r="D13299">
        <v>1</v>
      </c>
      <c r="E13299" t="s">
        <v>4254</v>
      </c>
      <c r="F13299">
        <v>1</v>
      </c>
      <c r="G13299">
        <v>1</v>
      </c>
      <c r="H13299" s="4" t="str">
        <f t="shared" si="414"/>
        <v>S2_PH_VBAT.1</v>
      </c>
      <c r="I13299" s="4" t="str">
        <f t="shared" si="415"/>
        <v>S2_VBAT</v>
      </c>
    </row>
    <row r="13300" spans="1:9">
      <c r="A13300" t="s">
        <v>261</v>
      </c>
      <c r="B13300" t="s">
        <v>6901</v>
      </c>
      <c r="C13300" t="s">
        <v>6937</v>
      </c>
      <c r="D13300">
        <v>2</v>
      </c>
      <c r="E13300" t="s">
        <v>4857</v>
      </c>
      <c r="F13300">
        <v>2</v>
      </c>
      <c r="G13300">
        <v>2</v>
      </c>
      <c r="H13300" s="4" t="str">
        <f t="shared" si="414"/>
        <v>S2_PH_VBAT.2</v>
      </c>
      <c r="I13300" s="4" t="str">
        <f t="shared" si="415"/>
        <v>SG2_VDC</v>
      </c>
    </row>
    <row r="13301" spans="1:9">
      <c r="A13301" t="s">
        <v>261</v>
      </c>
      <c r="B13301" t="s">
        <v>6901</v>
      </c>
      <c r="C13301" t="s">
        <v>4254</v>
      </c>
      <c r="D13301" t="s">
        <v>173</v>
      </c>
      <c r="E13301" t="s">
        <v>4254</v>
      </c>
      <c r="F13301">
        <v>1</v>
      </c>
      <c r="G13301" t="s">
        <v>173</v>
      </c>
      <c r="H13301" s="4" t="str">
        <f t="shared" si="414"/>
        <v>S2_VBAT.1</v>
      </c>
      <c r="I13301" s="4" t="str">
        <f t="shared" si="415"/>
        <v>S2_VBAT</v>
      </c>
    </row>
    <row r="13302" spans="1:9">
      <c r="A13302" t="s">
        <v>261</v>
      </c>
      <c r="B13302" t="s">
        <v>6901</v>
      </c>
      <c r="C13302" t="s">
        <v>4857</v>
      </c>
      <c r="D13302" t="s">
        <v>173</v>
      </c>
      <c r="E13302" t="s">
        <v>4857</v>
      </c>
      <c r="F13302">
        <v>1</v>
      </c>
      <c r="G13302" t="s">
        <v>173</v>
      </c>
      <c r="H13302" s="4" t="str">
        <f t="shared" si="414"/>
        <v>SG2_VDC.1</v>
      </c>
      <c r="I13302" s="4" t="str">
        <f t="shared" si="415"/>
        <v>SG2_VDC</v>
      </c>
    </row>
    <row r="13303" spans="1:9">
      <c r="A13303" t="s">
        <v>261</v>
      </c>
      <c r="B13303" t="s">
        <v>6901</v>
      </c>
      <c r="C13303" t="s">
        <v>5414</v>
      </c>
      <c r="D13303" t="s">
        <v>164</v>
      </c>
      <c r="E13303" t="s">
        <v>4254</v>
      </c>
      <c r="F13303" t="s">
        <v>181</v>
      </c>
      <c r="G13303" t="s">
        <v>164</v>
      </c>
      <c r="H13303" s="4" t="str">
        <f t="shared" si="414"/>
        <v>SITE2.G7</v>
      </c>
      <c r="I13303" s="4" t="str">
        <f t="shared" si="415"/>
        <v>S2_VBAT</v>
      </c>
    </row>
    <row r="13304" spans="1:9">
      <c r="A13304" t="s">
        <v>261</v>
      </c>
      <c r="B13304" t="s">
        <v>6907</v>
      </c>
      <c r="C13304" t="s">
        <v>6909</v>
      </c>
      <c r="D13304">
        <v>1</v>
      </c>
      <c r="E13304" t="s">
        <v>3987</v>
      </c>
      <c r="F13304">
        <v>1</v>
      </c>
      <c r="G13304">
        <v>1</v>
      </c>
      <c r="H13304" s="4" t="str">
        <f t="shared" si="414"/>
        <v>2C18.1</v>
      </c>
      <c r="I13304" s="4" t="str">
        <f t="shared" si="415"/>
        <v>SG2_SRC_DVDD33</v>
      </c>
    </row>
    <row r="13305" spans="1:9">
      <c r="A13305" t="s">
        <v>261</v>
      </c>
      <c r="B13305" t="s">
        <v>6907</v>
      </c>
      <c r="C13305" t="s">
        <v>6909</v>
      </c>
      <c r="D13305">
        <v>2</v>
      </c>
      <c r="E13305" t="s">
        <v>169</v>
      </c>
      <c r="F13305">
        <v>2</v>
      </c>
      <c r="G13305">
        <v>2</v>
      </c>
      <c r="H13305" s="4" t="str">
        <f t="shared" si="414"/>
        <v>2C18.2</v>
      </c>
      <c r="I13305" s="4" t="str">
        <f t="shared" si="415"/>
        <v>DGND</v>
      </c>
    </row>
    <row r="13306" spans="1:9">
      <c r="A13306" t="s">
        <v>261</v>
      </c>
      <c r="B13306" t="s">
        <v>6907</v>
      </c>
      <c r="C13306" t="s">
        <v>6910</v>
      </c>
      <c r="D13306">
        <v>1</v>
      </c>
      <c r="E13306" t="s">
        <v>3987</v>
      </c>
      <c r="F13306">
        <v>1</v>
      </c>
      <c r="G13306">
        <v>1</v>
      </c>
      <c r="H13306" s="4" t="str">
        <f t="shared" si="414"/>
        <v>2C19.1</v>
      </c>
      <c r="I13306" s="4" t="str">
        <f t="shared" si="415"/>
        <v>SG2_SRC_DVDD33</v>
      </c>
    </row>
    <row r="13307" spans="1:9">
      <c r="A13307" t="s">
        <v>261</v>
      </c>
      <c r="B13307" t="s">
        <v>6907</v>
      </c>
      <c r="C13307" t="s">
        <v>6910</v>
      </c>
      <c r="D13307">
        <v>2</v>
      </c>
      <c r="E13307" t="s">
        <v>169</v>
      </c>
      <c r="F13307">
        <v>2</v>
      </c>
      <c r="G13307">
        <v>2</v>
      </c>
      <c r="H13307" s="4" t="str">
        <f t="shared" si="414"/>
        <v>2C19.2</v>
      </c>
      <c r="I13307" s="4" t="str">
        <f t="shared" si="415"/>
        <v>DGND</v>
      </c>
    </row>
    <row r="13308" spans="1:9">
      <c r="A13308" t="s">
        <v>261</v>
      </c>
      <c r="B13308" t="s">
        <v>6907</v>
      </c>
      <c r="C13308" t="s">
        <v>6911</v>
      </c>
      <c r="D13308">
        <v>1</v>
      </c>
      <c r="E13308" t="s">
        <v>3987</v>
      </c>
      <c r="F13308">
        <v>1</v>
      </c>
      <c r="G13308">
        <v>1</v>
      </c>
      <c r="H13308" s="4" t="str">
        <f t="shared" si="414"/>
        <v>2C292.1</v>
      </c>
      <c r="I13308" s="4" t="str">
        <f t="shared" si="415"/>
        <v>SG2_SRC_DVDD33</v>
      </c>
    </row>
    <row r="13309" spans="1:9">
      <c r="A13309" t="s">
        <v>261</v>
      </c>
      <c r="B13309" t="s">
        <v>6907</v>
      </c>
      <c r="C13309" t="s">
        <v>6911</v>
      </c>
      <c r="D13309">
        <v>2</v>
      </c>
      <c r="E13309" t="s">
        <v>169</v>
      </c>
      <c r="F13309">
        <v>2</v>
      </c>
      <c r="G13309">
        <v>2</v>
      </c>
      <c r="H13309" s="4" t="str">
        <f t="shared" si="414"/>
        <v>2C292.2</v>
      </c>
      <c r="I13309" s="4" t="str">
        <f t="shared" si="415"/>
        <v>DGND</v>
      </c>
    </row>
    <row r="13310" spans="1:9">
      <c r="A13310" t="s">
        <v>261</v>
      </c>
      <c r="B13310" t="s">
        <v>6907</v>
      </c>
      <c r="C13310" t="s">
        <v>6912</v>
      </c>
      <c r="D13310">
        <v>1</v>
      </c>
      <c r="E13310" t="s">
        <v>463</v>
      </c>
      <c r="F13310">
        <v>1</v>
      </c>
      <c r="G13310">
        <v>1</v>
      </c>
      <c r="H13310" s="4" t="str">
        <f t="shared" si="414"/>
        <v>2CS1.1</v>
      </c>
      <c r="I13310" s="4" t="str">
        <f t="shared" si="415"/>
        <v>VDD33_ATX</v>
      </c>
    </row>
    <row r="13311" spans="1:9">
      <c r="A13311" t="s">
        <v>261</v>
      </c>
      <c r="B13311" t="s">
        <v>6907</v>
      </c>
      <c r="C13311" t="s">
        <v>6912</v>
      </c>
      <c r="D13311">
        <v>2</v>
      </c>
      <c r="E13311" t="s">
        <v>169</v>
      </c>
      <c r="F13311">
        <v>2</v>
      </c>
      <c r="G13311">
        <v>2</v>
      </c>
      <c r="H13311" s="4" t="str">
        <f t="shared" si="414"/>
        <v>2CS1.2</v>
      </c>
      <c r="I13311" s="4" t="str">
        <f t="shared" si="415"/>
        <v>DGND</v>
      </c>
    </row>
    <row r="13312" spans="1:9">
      <c r="A13312" t="s">
        <v>261</v>
      </c>
      <c r="B13312" t="s">
        <v>6907</v>
      </c>
      <c r="C13312" t="s">
        <v>6913</v>
      </c>
      <c r="D13312">
        <v>1</v>
      </c>
      <c r="E13312" t="s">
        <v>4858</v>
      </c>
      <c r="F13312">
        <v>1</v>
      </c>
      <c r="G13312">
        <v>1</v>
      </c>
      <c r="H13312" s="4" t="str">
        <f t="shared" si="414"/>
        <v>2CS2.1</v>
      </c>
      <c r="I13312" s="4" t="str">
        <f t="shared" si="415"/>
        <v>SG2_SWR09_OFFLINE</v>
      </c>
    </row>
    <row r="13313" spans="1:9">
      <c r="A13313" t="s">
        <v>261</v>
      </c>
      <c r="B13313" t="s">
        <v>6907</v>
      </c>
      <c r="C13313" t="s">
        <v>6913</v>
      </c>
      <c r="D13313">
        <v>2</v>
      </c>
      <c r="E13313" t="s">
        <v>4859</v>
      </c>
      <c r="F13313">
        <v>2</v>
      </c>
      <c r="G13313">
        <v>2</v>
      </c>
      <c r="H13313" s="4" t="str">
        <f t="shared" si="414"/>
        <v>2CS2.2</v>
      </c>
      <c r="I13313" s="4" t="str">
        <f t="shared" si="415"/>
        <v>S2_SWR1_FB</v>
      </c>
    </row>
    <row r="13314" spans="1:9">
      <c r="A13314" t="s">
        <v>261</v>
      </c>
      <c r="B13314" t="s">
        <v>6907</v>
      </c>
      <c r="C13314" t="s">
        <v>6914</v>
      </c>
      <c r="D13314">
        <v>1</v>
      </c>
      <c r="E13314" t="s">
        <v>4860</v>
      </c>
      <c r="F13314">
        <v>1</v>
      </c>
      <c r="G13314">
        <v>1</v>
      </c>
      <c r="H13314" s="4" t="str">
        <f t="shared" ref="H13314:H13377" si="416">CONCATENATE(C13314,".",F13314)</f>
        <v>2CS3.1</v>
      </c>
      <c r="I13314" s="4" t="str">
        <f t="shared" ref="I13314:I13377" si="417">E13314</f>
        <v>SG2_SRC_DVDD09</v>
      </c>
    </row>
    <row r="13315" spans="1:9">
      <c r="A13315" t="s">
        <v>261</v>
      </c>
      <c r="B13315" t="s">
        <v>6907</v>
      </c>
      <c r="C13315" t="s">
        <v>6914</v>
      </c>
      <c r="D13315">
        <v>2</v>
      </c>
      <c r="E13315" t="s">
        <v>169</v>
      </c>
      <c r="F13315">
        <v>2</v>
      </c>
      <c r="G13315">
        <v>2</v>
      </c>
      <c r="H13315" s="4" t="str">
        <f t="shared" si="416"/>
        <v>2CS3.2</v>
      </c>
      <c r="I13315" s="4" t="str">
        <f t="shared" si="417"/>
        <v>DGND</v>
      </c>
    </row>
    <row r="13316" spans="1:9">
      <c r="A13316" t="s">
        <v>261</v>
      </c>
      <c r="B13316" t="s">
        <v>6907</v>
      </c>
      <c r="C13316" t="s">
        <v>6915</v>
      </c>
      <c r="D13316">
        <v>1</v>
      </c>
      <c r="E13316" t="s">
        <v>4860</v>
      </c>
      <c r="F13316">
        <v>1</v>
      </c>
      <c r="G13316">
        <v>1</v>
      </c>
      <c r="H13316" s="4" t="str">
        <f t="shared" si="416"/>
        <v>2CS4.1</v>
      </c>
      <c r="I13316" s="4" t="str">
        <f t="shared" si="417"/>
        <v>SG2_SRC_DVDD09</v>
      </c>
    </row>
    <row r="13317" spans="1:9">
      <c r="A13317" t="s">
        <v>261</v>
      </c>
      <c r="B13317" t="s">
        <v>6907</v>
      </c>
      <c r="C13317" t="s">
        <v>6915</v>
      </c>
      <c r="D13317">
        <v>2</v>
      </c>
      <c r="E13317" t="s">
        <v>169</v>
      </c>
      <c r="F13317">
        <v>2</v>
      </c>
      <c r="G13317">
        <v>2</v>
      </c>
      <c r="H13317" s="4" t="str">
        <f t="shared" si="416"/>
        <v>2CS4.2</v>
      </c>
      <c r="I13317" s="4" t="str">
        <f t="shared" si="417"/>
        <v>DGND</v>
      </c>
    </row>
    <row r="13318" spans="1:9">
      <c r="A13318" t="s">
        <v>261</v>
      </c>
      <c r="B13318" t="s">
        <v>6907</v>
      </c>
      <c r="C13318" t="s">
        <v>6916</v>
      </c>
      <c r="D13318">
        <v>1</v>
      </c>
      <c r="E13318" t="s">
        <v>4861</v>
      </c>
      <c r="F13318">
        <v>1</v>
      </c>
      <c r="G13318">
        <v>1</v>
      </c>
      <c r="H13318" s="4" t="str">
        <f t="shared" si="416"/>
        <v>2CS5.1</v>
      </c>
      <c r="I13318" s="4" t="str">
        <f t="shared" si="417"/>
        <v>S2_SWR1_EN</v>
      </c>
    </row>
    <row r="13319" spans="1:9">
      <c r="A13319" t="s">
        <v>261</v>
      </c>
      <c r="B13319" t="s">
        <v>6907</v>
      </c>
      <c r="C13319" t="s">
        <v>6916</v>
      </c>
      <c r="D13319">
        <v>2</v>
      </c>
      <c r="E13319" t="s">
        <v>169</v>
      </c>
      <c r="F13319">
        <v>2</v>
      </c>
      <c r="G13319">
        <v>2</v>
      </c>
      <c r="H13319" s="4" t="str">
        <f t="shared" si="416"/>
        <v>2CS5.2</v>
      </c>
      <c r="I13319" s="4" t="str">
        <f t="shared" si="417"/>
        <v>DGND</v>
      </c>
    </row>
    <row r="13320" spans="1:9">
      <c r="A13320" t="s">
        <v>261</v>
      </c>
      <c r="B13320" t="s">
        <v>6907</v>
      </c>
      <c r="C13320" t="s">
        <v>6917</v>
      </c>
      <c r="D13320">
        <v>1</v>
      </c>
      <c r="E13320" t="s">
        <v>4862</v>
      </c>
      <c r="F13320">
        <v>1</v>
      </c>
      <c r="G13320">
        <v>1</v>
      </c>
      <c r="H13320" s="4" t="str">
        <f t="shared" si="416"/>
        <v>2LX1.1</v>
      </c>
      <c r="I13320" s="4" t="str">
        <f t="shared" si="417"/>
        <v>S2_SWR1_LX</v>
      </c>
    </row>
    <row r="13321" spans="1:9">
      <c r="A13321" t="s">
        <v>261</v>
      </c>
      <c r="B13321" t="s">
        <v>6907</v>
      </c>
      <c r="C13321" t="s">
        <v>6917</v>
      </c>
      <c r="D13321">
        <v>2</v>
      </c>
      <c r="E13321" t="s">
        <v>4858</v>
      </c>
      <c r="F13321">
        <v>2</v>
      </c>
      <c r="G13321">
        <v>2</v>
      </c>
      <c r="H13321" s="4" t="str">
        <f t="shared" si="416"/>
        <v>2LX1.2</v>
      </c>
      <c r="I13321" s="4" t="str">
        <f t="shared" si="417"/>
        <v>SG2_SWR09_OFFLINE</v>
      </c>
    </row>
    <row r="13322" spans="1:9">
      <c r="A13322" t="s">
        <v>261</v>
      </c>
      <c r="B13322" t="s">
        <v>6907</v>
      </c>
      <c r="C13322" t="s">
        <v>6926</v>
      </c>
      <c r="D13322">
        <v>1</v>
      </c>
      <c r="E13322" t="s">
        <v>463</v>
      </c>
      <c r="F13322">
        <v>1</v>
      </c>
      <c r="G13322">
        <v>1</v>
      </c>
      <c r="H13322" s="4" t="str">
        <f t="shared" si="416"/>
        <v>2R548.1</v>
      </c>
      <c r="I13322" s="4" t="str">
        <f t="shared" si="417"/>
        <v>VDD33_ATX</v>
      </c>
    </row>
    <row r="13323" spans="1:9">
      <c r="A13323" t="s">
        <v>261</v>
      </c>
      <c r="B13323" t="s">
        <v>6907</v>
      </c>
      <c r="C13323" t="s">
        <v>6926</v>
      </c>
      <c r="D13323">
        <v>2</v>
      </c>
      <c r="E13323" t="s">
        <v>4861</v>
      </c>
      <c r="F13323">
        <v>2</v>
      </c>
      <c r="G13323">
        <v>2</v>
      </c>
      <c r="H13323" s="4" t="str">
        <f t="shared" si="416"/>
        <v>2R548.2</v>
      </c>
      <c r="I13323" s="4" t="str">
        <f t="shared" si="417"/>
        <v>S2_SWR1_EN</v>
      </c>
    </row>
    <row r="13324" spans="1:9">
      <c r="A13324" t="s">
        <v>261</v>
      </c>
      <c r="B13324" t="s">
        <v>6907</v>
      </c>
      <c r="C13324" t="s">
        <v>9795</v>
      </c>
      <c r="D13324">
        <v>1</v>
      </c>
      <c r="E13324" t="s">
        <v>463</v>
      </c>
      <c r="F13324">
        <v>1</v>
      </c>
      <c r="G13324">
        <v>1</v>
      </c>
      <c r="H13324" s="4" t="str">
        <f t="shared" si="416"/>
        <v>2R586.1</v>
      </c>
      <c r="I13324" s="4" t="str">
        <f t="shared" si="417"/>
        <v>VDD33_ATX</v>
      </c>
    </row>
    <row r="13325" spans="1:9">
      <c r="A13325" t="s">
        <v>261</v>
      </c>
      <c r="B13325" t="s">
        <v>6907</v>
      </c>
      <c r="C13325" t="s">
        <v>9795</v>
      </c>
      <c r="D13325">
        <v>2</v>
      </c>
      <c r="E13325" t="s">
        <v>3987</v>
      </c>
      <c r="F13325">
        <v>2</v>
      </c>
      <c r="G13325">
        <v>2</v>
      </c>
      <c r="H13325" s="4" t="str">
        <f t="shared" si="416"/>
        <v>2R586.2</v>
      </c>
      <c r="I13325" s="4" t="str">
        <f t="shared" si="417"/>
        <v>SG2_SRC_DVDD33</v>
      </c>
    </row>
    <row r="13326" spans="1:9">
      <c r="A13326" t="s">
        <v>261</v>
      </c>
      <c r="B13326" t="s">
        <v>6907</v>
      </c>
      <c r="C13326" t="s">
        <v>6927</v>
      </c>
      <c r="D13326">
        <v>1</v>
      </c>
      <c r="E13326" t="s">
        <v>4858</v>
      </c>
      <c r="F13326">
        <v>1</v>
      </c>
      <c r="G13326">
        <v>1</v>
      </c>
      <c r="H13326" s="4" t="str">
        <f t="shared" si="416"/>
        <v>2RB7.1</v>
      </c>
      <c r="I13326" s="4" t="str">
        <f t="shared" si="417"/>
        <v>SG2_SWR09_OFFLINE</v>
      </c>
    </row>
    <row r="13327" spans="1:9">
      <c r="A13327" t="s">
        <v>261</v>
      </c>
      <c r="B13327" t="s">
        <v>6907</v>
      </c>
      <c r="C13327" t="s">
        <v>6927</v>
      </c>
      <c r="D13327">
        <v>2</v>
      </c>
      <c r="E13327" t="s">
        <v>4859</v>
      </c>
      <c r="F13327">
        <v>2</v>
      </c>
      <c r="G13327">
        <v>2</v>
      </c>
      <c r="H13327" s="4" t="str">
        <f t="shared" si="416"/>
        <v>2RB7.2</v>
      </c>
      <c r="I13327" s="4" t="str">
        <f t="shared" si="417"/>
        <v>S2_SWR1_FB</v>
      </c>
    </row>
    <row r="13328" spans="1:9">
      <c r="A13328" t="s">
        <v>261</v>
      </c>
      <c r="B13328" t="s">
        <v>6907</v>
      </c>
      <c r="C13328" t="s">
        <v>6928</v>
      </c>
      <c r="D13328">
        <v>1</v>
      </c>
      <c r="E13328" t="s">
        <v>4859</v>
      </c>
      <c r="F13328">
        <v>1</v>
      </c>
      <c r="G13328">
        <v>1</v>
      </c>
      <c r="H13328" s="4" t="str">
        <f t="shared" si="416"/>
        <v>2RB8.1</v>
      </c>
      <c r="I13328" s="4" t="str">
        <f t="shared" si="417"/>
        <v>S2_SWR1_FB</v>
      </c>
    </row>
    <row r="13329" spans="1:9">
      <c r="A13329" t="s">
        <v>261</v>
      </c>
      <c r="B13329" t="s">
        <v>6907</v>
      </c>
      <c r="C13329" t="s">
        <v>6928</v>
      </c>
      <c r="D13329">
        <v>2</v>
      </c>
      <c r="E13329" t="s">
        <v>169</v>
      </c>
      <c r="F13329">
        <v>2</v>
      </c>
      <c r="G13329">
        <v>2</v>
      </c>
      <c r="H13329" s="4" t="str">
        <f t="shared" si="416"/>
        <v>2RB8.2</v>
      </c>
      <c r="I13329" s="4" t="str">
        <f t="shared" si="417"/>
        <v>DGND</v>
      </c>
    </row>
    <row r="13330" spans="1:9">
      <c r="A13330" t="s">
        <v>261</v>
      </c>
      <c r="B13330" t="s">
        <v>6907</v>
      </c>
      <c r="C13330" t="s">
        <v>6929</v>
      </c>
      <c r="D13330">
        <v>1</v>
      </c>
      <c r="E13330" t="s">
        <v>4863</v>
      </c>
      <c r="F13330">
        <v>1</v>
      </c>
      <c r="G13330">
        <v>1</v>
      </c>
      <c r="H13330" s="4" t="str">
        <f t="shared" si="416"/>
        <v>2RS6.1</v>
      </c>
      <c r="I13330" s="4" t="str">
        <f t="shared" si="417"/>
        <v>S2_SWR1_VIN</v>
      </c>
    </row>
    <row r="13331" spans="1:9">
      <c r="A13331" t="s">
        <v>261</v>
      </c>
      <c r="B13331" t="s">
        <v>6907</v>
      </c>
      <c r="C13331" t="s">
        <v>6929</v>
      </c>
      <c r="D13331">
        <v>2</v>
      </c>
      <c r="E13331" t="s">
        <v>4864</v>
      </c>
      <c r="F13331">
        <v>2</v>
      </c>
      <c r="G13331">
        <v>2</v>
      </c>
      <c r="H13331" s="4" t="str">
        <f t="shared" si="416"/>
        <v>2RS6.2</v>
      </c>
      <c r="I13331" s="4" t="str">
        <f t="shared" si="417"/>
        <v>S2_SWR1_PG</v>
      </c>
    </row>
    <row r="13332" spans="1:9">
      <c r="A13332" t="s">
        <v>261</v>
      </c>
      <c r="B13332" t="s">
        <v>6907</v>
      </c>
      <c r="C13332" t="s">
        <v>6930</v>
      </c>
      <c r="D13332">
        <v>1</v>
      </c>
      <c r="E13332" t="s">
        <v>4858</v>
      </c>
      <c r="F13332">
        <v>1</v>
      </c>
      <c r="G13332">
        <v>1</v>
      </c>
      <c r="H13332" s="4" t="str">
        <f t="shared" si="416"/>
        <v>2RS7.1</v>
      </c>
      <c r="I13332" s="4" t="str">
        <f t="shared" si="417"/>
        <v>SG2_SWR09_OFFLINE</v>
      </c>
    </row>
    <row r="13333" spans="1:9">
      <c r="A13333" t="s">
        <v>261</v>
      </c>
      <c r="B13333" t="s">
        <v>6907</v>
      </c>
      <c r="C13333" t="s">
        <v>6930</v>
      </c>
      <c r="D13333">
        <v>2</v>
      </c>
      <c r="E13333" t="s">
        <v>4860</v>
      </c>
      <c r="F13333">
        <v>2</v>
      </c>
      <c r="G13333">
        <v>2</v>
      </c>
      <c r="H13333" s="4" t="str">
        <f t="shared" si="416"/>
        <v>2RS7.2</v>
      </c>
      <c r="I13333" s="4" t="str">
        <f t="shared" si="417"/>
        <v>SG2_SRC_DVDD09</v>
      </c>
    </row>
    <row r="13334" spans="1:9">
      <c r="A13334" t="s">
        <v>261</v>
      </c>
      <c r="B13334" t="s">
        <v>6907</v>
      </c>
      <c r="C13334" t="s">
        <v>6931</v>
      </c>
      <c r="D13334">
        <v>1</v>
      </c>
      <c r="E13334" t="s">
        <v>463</v>
      </c>
      <c r="F13334">
        <v>1</v>
      </c>
      <c r="G13334">
        <v>1</v>
      </c>
      <c r="H13334" s="4" t="str">
        <f t="shared" si="416"/>
        <v>2RS9.1</v>
      </c>
      <c r="I13334" s="4" t="str">
        <f t="shared" si="417"/>
        <v>VDD33_ATX</v>
      </c>
    </row>
    <row r="13335" spans="1:9">
      <c r="A13335" t="s">
        <v>261</v>
      </c>
      <c r="B13335" t="s">
        <v>6907</v>
      </c>
      <c r="C13335" t="s">
        <v>6931</v>
      </c>
      <c r="D13335">
        <v>2</v>
      </c>
      <c r="E13335" t="s">
        <v>4863</v>
      </c>
      <c r="F13335">
        <v>2</v>
      </c>
      <c r="G13335">
        <v>2</v>
      </c>
      <c r="H13335" s="4" t="str">
        <f t="shared" si="416"/>
        <v>2RS9.2</v>
      </c>
      <c r="I13335" s="4" t="str">
        <f t="shared" si="417"/>
        <v>S2_SWR1_VIN</v>
      </c>
    </row>
    <row r="13336" spans="1:9">
      <c r="A13336" t="s">
        <v>261</v>
      </c>
      <c r="B13336" t="s">
        <v>6907</v>
      </c>
      <c r="C13336" t="s">
        <v>6932</v>
      </c>
      <c r="D13336" t="s">
        <v>883</v>
      </c>
      <c r="E13336" t="s">
        <v>4861</v>
      </c>
      <c r="F13336">
        <v>7</v>
      </c>
      <c r="G13336" t="s">
        <v>883</v>
      </c>
      <c r="H13336" s="4" t="str">
        <f t="shared" si="416"/>
        <v>2SWR1.7</v>
      </c>
      <c r="I13336" s="4" t="str">
        <f t="shared" si="417"/>
        <v>S2_SWR1_EN</v>
      </c>
    </row>
    <row r="13337" spans="1:9">
      <c r="A13337" t="s">
        <v>261</v>
      </c>
      <c r="B13337" t="s">
        <v>6907</v>
      </c>
      <c r="C13337" t="s">
        <v>6932</v>
      </c>
      <c r="D13337" t="s">
        <v>1812</v>
      </c>
      <c r="E13337" t="s">
        <v>169</v>
      </c>
      <c r="F13337" t="s">
        <v>174</v>
      </c>
      <c r="G13337" t="s">
        <v>1812</v>
      </c>
      <c r="H13337" s="4" t="str">
        <f t="shared" si="416"/>
        <v>2SWR1.EP</v>
      </c>
      <c r="I13337" s="4" t="str">
        <f t="shared" si="417"/>
        <v>DGND</v>
      </c>
    </row>
    <row r="13338" spans="1:9">
      <c r="A13338" t="s">
        <v>261</v>
      </c>
      <c r="B13338" t="s">
        <v>6907</v>
      </c>
      <c r="C13338" t="s">
        <v>6932</v>
      </c>
      <c r="D13338" t="s">
        <v>875</v>
      </c>
      <c r="E13338" t="s">
        <v>4859</v>
      </c>
      <c r="F13338">
        <v>1</v>
      </c>
      <c r="G13338" t="s">
        <v>875</v>
      </c>
      <c r="H13338" s="4" t="str">
        <f t="shared" si="416"/>
        <v>2SWR1.1</v>
      </c>
      <c r="I13338" s="4" t="str">
        <f t="shared" si="417"/>
        <v>S2_SWR1_FB</v>
      </c>
    </row>
    <row r="13339" spans="1:9">
      <c r="A13339" t="s">
        <v>261</v>
      </c>
      <c r="B13339" t="s">
        <v>6907</v>
      </c>
      <c r="C13339" t="s">
        <v>6932</v>
      </c>
      <c r="D13339" t="s">
        <v>1813</v>
      </c>
      <c r="E13339" t="s">
        <v>4863</v>
      </c>
      <c r="F13339">
        <v>3</v>
      </c>
      <c r="G13339" t="s">
        <v>1813</v>
      </c>
      <c r="H13339" s="4" t="str">
        <f t="shared" si="416"/>
        <v>2SWR1.3</v>
      </c>
      <c r="I13339" s="4" t="str">
        <f t="shared" si="417"/>
        <v>S2_SWR1_VIN</v>
      </c>
    </row>
    <row r="13340" spans="1:9">
      <c r="A13340" t="s">
        <v>261</v>
      </c>
      <c r="B13340" t="s">
        <v>6907</v>
      </c>
      <c r="C13340" t="s">
        <v>6932</v>
      </c>
      <c r="D13340" t="s">
        <v>1814</v>
      </c>
      <c r="E13340" t="s">
        <v>4862</v>
      </c>
      <c r="F13340">
        <v>6</v>
      </c>
      <c r="G13340" t="s">
        <v>1814</v>
      </c>
      <c r="H13340" s="4" t="str">
        <f t="shared" si="416"/>
        <v>2SWR1.6</v>
      </c>
      <c r="I13340" s="4" t="str">
        <f t="shared" si="417"/>
        <v>S2_SWR1_LX</v>
      </c>
    </row>
    <row r="13341" spans="1:9">
      <c r="A13341" t="s">
        <v>261</v>
      </c>
      <c r="B13341" t="s">
        <v>6907</v>
      </c>
      <c r="C13341" t="s">
        <v>6932</v>
      </c>
      <c r="D13341" t="s">
        <v>864</v>
      </c>
      <c r="F13341">
        <v>5</v>
      </c>
      <c r="G13341" t="s">
        <v>864</v>
      </c>
      <c r="H13341" s="4" t="str">
        <f t="shared" si="416"/>
        <v>2SWR1.5</v>
      </c>
      <c r="I13341" s="4">
        <f t="shared" si="417"/>
        <v>0</v>
      </c>
    </row>
    <row r="13342" spans="1:9">
      <c r="A13342" t="s">
        <v>261</v>
      </c>
      <c r="B13342" t="s">
        <v>6907</v>
      </c>
      <c r="C13342" t="s">
        <v>6932</v>
      </c>
      <c r="D13342" t="s">
        <v>1815</v>
      </c>
      <c r="E13342" t="s">
        <v>4864</v>
      </c>
      <c r="F13342">
        <v>2</v>
      </c>
      <c r="G13342" t="s">
        <v>1815</v>
      </c>
      <c r="H13342" s="4" t="str">
        <f t="shared" si="416"/>
        <v>2SWR1.2</v>
      </c>
      <c r="I13342" s="4" t="str">
        <f t="shared" si="417"/>
        <v>S2_SWR1_PG</v>
      </c>
    </row>
    <row r="13343" spans="1:9">
      <c r="A13343" t="s">
        <v>261</v>
      </c>
      <c r="B13343" t="s">
        <v>6907</v>
      </c>
      <c r="C13343" t="s">
        <v>6932</v>
      </c>
      <c r="D13343" t="s">
        <v>1816</v>
      </c>
      <c r="E13343" t="s">
        <v>169</v>
      </c>
      <c r="F13343">
        <v>4</v>
      </c>
      <c r="G13343" t="s">
        <v>1816</v>
      </c>
      <c r="H13343" s="4" t="str">
        <f t="shared" si="416"/>
        <v>2SWR1.4</v>
      </c>
      <c r="I13343" s="4" t="str">
        <f t="shared" si="417"/>
        <v>DGND</v>
      </c>
    </row>
    <row r="13344" spans="1:9">
      <c r="A13344" t="s">
        <v>261</v>
      </c>
      <c r="B13344" t="s">
        <v>6907</v>
      </c>
      <c r="C13344" t="s">
        <v>6932</v>
      </c>
      <c r="D13344" t="s">
        <v>1817</v>
      </c>
      <c r="E13344" t="s">
        <v>169</v>
      </c>
      <c r="F13344">
        <v>8</v>
      </c>
      <c r="G13344" t="s">
        <v>1817</v>
      </c>
      <c r="H13344" s="4" t="str">
        <f t="shared" si="416"/>
        <v>2SWR1.8</v>
      </c>
      <c r="I13344" s="4" t="str">
        <f t="shared" si="417"/>
        <v>DGND</v>
      </c>
    </row>
    <row r="13345" spans="1:9">
      <c r="A13345" t="s">
        <v>261</v>
      </c>
      <c r="B13345" t="s">
        <v>6907</v>
      </c>
      <c r="C13345" t="s">
        <v>6933</v>
      </c>
      <c r="D13345">
        <v>1</v>
      </c>
      <c r="E13345" t="s">
        <v>4110</v>
      </c>
      <c r="F13345">
        <v>1</v>
      </c>
      <c r="G13345">
        <v>1</v>
      </c>
      <c r="H13345" s="4" t="str">
        <f t="shared" si="416"/>
        <v>S2_DPS_AVDD09.1</v>
      </c>
      <c r="I13345" s="4" t="str">
        <f t="shared" si="417"/>
        <v>S2_APWR_03F</v>
      </c>
    </row>
    <row r="13346" spans="1:9">
      <c r="A13346" t="s">
        <v>261</v>
      </c>
      <c r="B13346" t="s">
        <v>6907</v>
      </c>
      <c r="C13346" t="s">
        <v>6933</v>
      </c>
      <c r="D13346">
        <v>2</v>
      </c>
      <c r="E13346" t="s">
        <v>4860</v>
      </c>
      <c r="F13346">
        <v>2</v>
      </c>
      <c r="G13346">
        <v>2</v>
      </c>
      <c r="H13346" s="4" t="str">
        <f t="shared" si="416"/>
        <v>S2_DPS_AVDD09.2</v>
      </c>
      <c r="I13346" s="4" t="str">
        <f t="shared" si="417"/>
        <v>SG2_SRC_DVDD09</v>
      </c>
    </row>
    <row r="13347" spans="1:9">
      <c r="A13347" t="s">
        <v>261</v>
      </c>
      <c r="B13347" t="s">
        <v>6907</v>
      </c>
      <c r="C13347" t="s">
        <v>6934</v>
      </c>
      <c r="D13347">
        <v>1</v>
      </c>
      <c r="E13347" t="s">
        <v>4837</v>
      </c>
      <c r="F13347">
        <v>1</v>
      </c>
      <c r="G13347">
        <v>1</v>
      </c>
      <c r="H13347" s="4" t="str">
        <f t="shared" si="416"/>
        <v>S2_DPS_AVDD33.1</v>
      </c>
      <c r="I13347" s="4" t="str">
        <f t="shared" si="417"/>
        <v>S2_APWR_06+1F</v>
      </c>
    </row>
    <row r="13348" spans="1:9">
      <c r="A13348" t="s">
        <v>261</v>
      </c>
      <c r="B13348" t="s">
        <v>6907</v>
      </c>
      <c r="C13348" t="s">
        <v>6934</v>
      </c>
      <c r="D13348">
        <v>2</v>
      </c>
      <c r="E13348" t="s">
        <v>3987</v>
      </c>
      <c r="F13348">
        <v>2</v>
      </c>
      <c r="G13348">
        <v>2</v>
      </c>
      <c r="H13348" s="4" t="str">
        <f t="shared" si="416"/>
        <v>S2_DPS_AVDD33.2</v>
      </c>
      <c r="I13348" s="4" t="str">
        <f t="shared" si="417"/>
        <v>SG2_SRC_DVDD33</v>
      </c>
    </row>
    <row r="13349" spans="1:9">
      <c r="A13349" t="s">
        <v>261</v>
      </c>
      <c r="B13349" t="s">
        <v>6907</v>
      </c>
      <c r="C13349" t="s">
        <v>6935</v>
      </c>
      <c r="D13349">
        <v>1</v>
      </c>
      <c r="E13349" t="s">
        <v>4829</v>
      </c>
      <c r="F13349">
        <v>1</v>
      </c>
      <c r="G13349">
        <v>1</v>
      </c>
      <c r="H13349" s="4" t="str">
        <f t="shared" si="416"/>
        <v>S2_DPS_DVDD09.1</v>
      </c>
      <c r="I13349" s="4" t="str">
        <f t="shared" si="417"/>
        <v>S2_APWR_01+1F</v>
      </c>
    </row>
    <row r="13350" spans="1:9">
      <c r="A13350" t="s">
        <v>261</v>
      </c>
      <c r="B13350" t="s">
        <v>6907</v>
      </c>
      <c r="C13350" t="s">
        <v>6935</v>
      </c>
      <c r="D13350">
        <v>2</v>
      </c>
      <c r="E13350" t="s">
        <v>4860</v>
      </c>
      <c r="F13350">
        <v>2</v>
      </c>
      <c r="G13350">
        <v>2</v>
      </c>
      <c r="H13350" s="4" t="str">
        <f t="shared" si="416"/>
        <v>S2_DPS_DVDD09.2</v>
      </c>
      <c r="I13350" s="4" t="str">
        <f t="shared" si="417"/>
        <v>SG2_SRC_DVDD09</v>
      </c>
    </row>
    <row r="13351" spans="1:9">
      <c r="A13351" t="s">
        <v>261</v>
      </c>
      <c r="B13351" t="s">
        <v>6907</v>
      </c>
      <c r="C13351" t="s">
        <v>4840</v>
      </c>
      <c r="D13351">
        <v>1</v>
      </c>
      <c r="E13351" t="s">
        <v>4840</v>
      </c>
      <c r="F13351">
        <v>1</v>
      </c>
      <c r="G13351">
        <v>1</v>
      </c>
      <c r="H13351" s="4" t="str">
        <f t="shared" si="416"/>
        <v>S2_DPS_DVDD33.1</v>
      </c>
      <c r="I13351" s="4" t="str">
        <f t="shared" si="417"/>
        <v>S2_DPS_DVDD33</v>
      </c>
    </row>
    <row r="13352" spans="1:9">
      <c r="A13352" t="s">
        <v>261</v>
      </c>
      <c r="B13352" t="s">
        <v>6907</v>
      </c>
      <c r="C13352" t="s">
        <v>4840</v>
      </c>
      <c r="D13352">
        <v>2</v>
      </c>
      <c r="E13352" t="s">
        <v>3987</v>
      </c>
      <c r="F13352">
        <v>2</v>
      </c>
      <c r="G13352">
        <v>2</v>
      </c>
      <c r="H13352" s="4" t="str">
        <f t="shared" si="416"/>
        <v>S2_DPS_DVDD33.2</v>
      </c>
      <c r="I13352" s="4" t="str">
        <f t="shared" si="417"/>
        <v>SG2_SRC_DVDD33</v>
      </c>
    </row>
    <row r="13353" spans="1:9">
      <c r="A13353" t="s">
        <v>261</v>
      </c>
      <c r="B13353" t="s">
        <v>6907</v>
      </c>
      <c r="C13353" t="s">
        <v>6936</v>
      </c>
      <c r="D13353">
        <v>1</v>
      </c>
      <c r="E13353" t="s">
        <v>4849</v>
      </c>
      <c r="F13353">
        <v>1</v>
      </c>
      <c r="G13353">
        <v>1</v>
      </c>
      <c r="H13353" s="4" t="str">
        <f t="shared" si="416"/>
        <v>S2_DPS_GPIO_P015.1</v>
      </c>
      <c r="I13353" s="4" t="str">
        <f t="shared" si="417"/>
        <v>S2_APWR_08F</v>
      </c>
    </row>
    <row r="13354" spans="1:9">
      <c r="A13354" t="s">
        <v>261</v>
      </c>
      <c r="B13354" t="s">
        <v>6907</v>
      </c>
      <c r="C13354" t="s">
        <v>6936</v>
      </c>
      <c r="D13354">
        <v>2</v>
      </c>
      <c r="E13354" t="s">
        <v>3987</v>
      </c>
      <c r="F13354">
        <v>2</v>
      </c>
      <c r="G13354">
        <v>2</v>
      </c>
      <c r="H13354" s="4" t="str">
        <f t="shared" si="416"/>
        <v>S2_DPS_GPIO_P015.2</v>
      </c>
      <c r="I13354" s="4" t="str">
        <f t="shared" si="417"/>
        <v>SG2_SRC_DVDD33</v>
      </c>
    </row>
    <row r="13355" spans="1:9">
      <c r="A13355" t="s">
        <v>261</v>
      </c>
      <c r="B13355" t="s">
        <v>6907</v>
      </c>
      <c r="C13355" t="s">
        <v>4841</v>
      </c>
      <c r="D13355">
        <v>1</v>
      </c>
      <c r="E13355" t="s">
        <v>4845</v>
      </c>
      <c r="F13355">
        <v>1</v>
      </c>
      <c r="G13355">
        <v>1</v>
      </c>
      <c r="H13355" s="4" t="str">
        <f t="shared" si="416"/>
        <v>S2_DPS_LDOIN.1</v>
      </c>
      <c r="I13355" s="4" t="str">
        <f t="shared" si="417"/>
        <v>S2_APWR_04F</v>
      </c>
    </row>
    <row r="13356" spans="1:9">
      <c r="A13356" t="s">
        <v>261</v>
      </c>
      <c r="B13356" t="s">
        <v>6907</v>
      </c>
      <c r="C13356" t="s">
        <v>4841</v>
      </c>
      <c r="D13356">
        <v>2</v>
      </c>
      <c r="E13356" t="s">
        <v>3987</v>
      </c>
      <c r="F13356">
        <v>2</v>
      </c>
      <c r="G13356">
        <v>2</v>
      </c>
      <c r="H13356" s="4" t="str">
        <f t="shared" si="416"/>
        <v>S2_DPS_LDOIN.2</v>
      </c>
      <c r="I13356" s="4" t="str">
        <f t="shared" si="417"/>
        <v>SG2_SRC_DVDD33</v>
      </c>
    </row>
    <row r="13357" spans="1:9">
      <c r="A13357" t="s">
        <v>261</v>
      </c>
      <c r="B13357" t="s">
        <v>6907</v>
      </c>
      <c r="C13357" t="s">
        <v>6938</v>
      </c>
      <c r="D13357">
        <v>1</v>
      </c>
      <c r="E13357" t="s">
        <v>4859</v>
      </c>
      <c r="F13357">
        <v>1</v>
      </c>
      <c r="G13357">
        <v>1</v>
      </c>
      <c r="H13357" s="4" t="str">
        <f t="shared" si="416"/>
        <v>SG2_SWR1_FB.1</v>
      </c>
      <c r="I13357" s="4" t="str">
        <f t="shared" si="417"/>
        <v>S2_SWR1_FB</v>
      </c>
    </row>
    <row r="13358" spans="1:9">
      <c r="A13358" t="s">
        <v>261</v>
      </c>
      <c r="B13358" t="s">
        <v>6907</v>
      </c>
      <c r="C13358" t="s">
        <v>6938</v>
      </c>
      <c r="D13358">
        <v>2</v>
      </c>
      <c r="E13358" t="s">
        <v>169</v>
      </c>
      <c r="F13358">
        <v>2</v>
      </c>
      <c r="G13358">
        <v>2</v>
      </c>
      <c r="H13358" s="4" t="str">
        <f t="shared" si="416"/>
        <v>SG2_SWR1_FB.2</v>
      </c>
      <c r="I13358" s="4" t="str">
        <f t="shared" si="417"/>
        <v>DGND</v>
      </c>
    </row>
    <row r="13359" spans="1:9">
      <c r="A13359" t="s">
        <v>261</v>
      </c>
      <c r="B13359" t="s">
        <v>6939</v>
      </c>
      <c r="C13359" t="s">
        <v>6940</v>
      </c>
      <c r="D13359">
        <v>1</v>
      </c>
      <c r="E13359" t="s">
        <v>4865</v>
      </c>
      <c r="F13359">
        <v>1</v>
      </c>
      <c r="G13359">
        <v>1</v>
      </c>
      <c r="H13359" s="4" t="str">
        <f t="shared" si="416"/>
        <v>2BDG1.1</v>
      </c>
      <c r="I13359" s="4" t="str">
        <f t="shared" si="417"/>
        <v>SG2_DVDD09</v>
      </c>
    </row>
    <row r="13360" spans="1:9">
      <c r="A13360" t="s">
        <v>261</v>
      </c>
      <c r="B13360" t="s">
        <v>6939</v>
      </c>
      <c r="C13360" t="s">
        <v>6940</v>
      </c>
      <c r="D13360">
        <v>2</v>
      </c>
      <c r="E13360" t="s">
        <v>4860</v>
      </c>
      <c r="F13360">
        <v>2</v>
      </c>
      <c r="G13360">
        <v>2</v>
      </c>
      <c r="H13360" s="4" t="str">
        <f t="shared" si="416"/>
        <v>2BDG1.2</v>
      </c>
      <c r="I13360" s="4" t="str">
        <f t="shared" si="417"/>
        <v>SG2_SRC_DVDD09</v>
      </c>
    </row>
    <row r="13361" spans="1:9">
      <c r="A13361" t="s">
        <v>261</v>
      </c>
      <c r="B13361" t="s">
        <v>6939</v>
      </c>
      <c r="C13361" t="s">
        <v>6941</v>
      </c>
      <c r="D13361">
        <v>1</v>
      </c>
      <c r="E13361" t="s">
        <v>4866</v>
      </c>
      <c r="F13361">
        <v>1</v>
      </c>
      <c r="G13361">
        <v>1</v>
      </c>
      <c r="H13361" s="4" t="str">
        <f t="shared" si="416"/>
        <v>2BDG2.1</v>
      </c>
      <c r="I13361" s="4" t="str">
        <f t="shared" si="417"/>
        <v>SG2_AVDD09</v>
      </c>
    </row>
    <row r="13362" spans="1:9">
      <c r="A13362" t="s">
        <v>261</v>
      </c>
      <c r="B13362" t="s">
        <v>6939</v>
      </c>
      <c r="C13362" t="s">
        <v>6941</v>
      </c>
      <c r="D13362">
        <v>2</v>
      </c>
      <c r="E13362" t="s">
        <v>4860</v>
      </c>
      <c r="F13362">
        <v>2</v>
      </c>
      <c r="G13362">
        <v>2</v>
      </c>
      <c r="H13362" s="4" t="str">
        <f t="shared" si="416"/>
        <v>2BDG2.2</v>
      </c>
      <c r="I13362" s="4" t="str">
        <f t="shared" si="417"/>
        <v>SG2_SRC_DVDD09</v>
      </c>
    </row>
    <row r="13363" spans="1:9">
      <c r="A13363" t="s">
        <v>261</v>
      </c>
      <c r="B13363" t="s">
        <v>6939</v>
      </c>
      <c r="C13363" t="s">
        <v>8415</v>
      </c>
      <c r="D13363">
        <v>1</v>
      </c>
      <c r="E13363" t="s">
        <v>4865</v>
      </c>
      <c r="F13363">
        <v>1</v>
      </c>
      <c r="G13363">
        <v>1</v>
      </c>
      <c r="H13363" s="4" t="str">
        <f t="shared" si="416"/>
        <v>2BDG19.1</v>
      </c>
      <c r="I13363" s="4" t="str">
        <f t="shared" si="417"/>
        <v>SG2_DVDD09</v>
      </c>
    </row>
    <row r="13364" spans="1:9">
      <c r="A13364" t="s">
        <v>261</v>
      </c>
      <c r="B13364" t="s">
        <v>6939</v>
      </c>
      <c r="C13364" t="s">
        <v>8415</v>
      </c>
      <c r="D13364">
        <v>2</v>
      </c>
      <c r="E13364" t="s">
        <v>4860</v>
      </c>
      <c r="F13364">
        <v>2</v>
      </c>
      <c r="G13364">
        <v>2</v>
      </c>
      <c r="H13364" s="4" t="str">
        <f t="shared" si="416"/>
        <v>2BDG19.2</v>
      </c>
      <c r="I13364" s="4" t="str">
        <f t="shared" si="417"/>
        <v>SG2_SRC_DVDD09</v>
      </c>
    </row>
    <row r="13365" spans="1:9">
      <c r="A13365" t="s">
        <v>261</v>
      </c>
      <c r="B13365" t="s">
        <v>6939</v>
      </c>
      <c r="C13365" t="s">
        <v>8416</v>
      </c>
      <c r="D13365">
        <v>1</v>
      </c>
      <c r="E13365" t="s">
        <v>4865</v>
      </c>
      <c r="F13365">
        <v>1</v>
      </c>
      <c r="G13365">
        <v>1</v>
      </c>
      <c r="H13365" s="4" t="str">
        <f t="shared" si="416"/>
        <v>2BDG20.1</v>
      </c>
      <c r="I13365" s="4" t="str">
        <f t="shared" si="417"/>
        <v>SG2_DVDD09</v>
      </c>
    </row>
    <row r="13366" spans="1:9">
      <c r="A13366" t="s">
        <v>261</v>
      </c>
      <c r="B13366" t="s">
        <v>6939</v>
      </c>
      <c r="C13366" t="s">
        <v>8416</v>
      </c>
      <c r="D13366">
        <v>2</v>
      </c>
      <c r="E13366" t="s">
        <v>4860</v>
      </c>
      <c r="F13366">
        <v>2</v>
      </c>
      <c r="G13366">
        <v>2</v>
      </c>
      <c r="H13366" s="4" t="str">
        <f t="shared" si="416"/>
        <v>2BDG20.2</v>
      </c>
      <c r="I13366" s="4" t="str">
        <f t="shared" si="417"/>
        <v>SG2_SRC_DVDD09</v>
      </c>
    </row>
    <row r="13367" spans="1:9">
      <c r="A13367" t="s">
        <v>261</v>
      </c>
      <c r="B13367" t="s">
        <v>6939</v>
      </c>
      <c r="C13367" t="s">
        <v>6942</v>
      </c>
      <c r="D13367">
        <v>1</v>
      </c>
      <c r="E13367" t="s">
        <v>4865</v>
      </c>
      <c r="F13367">
        <v>1</v>
      </c>
      <c r="G13367">
        <v>1</v>
      </c>
      <c r="H13367" s="4" t="str">
        <f t="shared" si="416"/>
        <v>2CG1.1</v>
      </c>
      <c r="I13367" s="4" t="str">
        <f t="shared" si="417"/>
        <v>SG2_DVDD09</v>
      </c>
    </row>
    <row r="13368" spans="1:9">
      <c r="A13368" t="s">
        <v>261</v>
      </c>
      <c r="B13368" t="s">
        <v>6939</v>
      </c>
      <c r="C13368" t="s">
        <v>6942</v>
      </c>
      <c r="D13368">
        <v>2</v>
      </c>
      <c r="E13368" t="s">
        <v>169</v>
      </c>
      <c r="F13368">
        <v>2</v>
      </c>
      <c r="G13368">
        <v>2</v>
      </c>
      <c r="H13368" s="4" t="str">
        <f t="shared" si="416"/>
        <v>2CG1.2</v>
      </c>
      <c r="I13368" s="4" t="str">
        <f t="shared" si="417"/>
        <v>DGND</v>
      </c>
    </row>
    <row r="13369" spans="1:9">
      <c r="A13369" t="s">
        <v>261</v>
      </c>
      <c r="B13369" t="s">
        <v>6939</v>
      </c>
      <c r="C13369" t="s">
        <v>6943</v>
      </c>
      <c r="D13369">
        <v>1</v>
      </c>
      <c r="E13369" t="s">
        <v>4865</v>
      </c>
      <c r="F13369">
        <v>1</v>
      </c>
      <c r="G13369">
        <v>1</v>
      </c>
      <c r="H13369" s="4" t="str">
        <f t="shared" si="416"/>
        <v>2CG2.1</v>
      </c>
      <c r="I13369" s="4" t="str">
        <f t="shared" si="417"/>
        <v>SG2_DVDD09</v>
      </c>
    </row>
    <row r="13370" spans="1:9">
      <c r="A13370" t="s">
        <v>261</v>
      </c>
      <c r="B13370" t="s">
        <v>6939</v>
      </c>
      <c r="C13370" t="s">
        <v>6943</v>
      </c>
      <c r="D13370">
        <v>2</v>
      </c>
      <c r="E13370" t="s">
        <v>169</v>
      </c>
      <c r="F13370">
        <v>2</v>
      </c>
      <c r="G13370">
        <v>2</v>
      </c>
      <c r="H13370" s="4" t="str">
        <f t="shared" si="416"/>
        <v>2CG2.2</v>
      </c>
      <c r="I13370" s="4" t="str">
        <f t="shared" si="417"/>
        <v>DGND</v>
      </c>
    </row>
    <row r="13371" spans="1:9">
      <c r="A13371" t="s">
        <v>261</v>
      </c>
      <c r="B13371" t="s">
        <v>6939</v>
      </c>
      <c r="C13371" t="s">
        <v>6944</v>
      </c>
      <c r="D13371">
        <v>1</v>
      </c>
      <c r="E13371" t="s">
        <v>4865</v>
      </c>
      <c r="F13371">
        <v>1</v>
      </c>
      <c r="G13371">
        <v>1</v>
      </c>
      <c r="H13371" s="4" t="str">
        <f t="shared" si="416"/>
        <v>2CG3.1</v>
      </c>
      <c r="I13371" s="4" t="str">
        <f t="shared" si="417"/>
        <v>SG2_DVDD09</v>
      </c>
    </row>
    <row r="13372" spans="1:9">
      <c r="A13372" t="s">
        <v>261</v>
      </c>
      <c r="B13372" t="s">
        <v>6939</v>
      </c>
      <c r="C13372" t="s">
        <v>6944</v>
      </c>
      <c r="D13372">
        <v>2</v>
      </c>
      <c r="E13372" t="s">
        <v>169</v>
      </c>
      <c r="F13372">
        <v>2</v>
      </c>
      <c r="G13372">
        <v>2</v>
      </c>
      <c r="H13372" s="4" t="str">
        <f t="shared" si="416"/>
        <v>2CG3.2</v>
      </c>
      <c r="I13372" s="4" t="str">
        <f t="shared" si="417"/>
        <v>DGND</v>
      </c>
    </row>
    <row r="13373" spans="1:9">
      <c r="A13373" t="s">
        <v>261</v>
      </c>
      <c r="B13373" t="s">
        <v>6939</v>
      </c>
      <c r="C13373" t="s">
        <v>6945</v>
      </c>
      <c r="D13373">
        <v>1</v>
      </c>
      <c r="E13373" t="s">
        <v>4865</v>
      </c>
      <c r="F13373">
        <v>1</v>
      </c>
      <c r="G13373">
        <v>1</v>
      </c>
      <c r="H13373" s="4" t="str">
        <f t="shared" si="416"/>
        <v>2CG4.1</v>
      </c>
      <c r="I13373" s="4" t="str">
        <f t="shared" si="417"/>
        <v>SG2_DVDD09</v>
      </c>
    </row>
    <row r="13374" spans="1:9">
      <c r="A13374" t="s">
        <v>261</v>
      </c>
      <c r="B13374" t="s">
        <v>6939</v>
      </c>
      <c r="C13374" t="s">
        <v>6945</v>
      </c>
      <c r="D13374">
        <v>2</v>
      </c>
      <c r="E13374" t="s">
        <v>169</v>
      </c>
      <c r="F13374">
        <v>2</v>
      </c>
      <c r="G13374">
        <v>2</v>
      </c>
      <c r="H13374" s="4" t="str">
        <f t="shared" si="416"/>
        <v>2CG4.2</v>
      </c>
      <c r="I13374" s="4" t="str">
        <f t="shared" si="417"/>
        <v>DGND</v>
      </c>
    </row>
    <row r="13375" spans="1:9">
      <c r="A13375" t="s">
        <v>261</v>
      </c>
      <c r="B13375" t="s">
        <v>6939</v>
      </c>
      <c r="C13375" t="s">
        <v>6946</v>
      </c>
      <c r="D13375">
        <v>1</v>
      </c>
      <c r="E13375" t="s">
        <v>4865</v>
      </c>
      <c r="F13375">
        <v>1</v>
      </c>
      <c r="G13375">
        <v>1</v>
      </c>
      <c r="H13375" s="4" t="str">
        <f t="shared" si="416"/>
        <v>2CG5.1</v>
      </c>
      <c r="I13375" s="4" t="str">
        <f t="shared" si="417"/>
        <v>SG2_DVDD09</v>
      </c>
    </row>
    <row r="13376" spans="1:9">
      <c r="A13376" t="s">
        <v>261</v>
      </c>
      <c r="B13376" t="s">
        <v>6939</v>
      </c>
      <c r="C13376" t="s">
        <v>6946</v>
      </c>
      <c r="D13376">
        <v>2</v>
      </c>
      <c r="E13376" t="s">
        <v>169</v>
      </c>
      <c r="F13376">
        <v>2</v>
      </c>
      <c r="G13376">
        <v>2</v>
      </c>
      <c r="H13376" s="4" t="str">
        <f t="shared" si="416"/>
        <v>2CG5.2</v>
      </c>
      <c r="I13376" s="4" t="str">
        <f t="shared" si="417"/>
        <v>DGND</v>
      </c>
    </row>
    <row r="13377" spans="1:9">
      <c r="A13377" t="s">
        <v>261</v>
      </c>
      <c r="B13377" t="s">
        <v>6939</v>
      </c>
      <c r="C13377" t="s">
        <v>6947</v>
      </c>
      <c r="D13377">
        <v>1</v>
      </c>
      <c r="E13377" t="s">
        <v>4865</v>
      </c>
      <c r="F13377">
        <v>1</v>
      </c>
      <c r="G13377">
        <v>1</v>
      </c>
      <c r="H13377" s="4" t="str">
        <f t="shared" si="416"/>
        <v>2CG6.1</v>
      </c>
      <c r="I13377" s="4" t="str">
        <f t="shared" si="417"/>
        <v>SG2_DVDD09</v>
      </c>
    </row>
    <row r="13378" spans="1:9">
      <c r="A13378" t="s">
        <v>261</v>
      </c>
      <c r="B13378" t="s">
        <v>6939</v>
      </c>
      <c r="C13378" t="s">
        <v>6947</v>
      </c>
      <c r="D13378">
        <v>2</v>
      </c>
      <c r="E13378" t="s">
        <v>169</v>
      </c>
      <c r="F13378">
        <v>2</v>
      </c>
      <c r="G13378">
        <v>2</v>
      </c>
      <c r="H13378" s="4" t="str">
        <f t="shared" ref="H13378:H13441" si="418">CONCATENATE(C13378,".",F13378)</f>
        <v>2CG6.2</v>
      </c>
      <c r="I13378" s="4" t="str">
        <f t="shared" ref="I13378:I13441" si="419">E13378</f>
        <v>DGND</v>
      </c>
    </row>
    <row r="13379" spans="1:9">
      <c r="A13379" t="s">
        <v>261</v>
      </c>
      <c r="B13379" t="s">
        <v>6939</v>
      </c>
      <c r="C13379" t="s">
        <v>6948</v>
      </c>
      <c r="D13379">
        <v>1</v>
      </c>
      <c r="E13379" t="s">
        <v>4865</v>
      </c>
      <c r="F13379">
        <v>1</v>
      </c>
      <c r="G13379">
        <v>1</v>
      </c>
      <c r="H13379" s="4" t="str">
        <f t="shared" si="418"/>
        <v>2CG7.1</v>
      </c>
      <c r="I13379" s="4" t="str">
        <f t="shared" si="419"/>
        <v>SG2_DVDD09</v>
      </c>
    </row>
    <row r="13380" spans="1:9">
      <c r="A13380" t="s">
        <v>261</v>
      </c>
      <c r="B13380" t="s">
        <v>6939</v>
      </c>
      <c r="C13380" t="s">
        <v>6948</v>
      </c>
      <c r="D13380">
        <v>2</v>
      </c>
      <c r="E13380" t="s">
        <v>169</v>
      </c>
      <c r="F13380">
        <v>2</v>
      </c>
      <c r="G13380">
        <v>2</v>
      </c>
      <c r="H13380" s="4" t="str">
        <f t="shared" si="418"/>
        <v>2CG7.2</v>
      </c>
      <c r="I13380" s="4" t="str">
        <f t="shared" si="419"/>
        <v>DGND</v>
      </c>
    </row>
    <row r="13381" spans="1:9">
      <c r="A13381" t="s">
        <v>261</v>
      </c>
      <c r="B13381" t="s">
        <v>6939</v>
      </c>
      <c r="C13381" t="s">
        <v>6949</v>
      </c>
      <c r="D13381">
        <v>1</v>
      </c>
      <c r="E13381" t="s">
        <v>4865</v>
      </c>
      <c r="F13381">
        <v>1</v>
      </c>
      <c r="G13381">
        <v>1</v>
      </c>
      <c r="H13381" s="4" t="str">
        <f t="shared" si="418"/>
        <v>2CG8.1</v>
      </c>
      <c r="I13381" s="4" t="str">
        <f t="shared" si="419"/>
        <v>SG2_DVDD09</v>
      </c>
    </row>
    <row r="13382" spans="1:9">
      <c r="A13382" t="s">
        <v>261</v>
      </c>
      <c r="B13382" t="s">
        <v>6939</v>
      </c>
      <c r="C13382" t="s">
        <v>6949</v>
      </c>
      <c r="D13382">
        <v>2</v>
      </c>
      <c r="E13382" t="s">
        <v>169</v>
      </c>
      <c r="F13382">
        <v>2</v>
      </c>
      <c r="G13382">
        <v>2</v>
      </c>
      <c r="H13382" s="4" t="str">
        <f t="shared" si="418"/>
        <v>2CG8.2</v>
      </c>
      <c r="I13382" s="4" t="str">
        <f t="shared" si="419"/>
        <v>DGND</v>
      </c>
    </row>
    <row r="13383" spans="1:9">
      <c r="A13383" t="s">
        <v>261</v>
      </c>
      <c r="B13383" t="s">
        <v>6939</v>
      </c>
      <c r="C13383" t="s">
        <v>6950</v>
      </c>
      <c r="D13383">
        <v>1</v>
      </c>
      <c r="E13383" t="s">
        <v>4865</v>
      </c>
      <c r="F13383">
        <v>1</v>
      </c>
      <c r="G13383">
        <v>1</v>
      </c>
      <c r="H13383" s="4" t="str">
        <f t="shared" si="418"/>
        <v>2CG9.1</v>
      </c>
      <c r="I13383" s="4" t="str">
        <f t="shared" si="419"/>
        <v>SG2_DVDD09</v>
      </c>
    </row>
    <row r="13384" spans="1:9">
      <c r="A13384" t="s">
        <v>261</v>
      </c>
      <c r="B13384" t="s">
        <v>6939</v>
      </c>
      <c r="C13384" t="s">
        <v>6950</v>
      </c>
      <c r="D13384">
        <v>2</v>
      </c>
      <c r="E13384" t="s">
        <v>169</v>
      </c>
      <c r="F13384">
        <v>2</v>
      </c>
      <c r="G13384">
        <v>2</v>
      </c>
      <c r="H13384" s="4" t="str">
        <f t="shared" si="418"/>
        <v>2CG9.2</v>
      </c>
      <c r="I13384" s="4" t="str">
        <f t="shared" si="419"/>
        <v>DGND</v>
      </c>
    </row>
    <row r="13385" spans="1:9">
      <c r="A13385" t="s">
        <v>261</v>
      </c>
      <c r="B13385" t="s">
        <v>6939</v>
      </c>
      <c r="C13385" t="s">
        <v>6951</v>
      </c>
      <c r="D13385">
        <v>1</v>
      </c>
      <c r="E13385" t="s">
        <v>4865</v>
      </c>
      <c r="F13385">
        <v>1</v>
      </c>
      <c r="G13385">
        <v>1</v>
      </c>
      <c r="H13385" s="4" t="str">
        <f t="shared" si="418"/>
        <v>2CG10.1</v>
      </c>
      <c r="I13385" s="4" t="str">
        <f t="shared" si="419"/>
        <v>SG2_DVDD09</v>
      </c>
    </row>
    <row r="13386" spans="1:9">
      <c r="A13386" t="s">
        <v>261</v>
      </c>
      <c r="B13386" t="s">
        <v>6939</v>
      </c>
      <c r="C13386" t="s">
        <v>6951</v>
      </c>
      <c r="D13386">
        <v>2</v>
      </c>
      <c r="E13386" t="s">
        <v>169</v>
      </c>
      <c r="F13386">
        <v>2</v>
      </c>
      <c r="G13386">
        <v>2</v>
      </c>
      <c r="H13386" s="4" t="str">
        <f t="shared" si="418"/>
        <v>2CG10.2</v>
      </c>
      <c r="I13386" s="4" t="str">
        <f t="shared" si="419"/>
        <v>DGND</v>
      </c>
    </row>
    <row r="13387" spans="1:9">
      <c r="A13387" t="s">
        <v>261</v>
      </c>
      <c r="B13387" t="s">
        <v>6939</v>
      </c>
      <c r="C13387" t="s">
        <v>6952</v>
      </c>
      <c r="D13387">
        <v>1</v>
      </c>
      <c r="E13387" t="s">
        <v>4865</v>
      </c>
      <c r="F13387">
        <v>1</v>
      </c>
      <c r="G13387">
        <v>1</v>
      </c>
      <c r="H13387" s="4" t="str">
        <f t="shared" si="418"/>
        <v>2CG11.1</v>
      </c>
      <c r="I13387" s="4" t="str">
        <f t="shared" si="419"/>
        <v>SG2_DVDD09</v>
      </c>
    </row>
    <row r="13388" spans="1:9">
      <c r="A13388" t="s">
        <v>261</v>
      </c>
      <c r="B13388" t="s">
        <v>6939</v>
      </c>
      <c r="C13388" t="s">
        <v>6952</v>
      </c>
      <c r="D13388">
        <v>2</v>
      </c>
      <c r="E13388" t="s">
        <v>169</v>
      </c>
      <c r="F13388">
        <v>2</v>
      </c>
      <c r="G13388">
        <v>2</v>
      </c>
      <c r="H13388" s="4" t="str">
        <f t="shared" si="418"/>
        <v>2CG11.2</v>
      </c>
      <c r="I13388" s="4" t="str">
        <f t="shared" si="419"/>
        <v>DGND</v>
      </c>
    </row>
    <row r="13389" spans="1:9">
      <c r="A13389" t="s">
        <v>261</v>
      </c>
      <c r="B13389" t="s">
        <v>6939</v>
      </c>
      <c r="C13389" t="s">
        <v>6953</v>
      </c>
      <c r="D13389">
        <v>1</v>
      </c>
      <c r="E13389" t="s">
        <v>4865</v>
      </c>
      <c r="F13389">
        <v>1</v>
      </c>
      <c r="G13389">
        <v>1</v>
      </c>
      <c r="H13389" s="4" t="str">
        <f t="shared" si="418"/>
        <v>2CG12.1</v>
      </c>
      <c r="I13389" s="4" t="str">
        <f t="shared" si="419"/>
        <v>SG2_DVDD09</v>
      </c>
    </row>
    <row r="13390" spans="1:9">
      <c r="A13390" t="s">
        <v>261</v>
      </c>
      <c r="B13390" t="s">
        <v>6939</v>
      </c>
      <c r="C13390" t="s">
        <v>6953</v>
      </c>
      <c r="D13390">
        <v>2</v>
      </c>
      <c r="E13390" t="s">
        <v>169</v>
      </c>
      <c r="F13390">
        <v>2</v>
      </c>
      <c r="G13390">
        <v>2</v>
      </c>
      <c r="H13390" s="4" t="str">
        <f t="shared" si="418"/>
        <v>2CG12.2</v>
      </c>
      <c r="I13390" s="4" t="str">
        <f t="shared" si="419"/>
        <v>DGND</v>
      </c>
    </row>
    <row r="13391" spans="1:9">
      <c r="A13391" t="s">
        <v>261</v>
      </c>
      <c r="B13391" t="s">
        <v>6939</v>
      </c>
      <c r="C13391" t="s">
        <v>6954</v>
      </c>
      <c r="D13391">
        <v>1</v>
      </c>
      <c r="E13391" t="s">
        <v>4865</v>
      </c>
      <c r="F13391">
        <v>1</v>
      </c>
      <c r="G13391">
        <v>1</v>
      </c>
      <c r="H13391" s="4" t="str">
        <f t="shared" si="418"/>
        <v>2CG13.1</v>
      </c>
      <c r="I13391" s="4" t="str">
        <f t="shared" si="419"/>
        <v>SG2_DVDD09</v>
      </c>
    </row>
    <row r="13392" spans="1:9">
      <c r="A13392" t="s">
        <v>261</v>
      </c>
      <c r="B13392" t="s">
        <v>6939</v>
      </c>
      <c r="C13392" t="s">
        <v>6954</v>
      </c>
      <c r="D13392">
        <v>2</v>
      </c>
      <c r="E13392" t="s">
        <v>169</v>
      </c>
      <c r="F13392">
        <v>2</v>
      </c>
      <c r="G13392">
        <v>2</v>
      </c>
      <c r="H13392" s="4" t="str">
        <f t="shared" si="418"/>
        <v>2CG13.2</v>
      </c>
      <c r="I13392" s="4" t="str">
        <f t="shared" si="419"/>
        <v>DGND</v>
      </c>
    </row>
    <row r="13393" spans="1:9">
      <c r="A13393" t="s">
        <v>261</v>
      </c>
      <c r="B13393" t="s">
        <v>6939</v>
      </c>
      <c r="C13393" t="s">
        <v>6955</v>
      </c>
      <c r="D13393">
        <v>1</v>
      </c>
      <c r="E13393" t="s">
        <v>4865</v>
      </c>
      <c r="F13393">
        <v>1</v>
      </c>
      <c r="G13393">
        <v>1</v>
      </c>
      <c r="H13393" s="4" t="str">
        <f t="shared" si="418"/>
        <v>2CG14.1</v>
      </c>
      <c r="I13393" s="4" t="str">
        <f t="shared" si="419"/>
        <v>SG2_DVDD09</v>
      </c>
    </row>
    <row r="13394" spans="1:9">
      <c r="A13394" t="s">
        <v>261</v>
      </c>
      <c r="B13394" t="s">
        <v>6939</v>
      </c>
      <c r="C13394" t="s">
        <v>6955</v>
      </c>
      <c r="D13394">
        <v>2</v>
      </c>
      <c r="E13394" t="s">
        <v>169</v>
      </c>
      <c r="F13394">
        <v>2</v>
      </c>
      <c r="G13394">
        <v>2</v>
      </c>
      <c r="H13394" s="4" t="str">
        <f t="shared" si="418"/>
        <v>2CG14.2</v>
      </c>
      <c r="I13394" s="4" t="str">
        <f t="shared" si="419"/>
        <v>DGND</v>
      </c>
    </row>
    <row r="13395" spans="1:9">
      <c r="A13395" t="s">
        <v>261</v>
      </c>
      <c r="B13395" t="s">
        <v>6939</v>
      </c>
      <c r="C13395" t="s">
        <v>6956</v>
      </c>
      <c r="D13395">
        <v>1</v>
      </c>
      <c r="E13395" t="s">
        <v>4865</v>
      </c>
      <c r="F13395">
        <v>1</v>
      </c>
      <c r="G13395">
        <v>1</v>
      </c>
      <c r="H13395" s="4" t="str">
        <f t="shared" si="418"/>
        <v>2CG15.1</v>
      </c>
      <c r="I13395" s="4" t="str">
        <f t="shared" si="419"/>
        <v>SG2_DVDD09</v>
      </c>
    </row>
    <row r="13396" spans="1:9">
      <c r="A13396" t="s">
        <v>261</v>
      </c>
      <c r="B13396" t="s">
        <v>6939</v>
      </c>
      <c r="C13396" t="s">
        <v>6956</v>
      </c>
      <c r="D13396">
        <v>2</v>
      </c>
      <c r="E13396" t="s">
        <v>169</v>
      </c>
      <c r="F13396">
        <v>2</v>
      </c>
      <c r="G13396">
        <v>2</v>
      </c>
      <c r="H13396" s="4" t="str">
        <f t="shared" si="418"/>
        <v>2CG15.2</v>
      </c>
      <c r="I13396" s="4" t="str">
        <f t="shared" si="419"/>
        <v>DGND</v>
      </c>
    </row>
    <row r="13397" spans="1:9">
      <c r="A13397" t="s">
        <v>261</v>
      </c>
      <c r="B13397" t="s">
        <v>6939</v>
      </c>
      <c r="C13397" t="s">
        <v>6957</v>
      </c>
      <c r="D13397">
        <v>1</v>
      </c>
      <c r="E13397" t="s">
        <v>4865</v>
      </c>
      <c r="F13397">
        <v>1</v>
      </c>
      <c r="G13397">
        <v>1</v>
      </c>
      <c r="H13397" s="4" t="str">
        <f t="shared" si="418"/>
        <v>2CG16.1</v>
      </c>
      <c r="I13397" s="4" t="str">
        <f t="shared" si="419"/>
        <v>SG2_DVDD09</v>
      </c>
    </row>
    <row r="13398" spans="1:9">
      <c r="A13398" t="s">
        <v>261</v>
      </c>
      <c r="B13398" t="s">
        <v>6939</v>
      </c>
      <c r="C13398" t="s">
        <v>6957</v>
      </c>
      <c r="D13398">
        <v>2</v>
      </c>
      <c r="E13398" t="s">
        <v>169</v>
      </c>
      <c r="F13398">
        <v>2</v>
      </c>
      <c r="G13398">
        <v>2</v>
      </c>
      <c r="H13398" s="4" t="str">
        <f t="shared" si="418"/>
        <v>2CG16.2</v>
      </c>
      <c r="I13398" s="4" t="str">
        <f t="shared" si="419"/>
        <v>DGND</v>
      </c>
    </row>
    <row r="13399" spans="1:9">
      <c r="A13399" t="s">
        <v>261</v>
      </c>
      <c r="B13399" t="s">
        <v>6939</v>
      </c>
      <c r="C13399" t="s">
        <v>6958</v>
      </c>
      <c r="D13399">
        <v>1</v>
      </c>
      <c r="E13399" t="s">
        <v>4865</v>
      </c>
      <c r="F13399">
        <v>1</v>
      </c>
      <c r="G13399">
        <v>1</v>
      </c>
      <c r="H13399" s="4" t="str">
        <f t="shared" si="418"/>
        <v>2CG17.1</v>
      </c>
      <c r="I13399" s="4" t="str">
        <f t="shared" si="419"/>
        <v>SG2_DVDD09</v>
      </c>
    </row>
    <row r="13400" spans="1:9">
      <c r="A13400" t="s">
        <v>261</v>
      </c>
      <c r="B13400" t="s">
        <v>6939</v>
      </c>
      <c r="C13400" t="s">
        <v>6958</v>
      </c>
      <c r="D13400">
        <v>2</v>
      </c>
      <c r="E13400" t="s">
        <v>169</v>
      </c>
      <c r="F13400">
        <v>2</v>
      </c>
      <c r="G13400">
        <v>2</v>
      </c>
      <c r="H13400" s="4" t="str">
        <f t="shared" si="418"/>
        <v>2CG17.2</v>
      </c>
      <c r="I13400" s="4" t="str">
        <f t="shared" si="419"/>
        <v>DGND</v>
      </c>
    </row>
    <row r="13401" spans="1:9">
      <c r="A13401" t="s">
        <v>261</v>
      </c>
      <c r="B13401" t="s">
        <v>6939</v>
      </c>
      <c r="C13401" t="s">
        <v>6959</v>
      </c>
      <c r="D13401">
        <v>1</v>
      </c>
      <c r="E13401" t="s">
        <v>4865</v>
      </c>
      <c r="F13401">
        <v>1</v>
      </c>
      <c r="G13401">
        <v>1</v>
      </c>
      <c r="H13401" s="4" t="str">
        <f t="shared" si="418"/>
        <v>2CG18.1</v>
      </c>
      <c r="I13401" s="4" t="str">
        <f t="shared" si="419"/>
        <v>SG2_DVDD09</v>
      </c>
    </row>
    <row r="13402" spans="1:9">
      <c r="A13402" t="s">
        <v>261</v>
      </c>
      <c r="B13402" t="s">
        <v>6939</v>
      </c>
      <c r="C13402" t="s">
        <v>6959</v>
      </c>
      <c r="D13402">
        <v>2</v>
      </c>
      <c r="E13402" t="s">
        <v>169</v>
      </c>
      <c r="F13402">
        <v>2</v>
      </c>
      <c r="G13402">
        <v>2</v>
      </c>
      <c r="H13402" s="4" t="str">
        <f t="shared" si="418"/>
        <v>2CG18.2</v>
      </c>
      <c r="I13402" s="4" t="str">
        <f t="shared" si="419"/>
        <v>DGND</v>
      </c>
    </row>
    <row r="13403" spans="1:9">
      <c r="A13403" t="s">
        <v>261</v>
      </c>
      <c r="B13403" t="s">
        <v>6939</v>
      </c>
      <c r="C13403" t="s">
        <v>6960</v>
      </c>
      <c r="D13403">
        <v>1</v>
      </c>
      <c r="E13403" t="s">
        <v>4865</v>
      </c>
      <c r="F13403">
        <v>1</v>
      </c>
      <c r="G13403">
        <v>1</v>
      </c>
      <c r="H13403" s="4" t="str">
        <f t="shared" si="418"/>
        <v>2CG19.1</v>
      </c>
      <c r="I13403" s="4" t="str">
        <f t="shared" si="419"/>
        <v>SG2_DVDD09</v>
      </c>
    </row>
    <row r="13404" spans="1:9">
      <c r="A13404" t="s">
        <v>261</v>
      </c>
      <c r="B13404" t="s">
        <v>6939</v>
      </c>
      <c r="C13404" t="s">
        <v>6960</v>
      </c>
      <c r="D13404">
        <v>2</v>
      </c>
      <c r="E13404" t="s">
        <v>169</v>
      </c>
      <c r="F13404">
        <v>2</v>
      </c>
      <c r="G13404">
        <v>2</v>
      </c>
      <c r="H13404" s="4" t="str">
        <f t="shared" si="418"/>
        <v>2CG19.2</v>
      </c>
      <c r="I13404" s="4" t="str">
        <f t="shared" si="419"/>
        <v>DGND</v>
      </c>
    </row>
    <row r="13405" spans="1:9">
      <c r="A13405" t="s">
        <v>261</v>
      </c>
      <c r="B13405" t="s">
        <v>6939</v>
      </c>
      <c r="C13405" t="s">
        <v>6961</v>
      </c>
      <c r="D13405">
        <v>1</v>
      </c>
      <c r="E13405" t="s">
        <v>4860</v>
      </c>
      <c r="F13405">
        <v>1</v>
      </c>
      <c r="G13405">
        <v>1</v>
      </c>
      <c r="H13405" s="4" t="str">
        <f t="shared" si="418"/>
        <v>2CG20.1</v>
      </c>
      <c r="I13405" s="4" t="str">
        <f t="shared" si="419"/>
        <v>SG2_SRC_DVDD09</v>
      </c>
    </row>
    <row r="13406" spans="1:9">
      <c r="A13406" t="s">
        <v>261</v>
      </c>
      <c r="B13406" t="s">
        <v>6939</v>
      </c>
      <c r="C13406" t="s">
        <v>6961</v>
      </c>
      <c r="D13406">
        <v>2</v>
      </c>
      <c r="E13406" t="s">
        <v>169</v>
      </c>
      <c r="F13406">
        <v>2</v>
      </c>
      <c r="G13406">
        <v>2</v>
      </c>
      <c r="H13406" s="4" t="str">
        <f t="shared" si="418"/>
        <v>2CG20.2</v>
      </c>
      <c r="I13406" s="4" t="str">
        <f t="shared" si="419"/>
        <v>DGND</v>
      </c>
    </row>
    <row r="13407" spans="1:9">
      <c r="A13407" t="s">
        <v>261</v>
      </c>
      <c r="B13407" t="s">
        <v>6939</v>
      </c>
      <c r="C13407" t="s">
        <v>6962</v>
      </c>
      <c r="D13407">
        <v>1</v>
      </c>
      <c r="E13407" t="s">
        <v>4860</v>
      </c>
      <c r="F13407">
        <v>1</v>
      </c>
      <c r="G13407">
        <v>1</v>
      </c>
      <c r="H13407" s="4" t="str">
        <f t="shared" si="418"/>
        <v>2CG21.1</v>
      </c>
      <c r="I13407" s="4" t="str">
        <f t="shared" si="419"/>
        <v>SG2_SRC_DVDD09</v>
      </c>
    </row>
    <row r="13408" spans="1:9">
      <c r="A13408" t="s">
        <v>261</v>
      </c>
      <c r="B13408" t="s">
        <v>6939</v>
      </c>
      <c r="C13408" t="s">
        <v>6962</v>
      </c>
      <c r="D13408">
        <v>2</v>
      </c>
      <c r="E13408" t="s">
        <v>169</v>
      </c>
      <c r="F13408">
        <v>2</v>
      </c>
      <c r="G13408">
        <v>2</v>
      </c>
      <c r="H13408" s="4" t="str">
        <f t="shared" si="418"/>
        <v>2CG21.2</v>
      </c>
      <c r="I13408" s="4" t="str">
        <f t="shared" si="419"/>
        <v>DGND</v>
      </c>
    </row>
    <row r="13409" spans="1:9">
      <c r="A13409" t="s">
        <v>261</v>
      </c>
      <c r="B13409" t="s">
        <v>6939</v>
      </c>
      <c r="C13409" t="s">
        <v>6963</v>
      </c>
      <c r="D13409">
        <v>1</v>
      </c>
      <c r="E13409" t="s">
        <v>4860</v>
      </c>
      <c r="F13409">
        <v>1</v>
      </c>
      <c r="G13409">
        <v>1</v>
      </c>
      <c r="H13409" s="4" t="str">
        <f t="shared" si="418"/>
        <v>2CG22.1</v>
      </c>
      <c r="I13409" s="4" t="str">
        <f t="shared" si="419"/>
        <v>SG2_SRC_DVDD09</v>
      </c>
    </row>
    <row r="13410" spans="1:9">
      <c r="A13410" t="s">
        <v>261</v>
      </c>
      <c r="B13410" t="s">
        <v>6939</v>
      </c>
      <c r="C13410" t="s">
        <v>6963</v>
      </c>
      <c r="D13410">
        <v>2</v>
      </c>
      <c r="E13410" t="s">
        <v>169</v>
      </c>
      <c r="F13410">
        <v>2</v>
      </c>
      <c r="G13410">
        <v>2</v>
      </c>
      <c r="H13410" s="4" t="str">
        <f t="shared" si="418"/>
        <v>2CG22.2</v>
      </c>
      <c r="I13410" s="4" t="str">
        <f t="shared" si="419"/>
        <v>DGND</v>
      </c>
    </row>
    <row r="13411" spans="1:9">
      <c r="A13411" t="s">
        <v>261</v>
      </c>
      <c r="B13411" t="s">
        <v>6939</v>
      </c>
      <c r="C13411" t="s">
        <v>6964</v>
      </c>
      <c r="D13411">
        <v>1</v>
      </c>
      <c r="E13411" t="s">
        <v>4860</v>
      </c>
      <c r="F13411">
        <v>1</v>
      </c>
      <c r="G13411">
        <v>1</v>
      </c>
      <c r="H13411" s="4" t="str">
        <f t="shared" si="418"/>
        <v>2CG23.1</v>
      </c>
      <c r="I13411" s="4" t="str">
        <f t="shared" si="419"/>
        <v>SG2_SRC_DVDD09</v>
      </c>
    </row>
    <row r="13412" spans="1:9">
      <c r="A13412" t="s">
        <v>261</v>
      </c>
      <c r="B13412" t="s">
        <v>6939</v>
      </c>
      <c r="C13412" t="s">
        <v>6964</v>
      </c>
      <c r="D13412">
        <v>2</v>
      </c>
      <c r="E13412" t="s">
        <v>169</v>
      </c>
      <c r="F13412">
        <v>2</v>
      </c>
      <c r="G13412">
        <v>2</v>
      </c>
      <c r="H13412" s="4" t="str">
        <f t="shared" si="418"/>
        <v>2CG23.2</v>
      </c>
      <c r="I13412" s="4" t="str">
        <f t="shared" si="419"/>
        <v>DGND</v>
      </c>
    </row>
    <row r="13413" spans="1:9">
      <c r="A13413" t="s">
        <v>261</v>
      </c>
      <c r="B13413" t="s">
        <v>6939</v>
      </c>
      <c r="C13413" t="s">
        <v>6965</v>
      </c>
      <c r="D13413">
        <v>1</v>
      </c>
      <c r="E13413" t="s">
        <v>4860</v>
      </c>
      <c r="F13413">
        <v>1</v>
      </c>
      <c r="G13413">
        <v>1</v>
      </c>
      <c r="H13413" s="4" t="str">
        <f t="shared" si="418"/>
        <v>2CG24.1</v>
      </c>
      <c r="I13413" s="4" t="str">
        <f t="shared" si="419"/>
        <v>SG2_SRC_DVDD09</v>
      </c>
    </row>
    <row r="13414" spans="1:9">
      <c r="A13414" t="s">
        <v>261</v>
      </c>
      <c r="B13414" t="s">
        <v>6939</v>
      </c>
      <c r="C13414" t="s">
        <v>6965</v>
      </c>
      <c r="D13414">
        <v>2</v>
      </c>
      <c r="E13414" t="s">
        <v>169</v>
      </c>
      <c r="F13414">
        <v>2</v>
      </c>
      <c r="G13414">
        <v>2</v>
      </c>
      <c r="H13414" s="4" t="str">
        <f t="shared" si="418"/>
        <v>2CG24.2</v>
      </c>
      <c r="I13414" s="4" t="str">
        <f t="shared" si="419"/>
        <v>DGND</v>
      </c>
    </row>
    <row r="13415" spans="1:9">
      <c r="A13415" t="s">
        <v>261</v>
      </c>
      <c r="B13415" t="s">
        <v>6939</v>
      </c>
      <c r="C13415" t="s">
        <v>6966</v>
      </c>
      <c r="D13415">
        <v>1</v>
      </c>
      <c r="E13415" t="s">
        <v>4860</v>
      </c>
      <c r="F13415">
        <v>1</v>
      </c>
      <c r="G13415">
        <v>1</v>
      </c>
      <c r="H13415" s="4" t="str">
        <f t="shared" si="418"/>
        <v>2CG25.1</v>
      </c>
      <c r="I13415" s="4" t="str">
        <f t="shared" si="419"/>
        <v>SG2_SRC_DVDD09</v>
      </c>
    </row>
    <row r="13416" spans="1:9">
      <c r="A13416" t="s">
        <v>261</v>
      </c>
      <c r="B13416" t="s">
        <v>6939</v>
      </c>
      <c r="C13416" t="s">
        <v>6966</v>
      </c>
      <c r="D13416">
        <v>2</v>
      </c>
      <c r="E13416" t="s">
        <v>169</v>
      </c>
      <c r="F13416">
        <v>2</v>
      </c>
      <c r="G13416">
        <v>2</v>
      </c>
      <c r="H13416" s="4" t="str">
        <f t="shared" si="418"/>
        <v>2CG25.2</v>
      </c>
      <c r="I13416" s="4" t="str">
        <f t="shared" si="419"/>
        <v>DGND</v>
      </c>
    </row>
    <row r="13417" spans="1:9">
      <c r="A13417" t="s">
        <v>261</v>
      </c>
      <c r="B13417" t="s">
        <v>6939</v>
      </c>
      <c r="C13417" t="s">
        <v>6967</v>
      </c>
      <c r="D13417">
        <v>1</v>
      </c>
      <c r="E13417" t="s">
        <v>4866</v>
      </c>
      <c r="F13417">
        <v>1</v>
      </c>
      <c r="G13417">
        <v>1</v>
      </c>
      <c r="H13417" s="4" t="str">
        <f t="shared" si="418"/>
        <v>2CG26.1</v>
      </c>
      <c r="I13417" s="4" t="str">
        <f t="shared" si="419"/>
        <v>SG2_AVDD09</v>
      </c>
    </row>
    <row r="13418" spans="1:9">
      <c r="A13418" t="s">
        <v>261</v>
      </c>
      <c r="B13418" t="s">
        <v>6939</v>
      </c>
      <c r="C13418" t="s">
        <v>6967</v>
      </c>
      <c r="D13418">
        <v>2</v>
      </c>
      <c r="E13418" t="s">
        <v>169</v>
      </c>
      <c r="F13418">
        <v>2</v>
      </c>
      <c r="G13418">
        <v>2</v>
      </c>
      <c r="H13418" s="4" t="str">
        <f t="shared" si="418"/>
        <v>2CG26.2</v>
      </c>
      <c r="I13418" s="4" t="str">
        <f t="shared" si="419"/>
        <v>DGND</v>
      </c>
    </row>
    <row r="13419" spans="1:9">
      <c r="A13419" t="s">
        <v>261</v>
      </c>
      <c r="B13419" t="s">
        <v>6939</v>
      </c>
      <c r="C13419" t="s">
        <v>6968</v>
      </c>
      <c r="D13419">
        <v>1</v>
      </c>
      <c r="E13419" t="s">
        <v>4866</v>
      </c>
      <c r="F13419">
        <v>1</v>
      </c>
      <c r="G13419">
        <v>1</v>
      </c>
      <c r="H13419" s="4" t="str">
        <f t="shared" si="418"/>
        <v>2CG27.1</v>
      </c>
      <c r="I13419" s="4" t="str">
        <f t="shared" si="419"/>
        <v>SG2_AVDD09</v>
      </c>
    </row>
    <row r="13420" spans="1:9">
      <c r="A13420" t="s">
        <v>261</v>
      </c>
      <c r="B13420" t="s">
        <v>6939</v>
      </c>
      <c r="C13420" t="s">
        <v>6968</v>
      </c>
      <c r="D13420">
        <v>2</v>
      </c>
      <c r="E13420" t="s">
        <v>169</v>
      </c>
      <c r="F13420">
        <v>2</v>
      </c>
      <c r="G13420">
        <v>2</v>
      </c>
      <c r="H13420" s="4" t="str">
        <f t="shared" si="418"/>
        <v>2CG27.2</v>
      </c>
      <c r="I13420" s="4" t="str">
        <f t="shared" si="419"/>
        <v>DGND</v>
      </c>
    </row>
    <row r="13421" spans="1:9">
      <c r="A13421" t="s">
        <v>261</v>
      </c>
      <c r="B13421" t="s">
        <v>6939</v>
      </c>
      <c r="C13421" t="s">
        <v>6969</v>
      </c>
      <c r="D13421">
        <v>1</v>
      </c>
      <c r="E13421" t="s">
        <v>4866</v>
      </c>
      <c r="F13421">
        <v>1</v>
      </c>
      <c r="G13421">
        <v>1</v>
      </c>
      <c r="H13421" s="4" t="str">
        <f t="shared" si="418"/>
        <v>2CG28.1</v>
      </c>
      <c r="I13421" s="4" t="str">
        <f t="shared" si="419"/>
        <v>SG2_AVDD09</v>
      </c>
    </row>
    <row r="13422" spans="1:9">
      <c r="A13422" t="s">
        <v>261</v>
      </c>
      <c r="B13422" t="s">
        <v>6939</v>
      </c>
      <c r="C13422" t="s">
        <v>6969</v>
      </c>
      <c r="D13422">
        <v>2</v>
      </c>
      <c r="E13422" t="s">
        <v>169</v>
      </c>
      <c r="F13422">
        <v>2</v>
      </c>
      <c r="G13422">
        <v>2</v>
      </c>
      <c r="H13422" s="4" t="str">
        <f t="shared" si="418"/>
        <v>2CG28.2</v>
      </c>
      <c r="I13422" s="4" t="str">
        <f t="shared" si="419"/>
        <v>DGND</v>
      </c>
    </row>
    <row r="13423" spans="1:9">
      <c r="A13423" t="s">
        <v>261</v>
      </c>
      <c r="B13423" t="s">
        <v>6939</v>
      </c>
      <c r="C13423" t="s">
        <v>6970</v>
      </c>
      <c r="D13423">
        <v>1</v>
      </c>
      <c r="E13423" t="s">
        <v>4866</v>
      </c>
      <c r="F13423">
        <v>1</v>
      </c>
      <c r="G13423">
        <v>1</v>
      </c>
      <c r="H13423" s="4" t="str">
        <f t="shared" si="418"/>
        <v>2CG29.1</v>
      </c>
      <c r="I13423" s="4" t="str">
        <f t="shared" si="419"/>
        <v>SG2_AVDD09</v>
      </c>
    </row>
    <row r="13424" spans="1:9">
      <c r="A13424" t="s">
        <v>261</v>
      </c>
      <c r="B13424" t="s">
        <v>6939</v>
      </c>
      <c r="C13424" t="s">
        <v>6970</v>
      </c>
      <c r="D13424">
        <v>2</v>
      </c>
      <c r="E13424" t="s">
        <v>169</v>
      </c>
      <c r="F13424">
        <v>2</v>
      </c>
      <c r="G13424">
        <v>2</v>
      </c>
      <c r="H13424" s="4" t="str">
        <f t="shared" si="418"/>
        <v>2CG29.2</v>
      </c>
      <c r="I13424" s="4" t="str">
        <f t="shared" si="419"/>
        <v>DGND</v>
      </c>
    </row>
    <row r="13425" spans="1:9">
      <c r="A13425" t="s">
        <v>261</v>
      </c>
      <c r="B13425" t="s">
        <v>6939</v>
      </c>
      <c r="C13425" t="s">
        <v>6971</v>
      </c>
      <c r="D13425">
        <v>1</v>
      </c>
      <c r="E13425" t="s">
        <v>4866</v>
      </c>
      <c r="F13425">
        <v>1</v>
      </c>
      <c r="G13425">
        <v>1</v>
      </c>
      <c r="H13425" s="4" t="str">
        <f t="shared" si="418"/>
        <v>2CG30.1</v>
      </c>
      <c r="I13425" s="4" t="str">
        <f t="shared" si="419"/>
        <v>SG2_AVDD09</v>
      </c>
    </row>
    <row r="13426" spans="1:9">
      <c r="A13426" t="s">
        <v>261</v>
      </c>
      <c r="B13426" t="s">
        <v>6939</v>
      </c>
      <c r="C13426" t="s">
        <v>6971</v>
      </c>
      <c r="D13426">
        <v>2</v>
      </c>
      <c r="E13426" t="s">
        <v>169</v>
      </c>
      <c r="F13426">
        <v>2</v>
      </c>
      <c r="G13426">
        <v>2</v>
      </c>
      <c r="H13426" s="4" t="str">
        <f t="shared" si="418"/>
        <v>2CG30.2</v>
      </c>
      <c r="I13426" s="4" t="str">
        <f t="shared" si="419"/>
        <v>DGND</v>
      </c>
    </row>
    <row r="13427" spans="1:9">
      <c r="A13427" t="s">
        <v>261</v>
      </c>
      <c r="B13427" t="s">
        <v>6939</v>
      </c>
      <c r="C13427" t="s">
        <v>6972</v>
      </c>
      <c r="D13427">
        <v>1</v>
      </c>
      <c r="E13427" t="s">
        <v>4866</v>
      </c>
      <c r="F13427">
        <v>1</v>
      </c>
      <c r="G13427">
        <v>1</v>
      </c>
      <c r="H13427" s="4" t="str">
        <f t="shared" si="418"/>
        <v>2CG31.1</v>
      </c>
      <c r="I13427" s="4" t="str">
        <f t="shared" si="419"/>
        <v>SG2_AVDD09</v>
      </c>
    </row>
    <row r="13428" spans="1:9">
      <c r="A13428" t="s">
        <v>261</v>
      </c>
      <c r="B13428" t="s">
        <v>6939</v>
      </c>
      <c r="C13428" t="s">
        <v>6972</v>
      </c>
      <c r="D13428">
        <v>2</v>
      </c>
      <c r="E13428" t="s">
        <v>169</v>
      </c>
      <c r="F13428">
        <v>2</v>
      </c>
      <c r="G13428">
        <v>2</v>
      </c>
      <c r="H13428" s="4" t="str">
        <f t="shared" si="418"/>
        <v>2CG31.2</v>
      </c>
      <c r="I13428" s="4" t="str">
        <f t="shared" si="419"/>
        <v>DGND</v>
      </c>
    </row>
    <row r="13429" spans="1:9">
      <c r="A13429" t="s">
        <v>261</v>
      </c>
      <c r="B13429" t="s">
        <v>6939</v>
      </c>
      <c r="C13429" t="s">
        <v>6973</v>
      </c>
      <c r="D13429">
        <v>1</v>
      </c>
      <c r="E13429" t="s">
        <v>4866</v>
      </c>
      <c r="F13429">
        <v>1</v>
      </c>
      <c r="G13429">
        <v>1</v>
      </c>
      <c r="H13429" s="4" t="str">
        <f t="shared" si="418"/>
        <v>2CG32.1</v>
      </c>
      <c r="I13429" s="4" t="str">
        <f t="shared" si="419"/>
        <v>SG2_AVDD09</v>
      </c>
    </row>
    <row r="13430" spans="1:9">
      <c r="A13430" t="s">
        <v>261</v>
      </c>
      <c r="B13430" t="s">
        <v>6939</v>
      </c>
      <c r="C13430" t="s">
        <v>6973</v>
      </c>
      <c r="D13430">
        <v>2</v>
      </c>
      <c r="E13430" t="s">
        <v>169</v>
      </c>
      <c r="F13430">
        <v>2</v>
      </c>
      <c r="G13430">
        <v>2</v>
      </c>
      <c r="H13430" s="4" t="str">
        <f t="shared" si="418"/>
        <v>2CG32.2</v>
      </c>
      <c r="I13430" s="4" t="str">
        <f t="shared" si="419"/>
        <v>DGND</v>
      </c>
    </row>
    <row r="13431" spans="1:9">
      <c r="A13431" t="s">
        <v>261</v>
      </c>
      <c r="B13431" t="s">
        <v>6939</v>
      </c>
      <c r="C13431" t="s">
        <v>6974</v>
      </c>
      <c r="D13431">
        <v>1</v>
      </c>
      <c r="E13431" t="s">
        <v>4866</v>
      </c>
      <c r="F13431">
        <v>1</v>
      </c>
      <c r="G13431">
        <v>1</v>
      </c>
      <c r="H13431" s="4" t="str">
        <f t="shared" si="418"/>
        <v>2CG33.1</v>
      </c>
      <c r="I13431" s="4" t="str">
        <f t="shared" si="419"/>
        <v>SG2_AVDD09</v>
      </c>
    </row>
    <row r="13432" spans="1:9">
      <c r="A13432" t="s">
        <v>261</v>
      </c>
      <c r="B13432" t="s">
        <v>6939</v>
      </c>
      <c r="C13432" t="s">
        <v>6974</v>
      </c>
      <c r="D13432">
        <v>2</v>
      </c>
      <c r="E13432" t="s">
        <v>169</v>
      </c>
      <c r="F13432">
        <v>2</v>
      </c>
      <c r="G13432">
        <v>2</v>
      </c>
      <c r="H13432" s="4" t="str">
        <f t="shared" si="418"/>
        <v>2CG33.2</v>
      </c>
      <c r="I13432" s="4" t="str">
        <f t="shared" si="419"/>
        <v>DGND</v>
      </c>
    </row>
    <row r="13433" spans="1:9">
      <c r="A13433" t="s">
        <v>261</v>
      </c>
      <c r="B13433" t="s">
        <v>6939</v>
      </c>
      <c r="C13433" t="s">
        <v>6975</v>
      </c>
      <c r="D13433">
        <v>1</v>
      </c>
      <c r="E13433" t="s">
        <v>4866</v>
      </c>
      <c r="F13433">
        <v>1</v>
      </c>
      <c r="G13433">
        <v>1</v>
      </c>
      <c r="H13433" s="4" t="str">
        <f t="shared" si="418"/>
        <v>2CG34.1</v>
      </c>
      <c r="I13433" s="4" t="str">
        <f t="shared" si="419"/>
        <v>SG2_AVDD09</v>
      </c>
    </row>
    <row r="13434" spans="1:9">
      <c r="A13434" t="s">
        <v>261</v>
      </c>
      <c r="B13434" t="s">
        <v>6939</v>
      </c>
      <c r="C13434" t="s">
        <v>6975</v>
      </c>
      <c r="D13434">
        <v>2</v>
      </c>
      <c r="E13434" t="s">
        <v>169</v>
      </c>
      <c r="F13434">
        <v>2</v>
      </c>
      <c r="G13434">
        <v>2</v>
      </c>
      <c r="H13434" s="4" t="str">
        <f t="shared" si="418"/>
        <v>2CG34.2</v>
      </c>
      <c r="I13434" s="4" t="str">
        <f t="shared" si="419"/>
        <v>DGND</v>
      </c>
    </row>
    <row r="13435" spans="1:9">
      <c r="A13435" t="s">
        <v>261</v>
      </c>
      <c r="B13435" t="s">
        <v>6939</v>
      </c>
      <c r="C13435" t="s">
        <v>6976</v>
      </c>
      <c r="D13435">
        <v>1</v>
      </c>
      <c r="E13435" t="s">
        <v>4866</v>
      </c>
      <c r="F13435">
        <v>1</v>
      </c>
      <c r="G13435">
        <v>1</v>
      </c>
      <c r="H13435" s="4" t="str">
        <f t="shared" si="418"/>
        <v>2CG35.1</v>
      </c>
      <c r="I13435" s="4" t="str">
        <f t="shared" si="419"/>
        <v>SG2_AVDD09</v>
      </c>
    </row>
    <row r="13436" spans="1:9">
      <c r="A13436" t="s">
        <v>261</v>
      </c>
      <c r="B13436" t="s">
        <v>6939</v>
      </c>
      <c r="C13436" t="s">
        <v>6976</v>
      </c>
      <c r="D13436">
        <v>2</v>
      </c>
      <c r="E13436" t="s">
        <v>169</v>
      </c>
      <c r="F13436">
        <v>2</v>
      </c>
      <c r="G13436">
        <v>2</v>
      </c>
      <c r="H13436" s="4" t="str">
        <f t="shared" si="418"/>
        <v>2CG35.2</v>
      </c>
      <c r="I13436" s="4" t="str">
        <f t="shared" si="419"/>
        <v>DGND</v>
      </c>
    </row>
    <row r="13437" spans="1:9">
      <c r="A13437" t="s">
        <v>261</v>
      </c>
      <c r="B13437" t="s">
        <v>6939</v>
      </c>
      <c r="C13437" t="s">
        <v>6977</v>
      </c>
      <c r="D13437">
        <v>1</v>
      </c>
      <c r="E13437" t="s">
        <v>4866</v>
      </c>
      <c r="F13437">
        <v>1</v>
      </c>
      <c r="G13437">
        <v>1</v>
      </c>
      <c r="H13437" s="4" t="str">
        <f t="shared" si="418"/>
        <v>2CG36.1</v>
      </c>
      <c r="I13437" s="4" t="str">
        <f t="shared" si="419"/>
        <v>SG2_AVDD09</v>
      </c>
    </row>
    <row r="13438" spans="1:9">
      <c r="A13438" t="s">
        <v>261</v>
      </c>
      <c r="B13438" t="s">
        <v>6939</v>
      </c>
      <c r="C13438" t="s">
        <v>6977</v>
      </c>
      <c r="D13438">
        <v>2</v>
      </c>
      <c r="E13438" t="s">
        <v>169</v>
      </c>
      <c r="F13438">
        <v>2</v>
      </c>
      <c r="G13438">
        <v>2</v>
      </c>
      <c r="H13438" s="4" t="str">
        <f t="shared" si="418"/>
        <v>2CG36.2</v>
      </c>
      <c r="I13438" s="4" t="str">
        <f t="shared" si="419"/>
        <v>DGND</v>
      </c>
    </row>
    <row r="13439" spans="1:9">
      <c r="A13439" t="s">
        <v>261</v>
      </c>
      <c r="B13439" t="s">
        <v>6939</v>
      </c>
      <c r="C13439" t="s">
        <v>6978</v>
      </c>
      <c r="D13439">
        <v>1</v>
      </c>
      <c r="E13439" t="s">
        <v>4866</v>
      </c>
      <c r="F13439">
        <v>1</v>
      </c>
      <c r="G13439">
        <v>1</v>
      </c>
      <c r="H13439" s="4" t="str">
        <f t="shared" si="418"/>
        <v>2CG37.1</v>
      </c>
      <c r="I13439" s="4" t="str">
        <f t="shared" si="419"/>
        <v>SG2_AVDD09</v>
      </c>
    </row>
    <row r="13440" spans="1:9">
      <c r="A13440" t="s">
        <v>261</v>
      </c>
      <c r="B13440" t="s">
        <v>6939</v>
      </c>
      <c r="C13440" t="s">
        <v>6978</v>
      </c>
      <c r="D13440">
        <v>2</v>
      </c>
      <c r="E13440" t="s">
        <v>169</v>
      </c>
      <c r="F13440">
        <v>2</v>
      </c>
      <c r="G13440">
        <v>2</v>
      </c>
      <c r="H13440" s="4" t="str">
        <f t="shared" si="418"/>
        <v>2CG37.2</v>
      </c>
      <c r="I13440" s="4" t="str">
        <f t="shared" si="419"/>
        <v>DGND</v>
      </c>
    </row>
    <row r="13441" spans="1:9">
      <c r="A13441" t="s">
        <v>261</v>
      </c>
      <c r="B13441" t="s">
        <v>6939</v>
      </c>
      <c r="C13441" t="s">
        <v>6979</v>
      </c>
      <c r="D13441">
        <v>1</v>
      </c>
      <c r="E13441" t="s">
        <v>4866</v>
      </c>
      <c r="F13441">
        <v>1</v>
      </c>
      <c r="G13441">
        <v>1</v>
      </c>
      <c r="H13441" s="4" t="str">
        <f t="shared" si="418"/>
        <v>2CG38.1</v>
      </c>
      <c r="I13441" s="4" t="str">
        <f t="shared" si="419"/>
        <v>SG2_AVDD09</v>
      </c>
    </row>
    <row r="13442" spans="1:9">
      <c r="A13442" t="s">
        <v>261</v>
      </c>
      <c r="B13442" t="s">
        <v>6939</v>
      </c>
      <c r="C13442" t="s">
        <v>6979</v>
      </c>
      <c r="D13442">
        <v>2</v>
      </c>
      <c r="E13442" t="s">
        <v>169</v>
      </c>
      <c r="F13442">
        <v>2</v>
      </c>
      <c r="G13442">
        <v>2</v>
      </c>
      <c r="H13442" s="4" t="str">
        <f t="shared" ref="H13442:H13505" si="420">CONCATENATE(C13442,".",F13442)</f>
        <v>2CG38.2</v>
      </c>
      <c r="I13442" s="4" t="str">
        <f t="shared" ref="I13442:I13505" si="421">E13442</f>
        <v>DGND</v>
      </c>
    </row>
    <row r="13443" spans="1:9">
      <c r="A13443" t="s">
        <v>261</v>
      </c>
      <c r="B13443" t="s">
        <v>6939</v>
      </c>
      <c r="C13443" t="s">
        <v>6980</v>
      </c>
      <c r="D13443">
        <v>1</v>
      </c>
      <c r="E13443" t="s">
        <v>4866</v>
      </c>
      <c r="F13443">
        <v>1</v>
      </c>
      <c r="G13443">
        <v>1</v>
      </c>
      <c r="H13443" s="4" t="str">
        <f t="shared" si="420"/>
        <v>2CG39.1</v>
      </c>
      <c r="I13443" s="4" t="str">
        <f t="shared" si="421"/>
        <v>SG2_AVDD09</v>
      </c>
    </row>
    <row r="13444" spans="1:9">
      <c r="A13444" t="s">
        <v>261</v>
      </c>
      <c r="B13444" t="s">
        <v>6939</v>
      </c>
      <c r="C13444" t="s">
        <v>6980</v>
      </c>
      <c r="D13444">
        <v>2</v>
      </c>
      <c r="E13444" t="s">
        <v>169</v>
      </c>
      <c r="F13444">
        <v>2</v>
      </c>
      <c r="G13444">
        <v>2</v>
      </c>
      <c r="H13444" s="4" t="str">
        <f t="shared" si="420"/>
        <v>2CG39.2</v>
      </c>
      <c r="I13444" s="4" t="str">
        <f t="shared" si="421"/>
        <v>DGND</v>
      </c>
    </row>
    <row r="13445" spans="1:9">
      <c r="A13445" t="s">
        <v>261</v>
      </c>
      <c r="B13445" t="s">
        <v>6939</v>
      </c>
      <c r="C13445" t="s">
        <v>6981</v>
      </c>
      <c r="D13445">
        <v>1</v>
      </c>
      <c r="E13445" t="s">
        <v>4866</v>
      </c>
      <c r="F13445">
        <v>1</v>
      </c>
      <c r="G13445">
        <v>1</v>
      </c>
      <c r="H13445" s="4" t="str">
        <f t="shared" si="420"/>
        <v>2CG40.1</v>
      </c>
      <c r="I13445" s="4" t="str">
        <f t="shared" si="421"/>
        <v>SG2_AVDD09</v>
      </c>
    </row>
    <row r="13446" spans="1:9">
      <c r="A13446" t="s">
        <v>261</v>
      </c>
      <c r="B13446" t="s">
        <v>6939</v>
      </c>
      <c r="C13446" t="s">
        <v>6981</v>
      </c>
      <c r="D13446">
        <v>2</v>
      </c>
      <c r="E13446" t="s">
        <v>169</v>
      </c>
      <c r="F13446">
        <v>2</v>
      </c>
      <c r="G13446">
        <v>2</v>
      </c>
      <c r="H13446" s="4" t="str">
        <f t="shared" si="420"/>
        <v>2CG40.2</v>
      </c>
      <c r="I13446" s="4" t="str">
        <f t="shared" si="421"/>
        <v>DGND</v>
      </c>
    </row>
    <row r="13447" spans="1:9">
      <c r="A13447" t="s">
        <v>261</v>
      </c>
      <c r="B13447" t="s">
        <v>6939</v>
      </c>
      <c r="C13447" t="s">
        <v>6982</v>
      </c>
      <c r="D13447">
        <v>1</v>
      </c>
      <c r="E13447" t="s">
        <v>4866</v>
      </c>
      <c r="F13447">
        <v>1</v>
      </c>
      <c r="G13447">
        <v>1</v>
      </c>
      <c r="H13447" s="4" t="str">
        <f t="shared" si="420"/>
        <v>2CG41.1</v>
      </c>
      <c r="I13447" s="4" t="str">
        <f t="shared" si="421"/>
        <v>SG2_AVDD09</v>
      </c>
    </row>
    <row r="13448" spans="1:9">
      <c r="A13448" t="s">
        <v>261</v>
      </c>
      <c r="B13448" t="s">
        <v>6939</v>
      </c>
      <c r="C13448" t="s">
        <v>6982</v>
      </c>
      <c r="D13448">
        <v>2</v>
      </c>
      <c r="E13448" t="s">
        <v>169</v>
      </c>
      <c r="F13448">
        <v>2</v>
      </c>
      <c r="G13448">
        <v>2</v>
      </c>
      <c r="H13448" s="4" t="str">
        <f t="shared" si="420"/>
        <v>2CG41.2</v>
      </c>
      <c r="I13448" s="4" t="str">
        <f t="shared" si="421"/>
        <v>DGND</v>
      </c>
    </row>
    <row r="13449" spans="1:9">
      <c r="A13449" t="s">
        <v>261</v>
      </c>
      <c r="B13449" t="s">
        <v>6939</v>
      </c>
      <c r="C13449" t="s">
        <v>6983</v>
      </c>
      <c r="D13449">
        <v>1</v>
      </c>
      <c r="E13449" t="s">
        <v>4866</v>
      </c>
      <c r="F13449">
        <v>1</v>
      </c>
      <c r="G13449">
        <v>1</v>
      </c>
      <c r="H13449" s="4" t="str">
        <f t="shared" si="420"/>
        <v>2CG42.1</v>
      </c>
      <c r="I13449" s="4" t="str">
        <f t="shared" si="421"/>
        <v>SG2_AVDD09</v>
      </c>
    </row>
    <row r="13450" spans="1:9">
      <c r="A13450" t="s">
        <v>261</v>
      </c>
      <c r="B13450" t="s">
        <v>6939</v>
      </c>
      <c r="C13450" t="s">
        <v>6983</v>
      </c>
      <c r="D13450">
        <v>2</v>
      </c>
      <c r="E13450" t="s">
        <v>169</v>
      </c>
      <c r="F13450">
        <v>2</v>
      </c>
      <c r="G13450">
        <v>2</v>
      </c>
      <c r="H13450" s="4" t="str">
        <f t="shared" si="420"/>
        <v>2CG42.2</v>
      </c>
      <c r="I13450" s="4" t="str">
        <f t="shared" si="421"/>
        <v>DGND</v>
      </c>
    </row>
    <row r="13451" spans="1:9">
      <c r="A13451" t="s">
        <v>261</v>
      </c>
      <c r="B13451" t="s">
        <v>6939</v>
      </c>
      <c r="C13451" t="s">
        <v>6984</v>
      </c>
      <c r="D13451">
        <v>1</v>
      </c>
      <c r="E13451" t="s">
        <v>4866</v>
      </c>
      <c r="F13451">
        <v>1</v>
      </c>
      <c r="G13451">
        <v>1</v>
      </c>
      <c r="H13451" s="4" t="str">
        <f t="shared" si="420"/>
        <v>2CG43.1</v>
      </c>
      <c r="I13451" s="4" t="str">
        <f t="shared" si="421"/>
        <v>SG2_AVDD09</v>
      </c>
    </row>
    <row r="13452" spans="1:9">
      <c r="A13452" t="s">
        <v>261</v>
      </c>
      <c r="B13452" t="s">
        <v>6939</v>
      </c>
      <c r="C13452" t="s">
        <v>6984</v>
      </c>
      <c r="D13452">
        <v>2</v>
      </c>
      <c r="E13452" t="s">
        <v>169</v>
      </c>
      <c r="F13452">
        <v>2</v>
      </c>
      <c r="G13452">
        <v>2</v>
      </c>
      <c r="H13452" s="4" t="str">
        <f t="shared" si="420"/>
        <v>2CG43.2</v>
      </c>
      <c r="I13452" s="4" t="str">
        <f t="shared" si="421"/>
        <v>DGND</v>
      </c>
    </row>
    <row r="13453" spans="1:9">
      <c r="A13453" t="s">
        <v>261</v>
      </c>
      <c r="B13453" t="s">
        <v>6939</v>
      </c>
      <c r="C13453" t="s">
        <v>6985</v>
      </c>
      <c r="D13453">
        <v>1</v>
      </c>
      <c r="E13453" t="s">
        <v>4866</v>
      </c>
      <c r="F13453">
        <v>1</v>
      </c>
      <c r="G13453">
        <v>1</v>
      </c>
      <c r="H13453" s="4" t="str">
        <f t="shared" si="420"/>
        <v>2CG44.1</v>
      </c>
      <c r="I13453" s="4" t="str">
        <f t="shared" si="421"/>
        <v>SG2_AVDD09</v>
      </c>
    </row>
    <row r="13454" spans="1:9">
      <c r="A13454" t="s">
        <v>261</v>
      </c>
      <c r="B13454" t="s">
        <v>6939</v>
      </c>
      <c r="C13454" t="s">
        <v>6985</v>
      </c>
      <c r="D13454">
        <v>2</v>
      </c>
      <c r="E13454" t="s">
        <v>169</v>
      </c>
      <c r="F13454">
        <v>2</v>
      </c>
      <c r="G13454">
        <v>2</v>
      </c>
      <c r="H13454" s="4" t="str">
        <f t="shared" si="420"/>
        <v>2CG44.2</v>
      </c>
      <c r="I13454" s="4" t="str">
        <f t="shared" si="421"/>
        <v>DGND</v>
      </c>
    </row>
    <row r="13455" spans="1:9">
      <c r="A13455" t="s">
        <v>261</v>
      </c>
      <c r="B13455" t="s">
        <v>6939</v>
      </c>
      <c r="C13455" t="s">
        <v>6986</v>
      </c>
      <c r="D13455">
        <v>1</v>
      </c>
      <c r="E13455" t="s">
        <v>4860</v>
      </c>
      <c r="F13455">
        <v>1</v>
      </c>
      <c r="G13455">
        <v>1</v>
      </c>
      <c r="H13455" s="4" t="str">
        <f t="shared" si="420"/>
        <v>2CG45.1</v>
      </c>
      <c r="I13455" s="4" t="str">
        <f t="shared" si="421"/>
        <v>SG2_SRC_DVDD09</v>
      </c>
    </row>
    <row r="13456" spans="1:9">
      <c r="A13456" t="s">
        <v>261</v>
      </c>
      <c r="B13456" t="s">
        <v>6939</v>
      </c>
      <c r="C13456" t="s">
        <v>6986</v>
      </c>
      <c r="D13456">
        <v>2</v>
      </c>
      <c r="E13456" t="s">
        <v>169</v>
      </c>
      <c r="F13456">
        <v>2</v>
      </c>
      <c r="G13456">
        <v>2</v>
      </c>
      <c r="H13456" s="4" t="str">
        <f t="shared" si="420"/>
        <v>2CG45.2</v>
      </c>
      <c r="I13456" s="4" t="str">
        <f t="shared" si="421"/>
        <v>DGND</v>
      </c>
    </row>
    <row r="13457" spans="1:9">
      <c r="A13457" t="s">
        <v>261</v>
      </c>
      <c r="B13457" t="s">
        <v>6939</v>
      </c>
      <c r="C13457" t="s">
        <v>6987</v>
      </c>
      <c r="D13457">
        <v>1</v>
      </c>
      <c r="E13457" t="s">
        <v>4860</v>
      </c>
      <c r="F13457">
        <v>1</v>
      </c>
      <c r="G13457">
        <v>1</v>
      </c>
      <c r="H13457" s="4" t="str">
        <f t="shared" si="420"/>
        <v>2CG46.1</v>
      </c>
      <c r="I13457" s="4" t="str">
        <f t="shared" si="421"/>
        <v>SG2_SRC_DVDD09</v>
      </c>
    </row>
    <row r="13458" spans="1:9">
      <c r="A13458" t="s">
        <v>261</v>
      </c>
      <c r="B13458" t="s">
        <v>6939</v>
      </c>
      <c r="C13458" t="s">
        <v>6987</v>
      </c>
      <c r="D13458">
        <v>2</v>
      </c>
      <c r="E13458" t="s">
        <v>169</v>
      </c>
      <c r="F13458">
        <v>2</v>
      </c>
      <c r="G13458">
        <v>2</v>
      </c>
      <c r="H13458" s="4" t="str">
        <f t="shared" si="420"/>
        <v>2CG46.2</v>
      </c>
      <c r="I13458" s="4" t="str">
        <f t="shared" si="421"/>
        <v>DGND</v>
      </c>
    </row>
    <row r="13459" spans="1:9">
      <c r="A13459" t="s">
        <v>261</v>
      </c>
      <c r="B13459" t="s">
        <v>6939</v>
      </c>
      <c r="C13459" t="s">
        <v>6988</v>
      </c>
      <c r="D13459">
        <v>1</v>
      </c>
      <c r="E13459" t="s">
        <v>4860</v>
      </c>
      <c r="F13459">
        <v>1</v>
      </c>
      <c r="G13459">
        <v>1</v>
      </c>
      <c r="H13459" s="4" t="str">
        <f t="shared" si="420"/>
        <v>2CG47.1</v>
      </c>
      <c r="I13459" s="4" t="str">
        <f t="shared" si="421"/>
        <v>SG2_SRC_DVDD09</v>
      </c>
    </row>
    <row r="13460" spans="1:9">
      <c r="A13460" t="s">
        <v>261</v>
      </c>
      <c r="B13460" t="s">
        <v>6939</v>
      </c>
      <c r="C13460" t="s">
        <v>6988</v>
      </c>
      <c r="D13460">
        <v>2</v>
      </c>
      <c r="E13460" t="s">
        <v>169</v>
      </c>
      <c r="F13460">
        <v>2</v>
      </c>
      <c r="G13460">
        <v>2</v>
      </c>
      <c r="H13460" s="4" t="str">
        <f t="shared" si="420"/>
        <v>2CG47.2</v>
      </c>
      <c r="I13460" s="4" t="str">
        <f t="shared" si="421"/>
        <v>DGND</v>
      </c>
    </row>
    <row r="13461" spans="1:9">
      <c r="A13461" t="s">
        <v>261</v>
      </c>
      <c r="B13461" t="s">
        <v>6939</v>
      </c>
      <c r="C13461" t="s">
        <v>6989</v>
      </c>
      <c r="D13461">
        <v>1</v>
      </c>
      <c r="E13461" t="s">
        <v>4860</v>
      </c>
      <c r="F13461">
        <v>1</v>
      </c>
      <c r="G13461">
        <v>1</v>
      </c>
      <c r="H13461" s="4" t="str">
        <f t="shared" si="420"/>
        <v>2CG48.1</v>
      </c>
      <c r="I13461" s="4" t="str">
        <f t="shared" si="421"/>
        <v>SG2_SRC_DVDD09</v>
      </c>
    </row>
    <row r="13462" spans="1:9">
      <c r="A13462" t="s">
        <v>261</v>
      </c>
      <c r="B13462" t="s">
        <v>6939</v>
      </c>
      <c r="C13462" t="s">
        <v>6989</v>
      </c>
      <c r="D13462">
        <v>2</v>
      </c>
      <c r="E13462" t="s">
        <v>169</v>
      </c>
      <c r="F13462">
        <v>2</v>
      </c>
      <c r="G13462">
        <v>2</v>
      </c>
      <c r="H13462" s="4" t="str">
        <f t="shared" si="420"/>
        <v>2CG48.2</v>
      </c>
      <c r="I13462" s="4" t="str">
        <f t="shared" si="421"/>
        <v>DGND</v>
      </c>
    </row>
    <row r="13463" spans="1:9">
      <c r="A13463" t="s">
        <v>261</v>
      </c>
      <c r="B13463" t="s">
        <v>6939</v>
      </c>
      <c r="C13463" t="s">
        <v>6990</v>
      </c>
      <c r="D13463">
        <v>1</v>
      </c>
      <c r="E13463" t="s">
        <v>4860</v>
      </c>
      <c r="F13463">
        <v>1</v>
      </c>
      <c r="G13463">
        <v>1</v>
      </c>
      <c r="H13463" s="4" t="str">
        <f t="shared" si="420"/>
        <v>2CG49.1</v>
      </c>
      <c r="I13463" s="4" t="str">
        <f t="shared" si="421"/>
        <v>SG2_SRC_DVDD09</v>
      </c>
    </row>
    <row r="13464" spans="1:9">
      <c r="A13464" t="s">
        <v>261</v>
      </c>
      <c r="B13464" t="s">
        <v>6939</v>
      </c>
      <c r="C13464" t="s">
        <v>6990</v>
      </c>
      <c r="D13464">
        <v>2</v>
      </c>
      <c r="E13464" t="s">
        <v>169</v>
      </c>
      <c r="F13464">
        <v>2</v>
      </c>
      <c r="G13464">
        <v>2</v>
      </c>
      <c r="H13464" s="4" t="str">
        <f t="shared" si="420"/>
        <v>2CG49.2</v>
      </c>
      <c r="I13464" s="4" t="str">
        <f t="shared" si="421"/>
        <v>DGND</v>
      </c>
    </row>
    <row r="13465" spans="1:9">
      <c r="A13465" t="s">
        <v>261</v>
      </c>
      <c r="B13465" t="s">
        <v>6939</v>
      </c>
      <c r="C13465" t="s">
        <v>6991</v>
      </c>
      <c r="D13465">
        <v>1</v>
      </c>
      <c r="E13465" t="s">
        <v>4860</v>
      </c>
      <c r="F13465">
        <v>1</v>
      </c>
      <c r="G13465">
        <v>1</v>
      </c>
      <c r="H13465" s="4" t="str">
        <f t="shared" si="420"/>
        <v>2CG50.1</v>
      </c>
      <c r="I13465" s="4" t="str">
        <f t="shared" si="421"/>
        <v>SG2_SRC_DVDD09</v>
      </c>
    </row>
    <row r="13466" spans="1:9">
      <c r="A13466" t="s">
        <v>261</v>
      </c>
      <c r="B13466" t="s">
        <v>6939</v>
      </c>
      <c r="C13466" t="s">
        <v>6991</v>
      </c>
      <c r="D13466">
        <v>2</v>
      </c>
      <c r="E13466" t="s">
        <v>169</v>
      </c>
      <c r="F13466">
        <v>2</v>
      </c>
      <c r="G13466">
        <v>2</v>
      </c>
      <c r="H13466" s="4" t="str">
        <f t="shared" si="420"/>
        <v>2CG50.2</v>
      </c>
      <c r="I13466" s="4" t="str">
        <f t="shared" si="421"/>
        <v>DGND</v>
      </c>
    </row>
    <row r="13467" spans="1:9">
      <c r="A13467" t="s">
        <v>261</v>
      </c>
      <c r="B13467" t="s">
        <v>6939</v>
      </c>
      <c r="C13467" t="s">
        <v>9796</v>
      </c>
      <c r="D13467">
        <v>1</v>
      </c>
      <c r="E13467" t="s">
        <v>4865</v>
      </c>
      <c r="F13467">
        <v>1</v>
      </c>
      <c r="G13467">
        <v>1</v>
      </c>
      <c r="H13467" s="4" t="str">
        <f t="shared" si="420"/>
        <v>2CG80.1</v>
      </c>
      <c r="I13467" s="4" t="str">
        <f t="shared" si="421"/>
        <v>SG2_DVDD09</v>
      </c>
    </row>
    <row r="13468" spans="1:9">
      <c r="A13468" t="s">
        <v>261</v>
      </c>
      <c r="B13468" t="s">
        <v>6939</v>
      </c>
      <c r="C13468" t="s">
        <v>9796</v>
      </c>
      <c r="D13468">
        <v>2</v>
      </c>
      <c r="E13468" t="s">
        <v>169</v>
      </c>
      <c r="F13468">
        <v>2</v>
      </c>
      <c r="G13468">
        <v>2</v>
      </c>
      <c r="H13468" s="4" t="str">
        <f t="shared" si="420"/>
        <v>2CG80.2</v>
      </c>
      <c r="I13468" s="4" t="str">
        <f t="shared" si="421"/>
        <v>DGND</v>
      </c>
    </row>
    <row r="13469" spans="1:9">
      <c r="A13469" t="s">
        <v>261</v>
      </c>
      <c r="B13469" t="s">
        <v>6939</v>
      </c>
      <c r="C13469" t="s">
        <v>9797</v>
      </c>
      <c r="D13469">
        <v>1</v>
      </c>
      <c r="E13469" t="s">
        <v>4865</v>
      </c>
      <c r="F13469">
        <v>1</v>
      </c>
      <c r="G13469">
        <v>1</v>
      </c>
      <c r="H13469" s="4" t="str">
        <f t="shared" si="420"/>
        <v>2CG81.1</v>
      </c>
      <c r="I13469" s="4" t="str">
        <f t="shared" si="421"/>
        <v>SG2_DVDD09</v>
      </c>
    </row>
    <row r="13470" spans="1:9">
      <c r="A13470" t="s">
        <v>261</v>
      </c>
      <c r="B13470" t="s">
        <v>6939</v>
      </c>
      <c r="C13470" t="s">
        <v>9797</v>
      </c>
      <c r="D13470">
        <v>2</v>
      </c>
      <c r="E13470" t="s">
        <v>169</v>
      </c>
      <c r="F13470">
        <v>2</v>
      </c>
      <c r="G13470">
        <v>2</v>
      </c>
      <c r="H13470" s="4" t="str">
        <f t="shared" si="420"/>
        <v>2CG81.2</v>
      </c>
      <c r="I13470" s="4" t="str">
        <f t="shared" si="421"/>
        <v>DGND</v>
      </c>
    </row>
    <row r="13471" spans="1:9">
      <c r="A13471" t="s">
        <v>261</v>
      </c>
      <c r="B13471" t="s">
        <v>6939</v>
      </c>
      <c r="C13471" t="s">
        <v>9798</v>
      </c>
      <c r="D13471">
        <v>1</v>
      </c>
      <c r="E13471" t="s">
        <v>4866</v>
      </c>
      <c r="F13471">
        <v>1</v>
      </c>
      <c r="G13471">
        <v>1</v>
      </c>
      <c r="H13471" s="4" t="str">
        <f t="shared" si="420"/>
        <v>2CG82.1</v>
      </c>
      <c r="I13471" s="4" t="str">
        <f t="shared" si="421"/>
        <v>SG2_AVDD09</v>
      </c>
    </row>
    <row r="13472" spans="1:9">
      <c r="A13472" t="s">
        <v>261</v>
      </c>
      <c r="B13472" t="s">
        <v>6939</v>
      </c>
      <c r="C13472" t="s">
        <v>9798</v>
      </c>
      <c r="D13472">
        <v>2</v>
      </c>
      <c r="E13472" t="s">
        <v>169</v>
      </c>
      <c r="F13472">
        <v>2</v>
      </c>
      <c r="G13472">
        <v>2</v>
      </c>
      <c r="H13472" s="4" t="str">
        <f t="shared" si="420"/>
        <v>2CG82.2</v>
      </c>
      <c r="I13472" s="4" t="str">
        <f t="shared" si="421"/>
        <v>DGND</v>
      </c>
    </row>
    <row r="13473" spans="1:9">
      <c r="A13473" t="s">
        <v>261</v>
      </c>
      <c r="B13473" t="s">
        <v>6939</v>
      </c>
      <c r="C13473" t="s">
        <v>9799</v>
      </c>
      <c r="D13473">
        <v>1</v>
      </c>
      <c r="E13473" t="s">
        <v>4866</v>
      </c>
      <c r="F13473">
        <v>1</v>
      </c>
      <c r="G13473">
        <v>1</v>
      </c>
      <c r="H13473" s="4" t="str">
        <f t="shared" si="420"/>
        <v>2CG86.1</v>
      </c>
      <c r="I13473" s="4" t="str">
        <f t="shared" si="421"/>
        <v>SG2_AVDD09</v>
      </c>
    </row>
    <row r="13474" spans="1:9">
      <c r="A13474" t="s">
        <v>261</v>
      </c>
      <c r="B13474" t="s">
        <v>6939</v>
      </c>
      <c r="C13474" t="s">
        <v>9799</v>
      </c>
      <c r="D13474">
        <v>2</v>
      </c>
      <c r="E13474" t="s">
        <v>169</v>
      </c>
      <c r="F13474">
        <v>2</v>
      </c>
      <c r="G13474">
        <v>2</v>
      </c>
      <c r="H13474" s="4" t="str">
        <f t="shared" si="420"/>
        <v>2CG86.2</v>
      </c>
      <c r="I13474" s="4" t="str">
        <f t="shared" si="421"/>
        <v>DGND</v>
      </c>
    </row>
    <row r="13475" spans="1:9">
      <c r="A13475" t="s">
        <v>261</v>
      </c>
      <c r="B13475" t="s">
        <v>6939</v>
      </c>
      <c r="C13475" t="s">
        <v>6992</v>
      </c>
      <c r="D13475">
        <v>1</v>
      </c>
      <c r="E13475" t="s">
        <v>4860</v>
      </c>
      <c r="F13475">
        <v>1</v>
      </c>
      <c r="G13475">
        <v>1</v>
      </c>
      <c r="H13475" s="4" t="str">
        <f t="shared" si="420"/>
        <v>2CG109.1</v>
      </c>
      <c r="I13475" s="4" t="str">
        <f t="shared" si="421"/>
        <v>SG2_SRC_DVDD09</v>
      </c>
    </row>
    <row r="13476" spans="1:9">
      <c r="A13476" t="s">
        <v>261</v>
      </c>
      <c r="B13476" t="s">
        <v>6939</v>
      </c>
      <c r="C13476" t="s">
        <v>6992</v>
      </c>
      <c r="D13476">
        <v>2</v>
      </c>
      <c r="E13476" t="s">
        <v>169</v>
      </c>
      <c r="F13476">
        <v>2</v>
      </c>
      <c r="G13476">
        <v>2</v>
      </c>
      <c r="H13476" s="4" t="str">
        <f t="shared" si="420"/>
        <v>2CG109.2</v>
      </c>
      <c r="I13476" s="4" t="str">
        <f t="shared" si="421"/>
        <v>DGND</v>
      </c>
    </row>
    <row r="13477" spans="1:9">
      <c r="A13477" t="s">
        <v>261</v>
      </c>
      <c r="B13477" t="s">
        <v>6939</v>
      </c>
      <c r="C13477" t="s">
        <v>6993</v>
      </c>
      <c r="D13477">
        <v>1</v>
      </c>
      <c r="E13477" t="s">
        <v>4860</v>
      </c>
      <c r="F13477">
        <v>1</v>
      </c>
      <c r="G13477">
        <v>1</v>
      </c>
      <c r="H13477" s="4" t="str">
        <f t="shared" si="420"/>
        <v>2CG110.1</v>
      </c>
      <c r="I13477" s="4" t="str">
        <f t="shared" si="421"/>
        <v>SG2_SRC_DVDD09</v>
      </c>
    </row>
    <row r="13478" spans="1:9">
      <c r="A13478" t="s">
        <v>261</v>
      </c>
      <c r="B13478" t="s">
        <v>6939</v>
      </c>
      <c r="C13478" t="s">
        <v>6993</v>
      </c>
      <c r="D13478">
        <v>2</v>
      </c>
      <c r="E13478" t="s">
        <v>169</v>
      </c>
      <c r="F13478">
        <v>2</v>
      </c>
      <c r="G13478">
        <v>2</v>
      </c>
      <c r="H13478" s="4" t="str">
        <f t="shared" si="420"/>
        <v>2CG110.2</v>
      </c>
      <c r="I13478" s="4" t="str">
        <f t="shared" si="421"/>
        <v>DGND</v>
      </c>
    </row>
    <row r="13479" spans="1:9">
      <c r="A13479" t="s">
        <v>261</v>
      </c>
      <c r="B13479" t="s">
        <v>6939</v>
      </c>
      <c r="C13479" t="s">
        <v>6994</v>
      </c>
      <c r="D13479">
        <v>1</v>
      </c>
      <c r="E13479" t="s">
        <v>4860</v>
      </c>
      <c r="F13479">
        <v>1</v>
      </c>
      <c r="G13479">
        <v>1</v>
      </c>
      <c r="H13479" s="4" t="str">
        <f t="shared" si="420"/>
        <v>2CG169.1</v>
      </c>
      <c r="I13479" s="4" t="str">
        <f t="shared" si="421"/>
        <v>SG2_SRC_DVDD09</v>
      </c>
    </row>
    <row r="13480" spans="1:9">
      <c r="A13480" t="s">
        <v>261</v>
      </c>
      <c r="B13480" t="s">
        <v>6939</v>
      </c>
      <c r="C13480" t="s">
        <v>6994</v>
      </c>
      <c r="D13480">
        <v>2</v>
      </c>
      <c r="E13480" t="s">
        <v>169</v>
      </c>
      <c r="F13480">
        <v>2</v>
      </c>
      <c r="G13480">
        <v>2</v>
      </c>
      <c r="H13480" s="4" t="str">
        <f t="shared" si="420"/>
        <v>2CG169.2</v>
      </c>
      <c r="I13480" s="4" t="str">
        <f t="shared" si="421"/>
        <v>DGND</v>
      </c>
    </row>
    <row r="13481" spans="1:9">
      <c r="A13481" t="s">
        <v>261</v>
      </c>
      <c r="B13481" t="s">
        <v>6939</v>
      </c>
      <c r="C13481" t="s">
        <v>6995</v>
      </c>
      <c r="D13481">
        <v>1</v>
      </c>
      <c r="E13481" t="s">
        <v>4860</v>
      </c>
      <c r="F13481">
        <v>1</v>
      </c>
      <c r="G13481">
        <v>1</v>
      </c>
      <c r="H13481" s="4" t="str">
        <f t="shared" si="420"/>
        <v>2CG170.1</v>
      </c>
      <c r="I13481" s="4" t="str">
        <f t="shared" si="421"/>
        <v>SG2_SRC_DVDD09</v>
      </c>
    </row>
    <row r="13482" spans="1:9">
      <c r="A13482" t="s">
        <v>261</v>
      </c>
      <c r="B13482" t="s">
        <v>6939</v>
      </c>
      <c r="C13482" t="s">
        <v>6995</v>
      </c>
      <c r="D13482">
        <v>2</v>
      </c>
      <c r="E13482" t="s">
        <v>169</v>
      </c>
      <c r="F13482">
        <v>2</v>
      </c>
      <c r="G13482">
        <v>2</v>
      </c>
      <c r="H13482" s="4" t="str">
        <f t="shared" si="420"/>
        <v>2CG170.2</v>
      </c>
      <c r="I13482" s="4" t="str">
        <f t="shared" si="421"/>
        <v>DGND</v>
      </c>
    </row>
    <row r="13483" spans="1:9">
      <c r="A13483" t="s">
        <v>261</v>
      </c>
      <c r="B13483" t="s">
        <v>6939</v>
      </c>
      <c r="C13483" t="s">
        <v>6996</v>
      </c>
      <c r="D13483">
        <v>1</v>
      </c>
      <c r="E13483" t="s">
        <v>4860</v>
      </c>
      <c r="F13483">
        <v>1</v>
      </c>
      <c r="G13483">
        <v>1</v>
      </c>
      <c r="H13483" s="4" t="str">
        <f t="shared" si="420"/>
        <v>2CG171.1</v>
      </c>
      <c r="I13483" s="4" t="str">
        <f t="shared" si="421"/>
        <v>SG2_SRC_DVDD09</v>
      </c>
    </row>
    <row r="13484" spans="1:9">
      <c r="A13484" t="s">
        <v>261</v>
      </c>
      <c r="B13484" t="s">
        <v>6939</v>
      </c>
      <c r="C13484" t="s">
        <v>6996</v>
      </c>
      <c r="D13484">
        <v>2</v>
      </c>
      <c r="E13484" t="s">
        <v>169</v>
      </c>
      <c r="F13484">
        <v>2</v>
      </c>
      <c r="G13484">
        <v>2</v>
      </c>
      <c r="H13484" s="4" t="str">
        <f t="shared" si="420"/>
        <v>2CG171.2</v>
      </c>
      <c r="I13484" s="4" t="str">
        <f t="shared" si="421"/>
        <v>DGND</v>
      </c>
    </row>
    <row r="13485" spans="1:9">
      <c r="A13485" t="s">
        <v>261</v>
      </c>
      <c r="B13485" t="s">
        <v>6939</v>
      </c>
      <c r="C13485" t="s">
        <v>6997</v>
      </c>
      <c r="D13485">
        <v>1</v>
      </c>
      <c r="E13485" t="s">
        <v>4860</v>
      </c>
      <c r="F13485">
        <v>1</v>
      </c>
      <c r="G13485">
        <v>1</v>
      </c>
      <c r="H13485" s="4" t="str">
        <f t="shared" si="420"/>
        <v>2CG172.1</v>
      </c>
      <c r="I13485" s="4" t="str">
        <f t="shared" si="421"/>
        <v>SG2_SRC_DVDD09</v>
      </c>
    </row>
    <row r="13486" spans="1:9">
      <c r="A13486" t="s">
        <v>261</v>
      </c>
      <c r="B13486" t="s">
        <v>6939</v>
      </c>
      <c r="C13486" t="s">
        <v>6997</v>
      </c>
      <c r="D13486">
        <v>2</v>
      </c>
      <c r="E13486" t="s">
        <v>169</v>
      </c>
      <c r="F13486">
        <v>2</v>
      </c>
      <c r="G13486">
        <v>2</v>
      </c>
      <c r="H13486" s="4" t="str">
        <f t="shared" si="420"/>
        <v>2CG172.2</v>
      </c>
      <c r="I13486" s="4" t="str">
        <f t="shared" si="421"/>
        <v>DGND</v>
      </c>
    </row>
    <row r="13487" spans="1:9">
      <c r="A13487" t="s">
        <v>261</v>
      </c>
      <c r="B13487" t="s">
        <v>6939</v>
      </c>
      <c r="C13487" t="s">
        <v>6998</v>
      </c>
      <c r="D13487">
        <v>1</v>
      </c>
      <c r="E13487" t="s">
        <v>4860</v>
      </c>
      <c r="F13487">
        <v>1</v>
      </c>
      <c r="G13487">
        <v>1</v>
      </c>
      <c r="H13487" s="4" t="str">
        <f t="shared" si="420"/>
        <v>2CG173.1</v>
      </c>
      <c r="I13487" s="4" t="str">
        <f t="shared" si="421"/>
        <v>SG2_SRC_DVDD09</v>
      </c>
    </row>
    <row r="13488" spans="1:9">
      <c r="A13488" t="s">
        <v>261</v>
      </c>
      <c r="B13488" t="s">
        <v>6939</v>
      </c>
      <c r="C13488" t="s">
        <v>6998</v>
      </c>
      <c r="D13488">
        <v>2</v>
      </c>
      <c r="E13488" t="s">
        <v>169</v>
      </c>
      <c r="F13488">
        <v>2</v>
      </c>
      <c r="G13488">
        <v>2</v>
      </c>
      <c r="H13488" s="4" t="str">
        <f t="shared" si="420"/>
        <v>2CG173.2</v>
      </c>
      <c r="I13488" s="4" t="str">
        <f t="shared" si="421"/>
        <v>DGND</v>
      </c>
    </row>
    <row r="13489" spans="1:9">
      <c r="A13489" t="s">
        <v>261</v>
      </c>
      <c r="B13489" t="s">
        <v>6939</v>
      </c>
      <c r="C13489" t="s">
        <v>6999</v>
      </c>
      <c r="D13489">
        <v>1</v>
      </c>
      <c r="E13489" t="s">
        <v>4860</v>
      </c>
      <c r="F13489">
        <v>1</v>
      </c>
      <c r="G13489">
        <v>1</v>
      </c>
      <c r="H13489" s="4" t="str">
        <f t="shared" si="420"/>
        <v>2CG174.1</v>
      </c>
      <c r="I13489" s="4" t="str">
        <f t="shared" si="421"/>
        <v>SG2_SRC_DVDD09</v>
      </c>
    </row>
    <row r="13490" spans="1:9">
      <c r="A13490" t="s">
        <v>261</v>
      </c>
      <c r="B13490" t="s">
        <v>6939</v>
      </c>
      <c r="C13490" t="s">
        <v>6999</v>
      </c>
      <c r="D13490">
        <v>2</v>
      </c>
      <c r="E13490" t="s">
        <v>169</v>
      </c>
      <c r="F13490">
        <v>2</v>
      </c>
      <c r="G13490">
        <v>2</v>
      </c>
      <c r="H13490" s="4" t="str">
        <f t="shared" si="420"/>
        <v>2CG174.2</v>
      </c>
      <c r="I13490" s="4" t="str">
        <f t="shared" si="421"/>
        <v>DGND</v>
      </c>
    </row>
    <row r="13491" spans="1:9">
      <c r="A13491" t="s">
        <v>261</v>
      </c>
      <c r="B13491" t="s">
        <v>6939</v>
      </c>
      <c r="C13491" t="s">
        <v>8417</v>
      </c>
      <c r="D13491">
        <v>1</v>
      </c>
      <c r="E13491" t="s">
        <v>4860</v>
      </c>
      <c r="F13491">
        <v>1</v>
      </c>
      <c r="G13491">
        <v>1</v>
      </c>
      <c r="H13491" s="4" t="str">
        <f t="shared" si="420"/>
        <v>2CG178.1</v>
      </c>
      <c r="I13491" s="4" t="str">
        <f t="shared" si="421"/>
        <v>SG2_SRC_DVDD09</v>
      </c>
    </row>
    <row r="13492" spans="1:9">
      <c r="A13492" t="s">
        <v>261</v>
      </c>
      <c r="B13492" t="s">
        <v>6939</v>
      </c>
      <c r="C13492" t="s">
        <v>8417</v>
      </c>
      <c r="D13492">
        <v>2</v>
      </c>
      <c r="E13492" t="s">
        <v>169</v>
      </c>
      <c r="F13492">
        <v>2</v>
      </c>
      <c r="G13492">
        <v>2</v>
      </c>
      <c r="H13492" s="4" t="str">
        <f t="shared" si="420"/>
        <v>2CG178.2</v>
      </c>
      <c r="I13492" s="4" t="str">
        <f t="shared" si="421"/>
        <v>DGND</v>
      </c>
    </row>
    <row r="13493" spans="1:9">
      <c r="A13493" t="s">
        <v>261</v>
      </c>
      <c r="B13493" t="s">
        <v>6939</v>
      </c>
      <c r="C13493" t="s">
        <v>8418</v>
      </c>
      <c r="D13493">
        <v>1</v>
      </c>
      <c r="E13493" t="s">
        <v>4860</v>
      </c>
      <c r="F13493">
        <v>1</v>
      </c>
      <c r="G13493">
        <v>1</v>
      </c>
      <c r="H13493" s="4" t="str">
        <f t="shared" si="420"/>
        <v>2CG179.1</v>
      </c>
      <c r="I13493" s="4" t="str">
        <f t="shared" si="421"/>
        <v>SG2_SRC_DVDD09</v>
      </c>
    </row>
    <row r="13494" spans="1:9">
      <c r="A13494" t="s">
        <v>261</v>
      </c>
      <c r="B13494" t="s">
        <v>6939</v>
      </c>
      <c r="C13494" t="s">
        <v>8418</v>
      </c>
      <c r="D13494">
        <v>2</v>
      </c>
      <c r="E13494" t="s">
        <v>169</v>
      </c>
      <c r="F13494">
        <v>2</v>
      </c>
      <c r="G13494">
        <v>2</v>
      </c>
      <c r="H13494" s="4" t="str">
        <f t="shared" si="420"/>
        <v>2CG179.2</v>
      </c>
      <c r="I13494" s="4" t="str">
        <f t="shared" si="421"/>
        <v>DGND</v>
      </c>
    </row>
    <row r="13495" spans="1:9">
      <c r="A13495" t="s">
        <v>261</v>
      </c>
      <c r="B13495" t="s">
        <v>6939</v>
      </c>
      <c r="C13495" t="s">
        <v>9381</v>
      </c>
      <c r="D13495" t="s">
        <v>190</v>
      </c>
      <c r="E13495" t="s">
        <v>169</v>
      </c>
      <c r="F13495" t="s">
        <v>309</v>
      </c>
      <c r="G13495" t="s">
        <v>190</v>
      </c>
      <c r="H13495" s="4" t="str">
        <f t="shared" si="420"/>
        <v>GOLD2.H4</v>
      </c>
      <c r="I13495" s="4" t="str">
        <f t="shared" si="421"/>
        <v>DGND</v>
      </c>
    </row>
    <row r="13496" spans="1:9">
      <c r="A13496" t="s">
        <v>261</v>
      </c>
      <c r="B13496" t="s">
        <v>6939</v>
      </c>
      <c r="C13496" t="s">
        <v>9381</v>
      </c>
      <c r="D13496" t="s">
        <v>1529</v>
      </c>
      <c r="E13496" t="s">
        <v>4866</v>
      </c>
      <c r="F13496" t="s">
        <v>366</v>
      </c>
      <c r="G13496" t="s">
        <v>1529</v>
      </c>
      <c r="H13496" s="4" t="str">
        <f t="shared" si="420"/>
        <v>GOLD2.E4</v>
      </c>
      <c r="I13496" s="4" t="str">
        <f t="shared" si="421"/>
        <v>SG2_AVDD09</v>
      </c>
    </row>
    <row r="13497" spans="1:9">
      <c r="A13497" t="s">
        <v>261</v>
      </c>
      <c r="B13497" t="s">
        <v>6939</v>
      </c>
      <c r="C13497" t="s">
        <v>9381</v>
      </c>
      <c r="D13497" t="s">
        <v>1530</v>
      </c>
      <c r="E13497" t="s">
        <v>4866</v>
      </c>
      <c r="F13497" t="s">
        <v>332</v>
      </c>
      <c r="G13497" t="s">
        <v>1530</v>
      </c>
      <c r="H13497" s="4" t="str">
        <f t="shared" si="420"/>
        <v>GOLD2.E5</v>
      </c>
      <c r="I13497" s="4" t="str">
        <f t="shared" si="421"/>
        <v>SG2_AVDD09</v>
      </c>
    </row>
    <row r="13498" spans="1:9">
      <c r="A13498" t="s">
        <v>261</v>
      </c>
      <c r="B13498" t="s">
        <v>6939</v>
      </c>
      <c r="C13498" t="s">
        <v>9381</v>
      </c>
      <c r="D13498" t="s">
        <v>1531</v>
      </c>
      <c r="E13498" t="s">
        <v>4866</v>
      </c>
      <c r="F13498" t="s">
        <v>1704</v>
      </c>
      <c r="G13498" t="s">
        <v>1531</v>
      </c>
      <c r="H13498" s="4" t="str">
        <f t="shared" si="420"/>
        <v>GOLD2.V8</v>
      </c>
      <c r="I13498" s="4" t="str">
        <f t="shared" si="421"/>
        <v>SG2_AVDD09</v>
      </c>
    </row>
    <row r="13499" spans="1:9">
      <c r="A13499" t="s">
        <v>261</v>
      </c>
      <c r="B13499" t="s">
        <v>6939</v>
      </c>
      <c r="C13499" t="s">
        <v>9381</v>
      </c>
      <c r="D13499" t="s">
        <v>1532</v>
      </c>
      <c r="E13499" t="s">
        <v>4866</v>
      </c>
      <c r="F13499" t="s">
        <v>1705</v>
      </c>
      <c r="G13499" t="s">
        <v>1532</v>
      </c>
      <c r="H13499" s="4" t="str">
        <f t="shared" si="420"/>
        <v>GOLD2.V9</v>
      </c>
      <c r="I13499" s="4" t="str">
        <f t="shared" si="421"/>
        <v>SG2_AVDD09</v>
      </c>
    </row>
    <row r="13500" spans="1:9">
      <c r="A13500" t="s">
        <v>261</v>
      </c>
      <c r="B13500" t="s">
        <v>6939</v>
      </c>
      <c r="C13500" t="s">
        <v>9381</v>
      </c>
      <c r="D13500" t="s">
        <v>1533</v>
      </c>
      <c r="E13500" t="s">
        <v>4866</v>
      </c>
      <c r="F13500" t="s">
        <v>201</v>
      </c>
      <c r="G13500" t="s">
        <v>1533</v>
      </c>
      <c r="H13500" s="4" t="str">
        <f t="shared" si="420"/>
        <v>GOLD2.A8</v>
      </c>
      <c r="I13500" s="4" t="str">
        <f t="shared" si="421"/>
        <v>SG2_AVDD09</v>
      </c>
    </row>
    <row r="13501" spans="1:9">
      <c r="A13501" t="s">
        <v>261</v>
      </c>
      <c r="B13501" t="s">
        <v>6939</v>
      </c>
      <c r="C13501" t="s">
        <v>9381</v>
      </c>
      <c r="D13501" t="s">
        <v>1534</v>
      </c>
      <c r="E13501" t="s">
        <v>4866</v>
      </c>
      <c r="F13501" t="s">
        <v>456</v>
      </c>
      <c r="G13501" t="s">
        <v>1534</v>
      </c>
      <c r="H13501" s="4" t="str">
        <f t="shared" si="420"/>
        <v>GOLD2.D8</v>
      </c>
      <c r="I13501" s="4" t="str">
        <f t="shared" si="421"/>
        <v>SG2_AVDD09</v>
      </c>
    </row>
    <row r="13502" spans="1:9">
      <c r="A13502" t="s">
        <v>261</v>
      </c>
      <c r="B13502" t="s">
        <v>6939</v>
      </c>
      <c r="C13502" t="s">
        <v>9381</v>
      </c>
      <c r="D13502" t="s">
        <v>2986</v>
      </c>
      <c r="E13502" t="s">
        <v>4866</v>
      </c>
      <c r="F13502" t="s">
        <v>449</v>
      </c>
      <c r="G13502" t="s">
        <v>2986</v>
      </c>
      <c r="H13502" s="4" t="str">
        <f t="shared" si="420"/>
        <v>GOLD2.D16</v>
      </c>
      <c r="I13502" s="4" t="str">
        <f t="shared" si="421"/>
        <v>SG2_AVDD09</v>
      </c>
    </row>
    <row r="13503" spans="1:9">
      <c r="A13503" t="s">
        <v>261</v>
      </c>
      <c r="B13503" t="s">
        <v>6939</v>
      </c>
      <c r="C13503" t="s">
        <v>9381</v>
      </c>
      <c r="D13503" t="s">
        <v>2987</v>
      </c>
      <c r="E13503" t="s">
        <v>4866</v>
      </c>
      <c r="F13503" t="s">
        <v>403</v>
      </c>
      <c r="G13503" t="s">
        <v>2987</v>
      </c>
      <c r="H13503" s="4" t="str">
        <f t="shared" si="420"/>
        <v>GOLD2.E16</v>
      </c>
      <c r="I13503" s="4" t="str">
        <f t="shared" si="421"/>
        <v>SG2_AVDD09</v>
      </c>
    </row>
    <row r="13504" spans="1:9">
      <c r="A13504" t="s">
        <v>261</v>
      </c>
      <c r="B13504" t="s">
        <v>6939</v>
      </c>
      <c r="C13504" t="s">
        <v>9381</v>
      </c>
      <c r="D13504" t="s">
        <v>1536</v>
      </c>
      <c r="E13504" t="s">
        <v>4866</v>
      </c>
      <c r="F13504" t="s">
        <v>907</v>
      </c>
      <c r="G13504" t="s">
        <v>1536</v>
      </c>
      <c r="H13504" s="4" t="str">
        <f t="shared" si="420"/>
        <v>GOLD2.D15</v>
      </c>
      <c r="I13504" s="4" t="str">
        <f t="shared" si="421"/>
        <v>SG2_AVDD09</v>
      </c>
    </row>
    <row r="13505" spans="1:9">
      <c r="A13505" t="s">
        <v>261</v>
      </c>
      <c r="B13505" t="s">
        <v>6939</v>
      </c>
      <c r="C13505" t="s">
        <v>9381</v>
      </c>
      <c r="D13505" t="s">
        <v>1537</v>
      </c>
      <c r="E13505" t="s">
        <v>4866</v>
      </c>
      <c r="F13505" t="s">
        <v>1577</v>
      </c>
      <c r="G13505" t="s">
        <v>1537</v>
      </c>
      <c r="H13505" s="4" t="str">
        <f t="shared" si="420"/>
        <v>GOLD2.E15</v>
      </c>
      <c r="I13505" s="4" t="str">
        <f t="shared" si="421"/>
        <v>SG2_AVDD09</v>
      </c>
    </row>
    <row r="13506" spans="1:9">
      <c r="A13506" t="s">
        <v>261</v>
      </c>
      <c r="B13506" t="s">
        <v>6939</v>
      </c>
      <c r="C13506" t="s">
        <v>9381</v>
      </c>
      <c r="D13506" t="s">
        <v>1538</v>
      </c>
      <c r="E13506" t="s">
        <v>4866</v>
      </c>
      <c r="F13506" t="s">
        <v>1525</v>
      </c>
      <c r="G13506" t="s">
        <v>1538</v>
      </c>
      <c r="H13506" s="4" t="str">
        <f t="shared" ref="H13506:H13569" si="422">CONCATENATE(C13506,".",F13506)</f>
        <v>GOLD2.V4</v>
      </c>
      <c r="I13506" s="4" t="str">
        <f t="shared" ref="I13506:I13569" si="423">E13506</f>
        <v>SG2_AVDD09</v>
      </c>
    </row>
    <row r="13507" spans="1:9">
      <c r="A13507" t="s">
        <v>261</v>
      </c>
      <c r="B13507" t="s">
        <v>6939</v>
      </c>
      <c r="C13507" t="s">
        <v>9381</v>
      </c>
      <c r="D13507" t="s">
        <v>1539</v>
      </c>
      <c r="E13507" t="s">
        <v>4866</v>
      </c>
      <c r="F13507" t="s">
        <v>1527</v>
      </c>
      <c r="G13507" t="s">
        <v>1539</v>
      </c>
      <c r="H13507" s="4" t="str">
        <f t="shared" si="422"/>
        <v>GOLD2.V5</v>
      </c>
      <c r="I13507" s="4" t="str">
        <f t="shared" si="423"/>
        <v>SG2_AVDD09</v>
      </c>
    </row>
    <row r="13508" spans="1:9">
      <c r="A13508" t="s">
        <v>261</v>
      </c>
      <c r="B13508" t="s">
        <v>6939</v>
      </c>
      <c r="C13508" t="s">
        <v>9381</v>
      </c>
      <c r="D13508" t="s">
        <v>1540</v>
      </c>
      <c r="E13508" t="s">
        <v>4866</v>
      </c>
      <c r="F13508" t="s">
        <v>339</v>
      </c>
      <c r="G13508" t="s">
        <v>1540</v>
      </c>
      <c r="H13508" s="4" t="str">
        <f t="shared" si="422"/>
        <v>GOLD2.T13</v>
      </c>
      <c r="I13508" s="4" t="str">
        <f t="shared" si="423"/>
        <v>SG2_AVDD09</v>
      </c>
    </row>
    <row r="13509" spans="1:9">
      <c r="A13509" t="s">
        <v>261</v>
      </c>
      <c r="B13509" t="s">
        <v>6939</v>
      </c>
      <c r="C13509" t="s">
        <v>9381</v>
      </c>
      <c r="D13509" t="s">
        <v>1541</v>
      </c>
      <c r="E13509" t="s">
        <v>4866</v>
      </c>
      <c r="F13509" t="s">
        <v>341</v>
      </c>
      <c r="G13509" t="s">
        <v>1541</v>
      </c>
      <c r="H13509" s="4" t="str">
        <f t="shared" si="422"/>
        <v>GOLD2.T14</v>
      </c>
      <c r="I13509" s="4" t="str">
        <f t="shared" si="423"/>
        <v>SG2_AVDD09</v>
      </c>
    </row>
    <row r="13510" spans="1:9">
      <c r="A13510" t="s">
        <v>261</v>
      </c>
      <c r="B13510" t="s">
        <v>6939</v>
      </c>
      <c r="C13510" t="s">
        <v>9381</v>
      </c>
      <c r="D13510" t="s">
        <v>1542</v>
      </c>
      <c r="E13510" t="s">
        <v>4866</v>
      </c>
      <c r="F13510" t="s">
        <v>1612</v>
      </c>
      <c r="G13510" t="s">
        <v>1542</v>
      </c>
      <c r="H13510" s="4" t="str">
        <f t="shared" si="422"/>
        <v>GOLD2.V10</v>
      </c>
      <c r="I13510" s="4" t="str">
        <f t="shared" si="423"/>
        <v>SG2_AVDD09</v>
      </c>
    </row>
    <row r="13511" spans="1:9">
      <c r="A13511" t="s">
        <v>261</v>
      </c>
      <c r="B13511" t="s">
        <v>6939</v>
      </c>
      <c r="C13511" t="s">
        <v>9381</v>
      </c>
      <c r="D13511" t="s">
        <v>1543</v>
      </c>
      <c r="E13511" t="s">
        <v>4866</v>
      </c>
      <c r="F13511" t="s">
        <v>1613</v>
      </c>
      <c r="G13511" t="s">
        <v>1543</v>
      </c>
      <c r="H13511" s="4" t="str">
        <f t="shared" si="422"/>
        <v>GOLD2.V11</v>
      </c>
      <c r="I13511" s="4" t="str">
        <f t="shared" si="423"/>
        <v>SG2_AVDD09</v>
      </c>
    </row>
    <row r="13512" spans="1:9">
      <c r="A13512" t="s">
        <v>261</v>
      </c>
      <c r="B13512" t="s">
        <v>6939</v>
      </c>
      <c r="C13512" t="s">
        <v>9381</v>
      </c>
      <c r="D13512" t="s">
        <v>1515</v>
      </c>
      <c r="E13512" t="s">
        <v>4865</v>
      </c>
      <c r="F13512" t="s">
        <v>428</v>
      </c>
      <c r="G13512" t="s">
        <v>1515</v>
      </c>
      <c r="H13512" s="4" t="str">
        <f t="shared" si="422"/>
        <v>GOLD2.G8</v>
      </c>
      <c r="I13512" s="4" t="str">
        <f t="shared" si="423"/>
        <v>SG2_DVDD09</v>
      </c>
    </row>
    <row r="13513" spans="1:9">
      <c r="A13513" t="s">
        <v>261</v>
      </c>
      <c r="B13513" t="s">
        <v>6939</v>
      </c>
      <c r="C13513" t="s">
        <v>9381</v>
      </c>
      <c r="D13513" t="s">
        <v>1516</v>
      </c>
      <c r="E13513" t="s">
        <v>4865</v>
      </c>
      <c r="F13513" t="s">
        <v>412</v>
      </c>
      <c r="G13513" t="s">
        <v>1516</v>
      </c>
      <c r="H13513" s="4" t="str">
        <f t="shared" si="422"/>
        <v>GOLD2.H9</v>
      </c>
      <c r="I13513" s="4" t="str">
        <f t="shared" si="423"/>
        <v>SG2_DVDD09</v>
      </c>
    </row>
    <row r="13514" spans="1:9">
      <c r="A13514" t="s">
        <v>261</v>
      </c>
      <c r="B13514" t="s">
        <v>6939</v>
      </c>
      <c r="C13514" t="s">
        <v>9381</v>
      </c>
      <c r="D13514" t="s">
        <v>1517</v>
      </c>
      <c r="E13514" t="s">
        <v>4865</v>
      </c>
      <c r="F13514" t="s">
        <v>415</v>
      </c>
      <c r="G13514" t="s">
        <v>1517</v>
      </c>
      <c r="H13514" s="4" t="str">
        <f t="shared" si="422"/>
        <v>GOLD2.J9</v>
      </c>
      <c r="I13514" s="4" t="str">
        <f t="shared" si="423"/>
        <v>SG2_DVDD09</v>
      </c>
    </row>
    <row r="13515" spans="1:9">
      <c r="A13515" t="s">
        <v>261</v>
      </c>
      <c r="B13515" t="s">
        <v>6939</v>
      </c>
      <c r="C13515" t="s">
        <v>9381</v>
      </c>
      <c r="D13515" t="s">
        <v>1518</v>
      </c>
      <c r="E13515" t="s">
        <v>4865</v>
      </c>
      <c r="F13515" t="s">
        <v>302</v>
      </c>
      <c r="G13515" t="s">
        <v>1518</v>
      </c>
      <c r="H13515" s="4" t="str">
        <f t="shared" si="422"/>
        <v>GOLD2.K9</v>
      </c>
      <c r="I13515" s="4" t="str">
        <f t="shared" si="423"/>
        <v>SG2_DVDD09</v>
      </c>
    </row>
    <row r="13516" spans="1:9">
      <c r="A13516" t="s">
        <v>261</v>
      </c>
      <c r="B13516" t="s">
        <v>6939</v>
      </c>
      <c r="C13516" t="s">
        <v>9381</v>
      </c>
      <c r="D13516" t="s">
        <v>1519</v>
      </c>
      <c r="E13516" t="s">
        <v>4865</v>
      </c>
      <c r="F13516" t="s">
        <v>421</v>
      </c>
      <c r="G13516" t="s">
        <v>1519</v>
      </c>
      <c r="H13516" s="4" t="str">
        <f t="shared" si="422"/>
        <v>GOLD2.L9</v>
      </c>
      <c r="I13516" s="4" t="str">
        <f t="shared" si="423"/>
        <v>SG2_DVDD09</v>
      </c>
    </row>
    <row r="13517" spans="1:9">
      <c r="A13517" t="s">
        <v>261</v>
      </c>
      <c r="B13517" t="s">
        <v>6939</v>
      </c>
      <c r="C13517" t="s">
        <v>9381</v>
      </c>
      <c r="D13517" t="s">
        <v>1520</v>
      </c>
      <c r="E13517" t="s">
        <v>4865</v>
      </c>
      <c r="F13517" t="s">
        <v>1597</v>
      </c>
      <c r="G13517" t="s">
        <v>1520</v>
      </c>
      <c r="H13517" s="4" t="str">
        <f t="shared" si="422"/>
        <v>GOLD2.M10</v>
      </c>
      <c r="I13517" s="4" t="str">
        <f t="shared" si="423"/>
        <v>SG2_DVDD09</v>
      </c>
    </row>
    <row r="13518" spans="1:9">
      <c r="A13518" t="s">
        <v>261</v>
      </c>
      <c r="B13518" t="s">
        <v>6939</v>
      </c>
      <c r="C13518" t="s">
        <v>9381</v>
      </c>
      <c r="D13518" t="s">
        <v>1521</v>
      </c>
      <c r="E13518" t="s">
        <v>4865</v>
      </c>
      <c r="F13518" t="s">
        <v>1598</v>
      </c>
      <c r="G13518" t="s">
        <v>1521</v>
      </c>
      <c r="H13518" s="4" t="str">
        <f t="shared" si="422"/>
        <v>GOLD2.M11</v>
      </c>
      <c r="I13518" s="4" t="str">
        <f t="shared" si="423"/>
        <v>SG2_DVDD09</v>
      </c>
    </row>
    <row r="13519" spans="1:9">
      <c r="A13519" t="s">
        <v>261</v>
      </c>
      <c r="B13519" t="s">
        <v>6939</v>
      </c>
      <c r="C13519" t="s">
        <v>9381</v>
      </c>
      <c r="D13519" t="s">
        <v>1522</v>
      </c>
      <c r="E13519" t="s">
        <v>4865</v>
      </c>
      <c r="F13519" t="s">
        <v>1599</v>
      </c>
      <c r="G13519" t="s">
        <v>1522</v>
      </c>
      <c r="H13519" s="4" t="str">
        <f t="shared" si="422"/>
        <v>GOLD2.M12</v>
      </c>
      <c r="I13519" s="4" t="str">
        <f t="shared" si="423"/>
        <v>SG2_DVDD09</v>
      </c>
    </row>
    <row r="13520" spans="1:9">
      <c r="A13520" t="s">
        <v>261</v>
      </c>
      <c r="B13520" t="s">
        <v>6939</v>
      </c>
      <c r="C13520" t="s">
        <v>9381</v>
      </c>
      <c r="D13520" t="s">
        <v>1523</v>
      </c>
      <c r="E13520" t="s">
        <v>4865</v>
      </c>
      <c r="F13520" t="s">
        <v>451</v>
      </c>
      <c r="G13520" t="s">
        <v>1523</v>
      </c>
      <c r="H13520" s="4" t="str">
        <f t="shared" si="422"/>
        <v>GOLD2.N10</v>
      </c>
      <c r="I13520" s="4" t="str">
        <f t="shared" si="423"/>
        <v>SG2_DVDD09</v>
      </c>
    </row>
    <row r="13521" spans="1:9">
      <c r="A13521" t="s">
        <v>261</v>
      </c>
      <c r="B13521" t="s">
        <v>6939</v>
      </c>
      <c r="C13521" t="s">
        <v>9381</v>
      </c>
      <c r="D13521" t="s">
        <v>1524</v>
      </c>
      <c r="E13521" t="s">
        <v>4865</v>
      </c>
      <c r="F13521" t="s">
        <v>448</v>
      </c>
      <c r="G13521" t="s">
        <v>1524</v>
      </c>
      <c r="H13521" s="4" t="str">
        <f t="shared" si="422"/>
        <v>GOLD2.N11</v>
      </c>
      <c r="I13521" s="4" t="str">
        <f t="shared" si="423"/>
        <v>SG2_DVDD09</v>
      </c>
    </row>
    <row r="13522" spans="1:9">
      <c r="A13522" t="s">
        <v>261</v>
      </c>
      <c r="B13522" t="s">
        <v>6939</v>
      </c>
      <c r="C13522" t="s">
        <v>9381</v>
      </c>
      <c r="D13522" t="s">
        <v>1526</v>
      </c>
      <c r="E13522" t="s">
        <v>4865</v>
      </c>
      <c r="F13522" t="s">
        <v>447</v>
      </c>
      <c r="G13522" t="s">
        <v>1526</v>
      </c>
      <c r="H13522" s="4" t="str">
        <f t="shared" si="422"/>
        <v>GOLD2.N12</v>
      </c>
      <c r="I13522" s="4" t="str">
        <f t="shared" si="423"/>
        <v>SG2_DVDD09</v>
      </c>
    </row>
    <row r="13523" spans="1:9">
      <c r="A13523" t="s">
        <v>261</v>
      </c>
      <c r="B13523" t="s">
        <v>6939</v>
      </c>
      <c r="C13523" t="s">
        <v>9381</v>
      </c>
      <c r="D13523" t="s">
        <v>182</v>
      </c>
      <c r="F13523" t="s">
        <v>182</v>
      </c>
      <c r="G13523" t="s">
        <v>182</v>
      </c>
      <c r="H13523" s="4" t="str">
        <f t="shared" si="422"/>
        <v>GOLD2.GH1</v>
      </c>
      <c r="I13523" s="4">
        <f t="shared" si="423"/>
        <v>0</v>
      </c>
    </row>
    <row r="13524" spans="1:9">
      <c r="A13524" t="s">
        <v>261</v>
      </c>
      <c r="B13524" t="s">
        <v>6939</v>
      </c>
      <c r="C13524" t="s">
        <v>9381</v>
      </c>
      <c r="D13524" t="s">
        <v>183</v>
      </c>
      <c r="F13524" t="s">
        <v>183</v>
      </c>
      <c r="G13524" t="s">
        <v>183</v>
      </c>
      <c r="H13524" s="4" t="str">
        <f t="shared" si="422"/>
        <v>GOLD2.GH2</v>
      </c>
      <c r="I13524" s="4">
        <f t="shared" si="423"/>
        <v>0</v>
      </c>
    </row>
    <row r="13525" spans="1:9">
      <c r="A13525" t="s">
        <v>261</v>
      </c>
      <c r="B13525" t="s">
        <v>6939</v>
      </c>
      <c r="C13525" t="s">
        <v>9381</v>
      </c>
      <c r="D13525" t="s">
        <v>184</v>
      </c>
      <c r="F13525" t="s">
        <v>184</v>
      </c>
      <c r="G13525" t="s">
        <v>184</v>
      </c>
      <c r="H13525" s="4" t="str">
        <f t="shared" si="422"/>
        <v>GOLD2.GH3</v>
      </c>
      <c r="I13525" s="4">
        <f t="shared" si="423"/>
        <v>0</v>
      </c>
    </row>
    <row r="13526" spans="1:9">
      <c r="A13526" t="s">
        <v>261</v>
      </c>
      <c r="B13526" t="s">
        <v>6939</v>
      </c>
      <c r="C13526" t="s">
        <v>9381</v>
      </c>
      <c r="D13526" t="s">
        <v>185</v>
      </c>
      <c r="F13526" t="s">
        <v>185</v>
      </c>
      <c r="G13526" t="s">
        <v>185</v>
      </c>
      <c r="H13526" s="4" t="str">
        <f t="shared" si="422"/>
        <v>GOLD2.GH4</v>
      </c>
      <c r="I13526" s="4">
        <f t="shared" si="423"/>
        <v>0</v>
      </c>
    </row>
    <row r="13527" spans="1:9">
      <c r="A13527" t="s">
        <v>261</v>
      </c>
      <c r="B13527" t="s">
        <v>6939</v>
      </c>
      <c r="C13527" t="s">
        <v>9381</v>
      </c>
      <c r="D13527" t="s">
        <v>3014</v>
      </c>
      <c r="E13527" t="s">
        <v>169</v>
      </c>
      <c r="F13527" t="s">
        <v>195</v>
      </c>
      <c r="G13527" t="s">
        <v>3014</v>
      </c>
      <c r="H13527" s="4" t="str">
        <f t="shared" si="422"/>
        <v>GOLD2.A1</v>
      </c>
      <c r="I13527" s="4" t="str">
        <f t="shared" si="423"/>
        <v>DGND</v>
      </c>
    </row>
    <row r="13528" spans="1:9">
      <c r="A13528" t="s">
        <v>261</v>
      </c>
      <c r="B13528" t="s">
        <v>6939</v>
      </c>
      <c r="C13528" t="s">
        <v>9381</v>
      </c>
      <c r="D13528" t="s">
        <v>3015</v>
      </c>
      <c r="E13528" t="s">
        <v>169</v>
      </c>
      <c r="F13528" t="s">
        <v>202</v>
      </c>
      <c r="G13528" t="s">
        <v>3015</v>
      </c>
      <c r="H13528" s="4" t="str">
        <f t="shared" si="422"/>
        <v>GOLD2.A9</v>
      </c>
      <c r="I13528" s="4" t="str">
        <f t="shared" si="423"/>
        <v>DGND</v>
      </c>
    </row>
    <row r="13529" spans="1:9">
      <c r="A13529" t="s">
        <v>261</v>
      </c>
      <c r="B13529" t="s">
        <v>6939</v>
      </c>
      <c r="C13529" t="s">
        <v>9381</v>
      </c>
      <c r="D13529" t="s">
        <v>3016</v>
      </c>
      <c r="E13529" t="s">
        <v>169</v>
      </c>
      <c r="F13529" t="s">
        <v>204</v>
      </c>
      <c r="G13529" t="s">
        <v>3016</v>
      </c>
      <c r="H13529" s="4" t="str">
        <f t="shared" si="422"/>
        <v>GOLD2.A11</v>
      </c>
      <c r="I13529" s="4" t="str">
        <f t="shared" si="423"/>
        <v>DGND</v>
      </c>
    </row>
    <row r="13530" spans="1:9">
      <c r="A13530" t="s">
        <v>261</v>
      </c>
      <c r="B13530" t="s">
        <v>6939</v>
      </c>
      <c r="C13530" t="s">
        <v>9381</v>
      </c>
      <c r="D13530" t="s">
        <v>3017</v>
      </c>
      <c r="E13530" t="s">
        <v>169</v>
      </c>
      <c r="F13530" t="s">
        <v>207</v>
      </c>
      <c r="G13530" t="s">
        <v>3017</v>
      </c>
      <c r="H13530" s="4" t="str">
        <f t="shared" si="422"/>
        <v>GOLD2.A14</v>
      </c>
      <c r="I13530" s="4" t="str">
        <f t="shared" si="423"/>
        <v>DGND</v>
      </c>
    </row>
    <row r="13531" spans="1:9">
      <c r="A13531" t="s">
        <v>261</v>
      </c>
      <c r="B13531" t="s">
        <v>6939</v>
      </c>
      <c r="C13531" t="s">
        <v>9381</v>
      </c>
      <c r="D13531" t="s">
        <v>3018</v>
      </c>
      <c r="E13531" t="s">
        <v>169</v>
      </c>
      <c r="F13531" t="s">
        <v>212</v>
      </c>
      <c r="G13531" t="s">
        <v>3018</v>
      </c>
      <c r="H13531" s="4" t="str">
        <f t="shared" si="422"/>
        <v>GOLD2.A19</v>
      </c>
      <c r="I13531" s="4" t="str">
        <f t="shared" si="423"/>
        <v>DGND</v>
      </c>
    </row>
    <row r="13532" spans="1:9">
      <c r="A13532" t="s">
        <v>261</v>
      </c>
      <c r="B13532" t="s">
        <v>6939</v>
      </c>
      <c r="C13532" t="s">
        <v>9381</v>
      </c>
      <c r="D13532" t="s">
        <v>3019</v>
      </c>
      <c r="E13532" t="s">
        <v>169</v>
      </c>
      <c r="F13532" t="s">
        <v>214</v>
      </c>
      <c r="G13532" t="s">
        <v>3019</v>
      </c>
      <c r="H13532" s="4" t="str">
        <f t="shared" si="422"/>
        <v>GOLD2.B2</v>
      </c>
      <c r="I13532" s="4" t="str">
        <f t="shared" si="423"/>
        <v>DGND</v>
      </c>
    </row>
    <row r="13533" spans="1:9">
      <c r="A13533" t="s">
        <v>261</v>
      </c>
      <c r="B13533" t="s">
        <v>6939</v>
      </c>
      <c r="C13533" t="s">
        <v>9381</v>
      </c>
      <c r="D13533" t="s">
        <v>3020</v>
      </c>
      <c r="E13533" t="s">
        <v>169</v>
      </c>
      <c r="F13533" t="s">
        <v>220</v>
      </c>
      <c r="G13533" t="s">
        <v>3020</v>
      </c>
      <c r="H13533" s="4" t="str">
        <f t="shared" si="422"/>
        <v>GOLD2.B9</v>
      </c>
      <c r="I13533" s="4" t="str">
        <f t="shared" si="423"/>
        <v>DGND</v>
      </c>
    </row>
    <row r="13534" spans="1:9">
      <c r="A13534" t="s">
        <v>261</v>
      </c>
      <c r="B13534" t="s">
        <v>6939</v>
      </c>
      <c r="C13534" t="s">
        <v>9381</v>
      </c>
      <c r="D13534" t="s">
        <v>3021</v>
      </c>
      <c r="E13534" t="s">
        <v>169</v>
      </c>
      <c r="F13534" t="s">
        <v>221</v>
      </c>
      <c r="G13534" t="s">
        <v>3021</v>
      </c>
      <c r="H13534" s="4" t="str">
        <f t="shared" si="422"/>
        <v>GOLD2.B10</v>
      </c>
      <c r="I13534" s="4" t="str">
        <f t="shared" si="423"/>
        <v>DGND</v>
      </c>
    </row>
    <row r="13535" spans="1:9">
      <c r="A13535" t="s">
        <v>261</v>
      </c>
      <c r="B13535" t="s">
        <v>6939</v>
      </c>
      <c r="C13535" t="s">
        <v>9381</v>
      </c>
      <c r="D13535" t="s">
        <v>3022</v>
      </c>
      <c r="E13535" t="s">
        <v>169</v>
      </c>
      <c r="F13535" t="s">
        <v>222</v>
      </c>
      <c r="G13535" t="s">
        <v>3022</v>
      </c>
      <c r="H13535" s="4" t="str">
        <f t="shared" si="422"/>
        <v>GOLD2.B11</v>
      </c>
      <c r="I13535" s="4" t="str">
        <f t="shared" si="423"/>
        <v>DGND</v>
      </c>
    </row>
    <row r="13536" spans="1:9">
      <c r="A13536" t="s">
        <v>261</v>
      </c>
      <c r="B13536" t="s">
        <v>6939</v>
      </c>
      <c r="C13536" t="s">
        <v>9381</v>
      </c>
      <c r="D13536" t="s">
        <v>3023</v>
      </c>
      <c r="E13536" t="s">
        <v>169</v>
      </c>
      <c r="F13536" t="s">
        <v>230</v>
      </c>
      <c r="G13536" t="s">
        <v>3023</v>
      </c>
      <c r="H13536" s="4" t="str">
        <f t="shared" si="422"/>
        <v>GOLD2.B19</v>
      </c>
      <c r="I13536" s="4" t="str">
        <f t="shared" si="423"/>
        <v>DGND</v>
      </c>
    </row>
    <row r="13537" spans="1:9">
      <c r="A13537" t="s">
        <v>261</v>
      </c>
      <c r="B13537" t="s">
        <v>6939</v>
      </c>
      <c r="C13537" t="s">
        <v>9381</v>
      </c>
      <c r="D13537" t="s">
        <v>3024</v>
      </c>
      <c r="E13537" t="s">
        <v>169</v>
      </c>
      <c r="F13537" t="s">
        <v>258</v>
      </c>
      <c r="G13537" t="s">
        <v>3024</v>
      </c>
      <c r="H13537" s="4" t="str">
        <f t="shared" si="422"/>
        <v>GOLD2.C18</v>
      </c>
      <c r="I13537" s="4" t="str">
        <f t="shared" si="423"/>
        <v>DGND</v>
      </c>
    </row>
    <row r="13538" spans="1:9">
      <c r="A13538" t="s">
        <v>261</v>
      </c>
      <c r="B13538" t="s">
        <v>6939</v>
      </c>
      <c r="C13538" t="s">
        <v>9381</v>
      </c>
      <c r="D13538" t="s">
        <v>3025</v>
      </c>
      <c r="E13538" t="s">
        <v>169</v>
      </c>
      <c r="F13538" t="s">
        <v>259</v>
      </c>
      <c r="G13538" t="s">
        <v>3025</v>
      </c>
      <c r="H13538" s="4" t="str">
        <f t="shared" si="422"/>
        <v>GOLD2.C19</v>
      </c>
      <c r="I13538" s="4" t="str">
        <f t="shared" si="423"/>
        <v>DGND</v>
      </c>
    </row>
    <row r="13539" spans="1:9">
      <c r="A13539" t="s">
        <v>261</v>
      </c>
      <c r="B13539" t="s">
        <v>6939</v>
      </c>
      <c r="C13539" t="s">
        <v>9381</v>
      </c>
      <c r="D13539" t="s">
        <v>3026</v>
      </c>
      <c r="E13539" t="s">
        <v>169</v>
      </c>
      <c r="F13539" t="s">
        <v>405</v>
      </c>
      <c r="G13539" t="s">
        <v>3026</v>
      </c>
      <c r="H13539" s="4" t="str">
        <f t="shared" si="422"/>
        <v>GOLD2.D9</v>
      </c>
      <c r="I13539" s="4" t="str">
        <f t="shared" si="423"/>
        <v>DGND</v>
      </c>
    </row>
    <row r="13540" spans="1:9">
      <c r="A13540" t="s">
        <v>261</v>
      </c>
      <c r="B13540" t="s">
        <v>6939</v>
      </c>
      <c r="C13540" t="s">
        <v>9381</v>
      </c>
      <c r="D13540" t="s">
        <v>3027</v>
      </c>
      <c r="E13540" t="s">
        <v>169</v>
      </c>
      <c r="F13540" t="s">
        <v>437</v>
      </c>
      <c r="G13540" t="s">
        <v>3027</v>
      </c>
      <c r="H13540" s="4" t="str">
        <f t="shared" si="422"/>
        <v>GOLD2.D10</v>
      </c>
      <c r="I13540" s="4" t="str">
        <f t="shared" si="423"/>
        <v>DGND</v>
      </c>
    </row>
    <row r="13541" spans="1:9">
      <c r="A13541" t="s">
        <v>261</v>
      </c>
      <c r="B13541" t="s">
        <v>6939</v>
      </c>
      <c r="C13541" t="s">
        <v>9381</v>
      </c>
      <c r="D13541" t="s">
        <v>3028</v>
      </c>
      <c r="E13541" t="s">
        <v>169</v>
      </c>
      <c r="F13541" t="s">
        <v>325</v>
      </c>
      <c r="G13541" t="s">
        <v>3028</v>
      </c>
      <c r="H13541" s="4" t="str">
        <f t="shared" si="422"/>
        <v>GOLD2.D12</v>
      </c>
      <c r="I13541" s="4" t="str">
        <f t="shared" si="423"/>
        <v>DGND</v>
      </c>
    </row>
    <row r="13542" spans="1:9">
      <c r="A13542" t="s">
        <v>261</v>
      </c>
      <c r="B13542" t="s">
        <v>6939</v>
      </c>
      <c r="C13542" t="s">
        <v>9381</v>
      </c>
      <c r="D13542" t="s">
        <v>3029</v>
      </c>
      <c r="E13542" t="s">
        <v>169</v>
      </c>
      <c r="F13542" t="s">
        <v>313</v>
      </c>
      <c r="G13542" t="s">
        <v>3029</v>
      </c>
      <c r="H13542" s="4" t="str">
        <f t="shared" si="422"/>
        <v>GOLD2.D13</v>
      </c>
      <c r="I13542" s="4" t="str">
        <f t="shared" si="423"/>
        <v>DGND</v>
      </c>
    </row>
    <row r="13543" spans="1:9">
      <c r="A13543" t="s">
        <v>261</v>
      </c>
      <c r="B13543" t="s">
        <v>6939</v>
      </c>
      <c r="C13543" t="s">
        <v>9381</v>
      </c>
      <c r="D13543" t="s">
        <v>3030</v>
      </c>
      <c r="E13543" t="s">
        <v>169</v>
      </c>
      <c r="F13543" t="s">
        <v>457</v>
      </c>
      <c r="G13543" t="s">
        <v>3030</v>
      </c>
      <c r="H13543" s="4" t="str">
        <f t="shared" si="422"/>
        <v>GOLD2.D14</v>
      </c>
      <c r="I13543" s="4" t="str">
        <f t="shared" si="423"/>
        <v>DGND</v>
      </c>
    </row>
    <row r="13544" spans="1:9">
      <c r="A13544" t="s">
        <v>261</v>
      </c>
      <c r="B13544" t="s">
        <v>6939</v>
      </c>
      <c r="C13544" t="s">
        <v>9381</v>
      </c>
      <c r="D13544" t="s">
        <v>3031</v>
      </c>
      <c r="E13544" t="s">
        <v>169</v>
      </c>
      <c r="F13544" t="s">
        <v>423</v>
      </c>
      <c r="G13544" t="s">
        <v>3031</v>
      </c>
      <c r="H13544" s="4" t="str">
        <f t="shared" si="422"/>
        <v>GOLD2.E8</v>
      </c>
      <c r="I13544" s="4" t="str">
        <f t="shared" si="423"/>
        <v>DGND</v>
      </c>
    </row>
    <row r="13545" spans="1:9">
      <c r="A13545" t="s">
        <v>261</v>
      </c>
      <c r="B13545" t="s">
        <v>6939</v>
      </c>
      <c r="C13545" t="s">
        <v>9381</v>
      </c>
      <c r="D13545" t="s">
        <v>3032</v>
      </c>
      <c r="E13545" t="s">
        <v>169</v>
      </c>
      <c r="F13545" t="s">
        <v>455</v>
      </c>
      <c r="G13545" t="s">
        <v>3032</v>
      </c>
      <c r="H13545" s="4" t="str">
        <f t="shared" si="422"/>
        <v>GOLD2.E9</v>
      </c>
      <c r="I13545" s="4" t="str">
        <f t="shared" si="423"/>
        <v>DGND</v>
      </c>
    </row>
    <row r="13546" spans="1:9">
      <c r="A13546" t="s">
        <v>261</v>
      </c>
      <c r="B13546" t="s">
        <v>6939</v>
      </c>
      <c r="C13546" t="s">
        <v>9381</v>
      </c>
      <c r="D13546" t="s">
        <v>3033</v>
      </c>
      <c r="E13546" t="s">
        <v>169</v>
      </c>
      <c r="F13546" t="s">
        <v>438</v>
      </c>
      <c r="G13546" t="s">
        <v>3033</v>
      </c>
      <c r="H13546" s="4" t="str">
        <f t="shared" si="422"/>
        <v>GOLD2.E10</v>
      </c>
      <c r="I13546" s="4" t="str">
        <f t="shared" si="423"/>
        <v>DGND</v>
      </c>
    </row>
    <row r="13547" spans="1:9">
      <c r="A13547" t="s">
        <v>261</v>
      </c>
      <c r="B13547" t="s">
        <v>6939</v>
      </c>
      <c r="C13547" t="s">
        <v>9381</v>
      </c>
      <c r="D13547" t="s">
        <v>3034</v>
      </c>
      <c r="E13547" t="s">
        <v>169</v>
      </c>
      <c r="F13547" t="s">
        <v>441</v>
      </c>
      <c r="G13547" t="s">
        <v>3034</v>
      </c>
      <c r="H13547" s="4" t="str">
        <f t="shared" si="422"/>
        <v>GOLD2.E12</v>
      </c>
      <c r="I13547" s="4" t="str">
        <f t="shared" si="423"/>
        <v>DGND</v>
      </c>
    </row>
    <row r="13548" spans="1:9">
      <c r="A13548" t="s">
        <v>261</v>
      </c>
      <c r="B13548" t="s">
        <v>6939</v>
      </c>
      <c r="C13548" t="s">
        <v>9381</v>
      </c>
      <c r="D13548" t="s">
        <v>3035</v>
      </c>
      <c r="E13548" t="s">
        <v>169</v>
      </c>
      <c r="F13548" t="s">
        <v>452</v>
      </c>
      <c r="G13548" t="s">
        <v>3035</v>
      </c>
      <c r="H13548" s="4" t="str">
        <f t="shared" si="422"/>
        <v>GOLD2.E13</v>
      </c>
      <c r="I13548" s="4" t="str">
        <f t="shared" si="423"/>
        <v>DGND</v>
      </c>
    </row>
    <row r="13549" spans="1:9">
      <c r="A13549" t="s">
        <v>261</v>
      </c>
      <c r="B13549" t="s">
        <v>6939</v>
      </c>
      <c r="C13549" t="s">
        <v>9381</v>
      </c>
      <c r="D13549" t="s">
        <v>3036</v>
      </c>
      <c r="E13549" t="s">
        <v>169</v>
      </c>
      <c r="F13549" t="s">
        <v>453</v>
      </c>
      <c r="G13549" t="s">
        <v>3036</v>
      </c>
      <c r="H13549" s="4" t="str">
        <f t="shared" si="422"/>
        <v>GOLD2.E14</v>
      </c>
      <c r="I13549" s="4" t="str">
        <f t="shared" si="423"/>
        <v>DGND</v>
      </c>
    </row>
    <row r="13550" spans="1:9">
      <c r="A13550" t="s">
        <v>261</v>
      </c>
      <c r="B13550" t="s">
        <v>6939</v>
      </c>
      <c r="C13550" t="s">
        <v>9381</v>
      </c>
      <c r="D13550" t="s">
        <v>3037</v>
      </c>
      <c r="E13550" t="s">
        <v>169</v>
      </c>
      <c r="F13550" t="s">
        <v>409</v>
      </c>
      <c r="G13550" t="s">
        <v>3037</v>
      </c>
      <c r="H13550" s="4" t="str">
        <f t="shared" si="422"/>
        <v>GOLD2.G9</v>
      </c>
      <c r="I13550" s="4" t="str">
        <f t="shared" si="423"/>
        <v>DGND</v>
      </c>
    </row>
    <row r="13551" spans="1:9">
      <c r="A13551" t="s">
        <v>261</v>
      </c>
      <c r="B13551" t="s">
        <v>6939</v>
      </c>
      <c r="C13551" t="s">
        <v>9381</v>
      </c>
      <c r="D13551" t="s">
        <v>3038</v>
      </c>
      <c r="E13551" t="s">
        <v>169</v>
      </c>
      <c r="F13551" t="s">
        <v>406</v>
      </c>
      <c r="G13551" t="s">
        <v>3038</v>
      </c>
      <c r="H13551" s="4" t="str">
        <f t="shared" si="422"/>
        <v>GOLD2.G10</v>
      </c>
      <c r="I13551" s="4" t="str">
        <f t="shared" si="423"/>
        <v>DGND</v>
      </c>
    </row>
    <row r="13552" spans="1:9">
      <c r="A13552" t="s">
        <v>261</v>
      </c>
      <c r="B13552" t="s">
        <v>6939</v>
      </c>
      <c r="C13552" t="s">
        <v>9381</v>
      </c>
      <c r="D13552" t="s">
        <v>3039</v>
      </c>
      <c r="E13552" t="s">
        <v>169</v>
      </c>
      <c r="F13552" t="s">
        <v>407</v>
      </c>
      <c r="G13552" t="s">
        <v>3039</v>
      </c>
      <c r="H13552" s="4" t="str">
        <f t="shared" si="422"/>
        <v>GOLD2.G11</v>
      </c>
      <c r="I13552" s="4" t="str">
        <f t="shared" si="423"/>
        <v>DGND</v>
      </c>
    </row>
    <row r="13553" spans="1:9">
      <c r="A13553" t="s">
        <v>261</v>
      </c>
      <c r="B13553" t="s">
        <v>6939</v>
      </c>
      <c r="C13553" t="s">
        <v>9381</v>
      </c>
      <c r="D13553" t="s">
        <v>3040</v>
      </c>
      <c r="E13553" t="s">
        <v>169</v>
      </c>
      <c r="F13553" t="s">
        <v>694</v>
      </c>
      <c r="G13553" t="s">
        <v>3040</v>
      </c>
      <c r="H13553" s="4" t="str">
        <f t="shared" si="422"/>
        <v>GOLD2.G12</v>
      </c>
      <c r="I13553" s="4" t="str">
        <f t="shared" si="423"/>
        <v>DGND</v>
      </c>
    </row>
    <row r="13554" spans="1:9">
      <c r="A13554" t="s">
        <v>261</v>
      </c>
      <c r="B13554" t="s">
        <v>6939</v>
      </c>
      <c r="C13554" t="s">
        <v>9381</v>
      </c>
      <c r="D13554" t="s">
        <v>3041</v>
      </c>
      <c r="E13554" t="s">
        <v>169</v>
      </c>
      <c r="F13554" t="s">
        <v>408</v>
      </c>
      <c r="G13554" t="s">
        <v>3041</v>
      </c>
      <c r="H13554" s="4" t="str">
        <f t="shared" si="422"/>
        <v>GOLD2.G13</v>
      </c>
      <c r="I13554" s="4" t="str">
        <f t="shared" si="423"/>
        <v>DGND</v>
      </c>
    </row>
    <row r="13555" spans="1:9">
      <c r="A13555" t="s">
        <v>261</v>
      </c>
      <c r="B13555" t="s">
        <v>6939</v>
      </c>
      <c r="C13555" t="s">
        <v>9381</v>
      </c>
      <c r="D13555" t="s">
        <v>3042</v>
      </c>
      <c r="E13555" t="s">
        <v>169</v>
      </c>
      <c r="F13555" t="s">
        <v>410</v>
      </c>
      <c r="G13555" t="s">
        <v>3042</v>
      </c>
      <c r="H13555" s="4" t="str">
        <f t="shared" si="422"/>
        <v>GOLD2.H10</v>
      </c>
      <c r="I13555" s="4" t="str">
        <f t="shared" si="423"/>
        <v>DGND</v>
      </c>
    </row>
    <row r="13556" spans="1:9">
      <c r="A13556" t="s">
        <v>261</v>
      </c>
      <c r="B13556" t="s">
        <v>6939</v>
      </c>
      <c r="C13556" t="s">
        <v>9381</v>
      </c>
      <c r="D13556" t="s">
        <v>3043</v>
      </c>
      <c r="E13556" t="s">
        <v>169</v>
      </c>
      <c r="F13556" t="s">
        <v>411</v>
      </c>
      <c r="G13556" t="s">
        <v>3043</v>
      </c>
      <c r="H13556" s="4" t="str">
        <f t="shared" si="422"/>
        <v>GOLD2.H11</v>
      </c>
      <c r="I13556" s="4" t="str">
        <f t="shared" si="423"/>
        <v>DGND</v>
      </c>
    </row>
    <row r="13557" spans="1:9">
      <c r="A13557" t="s">
        <v>261</v>
      </c>
      <c r="B13557" t="s">
        <v>6939</v>
      </c>
      <c r="C13557" t="s">
        <v>9381</v>
      </c>
      <c r="D13557" t="s">
        <v>3044</v>
      </c>
      <c r="E13557" t="s">
        <v>169</v>
      </c>
      <c r="F13557" t="s">
        <v>413</v>
      </c>
      <c r="G13557" t="s">
        <v>3044</v>
      </c>
      <c r="H13557" s="4" t="str">
        <f t="shared" si="422"/>
        <v>GOLD2.J10</v>
      </c>
      <c r="I13557" s="4" t="str">
        <f t="shared" si="423"/>
        <v>DGND</v>
      </c>
    </row>
    <row r="13558" spans="1:9">
      <c r="A13558" t="s">
        <v>261</v>
      </c>
      <c r="B13558" t="s">
        <v>6939</v>
      </c>
      <c r="C13558" t="s">
        <v>9381</v>
      </c>
      <c r="D13558" t="s">
        <v>3045</v>
      </c>
      <c r="E13558" t="s">
        <v>169</v>
      </c>
      <c r="F13558" t="s">
        <v>414</v>
      </c>
      <c r="G13558" t="s">
        <v>3045</v>
      </c>
      <c r="H13558" s="4" t="str">
        <f t="shared" si="422"/>
        <v>GOLD2.J11</v>
      </c>
      <c r="I13558" s="4" t="str">
        <f t="shared" si="423"/>
        <v>DGND</v>
      </c>
    </row>
    <row r="13559" spans="1:9">
      <c r="A13559" t="s">
        <v>261</v>
      </c>
      <c r="B13559" t="s">
        <v>6939</v>
      </c>
      <c r="C13559" t="s">
        <v>9381</v>
      </c>
      <c r="D13559" t="s">
        <v>3046</v>
      </c>
      <c r="E13559" t="s">
        <v>169</v>
      </c>
      <c r="F13559" t="s">
        <v>268</v>
      </c>
      <c r="G13559" t="s">
        <v>3046</v>
      </c>
      <c r="H13559" s="4" t="str">
        <f t="shared" si="422"/>
        <v>GOLD2.K10</v>
      </c>
      <c r="I13559" s="4" t="str">
        <f t="shared" si="423"/>
        <v>DGND</v>
      </c>
    </row>
    <row r="13560" spans="1:9">
      <c r="A13560" t="s">
        <v>261</v>
      </c>
      <c r="B13560" t="s">
        <v>6939</v>
      </c>
      <c r="C13560" t="s">
        <v>9381</v>
      </c>
      <c r="D13560" t="s">
        <v>3047</v>
      </c>
      <c r="E13560" t="s">
        <v>169</v>
      </c>
      <c r="F13560" t="s">
        <v>416</v>
      </c>
      <c r="G13560" t="s">
        <v>3047</v>
      </c>
      <c r="H13560" s="4" t="str">
        <f t="shared" si="422"/>
        <v>GOLD2.K11</v>
      </c>
      <c r="I13560" s="4" t="str">
        <f t="shared" si="423"/>
        <v>DGND</v>
      </c>
    </row>
    <row r="13561" spans="1:9">
      <c r="A13561" t="s">
        <v>261</v>
      </c>
      <c r="B13561" t="s">
        <v>6939</v>
      </c>
      <c r="C13561" t="s">
        <v>9381</v>
      </c>
      <c r="D13561" t="s">
        <v>3048</v>
      </c>
      <c r="E13561" t="s">
        <v>169</v>
      </c>
      <c r="F13561" t="s">
        <v>418</v>
      </c>
      <c r="G13561" t="s">
        <v>3048</v>
      </c>
      <c r="H13561" s="4" t="str">
        <f t="shared" si="422"/>
        <v>GOLD2.L10</v>
      </c>
      <c r="I13561" s="4" t="str">
        <f t="shared" si="423"/>
        <v>DGND</v>
      </c>
    </row>
    <row r="13562" spans="1:9">
      <c r="A13562" t="s">
        <v>261</v>
      </c>
      <c r="B13562" t="s">
        <v>6939</v>
      </c>
      <c r="C13562" t="s">
        <v>9381</v>
      </c>
      <c r="D13562" t="s">
        <v>3049</v>
      </c>
      <c r="E13562" t="s">
        <v>169</v>
      </c>
      <c r="F13562" t="s">
        <v>419</v>
      </c>
      <c r="G13562" t="s">
        <v>3049</v>
      </c>
      <c r="H13562" s="4" t="str">
        <f t="shared" si="422"/>
        <v>GOLD2.L11</v>
      </c>
      <c r="I13562" s="4" t="str">
        <f t="shared" si="423"/>
        <v>DGND</v>
      </c>
    </row>
    <row r="13563" spans="1:9">
      <c r="A13563" t="s">
        <v>261</v>
      </c>
      <c r="B13563" t="s">
        <v>6939</v>
      </c>
      <c r="C13563" t="s">
        <v>9381</v>
      </c>
      <c r="D13563" t="s">
        <v>3050</v>
      </c>
      <c r="E13563" t="s">
        <v>169</v>
      </c>
      <c r="F13563" t="s">
        <v>276</v>
      </c>
      <c r="G13563" t="s">
        <v>3050</v>
      </c>
      <c r="H13563" s="4" t="str">
        <f t="shared" si="422"/>
        <v>GOLD2.R10</v>
      </c>
      <c r="I13563" s="4" t="str">
        <f t="shared" si="423"/>
        <v>DGND</v>
      </c>
    </row>
    <row r="13564" spans="1:9">
      <c r="A13564" t="s">
        <v>261</v>
      </c>
      <c r="B13564" t="s">
        <v>6939</v>
      </c>
      <c r="C13564" t="s">
        <v>9381</v>
      </c>
      <c r="D13564" t="s">
        <v>3051</v>
      </c>
      <c r="E13564" t="s">
        <v>169</v>
      </c>
      <c r="F13564" t="s">
        <v>1337</v>
      </c>
      <c r="G13564" t="s">
        <v>3051</v>
      </c>
      <c r="H13564" s="4" t="str">
        <f t="shared" si="422"/>
        <v>GOLD2.R11</v>
      </c>
      <c r="I13564" s="4" t="str">
        <f t="shared" si="423"/>
        <v>DGND</v>
      </c>
    </row>
    <row r="13565" spans="1:9">
      <c r="A13565" t="s">
        <v>261</v>
      </c>
      <c r="B13565" t="s">
        <v>6939</v>
      </c>
      <c r="C13565" t="s">
        <v>9381</v>
      </c>
      <c r="D13565" t="s">
        <v>3052</v>
      </c>
      <c r="E13565" t="s">
        <v>169</v>
      </c>
      <c r="F13565" t="s">
        <v>1338</v>
      </c>
      <c r="G13565" t="s">
        <v>3052</v>
      </c>
      <c r="H13565" s="4" t="str">
        <f t="shared" si="422"/>
        <v>GOLD2.R12</v>
      </c>
      <c r="I13565" s="4" t="str">
        <f t="shared" si="423"/>
        <v>DGND</v>
      </c>
    </row>
    <row r="13566" spans="1:9">
      <c r="A13566" t="s">
        <v>261</v>
      </c>
      <c r="B13566" t="s">
        <v>6939</v>
      </c>
      <c r="C13566" t="s">
        <v>9381</v>
      </c>
      <c r="D13566" t="s">
        <v>3053</v>
      </c>
      <c r="E13566" t="s">
        <v>169</v>
      </c>
      <c r="F13566" t="s">
        <v>1339</v>
      </c>
      <c r="G13566" t="s">
        <v>3053</v>
      </c>
      <c r="H13566" s="4" t="str">
        <f t="shared" si="422"/>
        <v>GOLD2.R13</v>
      </c>
      <c r="I13566" s="4" t="str">
        <f t="shared" si="423"/>
        <v>DGND</v>
      </c>
    </row>
    <row r="13567" spans="1:9">
      <c r="A13567" t="s">
        <v>261</v>
      </c>
      <c r="B13567" t="s">
        <v>6939</v>
      </c>
      <c r="C13567" t="s">
        <v>9381</v>
      </c>
      <c r="D13567" t="s">
        <v>3054</v>
      </c>
      <c r="E13567" t="s">
        <v>169</v>
      </c>
      <c r="F13567" t="s">
        <v>277</v>
      </c>
      <c r="G13567" t="s">
        <v>3054</v>
      </c>
      <c r="H13567" s="4" t="str">
        <f t="shared" si="422"/>
        <v>GOLD2.R14</v>
      </c>
      <c r="I13567" s="4" t="str">
        <f t="shared" si="423"/>
        <v>DGND</v>
      </c>
    </row>
    <row r="13568" spans="1:9">
      <c r="A13568" t="s">
        <v>261</v>
      </c>
      <c r="B13568" t="s">
        <v>6939</v>
      </c>
      <c r="C13568" t="s">
        <v>9381</v>
      </c>
      <c r="D13568" t="s">
        <v>3055</v>
      </c>
      <c r="E13568" t="s">
        <v>169</v>
      </c>
      <c r="F13568" t="s">
        <v>1669</v>
      </c>
      <c r="G13568" t="s">
        <v>3055</v>
      </c>
      <c r="H13568" s="4" t="str">
        <f t="shared" si="422"/>
        <v>GOLD2.W1</v>
      </c>
      <c r="I13568" s="4" t="str">
        <f t="shared" si="423"/>
        <v>DGND</v>
      </c>
    </row>
    <row r="13569" spans="1:9">
      <c r="A13569" t="s">
        <v>261</v>
      </c>
      <c r="B13569" t="s">
        <v>6939</v>
      </c>
      <c r="C13569" t="s">
        <v>9381</v>
      </c>
      <c r="D13569" t="s">
        <v>3056</v>
      </c>
      <c r="E13569" t="s">
        <v>169</v>
      </c>
      <c r="F13569" t="s">
        <v>1630</v>
      </c>
      <c r="G13569" t="s">
        <v>3056</v>
      </c>
      <c r="H13569" s="4" t="str">
        <f t="shared" si="422"/>
        <v>GOLD2.W19</v>
      </c>
      <c r="I13569" s="4" t="str">
        <f t="shared" si="423"/>
        <v>DGND</v>
      </c>
    </row>
    <row r="13570" spans="1:9">
      <c r="A13570" t="s">
        <v>261</v>
      </c>
      <c r="B13570" t="s">
        <v>6939</v>
      </c>
      <c r="C13570" t="s">
        <v>9381</v>
      </c>
      <c r="D13570" t="s">
        <v>1631</v>
      </c>
      <c r="E13570" t="s">
        <v>169</v>
      </c>
      <c r="F13570" t="s">
        <v>330</v>
      </c>
      <c r="G13570" t="s">
        <v>1631</v>
      </c>
      <c r="H13570" s="4" t="str">
        <f t="shared" ref="H13570:H13633" si="424">CONCATENATE(C13570,".",F13570)</f>
        <v>GOLD2.T7</v>
      </c>
      <c r="I13570" s="4" t="str">
        <f t="shared" ref="I13570:I13633" si="425">E13570</f>
        <v>DGND</v>
      </c>
    </row>
    <row r="13571" spans="1:9">
      <c r="A13571" t="s">
        <v>261</v>
      </c>
      <c r="B13571" t="s">
        <v>6939</v>
      </c>
      <c r="C13571" t="s">
        <v>9381</v>
      </c>
      <c r="D13571" t="s">
        <v>1632</v>
      </c>
      <c r="E13571" t="s">
        <v>169</v>
      </c>
      <c r="F13571" t="s">
        <v>355</v>
      </c>
      <c r="G13571" t="s">
        <v>1632</v>
      </c>
      <c r="H13571" s="4" t="str">
        <f t="shared" si="424"/>
        <v>GOLD2.T8</v>
      </c>
      <c r="I13571" s="4" t="str">
        <f t="shared" si="425"/>
        <v>DGND</v>
      </c>
    </row>
    <row r="13572" spans="1:9">
      <c r="A13572" t="s">
        <v>261</v>
      </c>
      <c r="B13572" t="s">
        <v>6939</v>
      </c>
      <c r="C13572" t="s">
        <v>9381</v>
      </c>
      <c r="D13572" t="s">
        <v>1633</v>
      </c>
      <c r="E13572" t="s">
        <v>169</v>
      </c>
      <c r="F13572" t="s">
        <v>379</v>
      </c>
      <c r="G13572" t="s">
        <v>1633</v>
      </c>
      <c r="H13572" s="4" t="str">
        <f t="shared" si="424"/>
        <v>GOLD2.T11</v>
      </c>
      <c r="I13572" s="4" t="str">
        <f t="shared" si="425"/>
        <v>DGND</v>
      </c>
    </row>
    <row r="13573" spans="1:9">
      <c r="A13573" t="s">
        <v>261</v>
      </c>
      <c r="B13573" t="s">
        <v>6939</v>
      </c>
      <c r="C13573" t="s">
        <v>9381</v>
      </c>
      <c r="D13573" t="s">
        <v>1634</v>
      </c>
      <c r="E13573" t="s">
        <v>169</v>
      </c>
      <c r="F13573" t="s">
        <v>377</v>
      </c>
      <c r="G13573" t="s">
        <v>1634</v>
      </c>
      <c r="H13573" s="4" t="str">
        <f t="shared" si="424"/>
        <v>GOLD2.T12</v>
      </c>
      <c r="I13573" s="4" t="str">
        <f t="shared" si="425"/>
        <v>DGND</v>
      </c>
    </row>
    <row r="13574" spans="1:9">
      <c r="A13574" t="s">
        <v>261</v>
      </c>
      <c r="B13574" t="s">
        <v>6939</v>
      </c>
      <c r="C13574" t="s">
        <v>9381</v>
      </c>
      <c r="D13574" t="s">
        <v>1635</v>
      </c>
      <c r="E13574" t="s">
        <v>169</v>
      </c>
      <c r="F13574" t="s">
        <v>1670</v>
      </c>
      <c r="G13574" t="s">
        <v>1635</v>
      </c>
      <c r="H13574" s="4" t="str">
        <f t="shared" si="424"/>
        <v>GOLD2.W2</v>
      </c>
      <c r="I13574" s="4" t="str">
        <f t="shared" si="425"/>
        <v>DGND</v>
      </c>
    </row>
    <row r="13575" spans="1:9">
      <c r="A13575" t="s">
        <v>261</v>
      </c>
      <c r="B13575" t="s">
        <v>6939</v>
      </c>
      <c r="C13575" t="s">
        <v>9381</v>
      </c>
      <c r="D13575" t="s">
        <v>1636</v>
      </c>
      <c r="E13575" t="s">
        <v>169</v>
      </c>
      <c r="F13575" t="s">
        <v>1561</v>
      </c>
      <c r="G13575" t="s">
        <v>1636</v>
      </c>
      <c r="H13575" s="4" t="str">
        <f t="shared" si="424"/>
        <v>GOLD2.W7</v>
      </c>
      <c r="I13575" s="4" t="str">
        <f t="shared" si="425"/>
        <v>DGND</v>
      </c>
    </row>
    <row r="13576" spans="1:9">
      <c r="A13576" t="s">
        <v>261</v>
      </c>
      <c r="B13576" t="s">
        <v>6939</v>
      </c>
      <c r="C13576" t="s">
        <v>9381</v>
      </c>
      <c r="D13576" t="s">
        <v>1637</v>
      </c>
      <c r="E13576" t="s">
        <v>169</v>
      </c>
      <c r="F13576" t="s">
        <v>1623</v>
      </c>
      <c r="G13576" t="s">
        <v>1637</v>
      </c>
      <c r="H13576" s="4" t="str">
        <f t="shared" si="424"/>
        <v>GOLD2.W12</v>
      </c>
      <c r="I13576" s="4" t="str">
        <f t="shared" si="425"/>
        <v>DGND</v>
      </c>
    </row>
    <row r="13577" spans="1:9">
      <c r="A13577" t="s">
        <v>261</v>
      </c>
      <c r="B13577" t="s">
        <v>6939</v>
      </c>
      <c r="C13577" t="s">
        <v>9381</v>
      </c>
      <c r="D13577" t="s">
        <v>1638</v>
      </c>
      <c r="E13577" t="s">
        <v>169</v>
      </c>
      <c r="F13577" t="s">
        <v>1628</v>
      </c>
      <c r="G13577" t="s">
        <v>1638</v>
      </c>
      <c r="H13577" s="4" t="str">
        <f t="shared" si="424"/>
        <v>GOLD2.W17</v>
      </c>
      <c r="I13577" s="4" t="str">
        <f t="shared" si="425"/>
        <v>DGND</v>
      </c>
    </row>
    <row r="13578" spans="1:9">
      <c r="A13578" t="s">
        <v>261</v>
      </c>
      <c r="B13578" t="s">
        <v>6939</v>
      </c>
      <c r="C13578" t="s">
        <v>9381</v>
      </c>
      <c r="D13578" t="s">
        <v>186</v>
      </c>
      <c r="F13578" t="s">
        <v>186</v>
      </c>
      <c r="G13578" t="s">
        <v>186</v>
      </c>
      <c r="H13578" s="4" t="str">
        <f t="shared" si="424"/>
        <v>GOLD2.NUT1</v>
      </c>
      <c r="I13578" s="4">
        <f t="shared" si="425"/>
        <v>0</v>
      </c>
    </row>
    <row r="13579" spans="1:9">
      <c r="A13579" t="s">
        <v>261</v>
      </c>
      <c r="B13579" t="s">
        <v>6939</v>
      </c>
      <c r="C13579" t="s">
        <v>9381</v>
      </c>
      <c r="D13579" t="s">
        <v>187</v>
      </c>
      <c r="F13579" t="s">
        <v>187</v>
      </c>
      <c r="G13579" t="s">
        <v>187</v>
      </c>
      <c r="H13579" s="4" t="str">
        <f t="shared" si="424"/>
        <v>GOLD2.NUT2</v>
      </c>
      <c r="I13579" s="4">
        <f t="shared" si="425"/>
        <v>0</v>
      </c>
    </row>
    <row r="13580" spans="1:9">
      <c r="A13580" t="s">
        <v>261</v>
      </c>
      <c r="B13580" t="s">
        <v>6939</v>
      </c>
      <c r="C13580" t="s">
        <v>9381</v>
      </c>
      <c r="D13580" t="s">
        <v>188</v>
      </c>
      <c r="F13580" t="s">
        <v>188</v>
      </c>
      <c r="G13580" t="s">
        <v>188</v>
      </c>
      <c r="H13580" s="4" t="str">
        <f t="shared" si="424"/>
        <v>GOLD2.NUT3</v>
      </c>
      <c r="I13580" s="4">
        <f t="shared" si="425"/>
        <v>0</v>
      </c>
    </row>
    <row r="13581" spans="1:9">
      <c r="A13581" t="s">
        <v>261</v>
      </c>
      <c r="B13581" t="s">
        <v>6939</v>
      </c>
      <c r="C13581" t="s">
        <v>9381</v>
      </c>
      <c r="D13581" t="s">
        <v>189</v>
      </c>
      <c r="F13581" t="s">
        <v>189</v>
      </c>
      <c r="G13581" t="s">
        <v>189</v>
      </c>
      <c r="H13581" s="4" t="str">
        <f t="shared" si="424"/>
        <v>GOLD2.NUT4</v>
      </c>
      <c r="I13581" s="4">
        <f t="shared" si="425"/>
        <v>0</v>
      </c>
    </row>
    <row r="13582" spans="1:9">
      <c r="A13582" t="s">
        <v>261</v>
      </c>
      <c r="B13582" t="s">
        <v>6939</v>
      </c>
      <c r="C13582" t="s">
        <v>4866</v>
      </c>
      <c r="D13582" t="s">
        <v>173</v>
      </c>
      <c r="E13582" t="s">
        <v>4866</v>
      </c>
      <c r="F13582">
        <v>1</v>
      </c>
      <c r="G13582" t="s">
        <v>173</v>
      </c>
      <c r="H13582" s="4" t="str">
        <f t="shared" si="424"/>
        <v>SG2_AVDD09.1</v>
      </c>
      <c r="I13582" s="4" t="str">
        <f t="shared" si="425"/>
        <v>SG2_AVDD09</v>
      </c>
    </row>
    <row r="13583" spans="1:9">
      <c r="A13583" t="s">
        <v>261</v>
      </c>
      <c r="B13583" t="s">
        <v>6939</v>
      </c>
      <c r="C13583" t="s">
        <v>7000</v>
      </c>
      <c r="D13583" t="s">
        <v>173</v>
      </c>
      <c r="E13583" t="s">
        <v>169</v>
      </c>
      <c r="F13583">
        <v>1</v>
      </c>
      <c r="G13583" t="s">
        <v>173</v>
      </c>
      <c r="H13583" s="4" t="str">
        <f t="shared" si="424"/>
        <v>SG2_DGND1.1</v>
      </c>
      <c r="I13583" s="4" t="str">
        <f t="shared" si="425"/>
        <v>DGND</v>
      </c>
    </row>
    <row r="13584" spans="1:9">
      <c r="A13584" t="s">
        <v>261</v>
      </c>
      <c r="B13584" t="s">
        <v>6939</v>
      </c>
      <c r="C13584" t="s">
        <v>7001</v>
      </c>
      <c r="D13584" t="s">
        <v>173</v>
      </c>
      <c r="E13584" t="s">
        <v>169</v>
      </c>
      <c r="F13584">
        <v>1</v>
      </c>
      <c r="G13584" t="s">
        <v>173</v>
      </c>
      <c r="H13584" s="4" t="str">
        <f t="shared" si="424"/>
        <v>SG2_DGND2.1</v>
      </c>
      <c r="I13584" s="4" t="str">
        <f t="shared" si="425"/>
        <v>DGND</v>
      </c>
    </row>
    <row r="13585" spans="1:9">
      <c r="A13585" t="s">
        <v>261</v>
      </c>
      <c r="B13585" t="s">
        <v>6939</v>
      </c>
      <c r="C13585" t="s">
        <v>7002</v>
      </c>
      <c r="D13585" t="s">
        <v>173</v>
      </c>
      <c r="E13585" t="s">
        <v>169</v>
      </c>
      <c r="F13585">
        <v>1</v>
      </c>
      <c r="G13585" t="s">
        <v>173</v>
      </c>
      <c r="H13585" s="4" t="str">
        <f t="shared" si="424"/>
        <v>SG2_DGND3.1</v>
      </c>
      <c r="I13585" s="4" t="str">
        <f t="shared" si="425"/>
        <v>DGND</v>
      </c>
    </row>
    <row r="13586" spans="1:9">
      <c r="A13586" t="s">
        <v>261</v>
      </c>
      <c r="B13586" t="s">
        <v>6939</v>
      </c>
      <c r="C13586" t="s">
        <v>7003</v>
      </c>
      <c r="D13586" t="s">
        <v>173</v>
      </c>
      <c r="E13586" t="s">
        <v>169</v>
      </c>
      <c r="F13586">
        <v>1</v>
      </c>
      <c r="G13586" t="s">
        <v>173</v>
      </c>
      <c r="H13586" s="4" t="str">
        <f t="shared" si="424"/>
        <v>SG2_DGND4.1</v>
      </c>
      <c r="I13586" s="4" t="str">
        <f t="shared" si="425"/>
        <v>DGND</v>
      </c>
    </row>
    <row r="13587" spans="1:9">
      <c r="A13587" t="s">
        <v>261</v>
      </c>
      <c r="B13587" t="s">
        <v>6939</v>
      </c>
      <c r="C13587" t="s">
        <v>4865</v>
      </c>
      <c r="D13587" t="s">
        <v>173</v>
      </c>
      <c r="E13587" t="s">
        <v>4865</v>
      </c>
      <c r="F13587">
        <v>1</v>
      </c>
      <c r="G13587" t="s">
        <v>173</v>
      </c>
      <c r="H13587" s="4" t="str">
        <f t="shared" si="424"/>
        <v>SG2_DVDD09.1</v>
      </c>
      <c r="I13587" s="4" t="str">
        <f t="shared" si="425"/>
        <v>SG2_DVDD09</v>
      </c>
    </row>
    <row r="13588" spans="1:9">
      <c r="A13588" t="s">
        <v>261</v>
      </c>
      <c r="B13588" t="s">
        <v>7004</v>
      </c>
      <c r="C13588" t="s">
        <v>7005</v>
      </c>
      <c r="D13588">
        <v>1</v>
      </c>
      <c r="E13588" t="s">
        <v>4867</v>
      </c>
      <c r="F13588">
        <v>1</v>
      </c>
      <c r="G13588">
        <v>1</v>
      </c>
      <c r="H13588" s="4" t="str">
        <f t="shared" si="424"/>
        <v>2BDG5.1</v>
      </c>
      <c r="I13588" s="4" t="str">
        <f t="shared" si="425"/>
        <v>SG2_AVDD33_MOSFET</v>
      </c>
    </row>
    <row r="13589" spans="1:9">
      <c r="A13589" t="s">
        <v>261</v>
      </c>
      <c r="B13589" t="s">
        <v>7004</v>
      </c>
      <c r="C13589" t="s">
        <v>7005</v>
      </c>
      <c r="D13589">
        <v>2</v>
      </c>
      <c r="E13589" t="s">
        <v>3987</v>
      </c>
      <c r="F13589">
        <v>2</v>
      </c>
      <c r="G13589">
        <v>2</v>
      </c>
      <c r="H13589" s="4" t="str">
        <f t="shared" si="424"/>
        <v>2BDG5.2</v>
      </c>
      <c r="I13589" s="4" t="str">
        <f t="shared" si="425"/>
        <v>SG2_SRC_DVDD33</v>
      </c>
    </row>
    <row r="13590" spans="1:9">
      <c r="A13590" t="s">
        <v>261</v>
      </c>
      <c r="B13590" t="s">
        <v>7004</v>
      </c>
      <c r="C13590" t="s">
        <v>7006</v>
      </c>
      <c r="D13590">
        <v>1</v>
      </c>
      <c r="E13590" t="s">
        <v>4868</v>
      </c>
      <c r="F13590">
        <v>1</v>
      </c>
      <c r="G13590">
        <v>1</v>
      </c>
      <c r="H13590" s="4" t="str">
        <f t="shared" si="424"/>
        <v>2CG51.1</v>
      </c>
      <c r="I13590" s="4" t="str">
        <f t="shared" si="425"/>
        <v>SG2_AVDD33</v>
      </c>
    </row>
    <row r="13591" spans="1:9">
      <c r="A13591" t="s">
        <v>261</v>
      </c>
      <c r="B13591" t="s">
        <v>7004</v>
      </c>
      <c r="C13591" t="s">
        <v>7006</v>
      </c>
      <c r="D13591">
        <v>2</v>
      </c>
      <c r="E13591" t="s">
        <v>169</v>
      </c>
      <c r="F13591">
        <v>2</v>
      </c>
      <c r="G13591">
        <v>2</v>
      </c>
      <c r="H13591" s="4" t="str">
        <f t="shared" si="424"/>
        <v>2CG51.2</v>
      </c>
      <c r="I13591" s="4" t="str">
        <f t="shared" si="425"/>
        <v>DGND</v>
      </c>
    </row>
    <row r="13592" spans="1:9">
      <c r="A13592" t="s">
        <v>261</v>
      </c>
      <c r="B13592" t="s">
        <v>7004</v>
      </c>
      <c r="C13592" t="s">
        <v>7007</v>
      </c>
      <c r="D13592">
        <v>1</v>
      </c>
      <c r="E13592" t="s">
        <v>4868</v>
      </c>
      <c r="F13592">
        <v>1</v>
      </c>
      <c r="G13592">
        <v>1</v>
      </c>
      <c r="H13592" s="4" t="str">
        <f t="shared" si="424"/>
        <v>2CG52.1</v>
      </c>
      <c r="I13592" s="4" t="str">
        <f t="shared" si="425"/>
        <v>SG2_AVDD33</v>
      </c>
    </row>
    <row r="13593" spans="1:9">
      <c r="A13593" t="s">
        <v>261</v>
      </c>
      <c r="B13593" t="s">
        <v>7004</v>
      </c>
      <c r="C13593" t="s">
        <v>7007</v>
      </c>
      <c r="D13593">
        <v>2</v>
      </c>
      <c r="E13593" t="s">
        <v>169</v>
      </c>
      <c r="F13593">
        <v>2</v>
      </c>
      <c r="G13593">
        <v>2</v>
      </c>
      <c r="H13593" s="4" t="str">
        <f t="shared" si="424"/>
        <v>2CG52.2</v>
      </c>
      <c r="I13593" s="4" t="str">
        <f t="shared" si="425"/>
        <v>DGND</v>
      </c>
    </row>
    <row r="13594" spans="1:9">
      <c r="A13594" t="s">
        <v>261</v>
      </c>
      <c r="B13594" t="s">
        <v>7004</v>
      </c>
      <c r="C13594" t="s">
        <v>7008</v>
      </c>
      <c r="D13594">
        <v>1</v>
      </c>
      <c r="E13594" t="s">
        <v>4868</v>
      </c>
      <c r="F13594">
        <v>1</v>
      </c>
      <c r="G13594">
        <v>1</v>
      </c>
      <c r="H13594" s="4" t="str">
        <f t="shared" si="424"/>
        <v>2CG53.1</v>
      </c>
      <c r="I13594" s="4" t="str">
        <f t="shared" si="425"/>
        <v>SG2_AVDD33</v>
      </c>
    </row>
    <row r="13595" spans="1:9">
      <c r="A13595" t="s">
        <v>261</v>
      </c>
      <c r="B13595" t="s">
        <v>7004</v>
      </c>
      <c r="C13595" t="s">
        <v>7008</v>
      </c>
      <c r="D13595">
        <v>2</v>
      </c>
      <c r="E13595" t="s">
        <v>169</v>
      </c>
      <c r="F13595">
        <v>2</v>
      </c>
      <c r="G13595">
        <v>2</v>
      </c>
      <c r="H13595" s="4" t="str">
        <f t="shared" si="424"/>
        <v>2CG53.2</v>
      </c>
      <c r="I13595" s="4" t="str">
        <f t="shared" si="425"/>
        <v>DGND</v>
      </c>
    </row>
    <row r="13596" spans="1:9">
      <c r="A13596" t="s">
        <v>261</v>
      </c>
      <c r="B13596" t="s">
        <v>7004</v>
      </c>
      <c r="C13596" t="s">
        <v>7009</v>
      </c>
      <c r="D13596">
        <v>1</v>
      </c>
      <c r="E13596" t="s">
        <v>4868</v>
      </c>
      <c r="F13596">
        <v>1</v>
      </c>
      <c r="G13596">
        <v>1</v>
      </c>
      <c r="H13596" s="4" t="str">
        <f t="shared" si="424"/>
        <v>2CG54.1</v>
      </c>
      <c r="I13596" s="4" t="str">
        <f t="shared" si="425"/>
        <v>SG2_AVDD33</v>
      </c>
    </row>
    <row r="13597" spans="1:9">
      <c r="A13597" t="s">
        <v>261</v>
      </c>
      <c r="B13597" t="s">
        <v>7004</v>
      </c>
      <c r="C13597" t="s">
        <v>7009</v>
      </c>
      <c r="D13597">
        <v>2</v>
      </c>
      <c r="E13597" t="s">
        <v>169</v>
      </c>
      <c r="F13597">
        <v>2</v>
      </c>
      <c r="G13597">
        <v>2</v>
      </c>
      <c r="H13597" s="4" t="str">
        <f t="shared" si="424"/>
        <v>2CG54.2</v>
      </c>
      <c r="I13597" s="4" t="str">
        <f t="shared" si="425"/>
        <v>DGND</v>
      </c>
    </row>
    <row r="13598" spans="1:9">
      <c r="A13598" t="s">
        <v>261</v>
      </c>
      <c r="B13598" t="s">
        <v>7004</v>
      </c>
      <c r="C13598" t="s">
        <v>7010</v>
      </c>
      <c r="D13598">
        <v>1</v>
      </c>
      <c r="E13598" t="s">
        <v>4868</v>
      </c>
      <c r="F13598">
        <v>1</v>
      </c>
      <c r="G13598">
        <v>1</v>
      </c>
      <c r="H13598" s="4" t="str">
        <f t="shared" si="424"/>
        <v>2CG55.1</v>
      </c>
      <c r="I13598" s="4" t="str">
        <f t="shared" si="425"/>
        <v>SG2_AVDD33</v>
      </c>
    </row>
    <row r="13599" spans="1:9">
      <c r="A13599" t="s">
        <v>261</v>
      </c>
      <c r="B13599" t="s">
        <v>7004</v>
      </c>
      <c r="C13599" t="s">
        <v>7010</v>
      </c>
      <c r="D13599">
        <v>2</v>
      </c>
      <c r="E13599" t="s">
        <v>169</v>
      </c>
      <c r="F13599">
        <v>2</v>
      </c>
      <c r="G13599">
        <v>2</v>
      </c>
      <c r="H13599" s="4" t="str">
        <f t="shared" si="424"/>
        <v>2CG55.2</v>
      </c>
      <c r="I13599" s="4" t="str">
        <f t="shared" si="425"/>
        <v>DGND</v>
      </c>
    </row>
    <row r="13600" spans="1:9">
      <c r="A13600" t="s">
        <v>261</v>
      </c>
      <c r="B13600" t="s">
        <v>7004</v>
      </c>
      <c r="C13600" t="s">
        <v>7011</v>
      </c>
      <c r="D13600">
        <v>1</v>
      </c>
      <c r="E13600" t="s">
        <v>4868</v>
      </c>
      <c r="F13600">
        <v>1</v>
      </c>
      <c r="G13600">
        <v>1</v>
      </c>
      <c r="H13600" s="4" t="str">
        <f t="shared" si="424"/>
        <v>2CG56.1</v>
      </c>
      <c r="I13600" s="4" t="str">
        <f t="shared" si="425"/>
        <v>SG2_AVDD33</v>
      </c>
    </row>
    <row r="13601" spans="1:9">
      <c r="A13601" t="s">
        <v>261</v>
      </c>
      <c r="B13601" t="s">
        <v>7004</v>
      </c>
      <c r="C13601" t="s">
        <v>7011</v>
      </c>
      <c r="D13601">
        <v>2</v>
      </c>
      <c r="E13601" t="s">
        <v>169</v>
      </c>
      <c r="F13601">
        <v>2</v>
      </c>
      <c r="G13601">
        <v>2</v>
      </c>
      <c r="H13601" s="4" t="str">
        <f t="shared" si="424"/>
        <v>2CG56.2</v>
      </c>
      <c r="I13601" s="4" t="str">
        <f t="shared" si="425"/>
        <v>DGND</v>
      </c>
    </row>
    <row r="13602" spans="1:9">
      <c r="A13602" t="s">
        <v>261</v>
      </c>
      <c r="B13602" t="s">
        <v>7004</v>
      </c>
      <c r="C13602" t="s">
        <v>7012</v>
      </c>
      <c r="D13602">
        <v>1</v>
      </c>
      <c r="E13602" t="s">
        <v>4868</v>
      </c>
      <c r="F13602">
        <v>1</v>
      </c>
      <c r="G13602">
        <v>1</v>
      </c>
      <c r="H13602" s="4" t="str">
        <f t="shared" si="424"/>
        <v>2CG57.1</v>
      </c>
      <c r="I13602" s="4" t="str">
        <f t="shared" si="425"/>
        <v>SG2_AVDD33</v>
      </c>
    </row>
    <row r="13603" spans="1:9">
      <c r="A13603" t="s">
        <v>261</v>
      </c>
      <c r="B13603" t="s">
        <v>7004</v>
      </c>
      <c r="C13603" t="s">
        <v>7012</v>
      </c>
      <c r="D13603">
        <v>2</v>
      </c>
      <c r="E13603" t="s">
        <v>169</v>
      </c>
      <c r="F13603">
        <v>2</v>
      </c>
      <c r="G13603">
        <v>2</v>
      </c>
      <c r="H13603" s="4" t="str">
        <f t="shared" si="424"/>
        <v>2CG57.2</v>
      </c>
      <c r="I13603" s="4" t="str">
        <f t="shared" si="425"/>
        <v>DGND</v>
      </c>
    </row>
    <row r="13604" spans="1:9">
      <c r="A13604" t="s">
        <v>261</v>
      </c>
      <c r="B13604" t="s">
        <v>7004</v>
      </c>
      <c r="C13604" t="s">
        <v>7013</v>
      </c>
      <c r="D13604">
        <v>1</v>
      </c>
      <c r="E13604" t="s">
        <v>4868</v>
      </c>
      <c r="F13604">
        <v>1</v>
      </c>
      <c r="G13604">
        <v>1</v>
      </c>
      <c r="H13604" s="4" t="str">
        <f t="shared" si="424"/>
        <v>2CG58.1</v>
      </c>
      <c r="I13604" s="4" t="str">
        <f t="shared" si="425"/>
        <v>SG2_AVDD33</v>
      </c>
    </row>
    <row r="13605" spans="1:9">
      <c r="A13605" t="s">
        <v>261</v>
      </c>
      <c r="B13605" t="s">
        <v>7004</v>
      </c>
      <c r="C13605" t="s">
        <v>7013</v>
      </c>
      <c r="D13605">
        <v>2</v>
      </c>
      <c r="E13605" t="s">
        <v>169</v>
      </c>
      <c r="F13605">
        <v>2</v>
      </c>
      <c r="G13605">
        <v>2</v>
      </c>
      <c r="H13605" s="4" t="str">
        <f t="shared" si="424"/>
        <v>2CG58.2</v>
      </c>
      <c r="I13605" s="4" t="str">
        <f t="shared" si="425"/>
        <v>DGND</v>
      </c>
    </row>
    <row r="13606" spans="1:9">
      <c r="A13606" t="s">
        <v>261</v>
      </c>
      <c r="B13606" t="s">
        <v>7004</v>
      </c>
      <c r="C13606" t="s">
        <v>7014</v>
      </c>
      <c r="D13606">
        <v>1</v>
      </c>
      <c r="E13606" t="s">
        <v>4868</v>
      </c>
      <c r="F13606">
        <v>1</v>
      </c>
      <c r="G13606">
        <v>1</v>
      </c>
      <c r="H13606" s="4" t="str">
        <f t="shared" si="424"/>
        <v>2CG59.1</v>
      </c>
      <c r="I13606" s="4" t="str">
        <f t="shared" si="425"/>
        <v>SG2_AVDD33</v>
      </c>
    </row>
    <row r="13607" spans="1:9">
      <c r="A13607" t="s">
        <v>261</v>
      </c>
      <c r="B13607" t="s">
        <v>7004</v>
      </c>
      <c r="C13607" t="s">
        <v>7014</v>
      </c>
      <c r="D13607">
        <v>2</v>
      </c>
      <c r="E13607" t="s">
        <v>169</v>
      </c>
      <c r="F13607">
        <v>2</v>
      </c>
      <c r="G13607">
        <v>2</v>
      </c>
      <c r="H13607" s="4" t="str">
        <f t="shared" si="424"/>
        <v>2CG59.2</v>
      </c>
      <c r="I13607" s="4" t="str">
        <f t="shared" si="425"/>
        <v>DGND</v>
      </c>
    </row>
    <row r="13608" spans="1:9">
      <c r="A13608" t="s">
        <v>261</v>
      </c>
      <c r="B13608" t="s">
        <v>7004</v>
      </c>
      <c r="C13608" t="s">
        <v>7015</v>
      </c>
      <c r="D13608">
        <v>1</v>
      </c>
      <c r="E13608" t="s">
        <v>4868</v>
      </c>
      <c r="F13608">
        <v>1</v>
      </c>
      <c r="G13608">
        <v>1</v>
      </c>
      <c r="H13608" s="4" t="str">
        <f t="shared" si="424"/>
        <v>2CG60.1</v>
      </c>
      <c r="I13608" s="4" t="str">
        <f t="shared" si="425"/>
        <v>SG2_AVDD33</v>
      </c>
    </row>
    <row r="13609" spans="1:9">
      <c r="A13609" t="s">
        <v>261</v>
      </c>
      <c r="B13609" t="s">
        <v>7004</v>
      </c>
      <c r="C13609" t="s">
        <v>7015</v>
      </c>
      <c r="D13609">
        <v>2</v>
      </c>
      <c r="E13609" t="s">
        <v>169</v>
      </c>
      <c r="F13609">
        <v>2</v>
      </c>
      <c r="G13609">
        <v>2</v>
      </c>
      <c r="H13609" s="4" t="str">
        <f t="shared" si="424"/>
        <v>2CG60.2</v>
      </c>
      <c r="I13609" s="4" t="str">
        <f t="shared" si="425"/>
        <v>DGND</v>
      </c>
    </row>
    <row r="13610" spans="1:9">
      <c r="A13610" t="s">
        <v>261</v>
      </c>
      <c r="B13610" t="s">
        <v>7004</v>
      </c>
      <c r="C13610" t="s">
        <v>7016</v>
      </c>
      <c r="D13610">
        <v>1</v>
      </c>
      <c r="E13610" t="s">
        <v>4868</v>
      </c>
      <c r="F13610">
        <v>1</v>
      </c>
      <c r="G13610">
        <v>1</v>
      </c>
      <c r="H13610" s="4" t="str">
        <f t="shared" si="424"/>
        <v>2CG61.1</v>
      </c>
      <c r="I13610" s="4" t="str">
        <f t="shared" si="425"/>
        <v>SG2_AVDD33</v>
      </c>
    </row>
    <row r="13611" spans="1:9">
      <c r="A13611" t="s">
        <v>261</v>
      </c>
      <c r="B13611" t="s">
        <v>7004</v>
      </c>
      <c r="C13611" t="s">
        <v>7016</v>
      </c>
      <c r="D13611">
        <v>2</v>
      </c>
      <c r="E13611" t="s">
        <v>169</v>
      </c>
      <c r="F13611">
        <v>2</v>
      </c>
      <c r="G13611">
        <v>2</v>
      </c>
      <c r="H13611" s="4" t="str">
        <f t="shared" si="424"/>
        <v>2CG61.2</v>
      </c>
      <c r="I13611" s="4" t="str">
        <f t="shared" si="425"/>
        <v>DGND</v>
      </c>
    </row>
    <row r="13612" spans="1:9">
      <c r="A13612" t="s">
        <v>261</v>
      </c>
      <c r="B13612" t="s">
        <v>7004</v>
      </c>
      <c r="C13612" t="s">
        <v>7017</v>
      </c>
      <c r="D13612">
        <v>1</v>
      </c>
      <c r="E13612" t="s">
        <v>4868</v>
      </c>
      <c r="F13612">
        <v>1</v>
      </c>
      <c r="G13612">
        <v>1</v>
      </c>
      <c r="H13612" s="4" t="str">
        <f t="shared" si="424"/>
        <v>2CG62.1</v>
      </c>
      <c r="I13612" s="4" t="str">
        <f t="shared" si="425"/>
        <v>SG2_AVDD33</v>
      </c>
    </row>
    <row r="13613" spans="1:9">
      <c r="A13613" t="s">
        <v>261</v>
      </c>
      <c r="B13613" t="s">
        <v>7004</v>
      </c>
      <c r="C13613" t="s">
        <v>7017</v>
      </c>
      <c r="D13613">
        <v>2</v>
      </c>
      <c r="E13613" t="s">
        <v>169</v>
      </c>
      <c r="F13613">
        <v>2</v>
      </c>
      <c r="G13613">
        <v>2</v>
      </c>
      <c r="H13613" s="4" t="str">
        <f t="shared" si="424"/>
        <v>2CG62.2</v>
      </c>
      <c r="I13613" s="4" t="str">
        <f t="shared" si="425"/>
        <v>DGND</v>
      </c>
    </row>
    <row r="13614" spans="1:9">
      <c r="A13614" t="s">
        <v>261</v>
      </c>
      <c r="B13614" t="s">
        <v>7004</v>
      </c>
      <c r="C13614" t="s">
        <v>7018</v>
      </c>
      <c r="D13614">
        <v>1</v>
      </c>
      <c r="E13614" t="s">
        <v>4868</v>
      </c>
      <c r="F13614">
        <v>1</v>
      </c>
      <c r="G13614">
        <v>1</v>
      </c>
      <c r="H13614" s="4" t="str">
        <f t="shared" si="424"/>
        <v>2CG63.1</v>
      </c>
      <c r="I13614" s="4" t="str">
        <f t="shared" si="425"/>
        <v>SG2_AVDD33</v>
      </c>
    </row>
    <row r="13615" spans="1:9">
      <c r="A13615" t="s">
        <v>261</v>
      </c>
      <c r="B13615" t="s">
        <v>7004</v>
      </c>
      <c r="C13615" t="s">
        <v>7018</v>
      </c>
      <c r="D13615">
        <v>2</v>
      </c>
      <c r="E13615" t="s">
        <v>169</v>
      </c>
      <c r="F13615">
        <v>2</v>
      </c>
      <c r="G13615">
        <v>2</v>
      </c>
      <c r="H13615" s="4" t="str">
        <f t="shared" si="424"/>
        <v>2CG63.2</v>
      </c>
      <c r="I13615" s="4" t="str">
        <f t="shared" si="425"/>
        <v>DGND</v>
      </c>
    </row>
    <row r="13616" spans="1:9">
      <c r="A13616" t="s">
        <v>261</v>
      </c>
      <c r="B13616" t="s">
        <v>7004</v>
      </c>
      <c r="C13616" t="s">
        <v>7019</v>
      </c>
      <c r="D13616">
        <v>1</v>
      </c>
      <c r="E13616" t="s">
        <v>4868</v>
      </c>
      <c r="F13616">
        <v>1</v>
      </c>
      <c r="G13616">
        <v>1</v>
      </c>
      <c r="H13616" s="4" t="str">
        <f t="shared" si="424"/>
        <v>2CG64.1</v>
      </c>
      <c r="I13616" s="4" t="str">
        <f t="shared" si="425"/>
        <v>SG2_AVDD33</v>
      </c>
    </row>
    <row r="13617" spans="1:9">
      <c r="A13617" t="s">
        <v>261</v>
      </c>
      <c r="B13617" t="s">
        <v>7004</v>
      </c>
      <c r="C13617" t="s">
        <v>7019</v>
      </c>
      <c r="D13617">
        <v>2</v>
      </c>
      <c r="E13617" t="s">
        <v>169</v>
      </c>
      <c r="F13617">
        <v>2</v>
      </c>
      <c r="G13617">
        <v>2</v>
      </c>
      <c r="H13617" s="4" t="str">
        <f t="shared" si="424"/>
        <v>2CG64.2</v>
      </c>
      <c r="I13617" s="4" t="str">
        <f t="shared" si="425"/>
        <v>DGND</v>
      </c>
    </row>
    <row r="13618" spans="1:9">
      <c r="A13618" t="s">
        <v>261</v>
      </c>
      <c r="B13618" t="s">
        <v>7004</v>
      </c>
      <c r="C13618" t="s">
        <v>7020</v>
      </c>
      <c r="D13618">
        <v>1</v>
      </c>
      <c r="E13618" t="s">
        <v>4868</v>
      </c>
      <c r="F13618">
        <v>1</v>
      </c>
      <c r="G13618">
        <v>1</v>
      </c>
      <c r="H13618" s="4" t="str">
        <f t="shared" si="424"/>
        <v>2CG65.1</v>
      </c>
      <c r="I13618" s="4" t="str">
        <f t="shared" si="425"/>
        <v>SG2_AVDD33</v>
      </c>
    </row>
    <row r="13619" spans="1:9">
      <c r="A13619" t="s">
        <v>261</v>
      </c>
      <c r="B13619" t="s">
        <v>7004</v>
      </c>
      <c r="C13619" t="s">
        <v>7020</v>
      </c>
      <c r="D13619">
        <v>2</v>
      </c>
      <c r="E13619" t="s">
        <v>169</v>
      </c>
      <c r="F13619">
        <v>2</v>
      </c>
      <c r="G13619">
        <v>2</v>
      </c>
      <c r="H13619" s="4" t="str">
        <f t="shared" si="424"/>
        <v>2CG65.2</v>
      </c>
      <c r="I13619" s="4" t="str">
        <f t="shared" si="425"/>
        <v>DGND</v>
      </c>
    </row>
    <row r="13620" spans="1:9">
      <c r="A13620" t="s">
        <v>261</v>
      </c>
      <c r="B13620" t="s">
        <v>7004</v>
      </c>
      <c r="C13620" t="s">
        <v>7021</v>
      </c>
      <c r="D13620">
        <v>1</v>
      </c>
      <c r="E13620" t="s">
        <v>4868</v>
      </c>
      <c r="F13620">
        <v>1</v>
      </c>
      <c r="G13620">
        <v>1</v>
      </c>
      <c r="H13620" s="4" t="str">
        <f t="shared" si="424"/>
        <v>2CG66.1</v>
      </c>
      <c r="I13620" s="4" t="str">
        <f t="shared" si="425"/>
        <v>SG2_AVDD33</v>
      </c>
    </row>
    <row r="13621" spans="1:9">
      <c r="A13621" t="s">
        <v>261</v>
      </c>
      <c r="B13621" t="s">
        <v>7004</v>
      </c>
      <c r="C13621" t="s">
        <v>7021</v>
      </c>
      <c r="D13621">
        <v>2</v>
      </c>
      <c r="E13621" t="s">
        <v>169</v>
      </c>
      <c r="F13621">
        <v>2</v>
      </c>
      <c r="G13621">
        <v>2</v>
      </c>
      <c r="H13621" s="4" t="str">
        <f t="shared" si="424"/>
        <v>2CG66.2</v>
      </c>
      <c r="I13621" s="4" t="str">
        <f t="shared" si="425"/>
        <v>DGND</v>
      </c>
    </row>
    <row r="13622" spans="1:9">
      <c r="A13622" t="s">
        <v>261</v>
      </c>
      <c r="B13622" t="s">
        <v>7004</v>
      </c>
      <c r="C13622" t="s">
        <v>7022</v>
      </c>
      <c r="D13622">
        <v>1</v>
      </c>
      <c r="E13622" t="s">
        <v>4868</v>
      </c>
      <c r="F13622">
        <v>1</v>
      </c>
      <c r="G13622">
        <v>1</v>
      </c>
      <c r="H13622" s="4" t="str">
        <f t="shared" si="424"/>
        <v>2CG67.1</v>
      </c>
      <c r="I13622" s="4" t="str">
        <f t="shared" si="425"/>
        <v>SG2_AVDD33</v>
      </c>
    </row>
    <row r="13623" spans="1:9">
      <c r="A13623" t="s">
        <v>261</v>
      </c>
      <c r="B13623" t="s">
        <v>7004</v>
      </c>
      <c r="C13623" t="s">
        <v>7022</v>
      </c>
      <c r="D13623">
        <v>2</v>
      </c>
      <c r="E13623" t="s">
        <v>169</v>
      </c>
      <c r="F13623">
        <v>2</v>
      </c>
      <c r="G13623">
        <v>2</v>
      </c>
      <c r="H13623" s="4" t="str">
        <f t="shared" si="424"/>
        <v>2CG67.2</v>
      </c>
      <c r="I13623" s="4" t="str">
        <f t="shared" si="425"/>
        <v>DGND</v>
      </c>
    </row>
    <row r="13624" spans="1:9">
      <c r="A13624" t="s">
        <v>261</v>
      </c>
      <c r="B13624" t="s">
        <v>7004</v>
      </c>
      <c r="C13624" t="s">
        <v>7023</v>
      </c>
      <c r="D13624">
        <v>1</v>
      </c>
      <c r="E13624" t="s">
        <v>4868</v>
      </c>
      <c r="F13624">
        <v>1</v>
      </c>
      <c r="G13624">
        <v>1</v>
      </c>
      <c r="H13624" s="4" t="str">
        <f t="shared" si="424"/>
        <v>2CG68.1</v>
      </c>
      <c r="I13624" s="4" t="str">
        <f t="shared" si="425"/>
        <v>SG2_AVDD33</v>
      </c>
    </row>
    <row r="13625" spans="1:9">
      <c r="A13625" t="s">
        <v>261</v>
      </c>
      <c r="B13625" t="s">
        <v>7004</v>
      </c>
      <c r="C13625" t="s">
        <v>7023</v>
      </c>
      <c r="D13625">
        <v>2</v>
      </c>
      <c r="E13625" t="s">
        <v>169</v>
      </c>
      <c r="F13625">
        <v>2</v>
      </c>
      <c r="G13625">
        <v>2</v>
      </c>
      <c r="H13625" s="4" t="str">
        <f t="shared" si="424"/>
        <v>2CG68.2</v>
      </c>
      <c r="I13625" s="4" t="str">
        <f t="shared" si="425"/>
        <v>DGND</v>
      </c>
    </row>
    <row r="13626" spans="1:9">
      <c r="A13626" t="s">
        <v>261</v>
      </c>
      <c r="B13626" t="s">
        <v>7004</v>
      </c>
      <c r="C13626" t="s">
        <v>7024</v>
      </c>
      <c r="D13626">
        <v>1</v>
      </c>
      <c r="E13626" t="s">
        <v>4868</v>
      </c>
      <c r="F13626">
        <v>1</v>
      </c>
      <c r="G13626">
        <v>1</v>
      </c>
      <c r="H13626" s="4" t="str">
        <f t="shared" si="424"/>
        <v>2CG69.1</v>
      </c>
      <c r="I13626" s="4" t="str">
        <f t="shared" si="425"/>
        <v>SG2_AVDD33</v>
      </c>
    </row>
    <row r="13627" spans="1:9">
      <c r="A13627" t="s">
        <v>261</v>
      </c>
      <c r="B13627" t="s">
        <v>7004</v>
      </c>
      <c r="C13627" t="s">
        <v>7024</v>
      </c>
      <c r="D13627">
        <v>2</v>
      </c>
      <c r="E13627" t="s">
        <v>169</v>
      </c>
      <c r="F13627">
        <v>2</v>
      </c>
      <c r="G13627">
        <v>2</v>
      </c>
      <c r="H13627" s="4" t="str">
        <f t="shared" si="424"/>
        <v>2CG69.2</v>
      </c>
      <c r="I13627" s="4" t="str">
        <f t="shared" si="425"/>
        <v>DGND</v>
      </c>
    </row>
    <row r="13628" spans="1:9">
      <c r="A13628" t="s">
        <v>261</v>
      </c>
      <c r="B13628" t="s">
        <v>7004</v>
      </c>
      <c r="C13628" t="s">
        <v>7025</v>
      </c>
      <c r="D13628">
        <v>1</v>
      </c>
      <c r="E13628" t="s">
        <v>4868</v>
      </c>
      <c r="F13628">
        <v>1</v>
      </c>
      <c r="G13628">
        <v>1</v>
      </c>
      <c r="H13628" s="4" t="str">
        <f t="shared" si="424"/>
        <v>2CG70.1</v>
      </c>
      <c r="I13628" s="4" t="str">
        <f t="shared" si="425"/>
        <v>SG2_AVDD33</v>
      </c>
    </row>
    <row r="13629" spans="1:9">
      <c r="A13629" t="s">
        <v>261</v>
      </c>
      <c r="B13629" t="s">
        <v>7004</v>
      </c>
      <c r="C13629" t="s">
        <v>7025</v>
      </c>
      <c r="D13629">
        <v>2</v>
      </c>
      <c r="E13629" t="s">
        <v>169</v>
      </c>
      <c r="F13629">
        <v>2</v>
      </c>
      <c r="G13629">
        <v>2</v>
      </c>
      <c r="H13629" s="4" t="str">
        <f t="shared" si="424"/>
        <v>2CG70.2</v>
      </c>
      <c r="I13629" s="4" t="str">
        <f t="shared" si="425"/>
        <v>DGND</v>
      </c>
    </row>
    <row r="13630" spans="1:9">
      <c r="A13630" t="s">
        <v>261</v>
      </c>
      <c r="B13630" t="s">
        <v>7004</v>
      </c>
      <c r="C13630" t="s">
        <v>7026</v>
      </c>
      <c r="D13630">
        <v>1</v>
      </c>
      <c r="E13630" t="s">
        <v>4868</v>
      </c>
      <c r="F13630">
        <v>1</v>
      </c>
      <c r="G13630">
        <v>1</v>
      </c>
      <c r="H13630" s="4" t="str">
        <f t="shared" si="424"/>
        <v>2CG71.1</v>
      </c>
      <c r="I13630" s="4" t="str">
        <f t="shared" si="425"/>
        <v>SG2_AVDD33</v>
      </c>
    </row>
    <row r="13631" spans="1:9">
      <c r="A13631" t="s">
        <v>261</v>
      </c>
      <c r="B13631" t="s">
        <v>7004</v>
      </c>
      <c r="C13631" t="s">
        <v>7026</v>
      </c>
      <c r="D13631">
        <v>2</v>
      </c>
      <c r="E13631" t="s">
        <v>169</v>
      </c>
      <c r="F13631">
        <v>2</v>
      </c>
      <c r="G13631">
        <v>2</v>
      </c>
      <c r="H13631" s="4" t="str">
        <f t="shared" si="424"/>
        <v>2CG71.2</v>
      </c>
      <c r="I13631" s="4" t="str">
        <f t="shared" si="425"/>
        <v>DGND</v>
      </c>
    </row>
    <row r="13632" spans="1:9">
      <c r="A13632" t="s">
        <v>261</v>
      </c>
      <c r="B13632" t="s">
        <v>7004</v>
      </c>
      <c r="C13632" t="s">
        <v>7027</v>
      </c>
      <c r="D13632">
        <v>1</v>
      </c>
      <c r="E13632" t="s">
        <v>4868</v>
      </c>
      <c r="F13632">
        <v>1</v>
      </c>
      <c r="G13632">
        <v>1</v>
      </c>
      <c r="H13632" s="4" t="str">
        <f t="shared" si="424"/>
        <v>2CG72.1</v>
      </c>
      <c r="I13632" s="4" t="str">
        <f t="shared" si="425"/>
        <v>SG2_AVDD33</v>
      </c>
    </row>
    <row r="13633" spans="1:9">
      <c r="A13633" t="s">
        <v>261</v>
      </c>
      <c r="B13633" t="s">
        <v>7004</v>
      </c>
      <c r="C13633" t="s">
        <v>7027</v>
      </c>
      <c r="D13633">
        <v>2</v>
      </c>
      <c r="E13633" t="s">
        <v>169</v>
      </c>
      <c r="F13633">
        <v>2</v>
      </c>
      <c r="G13633">
        <v>2</v>
      </c>
      <c r="H13633" s="4" t="str">
        <f t="shared" si="424"/>
        <v>2CG72.2</v>
      </c>
      <c r="I13633" s="4" t="str">
        <f t="shared" si="425"/>
        <v>DGND</v>
      </c>
    </row>
    <row r="13634" spans="1:9">
      <c r="A13634" t="s">
        <v>261</v>
      </c>
      <c r="B13634" t="s">
        <v>7004</v>
      </c>
      <c r="C13634" t="s">
        <v>7028</v>
      </c>
      <c r="D13634">
        <v>1</v>
      </c>
      <c r="E13634" t="s">
        <v>4868</v>
      </c>
      <c r="F13634">
        <v>1</v>
      </c>
      <c r="G13634">
        <v>1</v>
      </c>
      <c r="H13634" s="4" t="str">
        <f t="shared" ref="H13634:H13697" si="426">CONCATENATE(C13634,".",F13634)</f>
        <v>2CG73.1</v>
      </c>
      <c r="I13634" s="4" t="str">
        <f t="shared" ref="I13634:I13697" si="427">E13634</f>
        <v>SG2_AVDD33</v>
      </c>
    </row>
    <row r="13635" spans="1:9">
      <c r="A13635" t="s">
        <v>261</v>
      </c>
      <c r="B13635" t="s">
        <v>7004</v>
      </c>
      <c r="C13635" t="s">
        <v>7028</v>
      </c>
      <c r="D13635">
        <v>2</v>
      </c>
      <c r="E13635" t="s">
        <v>169</v>
      </c>
      <c r="F13635">
        <v>2</v>
      </c>
      <c r="G13635">
        <v>2</v>
      </c>
      <c r="H13635" s="4" t="str">
        <f t="shared" si="426"/>
        <v>2CG73.2</v>
      </c>
      <c r="I13635" s="4" t="str">
        <f t="shared" si="427"/>
        <v>DGND</v>
      </c>
    </row>
    <row r="13636" spans="1:9">
      <c r="A13636" t="s">
        <v>261</v>
      </c>
      <c r="B13636" t="s">
        <v>7004</v>
      </c>
      <c r="C13636" t="s">
        <v>7029</v>
      </c>
      <c r="D13636">
        <v>1</v>
      </c>
      <c r="E13636" t="s">
        <v>3987</v>
      </c>
      <c r="F13636">
        <v>1</v>
      </c>
      <c r="G13636">
        <v>1</v>
      </c>
      <c r="H13636" s="4" t="str">
        <f t="shared" si="426"/>
        <v>2CG74.1</v>
      </c>
      <c r="I13636" s="4" t="str">
        <f t="shared" si="427"/>
        <v>SG2_SRC_DVDD33</v>
      </c>
    </row>
    <row r="13637" spans="1:9">
      <c r="A13637" t="s">
        <v>261</v>
      </c>
      <c r="B13637" t="s">
        <v>7004</v>
      </c>
      <c r="C13637" t="s">
        <v>7029</v>
      </c>
      <c r="D13637">
        <v>2</v>
      </c>
      <c r="E13637" t="s">
        <v>169</v>
      </c>
      <c r="F13637">
        <v>2</v>
      </c>
      <c r="G13637">
        <v>2</v>
      </c>
      <c r="H13637" s="4" t="str">
        <f t="shared" si="426"/>
        <v>2CG74.2</v>
      </c>
      <c r="I13637" s="4" t="str">
        <f t="shared" si="427"/>
        <v>DGND</v>
      </c>
    </row>
    <row r="13638" spans="1:9">
      <c r="A13638" t="s">
        <v>261</v>
      </c>
      <c r="B13638" t="s">
        <v>7004</v>
      </c>
      <c r="C13638" t="s">
        <v>7030</v>
      </c>
      <c r="D13638">
        <v>1</v>
      </c>
      <c r="E13638" t="s">
        <v>3987</v>
      </c>
      <c r="F13638">
        <v>1</v>
      </c>
      <c r="G13638">
        <v>1</v>
      </c>
      <c r="H13638" s="4" t="str">
        <f t="shared" si="426"/>
        <v>2CG75.1</v>
      </c>
      <c r="I13638" s="4" t="str">
        <f t="shared" si="427"/>
        <v>SG2_SRC_DVDD33</v>
      </c>
    </row>
    <row r="13639" spans="1:9">
      <c r="A13639" t="s">
        <v>261</v>
      </c>
      <c r="B13639" t="s">
        <v>7004</v>
      </c>
      <c r="C13639" t="s">
        <v>7030</v>
      </c>
      <c r="D13639">
        <v>2</v>
      </c>
      <c r="E13639" t="s">
        <v>169</v>
      </c>
      <c r="F13639">
        <v>2</v>
      </c>
      <c r="G13639">
        <v>2</v>
      </c>
      <c r="H13639" s="4" t="str">
        <f t="shared" si="426"/>
        <v>2CG75.2</v>
      </c>
      <c r="I13639" s="4" t="str">
        <f t="shared" si="427"/>
        <v>DGND</v>
      </c>
    </row>
    <row r="13640" spans="1:9">
      <c r="A13640" t="s">
        <v>261</v>
      </c>
      <c r="B13640" t="s">
        <v>7004</v>
      </c>
      <c r="C13640" t="s">
        <v>7031</v>
      </c>
      <c r="D13640">
        <v>1</v>
      </c>
      <c r="E13640" t="s">
        <v>3987</v>
      </c>
      <c r="F13640">
        <v>1</v>
      </c>
      <c r="G13640">
        <v>1</v>
      </c>
      <c r="H13640" s="4" t="str">
        <f t="shared" si="426"/>
        <v>2CG76.1</v>
      </c>
      <c r="I13640" s="4" t="str">
        <f t="shared" si="427"/>
        <v>SG2_SRC_DVDD33</v>
      </c>
    </row>
    <row r="13641" spans="1:9">
      <c r="A13641" t="s">
        <v>261</v>
      </c>
      <c r="B13641" t="s">
        <v>7004</v>
      </c>
      <c r="C13641" t="s">
        <v>7031</v>
      </c>
      <c r="D13641">
        <v>2</v>
      </c>
      <c r="E13641" t="s">
        <v>169</v>
      </c>
      <c r="F13641">
        <v>2</v>
      </c>
      <c r="G13641">
        <v>2</v>
      </c>
      <c r="H13641" s="4" t="str">
        <f t="shared" si="426"/>
        <v>2CG76.2</v>
      </c>
      <c r="I13641" s="4" t="str">
        <f t="shared" si="427"/>
        <v>DGND</v>
      </c>
    </row>
    <row r="13642" spans="1:9">
      <c r="A13642" t="s">
        <v>261</v>
      </c>
      <c r="B13642" t="s">
        <v>7004</v>
      </c>
      <c r="C13642" t="s">
        <v>7032</v>
      </c>
      <c r="D13642">
        <v>1</v>
      </c>
      <c r="E13642" t="s">
        <v>3987</v>
      </c>
      <c r="F13642">
        <v>1</v>
      </c>
      <c r="G13642">
        <v>1</v>
      </c>
      <c r="H13642" s="4" t="str">
        <f t="shared" si="426"/>
        <v>2CG77.1</v>
      </c>
      <c r="I13642" s="4" t="str">
        <f t="shared" si="427"/>
        <v>SG2_SRC_DVDD33</v>
      </c>
    </row>
    <row r="13643" spans="1:9">
      <c r="A13643" t="s">
        <v>261</v>
      </c>
      <c r="B13643" t="s">
        <v>7004</v>
      </c>
      <c r="C13643" t="s">
        <v>7032</v>
      </c>
      <c r="D13643">
        <v>2</v>
      </c>
      <c r="E13643" t="s">
        <v>169</v>
      </c>
      <c r="F13643">
        <v>2</v>
      </c>
      <c r="G13643">
        <v>2</v>
      </c>
      <c r="H13643" s="4" t="str">
        <f t="shared" si="426"/>
        <v>2CG77.2</v>
      </c>
      <c r="I13643" s="4" t="str">
        <f t="shared" si="427"/>
        <v>DGND</v>
      </c>
    </row>
    <row r="13644" spans="1:9">
      <c r="A13644" t="s">
        <v>261</v>
      </c>
      <c r="B13644" t="s">
        <v>7004</v>
      </c>
      <c r="C13644" t="s">
        <v>7033</v>
      </c>
      <c r="D13644">
        <v>1</v>
      </c>
      <c r="E13644" t="s">
        <v>3987</v>
      </c>
      <c r="F13644">
        <v>1</v>
      </c>
      <c r="G13644">
        <v>1</v>
      </c>
      <c r="H13644" s="4" t="str">
        <f t="shared" si="426"/>
        <v>2CG78.1</v>
      </c>
      <c r="I13644" s="4" t="str">
        <f t="shared" si="427"/>
        <v>SG2_SRC_DVDD33</v>
      </c>
    </row>
    <row r="13645" spans="1:9">
      <c r="A13645" t="s">
        <v>261</v>
      </c>
      <c r="B13645" t="s">
        <v>7004</v>
      </c>
      <c r="C13645" t="s">
        <v>7033</v>
      </c>
      <c r="D13645">
        <v>2</v>
      </c>
      <c r="E13645" t="s">
        <v>169</v>
      </c>
      <c r="F13645">
        <v>2</v>
      </c>
      <c r="G13645">
        <v>2</v>
      </c>
      <c r="H13645" s="4" t="str">
        <f t="shared" si="426"/>
        <v>2CG78.2</v>
      </c>
      <c r="I13645" s="4" t="str">
        <f t="shared" si="427"/>
        <v>DGND</v>
      </c>
    </row>
    <row r="13646" spans="1:9">
      <c r="A13646" t="s">
        <v>261</v>
      </c>
      <c r="B13646" t="s">
        <v>7004</v>
      </c>
      <c r="C13646" t="s">
        <v>7034</v>
      </c>
      <c r="D13646">
        <v>1</v>
      </c>
      <c r="E13646" t="s">
        <v>3987</v>
      </c>
      <c r="F13646">
        <v>1</v>
      </c>
      <c r="G13646">
        <v>1</v>
      </c>
      <c r="H13646" s="4" t="str">
        <f t="shared" si="426"/>
        <v>2CG79.1</v>
      </c>
      <c r="I13646" s="4" t="str">
        <f t="shared" si="427"/>
        <v>SG2_SRC_DVDD33</v>
      </c>
    </row>
    <row r="13647" spans="1:9">
      <c r="A13647" t="s">
        <v>261</v>
      </c>
      <c r="B13647" t="s">
        <v>7004</v>
      </c>
      <c r="C13647" t="s">
        <v>7034</v>
      </c>
      <c r="D13647">
        <v>2</v>
      </c>
      <c r="E13647" t="s">
        <v>169</v>
      </c>
      <c r="F13647">
        <v>2</v>
      </c>
      <c r="G13647">
        <v>2</v>
      </c>
      <c r="H13647" s="4" t="str">
        <f t="shared" si="426"/>
        <v>2CG79.2</v>
      </c>
      <c r="I13647" s="4" t="str">
        <f t="shared" si="427"/>
        <v>DGND</v>
      </c>
    </row>
    <row r="13648" spans="1:9">
      <c r="A13648" t="s">
        <v>261</v>
      </c>
      <c r="B13648" t="s">
        <v>7004</v>
      </c>
      <c r="C13648" t="s">
        <v>7035</v>
      </c>
      <c r="D13648">
        <v>1</v>
      </c>
      <c r="E13648" t="s">
        <v>4869</v>
      </c>
      <c r="F13648">
        <v>1</v>
      </c>
      <c r="G13648">
        <v>1</v>
      </c>
      <c r="H13648" s="4" t="str">
        <f t="shared" si="426"/>
        <v>2CG83.1</v>
      </c>
      <c r="I13648" s="4" t="str">
        <f t="shared" si="427"/>
        <v>SG2_DVDD33</v>
      </c>
    </row>
    <row r="13649" spans="1:9">
      <c r="A13649" t="s">
        <v>261</v>
      </c>
      <c r="B13649" t="s">
        <v>7004</v>
      </c>
      <c r="C13649" t="s">
        <v>7035</v>
      </c>
      <c r="D13649">
        <v>2</v>
      </c>
      <c r="E13649" t="s">
        <v>169</v>
      </c>
      <c r="F13649">
        <v>2</v>
      </c>
      <c r="G13649">
        <v>2</v>
      </c>
      <c r="H13649" s="4" t="str">
        <f t="shared" si="426"/>
        <v>2CG83.2</v>
      </c>
      <c r="I13649" s="4" t="str">
        <f t="shared" si="427"/>
        <v>DGND</v>
      </c>
    </row>
    <row r="13650" spans="1:9">
      <c r="A13650" t="s">
        <v>261</v>
      </c>
      <c r="B13650" t="s">
        <v>7004</v>
      </c>
      <c r="C13650" t="s">
        <v>7036</v>
      </c>
      <c r="D13650">
        <v>1</v>
      </c>
      <c r="E13650" t="s">
        <v>4869</v>
      </c>
      <c r="F13650">
        <v>1</v>
      </c>
      <c r="G13650">
        <v>1</v>
      </c>
      <c r="H13650" s="4" t="str">
        <f t="shared" si="426"/>
        <v>2CG84.1</v>
      </c>
      <c r="I13650" s="4" t="str">
        <f t="shared" si="427"/>
        <v>SG2_DVDD33</v>
      </c>
    </row>
    <row r="13651" spans="1:9">
      <c r="A13651" t="s">
        <v>261</v>
      </c>
      <c r="B13651" t="s">
        <v>7004</v>
      </c>
      <c r="C13651" t="s">
        <v>7036</v>
      </c>
      <c r="D13651">
        <v>2</v>
      </c>
      <c r="E13651" t="s">
        <v>169</v>
      </c>
      <c r="F13651">
        <v>2</v>
      </c>
      <c r="G13651">
        <v>2</v>
      </c>
      <c r="H13651" s="4" t="str">
        <f t="shared" si="426"/>
        <v>2CG84.2</v>
      </c>
      <c r="I13651" s="4" t="str">
        <f t="shared" si="427"/>
        <v>DGND</v>
      </c>
    </row>
    <row r="13652" spans="1:9">
      <c r="A13652" t="s">
        <v>261</v>
      </c>
      <c r="B13652" t="s">
        <v>7004</v>
      </c>
      <c r="C13652" t="s">
        <v>7037</v>
      </c>
      <c r="D13652">
        <v>1</v>
      </c>
      <c r="E13652" t="s">
        <v>4869</v>
      </c>
      <c r="F13652">
        <v>1</v>
      </c>
      <c r="G13652">
        <v>1</v>
      </c>
      <c r="H13652" s="4" t="str">
        <f t="shared" si="426"/>
        <v>2CG85.1</v>
      </c>
      <c r="I13652" s="4" t="str">
        <f t="shared" si="427"/>
        <v>SG2_DVDD33</v>
      </c>
    </row>
    <row r="13653" spans="1:9">
      <c r="A13653" t="s">
        <v>261</v>
      </c>
      <c r="B13653" t="s">
        <v>7004</v>
      </c>
      <c r="C13653" t="s">
        <v>7037</v>
      </c>
      <c r="D13653">
        <v>2</v>
      </c>
      <c r="E13653" t="s">
        <v>169</v>
      </c>
      <c r="F13653">
        <v>2</v>
      </c>
      <c r="G13653">
        <v>2</v>
      </c>
      <c r="H13653" s="4" t="str">
        <f t="shared" si="426"/>
        <v>2CG85.2</v>
      </c>
      <c r="I13653" s="4" t="str">
        <f t="shared" si="427"/>
        <v>DGND</v>
      </c>
    </row>
    <row r="13654" spans="1:9">
      <c r="A13654" t="s">
        <v>261</v>
      </c>
      <c r="B13654" t="s">
        <v>7004</v>
      </c>
      <c r="C13654" t="s">
        <v>9800</v>
      </c>
      <c r="D13654">
        <v>1</v>
      </c>
      <c r="E13654" t="s">
        <v>4868</v>
      </c>
      <c r="F13654">
        <v>1</v>
      </c>
      <c r="G13654">
        <v>1</v>
      </c>
      <c r="H13654" s="4" t="str">
        <f t="shared" si="426"/>
        <v>2CG87.1</v>
      </c>
      <c r="I13654" s="4" t="str">
        <f t="shared" si="427"/>
        <v>SG2_AVDD33</v>
      </c>
    </row>
    <row r="13655" spans="1:9">
      <c r="A13655" t="s">
        <v>261</v>
      </c>
      <c r="B13655" t="s">
        <v>7004</v>
      </c>
      <c r="C13655" t="s">
        <v>9800</v>
      </c>
      <c r="D13655">
        <v>2</v>
      </c>
      <c r="E13655" t="s">
        <v>169</v>
      </c>
      <c r="F13655">
        <v>2</v>
      </c>
      <c r="G13655">
        <v>2</v>
      </c>
      <c r="H13655" s="4" t="str">
        <f t="shared" si="426"/>
        <v>2CG87.2</v>
      </c>
      <c r="I13655" s="4" t="str">
        <f t="shared" si="427"/>
        <v>DGND</v>
      </c>
    </row>
    <row r="13656" spans="1:9">
      <c r="A13656" t="s">
        <v>261</v>
      </c>
      <c r="B13656" t="s">
        <v>7004</v>
      </c>
      <c r="C13656" t="s">
        <v>9801</v>
      </c>
      <c r="D13656">
        <v>1</v>
      </c>
      <c r="E13656" t="s">
        <v>4868</v>
      </c>
      <c r="F13656">
        <v>1</v>
      </c>
      <c r="G13656">
        <v>1</v>
      </c>
      <c r="H13656" s="4" t="str">
        <f t="shared" si="426"/>
        <v>2CG88.1</v>
      </c>
      <c r="I13656" s="4" t="str">
        <f t="shared" si="427"/>
        <v>SG2_AVDD33</v>
      </c>
    </row>
    <row r="13657" spans="1:9">
      <c r="A13657" t="s">
        <v>261</v>
      </c>
      <c r="B13657" t="s">
        <v>7004</v>
      </c>
      <c r="C13657" t="s">
        <v>9801</v>
      </c>
      <c r="D13657">
        <v>2</v>
      </c>
      <c r="E13657" t="s">
        <v>169</v>
      </c>
      <c r="F13657">
        <v>2</v>
      </c>
      <c r="G13657">
        <v>2</v>
      </c>
      <c r="H13657" s="4" t="str">
        <f t="shared" si="426"/>
        <v>2CG88.2</v>
      </c>
      <c r="I13657" s="4" t="str">
        <f t="shared" si="427"/>
        <v>DGND</v>
      </c>
    </row>
    <row r="13658" spans="1:9">
      <c r="A13658" t="s">
        <v>261</v>
      </c>
      <c r="B13658" t="s">
        <v>7004</v>
      </c>
      <c r="C13658" t="s">
        <v>7038</v>
      </c>
      <c r="D13658">
        <v>1</v>
      </c>
      <c r="E13658" t="s">
        <v>4869</v>
      </c>
      <c r="F13658">
        <v>1</v>
      </c>
      <c r="G13658">
        <v>1</v>
      </c>
      <c r="H13658" s="4" t="str">
        <f t="shared" si="426"/>
        <v>2CG89.1</v>
      </c>
      <c r="I13658" s="4" t="str">
        <f t="shared" si="427"/>
        <v>SG2_DVDD33</v>
      </c>
    </row>
    <row r="13659" spans="1:9">
      <c r="A13659" t="s">
        <v>261</v>
      </c>
      <c r="B13659" t="s">
        <v>7004</v>
      </c>
      <c r="C13659" t="s">
        <v>7038</v>
      </c>
      <c r="D13659">
        <v>2</v>
      </c>
      <c r="E13659" t="s">
        <v>169</v>
      </c>
      <c r="F13659">
        <v>2</v>
      </c>
      <c r="G13659">
        <v>2</v>
      </c>
      <c r="H13659" s="4" t="str">
        <f t="shared" si="426"/>
        <v>2CG89.2</v>
      </c>
      <c r="I13659" s="4" t="str">
        <f t="shared" si="427"/>
        <v>DGND</v>
      </c>
    </row>
    <row r="13660" spans="1:9">
      <c r="A13660" t="s">
        <v>261</v>
      </c>
      <c r="B13660" t="s">
        <v>7004</v>
      </c>
      <c r="C13660" t="s">
        <v>9802</v>
      </c>
      <c r="D13660">
        <v>1</v>
      </c>
      <c r="E13660" t="s">
        <v>4867</v>
      </c>
      <c r="F13660">
        <v>1</v>
      </c>
      <c r="G13660">
        <v>1</v>
      </c>
      <c r="H13660" s="4" t="str">
        <f t="shared" si="426"/>
        <v>2CG90.1</v>
      </c>
      <c r="I13660" s="4" t="str">
        <f t="shared" si="427"/>
        <v>SG2_AVDD33_MOSFET</v>
      </c>
    </row>
    <row r="13661" spans="1:9">
      <c r="A13661" t="s">
        <v>261</v>
      </c>
      <c r="B13661" t="s">
        <v>7004</v>
      </c>
      <c r="C13661" t="s">
        <v>9802</v>
      </c>
      <c r="D13661">
        <v>2</v>
      </c>
      <c r="E13661" t="s">
        <v>1789</v>
      </c>
      <c r="F13661">
        <v>2</v>
      </c>
      <c r="G13661">
        <v>2</v>
      </c>
      <c r="H13661" s="4" t="str">
        <f t="shared" si="426"/>
        <v>2CG90.2</v>
      </c>
      <c r="I13661" s="4" t="str">
        <f t="shared" si="427"/>
        <v>MGND</v>
      </c>
    </row>
    <row r="13662" spans="1:9">
      <c r="A13662" t="s">
        <v>261</v>
      </c>
      <c r="B13662" t="s">
        <v>7004</v>
      </c>
      <c r="C13662" t="s">
        <v>7039</v>
      </c>
      <c r="D13662">
        <v>1</v>
      </c>
      <c r="E13662" t="s">
        <v>4869</v>
      </c>
      <c r="F13662">
        <v>1</v>
      </c>
      <c r="G13662">
        <v>1</v>
      </c>
      <c r="H13662" s="4" t="str">
        <f t="shared" si="426"/>
        <v>2CG91.1</v>
      </c>
      <c r="I13662" s="4" t="str">
        <f t="shared" si="427"/>
        <v>SG2_DVDD33</v>
      </c>
    </row>
    <row r="13663" spans="1:9">
      <c r="A13663" t="s">
        <v>261</v>
      </c>
      <c r="B13663" t="s">
        <v>7004</v>
      </c>
      <c r="C13663" t="s">
        <v>7039</v>
      </c>
      <c r="D13663">
        <v>2</v>
      </c>
      <c r="E13663" t="s">
        <v>169</v>
      </c>
      <c r="F13663">
        <v>2</v>
      </c>
      <c r="G13663">
        <v>2</v>
      </c>
      <c r="H13663" s="4" t="str">
        <f t="shared" si="426"/>
        <v>2CG91.2</v>
      </c>
      <c r="I13663" s="4" t="str">
        <f t="shared" si="427"/>
        <v>DGND</v>
      </c>
    </row>
    <row r="13664" spans="1:9">
      <c r="A13664" t="s">
        <v>261</v>
      </c>
      <c r="B13664" t="s">
        <v>7004</v>
      </c>
      <c r="C13664" t="s">
        <v>7040</v>
      </c>
      <c r="D13664">
        <v>1</v>
      </c>
      <c r="E13664" t="s">
        <v>4869</v>
      </c>
      <c r="F13664">
        <v>1</v>
      </c>
      <c r="G13664">
        <v>1</v>
      </c>
      <c r="H13664" s="4" t="str">
        <f t="shared" si="426"/>
        <v>2CG92.1</v>
      </c>
      <c r="I13664" s="4" t="str">
        <f t="shared" si="427"/>
        <v>SG2_DVDD33</v>
      </c>
    </row>
    <row r="13665" spans="1:9">
      <c r="A13665" t="s">
        <v>261</v>
      </c>
      <c r="B13665" t="s">
        <v>7004</v>
      </c>
      <c r="C13665" t="s">
        <v>7040</v>
      </c>
      <c r="D13665">
        <v>2</v>
      </c>
      <c r="E13665" t="s">
        <v>169</v>
      </c>
      <c r="F13665">
        <v>2</v>
      </c>
      <c r="G13665">
        <v>2</v>
      </c>
      <c r="H13665" s="4" t="str">
        <f t="shared" si="426"/>
        <v>2CG92.2</v>
      </c>
      <c r="I13665" s="4" t="str">
        <f t="shared" si="427"/>
        <v>DGND</v>
      </c>
    </row>
    <row r="13666" spans="1:9">
      <c r="A13666" t="s">
        <v>261</v>
      </c>
      <c r="B13666" t="s">
        <v>7004</v>
      </c>
      <c r="C13666" t="s">
        <v>7041</v>
      </c>
      <c r="D13666">
        <v>1</v>
      </c>
      <c r="E13666" t="s">
        <v>3987</v>
      </c>
      <c r="F13666">
        <v>1</v>
      </c>
      <c r="G13666">
        <v>1</v>
      </c>
      <c r="H13666" s="4" t="str">
        <f t="shared" si="426"/>
        <v>2CG93.1</v>
      </c>
      <c r="I13666" s="4" t="str">
        <f t="shared" si="427"/>
        <v>SG2_SRC_DVDD33</v>
      </c>
    </row>
    <row r="13667" spans="1:9">
      <c r="A13667" t="s">
        <v>261</v>
      </c>
      <c r="B13667" t="s">
        <v>7004</v>
      </c>
      <c r="C13667" t="s">
        <v>7041</v>
      </c>
      <c r="D13667">
        <v>2</v>
      </c>
      <c r="E13667" t="s">
        <v>169</v>
      </c>
      <c r="F13667">
        <v>2</v>
      </c>
      <c r="G13667">
        <v>2</v>
      </c>
      <c r="H13667" s="4" t="str">
        <f t="shared" si="426"/>
        <v>2CG93.2</v>
      </c>
      <c r="I13667" s="4" t="str">
        <f t="shared" si="427"/>
        <v>DGND</v>
      </c>
    </row>
    <row r="13668" spans="1:9">
      <c r="A13668" t="s">
        <v>261</v>
      </c>
      <c r="B13668" t="s">
        <v>7004</v>
      </c>
      <c r="C13668" t="s">
        <v>7042</v>
      </c>
      <c r="D13668">
        <v>1</v>
      </c>
      <c r="E13668" t="s">
        <v>3987</v>
      </c>
      <c r="F13668">
        <v>1</v>
      </c>
      <c r="G13668">
        <v>1</v>
      </c>
      <c r="H13668" s="4" t="str">
        <f t="shared" si="426"/>
        <v>2CG94.1</v>
      </c>
      <c r="I13668" s="4" t="str">
        <f t="shared" si="427"/>
        <v>SG2_SRC_DVDD33</v>
      </c>
    </row>
    <row r="13669" spans="1:9">
      <c r="A13669" t="s">
        <v>261</v>
      </c>
      <c r="B13669" t="s">
        <v>7004</v>
      </c>
      <c r="C13669" t="s">
        <v>7042</v>
      </c>
      <c r="D13669">
        <v>2</v>
      </c>
      <c r="E13669" t="s">
        <v>169</v>
      </c>
      <c r="F13669">
        <v>2</v>
      </c>
      <c r="G13669">
        <v>2</v>
      </c>
      <c r="H13669" s="4" t="str">
        <f t="shared" si="426"/>
        <v>2CG94.2</v>
      </c>
      <c r="I13669" s="4" t="str">
        <f t="shared" si="427"/>
        <v>DGND</v>
      </c>
    </row>
    <row r="13670" spans="1:9">
      <c r="A13670" t="s">
        <v>261</v>
      </c>
      <c r="B13670" t="s">
        <v>7004</v>
      </c>
      <c r="C13670" t="s">
        <v>7043</v>
      </c>
      <c r="D13670">
        <v>1</v>
      </c>
      <c r="E13670" t="s">
        <v>3987</v>
      </c>
      <c r="F13670">
        <v>1</v>
      </c>
      <c r="G13670">
        <v>1</v>
      </c>
      <c r="H13670" s="4" t="str">
        <f t="shared" si="426"/>
        <v>2CG95.1</v>
      </c>
      <c r="I13670" s="4" t="str">
        <f t="shared" si="427"/>
        <v>SG2_SRC_DVDD33</v>
      </c>
    </row>
    <row r="13671" spans="1:9">
      <c r="A13671" t="s">
        <v>261</v>
      </c>
      <c r="B13671" t="s">
        <v>7004</v>
      </c>
      <c r="C13671" t="s">
        <v>7043</v>
      </c>
      <c r="D13671">
        <v>2</v>
      </c>
      <c r="E13671" t="s">
        <v>169</v>
      </c>
      <c r="F13671">
        <v>2</v>
      </c>
      <c r="G13671">
        <v>2</v>
      </c>
      <c r="H13671" s="4" t="str">
        <f t="shared" si="426"/>
        <v>2CG95.2</v>
      </c>
      <c r="I13671" s="4" t="str">
        <f t="shared" si="427"/>
        <v>DGND</v>
      </c>
    </row>
    <row r="13672" spans="1:9">
      <c r="A13672" t="s">
        <v>261</v>
      </c>
      <c r="B13672" t="s">
        <v>7004</v>
      </c>
      <c r="C13672" t="s">
        <v>9803</v>
      </c>
      <c r="D13672">
        <v>1</v>
      </c>
      <c r="E13672" t="s">
        <v>4867</v>
      </c>
      <c r="F13672">
        <v>1</v>
      </c>
      <c r="G13672">
        <v>1</v>
      </c>
      <c r="H13672" s="4" t="str">
        <f t="shared" si="426"/>
        <v>2CG96.1</v>
      </c>
      <c r="I13672" s="4" t="str">
        <f t="shared" si="427"/>
        <v>SG2_AVDD33_MOSFET</v>
      </c>
    </row>
    <row r="13673" spans="1:9">
      <c r="A13673" t="s">
        <v>261</v>
      </c>
      <c r="B13673" t="s">
        <v>7004</v>
      </c>
      <c r="C13673" t="s">
        <v>9803</v>
      </c>
      <c r="D13673">
        <v>2</v>
      </c>
      <c r="E13673" t="s">
        <v>1789</v>
      </c>
      <c r="F13673">
        <v>2</v>
      </c>
      <c r="G13673">
        <v>2</v>
      </c>
      <c r="H13673" s="4" t="str">
        <f t="shared" si="426"/>
        <v>2CG96.2</v>
      </c>
      <c r="I13673" s="4" t="str">
        <f t="shared" si="427"/>
        <v>MGND</v>
      </c>
    </row>
    <row r="13674" spans="1:9">
      <c r="A13674" t="s">
        <v>261</v>
      </c>
      <c r="B13674" t="s">
        <v>7004</v>
      </c>
      <c r="C13674" t="s">
        <v>7044</v>
      </c>
      <c r="D13674">
        <v>1</v>
      </c>
      <c r="E13674" t="s">
        <v>3987</v>
      </c>
      <c r="F13674">
        <v>1</v>
      </c>
      <c r="G13674">
        <v>1</v>
      </c>
      <c r="H13674" s="4" t="str">
        <f t="shared" si="426"/>
        <v>2CG97.1</v>
      </c>
      <c r="I13674" s="4" t="str">
        <f t="shared" si="427"/>
        <v>SG2_SRC_DVDD33</v>
      </c>
    </row>
    <row r="13675" spans="1:9">
      <c r="A13675" t="s">
        <v>261</v>
      </c>
      <c r="B13675" t="s">
        <v>7004</v>
      </c>
      <c r="C13675" t="s">
        <v>7044</v>
      </c>
      <c r="D13675">
        <v>2</v>
      </c>
      <c r="E13675" t="s">
        <v>169</v>
      </c>
      <c r="F13675">
        <v>2</v>
      </c>
      <c r="G13675">
        <v>2</v>
      </c>
      <c r="H13675" s="4" t="str">
        <f t="shared" si="426"/>
        <v>2CG97.2</v>
      </c>
      <c r="I13675" s="4" t="str">
        <f t="shared" si="427"/>
        <v>DGND</v>
      </c>
    </row>
    <row r="13676" spans="1:9">
      <c r="A13676" t="s">
        <v>261</v>
      </c>
      <c r="B13676" t="s">
        <v>7004</v>
      </c>
      <c r="C13676" t="s">
        <v>9804</v>
      </c>
      <c r="D13676">
        <v>1</v>
      </c>
      <c r="E13676" t="s">
        <v>4874</v>
      </c>
      <c r="F13676">
        <v>1</v>
      </c>
      <c r="G13676">
        <v>1</v>
      </c>
      <c r="H13676" s="4" t="str">
        <f t="shared" si="426"/>
        <v>2CG98.1</v>
      </c>
      <c r="I13676" s="4" t="str">
        <f t="shared" si="427"/>
        <v>SG2_LDOIN</v>
      </c>
    </row>
    <row r="13677" spans="1:9">
      <c r="A13677" t="s">
        <v>261</v>
      </c>
      <c r="B13677" t="s">
        <v>7004</v>
      </c>
      <c r="C13677" t="s">
        <v>9804</v>
      </c>
      <c r="D13677">
        <v>2</v>
      </c>
      <c r="E13677" t="s">
        <v>169</v>
      </c>
      <c r="F13677">
        <v>2</v>
      </c>
      <c r="G13677">
        <v>2</v>
      </c>
      <c r="H13677" s="4" t="str">
        <f t="shared" si="426"/>
        <v>2CG98.2</v>
      </c>
      <c r="I13677" s="4" t="str">
        <f t="shared" si="427"/>
        <v>DGND</v>
      </c>
    </row>
    <row r="13678" spans="1:9">
      <c r="A13678" t="s">
        <v>261</v>
      </c>
      <c r="B13678" t="s">
        <v>7004</v>
      </c>
      <c r="C13678" t="s">
        <v>9805</v>
      </c>
      <c r="D13678">
        <v>1</v>
      </c>
      <c r="E13678" t="s">
        <v>4874</v>
      </c>
      <c r="F13678">
        <v>1</v>
      </c>
      <c r="G13678">
        <v>1</v>
      </c>
      <c r="H13678" s="4" t="str">
        <f t="shared" si="426"/>
        <v>2CG99.1</v>
      </c>
      <c r="I13678" s="4" t="str">
        <f t="shared" si="427"/>
        <v>SG2_LDOIN</v>
      </c>
    </row>
    <row r="13679" spans="1:9">
      <c r="A13679" t="s">
        <v>261</v>
      </c>
      <c r="B13679" t="s">
        <v>7004</v>
      </c>
      <c r="C13679" t="s">
        <v>9805</v>
      </c>
      <c r="D13679">
        <v>2</v>
      </c>
      <c r="E13679" t="s">
        <v>169</v>
      </c>
      <c r="F13679">
        <v>2</v>
      </c>
      <c r="G13679">
        <v>2</v>
      </c>
      <c r="H13679" s="4" t="str">
        <f t="shared" si="426"/>
        <v>2CG99.2</v>
      </c>
      <c r="I13679" s="4" t="str">
        <f t="shared" si="427"/>
        <v>DGND</v>
      </c>
    </row>
    <row r="13680" spans="1:9">
      <c r="A13680" t="s">
        <v>261</v>
      </c>
      <c r="B13680" t="s">
        <v>7004</v>
      </c>
      <c r="C13680" t="s">
        <v>9806</v>
      </c>
      <c r="D13680">
        <v>1</v>
      </c>
      <c r="E13680" t="s">
        <v>4869</v>
      </c>
      <c r="F13680">
        <v>1</v>
      </c>
      <c r="G13680">
        <v>1</v>
      </c>
      <c r="H13680" s="4" t="str">
        <f t="shared" si="426"/>
        <v>2CG100.1</v>
      </c>
      <c r="I13680" s="4" t="str">
        <f t="shared" si="427"/>
        <v>SG2_DVDD33</v>
      </c>
    </row>
    <row r="13681" spans="1:9">
      <c r="A13681" t="s">
        <v>261</v>
      </c>
      <c r="B13681" t="s">
        <v>7004</v>
      </c>
      <c r="C13681" t="s">
        <v>9806</v>
      </c>
      <c r="D13681">
        <v>2</v>
      </c>
      <c r="E13681" t="s">
        <v>169</v>
      </c>
      <c r="F13681">
        <v>2</v>
      </c>
      <c r="G13681">
        <v>2</v>
      </c>
      <c r="H13681" s="4" t="str">
        <f t="shared" si="426"/>
        <v>2CG100.2</v>
      </c>
      <c r="I13681" s="4" t="str">
        <f t="shared" si="427"/>
        <v>DGND</v>
      </c>
    </row>
    <row r="13682" spans="1:9">
      <c r="A13682" t="s">
        <v>261</v>
      </c>
      <c r="B13682" t="s">
        <v>7004</v>
      </c>
      <c r="C13682" t="s">
        <v>7045</v>
      </c>
      <c r="D13682">
        <v>1</v>
      </c>
      <c r="E13682" t="s">
        <v>3987</v>
      </c>
      <c r="F13682">
        <v>1</v>
      </c>
      <c r="G13682">
        <v>1</v>
      </c>
      <c r="H13682" s="4" t="str">
        <f t="shared" si="426"/>
        <v>2CG111.1</v>
      </c>
      <c r="I13682" s="4" t="str">
        <f t="shared" si="427"/>
        <v>SG2_SRC_DVDD33</v>
      </c>
    </row>
    <row r="13683" spans="1:9">
      <c r="A13683" t="s">
        <v>261</v>
      </c>
      <c r="B13683" t="s">
        <v>7004</v>
      </c>
      <c r="C13683" t="s">
        <v>7045</v>
      </c>
      <c r="D13683">
        <v>2</v>
      </c>
      <c r="E13683" t="s">
        <v>169</v>
      </c>
      <c r="F13683">
        <v>2</v>
      </c>
      <c r="G13683">
        <v>2</v>
      </c>
      <c r="H13683" s="4" t="str">
        <f t="shared" si="426"/>
        <v>2CG111.2</v>
      </c>
      <c r="I13683" s="4" t="str">
        <f t="shared" si="427"/>
        <v>DGND</v>
      </c>
    </row>
    <row r="13684" spans="1:9">
      <c r="A13684" t="s">
        <v>261</v>
      </c>
      <c r="B13684" t="s">
        <v>7004</v>
      </c>
      <c r="C13684" t="s">
        <v>7046</v>
      </c>
      <c r="D13684">
        <v>1</v>
      </c>
      <c r="E13684" t="s">
        <v>3987</v>
      </c>
      <c r="F13684">
        <v>1</v>
      </c>
      <c r="G13684">
        <v>1</v>
      </c>
      <c r="H13684" s="4" t="str">
        <f t="shared" si="426"/>
        <v>2CG112.1</v>
      </c>
      <c r="I13684" s="4" t="str">
        <f t="shared" si="427"/>
        <v>SG2_SRC_DVDD33</v>
      </c>
    </row>
    <row r="13685" spans="1:9">
      <c r="A13685" t="s">
        <v>261</v>
      </c>
      <c r="B13685" t="s">
        <v>7004</v>
      </c>
      <c r="C13685" t="s">
        <v>7046</v>
      </c>
      <c r="D13685">
        <v>2</v>
      </c>
      <c r="E13685" t="s">
        <v>169</v>
      </c>
      <c r="F13685">
        <v>2</v>
      </c>
      <c r="G13685">
        <v>2</v>
      </c>
      <c r="H13685" s="4" t="str">
        <f t="shared" si="426"/>
        <v>2CG112.2</v>
      </c>
      <c r="I13685" s="4" t="str">
        <f t="shared" si="427"/>
        <v>DGND</v>
      </c>
    </row>
    <row r="13686" spans="1:9">
      <c r="A13686" t="s">
        <v>261</v>
      </c>
      <c r="B13686" t="s">
        <v>7004</v>
      </c>
      <c r="C13686" t="s">
        <v>7047</v>
      </c>
      <c r="D13686">
        <v>1</v>
      </c>
      <c r="E13686" t="s">
        <v>3987</v>
      </c>
      <c r="F13686">
        <v>1</v>
      </c>
      <c r="G13686">
        <v>1</v>
      </c>
      <c r="H13686" s="4" t="str">
        <f t="shared" si="426"/>
        <v>2CG113.1</v>
      </c>
      <c r="I13686" s="4" t="str">
        <f t="shared" si="427"/>
        <v>SG2_SRC_DVDD33</v>
      </c>
    </row>
    <row r="13687" spans="1:9">
      <c r="A13687" t="s">
        <v>261</v>
      </c>
      <c r="B13687" t="s">
        <v>7004</v>
      </c>
      <c r="C13687" t="s">
        <v>7047</v>
      </c>
      <c r="D13687">
        <v>2</v>
      </c>
      <c r="E13687" t="s">
        <v>169</v>
      </c>
      <c r="F13687">
        <v>2</v>
      </c>
      <c r="G13687">
        <v>2</v>
      </c>
      <c r="H13687" s="4" t="str">
        <f t="shared" si="426"/>
        <v>2CG113.2</v>
      </c>
      <c r="I13687" s="4" t="str">
        <f t="shared" si="427"/>
        <v>DGND</v>
      </c>
    </row>
    <row r="13688" spans="1:9">
      <c r="A13688" t="s">
        <v>261</v>
      </c>
      <c r="B13688" t="s">
        <v>7004</v>
      </c>
      <c r="C13688" t="s">
        <v>7048</v>
      </c>
      <c r="D13688">
        <v>1</v>
      </c>
      <c r="E13688" t="s">
        <v>4867</v>
      </c>
      <c r="F13688">
        <v>1</v>
      </c>
      <c r="G13688">
        <v>1</v>
      </c>
      <c r="H13688" s="4" t="str">
        <f t="shared" si="426"/>
        <v>2CG114.1</v>
      </c>
      <c r="I13688" s="4" t="str">
        <f t="shared" si="427"/>
        <v>SG2_AVDD33_MOSFET</v>
      </c>
    </row>
    <row r="13689" spans="1:9">
      <c r="A13689" t="s">
        <v>261</v>
      </c>
      <c r="B13689" t="s">
        <v>7004</v>
      </c>
      <c r="C13689" t="s">
        <v>7048</v>
      </c>
      <c r="D13689">
        <v>2</v>
      </c>
      <c r="E13689" t="s">
        <v>1789</v>
      </c>
      <c r="F13689">
        <v>2</v>
      </c>
      <c r="G13689">
        <v>2</v>
      </c>
      <c r="H13689" s="4" t="str">
        <f t="shared" si="426"/>
        <v>2CG114.2</v>
      </c>
      <c r="I13689" s="4" t="str">
        <f t="shared" si="427"/>
        <v>MGND</v>
      </c>
    </row>
    <row r="13690" spans="1:9">
      <c r="A13690" t="s">
        <v>261</v>
      </c>
      <c r="B13690" t="s">
        <v>7004</v>
      </c>
      <c r="C13690" t="s">
        <v>7049</v>
      </c>
      <c r="D13690">
        <v>1</v>
      </c>
      <c r="E13690" t="s">
        <v>3987</v>
      </c>
      <c r="F13690">
        <v>1</v>
      </c>
      <c r="G13690">
        <v>1</v>
      </c>
      <c r="H13690" s="4" t="str">
        <f t="shared" si="426"/>
        <v>2CG115.1</v>
      </c>
      <c r="I13690" s="4" t="str">
        <f t="shared" si="427"/>
        <v>SG2_SRC_DVDD33</v>
      </c>
    </row>
    <row r="13691" spans="1:9">
      <c r="A13691" t="s">
        <v>261</v>
      </c>
      <c r="B13691" t="s">
        <v>7004</v>
      </c>
      <c r="C13691" t="s">
        <v>7049</v>
      </c>
      <c r="D13691">
        <v>2</v>
      </c>
      <c r="E13691" t="s">
        <v>169</v>
      </c>
      <c r="F13691">
        <v>2</v>
      </c>
      <c r="G13691">
        <v>2</v>
      </c>
      <c r="H13691" s="4" t="str">
        <f t="shared" si="426"/>
        <v>2CG115.2</v>
      </c>
      <c r="I13691" s="4" t="str">
        <f t="shared" si="427"/>
        <v>DGND</v>
      </c>
    </row>
    <row r="13692" spans="1:9">
      <c r="A13692" t="s">
        <v>261</v>
      </c>
      <c r="B13692" t="s">
        <v>7004</v>
      </c>
      <c r="C13692" t="s">
        <v>7050</v>
      </c>
      <c r="D13692">
        <v>1</v>
      </c>
      <c r="E13692" t="s">
        <v>3987</v>
      </c>
      <c r="F13692">
        <v>1</v>
      </c>
      <c r="G13692">
        <v>1</v>
      </c>
      <c r="H13692" s="4" t="str">
        <f t="shared" si="426"/>
        <v>2CG116.1</v>
      </c>
      <c r="I13692" s="4" t="str">
        <f t="shared" si="427"/>
        <v>SG2_SRC_DVDD33</v>
      </c>
    </row>
    <row r="13693" spans="1:9">
      <c r="A13693" t="s">
        <v>261</v>
      </c>
      <c r="B13693" t="s">
        <v>7004</v>
      </c>
      <c r="C13693" t="s">
        <v>7050</v>
      </c>
      <c r="D13693">
        <v>2</v>
      </c>
      <c r="E13693" t="s">
        <v>169</v>
      </c>
      <c r="F13693">
        <v>2</v>
      </c>
      <c r="G13693">
        <v>2</v>
      </c>
      <c r="H13693" s="4" t="str">
        <f t="shared" si="426"/>
        <v>2CG116.2</v>
      </c>
      <c r="I13693" s="4" t="str">
        <f t="shared" si="427"/>
        <v>DGND</v>
      </c>
    </row>
    <row r="13694" spans="1:9">
      <c r="A13694" t="s">
        <v>261</v>
      </c>
      <c r="B13694" t="s">
        <v>7004</v>
      </c>
      <c r="C13694" t="s">
        <v>7051</v>
      </c>
      <c r="D13694">
        <v>1</v>
      </c>
      <c r="E13694" t="s">
        <v>3987</v>
      </c>
      <c r="F13694">
        <v>1</v>
      </c>
      <c r="G13694">
        <v>1</v>
      </c>
      <c r="H13694" s="4" t="str">
        <f t="shared" si="426"/>
        <v>2CG117.1</v>
      </c>
      <c r="I13694" s="4" t="str">
        <f t="shared" si="427"/>
        <v>SG2_SRC_DVDD33</v>
      </c>
    </row>
    <row r="13695" spans="1:9">
      <c r="A13695" t="s">
        <v>261</v>
      </c>
      <c r="B13695" t="s">
        <v>7004</v>
      </c>
      <c r="C13695" t="s">
        <v>7051</v>
      </c>
      <c r="D13695">
        <v>2</v>
      </c>
      <c r="E13695" t="s">
        <v>169</v>
      </c>
      <c r="F13695">
        <v>2</v>
      </c>
      <c r="G13695">
        <v>2</v>
      </c>
      <c r="H13695" s="4" t="str">
        <f t="shared" si="426"/>
        <v>2CG117.2</v>
      </c>
      <c r="I13695" s="4" t="str">
        <f t="shared" si="427"/>
        <v>DGND</v>
      </c>
    </row>
    <row r="13696" spans="1:9">
      <c r="A13696" t="s">
        <v>261</v>
      </c>
      <c r="B13696" t="s">
        <v>7004</v>
      </c>
      <c r="C13696" t="s">
        <v>7052</v>
      </c>
      <c r="D13696">
        <v>1</v>
      </c>
      <c r="E13696" t="s">
        <v>3987</v>
      </c>
      <c r="F13696">
        <v>1</v>
      </c>
      <c r="G13696">
        <v>1</v>
      </c>
      <c r="H13696" s="4" t="str">
        <f t="shared" si="426"/>
        <v>2CG118.1</v>
      </c>
      <c r="I13696" s="4" t="str">
        <f t="shared" si="427"/>
        <v>SG2_SRC_DVDD33</v>
      </c>
    </row>
    <row r="13697" spans="1:9">
      <c r="A13697" t="s">
        <v>261</v>
      </c>
      <c r="B13697" t="s">
        <v>7004</v>
      </c>
      <c r="C13697" t="s">
        <v>7052</v>
      </c>
      <c r="D13697">
        <v>2</v>
      </c>
      <c r="E13697" t="s">
        <v>169</v>
      </c>
      <c r="F13697">
        <v>2</v>
      </c>
      <c r="G13697">
        <v>2</v>
      </c>
      <c r="H13697" s="4" t="str">
        <f t="shared" si="426"/>
        <v>2CG118.2</v>
      </c>
      <c r="I13697" s="4" t="str">
        <f t="shared" si="427"/>
        <v>DGND</v>
      </c>
    </row>
    <row r="13698" spans="1:9">
      <c r="A13698" t="s">
        <v>261</v>
      </c>
      <c r="B13698" t="s">
        <v>7004</v>
      </c>
      <c r="C13698" t="s">
        <v>7053</v>
      </c>
      <c r="D13698">
        <v>1</v>
      </c>
      <c r="E13698" t="s">
        <v>3987</v>
      </c>
      <c r="F13698">
        <v>1</v>
      </c>
      <c r="G13698">
        <v>1</v>
      </c>
      <c r="H13698" s="4" t="str">
        <f t="shared" ref="H13698:H13761" si="428">CONCATENATE(C13698,".",F13698)</f>
        <v>2CG119.1</v>
      </c>
      <c r="I13698" s="4" t="str">
        <f t="shared" ref="I13698:I13761" si="429">E13698</f>
        <v>SG2_SRC_DVDD33</v>
      </c>
    </row>
    <row r="13699" spans="1:9">
      <c r="A13699" t="s">
        <v>261</v>
      </c>
      <c r="B13699" t="s">
        <v>7004</v>
      </c>
      <c r="C13699" t="s">
        <v>7053</v>
      </c>
      <c r="D13699">
        <v>2</v>
      </c>
      <c r="E13699" t="s">
        <v>169</v>
      </c>
      <c r="F13699">
        <v>2</v>
      </c>
      <c r="G13699">
        <v>2</v>
      </c>
      <c r="H13699" s="4" t="str">
        <f t="shared" si="428"/>
        <v>2CG119.2</v>
      </c>
      <c r="I13699" s="4" t="str">
        <f t="shared" si="429"/>
        <v>DGND</v>
      </c>
    </row>
    <row r="13700" spans="1:9">
      <c r="A13700" t="s">
        <v>261</v>
      </c>
      <c r="B13700" t="s">
        <v>7004</v>
      </c>
      <c r="C13700" t="s">
        <v>7054</v>
      </c>
      <c r="D13700">
        <v>1</v>
      </c>
      <c r="E13700" t="s">
        <v>3987</v>
      </c>
      <c r="F13700">
        <v>1</v>
      </c>
      <c r="G13700">
        <v>1</v>
      </c>
      <c r="H13700" s="4" t="str">
        <f t="shared" si="428"/>
        <v>2CG120.1</v>
      </c>
      <c r="I13700" s="4" t="str">
        <f t="shared" si="429"/>
        <v>SG2_SRC_DVDD33</v>
      </c>
    </row>
    <row r="13701" spans="1:9">
      <c r="A13701" t="s">
        <v>261</v>
      </c>
      <c r="B13701" t="s">
        <v>7004</v>
      </c>
      <c r="C13701" t="s">
        <v>7054</v>
      </c>
      <c r="D13701">
        <v>2</v>
      </c>
      <c r="E13701" t="s">
        <v>169</v>
      </c>
      <c r="F13701">
        <v>2</v>
      </c>
      <c r="G13701">
        <v>2</v>
      </c>
      <c r="H13701" s="4" t="str">
        <f t="shared" si="428"/>
        <v>2CG120.2</v>
      </c>
      <c r="I13701" s="4" t="str">
        <f t="shared" si="429"/>
        <v>DGND</v>
      </c>
    </row>
    <row r="13702" spans="1:9">
      <c r="A13702" t="s">
        <v>261</v>
      </c>
      <c r="B13702" t="s">
        <v>7004</v>
      </c>
      <c r="C13702" t="s">
        <v>9807</v>
      </c>
      <c r="D13702">
        <v>1</v>
      </c>
      <c r="E13702" t="s">
        <v>4869</v>
      </c>
      <c r="F13702">
        <v>1</v>
      </c>
      <c r="G13702">
        <v>1</v>
      </c>
      <c r="H13702" s="4" t="str">
        <f t="shared" si="428"/>
        <v>2CG142.1</v>
      </c>
      <c r="I13702" s="4" t="str">
        <f t="shared" si="429"/>
        <v>SG2_DVDD33</v>
      </c>
    </row>
    <row r="13703" spans="1:9">
      <c r="A13703" t="s">
        <v>261</v>
      </c>
      <c r="B13703" t="s">
        <v>7004</v>
      </c>
      <c r="C13703" t="s">
        <v>9807</v>
      </c>
      <c r="D13703">
        <v>2</v>
      </c>
      <c r="E13703" t="s">
        <v>169</v>
      </c>
      <c r="F13703">
        <v>2</v>
      </c>
      <c r="G13703">
        <v>2</v>
      </c>
      <c r="H13703" s="4" t="str">
        <f t="shared" si="428"/>
        <v>2CG142.2</v>
      </c>
      <c r="I13703" s="4" t="str">
        <f t="shared" si="429"/>
        <v>DGND</v>
      </c>
    </row>
    <row r="13704" spans="1:9">
      <c r="A13704" t="s">
        <v>261</v>
      </c>
      <c r="B13704" t="s">
        <v>7004</v>
      </c>
      <c r="C13704" t="s">
        <v>7089</v>
      </c>
      <c r="D13704">
        <v>1</v>
      </c>
      <c r="E13704" t="s">
        <v>3987</v>
      </c>
      <c r="F13704">
        <v>1</v>
      </c>
      <c r="G13704">
        <v>1</v>
      </c>
      <c r="H13704" s="4" t="str">
        <f t="shared" si="428"/>
        <v>2CG155.1</v>
      </c>
      <c r="I13704" s="4" t="str">
        <f t="shared" si="429"/>
        <v>SG2_SRC_DVDD33</v>
      </c>
    </row>
    <row r="13705" spans="1:9">
      <c r="A13705" t="s">
        <v>261</v>
      </c>
      <c r="B13705" t="s">
        <v>7004</v>
      </c>
      <c r="C13705" t="s">
        <v>7089</v>
      </c>
      <c r="D13705">
        <v>2</v>
      </c>
      <c r="E13705" t="s">
        <v>169</v>
      </c>
      <c r="F13705">
        <v>2</v>
      </c>
      <c r="G13705">
        <v>2</v>
      </c>
      <c r="H13705" s="4" t="str">
        <f t="shared" si="428"/>
        <v>2CG155.2</v>
      </c>
      <c r="I13705" s="4" t="str">
        <f t="shared" si="429"/>
        <v>DGND</v>
      </c>
    </row>
    <row r="13706" spans="1:9">
      <c r="A13706" t="s">
        <v>261</v>
      </c>
      <c r="B13706" t="s">
        <v>7004</v>
      </c>
      <c r="C13706" t="s">
        <v>7090</v>
      </c>
      <c r="D13706">
        <v>1</v>
      </c>
      <c r="E13706" t="s">
        <v>3987</v>
      </c>
      <c r="F13706">
        <v>1</v>
      </c>
      <c r="G13706">
        <v>1</v>
      </c>
      <c r="H13706" s="4" t="str">
        <f t="shared" si="428"/>
        <v>2CG156.1</v>
      </c>
      <c r="I13706" s="4" t="str">
        <f t="shared" si="429"/>
        <v>SG2_SRC_DVDD33</v>
      </c>
    </row>
    <row r="13707" spans="1:9">
      <c r="A13707" t="s">
        <v>261</v>
      </c>
      <c r="B13707" t="s">
        <v>7004</v>
      </c>
      <c r="C13707" t="s">
        <v>7090</v>
      </c>
      <c r="D13707">
        <v>2</v>
      </c>
      <c r="E13707" t="s">
        <v>169</v>
      </c>
      <c r="F13707">
        <v>2</v>
      </c>
      <c r="G13707">
        <v>2</v>
      </c>
      <c r="H13707" s="4" t="str">
        <f t="shared" si="428"/>
        <v>2CG156.2</v>
      </c>
      <c r="I13707" s="4" t="str">
        <f t="shared" si="429"/>
        <v>DGND</v>
      </c>
    </row>
    <row r="13708" spans="1:9">
      <c r="A13708" t="s">
        <v>261</v>
      </c>
      <c r="B13708" t="s">
        <v>7004</v>
      </c>
      <c r="C13708" t="s">
        <v>7091</v>
      </c>
      <c r="D13708">
        <v>1</v>
      </c>
      <c r="E13708" t="s">
        <v>3987</v>
      </c>
      <c r="F13708">
        <v>1</v>
      </c>
      <c r="G13708">
        <v>1</v>
      </c>
      <c r="H13708" s="4" t="str">
        <f t="shared" si="428"/>
        <v>2CG158.1</v>
      </c>
      <c r="I13708" s="4" t="str">
        <f t="shared" si="429"/>
        <v>SG2_SRC_DVDD33</v>
      </c>
    </row>
    <row r="13709" spans="1:9">
      <c r="A13709" t="s">
        <v>261</v>
      </c>
      <c r="B13709" t="s">
        <v>7004</v>
      </c>
      <c r="C13709" t="s">
        <v>7091</v>
      </c>
      <c r="D13709">
        <v>2</v>
      </c>
      <c r="E13709" t="s">
        <v>169</v>
      </c>
      <c r="F13709">
        <v>2</v>
      </c>
      <c r="G13709">
        <v>2</v>
      </c>
      <c r="H13709" s="4" t="str">
        <f t="shared" si="428"/>
        <v>2CG158.2</v>
      </c>
      <c r="I13709" s="4" t="str">
        <f t="shared" si="429"/>
        <v>DGND</v>
      </c>
    </row>
    <row r="13710" spans="1:9">
      <c r="A13710" t="s">
        <v>261</v>
      </c>
      <c r="B13710" t="s">
        <v>7004</v>
      </c>
      <c r="C13710" t="s">
        <v>7092</v>
      </c>
      <c r="D13710">
        <v>1</v>
      </c>
      <c r="E13710" t="s">
        <v>3987</v>
      </c>
      <c r="F13710">
        <v>1</v>
      </c>
      <c r="G13710">
        <v>1</v>
      </c>
      <c r="H13710" s="4" t="str">
        <f t="shared" si="428"/>
        <v>2CG159.1</v>
      </c>
      <c r="I13710" s="4" t="str">
        <f t="shared" si="429"/>
        <v>SG2_SRC_DVDD33</v>
      </c>
    </row>
    <row r="13711" spans="1:9">
      <c r="A13711" t="s">
        <v>261</v>
      </c>
      <c r="B13711" t="s">
        <v>7004</v>
      </c>
      <c r="C13711" t="s">
        <v>7092</v>
      </c>
      <c r="D13711">
        <v>2</v>
      </c>
      <c r="E13711" t="s">
        <v>169</v>
      </c>
      <c r="F13711">
        <v>2</v>
      </c>
      <c r="G13711">
        <v>2</v>
      </c>
      <c r="H13711" s="4" t="str">
        <f t="shared" si="428"/>
        <v>2CG159.2</v>
      </c>
      <c r="I13711" s="4" t="str">
        <f t="shared" si="429"/>
        <v>DGND</v>
      </c>
    </row>
    <row r="13712" spans="1:9">
      <c r="A13712" t="s">
        <v>261</v>
      </c>
      <c r="B13712" t="s">
        <v>7004</v>
      </c>
      <c r="C13712" t="s">
        <v>7093</v>
      </c>
      <c r="D13712">
        <v>1</v>
      </c>
      <c r="E13712" t="s">
        <v>4874</v>
      </c>
      <c r="F13712">
        <v>1</v>
      </c>
      <c r="G13712">
        <v>1</v>
      </c>
      <c r="H13712" s="4" t="str">
        <f t="shared" si="428"/>
        <v>2CG161.1</v>
      </c>
      <c r="I13712" s="4" t="str">
        <f t="shared" si="429"/>
        <v>SG2_LDOIN</v>
      </c>
    </row>
    <row r="13713" spans="1:9">
      <c r="A13713" t="s">
        <v>261</v>
      </c>
      <c r="B13713" t="s">
        <v>7004</v>
      </c>
      <c r="C13713" t="s">
        <v>7093</v>
      </c>
      <c r="D13713">
        <v>2</v>
      </c>
      <c r="E13713" t="s">
        <v>169</v>
      </c>
      <c r="F13713">
        <v>2</v>
      </c>
      <c r="G13713">
        <v>2</v>
      </c>
      <c r="H13713" s="4" t="str">
        <f t="shared" si="428"/>
        <v>2CG161.2</v>
      </c>
      <c r="I13713" s="4" t="str">
        <f t="shared" si="429"/>
        <v>DGND</v>
      </c>
    </row>
    <row r="13714" spans="1:9">
      <c r="A13714" t="s">
        <v>261</v>
      </c>
      <c r="B13714" t="s">
        <v>7004</v>
      </c>
      <c r="C13714" t="s">
        <v>7094</v>
      </c>
      <c r="D13714">
        <v>1</v>
      </c>
      <c r="E13714" t="s">
        <v>4874</v>
      </c>
      <c r="F13714">
        <v>1</v>
      </c>
      <c r="G13714">
        <v>1</v>
      </c>
      <c r="H13714" s="4" t="str">
        <f t="shared" si="428"/>
        <v>2CG162.1</v>
      </c>
      <c r="I13714" s="4" t="str">
        <f t="shared" si="429"/>
        <v>SG2_LDOIN</v>
      </c>
    </row>
    <row r="13715" spans="1:9">
      <c r="A13715" t="s">
        <v>261</v>
      </c>
      <c r="B13715" t="s">
        <v>7004</v>
      </c>
      <c r="C13715" t="s">
        <v>7094</v>
      </c>
      <c r="D13715">
        <v>2</v>
      </c>
      <c r="E13715" t="s">
        <v>169</v>
      </c>
      <c r="F13715">
        <v>2</v>
      </c>
      <c r="G13715">
        <v>2</v>
      </c>
      <c r="H13715" s="4" t="str">
        <f t="shared" si="428"/>
        <v>2CG162.2</v>
      </c>
      <c r="I13715" s="4" t="str">
        <f t="shared" si="429"/>
        <v>DGND</v>
      </c>
    </row>
    <row r="13716" spans="1:9">
      <c r="A13716" t="s">
        <v>261</v>
      </c>
      <c r="B13716" t="s">
        <v>7004</v>
      </c>
      <c r="C13716" t="s">
        <v>7095</v>
      </c>
      <c r="D13716">
        <v>1</v>
      </c>
      <c r="E13716" t="s">
        <v>4874</v>
      </c>
      <c r="F13716">
        <v>1</v>
      </c>
      <c r="G13716">
        <v>1</v>
      </c>
      <c r="H13716" s="4" t="str">
        <f t="shared" si="428"/>
        <v>2CG163.1</v>
      </c>
      <c r="I13716" s="4" t="str">
        <f t="shared" si="429"/>
        <v>SG2_LDOIN</v>
      </c>
    </row>
    <row r="13717" spans="1:9">
      <c r="A13717" t="s">
        <v>261</v>
      </c>
      <c r="B13717" t="s">
        <v>7004</v>
      </c>
      <c r="C13717" t="s">
        <v>7095</v>
      </c>
      <c r="D13717">
        <v>2</v>
      </c>
      <c r="E13717" t="s">
        <v>169</v>
      </c>
      <c r="F13717">
        <v>2</v>
      </c>
      <c r="G13717">
        <v>2</v>
      </c>
      <c r="H13717" s="4" t="str">
        <f t="shared" si="428"/>
        <v>2CG163.2</v>
      </c>
      <c r="I13717" s="4" t="str">
        <f t="shared" si="429"/>
        <v>DGND</v>
      </c>
    </row>
    <row r="13718" spans="1:9">
      <c r="A13718" t="s">
        <v>261</v>
      </c>
      <c r="B13718" t="s">
        <v>7004</v>
      </c>
      <c r="C13718" t="s">
        <v>7096</v>
      </c>
      <c r="D13718">
        <v>1</v>
      </c>
      <c r="E13718" t="s">
        <v>4874</v>
      </c>
      <c r="F13718">
        <v>1</v>
      </c>
      <c r="G13718">
        <v>1</v>
      </c>
      <c r="H13718" s="4" t="str">
        <f t="shared" si="428"/>
        <v>2CG164.1</v>
      </c>
      <c r="I13718" s="4" t="str">
        <f t="shared" si="429"/>
        <v>SG2_LDOIN</v>
      </c>
    </row>
    <row r="13719" spans="1:9">
      <c r="A13719" t="s">
        <v>261</v>
      </c>
      <c r="B13719" t="s">
        <v>7004</v>
      </c>
      <c r="C13719" t="s">
        <v>7096</v>
      </c>
      <c r="D13719">
        <v>2</v>
      </c>
      <c r="E13719" t="s">
        <v>169</v>
      </c>
      <c r="F13719">
        <v>2</v>
      </c>
      <c r="G13719">
        <v>2</v>
      </c>
      <c r="H13719" s="4" t="str">
        <f t="shared" si="428"/>
        <v>2CG164.2</v>
      </c>
      <c r="I13719" s="4" t="str">
        <f t="shared" si="429"/>
        <v>DGND</v>
      </c>
    </row>
    <row r="13720" spans="1:9">
      <c r="A13720" t="s">
        <v>261</v>
      </c>
      <c r="B13720" t="s">
        <v>7004</v>
      </c>
      <c r="C13720" t="s">
        <v>7097</v>
      </c>
      <c r="D13720">
        <v>1</v>
      </c>
      <c r="E13720" t="s">
        <v>4874</v>
      </c>
      <c r="F13720">
        <v>1</v>
      </c>
      <c r="G13720">
        <v>1</v>
      </c>
      <c r="H13720" s="4" t="str">
        <f t="shared" si="428"/>
        <v>2CG165.1</v>
      </c>
      <c r="I13720" s="4" t="str">
        <f t="shared" si="429"/>
        <v>SG2_LDOIN</v>
      </c>
    </row>
    <row r="13721" spans="1:9">
      <c r="A13721" t="s">
        <v>261</v>
      </c>
      <c r="B13721" t="s">
        <v>7004</v>
      </c>
      <c r="C13721" t="s">
        <v>7097</v>
      </c>
      <c r="D13721">
        <v>2</v>
      </c>
      <c r="E13721" t="s">
        <v>169</v>
      </c>
      <c r="F13721">
        <v>2</v>
      </c>
      <c r="G13721">
        <v>2</v>
      </c>
      <c r="H13721" s="4" t="str">
        <f t="shared" si="428"/>
        <v>2CG165.2</v>
      </c>
      <c r="I13721" s="4" t="str">
        <f t="shared" si="429"/>
        <v>DGND</v>
      </c>
    </row>
    <row r="13722" spans="1:9">
      <c r="A13722" t="s">
        <v>261</v>
      </c>
      <c r="B13722" t="s">
        <v>7004</v>
      </c>
      <c r="C13722" t="s">
        <v>7098</v>
      </c>
      <c r="D13722">
        <v>1</v>
      </c>
      <c r="E13722" t="s">
        <v>4874</v>
      </c>
      <c r="F13722">
        <v>1</v>
      </c>
      <c r="G13722">
        <v>1</v>
      </c>
      <c r="H13722" s="4" t="str">
        <f t="shared" si="428"/>
        <v>2CG166.1</v>
      </c>
      <c r="I13722" s="4" t="str">
        <f t="shared" si="429"/>
        <v>SG2_LDOIN</v>
      </c>
    </row>
    <row r="13723" spans="1:9">
      <c r="A13723" t="s">
        <v>261</v>
      </c>
      <c r="B13723" t="s">
        <v>7004</v>
      </c>
      <c r="C13723" t="s">
        <v>7098</v>
      </c>
      <c r="D13723">
        <v>2</v>
      </c>
      <c r="E13723" t="s">
        <v>169</v>
      </c>
      <c r="F13723">
        <v>2</v>
      </c>
      <c r="G13723">
        <v>2</v>
      </c>
      <c r="H13723" s="4" t="str">
        <f t="shared" si="428"/>
        <v>2CG166.2</v>
      </c>
      <c r="I13723" s="4" t="str">
        <f t="shared" si="429"/>
        <v>DGND</v>
      </c>
    </row>
    <row r="13724" spans="1:9">
      <c r="A13724" t="s">
        <v>261</v>
      </c>
      <c r="B13724" t="s">
        <v>7004</v>
      </c>
      <c r="C13724" t="s">
        <v>7099</v>
      </c>
      <c r="D13724">
        <v>1</v>
      </c>
      <c r="E13724" t="s">
        <v>3987</v>
      </c>
      <c r="F13724">
        <v>1</v>
      </c>
      <c r="G13724">
        <v>1</v>
      </c>
      <c r="H13724" s="4" t="str">
        <f t="shared" si="428"/>
        <v>2CG167.1</v>
      </c>
      <c r="I13724" s="4" t="str">
        <f t="shared" si="429"/>
        <v>SG2_SRC_DVDD33</v>
      </c>
    </row>
    <row r="13725" spans="1:9">
      <c r="A13725" t="s">
        <v>261</v>
      </c>
      <c r="B13725" t="s">
        <v>7004</v>
      </c>
      <c r="C13725" t="s">
        <v>7099</v>
      </c>
      <c r="D13725">
        <v>2</v>
      </c>
      <c r="E13725" t="s">
        <v>169</v>
      </c>
      <c r="F13725">
        <v>2</v>
      </c>
      <c r="G13725">
        <v>2</v>
      </c>
      <c r="H13725" s="4" t="str">
        <f t="shared" si="428"/>
        <v>2CG167.2</v>
      </c>
      <c r="I13725" s="4" t="str">
        <f t="shared" si="429"/>
        <v>DGND</v>
      </c>
    </row>
    <row r="13726" spans="1:9">
      <c r="A13726" t="s">
        <v>261</v>
      </c>
      <c r="B13726" t="s">
        <v>7004</v>
      </c>
      <c r="C13726" t="s">
        <v>7055</v>
      </c>
      <c r="D13726">
        <v>1</v>
      </c>
      <c r="E13726" t="s">
        <v>4868</v>
      </c>
      <c r="F13726">
        <v>1</v>
      </c>
      <c r="G13726">
        <v>1</v>
      </c>
      <c r="H13726" s="4" t="str">
        <f t="shared" si="428"/>
        <v>2RG32.1</v>
      </c>
      <c r="I13726" s="4" t="str">
        <f t="shared" si="429"/>
        <v>SG2_AVDD33</v>
      </c>
    </row>
    <row r="13727" spans="1:9">
      <c r="A13727" t="s">
        <v>261</v>
      </c>
      <c r="B13727" t="s">
        <v>7004</v>
      </c>
      <c r="C13727" t="s">
        <v>7055</v>
      </c>
      <c r="D13727">
        <v>2</v>
      </c>
      <c r="E13727" t="s">
        <v>3987</v>
      </c>
      <c r="F13727">
        <v>2</v>
      </c>
      <c r="G13727">
        <v>2</v>
      </c>
      <c r="H13727" s="4" t="str">
        <f t="shared" si="428"/>
        <v>2RG32.2</v>
      </c>
      <c r="I13727" s="4" t="str">
        <f t="shared" si="429"/>
        <v>SG2_SRC_DVDD33</v>
      </c>
    </row>
    <row r="13728" spans="1:9">
      <c r="A13728" t="s">
        <v>261</v>
      </c>
      <c r="B13728" t="s">
        <v>7004</v>
      </c>
      <c r="C13728" t="s">
        <v>7056</v>
      </c>
      <c r="D13728">
        <v>1</v>
      </c>
      <c r="E13728" t="s">
        <v>4869</v>
      </c>
      <c r="F13728">
        <v>1</v>
      </c>
      <c r="G13728">
        <v>1</v>
      </c>
      <c r="H13728" s="4" t="str">
        <f t="shared" si="428"/>
        <v>2RG42.1</v>
      </c>
      <c r="I13728" s="4" t="str">
        <f t="shared" si="429"/>
        <v>SG2_DVDD33</v>
      </c>
    </row>
    <row r="13729" spans="1:9">
      <c r="A13729" t="s">
        <v>261</v>
      </c>
      <c r="B13729" t="s">
        <v>7004</v>
      </c>
      <c r="C13729" t="s">
        <v>7056</v>
      </c>
      <c r="D13729">
        <v>2</v>
      </c>
      <c r="E13729" t="s">
        <v>3987</v>
      </c>
      <c r="F13729">
        <v>2</v>
      </c>
      <c r="G13729">
        <v>2</v>
      </c>
      <c r="H13729" s="4" t="str">
        <f t="shared" si="428"/>
        <v>2RG42.2</v>
      </c>
      <c r="I13729" s="4" t="str">
        <f t="shared" si="429"/>
        <v>SG2_SRC_DVDD33</v>
      </c>
    </row>
    <row r="13730" spans="1:9">
      <c r="A13730" t="s">
        <v>261</v>
      </c>
      <c r="B13730" t="s">
        <v>7004</v>
      </c>
      <c r="C13730" t="s">
        <v>7103</v>
      </c>
      <c r="D13730">
        <v>1</v>
      </c>
      <c r="E13730" t="s">
        <v>4874</v>
      </c>
      <c r="F13730">
        <v>1</v>
      </c>
      <c r="G13730">
        <v>1</v>
      </c>
      <c r="H13730" s="4" t="str">
        <f t="shared" si="428"/>
        <v>2RG72.1</v>
      </c>
      <c r="I13730" s="4" t="str">
        <f t="shared" si="429"/>
        <v>SG2_LDOIN</v>
      </c>
    </row>
    <row r="13731" spans="1:9">
      <c r="A13731" t="s">
        <v>261</v>
      </c>
      <c r="B13731" t="s">
        <v>7004</v>
      </c>
      <c r="C13731" t="s">
        <v>7103</v>
      </c>
      <c r="D13731">
        <v>2</v>
      </c>
      <c r="E13731" t="s">
        <v>3987</v>
      </c>
      <c r="F13731">
        <v>2</v>
      </c>
      <c r="G13731">
        <v>2</v>
      </c>
      <c r="H13731" s="4" t="str">
        <f t="shared" si="428"/>
        <v>2RG72.2</v>
      </c>
      <c r="I13731" s="4" t="str">
        <f t="shared" si="429"/>
        <v>SG2_SRC_DVDD33</v>
      </c>
    </row>
    <row r="13732" spans="1:9">
      <c r="A13732" t="s">
        <v>261</v>
      </c>
      <c r="B13732" t="s">
        <v>7004</v>
      </c>
      <c r="C13732" t="s">
        <v>9381</v>
      </c>
      <c r="D13732" t="s">
        <v>1544</v>
      </c>
      <c r="E13732" t="s">
        <v>4868</v>
      </c>
      <c r="F13732" t="s">
        <v>364</v>
      </c>
      <c r="G13732" t="s">
        <v>1544</v>
      </c>
      <c r="H13732" s="4" t="str">
        <f t="shared" si="428"/>
        <v>GOLD2.D4</v>
      </c>
      <c r="I13732" s="4" t="str">
        <f t="shared" si="429"/>
        <v>SG2_AVDD33</v>
      </c>
    </row>
    <row r="13733" spans="1:9">
      <c r="A13733" t="s">
        <v>261</v>
      </c>
      <c r="B13733" t="s">
        <v>7004</v>
      </c>
      <c r="C13733" t="s">
        <v>9381</v>
      </c>
      <c r="D13733" t="s">
        <v>1545</v>
      </c>
      <c r="E13733" t="s">
        <v>4868</v>
      </c>
      <c r="F13733" t="s">
        <v>404</v>
      </c>
      <c r="G13733" t="s">
        <v>1545</v>
      </c>
      <c r="H13733" s="4" t="str">
        <f t="shared" si="428"/>
        <v>GOLD2.D5</v>
      </c>
      <c r="I13733" s="4" t="str">
        <f t="shared" si="429"/>
        <v>SG2_AVDD33</v>
      </c>
    </row>
    <row r="13734" spans="1:9">
      <c r="A13734" t="s">
        <v>261</v>
      </c>
      <c r="B13734" t="s">
        <v>7004</v>
      </c>
      <c r="C13734" t="s">
        <v>9381</v>
      </c>
      <c r="D13734" t="s">
        <v>444</v>
      </c>
      <c r="E13734" t="s">
        <v>4868</v>
      </c>
      <c r="F13734" t="s">
        <v>225</v>
      </c>
      <c r="G13734" t="s">
        <v>444</v>
      </c>
      <c r="H13734" s="4" t="str">
        <f t="shared" si="428"/>
        <v>GOLD2.B14</v>
      </c>
      <c r="I13734" s="4" t="str">
        <f t="shared" si="429"/>
        <v>SG2_AVDD33</v>
      </c>
    </row>
    <row r="13735" spans="1:9">
      <c r="A13735" t="s">
        <v>261</v>
      </c>
      <c r="B13735" t="s">
        <v>7004</v>
      </c>
      <c r="C13735" t="s">
        <v>9381</v>
      </c>
      <c r="D13735" t="s">
        <v>1546</v>
      </c>
      <c r="E13735" t="s">
        <v>4868</v>
      </c>
      <c r="F13735" t="s">
        <v>439</v>
      </c>
      <c r="G13735" t="s">
        <v>1546</v>
      </c>
      <c r="H13735" s="4" t="str">
        <f t="shared" si="428"/>
        <v>GOLD2.E11</v>
      </c>
      <c r="I13735" s="4" t="str">
        <f t="shared" si="429"/>
        <v>SG2_AVDD33</v>
      </c>
    </row>
    <row r="13736" spans="1:9">
      <c r="A13736" t="s">
        <v>261</v>
      </c>
      <c r="B13736" t="s">
        <v>7004</v>
      </c>
      <c r="C13736" t="s">
        <v>9381</v>
      </c>
      <c r="D13736" t="s">
        <v>1547</v>
      </c>
      <c r="E13736" t="s">
        <v>4868</v>
      </c>
      <c r="F13736" t="s">
        <v>352</v>
      </c>
      <c r="G13736" t="s">
        <v>1547</v>
      </c>
      <c r="H13736" s="4" t="str">
        <f t="shared" si="428"/>
        <v>GOLD2.T9</v>
      </c>
      <c r="I13736" s="4" t="str">
        <f t="shared" si="429"/>
        <v>SG2_AVDD33</v>
      </c>
    </row>
    <row r="13737" spans="1:9">
      <c r="A13737" t="s">
        <v>261</v>
      </c>
      <c r="B13737" t="s">
        <v>7004</v>
      </c>
      <c r="C13737" t="s">
        <v>9381</v>
      </c>
      <c r="D13737" t="s">
        <v>1548</v>
      </c>
      <c r="E13737" t="s">
        <v>4868</v>
      </c>
      <c r="F13737" t="s">
        <v>328</v>
      </c>
      <c r="G13737" t="s">
        <v>1548</v>
      </c>
      <c r="H13737" s="4" t="str">
        <f t="shared" si="428"/>
        <v>GOLD2.T10</v>
      </c>
      <c r="I13737" s="4" t="str">
        <f t="shared" si="429"/>
        <v>SG2_AVDD33</v>
      </c>
    </row>
    <row r="13738" spans="1:9">
      <c r="A13738" t="s">
        <v>261</v>
      </c>
      <c r="B13738" t="s">
        <v>7004</v>
      </c>
      <c r="C13738" t="s">
        <v>9381</v>
      </c>
      <c r="D13738" t="s">
        <v>1549</v>
      </c>
      <c r="E13738" t="s">
        <v>4868</v>
      </c>
      <c r="F13738" t="s">
        <v>434</v>
      </c>
      <c r="G13738" t="s">
        <v>1549</v>
      </c>
      <c r="H13738" s="4" t="str">
        <f t="shared" si="428"/>
        <v>GOLD2.D6</v>
      </c>
      <c r="I13738" s="4" t="str">
        <f t="shared" si="429"/>
        <v>SG2_AVDD33</v>
      </c>
    </row>
    <row r="13739" spans="1:9">
      <c r="A13739" t="s">
        <v>261</v>
      </c>
      <c r="B13739" t="s">
        <v>7004</v>
      </c>
      <c r="C13739" t="s">
        <v>9381</v>
      </c>
      <c r="D13739" t="s">
        <v>1550</v>
      </c>
      <c r="E13739" t="s">
        <v>4868</v>
      </c>
      <c r="F13739" t="s">
        <v>425</v>
      </c>
      <c r="G13739" t="s">
        <v>1550</v>
      </c>
      <c r="H13739" s="4" t="str">
        <f t="shared" si="428"/>
        <v>GOLD2.E6</v>
      </c>
      <c r="I13739" s="4" t="str">
        <f t="shared" si="429"/>
        <v>SG2_AVDD33</v>
      </c>
    </row>
    <row r="13740" spans="1:9">
      <c r="A13740" t="s">
        <v>261</v>
      </c>
      <c r="B13740" t="s">
        <v>7004</v>
      </c>
      <c r="C13740" t="s">
        <v>9381</v>
      </c>
      <c r="D13740" t="s">
        <v>1551</v>
      </c>
      <c r="E13740" t="s">
        <v>4868</v>
      </c>
      <c r="F13740" t="s">
        <v>435</v>
      </c>
      <c r="G13740" t="s">
        <v>1551</v>
      </c>
      <c r="H13740" s="4" t="str">
        <f t="shared" si="428"/>
        <v>GOLD2.D7</v>
      </c>
      <c r="I13740" s="4" t="str">
        <f t="shared" si="429"/>
        <v>SG2_AVDD33</v>
      </c>
    </row>
    <row r="13741" spans="1:9">
      <c r="A13741" t="s">
        <v>261</v>
      </c>
      <c r="B13741" t="s">
        <v>7004</v>
      </c>
      <c r="C13741" t="s">
        <v>9381</v>
      </c>
      <c r="D13741" t="s">
        <v>1552</v>
      </c>
      <c r="E13741" t="s">
        <v>4868</v>
      </c>
      <c r="F13741" t="s">
        <v>436</v>
      </c>
      <c r="G13741" t="s">
        <v>1552</v>
      </c>
      <c r="H13741" s="4" t="str">
        <f t="shared" si="428"/>
        <v>GOLD2.E7</v>
      </c>
      <c r="I13741" s="4" t="str">
        <f t="shared" si="429"/>
        <v>SG2_AVDD33</v>
      </c>
    </row>
    <row r="13742" spans="1:9">
      <c r="A13742" t="s">
        <v>261</v>
      </c>
      <c r="B13742" t="s">
        <v>7004</v>
      </c>
      <c r="C13742" t="s">
        <v>9381</v>
      </c>
      <c r="D13742" t="s">
        <v>2988</v>
      </c>
      <c r="E13742" t="s">
        <v>4868</v>
      </c>
      <c r="F13742" t="s">
        <v>228</v>
      </c>
      <c r="G13742" t="s">
        <v>2988</v>
      </c>
      <c r="H13742" s="4" t="str">
        <f t="shared" si="428"/>
        <v>GOLD2.B17</v>
      </c>
      <c r="I13742" s="4" t="str">
        <f t="shared" si="429"/>
        <v>SG2_AVDD33</v>
      </c>
    </row>
    <row r="13743" spans="1:9">
      <c r="A13743" t="s">
        <v>261</v>
      </c>
      <c r="B13743" t="s">
        <v>7004</v>
      </c>
      <c r="C13743" t="s">
        <v>9381</v>
      </c>
      <c r="D13743" t="s">
        <v>2989</v>
      </c>
      <c r="E13743" t="s">
        <v>4868</v>
      </c>
      <c r="F13743" t="s">
        <v>229</v>
      </c>
      <c r="G13743" t="s">
        <v>2989</v>
      </c>
      <c r="H13743" s="4" t="str">
        <f t="shared" si="428"/>
        <v>GOLD2.B18</v>
      </c>
      <c r="I13743" s="4" t="str">
        <f t="shared" si="429"/>
        <v>SG2_AVDD33</v>
      </c>
    </row>
    <row r="13744" spans="1:9">
      <c r="A13744" t="s">
        <v>261</v>
      </c>
      <c r="B13744" t="s">
        <v>7004</v>
      </c>
      <c r="C13744" t="s">
        <v>9381</v>
      </c>
      <c r="D13744" t="s">
        <v>2991</v>
      </c>
      <c r="E13744" t="s">
        <v>4868</v>
      </c>
      <c r="F13744" t="s">
        <v>2990</v>
      </c>
      <c r="G13744" t="s">
        <v>2991</v>
      </c>
      <c r="H13744" s="4" t="str">
        <f t="shared" si="428"/>
        <v>GOLD2.F15</v>
      </c>
      <c r="I13744" s="4" t="str">
        <f t="shared" si="429"/>
        <v>SG2_AVDD33</v>
      </c>
    </row>
    <row r="13745" spans="1:9">
      <c r="A13745" t="s">
        <v>261</v>
      </c>
      <c r="B13745" t="s">
        <v>7004</v>
      </c>
      <c r="C13745" t="s">
        <v>9381</v>
      </c>
      <c r="D13745" t="s">
        <v>2992</v>
      </c>
      <c r="E13745" t="s">
        <v>4868</v>
      </c>
      <c r="F13745" t="s">
        <v>1579</v>
      </c>
      <c r="G13745" t="s">
        <v>2992</v>
      </c>
      <c r="H13745" s="4" t="str">
        <f t="shared" si="428"/>
        <v>GOLD2.G15</v>
      </c>
      <c r="I13745" s="4" t="str">
        <f t="shared" si="429"/>
        <v>SG2_AVDD33</v>
      </c>
    </row>
    <row r="13746" spans="1:9">
      <c r="A13746" t="s">
        <v>261</v>
      </c>
      <c r="B13746" t="s">
        <v>7004</v>
      </c>
      <c r="C13746" t="s">
        <v>9381</v>
      </c>
      <c r="D13746" t="s">
        <v>2994</v>
      </c>
      <c r="E13746" t="s">
        <v>4868</v>
      </c>
      <c r="F13746" t="s">
        <v>2993</v>
      </c>
      <c r="G13746" t="s">
        <v>2994</v>
      </c>
      <c r="H13746" s="4" t="str">
        <f t="shared" si="428"/>
        <v>GOLD2.F16</v>
      </c>
      <c r="I13746" s="4" t="str">
        <f t="shared" si="429"/>
        <v>SG2_AVDD33</v>
      </c>
    </row>
    <row r="13747" spans="1:9">
      <c r="A13747" t="s">
        <v>261</v>
      </c>
      <c r="B13747" t="s">
        <v>7004</v>
      </c>
      <c r="C13747" t="s">
        <v>9381</v>
      </c>
      <c r="D13747" t="s">
        <v>2995</v>
      </c>
      <c r="E13747" t="s">
        <v>4868</v>
      </c>
      <c r="F13747" t="s">
        <v>427</v>
      </c>
      <c r="G13747" t="s">
        <v>2995</v>
      </c>
      <c r="H13747" s="4" t="str">
        <f t="shared" si="428"/>
        <v>GOLD2.G16</v>
      </c>
      <c r="I13747" s="4" t="str">
        <f t="shared" si="429"/>
        <v>SG2_AVDD33</v>
      </c>
    </row>
    <row r="13748" spans="1:9">
      <c r="A13748" t="s">
        <v>261</v>
      </c>
      <c r="B13748" t="s">
        <v>7004</v>
      </c>
      <c r="C13748" t="s">
        <v>9381</v>
      </c>
      <c r="D13748" t="s">
        <v>1553</v>
      </c>
      <c r="E13748" t="s">
        <v>4868</v>
      </c>
      <c r="F13748" t="s">
        <v>179</v>
      </c>
      <c r="G13748" t="s">
        <v>1553</v>
      </c>
      <c r="H13748" s="4" t="str">
        <f t="shared" si="428"/>
        <v>GOLD2.G5</v>
      </c>
      <c r="I13748" s="4" t="str">
        <f t="shared" si="429"/>
        <v>SG2_AVDD33</v>
      </c>
    </row>
    <row r="13749" spans="1:9">
      <c r="A13749" t="s">
        <v>261</v>
      </c>
      <c r="B13749" t="s">
        <v>7004</v>
      </c>
      <c r="C13749" t="s">
        <v>9381</v>
      </c>
      <c r="D13749" t="s">
        <v>1554</v>
      </c>
      <c r="E13749" t="s">
        <v>4868</v>
      </c>
      <c r="F13749" t="s">
        <v>337</v>
      </c>
      <c r="G13749" t="s">
        <v>1554</v>
      </c>
      <c r="H13749" s="4" t="str">
        <f t="shared" si="428"/>
        <v>GOLD2.T15</v>
      </c>
      <c r="I13749" s="4" t="str">
        <f t="shared" si="429"/>
        <v>SG2_AVDD33</v>
      </c>
    </row>
    <row r="13750" spans="1:9">
      <c r="A13750" t="s">
        <v>261</v>
      </c>
      <c r="B13750" t="s">
        <v>7004</v>
      </c>
      <c r="C13750" t="s">
        <v>9381</v>
      </c>
      <c r="D13750" t="s">
        <v>1555</v>
      </c>
      <c r="E13750" t="s">
        <v>4868</v>
      </c>
      <c r="F13750" t="s">
        <v>336</v>
      </c>
      <c r="G13750" t="s">
        <v>1555</v>
      </c>
      <c r="H13750" s="4" t="str">
        <f t="shared" si="428"/>
        <v>GOLD2.T16</v>
      </c>
      <c r="I13750" s="4" t="str">
        <f t="shared" si="429"/>
        <v>SG2_AVDD33</v>
      </c>
    </row>
    <row r="13751" spans="1:9">
      <c r="A13751" t="s">
        <v>261</v>
      </c>
      <c r="B13751" t="s">
        <v>7004</v>
      </c>
      <c r="C13751" t="s">
        <v>9381</v>
      </c>
      <c r="D13751" t="s">
        <v>1556</v>
      </c>
      <c r="E13751" t="s">
        <v>4868</v>
      </c>
      <c r="F13751" t="s">
        <v>1618</v>
      </c>
      <c r="G13751" t="s">
        <v>1556</v>
      </c>
      <c r="H13751" s="4" t="str">
        <f t="shared" si="428"/>
        <v>GOLD2.V16</v>
      </c>
      <c r="I13751" s="4" t="str">
        <f t="shared" si="429"/>
        <v>SG2_AVDD33</v>
      </c>
    </row>
    <row r="13752" spans="1:9">
      <c r="A13752" t="s">
        <v>261</v>
      </c>
      <c r="B13752" t="s">
        <v>7004</v>
      </c>
      <c r="C13752" t="s">
        <v>9381</v>
      </c>
      <c r="D13752" t="s">
        <v>2996</v>
      </c>
      <c r="E13752" t="s">
        <v>4868</v>
      </c>
      <c r="F13752" t="s">
        <v>223</v>
      </c>
      <c r="G13752" t="s">
        <v>2996</v>
      </c>
      <c r="H13752" s="4" t="str">
        <f t="shared" si="428"/>
        <v>GOLD2.B12</v>
      </c>
      <c r="I13752" s="4" t="str">
        <f t="shared" si="429"/>
        <v>SG2_AVDD33</v>
      </c>
    </row>
    <row r="13753" spans="1:9">
      <c r="A13753" t="s">
        <v>261</v>
      </c>
      <c r="B13753" t="s">
        <v>7004</v>
      </c>
      <c r="C13753" t="s">
        <v>9381</v>
      </c>
      <c r="D13753" t="s">
        <v>2997</v>
      </c>
      <c r="E13753" t="s">
        <v>4868</v>
      </c>
      <c r="F13753" t="s">
        <v>224</v>
      </c>
      <c r="G13753" t="s">
        <v>2997</v>
      </c>
      <c r="H13753" s="4" t="str">
        <f t="shared" si="428"/>
        <v>GOLD2.B13</v>
      </c>
      <c r="I13753" s="4" t="str">
        <f t="shared" si="429"/>
        <v>SG2_AVDD33</v>
      </c>
    </row>
    <row r="13754" spans="1:9">
      <c r="A13754" t="s">
        <v>261</v>
      </c>
      <c r="B13754" t="s">
        <v>7004</v>
      </c>
      <c r="C13754" t="s">
        <v>9381</v>
      </c>
      <c r="D13754" t="s">
        <v>1559</v>
      </c>
      <c r="E13754" t="s">
        <v>4867</v>
      </c>
      <c r="F13754" t="s">
        <v>298</v>
      </c>
      <c r="G13754" t="s">
        <v>1559</v>
      </c>
      <c r="H13754" s="4" t="str">
        <f t="shared" si="428"/>
        <v>GOLD2.J5</v>
      </c>
      <c r="I13754" s="4" t="str">
        <f t="shared" si="429"/>
        <v>SG2_AVDD33_MOSFET</v>
      </c>
    </row>
    <row r="13755" spans="1:9">
      <c r="A13755" t="s">
        <v>261</v>
      </c>
      <c r="B13755" t="s">
        <v>7004</v>
      </c>
      <c r="C13755" t="s">
        <v>9381</v>
      </c>
      <c r="D13755" t="s">
        <v>1557</v>
      </c>
      <c r="E13755" t="s">
        <v>4869</v>
      </c>
      <c r="F13755" t="s">
        <v>422</v>
      </c>
      <c r="G13755" t="s">
        <v>1557</v>
      </c>
      <c r="H13755" s="4" t="str">
        <f t="shared" si="428"/>
        <v>GOLD2.M13</v>
      </c>
      <c r="I13755" s="4" t="str">
        <f t="shared" si="429"/>
        <v>SG2_DVDD33</v>
      </c>
    </row>
    <row r="13756" spans="1:9">
      <c r="A13756" t="s">
        <v>261</v>
      </c>
      <c r="B13756" t="s">
        <v>7004</v>
      </c>
      <c r="C13756" t="s">
        <v>9381</v>
      </c>
      <c r="D13756" t="s">
        <v>1558</v>
      </c>
      <c r="E13756" t="s">
        <v>4869</v>
      </c>
      <c r="F13756" t="s">
        <v>446</v>
      </c>
      <c r="G13756" t="s">
        <v>1558</v>
      </c>
      <c r="H13756" s="4" t="str">
        <f t="shared" si="428"/>
        <v>GOLD2.N13</v>
      </c>
      <c r="I13756" s="4" t="str">
        <f t="shared" si="429"/>
        <v>SG2_DVDD33</v>
      </c>
    </row>
    <row r="13757" spans="1:9">
      <c r="A13757" t="s">
        <v>261</v>
      </c>
      <c r="B13757" t="s">
        <v>7004</v>
      </c>
      <c r="C13757" t="s">
        <v>9381</v>
      </c>
      <c r="D13757" t="s">
        <v>1560</v>
      </c>
      <c r="E13757" t="s">
        <v>1789</v>
      </c>
      <c r="F13757" t="s">
        <v>300</v>
      </c>
      <c r="G13757" t="s">
        <v>1560</v>
      </c>
      <c r="H13757" s="4" t="str">
        <f t="shared" si="428"/>
        <v>GOLD2.K5</v>
      </c>
      <c r="I13757" s="4" t="str">
        <f t="shared" si="429"/>
        <v>MGND</v>
      </c>
    </row>
    <row r="13758" spans="1:9">
      <c r="A13758" t="s">
        <v>261</v>
      </c>
      <c r="B13758" t="s">
        <v>7004</v>
      </c>
      <c r="C13758" t="s">
        <v>9381</v>
      </c>
      <c r="D13758" t="s">
        <v>3010</v>
      </c>
      <c r="E13758" t="s">
        <v>4874</v>
      </c>
      <c r="F13758" t="s">
        <v>431</v>
      </c>
      <c r="G13758" t="s">
        <v>3010</v>
      </c>
      <c r="H13758" s="4" t="str">
        <f t="shared" si="428"/>
        <v>GOLD2.J7</v>
      </c>
      <c r="I13758" s="4" t="str">
        <f t="shared" si="429"/>
        <v>SG2_LDOIN</v>
      </c>
    </row>
    <row r="13759" spans="1:9">
      <c r="A13759" t="s">
        <v>261</v>
      </c>
      <c r="B13759" t="s">
        <v>7004</v>
      </c>
      <c r="C13759" t="s">
        <v>9381</v>
      </c>
      <c r="D13759" t="s">
        <v>3011</v>
      </c>
      <c r="E13759" t="s">
        <v>4874</v>
      </c>
      <c r="F13759" t="s">
        <v>301</v>
      </c>
      <c r="G13759" t="s">
        <v>3011</v>
      </c>
      <c r="H13759" s="4" t="str">
        <f t="shared" si="428"/>
        <v>GOLD2.K7</v>
      </c>
      <c r="I13759" s="4" t="str">
        <f t="shared" si="429"/>
        <v>SG2_LDOIN</v>
      </c>
    </row>
    <row r="13760" spans="1:9">
      <c r="A13760" t="s">
        <v>261</v>
      </c>
      <c r="B13760" t="s">
        <v>7004</v>
      </c>
      <c r="C13760" t="s">
        <v>9381</v>
      </c>
      <c r="D13760" t="s">
        <v>3012</v>
      </c>
      <c r="E13760" t="s">
        <v>4874</v>
      </c>
      <c r="F13760" t="s">
        <v>327</v>
      </c>
      <c r="G13760" t="s">
        <v>3012</v>
      </c>
      <c r="H13760" s="4" t="str">
        <f t="shared" si="428"/>
        <v>GOLD2.H13</v>
      </c>
      <c r="I13760" s="4" t="str">
        <f t="shared" si="429"/>
        <v>SG2_LDOIN</v>
      </c>
    </row>
    <row r="13761" spans="1:9">
      <c r="A13761" t="s">
        <v>261</v>
      </c>
      <c r="B13761" t="s">
        <v>7004</v>
      </c>
      <c r="C13761" t="s">
        <v>9381</v>
      </c>
      <c r="D13761" t="s">
        <v>3013</v>
      </c>
      <c r="E13761" t="s">
        <v>4874</v>
      </c>
      <c r="F13761" t="s">
        <v>263</v>
      </c>
      <c r="G13761" t="s">
        <v>3013</v>
      </c>
      <c r="H13761" s="4" t="str">
        <f t="shared" si="428"/>
        <v>GOLD2.J13</v>
      </c>
      <c r="I13761" s="4" t="str">
        <f t="shared" si="429"/>
        <v>SG2_LDOIN</v>
      </c>
    </row>
    <row r="13762" spans="1:9">
      <c r="A13762" t="s">
        <v>261</v>
      </c>
      <c r="B13762" t="s">
        <v>7004</v>
      </c>
      <c r="C13762" t="s">
        <v>9381</v>
      </c>
      <c r="D13762" t="s">
        <v>1575</v>
      </c>
      <c r="E13762" t="s">
        <v>4874</v>
      </c>
      <c r="F13762" t="s">
        <v>1582</v>
      </c>
      <c r="G13762" t="s">
        <v>1575</v>
      </c>
      <c r="H13762" s="4" t="str">
        <f t="shared" ref="H13762:H13825" si="430">CONCATENATE(C13762,".",F13762)</f>
        <v>GOLD2.H12</v>
      </c>
      <c r="I13762" s="4" t="str">
        <f t="shared" ref="I13762:I13825" si="431">E13762</f>
        <v>SG2_LDOIN</v>
      </c>
    </row>
    <row r="13763" spans="1:9">
      <c r="A13763" t="s">
        <v>261</v>
      </c>
      <c r="B13763" t="s">
        <v>7004</v>
      </c>
      <c r="C13763" t="s">
        <v>9381</v>
      </c>
      <c r="D13763" t="s">
        <v>1576</v>
      </c>
      <c r="E13763" t="s">
        <v>4874</v>
      </c>
      <c r="F13763" t="s">
        <v>1586</v>
      </c>
      <c r="G13763" t="s">
        <v>1576</v>
      </c>
      <c r="H13763" s="4" t="str">
        <f t="shared" si="430"/>
        <v>GOLD2.J12</v>
      </c>
      <c r="I13763" s="4" t="str">
        <f t="shared" si="431"/>
        <v>SG2_LDOIN</v>
      </c>
    </row>
    <row r="13764" spans="1:9">
      <c r="A13764" t="s">
        <v>261</v>
      </c>
      <c r="B13764" t="s">
        <v>7004</v>
      </c>
      <c r="C13764" t="s">
        <v>4868</v>
      </c>
      <c r="D13764" t="s">
        <v>173</v>
      </c>
      <c r="E13764" t="s">
        <v>4868</v>
      </c>
      <c r="F13764">
        <v>1</v>
      </c>
      <c r="G13764" t="s">
        <v>173</v>
      </c>
      <c r="H13764" s="4" t="str">
        <f t="shared" si="430"/>
        <v>SG2_AVDD33.1</v>
      </c>
      <c r="I13764" s="4" t="str">
        <f t="shared" si="431"/>
        <v>SG2_AVDD33</v>
      </c>
    </row>
    <row r="13765" spans="1:9">
      <c r="A13765" t="s">
        <v>261</v>
      </c>
      <c r="B13765" t="s">
        <v>7004</v>
      </c>
      <c r="C13765" t="s">
        <v>4867</v>
      </c>
      <c r="D13765" t="s">
        <v>173</v>
      </c>
      <c r="E13765" t="s">
        <v>4867</v>
      </c>
      <c r="F13765">
        <v>1</v>
      </c>
      <c r="G13765" t="s">
        <v>173</v>
      </c>
      <c r="H13765" s="4" t="str">
        <f t="shared" si="430"/>
        <v>SG2_AVDD33_MOSFET.1</v>
      </c>
      <c r="I13765" s="4" t="str">
        <f t="shared" si="431"/>
        <v>SG2_AVDD33_MOSFET</v>
      </c>
    </row>
    <row r="13766" spans="1:9">
      <c r="A13766" t="s">
        <v>261</v>
      </c>
      <c r="B13766" t="s">
        <v>7004</v>
      </c>
      <c r="C13766" t="s">
        <v>4869</v>
      </c>
      <c r="D13766" t="s">
        <v>173</v>
      </c>
      <c r="E13766" t="s">
        <v>4869</v>
      </c>
      <c r="F13766">
        <v>1</v>
      </c>
      <c r="G13766" t="s">
        <v>173</v>
      </c>
      <c r="H13766" s="4" t="str">
        <f t="shared" si="430"/>
        <v>SG2_DVDD33.1</v>
      </c>
      <c r="I13766" s="4" t="str">
        <f t="shared" si="431"/>
        <v>SG2_DVDD33</v>
      </c>
    </row>
    <row r="13767" spans="1:9">
      <c r="A13767" t="s">
        <v>261</v>
      </c>
      <c r="B13767" t="s">
        <v>7004</v>
      </c>
      <c r="C13767" t="s">
        <v>4874</v>
      </c>
      <c r="D13767" t="s">
        <v>173</v>
      </c>
      <c r="E13767" t="s">
        <v>4874</v>
      </c>
      <c r="F13767">
        <v>1</v>
      </c>
      <c r="G13767" t="s">
        <v>173</v>
      </c>
      <c r="H13767" s="4" t="str">
        <f t="shared" si="430"/>
        <v>SG2_LDOIN.1</v>
      </c>
      <c r="I13767" s="4" t="str">
        <f t="shared" si="431"/>
        <v>SG2_LDOIN</v>
      </c>
    </row>
    <row r="13768" spans="1:9">
      <c r="A13768" t="s">
        <v>261</v>
      </c>
      <c r="B13768" t="s">
        <v>7057</v>
      </c>
      <c r="C13768" t="s">
        <v>9808</v>
      </c>
      <c r="D13768">
        <v>1</v>
      </c>
      <c r="E13768" t="s">
        <v>9059</v>
      </c>
      <c r="F13768">
        <v>1</v>
      </c>
      <c r="G13768">
        <v>1</v>
      </c>
      <c r="H13768" s="4" t="str">
        <f t="shared" si="430"/>
        <v>2BDG8.1</v>
      </c>
      <c r="I13768" s="4" t="str">
        <f t="shared" si="431"/>
        <v>SG2_P0_VDDIO</v>
      </c>
    </row>
    <row r="13769" spans="1:9">
      <c r="A13769" t="s">
        <v>261</v>
      </c>
      <c r="B13769" t="s">
        <v>7057</v>
      </c>
      <c r="C13769" t="s">
        <v>9808</v>
      </c>
      <c r="D13769">
        <v>2</v>
      </c>
      <c r="E13769" t="s">
        <v>3987</v>
      </c>
      <c r="F13769">
        <v>2</v>
      </c>
      <c r="G13769">
        <v>2</v>
      </c>
      <c r="H13769" s="4" t="str">
        <f t="shared" si="430"/>
        <v>2BDG8.2</v>
      </c>
      <c r="I13769" s="4" t="str">
        <f t="shared" si="431"/>
        <v>SG2_SRC_DVDD33</v>
      </c>
    </row>
    <row r="13770" spans="1:9">
      <c r="A13770" t="s">
        <v>261</v>
      </c>
      <c r="B13770" t="s">
        <v>7057</v>
      </c>
      <c r="C13770" t="s">
        <v>9809</v>
      </c>
      <c r="D13770">
        <v>1</v>
      </c>
      <c r="E13770" t="s">
        <v>9060</v>
      </c>
      <c r="F13770">
        <v>1</v>
      </c>
      <c r="G13770">
        <v>1</v>
      </c>
      <c r="H13770" s="4" t="str">
        <f t="shared" si="430"/>
        <v>2BDG9.1</v>
      </c>
      <c r="I13770" s="4" t="str">
        <f t="shared" si="431"/>
        <v>SG2_P1_VDDIO</v>
      </c>
    </row>
    <row r="13771" spans="1:9">
      <c r="A13771" t="s">
        <v>261</v>
      </c>
      <c r="B13771" t="s">
        <v>7057</v>
      </c>
      <c r="C13771" t="s">
        <v>9809</v>
      </c>
      <c r="D13771">
        <v>2</v>
      </c>
      <c r="E13771" t="s">
        <v>3987</v>
      </c>
      <c r="F13771">
        <v>2</v>
      </c>
      <c r="G13771">
        <v>2</v>
      </c>
      <c r="H13771" s="4" t="str">
        <f t="shared" si="430"/>
        <v>2BDG9.2</v>
      </c>
      <c r="I13771" s="4" t="str">
        <f t="shared" si="431"/>
        <v>SG2_SRC_DVDD33</v>
      </c>
    </row>
    <row r="13772" spans="1:9">
      <c r="A13772" t="s">
        <v>261</v>
      </c>
      <c r="B13772" t="s">
        <v>7057</v>
      </c>
      <c r="C13772" t="s">
        <v>9810</v>
      </c>
      <c r="D13772">
        <v>1</v>
      </c>
      <c r="E13772" t="s">
        <v>9061</v>
      </c>
      <c r="F13772">
        <v>1</v>
      </c>
      <c r="G13772">
        <v>1</v>
      </c>
      <c r="H13772" s="4" t="str">
        <f t="shared" si="430"/>
        <v>2BDG10.1</v>
      </c>
      <c r="I13772" s="4" t="str">
        <f t="shared" si="431"/>
        <v>SG2_P5_VDDIO</v>
      </c>
    </row>
    <row r="13773" spans="1:9">
      <c r="A13773" t="s">
        <v>261</v>
      </c>
      <c r="B13773" t="s">
        <v>7057</v>
      </c>
      <c r="C13773" t="s">
        <v>9810</v>
      </c>
      <c r="D13773">
        <v>2</v>
      </c>
      <c r="E13773" t="s">
        <v>3987</v>
      </c>
      <c r="F13773">
        <v>2</v>
      </c>
      <c r="G13773">
        <v>2</v>
      </c>
      <c r="H13773" s="4" t="str">
        <f t="shared" si="430"/>
        <v>2BDG10.2</v>
      </c>
      <c r="I13773" s="4" t="str">
        <f t="shared" si="431"/>
        <v>SG2_SRC_DVDD33</v>
      </c>
    </row>
    <row r="13774" spans="1:9">
      <c r="A13774" t="s">
        <v>261</v>
      </c>
      <c r="B13774" t="s">
        <v>7057</v>
      </c>
      <c r="C13774" t="s">
        <v>9811</v>
      </c>
      <c r="D13774">
        <v>1</v>
      </c>
      <c r="E13774" t="s">
        <v>4871</v>
      </c>
      <c r="F13774">
        <v>1</v>
      </c>
      <c r="G13774">
        <v>1</v>
      </c>
      <c r="H13774" s="4" t="str">
        <f t="shared" si="430"/>
        <v>2CG101.1</v>
      </c>
      <c r="I13774" s="4" t="str">
        <f t="shared" si="431"/>
        <v>SG2_P0_LDOOUT</v>
      </c>
    </row>
    <row r="13775" spans="1:9">
      <c r="A13775" t="s">
        <v>261</v>
      </c>
      <c r="B13775" t="s">
        <v>7057</v>
      </c>
      <c r="C13775" t="s">
        <v>9811</v>
      </c>
      <c r="D13775">
        <v>2</v>
      </c>
      <c r="E13775" t="s">
        <v>169</v>
      </c>
      <c r="F13775">
        <v>2</v>
      </c>
      <c r="G13775">
        <v>2</v>
      </c>
      <c r="H13775" s="4" t="str">
        <f t="shared" si="430"/>
        <v>2CG101.2</v>
      </c>
      <c r="I13775" s="4" t="str">
        <f t="shared" si="431"/>
        <v>DGND</v>
      </c>
    </row>
    <row r="13776" spans="1:9">
      <c r="A13776" t="s">
        <v>261</v>
      </c>
      <c r="B13776" t="s">
        <v>7057</v>
      </c>
      <c r="C13776" t="s">
        <v>9812</v>
      </c>
      <c r="D13776">
        <v>1</v>
      </c>
      <c r="E13776" t="s">
        <v>4872</v>
      </c>
      <c r="F13776">
        <v>1</v>
      </c>
      <c r="G13776">
        <v>1</v>
      </c>
      <c r="H13776" s="4" t="str">
        <f t="shared" si="430"/>
        <v>2CG102.1</v>
      </c>
      <c r="I13776" s="4" t="str">
        <f t="shared" si="431"/>
        <v>SG2_P1_LDOOUT</v>
      </c>
    </row>
    <row r="13777" spans="1:9">
      <c r="A13777" t="s">
        <v>261</v>
      </c>
      <c r="B13777" t="s">
        <v>7057</v>
      </c>
      <c r="C13777" t="s">
        <v>9812</v>
      </c>
      <c r="D13777">
        <v>2</v>
      </c>
      <c r="E13777" t="s">
        <v>169</v>
      </c>
      <c r="F13777">
        <v>2</v>
      </c>
      <c r="G13777">
        <v>2</v>
      </c>
      <c r="H13777" s="4" t="str">
        <f t="shared" si="430"/>
        <v>2CG102.2</v>
      </c>
      <c r="I13777" s="4" t="str">
        <f t="shared" si="431"/>
        <v>DGND</v>
      </c>
    </row>
    <row r="13778" spans="1:9">
      <c r="A13778" t="s">
        <v>261</v>
      </c>
      <c r="B13778" t="s">
        <v>7057</v>
      </c>
      <c r="C13778" t="s">
        <v>9813</v>
      </c>
      <c r="D13778">
        <v>1</v>
      </c>
      <c r="E13778" t="s">
        <v>4873</v>
      </c>
      <c r="F13778">
        <v>1</v>
      </c>
      <c r="G13778">
        <v>1</v>
      </c>
      <c r="H13778" s="4" t="str">
        <f t="shared" si="430"/>
        <v>2CG103.1</v>
      </c>
      <c r="I13778" s="4" t="str">
        <f t="shared" si="431"/>
        <v>SG2_P5_LDOOUT</v>
      </c>
    </row>
    <row r="13779" spans="1:9">
      <c r="A13779" t="s">
        <v>261</v>
      </c>
      <c r="B13779" t="s">
        <v>7057</v>
      </c>
      <c r="C13779" t="s">
        <v>9813</v>
      </c>
      <c r="D13779">
        <v>2</v>
      </c>
      <c r="E13779" t="s">
        <v>169</v>
      </c>
      <c r="F13779">
        <v>2</v>
      </c>
      <c r="G13779">
        <v>2</v>
      </c>
      <c r="H13779" s="4" t="str">
        <f t="shared" si="430"/>
        <v>2CG103.2</v>
      </c>
      <c r="I13779" s="4" t="str">
        <f t="shared" si="431"/>
        <v>DGND</v>
      </c>
    </row>
    <row r="13780" spans="1:9">
      <c r="A13780" t="s">
        <v>261</v>
      </c>
      <c r="B13780" t="s">
        <v>7057</v>
      </c>
      <c r="C13780" t="s">
        <v>9814</v>
      </c>
      <c r="D13780">
        <v>1</v>
      </c>
      <c r="E13780" t="s">
        <v>9059</v>
      </c>
      <c r="F13780">
        <v>1</v>
      </c>
      <c r="G13780">
        <v>1</v>
      </c>
      <c r="H13780" s="4" t="str">
        <f t="shared" si="430"/>
        <v>2CG104.1</v>
      </c>
      <c r="I13780" s="4" t="str">
        <f t="shared" si="431"/>
        <v>SG2_P0_VDDIO</v>
      </c>
    </row>
    <row r="13781" spans="1:9">
      <c r="A13781" t="s">
        <v>261</v>
      </c>
      <c r="B13781" t="s">
        <v>7057</v>
      </c>
      <c r="C13781" t="s">
        <v>9814</v>
      </c>
      <c r="D13781">
        <v>2</v>
      </c>
      <c r="E13781" t="s">
        <v>169</v>
      </c>
      <c r="F13781">
        <v>2</v>
      </c>
      <c r="G13781">
        <v>2</v>
      </c>
      <c r="H13781" s="4" t="str">
        <f t="shared" si="430"/>
        <v>2CG104.2</v>
      </c>
      <c r="I13781" s="4" t="str">
        <f t="shared" si="431"/>
        <v>DGND</v>
      </c>
    </row>
    <row r="13782" spans="1:9">
      <c r="A13782" t="s">
        <v>261</v>
      </c>
      <c r="B13782" t="s">
        <v>7057</v>
      </c>
      <c r="C13782" t="s">
        <v>9815</v>
      </c>
      <c r="D13782">
        <v>1</v>
      </c>
      <c r="E13782" t="s">
        <v>9059</v>
      </c>
      <c r="F13782">
        <v>1</v>
      </c>
      <c r="G13782">
        <v>1</v>
      </c>
      <c r="H13782" s="4" t="str">
        <f t="shared" si="430"/>
        <v>2CG105.1</v>
      </c>
      <c r="I13782" s="4" t="str">
        <f t="shared" si="431"/>
        <v>SG2_P0_VDDIO</v>
      </c>
    </row>
    <row r="13783" spans="1:9">
      <c r="A13783" t="s">
        <v>261</v>
      </c>
      <c r="B13783" t="s">
        <v>7057</v>
      </c>
      <c r="C13783" t="s">
        <v>9815</v>
      </c>
      <c r="D13783">
        <v>2</v>
      </c>
      <c r="E13783" t="s">
        <v>169</v>
      </c>
      <c r="F13783">
        <v>2</v>
      </c>
      <c r="G13783">
        <v>2</v>
      </c>
      <c r="H13783" s="4" t="str">
        <f t="shared" si="430"/>
        <v>2CG105.2</v>
      </c>
      <c r="I13783" s="4" t="str">
        <f t="shared" si="431"/>
        <v>DGND</v>
      </c>
    </row>
    <row r="13784" spans="1:9">
      <c r="A13784" t="s">
        <v>261</v>
      </c>
      <c r="B13784" t="s">
        <v>7057</v>
      </c>
      <c r="C13784" t="s">
        <v>9816</v>
      </c>
      <c r="D13784">
        <v>1</v>
      </c>
      <c r="E13784" t="s">
        <v>9060</v>
      </c>
      <c r="F13784">
        <v>1</v>
      </c>
      <c r="G13784">
        <v>1</v>
      </c>
      <c r="H13784" s="4" t="str">
        <f t="shared" si="430"/>
        <v>2CG106.1</v>
      </c>
      <c r="I13784" s="4" t="str">
        <f t="shared" si="431"/>
        <v>SG2_P1_VDDIO</v>
      </c>
    </row>
    <row r="13785" spans="1:9">
      <c r="A13785" t="s">
        <v>261</v>
      </c>
      <c r="B13785" t="s">
        <v>7057</v>
      </c>
      <c r="C13785" t="s">
        <v>9816</v>
      </c>
      <c r="D13785">
        <v>2</v>
      </c>
      <c r="E13785" t="s">
        <v>169</v>
      </c>
      <c r="F13785">
        <v>2</v>
      </c>
      <c r="G13785">
        <v>2</v>
      </c>
      <c r="H13785" s="4" t="str">
        <f t="shared" si="430"/>
        <v>2CG106.2</v>
      </c>
      <c r="I13785" s="4" t="str">
        <f t="shared" si="431"/>
        <v>DGND</v>
      </c>
    </row>
    <row r="13786" spans="1:9">
      <c r="A13786" t="s">
        <v>261</v>
      </c>
      <c r="B13786" t="s">
        <v>7057</v>
      </c>
      <c r="C13786" t="s">
        <v>9817</v>
      </c>
      <c r="D13786">
        <v>1</v>
      </c>
      <c r="E13786" t="s">
        <v>9060</v>
      </c>
      <c r="F13786">
        <v>1</v>
      </c>
      <c r="G13786">
        <v>1</v>
      </c>
      <c r="H13786" s="4" t="str">
        <f t="shared" si="430"/>
        <v>2CG107.1</v>
      </c>
      <c r="I13786" s="4" t="str">
        <f t="shared" si="431"/>
        <v>SG2_P1_VDDIO</v>
      </c>
    </row>
    <row r="13787" spans="1:9">
      <c r="A13787" t="s">
        <v>261</v>
      </c>
      <c r="B13787" t="s">
        <v>7057</v>
      </c>
      <c r="C13787" t="s">
        <v>9817</v>
      </c>
      <c r="D13787">
        <v>2</v>
      </c>
      <c r="E13787" t="s">
        <v>169</v>
      </c>
      <c r="F13787">
        <v>2</v>
      </c>
      <c r="G13787">
        <v>2</v>
      </c>
      <c r="H13787" s="4" t="str">
        <f t="shared" si="430"/>
        <v>2CG107.2</v>
      </c>
      <c r="I13787" s="4" t="str">
        <f t="shared" si="431"/>
        <v>DGND</v>
      </c>
    </row>
    <row r="13788" spans="1:9">
      <c r="A13788" t="s">
        <v>261</v>
      </c>
      <c r="B13788" t="s">
        <v>7057</v>
      </c>
      <c r="C13788" t="s">
        <v>9818</v>
      </c>
      <c r="D13788">
        <v>1</v>
      </c>
      <c r="E13788" t="s">
        <v>4870</v>
      </c>
      <c r="F13788">
        <v>1</v>
      </c>
      <c r="G13788">
        <v>1</v>
      </c>
      <c r="H13788" s="4" t="str">
        <f t="shared" si="430"/>
        <v>2CG108.1</v>
      </c>
      <c r="I13788" s="4" t="str">
        <f t="shared" si="431"/>
        <v>SG2_GPIO_VDDIO</v>
      </c>
    </row>
    <row r="13789" spans="1:9">
      <c r="A13789" t="s">
        <v>261</v>
      </c>
      <c r="B13789" t="s">
        <v>7057</v>
      </c>
      <c r="C13789" t="s">
        <v>9818</v>
      </c>
      <c r="D13789">
        <v>2</v>
      </c>
      <c r="E13789" t="s">
        <v>169</v>
      </c>
      <c r="F13789">
        <v>2</v>
      </c>
      <c r="G13789">
        <v>2</v>
      </c>
      <c r="H13789" s="4" t="str">
        <f t="shared" si="430"/>
        <v>2CG108.2</v>
      </c>
      <c r="I13789" s="4" t="str">
        <f t="shared" si="431"/>
        <v>DGND</v>
      </c>
    </row>
    <row r="13790" spans="1:9">
      <c r="A13790" t="s">
        <v>261</v>
      </c>
      <c r="B13790" t="s">
        <v>7057</v>
      </c>
      <c r="C13790" t="s">
        <v>7058</v>
      </c>
      <c r="D13790">
        <v>1</v>
      </c>
      <c r="E13790" t="s">
        <v>3987</v>
      </c>
      <c r="F13790">
        <v>1</v>
      </c>
      <c r="G13790">
        <v>1</v>
      </c>
      <c r="H13790" s="4" t="str">
        <f t="shared" si="430"/>
        <v>2CG121.1</v>
      </c>
      <c r="I13790" s="4" t="str">
        <f t="shared" si="431"/>
        <v>SG2_SRC_DVDD33</v>
      </c>
    </row>
    <row r="13791" spans="1:9">
      <c r="A13791" t="s">
        <v>261</v>
      </c>
      <c r="B13791" t="s">
        <v>7057</v>
      </c>
      <c r="C13791" t="s">
        <v>7058</v>
      </c>
      <c r="D13791">
        <v>2</v>
      </c>
      <c r="E13791" t="s">
        <v>169</v>
      </c>
      <c r="F13791">
        <v>2</v>
      </c>
      <c r="G13791">
        <v>2</v>
      </c>
      <c r="H13791" s="4" t="str">
        <f t="shared" si="430"/>
        <v>2CG121.2</v>
      </c>
      <c r="I13791" s="4" t="str">
        <f t="shared" si="431"/>
        <v>DGND</v>
      </c>
    </row>
    <row r="13792" spans="1:9">
      <c r="A13792" t="s">
        <v>261</v>
      </c>
      <c r="B13792" t="s">
        <v>7057</v>
      </c>
      <c r="C13792" t="s">
        <v>7059</v>
      </c>
      <c r="D13792">
        <v>1</v>
      </c>
      <c r="E13792" t="s">
        <v>3987</v>
      </c>
      <c r="F13792">
        <v>1</v>
      </c>
      <c r="G13792">
        <v>1</v>
      </c>
      <c r="H13792" s="4" t="str">
        <f t="shared" si="430"/>
        <v>2CG122.1</v>
      </c>
      <c r="I13792" s="4" t="str">
        <f t="shared" si="431"/>
        <v>SG2_SRC_DVDD33</v>
      </c>
    </row>
    <row r="13793" spans="1:9">
      <c r="A13793" t="s">
        <v>261</v>
      </c>
      <c r="B13793" t="s">
        <v>7057</v>
      </c>
      <c r="C13793" t="s">
        <v>7059</v>
      </c>
      <c r="D13793">
        <v>2</v>
      </c>
      <c r="E13793" t="s">
        <v>169</v>
      </c>
      <c r="F13793">
        <v>2</v>
      </c>
      <c r="G13793">
        <v>2</v>
      </c>
      <c r="H13793" s="4" t="str">
        <f t="shared" si="430"/>
        <v>2CG122.2</v>
      </c>
      <c r="I13793" s="4" t="str">
        <f t="shared" si="431"/>
        <v>DGND</v>
      </c>
    </row>
    <row r="13794" spans="1:9">
      <c r="A13794" t="s">
        <v>261</v>
      </c>
      <c r="B13794" t="s">
        <v>7057</v>
      </c>
      <c r="C13794" t="s">
        <v>7060</v>
      </c>
      <c r="D13794">
        <v>1</v>
      </c>
      <c r="E13794" t="s">
        <v>3987</v>
      </c>
      <c r="F13794">
        <v>1</v>
      </c>
      <c r="G13794">
        <v>1</v>
      </c>
      <c r="H13794" s="4" t="str">
        <f t="shared" si="430"/>
        <v>2CG123.1</v>
      </c>
      <c r="I13794" s="4" t="str">
        <f t="shared" si="431"/>
        <v>SG2_SRC_DVDD33</v>
      </c>
    </row>
    <row r="13795" spans="1:9">
      <c r="A13795" t="s">
        <v>261</v>
      </c>
      <c r="B13795" t="s">
        <v>7057</v>
      </c>
      <c r="C13795" t="s">
        <v>7060</v>
      </c>
      <c r="D13795">
        <v>2</v>
      </c>
      <c r="E13795" t="s">
        <v>169</v>
      </c>
      <c r="F13795">
        <v>2</v>
      </c>
      <c r="G13795">
        <v>2</v>
      </c>
      <c r="H13795" s="4" t="str">
        <f t="shared" si="430"/>
        <v>2CG123.2</v>
      </c>
      <c r="I13795" s="4" t="str">
        <f t="shared" si="431"/>
        <v>DGND</v>
      </c>
    </row>
    <row r="13796" spans="1:9">
      <c r="A13796" t="s">
        <v>261</v>
      </c>
      <c r="B13796" t="s">
        <v>7057</v>
      </c>
      <c r="C13796" t="s">
        <v>7061</v>
      </c>
      <c r="D13796">
        <v>1</v>
      </c>
      <c r="E13796" t="s">
        <v>3987</v>
      </c>
      <c r="F13796">
        <v>1</v>
      </c>
      <c r="G13796">
        <v>1</v>
      </c>
      <c r="H13796" s="4" t="str">
        <f t="shared" si="430"/>
        <v>2CG124.1</v>
      </c>
      <c r="I13796" s="4" t="str">
        <f t="shared" si="431"/>
        <v>SG2_SRC_DVDD33</v>
      </c>
    </row>
    <row r="13797" spans="1:9">
      <c r="A13797" t="s">
        <v>261</v>
      </c>
      <c r="B13797" t="s">
        <v>7057</v>
      </c>
      <c r="C13797" t="s">
        <v>7061</v>
      </c>
      <c r="D13797">
        <v>2</v>
      </c>
      <c r="E13797" t="s">
        <v>169</v>
      </c>
      <c r="F13797">
        <v>2</v>
      </c>
      <c r="G13797">
        <v>2</v>
      </c>
      <c r="H13797" s="4" t="str">
        <f t="shared" si="430"/>
        <v>2CG124.2</v>
      </c>
      <c r="I13797" s="4" t="str">
        <f t="shared" si="431"/>
        <v>DGND</v>
      </c>
    </row>
    <row r="13798" spans="1:9">
      <c r="A13798" t="s">
        <v>261</v>
      </c>
      <c r="B13798" t="s">
        <v>7057</v>
      </c>
      <c r="C13798" t="s">
        <v>7062</v>
      </c>
      <c r="D13798">
        <v>1</v>
      </c>
      <c r="E13798" t="s">
        <v>3987</v>
      </c>
      <c r="F13798">
        <v>1</v>
      </c>
      <c r="G13798">
        <v>1</v>
      </c>
      <c r="H13798" s="4" t="str">
        <f t="shared" si="430"/>
        <v>2CG125.1</v>
      </c>
      <c r="I13798" s="4" t="str">
        <f t="shared" si="431"/>
        <v>SG2_SRC_DVDD33</v>
      </c>
    </row>
    <row r="13799" spans="1:9">
      <c r="A13799" t="s">
        <v>261</v>
      </c>
      <c r="B13799" t="s">
        <v>7057</v>
      </c>
      <c r="C13799" t="s">
        <v>7062</v>
      </c>
      <c r="D13799">
        <v>2</v>
      </c>
      <c r="E13799" t="s">
        <v>169</v>
      </c>
      <c r="F13799">
        <v>2</v>
      </c>
      <c r="G13799">
        <v>2</v>
      </c>
      <c r="H13799" s="4" t="str">
        <f t="shared" si="430"/>
        <v>2CG125.2</v>
      </c>
      <c r="I13799" s="4" t="str">
        <f t="shared" si="431"/>
        <v>DGND</v>
      </c>
    </row>
    <row r="13800" spans="1:9">
      <c r="A13800" t="s">
        <v>261</v>
      </c>
      <c r="B13800" t="s">
        <v>7057</v>
      </c>
      <c r="C13800" t="s">
        <v>7063</v>
      </c>
      <c r="D13800">
        <v>1</v>
      </c>
      <c r="E13800" t="s">
        <v>3987</v>
      </c>
      <c r="F13800">
        <v>1</v>
      </c>
      <c r="G13800">
        <v>1</v>
      </c>
      <c r="H13800" s="4" t="str">
        <f t="shared" si="430"/>
        <v>2CG126.1</v>
      </c>
      <c r="I13800" s="4" t="str">
        <f t="shared" si="431"/>
        <v>SG2_SRC_DVDD33</v>
      </c>
    </row>
    <row r="13801" spans="1:9">
      <c r="A13801" t="s">
        <v>261</v>
      </c>
      <c r="B13801" t="s">
        <v>7057</v>
      </c>
      <c r="C13801" t="s">
        <v>7063</v>
      </c>
      <c r="D13801">
        <v>2</v>
      </c>
      <c r="E13801" t="s">
        <v>169</v>
      </c>
      <c r="F13801">
        <v>2</v>
      </c>
      <c r="G13801">
        <v>2</v>
      </c>
      <c r="H13801" s="4" t="str">
        <f t="shared" si="430"/>
        <v>2CG126.2</v>
      </c>
      <c r="I13801" s="4" t="str">
        <f t="shared" si="431"/>
        <v>DGND</v>
      </c>
    </row>
    <row r="13802" spans="1:9">
      <c r="A13802" t="s">
        <v>261</v>
      </c>
      <c r="B13802" t="s">
        <v>7057</v>
      </c>
      <c r="C13802" t="s">
        <v>7064</v>
      </c>
      <c r="D13802">
        <v>1</v>
      </c>
      <c r="E13802" t="s">
        <v>4870</v>
      </c>
      <c r="F13802">
        <v>1</v>
      </c>
      <c r="G13802">
        <v>1</v>
      </c>
      <c r="H13802" s="4" t="str">
        <f t="shared" si="430"/>
        <v>2CG127.1</v>
      </c>
      <c r="I13802" s="4" t="str">
        <f t="shared" si="431"/>
        <v>SG2_GPIO_VDDIO</v>
      </c>
    </row>
    <row r="13803" spans="1:9">
      <c r="A13803" t="s">
        <v>261</v>
      </c>
      <c r="B13803" t="s">
        <v>7057</v>
      </c>
      <c r="C13803" t="s">
        <v>7064</v>
      </c>
      <c r="D13803">
        <v>2</v>
      </c>
      <c r="E13803" t="s">
        <v>169</v>
      </c>
      <c r="F13803">
        <v>2</v>
      </c>
      <c r="G13803">
        <v>2</v>
      </c>
      <c r="H13803" s="4" t="str">
        <f t="shared" si="430"/>
        <v>2CG127.2</v>
      </c>
      <c r="I13803" s="4" t="str">
        <f t="shared" si="431"/>
        <v>DGND</v>
      </c>
    </row>
    <row r="13804" spans="1:9">
      <c r="A13804" t="s">
        <v>261</v>
      </c>
      <c r="B13804" t="s">
        <v>7057</v>
      </c>
      <c r="C13804" t="s">
        <v>7065</v>
      </c>
      <c r="D13804">
        <v>1</v>
      </c>
      <c r="E13804" t="s">
        <v>4870</v>
      </c>
      <c r="F13804">
        <v>1</v>
      </c>
      <c r="G13804">
        <v>1</v>
      </c>
      <c r="H13804" s="4" t="str">
        <f t="shared" si="430"/>
        <v>2CG128.1</v>
      </c>
      <c r="I13804" s="4" t="str">
        <f t="shared" si="431"/>
        <v>SG2_GPIO_VDDIO</v>
      </c>
    </row>
    <row r="13805" spans="1:9">
      <c r="A13805" t="s">
        <v>261</v>
      </c>
      <c r="B13805" t="s">
        <v>7057</v>
      </c>
      <c r="C13805" t="s">
        <v>7065</v>
      </c>
      <c r="D13805">
        <v>2</v>
      </c>
      <c r="E13805" t="s">
        <v>169</v>
      </c>
      <c r="F13805">
        <v>2</v>
      </c>
      <c r="G13805">
        <v>2</v>
      </c>
      <c r="H13805" s="4" t="str">
        <f t="shared" si="430"/>
        <v>2CG128.2</v>
      </c>
      <c r="I13805" s="4" t="str">
        <f t="shared" si="431"/>
        <v>DGND</v>
      </c>
    </row>
    <row r="13806" spans="1:9">
      <c r="A13806" t="s">
        <v>261</v>
      </c>
      <c r="B13806" t="s">
        <v>7057</v>
      </c>
      <c r="C13806" t="s">
        <v>7066</v>
      </c>
      <c r="D13806">
        <v>1</v>
      </c>
      <c r="E13806" t="s">
        <v>4870</v>
      </c>
      <c r="F13806">
        <v>1</v>
      </c>
      <c r="G13806">
        <v>1</v>
      </c>
      <c r="H13806" s="4" t="str">
        <f t="shared" si="430"/>
        <v>2CG129.1</v>
      </c>
      <c r="I13806" s="4" t="str">
        <f t="shared" si="431"/>
        <v>SG2_GPIO_VDDIO</v>
      </c>
    </row>
    <row r="13807" spans="1:9">
      <c r="A13807" t="s">
        <v>261</v>
      </c>
      <c r="B13807" t="s">
        <v>7057</v>
      </c>
      <c r="C13807" t="s">
        <v>7066</v>
      </c>
      <c r="D13807">
        <v>2</v>
      </c>
      <c r="E13807" t="s">
        <v>169</v>
      </c>
      <c r="F13807">
        <v>2</v>
      </c>
      <c r="G13807">
        <v>2</v>
      </c>
      <c r="H13807" s="4" t="str">
        <f t="shared" si="430"/>
        <v>2CG129.2</v>
      </c>
      <c r="I13807" s="4" t="str">
        <f t="shared" si="431"/>
        <v>DGND</v>
      </c>
    </row>
    <row r="13808" spans="1:9">
      <c r="A13808" t="s">
        <v>261</v>
      </c>
      <c r="B13808" t="s">
        <v>7057</v>
      </c>
      <c r="C13808" t="s">
        <v>7067</v>
      </c>
      <c r="D13808">
        <v>1</v>
      </c>
      <c r="E13808" t="s">
        <v>4870</v>
      </c>
      <c r="F13808">
        <v>1</v>
      </c>
      <c r="G13808">
        <v>1</v>
      </c>
      <c r="H13808" s="4" t="str">
        <f t="shared" si="430"/>
        <v>2CG130.1</v>
      </c>
      <c r="I13808" s="4" t="str">
        <f t="shared" si="431"/>
        <v>SG2_GPIO_VDDIO</v>
      </c>
    </row>
    <row r="13809" spans="1:9">
      <c r="A13809" t="s">
        <v>261</v>
      </c>
      <c r="B13809" t="s">
        <v>7057</v>
      </c>
      <c r="C13809" t="s">
        <v>7067</v>
      </c>
      <c r="D13809">
        <v>2</v>
      </c>
      <c r="E13809" t="s">
        <v>169</v>
      </c>
      <c r="F13809">
        <v>2</v>
      </c>
      <c r="G13809">
        <v>2</v>
      </c>
      <c r="H13809" s="4" t="str">
        <f t="shared" si="430"/>
        <v>2CG130.2</v>
      </c>
      <c r="I13809" s="4" t="str">
        <f t="shared" si="431"/>
        <v>DGND</v>
      </c>
    </row>
    <row r="13810" spans="1:9">
      <c r="A13810" t="s">
        <v>261</v>
      </c>
      <c r="B13810" t="s">
        <v>7057</v>
      </c>
      <c r="C13810" t="s">
        <v>7068</v>
      </c>
      <c r="D13810">
        <v>1</v>
      </c>
      <c r="E13810" t="s">
        <v>4870</v>
      </c>
      <c r="F13810">
        <v>1</v>
      </c>
      <c r="G13810">
        <v>1</v>
      </c>
      <c r="H13810" s="4" t="str">
        <f t="shared" si="430"/>
        <v>2CG131.1</v>
      </c>
      <c r="I13810" s="4" t="str">
        <f t="shared" si="431"/>
        <v>SG2_GPIO_VDDIO</v>
      </c>
    </row>
    <row r="13811" spans="1:9">
      <c r="A13811" t="s">
        <v>261</v>
      </c>
      <c r="B13811" t="s">
        <v>7057</v>
      </c>
      <c r="C13811" t="s">
        <v>7068</v>
      </c>
      <c r="D13811">
        <v>2</v>
      </c>
      <c r="E13811" t="s">
        <v>169</v>
      </c>
      <c r="F13811">
        <v>2</v>
      </c>
      <c r="G13811">
        <v>2</v>
      </c>
      <c r="H13811" s="4" t="str">
        <f t="shared" si="430"/>
        <v>2CG131.2</v>
      </c>
      <c r="I13811" s="4" t="str">
        <f t="shared" si="431"/>
        <v>DGND</v>
      </c>
    </row>
    <row r="13812" spans="1:9">
      <c r="A13812" t="s">
        <v>261</v>
      </c>
      <c r="B13812" t="s">
        <v>7057</v>
      </c>
      <c r="C13812" t="s">
        <v>7069</v>
      </c>
      <c r="D13812">
        <v>1</v>
      </c>
      <c r="E13812" t="s">
        <v>4870</v>
      </c>
      <c r="F13812">
        <v>1</v>
      </c>
      <c r="G13812">
        <v>1</v>
      </c>
      <c r="H13812" s="4" t="str">
        <f t="shared" si="430"/>
        <v>2CG132.1</v>
      </c>
      <c r="I13812" s="4" t="str">
        <f t="shared" si="431"/>
        <v>SG2_GPIO_VDDIO</v>
      </c>
    </row>
    <row r="13813" spans="1:9">
      <c r="A13813" t="s">
        <v>261</v>
      </c>
      <c r="B13813" t="s">
        <v>7057</v>
      </c>
      <c r="C13813" t="s">
        <v>7069</v>
      </c>
      <c r="D13813">
        <v>2</v>
      </c>
      <c r="E13813" t="s">
        <v>169</v>
      </c>
      <c r="F13813">
        <v>2</v>
      </c>
      <c r="G13813">
        <v>2</v>
      </c>
      <c r="H13813" s="4" t="str">
        <f t="shared" si="430"/>
        <v>2CG132.2</v>
      </c>
      <c r="I13813" s="4" t="str">
        <f t="shared" si="431"/>
        <v>DGND</v>
      </c>
    </row>
    <row r="13814" spans="1:9">
      <c r="A13814" t="s">
        <v>261</v>
      </c>
      <c r="B13814" t="s">
        <v>7057</v>
      </c>
      <c r="C13814" t="s">
        <v>7070</v>
      </c>
      <c r="D13814">
        <v>1</v>
      </c>
      <c r="E13814" t="s">
        <v>4870</v>
      </c>
      <c r="F13814">
        <v>1</v>
      </c>
      <c r="G13814">
        <v>1</v>
      </c>
      <c r="H13814" s="4" t="str">
        <f t="shared" si="430"/>
        <v>2CG133.1</v>
      </c>
      <c r="I13814" s="4" t="str">
        <f t="shared" si="431"/>
        <v>SG2_GPIO_VDDIO</v>
      </c>
    </row>
    <row r="13815" spans="1:9">
      <c r="A13815" t="s">
        <v>261</v>
      </c>
      <c r="B13815" t="s">
        <v>7057</v>
      </c>
      <c r="C13815" t="s">
        <v>7070</v>
      </c>
      <c r="D13815">
        <v>2</v>
      </c>
      <c r="E13815" t="s">
        <v>169</v>
      </c>
      <c r="F13815">
        <v>2</v>
      </c>
      <c r="G13815">
        <v>2</v>
      </c>
      <c r="H13815" s="4" t="str">
        <f t="shared" si="430"/>
        <v>2CG133.2</v>
      </c>
      <c r="I13815" s="4" t="str">
        <f t="shared" si="431"/>
        <v>DGND</v>
      </c>
    </row>
    <row r="13816" spans="1:9">
      <c r="A13816" t="s">
        <v>261</v>
      </c>
      <c r="B13816" t="s">
        <v>7057</v>
      </c>
      <c r="C13816" t="s">
        <v>7071</v>
      </c>
      <c r="D13816">
        <v>1</v>
      </c>
      <c r="E13816" t="s">
        <v>4870</v>
      </c>
      <c r="F13816">
        <v>1</v>
      </c>
      <c r="G13816">
        <v>1</v>
      </c>
      <c r="H13816" s="4" t="str">
        <f t="shared" si="430"/>
        <v>2CG134.1</v>
      </c>
      <c r="I13816" s="4" t="str">
        <f t="shared" si="431"/>
        <v>SG2_GPIO_VDDIO</v>
      </c>
    </row>
    <row r="13817" spans="1:9">
      <c r="A13817" t="s">
        <v>261</v>
      </c>
      <c r="B13817" t="s">
        <v>7057</v>
      </c>
      <c r="C13817" t="s">
        <v>7071</v>
      </c>
      <c r="D13817">
        <v>2</v>
      </c>
      <c r="E13817" t="s">
        <v>169</v>
      </c>
      <c r="F13817">
        <v>2</v>
      </c>
      <c r="G13817">
        <v>2</v>
      </c>
      <c r="H13817" s="4" t="str">
        <f t="shared" si="430"/>
        <v>2CG134.2</v>
      </c>
      <c r="I13817" s="4" t="str">
        <f t="shared" si="431"/>
        <v>DGND</v>
      </c>
    </row>
    <row r="13818" spans="1:9">
      <c r="A13818" t="s">
        <v>261</v>
      </c>
      <c r="B13818" t="s">
        <v>7057</v>
      </c>
      <c r="C13818" t="s">
        <v>7072</v>
      </c>
      <c r="D13818">
        <v>1</v>
      </c>
      <c r="E13818" t="s">
        <v>3987</v>
      </c>
      <c r="F13818">
        <v>1</v>
      </c>
      <c r="G13818">
        <v>1</v>
      </c>
      <c r="H13818" s="4" t="str">
        <f t="shared" si="430"/>
        <v>2CG135.1</v>
      </c>
      <c r="I13818" s="4" t="str">
        <f t="shared" si="431"/>
        <v>SG2_SRC_DVDD33</v>
      </c>
    </row>
    <row r="13819" spans="1:9">
      <c r="A13819" t="s">
        <v>261</v>
      </c>
      <c r="B13819" t="s">
        <v>7057</v>
      </c>
      <c r="C13819" t="s">
        <v>7072</v>
      </c>
      <c r="D13819">
        <v>2</v>
      </c>
      <c r="E13819" t="s">
        <v>169</v>
      </c>
      <c r="F13819">
        <v>2</v>
      </c>
      <c r="G13819">
        <v>2</v>
      </c>
      <c r="H13819" s="4" t="str">
        <f t="shared" si="430"/>
        <v>2CG135.2</v>
      </c>
      <c r="I13819" s="4" t="str">
        <f t="shared" si="431"/>
        <v>DGND</v>
      </c>
    </row>
    <row r="13820" spans="1:9">
      <c r="A13820" t="s">
        <v>261</v>
      </c>
      <c r="B13820" t="s">
        <v>7057</v>
      </c>
      <c r="C13820" t="s">
        <v>7073</v>
      </c>
      <c r="D13820">
        <v>1</v>
      </c>
      <c r="E13820" t="s">
        <v>9059</v>
      </c>
      <c r="F13820">
        <v>1</v>
      </c>
      <c r="G13820">
        <v>1</v>
      </c>
      <c r="H13820" s="4" t="str">
        <f t="shared" si="430"/>
        <v>2CG136.1</v>
      </c>
      <c r="I13820" s="4" t="str">
        <f t="shared" si="431"/>
        <v>SG2_P0_VDDIO</v>
      </c>
    </row>
    <row r="13821" spans="1:9">
      <c r="A13821" t="s">
        <v>261</v>
      </c>
      <c r="B13821" t="s">
        <v>7057</v>
      </c>
      <c r="C13821" t="s">
        <v>7073</v>
      </c>
      <c r="D13821">
        <v>2</v>
      </c>
      <c r="E13821" t="s">
        <v>169</v>
      </c>
      <c r="F13821">
        <v>2</v>
      </c>
      <c r="G13821">
        <v>2</v>
      </c>
      <c r="H13821" s="4" t="str">
        <f t="shared" si="430"/>
        <v>2CG136.2</v>
      </c>
      <c r="I13821" s="4" t="str">
        <f t="shared" si="431"/>
        <v>DGND</v>
      </c>
    </row>
    <row r="13822" spans="1:9">
      <c r="A13822" t="s">
        <v>261</v>
      </c>
      <c r="B13822" t="s">
        <v>7057</v>
      </c>
      <c r="C13822" t="s">
        <v>7074</v>
      </c>
      <c r="D13822">
        <v>1</v>
      </c>
      <c r="E13822" t="s">
        <v>9059</v>
      </c>
      <c r="F13822">
        <v>1</v>
      </c>
      <c r="G13822">
        <v>1</v>
      </c>
      <c r="H13822" s="4" t="str">
        <f t="shared" si="430"/>
        <v>2CG137.1</v>
      </c>
      <c r="I13822" s="4" t="str">
        <f t="shared" si="431"/>
        <v>SG2_P0_VDDIO</v>
      </c>
    </row>
    <row r="13823" spans="1:9">
      <c r="A13823" t="s">
        <v>261</v>
      </c>
      <c r="B13823" t="s">
        <v>7057</v>
      </c>
      <c r="C13823" t="s">
        <v>7074</v>
      </c>
      <c r="D13823">
        <v>2</v>
      </c>
      <c r="E13823" t="s">
        <v>169</v>
      </c>
      <c r="F13823">
        <v>2</v>
      </c>
      <c r="G13823">
        <v>2</v>
      </c>
      <c r="H13823" s="4" t="str">
        <f t="shared" si="430"/>
        <v>2CG137.2</v>
      </c>
      <c r="I13823" s="4" t="str">
        <f t="shared" si="431"/>
        <v>DGND</v>
      </c>
    </row>
    <row r="13824" spans="1:9">
      <c r="A13824" t="s">
        <v>261</v>
      </c>
      <c r="B13824" t="s">
        <v>7057</v>
      </c>
      <c r="C13824" t="s">
        <v>7075</v>
      </c>
      <c r="D13824">
        <v>1</v>
      </c>
      <c r="E13824" t="s">
        <v>9059</v>
      </c>
      <c r="F13824">
        <v>1</v>
      </c>
      <c r="G13824">
        <v>1</v>
      </c>
      <c r="H13824" s="4" t="str">
        <f t="shared" si="430"/>
        <v>2CG138.1</v>
      </c>
      <c r="I13824" s="4" t="str">
        <f t="shared" si="431"/>
        <v>SG2_P0_VDDIO</v>
      </c>
    </row>
    <row r="13825" spans="1:9">
      <c r="A13825" t="s">
        <v>261</v>
      </c>
      <c r="B13825" t="s">
        <v>7057</v>
      </c>
      <c r="C13825" t="s">
        <v>7075</v>
      </c>
      <c r="D13825">
        <v>2</v>
      </c>
      <c r="E13825" t="s">
        <v>169</v>
      </c>
      <c r="F13825">
        <v>2</v>
      </c>
      <c r="G13825">
        <v>2</v>
      </c>
      <c r="H13825" s="4" t="str">
        <f t="shared" si="430"/>
        <v>2CG138.2</v>
      </c>
      <c r="I13825" s="4" t="str">
        <f t="shared" si="431"/>
        <v>DGND</v>
      </c>
    </row>
    <row r="13826" spans="1:9">
      <c r="A13826" t="s">
        <v>261</v>
      </c>
      <c r="B13826" t="s">
        <v>7057</v>
      </c>
      <c r="C13826" t="s">
        <v>7076</v>
      </c>
      <c r="D13826">
        <v>1</v>
      </c>
      <c r="E13826" t="s">
        <v>9059</v>
      </c>
      <c r="F13826">
        <v>1</v>
      </c>
      <c r="G13826">
        <v>1</v>
      </c>
      <c r="H13826" s="4" t="str">
        <f t="shared" ref="H13826:H13889" si="432">CONCATENATE(C13826,".",F13826)</f>
        <v>2CG139.1</v>
      </c>
      <c r="I13826" s="4" t="str">
        <f t="shared" ref="I13826:I13889" si="433">E13826</f>
        <v>SG2_P0_VDDIO</v>
      </c>
    </row>
    <row r="13827" spans="1:9">
      <c r="A13827" t="s">
        <v>261</v>
      </c>
      <c r="B13827" t="s">
        <v>7057</v>
      </c>
      <c r="C13827" t="s">
        <v>7076</v>
      </c>
      <c r="D13827">
        <v>2</v>
      </c>
      <c r="E13827" t="s">
        <v>169</v>
      </c>
      <c r="F13827">
        <v>2</v>
      </c>
      <c r="G13827">
        <v>2</v>
      </c>
      <c r="H13827" s="4" t="str">
        <f t="shared" si="432"/>
        <v>2CG139.2</v>
      </c>
      <c r="I13827" s="4" t="str">
        <f t="shared" si="433"/>
        <v>DGND</v>
      </c>
    </row>
    <row r="13828" spans="1:9">
      <c r="A13828" t="s">
        <v>261</v>
      </c>
      <c r="B13828" t="s">
        <v>7057</v>
      </c>
      <c r="C13828" t="s">
        <v>9819</v>
      </c>
      <c r="D13828">
        <v>1</v>
      </c>
      <c r="E13828" t="s">
        <v>9061</v>
      </c>
      <c r="F13828">
        <v>1</v>
      </c>
      <c r="G13828">
        <v>1</v>
      </c>
      <c r="H13828" s="4" t="str">
        <f t="shared" si="432"/>
        <v>2CG140.1</v>
      </c>
      <c r="I13828" s="4" t="str">
        <f t="shared" si="433"/>
        <v>SG2_P5_VDDIO</v>
      </c>
    </row>
    <row r="13829" spans="1:9">
      <c r="A13829" t="s">
        <v>261</v>
      </c>
      <c r="B13829" t="s">
        <v>7057</v>
      </c>
      <c r="C13829" t="s">
        <v>9819</v>
      </c>
      <c r="D13829">
        <v>2</v>
      </c>
      <c r="E13829" t="s">
        <v>169</v>
      </c>
      <c r="F13829">
        <v>2</v>
      </c>
      <c r="G13829">
        <v>2</v>
      </c>
      <c r="H13829" s="4" t="str">
        <f t="shared" si="432"/>
        <v>2CG140.2</v>
      </c>
      <c r="I13829" s="4" t="str">
        <f t="shared" si="433"/>
        <v>DGND</v>
      </c>
    </row>
    <row r="13830" spans="1:9">
      <c r="A13830" t="s">
        <v>261</v>
      </c>
      <c r="B13830" t="s">
        <v>7057</v>
      </c>
      <c r="C13830" t="s">
        <v>9820</v>
      </c>
      <c r="D13830">
        <v>1</v>
      </c>
      <c r="E13830" t="s">
        <v>9061</v>
      </c>
      <c r="F13830">
        <v>1</v>
      </c>
      <c r="G13830">
        <v>1</v>
      </c>
      <c r="H13830" s="4" t="str">
        <f t="shared" si="432"/>
        <v>2CG141.1</v>
      </c>
      <c r="I13830" s="4" t="str">
        <f t="shared" si="433"/>
        <v>SG2_P5_VDDIO</v>
      </c>
    </row>
    <row r="13831" spans="1:9">
      <c r="A13831" t="s">
        <v>261</v>
      </c>
      <c r="B13831" t="s">
        <v>7057</v>
      </c>
      <c r="C13831" t="s">
        <v>9820</v>
      </c>
      <c r="D13831">
        <v>2</v>
      </c>
      <c r="E13831" t="s">
        <v>169</v>
      </c>
      <c r="F13831">
        <v>2</v>
      </c>
      <c r="G13831">
        <v>2</v>
      </c>
      <c r="H13831" s="4" t="str">
        <f t="shared" si="432"/>
        <v>2CG141.2</v>
      </c>
      <c r="I13831" s="4" t="str">
        <f t="shared" si="433"/>
        <v>DGND</v>
      </c>
    </row>
    <row r="13832" spans="1:9">
      <c r="A13832" t="s">
        <v>261</v>
      </c>
      <c r="B13832" t="s">
        <v>7057</v>
      </c>
      <c r="C13832" t="s">
        <v>9821</v>
      </c>
      <c r="D13832">
        <v>1</v>
      </c>
      <c r="E13832" t="s">
        <v>4870</v>
      </c>
      <c r="F13832">
        <v>1</v>
      </c>
      <c r="G13832">
        <v>1</v>
      </c>
      <c r="H13832" s="4" t="str">
        <f t="shared" si="432"/>
        <v>2CG143.1</v>
      </c>
      <c r="I13832" s="4" t="str">
        <f t="shared" si="433"/>
        <v>SG2_GPIO_VDDIO</v>
      </c>
    </row>
    <row r="13833" spans="1:9">
      <c r="A13833" t="s">
        <v>261</v>
      </c>
      <c r="B13833" t="s">
        <v>7057</v>
      </c>
      <c r="C13833" t="s">
        <v>9821</v>
      </c>
      <c r="D13833">
        <v>2</v>
      </c>
      <c r="E13833" t="s">
        <v>169</v>
      </c>
      <c r="F13833">
        <v>2</v>
      </c>
      <c r="G13833">
        <v>2</v>
      </c>
      <c r="H13833" s="4" t="str">
        <f t="shared" si="432"/>
        <v>2CG143.2</v>
      </c>
      <c r="I13833" s="4" t="str">
        <f t="shared" si="433"/>
        <v>DGND</v>
      </c>
    </row>
    <row r="13834" spans="1:9">
      <c r="A13834" t="s">
        <v>261</v>
      </c>
      <c r="B13834" t="s">
        <v>7057</v>
      </c>
      <c r="C13834" t="s">
        <v>7077</v>
      </c>
      <c r="D13834">
        <v>1</v>
      </c>
      <c r="E13834" t="s">
        <v>3987</v>
      </c>
      <c r="F13834">
        <v>1</v>
      </c>
      <c r="G13834">
        <v>1</v>
      </c>
      <c r="H13834" s="4" t="str">
        <f t="shared" si="432"/>
        <v>2CG144.1</v>
      </c>
      <c r="I13834" s="4" t="str">
        <f t="shared" si="433"/>
        <v>SG2_SRC_DVDD33</v>
      </c>
    </row>
    <row r="13835" spans="1:9">
      <c r="A13835" t="s">
        <v>261</v>
      </c>
      <c r="B13835" t="s">
        <v>7057</v>
      </c>
      <c r="C13835" t="s">
        <v>7077</v>
      </c>
      <c r="D13835">
        <v>2</v>
      </c>
      <c r="E13835" t="s">
        <v>169</v>
      </c>
      <c r="F13835">
        <v>2</v>
      </c>
      <c r="G13835">
        <v>2</v>
      </c>
      <c r="H13835" s="4" t="str">
        <f t="shared" si="432"/>
        <v>2CG144.2</v>
      </c>
      <c r="I13835" s="4" t="str">
        <f t="shared" si="433"/>
        <v>DGND</v>
      </c>
    </row>
    <row r="13836" spans="1:9">
      <c r="A13836" t="s">
        <v>261</v>
      </c>
      <c r="B13836" t="s">
        <v>7057</v>
      </c>
      <c r="C13836" t="s">
        <v>7078</v>
      </c>
      <c r="D13836">
        <v>1</v>
      </c>
      <c r="E13836" t="s">
        <v>9060</v>
      </c>
      <c r="F13836">
        <v>1</v>
      </c>
      <c r="G13836">
        <v>1</v>
      </c>
      <c r="H13836" s="4" t="str">
        <f t="shared" si="432"/>
        <v>2CG145.1</v>
      </c>
      <c r="I13836" s="4" t="str">
        <f t="shared" si="433"/>
        <v>SG2_P1_VDDIO</v>
      </c>
    </row>
    <row r="13837" spans="1:9">
      <c r="A13837" t="s">
        <v>261</v>
      </c>
      <c r="B13837" t="s">
        <v>7057</v>
      </c>
      <c r="C13837" t="s">
        <v>7078</v>
      </c>
      <c r="D13837">
        <v>2</v>
      </c>
      <c r="E13837" t="s">
        <v>169</v>
      </c>
      <c r="F13837">
        <v>2</v>
      </c>
      <c r="G13837">
        <v>2</v>
      </c>
      <c r="H13837" s="4" t="str">
        <f t="shared" si="432"/>
        <v>2CG145.2</v>
      </c>
      <c r="I13837" s="4" t="str">
        <f t="shared" si="433"/>
        <v>DGND</v>
      </c>
    </row>
    <row r="13838" spans="1:9">
      <c r="A13838" t="s">
        <v>261</v>
      </c>
      <c r="B13838" t="s">
        <v>7057</v>
      </c>
      <c r="C13838" t="s">
        <v>7079</v>
      </c>
      <c r="D13838">
        <v>1</v>
      </c>
      <c r="E13838" t="s">
        <v>9060</v>
      </c>
      <c r="F13838">
        <v>1</v>
      </c>
      <c r="G13838">
        <v>1</v>
      </c>
      <c r="H13838" s="4" t="str">
        <f t="shared" si="432"/>
        <v>2CG146.1</v>
      </c>
      <c r="I13838" s="4" t="str">
        <f t="shared" si="433"/>
        <v>SG2_P1_VDDIO</v>
      </c>
    </row>
    <row r="13839" spans="1:9">
      <c r="A13839" t="s">
        <v>261</v>
      </c>
      <c r="B13839" t="s">
        <v>7057</v>
      </c>
      <c r="C13839" t="s">
        <v>7079</v>
      </c>
      <c r="D13839">
        <v>2</v>
      </c>
      <c r="E13839" t="s">
        <v>169</v>
      </c>
      <c r="F13839">
        <v>2</v>
      </c>
      <c r="G13839">
        <v>2</v>
      </c>
      <c r="H13839" s="4" t="str">
        <f t="shared" si="432"/>
        <v>2CG146.2</v>
      </c>
      <c r="I13839" s="4" t="str">
        <f t="shared" si="433"/>
        <v>DGND</v>
      </c>
    </row>
    <row r="13840" spans="1:9">
      <c r="A13840" t="s">
        <v>261</v>
      </c>
      <c r="B13840" t="s">
        <v>7057</v>
      </c>
      <c r="C13840" t="s">
        <v>7080</v>
      </c>
      <c r="D13840">
        <v>1</v>
      </c>
      <c r="E13840" t="s">
        <v>9060</v>
      </c>
      <c r="F13840">
        <v>1</v>
      </c>
      <c r="G13840">
        <v>1</v>
      </c>
      <c r="H13840" s="4" t="str">
        <f t="shared" si="432"/>
        <v>2CG147.1</v>
      </c>
      <c r="I13840" s="4" t="str">
        <f t="shared" si="433"/>
        <v>SG2_P1_VDDIO</v>
      </c>
    </row>
    <row r="13841" spans="1:9">
      <c r="A13841" t="s">
        <v>261</v>
      </c>
      <c r="B13841" t="s">
        <v>7057</v>
      </c>
      <c r="C13841" t="s">
        <v>7080</v>
      </c>
      <c r="D13841">
        <v>2</v>
      </c>
      <c r="E13841" t="s">
        <v>169</v>
      </c>
      <c r="F13841">
        <v>2</v>
      </c>
      <c r="G13841">
        <v>2</v>
      </c>
      <c r="H13841" s="4" t="str">
        <f t="shared" si="432"/>
        <v>2CG147.2</v>
      </c>
      <c r="I13841" s="4" t="str">
        <f t="shared" si="433"/>
        <v>DGND</v>
      </c>
    </row>
    <row r="13842" spans="1:9">
      <c r="A13842" t="s">
        <v>261</v>
      </c>
      <c r="B13842" t="s">
        <v>7057</v>
      </c>
      <c r="C13842" t="s">
        <v>7081</v>
      </c>
      <c r="D13842">
        <v>1</v>
      </c>
      <c r="E13842" t="s">
        <v>9060</v>
      </c>
      <c r="F13842">
        <v>1</v>
      </c>
      <c r="G13842">
        <v>1</v>
      </c>
      <c r="H13842" s="4" t="str">
        <f t="shared" si="432"/>
        <v>2CG148.1</v>
      </c>
      <c r="I13842" s="4" t="str">
        <f t="shared" si="433"/>
        <v>SG2_P1_VDDIO</v>
      </c>
    </row>
    <row r="13843" spans="1:9">
      <c r="A13843" t="s">
        <v>261</v>
      </c>
      <c r="B13843" t="s">
        <v>7057</v>
      </c>
      <c r="C13843" t="s">
        <v>7081</v>
      </c>
      <c r="D13843">
        <v>2</v>
      </c>
      <c r="E13843" t="s">
        <v>169</v>
      </c>
      <c r="F13843">
        <v>2</v>
      </c>
      <c r="G13843">
        <v>2</v>
      </c>
      <c r="H13843" s="4" t="str">
        <f t="shared" si="432"/>
        <v>2CG148.2</v>
      </c>
      <c r="I13843" s="4" t="str">
        <f t="shared" si="433"/>
        <v>DGND</v>
      </c>
    </row>
    <row r="13844" spans="1:9">
      <c r="A13844" t="s">
        <v>261</v>
      </c>
      <c r="B13844" t="s">
        <v>7057</v>
      </c>
      <c r="C13844" t="s">
        <v>7082</v>
      </c>
      <c r="D13844">
        <v>1</v>
      </c>
      <c r="E13844" t="s">
        <v>3987</v>
      </c>
      <c r="F13844">
        <v>1</v>
      </c>
      <c r="G13844">
        <v>1</v>
      </c>
      <c r="H13844" s="4" t="str">
        <f t="shared" si="432"/>
        <v>2CG149.1</v>
      </c>
      <c r="I13844" s="4" t="str">
        <f t="shared" si="433"/>
        <v>SG2_SRC_DVDD33</v>
      </c>
    </row>
    <row r="13845" spans="1:9">
      <c r="A13845" t="s">
        <v>261</v>
      </c>
      <c r="B13845" t="s">
        <v>7057</v>
      </c>
      <c r="C13845" t="s">
        <v>7082</v>
      </c>
      <c r="D13845">
        <v>2</v>
      </c>
      <c r="E13845" t="s">
        <v>169</v>
      </c>
      <c r="F13845">
        <v>2</v>
      </c>
      <c r="G13845">
        <v>2</v>
      </c>
      <c r="H13845" s="4" t="str">
        <f t="shared" si="432"/>
        <v>2CG149.2</v>
      </c>
      <c r="I13845" s="4" t="str">
        <f t="shared" si="433"/>
        <v>DGND</v>
      </c>
    </row>
    <row r="13846" spans="1:9">
      <c r="A13846" t="s">
        <v>261</v>
      </c>
      <c r="B13846" t="s">
        <v>7057</v>
      </c>
      <c r="C13846" t="s">
        <v>7083</v>
      </c>
      <c r="D13846">
        <v>1</v>
      </c>
      <c r="E13846" t="s">
        <v>9061</v>
      </c>
      <c r="F13846">
        <v>1</v>
      </c>
      <c r="G13846">
        <v>1</v>
      </c>
      <c r="H13846" s="4" t="str">
        <f t="shared" si="432"/>
        <v>2CG150.1</v>
      </c>
      <c r="I13846" s="4" t="str">
        <f t="shared" si="433"/>
        <v>SG2_P5_VDDIO</v>
      </c>
    </row>
    <row r="13847" spans="1:9">
      <c r="A13847" t="s">
        <v>261</v>
      </c>
      <c r="B13847" t="s">
        <v>7057</v>
      </c>
      <c r="C13847" t="s">
        <v>7083</v>
      </c>
      <c r="D13847">
        <v>2</v>
      </c>
      <c r="E13847" t="s">
        <v>169</v>
      </c>
      <c r="F13847">
        <v>2</v>
      </c>
      <c r="G13847">
        <v>2</v>
      </c>
      <c r="H13847" s="4" t="str">
        <f t="shared" si="432"/>
        <v>2CG150.2</v>
      </c>
      <c r="I13847" s="4" t="str">
        <f t="shared" si="433"/>
        <v>DGND</v>
      </c>
    </row>
    <row r="13848" spans="1:9">
      <c r="A13848" t="s">
        <v>261</v>
      </c>
      <c r="B13848" t="s">
        <v>7057</v>
      </c>
      <c r="C13848" t="s">
        <v>7084</v>
      </c>
      <c r="D13848">
        <v>1</v>
      </c>
      <c r="E13848" t="s">
        <v>9061</v>
      </c>
      <c r="F13848">
        <v>1</v>
      </c>
      <c r="G13848">
        <v>1</v>
      </c>
      <c r="H13848" s="4" t="str">
        <f t="shared" si="432"/>
        <v>2CG151.1</v>
      </c>
      <c r="I13848" s="4" t="str">
        <f t="shared" si="433"/>
        <v>SG2_P5_VDDIO</v>
      </c>
    </row>
    <row r="13849" spans="1:9">
      <c r="A13849" t="s">
        <v>261</v>
      </c>
      <c r="B13849" t="s">
        <v>7057</v>
      </c>
      <c r="C13849" t="s">
        <v>7084</v>
      </c>
      <c r="D13849">
        <v>2</v>
      </c>
      <c r="E13849" t="s">
        <v>169</v>
      </c>
      <c r="F13849">
        <v>2</v>
      </c>
      <c r="G13849">
        <v>2</v>
      </c>
      <c r="H13849" s="4" t="str">
        <f t="shared" si="432"/>
        <v>2CG151.2</v>
      </c>
      <c r="I13849" s="4" t="str">
        <f t="shared" si="433"/>
        <v>DGND</v>
      </c>
    </row>
    <row r="13850" spans="1:9">
      <c r="A13850" t="s">
        <v>261</v>
      </c>
      <c r="B13850" t="s">
        <v>7057</v>
      </c>
      <c r="C13850" t="s">
        <v>7085</v>
      </c>
      <c r="D13850">
        <v>1</v>
      </c>
      <c r="E13850" t="s">
        <v>9061</v>
      </c>
      <c r="F13850">
        <v>1</v>
      </c>
      <c r="G13850">
        <v>1</v>
      </c>
      <c r="H13850" s="4" t="str">
        <f t="shared" si="432"/>
        <v>2CG152.1</v>
      </c>
      <c r="I13850" s="4" t="str">
        <f t="shared" si="433"/>
        <v>SG2_P5_VDDIO</v>
      </c>
    </row>
    <row r="13851" spans="1:9">
      <c r="A13851" t="s">
        <v>261</v>
      </c>
      <c r="B13851" t="s">
        <v>7057</v>
      </c>
      <c r="C13851" t="s">
        <v>7085</v>
      </c>
      <c r="D13851">
        <v>2</v>
      </c>
      <c r="E13851" t="s">
        <v>169</v>
      </c>
      <c r="F13851">
        <v>2</v>
      </c>
      <c r="G13851">
        <v>2</v>
      </c>
      <c r="H13851" s="4" t="str">
        <f t="shared" si="432"/>
        <v>2CG152.2</v>
      </c>
      <c r="I13851" s="4" t="str">
        <f t="shared" si="433"/>
        <v>DGND</v>
      </c>
    </row>
    <row r="13852" spans="1:9">
      <c r="A13852" t="s">
        <v>261</v>
      </c>
      <c r="B13852" t="s">
        <v>7057</v>
      </c>
      <c r="C13852" t="s">
        <v>7086</v>
      </c>
      <c r="D13852">
        <v>1</v>
      </c>
      <c r="E13852" t="s">
        <v>3987</v>
      </c>
      <c r="F13852">
        <v>1</v>
      </c>
      <c r="G13852">
        <v>1</v>
      </c>
      <c r="H13852" s="4" t="str">
        <f t="shared" si="432"/>
        <v>2CG154.1</v>
      </c>
      <c r="I13852" s="4" t="str">
        <f t="shared" si="433"/>
        <v>SG2_SRC_DVDD33</v>
      </c>
    </row>
    <row r="13853" spans="1:9">
      <c r="A13853" t="s">
        <v>261</v>
      </c>
      <c r="B13853" t="s">
        <v>7057</v>
      </c>
      <c r="C13853" t="s">
        <v>7086</v>
      </c>
      <c r="D13853">
        <v>2</v>
      </c>
      <c r="E13853" t="s">
        <v>169</v>
      </c>
      <c r="F13853">
        <v>2</v>
      </c>
      <c r="G13853">
        <v>2</v>
      </c>
      <c r="H13853" s="4" t="str">
        <f t="shared" si="432"/>
        <v>2CG154.2</v>
      </c>
      <c r="I13853" s="4" t="str">
        <f t="shared" si="433"/>
        <v>DGND</v>
      </c>
    </row>
    <row r="13854" spans="1:9">
      <c r="A13854" t="s">
        <v>261</v>
      </c>
      <c r="B13854" t="s">
        <v>7057</v>
      </c>
      <c r="C13854" t="s">
        <v>8419</v>
      </c>
      <c r="D13854">
        <v>1</v>
      </c>
      <c r="E13854" t="s">
        <v>3987</v>
      </c>
      <c r="F13854">
        <v>1</v>
      </c>
      <c r="G13854">
        <v>1</v>
      </c>
      <c r="H13854" s="4" t="str">
        <f t="shared" si="432"/>
        <v>2CG180.1</v>
      </c>
      <c r="I13854" s="4" t="str">
        <f t="shared" si="433"/>
        <v>SG2_SRC_DVDD33</v>
      </c>
    </row>
    <row r="13855" spans="1:9">
      <c r="A13855" t="s">
        <v>261</v>
      </c>
      <c r="B13855" t="s">
        <v>7057</v>
      </c>
      <c r="C13855" t="s">
        <v>8419</v>
      </c>
      <c r="D13855">
        <v>2</v>
      </c>
      <c r="E13855" t="s">
        <v>169</v>
      </c>
      <c r="F13855">
        <v>2</v>
      </c>
      <c r="G13855">
        <v>2</v>
      </c>
      <c r="H13855" s="4" t="str">
        <f t="shared" si="432"/>
        <v>2CG180.2</v>
      </c>
      <c r="I13855" s="4" t="str">
        <f t="shared" si="433"/>
        <v>DGND</v>
      </c>
    </row>
    <row r="13856" spans="1:9">
      <c r="A13856" t="s">
        <v>261</v>
      </c>
      <c r="B13856" t="s">
        <v>7057</v>
      </c>
      <c r="C13856" t="s">
        <v>8420</v>
      </c>
      <c r="D13856">
        <v>1</v>
      </c>
      <c r="E13856" t="s">
        <v>3987</v>
      </c>
      <c r="F13856">
        <v>1</v>
      </c>
      <c r="G13856">
        <v>1</v>
      </c>
      <c r="H13856" s="4" t="str">
        <f t="shared" si="432"/>
        <v>2CG181.1</v>
      </c>
      <c r="I13856" s="4" t="str">
        <f t="shared" si="433"/>
        <v>SG2_SRC_DVDD33</v>
      </c>
    </row>
    <row r="13857" spans="1:9">
      <c r="A13857" t="s">
        <v>261</v>
      </c>
      <c r="B13857" t="s">
        <v>7057</v>
      </c>
      <c r="C13857" t="s">
        <v>8420</v>
      </c>
      <c r="D13857">
        <v>2</v>
      </c>
      <c r="E13857" t="s">
        <v>169</v>
      </c>
      <c r="F13857">
        <v>2</v>
      </c>
      <c r="G13857">
        <v>2</v>
      </c>
      <c r="H13857" s="4" t="str">
        <f t="shared" si="432"/>
        <v>2CG181.2</v>
      </c>
      <c r="I13857" s="4" t="str">
        <f t="shared" si="433"/>
        <v>DGND</v>
      </c>
    </row>
    <row r="13858" spans="1:9">
      <c r="A13858" t="s">
        <v>261</v>
      </c>
      <c r="B13858" t="s">
        <v>7057</v>
      </c>
      <c r="C13858" t="s">
        <v>8421</v>
      </c>
      <c r="D13858">
        <v>1</v>
      </c>
      <c r="E13858" t="s">
        <v>3987</v>
      </c>
      <c r="F13858">
        <v>1</v>
      </c>
      <c r="G13858">
        <v>1</v>
      </c>
      <c r="H13858" s="4" t="str">
        <f t="shared" si="432"/>
        <v>2CG182.1</v>
      </c>
      <c r="I13858" s="4" t="str">
        <f t="shared" si="433"/>
        <v>SG2_SRC_DVDD33</v>
      </c>
    </row>
    <row r="13859" spans="1:9">
      <c r="A13859" t="s">
        <v>261</v>
      </c>
      <c r="B13859" t="s">
        <v>7057</v>
      </c>
      <c r="C13859" t="s">
        <v>8421</v>
      </c>
      <c r="D13859">
        <v>2</v>
      </c>
      <c r="E13859" t="s">
        <v>169</v>
      </c>
      <c r="F13859">
        <v>2</v>
      </c>
      <c r="G13859">
        <v>2</v>
      </c>
      <c r="H13859" s="4" t="str">
        <f t="shared" si="432"/>
        <v>2CG182.2</v>
      </c>
      <c r="I13859" s="4" t="str">
        <f t="shared" si="433"/>
        <v>DGND</v>
      </c>
    </row>
    <row r="13860" spans="1:9">
      <c r="A13860" t="s">
        <v>261</v>
      </c>
      <c r="B13860" t="s">
        <v>7057</v>
      </c>
      <c r="C13860" t="s">
        <v>8422</v>
      </c>
      <c r="D13860">
        <v>1</v>
      </c>
      <c r="E13860" t="s">
        <v>3987</v>
      </c>
      <c r="F13860">
        <v>1</v>
      </c>
      <c r="G13860">
        <v>1</v>
      </c>
      <c r="H13860" s="4" t="str">
        <f t="shared" si="432"/>
        <v>2CG183.1</v>
      </c>
      <c r="I13860" s="4" t="str">
        <f t="shared" si="433"/>
        <v>SG2_SRC_DVDD33</v>
      </c>
    </row>
    <row r="13861" spans="1:9">
      <c r="A13861" t="s">
        <v>261</v>
      </c>
      <c r="B13861" t="s">
        <v>7057</v>
      </c>
      <c r="C13861" t="s">
        <v>8422</v>
      </c>
      <c r="D13861">
        <v>2</v>
      </c>
      <c r="E13861" t="s">
        <v>169</v>
      </c>
      <c r="F13861">
        <v>2</v>
      </c>
      <c r="G13861">
        <v>2</v>
      </c>
      <c r="H13861" s="4" t="str">
        <f t="shared" si="432"/>
        <v>2CG183.2</v>
      </c>
      <c r="I13861" s="4" t="str">
        <f t="shared" si="433"/>
        <v>DGND</v>
      </c>
    </row>
    <row r="13862" spans="1:9">
      <c r="A13862" t="s">
        <v>261</v>
      </c>
      <c r="B13862" t="s">
        <v>7057</v>
      </c>
      <c r="C13862" t="s">
        <v>7087</v>
      </c>
      <c r="D13862">
        <v>1</v>
      </c>
      <c r="E13862" t="s">
        <v>4870</v>
      </c>
      <c r="F13862">
        <v>1</v>
      </c>
      <c r="G13862">
        <v>1</v>
      </c>
      <c r="H13862" s="4" t="str">
        <f t="shared" si="432"/>
        <v>2RG64.1</v>
      </c>
      <c r="I13862" s="4" t="str">
        <f t="shared" si="433"/>
        <v>SG2_GPIO_VDDIO</v>
      </c>
    </row>
    <row r="13863" spans="1:9">
      <c r="A13863" t="s">
        <v>261</v>
      </c>
      <c r="B13863" t="s">
        <v>7057</v>
      </c>
      <c r="C13863" t="s">
        <v>7087</v>
      </c>
      <c r="D13863">
        <v>2</v>
      </c>
      <c r="E13863" t="s">
        <v>3987</v>
      </c>
      <c r="F13863">
        <v>2</v>
      </c>
      <c r="G13863">
        <v>2</v>
      </c>
      <c r="H13863" s="4" t="str">
        <f t="shared" si="432"/>
        <v>2RG64.2</v>
      </c>
      <c r="I13863" s="4" t="str">
        <f t="shared" si="433"/>
        <v>SG2_SRC_DVDD33</v>
      </c>
    </row>
    <row r="13864" spans="1:9">
      <c r="A13864" t="s">
        <v>261</v>
      </c>
      <c r="B13864" t="s">
        <v>7057</v>
      </c>
      <c r="C13864" t="s">
        <v>9381</v>
      </c>
      <c r="D13864" t="s">
        <v>2998</v>
      </c>
      <c r="E13864" t="s">
        <v>4870</v>
      </c>
      <c r="F13864" t="s">
        <v>432</v>
      </c>
      <c r="G13864" t="s">
        <v>2998</v>
      </c>
      <c r="H13864" s="4" t="str">
        <f t="shared" si="432"/>
        <v>GOLD2.L7</v>
      </c>
      <c r="I13864" s="4" t="str">
        <f t="shared" si="433"/>
        <v>SG2_GPIO_VDDIO</v>
      </c>
    </row>
    <row r="13865" spans="1:9">
      <c r="A13865" t="s">
        <v>261</v>
      </c>
      <c r="B13865" t="s">
        <v>7057</v>
      </c>
      <c r="C13865" t="s">
        <v>9381</v>
      </c>
      <c r="D13865" t="s">
        <v>2999</v>
      </c>
      <c r="E13865" t="s">
        <v>4870</v>
      </c>
      <c r="F13865" t="s">
        <v>1596</v>
      </c>
      <c r="G13865" t="s">
        <v>2999</v>
      </c>
      <c r="H13865" s="4" t="str">
        <f t="shared" si="432"/>
        <v>GOLD2.M9</v>
      </c>
      <c r="I13865" s="4" t="str">
        <f t="shared" si="433"/>
        <v>SG2_GPIO_VDDIO</v>
      </c>
    </row>
    <row r="13866" spans="1:9">
      <c r="A13866" t="s">
        <v>261</v>
      </c>
      <c r="B13866" t="s">
        <v>7057</v>
      </c>
      <c r="C13866" t="s">
        <v>9381</v>
      </c>
      <c r="D13866" t="s">
        <v>1563</v>
      </c>
      <c r="E13866" t="s">
        <v>4870</v>
      </c>
      <c r="F13866" t="s">
        <v>1336</v>
      </c>
      <c r="G13866" t="s">
        <v>1563</v>
      </c>
      <c r="H13866" s="4" t="str">
        <f t="shared" si="432"/>
        <v>GOLD2.R6</v>
      </c>
      <c r="I13866" s="4" t="str">
        <f t="shared" si="433"/>
        <v>SG2_GPIO_VDDIO</v>
      </c>
    </row>
    <row r="13867" spans="1:9">
      <c r="A13867" t="s">
        <v>261</v>
      </c>
      <c r="B13867" t="s">
        <v>7057</v>
      </c>
      <c r="C13867" t="s">
        <v>9381</v>
      </c>
      <c r="D13867" t="s">
        <v>1565</v>
      </c>
      <c r="E13867" t="s">
        <v>4870</v>
      </c>
      <c r="F13867" t="s">
        <v>321</v>
      </c>
      <c r="G13867" t="s">
        <v>1565</v>
      </c>
      <c r="H13867" s="4" t="str">
        <f t="shared" si="432"/>
        <v>GOLD2.T6</v>
      </c>
      <c r="I13867" s="4" t="str">
        <f t="shared" si="433"/>
        <v>SG2_GPIO_VDDIO</v>
      </c>
    </row>
    <row r="13868" spans="1:9">
      <c r="A13868" t="s">
        <v>261</v>
      </c>
      <c r="B13868" t="s">
        <v>7057</v>
      </c>
      <c r="C13868" t="s">
        <v>9381</v>
      </c>
      <c r="D13868" t="s">
        <v>3001</v>
      </c>
      <c r="E13868" t="s">
        <v>4871</v>
      </c>
      <c r="F13868" t="s">
        <v>429</v>
      </c>
      <c r="G13868" t="s">
        <v>3001</v>
      </c>
      <c r="H13868" s="4" t="str">
        <f t="shared" si="432"/>
        <v>GOLD2.H7</v>
      </c>
      <c r="I13868" s="4" t="str">
        <f t="shared" si="433"/>
        <v>SG2_P0_LDOOUT</v>
      </c>
    </row>
    <row r="13869" spans="1:9">
      <c r="A13869" t="s">
        <v>261</v>
      </c>
      <c r="B13869" t="s">
        <v>7057</v>
      </c>
      <c r="C13869" t="s">
        <v>9381</v>
      </c>
      <c r="D13869" t="s">
        <v>3002</v>
      </c>
      <c r="E13869" t="s">
        <v>4871</v>
      </c>
      <c r="F13869" t="s">
        <v>430</v>
      </c>
      <c r="G13869" t="s">
        <v>3002</v>
      </c>
      <c r="H13869" s="4" t="str">
        <f t="shared" si="432"/>
        <v>GOLD2.H8</v>
      </c>
      <c r="I13869" s="4" t="str">
        <f t="shared" si="433"/>
        <v>SG2_P0_LDOOUT</v>
      </c>
    </row>
    <row r="13870" spans="1:9">
      <c r="A13870" t="s">
        <v>261</v>
      </c>
      <c r="B13870" t="s">
        <v>7057</v>
      </c>
      <c r="C13870" t="s">
        <v>9381</v>
      </c>
      <c r="D13870" t="s">
        <v>3003</v>
      </c>
      <c r="E13870" t="s">
        <v>9059</v>
      </c>
      <c r="F13870" t="s">
        <v>213</v>
      </c>
      <c r="G13870" t="s">
        <v>3003</v>
      </c>
      <c r="H13870" s="4" t="str">
        <f t="shared" si="432"/>
        <v>GOLD2.B1</v>
      </c>
      <c r="I13870" s="4" t="str">
        <f t="shared" si="433"/>
        <v>SG2_P0_VDDIO</v>
      </c>
    </row>
    <row r="13871" spans="1:9">
      <c r="A13871" t="s">
        <v>261</v>
      </c>
      <c r="B13871" t="s">
        <v>7057</v>
      </c>
      <c r="C13871" t="s">
        <v>9381</v>
      </c>
      <c r="D13871" t="s">
        <v>3004</v>
      </c>
      <c r="E13871" t="s">
        <v>9059</v>
      </c>
      <c r="F13871" t="s">
        <v>312</v>
      </c>
      <c r="G13871" t="s">
        <v>3004</v>
      </c>
      <c r="H13871" s="4" t="str">
        <f t="shared" si="432"/>
        <v>GOLD2.F1</v>
      </c>
      <c r="I13871" s="4" t="str">
        <f t="shared" si="433"/>
        <v>SG2_P0_VDDIO</v>
      </c>
    </row>
    <row r="13872" spans="1:9">
      <c r="A13872" t="s">
        <v>261</v>
      </c>
      <c r="B13872" t="s">
        <v>7057</v>
      </c>
      <c r="C13872" t="s">
        <v>9381</v>
      </c>
      <c r="D13872" t="s">
        <v>3005</v>
      </c>
      <c r="E13872" t="s">
        <v>9059</v>
      </c>
      <c r="F13872" t="s">
        <v>360</v>
      </c>
      <c r="G13872" t="s">
        <v>3005</v>
      </c>
      <c r="H13872" s="4" t="str">
        <f t="shared" si="432"/>
        <v>GOLD2.F2</v>
      </c>
      <c r="I13872" s="4" t="str">
        <f t="shared" si="433"/>
        <v>SG2_P0_VDDIO</v>
      </c>
    </row>
    <row r="13873" spans="1:9">
      <c r="A13873" t="s">
        <v>261</v>
      </c>
      <c r="B13873" t="s">
        <v>7057</v>
      </c>
      <c r="C13873" t="s">
        <v>9381</v>
      </c>
      <c r="D13873" t="s">
        <v>3006</v>
      </c>
      <c r="E13873" t="s">
        <v>4872</v>
      </c>
      <c r="F13873" t="s">
        <v>270</v>
      </c>
      <c r="G13873" t="s">
        <v>3006</v>
      </c>
      <c r="H13873" s="4" t="str">
        <f t="shared" si="432"/>
        <v>GOLD2.K13</v>
      </c>
      <c r="I13873" s="4" t="str">
        <f t="shared" si="433"/>
        <v>SG2_P1_LDOOUT</v>
      </c>
    </row>
    <row r="13874" spans="1:9">
      <c r="A13874" t="s">
        <v>261</v>
      </c>
      <c r="B13874" t="s">
        <v>7057</v>
      </c>
      <c r="C13874" t="s">
        <v>9381</v>
      </c>
      <c r="D13874" t="s">
        <v>3007</v>
      </c>
      <c r="E13874" t="s">
        <v>4872</v>
      </c>
      <c r="F13874" t="s">
        <v>454</v>
      </c>
      <c r="G13874" t="s">
        <v>3007</v>
      </c>
      <c r="H13874" s="4" t="str">
        <f t="shared" si="432"/>
        <v>GOLD2.L13</v>
      </c>
      <c r="I13874" s="4" t="str">
        <f t="shared" si="433"/>
        <v>SG2_P1_LDOOUT</v>
      </c>
    </row>
    <row r="13875" spans="1:9">
      <c r="A13875" t="s">
        <v>261</v>
      </c>
      <c r="B13875" t="s">
        <v>7057</v>
      </c>
      <c r="C13875" t="s">
        <v>9381</v>
      </c>
      <c r="D13875" t="s">
        <v>3008</v>
      </c>
      <c r="E13875" t="s">
        <v>9060</v>
      </c>
      <c r="F13875" t="s">
        <v>1385</v>
      </c>
      <c r="G13875" t="s">
        <v>3008</v>
      </c>
      <c r="H13875" s="4" t="str">
        <f t="shared" si="432"/>
        <v>GOLD2.R19</v>
      </c>
      <c r="I13875" s="4" t="str">
        <f t="shared" si="433"/>
        <v>SG2_P1_VDDIO</v>
      </c>
    </row>
    <row r="13876" spans="1:9">
      <c r="A13876" t="s">
        <v>261</v>
      </c>
      <c r="B13876" t="s">
        <v>7057</v>
      </c>
      <c r="C13876" t="s">
        <v>9381</v>
      </c>
      <c r="D13876" t="s">
        <v>3009</v>
      </c>
      <c r="E13876" t="s">
        <v>9060</v>
      </c>
      <c r="F13876" t="s">
        <v>1609</v>
      </c>
      <c r="G13876" t="s">
        <v>3009</v>
      </c>
      <c r="H13876" s="4" t="str">
        <f t="shared" si="432"/>
        <v>GOLD2.T18</v>
      </c>
      <c r="I13876" s="4" t="str">
        <f t="shared" si="433"/>
        <v>SG2_P1_VDDIO</v>
      </c>
    </row>
    <row r="13877" spans="1:9">
      <c r="A13877" t="s">
        <v>261</v>
      </c>
      <c r="B13877" t="s">
        <v>7057</v>
      </c>
      <c r="C13877" t="s">
        <v>9381</v>
      </c>
      <c r="D13877" t="s">
        <v>1567</v>
      </c>
      <c r="E13877" t="s">
        <v>4873</v>
      </c>
      <c r="F13877" t="s">
        <v>269</v>
      </c>
      <c r="G13877" t="s">
        <v>1567</v>
      </c>
      <c r="H13877" s="4" t="str">
        <f t="shared" si="432"/>
        <v>GOLD2.K12</v>
      </c>
      <c r="I13877" s="4" t="str">
        <f t="shared" si="433"/>
        <v>SG2_P5_LDOOUT</v>
      </c>
    </row>
    <row r="13878" spans="1:9">
      <c r="A13878" t="s">
        <v>261</v>
      </c>
      <c r="B13878" t="s">
        <v>7057</v>
      </c>
      <c r="C13878" t="s">
        <v>9381</v>
      </c>
      <c r="D13878" t="s">
        <v>1568</v>
      </c>
      <c r="E13878" t="s">
        <v>4873</v>
      </c>
      <c r="F13878" t="s">
        <v>1590</v>
      </c>
      <c r="G13878" t="s">
        <v>1568</v>
      </c>
      <c r="H13878" s="4" t="str">
        <f t="shared" si="432"/>
        <v>GOLD2.L12</v>
      </c>
      <c r="I13878" s="4" t="str">
        <f t="shared" si="433"/>
        <v>SG2_P5_LDOOUT</v>
      </c>
    </row>
    <row r="13879" spans="1:9">
      <c r="A13879" t="s">
        <v>261</v>
      </c>
      <c r="B13879" t="s">
        <v>7057</v>
      </c>
      <c r="C13879" t="s">
        <v>9381</v>
      </c>
      <c r="D13879" t="s">
        <v>1570</v>
      </c>
      <c r="E13879" t="s">
        <v>9061</v>
      </c>
      <c r="F13879" t="s">
        <v>910</v>
      </c>
      <c r="G13879" t="s">
        <v>1570</v>
      </c>
      <c r="H13879" s="4" t="str">
        <f t="shared" si="432"/>
        <v>GOLD2.D18</v>
      </c>
      <c r="I13879" s="4" t="str">
        <f t="shared" si="433"/>
        <v>SG2_P5_VDDIO</v>
      </c>
    </row>
    <row r="13880" spans="1:9">
      <c r="A13880" t="s">
        <v>261</v>
      </c>
      <c r="B13880" t="s">
        <v>7057</v>
      </c>
      <c r="C13880" t="s">
        <v>9381</v>
      </c>
      <c r="D13880" t="s">
        <v>1572</v>
      </c>
      <c r="E13880" t="s">
        <v>9061</v>
      </c>
      <c r="F13880" t="s">
        <v>1584</v>
      </c>
      <c r="G13880" t="s">
        <v>1572</v>
      </c>
      <c r="H13880" s="4" t="str">
        <f t="shared" si="432"/>
        <v>GOLD2.H18</v>
      </c>
      <c r="I13880" s="4" t="str">
        <f t="shared" si="433"/>
        <v>SG2_P5_VDDIO</v>
      </c>
    </row>
    <row r="13881" spans="1:9">
      <c r="A13881" t="s">
        <v>261</v>
      </c>
      <c r="B13881" t="s">
        <v>7057</v>
      </c>
      <c r="C13881" t="s">
        <v>9381</v>
      </c>
      <c r="D13881" t="s">
        <v>1573</v>
      </c>
      <c r="E13881" t="s">
        <v>9061</v>
      </c>
      <c r="F13881" t="s">
        <v>1585</v>
      </c>
      <c r="G13881" t="s">
        <v>1573</v>
      </c>
      <c r="H13881" s="4" t="str">
        <f t="shared" si="432"/>
        <v>GOLD2.H19</v>
      </c>
      <c r="I13881" s="4" t="str">
        <f t="shared" si="433"/>
        <v>SG2_P5_VDDIO</v>
      </c>
    </row>
    <row r="13882" spans="1:9">
      <c r="A13882" t="s">
        <v>261</v>
      </c>
      <c r="B13882" t="s">
        <v>7057</v>
      </c>
      <c r="C13882" t="s">
        <v>9381</v>
      </c>
      <c r="D13882" t="s">
        <v>3000</v>
      </c>
      <c r="E13882" t="s">
        <v>4870</v>
      </c>
      <c r="F13882" t="s">
        <v>278</v>
      </c>
      <c r="G13882" t="s">
        <v>3000</v>
      </c>
      <c r="H13882" s="4" t="str">
        <f t="shared" si="432"/>
        <v>GOLD2.R15</v>
      </c>
      <c r="I13882" s="4" t="str">
        <f t="shared" si="433"/>
        <v>SG2_GPIO_VDDIO</v>
      </c>
    </row>
    <row r="13883" spans="1:9">
      <c r="A13883" t="s">
        <v>261</v>
      </c>
      <c r="B13883" t="s">
        <v>7057</v>
      </c>
      <c r="C13883" t="s">
        <v>4870</v>
      </c>
      <c r="D13883" t="s">
        <v>173</v>
      </c>
      <c r="E13883" t="s">
        <v>4870</v>
      </c>
      <c r="F13883">
        <v>1</v>
      </c>
      <c r="G13883" t="s">
        <v>173</v>
      </c>
      <c r="H13883" s="4" t="str">
        <f t="shared" si="432"/>
        <v>SG2_GPIO_VDDIO.1</v>
      </c>
      <c r="I13883" s="4" t="str">
        <f t="shared" si="433"/>
        <v>SG2_GPIO_VDDIO</v>
      </c>
    </row>
    <row r="13884" spans="1:9">
      <c r="A13884" t="s">
        <v>261</v>
      </c>
      <c r="B13884" t="s">
        <v>7057</v>
      </c>
      <c r="C13884" t="s">
        <v>4871</v>
      </c>
      <c r="D13884" t="s">
        <v>173</v>
      </c>
      <c r="E13884" t="s">
        <v>4871</v>
      </c>
      <c r="F13884">
        <v>1</v>
      </c>
      <c r="G13884" t="s">
        <v>173</v>
      </c>
      <c r="H13884" s="4" t="str">
        <f t="shared" si="432"/>
        <v>SG2_P0_LDOOUT.1</v>
      </c>
      <c r="I13884" s="4" t="str">
        <f t="shared" si="433"/>
        <v>SG2_P0_LDOOUT</v>
      </c>
    </row>
    <row r="13885" spans="1:9">
      <c r="A13885" t="s">
        <v>261</v>
      </c>
      <c r="B13885" t="s">
        <v>7057</v>
      </c>
      <c r="C13885" t="s">
        <v>4872</v>
      </c>
      <c r="D13885" t="s">
        <v>173</v>
      </c>
      <c r="E13885" t="s">
        <v>4872</v>
      </c>
      <c r="F13885">
        <v>1</v>
      </c>
      <c r="G13885" t="s">
        <v>173</v>
      </c>
      <c r="H13885" s="4" t="str">
        <f t="shared" si="432"/>
        <v>SG2_P1_LDOOUT.1</v>
      </c>
      <c r="I13885" s="4" t="str">
        <f t="shared" si="433"/>
        <v>SG2_P1_LDOOUT</v>
      </c>
    </row>
    <row r="13886" spans="1:9">
      <c r="A13886" t="s">
        <v>261</v>
      </c>
      <c r="B13886" t="s">
        <v>7057</v>
      </c>
      <c r="C13886" t="s">
        <v>4873</v>
      </c>
      <c r="D13886" t="s">
        <v>173</v>
      </c>
      <c r="E13886" t="s">
        <v>4873</v>
      </c>
      <c r="F13886">
        <v>1</v>
      </c>
      <c r="G13886" t="s">
        <v>173</v>
      </c>
      <c r="H13886" s="4" t="str">
        <f t="shared" si="432"/>
        <v>SG2_P5_LDOOUT.1</v>
      </c>
      <c r="I13886" s="4" t="str">
        <f t="shared" si="433"/>
        <v>SG2_P5_LDOOUT</v>
      </c>
    </row>
    <row r="13887" spans="1:9">
      <c r="A13887" t="s">
        <v>261</v>
      </c>
      <c r="B13887" t="s">
        <v>7088</v>
      </c>
      <c r="C13887" t="s">
        <v>7100</v>
      </c>
      <c r="D13887">
        <v>1</v>
      </c>
      <c r="E13887" t="s">
        <v>4875</v>
      </c>
      <c r="F13887">
        <v>1</v>
      </c>
      <c r="G13887">
        <v>1</v>
      </c>
      <c r="H13887" s="4" t="str">
        <f t="shared" si="432"/>
        <v>2CG326.1</v>
      </c>
      <c r="I13887" s="4" t="str">
        <f t="shared" si="433"/>
        <v>SG2_VBAT</v>
      </c>
    </row>
    <row r="13888" spans="1:9">
      <c r="A13888" t="s">
        <v>261</v>
      </c>
      <c r="B13888" t="s">
        <v>7088</v>
      </c>
      <c r="C13888" t="s">
        <v>7100</v>
      </c>
      <c r="D13888">
        <v>2</v>
      </c>
      <c r="E13888" t="s">
        <v>169</v>
      </c>
      <c r="F13888">
        <v>2</v>
      </c>
      <c r="G13888">
        <v>2</v>
      </c>
      <c r="H13888" s="4" t="str">
        <f t="shared" si="432"/>
        <v>2CG326.2</v>
      </c>
      <c r="I13888" s="4" t="str">
        <f t="shared" si="433"/>
        <v>DGND</v>
      </c>
    </row>
    <row r="13889" spans="1:9">
      <c r="A13889" t="s">
        <v>261</v>
      </c>
      <c r="B13889" t="s">
        <v>7088</v>
      </c>
      <c r="C13889" t="s">
        <v>7101</v>
      </c>
      <c r="D13889">
        <v>1</v>
      </c>
      <c r="E13889" t="s">
        <v>4875</v>
      </c>
      <c r="F13889">
        <v>1</v>
      </c>
      <c r="G13889">
        <v>1</v>
      </c>
      <c r="H13889" s="4" t="str">
        <f t="shared" si="432"/>
        <v>2CG327.1</v>
      </c>
      <c r="I13889" s="4" t="str">
        <f t="shared" si="433"/>
        <v>SG2_VBAT</v>
      </c>
    </row>
    <row r="13890" spans="1:9">
      <c r="A13890" t="s">
        <v>261</v>
      </c>
      <c r="B13890" t="s">
        <v>7088</v>
      </c>
      <c r="C13890" t="s">
        <v>7101</v>
      </c>
      <c r="D13890">
        <v>2</v>
      </c>
      <c r="E13890" t="s">
        <v>169</v>
      </c>
      <c r="F13890">
        <v>2</v>
      </c>
      <c r="G13890">
        <v>2</v>
      </c>
      <c r="H13890" s="4" t="str">
        <f t="shared" ref="H13890:H13953" si="434">CONCATENATE(C13890,".",F13890)</f>
        <v>2CG327.2</v>
      </c>
      <c r="I13890" s="4" t="str">
        <f t="shared" ref="I13890:I13953" si="435">E13890</f>
        <v>DGND</v>
      </c>
    </row>
    <row r="13891" spans="1:9">
      <c r="A13891" t="s">
        <v>261</v>
      </c>
      <c r="B13891" t="s">
        <v>7088</v>
      </c>
      <c r="C13891" t="s">
        <v>7102</v>
      </c>
      <c r="D13891">
        <v>1</v>
      </c>
      <c r="E13891" t="s">
        <v>4875</v>
      </c>
      <c r="F13891">
        <v>1</v>
      </c>
      <c r="G13891">
        <v>1</v>
      </c>
      <c r="H13891" s="4" t="str">
        <f t="shared" si="434"/>
        <v>2RG1.1</v>
      </c>
      <c r="I13891" s="4" t="str">
        <f t="shared" si="435"/>
        <v>SG2_VBAT</v>
      </c>
    </row>
    <row r="13892" spans="1:9">
      <c r="A13892" t="s">
        <v>261</v>
      </c>
      <c r="B13892" t="s">
        <v>7088</v>
      </c>
      <c r="C13892" t="s">
        <v>7102</v>
      </c>
      <c r="D13892">
        <v>2</v>
      </c>
      <c r="E13892" t="s">
        <v>466</v>
      </c>
      <c r="F13892">
        <v>2</v>
      </c>
      <c r="G13892">
        <v>2</v>
      </c>
      <c r="H13892" s="4" t="str">
        <f t="shared" si="434"/>
        <v>2RG1.2</v>
      </c>
      <c r="I13892" s="4" t="str">
        <f t="shared" si="435"/>
        <v>VDC</v>
      </c>
    </row>
    <row r="13893" spans="1:9">
      <c r="A13893" t="s">
        <v>261</v>
      </c>
      <c r="B13893" t="s">
        <v>7088</v>
      </c>
      <c r="C13893" t="s">
        <v>9381</v>
      </c>
      <c r="D13893" t="s">
        <v>164</v>
      </c>
      <c r="E13893" t="s">
        <v>4875</v>
      </c>
      <c r="F13893" t="s">
        <v>181</v>
      </c>
      <c r="G13893" t="s">
        <v>164</v>
      </c>
      <c r="H13893" s="4" t="str">
        <f t="shared" si="434"/>
        <v>GOLD2.G7</v>
      </c>
      <c r="I13893" s="4" t="str">
        <f t="shared" si="435"/>
        <v>SG2_VBAT</v>
      </c>
    </row>
    <row r="13894" spans="1:9">
      <c r="A13894" t="s">
        <v>261</v>
      </c>
      <c r="B13894" t="s">
        <v>7088</v>
      </c>
      <c r="C13894" t="s">
        <v>4875</v>
      </c>
      <c r="D13894" t="s">
        <v>173</v>
      </c>
      <c r="E13894" t="s">
        <v>4875</v>
      </c>
      <c r="F13894">
        <v>1</v>
      </c>
      <c r="G13894" t="s">
        <v>173</v>
      </c>
      <c r="H13894" s="4" t="str">
        <f t="shared" si="434"/>
        <v>SG2_VBAT.1</v>
      </c>
      <c r="I13894" s="4" t="str">
        <f t="shared" si="435"/>
        <v>SG2_VBAT</v>
      </c>
    </row>
    <row r="13895" spans="1:9">
      <c r="A13895" t="s">
        <v>261</v>
      </c>
      <c r="B13895" t="s">
        <v>7104</v>
      </c>
      <c r="C13895" t="s">
        <v>7105</v>
      </c>
      <c r="D13895">
        <v>1</v>
      </c>
      <c r="E13895" t="s">
        <v>4876</v>
      </c>
      <c r="F13895">
        <v>1</v>
      </c>
      <c r="G13895">
        <v>1</v>
      </c>
      <c r="H13895" s="4" t="str">
        <f t="shared" si="434"/>
        <v>3BD1.1</v>
      </c>
      <c r="I13895" s="4" t="str">
        <f t="shared" si="435"/>
        <v>S3_DVDD09</v>
      </c>
    </row>
    <row r="13896" spans="1:9">
      <c r="A13896" t="s">
        <v>261</v>
      </c>
      <c r="B13896" t="s">
        <v>7104</v>
      </c>
      <c r="C13896" t="s">
        <v>7105</v>
      </c>
      <c r="D13896">
        <v>2</v>
      </c>
      <c r="E13896" t="s">
        <v>4877</v>
      </c>
      <c r="F13896">
        <v>2</v>
      </c>
      <c r="G13896">
        <v>2</v>
      </c>
      <c r="H13896" s="4" t="str">
        <f t="shared" si="434"/>
        <v>3BD1.2</v>
      </c>
      <c r="I13896" s="4" t="str">
        <f t="shared" si="435"/>
        <v>S3_F_DVDD09</v>
      </c>
    </row>
    <row r="13897" spans="1:9">
      <c r="A13897" t="s">
        <v>261</v>
      </c>
      <c r="B13897" t="s">
        <v>7104</v>
      </c>
      <c r="C13897" t="s">
        <v>7106</v>
      </c>
      <c r="D13897">
        <v>1</v>
      </c>
      <c r="E13897" t="s">
        <v>4878</v>
      </c>
      <c r="F13897">
        <v>1</v>
      </c>
      <c r="G13897">
        <v>1</v>
      </c>
      <c r="H13897" s="4" t="str">
        <f t="shared" si="434"/>
        <v>3BD2.1</v>
      </c>
      <c r="I13897" s="4" t="str">
        <f t="shared" si="435"/>
        <v>S3_AVDD09</v>
      </c>
    </row>
    <row r="13898" spans="1:9">
      <c r="A13898" t="s">
        <v>261</v>
      </c>
      <c r="B13898" t="s">
        <v>7104</v>
      </c>
      <c r="C13898" t="s">
        <v>7106</v>
      </c>
      <c r="D13898">
        <v>2</v>
      </c>
      <c r="E13898" t="s">
        <v>4879</v>
      </c>
      <c r="F13898">
        <v>2</v>
      </c>
      <c r="G13898">
        <v>2</v>
      </c>
      <c r="H13898" s="4" t="str">
        <f t="shared" si="434"/>
        <v>3BD2.2</v>
      </c>
      <c r="I13898" s="4" t="str">
        <f t="shared" si="435"/>
        <v>S3_F_AVDD09</v>
      </c>
    </row>
    <row r="13899" spans="1:9">
      <c r="A13899" t="s">
        <v>261</v>
      </c>
      <c r="B13899" t="s">
        <v>7104</v>
      </c>
      <c r="C13899" t="s">
        <v>8423</v>
      </c>
      <c r="D13899">
        <v>1</v>
      </c>
      <c r="E13899" t="s">
        <v>4876</v>
      </c>
      <c r="F13899">
        <v>1</v>
      </c>
      <c r="G13899">
        <v>1</v>
      </c>
      <c r="H13899" s="4" t="str">
        <f t="shared" si="434"/>
        <v>3BD19.1</v>
      </c>
      <c r="I13899" s="4" t="str">
        <f t="shared" si="435"/>
        <v>S3_DVDD09</v>
      </c>
    </row>
    <row r="13900" spans="1:9">
      <c r="A13900" t="s">
        <v>261</v>
      </c>
      <c r="B13900" t="s">
        <v>7104</v>
      </c>
      <c r="C13900" t="s">
        <v>8423</v>
      </c>
      <c r="D13900">
        <v>2</v>
      </c>
      <c r="E13900" t="s">
        <v>4877</v>
      </c>
      <c r="F13900">
        <v>2</v>
      </c>
      <c r="G13900">
        <v>2</v>
      </c>
      <c r="H13900" s="4" t="str">
        <f t="shared" si="434"/>
        <v>3BD19.2</v>
      </c>
      <c r="I13900" s="4" t="str">
        <f t="shared" si="435"/>
        <v>S3_F_DVDD09</v>
      </c>
    </row>
    <row r="13901" spans="1:9">
      <c r="A13901" t="s">
        <v>261</v>
      </c>
      <c r="B13901" t="s">
        <v>7104</v>
      </c>
      <c r="C13901" t="s">
        <v>8424</v>
      </c>
      <c r="D13901">
        <v>1</v>
      </c>
      <c r="E13901" t="s">
        <v>4876</v>
      </c>
      <c r="F13901">
        <v>1</v>
      </c>
      <c r="G13901">
        <v>1</v>
      </c>
      <c r="H13901" s="4" t="str">
        <f t="shared" si="434"/>
        <v>3BD20.1</v>
      </c>
      <c r="I13901" s="4" t="str">
        <f t="shared" si="435"/>
        <v>S3_DVDD09</v>
      </c>
    </row>
    <row r="13902" spans="1:9">
      <c r="A13902" t="s">
        <v>261</v>
      </c>
      <c r="B13902" t="s">
        <v>7104</v>
      </c>
      <c r="C13902" t="s">
        <v>8424</v>
      </c>
      <c r="D13902">
        <v>2</v>
      </c>
      <c r="E13902" t="s">
        <v>4877</v>
      </c>
      <c r="F13902">
        <v>2</v>
      </c>
      <c r="G13902">
        <v>2</v>
      </c>
      <c r="H13902" s="4" t="str">
        <f t="shared" si="434"/>
        <v>3BD20.2</v>
      </c>
      <c r="I13902" s="4" t="str">
        <f t="shared" si="435"/>
        <v>S3_F_DVDD09</v>
      </c>
    </row>
    <row r="13903" spans="1:9">
      <c r="A13903" t="s">
        <v>261</v>
      </c>
      <c r="B13903" t="s">
        <v>7104</v>
      </c>
      <c r="C13903" t="s">
        <v>7107</v>
      </c>
      <c r="D13903">
        <v>1</v>
      </c>
      <c r="E13903" t="s">
        <v>4876</v>
      </c>
      <c r="F13903">
        <v>1</v>
      </c>
      <c r="G13903">
        <v>1</v>
      </c>
      <c r="H13903" s="4" t="str">
        <f t="shared" si="434"/>
        <v>3CD1.1</v>
      </c>
      <c r="I13903" s="4" t="str">
        <f t="shared" si="435"/>
        <v>S3_DVDD09</v>
      </c>
    </row>
    <row r="13904" spans="1:9">
      <c r="A13904" t="s">
        <v>261</v>
      </c>
      <c r="B13904" t="s">
        <v>7104</v>
      </c>
      <c r="C13904" t="s">
        <v>7107</v>
      </c>
      <c r="D13904">
        <v>2</v>
      </c>
      <c r="E13904" t="s">
        <v>169</v>
      </c>
      <c r="F13904">
        <v>2</v>
      </c>
      <c r="G13904">
        <v>2</v>
      </c>
      <c r="H13904" s="4" t="str">
        <f t="shared" si="434"/>
        <v>3CD1.2</v>
      </c>
      <c r="I13904" s="4" t="str">
        <f t="shared" si="435"/>
        <v>DGND</v>
      </c>
    </row>
    <row r="13905" spans="1:9">
      <c r="A13905" t="s">
        <v>261</v>
      </c>
      <c r="B13905" t="s">
        <v>7104</v>
      </c>
      <c r="C13905" t="s">
        <v>7108</v>
      </c>
      <c r="D13905">
        <v>1</v>
      </c>
      <c r="E13905" t="s">
        <v>4876</v>
      </c>
      <c r="F13905">
        <v>1</v>
      </c>
      <c r="G13905">
        <v>1</v>
      </c>
      <c r="H13905" s="4" t="str">
        <f t="shared" si="434"/>
        <v>3CD2.1</v>
      </c>
      <c r="I13905" s="4" t="str">
        <f t="shared" si="435"/>
        <v>S3_DVDD09</v>
      </c>
    </row>
    <row r="13906" spans="1:9">
      <c r="A13906" t="s">
        <v>261</v>
      </c>
      <c r="B13906" t="s">
        <v>7104</v>
      </c>
      <c r="C13906" t="s">
        <v>7108</v>
      </c>
      <c r="D13906">
        <v>2</v>
      </c>
      <c r="E13906" t="s">
        <v>169</v>
      </c>
      <c r="F13906">
        <v>2</v>
      </c>
      <c r="G13906">
        <v>2</v>
      </c>
      <c r="H13906" s="4" t="str">
        <f t="shared" si="434"/>
        <v>3CD2.2</v>
      </c>
      <c r="I13906" s="4" t="str">
        <f t="shared" si="435"/>
        <v>DGND</v>
      </c>
    </row>
    <row r="13907" spans="1:9">
      <c r="A13907" t="s">
        <v>261</v>
      </c>
      <c r="B13907" t="s">
        <v>7104</v>
      </c>
      <c r="C13907" t="s">
        <v>7109</v>
      </c>
      <c r="D13907">
        <v>1</v>
      </c>
      <c r="E13907" t="s">
        <v>4876</v>
      </c>
      <c r="F13907">
        <v>1</v>
      </c>
      <c r="G13907">
        <v>1</v>
      </c>
      <c r="H13907" s="4" t="str">
        <f t="shared" si="434"/>
        <v>3CD3.1</v>
      </c>
      <c r="I13907" s="4" t="str">
        <f t="shared" si="435"/>
        <v>S3_DVDD09</v>
      </c>
    </row>
    <row r="13908" spans="1:9">
      <c r="A13908" t="s">
        <v>261</v>
      </c>
      <c r="B13908" t="s">
        <v>7104</v>
      </c>
      <c r="C13908" t="s">
        <v>7109</v>
      </c>
      <c r="D13908">
        <v>2</v>
      </c>
      <c r="E13908" t="s">
        <v>169</v>
      </c>
      <c r="F13908">
        <v>2</v>
      </c>
      <c r="G13908">
        <v>2</v>
      </c>
      <c r="H13908" s="4" t="str">
        <f t="shared" si="434"/>
        <v>3CD3.2</v>
      </c>
      <c r="I13908" s="4" t="str">
        <f t="shared" si="435"/>
        <v>DGND</v>
      </c>
    </row>
    <row r="13909" spans="1:9">
      <c r="A13909" t="s">
        <v>261</v>
      </c>
      <c r="B13909" t="s">
        <v>7104</v>
      </c>
      <c r="C13909" t="s">
        <v>7110</v>
      </c>
      <c r="D13909">
        <v>1</v>
      </c>
      <c r="E13909" t="s">
        <v>4876</v>
      </c>
      <c r="F13909">
        <v>1</v>
      </c>
      <c r="G13909">
        <v>1</v>
      </c>
      <c r="H13909" s="4" t="str">
        <f t="shared" si="434"/>
        <v>3CD4.1</v>
      </c>
      <c r="I13909" s="4" t="str">
        <f t="shared" si="435"/>
        <v>S3_DVDD09</v>
      </c>
    </row>
    <row r="13910" spans="1:9">
      <c r="A13910" t="s">
        <v>261</v>
      </c>
      <c r="B13910" t="s">
        <v>7104</v>
      </c>
      <c r="C13910" t="s">
        <v>7110</v>
      </c>
      <c r="D13910">
        <v>2</v>
      </c>
      <c r="E13910" t="s">
        <v>169</v>
      </c>
      <c r="F13910">
        <v>2</v>
      </c>
      <c r="G13910">
        <v>2</v>
      </c>
      <c r="H13910" s="4" t="str">
        <f t="shared" si="434"/>
        <v>3CD4.2</v>
      </c>
      <c r="I13910" s="4" t="str">
        <f t="shared" si="435"/>
        <v>DGND</v>
      </c>
    </row>
    <row r="13911" spans="1:9">
      <c r="A13911" t="s">
        <v>261</v>
      </c>
      <c r="B13911" t="s">
        <v>7104</v>
      </c>
      <c r="C13911" t="s">
        <v>7111</v>
      </c>
      <c r="D13911">
        <v>1</v>
      </c>
      <c r="E13911" t="s">
        <v>4876</v>
      </c>
      <c r="F13911">
        <v>1</v>
      </c>
      <c r="G13911">
        <v>1</v>
      </c>
      <c r="H13911" s="4" t="str">
        <f t="shared" si="434"/>
        <v>3CD5.1</v>
      </c>
      <c r="I13911" s="4" t="str">
        <f t="shared" si="435"/>
        <v>S3_DVDD09</v>
      </c>
    </row>
    <row r="13912" spans="1:9">
      <c r="A13912" t="s">
        <v>261</v>
      </c>
      <c r="B13912" t="s">
        <v>7104</v>
      </c>
      <c r="C13912" t="s">
        <v>7111</v>
      </c>
      <c r="D13912">
        <v>2</v>
      </c>
      <c r="E13912" t="s">
        <v>169</v>
      </c>
      <c r="F13912">
        <v>2</v>
      </c>
      <c r="G13912">
        <v>2</v>
      </c>
      <c r="H13912" s="4" t="str">
        <f t="shared" si="434"/>
        <v>3CD5.2</v>
      </c>
      <c r="I13912" s="4" t="str">
        <f t="shared" si="435"/>
        <v>DGND</v>
      </c>
    </row>
    <row r="13913" spans="1:9">
      <c r="A13913" t="s">
        <v>261</v>
      </c>
      <c r="B13913" t="s">
        <v>7104</v>
      </c>
      <c r="C13913" t="s">
        <v>7112</v>
      </c>
      <c r="D13913">
        <v>1</v>
      </c>
      <c r="E13913" t="s">
        <v>4876</v>
      </c>
      <c r="F13913">
        <v>1</v>
      </c>
      <c r="G13913">
        <v>1</v>
      </c>
      <c r="H13913" s="4" t="str">
        <f t="shared" si="434"/>
        <v>3CD6.1</v>
      </c>
      <c r="I13913" s="4" t="str">
        <f t="shared" si="435"/>
        <v>S3_DVDD09</v>
      </c>
    </row>
    <row r="13914" spans="1:9">
      <c r="A13914" t="s">
        <v>261</v>
      </c>
      <c r="B13914" t="s">
        <v>7104</v>
      </c>
      <c r="C13914" t="s">
        <v>7112</v>
      </c>
      <c r="D13914">
        <v>2</v>
      </c>
      <c r="E13914" t="s">
        <v>169</v>
      </c>
      <c r="F13914">
        <v>2</v>
      </c>
      <c r="G13914">
        <v>2</v>
      </c>
      <c r="H13914" s="4" t="str">
        <f t="shared" si="434"/>
        <v>3CD6.2</v>
      </c>
      <c r="I13914" s="4" t="str">
        <f t="shared" si="435"/>
        <v>DGND</v>
      </c>
    </row>
    <row r="13915" spans="1:9">
      <c r="A13915" t="s">
        <v>261</v>
      </c>
      <c r="B13915" t="s">
        <v>7104</v>
      </c>
      <c r="C13915" t="s">
        <v>7113</v>
      </c>
      <c r="D13915">
        <v>1</v>
      </c>
      <c r="E13915" t="s">
        <v>4876</v>
      </c>
      <c r="F13915">
        <v>1</v>
      </c>
      <c r="G13915">
        <v>1</v>
      </c>
      <c r="H13915" s="4" t="str">
        <f t="shared" si="434"/>
        <v>3CD7.1</v>
      </c>
      <c r="I13915" s="4" t="str">
        <f t="shared" si="435"/>
        <v>S3_DVDD09</v>
      </c>
    </row>
    <row r="13916" spans="1:9">
      <c r="A13916" t="s">
        <v>261</v>
      </c>
      <c r="B13916" t="s">
        <v>7104</v>
      </c>
      <c r="C13916" t="s">
        <v>7113</v>
      </c>
      <c r="D13916">
        <v>2</v>
      </c>
      <c r="E13916" t="s">
        <v>169</v>
      </c>
      <c r="F13916">
        <v>2</v>
      </c>
      <c r="G13916">
        <v>2</v>
      </c>
      <c r="H13916" s="4" t="str">
        <f t="shared" si="434"/>
        <v>3CD7.2</v>
      </c>
      <c r="I13916" s="4" t="str">
        <f t="shared" si="435"/>
        <v>DGND</v>
      </c>
    </row>
    <row r="13917" spans="1:9">
      <c r="A13917" t="s">
        <v>261</v>
      </c>
      <c r="B13917" t="s">
        <v>7104</v>
      </c>
      <c r="C13917" t="s">
        <v>7114</v>
      </c>
      <c r="D13917">
        <v>1</v>
      </c>
      <c r="E13917" t="s">
        <v>4876</v>
      </c>
      <c r="F13917">
        <v>1</v>
      </c>
      <c r="G13917">
        <v>1</v>
      </c>
      <c r="H13917" s="4" t="str">
        <f t="shared" si="434"/>
        <v>3CD8.1</v>
      </c>
      <c r="I13917" s="4" t="str">
        <f t="shared" si="435"/>
        <v>S3_DVDD09</v>
      </c>
    </row>
    <row r="13918" spans="1:9">
      <c r="A13918" t="s">
        <v>261</v>
      </c>
      <c r="B13918" t="s">
        <v>7104</v>
      </c>
      <c r="C13918" t="s">
        <v>7114</v>
      </c>
      <c r="D13918">
        <v>2</v>
      </c>
      <c r="E13918" t="s">
        <v>169</v>
      </c>
      <c r="F13918">
        <v>2</v>
      </c>
      <c r="G13918">
        <v>2</v>
      </c>
      <c r="H13918" s="4" t="str">
        <f t="shared" si="434"/>
        <v>3CD8.2</v>
      </c>
      <c r="I13918" s="4" t="str">
        <f t="shared" si="435"/>
        <v>DGND</v>
      </c>
    </row>
    <row r="13919" spans="1:9">
      <c r="A13919" t="s">
        <v>261</v>
      </c>
      <c r="B13919" t="s">
        <v>7104</v>
      </c>
      <c r="C13919" t="s">
        <v>7115</v>
      </c>
      <c r="D13919">
        <v>1</v>
      </c>
      <c r="E13919" t="s">
        <v>4876</v>
      </c>
      <c r="F13919">
        <v>1</v>
      </c>
      <c r="G13919">
        <v>1</v>
      </c>
      <c r="H13919" s="4" t="str">
        <f t="shared" si="434"/>
        <v>3CD9.1</v>
      </c>
      <c r="I13919" s="4" t="str">
        <f t="shared" si="435"/>
        <v>S3_DVDD09</v>
      </c>
    </row>
    <row r="13920" spans="1:9">
      <c r="A13920" t="s">
        <v>261</v>
      </c>
      <c r="B13920" t="s">
        <v>7104</v>
      </c>
      <c r="C13920" t="s">
        <v>7115</v>
      </c>
      <c r="D13920">
        <v>2</v>
      </c>
      <c r="E13920" t="s">
        <v>169</v>
      </c>
      <c r="F13920">
        <v>2</v>
      </c>
      <c r="G13920">
        <v>2</v>
      </c>
      <c r="H13920" s="4" t="str">
        <f t="shared" si="434"/>
        <v>3CD9.2</v>
      </c>
      <c r="I13920" s="4" t="str">
        <f t="shared" si="435"/>
        <v>DGND</v>
      </c>
    </row>
    <row r="13921" spans="1:9">
      <c r="A13921" t="s">
        <v>261</v>
      </c>
      <c r="B13921" t="s">
        <v>7104</v>
      </c>
      <c r="C13921" t="s">
        <v>7116</v>
      </c>
      <c r="D13921">
        <v>1</v>
      </c>
      <c r="E13921" t="s">
        <v>4876</v>
      </c>
      <c r="F13921">
        <v>1</v>
      </c>
      <c r="G13921">
        <v>1</v>
      </c>
      <c r="H13921" s="4" t="str">
        <f t="shared" si="434"/>
        <v>3CD10.1</v>
      </c>
      <c r="I13921" s="4" t="str">
        <f t="shared" si="435"/>
        <v>S3_DVDD09</v>
      </c>
    </row>
    <row r="13922" spans="1:9">
      <c r="A13922" t="s">
        <v>261</v>
      </c>
      <c r="B13922" t="s">
        <v>7104</v>
      </c>
      <c r="C13922" t="s">
        <v>7116</v>
      </c>
      <c r="D13922">
        <v>2</v>
      </c>
      <c r="E13922" t="s">
        <v>169</v>
      </c>
      <c r="F13922">
        <v>2</v>
      </c>
      <c r="G13922">
        <v>2</v>
      </c>
      <c r="H13922" s="4" t="str">
        <f t="shared" si="434"/>
        <v>3CD10.2</v>
      </c>
      <c r="I13922" s="4" t="str">
        <f t="shared" si="435"/>
        <v>DGND</v>
      </c>
    </row>
    <row r="13923" spans="1:9">
      <c r="A13923" t="s">
        <v>261</v>
      </c>
      <c r="B13923" t="s">
        <v>7104</v>
      </c>
      <c r="C13923" t="s">
        <v>7117</v>
      </c>
      <c r="D13923">
        <v>1</v>
      </c>
      <c r="E13923" t="s">
        <v>4876</v>
      </c>
      <c r="F13923">
        <v>1</v>
      </c>
      <c r="G13923">
        <v>1</v>
      </c>
      <c r="H13923" s="4" t="str">
        <f t="shared" si="434"/>
        <v>3CD11.1</v>
      </c>
      <c r="I13923" s="4" t="str">
        <f t="shared" si="435"/>
        <v>S3_DVDD09</v>
      </c>
    </row>
    <row r="13924" spans="1:9">
      <c r="A13924" t="s">
        <v>261</v>
      </c>
      <c r="B13924" t="s">
        <v>7104</v>
      </c>
      <c r="C13924" t="s">
        <v>7117</v>
      </c>
      <c r="D13924">
        <v>2</v>
      </c>
      <c r="E13924" t="s">
        <v>169</v>
      </c>
      <c r="F13924">
        <v>2</v>
      </c>
      <c r="G13924">
        <v>2</v>
      </c>
      <c r="H13924" s="4" t="str">
        <f t="shared" si="434"/>
        <v>3CD11.2</v>
      </c>
      <c r="I13924" s="4" t="str">
        <f t="shared" si="435"/>
        <v>DGND</v>
      </c>
    </row>
    <row r="13925" spans="1:9">
      <c r="A13925" t="s">
        <v>261</v>
      </c>
      <c r="B13925" t="s">
        <v>7104</v>
      </c>
      <c r="C13925" t="s">
        <v>7118</v>
      </c>
      <c r="D13925">
        <v>1</v>
      </c>
      <c r="E13925" t="s">
        <v>4876</v>
      </c>
      <c r="F13925">
        <v>1</v>
      </c>
      <c r="G13925">
        <v>1</v>
      </c>
      <c r="H13925" s="4" t="str">
        <f t="shared" si="434"/>
        <v>3CD12.1</v>
      </c>
      <c r="I13925" s="4" t="str">
        <f t="shared" si="435"/>
        <v>S3_DVDD09</v>
      </c>
    </row>
    <row r="13926" spans="1:9">
      <c r="A13926" t="s">
        <v>261</v>
      </c>
      <c r="B13926" t="s">
        <v>7104</v>
      </c>
      <c r="C13926" t="s">
        <v>7118</v>
      </c>
      <c r="D13926">
        <v>2</v>
      </c>
      <c r="E13926" t="s">
        <v>169</v>
      </c>
      <c r="F13926">
        <v>2</v>
      </c>
      <c r="G13926">
        <v>2</v>
      </c>
      <c r="H13926" s="4" t="str">
        <f t="shared" si="434"/>
        <v>3CD12.2</v>
      </c>
      <c r="I13926" s="4" t="str">
        <f t="shared" si="435"/>
        <v>DGND</v>
      </c>
    </row>
    <row r="13927" spans="1:9">
      <c r="A13927" t="s">
        <v>261</v>
      </c>
      <c r="B13927" t="s">
        <v>7104</v>
      </c>
      <c r="C13927" t="s">
        <v>7119</v>
      </c>
      <c r="D13927">
        <v>1</v>
      </c>
      <c r="E13927" t="s">
        <v>4876</v>
      </c>
      <c r="F13927">
        <v>1</v>
      </c>
      <c r="G13927">
        <v>1</v>
      </c>
      <c r="H13927" s="4" t="str">
        <f t="shared" si="434"/>
        <v>3CD13.1</v>
      </c>
      <c r="I13927" s="4" t="str">
        <f t="shared" si="435"/>
        <v>S3_DVDD09</v>
      </c>
    </row>
    <row r="13928" spans="1:9">
      <c r="A13928" t="s">
        <v>261</v>
      </c>
      <c r="B13928" t="s">
        <v>7104</v>
      </c>
      <c r="C13928" t="s">
        <v>7119</v>
      </c>
      <c r="D13928">
        <v>2</v>
      </c>
      <c r="E13928" t="s">
        <v>169</v>
      </c>
      <c r="F13928">
        <v>2</v>
      </c>
      <c r="G13928">
        <v>2</v>
      </c>
      <c r="H13928" s="4" t="str">
        <f t="shared" si="434"/>
        <v>3CD13.2</v>
      </c>
      <c r="I13928" s="4" t="str">
        <f t="shared" si="435"/>
        <v>DGND</v>
      </c>
    </row>
    <row r="13929" spans="1:9">
      <c r="A13929" t="s">
        <v>261</v>
      </c>
      <c r="B13929" t="s">
        <v>7104</v>
      </c>
      <c r="C13929" t="s">
        <v>7120</v>
      </c>
      <c r="D13929">
        <v>1</v>
      </c>
      <c r="E13929" t="s">
        <v>4876</v>
      </c>
      <c r="F13929">
        <v>1</v>
      </c>
      <c r="G13929">
        <v>1</v>
      </c>
      <c r="H13929" s="4" t="str">
        <f t="shared" si="434"/>
        <v>3CD14.1</v>
      </c>
      <c r="I13929" s="4" t="str">
        <f t="shared" si="435"/>
        <v>S3_DVDD09</v>
      </c>
    </row>
    <row r="13930" spans="1:9">
      <c r="A13930" t="s">
        <v>261</v>
      </c>
      <c r="B13930" t="s">
        <v>7104</v>
      </c>
      <c r="C13930" t="s">
        <v>7120</v>
      </c>
      <c r="D13930">
        <v>2</v>
      </c>
      <c r="E13930" t="s">
        <v>169</v>
      </c>
      <c r="F13930">
        <v>2</v>
      </c>
      <c r="G13930">
        <v>2</v>
      </c>
      <c r="H13930" s="4" t="str">
        <f t="shared" si="434"/>
        <v>3CD14.2</v>
      </c>
      <c r="I13930" s="4" t="str">
        <f t="shared" si="435"/>
        <v>DGND</v>
      </c>
    </row>
    <row r="13931" spans="1:9">
      <c r="A13931" t="s">
        <v>261</v>
      </c>
      <c r="B13931" t="s">
        <v>7104</v>
      </c>
      <c r="C13931" t="s">
        <v>7121</v>
      </c>
      <c r="D13931">
        <v>1</v>
      </c>
      <c r="E13931" t="s">
        <v>4876</v>
      </c>
      <c r="F13931">
        <v>1</v>
      </c>
      <c r="G13931">
        <v>1</v>
      </c>
      <c r="H13931" s="4" t="str">
        <f t="shared" si="434"/>
        <v>3CD15.1</v>
      </c>
      <c r="I13931" s="4" t="str">
        <f t="shared" si="435"/>
        <v>S3_DVDD09</v>
      </c>
    </row>
    <row r="13932" spans="1:9">
      <c r="A13932" t="s">
        <v>261</v>
      </c>
      <c r="B13932" t="s">
        <v>7104</v>
      </c>
      <c r="C13932" t="s">
        <v>7121</v>
      </c>
      <c r="D13932">
        <v>2</v>
      </c>
      <c r="E13932" t="s">
        <v>169</v>
      </c>
      <c r="F13932">
        <v>2</v>
      </c>
      <c r="G13932">
        <v>2</v>
      </c>
      <c r="H13932" s="4" t="str">
        <f t="shared" si="434"/>
        <v>3CD15.2</v>
      </c>
      <c r="I13932" s="4" t="str">
        <f t="shared" si="435"/>
        <v>DGND</v>
      </c>
    </row>
    <row r="13933" spans="1:9">
      <c r="A13933" t="s">
        <v>261</v>
      </c>
      <c r="B13933" t="s">
        <v>7104</v>
      </c>
      <c r="C13933" t="s">
        <v>7122</v>
      </c>
      <c r="D13933">
        <v>1</v>
      </c>
      <c r="E13933" t="s">
        <v>4876</v>
      </c>
      <c r="F13933">
        <v>1</v>
      </c>
      <c r="G13933">
        <v>1</v>
      </c>
      <c r="H13933" s="4" t="str">
        <f t="shared" si="434"/>
        <v>3CD16.1</v>
      </c>
      <c r="I13933" s="4" t="str">
        <f t="shared" si="435"/>
        <v>S3_DVDD09</v>
      </c>
    </row>
    <row r="13934" spans="1:9">
      <c r="A13934" t="s">
        <v>261</v>
      </c>
      <c r="B13934" t="s">
        <v>7104</v>
      </c>
      <c r="C13934" t="s">
        <v>7122</v>
      </c>
      <c r="D13934">
        <v>2</v>
      </c>
      <c r="E13934" t="s">
        <v>169</v>
      </c>
      <c r="F13934">
        <v>2</v>
      </c>
      <c r="G13934">
        <v>2</v>
      </c>
      <c r="H13934" s="4" t="str">
        <f t="shared" si="434"/>
        <v>3CD16.2</v>
      </c>
      <c r="I13934" s="4" t="str">
        <f t="shared" si="435"/>
        <v>DGND</v>
      </c>
    </row>
    <row r="13935" spans="1:9">
      <c r="A13935" t="s">
        <v>261</v>
      </c>
      <c r="B13935" t="s">
        <v>7104</v>
      </c>
      <c r="C13935" t="s">
        <v>7123</v>
      </c>
      <c r="D13935">
        <v>1</v>
      </c>
      <c r="E13935" t="s">
        <v>4876</v>
      </c>
      <c r="F13935">
        <v>1</v>
      </c>
      <c r="G13935">
        <v>1</v>
      </c>
      <c r="H13935" s="4" t="str">
        <f t="shared" si="434"/>
        <v>3CD17.1</v>
      </c>
      <c r="I13935" s="4" t="str">
        <f t="shared" si="435"/>
        <v>S3_DVDD09</v>
      </c>
    </row>
    <row r="13936" spans="1:9">
      <c r="A13936" t="s">
        <v>261</v>
      </c>
      <c r="B13936" t="s">
        <v>7104</v>
      </c>
      <c r="C13936" t="s">
        <v>7123</v>
      </c>
      <c r="D13936">
        <v>2</v>
      </c>
      <c r="E13936" t="s">
        <v>169</v>
      </c>
      <c r="F13936">
        <v>2</v>
      </c>
      <c r="G13936">
        <v>2</v>
      </c>
      <c r="H13936" s="4" t="str">
        <f t="shared" si="434"/>
        <v>3CD17.2</v>
      </c>
      <c r="I13936" s="4" t="str">
        <f t="shared" si="435"/>
        <v>DGND</v>
      </c>
    </row>
    <row r="13937" spans="1:9">
      <c r="A13937" t="s">
        <v>261</v>
      </c>
      <c r="B13937" t="s">
        <v>7104</v>
      </c>
      <c r="C13937" t="s">
        <v>7124</v>
      </c>
      <c r="D13937">
        <v>1</v>
      </c>
      <c r="E13937" t="s">
        <v>4876</v>
      </c>
      <c r="F13937">
        <v>1</v>
      </c>
      <c r="G13937">
        <v>1</v>
      </c>
      <c r="H13937" s="4" t="str">
        <f t="shared" si="434"/>
        <v>3CD18.1</v>
      </c>
      <c r="I13937" s="4" t="str">
        <f t="shared" si="435"/>
        <v>S3_DVDD09</v>
      </c>
    </row>
    <row r="13938" spans="1:9">
      <c r="A13938" t="s">
        <v>261</v>
      </c>
      <c r="B13938" t="s">
        <v>7104</v>
      </c>
      <c r="C13938" t="s">
        <v>7124</v>
      </c>
      <c r="D13938">
        <v>2</v>
      </c>
      <c r="E13938" t="s">
        <v>169</v>
      </c>
      <c r="F13938">
        <v>2</v>
      </c>
      <c r="G13938">
        <v>2</v>
      </c>
      <c r="H13938" s="4" t="str">
        <f t="shared" si="434"/>
        <v>3CD18.2</v>
      </c>
      <c r="I13938" s="4" t="str">
        <f t="shared" si="435"/>
        <v>DGND</v>
      </c>
    </row>
    <row r="13939" spans="1:9">
      <c r="A13939" t="s">
        <v>261</v>
      </c>
      <c r="B13939" t="s">
        <v>7104</v>
      </c>
      <c r="C13939" t="s">
        <v>7125</v>
      </c>
      <c r="D13939">
        <v>1</v>
      </c>
      <c r="E13939" t="s">
        <v>4876</v>
      </c>
      <c r="F13939">
        <v>1</v>
      </c>
      <c r="G13939">
        <v>1</v>
      </c>
      <c r="H13939" s="4" t="str">
        <f t="shared" si="434"/>
        <v>3CD19.1</v>
      </c>
      <c r="I13939" s="4" t="str">
        <f t="shared" si="435"/>
        <v>S3_DVDD09</v>
      </c>
    </row>
    <row r="13940" spans="1:9">
      <c r="A13940" t="s">
        <v>261</v>
      </c>
      <c r="B13940" t="s">
        <v>7104</v>
      </c>
      <c r="C13940" t="s">
        <v>7125</v>
      </c>
      <c r="D13940">
        <v>2</v>
      </c>
      <c r="E13940" t="s">
        <v>169</v>
      </c>
      <c r="F13940">
        <v>2</v>
      </c>
      <c r="G13940">
        <v>2</v>
      </c>
      <c r="H13940" s="4" t="str">
        <f t="shared" si="434"/>
        <v>3CD19.2</v>
      </c>
      <c r="I13940" s="4" t="str">
        <f t="shared" si="435"/>
        <v>DGND</v>
      </c>
    </row>
    <row r="13941" spans="1:9">
      <c r="A13941" t="s">
        <v>261</v>
      </c>
      <c r="B13941" t="s">
        <v>7104</v>
      </c>
      <c r="C13941" t="s">
        <v>7126</v>
      </c>
      <c r="D13941">
        <v>1</v>
      </c>
      <c r="E13941" t="s">
        <v>4880</v>
      </c>
      <c r="F13941">
        <v>1</v>
      </c>
      <c r="G13941">
        <v>1</v>
      </c>
      <c r="H13941" s="4" t="str">
        <f t="shared" si="434"/>
        <v>3CD20.1</v>
      </c>
      <c r="I13941" s="4" t="str">
        <f t="shared" si="435"/>
        <v>S3_APWR_01+1F</v>
      </c>
    </row>
    <row r="13942" spans="1:9">
      <c r="A13942" t="s">
        <v>261</v>
      </c>
      <c r="B13942" t="s">
        <v>7104</v>
      </c>
      <c r="C13942" t="s">
        <v>7126</v>
      </c>
      <c r="D13942">
        <v>2</v>
      </c>
      <c r="E13942" t="s">
        <v>169</v>
      </c>
      <c r="F13942">
        <v>2</v>
      </c>
      <c r="G13942">
        <v>2</v>
      </c>
      <c r="H13942" s="4" t="str">
        <f t="shared" si="434"/>
        <v>3CD20.2</v>
      </c>
      <c r="I13942" s="4" t="str">
        <f t="shared" si="435"/>
        <v>DGND</v>
      </c>
    </row>
    <row r="13943" spans="1:9">
      <c r="A13943" t="s">
        <v>261</v>
      </c>
      <c r="B13943" t="s">
        <v>7104</v>
      </c>
      <c r="C13943" t="s">
        <v>7127</v>
      </c>
      <c r="D13943">
        <v>1</v>
      </c>
      <c r="E13943" t="s">
        <v>4880</v>
      </c>
      <c r="F13943">
        <v>1</v>
      </c>
      <c r="G13943">
        <v>1</v>
      </c>
      <c r="H13943" s="4" t="str">
        <f t="shared" si="434"/>
        <v>3CD21.1</v>
      </c>
      <c r="I13943" s="4" t="str">
        <f t="shared" si="435"/>
        <v>S3_APWR_01+1F</v>
      </c>
    </row>
    <row r="13944" spans="1:9">
      <c r="A13944" t="s">
        <v>261</v>
      </c>
      <c r="B13944" t="s">
        <v>7104</v>
      </c>
      <c r="C13944" t="s">
        <v>7127</v>
      </c>
      <c r="D13944">
        <v>2</v>
      </c>
      <c r="E13944" t="s">
        <v>169</v>
      </c>
      <c r="F13944">
        <v>2</v>
      </c>
      <c r="G13944">
        <v>2</v>
      </c>
      <c r="H13944" s="4" t="str">
        <f t="shared" si="434"/>
        <v>3CD21.2</v>
      </c>
      <c r="I13944" s="4" t="str">
        <f t="shared" si="435"/>
        <v>DGND</v>
      </c>
    </row>
    <row r="13945" spans="1:9">
      <c r="A13945" t="s">
        <v>261</v>
      </c>
      <c r="B13945" t="s">
        <v>7104</v>
      </c>
      <c r="C13945" t="s">
        <v>7128</v>
      </c>
      <c r="D13945">
        <v>1</v>
      </c>
      <c r="E13945" t="s">
        <v>4880</v>
      </c>
      <c r="F13945">
        <v>1</v>
      </c>
      <c r="G13945">
        <v>1</v>
      </c>
      <c r="H13945" s="4" t="str">
        <f t="shared" si="434"/>
        <v>3CD22.1</v>
      </c>
      <c r="I13945" s="4" t="str">
        <f t="shared" si="435"/>
        <v>S3_APWR_01+1F</v>
      </c>
    </row>
    <row r="13946" spans="1:9">
      <c r="A13946" t="s">
        <v>261</v>
      </c>
      <c r="B13946" t="s">
        <v>7104</v>
      </c>
      <c r="C13946" t="s">
        <v>7128</v>
      </c>
      <c r="D13946">
        <v>2</v>
      </c>
      <c r="E13946" t="s">
        <v>169</v>
      </c>
      <c r="F13946">
        <v>2</v>
      </c>
      <c r="G13946">
        <v>2</v>
      </c>
      <c r="H13946" s="4" t="str">
        <f t="shared" si="434"/>
        <v>3CD22.2</v>
      </c>
      <c r="I13946" s="4" t="str">
        <f t="shared" si="435"/>
        <v>DGND</v>
      </c>
    </row>
    <row r="13947" spans="1:9">
      <c r="A13947" t="s">
        <v>261</v>
      </c>
      <c r="B13947" t="s">
        <v>7104</v>
      </c>
      <c r="C13947" t="s">
        <v>7129</v>
      </c>
      <c r="D13947">
        <v>1</v>
      </c>
      <c r="E13947" t="s">
        <v>4880</v>
      </c>
      <c r="F13947">
        <v>1</v>
      </c>
      <c r="G13947">
        <v>1</v>
      </c>
      <c r="H13947" s="4" t="str">
        <f t="shared" si="434"/>
        <v>3CD23.1</v>
      </c>
      <c r="I13947" s="4" t="str">
        <f t="shared" si="435"/>
        <v>S3_APWR_01+1F</v>
      </c>
    </row>
    <row r="13948" spans="1:9">
      <c r="A13948" t="s">
        <v>261</v>
      </c>
      <c r="B13948" t="s">
        <v>7104</v>
      </c>
      <c r="C13948" t="s">
        <v>7129</v>
      </c>
      <c r="D13948">
        <v>2</v>
      </c>
      <c r="E13948" t="s">
        <v>169</v>
      </c>
      <c r="F13948">
        <v>2</v>
      </c>
      <c r="G13948">
        <v>2</v>
      </c>
      <c r="H13948" s="4" t="str">
        <f t="shared" si="434"/>
        <v>3CD23.2</v>
      </c>
      <c r="I13948" s="4" t="str">
        <f t="shared" si="435"/>
        <v>DGND</v>
      </c>
    </row>
    <row r="13949" spans="1:9">
      <c r="A13949" t="s">
        <v>261</v>
      </c>
      <c r="B13949" t="s">
        <v>7104</v>
      </c>
      <c r="C13949" t="s">
        <v>7130</v>
      </c>
      <c r="D13949">
        <v>1</v>
      </c>
      <c r="E13949" t="s">
        <v>4880</v>
      </c>
      <c r="F13949">
        <v>1</v>
      </c>
      <c r="G13949">
        <v>1</v>
      </c>
      <c r="H13949" s="4" t="str">
        <f t="shared" si="434"/>
        <v>3CD24.1</v>
      </c>
      <c r="I13949" s="4" t="str">
        <f t="shared" si="435"/>
        <v>S3_APWR_01+1F</v>
      </c>
    </row>
    <row r="13950" spans="1:9">
      <c r="A13950" t="s">
        <v>261</v>
      </c>
      <c r="B13950" t="s">
        <v>7104</v>
      </c>
      <c r="C13950" t="s">
        <v>7130</v>
      </c>
      <c r="D13950">
        <v>2</v>
      </c>
      <c r="E13950" t="s">
        <v>169</v>
      </c>
      <c r="F13950">
        <v>2</v>
      </c>
      <c r="G13950">
        <v>2</v>
      </c>
      <c r="H13950" s="4" t="str">
        <f t="shared" si="434"/>
        <v>3CD24.2</v>
      </c>
      <c r="I13950" s="4" t="str">
        <f t="shared" si="435"/>
        <v>DGND</v>
      </c>
    </row>
    <row r="13951" spans="1:9">
      <c r="A13951" t="s">
        <v>261</v>
      </c>
      <c r="B13951" t="s">
        <v>7104</v>
      </c>
      <c r="C13951" t="s">
        <v>7131</v>
      </c>
      <c r="D13951">
        <v>1</v>
      </c>
      <c r="E13951" t="s">
        <v>4880</v>
      </c>
      <c r="F13951">
        <v>1</v>
      </c>
      <c r="G13951">
        <v>1</v>
      </c>
      <c r="H13951" s="4" t="str">
        <f t="shared" si="434"/>
        <v>3CD25.1</v>
      </c>
      <c r="I13951" s="4" t="str">
        <f t="shared" si="435"/>
        <v>S3_APWR_01+1F</v>
      </c>
    </row>
    <row r="13952" spans="1:9">
      <c r="A13952" t="s">
        <v>261</v>
      </c>
      <c r="B13952" t="s">
        <v>7104</v>
      </c>
      <c r="C13952" t="s">
        <v>7131</v>
      </c>
      <c r="D13952">
        <v>2</v>
      </c>
      <c r="E13952" t="s">
        <v>169</v>
      </c>
      <c r="F13952">
        <v>2</v>
      </c>
      <c r="G13952">
        <v>2</v>
      </c>
      <c r="H13952" s="4" t="str">
        <f t="shared" si="434"/>
        <v>3CD25.2</v>
      </c>
      <c r="I13952" s="4" t="str">
        <f t="shared" si="435"/>
        <v>DGND</v>
      </c>
    </row>
    <row r="13953" spans="1:9">
      <c r="A13953" t="s">
        <v>261</v>
      </c>
      <c r="B13953" t="s">
        <v>7104</v>
      </c>
      <c r="C13953" t="s">
        <v>7132</v>
      </c>
      <c r="D13953">
        <v>1</v>
      </c>
      <c r="E13953" t="s">
        <v>4878</v>
      </c>
      <c r="F13953">
        <v>1</v>
      </c>
      <c r="G13953">
        <v>1</v>
      </c>
      <c r="H13953" s="4" t="str">
        <f t="shared" si="434"/>
        <v>3CD26.1</v>
      </c>
      <c r="I13953" s="4" t="str">
        <f t="shared" si="435"/>
        <v>S3_AVDD09</v>
      </c>
    </row>
    <row r="13954" spans="1:9">
      <c r="A13954" t="s">
        <v>261</v>
      </c>
      <c r="B13954" t="s">
        <v>7104</v>
      </c>
      <c r="C13954" t="s">
        <v>7132</v>
      </c>
      <c r="D13954">
        <v>2</v>
      </c>
      <c r="E13954" t="s">
        <v>169</v>
      </c>
      <c r="F13954">
        <v>2</v>
      </c>
      <c r="G13954">
        <v>2</v>
      </c>
      <c r="H13954" s="4" t="str">
        <f t="shared" ref="H13954:H14017" si="436">CONCATENATE(C13954,".",F13954)</f>
        <v>3CD26.2</v>
      </c>
      <c r="I13954" s="4" t="str">
        <f t="shared" ref="I13954:I14017" si="437">E13954</f>
        <v>DGND</v>
      </c>
    </row>
    <row r="13955" spans="1:9">
      <c r="A13955" t="s">
        <v>261</v>
      </c>
      <c r="B13955" t="s">
        <v>7104</v>
      </c>
      <c r="C13955" t="s">
        <v>7133</v>
      </c>
      <c r="D13955">
        <v>1</v>
      </c>
      <c r="E13955" t="s">
        <v>4878</v>
      </c>
      <c r="F13955">
        <v>1</v>
      </c>
      <c r="G13955">
        <v>1</v>
      </c>
      <c r="H13955" s="4" t="str">
        <f t="shared" si="436"/>
        <v>3CD27.1</v>
      </c>
      <c r="I13955" s="4" t="str">
        <f t="shared" si="437"/>
        <v>S3_AVDD09</v>
      </c>
    </row>
    <row r="13956" spans="1:9">
      <c r="A13956" t="s">
        <v>261</v>
      </c>
      <c r="B13956" t="s">
        <v>7104</v>
      </c>
      <c r="C13956" t="s">
        <v>7133</v>
      </c>
      <c r="D13956">
        <v>2</v>
      </c>
      <c r="E13956" t="s">
        <v>169</v>
      </c>
      <c r="F13956">
        <v>2</v>
      </c>
      <c r="G13956">
        <v>2</v>
      </c>
      <c r="H13956" s="4" t="str">
        <f t="shared" si="436"/>
        <v>3CD27.2</v>
      </c>
      <c r="I13956" s="4" t="str">
        <f t="shared" si="437"/>
        <v>DGND</v>
      </c>
    </row>
    <row r="13957" spans="1:9">
      <c r="A13957" t="s">
        <v>261</v>
      </c>
      <c r="B13957" t="s">
        <v>7104</v>
      </c>
      <c r="C13957" t="s">
        <v>7134</v>
      </c>
      <c r="D13957">
        <v>1</v>
      </c>
      <c r="E13957" t="s">
        <v>4878</v>
      </c>
      <c r="F13957">
        <v>1</v>
      </c>
      <c r="G13957">
        <v>1</v>
      </c>
      <c r="H13957" s="4" t="str">
        <f t="shared" si="436"/>
        <v>3CD28.1</v>
      </c>
      <c r="I13957" s="4" t="str">
        <f t="shared" si="437"/>
        <v>S3_AVDD09</v>
      </c>
    </row>
    <row r="13958" spans="1:9">
      <c r="A13958" t="s">
        <v>261</v>
      </c>
      <c r="B13958" t="s">
        <v>7104</v>
      </c>
      <c r="C13958" t="s">
        <v>7134</v>
      </c>
      <c r="D13958">
        <v>2</v>
      </c>
      <c r="E13958" t="s">
        <v>169</v>
      </c>
      <c r="F13958">
        <v>2</v>
      </c>
      <c r="G13958">
        <v>2</v>
      </c>
      <c r="H13958" s="4" t="str">
        <f t="shared" si="436"/>
        <v>3CD28.2</v>
      </c>
      <c r="I13958" s="4" t="str">
        <f t="shared" si="437"/>
        <v>DGND</v>
      </c>
    </row>
    <row r="13959" spans="1:9">
      <c r="A13959" t="s">
        <v>261</v>
      </c>
      <c r="B13959" t="s">
        <v>7104</v>
      </c>
      <c r="C13959" t="s">
        <v>7135</v>
      </c>
      <c r="D13959">
        <v>1</v>
      </c>
      <c r="E13959" t="s">
        <v>4878</v>
      </c>
      <c r="F13959">
        <v>1</v>
      </c>
      <c r="G13959">
        <v>1</v>
      </c>
      <c r="H13959" s="4" t="str">
        <f t="shared" si="436"/>
        <v>3CD29.1</v>
      </c>
      <c r="I13959" s="4" t="str">
        <f t="shared" si="437"/>
        <v>S3_AVDD09</v>
      </c>
    </row>
    <row r="13960" spans="1:9">
      <c r="A13960" t="s">
        <v>261</v>
      </c>
      <c r="B13960" t="s">
        <v>7104</v>
      </c>
      <c r="C13960" t="s">
        <v>7135</v>
      </c>
      <c r="D13960">
        <v>2</v>
      </c>
      <c r="E13960" t="s">
        <v>169</v>
      </c>
      <c r="F13960">
        <v>2</v>
      </c>
      <c r="G13960">
        <v>2</v>
      </c>
      <c r="H13960" s="4" t="str">
        <f t="shared" si="436"/>
        <v>3CD29.2</v>
      </c>
      <c r="I13960" s="4" t="str">
        <f t="shared" si="437"/>
        <v>DGND</v>
      </c>
    </row>
    <row r="13961" spans="1:9">
      <c r="A13961" t="s">
        <v>261</v>
      </c>
      <c r="B13961" t="s">
        <v>7104</v>
      </c>
      <c r="C13961" t="s">
        <v>7136</v>
      </c>
      <c r="D13961">
        <v>1</v>
      </c>
      <c r="E13961" t="s">
        <v>4878</v>
      </c>
      <c r="F13961">
        <v>1</v>
      </c>
      <c r="G13961">
        <v>1</v>
      </c>
      <c r="H13961" s="4" t="str">
        <f t="shared" si="436"/>
        <v>3CD30.1</v>
      </c>
      <c r="I13961" s="4" t="str">
        <f t="shared" si="437"/>
        <v>S3_AVDD09</v>
      </c>
    </row>
    <row r="13962" spans="1:9">
      <c r="A13962" t="s">
        <v>261</v>
      </c>
      <c r="B13962" t="s">
        <v>7104</v>
      </c>
      <c r="C13962" t="s">
        <v>7136</v>
      </c>
      <c r="D13962">
        <v>2</v>
      </c>
      <c r="E13962" t="s">
        <v>169</v>
      </c>
      <c r="F13962">
        <v>2</v>
      </c>
      <c r="G13962">
        <v>2</v>
      </c>
      <c r="H13962" s="4" t="str">
        <f t="shared" si="436"/>
        <v>3CD30.2</v>
      </c>
      <c r="I13962" s="4" t="str">
        <f t="shared" si="437"/>
        <v>DGND</v>
      </c>
    </row>
    <row r="13963" spans="1:9">
      <c r="A13963" t="s">
        <v>261</v>
      </c>
      <c r="B13963" t="s">
        <v>7104</v>
      </c>
      <c r="C13963" t="s">
        <v>7137</v>
      </c>
      <c r="D13963">
        <v>1</v>
      </c>
      <c r="E13963" t="s">
        <v>4878</v>
      </c>
      <c r="F13963">
        <v>1</v>
      </c>
      <c r="G13963">
        <v>1</v>
      </c>
      <c r="H13963" s="4" t="str">
        <f t="shared" si="436"/>
        <v>3CD31.1</v>
      </c>
      <c r="I13963" s="4" t="str">
        <f t="shared" si="437"/>
        <v>S3_AVDD09</v>
      </c>
    </row>
    <row r="13964" spans="1:9">
      <c r="A13964" t="s">
        <v>261</v>
      </c>
      <c r="B13964" t="s">
        <v>7104</v>
      </c>
      <c r="C13964" t="s">
        <v>7137</v>
      </c>
      <c r="D13964">
        <v>2</v>
      </c>
      <c r="E13964" t="s">
        <v>169</v>
      </c>
      <c r="F13964">
        <v>2</v>
      </c>
      <c r="G13964">
        <v>2</v>
      </c>
      <c r="H13964" s="4" t="str">
        <f t="shared" si="436"/>
        <v>3CD31.2</v>
      </c>
      <c r="I13964" s="4" t="str">
        <f t="shared" si="437"/>
        <v>DGND</v>
      </c>
    </row>
    <row r="13965" spans="1:9">
      <c r="A13965" t="s">
        <v>261</v>
      </c>
      <c r="B13965" t="s">
        <v>7104</v>
      </c>
      <c r="C13965" t="s">
        <v>7138</v>
      </c>
      <c r="D13965">
        <v>1</v>
      </c>
      <c r="E13965" t="s">
        <v>4878</v>
      </c>
      <c r="F13965">
        <v>1</v>
      </c>
      <c r="G13965">
        <v>1</v>
      </c>
      <c r="H13965" s="4" t="str">
        <f t="shared" si="436"/>
        <v>3CD32.1</v>
      </c>
      <c r="I13965" s="4" t="str">
        <f t="shared" si="437"/>
        <v>S3_AVDD09</v>
      </c>
    </row>
    <row r="13966" spans="1:9">
      <c r="A13966" t="s">
        <v>261</v>
      </c>
      <c r="B13966" t="s">
        <v>7104</v>
      </c>
      <c r="C13966" t="s">
        <v>7138</v>
      </c>
      <c r="D13966">
        <v>2</v>
      </c>
      <c r="E13966" t="s">
        <v>169</v>
      </c>
      <c r="F13966">
        <v>2</v>
      </c>
      <c r="G13966">
        <v>2</v>
      </c>
      <c r="H13966" s="4" t="str">
        <f t="shared" si="436"/>
        <v>3CD32.2</v>
      </c>
      <c r="I13966" s="4" t="str">
        <f t="shared" si="437"/>
        <v>DGND</v>
      </c>
    </row>
    <row r="13967" spans="1:9">
      <c r="A13967" t="s">
        <v>261</v>
      </c>
      <c r="B13967" t="s">
        <v>7104</v>
      </c>
      <c r="C13967" t="s">
        <v>7139</v>
      </c>
      <c r="D13967">
        <v>1</v>
      </c>
      <c r="E13967" t="s">
        <v>4878</v>
      </c>
      <c r="F13967">
        <v>1</v>
      </c>
      <c r="G13967">
        <v>1</v>
      </c>
      <c r="H13967" s="4" t="str">
        <f t="shared" si="436"/>
        <v>3CD33.1</v>
      </c>
      <c r="I13967" s="4" t="str">
        <f t="shared" si="437"/>
        <v>S3_AVDD09</v>
      </c>
    </row>
    <row r="13968" spans="1:9">
      <c r="A13968" t="s">
        <v>261</v>
      </c>
      <c r="B13968" t="s">
        <v>7104</v>
      </c>
      <c r="C13968" t="s">
        <v>7139</v>
      </c>
      <c r="D13968">
        <v>2</v>
      </c>
      <c r="E13968" t="s">
        <v>169</v>
      </c>
      <c r="F13968">
        <v>2</v>
      </c>
      <c r="G13968">
        <v>2</v>
      </c>
      <c r="H13968" s="4" t="str">
        <f t="shared" si="436"/>
        <v>3CD33.2</v>
      </c>
      <c r="I13968" s="4" t="str">
        <f t="shared" si="437"/>
        <v>DGND</v>
      </c>
    </row>
    <row r="13969" spans="1:9">
      <c r="A13969" t="s">
        <v>261</v>
      </c>
      <c r="B13969" t="s">
        <v>7104</v>
      </c>
      <c r="C13969" t="s">
        <v>7140</v>
      </c>
      <c r="D13969">
        <v>1</v>
      </c>
      <c r="E13969" t="s">
        <v>4878</v>
      </c>
      <c r="F13969">
        <v>1</v>
      </c>
      <c r="G13969">
        <v>1</v>
      </c>
      <c r="H13969" s="4" t="str">
        <f t="shared" si="436"/>
        <v>3CD34.1</v>
      </c>
      <c r="I13969" s="4" t="str">
        <f t="shared" si="437"/>
        <v>S3_AVDD09</v>
      </c>
    </row>
    <row r="13970" spans="1:9">
      <c r="A13970" t="s">
        <v>261</v>
      </c>
      <c r="B13970" t="s">
        <v>7104</v>
      </c>
      <c r="C13970" t="s">
        <v>7140</v>
      </c>
      <c r="D13970">
        <v>2</v>
      </c>
      <c r="E13970" t="s">
        <v>169</v>
      </c>
      <c r="F13970">
        <v>2</v>
      </c>
      <c r="G13970">
        <v>2</v>
      </c>
      <c r="H13970" s="4" t="str">
        <f t="shared" si="436"/>
        <v>3CD34.2</v>
      </c>
      <c r="I13970" s="4" t="str">
        <f t="shared" si="437"/>
        <v>DGND</v>
      </c>
    </row>
    <row r="13971" spans="1:9">
      <c r="A13971" t="s">
        <v>261</v>
      </c>
      <c r="B13971" t="s">
        <v>7104</v>
      </c>
      <c r="C13971" t="s">
        <v>7141</v>
      </c>
      <c r="D13971">
        <v>1</v>
      </c>
      <c r="E13971" t="s">
        <v>4878</v>
      </c>
      <c r="F13971">
        <v>1</v>
      </c>
      <c r="G13971">
        <v>1</v>
      </c>
      <c r="H13971" s="4" t="str">
        <f t="shared" si="436"/>
        <v>3CD35.1</v>
      </c>
      <c r="I13971" s="4" t="str">
        <f t="shared" si="437"/>
        <v>S3_AVDD09</v>
      </c>
    </row>
    <row r="13972" spans="1:9">
      <c r="A13972" t="s">
        <v>261</v>
      </c>
      <c r="B13972" t="s">
        <v>7104</v>
      </c>
      <c r="C13972" t="s">
        <v>7141</v>
      </c>
      <c r="D13972">
        <v>2</v>
      </c>
      <c r="E13972" t="s">
        <v>169</v>
      </c>
      <c r="F13972">
        <v>2</v>
      </c>
      <c r="G13972">
        <v>2</v>
      </c>
      <c r="H13972" s="4" t="str">
        <f t="shared" si="436"/>
        <v>3CD35.2</v>
      </c>
      <c r="I13972" s="4" t="str">
        <f t="shared" si="437"/>
        <v>DGND</v>
      </c>
    </row>
    <row r="13973" spans="1:9">
      <c r="A13973" t="s">
        <v>261</v>
      </c>
      <c r="B13973" t="s">
        <v>7104</v>
      </c>
      <c r="C13973" t="s">
        <v>7142</v>
      </c>
      <c r="D13973">
        <v>1</v>
      </c>
      <c r="E13973" t="s">
        <v>4878</v>
      </c>
      <c r="F13973">
        <v>1</v>
      </c>
      <c r="G13973">
        <v>1</v>
      </c>
      <c r="H13973" s="4" t="str">
        <f t="shared" si="436"/>
        <v>3CD36.1</v>
      </c>
      <c r="I13973" s="4" t="str">
        <f t="shared" si="437"/>
        <v>S3_AVDD09</v>
      </c>
    </row>
    <row r="13974" spans="1:9">
      <c r="A13974" t="s">
        <v>261</v>
      </c>
      <c r="B13974" t="s">
        <v>7104</v>
      </c>
      <c r="C13974" t="s">
        <v>7142</v>
      </c>
      <c r="D13974">
        <v>2</v>
      </c>
      <c r="E13974" t="s">
        <v>169</v>
      </c>
      <c r="F13974">
        <v>2</v>
      </c>
      <c r="G13974">
        <v>2</v>
      </c>
      <c r="H13974" s="4" t="str">
        <f t="shared" si="436"/>
        <v>3CD36.2</v>
      </c>
      <c r="I13974" s="4" t="str">
        <f t="shared" si="437"/>
        <v>DGND</v>
      </c>
    </row>
    <row r="13975" spans="1:9">
      <c r="A13975" t="s">
        <v>261</v>
      </c>
      <c r="B13975" t="s">
        <v>7104</v>
      </c>
      <c r="C13975" t="s">
        <v>7143</v>
      </c>
      <c r="D13975">
        <v>1</v>
      </c>
      <c r="E13975" t="s">
        <v>4878</v>
      </c>
      <c r="F13975">
        <v>1</v>
      </c>
      <c r="G13975">
        <v>1</v>
      </c>
      <c r="H13975" s="4" t="str">
        <f t="shared" si="436"/>
        <v>3CD37.1</v>
      </c>
      <c r="I13975" s="4" t="str">
        <f t="shared" si="437"/>
        <v>S3_AVDD09</v>
      </c>
    </row>
    <row r="13976" spans="1:9">
      <c r="A13976" t="s">
        <v>261</v>
      </c>
      <c r="B13976" t="s">
        <v>7104</v>
      </c>
      <c r="C13976" t="s">
        <v>7143</v>
      </c>
      <c r="D13976">
        <v>2</v>
      </c>
      <c r="E13976" t="s">
        <v>169</v>
      </c>
      <c r="F13976">
        <v>2</v>
      </c>
      <c r="G13976">
        <v>2</v>
      </c>
      <c r="H13976" s="4" t="str">
        <f t="shared" si="436"/>
        <v>3CD37.2</v>
      </c>
      <c r="I13976" s="4" t="str">
        <f t="shared" si="437"/>
        <v>DGND</v>
      </c>
    </row>
    <row r="13977" spans="1:9">
      <c r="A13977" t="s">
        <v>261</v>
      </c>
      <c r="B13977" t="s">
        <v>7104</v>
      </c>
      <c r="C13977" t="s">
        <v>7144</v>
      </c>
      <c r="D13977">
        <v>1</v>
      </c>
      <c r="E13977" t="s">
        <v>4878</v>
      </c>
      <c r="F13977">
        <v>1</v>
      </c>
      <c r="G13977">
        <v>1</v>
      </c>
      <c r="H13977" s="4" t="str">
        <f t="shared" si="436"/>
        <v>3CD38.1</v>
      </c>
      <c r="I13977" s="4" t="str">
        <f t="shared" si="437"/>
        <v>S3_AVDD09</v>
      </c>
    </row>
    <row r="13978" spans="1:9">
      <c r="A13978" t="s">
        <v>261</v>
      </c>
      <c r="B13978" t="s">
        <v>7104</v>
      </c>
      <c r="C13978" t="s">
        <v>7144</v>
      </c>
      <c r="D13978">
        <v>2</v>
      </c>
      <c r="E13978" t="s">
        <v>169</v>
      </c>
      <c r="F13978">
        <v>2</v>
      </c>
      <c r="G13978">
        <v>2</v>
      </c>
      <c r="H13978" s="4" t="str">
        <f t="shared" si="436"/>
        <v>3CD38.2</v>
      </c>
      <c r="I13978" s="4" t="str">
        <f t="shared" si="437"/>
        <v>DGND</v>
      </c>
    </row>
    <row r="13979" spans="1:9">
      <c r="A13979" t="s">
        <v>261</v>
      </c>
      <c r="B13979" t="s">
        <v>7104</v>
      </c>
      <c r="C13979" t="s">
        <v>7145</v>
      </c>
      <c r="D13979">
        <v>1</v>
      </c>
      <c r="E13979" t="s">
        <v>4878</v>
      </c>
      <c r="F13979">
        <v>1</v>
      </c>
      <c r="G13979">
        <v>1</v>
      </c>
      <c r="H13979" s="4" t="str">
        <f t="shared" si="436"/>
        <v>3CD39.1</v>
      </c>
      <c r="I13979" s="4" t="str">
        <f t="shared" si="437"/>
        <v>S3_AVDD09</v>
      </c>
    </row>
    <row r="13980" spans="1:9">
      <c r="A13980" t="s">
        <v>261</v>
      </c>
      <c r="B13980" t="s">
        <v>7104</v>
      </c>
      <c r="C13980" t="s">
        <v>7145</v>
      </c>
      <c r="D13980">
        <v>2</v>
      </c>
      <c r="E13980" t="s">
        <v>169</v>
      </c>
      <c r="F13980">
        <v>2</v>
      </c>
      <c r="G13980">
        <v>2</v>
      </c>
      <c r="H13980" s="4" t="str">
        <f t="shared" si="436"/>
        <v>3CD39.2</v>
      </c>
      <c r="I13980" s="4" t="str">
        <f t="shared" si="437"/>
        <v>DGND</v>
      </c>
    </row>
    <row r="13981" spans="1:9">
      <c r="A13981" t="s">
        <v>261</v>
      </c>
      <c r="B13981" t="s">
        <v>7104</v>
      </c>
      <c r="C13981" t="s">
        <v>7146</v>
      </c>
      <c r="D13981">
        <v>1</v>
      </c>
      <c r="E13981" t="s">
        <v>4878</v>
      </c>
      <c r="F13981">
        <v>1</v>
      </c>
      <c r="G13981">
        <v>1</v>
      </c>
      <c r="H13981" s="4" t="str">
        <f t="shared" si="436"/>
        <v>3CD40.1</v>
      </c>
      <c r="I13981" s="4" t="str">
        <f t="shared" si="437"/>
        <v>S3_AVDD09</v>
      </c>
    </row>
    <row r="13982" spans="1:9">
      <c r="A13982" t="s">
        <v>261</v>
      </c>
      <c r="B13982" t="s">
        <v>7104</v>
      </c>
      <c r="C13982" t="s">
        <v>7146</v>
      </c>
      <c r="D13982">
        <v>2</v>
      </c>
      <c r="E13982" t="s">
        <v>169</v>
      </c>
      <c r="F13982">
        <v>2</v>
      </c>
      <c r="G13982">
        <v>2</v>
      </c>
      <c r="H13982" s="4" t="str">
        <f t="shared" si="436"/>
        <v>3CD40.2</v>
      </c>
      <c r="I13982" s="4" t="str">
        <f t="shared" si="437"/>
        <v>DGND</v>
      </c>
    </row>
    <row r="13983" spans="1:9">
      <c r="A13983" t="s">
        <v>261</v>
      </c>
      <c r="B13983" t="s">
        <v>7104</v>
      </c>
      <c r="C13983" t="s">
        <v>7147</v>
      </c>
      <c r="D13983">
        <v>1</v>
      </c>
      <c r="E13983" t="s">
        <v>4878</v>
      </c>
      <c r="F13983">
        <v>1</v>
      </c>
      <c r="G13983">
        <v>1</v>
      </c>
      <c r="H13983" s="4" t="str">
        <f t="shared" si="436"/>
        <v>3CD41.1</v>
      </c>
      <c r="I13983" s="4" t="str">
        <f t="shared" si="437"/>
        <v>S3_AVDD09</v>
      </c>
    </row>
    <row r="13984" spans="1:9">
      <c r="A13984" t="s">
        <v>261</v>
      </c>
      <c r="B13984" t="s">
        <v>7104</v>
      </c>
      <c r="C13984" t="s">
        <v>7147</v>
      </c>
      <c r="D13984">
        <v>2</v>
      </c>
      <c r="E13984" t="s">
        <v>169</v>
      </c>
      <c r="F13984">
        <v>2</v>
      </c>
      <c r="G13984">
        <v>2</v>
      </c>
      <c r="H13984" s="4" t="str">
        <f t="shared" si="436"/>
        <v>3CD41.2</v>
      </c>
      <c r="I13984" s="4" t="str">
        <f t="shared" si="437"/>
        <v>DGND</v>
      </c>
    </row>
    <row r="13985" spans="1:9">
      <c r="A13985" t="s">
        <v>261</v>
      </c>
      <c r="B13985" t="s">
        <v>7104</v>
      </c>
      <c r="C13985" t="s">
        <v>7148</v>
      </c>
      <c r="D13985">
        <v>1</v>
      </c>
      <c r="E13985" t="s">
        <v>4878</v>
      </c>
      <c r="F13985">
        <v>1</v>
      </c>
      <c r="G13985">
        <v>1</v>
      </c>
      <c r="H13985" s="4" t="str">
        <f t="shared" si="436"/>
        <v>3CD42.1</v>
      </c>
      <c r="I13985" s="4" t="str">
        <f t="shared" si="437"/>
        <v>S3_AVDD09</v>
      </c>
    </row>
    <row r="13986" spans="1:9">
      <c r="A13986" t="s">
        <v>261</v>
      </c>
      <c r="B13986" t="s">
        <v>7104</v>
      </c>
      <c r="C13986" t="s">
        <v>7148</v>
      </c>
      <c r="D13986">
        <v>2</v>
      </c>
      <c r="E13986" t="s">
        <v>169</v>
      </c>
      <c r="F13986">
        <v>2</v>
      </c>
      <c r="G13986">
        <v>2</v>
      </c>
      <c r="H13986" s="4" t="str">
        <f t="shared" si="436"/>
        <v>3CD42.2</v>
      </c>
      <c r="I13986" s="4" t="str">
        <f t="shared" si="437"/>
        <v>DGND</v>
      </c>
    </row>
    <row r="13987" spans="1:9">
      <c r="A13987" t="s">
        <v>261</v>
      </c>
      <c r="B13987" t="s">
        <v>7104</v>
      </c>
      <c r="C13987" t="s">
        <v>7149</v>
      </c>
      <c r="D13987">
        <v>1</v>
      </c>
      <c r="E13987" t="s">
        <v>4878</v>
      </c>
      <c r="F13987">
        <v>1</v>
      </c>
      <c r="G13987">
        <v>1</v>
      </c>
      <c r="H13987" s="4" t="str">
        <f t="shared" si="436"/>
        <v>3CD43.1</v>
      </c>
      <c r="I13987" s="4" t="str">
        <f t="shared" si="437"/>
        <v>S3_AVDD09</v>
      </c>
    </row>
    <row r="13988" spans="1:9">
      <c r="A13988" t="s">
        <v>261</v>
      </c>
      <c r="B13988" t="s">
        <v>7104</v>
      </c>
      <c r="C13988" t="s">
        <v>7149</v>
      </c>
      <c r="D13988">
        <v>2</v>
      </c>
      <c r="E13988" t="s">
        <v>169</v>
      </c>
      <c r="F13988">
        <v>2</v>
      </c>
      <c r="G13988">
        <v>2</v>
      </c>
      <c r="H13988" s="4" t="str">
        <f t="shared" si="436"/>
        <v>3CD43.2</v>
      </c>
      <c r="I13988" s="4" t="str">
        <f t="shared" si="437"/>
        <v>DGND</v>
      </c>
    </row>
    <row r="13989" spans="1:9">
      <c r="A13989" t="s">
        <v>261</v>
      </c>
      <c r="B13989" t="s">
        <v>7104</v>
      </c>
      <c r="C13989" t="s">
        <v>7150</v>
      </c>
      <c r="D13989">
        <v>1</v>
      </c>
      <c r="E13989" t="s">
        <v>4878</v>
      </c>
      <c r="F13989">
        <v>1</v>
      </c>
      <c r="G13989">
        <v>1</v>
      </c>
      <c r="H13989" s="4" t="str">
        <f t="shared" si="436"/>
        <v>3CD44.1</v>
      </c>
      <c r="I13989" s="4" t="str">
        <f t="shared" si="437"/>
        <v>S3_AVDD09</v>
      </c>
    </row>
    <row r="13990" spans="1:9">
      <c r="A13990" t="s">
        <v>261</v>
      </c>
      <c r="B13990" t="s">
        <v>7104</v>
      </c>
      <c r="C13990" t="s">
        <v>7150</v>
      </c>
      <c r="D13990">
        <v>2</v>
      </c>
      <c r="E13990" t="s">
        <v>169</v>
      </c>
      <c r="F13990">
        <v>2</v>
      </c>
      <c r="G13990">
        <v>2</v>
      </c>
      <c r="H13990" s="4" t="str">
        <f t="shared" si="436"/>
        <v>3CD44.2</v>
      </c>
      <c r="I13990" s="4" t="str">
        <f t="shared" si="437"/>
        <v>DGND</v>
      </c>
    </row>
    <row r="13991" spans="1:9">
      <c r="A13991" t="s">
        <v>261</v>
      </c>
      <c r="B13991" t="s">
        <v>7104</v>
      </c>
      <c r="C13991" t="s">
        <v>7151</v>
      </c>
      <c r="D13991">
        <v>1</v>
      </c>
      <c r="E13991" t="s">
        <v>4639</v>
      </c>
      <c r="F13991">
        <v>1</v>
      </c>
      <c r="G13991">
        <v>1</v>
      </c>
      <c r="H13991" s="4" t="str">
        <f t="shared" si="436"/>
        <v>3CD45.1</v>
      </c>
      <c r="I13991" s="4" t="str">
        <f t="shared" si="437"/>
        <v>S3_APWR_03F</v>
      </c>
    </row>
    <row r="13992" spans="1:9">
      <c r="A13992" t="s">
        <v>261</v>
      </c>
      <c r="B13992" t="s">
        <v>7104</v>
      </c>
      <c r="C13992" t="s">
        <v>7151</v>
      </c>
      <c r="D13992">
        <v>2</v>
      </c>
      <c r="E13992" t="s">
        <v>169</v>
      </c>
      <c r="F13992">
        <v>2</v>
      </c>
      <c r="G13992">
        <v>2</v>
      </c>
      <c r="H13992" s="4" t="str">
        <f t="shared" si="436"/>
        <v>3CD45.2</v>
      </c>
      <c r="I13992" s="4" t="str">
        <f t="shared" si="437"/>
        <v>DGND</v>
      </c>
    </row>
    <row r="13993" spans="1:9">
      <c r="A13993" t="s">
        <v>261</v>
      </c>
      <c r="B13993" t="s">
        <v>7104</v>
      </c>
      <c r="C13993" t="s">
        <v>7152</v>
      </c>
      <c r="D13993">
        <v>1</v>
      </c>
      <c r="E13993" t="s">
        <v>4639</v>
      </c>
      <c r="F13993">
        <v>1</v>
      </c>
      <c r="G13993">
        <v>1</v>
      </c>
      <c r="H13993" s="4" t="str">
        <f t="shared" si="436"/>
        <v>3CD46.1</v>
      </c>
      <c r="I13993" s="4" t="str">
        <f t="shared" si="437"/>
        <v>S3_APWR_03F</v>
      </c>
    </row>
    <row r="13994" spans="1:9">
      <c r="A13994" t="s">
        <v>261</v>
      </c>
      <c r="B13994" t="s">
        <v>7104</v>
      </c>
      <c r="C13994" t="s">
        <v>7152</v>
      </c>
      <c r="D13994">
        <v>2</v>
      </c>
      <c r="E13994" t="s">
        <v>169</v>
      </c>
      <c r="F13994">
        <v>2</v>
      </c>
      <c r="G13994">
        <v>2</v>
      </c>
      <c r="H13994" s="4" t="str">
        <f t="shared" si="436"/>
        <v>3CD46.2</v>
      </c>
      <c r="I13994" s="4" t="str">
        <f t="shared" si="437"/>
        <v>DGND</v>
      </c>
    </row>
    <row r="13995" spans="1:9">
      <c r="A13995" t="s">
        <v>261</v>
      </c>
      <c r="B13995" t="s">
        <v>7104</v>
      </c>
      <c r="C13995" t="s">
        <v>7153</v>
      </c>
      <c r="D13995">
        <v>1</v>
      </c>
      <c r="E13995" t="s">
        <v>4639</v>
      </c>
      <c r="F13995">
        <v>1</v>
      </c>
      <c r="G13995">
        <v>1</v>
      </c>
      <c r="H13995" s="4" t="str">
        <f t="shared" si="436"/>
        <v>3CD47.1</v>
      </c>
      <c r="I13995" s="4" t="str">
        <f t="shared" si="437"/>
        <v>S3_APWR_03F</v>
      </c>
    </row>
    <row r="13996" spans="1:9">
      <c r="A13996" t="s">
        <v>261</v>
      </c>
      <c r="B13996" t="s">
        <v>7104</v>
      </c>
      <c r="C13996" t="s">
        <v>7153</v>
      </c>
      <c r="D13996">
        <v>2</v>
      </c>
      <c r="E13996" t="s">
        <v>169</v>
      </c>
      <c r="F13996">
        <v>2</v>
      </c>
      <c r="G13996">
        <v>2</v>
      </c>
      <c r="H13996" s="4" t="str">
        <f t="shared" si="436"/>
        <v>3CD47.2</v>
      </c>
      <c r="I13996" s="4" t="str">
        <f t="shared" si="437"/>
        <v>DGND</v>
      </c>
    </row>
    <row r="13997" spans="1:9">
      <c r="A13997" t="s">
        <v>261</v>
      </c>
      <c r="B13997" t="s">
        <v>7104</v>
      </c>
      <c r="C13997" t="s">
        <v>7154</v>
      </c>
      <c r="D13997">
        <v>1</v>
      </c>
      <c r="E13997" t="s">
        <v>4639</v>
      </c>
      <c r="F13997">
        <v>1</v>
      </c>
      <c r="G13997">
        <v>1</v>
      </c>
      <c r="H13997" s="4" t="str">
        <f t="shared" si="436"/>
        <v>3CD48.1</v>
      </c>
      <c r="I13997" s="4" t="str">
        <f t="shared" si="437"/>
        <v>S3_APWR_03F</v>
      </c>
    </row>
    <row r="13998" spans="1:9">
      <c r="A13998" t="s">
        <v>261</v>
      </c>
      <c r="B13998" t="s">
        <v>7104</v>
      </c>
      <c r="C13998" t="s">
        <v>7154</v>
      </c>
      <c r="D13998">
        <v>2</v>
      </c>
      <c r="E13998" t="s">
        <v>169</v>
      </c>
      <c r="F13998">
        <v>2</v>
      </c>
      <c r="G13998">
        <v>2</v>
      </c>
      <c r="H13998" s="4" t="str">
        <f t="shared" si="436"/>
        <v>3CD48.2</v>
      </c>
      <c r="I13998" s="4" t="str">
        <f t="shared" si="437"/>
        <v>DGND</v>
      </c>
    </row>
    <row r="13999" spans="1:9">
      <c r="A13999" t="s">
        <v>261</v>
      </c>
      <c r="B13999" t="s">
        <v>7104</v>
      </c>
      <c r="C13999" t="s">
        <v>7155</v>
      </c>
      <c r="D13999">
        <v>1</v>
      </c>
      <c r="E13999" t="s">
        <v>4639</v>
      </c>
      <c r="F13999">
        <v>1</v>
      </c>
      <c r="G13999">
        <v>1</v>
      </c>
      <c r="H13999" s="4" t="str">
        <f t="shared" si="436"/>
        <v>3CD49.1</v>
      </c>
      <c r="I13999" s="4" t="str">
        <f t="shared" si="437"/>
        <v>S3_APWR_03F</v>
      </c>
    </row>
    <row r="14000" spans="1:9">
      <c r="A14000" t="s">
        <v>261</v>
      </c>
      <c r="B14000" t="s">
        <v>7104</v>
      </c>
      <c r="C14000" t="s">
        <v>7155</v>
      </c>
      <c r="D14000">
        <v>2</v>
      </c>
      <c r="E14000" t="s">
        <v>169</v>
      </c>
      <c r="F14000">
        <v>2</v>
      </c>
      <c r="G14000">
        <v>2</v>
      </c>
      <c r="H14000" s="4" t="str">
        <f t="shared" si="436"/>
        <v>3CD49.2</v>
      </c>
      <c r="I14000" s="4" t="str">
        <f t="shared" si="437"/>
        <v>DGND</v>
      </c>
    </row>
    <row r="14001" spans="1:9">
      <c r="A14001" t="s">
        <v>261</v>
      </c>
      <c r="B14001" t="s">
        <v>7104</v>
      </c>
      <c r="C14001" t="s">
        <v>7156</v>
      </c>
      <c r="D14001">
        <v>1</v>
      </c>
      <c r="E14001" t="s">
        <v>4639</v>
      </c>
      <c r="F14001">
        <v>1</v>
      </c>
      <c r="G14001">
        <v>1</v>
      </c>
      <c r="H14001" s="4" t="str">
        <f t="shared" si="436"/>
        <v>3CD50.1</v>
      </c>
      <c r="I14001" s="4" t="str">
        <f t="shared" si="437"/>
        <v>S3_APWR_03F</v>
      </c>
    </row>
    <row r="14002" spans="1:9">
      <c r="A14002" t="s">
        <v>261</v>
      </c>
      <c r="B14002" t="s">
        <v>7104</v>
      </c>
      <c r="C14002" t="s">
        <v>7156</v>
      </c>
      <c r="D14002">
        <v>2</v>
      </c>
      <c r="E14002" t="s">
        <v>169</v>
      </c>
      <c r="F14002">
        <v>2</v>
      </c>
      <c r="G14002">
        <v>2</v>
      </c>
      <c r="H14002" s="4" t="str">
        <f t="shared" si="436"/>
        <v>3CD50.2</v>
      </c>
      <c r="I14002" s="4" t="str">
        <f t="shared" si="437"/>
        <v>DGND</v>
      </c>
    </row>
    <row r="14003" spans="1:9">
      <c r="A14003" t="s">
        <v>261</v>
      </c>
      <c r="B14003" t="s">
        <v>7104</v>
      </c>
      <c r="C14003" t="s">
        <v>9822</v>
      </c>
      <c r="D14003">
        <v>1</v>
      </c>
      <c r="E14003" t="s">
        <v>4876</v>
      </c>
      <c r="F14003">
        <v>1</v>
      </c>
      <c r="G14003">
        <v>1</v>
      </c>
      <c r="H14003" s="4" t="str">
        <f t="shared" si="436"/>
        <v>3CD80.1</v>
      </c>
      <c r="I14003" s="4" t="str">
        <f t="shared" si="437"/>
        <v>S3_DVDD09</v>
      </c>
    </row>
    <row r="14004" spans="1:9">
      <c r="A14004" t="s">
        <v>261</v>
      </c>
      <c r="B14004" t="s">
        <v>7104</v>
      </c>
      <c r="C14004" t="s">
        <v>9822</v>
      </c>
      <c r="D14004">
        <v>2</v>
      </c>
      <c r="E14004" t="s">
        <v>169</v>
      </c>
      <c r="F14004">
        <v>2</v>
      </c>
      <c r="G14004">
        <v>2</v>
      </c>
      <c r="H14004" s="4" t="str">
        <f t="shared" si="436"/>
        <v>3CD80.2</v>
      </c>
      <c r="I14004" s="4" t="str">
        <f t="shared" si="437"/>
        <v>DGND</v>
      </c>
    </row>
    <row r="14005" spans="1:9">
      <c r="A14005" t="s">
        <v>261</v>
      </c>
      <c r="B14005" t="s">
        <v>7104</v>
      </c>
      <c r="C14005" t="s">
        <v>9823</v>
      </c>
      <c r="D14005">
        <v>1</v>
      </c>
      <c r="E14005" t="s">
        <v>4876</v>
      </c>
      <c r="F14005">
        <v>1</v>
      </c>
      <c r="G14005">
        <v>1</v>
      </c>
      <c r="H14005" s="4" t="str">
        <f t="shared" si="436"/>
        <v>3CD81.1</v>
      </c>
      <c r="I14005" s="4" t="str">
        <f t="shared" si="437"/>
        <v>S3_DVDD09</v>
      </c>
    </row>
    <row r="14006" spans="1:9">
      <c r="A14006" t="s">
        <v>261</v>
      </c>
      <c r="B14006" t="s">
        <v>7104</v>
      </c>
      <c r="C14006" t="s">
        <v>9823</v>
      </c>
      <c r="D14006">
        <v>2</v>
      </c>
      <c r="E14006" t="s">
        <v>169</v>
      </c>
      <c r="F14006">
        <v>2</v>
      </c>
      <c r="G14006">
        <v>2</v>
      </c>
      <c r="H14006" s="4" t="str">
        <f t="shared" si="436"/>
        <v>3CD81.2</v>
      </c>
      <c r="I14006" s="4" t="str">
        <f t="shared" si="437"/>
        <v>DGND</v>
      </c>
    </row>
    <row r="14007" spans="1:9">
      <c r="A14007" t="s">
        <v>261</v>
      </c>
      <c r="B14007" t="s">
        <v>7104</v>
      </c>
      <c r="C14007" t="s">
        <v>9824</v>
      </c>
      <c r="D14007">
        <v>1</v>
      </c>
      <c r="E14007" t="s">
        <v>4878</v>
      </c>
      <c r="F14007">
        <v>1</v>
      </c>
      <c r="G14007">
        <v>1</v>
      </c>
      <c r="H14007" s="4" t="str">
        <f t="shared" si="436"/>
        <v>3CD82.1</v>
      </c>
      <c r="I14007" s="4" t="str">
        <f t="shared" si="437"/>
        <v>S3_AVDD09</v>
      </c>
    </row>
    <row r="14008" spans="1:9">
      <c r="A14008" t="s">
        <v>261</v>
      </c>
      <c r="B14008" t="s">
        <v>7104</v>
      </c>
      <c r="C14008" t="s">
        <v>9824</v>
      </c>
      <c r="D14008">
        <v>2</v>
      </c>
      <c r="E14008" t="s">
        <v>169</v>
      </c>
      <c r="F14008">
        <v>2</v>
      </c>
      <c r="G14008">
        <v>2</v>
      </c>
      <c r="H14008" s="4" t="str">
        <f t="shared" si="436"/>
        <v>3CD82.2</v>
      </c>
      <c r="I14008" s="4" t="str">
        <f t="shared" si="437"/>
        <v>DGND</v>
      </c>
    </row>
    <row r="14009" spans="1:9">
      <c r="A14009" t="s">
        <v>261</v>
      </c>
      <c r="B14009" t="s">
        <v>7104</v>
      </c>
      <c r="C14009" t="s">
        <v>9825</v>
      </c>
      <c r="D14009">
        <v>1</v>
      </c>
      <c r="E14009" t="s">
        <v>4878</v>
      </c>
      <c r="F14009">
        <v>1</v>
      </c>
      <c r="G14009">
        <v>1</v>
      </c>
      <c r="H14009" s="4" t="str">
        <f t="shared" si="436"/>
        <v>3CD86.1</v>
      </c>
      <c r="I14009" s="4" t="str">
        <f t="shared" si="437"/>
        <v>S3_AVDD09</v>
      </c>
    </row>
    <row r="14010" spans="1:9">
      <c r="A14010" t="s">
        <v>261</v>
      </c>
      <c r="B14010" t="s">
        <v>7104</v>
      </c>
      <c r="C14010" t="s">
        <v>9825</v>
      </c>
      <c r="D14010">
        <v>2</v>
      </c>
      <c r="E14010" t="s">
        <v>169</v>
      </c>
      <c r="F14010">
        <v>2</v>
      </c>
      <c r="G14010">
        <v>2</v>
      </c>
      <c r="H14010" s="4" t="str">
        <f t="shared" si="436"/>
        <v>3CD86.2</v>
      </c>
      <c r="I14010" s="4" t="str">
        <f t="shared" si="437"/>
        <v>DGND</v>
      </c>
    </row>
    <row r="14011" spans="1:9">
      <c r="A14011" t="s">
        <v>261</v>
      </c>
      <c r="B14011" t="s">
        <v>7104</v>
      </c>
      <c r="C14011" t="s">
        <v>7157</v>
      </c>
      <c r="D14011">
        <v>1</v>
      </c>
      <c r="E14011" t="s">
        <v>4877</v>
      </c>
      <c r="F14011">
        <v>1</v>
      </c>
      <c r="G14011">
        <v>1</v>
      </c>
      <c r="H14011" s="4" t="str">
        <f t="shared" si="436"/>
        <v>3CD109.1</v>
      </c>
      <c r="I14011" s="4" t="str">
        <f t="shared" si="437"/>
        <v>S3_F_DVDD09</v>
      </c>
    </row>
    <row r="14012" spans="1:9">
      <c r="A14012" t="s">
        <v>261</v>
      </c>
      <c r="B14012" t="s">
        <v>7104</v>
      </c>
      <c r="C14012" t="s">
        <v>7157</v>
      </c>
      <c r="D14012">
        <v>2</v>
      </c>
      <c r="E14012" t="s">
        <v>169</v>
      </c>
      <c r="F14012">
        <v>2</v>
      </c>
      <c r="G14012">
        <v>2</v>
      </c>
      <c r="H14012" s="4" t="str">
        <f t="shared" si="436"/>
        <v>3CD109.2</v>
      </c>
      <c r="I14012" s="4" t="str">
        <f t="shared" si="437"/>
        <v>DGND</v>
      </c>
    </row>
    <row r="14013" spans="1:9">
      <c r="A14013" t="s">
        <v>261</v>
      </c>
      <c r="B14013" t="s">
        <v>7104</v>
      </c>
      <c r="C14013" t="s">
        <v>7158</v>
      </c>
      <c r="D14013">
        <v>1</v>
      </c>
      <c r="E14013" t="s">
        <v>4879</v>
      </c>
      <c r="F14013">
        <v>1</v>
      </c>
      <c r="G14013">
        <v>1</v>
      </c>
      <c r="H14013" s="4" t="str">
        <f t="shared" si="436"/>
        <v>3CD110.1</v>
      </c>
      <c r="I14013" s="4" t="str">
        <f t="shared" si="437"/>
        <v>S3_F_AVDD09</v>
      </c>
    </row>
    <row r="14014" spans="1:9">
      <c r="A14014" t="s">
        <v>261</v>
      </c>
      <c r="B14014" t="s">
        <v>7104</v>
      </c>
      <c r="C14014" t="s">
        <v>7158</v>
      </c>
      <c r="D14014">
        <v>2</v>
      </c>
      <c r="E14014" t="s">
        <v>169</v>
      </c>
      <c r="F14014">
        <v>2</v>
      </c>
      <c r="G14014">
        <v>2</v>
      </c>
      <c r="H14014" s="4" t="str">
        <f t="shared" si="436"/>
        <v>3CD110.2</v>
      </c>
      <c r="I14014" s="4" t="str">
        <f t="shared" si="437"/>
        <v>DGND</v>
      </c>
    </row>
    <row r="14015" spans="1:9">
      <c r="A14015" t="s">
        <v>261</v>
      </c>
      <c r="B14015" t="s">
        <v>7104</v>
      </c>
      <c r="C14015" t="s">
        <v>7159</v>
      </c>
      <c r="D14015">
        <v>1</v>
      </c>
      <c r="E14015" t="s">
        <v>4880</v>
      </c>
      <c r="F14015">
        <v>1</v>
      </c>
      <c r="G14015">
        <v>1</v>
      </c>
      <c r="H14015" s="4" t="str">
        <f t="shared" si="436"/>
        <v>3CD169.1</v>
      </c>
      <c r="I14015" s="4" t="str">
        <f t="shared" si="437"/>
        <v>S3_APWR_01+1F</v>
      </c>
    </row>
    <row r="14016" spans="1:9">
      <c r="A14016" t="s">
        <v>261</v>
      </c>
      <c r="B14016" t="s">
        <v>7104</v>
      </c>
      <c r="C14016" t="s">
        <v>7159</v>
      </c>
      <c r="D14016">
        <v>2</v>
      </c>
      <c r="E14016" t="s">
        <v>169</v>
      </c>
      <c r="F14016">
        <v>2</v>
      </c>
      <c r="G14016">
        <v>2</v>
      </c>
      <c r="H14016" s="4" t="str">
        <f t="shared" si="436"/>
        <v>3CD169.2</v>
      </c>
      <c r="I14016" s="4" t="str">
        <f t="shared" si="437"/>
        <v>DGND</v>
      </c>
    </row>
    <row r="14017" spans="1:9">
      <c r="A14017" t="s">
        <v>261</v>
      </c>
      <c r="B14017" t="s">
        <v>7104</v>
      </c>
      <c r="C14017" t="s">
        <v>7160</v>
      </c>
      <c r="D14017">
        <v>1</v>
      </c>
      <c r="E14017" t="s">
        <v>4880</v>
      </c>
      <c r="F14017">
        <v>1</v>
      </c>
      <c r="G14017">
        <v>1</v>
      </c>
      <c r="H14017" s="4" t="str">
        <f t="shared" si="436"/>
        <v>3CD170.1</v>
      </c>
      <c r="I14017" s="4" t="str">
        <f t="shared" si="437"/>
        <v>S3_APWR_01+1F</v>
      </c>
    </row>
    <row r="14018" spans="1:9">
      <c r="A14018" t="s">
        <v>261</v>
      </c>
      <c r="B14018" t="s">
        <v>7104</v>
      </c>
      <c r="C14018" t="s">
        <v>7160</v>
      </c>
      <c r="D14018">
        <v>2</v>
      </c>
      <c r="E14018" t="s">
        <v>169</v>
      </c>
      <c r="F14018">
        <v>2</v>
      </c>
      <c r="G14018">
        <v>2</v>
      </c>
      <c r="H14018" s="4" t="str">
        <f t="shared" ref="H14018:H14081" si="438">CONCATENATE(C14018,".",F14018)</f>
        <v>3CD170.2</v>
      </c>
      <c r="I14018" s="4" t="str">
        <f t="shared" ref="I14018:I14081" si="439">E14018</f>
        <v>DGND</v>
      </c>
    </row>
    <row r="14019" spans="1:9">
      <c r="A14019" t="s">
        <v>261</v>
      </c>
      <c r="B14019" t="s">
        <v>7104</v>
      </c>
      <c r="C14019" t="s">
        <v>7161</v>
      </c>
      <c r="D14019">
        <v>1</v>
      </c>
      <c r="E14019" t="s">
        <v>4880</v>
      </c>
      <c r="F14019">
        <v>1</v>
      </c>
      <c r="G14019">
        <v>1</v>
      </c>
      <c r="H14019" s="4" t="str">
        <f t="shared" si="438"/>
        <v>3CD171.1</v>
      </c>
      <c r="I14019" s="4" t="str">
        <f t="shared" si="439"/>
        <v>S3_APWR_01+1F</v>
      </c>
    </row>
    <row r="14020" spans="1:9">
      <c r="A14020" t="s">
        <v>261</v>
      </c>
      <c r="B14020" t="s">
        <v>7104</v>
      </c>
      <c r="C14020" t="s">
        <v>7161</v>
      </c>
      <c r="D14020">
        <v>2</v>
      </c>
      <c r="E14020" t="s">
        <v>169</v>
      </c>
      <c r="F14020">
        <v>2</v>
      </c>
      <c r="G14020">
        <v>2</v>
      </c>
      <c r="H14020" s="4" t="str">
        <f t="shared" si="438"/>
        <v>3CD171.2</v>
      </c>
      <c r="I14020" s="4" t="str">
        <f t="shared" si="439"/>
        <v>DGND</v>
      </c>
    </row>
    <row r="14021" spans="1:9">
      <c r="A14021" t="s">
        <v>261</v>
      </c>
      <c r="B14021" t="s">
        <v>7104</v>
      </c>
      <c r="C14021" t="s">
        <v>7162</v>
      </c>
      <c r="D14021">
        <v>1</v>
      </c>
      <c r="E14021" t="s">
        <v>4880</v>
      </c>
      <c r="F14021">
        <v>1</v>
      </c>
      <c r="G14021">
        <v>1</v>
      </c>
      <c r="H14021" s="4" t="str">
        <f t="shared" si="438"/>
        <v>3CD172.1</v>
      </c>
      <c r="I14021" s="4" t="str">
        <f t="shared" si="439"/>
        <v>S3_APWR_01+1F</v>
      </c>
    </row>
    <row r="14022" spans="1:9">
      <c r="A14022" t="s">
        <v>261</v>
      </c>
      <c r="B14022" t="s">
        <v>7104</v>
      </c>
      <c r="C14022" t="s">
        <v>7162</v>
      </c>
      <c r="D14022">
        <v>2</v>
      </c>
      <c r="E14022" t="s">
        <v>169</v>
      </c>
      <c r="F14022">
        <v>2</v>
      </c>
      <c r="G14022">
        <v>2</v>
      </c>
      <c r="H14022" s="4" t="str">
        <f t="shared" si="438"/>
        <v>3CD172.2</v>
      </c>
      <c r="I14022" s="4" t="str">
        <f t="shared" si="439"/>
        <v>DGND</v>
      </c>
    </row>
    <row r="14023" spans="1:9">
      <c r="A14023" t="s">
        <v>261</v>
      </c>
      <c r="B14023" t="s">
        <v>7104</v>
      </c>
      <c r="C14023" t="s">
        <v>7163</v>
      </c>
      <c r="D14023">
        <v>1</v>
      </c>
      <c r="E14023" t="s">
        <v>4880</v>
      </c>
      <c r="F14023">
        <v>1</v>
      </c>
      <c r="G14023">
        <v>1</v>
      </c>
      <c r="H14023" s="4" t="str">
        <f t="shared" si="438"/>
        <v>3CD173.1</v>
      </c>
      <c r="I14023" s="4" t="str">
        <f t="shared" si="439"/>
        <v>S3_APWR_01+1F</v>
      </c>
    </row>
    <row r="14024" spans="1:9">
      <c r="A14024" t="s">
        <v>261</v>
      </c>
      <c r="B14024" t="s">
        <v>7104</v>
      </c>
      <c r="C14024" t="s">
        <v>7163</v>
      </c>
      <c r="D14024">
        <v>2</v>
      </c>
      <c r="E14024" t="s">
        <v>169</v>
      </c>
      <c r="F14024">
        <v>2</v>
      </c>
      <c r="G14024">
        <v>2</v>
      </c>
      <c r="H14024" s="4" t="str">
        <f t="shared" si="438"/>
        <v>3CD173.2</v>
      </c>
      <c r="I14024" s="4" t="str">
        <f t="shared" si="439"/>
        <v>DGND</v>
      </c>
    </row>
    <row r="14025" spans="1:9">
      <c r="A14025" t="s">
        <v>261</v>
      </c>
      <c r="B14025" t="s">
        <v>7104</v>
      </c>
      <c r="C14025" t="s">
        <v>7164</v>
      </c>
      <c r="D14025">
        <v>1</v>
      </c>
      <c r="E14025" t="s">
        <v>4880</v>
      </c>
      <c r="F14025">
        <v>1</v>
      </c>
      <c r="G14025">
        <v>1</v>
      </c>
      <c r="H14025" s="4" t="str">
        <f t="shared" si="438"/>
        <v>3CD174.1</v>
      </c>
      <c r="I14025" s="4" t="str">
        <f t="shared" si="439"/>
        <v>S3_APWR_01+1F</v>
      </c>
    </row>
    <row r="14026" spans="1:9">
      <c r="A14026" t="s">
        <v>261</v>
      </c>
      <c r="B14026" t="s">
        <v>7104</v>
      </c>
      <c r="C14026" t="s">
        <v>7164</v>
      </c>
      <c r="D14026">
        <v>2</v>
      </c>
      <c r="E14026" t="s">
        <v>169</v>
      </c>
      <c r="F14026">
        <v>2</v>
      </c>
      <c r="G14026">
        <v>2</v>
      </c>
      <c r="H14026" s="4" t="str">
        <f t="shared" si="438"/>
        <v>3CD174.2</v>
      </c>
      <c r="I14026" s="4" t="str">
        <f t="shared" si="439"/>
        <v>DGND</v>
      </c>
    </row>
    <row r="14027" spans="1:9">
      <c r="A14027" t="s">
        <v>261</v>
      </c>
      <c r="B14027" t="s">
        <v>7104</v>
      </c>
      <c r="C14027" t="s">
        <v>8425</v>
      </c>
      <c r="D14027">
        <v>1</v>
      </c>
      <c r="E14027" t="s">
        <v>4877</v>
      </c>
      <c r="F14027">
        <v>1</v>
      </c>
      <c r="G14027">
        <v>1</v>
      </c>
      <c r="H14027" s="4" t="str">
        <f t="shared" si="438"/>
        <v>3CD178.1</v>
      </c>
      <c r="I14027" s="4" t="str">
        <f t="shared" si="439"/>
        <v>S3_F_DVDD09</v>
      </c>
    </row>
    <row r="14028" spans="1:9">
      <c r="A14028" t="s">
        <v>261</v>
      </c>
      <c r="B14028" t="s">
        <v>7104</v>
      </c>
      <c r="C14028" t="s">
        <v>8425</v>
      </c>
      <c r="D14028">
        <v>2</v>
      </c>
      <c r="E14028" t="s">
        <v>169</v>
      </c>
      <c r="F14028">
        <v>2</v>
      </c>
      <c r="G14028">
        <v>2</v>
      </c>
      <c r="H14028" s="4" t="str">
        <f t="shared" si="438"/>
        <v>3CD178.2</v>
      </c>
      <c r="I14028" s="4" t="str">
        <f t="shared" si="439"/>
        <v>DGND</v>
      </c>
    </row>
    <row r="14029" spans="1:9">
      <c r="A14029" t="s">
        <v>261</v>
      </c>
      <c r="B14029" t="s">
        <v>7104</v>
      </c>
      <c r="C14029" t="s">
        <v>8426</v>
      </c>
      <c r="D14029">
        <v>1</v>
      </c>
      <c r="E14029" t="s">
        <v>4879</v>
      </c>
      <c r="F14029">
        <v>1</v>
      </c>
      <c r="G14029">
        <v>1</v>
      </c>
      <c r="H14029" s="4" t="str">
        <f t="shared" si="438"/>
        <v>3CD179.1</v>
      </c>
      <c r="I14029" s="4" t="str">
        <f t="shared" si="439"/>
        <v>S3_F_AVDD09</v>
      </c>
    </row>
    <row r="14030" spans="1:9">
      <c r="A14030" t="s">
        <v>261</v>
      </c>
      <c r="B14030" t="s">
        <v>7104</v>
      </c>
      <c r="C14030" t="s">
        <v>8426</v>
      </c>
      <c r="D14030">
        <v>2</v>
      </c>
      <c r="E14030" t="s">
        <v>169</v>
      </c>
      <c r="F14030">
        <v>2</v>
      </c>
      <c r="G14030">
        <v>2</v>
      </c>
      <c r="H14030" s="4" t="str">
        <f t="shared" si="438"/>
        <v>3CD179.2</v>
      </c>
      <c r="I14030" s="4" t="str">
        <f t="shared" si="439"/>
        <v>DGND</v>
      </c>
    </row>
    <row r="14031" spans="1:9">
      <c r="A14031" t="s">
        <v>261</v>
      </c>
      <c r="B14031" t="s">
        <v>7104</v>
      </c>
      <c r="C14031" t="s">
        <v>7165</v>
      </c>
      <c r="D14031" t="s">
        <v>491</v>
      </c>
      <c r="E14031" t="s">
        <v>490</v>
      </c>
      <c r="F14031">
        <v>1</v>
      </c>
      <c r="G14031" t="s">
        <v>491</v>
      </c>
      <c r="H14031" s="4" t="str">
        <f t="shared" si="438"/>
        <v>3K4.1</v>
      </c>
      <c r="I14031" s="4" t="str">
        <f t="shared" si="439"/>
        <v>VP12</v>
      </c>
    </row>
    <row r="14032" spans="1:9">
      <c r="A14032" t="s">
        <v>261</v>
      </c>
      <c r="B14032" t="s">
        <v>7104</v>
      </c>
      <c r="C14032" t="s">
        <v>7165</v>
      </c>
      <c r="D14032" t="s">
        <v>492</v>
      </c>
      <c r="E14032" t="s">
        <v>4877</v>
      </c>
      <c r="F14032">
        <v>4</v>
      </c>
      <c r="G14032" t="s">
        <v>492</v>
      </c>
      <c r="H14032" s="4" t="str">
        <f t="shared" si="438"/>
        <v>3K4.4</v>
      </c>
      <c r="I14032" s="4" t="str">
        <f t="shared" si="439"/>
        <v>S3_F_DVDD09</v>
      </c>
    </row>
    <row r="14033" spans="1:9">
      <c r="A14033" t="s">
        <v>261</v>
      </c>
      <c r="B14033" t="s">
        <v>7104</v>
      </c>
      <c r="C14033" t="s">
        <v>7165</v>
      </c>
      <c r="D14033" t="s">
        <v>493</v>
      </c>
      <c r="E14033" t="s">
        <v>4879</v>
      </c>
      <c r="F14033">
        <v>9</v>
      </c>
      <c r="G14033" t="s">
        <v>493</v>
      </c>
      <c r="H14033" s="4" t="str">
        <f t="shared" si="438"/>
        <v>3K4.9</v>
      </c>
      <c r="I14033" s="4" t="str">
        <f t="shared" si="439"/>
        <v>S3_F_AVDD09</v>
      </c>
    </row>
    <row r="14034" spans="1:9">
      <c r="A14034" t="s">
        <v>261</v>
      </c>
      <c r="B14034" t="s">
        <v>7104</v>
      </c>
      <c r="C14034" t="s">
        <v>7165</v>
      </c>
      <c r="D14034" t="s">
        <v>494</v>
      </c>
      <c r="E14034" t="s">
        <v>8609</v>
      </c>
      <c r="F14034">
        <v>12</v>
      </c>
      <c r="G14034" t="s">
        <v>494</v>
      </c>
      <c r="H14034" s="4" t="str">
        <f t="shared" si="438"/>
        <v>3K4.12</v>
      </c>
      <c r="I14034" s="4" t="str">
        <f t="shared" si="439"/>
        <v>SC_UDB004</v>
      </c>
    </row>
    <row r="14035" spans="1:9">
      <c r="A14035" t="s">
        <v>261</v>
      </c>
      <c r="B14035" t="s">
        <v>7104</v>
      </c>
      <c r="C14035" t="s">
        <v>7165</v>
      </c>
      <c r="D14035" t="s">
        <v>192</v>
      </c>
      <c r="E14035" t="s">
        <v>4880</v>
      </c>
      <c r="F14035">
        <v>3</v>
      </c>
      <c r="G14035" t="s">
        <v>192</v>
      </c>
      <c r="H14035" s="4" t="str">
        <f t="shared" si="438"/>
        <v>3K4.3</v>
      </c>
      <c r="I14035" s="4" t="str">
        <f t="shared" si="439"/>
        <v>S3_APWR_01+1F</v>
      </c>
    </row>
    <row r="14036" spans="1:9">
      <c r="A14036" t="s">
        <v>261</v>
      </c>
      <c r="B14036" t="s">
        <v>7104</v>
      </c>
      <c r="C14036" t="s">
        <v>7165</v>
      </c>
      <c r="D14036" t="s">
        <v>193</v>
      </c>
      <c r="E14036" t="s">
        <v>4639</v>
      </c>
      <c r="F14036">
        <v>10</v>
      </c>
      <c r="G14036" t="s">
        <v>193</v>
      </c>
      <c r="H14036" s="4" t="str">
        <f t="shared" si="438"/>
        <v>3K4.10</v>
      </c>
      <c r="I14036" s="4" t="str">
        <f t="shared" si="439"/>
        <v>S3_APWR_03F</v>
      </c>
    </row>
    <row r="14037" spans="1:9">
      <c r="A14037" t="s">
        <v>261</v>
      </c>
      <c r="B14037" t="s">
        <v>7104</v>
      </c>
      <c r="C14037" t="s">
        <v>7165</v>
      </c>
      <c r="D14037" t="s">
        <v>495</v>
      </c>
      <c r="E14037" t="s">
        <v>4881</v>
      </c>
      <c r="F14037">
        <v>5</v>
      </c>
      <c r="G14037" t="s">
        <v>495</v>
      </c>
      <c r="H14037" s="4" t="str">
        <f t="shared" si="438"/>
        <v>3K4.5</v>
      </c>
      <c r="I14037" s="4" t="str">
        <f t="shared" si="439"/>
        <v>S3_DVDD09_VO09</v>
      </c>
    </row>
    <row r="14038" spans="1:9">
      <c r="A14038" t="s">
        <v>261</v>
      </c>
      <c r="B14038" t="s">
        <v>7104</v>
      </c>
      <c r="C14038" t="s">
        <v>7165</v>
      </c>
      <c r="D14038" t="s">
        <v>496</v>
      </c>
      <c r="E14038" t="s">
        <v>4882</v>
      </c>
      <c r="F14038">
        <v>8</v>
      </c>
      <c r="G14038" t="s">
        <v>496</v>
      </c>
      <c r="H14038" s="4" t="str">
        <f t="shared" si="438"/>
        <v>3K4.8</v>
      </c>
      <c r="I14038" s="4" t="str">
        <f t="shared" si="439"/>
        <v>S3_AVDD09_VO09</v>
      </c>
    </row>
    <row r="14039" spans="1:9">
      <c r="A14039" t="s">
        <v>261</v>
      </c>
      <c r="B14039" t="s">
        <v>7104</v>
      </c>
      <c r="C14039" t="s">
        <v>7166</v>
      </c>
      <c r="D14039">
        <v>1</v>
      </c>
      <c r="E14039" t="s">
        <v>4881</v>
      </c>
      <c r="F14039">
        <v>1</v>
      </c>
      <c r="G14039">
        <v>1</v>
      </c>
      <c r="H14039" s="4" t="str">
        <f t="shared" si="438"/>
        <v>3RD11.1</v>
      </c>
      <c r="I14039" s="4" t="str">
        <f t="shared" si="439"/>
        <v>S3_DVDD09_VO09</v>
      </c>
    </row>
    <row r="14040" spans="1:9">
      <c r="A14040" t="s">
        <v>261</v>
      </c>
      <c r="B14040" t="s">
        <v>7104</v>
      </c>
      <c r="C14040" t="s">
        <v>7166</v>
      </c>
      <c r="D14040">
        <v>2</v>
      </c>
      <c r="E14040" t="s">
        <v>4780</v>
      </c>
      <c r="F14040">
        <v>2</v>
      </c>
      <c r="G14040">
        <v>2</v>
      </c>
      <c r="H14040" s="4" t="str">
        <f t="shared" si="438"/>
        <v>3RD11.2</v>
      </c>
      <c r="I14040" s="4" t="str">
        <f t="shared" si="439"/>
        <v>S3_HSD288</v>
      </c>
    </row>
    <row r="14041" spans="1:9">
      <c r="A14041" t="s">
        <v>261</v>
      </c>
      <c r="B14041" t="s">
        <v>7104</v>
      </c>
      <c r="C14041" t="s">
        <v>7167</v>
      </c>
      <c r="D14041">
        <v>1</v>
      </c>
      <c r="E14041" t="s">
        <v>4882</v>
      </c>
      <c r="F14041">
        <v>1</v>
      </c>
      <c r="G14041">
        <v>1</v>
      </c>
      <c r="H14041" s="4" t="str">
        <f t="shared" si="438"/>
        <v>3RD21.1</v>
      </c>
      <c r="I14041" s="4" t="str">
        <f t="shared" si="439"/>
        <v>S3_AVDD09_VO09</v>
      </c>
    </row>
    <row r="14042" spans="1:9">
      <c r="A14042" t="s">
        <v>261</v>
      </c>
      <c r="B14042" t="s">
        <v>7104</v>
      </c>
      <c r="C14042" t="s">
        <v>7167</v>
      </c>
      <c r="D14042">
        <v>2</v>
      </c>
      <c r="E14042" t="s">
        <v>4780</v>
      </c>
      <c r="F14042">
        <v>2</v>
      </c>
      <c r="G14042">
        <v>2</v>
      </c>
      <c r="H14042" s="4" t="str">
        <f t="shared" si="438"/>
        <v>3RD21.2</v>
      </c>
      <c r="I14042" s="4" t="str">
        <f t="shared" si="439"/>
        <v>S3_HSD288</v>
      </c>
    </row>
    <row r="14043" spans="1:9">
      <c r="A14043" t="s">
        <v>261</v>
      </c>
      <c r="B14043" t="s">
        <v>7104</v>
      </c>
      <c r="C14043" t="s">
        <v>7168</v>
      </c>
      <c r="D14043">
        <v>1</v>
      </c>
      <c r="E14043" t="s">
        <v>4883</v>
      </c>
      <c r="F14043">
        <v>1</v>
      </c>
      <c r="G14043">
        <v>1</v>
      </c>
      <c r="H14043" s="4" t="str">
        <f t="shared" si="438"/>
        <v>3RS11.1</v>
      </c>
      <c r="I14043" s="4" t="str">
        <f t="shared" si="439"/>
        <v>S3_APWR_01S</v>
      </c>
    </row>
    <row r="14044" spans="1:9">
      <c r="A14044" t="s">
        <v>261</v>
      </c>
      <c r="B14044" t="s">
        <v>7104</v>
      </c>
      <c r="C14044" t="s">
        <v>7168</v>
      </c>
      <c r="D14044">
        <v>2</v>
      </c>
      <c r="E14044" t="s">
        <v>4884</v>
      </c>
      <c r="F14044">
        <v>2</v>
      </c>
      <c r="G14044">
        <v>2</v>
      </c>
      <c r="H14044" s="4" t="str">
        <f t="shared" si="438"/>
        <v>3RS11.2</v>
      </c>
      <c r="I14044" s="4" t="str">
        <f t="shared" si="439"/>
        <v>S3_APWR_01+1S</v>
      </c>
    </row>
    <row r="14045" spans="1:9">
      <c r="A14045" t="s">
        <v>261</v>
      </c>
      <c r="B14045" t="s">
        <v>7104</v>
      </c>
      <c r="C14045" t="s">
        <v>7169</v>
      </c>
      <c r="D14045">
        <v>1</v>
      </c>
      <c r="E14045" t="s">
        <v>4876</v>
      </c>
      <c r="F14045">
        <v>1</v>
      </c>
      <c r="G14045">
        <v>1</v>
      </c>
      <c r="H14045" s="4" t="str">
        <f t="shared" si="438"/>
        <v>3ST1.1</v>
      </c>
      <c r="I14045" s="4" t="str">
        <f t="shared" si="439"/>
        <v>S3_DVDD09</v>
      </c>
    </row>
    <row r="14046" spans="1:9">
      <c r="A14046" t="s">
        <v>261</v>
      </c>
      <c r="B14046" t="s">
        <v>7104</v>
      </c>
      <c r="C14046" t="s">
        <v>7169</v>
      </c>
      <c r="D14046">
        <v>2</v>
      </c>
      <c r="E14046" t="s">
        <v>4883</v>
      </c>
      <c r="F14046">
        <v>2</v>
      </c>
      <c r="G14046">
        <v>2</v>
      </c>
      <c r="H14046" s="4" t="str">
        <f t="shared" si="438"/>
        <v>3ST1.2</v>
      </c>
      <c r="I14046" s="4" t="str">
        <f t="shared" si="439"/>
        <v>S3_APWR_01S</v>
      </c>
    </row>
    <row r="14047" spans="1:9">
      <c r="A14047" t="s">
        <v>261</v>
      </c>
      <c r="B14047" t="s">
        <v>7104</v>
      </c>
      <c r="C14047" t="s">
        <v>7170</v>
      </c>
      <c r="D14047">
        <v>1</v>
      </c>
      <c r="E14047" t="s">
        <v>4639</v>
      </c>
      <c r="F14047">
        <v>1</v>
      </c>
      <c r="G14047">
        <v>1</v>
      </c>
      <c r="H14047" s="4" t="str">
        <f t="shared" si="438"/>
        <v>3ST2.1</v>
      </c>
      <c r="I14047" s="4" t="str">
        <f t="shared" si="439"/>
        <v>S3_APWR_03F</v>
      </c>
    </row>
    <row r="14048" spans="1:9">
      <c r="A14048" t="s">
        <v>261</v>
      </c>
      <c r="B14048" t="s">
        <v>7104</v>
      </c>
      <c r="C14048" t="s">
        <v>7170</v>
      </c>
      <c r="D14048">
        <v>2</v>
      </c>
      <c r="E14048" t="s">
        <v>4885</v>
      </c>
      <c r="F14048">
        <v>2</v>
      </c>
      <c r="G14048">
        <v>2</v>
      </c>
      <c r="H14048" s="4" t="str">
        <f t="shared" si="438"/>
        <v>3ST2.2</v>
      </c>
      <c r="I14048" s="4" t="str">
        <f t="shared" si="439"/>
        <v>S3_APWR_03S</v>
      </c>
    </row>
    <row r="14049" spans="1:9">
      <c r="A14049" t="s">
        <v>261</v>
      </c>
      <c r="B14049" t="s">
        <v>7104</v>
      </c>
      <c r="C14049" t="s">
        <v>7171</v>
      </c>
      <c r="D14049">
        <v>1</v>
      </c>
      <c r="E14049" t="s">
        <v>169</v>
      </c>
      <c r="F14049">
        <v>1</v>
      </c>
      <c r="G14049">
        <v>1</v>
      </c>
      <c r="H14049" s="4" t="str">
        <f t="shared" si="438"/>
        <v>3STG1.1</v>
      </c>
      <c r="I14049" s="4" t="str">
        <f t="shared" si="439"/>
        <v>DGND</v>
      </c>
    </row>
    <row r="14050" spans="1:9">
      <c r="A14050" t="s">
        <v>261</v>
      </c>
      <c r="B14050" t="s">
        <v>7104</v>
      </c>
      <c r="C14050" t="s">
        <v>7171</v>
      </c>
      <c r="D14050">
        <v>2</v>
      </c>
      <c r="E14050" t="s">
        <v>4886</v>
      </c>
      <c r="F14050">
        <v>2</v>
      </c>
      <c r="G14050">
        <v>2</v>
      </c>
      <c r="H14050" s="4" t="str">
        <f t="shared" si="438"/>
        <v>3STG1.2</v>
      </c>
      <c r="I14050" s="4" t="str">
        <f t="shared" si="439"/>
        <v>S3_APWR_01+1GS</v>
      </c>
    </row>
    <row r="14051" spans="1:9">
      <c r="A14051" t="s">
        <v>261</v>
      </c>
      <c r="B14051" t="s">
        <v>7104</v>
      </c>
      <c r="C14051" t="s">
        <v>7172</v>
      </c>
      <c r="D14051">
        <v>1</v>
      </c>
      <c r="E14051" t="s">
        <v>169</v>
      </c>
      <c r="F14051">
        <v>1</v>
      </c>
      <c r="G14051">
        <v>1</v>
      </c>
      <c r="H14051" s="4" t="str">
        <f t="shared" si="438"/>
        <v>3STG2.1</v>
      </c>
      <c r="I14051" s="4" t="str">
        <f t="shared" si="439"/>
        <v>DGND</v>
      </c>
    </row>
    <row r="14052" spans="1:9">
      <c r="A14052" t="s">
        <v>261</v>
      </c>
      <c r="B14052" t="s">
        <v>7104</v>
      </c>
      <c r="C14052" t="s">
        <v>7172</v>
      </c>
      <c r="D14052">
        <v>2</v>
      </c>
      <c r="E14052" t="s">
        <v>4887</v>
      </c>
      <c r="F14052">
        <v>2</v>
      </c>
      <c r="G14052">
        <v>2</v>
      </c>
      <c r="H14052" s="4" t="str">
        <f t="shared" si="438"/>
        <v>3STG2.2</v>
      </c>
      <c r="I14052" s="4" t="str">
        <f t="shared" si="439"/>
        <v>S3_APWR_03GS</v>
      </c>
    </row>
    <row r="14053" spans="1:9">
      <c r="A14053" t="s">
        <v>261</v>
      </c>
      <c r="B14053" t="s">
        <v>7104</v>
      </c>
      <c r="C14053" t="s">
        <v>4878</v>
      </c>
      <c r="D14053" t="s">
        <v>173</v>
      </c>
      <c r="E14053" t="s">
        <v>4878</v>
      </c>
      <c r="F14053">
        <v>1</v>
      </c>
      <c r="G14053" t="s">
        <v>173</v>
      </c>
      <c r="H14053" s="4" t="str">
        <f t="shared" si="438"/>
        <v>S3_AVDD09.1</v>
      </c>
      <c r="I14053" s="4" t="str">
        <f t="shared" si="439"/>
        <v>S3_AVDD09</v>
      </c>
    </row>
    <row r="14054" spans="1:9">
      <c r="A14054" t="s">
        <v>261</v>
      </c>
      <c r="B14054" t="s">
        <v>7104</v>
      </c>
      <c r="C14054" t="s">
        <v>7173</v>
      </c>
      <c r="D14054" t="s">
        <v>173</v>
      </c>
      <c r="E14054" t="s">
        <v>169</v>
      </c>
      <c r="F14054">
        <v>1</v>
      </c>
      <c r="G14054" t="s">
        <v>173</v>
      </c>
      <c r="H14054" s="4" t="str">
        <f t="shared" si="438"/>
        <v>S3_DGND1.1</v>
      </c>
      <c r="I14054" s="4" t="str">
        <f t="shared" si="439"/>
        <v>DGND</v>
      </c>
    </row>
    <row r="14055" spans="1:9">
      <c r="A14055" t="s">
        <v>261</v>
      </c>
      <c r="B14055" t="s">
        <v>7104</v>
      </c>
      <c r="C14055" t="s">
        <v>7174</v>
      </c>
      <c r="D14055" t="s">
        <v>173</v>
      </c>
      <c r="E14055" t="s">
        <v>169</v>
      </c>
      <c r="F14055">
        <v>1</v>
      </c>
      <c r="G14055" t="s">
        <v>173</v>
      </c>
      <c r="H14055" s="4" t="str">
        <f t="shared" si="438"/>
        <v>S3_DGND2.1</v>
      </c>
      <c r="I14055" s="4" t="str">
        <f t="shared" si="439"/>
        <v>DGND</v>
      </c>
    </row>
    <row r="14056" spans="1:9">
      <c r="A14056" t="s">
        <v>261</v>
      </c>
      <c r="B14056" t="s">
        <v>7104</v>
      </c>
      <c r="C14056" t="s">
        <v>7175</v>
      </c>
      <c r="D14056" t="s">
        <v>173</v>
      </c>
      <c r="E14056" t="s">
        <v>169</v>
      </c>
      <c r="F14056">
        <v>1</v>
      </c>
      <c r="G14056" t="s">
        <v>173</v>
      </c>
      <c r="H14056" s="4" t="str">
        <f t="shared" si="438"/>
        <v>S3_DGND3.1</v>
      </c>
      <c r="I14056" s="4" t="str">
        <f t="shared" si="439"/>
        <v>DGND</v>
      </c>
    </row>
    <row r="14057" spans="1:9">
      <c r="A14057" t="s">
        <v>261</v>
      </c>
      <c r="B14057" t="s">
        <v>7104</v>
      </c>
      <c r="C14057" t="s">
        <v>7176</v>
      </c>
      <c r="D14057" t="s">
        <v>173</v>
      </c>
      <c r="E14057" t="s">
        <v>169</v>
      </c>
      <c r="F14057">
        <v>1</v>
      </c>
      <c r="G14057" t="s">
        <v>173</v>
      </c>
      <c r="H14057" s="4" t="str">
        <f t="shared" si="438"/>
        <v>S3_DGND4.1</v>
      </c>
      <c r="I14057" s="4" t="str">
        <f t="shared" si="439"/>
        <v>DGND</v>
      </c>
    </row>
    <row r="14058" spans="1:9">
      <c r="A14058" t="s">
        <v>261</v>
      </c>
      <c r="B14058" t="s">
        <v>7104</v>
      </c>
      <c r="C14058" t="s">
        <v>4876</v>
      </c>
      <c r="D14058" t="s">
        <v>173</v>
      </c>
      <c r="E14058" t="s">
        <v>4876</v>
      </c>
      <c r="F14058">
        <v>1</v>
      </c>
      <c r="G14058" t="s">
        <v>173</v>
      </c>
      <c r="H14058" s="4" t="str">
        <f t="shared" si="438"/>
        <v>S3_DVDD09.1</v>
      </c>
      <c r="I14058" s="4" t="str">
        <f t="shared" si="439"/>
        <v>S3_DVDD09</v>
      </c>
    </row>
    <row r="14059" spans="1:9">
      <c r="A14059" t="s">
        <v>261</v>
      </c>
      <c r="B14059" t="s">
        <v>7104</v>
      </c>
      <c r="C14059" t="s">
        <v>5882</v>
      </c>
      <c r="D14059" t="s">
        <v>190</v>
      </c>
      <c r="E14059" t="s">
        <v>169</v>
      </c>
      <c r="F14059" t="s">
        <v>309</v>
      </c>
      <c r="G14059" t="s">
        <v>190</v>
      </c>
      <c r="H14059" s="4" t="str">
        <f t="shared" si="438"/>
        <v>SITE3.H4</v>
      </c>
      <c r="I14059" s="4" t="str">
        <f t="shared" si="439"/>
        <v>DGND</v>
      </c>
    </row>
    <row r="14060" spans="1:9">
      <c r="A14060" t="s">
        <v>261</v>
      </c>
      <c r="B14060" t="s">
        <v>7104</v>
      </c>
      <c r="C14060" t="s">
        <v>5882</v>
      </c>
      <c r="D14060" t="s">
        <v>1529</v>
      </c>
      <c r="E14060" t="s">
        <v>4878</v>
      </c>
      <c r="F14060" t="s">
        <v>366</v>
      </c>
      <c r="G14060" t="s">
        <v>1529</v>
      </c>
      <c r="H14060" s="4" t="str">
        <f t="shared" si="438"/>
        <v>SITE3.E4</v>
      </c>
      <c r="I14060" s="4" t="str">
        <f t="shared" si="439"/>
        <v>S3_AVDD09</v>
      </c>
    </row>
    <row r="14061" spans="1:9">
      <c r="A14061" t="s">
        <v>261</v>
      </c>
      <c r="B14061" t="s">
        <v>7104</v>
      </c>
      <c r="C14061" t="s">
        <v>5882</v>
      </c>
      <c r="D14061" t="s">
        <v>1530</v>
      </c>
      <c r="E14061" t="s">
        <v>4878</v>
      </c>
      <c r="F14061" t="s">
        <v>332</v>
      </c>
      <c r="G14061" t="s">
        <v>1530</v>
      </c>
      <c r="H14061" s="4" t="str">
        <f t="shared" si="438"/>
        <v>SITE3.E5</v>
      </c>
      <c r="I14061" s="4" t="str">
        <f t="shared" si="439"/>
        <v>S3_AVDD09</v>
      </c>
    </row>
    <row r="14062" spans="1:9">
      <c r="A14062" t="s">
        <v>261</v>
      </c>
      <c r="B14062" t="s">
        <v>7104</v>
      </c>
      <c r="C14062" t="s">
        <v>5882</v>
      </c>
      <c r="D14062" t="s">
        <v>1531</v>
      </c>
      <c r="E14062" t="s">
        <v>4878</v>
      </c>
      <c r="F14062" t="s">
        <v>1704</v>
      </c>
      <c r="G14062" t="s">
        <v>1531</v>
      </c>
      <c r="H14062" s="4" t="str">
        <f t="shared" si="438"/>
        <v>SITE3.V8</v>
      </c>
      <c r="I14062" s="4" t="str">
        <f t="shared" si="439"/>
        <v>S3_AVDD09</v>
      </c>
    </row>
    <row r="14063" spans="1:9">
      <c r="A14063" t="s">
        <v>261</v>
      </c>
      <c r="B14063" t="s">
        <v>7104</v>
      </c>
      <c r="C14063" t="s">
        <v>5882</v>
      </c>
      <c r="D14063" t="s">
        <v>1532</v>
      </c>
      <c r="E14063" t="s">
        <v>4878</v>
      </c>
      <c r="F14063" t="s">
        <v>1705</v>
      </c>
      <c r="G14063" t="s">
        <v>1532</v>
      </c>
      <c r="H14063" s="4" t="str">
        <f t="shared" si="438"/>
        <v>SITE3.V9</v>
      </c>
      <c r="I14063" s="4" t="str">
        <f t="shared" si="439"/>
        <v>S3_AVDD09</v>
      </c>
    </row>
    <row r="14064" spans="1:9">
      <c r="A14064" t="s">
        <v>261</v>
      </c>
      <c r="B14064" t="s">
        <v>7104</v>
      </c>
      <c r="C14064" t="s">
        <v>5882</v>
      </c>
      <c r="D14064" t="s">
        <v>1533</v>
      </c>
      <c r="E14064" t="s">
        <v>4878</v>
      </c>
      <c r="F14064" t="s">
        <v>201</v>
      </c>
      <c r="G14064" t="s">
        <v>1533</v>
      </c>
      <c r="H14064" s="4" t="str">
        <f t="shared" si="438"/>
        <v>SITE3.A8</v>
      </c>
      <c r="I14064" s="4" t="str">
        <f t="shared" si="439"/>
        <v>S3_AVDD09</v>
      </c>
    </row>
    <row r="14065" spans="1:9">
      <c r="A14065" t="s">
        <v>261</v>
      </c>
      <c r="B14065" t="s">
        <v>7104</v>
      </c>
      <c r="C14065" t="s">
        <v>5882</v>
      </c>
      <c r="D14065" t="s">
        <v>1534</v>
      </c>
      <c r="E14065" t="s">
        <v>4878</v>
      </c>
      <c r="F14065" t="s">
        <v>456</v>
      </c>
      <c r="G14065" t="s">
        <v>1534</v>
      </c>
      <c r="H14065" s="4" t="str">
        <f t="shared" si="438"/>
        <v>SITE3.D8</v>
      </c>
      <c r="I14065" s="4" t="str">
        <f t="shared" si="439"/>
        <v>S3_AVDD09</v>
      </c>
    </row>
    <row r="14066" spans="1:9">
      <c r="A14066" t="s">
        <v>261</v>
      </c>
      <c r="B14066" t="s">
        <v>7104</v>
      </c>
      <c r="C14066" t="s">
        <v>5882</v>
      </c>
      <c r="D14066" t="s">
        <v>2986</v>
      </c>
      <c r="E14066" t="s">
        <v>4878</v>
      </c>
      <c r="F14066" t="s">
        <v>449</v>
      </c>
      <c r="G14066" t="s">
        <v>2986</v>
      </c>
      <c r="H14066" s="4" t="str">
        <f t="shared" si="438"/>
        <v>SITE3.D16</v>
      </c>
      <c r="I14066" s="4" t="str">
        <f t="shared" si="439"/>
        <v>S3_AVDD09</v>
      </c>
    </row>
    <row r="14067" spans="1:9">
      <c r="A14067" t="s">
        <v>261</v>
      </c>
      <c r="B14067" t="s">
        <v>7104</v>
      </c>
      <c r="C14067" t="s">
        <v>5882</v>
      </c>
      <c r="D14067" t="s">
        <v>2987</v>
      </c>
      <c r="E14067" t="s">
        <v>4878</v>
      </c>
      <c r="F14067" t="s">
        <v>403</v>
      </c>
      <c r="G14067" t="s">
        <v>2987</v>
      </c>
      <c r="H14067" s="4" t="str">
        <f t="shared" si="438"/>
        <v>SITE3.E16</v>
      </c>
      <c r="I14067" s="4" t="str">
        <f t="shared" si="439"/>
        <v>S3_AVDD09</v>
      </c>
    </row>
    <row r="14068" spans="1:9">
      <c r="A14068" t="s">
        <v>261</v>
      </c>
      <c r="B14068" t="s">
        <v>7104</v>
      </c>
      <c r="C14068" t="s">
        <v>5882</v>
      </c>
      <c r="D14068" t="s">
        <v>1536</v>
      </c>
      <c r="E14068" t="s">
        <v>4878</v>
      </c>
      <c r="F14068" t="s">
        <v>907</v>
      </c>
      <c r="G14068" t="s">
        <v>1536</v>
      </c>
      <c r="H14068" s="4" t="str">
        <f t="shared" si="438"/>
        <v>SITE3.D15</v>
      </c>
      <c r="I14068" s="4" t="str">
        <f t="shared" si="439"/>
        <v>S3_AVDD09</v>
      </c>
    </row>
    <row r="14069" spans="1:9">
      <c r="A14069" t="s">
        <v>261</v>
      </c>
      <c r="B14069" t="s">
        <v>7104</v>
      </c>
      <c r="C14069" t="s">
        <v>5882</v>
      </c>
      <c r="D14069" t="s">
        <v>1537</v>
      </c>
      <c r="E14069" t="s">
        <v>4878</v>
      </c>
      <c r="F14069" t="s">
        <v>1577</v>
      </c>
      <c r="G14069" t="s">
        <v>1537</v>
      </c>
      <c r="H14069" s="4" t="str">
        <f t="shared" si="438"/>
        <v>SITE3.E15</v>
      </c>
      <c r="I14069" s="4" t="str">
        <f t="shared" si="439"/>
        <v>S3_AVDD09</v>
      </c>
    </row>
    <row r="14070" spans="1:9">
      <c r="A14070" t="s">
        <v>261</v>
      </c>
      <c r="B14070" t="s">
        <v>7104</v>
      </c>
      <c r="C14070" t="s">
        <v>5882</v>
      </c>
      <c r="D14070" t="s">
        <v>1538</v>
      </c>
      <c r="E14070" t="s">
        <v>4878</v>
      </c>
      <c r="F14070" t="s">
        <v>1525</v>
      </c>
      <c r="G14070" t="s">
        <v>1538</v>
      </c>
      <c r="H14070" s="4" t="str">
        <f t="shared" si="438"/>
        <v>SITE3.V4</v>
      </c>
      <c r="I14070" s="4" t="str">
        <f t="shared" si="439"/>
        <v>S3_AVDD09</v>
      </c>
    </row>
    <row r="14071" spans="1:9">
      <c r="A14071" t="s">
        <v>261</v>
      </c>
      <c r="B14071" t="s">
        <v>7104</v>
      </c>
      <c r="C14071" t="s">
        <v>5882</v>
      </c>
      <c r="D14071" t="s">
        <v>1539</v>
      </c>
      <c r="E14071" t="s">
        <v>4878</v>
      </c>
      <c r="F14071" t="s">
        <v>1527</v>
      </c>
      <c r="G14071" t="s">
        <v>1539</v>
      </c>
      <c r="H14071" s="4" t="str">
        <f t="shared" si="438"/>
        <v>SITE3.V5</v>
      </c>
      <c r="I14071" s="4" t="str">
        <f t="shared" si="439"/>
        <v>S3_AVDD09</v>
      </c>
    </row>
    <row r="14072" spans="1:9">
      <c r="A14072" t="s">
        <v>261</v>
      </c>
      <c r="B14072" t="s">
        <v>7104</v>
      </c>
      <c r="C14072" t="s">
        <v>5882</v>
      </c>
      <c r="D14072" t="s">
        <v>1540</v>
      </c>
      <c r="E14072" t="s">
        <v>4878</v>
      </c>
      <c r="F14072" t="s">
        <v>339</v>
      </c>
      <c r="G14072" t="s">
        <v>1540</v>
      </c>
      <c r="H14072" s="4" t="str">
        <f t="shared" si="438"/>
        <v>SITE3.T13</v>
      </c>
      <c r="I14072" s="4" t="str">
        <f t="shared" si="439"/>
        <v>S3_AVDD09</v>
      </c>
    </row>
    <row r="14073" spans="1:9">
      <c r="A14073" t="s">
        <v>261</v>
      </c>
      <c r="B14073" t="s">
        <v>7104</v>
      </c>
      <c r="C14073" t="s">
        <v>5882</v>
      </c>
      <c r="D14073" t="s">
        <v>1541</v>
      </c>
      <c r="E14073" t="s">
        <v>4878</v>
      </c>
      <c r="F14073" t="s">
        <v>341</v>
      </c>
      <c r="G14073" t="s">
        <v>1541</v>
      </c>
      <c r="H14073" s="4" t="str">
        <f t="shared" si="438"/>
        <v>SITE3.T14</v>
      </c>
      <c r="I14073" s="4" t="str">
        <f t="shared" si="439"/>
        <v>S3_AVDD09</v>
      </c>
    </row>
    <row r="14074" spans="1:9">
      <c r="A14074" t="s">
        <v>261</v>
      </c>
      <c r="B14074" t="s">
        <v>7104</v>
      </c>
      <c r="C14074" t="s">
        <v>5882</v>
      </c>
      <c r="D14074" t="s">
        <v>1542</v>
      </c>
      <c r="E14074" t="s">
        <v>4878</v>
      </c>
      <c r="F14074" t="s">
        <v>1612</v>
      </c>
      <c r="G14074" t="s">
        <v>1542</v>
      </c>
      <c r="H14074" s="4" t="str">
        <f t="shared" si="438"/>
        <v>SITE3.V10</v>
      </c>
      <c r="I14074" s="4" t="str">
        <f t="shared" si="439"/>
        <v>S3_AVDD09</v>
      </c>
    </row>
    <row r="14075" spans="1:9">
      <c r="A14075" t="s">
        <v>261</v>
      </c>
      <c r="B14075" t="s">
        <v>7104</v>
      </c>
      <c r="C14075" t="s">
        <v>5882</v>
      </c>
      <c r="D14075" t="s">
        <v>1543</v>
      </c>
      <c r="E14075" t="s">
        <v>4878</v>
      </c>
      <c r="F14075" t="s">
        <v>1613</v>
      </c>
      <c r="G14075" t="s">
        <v>1543</v>
      </c>
      <c r="H14075" s="4" t="str">
        <f t="shared" si="438"/>
        <v>SITE3.V11</v>
      </c>
      <c r="I14075" s="4" t="str">
        <f t="shared" si="439"/>
        <v>S3_AVDD09</v>
      </c>
    </row>
    <row r="14076" spans="1:9">
      <c r="A14076" t="s">
        <v>261</v>
      </c>
      <c r="B14076" t="s">
        <v>7104</v>
      </c>
      <c r="C14076" t="s">
        <v>5882</v>
      </c>
      <c r="D14076" t="s">
        <v>1515</v>
      </c>
      <c r="E14076" t="s">
        <v>4876</v>
      </c>
      <c r="F14076" t="s">
        <v>428</v>
      </c>
      <c r="G14076" t="s">
        <v>1515</v>
      </c>
      <c r="H14076" s="4" t="str">
        <f t="shared" si="438"/>
        <v>SITE3.G8</v>
      </c>
      <c r="I14076" s="4" t="str">
        <f t="shared" si="439"/>
        <v>S3_DVDD09</v>
      </c>
    </row>
    <row r="14077" spans="1:9">
      <c r="A14077" t="s">
        <v>261</v>
      </c>
      <c r="B14077" t="s">
        <v>7104</v>
      </c>
      <c r="C14077" t="s">
        <v>5882</v>
      </c>
      <c r="D14077" t="s">
        <v>1516</v>
      </c>
      <c r="E14077" t="s">
        <v>4876</v>
      </c>
      <c r="F14077" t="s">
        <v>412</v>
      </c>
      <c r="G14077" t="s">
        <v>1516</v>
      </c>
      <c r="H14077" s="4" t="str">
        <f t="shared" si="438"/>
        <v>SITE3.H9</v>
      </c>
      <c r="I14077" s="4" t="str">
        <f t="shared" si="439"/>
        <v>S3_DVDD09</v>
      </c>
    </row>
    <row r="14078" spans="1:9">
      <c r="A14078" t="s">
        <v>261</v>
      </c>
      <c r="B14078" t="s">
        <v>7104</v>
      </c>
      <c r="C14078" t="s">
        <v>5882</v>
      </c>
      <c r="D14078" t="s">
        <v>1517</v>
      </c>
      <c r="E14078" t="s">
        <v>4876</v>
      </c>
      <c r="F14078" t="s">
        <v>415</v>
      </c>
      <c r="G14078" t="s">
        <v>1517</v>
      </c>
      <c r="H14078" s="4" t="str">
        <f t="shared" si="438"/>
        <v>SITE3.J9</v>
      </c>
      <c r="I14078" s="4" t="str">
        <f t="shared" si="439"/>
        <v>S3_DVDD09</v>
      </c>
    </row>
    <row r="14079" spans="1:9">
      <c r="A14079" t="s">
        <v>261</v>
      </c>
      <c r="B14079" t="s">
        <v>7104</v>
      </c>
      <c r="C14079" t="s">
        <v>5882</v>
      </c>
      <c r="D14079" t="s">
        <v>1518</v>
      </c>
      <c r="E14079" t="s">
        <v>4876</v>
      </c>
      <c r="F14079" t="s">
        <v>302</v>
      </c>
      <c r="G14079" t="s">
        <v>1518</v>
      </c>
      <c r="H14079" s="4" t="str">
        <f t="shared" si="438"/>
        <v>SITE3.K9</v>
      </c>
      <c r="I14079" s="4" t="str">
        <f t="shared" si="439"/>
        <v>S3_DVDD09</v>
      </c>
    </row>
    <row r="14080" spans="1:9">
      <c r="A14080" t="s">
        <v>261</v>
      </c>
      <c r="B14080" t="s">
        <v>7104</v>
      </c>
      <c r="C14080" t="s">
        <v>5882</v>
      </c>
      <c r="D14080" t="s">
        <v>1519</v>
      </c>
      <c r="E14080" t="s">
        <v>4876</v>
      </c>
      <c r="F14080" t="s">
        <v>421</v>
      </c>
      <c r="G14080" t="s">
        <v>1519</v>
      </c>
      <c r="H14080" s="4" t="str">
        <f t="shared" si="438"/>
        <v>SITE3.L9</v>
      </c>
      <c r="I14080" s="4" t="str">
        <f t="shared" si="439"/>
        <v>S3_DVDD09</v>
      </c>
    </row>
    <row r="14081" spans="1:9">
      <c r="A14081" t="s">
        <v>261</v>
      </c>
      <c r="B14081" t="s">
        <v>7104</v>
      </c>
      <c r="C14081" t="s">
        <v>5882</v>
      </c>
      <c r="D14081" t="s">
        <v>1520</v>
      </c>
      <c r="E14081" t="s">
        <v>4876</v>
      </c>
      <c r="F14081" t="s">
        <v>1597</v>
      </c>
      <c r="G14081" t="s">
        <v>1520</v>
      </c>
      <c r="H14081" s="4" t="str">
        <f t="shared" si="438"/>
        <v>SITE3.M10</v>
      </c>
      <c r="I14081" s="4" t="str">
        <f t="shared" si="439"/>
        <v>S3_DVDD09</v>
      </c>
    </row>
    <row r="14082" spans="1:9">
      <c r="A14082" t="s">
        <v>261</v>
      </c>
      <c r="B14082" t="s">
        <v>7104</v>
      </c>
      <c r="C14082" t="s">
        <v>5882</v>
      </c>
      <c r="D14082" t="s">
        <v>1521</v>
      </c>
      <c r="E14082" t="s">
        <v>4876</v>
      </c>
      <c r="F14082" t="s">
        <v>1598</v>
      </c>
      <c r="G14082" t="s">
        <v>1521</v>
      </c>
      <c r="H14082" s="4" t="str">
        <f t="shared" ref="H14082:H14145" si="440">CONCATENATE(C14082,".",F14082)</f>
        <v>SITE3.M11</v>
      </c>
      <c r="I14082" s="4" t="str">
        <f t="shared" ref="I14082:I14145" si="441">E14082</f>
        <v>S3_DVDD09</v>
      </c>
    </row>
    <row r="14083" spans="1:9">
      <c r="A14083" t="s">
        <v>261</v>
      </c>
      <c r="B14083" t="s">
        <v>7104</v>
      </c>
      <c r="C14083" t="s">
        <v>5882</v>
      </c>
      <c r="D14083" t="s">
        <v>1522</v>
      </c>
      <c r="E14083" t="s">
        <v>4876</v>
      </c>
      <c r="F14083" t="s">
        <v>1599</v>
      </c>
      <c r="G14083" t="s">
        <v>1522</v>
      </c>
      <c r="H14083" s="4" t="str">
        <f t="shared" si="440"/>
        <v>SITE3.M12</v>
      </c>
      <c r="I14083" s="4" t="str">
        <f t="shared" si="441"/>
        <v>S3_DVDD09</v>
      </c>
    </row>
    <row r="14084" spans="1:9">
      <c r="A14084" t="s">
        <v>261</v>
      </c>
      <c r="B14084" t="s">
        <v>7104</v>
      </c>
      <c r="C14084" t="s">
        <v>5882</v>
      </c>
      <c r="D14084" t="s">
        <v>1523</v>
      </c>
      <c r="E14084" t="s">
        <v>4876</v>
      </c>
      <c r="F14084" t="s">
        <v>451</v>
      </c>
      <c r="G14084" t="s">
        <v>1523</v>
      </c>
      <c r="H14084" s="4" t="str">
        <f t="shared" si="440"/>
        <v>SITE3.N10</v>
      </c>
      <c r="I14084" s="4" t="str">
        <f t="shared" si="441"/>
        <v>S3_DVDD09</v>
      </c>
    </row>
    <row r="14085" spans="1:9">
      <c r="A14085" t="s">
        <v>261</v>
      </c>
      <c r="B14085" t="s">
        <v>7104</v>
      </c>
      <c r="C14085" t="s">
        <v>5882</v>
      </c>
      <c r="D14085" t="s">
        <v>1524</v>
      </c>
      <c r="E14085" t="s">
        <v>4876</v>
      </c>
      <c r="F14085" t="s">
        <v>448</v>
      </c>
      <c r="G14085" t="s">
        <v>1524</v>
      </c>
      <c r="H14085" s="4" t="str">
        <f t="shared" si="440"/>
        <v>SITE3.N11</v>
      </c>
      <c r="I14085" s="4" t="str">
        <f t="shared" si="441"/>
        <v>S3_DVDD09</v>
      </c>
    </row>
    <row r="14086" spans="1:9">
      <c r="A14086" t="s">
        <v>261</v>
      </c>
      <c r="B14086" t="s">
        <v>7104</v>
      </c>
      <c r="C14086" t="s">
        <v>5882</v>
      </c>
      <c r="D14086" t="s">
        <v>1526</v>
      </c>
      <c r="E14086" t="s">
        <v>4876</v>
      </c>
      <c r="F14086" t="s">
        <v>447</v>
      </c>
      <c r="G14086" t="s">
        <v>1526</v>
      </c>
      <c r="H14086" s="4" t="str">
        <f t="shared" si="440"/>
        <v>SITE3.N12</v>
      </c>
      <c r="I14086" s="4" t="str">
        <f t="shared" si="441"/>
        <v>S3_DVDD09</v>
      </c>
    </row>
    <row r="14087" spans="1:9">
      <c r="A14087" t="s">
        <v>261</v>
      </c>
      <c r="B14087" t="s">
        <v>7104</v>
      </c>
      <c r="C14087" t="s">
        <v>5882</v>
      </c>
      <c r="D14087" t="s">
        <v>182</v>
      </c>
      <c r="F14087" t="s">
        <v>182</v>
      </c>
      <c r="G14087" t="s">
        <v>182</v>
      </c>
      <c r="H14087" s="4" t="str">
        <f t="shared" si="440"/>
        <v>SITE3.GH1</v>
      </c>
      <c r="I14087" s="4">
        <f t="shared" si="441"/>
        <v>0</v>
      </c>
    </row>
    <row r="14088" spans="1:9">
      <c r="A14088" t="s">
        <v>261</v>
      </c>
      <c r="B14088" t="s">
        <v>7104</v>
      </c>
      <c r="C14088" t="s">
        <v>5882</v>
      </c>
      <c r="D14088" t="s">
        <v>183</v>
      </c>
      <c r="F14088" t="s">
        <v>183</v>
      </c>
      <c r="G14088" t="s">
        <v>183</v>
      </c>
      <c r="H14088" s="4" t="str">
        <f t="shared" si="440"/>
        <v>SITE3.GH2</v>
      </c>
      <c r="I14088" s="4">
        <f t="shared" si="441"/>
        <v>0</v>
      </c>
    </row>
    <row r="14089" spans="1:9">
      <c r="A14089" t="s">
        <v>261</v>
      </c>
      <c r="B14089" t="s">
        <v>7104</v>
      </c>
      <c r="C14089" t="s">
        <v>5882</v>
      </c>
      <c r="D14089" t="s">
        <v>184</v>
      </c>
      <c r="F14089" t="s">
        <v>184</v>
      </c>
      <c r="G14089" t="s">
        <v>184</v>
      </c>
      <c r="H14089" s="4" t="str">
        <f t="shared" si="440"/>
        <v>SITE3.GH3</v>
      </c>
      <c r="I14089" s="4">
        <f t="shared" si="441"/>
        <v>0</v>
      </c>
    </row>
    <row r="14090" spans="1:9">
      <c r="A14090" t="s">
        <v>261</v>
      </c>
      <c r="B14090" t="s">
        <v>7104</v>
      </c>
      <c r="C14090" t="s">
        <v>5882</v>
      </c>
      <c r="D14090" t="s">
        <v>185</v>
      </c>
      <c r="F14090" t="s">
        <v>185</v>
      </c>
      <c r="G14090" t="s">
        <v>185</v>
      </c>
      <c r="H14090" s="4" t="str">
        <f t="shared" si="440"/>
        <v>SITE3.GH4</v>
      </c>
      <c r="I14090" s="4">
        <f t="shared" si="441"/>
        <v>0</v>
      </c>
    </row>
    <row r="14091" spans="1:9">
      <c r="A14091" t="s">
        <v>261</v>
      </c>
      <c r="B14091" t="s">
        <v>7104</v>
      </c>
      <c r="C14091" t="s">
        <v>5882</v>
      </c>
      <c r="D14091" t="s">
        <v>3014</v>
      </c>
      <c r="E14091" t="s">
        <v>169</v>
      </c>
      <c r="F14091" t="s">
        <v>195</v>
      </c>
      <c r="G14091" t="s">
        <v>3014</v>
      </c>
      <c r="H14091" s="4" t="str">
        <f t="shared" si="440"/>
        <v>SITE3.A1</v>
      </c>
      <c r="I14091" s="4" t="str">
        <f t="shared" si="441"/>
        <v>DGND</v>
      </c>
    </row>
    <row r="14092" spans="1:9">
      <c r="A14092" t="s">
        <v>261</v>
      </c>
      <c r="B14092" t="s">
        <v>7104</v>
      </c>
      <c r="C14092" t="s">
        <v>5882</v>
      </c>
      <c r="D14092" t="s">
        <v>3015</v>
      </c>
      <c r="E14092" t="s">
        <v>169</v>
      </c>
      <c r="F14092" t="s">
        <v>202</v>
      </c>
      <c r="G14092" t="s">
        <v>3015</v>
      </c>
      <c r="H14092" s="4" t="str">
        <f t="shared" si="440"/>
        <v>SITE3.A9</v>
      </c>
      <c r="I14092" s="4" t="str">
        <f t="shared" si="441"/>
        <v>DGND</v>
      </c>
    </row>
    <row r="14093" spans="1:9">
      <c r="A14093" t="s">
        <v>261</v>
      </c>
      <c r="B14093" t="s">
        <v>7104</v>
      </c>
      <c r="C14093" t="s">
        <v>5882</v>
      </c>
      <c r="D14093" t="s">
        <v>3016</v>
      </c>
      <c r="E14093" t="s">
        <v>169</v>
      </c>
      <c r="F14093" t="s">
        <v>204</v>
      </c>
      <c r="G14093" t="s">
        <v>3016</v>
      </c>
      <c r="H14093" s="4" t="str">
        <f t="shared" si="440"/>
        <v>SITE3.A11</v>
      </c>
      <c r="I14093" s="4" t="str">
        <f t="shared" si="441"/>
        <v>DGND</v>
      </c>
    </row>
    <row r="14094" spans="1:9">
      <c r="A14094" t="s">
        <v>261</v>
      </c>
      <c r="B14094" t="s">
        <v>7104</v>
      </c>
      <c r="C14094" t="s">
        <v>5882</v>
      </c>
      <c r="D14094" t="s">
        <v>3017</v>
      </c>
      <c r="E14094" t="s">
        <v>169</v>
      </c>
      <c r="F14094" t="s">
        <v>207</v>
      </c>
      <c r="G14094" t="s">
        <v>3017</v>
      </c>
      <c r="H14094" s="4" t="str">
        <f t="shared" si="440"/>
        <v>SITE3.A14</v>
      </c>
      <c r="I14094" s="4" t="str">
        <f t="shared" si="441"/>
        <v>DGND</v>
      </c>
    </row>
    <row r="14095" spans="1:9">
      <c r="A14095" t="s">
        <v>261</v>
      </c>
      <c r="B14095" t="s">
        <v>7104</v>
      </c>
      <c r="C14095" t="s">
        <v>5882</v>
      </c>
      <c r="D14095" t="s">
        <v>3018</v>
      </c>
      <c r="E14095" t="s">
        <v>169</v>
      </c>
      <c r="F14095" t="s">
        <v>212</v>
      </c>
      <c r="G14095" t="s">
        <v>3018</v>
      </c>
      <c r="H14095" s="4" t="str">
        <f t="shared" si="440"/>
        <v>SITE3.A19</v>
      </c>
      <c r="I14095" s="4" t="str">
        <f t="shared" si="441"/>
        <v>DGND</v>
      </c>
    </row>
    <row r="14096" spans="1:9">
      <c r="A14096" t="s">
        <v>261</v>
      </c>
      <c r="B14096" t="s">
        <v>7104</v>
      </c>
      <c r="C14096" t="s">
        <v>5882</v>
      </c>
      <c r="D14096" t="s">
        <v>3019</v>
      </c>
      <c r="E14096" t="s">
        <v>169</v>
      </c>
      <c r="F14096" t="s">
        <v>214</v>
      </c>
      <c r="G14096" t="s">
        <v>3019</v>
      </c>
      <c r="H14096" s="4" t="str">
        <f t="shared" si="440"/>
        <v>SITE3.B2</v>
      </c>
      <c r="I14096" s="4" t="str">
        <f t="shared" si="441"/>
        <v>DGND</v>
      </c>
    </row>
    <row r="14097" spans="1:9">
      <c r="A14097" t="s">
        <v>261</v>
      </c>
      <c r="B14097" t="s">
        <v>7104</v>
      </c>
      <c r="C14097" t="s">
        <v>5882</v>
      </c>
      <c r="D14097" t="s">
        <v>3020</v>
      </c>
      <c r="E14097" t="s">
        <v>169</v>
      </c>
      <c r="F14097" t="s">
        <v>220</v>
      </c>
      <c r="G14097" t="s">
        <v>3020</v>
      </c>
      <c r="H14097" s="4" t="str">
        <f t="shared" si="440"/>
        <v>SITE3.B9</v>
      </c>
      <c r="I14097" s="4" t="str">
        <f t="shared" si="441"/>
        <v>DGND</v>
      </c>
    </row>
    <row r="14098" spans="1:9">
      <c r="A14098" t="s">
        <v>261</v>
      </c>
      <c r="B14098" t="s">
        <v>7104</v>
      </c>
      <c r="C14098" t="s">
        <v>5882</v>
      </c>
      <c r="D14098" t="s">
        <v>3021</v>
      </c>
      <c r="E14098" t="s">
        <v>169</v>
      </c>
      <c r="F14098" t="s">
        <v>221</v>
      </c>
      <c r="G14098" t="s">
        <v>3021</v>
      </c>
      <c r="H14098" s="4" t="str">
        <f t="shared" si="440"/>
        <v>SITE3.B10</v>
      </c>
      <c r="I14098" s="4" t="str">
        <f t="shared" si="441"/>
        <v>DGND</v>
      </c>
    </row>
    <row r="14099" spans="1:9">
      <c r="A14099" t="s">
        <v>261</v>
      </c>
      <c r="B14099" t="s">
        <v>7104</v>
      </c>
      <c r="C14099" t="s">
        <v>5882</v>
      </c>
      <c r="D14099" t="s">
        <v>3022</v>
      </c>
      <c r="E14099" t="s">
        <v>169</v>
      </c>
      <c r="F14099" t="s">
        <v>222</v>
      </c>
      <c r="G14099" t="s">
        <v>3022</v>
      </c>
      <c r="H14099" s="4" t="str">
        <f t="shared" si="440"/>
        <v>SITE3.B11</v>
      </c>
      <c r="I14099" s="4" t="str">
        <f t="shared" si="441"/>
        <v>DGND</v>
      </c>
    </row>
    <row r="14100" spans="1:9">
      <c r="A14100" t="s">
        <v>261</v>
      </c>
      <c r="B14100" t="s">
        <v>7104</v>
      </c>
      <c r="C14100" t="s">
        <v>5882</v>
      </c>
      <c r="D14100" t="s">
        <v>3023</v>
      </c>
      <c r="E14100" t="s">
        <v>169</v>
      </c>
      <c r="F14100" t="s">
        <v>230</v>
      </c>
      <c r="G14100" t="s">
        <v>3023</v>
      </c>
      <c r="H14100" s="4" t="str">
        <f t="shared" si="440"/>
        <v>SITE3.B19</v>
      </c>
      <c r="I14100" s="4" t="str">
        <f t="shared" si="441"/>
        <v>DGND</v>
      </c>
    </row>
    <row r="14101" spans="1:9">
      <c r="A14101" t="s">
        <v>261</v>
      </c>
      <c r="B14101" t="s">
        <v>7104</v>
      </c>
      <c r="C14101" t="s">
        <v>5882</v>
      </c>
      <c r="D14101" t="s">
        <v>3024</v>
      </c>
      <c r="E14101" t="s">
        <v>169</v>
      </c>
      <c r="F14101" t="s">
        <v>258</v>
      </c>
      <c r="G14101" t="s">
        <v>3024</v>
      </c>
      <c r="H14101" s="4" t="str">
        <f t="shared" si="440"/>
        <v>SITE3.C18</v>
      </c>
      <c r="I14101" s="4" t="str">
        <f t="shared" si="441"/>
        <v>DGND</v>
      </c>
    </row>
    <row r="14102" spans="1:9">
      <c r="A14102" t="s">
        <v>261</v>
      </c>
      <c r="B14102" t="s">
        <v>7104</v>
      </c>
      <c r="C14102" t="s">
        <v>5882</v>
      </c>
      <c r="D14102" t="s">
        <v>3025</v>
      </c>
      <c r="E14102" t="s">
        <v>169</v>
      </c>
      <c r="F14102" t="s">
        <v>259</v>
      </c>
      <c r="G14102" t="s">
        <v>3025</v>
      </c>
      <c r="H14102" s="4" t="str">
        <f t="shared" si="440"/>
        <v>SITE3.C19</v>
      </c>
      <c r="I14102" s="4" t="str">
        <f t="shared" si="441"/>
        <v>DGND</v>
      </c>
    </row>
    <row r="14103" spans="1:9">
      <c r="A14103" t="s">
        <v>261</v>
      </c>
      <c r="B14103" t="s">
        <v>7104</v>
      </c>
      <c r="C14103" t="s">
        <v>5882</v>
      </c>
      <c r="D14103" t="s">
        <v>3026</v>
      </c>
      <c r="E14103" t="s">
        <v>169</v>
      </c>
      <c r="F14103" t="s">
        <v>405</v>
      </c>
      <c r="G14103" t="s">
        <v>3026</v>
      </c>
      <c r="H14103" s="4" t="str">
        <f t="shared" si="440"/>
        <v>SITE3.D9</v>
      </c>
      <c r="I14103" s="4" t="str">
        <f t="shared" si="441"/>
        <v>DGND</v>
      </c>
    </row>
    <row r="14104" spans="1:9">
      <c r="A14104" t="s">
        <v>261</v>
      </c>
      <c r="B14104" t="s">
        <v>7104</v>
      </c>
      <c r="C14104" t="s">
        <v>5882</v>
      </c>
      <c r="D14104" t="s">
        <v>3027</v>
      </c>
      <c r="E14104" t="s">
        <v>169</v>
      </c>
      <c r="F14104" t="s">
        <v>437</v>
      </c>
      <c r="G14104" t="s">
        <v>3027</v>
      </c>
      <c r="H14104" s="4" t="str">
        <f t="shared" si="440"/>
        <v>SITE3.D10</v>
      </c>
      <c r="I14104" s="4" t="str">
        <f t="shared" si="441"/>
        <v>DGND</v>
      </c>
    </row>
    <row r="14105" spans="1:9">
      <c r="A14105" t="s">
        <v>261</v>
      </c>
      <c r="B14105" t="s">
        <v>7104</v>
      </c>
      <c r="C14105" t="s">
        <v>5882</v>
      </c>
      <c r="D14105" t="s">
        <v>3028</v>
      </c>
      <c r="E14105" t="s">
        <v>169</v>
      </c>
      <c r="F14105" t="s">
        <v>325</v>
      </c>
      <c r="G14105" t="s">
        <v>3028</v>
      </c>
      <c r="H14105" s="4" t="str">
        <f t="shared" si="440"/>
        <v>SITE3.D12</v>
      </c>
      <c r="I14105" s="4" t="str">
        <f t="shared" si="441"/>
        <v>DGND</v>
      </c>
    </row>
    <row r="14106" spans="1:9">
      <c r="A14106" t="s">
        <v>261</v>
      </c>
      <c r="B14106" t="s">
        <v>7104</v>
      </c>
      <c r="C14106" t="s">
        <v>5882</v>
      </c>
      <c r="D14106" t="s">
        <v>3029</v>
      </c>
      <c r="E14106" t="s">
        <v>169</v>
      </c>
      <c r="F14106" t="s">
        <v>313</v>
      </c>
      <c r="G14106" t="s">
        <v>3029</v>
      </c>
      <c r="H14106" s="4" t="str">
        <f t="shared" si="440"/>
        <v>SITE3.D13</v>
      </c>
      <c r="I14106" s="4" t="str">
        <f t="shared" si="441"/>
        <v>DGND</v>
      </c>
    </row>
    <row r="14107" spans="1:9">
      <c r="A14107" t="s">
        <v>261</v>
      </c>
      <c r="B14107" t="s">
        <v>7104</v>
      </c>
      <c r="C14107" t="s">
        <v>5882</v>
      </c>
      <c r="D14107" t="s">
        <v>3030</v>
      </c>
      <c r="E14107" t="s">
        <v>169</v>
      </c>
      <c r="F14107" t="s">
        <v>457</v>
      </c>
      <c r="G14107" t="s">
        <v>3030</v>
      </c>
      <c r="H14107" s="4" t="str">
        <f t="shared" si="440"/>
        <v>SITE3.D14</v>
      </c>
      <c r="I14107" s="4" t="str">
        <f t="shared" si="441"/>
        <v>DGND</v>
      </c>
    </row>
    <row r="14108" spans="1:9">
      <c r="A14108" t="s">
        <v>261</v>
      </c>
      <c r="B14108" t="s">
        <v>7104</v>
      </c>
      <c r="C14108" t="s">
        <v>5882</v>
      </c>
      <c r="D14108" t="s">
        <v>3031</v>
      </c>
      <c r="E14108" t="s">
        <v>169</v>
      </c>
      <c r="F14108" t="s">
        <v>423</v>
      </c>
      <c r="G14108" t="s">
        <v>3031</v>
      </c>
      <c r="H14108" s="4" t="str">
        <f t="shared" si="440"/>
        <v>SITE3.E8</v>
      </c>
      <c r="I14108" s="4" t="str">
        <f t="shared" si="441"/>
        <v>DGND</v>
      </c>
    </row>
    <row r="14109" spans="1:9">
      <c r="A14109" t="s">
        <v>261</v>
      </c>
      <c r="B14109" t="s">
        <v>7104</v>
      </c>
      <c r="C14109" t="s">
        <v>5882</v>
      </c>
      <c r="D14109" t="s">
        <v>3032</v>
      </c>
      <c r="E14109" t="s">
        <v>169</v>
      </c>
      <c r="F14109" t="s">
        <v>455</v>
      </c>
      <c r="G14109" t="s">
        <v>3032</v>
      </c>
      <c r="H14109" s="4" t="str">
        <f t="shared" si="440"/>
        <v>SITE3.E9</v>
      </c>
      <c r="I14109" s="4" t="str">
        <f t="shared" si="441"/>
        <v>DGND</v>
      </c>
    </row>
    <row r="14110" spans="1:9">
      <c r="A14110" t="s">
        <v>261</v>
      </c>
      <c r="B14110" t="s">
        <v>7104</v>
      </c>
      <c r="C14110" t="s">
        <v>5882</v>
      </c>
      <c r="D14110" t="s">
        <v>3033</v>
      </c>
      <c r="E14110" t="s">
        <v>169</v>
      </c>
      <c r="F14110" t="s">
        <v>438</v>
      </c>
      <c r="G14110" t="s">
        <v>3033</v>
      </c>
      <c r="H14110" s="4" t="str">
        <f t="shared" si="440"/>
        <v>SITE3.E10</v>
      </c>
      <c r="I14110" s="4" t="str">
        <f t="shared" si="441"/>
        <v>DGND</v>
      </c>
    </row>
    <row r="14111" spans="1:9">
      <c r="A14111" t="s">
        <v>261</v>
      </c>
      <c r="B14111" t="s">
        <v>7104</v>
      </c>
      <c r="C14111" t="s">
        <v>5882</v>
      </c>
      <c r="D14111" t="s">
        <v>3034</v>
      </c>
      <c r="E14111" t="s">
        <v>169</v>
      </c>
      <c r="F14111" t="s">
        <v>441</v>
      </c>
      <c r="G14111" t="s">
        <v>3034</v>
      </c>
      <c r="H14111" s="4" t="str">
        <f t="shared" si="440"/>
        <v>SITE3.E12</v>
      </c>
      <c r="I14111" s="4" t="str">
        <f t="shared" si="441"/>
        <v>DGND</v>
      </c>
    </row>
    <row r="14112" spans="1:9">
      <c r="A14112" t="s">
        <v>261</v>
      </c>
      <c r="B14112" t="s">
        <v>7104</v>
      </c>
      <c r="C14112" t="s">
        <v>5882</v>
      </c>
      <c r="D14112" t="s">
        <v>3035</v>
      </c>
      <c r="E14112" t="s">
        <v>169</v>
      </c>
      <c r="F14112" t="s">
        <v>452</v>
      </c>
      <c r="G14112" t="s">
        <v>3035</v>
      </c>
      <c r="H14112" s="4" t="str">
        <f t="shared" si="440"/>
        <v>SITE3.E13</v>
      </c>
      <c r="I14112" s="4" t="str">
        <f t="shared" si="441"/>
        <v>DGND</v>
      </c>
    </row>
    <row r="14113" spans="1:9">
      <c r="A14113" t="s">
        <v>261</v>
      </c>
      <c r="B14113" t="s">
        <v>7104</v>
      </c>
      <c r="C14113" t="s">
        <v>5882</v>
      </c>
      <c r="D14113" t="s">
        <v>3036</v>
      </c>
      <c r="E14113" t="s">
        <v>169</v>
      </c>
      <c r="F14113" t="s">
        <v>453</v>
      </c>
      <c r="G14113" t="s">
        <v>3036</v>
      </c>
      <c r="H14113" s="4" t="str">
        <f t="shared" si="440"/>
        <v>SITE3.E14</v>
      </c>
      <c r="I14113" s="4" t="str">
        <f t="shared" si="441"/>
        <v>DGND</v>
      </c>
    </row>
    <row r="14114" spans="1:9">
      <c r="A14114" t="s">
        <v>261</v>
      </c>
      <c r="B14114" t="s">
        <v>7104</v>
      </c>
      <c r="C14114" t="s">
        <v>5882</v>
      </c>
      <c r="D14114" t="s">
        <v>3037</v>
      </c>
      <c r="E14114" t="s">
        <v>169</v>
      </c>
      <c r="F14114" t="s">
        <v>409</v>
      </c>
      <c r="G14114" t="s">
        <v>3037</v>
      </c>
      <c r="H14114" s="4" t="str">
        <f t="shared" si="440"/>
        <v>SITE3.G9</v>
      </c>
      <c r="I14114" s="4" t="str">
        <f t="shared" si="441"/>
        <v>DGND</v>
      </c>
    </row>
    <row r="14115" spans="1:9">
      <c r="A14115" t="s">
        <v>261</v>
      </c>
      <c r="B14115" t="s">
        <v>7104</v>
      </c>
      <c r="C14115" t="s">
        <v>5882</v>
      </c>
      <c r="D14115" t="s">
        <v>3038</v>
      </c>
      <c r="E14115" t="s">
        <v>169</v>
      </c>
      <c r="F14115" t="s">
        <v>406</v>
      </c>
      <c r="G14115" t="s">
        <v>3038</v>
      </c>
      <c r="H14115" s="4" t="str">
        <f t="shared" si="440"/>
        <v>SITE3.G10</v>
      </c>
      <c r="I14115" s="4" t="str">
        <f t="shared" si="441"/>
        <v>DGND</v>
      </c>
    </row>
    <row r="14116" spans="1:9">
      <c r="A14116" t="s">
        <v>261</v>
      </c>
      <c r="B14116" t="s">
        <v>7104</v>
      </c>
      <c r="C14116" t="s">
        <v>5882</v>
      </c>
      <c r="D14116" t="s">
        <v>3039</v>
      </c>
      <c r="E14116" t="s">
        <v>169</v>
      </c>
      <c r="F14116" t="s">
        <v>407</v>
      </c>
      <c r="G14116" t="s">
        <v>3039</v>
      </c>
      <c r="H14116" s="4" t="str">
        <f t="shared" si="440"/>
        <v>SITE3.G11</v>
      </c>
      <c r="I14116" s="4" t="str">
        <f t="shared" si="441"/>
        <v>DGND</v>
      </c>
    </row>
    <row r="14117" spans="1:9">
      <c r="A14117" t="s">
        <v>261</v>
      </c>
      <c r="B14117" t="s">
        <v>7104</v>
      </c>
      <c r="C14117" t="s">
        <v>5882</v>
      </c>
      <c r="D14117" t="s">
        <v>3040</v>
      </c>
      <c r="E14117" t="s">
        <v>169</v>
      </c>
      <c r="F14117" t="s">
        <v>694</v>
      </c>
      <c r="G14117" t="s">
        <v>3040</v>
      </c>
      <c r="H14117" s="4" t="str">
        <f t="shared" si="440"/>
        <v>SITE3.G12</v>
      </c>
      <c r="I14117" s="4" t="str">
        <f t="shared" si="441"/>
        <v>DGND</v>
      </c>
    </row>
    <row r="14118" spans="1:9">
      <c r="A14118" t="s">
        <v>261</v>
      </c>
      <c r="B14118" t="s">
        <v>7104</v>
      </c>
      <c r="C14118" t="s">
        <v>5882</v>
      </c>
      <c r="D14118" t="s">
        <v>3041</v>
      </c>
      <c r="E14118" t="s">
        <v>169</v>
      </c>
      <c r="F14118" t="s">
        <v>408</v>
      </c>
      <c r="G14118" t="s">
        <v>3041</v>
      </c>
      <c r="H14118" s="4" t="str">
        <f t="shared" si="440"/>
        <v>SITE3.G13</v>
      </c>
      <c r="I14118" s="4" t="str">
        <f t="shared" si="441"/>
        <v>DGND</v>
      </c>
    </row>
    <row r="14119" spans="1:9">
      <c r="A14119" t="s">
        <v>261</v>
      </c>
      <c r="B14119" t="s">
        <v>7104</v>
      </c>
      <c r="C14119" t="s">
        <v>5882</v>
      </c>
      <c r="D14119" t="s">
        <v>3042</v>
      </c>
      <c r="E14119" t="s">
        <v>169</v>
      </c>
      <c r="F14119" t="s">
        <v>410</v>
      </c>
      <c r="G14119" t="s">
        <v>3042</v>
      </c>
      <c r="H14119" s="4" t="str">
        <f t="shared" si="440"/>
        <v>SITE3.H10</v>
      </c>
      <c r="I14119" s="4" t="str">
        <f t="shared" si="441"/>
        <v>DGND</v>
      </c>
    </row>
    <row r="14120" spans="1:9">
      <c r="A14120" t="s">
        <v>261</v>
      </c>
      <c r="B14120" t="s">
        <v>7104</v>
      </c>
      <c r="C14120" t="s">
        <v>5882</v>
      </c>
      <c r="D14120" t="s">
        <v>3043</v>
      </c>
      <c r="E14120" t="s">
        <v>169</v>
      </c>
      <c r="F14120" t="s">
        <v>411</v>
      </c>
      <c r="G14120" t="s">
        <v>3043</v>
      </c>
      <c r="H14120" s="4" t="str">
        <f t="shared" si="440"/>
        <v>SITE3.H11</v>
      </c>
      <c r="I14120" s="4" t="str">
        <f t="shared" si="441"/>
        <v>DGND</v>
      </c>
    </row>
    <row r="14121" spans="1:9">
      <c r="A14121" t="s">
        <v>261</v>
      </c>
      <c r="B14121" t="s">
        <v>7104</v>
      </c>
      <c r="C14121" t="s">
        <v>5882</v>
      </c>
      <c r="D14121" t="s">
        <v>3044</v>
      </c>
      <c r="E14121" t="s">
        <v>169</v>
      </c>
      <c r="F14121" t="s">
        <v>413</v>
      </c>
      <c r="G14121" t="s">
        <v>3044</v>
      </c>
      <c r="H14121" s="4" t="str">
        <f t="shared" si="440"/>
        <v>SITE3.J10</v>
      </c>
      <c r="I14121" s="4" t="str">
        <f t="shared" si="441"/>
        <v>DGND</v>
      </c>
    </row>
    <row r="14122" spans="1:9">
      <c r="A14122" t="s">
        <v>261</v>
      </c>
      <c r="B14122" t="s">
        <v>7104</v>
      </c>
      <c r="C14122" t="s">
        <v>5882</v>
      </c>
      <c r="D14122" t="s">
        <v>3045</v>
      </c>
      <c r="E14122" t="s">
        <v>169</v>
      </c>
      <c r="F14122" t="s">
        <v>414</v>
      </c>
      <c r="G14122" t="s">
        <v>3045</v>
      </c>
      <c r="H14122" s="4" t="str">
        <f t="shared" si="440"/>
        <v>SITE3.J11</v>
      </c>
      <c r="I14122" s="4" t="str">
        <f t="shared" si="441"/>
        <v>DGND</v>
      </c>
    </row>
    <row r="14123" spans="1:9">
      <c r="A14123" t="s">
        <v>261</v>
      </c>
      <c r="B14123" t="s">
        <v>7104</v>
      </c>
      <c r="C14123" t="s">
        <v>5882</v>
      </c>
      <c r="D14123" t="s">
        <v>3046</v>
      </c>
      <c r="E14123" t="s">
        <v>169</v>
      </c>
      <c r="F14123" t="s">
        <v>268</v>
      </c>
      <c r="G14123" t="s">
        <v>3046</v>
      </c>
      <c r="H14123" s="4" t="str">
        <f t="shared" si="440"/>
        <v>SITE3.K10</v>
      </c>
      <c r="I14123" s="4" t="str">
        <f t="shared" si="441"/>
        <v>DGND</v>
      </c>
    </row>
    <row r="14124" spans="1:9">
      <c r="A14124" t="s">
        <v>261</v>
      </c>
      <c r="B14124" t="s">
        <v>7104</v>
      </c>
      <c r="C14124" t="s">
        <v>5882</v>
      </c>
      <c r="D14124" t="s">
        <v>3047</v>
      </c>
      <c r="E14124" t="s">
        <v>169</v>
      </c>
      <c r="F14124" t="s">
        <v>416</v>
      </c>
      <c r="G14124" t="s">
        <v>3047</v>
      </c>
      <c r="H14124" s="4" t="str">
        <f t="shared" si="440"/>
        <v>SITE3.K11</v>
      </c>
      <c r="I14124" s="4" t="str">
        <f t="shared" si="441"/>
        <v>DGND</v>
      </c>
    </row>
    <row r="14125" spans="1:9">
      <c r="A14125" t="s">
        <v>261</v>
      </c>
      <c r="B14125" t="s">
        <v>7104</v>
      </c>
      <c r="C14125" t="s">
        <v>5882</v>
      </c>
      <c r="D14125" t="s">
        <v>3048</v>
      </c>
      <c r="E14125" t="s">
        <v>169</v>
      </c>
      <c r="F14125" t="s">
        <v>418</v>
      </c>
      <c r="G14125" t="s">
        <v>3048</v>
      </c>
      <c r="H14125" s="4" t="str">
        <f t="shared" si="440"/>
        <v>SITE3.L10</v>
      </c>
      <c r="I14125" s="4" t="str">
        <f t="shared" si="441"/>
        <v>DGND</v>
      </c>
    </row>
    <row r="14126" spans="1:9">
      <c r="A14126" t="s">
        <v>261</v>
      </c>
      <c r="B14126" t="s">
        <v>7104</v>
      </c>
      <c r="C14126" t="s">
        <v>5882</v>
      </c>
      <c r="D14126" t="s">
        <v>3049</v>
      </c>
      <c r="E14126" t="s">
        <v>169</v>
      </c>
      <c r="F14126" t="s">
        <v>419</v>
      </c>
      <c r="G14126" t="s">
        <v>3049</v>
      </c>
      <c r="H14126" s="4" t="str">
        <f t="shared" si="440"/>
        <v>SITE3.L11</v>
      </c>
      <c r="I14126" s="4" t="str">
        <f t="shared" si="441"/>
        <v>DGND</v>
      </c>
    </row>
    <row r="14127" spans="1:9">
      <c r="A14127" t="s">
        <v>261</v>
      </c>
      <c r="B14127" t="s">
        <v>7104</v>
      </c>
      <c r="C14127" t="s">
        <v>5882</v>
      </c>
      <c r="D14127" t="s">
        <v>3050</v>
      </c>
      <c r="E14127" t="s">
        <v>169</v>
      </c>
      <c r="F14127" t="s">
        <v>276</v>
      </c>
      <c r="G14127" t="s">
        <v>3050</v>
      </c>
      <c r="H14127" s="4" t="str">
        <f t="shared" si="440"/>
        <v>SITE3.R10</v>
      </c>
      <c r="I14127" s="4" t="str">
        <f t="shared" si="441"/>
        <v>DGND</v>
      </c>
    </row>
    <row r="14128" spans="1:9">
      <c r="A14128" t="s">
        <v>261</v>
      </c>
      <c r="B14128" t="s">
        <v>7104</v>
      </c>
      <c r="C14128" t="s">
        <v>5882</v>
      </c>
      <c r="D14128" t="s">
        <v>3051</v>
      </c>
      <c r="E14128" t="s">
        <v>169</v>
      </c>
      <c r="F14128" t="s">
        <v>1337</v>
      </c>
      <c r="G14128" t="s">
        <v>3051</v>
      </c>
      <c r="H14128" s="4" t="str">
        <f t="shared" si="440"/>
        <v>SITE3.R11</v>
      </c>
      <c r="I14128" s="4" t="str">
        <f t="shared" si="441"/>
        <v>DGND</v>
      </c>
    </row>
    <row r="14129" spans="1:9">
      <c r="A14129" t="s">
        <v>261</v>
      </c>
      <c r="B14129" t="s">
        <v>7104</v>
      </c>
      <c r="C14129" t="s">
        <v>5882</v>
      </c>
      <c r="D14129" t="s">
        <v>3052</v>
      </c>
      <c r="E14129" t="s">
        <v>169</v>
      </c>
      <c r="F14129" t="s">
        <v>1338</v>
      </c>
      <c r="G14129" t="s">
        <v>3052</v>
      </c>
      <c r="H14129" s="4" t="str">
        <f t="shared" si="440"/>
        <v>SITE3.R12</v>
      </c>
      <c r="I14129" s="4" t="str">
        <f t="shared" si="441"/>
        <v>DGND</v>
      </c>
    </row>
    <row r="14130" spans="1:9">
      <c r="A14130" t="s">
        <v>261</v>
      </c>
      <c r="B14130" t="s">
        <v>7104</v>
      </c>
      <c r="C14130" t="s">
        <v>5882</v>
      </c>
      <c r="D14130" t="s">
        <v>3053</v>
      </c>
      <c r="E14130" t="s">
        <v>169</v>
      </c>
      <c r="F14130" t="s">
        <v>1339</v>
      </c>
      <c r="G14130" t="s">
        <v>3053</v>
      </c>
      <c r="H14130" s="4" t="str">
        <f t="shared" si="440"/>
        <v>SITE3.R13</v>
      </c>
      <c r="I14130" s="4" t="str">
        <f t="shared" si="441"/>
        <v>DGND</v>
      </c>
    </row>
    <row r="14131" spans="1:9">
      <c r="A14131" t="s">
        <v>261</v>
      </c>
      <c r="B14131" t="s">
        <v>7104</v>
      </c>
      <c r="C14131" t="s">
        <v>5882</v>
      </c>
      <c r="D14131" t="s">
        <v>3054</v>
      </c>
      <c r="E14131" t="s">
        <v>169</v>
      </c>
      <c r="F14131" t="s">
        <v>277</v>
      </c>
      <c r="G14131" t="s">
        <v>3054</v>
      </c>
      <c r="H14131" s="4" t="str">
        <f t="shared" si="440"/>
        <v>SITE3.R14</v>
      </c>
      <c r="I14131" s="4" t="str">
        <f t="shared" si="441"/>
        <v>DGND</v>
      </c>
    </row>
    <row r="14132" spans="1:9">
      <c r="A14132" t="s">
        <v>261</v>
      </c>
      <c r="B14132" t="s">
        <v>7104</v>
      </c>
      <c r="C14132" t="s">
        <v>5882</v>
      </c>
      <c r="D14132" t="s">
        <v>3055</v>
      </c>
      <c r="E14132" t="s">
        <v>169</v>
      </c>
      <c r="F14132" t="s">
        <v>1669</v>
      </c>
      <c r="G14132" t="s">
        <v>3055</v>
      </c>
      <c r="H14132" s="4" t="str">
        <f t="shared" si="440"/>
        <v>SITE3.W1</v>
      </c>
      <c r="I14132" s="4" t="str">
        <f t="shared" si="441"/>
        <v>DGND</v>
      </c>
    </row>
    <row r="14133" spans="1:9">
      <c r="A14133" t="s">
        <v>261</v>
      </c>
      <c r="B14133" t="s">
        <v>7104</v>
      </c>
      <c r="C14133" t="s">
        <v>5882</v>
      </c>
      <c r="D14133" t="s">
        <v>3056</v>
      </c>
      <c r="E14133" t="s">
        <v>169</v>
      </c>
      <c r="F14133" t="s">
        <v>1630</v>
      </c>
      <c r="G14133" t="s">
        <v>3056</v>
      </c>
      <c r="H14133" s="4" t="str">
        <f t="shared" si="440"/>
        <v>SITE3.W19</v>
      </c>
      <c r="I14133" s="4" t="str">
        <f t="shared" si="441"/>
        <v>DGND</v>
      </c>
    </row>
    <row r="14134" spans="1:9">
      <c r="A14134" t="s">
        <v>261</v>
      </c>
      <c r="B14134" t="s">
        <v>7104</v>
      </c>
      <c r="C14134" t="s">
        <v>5882</v>
      </c>
      <c r="D14134" t="s">
        <v>1631</v>
      </c>
      <c r="E14134" t="s">
        <v>169</v>
      </c>
      <c r="F14134" t="s">
        <v>330</v>
      </c>
      <c r="G14134" t="s">
        <v>1631</v>
      </c>
      <c r="H14134" s="4" t="str">
        <f t="shared" si="440"/>
        <v>SITE3.T7</v>
      </c>
      <c r="I14134" s="4" t="str">
        <f t="shared" si="441"/>
        <v>DGND</v>
      </c>
    </row>
    <row r="14135" spans="1:9">
      <c r="A14135" t="s">
        <v>261</v>
      </c>
      <c r="B14135" t="s">
        <v>7104</v>
      </c>
      <c r="C14135" t="s">
        <v>5882</v>
      </c>
      <c r="D14135" t="s">
        <v>1632</v>
      </c>
      <c r="E14135" t="s">
        <v>169</v>
      </c>
      <c r="F14135" t="s">
        <v>355</v>
      </c>
      <c r="G14135" t="s">
        <v>1632</v>
      </c>
      <c r="H14135" s="4" t="str">
        <f t="shared" si="440"/>
        <v>SITE3.T8</v>
      </c>
      <c r="I14135" s="4" t="str">
        <f t="shared" si="441"/>
        <v>DGND</v>
      </c>
    </row>
    <row r="14136" spans="1:9">
      <c r="A14136" t="s">
        <v>261</v>
      </c>
      <c r="B14136" t="s">
        <v>7104</v>
      </c>
      <c r="C14136" t="s">
        <v>5882</v>
      </c>
      <c r="D14136" t="s">
        <v>1633</v>
      </c>
      <c r="E14136" t="s">
        <v>169</v>
      </c>
      <c r="F14136" t="s">
        <v>379</v>
      </c>
      <c r="G14136" t="s">
        <v>1633</v>
      </c>
      <c r="H14136" s="4" t="str">
        <f t="shared" si="440"/>
        <v>SITE3.T11</v>
      </c>
      <c r="I14136" s="4" t="str">
        <f t="shared" si="441"/>
        <v>DGND</v>
      </c>
    </row>
    <row r="14137" spans="1:9">
      <c r="A14137" t="s">
        <v>261</v>
      </c>
      <c r="B14137" t="s">
        <v>7104</v>
      </c>
      <c r="C14137" t="s">
        <v>5882</v>
      </c>
      <c r="D14137" t="s">
        <v>1634</v>
      </c>
      <c r="E14137" t="s">
        <v>169</v>
      </c>
      <c r="F14137" t="s">
        <v>377</v>
      </c>
      <c r="G14137" t="s">
        <v>1634</v>
      </c>
      <c r="H14137" s="4" t="str">
        <f t="shared" si="440"/>
        <v>SITE3.T12</v>
      </c>
      <c r="I14137" s="4" t="str">
        <f t="shared" si="441"/>
        <v>DGND</v>
      </c>
    </row>
    <row r="14138" spans="1:9">
      <c r="A14138" t="s">
        <v>261</v>
      </c>
      <c r="B14138" t="s">
        <v>7104</v>
      </c>
      <c r="C14138" t="s">
        <v>5882</v>
      </c>
      <c r="D14138" t="s">
        <v>1635</v>
      </c>
      <c r="E14138" t="s">
        <v>169</v>
      </c>
      <c r="F14138" t="s">
        <v>1670</v>
      </c>
      <c r="G14138" t="s">
        <v>1635</v>
      </c>
      <c r="H14138" s="4" t="str">
        <f t="shared" si="440"/>
        <v>SITE3.W2</v>
      </c>
      <c r="I14138" s="4" t="str">
        <f t="shared" si="441"/>
        <v>DGND</v>
      </c>
    </row>
    <row r="14139" spans="1:9">
      <c r="A14139" t="s">
        <v>261</v>
      </c>
      <c r="B14139" t="s">
        <v>7104</v>
      </c>
      <c r="C14139" t="s">
        <v>5882</v>
      </c>
      <c r="D14139" t="s">
        <v>1636</v>
      </c>
      <c r="E14139" t="s">
        <v>169</v>
      </c>
      <c r="F14139" t="s">
        <v>1561</v>
      </c>
      <c r="G14139" t="s">
        <v>1636</v>
      </c>
      <c r="H14139" s="4" t="str">
        <f t="shared" si="440"/>
        <v>SITE3.W7</v>
      </c>
      <c r="I14139" s="4" t="str">
        <f t="shared" si="441"/>
        <v>DGND</v>
      </c>
    </row>
    <row r="14140" spans="1:9">
      <c r="A14140" t="s">
        <v>261</v>
      </c>
      <c r="B14140" t="s">
        <v>7104</v>
      </c>
      <c r="C14140" t="s">
        <v>5882</v>
      </c>
      <c r="D14140" t="s">
        <v>1637</v>
      </c>
      <c r="E14140" t="s">
        <v>169</v>
      </c>
      <c r="F14140" t="s">
        <v>1623</v>
      </c>
      <c r="G14140" t="s">
        <v>1637</v>
      </c>
      <c r="H14140" s="4" t="str">
        <f t="shared" si="440"/>
        <v>SITE3.W12</v>
      </c>
      <c r="I14140" s="4" t="str">
        <f t="shared" si="441"/>
        <v>DGND</v>
      </c>
    </row>
    <row r="14141" spans="1:9">
      <c r="A14141" t="s">
        <v>261</v>
      </c>
      <c r="B14141" t="s">
        <v>7104</v>
      </c>
      <c r="C14141" t="s">
        <v>5882</v>
      </c>
      <c r="D14141" t="s">
        <v>1638</v>
      </c>
      <c r="E14141" t="s">
        <v>169</v>
      </c>
      <c r="F14141" t="s">
        <v>1628</v>
      </c>
      <c r="G14141" t="s">
        <v>1638</v>
      </c>
      <c r="H14141" s="4" t="str">
        <f t="shared" si="440"/>
        <v>SITE3.W17</v>
      </c>
      <c r="I14141" s="4" t="str">
        <f t="shared" si="441"/>
        <v>DGND</v>
      </c>
    </row>
    <row r="14142" spans="1:9">
      <c r="A14142" t="s">
        <v>261</v>
      </c>
      <c r="B14142" t="s">
        <v>7104</v>
      </c>
      <c r="C14142" t="s">
        <v>5882</v>
      </c>
      <c r="D14142" t="s">
        <v>186</v>
      </c>
      <c r="F14142" t="s">
        <v>186</v>
      </c>
      <c r="G14142" t="s">
        <v>186</v>
      </c>
      <c r="H14142" s="4" t="str">
        <f t="shared" si="440"/>
        <v>SITE3.NUT1</v>
      </c>
      <c r="I14142" s="4">
        <f t="shared" si="441"/>
        <v>0</v>
      </c>
    </row>
    <row r="14143" spans="1:9">
      <c r="A14143" t="s">
        <v>261</v>
      </c>
      <c r="B14143" t="s">
        <v>7104</v>
      </c>
      <c r="C14143" t="s">
        <v>5882</v>
      </c>
      <c r="D14143" t="s">
        <v>187</v>
      </c>
      <c r="F14143" t="s">
        <v>187</v>
      </c>
      <c r="G14143" t="s">
        <v>187</v>
      </c>
      <c r="H14143" s="4" t="str">
        <f t="shared" si="440"/>
        <v>SITE3.NUT2</v>
      </c>
      <c r="I14143" s="4">
        <f t="shared" si="441"/>
        <v>0</v>
      </c>
    </row>
    <row r="14144" spans="1:9">
      <c r="A14144" t="s">
        <v>261</v>
      </c>
      <c r="B14144" t="s">
        <v>7104</v>
      </c>
      <c r="C14144" t="s">
        <v>5882</v>
      </c>
      <c r="D14144" t="s">
        <v>188</v>
      </c>
      <c r="F14144" t="s">
        <v>188</v>
      </c>
      <c r="G14144" t="s">
        <v>188</v>
      </c>
      <c r="H14144" s="4" t="str">
        <f t="shared" si="440"/>
        <v>SITE3.NUT3</v>
      </c>
      <c r="I14144" s="4">
        <f t="shared" si="441"/>
        <v>0</v>
      </c>
    </row>
    <row r="14145" spans="1:9">
      <c r="A14145" t="s">
        <v>261</v>
      </c>
      <c r="B14145" t="s">
        <v>7104</v>
      </c>
      <c r="C14145" t="s">
        <v>5882</v>
      </c>
      <c r="D14145" t="s">
        <v>189</v>
      </c>
      <c r="F14145" t="s">
        <v>189</v>
      </c>
      <c r="G14145" t="s">
        <v>189</v>
      </c>
      <c r="H14145" s="4" t="str">
        <f t="shared" si="440"/>
        <v>SITE3.NUT4</v>
      </c>
      <c r="I14145" s="4">
        <f t="shared" si="441"/>
        <v>0</v>
      </c>
    </row>
    <row r="14146" spans="1:9">
      <c r="A14146" t="s">
        <v>261</v>
      </c>
      <c r="B14146" t="s">
        <v>7177</v>
      </c>
      <c r="C14146" t="s">
        <v>7178</v>
      </c>
      <c r="D14146">
        <v>1</v>
      </c>
      <c r="E14146" t="s">
        <v>4763</v>
      </c>
      <c r="F14146">
        <v>1</v>
      </c>
      <c r="G14146">
        <v>1</v>
      </c>
      <c r="H14146" s="4" t="str">
        <f t="shared" ref="H14146:H14209" si="442">CONCATENATE(C14146,".",F14146)</f>
        <v>3BD5.1</v>
      </c>
      <c r="I14146" s="4" t="str">
        <f t="shared" ref="I14146:I14209" si="443">E14146</f>
        <v>S3_AVDD33_MOSFET</v>
      </c>
    </row>
    <row r="14147" spans="1:9">
      <c r="A14147" t="s">
        <v>261</v>
      </c>
      <c r="B14147" t="s">
        <v>7177</v>
      </c>
      <c r="C14147" t="s">
        <v>7178</v>
      </c>
      <c r="D14147">
        <v>2</v>
      </c>
      <c r="E14147" t="s">
        <v>4888</v>
      </c>
      <c r="F14147">
        <v>2</v>
      </c>
      <c r="G14147">
        <v>2</v>
      </c>
      <c r="H14147" s="4" t="str">
        <f t="shared" si="442"/>
        <v>3BD5.2</v>
      </c>
      <c r="I14147" s="4" t="str">
        <f t="shared" si="443"/>
        <v>S3_APWR_06+1F</v>
      </c>
    </row>
    <row r="14148" spans="1:9">
      <c r="A14148" t="s">
        <v>261</v>
      </c>
      <c r="B14148" t="s">
        <v>7177</v>
      </c>
      <c r="C14148" t="s">
        <v>7179</v>
      </c>
      <c r="D14148">
        <v>1</v>
      </c>
      <c r="E14148" t="s">
        <v>4889</v>
      </c>
      <c r="F14148">
        <v>1</v>
      </c>
      <c r="G14148">
        <v>1</v>
      </c>
      <c r="H14148" s="4" t="str">
        <f t="shared" si="442"/>
        <v>3CD51.1</v>
      </c>
      <c r="I14148" s="4" t="str">
        <f t="shared" si="443"/>
        <v>S3_AVDD33</v>
      </c>
    </row>
    <row r="14149" spans="1:9">
      <c r="A14149" t="s">
        <v>261</v>
      </c>
      <c r="B14149" t="s">
        <v>7177</v>
      </c>
      <c r="C14149" t="s">
        <v>7179</v>
      </c>
      <c r="D14149">
        <v>2</v>
      </c>
      <c r="E14149" t="s">
        <v>169</v>
      </c>
      <c r="F14149">
        <v>2</v>
      </c>
      <c r="G14149">
        <v>2</v>
      </c>
      <c r="H14149" s="4" t="str">
        <f t="shared" si="442"/>
        <v>3CD51.2</v>
      </c>
      <c r="I14149" s="4" t="str">
        <f t="shared" si="443"/>
        <v>DGND</v>
      </c>
    </row>
    <row r="14150" spans="1:9">
      <c r="A14150" t="s">
        <v>261</v>
      </c>
      <c r="B14150" t="s">
        <v>7177</v>
      </c>
      <c r="C14150" t="s">
        <v>7180</v>
      </c>
      <c r="D14150">
        <v>1</v>
      </c>
      <c r="E14150" t="s">
        <v>4889</v>
      </c>
      <c r="F14150">
        <v>1</v>
      </c>
      <c r="G14150">
        <v>1</v>
      </c>
      <c r="H14150" s="4" t="str">
        <f t="shared" si="442"/>
        <v>3CD52.1</v>
      </c>
      <c r="I14150" s="4" t="str">
        <f t="shared" si="443"/>
        <v>S3_AVDD33</v>
      </c>
    </row>
    <row r="14151" spans="1:9">
      <c r="A14151" t="s">
        <v>261</v>
      </c>
      <c r="B14151" t="s">
        <v>7177</v>
      </c>
      <c r="C14151" t="s">
        <v>7180</v>
      </c>
      <c r="D14151">
        <v>2</v>
      </c>
      <c r="E14151" t="s">
        <v>169</v>
      </c>
      <c r="F14151">
        <v>2</v>
      </c>
      <c r="G14151">
        <v>2</v>
      </c>
      <c r="H14151" s="4" t="str">
        <f t="shared" si="442"/>
        <v>3CD52.2</v>
      </c>
      <c r="I14151" s="4" t="str">
        <f t="shared" si="443"/>
        <v>DGND</v>
      </c>
    </row>
    <row r="14152" spans="1:9">
      <c r="A14152" t="s">
        <v>261</v>
      </c>
      <c r="B14152" t="s">
        <v>7177</v>
      </c>
      <c r="C14152" t="s">
        <v>7181</v>
      </c>
      <c r="D14152">
        <v>1</v>
      </c>
      <c r="E14152" t="s">
        <v>4889</v>
      </c>
      <c r="F14152">
        <v>1</v>
      </c>
      <c r="G14152">
        <v>1</v>
      </c>
      <c r="H14152" s="4" t="str">
        <f t="shared" si="442"/>
        <v>3CD53.1</v>
      </c>
      <c r="I14152" s="4" t="str">
        <f t="shared" si="443"/>
        <v>S3_AVDD33</v>
      </c>
    </row>
    <row r="14153" spans="1:9">
      <c r="A14153" t="s">
        <v>261</v>
      </c>
      <c r="B14153" t="s">
        <v>7177</v>
      </c>
      <c r="C14153" t="s">
        <v>7181</v>
      </c>
      <c r="D14153">
        <v>2</v>
      </c>
      <c r="E14153" t="s">
        <v>169</v>
      </c>
      <c r="F14153">
        <v>2</v>
      </c>
      <c r="G14153">
        <v>2</v>
      </c>
      <c r="H14153" s="4" t="str">
        <f t="shared" si="442"/>
        <v>3CD53.2</v>
      </c>
      <c r="I14153" s="4" t="str">
        <f t="shared" si="443"/>
        <v>DGND</v>
      </c>
    </row>
    <row r="14154" spans="1:9">
      <c r="A14154" t="s">
        <v>261</v>
      </c>
      <c r="B14154" t="s">
        <v>7177</v>
      </c>
      <c r="C14154" t="s">
        <v>7182</v>
      </c>
      <c r="D14154">
        <v>1</v>
      </c>
      <c r="E14154" t="s">
        <v>4889</v>
      </c>
      <c r="F14154">
        <v>1</v>
      </c>
      <c r="G14154">
        <v>1</v>
      </c>
      <c r="H14154" s="4" t="str">
        <f t="shared" si="442"/>
        <v>3CD54.1</v>
      </c>
      <c r="I14154" s="4" t="str">
        <f t="shared" si="443"/>
        <v>S3_AVDD33</v>
      </c>
    </row>
    <row r="14155" spans="1:9">
      <c r="A14155" t="s">
        <v>261</v>
      </c>
      <c r="B14155" t="s">
        <v>7177</v>
      </c>
      <c r="C14155" t="s">
        <v>7182</v>
      </c>
      <c r="D14155">
        <v>2</v>
      </c>
      <c r="E14155" t="s">
        <v>169</v>
      </c>
      <c r="F14155">
        <v>2</v>
      </c>
      <c r="G14155">
        <v>2</v>
      </c>
      <c r="H14155" s="4" t="str">
        <f t="shared" si="442"/>
        <v>3CD54.2</v>
      </c>
      <c r="I14155" s="4" t="str">
        <f t="shared" si="443"/>
        <v>DGND</v>
      </c>
    </row>
    <row r="14156" spans="1:9">
      <c r="A14156" t="s">
        <v>261</v>
      </c>
      <c r="B14156" t="s">
        <v>7177</v>
      </c>
      <c r="C14156" t="s">
        <v>7183</v>
      </c>
      <c r="D14156">
        <v>1</v>
      </c>
      <c r="E14156" t="s">
        <v>4889</v>
      </c>
      <c r="F14156">
        <v>1</v>
      </c>
      <c r="G14156">
        <v>1</v>
      </c>
      <c r="H14156" s="4" t="str">
        <f t="shared" si="442"/>
        <v>3CD55.1</v>
      </c>
      <c r="I14156" s="4" t="str">
        <f t="shared" si="443"/>
        <v>S3_AVDD33</v>
      </c>
    </row>
    <row r="14157" spans="1:9">
      <c r="A14157" t="s">
        <v>261</v>
      </c>
      <c r="B14157" t="s">
        <v>7177</v>
      </c>
      <c r="C14157" t="s">
        <v>7183</v>
      </c>
      <c r="D14157">
        <v>2</v>
      </c>
      <c r="E14157" t="s">
        <v>169</v>
      </c>
      <c r="F14157">
        <v>2</v>
      </c>
      <c r="G14157">
        <v>2</v>
      </c>
      <c r="H14157" s="4" t="str">
        <f t="shared" si="442"/>
        <v>3CD55.2</v>
      </c>
      <c r="I14157" s="4" t="str">
        <f t="shared" si="443"/>
        <v>DGND</v>
      </c>
    </row>
    <row r="14158" spans="1:9">
      <c r="A14158" t="s">
        <v>261</v>
      </c>
      <c r="B14158" t="s">
        <v>7177</v>
      </c>
      <c r="C14158" t="s">
        <v>7184</v>
      </c>
      <c r="D14158">
        <v>1</v>
      </c>
      <c r="E14158" t="s">
        <v>4889</v>
      </c>
      <c r="F14158">
        <v>1</v>
      </c>
      <c r="G14158">
        <v>1</v>
      </c>
      <c r="H14158" s="4" t="str">
        <f t="shared" si="442"/>
        <v>3CD56.1</v>
      </c>
      <c r="I14158" s="4" t="str">
        <f t="shared" si="443"/>
        <v>S3_AVDD33</v>
      </c>
    </row>
    <row r="14159" spans="1:9">
      <c r="A14159" t="s">
        <v>261</v>
      </c>
      <c r="B14159" t="s">
        <v>7177</v>
      </c>
      <c r="C14159" t="s">
        <v>7184</v>
      </c>
      <c r="D14159">
        <v>2</v>
      </c>
      <c r="E14159" t="s">
        <v>169</v>
      </c>
      <c r="F14159">
        <v>2</v>
      </c>
      <c r="G14159">
        <v>2</v>
      </c>
      <c r="H14159" s="4" t="str">
        <f t="shared" si="442"/>
        <v>3CD56.2</v>
      </c>
      <c r="I14159" s="4" t="str">
        <f t="shared" si="443"/>
        <v>DGND</v>
      </c>
    </row>
    <row r="14160" spans="1:9">
      <c r="A14160" t="s">
        <v>261</v>
      </c>
      <c r="B14160" t="s">
        <v>7177</v>
      </c>
      <c r="C14160" t="s">
        <v>7185</v>
      </c>
      <c r="D14160">
        <v>1</v>
      </c>
      <c r="E14160" t="s">
        <v>4889</v>
      </c>
      <c r="F14160">
        <v>1</v>
      </c>
      <c r="G14160">
        <v>1</v>
      </c>
      <c r="H14160" s="4" t="str">
        <f t="shared" si="442"/>
        <v>3CD57.1</v>
      </c>
      <c r="I14160" s="4" t="str">
        <f t="shared" si="443"/>
        <v>S3_AVDD33</v>
      </c>
    </row>
    <row r="14161" spans="1:9">
      <c r="A14161" t="s">
        <v>261</v>
      </c>
      <c r="B14161" t="s">
        <v>7177</v>
      </c>
      <c r="C14161" t="s">
        <v>7185</v>
      </c>
      <c r="D14161">
        <v>2</v>
      </c>
      <c r="E14161" t="s">
        <v>169</v>
      </c>
      <c r="F14161">
        <v>2</v>
      </c>
      <c r="G14161">
        <v>2</v>
      </c>
      <c r="H14161" s="4" t="str">
        <f t="shared" si="442"/>
        <v>3CD57.2</v>
      </c>
      <c r="I14161" s="4" t="str">
        <f t="shared" si="443"/>
        <v>DGND</v>
      </c>
    </row>
    <row r="14162" spans="1:9">
      <c r="A14162" t="s">
        <v>261</v>
      </c>
      <c r="B14162" t="s">
        <v>7177</v>
      </c>
      <c r="C14162" t="s">
        <v>7186</v>
      </c>
      <c r="D14162">
        <v>1</v>
      </c>
      <c r="E14162" t="s">
        <v>4889</v>
      </c>
      <c r="F14162">
        <v>1</v>
      </c>
      <c r="G14162">
        <v>1</v>
      </c>
      <c r="H14162" s="4" t="str">
        <f t="shared" si="442"/>
        <v>3CD58.1</v>
      </c>
      <c r="I14162" s="4" t="str">
        <f t="shared" si="443"/>
        <v>S3_AVDD33</v>
      </c>
    </row>
    <row r="14163" spans="1:9">
      <c r="A14163" t="s">
        <v>261</v>
      </c>
      <c r="B14163" t="s">
        <v>7177</v>
      </c>
      <c r="C14163" t="s">
        <v>7186</v>
      </c>
      <c r="D14163">
        <v>2</v>
      </c>
      <c r="E14163" t="s">
        <v>169</v>
      </c>
      <c r="F14163">
        <v>2</v>
      </c>
      <c r="G14163">
        <v>2</v>
      </c>
      <c r="H14163" s="4" t="str">
        <f t="shared" si="442"/>
        <v>3CD58.2</v>
      </c>
      <c r="I14163" s="4" t="str">
        <f t="shared" si="443"/>
        <v>DGND</v>
      </c>
    </row>
    <row r="14164" spans="1:9">
      <c r="A14164" t="s">
        <v>261</v>
      </c>
      <c r="B14164" t="s">
        <v>7177</v>
      </c>
      <c r="C14164" t="s">
        <v>7187</v>
      </c>
      <c r="D14164">
        <v>1</v>
      </c>
      <c r="E14164" t="s">
        <v>4889</v>
      </c>
      <c r="F14164">
        <v>1</v>
      </c>
      <c r="G14164">
        <v>1</v>
      </c>
      <c r="H14164" s="4" t="str">
        <f t="shared" si="442"/>
        <v>3CD59.1</v>
      </c>
      <c r="I14164" s="4" t="str">
        <f t="shared" si="443"/>
        <v>S3_AVDD33</v>
      </c>
    </row>
    <row r="14165" spans="1:9">
      <c r="A14165" t="s">
        <v>261</v>
      </c>
      <c r="B14165" t="s">
        <v>7177</v>
      </c>
      <c r="C14165" t="s">
        <v>7187</v>
      </c>
      <c r="D14165">
        <v>2</v>
      </c>
      <c r="E14165" t="s">
        <v>169</v>
      </c>
      <c r="F14165">
        <v>2</v>
      </c>
      <c r="G14165">
        <v>2</v>
      </c>
      <c r="H14165" s="4" t="str">
        <f t="shared" si="442"/>
        <v>3CD59.2</v>
      </c>
      <c r="I14165" s="4" t="str">
        <f t="shared" si="443"/>
        <v>DGND</v>
      </c>
    </row>
    <row r="14166" spans="1:9">
      <c r="A14166" t="s">
        <v>261</v>
      </c>
      <c r="B14166" t="s">
        <v>7177</v>
      </c>
      <c r="C14166" t="s">
        <v>7188</v>
      </c>
      <c r="D14166">
        <v>1</v>
      </c>
      <c r="E14166" t="s">
        <v>4889</v>
      </c>
      <c r="F14166">
        <v>1</v>
      </c>
      <c r="G14166">
        <v>1</v>
      </c>
      <c r="H14166" s="4" t="str">
        <f t="shared" si="442"/>
        <v>3CD60.1</v>
      </c>
      <c r="I14166" s="4" t="str">
        <f t="shared" si="443"/>
        <v>S3_AVDD33</v>
      </c>
    </row>
    <row r="14167" spans="1:9">
      <c r="A14167" t="s">
        <v>261</v>
      </c>
      <c r="B14167" t="s">
        <v>7177</v>
      </c>
      <c r="C14167" t="s">
        <v>7188</v>
      </c>
      <c r="D14167">
        <v>2</v>
      </c>
      <c r="E14167" t="s">
        <v>169</v>
      </c>
      <c r="F14167">
        <v>2</v>
      </c>
      <c r="G14167">
        <v>2</v>
      </c>
      <c r="H14167" s="4" t="str">
        <f t="shared" si="442"/>
        <v>3CD60.2</v>
      </c>
      <c r="I14167" s="4" t="str">
        <f t="shared" si="443"/>
        <v>DGND</v>
      </c>
    </row>
    <row r="14168" spans="1:9">
      <c r="A14168" t="s">
        <v>261</v>
      </c>
      <c r="B14168" t="s">
        <v>7177</v>
      </c>
      <c r="C14168" t="s">
        <v>7189</v>
      </c>
      <c r="D14168">
        <v>1</v>
      </c>
      <c r="E14168" t="s">
        <v>4889</v>
      </c>
      <c r="F14168">
        <v>1</v>
      </c>
      <c r="G14168">
        <v>1</v>
      </c>
      <c r="H14168" s="4" t="str">
        <f t="shared" si="442"/>
        <v>3CD61.1</v>
      </c>
      <c r="I14168" s="4" t="str">
        <f t="shared" si="443"/>
        <v>S3_AVDD33</v>
      </c>
    </row>
    <row r="14169" spans="1:9">
      <c r="A14169" t="s">
        <v>261</v>
      </c>
      <c r="B14169" t="s">
        <v>7177</v>
      </c>
      <c r="C14169" t="s">
        <v>7189</v>
      </c>
      <c r="D14169">
        <v>2</v>
      </c>
      <c r="E14169" t="s">
        <v>169</v>
      </c>
      <c r="F14169">
        <v>2</v>
      </c>
      <c r="G14169">
        <v>2</v>
      </c>
      <c r="H14169" s="4" t="str">
        <f t="shared" si="442"/>
        <v>3CD61.2</v>
      </c>
      <c r="I14169" s="4" t="str">
        <f t="shared" si="443"/>
        <v>DGND</v>
      </c>
    </row>
    <row r="14170" spans="1:9">
      <c r="A14170" t="s">
        <v>261</v>
      </c>
      <c r="B14170" t="s">
        <v>7177</v>
      </c>
      <c r="C14170" t="s">
        <v>7190</v>
      </c>
      <c r="D14170">
        <v>1</v>
      </c>
      <c r="E14170" t="s">
        <v>4889</v>
      </c>
      <c r="F14170">
        <v>1</v>
      </c>
      <c r="G14170">
        <v>1</v>
      </c>
      <c r="H14170" s="4" t="str">
        <f t="shared" si="442"/>
        <v>3CD62.1</v>
      </c>
      <c r="I14170" s="4" t="str">
        <f t="shared" si="443"/>
        <v>S3_AVDD33</v>
      </c>
    </row>
    <row r="14171" spans="1:9">
      <c r="A14171" t="s">
        <v>261</v>
      </c>
      <c r="B14171" t="s">
        <v>7177</v>
      </c>
      <c r="C14171" t="s">
        <v>7190</v>
      </c>
      <c r="D14171">
        <v>2</v>
      </c>
      <c r="E14171" t="s">
        <v>169</v>
      </c>
      <c r="F14171">
        <v>2</v>
      </c>
      <c r="G14171">
        <v>2</v>
      </c>
      <c r="H14171" s="4" t="str">
        <f t="shared" si="442"/>
        <v>3CD62.2</v>
      </c>
      <c r="I14171" s="4" t="str">
        <f t="shared" si="443"/>
        <v>DGND</v>
      </c>
    </row>
    <row r="14172" spans="1:9">
      <c r="A14172" t="s">
        <v>261</v>
      </c>
      <c r="B14172" t="s">
        <v>7177</v>
      </c>
      <c r="C14172" t="s">
        <v>7191</v>
      </c>
      <c r="D14172">
        <v>1</v>
      </c>
      <c r="E14172" t="s">
        <v>4889</v>
      </c>
      <c r="F14172">
        <v>1</v>
      </c>
      <c r="G14172">
        <v>1</v>
      </c>
      <c r="H14172" s="4" t="str">
        <f t="shared" si="442"/>
        <v>3CD63.1</v>
      </c>
      <c r="I14172" s="4" t="str">
        <f t="shared" si="443"/>
        <v>S3_AVDD33</v>
      </c>
    </row>
    <row r="14173" spans="1:9">
      <c r="A14173" t="s">
        <v>261</v>
      </c>
      <c r="B14173" t="s">
        <v>7177</v>
      </c>
      <c r="C14173" t="s">
        <v>7191</v>
      </c>
      <c r="D14173">
        <v>2</v>
      </c>
      <c r="E14173" t="s">
        <v>169</v>
      </c>
      <c r="F14173">
        <v>2</v>
      </c>
      <c r="G14173">
        <v>2</v>
      </c>
      <c r="H14173" s="4" t="str">
        <f t="shared" si="442"/>
        <v>3CD63.2</v>
      </c>
      <c r="I14173" s="4" t="str">
        <f t="shared" si="443"/>
        <v>DGND</v>
      </c>
    </row>
    <row r="14174" spans="1:9">
      <c r="A14174" t="s">
        <v>261</v>
      </c>
      <c r="B14174" t="s">
        <v>7177</v>
      </c>
      <c r="C14174" t="s">
        <v>7192</v>
      </c>
      <c r="D14174">
        <v>1</v>
      </c>
      <c r="E14174" t="s">
        <v>4889</v>
      </c>
      <c r="F14174">
        <v>1</v>
      </c>
      <c r="G14174">
        <v>1</v>
      </c>
      <c r="H14174" s="4" t="str">
        <f t="shared" si="442"/>
        <v>3CD64.1</v>
      </c>
      <c r="I14174" s="4" t="str">
        <f t="shared" si="443"/>
        <v>S3_AVDD33</v>
      </c>
    </row>
    <row r="14175" spans="1:9">
      <c r="A14175" t="s">
        <v>261</v>
      </c>
      <c r="B14175" t="s">
        <v>7177</v>
      </c>
      <c r="C14175" t="s">
        <v>7192</v>
      </c>
      <c r="D14175">
        <v>2</v>
      </c>
      <c r="E14175" t="s">
        <v>169</v>
      </c>
      <c r="F14175">
        <v>2</v>
      </c>
      <c r="G14175">
        <v>2</v>
      </c>
      <c r="H14175" s="4" t="str">
        <f t="shared" si="442"/>
        <v>3CD64.2</v>
      </c>
      <c r="I14175" s="4" t="str">
        <f t="shared" si="443"/>
        <v>DGND</v>
      </c>
    </row>
    <row r="14176" spans="1:9">
      <c r="A14176" t="s">
        <v>261</v>
      </c>
      <c r="B14176" t="s">
        <v>7177</v>
      </c>
      <c r="C14176" t="s">
        <v>7193</v>
      </c>
      <c r="D14176">
        <v>1</v>
      </c>
      <c r="E14176" t="s">
        <v>4889</v>
      </c>
      <c r="F14176">
        <v>1</v>
      </c>
      <c r="G14176">
        <v>1</v>
      </c>
      <c r="H14176" s="4" t="str">
        <f t="shared" si="442"/>
        <v>3CD65.1</v>
      </c>
      <c r="I14176" s="4" t="str">
        <f t="shared" si="443"/>
        <v>S3_AVDD33</v>
      </c>
    </row>
    <row r="14177" spans="1:9">
      <c r="A14177" t="s">
        <v>261</v>
      </c>
      <c r="B14177" t="s">
        <v>7177</v>
      </c>
      <c r="C14177" t="s">
        <v>7193</v>
      </c>
      <c r="D14177">
        <v>2</v>
      </c>
      <c r="E14177" t="s">
        <v>169</v>
      </c>
      <c r="F14177">
        <v>2</v>
      </c>
      <c r="G14177">
        <v>2</v>
      </c>
      <c r="H14177" s="4" t="str">
        <f t="shared" si="442"/>
        <v>3CD65.2</v>
      </c>
      <c r="I14177" s="4" t="str">
        <f t="shared" si="443"/>
        <v>DGND</v>
      </c>
    </row>
    <row r="14178" spans="1:9">
      <c r="A14178" t="s">
        <v>261</v>
      </c>
      <c r="B14178" t="s">
        <v>7177</v>
      </c>
      <c r="C14178" t="s">
        <v>7194</v>
      </c>
      <c r="D14178">
        <v>1</v>
      </c>
      <c r="E14178" t="s">
        <v>4889</v>
      </c>
      <c r="F14178">
        <v>1</v>
      </c>
      <c r="G14178">
        <v>1</v>
      </c>
      <c r="H14178" s="4" t="str">
        <f t="shared" si="442"/>
        <v>3CD66.1</v>
      </c>
      <c r="I14178" s="4" t="str">
        <f t="shared" si="443"/>
        <v>S3_AVDD33</v>
      </c>
    </row>
    <row r="14179" spans="1:9">
      <c r="A14179" t="s">
        <v>261</v>
      </c>
      <c r="B14179" t="s">
        <v>7177</v>
      </c>
      <c r="C14179" t="s">
        <v>7194</v>
      </c>
      <c r="D14179">
        <v>2</v>
      </c>
      <c r="E14179" t="s">
        <v>169</v>
      </c>
      <c r="F14179">
        <v>2</v>
      </c>
      <c r="G14179">
        <v>2</v>
      </c>
      <c r="H14179" s="4" t="str">
        <f t="shared" si="442"/>
        <v>3CD66.2</v>
      </c>
      <c r="I14179" s="4" t="str">
        <f t="shared" si="443"/>
        <v>DGND</v>
      </c>
    </row>
    <row r="14180" spans="1:9">
      <c r="A14180" t="s">
        <v>261</v>
      </c>
      <c r="B14180" t="s">
        <v>7177</v>
      </c>
      <c r="C14180" t="s">
        <v>7195</v>
      </c>
      <c r="D14180">
        <v>1</v>
      </c>
      <c r="E14180" t="s">
        <v>4889</v>
      </c>
      <c r="F14180">
        <v>1</v>
      </c>
      <c r="G14180">
        <v>1</v>
      </c>
      <c r="H14180" s="4" t="str">
        <f t="shared" si="442"/>
        <v>3CD67.1</v>
      </c>
      <c r="I14180" s="4" t="str">
        <f t="shared" si="443"/>
        <v>S3_AVDD33</v>
      </c>
    </row>
    <row r="14181" spans="1:9">
      <c r="A14181" t="s">
        <v>261</v>
      </c>
      <c r="B14181" t="s">
        <v>7177</v>
      </c>
      <c r="C14181" t="s">
        <v>7195</v>
      </c>
      <c r="D14181">
        <v>2</v>
      </c>
      <c r="E14181" t="s">
        <v>169</v>
      </c>
      <c r="F14181">
        <v>2</v>
      </c>
      <c r="G14181">
        <v>2</v>
      </c>
      <c r="H14181" s="4" t="str">
        <f t="shared" si="442"/>
        <v>3CD67.2</v>
      </c>
      <c r="I14181" s="4" t="str">
        <f t="shared" si="443"/>
        <v>DGND</v>
      </c>
    </row>
    <row r="14182" spans="1:9">
      <c r="A14182" t="s">
        <v>261</v>
      </c>
      <c r="B14182" t="s">
        <v>7177</v>
      </c>
      <c r="C14182" t="s">
        <v>7196</v>
      </c>
      <c r="D14182">
        <v>1</v>
      </c>
      <c r="E14182" t="s">
        <v>4889</v>
      </c>
      <c r="F14182">
        <v>1</v>
      </c>
      <c r="G14182">
        <v>1</v>
      </c>
      <c r="H14182" s="4" t="str">
        <f t="shared" si="442"/>
        <v>3CD68.1</v>
      </c>
      <c r="I14182" s="4" t="str">
        <f t="shared" si="443"/>
        <v>S3_AVDD33</v>
      </c>
    </row>
    <row r="14183" spans="1:9">
      <c r="A14183" t="s">
        <v>261</v>
      </c>
      <c r="B14183" t="s">
        <v>7177</v>
      </c>
      <c r="C14183" t="s">
        <v>7196</v>
      </c>
      <c r="D14183">
        <v>2</v>
      </c>
      <c r="E14183" t="s">
        <v>169</v>
      </c>
      <c r="F14183">
        <v>2</v>
      </c>
      <c r="G14183">
        <v>2</v>
      </c>
      <c r="H14183" s="4" t="str">
        <f t="shared" si="442"/>
        <v>3CD68.2</v>
      </c>
      <c r="I14183" s="4" t="str">
        <f t="shared" si="443"/>
        <v>DGND</v>
      </c>
    </row>
    <row r="14184" spans="1:9">
      <c r="A14184" t="s">
        <v>261</v>
      </c>
      <c r="B14184" t="s">
        <v>7177</v>
      </c>
      <c r="C14184" t="s">
        <v>7197</v>
      </c>
      <c r="D14184">
        <v>1</v>
      </c>
      <c r="E14184" t="s">
        <v>4889</v>
      </c>
      <c r="F14184">
        <v>1</v>
      </c>
      <c r="G14184">
        <v>1</v>
      </c>
      <c r="H14184" s="4" t="str">
        <f t="shared" si="442"/>
        <v>3CD69.1</v>
      </c>
      <c r="I14184" s="4" t="str">
        <f t="shared" si="443"/>
        <v>S3_AVDD33</v>
      </c>
    </row>
    <row r="14185" spans="1:9">
      <c r="A14185" t="s">
        <v>261</v>
      </c>
      <c r="B14185" t="s">
        <v>7177</v>
      </c>
      <c r="C14185" t="s">
        <v>7197</v>
      </c>
      <c r="D14185">
        <v>2</v>
      </c>
      <c r="E14185" t="s">
        <v>169</v>
      </c>
      <c r="F14185">
        <v>2</v>
      </c>
      <c r="G14185">
        <v>2</v>
      </c>
      <c r="H14185" s="4" t="str">
        <f t="shared" si="442"/>
        <v>3CD69.2</v>
      </c>
      <c r="I14185" s="4" t="str">
        <f t="shared" si="443"/>
        <v>DGND</v>
      </c>
    </row>
    <row r="14186" spans="1:9">
      <c r="A14186" t="s">
        <v>261</v>
      </c>
      <c r="B14186" t="s">
        <v>7177</v>
      </c>
      <c r="C14186" t="s">
        <v>7198</v>
      </c>
      <c r="D14186">
        <v>1</v>
      </c>
      <c r="E14186" t="s">
        <v>4889</v>
      </c>
      <c r="F14186">
        <v>1</v>
      </c>
      <c r="G14186">
        <v>1</v>
      </c>
      <c r="H14186" s="4" t="str">
        <f t="shared" si="442"/>
        <v>3CD70.1</v>
      </c>
      <c r="I14186" s="4" t="str">
        <f t="shared" si="443"/>
        <v>S3_AVDD33</v>
      </c>
    </row>
    <row r="14187" spans="1:9">
      <c r="A14187" t="s">
        <v>261</v>
      </c>
      <c r="B14187" t="s">
        <v>7177</v>
      </c>
      <c r="C14187" t="s">
        <v>7198</v>
      </c>
      <c r="D14187">
        <v>2</v>
      </c>
      <c r="E14187" t="s">
        <v>169</v>
      </c>
      <c r="F14187">
        <v>2</v>
      </c>
      <c r="G14187">
        <v>2</v>
      </c>
      <c r="H14187" s="4" t="str">
        <f t="shared" si="442"/>
        <v>3CD70.2</v>
      </c>
      <c r="I14187" s="4" t="str">
        <f t="shared" si="443"/>
        <v>DGND</v>
      </c>
    </row>
    <row r="14188" spans="1:9">
      <c r="A14188" t="s">
        <v>261</v>
      </c>
      <c r="B14188" t="s">
        <v>7177</v>
      </c>
      <c r="C14188" t="s">
        <v>7199</v>
      </c>
      <c r="D14188">
        <v>1</v>
      </c>
      <c r="E14188" t="s">
        <v>4889</v>
      </c>
      <c r="F14188">
        <v>1</v>
      </c>
      <c r="G14188">
        <v>1</v>
      </c>
      <c r="H14188" s="4" t="str">
        <f t="shared" si="442"/>
        <v>3CD71.1</v>
      </c>
      <c r="I14188" s="4" t="str">
        <f t="shared" si="443"/>
        <v>S3_AVDD33</v>
      </c>
    </row>
    <row r="14189" spans="1:9">
      <c r="A14189" t="s">
        <v>261</v>
      </c>
      <c r="B14189" t="s">
        <v>7177</v>
      </c>
      <c r="C14189" t="s">
        <v>7199</v>
      </c>
      <c r="D14189">
        <v>2</v>
      </c>
      <c r="E14189" t="s">
        <v>169</v>
      </c>
      <c r="F14189">
        <v>2</v>
      </c>
      <c r="G14189">
        <v>2</v>
      </c>
      <c r="H14189" s="4" t="str">
        <f t="shared" si="442"/>
        <v>3CD71.2</v>
      </c>
      <c r="I14189" s="4" t="str">
        <f t="shared" si="443"/>
        <v>DGND</v>
      </c>
    </row>
    <row r="14190" spans="1:9">
      <c r="A14190" t="s">
        <v>261</v>
      </c>
      <c r="B14190" t="s">
        <v>7177</v>
      </c>
      <c r="C14190" t="s">
        <v>7200</v>
      </c>
      <c r="D14190">
        <v>1</v>
      </c>
      <c r="E14190" t="s">
        <v>4889</v>
      </c>
      <c r="F14190">
        <v>1</v>
      </c>
      <c r="G14190">
        <v>1</v>
      </c>
      <c r="H14190" s="4" t="str">
        <f t="shared" si="442"/>
        <v>3CD72.1</v>
      </c>
      <c r="I14190" s="4" t="str">
        <f t="shared" si="443"/>
        <v>S3_AVDD33</v>
      </c>
    </row>
    <row r="14191" spans="1:9">
      <c r="A14191" t="s">
        <v>261</v>
      </c>
      <c r="B14191" t="s">
        <v>7177</v>
      </c>
      <c r="C14191" t="s">
        <v>7200</v>
      </c>
      <c r="D14191">
        <v>2</v>
      </c>
      <c r="E14191" t="s">
        <v>169</v>
      </c>
      <c r="F14191">
        <v>2</v>
      </c>
      <c r="G14191">
        <v>2</v>
      </c>
      <c r="H14191" s="4" t="str">
        <f t="shared" si="442"/>
        <v>3CD72.2</v>
      </c>
      <c r="I14191" s="4" t="str">
        <f t="shared" si="443"/>
        <v>DGND</v>
      </c>
    </row>
    <row r="14192" spans="1:9">
      <c r="A14192" t="s">
        <v>261</v>
      </c>
      <c r="B14192" t="s">
        <v>7177</v>
      </c>
      <c r="C14192" t="s">
        <v>7201</v>
      </c>
      <c r="D14192">
        <v>1</v>
      </c>
      <c r="E14192" t="s">
        <v>4889</v>
      </c>
      <c r="F14192">
        <v>1</v>
      </c>
      <c r="G14192">
        <v>1</v>
      </c>
      <c r="H14192" s="4" t="str">
        <f t="shared" si="442"/>
        <v>3CD73.1</v>
      </c>
      <c r="I14192" s="4" t="str">
        <f t="shared" si="443"/>
        <v>S3_AVDD33</v>
      </c>
    </row>
    <row r="14193" spans="1:9">
      <c r="A14193" t="s">
        <v>261</v>
      </c>
      <c r="B14193" t="s">
        <v>7177</v>
      </c>
      <c r="C14193" t="s">
        <v>7201</v>
      </c>
      <c r="D14193">
        <v>2</v>
      </c>
      <c r="E14193" t="s">
        <v>169</v>
      </c>
      <c r="F14193">
        <v>2</v>
      </c>
      <c r="G14193">
        <v>2</v>
      </c>
      <c r="H14193" s="4" t="str">
        <f t="shared" si="442"/>
        <v>3CD73.2</v>
      </c>
      <c r="I14193" s="4" t="str">
        <f t="shared" si="443"/>
        <v>DGND</v>
      </c>
    </row>
    <row r="14194" spans="1:9">
      <c r="A14194" t="s">
        <v>261</v>
      </c>
      <c r="B14194" t="s">
        <v>7177</v>
      </c>
      <c r="C14194" t="s">
        <v>7202</v>
      </c>
      <c r="D14194">
        <v>1</v>
      </c>
      <c r="E14194" t="s">
        <v>4888</v>
      </c>
      <c r="F14194">
        <v>1</v>
      </c>
      <c r="G14194">
        <v>1</v>
      </c>
      <c r="H14194" s="4" t="str">
        <f t="shared" si="442"/>
        <v>3CD74.1</v>
      </c>
      <c r="I14194" s="4" t="str">
        <f t="shared" si="443"/>
        <v>S3_APWR_06+1F</v>
      </c>
    </row>
    <row r="14195" spans="1:9">
      <c r="A14195" t="s">
        <v>261</v>
      </c>
      <c r="B14195" t="s">
        <v>7177</v>
      </c>
      <c r="C14195" t="s">
        <v>7202</v>
      </c>
      <c r="D14195">
        <v>2</v>
      </c>
      <c r="E14195" t="s">
        <v>169</v>
      </c>
      <c r="F14195">
        <v>2</v>
      </c>
      <c r="G14195">
        <v>2</v>
      </c>
      <c r="H14195" s="4" t="str">
        <f t="shared" si="442"/>
        <v>3CD74.2</v>
      </c>
      <c r="I14195" s="4" t="str">
        <f t="shared" si="443"/>
        <v>DGND</v>
      </c>
    </row>
    <row r="14196" spans="1:9">
      <c r="A14196" t="s">
        <v>261</v>
      </c>
      <c r="B14196" t="s">
        <v>7177</v>
      </c>
      <c r="C14196" t="s">
        <v>7203</v>
      </c>
      <c r="D14196">
        <v>1</v>
      </c>
      <c r="E14196" t="s">
        <v>4888</v>
      </c>
      <c r="F14196">
        <v>1</v>
      </c>
      <c r="G14196">
        <v>1</v>
      </c>
      <c r="H14196" s="4" t="str">
        <f t="shared" si="442"/>
        <v>3CD75.1</v>
      </c>
      <c r="I14196" s="4" t="str">
        <f t="shared" si="443"/>
        <v>S3_APWR_06+1F</v>
      </c>
    </row>
    <row r="14197" spans="1:9">
      <c r="A14197" t="s">
        <v>261</v>
      </c>
      <c r="B14197" t="s">
        <v>7177</v>
      </c>
      <c r="C14197" t="s">
        <v>7203</v>
      </c>
      <c r="D14197">
        <v>2</v>
      </c>
      <c r="E14197" t="s">
        <v>169</v>
      </c>
      <c r="F14197">
        <v>2</v>
      </c>
      <c r="G14197">
        <v>2</v>
      </c>
      <c r="H14197" s="4" t="str">
        <f t="shared" si="442"/>
        <v>3CD75.2</v>
      </c>
      <c r="I14197" s="4" t="str">
        <f t="shared" si="443"/>
        <v>DGND</v>
      </c>
    </row>
    <row r="14198" spans="1:9">
      <c r="A14198" t="s">
        <v>261</v>
      </c>
      <c r="B14198" t="s">
        <v>7177</v>
      </c>
      <c r="C14198" t="s">
        <v>7204</v>
      </c>
      <c r="D14198">
        <v>1</v>
      </c>
      <c r="E14198" t="s">
        <v>4888</v>
      </c>
      <c r="F14198">
        <v>1</v>
      </c>
      <c r="G14198">
        <v>1</v>
      </c>
      <c r="H14198" s="4" t="str">
        <f t="shared" si="442"/>
        <v>3CD76.1</v>
      </c>
      <c r="I14198" s="4" t="str">
        <f t="shared" si="443"/>
        <v>S3_APWR_06+1F</v>
      </c>
    </row>
    <row r="14199" spans="1:9">
      <c r="A14199" t="s">
        <v>261</v>
      </c>
      <c r="B14199" t="s">
        <v>7177</v>
      </c>
      <c r="C14199" t="s">
        <v>7204</v>
      </c>
      <c r="D14199">
        <v>2</v>
      </c>
      <c r="E14199" t="s">
        <v>169</v>
      </c>
      <c r="F14199">
        <v>2</v>
      </c>
      <c r="G14199">
        <v>2</v>
      </c>
      <c r="H14199" s="4" t="str">
        <f t="shared" si="442"/>
        <v>3CD76.2</v>
      </c>
      <c r="I14199" s="4" t="str">
        <f t="shared" si="443"/>
        <v>DGND</v>
      </c>
    </row>
    <row r="14200" spans="1:9">
      <c r="A14200" t="s">
        <v>261</v>
      </c>
      <c r="B14200" t="s">
        <v>7177</v>
      </c>
      <c r="C14200" t="s">
        <v>7205</v>
      </c>
      <c r="D14200">
        <v>1</v>
      </c>
      <c r="E14200" t="s">
        <v>4888</v>
      </c>
      <c r="F14200">
        <v>1</v>
      </c>
      <c r="G14200">
        <v>1</v>
      </c>
      <c r="H14200" s="4" t="str">
        <f t="shared" si="442"/>
        <v>3CD77.1</v>
      </c>
      <c r="I14200" s="4" t="str">
        <f t="shared" si="443"/>
        <v>S3_APWR_06+1F</v>
      </c>
    </row>
    <row r="14201" spans="1:9">
      <c r="A14201" t="s">
        <v>261</v>
      </c>
      <c r="B14201" t="s">
        <v>7177</v>
      </c>
      <c r="C14201" t="s">
        <v>7205</v>
      </c>
      <c r="D14201">
        <v>2</v>
      </c>
      <c r="E14201" t="s">
        <v>169</v>
      </c>
      <c r="F14201">
        <v>2</v>
      </c>
      <c r="G14201">
        <v>2</v>
      </c>
      <c r="H14201" s="4" t="str">
        <f t="shared" si="442"/>
        <v>3CD77.2</v>
      </c>
      <c r="I14201" s="4" t="str">
        <f t="shared" si="443"/>
        <v>DGND</v>
      </c>
    </row>
    <row r="14202" spans="1:9">
      <c r="A14202" t="s">
        <v>261</v>
      </c>
      <c r="B14202" t="s">
        <v>7177</v>
      </c>
      <c r="C14202" t="s">
        <v>7206</v>
      </c>
      <c r="D14202">
        <v>1</v>
      </c>
      <c r="E14202" t="s">
        <v>4888</v>
      </c>
      <c r="F14202">
        <v>1</v>
      </c>
      <c r="G14202">
        <v>1</v>
      </c>
      <c r="H14202" s="4" t="str">
        <f t="shared" si="442"/>
        <v>3CD78.1</v>
      </c>
      <c r="I14202" s="4" t="str">
        <f t="shared" si="443"/>
        <v>S3_APWR_06+1F</v>
      </c>
    </row>
    <row r="14203" spans="1:9">
      <c r="A14203" t="s">
        <v>261</v>
      </c>
      <c r="B14203" t="s">
        <v>7177</v>
      </c>
      <c r="C14203" t="s">
        <v>7206</v>
      </c>
      <c r="D14203">
        <v>2</v>
      </c>
      <c r="E14203" t="s">
        <v>169</v>
      </c>
      <c r="F14203">
        <v>2</v>
      </c>
      <c r="G14203">
        <v>2</v>
      </c>
      <c r="H14203" s="4" t="str">
        <f t="shared" si="442"/>
        <v>3CD78.2</v>
      </c>
      <c r="I14203" s="4" t="str">
        <f t="shared" si="443"/>
        <v>DGND</v>
      </c>
    </row>
    <row r="14204" spans="1:9">
      <c r="A14204" t="s">
        <v>261</v>
      </c>
      <c r="B14204" t="s">
        <v>7177</v>
      </c>
      <c r="C14204" t="s">
        <v>7207</v>
      </c>
      <c r="D14204">
        <v>1</v>
      </c>
      <c r="E14204" t="s">
        <v>4888</v>
      </c>
      <c r="F14204">
        <v>1</v>
      </c>
      <c r="G14204">
        <v>1</v>
      </c>
      <c r="H14204" s="4" t="str">
        <f t="shared" si="442"/>
        <v>3CD79.1</v>
      </c>
      <c r="I14204" s="4" t="str">
        <f t="shared" si="443"/>
        <v>S3_APWR_06+1F</v>
      </c>
    </row>
    <row r="14205" spans="1:9">
      <c r="A14205" t="s">
        <v>261</v>
      </c>
      <c r="B14205" t="s">
        <v>7177</v>
      </c>
      <c r="C14205" t="s">
        <v>7207</v>
      </c>
      <c r="D14205">
        <v>2</v>
      </c>
      <c r="E14205" t="s">
        <v>169</v>
      </c>
      <c r="F14205">
        <v>2</v>
      </c>
      <c r="G14205">
        <v>2</v>
      </c>
      <c r="H14205" s="4" t="str">
        <f t="shared" si="442"/>
        <v>3CD79.2</v>
      </c>
      <c r="I14205" s="4" t="str">
        <f t="shared" si="443"/>
        <v>DGND</v>
      </c>
    </row>
    <row r="14206" spans="1:9">
      <c r="A14206" t="s">
        <v>261</v>
      </c>
      <c r="B14206" t="s">
        <v>7177</v>
      </c>
      <c r="C14206" t="s">
        <v>7208</v>
      </c>
      <c r="D14206">
        <v>1</v>
      </c>
      <c r="E14206" t="s">
        <v>4890</v>
      </c>
      <c r="F14206">
        <v>1</v>
      </c>
      <c r="G14206">
        <v>1</v>
      </c>
      <c r="H14206" s="4" t="str">
        <f t="shared" si="442"/>
        <v>3CD83.1</v>
      </c>
      <c r="I14206" s="4" t="str">
        <f t="shared" si="443"/>
        <v>S3_DVDD33</v>
      </c>
    </row>
    <row r="14207" spans="1:9">
      <c r="A14207" t="s">
        <v>261</v>
      </c>
      <c r="B14207" t="s">
        <v>7177</v>
      </c>
      <c r="C14207" t="s">
        <v>7208</v>
      </c>
      <c r="D14207">
        <v>2</v>
      </c>
      <c r="E14207" t="s">
        <v>169</v>
      </c>
      <c r="F14207">
        <v>2</v>
      </c>
      <c r="G14207">
        <v>2</v>
      </c>
      <c r="H14207" s="4" t="str">
        <f t="shared" si="442"/>
        <v>3CD83.2</v>
      </c>
      <c r="I14207" s="4" t="str">
        <f t="shared" si="443"/>
        <v>DGND</v>
      </c>
    </row>
    <row r="14208" spans="1:9">
      <c r="A14208" t="s">
        <v>261</v>
      </c>
      <c r="B14208" t="s">
        <v>7177</v>
      </c>
      <c r="C14208" t="s">
        <v>7209</v>
      </c>
      <c r="D14208">
        <v>1</v>
      </c>
      <c r="E14208" t="s">
        <v>4890</v>
      </c>
      <c r="F14208">
        <v>1</v>
      </c>
      <c r="G14208">
        <v>1</v>
      </c>
      <c r="H14208" s="4" t="str">
        <f t="shared" si="442"/>
        <v>3CD84.1</v>
      </c>
      <c r="I14208" s="4" t="str">
        <f t="shared" si="443"/>
        <v>S3_DVDD33</v>
      </c>
    </row>
    <row r="14209" spans="1:9">
      <c r="A14209" t="s">
        <v>261</v>
      </c>
      <c r="B14209" t="s">
        <v>7177</v>
      </c>
      <c r="C14209" t="s">
        <v>7209</v>
      </c>
      <c r="D14209">
        <v>2</v>
      </c>
      <c r="E14209" t="s">
        <v>169</v>
      </c>
      <c r="F14209">
        <v>2</v>
      </c>
      <c r="G14209">
        <v>2</v>
      </c>
      <c r="H14209" s="4" t="str">
        <f t="shared" si="442"/>
        <v>3CD84.2</v>
      </c>
      <c r="I14209" s="4" t="str">
        <f t="shared" si="443"/>
        <v>DGND</v>
      </c>
    </row>
    <row r="14210" spans="1:9">
      <c r="A14210" t="s">
        <v>261</v>
      </c>
      <c r="B14210" t="s">
        <v>7177</v>
      </c>
      <c r="C14210" t="s">
        <v>7210</v>
      </c>
      <c r="D14210">
        <v>1</v>
      </c>
      <c r="E14210" t="s">
        <v>4890</v>
      </c>
      <c r="F14210">
        <v>1</v>
      </c>
      <c r="G14210">
        <v>1</v>
      </c>
      <c r="H14210" s="4" t="str">
        <f t="shared" ref="H14210:H14273" si="444">CONCATENATE(C14210,".",F14210)</f>
        <v>3CD85.1</v>
      </c>
      <c r="I14210" s="4" t="str">
        <f t="shared" ref="I14210:I14273" si="445">E14210</f>
        <v>S3_DVDD33</v>
      </c>
    </row>
    <row r="14211" spans="1:9">
      <c r="A14211" t="s">
        <v>261</v>
      </c>
      <c r="B14211" t="s">
        <v>7177</v>
      </c>
      <c r="C14211" t="s">
        <v>7210</v>
      </c>
      <c r="D14211">
        <v>2</v>
      </c>
      <c r="E14211" t="s">
        <v>169</v>
      </c>
      <c r="F14211">
        <v>2</v>
      </c>
      <c r="G14211">
        <v>2</v>
      </c>
      <c r="H14211" s="4" t="str">
        <f t="shared" si="444"/>
        <v>3CD85.2</v>
      </c>
      <c r="I14211" s="4" t="str">
        <f t="shared" si="445"/>
        <v>DGND</v>
      </c>
    </row>
    <row r="14212" spans="1:9">
      <c r="A14212" t="s">
        <v>261</v>
      </c>
      <c r="B14212" t="s">
        <v>7177</v>
      </c>
      <c r="C14212" t="s">
        <v>9826</v>
      </c>
      <c r="D14212">
        <v>1</v>
      </c>
      <c r="E14212" t="s">
        <v>4889</v>
      </c>
      <c r="F14212">
        <v>1</v>
      </c>
      <c r="G14212">
        <v>1</v>
      </c>
      <c r="H14212" s="4" t="str">
        <f t="shared" si="444"/>
        <v>3CD87.1</v>
      </c>
      <c r="I14212" s="4" t="str">
        <f t="shared" si="445"/>
        <v>S3_AVDD33</v>
      </c>
    </row>
    <row r="14213" spans="1:9">
      <c r="A14213" t="s">
        <v>261</v>
      </c>
      <c r="B14213" t="s">
        <v>7177</v>
      </c>
      <c r="C14213" t="s">
        <v>9826</v>
      </c>
      <c r="D14213">
        <v>2</v>
      </c>
      <c r="E14213" t="s">
        <v>169</v>
      </c>
      <c r="F14213">
        <v>2</v>
      </c>
      <c r="G14213">
        <v>2</v>
      </c>
      <c r="H14213" s="4" t="str">
        <f t="shared" si="444"/>
        <v>3CD87.2</v>
      </c>
      <c r="I14213" s="4" t="str">
        <f t="shared" si="445"/>
        <v>DGND</v>
      </c>
    </row>
    <row r="14214" spans="1:9">
      <c r="A14214" t="s">
        <v>261</v>
      </c>
      <c r="B14214" t="s">
        <v>7177</v>
      </c>
      <c r="C14214" t="s">
        <v>9827</v>
      </c>
      <c r="D14214">
        <v>1</v>
      </c>
      <c r="E14214" t="s">
        <v>4889</v>
      </c>
      <c r="F14214">
        <v>1</v>
      </c>
      <c r="G14214">
        <v>1</v>
      </c>
      <c r="H14214" s="4" t="str">
        <f t="shared" si="444"/>
        <v>3CD88.1</v>
      </c>
      <c r="I14214" s="4" t="str">
        <f t="shared" si="445"/>
        <v>S3_AVDD33</v>
      </c>
    </row>
    <row r="14215" spans="1:9">
      <c r="A14215" t="s">
        <v>261</v>
      </c>
      <c r="B14215" t="s">
        <v>7177</v>
      </c>
      <c r="C14215" t="s">
        <v>9827</v>
      </c>
      <c r="D14215">
        <v>2</v>
      </c>
      <c r="E14215" t="s">
        <v>169</v>
      </c>
      <c r="F14215">
        <v>2</v>
      </c>
      <c r="G14215">
        <v>2</v>
      </c>
      <c r="H14215" s="4" t="str">
        <f t="shared" si="444"/>
        <v>3CD88.2</v>
      </c>
      <c r="I14215" s="4" t="str">
        <f t="shared" si="445"/>
        <v>DGND</v>
      </c>
    </row>
    <row r="14216" spans="1:9">
      <c r="A14216" t="s">
        <v>261</v>
      </c>
      <c r="B14216" t="s">
        <v>7177</v>
      </c>
      <c r="C14216" t="s">
        <v>7211</v>
      </c>
      <c r="D14216">
        <v>1</v>
      </c>
      <c r="E14216" t="s">
        <v>4890</v>
      </c>
      <c r="F14216">
        <v>1</v>
      </c>
      <c r="G14216">
        <v>1</v>
      </c>
      <c r="H14216" s="4" t="str">
        <f t="shared" si="444"/>
        <v>3CD89.1</v>
      </c>
      <c r="I14216" s="4" t="str">
        <f t="shared" si="445"/>
        <v>S3_DVDD33</v>
      </c>
    </row>
    <row r="14217" spans="1:9">
      <c r="A14217" t="s">
        <v>261</v>
      </c>
      <c r="B14217" t="s">
        <v>7177</v>
      </c>
      <c r="C14217" t="s">
        <v>7211</v>
      </c>
      <c r="D14217">
        <v>2</v>
      </c>
      <c r="E14217" t="s">
        <v>169</v>
      </c>
      <c r="F14217">
        <v>2</v>
      </c>
      <c r="G14217">
        <v>2</v>
      </c>
      <c r="H14217" s="4" t="str">
        <f t="shared" si="444"/>
        <v>3CD89.2</v>
      </c>
      <c r="I14217" s="4" t="str">
        <f t="shared" si="445"/>
        <v>DGND</v>
      </c>
    </row>
    <row r="14218" spans="1:9">
      <c r="A14218" t="s">
        <v>261</v>
      </c>
      <c r="B14218" t="s">
        <v>7177</v>
      </c>
      <c r="C14218" t="s">
        <v>9828</v>
      </c>
      <c r="D14218">
        <v>1</v>
      </c>
      <c r="E14218" t="s">
        <v>4763</v>
      </c>
      <c r="F14218">
        <v>1</v>
      </c>
      <c r="G14218">
        <v>1</v>
      </c>
      <c r="H14218" s="4" t="str">
        <f t="shared" si="444"/>
        <v>3CD90.1</v>
      </c>
      <c r="I14218" s="4" t="str">
        <f t="shared" si="445"/>
        <v>S3_AVDD33_MOSFET</v>
      </c>
    </row>
    <row r="14219" spans="1:9">
      <c r="A14219" t="s">
        <v>261</v>
      </c>
      <c r="B14219" t="s">
        <v>7177</v>
      </c>
      <c r="C14219" t="s">
        <v>9828</v>
      </c>
      <c r="D14219">
        <v>2</v>
      </c>
      <c r="E14219" t="s">
        <v>1789</v>
      </c>
      <c r="F14219">
        <v>2</v>
      </c>
      <c r="G14219">
        <v>2</v>
      </c>
      <c r="H14219" s="4" t="str">
        <f t="shared" si="444"/>
        <v>3CD90.2</v>
      </c>
      <c r="I14219" s="4" t="str">
        <f t="shared" si="445"/>
        <v>MGND</v>
      </c>
    </row>
    <row r="14220" spans="1:9">
      <c r="A14220" t="s">
        <v>261</v>
      </c>
      <c r="B14220" t="s">
        <v>7177</v>
      </c>
      <c r="C14220" t="s">
        <v>7212</v>
      </c>
      <c r="D14220">
        <v>1</v>
      </c>
      <c r="E14220" t="s">
        <v>4890</v>
      </c>
      <c r="F14220">
        <v>1</v>
      </c>
      <c r="G14220">
        <v>1</v>
      </c>
      <c r="H14220" s="4" t="str">
        <f t="shared" si="444"/>
        <v>3CD91.1</v>
      </c>
      <c r="I14220" s="4" t="str">
        <f t="shared" si="445"/>
        <v>S3_DVDD33</v>
      </c>
    </row>
    <row r="14221" spans="1:9">
      <c r="A14221" t="s">
        <v>261</v>
      </c>
      <c r="B14221" t="s">
        <v>7177</v>
      </c>
      <c r="C14221" t="s">
        <v>7212</v>
      </c>
      <c r="D14221">
        <v>2</v>
      </c>
      <c r="E14221" t="s">
        <v>169</v>
      </c>
      <c r="F14221">
        <v>2</v>
      </c>
      <c r="G14221">
        <v>2</v>
      </c>
      <c r="H14221" s="4" t="str">
        <f t="shared" si="444"/>
        <v>3CD91.2</v>
      </c>
      <c r="I14221" s="4" t="str">
        <f t="shared" si="445"/>
        <v>DGND</v>
      </c>
    </row>
    <row r="14222" spans="1:9">
      <c r="A14222" t="s">
        <v>261</v>
      </c>
      <c r="B14222" t="s">
        <v>7177</v>
      </c>
      <c r="C14222" t="s">
        <v>7213</v>
      </c>
      <c r="D14222">
        <v>1</v>
      </c>
      <c r="E14222" t="s">
        <v>4890</v>
      </c>
      <c r="F14222">
        <v>1</v>
      </c>
      <c r="G14222">
        <v>1</v>
      </c>
      <c r="H14222" s="4" t="str">
        <f t="shared" si="444"/>
        <v>3CD92.1</v>
      </c>
      <c r="I14222" s="4" t="str">
        <f t="shared" si="445"/>
        <v>S3_DVDD33</v>
      </c>
    </row>
    <row r="14223" spans="1:9">
      <c r="A14223" t="s">
        <v>261</v>
      </c>
      <c r="B14223" t="s">
        <v>7177</v>
      </c>
      <c r="C14223" t="s">
        <v>7213</v>
      </c>
      <c r="D14223">
        <v>2</v>
      </c>
      <c r="E14223" t="s">
        <v>169</v>
      </c>
      <c r="F14223">
        <v>2</v>
      </c>
      <c r="G14223">
        <v>2</v>
      </c>
      <c r="H14223" s="4" t="str">
        <f t="shared" si="444"/>
        <v>3CD92.2</v>
      </c>
      <c r="I14223" s="4" t="str">
        <f t="shared" si="445"/>
        <v>DGND</v>
      </c>
    </row>
    <row r="14224" spans="1:9">
      <c r="A14224" t="s">
        <v>261</v>
      </c>
      <c r="B14224" t="s">
        <v>7177</v>
      </c>
      <c r="C14224" t="s">
        <v>7214</v>
      </c>
      <c r="D14224">
        <v>1</v>
      </c>
      <c r="E14224" t="s">
        <v>4891</v>
      </c>
      <c r="F14224">
        <v>1</v>
      </c>
      <c r="G14224">
        <v>1</v>
      </c>
      <c r="H14224" s="4" t="str">
        <f t="shared" si="444"/>
        <v>3CD93.1</v>
      </c>
      <c r="I14224" s="4" t="str">
        <f t="shared" si="445"/>
        <v>S3_DPS_DVDD33</v>
      </c>
    </row>
    <row r="14225" spans="1:9">
      <c r="A14225" t="s">
        <v>261</v>
      </c>
      <c r="B14225" t="s">
        <v>7177</v>
      </c>
      <c r="C14225" t="s">
        <v>7214</v>
      </c>
      <c r="D14225">
        <v>2</v>
      </c>
      <c r="E14225" t="s">
        <v>169</v>
      </c>
      <c r="F14225">
        <v>2</v>
      </c>
      <c r="G14225">
        <v>2</v>
      </c>
      <c r="H14225" s="4" t="str">
        <f t="shared" si="444"/>
        <v>3CD93.2</v>
      </c>
      <c r="I14225" s="4" t="str">
        <f t="shared" si="445"/>
        <v>DGND</v>
      </c>
    </row>
    <row r="14226" spans="1:9">
      <c r="A14226" t="s">
        <v>261</v>
      </c>
      <c r="B14226" t="s">
        <v>7177</v>
      </c>
      <c r="C14226" t="s">
        <v>7215</v>
      </c>
      <c r="D14226">
        <v>1</v>
      </c>
      <c r="E14226" t="s">
        <v>4891</v>
      </c>
      <c r="F14226">
        <v>1</v>
      </c>
      <c r="G14226">
        <v>1</v>
      </c>
      <c r="H14226" s="4" t="str">
        <f t="shared" si="444"/>
        <v>3CD94.1</v>
      </c>
      <c r="I14226" s="4" t="str">
        <f t="shared" si="445"/>
        <v>S3_DPS_DVDD33</v>
      </c>
    </row>
    <row r="14227" spans="1:9">
      <c r="A14227" t="s">
        <v>261</v>
      </c>
      <c r="B14227" t="s">
        <v>7177</v>
      </c>
      <c r="C14227" t="s">
        <v>7215</v>
      </c>
      <c r="D14227">
        <v>2</v>
      </c>
      <c r="E14227" t="s">
        <v>169</v>
      </c>
      <c r="F14227">
        <v>2</v>
      </c>
      <c r="G14227">
        <v>2</v>
      </c>
      <c r="H14227" s="4" t="str">
        <f t="shared" si="444"/>
        <v>3CD94.2</v>
      </c>
      <c r="I14227" s="4" t="str">
        <f t="shared" si="445"/>
        <v>DGND</v>
      </c>
    </row>
    <row r="14228" spans="1:9">
      <c r="A14228" t="s">
        <v>261</v>
      </c>
      <c r="B14228" t="s">
        <v>7177</v>
      </c>
      <c r="C14228" t="s">
        <v>7216</v>
      </c>
      <c r="D14228">
        <v>1</v>
      </c>
      <c r="E14228" t="s">
        <v>4891</v>
      </c>
      <c r="F14228">
        <v>1</v>
      </c>
      <c r="G14228">
        <v>1</v>
      </c>
      <c r="H14228" s="4" t="str">
        <f t="shared" si="444"/>
        <v>3CD95.1</v>
      </c>
      <c r="I14228" s="4" t="str">
        <f t="shared" si="445"/>
        <v>S3_DPS_DVDD33</v>
      </c>
    </row>
    <row r="14229" spans="1:9">
      <c r="A14229" t="s">
        <v>261</v>
      </c>
      <c r="B14229" t="s">
        <v>7177</v>
      </c>
      <c r="C14229" t="s">
        <v>7216</v>
      </c>
      <c r="D14229">
        <v>2</v>
      </c>
      <c r="E14229" t="s">
        <v>169</v>
      </c>
      <c r="F14229">
        <v>2</v>
      </c>
      <c r="G14229">
        <v>2</v>
      </c>
      <c r="H14229" s="4" t="str">
        <f t="shared" si="444"/>
        <v>3CD95.2</v>
      </c>
      <c r="I14229" s="4" t="str">
        <f t="shared" si="445"/>
        <v>DGND</v>
      </c>
    </row>
    <row r="14230" spans="1:9">
      <c r="A14230" t="s">
        <v>261</v>
      </c>
      <c r="B14230" t="s">
        <v>7177</v>
      </c>
      <c r="C14230" t="s">
        <v>9829</v>
      </c>
      <c r="D14230">
        <v>1</v>
      </c>
      <c r="E14230" t="s">
        <v>4763</v>
      </c>
      <c r="F14230">
        <v>1</v>
      </c>
      <c r="G14230">
        <v>1</v>
      </c>
      <c r="H14230" s="4" t="str">
        <f t="shared" si="444"/>
        <v>3CD96.1</v>
      </c>
      <c r="I14230" s="4" t="str">
        <f t="shared" si="445"/>
        <v>S3_AVDD33_MOSFET</v>
      </c>
    </row>
    <row r="14231" spans="1:9">
      <c r="A14231" t="s">
        <v>261</v>
      </c>
      <c r="B14231" t="s">
        <v>7177</v>
      </c>
      <c r="C14231" t="s">
        <v>9829</v>
      </c>
      <c r="D14231">
        <v>2</v>
      </c>
      <c r="E14231" t="s">
        <v>1789</v>
      </c>
      <c r="F14231">
        <v>2</v>
      </c>
      <c r="G14231">
        <v>2</v>
      </c>
      <c r="H14231" s="4" t="str">
        <f t="shared" si="444"/>
        <v>3CD96.2</v>
      </c>
      <c r="I14231" s="4" t="str">
        <f t="shared" si="445"/>
        <v>MGND</v>
      </c>
    </row>
    <row r="14232" spans="1:9">
      <c r="A14232" t="s">
        <v>261</v>
      </c>
      <c r="B14232" t="s">
        <v>7177</v>
      </c>
      <c r="C14232" t="s">
        <v>7217</v>
      </c>
      <c r="D14232">
        <v>1</v>
      </c>
      <c r="E14232" t="s">
        <v>4891</v>
      </c>
      <c r="F14232">
        <v>1</v>
      </c>
      <c r="G14232">
        <v>1</v>
      </c>
      <c r="H14232" s="4" t="str">
        <f t="shared" si="444"/>
        <v>3CD97.1</v>
      </c>
      <c r="I14232" s="4" t="str">
        <f t="shared" si="445"/>
        <v>S3_DPS_DVDD33</v>
      </c>
    </row>
    <row r="14233" spans="1:9">
      <c r="A14233" t="s">
        <v>261</v>
      </c>
      <c r="B14233" t="s">
        <v>7177</v>
      </c>
      <c r="C14233" t="s">
        <v>7217</v>
      </c>
      <c r="D14233">
        <v>2</v>
      </c>
      <c r="E14233" t="s">
        <v>169</v>
      </c>
      <c r="F14233">
        <v>2</v>
      </c>
      <c r="G14233">
        <v>2</v>
      </c>
      <c r="H14233" s="4" t="str">
        <f t="shared" si="444"/>
        <v>3CD97.2</v>
      </c>
      <c r="I14233" s="4" t="str">
        <f t="shared" si="445"/>
        <v>DGND</v>
      </c>
    </row>
    <row r="14234" spans="1:9">
      <c r="A14234" t="s">
        <v>261</v>
      </c>
      <c r="B14234" t="s">
        <v>7177</v>
      </c>
      <c r="C14234" t="s">
        <v>9830</v>
      </c>
      <c r="D14234">
        <v>1</v>
      </c>
      <c r="E14234" t="s">
        <v>4893</v>
      </c>
      <c r="F14234">
        <v>1</v>
      </c>
      <c r="G14234">
        <v>1</v>
      </c>
      <c r="H14234" s="4" t="str">
        <f t="shared" si="444"/>
        <v>3CD98.1</v>
      </c>
      <c r="I14234" s="4" t="str">
        <f t="shared" si="445"/>
        <v>S3_LDOIN</v>
      </c>
    </row>
    <row r="14235" spans="1:9">
      <c r="A14235" t="s">
        <v>261</v>
      </c>
      <c r="B14235" t="s">
        <v>7177</v>
      </c>
      <c r="C14235" t="s">
        <v>9830</v>
      </c>
      <c r="D14235">
        <v>2</v>
      </c>
      <c r="E14235" t="s">
        <v>169</v>
      </c>
      <c r="F14235">
        <v>2</v>
      </c>
      <c r="G14235">
        <v>2</v>
      </c>
      <c r="H14235" s="4" t="str">
        <f t="shared" si="444"/>
        <v>3CD98.2</v>
      </c>
      <c r="I14235" s="4" t="str">
        <f t="shared" si="445"/>
        <v>DGND</v>
      </c>
    </row>
    <row r="14236" spans="1:9">
      <c r="A14236" t="s">
        <v>261</v>
      </c>
      <c r="B14236" t="s">
        <v>7177</v>
      </c>
      <c r="C14236" t="s">
        <v>9831</v>
      </c>
      <c r="D14236">
        <v>1</v>
      </c>
      <c r="E14236" t="s">
        <v>4893</v>
      </c>
      <c r="F14236">
        <v>1</v>
      </c>
      <c r="G14236">
        <v>1</v>
      </c>
      <c r="H14236" s="4" t="str">
        <f t="shared" si="444"/>
        <v>3CD99.1</v>
      </c>
      <c r="I14236" s="4" t="str">
        <f t="shared" si="445"/>
        <v>S3_LDOIN</v>
      </c>
    </row>
    <row r="14237" spans="1:9">
      <c r="A14237" t="s">
        <v>261</v>
      </c>
      <c r="B14237" t="s">
        <v>7177</v>
      </c>
      <c r="C14237" t="s">
        <v>9831</v>
      </c>
      <c r="D14237">
        <v>2</v>
      </c>
      <c r="E14237" t="s">
        <v>169</v>
      </c>
      <c r="F14237">
        <v>2</v>
      </c>
      <c r="G14237">
        <v>2</v>
      </c>
      <c r="H14237" s="4" t="str">
        <f t="shared" si="444"/>
        <v>3CD99.2</v>
      </c>
      <c r="I14237" s="4" t="str">
        <f t="shared" si="445"/>
        <v>DGND</v>
      </c>
    </row>
    <row r="14238" spans="1:9">
      <c r="A14238" t="s">
        <v>261</v>
      </c>
      <c r="B14238" t="s">
        <v>7177</v>
      </c>
      <c r="C14238" t="s">
        <v>9832</v>
      </c>
      <c r="D14238">
        <v>1</v>
      </c>
      <c r="E14238" t="s">
        <v>4890</v>
      </c>
      <c r="F14238">
        <v>1</v>
      </c>
      <c r="G14238">
        <v>1</v>
      </c>
      <c r="H14238" s="4" t="str">
        <f t="shared" si="444"/>
        <v>3CD100.1</v>
      </c>
      <c r="I14238" s="4" t="str">
        <f t="shared" si="445"/>
        <v>S3_DVDD33</v>
      </c>
    </row>
    <row r="14239" spans="1:9">
      <c r="A14239" t="s">
        <v>261</v>
      </c>
      <c r="B14239" t="s">
        <v>7177</v>
      </c>
      <c r="C14239" t="s">
        <v>9832</v>
      </c>
      <c r="D14239">
        <v>2</v>
      </c>
      <c r="E14239" t="s">
        <v>169</v>
      </c>
      <c r="F14239">
        <v>2</v>
      </c>
      <c r="G14239">
        <v>2</v>
      </c>
      <c r="H14239" s="4" t="str">
        <f t="shared" si="444"/>
        <v>3CD100.2</v>
      </c>
      <c r="I14239" s="4" t="str">
        <f t="shared" si="445"/>
        <v>DGND</v>
      </c>
    </row>
    <row r="14240" spans="1:9">
      <c r="A14240" t="s">
        <v>261</v>
      </c>
      <c r="B14240" t="s">
        <v>7177</v>
      </c>
      <c r="C14240" t="s">
        <v>7218</v>
      </c>
      <c r="D14240">
        <v>1</v>
      </c>
      <c r="E14240" t="s">
        <v>4888</v>
      </c>
      <c r="F14240">
        <v>1</v>
      </c>
      <c r="G14240">
        <v>1</v>
      </c>
      <c r="H14240" s="4" t="str">
        <f t="shared" si="444"/>
        <v>3CD111.1</v>
      </c>
      <c r="I14240" s="4" t="str">
        <f t="shared" si="445"/>
        <v>S3_APWR_06+1F</v>
      </c>
    </row>
    <row r="14241" spans="1:9">
      <c r="A14241" t="s">
        <v>261</v>
      </c>
      <c r="B14241" t="s">
        <v>7177</v>
      </c>
      <c r="C14241" t="s">
        <v>7218</v>
      </c>
      <c r="D14241">
        <v>2</v>
      </c>
      <c r="E14241" t="s">
        <v>169</v>
      </c>
      <c r="F14241">
        <v>2</v>
      </c>
      <c r="G14241">
        <v>2</v>
      </c>
      <c r="H14241" s="4" t="str">
        <f t="shared" si="444"/>
        <v>3CD111.2</v>
      </c>
      <c r="I14241" s="4" t="str">
        <f t="shared" si="445"/>
        <v>DGND</v>
      </c>
    </row>
    <row r="14242" spans="1:9">
      <c r="A14242" t="s">
        <v>261</v>
      </c>
      <c r="B14242" t="s">
        <v>7177</v>
      </c>
      <c r="C14242" t="s">
        <v>7219</v>
      </c>
      <c r="D14242">
        <v>1</v>
      </c>
      <c r="E14242" t="s">
        <v>4891</v>
      </c>
      <c r="F14242">
        <v>1</v>
      </c>
      <c r="G14242">
        <v>1</v>
      </c>
      <c r="H14242" s="4" t="str">
        <f t="shared" si="444"/>
        <v>3CD112.1</v>
      </c>
      <c r="I14242" s="4" t="str">
        <f t="shared" si="445"/>
        <v>S3_DPS_DVDD33</v>
      </c>
    </row>
    <row r="14243" spans="1:9">
      <c r="A14243" t="s">
        <v>261</v>
      </c>
      <c r="B14243" t="s">
        <v>7177</v>
      </c>
      <c r="C14243" t="s">
        <v>7219</v>
      </c>
      <c r="D14243">
        <v>2</v>
      </c>
      <c r="E14243" t="s">
        <v>169</v>
      </c>
      <c r="F14243">
        <v>2</v>
      </c>
      <c r="G14243">
        <v>2</v>
      </c>
      <c r="H14243" s="4" t="str">
        <f t="shared" si="444"/>
        <v>3CD112.2</v>
      </c>
      <c r="I14243" s="4" t="str">
        <f t="shared" si="445"/>
        <v>DGND</v>
      </c>
    </row>
    <row r="14244" spans="1:9">
      <c r="A14244" t="s">
        <v>261</v>
      </c>
      <c r="B14244" t="s">
        <v>7177</v>
      </c>
      <c r="C14244" t="s">
        <v>7220</v>
      </c>
      <c r="D14244">
        <v>1</v>
      </c>
      <c r="E14244" t="s">
        <v>4888</v>
      </c>
      <c r="F14244">
        <v>1</v>
      </c>
      <c r="G14244">
        <v>1</v>
      </c>
      <c r="H14244" s="4" t="str">
        <f t="shared" si="444"/>
        <v>3CD113.1</v>
      </c>
      <c r="I14244" s="4" t="str">
        <f t="shared" si="445"/>
        <v>S3_APWR_06+1F</v>
      </c>
    </row>
    <row r="14245" spans="1:9">
      <c r="A14245" t="s">
        <v>261</v>
      </c>
      <c r="B14245" t="s">
        <v>7177</v>
      </c>
      <c r="C14245" t="s">
        <v>7220</v>
      </c>
      <c r="D14245">
        <v>2</v>
      </c>
      <c r="E14245" t="s">
        <v>169</v>
      </c>
      <c r="F14245">
        <v>2</v>
      </c>
      <c r="G14245">
        <v>2</v>
      </c>
      <c r="H14245" s="4" t="str">
        <f t="shared" si="444"/>
        <v>3CD113.2</v>
      </c>
      <c r="I14245" s="4" t="str">
        <f t="shared" si="445"/>
        <v>DGND</v>
      </c>
    </row>
    <row r="14246" spans="1:9">
      <c r="A14246" t="s">
        <v>261</v>
      </c>
      <c r="B14246" t="s">
        <v>7177</v>
      </c>
      <c r="C14246" t="s">
        <v>7221</v>
      </c>
      <c r="D14246">
        <v>1</v>
      </c>
      <c r="E14246" t="s">
        <v>4763</v>
      </c>
      <c r="F14246">
        <v>1</v>
      </c>
      <c r="G14246">
        <v>1</v>
      </c>
      <c r="H14246" s="4" t="str">
        <f t="shared" si="444"/>
        <v>3CD114.1</v>
      </c>
      <c r="I14246" s="4" t="str">
        <f t="shared" si="445"/>
        <v>S3_AVDD33_MOSFET</v>
      </c>
    </row>
    <row r="14247" spans="1:9">
      <c r="A14247" t="s">
        <v>261</v>
      </c>
      <c r="B14247" t="s">
        <v>7177</v>
      </c>
      <c r="C14247" t="s">
        <v>7221</v>
      </c>
      <c r="D14247">
        <v>2</v>
      </c>
      <c r="E14247" t="s">
        <v>1789</v>
      </c>
      <c r="F14247">
        <v>2</v>
      </c>
      <c r="G14247">
        <v>2</v>
      </c>
      <c r="H14247" s="4" t="str">
        <f t="shared" si="444"/>
        <v>3CD114.2</v>
      </c>
      <c r="I14247" s="4" t="str">
        <f t="shared" si="445"/>
        <v>MGND</v>
      </c>
    </row>
    <row r="14248" spans="1:9">
      <c r="A14248" t="s">
        <v>261</v>
      </c>
      <c r="B14248" t="s">
        <v>7177</v>
      </c>
      <c r="C14248" t="s">
        <v>7222</v>
      </c>
      <c r="D14248">
        <v>1</v>
      </c>
      <c r="E14248" t="s">
        <v>4888</v>
      </c>
      <c r="F14248">
        <v>1</v>
      </c>
      <c r="G14248">
        <v>1</v>
      </c>
      <c r="H14248" s="4" t="str">
        <f t="shared" si="444"/>
        <v>3CD115.1</v>
      </c>
      <c r="I14248" s="4" t="str">
        <f t="shared" si="445"/>
        <v>S3_APWR_06+1F</v>
      </c>
    </row>
    <row r="14249" spans="1:9">
      <c r="A14249" t="s">
        <v>261</v>
      </c>
      <c r="B14249" t="s">
        <v>7177</v>
      </c>
      <c r="C14249" t="s">
        <v>7222</v>
      </c>
      <c r="D14249">
        <v>2</v>
      </c>
      <c r="E14249" t="s">
        <v>169</v>
      </c>
      <c r="F14249">
        <v>2</v>
      </c>
      <c r="G14249">
        <v>2</v>
      </c>
      <c r="H14249" s="4" t="str">
        <f t="shared" si="444"/>
        <v>3CD115.2</v>
      </c>
      <c r="I14249" s="4" t="str">
        <f t="shared" si="445"/>
        <v>DGND</v>
      </c>
    </row>
    <row r="14250" spans="1:9">
      <c r="A14250" t="s">
        <v>261</v>
      </c>
      <c r="B14250" t="s">
        <v>7177</v>
      </c>
      <c r="C14250" t="s">
        <v>7223</v>
      </c>
      <c r="D14250">
        <v>1</v>
      </c>
      <c r="E14250" t="s">
        <v>4888</v>
      </c>
      <c r="F14250">
        <v>1</v>
      </c>
      <c r="G14250">
        <v>1</v>
      </c>
      <c r="H14250" s="4" t="str">
        <f t="shared" si="444"/>
        <v>3CD116.1</v>
      </c>
      <c r="I14250" s="4" t="str">
        <f t="shared" si="445"/>
        <v>S3_APWR_06+1F</v>
      </c>
    </row>
    <row r="14251" spans="1:9">
      <c r="A14251" t="s">
        <v>261</v>
      </c>
      <c r="B14251" t="s">
        <v>7177</v>
      </c>
      <c r="C14251" t="s">
        <v>7223</v>
      </c>
      <c r="D14251">
        <v>2</v>
      </c>
      <c r="E14251" t="s">
        <v>169</v>
      </c>
      <c r="F14251">
        <v>2</v>
      </c>
      <c r="G14251">
        <v>2</v>
      </c>
      <c r="H14251" s="4" t="str">
        <f t="shared" si="444"/>
        <v>3CD116.2</v>
      </c>
      <c r="I14251" s="4" t="str">
        <f t="shared" si="445"/>
        <v>DGND</v>
      </c>
    </row>
    <row r="14252" spans="1:9">
      <c r="A14252" t="s">
        <v>261</v>
      </c>
      <c r="B14252" t="s">
        <v>7177</v>
      </c>
      <c r="C14252" t="s">
        <v>7224</v>
      </c>
      <c r="D14252">
        <v>1</v>
      </c>
      <c r="E14252" t="s">
        <v>4888</v>
      </c>
      <c r="F14252">
        <v>1</v>
      </c>
      <c r="G14252">
        <v>1</v>
      </c>
      <c r="H14252" s="4" t="str">
        <f t="shared" si="444"/>
        <v>3CD117.1</v>
      </c>
      <c r="I14252" s="4" t="str">
        <f t="shared" si="445"/>
        <v>S3_APWR_06+1F</v>
      </c>
    </row>
    <row r="14253" spans="1:9">
      <c r="A14253" t="s">
        <v>261</v>
      </c>
      <c r="B14253" t="s">
        <v>7177</v>
      </c>
      <c r="C14253" t="s">
        <v>7224</v>
      </c>
      <c r="D14253">
        <v>2</v>
      </c>
      <c r="E14253" t="s">
        <v>169</v>
      </c>
      <c r="F14253">
        <v>2</v>
      </c>
      <c r="G14253">
        <v>2</v>
      </c>
      <c r="H14253" s="4" t="str">
        <f t="shared" si="444"/>
        <v>3CD117.2</v>
      </c>
      <c r="I14253" s="4" t="str">
        <f t="shared" si="445"/>
        <v>DGND</v>
      </c>
    </row>
    <row r="14254" spans="1:9">
      <c r="A14254" t="s">
        <v>261</v>
      </c>
      <c r="B14254" t="s">
        <v>7177</v>
      </c>
      <c r="C14254" t="s">
        <v>7225</v>
      </c>
      <c r="D14254">
        <v>1</v>
      </c>
      <c r="E14254" t="s">
        <v>4888</v>
      </c>
      <c r="F14254">
        <v>1</v>
      </c>
      <c r="G14254">
        <v>1</v>
      </c>
      <c r="H14254" s="4" t="str">
        <f t="shared" si="444"/>
        <v>3CD118.1</v>
      </c>
      <c r="I14254" s="4" t="str">
        <f t="shared" si="445"/>
        <v>S3_APWR_06+1F</v>
      </c>
    </row>
    <row r="14255" spans="1:9">
      <c r="A14255" t="s">
        <v>261</v>
      </c>
      <c r="B14255" t="s">
        <v>7177</v>
      </c>
      <c r="C14255" t="s">
        <v>7225</v>
      </c>
      <c r="D14255">
        <v>2</v>
      </c>
      <c r="E14255" t="s">
        <v>169</v>
      </c>
      <c r="F14255">
        <v>2</v>
      </c>
      <c r="G14255">
        <v>2</v>
      </c>
      <c r="H14255" s="4" t="str">
        <f t="shared" si="444"/>
        <v>3CD118.2</v>
      </c>
      <c r="I14255" s="4" t="str">
        <f t="shared" si="445"/>
        <v>DGND</v>
      </c>
    </row>
    <row r="14256" spans="1:9">
      <c r="A14256" t="s">
        <v>261</v>
      </c>
      <c r="B14256" t="s">
        <v>7177</v>
      </c>
      <c r="C14256" t="s">
        <v>7226</v>
      </c>
      <c r="D14256">
        <v>1</v>
      </c>
      <c r="E14256" t="s">
        <v>4888</v>
      </c>
      <c r="F14256">
        <v>1</v>
      </c>
      <c r="G14256">
        <v>1</v>
      </c>
      <c r="H14256" s="4" t="str">
        <f t="shared" si="444"/>
        <v>3CD119.1</v>
      </c>
      <c r="I14256" s="4" t="str">
        <f t="shared" si="445"/>
        <v>S3_APWR_06+1F</v>
      </c>
    </row>
    <row r="14257" spans="1:9">
      <c r="A14257" t="s">
        <v>261</v>
      </c>
      <c r="B14257" t="s">
        <v>7177</v>
      </c>
      <c r="C14257" t="s">
        <v>7226</v>
      </c>
      <c r="D14257">
        <v>2</v>
      </c>
      <c r="E14257" t="s">
        <v>169</v>
      </c>
      <c r="F14257">
        <v>2</v>
      </c>
      <c r="G14257">
        <v>2</v>
      </c>
      <c r="H14257" s="4" t="str">
        <f t="shared" si="444"/>
        <v>3CD119.2</v>
      </c>
      <c r="I14257" s="4" t="str">
        <f t="shared" si="445"/>
        <v>DGND</v>
      </c>
    </row>
    <row r="14258" spans="1:9">
      <c r="A14258" t="s">
        <v>261</v>
      </c>
      <c r="B14258" t="s">
        <v>7177</v>
      </c>
      <c r="C14258" t="s">
        <v>7227</v>
      </c>
      <c r="D14258">
        <v>1</v>
      </c>
      <c r="E14258" t="s">
        <v>4888</v>
      </c>
      <c r="F14258">
        <v>1</v>
      </c>
      <c r="G14258">
        <v>1</v>
      </c>
      <c r="H14258" s="4" t="str">
        <f t="shared" si="444"/>
        <v>3CD120.1</v>
      </c>
      <c r="I14258" s="4" t="str">
        <f t="shared" si="445"/>
        <v>S3_APWR_06+1F</v>
      </c>
    </row>
    <row r="14259" spans="1:9">
      <c r="A14259" t="s">
        <v>261</v>
      </c>
      <c r="B14259" t="s">
        <v>7177</v>
      </c>
      <c r="C14259" t="s">
        <v>7227</v>
      </c>
      <c r="D14259">
        <v>2</v>
      </c>
      <c r="E14259" t="s">
        <v>169</v>
      </c>
      <c r="F14259">
        <v>2</v>
      </c>
      <c r="G14259">
        <v>2</v>
      </c>
      <c r="H14259" s="4" t="str">
        <f t="shared" si="444"/>
        <v>3CD120.2</v>
      </c>
      <c r="I14259" s="4" t="str">
        <f t="shared" si="445"/>
        <v>DGND</v>
      </c>
    </row>
    <row r="14260" spans="1:9">
      <c r="A14260" t="s">
        <v>261</v>
      </c>
      <c r="B14260" t="s">
        <v>7177</v>
      </c>
      <c r="C14260" t="s">
        <v>9833</v>
      </c>
      <c r="D14260">
        <v>1</v>
      </c>
      <c r="E14260" t="s">
        <v>4890</v>
      </c>
      <c r="F14260">
        <v>1</v>
      </c>
      <c r="G14260">
        <v>1</v>
      </c>
      <c r="H14260" s="4" t="str">
        <f t="shared" si="444"/>
        <v>3CD142.1</v>
      </c>
      <c r="I14260" s="4" t="str">
        <f t="shared" si="445"/>
        <v>S3_DVDD33</v>
      </c>
    </row>
    <row r="14261" spans="1:9">
      <c r="A14261" t="s">
        <v>261</v>
      </c>
      <c r="B14261" t="s">
        <v>7177</v>
      </c>
      <c r="C14261" t="s">
        <v>9833</v>
      </c>
      <c r="D14261">
        <v>2</v>
      </c>
      <c r="E14261" t="s">
        <v>169</v>
      </c>
      <c r="F14261">
        <v>2</v>
      </c>
      <c r="G14261">
        <v>2</v>
      </c>
      <c r="H14261" s="4" t="str">
        <f t="shared" si="444"/>
        <v>3CD142.2</v>
      </c>
      <c r="I14261" s="4" t="str">
        <f t="shared" si="445"/>
        <v>DGND</v>
      </c>
    </row>
    <row r="14262" spans="1:9">
      <c r="A14262" t="s">
        <v>261</v>
      </c>
      <c r="B14262" t="s">
        <v>7177</v>
      </c>
      <c r="C14262" t="s">
        <v>7228</v>
      </c>
      <c r="D14262">
        <v>1</v>
      </c>
      <c r="E14262" t="s">
        <v>4896</v>
      </c>
      <c r="F14262">
        <v>1</v>
      </c>
      <c r="G14262">
        <v>1</v>
      </c>
      <c r="H14262" s="4" t="str">
        <f t="shared" si="444"/>
        <v>3CD155.1</v>
      </c>
      <c r="I14262" s="4" t="str">
        <f t="shared" si="445"/>
        <v>S3_APWR_04F</v>
      </c>
    </row>
    <row r="14263" spans="1:9">
      <c r="A14263" t="s">
        <v>261</v>
      </c>
      <c r="B14263" t="s">
        <v>7177</v>
      </c>
      <c r="C14263" t="s">
        <v>7228</v>
      </c>
      <c r="D14263">
        <v>2</v>
      </c>
      <c r="E14263" t="s">
        <v>169</v>
      </c>
      <c r="F14263">
        <v>2</v>
      </c>
      <c r="G14263">
        <v>2</v>
      </c>
      <c r="H14263" s="4" t="str">
        <f t="shared" si="444"/>
        <v>3CD155.2</v>
      </c>
      <c r="I14263" s="4" t="str">
        <f t="shared" si="445"/>
        <v>DGND</v>
      </c>
    </row>
    <row r="14264" spans="1:9">
      <c r="A14264" t="s">
        <v>261</v>
      </c>
      <c r="B14264" t="s">
        <v>7177</v>
      </c>
      <c r="C14264" t="s">
        <v>7229</v>
      </c>
      <c r="D14264">
        <v>1</v>
      </c>
      <c r="E14264" t="s">
        <v>4896</v>
      </c>
      <c r="F14264">
        <v>1</v>
      </c>
      <c r="G14264">
        <v>1</v>
      </c>
      <c r="H14264" s="4" t="str">
        <f t="shared" si="444"/>
        <v>3CD156.1</v>
      </c>
      <c r="I14264" s="4" t="str">
        <f t="shared" si="445"/>
        <v>S3_APWR_04F</v>
      </c>
    </row>
    <row r="14265" spans="1:9">
      <c r="A14265" t="s">
        <v>261</v>
      </c>
      <c r="B14265" t="s">
        <v>7177</v>
      </c>
      <c r="C14265" t="s">
        <v>7229</v>
      </c>
      <c r="D14265">
        <v>2</v>
      </c>
      <c r="E14265" t="s">
        <v>169</v>
      </c>
      <c r="F14265">
        <v>2</v>
      </c>
      <c r="G14265">
        <v>2</v>
      </c>
      <c r="H14265" s="4" t="str">
        <f t="shared" si="444"/>
        <v>3CD156.2</v>
      </c>
      <c r="I14265" s="4" t="str">
        <f t="shared" si="445"/>
        <v>DGND</v>
      </c>
    </row>
    <row r="14266" spans="1:9">
      <c r="A14266" t="s">
        <v>261</v>
      </c>
      <c r="B14266" t="s">
        <v>7177</v>
      </c>
      <c r="C14266" t="s">
        <v>7230</v>
      </c>
      <c r="D14266">
        <v>1</v>
      </c>
      <c r="E14266" t="s">
        <v>4896</v>
      </c>
      <c r="F14266">
        <v>1</v>
      </c>
      <c r="G14266">
        <v>1</v>
      </c>
      <c r="H14266" s="4" t="str">
        <f t="shared" si="444"/>
        <v>3CD157.1</v>
      </c>
      <c r="I14266" s="4" t="str">
        <f t="shared" si="445"/>
        <v>S3_APWR_04F</v>
      </c>
    </row>
    <row r="14267" spans="1:9">
      <c r="A14267" t="s">
        <v>261</v>
      </c>
      <c r="B14267" t="s">
        <v>7177</v>
      </c>
      <c r="C14267" t="s">
        <v>7230</v>
      </c>
      <c r="D14267">
        <v>2</v>
      </c>
      <c r="E14267" t="s">
        <v>169</v>
      </c>
      <c r="F14267">
        <v>2</v>
      </c>
      <c r="G14267">
        <v>2</v>
      </c>
      <c r="H14267" s="4" t="str">
        <f t="shared" si="444"/>
        <v>3CD157.2</v>
      </c>
      <c r="I14267" s="4" t="str">
        <f t="shared" si="445"/>
        <v>DGND</v>
      </c>
    </row>
    <row r="14268" spans="1:9">
      <c r="A14268" t="s">
        <v>261</v>
      </c>
      <c r="B14268" t="s">
        <v>7177</v>
      </c>
      <c r="C14268" t="s">
        <v>7231</v>
      </c>
      <c r="D14268">
        <v>1</v>
      </c>
      <c r="E14268" t="s">
        <v>4896</v>
      </c>
      <c r="F14268">
        <v>1</v>
      </c>
      <c r="G14268">
        <v>1</v>
      </c>
      <c r="H14268" s="4" t="str">
        <f t="shared" si="444"/>
        <v>3CD158.1</v>
      </c>
      <c r="I14268" s="4" t="str">
        <f t="shared" si="445"/>
        <v>S3_APWR_04F</v>
      </c>
    </row>
    <row r="14269" spans="1:9">
      <c r="A14269" t="s">
        <v>261</v>
      </c>
      <c r="B14269" t="s">
        <v>7177</v>
      </c>
      <c r="C14269" t="s">
        <v>7231</v>
      </c>
      <c r="D14269">
        <v>2</v>
      </c>
      <c r="E14269" t="s">
        <v>169</v>
      </c>
      <c r="F14269">
        <v>2</v>
      </c>
      <c r="G14269">
        <v>2</v>
      </c>
      <c r="H14269" s="4" t="str">
        <f t="shared" si="444"/>
        <v>3CD158.2</v>
      </c>
      <c r="I14269" s="4" t="str">
        <f t="shared" si="445"/>
        <v>DGND</v>
      </c>
    </row>
    <row r="14270" spans="1:9">
      <c r="A14270" t="s">
        <v>261</v>
      </c>
      <c r="B14270" t="s">
        <v>7177</v>
      </c>
      <c r="C14270" t="s">
        <v>7232</v>
      </c>
      <c r="D14270">
        <v>1</v>
      </c>
      <c r="E14270" t="s">
        <v>4896</v>
      </c>
      <c r="F14270">
        <v>1</v>
      </c>
      <c r="G14270">
        <v>1</v>
      </c>
      <c r="H14270" s="4" t="str">
        <f t="shared" si="444"/>
        <v>3CD159.1</v>
      </c>
      <c r="I14270" s="4" t="str">
        <f t="shared" si="445"/>
        <v>S3_APWR_04F</v>
      </c>
    </row>
    <row r="14271" spans="1:9">
      <c r="A14271" t="s">
        <v>261</v>
      </c>
      <c r="B14271" t="s">
        <v>7177</v>
      </c>
      <c r="C14271" t="s">
        <v>7232</v>
      </c>
      <c r="D14271">
        <v>2</v>
      </c>
      <c r="E14271" t="s">
        <v>169</v>
      </c>
      <c r="F14271">
        <v>2</v>
      </c>
      <c r="G14271">
        <v>2</v>
      </c>
      <c r="H14271" s="4" t="str">
        <f t="shared" si="444"/>
        <v>3CD159.2</v>
      </c>
      <c r="I14271" s="4" t="str">
        <f t="shared" si="445"/>
        <v>DGND</v>
      </c>
    </row>
    <row r="14272" spans="1:9">
      <c r="A14272" t="s">
        <v>261</v>
      </c>
      <c r="B14272" t="s">
        <v>7177</v>
      </c>
      <c r="C14272" t="s">
        <v>7233</v>
      </c>
      <c r="D14272">
        <v>1</v>
      </c>
      <c r="E14272" t="s">
        <v>4896</v>
      </c>
      <c r="F14272">
        <v>1</v>
      </c>
      <c r="G14272">
        <v>1</v>
      </c>
      <c r="H14272" s="4" t="str">
        <f t="shared" si="444"/>
        <v>3CD160.1</v>
      </c>
      <c r="I14272" s="4" t="str">
        <f t="shared" si="445"/>
        <v>S3_APWR_04F</v>
      </c>
    </row>
    <row r="14273" spans="1:9">
      <c r="A14273" t="s">
        <v>261</v>
      </c>
      <c r="B14273" t="s">
        <v>7177</v>
      </c>
      <c r="C14273" t="s">
        <v>7233</v>
      </c>
      <c r="D14273">
        <v>2</v>
      </c>
      <c r="E14273" t="s">
        <v>169</v>
      </c>
      <c r="F14273">
        <v>2</v>
      </c>
      <c r="G14273">
        <v>2</v>
      </c>
      <c r="H14273" s="4" t="str">
        <f t="shared" si="444"/>
        <v>3CD160.2</v>
      </c>
      <c r="I14273" s="4" t="str">
        <f t="shared" si="445"/>
        <v>DGND</v>
      </c>
    </row>
    <row r="14274" spans="1:9">
      <c r="A14274" t="s">
        <v>261</v>
      </c>
      <c r="B14274" t="s">
        <v>7177</v>
      </c>
      <c r="C14274" t="s">
        <v>7234</v>
      </c>
      <c r="D14274">
        <v>1</v>
      </c>
      <c r="E14274" t="s">
        <v>4893</v>
      </c>
      <c r="F14274">
        <v>1</v>
      </c>
      <c r="G14274">
        <v>1</v>
      </c>
      <c r="H14274" s="4" t="str">
        <f t="shared" ref="H14274:H14337" si="446">CONCATENATE(C14274,".",F14274)</f>
        <v>3CD161.1</v>
      </c>
      <c r="I14274" s="4" t="str">
        <f t="shared" ref="I14274:I14337" si="447">E14274</f>
        <v>S3_LDOIN</v>
      </c>
    </row>
    <row r="14275" spans="1:9">
      <c r="A14275" t="s">
        <v>261</v>
      </c>
      <c r="B14275" t="s">
        <v>7177</v>
      </c>
      <c r="C14275" t="s">
        <v>7234</v>
      </c>
      <c r="D14275">
        <v>2</v>
      </c>
      <c r="E14275" t="s">
        <v>169</v>
      </c>
      <c r="F14275">
        <v>2</v>
      </c>
      <c r="G14275">
        <v>2</v>
      </c>
      <c r="H14275" s="4" t="str">
        <f t="shared" si="446"/>
        <v>3CD161.2</v>
      </c>
      <c r="I14275" s="4" t="str">
        <f t="shared" si="447"/>
        <v>DGND</v>
      </c>
    </row>
    <row r="14276" spans="1:9">
      <c r="A14276" t="s">
        <v>261</v>
      </c>
      <c r="B14276" t="s">
        <v>7177</v>
      </c>
      <c r="C14276" t="s">
        <v>7235</v>
      </c>
      <c r="D14276">
        <v>1</v>
      </c>
      <c r="E14276" t="s">
        <v>4893</v>
      </c>
      <c r="F14276">
        <v>1</v>
      </c>
      <c r="G14276">
        <v>1</v>
      </c>
      <c r="H14276" s="4" t="str">
        <f t="shared" si="446"/>
        <v>3CD162.1</v>
      </c>
      <c r="I14276" s="4" t="str">
        <f t="shared" si="447"/>
        <v>S3_LDOIN</v>
      </c>
    </row>
    <row r="14277" spans="1:9">
      <c r="A14277" t="s">
        <v>261</v>
      </c>
      <c r="B14277" t="s">
        <v>7177</v>
      </c>
      <c r="C14277" t="s">
        <v>7235</v>
      </c>
      <c r="D14277">
        <v>2</v>
      </c>
      <c r="E14277" t="s">
        <v>169</v>
      </c>
      <c r="F14277">
        <v>2</v>
      </c>
      <c r="G14277">
        <v>2</v>
      </c>
      <c r="H14277" s="4" t="str">
        <f t="shared" si="446"/>
        <v>3CD162.2</v>
      </c>
      <c r="I14277" s="4" t="str">
        <f t="shared" si="447"/>
        <v>DGND</v>
      </c>
    </row>
    <row r="14278" spans="1:9">
      <c r="A14278" t="s">
        <v>261</v>
      </c>
      <c r="B14278" t="s">
        <v>7177</v>
      </c>
      <c r="C14278" t="s">
        <v>7236</v>
      </c>
      <c r="D14278">
        <v>1</v>
      </c>
      <c r="E14278" t="s">
        <v>4893</v>
      </c>
      <c r="F14278">
        <v>1</v>
      </c>
      <c r="G14278">
        <v>1</v>
      </c>
      <c r="H14278" s="4" t="str">
        <f t="shared" si="446"/>
        <v>3CD163.1</v>
      </c>
      <c r="I14278" s="4" t="str">
        <f t="shared" si="447"/>
        <v>S3_LDOIN</v>
      </c>
    </row>
    <row r="14279" spans="1:9">
      <c r="A14279" t="s">
        <v>261</v>
      </c>
      <c r="B14279" t="s">
        <v>7177</v>
      </c>
      <c r="C14279" t="s">
        <v>7236</v>
      </c>
      <c r="D14279">
        <v>2</v>
      </c>
      <c r="E14279" t="s">
        <v>169</v>
      </c>
      <c r="F14279">
        <v>2</v>
      </c>
      <c r="G14279">
        <v>2</v>
      </c>
      <c r="H14279" s="4" t="str">
        <f t="shared" si="446"/>
        <v>3CD163.2</v>
      </c>
      <c r="I14279" s="4" t="str">
        <f t="shared" si="447"/>
        <v>DGND</v>
      </c>
    </row>
    <row r="14280" spans="1:9">
      <c r="A14280" t="s">
        <v>261</v>
      </c>
      <c r="B14280" t="s">
        <v>7177</v>
      </c>
      <c r="C14280" t="s">
        <v>7237</v>
      </c>
      <c r="D14280">
        <v>1</v>
      </c>
      <c r="E14280" t="s">
        <v>4893</v>
      </c>
      <c r="F14280">
        <v>1</v>
      </c>
      <c r="G14280">
        <v>1</v>
      </c>
      <c r="H14280" s="4" t="str">
        <f t="shared" si="446"/>
        <v>3CD164.1</v>
      </c>
      <c r="I14280" s="4" t="str">
        <f t="shared" si="447"/>
        <v>S3_LDOIN</v>
      </c>
    </row>
    <row r="14281" spans="1:9">
      <c r="A14281" t="s">
        <v>261</v>
      </c>
      <c r="B14281" t="s">
        <v>7177</v>
      </c>
      <c r="C14281" t="s">
        <v>7237</v>
      </c>
      <c r="D14281">
        <v>2</v>
      </c>
      <c r="E14281" t="s">
        <v>169</v>
      </c>
      <c r="F14281">
        <v>2</v>
      </c>
      <c r="G14281">
        <v>2</v>
      </c>
      <c r="H14281" s="4" t="str">
        <f t="shared" si="446"/>
        <v>3CD164.2</v>
      </c>
      <c r="I14281" s="4" t="str">
        <f t="shared" si="447"/>
        <v>DGND</v>
      </c>
    </row>
    <row r="14282" spans="1:9">
      <c r="A14282" t="s">
        <v>261</v>
      </c>
      <c r="B14282" t="s">
        <v>7177</v>
      </c>
      <c r="C14282" t="s">
        <v>7238</v>
      </c>
      <c r="D14282">
        <v>1</v>
      </c>
      <c r="E14282" t="s">
        <v>4893</v>
      </c>
      <c r="F14282">
        <v>1</v>
      </c>
      <c r="G14282">
        <v>1</v>
      </c>
      <c r="H14282" s="4" t="str">
        <f t="shared" si="446"/>
        <v>3CD165.1</v>
      </c>
      <c r="I14282" s="4" t="str">
        <f t="shared" si="447"/>
        <v>S3_LDOIN</v>
      </c>
    </row>
    <row r="14283" spans="1:9">
      <c r="A14283" t="s">
        <v>261</v>
      </c>
      <c r="B14283" t="s">
        <v>7177</v>
      </c>
      <c r="C14283" t="s">
        <v>7238</v>
      </c>
      <c r="D14283">
        <v>2</v>
      </c>
      <c r="E14283" t="s">
        <v>169</v>
      </c>
      <c r="F14283">
        <v>2</v>
      </c>
      <c r="G14283">
        <v>2</v>
      </c>
      <c r="H14283" s="4" t="str">
        <f t="shared" si="446"/>
        <v>3CD165.2</v>
      </c>
      <c r="I14283" s="4" t="str">
        <f t="shared" si="447"/>
        <v>DGND</v>
      </c>
    </row>
    <row r="14284" spans="1:9">
      <c r="A14284" t="s">
        <v>261</v>
      </c>
      <c r="B14284" t="s">
        <v>7177</v>
      </c>
      <c r="C14284" t="s">
        <v>7239</v>
      </c>
      <c r="D14284">
        <v>1</v>
      </c>
      <c r="E14284" t="s">
        <v>4893</v>
      </c>
      <c r="F14284">
        <v>1</v>
      </c>
      <c r="G14284">
        <v>1</v>
      </c>
      <c r="H14284" s="4" t="str">
        <f t="shared" si="446"/>
        <v>3CD166.1</v>
      </c>
      <c r="I14284" s="4" t="str">
        <f t="shared" si="447"/>
        <v>S3_LDOIN</v>
      </c>
    </row>
    <row r="14285" spans="1:9">
      <c r="A14285" t="s">
        <v>261</v>
      </c>
      <c r="B14285" t="s">
        <v>7177</v>
      </c>
      <c r="C14285" t="s">
        <v>7239</v>
      </c>
      <c r="D14285">
        <v>2</v>
      </c>
      <c r="E14285" t="s">
        <v>169</v>
      </c>
      <c r="F14285">
        <v>2</v>
      </c>
      <c r="G14285">
        <v>2</v>
      </c>
      <c r="H14285" s="4" t="str">
        <f t="shared" si="446"/>
        <v>3CD166.2</v>
      </c>
      <c r="I14285" s="4" t="str">
        <f t="shared" si="447"/>
        <v>DGND</v>
      </c>
    </row>
    <row r="14286" spans="1:9">
      <c r="A14286" t="s">
        <v>261</v>
      </c>
      <c r="B14286" t="s">
        <v>7177</v>
      </c>
      <c r="C14286" t="s">
        <v>7240</v>
      </c>
      <c r="D14286">
        <v>1</v>
      </c>
      <c r="E14286" t="s">
        <v>4896</v>
      </c>
      <c r="F14286">
        <v>1</v>
      </c>
      <c r="G14286">
        <v>1</v>
      </c>
      <c r="H14286" s="4" t="str">
        <f t="shared" si="446"/>
        <v>3CD167.1</v>
      </c>
      <c r="I14286" s="4" t="str">
        <f t="shared" si="447"/>
        <v>S3_APWR_04F</v>
      </c>
    </row>
    <row r="14287" spans="1:9">
      <c r="A14287" t="s">
        <v>261</v>
      </c>
      <c r="B14287" t="s">
        <v>7177</v>
      </c>
      <c r="C14287" t="s">
        <v>7240</v>
      </c>
      <c r="D14287">
        <v>2</v>
      </c>
      <c r="E14287" t="s">
        <v>169</v>
      </c>
      <c r="F14287">
        <v>2</v>
      </c>
      <c r="G14287">
        <v>2</v>
      </c>
      <c r="H14287" s="4" t="str">
        <f t="shared" si="446"/>
        <v>3CD167.2</v>
      </c>
      <c r="I14287" s="4" t="str">
        <f t="shared" si="447"/>
        <v>DGND</v>
      </c>
    </row>
    <row r="14288" spans="1:9">
      <c r="A14288" t="s">
        <v>261</v>
      </c>
      <c r="B14288" t="s">
        <v>7177</v>
      </c>
      <c r="C14288" t="s">
        <v>7241</v>
      </c>
      <c r="D14288">
        <v>1</v>
      </c>
      <c r="E14288" t="s">
        <v>4889</v>
      </c>
      <c r="F14288">
        <v>1</v>
      </c>
      <c r="G14288">
        <v>1</v>
      </c>
      <c r="H14288" s="4" t="str">
        <f t="shared" si="446"/>
        <v>3RD32.1</v>
      </c>
      <c r="I14288" s="4" t="str">
        <f t="shared" si="447"/>
        <v>S3_AVDD33</v>
      </c>
    </row>
    <row r="14289" spans="1:9">
      <c r="A14289" t="s">
        <v>261</v>
      </c>
      <c r="B14289" t="s">
        <v>7177</v>
      </c>
      <c r="C14289" t="s">
        <v>7241</v>
      </c>
      <c r="D14289">
        <v>2</v>
      </c>
      <c r="E14289" t="s">
        <v>4888</v>
      </c>
      <c r="F14289">
        <v>2</v>
      </c>
      <c r="G14289">
        <v>2</v>
      </c>
      <c r="H14289" s="4" t="str">
        <f t="shared" si="446"/>
        <v>3RD32.2</v>
      </c>
      <c r="I14289" s="4" t="str">
        <f t="shared" si="447"/>
        <v>S3_APWR_06+1F</v>
      </c>
    </row>
    <row r="14290" spans="1:9">
      <c r="A14290" t="s">
        <v>261</v>
      </c>
      <c r="B14290" t="s">
        <v>7177</v>
      </c>
      <c r="C14290" t="s">
        <v>7242</v>
      </c>
      <c r="D14290">
        <v>1</v>
      </c>
      <c r="E14290" t="s">
        <v>4890</v>
      </c>
      <c r="F14290">
        <v>1</v>
      </c>
      <c r="G14290">
        <v>1</v>
      </c>
      <c r="H14290" s="4" t="str">
        <f t="shared" si="446"/>
        <v>3RD42.1</v>
      </c>
      <c r="I14290" s="4" t="str">
        <f t="shared" si="447"/>
        <v>S3_DVDD33</v>
      </c>
    </row>
    <row r="14291" spans="1:9">
      <c r="A14291" t="s">
        <v>261</v>
      </c>
      <c r="B14291" t="s">
        <v>7177</v>
      </c>
      <c r="C14291" t="s">
        <v>7242</v>
      </c>
      <c r="D14291">
        <v>2</v>
      </c>
      <c r="E14291" t="s">
        <v>4891</v>
      </c>
      <c r="F14291">
        <v>2</v>
      </c>
      <c r="G14291">
        <v>2</v>
      </c>
      <c r="H14291" s="4" t="str">
        <f t="shared" si="446"/>
        <v>3RD42.2</v>
      </c>
      <c r="I14291" s="4" t="str">
        <f t="shared" si="447"/>
        <v>S3_DPS_DVDD33</v>
      </c>
    </row>
    <row r="14292" spans="1:9">
      <c r="A14292" t="s">
        <v>261</v>
      </c>
      <c r="B14292" t="s">
        <v>7177</v>
      </c>
      <c r="C14292" t="s">
        <v>7243</v>
      </c>
      <c r="D14292">
        <v>1</v>
      </c>
      <c r="E14292" t="s">
        <v>4891</v>
      </c>
      <c r="F14292">
        <v>1</v>
      </c>
      <c r="G14292">
        <v>1</v>
      </c>
      <c r="H14292" s="4" t="str">
        <f t="shared" si="446"/>
        <v>3RD43.1</v>
      </c>
      <c r="I14292" s="4" t="str">
        <f t="shared" si="447"/>
        <v>S3_DPS_DVDD33</v>
      </c>
    </row>
    <row r="14293" spans="1:9">
      <c r="A14293" t="s">
        <v>261</v>
      </c>
      <c r="B14293" t="s">
        <v>7177</v>
      </c>
      <c r="C14293" t="s">
        <v>7243</v>
      </c>
      <c r="D14293">
        <v>2</v>
      </c>
      <c r="E14293" t="s">
        <v>4896</v>
      </c>
      <c r="F14293">
        <v>2</v>
      </c>
      <c r="G14293">
        <v>2</v>
      </c>
      <c r="H14293" s="4" t="str">
        <f t="shared" si="446"/>
        <v>3RD43.2</v>
      </c>
      <c r="I14293" s="4" t="str">
        <f t="shared" si="447"/>
        <v>S3_APWR_04F</v>
      </c>
    </row>
    <row r="14294" spans="1:9">
      <c r="A14294" t="s">
        <v>261</v>
      </c>
      <c r="B14294" t="s">
        <v>7177</v>
      </c>
      <c r="C14294" t="s">
        <v>7244</v>
      </c>
      <c r="D14294">
        <v>1</v>
      </c>
      <c r="E14294" t="s">
        <v>4893</v>
      </c>
      <c r="F14294">
        <v>1</v>
      </c>
      <c r="G14294">
        <v>1</v>
      </c>
      <c r="H14294" s="4" t="str">
        <f t="shared" si="446"/>
        <v>3RD72.1</v>
      </c>
      <c r="I14294" s="4" t="str">
        <f t="shared" si="447"/>
        <v>S3_LDOIN</v>
      </c>
    </row>
    <row r="14295" spans="1:9">
      <c r="A14295" t="s">
        <v>261</v>
      </c>
      <c r="B14295" t="s">
        <v>7177</v>
      </c>
      <c r="C14295" t="s">
        <v>7244</v>
      </c>
      <c r="D14295">
        <v>2</v>
      </c>
      <c r="E14295" t="s">
        <v>4896</v>
      </c>
      <c r="F14295">
        <v>2</v>
      </c>
      <c r="G14295">
        <v>2</v>
      </c>
      <c r="H14295" s="4" t="str">
        <f t="shared" si="446"/>
        <v>3RD72.2</v>
      </c>
      <c r="I14295" s="4" t="str">
        <f t="shared" si="447"/>
        <v>S3_APWR_04F</v>
      </c>
    </row>
    <row r="14296" spans="1:9">
      <c r="A14296" t="s">
        <v>261</v>
      </c>
      <c r="B14296" t="s">
        <v>7177</v>
      </c>
      <c r="C14296" t="s">
        <v>7245</v>
      </c>
      <c r="D14296">
        <v>1</v>
      </c>
      <c r="E14296" t="s">
        <v>4894</v>
      </c>
      <c r="F14296">
        <v>1</v>
      </c>
      <c r="G14296">
        <v>1</v>
      </c>
      <c r="H14296" s="4" t="str">
        <f t="shared" si="446"/>
        <v>3RS5.1</v>
      </c>
      <c r="I14296" s="4" t="str">
        <f t="shared" si="447"/>
        <v>S3_APWR_06S</v>
      </c>
    </row>
    <row r="14297" spans="1:9">
      <c r="A14297" t="s">
        <v>261</v>
      </c>
      <c r="B14297" t="s">
        <v>7177</v>
      </c>
      <c r="C14297" t="s">
        <v>7245</v>
      </c>
      <c r="D14297">
        <v>2</v>
      </c>
      <c r="E14297" t="s">
        <v>4895</v>
      </c>
      <c r="F14297">
        <v>2</v>
      </c>
      <c r="G14297">
        <v>2</v>
      </c>
      <c r="H14297" s="4" t="str">
        <f t="shared" si="446"/>
        <v>3RS5.2</v>
      </c>
      <c r="I14297" s="4" t="str">
        <f t="shared" si="447"/>
        <v>S3_APWR_06+1S</v>
      </c>
    </row>
    <row r="14298" spans="1:9">
      <c r="A14298" t="s">
        <v>261</v>
      </c>
      <c r="B14298" t="s">
        <v>7177</v>
      </c>
      <c r="C14298" t="s">
        <v>7246</v>
      </c>
      <c r="D14298">
        <v>1</v>
      </c>
      <c r="E14298" t="s">
        <v>4893</v>
      </c>
      <c r="F14298">
        <v>1</v>
      </c>
      <c r="G14298">
        <v>1</v>
      </c>
      <c r="H14298" s="4" t="str">
        <f t="shared" si="446"/>
        <v>3ST3.1</v>
      </c>
      <c r="I14298" s="4" t="str">
        <f t="shared" si="447"/>
        <v>S3_LDOIN</v>
      </c>
    </row>
    <row r="14299" spans="1:9">
      <c r="A14299" t="s">
        <v>261</v>
      </c>
      <c r="B14299" t="s">
        <v>7177</v>
      </c>
      <c r="C14299" t="s">
        <v>7246</v>
      </c>
      <c r="D14299">
        <v>2</v>
      </c>
      <c r="E14299" t="s">
        <v>4897</v>
      </c>
      <c r="F14299">
        <v>2</v>
      </c>
      <c r="G14299">
        <v>2</v>
      </c>
      <c r="H14299" s="4" t="str">
        <f t="shared" si="446"/>
        <v>3ST3.2</v>
      </c>
      <c r="I14299" s="4" t="str">
        <f t="shared" si="447"/>
        <v>S3_APWR_04S</v>
      </c>
    </row>
    <row r="14300" spans="1:9">
      <c r="A14300" t="s">
        <v>261</v>
      </c>
      <c r="B14300" t="s">
        <v>7177</v>
      </c>
      <c r="C14300" t="s">
        <v>7247</v>
      </c>
      <c r="D14300">
        <v>1</v>
      </c>
      <c r="E14300" t="s">
        <v>4763</v>
      </c>
      <c r="F14300">
        <v>1</v>
      </c>
      <c r="G14300">
        <v>1</v>
      </c>
      <c r="H14300" s="4" t="str">
        <f t="shared" si="446"/>
        <v>3ST5.1</v>
      </c>
      <c r="I14300" s="4" t="str">
        <f t="shared" si="447"/>
        <v>S3_AVDD33_MOSFET</v>
      </c>
    </row>
    <row r="14301" spans="1:9">
      <c r="A14301" t="s">
        <v>261</v>
      </c>
      <c r="B14301" t="s">
        <v>7177</v>
      </c>
      <c r="C14301" t="s">
        <v>7247</v>
      </c>
      <c r="D14301">
        <v>2</v>
      </c>
      <c r="E14301" t="s">
        <v>4894</v>
      </c>
      <c r="F14301">
        <v>2</v>
      </c>
      <c r="G14301">
        <v>2</v>
      </c>
      <c r="H14301" s="4" t="str">
        <f t="shared" si="446"/>
        <v>3ST5.2</v>
      </c>
      <c r="I14301" s="4" t="str">
        <f t="shared" si="447"/>
        <v>S3_APWR_06S</v>
      </c>
    </row>
    <row r="14302" spans="1:9">
      <c r="A14302" t="s">
        <v>261</v>
      </c>
      <c r="B14302" t="s">
        <v>7177</v>
      </c>
      <c r="C14302" t="s">
        <v>7248</v>
      </c>
      <c r="D14302">
        <v>1</v>
      </c>
      <c r="E14302" t="s">
        <v>169</v>
      </c>
      <c r="F14302">
        <v>1</v>
      </c>
      <c r="G14302">
        <v>1</v>
      </c>
      <c r="H14302" s="4" t="str">
        <f t="shared" si="446"/>
        <v>3STG3.1</v>
      </c>
      <c r="I14302" s="4" t="str">
        <f t="shared" si="447"/>
        <v>DGND</v>
      </c>
    </row>
    <row r="14303" spans="1:9">
      <c r="A14303" t="s">
        <v>261</v>
      </c>
      <c r="B14303" t="s">
        <v>7177</v>
      </c>
      <c r="C14303" t="s">
        <v>7248</v>
      </c>
      <c r="D14303">
        <v>2</v>
      </c>
      <c r="E14303" t="s">
        <v>4898</v>
      </c>
      <c r="F14303">
        <v>2</v>
      </c>
      <c r="G14303">
        <v>2</v>
      </c>
      <c r="H14303" s="4" t="str">
        <f t="shared" si="446"/>
        <v>3STG3.2</v>
      </c>
      <c r="I14303" s="4" t="str">
        <f t="shared" si="447"/>
        <v>S3_APWR_04GS</v>
      </c>
    </row>
    <row r="14304" spans="1:9">
      <c r="A14304" t="s">
        <v>261</v>
      </c>
      <c r="B14304" t="s">
        <v>7177</v>
      </c>
      <c r="C14304" t="s">
        <v>7249</v>
      </c>
      <c r="D14304">
        <v>1</v>
      </c>
      <c r="E14304" t="s">
        <v>1789</v>
      </c>
      <c r="F14304">
        <v>1</v>
      </c>
      <c r="G14304">
        <v>1</v>
      </c>
      <c r="H14304" s="4" t="str">
        <f t="shared" si="446"/>
        <v>3STG5.1</v>
      </c>
      <c r="I14304" s="4" t="str">
        <f t="shared" si="447"/>
        <v>MGND</v>
      </c>
    </row>
    <row r="14305" spans="1:9">
      <c r="A14305" t="s">
        <v>261</v>
      </c>
      <c r="B14305" t="s">
        <v>7177</v>
      </c>
      <c r="C14305" t="s">
        <v>7249</v>
      </c>
      <c r="D14305">
        <v>2</v>
      </c>
      <c r="E14305" t="s">
        <v>4899</v>
      </c>
      <c r="F14305">
        <v>2</v>
      </c>
      <c r="G14305">
        <v>2</v>
      </c>
      <c r="H14305" s="4" t="str">
        <f t="shared" si="446"/>
        <v>3STG5.2</v>
      </c>
      <c r="I14305" s="4" t="str">
        <f t="shared" si="447"/>
        <v>S3_APWR_06+1GS</v>
      </c>
    </row>
    <row r="14306" spans="1:9">
      <c r="A14306" t="s">
        <v>261</v>
      </c>
      <c r="B14306" t="s">
        <v>7177</v>
      </c>
      <c r="C14306" t="s">
        <v>4889</v>
      </c>
      <c r="D14306" t="s">
        <v>173</v>
      </c>
      <c r="E14306" t="s">
        <v>4889</v>
      </c>
      <c r="F14306">
        <v>1</v>
      </c>
      <c r="G14306" t="s">
        <v>173</v>
      </c>
      <c r="H14306" s="4" t="str">
        <f t="shared" si="446"/>
        <v>S3_AVDD33.1</v>
      </c>
      <c r="I14306" s="4" t="str">
        <f t="shared" si="447"/>
        <v>S3_AVDD33</v>
      </c>
    </row>
    <row r="14307" spans="1:9">
      <c r="A14307" t="s">
        <v>261</v>
      </c>
      <c r="B14307" t="s">
        <v>7177</v>
      </c>
      <c r="C14307" t="s">
        <v>4763</v>
      </c>
      <c r="D14307" t="s">
        <v>173</v>
      </c>
      <c r="E14307" t="s">
        <v>4763</v>
      </c>
      <c r="F14307">
        <v>1</v>
      </c>
      <c r="G14307" t="s">
        <v>173</v>
      </c>
      <c r="H14307" s="4" t="str">
        <f t="shared" si="446"/>
        <v>S3_AVDD33_MOSFET.1</v>
      </c>
      <c r="I14307" s="4" t="str">
        <f t="shared" si="447"/>
        <v>S3_AVDD33_MOSFET</v>
      </c>
    </row>
    <row r="14308" spans="1:9">
      <c r="A14308" t="s">
        <v>261</v>
      </c>
      <c r="B14308" t="s">
        <v>7177</v>
      </c>
      <c r="C14308" t="s">
        <v>4890</v>
      </c>
      <c r="D14308" t="s">
        <v>173</v>
      </c>
      <c r="E14308" t="s">
        <v>4890</v>
      </c>
      <c r="F14308">
        <v>1</v>
      </c>
      <c r="G14308" t="s">
        <v>173</v>
      </c>
      <c r="H14308" s="4" t="str">
        <f t="shared" si="446"/>
        <v>S3_DVDD33.1</v>
      </c>
      <c r="I14308" s="4" t="str">
        <f t="shared" si="447"/>
        <v>S3_DVDD33</v>
      </c>
    </row>
    <row r="14309" spans="1:9">
      <c r="A14309" t="s">
        <v>261</v>
      </c>
      <c r="B14309" t="s">
        <v>7177</v>
      </c>
      <c r="C14309" t="s">
        <v>4893</v>
      </c>
      <c r="D14309" t="s">
        <v>173</v>
      </c>
      <c r="E14309" t="s">
        <v>4893</v>
      </c>
      <c r="F14309">
        <v>1</v>
      </c>
      <c r="G14309" t="s">
        <v>173</v>
      </c>
      <c r="H14309" s="4" t="str">
        <f t="shared" si="446"/>
        <v>S3_LDOIN.1</v>
      </c>
      <c r="I14309" s="4" t="str">
        <f t="shared" si="447"/>
        <v>S3_LDOIN</v>
      </c>
    </row>
    <row r="14310" spans="1:9">
      <c r="A14310" t="s">
        <v>261</v>
      </c>
      <c r="B14310" t="s">
        <v>7177</v>
      </c>
      <c r="C14310" t="s">
        <v>5882</v>
      </c>
      <c r="D14310" t="s">
        <v>1544</v>
      </c>
      <c r="E14310" t="s">
        <v>4889</v>
      </c>
      <c r="F14310" t="s">
        <v>364</v>
      </c>
      <c r="G14310" t="s">
        <v>1544</v>
      </c>
      <c r="H14310" s="4" t="str">
        <f t="shared" si="446"/>
        <v>SITE3.D4</v>
      </c>
      <c r="I14310" s="4" t="str">
        <f t="shared" si="447"/>
        <v>S3_AVDD33</v>
      </c>
    </row>
    <row r="14311" spans="1:9">
      <c r="A14311" t="s">
        <v>261</v>
      </c>
      <c r="B14311" t="s">
        <v>7177</v>
      </c>
      <c r="C14311" t="s">
        <v>5882</v>
      </c>
      <c r="D14311" t="s">
        <v>1545</v>
      </c>
      <c r="E14311" t="s">
        <v>4889</v>
      </c>
      <c r="F14311" t="s">
        <v>404</v>
      </c>
      <c r="G14311" t="s">
        <v>1545</v>
      </c>
      <c r="H14311" s="4" t="str">
        <f t="shared" si="446"/>
        <v>SITE3.D5</v>
      </c>
      <c r="I14311" s="4" t="str">
        <f t="shared" si="447"/>
        <v>S3_AVDD33</v>
      </c>
    </row>
    <row r="14312" spans="1:9">
      <c r="A14312" t="s">
        <v>261</v>
      </c>
      <c r="B14312" t="s">
        <v>7177</v>
      </c>
      <c r="C14312" t="s">
        <v>5882</v>
      </c>
      <c r="D14312" t="s">
        <v>444</v>
      </c>
      <c r="E14312" t="s">
        <v>4889</v>
      </c>
      <c r="F14312" t="s">
        <v>225</v>
      </c>
      <c r="G14312" t="s">
        <v>444</v>
      </c>
      <c r="H14312" s="4" t="str">
        <f t="shared" si="446"/>
        <v>SITE3.B14</v>
      </c>
      <c r="I14312" s="4" t="str">
        <f t="shared" si="447"/>
        <v>S3_AVDD33</v>
      </c>
    </row>
    <row r="14313" spans="1:9">
      <c r="A14313" t="s">
        <v>261</v>
      </c>
      <c r="B14313" t="s">
        <v>7177</v>
      </c>
      <c r="C14313" t="s">
        <v>5882</v>
      </c>
      <c r="D14313" t="s">
        <v>1546</v>
      </c>
      <c r="E14313" t="s">
        <v>4889</v>
      </c>
      <c r="F14313" t="s">
        <v>439</v>
      </c>
      <c r="G14313" t="s">
        <v>1546</v>
      </c>
      <c r="H14313" s="4" t="str">
        <f t="shared" si="446"/>
        <v>SITE3.E11</v>
      </c>
      <c r="I14313" s="4" t="str">
        <f t="shared" si="447"/>
        <v>S3_AVDD33</v>
      </c>
    </row>
    <row r="14314" spans="1:9">
      <c r="A14314" t="s">
        <v>261</v>
      </c>
      <c r="B14314" t="s">
        <v>7177</v>
      </c>
      <c r="C14314" t="s">
        <v>5882</v>
      </c>
      <c r="D14314" t="s">
        <v>1547</v>
      </c>
      <c r="E14314" t="s">
        <v>4889</v>
      </c>
      <c r="F14314" t="s">
        <v>352</v>
      </c>
      <c r="G14314" t="s">
        <v>1547</v>
      </c>
      <c r="H14314" s="4" t="str">
        <f t="shared" si="446"/>
        <v>SITE3.T9</v>
      </c>
      <c r="I14314" s="4" t="str">
        <f t="shared" si="447"/>
        <v>S3_AVDD33</v>
      </c>
    </row>
    <row r="14315" spans="1:9">
      <c r="A14315" t="s">
        <v>261</v>
      </c>
      <c r="B14315" t="s">
        <v>7177</v>
      </c>
      <c r="C14315" t="s">
        <v>5882</v>
      </c>
      <c r="D14315" t="s">
        <v>1548</v>
      </c>
      <c r="E14315" t="s">
        <v>4889</v>
      </c>
      <c r="F14315" t="s">
        <v>328</v>
      </c>
      <c r="G14315" t="s">
        <v>1548</v>
      </c>
      <c r="H14315" s="4" t="str">
        <f t="shared" si="446"/>
        <v>SITE3.T10</v>
      </c>
      <c r="I14315" s="4" t="str">
        <f t="shared" si="447"/>
        <v>S3_AVDD33</v>
      </c>
    </row>
    <row r="14316" spans="1:9">
      <c r="A14316" t="s">
        <v>261</v>
      </c>
      <c r="B14316" t="s">
        <v>7177</v>
      </c>
      <c r="C14316" t="s">
        <v>5882</v>
      </c>
      <c r="D14316" t="s">
        <v>1549</v>
      </c>
      <c r="E14316" t="s">
        <v>4889</v>
      </c>
      <c r="F14316" t="s">
        <v>434</v>
      </c>
      <c r="G14316" t="s">
        <v>1549</v>
      </c>
      <c r="H14316" s="4" t="str">
        <f t="shared" si="446"/>
        <v>SITE3.D6</v>
      </c>
      <c r="I14316" s="4" t="str">
        <f t="shared" si="447"/>
        <v>S3_AVDD33</v>
      </c>
    </row>
    <row r="14317" spans="1:9">
      <c r="A14317" t="s">
        <v>261</v>
      </c>
      <c r="B14317" t="s">
        <v>7177</v>
      </c>
      <c r="C14317" t="s">
        <v>5882</v>
      </c>
      <c r="D14317" t="s">
        <v>1550</v>
      </c>
      <c r="E14317" t="s">
        <v>4889</v>
      </c>
      <c r="F14317" t="s">
        <v>425</v>
      </c>
      <c r="G14317" t="s">
        <v>1550</v>
      </c>
      <c r="H14317" s="4" t="str">
        <f t="shared" si="446"/>
        <v>SITE3.E6</v>
      </c>
      <c r="I14317" s="4" t="str">
        <f t="shared" si="447"/>
        <v>S3_AVDD33</v>
      </c>
    </row>
    <row r="14318" spans="1:9">
      <c r="A14318" t="s">
        <v>261</v>
      </c>
      <c r="B14318" t="s">
        <v>7177</v>
      </c>
      <c r="C14318" t="s">
        <v>5882</v>
      </c>
      <c r="D14318" t="s">
        <v>1551</v>
      </c>
      <c r="E14318" t="s">
        <v>4889</v>
      </c>
      <c r="F14318" t="s">
        <v>435</v>
      </c>
      <c r="G14318" t="s">
        <v>1551</v>
      </c>
      <c r="H14318" s="4" t="str">
        <f t="shared" si="446"/>
        <v>SITE3.D7</v>
      </c>
      <c r="I14318" s="4" t="str">
        <f t="shared" si="447"/>
        <v>S3_AVDD33</v>
      </c>
    </row>
    <row r="14319" spans="1:9">
      <c r="A14319" t="s">
        <v>261</v>
      </c>
      <c r="B14319" t="s">
        <v>7177</v>
      </c>
      <c r="C14319" t="s">
        <v>5882</v>
      </c>
      <c r="D14319" t="s">
        <v>1552</v>
      </c>
      <c r="E14319" t="s">
        <v>4889</v>
      </c>
      <c r="F14319" t="s">
        <v>436</v>
      </c>
      <c r="G14319" t="s">
        <v>1552</v>
      </c>
      <c r="H14319" s="4" t="str">
        <f t="shared" si="446"/>
        <v>SITE3.E7</v>
      </c>
      <c r="I14319" s="4" t="str">
        <f t="shared" si="447"/>
        <v>S3_AVDD33</v>
      </c>
    </row>
    <row r="14320" spans="1:9">
      <c r="A14320" t="s">
        <v>261</v>
      </c>
      <c r="B14320" t="s">
        <v>7177</v>
      </c>
      <c r="C14320" t="s">
        <v>5882</v>
      </c>
      <c r="D14320" t="s">
        <v>2988</v>
      </c>
      <c r="E14320" t="s">
        <v>4889</v>
      </c>
      <c r="F14320" t="s">
        <v>228</v>
      </c>
      <c r="G14320" t="s">
        <v>2988</v>
      </c>
      <c r="H14320" s="4" t="str">
        <f t="shared" si="446"/>
        <v>SITE3.B17</v>
      </c>
      <c r="I14320" s="4" t="str">
        <f t="shared" si="447"/>
        <v>S3_AVDD33</v>
      </c>
    </row>
    <row r="14321" spans="1:9">
      <c r="A14321" t="s">
        <v>261</v>
      </c>
      <c r="B14321" t="s">
        <v>7177</v>
      </c>
      <c r="C14321" t="s">
        <v>5882</v>
      </c>
      <c r="D14321" t="s">
        <v>2989</v>
      </c>
      <c r="E14321" t="s">
        <v>4889</v>
      </c>
      <c r="F14321" t="s">
        <v>229</v>
      </c>
      <c r="G14321" t="s">
        <v>2989</v>
      </c>
      <c r="H14321" s="4" t="str">
        <f t="shared" si="446"/>
        <v>SITE3.B18</v>
      </c>
      <c r="I14321" s="4" t="str">
        <f t="shared" si="447"/>
        <v>S3_AVDD33</v>
      </c>
    </row>
    <row r="14322" spans="1:9">
      <c r="A14322" t="s">
        <v>261</v>
      </c>
      <c r="B14322" t="s">
        <v>7177</v>
      </c>
      <c r="C14322" t="s">
        <v>5882</v>
      </c>
      <c r="D14322" t="s">
        <v>2991</v>
      </c>
      <c r="E14322" t="s">
        <v>4889</v>
      </c>
      <c r="F14322" t="s">
        <v>2990</v>
      </c>
      <c r="G14322" t="s">
        <v>2991</v>
      </c>
      <c r="H14322" s="4" t="str">
        <f t="shared" si="446"/>
        <v>SITE3.F15</v>
      </c>
      <c r="I14322" s="4" t="str">
        <f t="shared" si="447"/>
        <v>S3_AVDD33</v>
      </c>
    </row>
    <row r="14323" spans="1:9">
      <c r="A14323" t="s">
        <v>261</v>
      </c>
      <c r="B14323" t="s">
        <v>7177</v>
      </c>
      <c r="C14323" t="s">
        <v>5882</v>
      </c>
      <c r="D14323" t="s">
        <v>2992</v>
      </c>
      <c r="E14323" t="s">
        <v>4889</v>
      </c>
      <c r="F14323" t="s">
        <v>1579</v>
      </c>
      <c r="G14323" t="s">
        <v>2992</v>
      </c>
      <c r="H14323" s="4" t="str">
        <f t="shared" si="446"/>
        <v>SITE3.G15</v>
      </c>
      <c r="I14323" s="4" t="str">
        <f t="shared" si="447"/>
        <v>S3_AVDD33</v>
      </c>
    </row>
    <row r="14324" spans="1:9">
      <c r="A14324" t="s">
        <v>261</v>
      </c>
      <c r="B14324" t="s">
        <v>7177</v>
      </c>
      <c r="C14324" t="s">
        <v>5882</v>
      </c>
      <c r="D14324" t="s">
        <v>2994</v>
      </c>
      <c r="E14324" t="s">
        <v>4889</v>
      </c>
      <c r="F14324" t="s">
        <v>2993</v>
      </c>
      <c r="G14324" t="s">
        <v>2994</v>
      </c>
      <c r="H14324" s="4" t="str">
        <f t="shared" si="446"/>
        <v>SITE3.F16</v>
      </c>
      <c r="I14324" s="4" t="str">
        <f t="shared" si="447"/>
        <v>S3_AVDD33</v>
      </c>
    </row>
    <row r="14325" spans="1:9">
      <c r="A14325" t="s">
        <v>261</v>
      </c>
      <c r="B14325" t="s">
        <v>7177</v>
      </c>
      <c r="C14325" t="s">
        <v>5882</v>
      </c>
      <c r="D14325" t="s">
        <v>2995</v>
      </c>
      <c r="E14325" t="s">
        <v>4889</v>
      </c>
      <c r="F14325" t="s">
        <v>427</v>
      </c>
      <c r="G14325" t="s">
        <v>2995</v>
      </c>
      <c r="H14325" s="4" t="str">
        <f t="shared" si="446"/>
        <v>SITE3.G16</v>
      </c>
      <c r="I14325" s="4" t="str">
        <f t="shared" si="447"/>
        <v>S3_AVDD33</v>
      </c>
    </row>
    <row r="14326" spans="1:9">
      <c r="A14326" t="s">
        <v>261</v>
      </c>
      <c r="B14326" t="s">
        <v>7177</v>
      </c>
      <c r="C14326" t="s">
        <v>5882</v>
      </c>
      <c r="D14326" t="s">
        <v>1553</v>
      </c>
      <c r="E14326" t="s">
        <v>4889</v>
      </c>
      <c r="F14326" t="s">
        <v>179</v>
      </c>
      <c r="G14326" t="s">
        <v>1553</v>
      </c>
      <c r="H14326" s="4" t="str">
        <f t="shared" si="446"/>
        <v>SITE3.G5</v>
      </c>
      <c r="I14326" s="4" t="str">
        <f t="shared" si="447"/>
        <v>S3_AVDD33</v>
      </c>
    </row>
    <row r="14327" spans="1:9">
      <c r="A14327" t="s">
        <v>261</v>
      </c>
      <c r="B14327" t="s">
        <v>7177</v>
      </c>
      <c r="C14327" t="s">
        <v>5882</v>
      </c>
      <c r="D14327" t="s">
        <v>1554</v>
      </c>
      <c r="E14327" t="s">
        <v>4889</v>
      </c>
      <c r="F14327" t="s">
        <v>337</v>
      </c>
      <c r="G14327" t="s">
        <v>1554</v>
      </c>
      <c r="H14327" s="4" t="str">
        <f t="shared" si="446"/>
        <v>SITE3.T15</v>
      </c>
      <c r="I14327" s="4" t="str">
        <f t="shared" si="447"/>
        <v>S3_AVDD33</v>
      </c>
    </row>
    <row r="14328" spans="1:9">
      <c r="A14328" t="s">
        <v>261</v>
      </c>
      <c r="B14328" t="s">
        <v>7177</v>
      </c>
      <c r="C14328" t="s">
        <v>5882</v>
      </c>
      <c r="D14328" t="s">
        <v>1555</v>
      </c>
      <c r="E14328" t="s">
        <v>4889</v>
      </c>
      <c r="F14328" t="s">
        <v>336</v>
      </c>
      <c r="G14328" t="s">
        <v>1555</v>
      </c>
      <c r="H14328" s="4" t="str">
        <f t="shared" si="446"/>
        <v>SITE3.T16</v>
      </c>
      <c r="I14328" s="4" t="str">
        <f t="shared" si="447"/>
        <v>S3_AVDD33</v>
      </c>
    </row>
    <row r="14329" spans="1:9">
      <c r="A14329" t="s">
        <v>261</v>
      </c>
      <c r="B14329" t="s">
        <v>7177</v>
      </c>
      <c r="C14329" t="s">
        <v>5882</v>
      </c>
      <c r="D14329" t="s">
        <v>1556</v>
      </c>
      <c r="E14329" t="s">
        <v>4889</v>
      </c>
      <c r="F14329" t="s">
        <v>1618</v>
      </c>
      <c r="G14329" t="s">
        <v>1556</v>
      </c>
      <c r="H14329" s="4" t="str">
        <f t="shared" si="446"/>
        <v>SITE3.V16</v>
      </c>
      <c r="I14329" s="4" t="str">
        <f t="shared" si="447"/>
        <v>S3_AVDD33</v>
      </c>
    </row>
    <row r="14330" spans="1:9">
      <c r="A14330" t="s">
        <v>261</v>
      </c>
      <c r="B14330" t="s">
        <v>7177</v>
      </c>
      <c r="C14330" t="s">
        <v>5882</v>
      </c>
      <c r="D14330" t="s">
        <v>2996</v>
      </c>
      <c r="E14330" t="s">
        <v>4889</v>
      </c>
      <c r="F14330" t="s">
        <v>223</v>
      </c>
      <c r="G14330" t="s">
        <v>2996</v>
      </c>
      <c r="H14330" s="4" t="str">
        <f t="shared" si="446"/>
        <v>SITE3.B12</v>
      </c>
      <c r="I14330" s="4" t="str">
        <f t="shared" si="447"/>
        <v>S3_AVDD33</v>
      </c>
    </row>
    <row r="14331" spans="1:9">
      <c r="A14331" t="s">
        <v>261</v>
      </c>
      <c r="B14331" t="s">
        <v>7177</v>
      </c>
      <c r="C14331" t="s">
        <v>5882</v>
      </c>
      <c r="D14331" t="s">
        <v>2997</v>
      </c>
      <c r="E14331" t="s">
        <v>4889</v>
      </c>
      <c r="F14331" t="s">
        <v>224</v>
      </c>
      <c r="G14331" t="s">
        <v>2997</v>
      </c>
      <c r="H14331" s="4" t="str">
        <f t="shared" si="446"/>
        <v>SITE3.B13</v>
      </c>
      <c r="I14331" s="4" t="str">
        <f t="shared" si="447"/>
        <v>S3_AVDD33</v>
      </c>
    </row>
    <row r="14332" spans="1:9">
      <c r="A14332" t="s">
        <v>261</v>
      </c>
      <c r="B14332" t="s">
        <v>7177</v>
      </c>
      <c r="C14332" t="s">
        <v>5882</v>
      </c>
      <c r="D14332" t="s">
        <v>1559</v>
      </c>
      <c r="E14332" t="s">
        <v>4763</v>
      </c>
      <c r="F14332" t="s">
        <v>298</v>
      </c>
      <c r="G14332" t="s">
        <v>1559</v>
      </c>
      <c r="H14332" s="4" t="str">
        <f t="shared" si="446"/>
        <v>SITE3.J5</v>
      </c>
      <c r="I14332" s="4" t="str">
        <f t="shared" si="447"/>
        <v>S3_AVDD33_MOSFET</v>
      </c>
    </row>
    <row r="14333" spans="1:9">
      <c r="A14333" t="s">
        <v>261</v>
      </c>
      <c r="B14333" t="s">
        <v>7177</v>
      </c>
      <c r="C14333" t="s">
        <v>5882</v>
      </c>
      <c r="D14333" t="s">
        <v>1557</v>
      </c>
      <c r="E14333" t="s">
        <v>4890</v>
      </c>
      <c r="F14333" t="s">
        <v>422</v>
      </c>
      <c r="G14333" t="s">
        <v>1557</v>
      </c>
      <c r="H14333" s="4" t="str">
        <f t="shared" si="446"/>
        <v>SITE3.M13</v>
      </c>
      <c r="I14333" s="4" t="str">
        <f t="shared" si="447"/>
        <v>S3_DVDD33</v>
      </c>
    </row>
    <row r="14334" spans="1:9">
      <c r="A14334" t="s">
        <v>261</v>
      </c>
      <c r="B14334" t="s">
        <v>7177</v>
      </c>
      <c r="C14334" t="s">
        <v>5882</v>
      </c>
      <c r="D14334" t="s">
        <v>1558</v>
      </c>
      <c r="E14334" t="s">
        <v>4890</v>
      </c>
      <c r="F14334" t="s">
        <v>446</v>
      </c>
      <c r="G14334" t="s">
        <v>1558</v>
      </c>
      <c r="H14334" s="4" t="str">
        <f t="shared" si="446"/>
        <v>SITE3.N13</v>
      </c>
      <c r="I14334" s="4" t="str">
        <f t="shared" si="447"/>
        <v>S3_DVDD33</v>
      </c>
    </row>
    <row r="14335" spans="1:9">
      <c r="A14335" t="s">
        <v>261</v>
      </c>
      <c r="B14335" t="s">
        <v>7177</v>
      </c>
      <c r="C14335" t="s">
        <v>5882</v>
      </c>
      <c r="D14335" t="s">
        <v>1560</v>
      </c>
      <c r="E14335" t="s">
        <v>1789</v>
      </c>
      <c r="F14335" t="s">
        <v>300</v>
      </c>
      <c r="G14335" t="s">
        <v>1560</v>
      </c>
      <c r="H14335" s="4" t="str">
        <f t="shared" si="446"/>
        <v>SITE3.K5</v>
      </c>
      <c r="I14335" s="4" t="str">
        <f t="shared" si="447"/>
        <v>MGND</v>
      </c>
    </row>
    <row r="14336" spans="1:9">
      <c r="A14336" t="s">
        <v>261</v>
      </c>
      <c r="B14336" t="s">
        <v>7177</v>
      </c>
      <c r="C14336" t="s">
        <v>5882</v>
      </c>
      <c r="D14336" t="s">
        <v>3010</v>
      </c>
      <c r="E14336" t="s">
        <v>4893</v>
      </c>
      <c r="F14336" t="s">
        <v>431</v>
      </c>
      <c r="G14336" t="s">
        <v>3010</v>
      </c>
      <c r="H14336" s="4" t="str">
        <f t="shared" si="446"/>
        <v>SITE3.J7</v>
      </c>
      <c r="I14336" s="4" t="str">
        <f t="shared" si="447"/>
        <v>S3_LDOIN</v>
      </c>
    </row>
    <row r="14337" spans="1:9">
      <c r="A14337" t="s">
        <v>261</v>
      </c>
      <c r="B14337" t="s">
        <v>7177</v>
      </c>
      <c r="C14337" t="s">
        <v>5882</v>
      </c>
      <c r="D14337" t="s">
        <v>3011</v>
      </c>
      <c r="E14337" t="s">
        <v>4893</v>
      </c>
      <c r="F14337" t="s">
        <v>301</v>
      </c>
      <c r="G14337" t="s">
        <v>3011</v>
      </c>
      <c r="H14337" s="4" t="str">
        <f t="shared" si="446"/>
        <v>SITE3.K7</v>
      </c>
      <c r="I14337" s="4" t="str">
        <f t="shared" si="447"/>
        <v>S3_LDOIN</v>
      </c>
    </row>
    <row r="14338" spans="1:9">
      <c r="A14338" t="s">
        <v>261</v>
      </c>
      <c r="B14338" t="s">
        <v>7177</v>
      </c>
      <c r="C14338" t="s">
        <v>5882</v>
      </c>
      <c r="D14338" t="s">
        <v>3012</v>
      </c>
      <c r="E14338" t="s">
        <v>4893</v>
      </c>
      <c r="F14338" t="s">
        <v>327</v>
      </c>
      <c r="G14338" t="s">
        <v>3012</v>
      </c>
      <c r="H14338" s="4" t="str">
        <f t="shared" ref="H14338:H14401" si="448">CONCATENATE(C14338,".",F14338)</f>
        <v>SITE3.H13</v>
      </c>
      <c r="I14338" s="4" t="str">
        <f t="shared" ref="I14338:I14401" si="449">E14338</f>
        <v>S3_LDOIN</v>
      </c>
    </row>
    <row r="14339" spans="1:9">
      <c r="A14339" t="s">
        <v>261</v>
      </c>
      <c r="B14339" t="s">
        <v>7177</v>
      </c>
      <c r="C14339" t="s">
        <v>5882</v>
      </c>
      <c r="D14339" t="s">
        <v>3013</v>
      </c>
      <c r="E14339" t="s">
        <v>4893</v>
      </c>
      <c r="F14339" t="s">
        <v>263</v>
      </c>
      <c r="G14339" t="s">
        <v>3013</v>
      </c>
      <c r="H14339" s="4" t="str">
        <f t="shared" si="448"/>
        <v>SITE3.J13</v>
      </c>
      <c r="I14339" s="4" t="str">
        <f t="shared" si="449"/>
        <v>S3_LDOIN</v>
      </c>
    </row>
    <row r="14340" spans="1:9">
      <c r="A14340" t="s">
        <v>261</v>
      </c>
      <c r="B14340" t="s">
        <v>7177</v>
      </c>
      <c r="C14340" t="s">
        <v>5882</v>
      </c>
      <c r="D14340" t="s">
        <v>1575</v>
      </c>
      <c r="E14340" t="s">
        <v>4893</v>
      </c>
      <c r="F14340" t="s">
        <v>1582</v>
      </c>
      <c r="G14340" t="s">
        <v>1575</v>
      </c>
      <c r="H14340" s="4" t="str">
        <f t="shared" si="448"/>
        <v>SITE3.H12</v>
      </c>
      <c r="I14340" s="4" t="str">
        <f t="shared" si="449"/>
        <v>S3_LDOIN</v>
      </c>
    </row>
    <row r="14341" spans="1:9">
      <c r="A14341" t="s">
        <v>261</v>
      </c>
      <c r="B14341" t="s">
        <v>7177</v>
      </c>
      <c r="C14341" t="s">
        <v>5882</v>
      </c>
      <c r="D14341" t="s">
        <v>1576</v>
      </c>
      <c r="E14341" t="s">
        <v>4893</v>
      </c>
      <c r="F14341" t="s">
        <v>1586</v>
      </c>
      <c r="G14341" t="s">
        <v>1576</v>
      </c>
      <c r="H14341" s="4" t="str">
        <f t="shared" si="448"/>
        <v>SITE3.J12</v>
      </c>
      <c r="I14341" s="4" t="str">
        <f t="shared" si="449"/>
        <v>S3_LDOIN</v>
      </c>
    </row>
    <row r="14342" spans="1:9">
      <c r="A14342" t="s">
        <v>261</v>
      </c>
      <c r="B14342" t="s">
        <v>7250</v>
      </c>
      <c r="C14342" t="s">
        <v>9834</v>
      </c>
      <c r="D14342">
        <v>1</v>
      </c>
      <c r="E14342" t="s">
        <v>4903</v>
      </c>
      <c r="F14342">
        <v>1</v>
      </c>
      <c r="G14342">
        <v>1</v>
      </c>
      <c r="H14342" s="4" t="str">
        <f t="shared" si="448"/>
        <v>3BD8.1</v>
      </c>
      <c r="I14342" s="4" t="str">
        <f t="shared" si="449"/>
        <v>S3_P0_VDDIO</v>
      </c>
    </row>
    <row r="14343" spans="1:9">
      <c r="A14343" t="s">
        <v>261</v>
      </c>
      <c r="B14343" t="s">
        <v>7250</v>
      </c>
      <c r="C14343" t="s">
        <v>9834</v>
      </c>
      <c r="D14343">
        <v>2</v>
      </c>
      <c r="E14343" t="s">
        <v>4904</v>
      </c>
      <c r="F14343">
        <v>2</v>
      </c>
      <c r="G14343">
        <v>2</v>
      </c>
      <c r="H14343" s="4" t="str">
        <f t="shared" si="448"/>
        <v>3BD8.2</v>
      </c>
      <c r="I14343" s="4" t="str">
        <f t="shared" si="449"/>
        <v>S3_F_P0_1_5_VDDIO</v>
      </c>
    </row>
    <row r="14344" spans="1:9">
      <c r="A14344" t="s">
        <v>261</v>
      </c>
      <c r="B14344" t="s">
        <v>7250</v>
      </c>
      <c r="C14344" t="s">
        <v>9835</v>
      </c>
      <c r="D14344">
        <v>1</v>
      </c>
      <c r="E14344" t="s">
        <v>4905</v>
      </c>
      <c r="F14344">
        <v>1</v>
      </c>
      <c r="G14344">
        <v>1</v>
      </c>
      <c r="H14344" s="4" t="str">
        <f t="shared" si="448"/>
        <v>3BD9.1</v>
      </c>
      <c r="I14344" s="4" t="str">
        <f t="shared" si="449"/>
        <v>S3_P1_VDDIO</v>
      </c>
    </row>
    <row r="14345" spans="1:9">
      <c r="A14345" t="s">
        <v>261</v>
      </c>
      <c r="B14345" t="s">
        <v>7250</v>
      </c>
      <c r="C14345" t="s">
        <v>9835</v>
      </c>
      <c r="D14345">
        <v>2</v>
      </c>
      <c r="E14345" t="s">
        <v>4904</v>
      </c>
      <c r="F14345">
        <v>2</v>
      </c>
      <c r="G14345">
        <v>2</v>
      </c>
      <c r="H14345" s="4" t="str">
        <f t="shared" si="448"/>
        <v>3BD9.2</v>
      </c>
      <c r="I14345" s="4" t="str">
        <f t="shared" si="449"/>
        <v>S3_F_P0_1_5_VDDIO</v>
      </c>
    </row>
    <row r="14346" spans="1:9">
      <c r="A14346" t="s">
        <v>261</v>
      </c>
      <c r="B14346" t="s">
        <v>7250</v>
      </c>
      <c r="C14346" t="s">
        <v>9836</v>
      </c>
      <c r="D14346">
        <v>1</v>
      </c>
      <c r="E14346" t="s">
        <v>4906</v>
      </c>
      <c r="F14346">
        <v>1</v>
      </c>
      <c r="G14346">
        <v>1</v>
      </c>
      <c r="H14346" s="4" t="str">
        <f t="shared" si="448"/>
        <v>3BD10.1</v>
      </c>
      <c r="I14346" s="4" t="str">
        <f t="shared" si="449"/>
        <v>S3_P5_VDDIO</v>
      </c>
    </row>
    <row r="14347" spans="1:9">
      <c r="A14347" t="s">
        <v>261</v>
      </c>
      <c r="B14347" t="s">
        <v>7250</v>
      </c>
      <c r="C14347" t="s">
        <v>9836</v>
      </c>
      <c r="D14347">
        <v>2</v>
      </c>
      <c r="E14347" t="s">
        <v>4904</v>
      </c>
      <c r="F14347">
        <v>2</v>
      </c>
      <c r="G14347">
        <v>2</v>
      </c>
      <c r="H14347" s="4" t="str">
        <f t="shared" si="448"/>
        <v>3BD10.2</v>
      </c>
      <c r="I14347" s="4" t="str">
        <f t="shared" si="449"/>
        <v>S3_F_P0_1_5_VDDIO</v>
      </c>
    </row>
    <row r="14348" spans="1:9">
      <c r="A14348" t="s">
        <v>261</v>
      </c>
      <c r="B14348" t="s">
        <v>7250</v>
      </c>
      <c r="C14348" t="s">
        <v>9837</v>
      </c>
      <c r="D14348">
        <v>1</v>
      </c>
      <c r="E14348" t="s">
        <v>4903</v>
      </c>
      <c r="F14348">
        <v>1</v>
      </c>
      <c r="G14348">
        <v>1</v>
      </c>
      <c r="H14348" s="4" t="str">
        <f t="shared" si="448"/>
        <v>3CD104.1</v>
      </c>
      <c r="I14348" s="4" t="str">
        <f t="shared" si="449"/>
        <v>S3_P0_VDDIO</v>
      </c>
    </row>
    <row r="14349" spans="1:9">
      <c r="A14349" t="s">
        <v>261</v>
      </c>
      <c r="B14349" t="s">
        <v>7250</v>
      </c>
      <c r="C14349" t="s">
        <v>9837</v>
      </c>
      <c r="D14349">
        <v>2</v>
      </c>
      <c r="E14349" t="s">
        <v>169</v>
      </c>
      <c r="F14349">
        <v>2</v>
      </c>
      <c r="G14349">
        <v>2</v>
      </c>
      <c r="H14349" s="4" t="str">
        <f t="shared" si="448"/>
        <v>3CD104.2</v>
      </c>
      <c r="I14349" s="4" t="str">
        <f t="shared" si="449"/>
        <v>DGND</v>
      </c>
    </row>
    <row r="14350" spans="1:9">
      <c r="A14350" t="s">
        <v>261</v>
      </c>
      <c r="B14350" t="s">
        <v>7250</v>
      </c>
      <c r="C14350" t="s">
        <v>9838</v>
      </c>
      <c r="D14350">
        <v>1</v>
      </c>
      <c r="E14350" t="s">
        <v>4903</v>
      </c>
      <c r="F14350">
        <v>1</v>
      </c>
      <c r="G14350">
        <v>1</v>
      </c>
      <c r="H14350" s="4" t="str">
        <f t="shared" si="448"/>
        <v>3CD105.1</v>
      </c>
      <c r="I14350" s="4" t="str">
        <f t="shared" si="449"/>
        <v>S3_P0_VDDIO</v>
      </c>
    </row>
    <row r="14351" spans="1:9">
      <c r="A14351" t="s">
        <v>261</v>
      </c>
      <c r="B14351" t="s">
        <v>7250</v>
      </c>
      <c r="C14351" t="s">
        <v>9838</v>
      </c>
      <c r="D14351">
        <v>2</v>
      </c>
      <c r="E14351" t="s">
        <v>169</v>
      </c>
      <c r="F14351">
        <v>2</v>
      </c>
      <c r="G14351">
        <v>2</v>
      </c>
      <c r="H14351" s="4" t="str">
        <f t="shared" si="448"/>
        <v>3CD105.2</v>
      </c>
      <c r="I14351" s="4" t="str">
        <f t="shared" si="449"/>
        <v>DGND</v>
      </c>
    </row>
    <row r="14352" spans="1:9">
      <c r="A14352" t="s">
        <v>261</v>
      </c>
      <c r="B14352" t="s">
        <v>7250</v>
      </c>
      <c r="C14352" t="s">
        <v>9839</v>
      </c>
      <c r="D14352">
        <v>1</v>
      </c>
      <c r="E14352" t="s">
        <v>4905</v>
      </c>
      <c r="F14352">
        <v>1</v>
      </c>
      <c r="G14352">
        <v>1</v>
      </c>
      <c r="H14352" s="4" t="str">
        <f t="shared" si="448"/>
        <v>3CD106.1</v>
      </c>
      <c r="I14352" s="4" t="str">
        <f t="shared" si="449"/>
        <v>S3_P1_VDDIO</v>
      </c>
    </row>
    <row r="14353" spans="1:9">
      <c r="A14353" t="s">
        <v>261</v>
      </c>
      <c r="B14353" t="s">
        <v>7250</v>
      </c>
      <c r="C14353" t="s">
        <v>9839</v>
      </c>
      <c r="D14353">
        <v>2</v>
      </c>
      <c r="E14353" t="s">
        <v>169</v>
      </c>
      <c r="F14353">
        <v>2</v>
      </c>
      <c r="G14353">
        <v>2</v>
      </c>
      <c r="H14353" s="4" t="str">
        <f t="shared" si="448"/>
        <v>3CD106.2</v>
      </c>
      <c r="I14353" s="4" t="str">
        <f t="shared" si="449"/>
        <v>DGND</v>
      </c>
    </row>
    <row r="14354" spans="1:9">
      <c r="A14354" t="s">
        <v>261</v>
      </c>
      <c r="B14354" t="s">
        <v>7250</v>
      </c>
      <c r="C14354" t="s">
        <v>9840</v>
      </c>
      <c r="D14354">
        <v>1</v>
      </c>
      <c r="E14354" t="s">
        <v>4905</v>
      </c>
      <c r="F14354">
        <v>1</v>
      </c>
      <c r="G14354">
        <v>1</v>
      </c>
      <c r="H14354" s="4" t="str">
        <f t="shared" si="448"/>
        <v>3CD107.1</v>
      </c>
      <c r="I14354" s="4" t="str">
        <f t="shared" si="449"/>
        <v>S3_P1_VDDIO</v>
      </c>
    </row>
    <row r="14355" spans="1:9">
      <c r="A14355" t="s">
        <v>261</v>
      </c>
      <c r="B14355" t="s">
        <v>7250</v>
      </c>
      <c r="C14355" t="s">
        <v>9840</v>
      </c>
      <c r="D14355">
        <v>2</v>
      </c>
      <c r="E14355" t="s">
        <v>169</v>
      </c>
      <c r="F14355">
        <v>2</v>
      </c>
      <c r="G14355">
        <v>2</v>
      </c>
      <c r="H14355" s="4" t="str">
        <f t="shared" si="448"/>
        <v>3CD107.2</v>
      </c>
      <c r="I14355" s="4" t="str">
        <f t="shared" si="449"/>
        <v>DGND</v>
      </c>
    </row>
    <row r="14356" spans="1:9">
      <c r="A14356" t="s">
        <v>261</v>
      </c>
      <c r="B14356" t="s">
        <v>7250</v>
      </c>
      <c r="C14356" t="s">
        <v>9841</v>
      </c>
      <c r="D14356">
        <v>1</v>
      </c>
      <c r="E14356" t="s">
        <v>4901</v>
      </c>
      <c r="F14356">
        <v>1</v>
      </c>
      <c r="G14356">
        <v>1</v>
      </c>
      <c r="H14356" s="4" t="str">
        <f t="shared" si="448"/>
        <v>3CD108.1</v>
      </c>
      <c r="I14356" s="4" t="str">
        <f t="shared" si="449"/>
        <v>S3_GPIO_VDDIO</v>
      </c>
    </row>
    <row r="14357" spans="1:9">
      <c r="A14357" t="s">
        <v>261</v>
      </c>
      <c r="B14357" t="s">
        <v>7250</v>
      </c>
      <c r="C14357" t="s">
        <v>9841</v>
      </c>
      <c r="D14357">
        <v>2</v>
      </c>
      <c r="E14357" t="s">
        <v>169</v>
      </c>
      <c r="F14357">
        <v>2</v>
      </c>
      <c r="G14357">
        <v>2</v>
      </c>
      <c r="H14357" s="4" t="str">
        <f t="shared" si="448"/>
        <v>3CD108.2</v>
      </c>
      <c r="I14357" s="4" t="str">
        <f t="shared" si="449"/>
        <v>DGND</v>
      </c>
    </row>
    <row r="14358" spans="1:9">
      <c r="A14358" t="s">
        <v>261</v>
      </c>
      <c r="B14358" t="s">
        <v>7250</v>
      </c>
      <c r="C14358" t="s">
        <v>7251</v>
      </c>
      <c r="D14358">
        <v>1</v>
      </c>
      <c r="E14358" t="s">
        <v>4900</v>
      </c>
      <c r="F14358">
        <v>1</v>
      </c>
      <c r="G14358">
        <v>1</v>
      </c>
      <c r="H14358" s="4" t="str">
        <f t="shared" si="448"/>
        <v>3CD121.1</v>
      </c>
      <c r="I14358" s="4" t="str">
        <f t="shared" si="449"/>
        <v>S3_APWR_08F</v>
      </c>
    </row>
    <row r="14359" spans="1:9">
      <c r="A14359" t="s">
        <v>261</v>
      </c>
      <c r="B14359" t="s">
        <v>7250</v>
      </c>
      <c r="C14359" t="s">
        <v>7251</v>
      </c>
      <c r="D14359">
        <v>2</v>
      </c>
      <c r="E14359" t="s">
        <v>169</v>
      </c>
      <c r="F14359">
        <v>2</v>
      </c>
      <c r="G14359">
        <v>2</v>
      </c>
      <c r="H14359" s="4" t="str">
        <f t="shared" si="448"/>
        <v>3CD121.2</v>
      </c>
      <c r="I14359" s="4" t="str">
        <f t="shared" si="449"/>
        <v>DGND</v>
      </c>
    </row>
    <row r="14360" spans="1:9">
      <c r="A14360" t="s">
        <v>261</v>
      </c>
      <c r="B14360" t="s">
        <v>7250</v>
      </c>
      <c r="C14360" t="s">
        <v>7252</v>
      </c>
      <c r="D14360">
        <v>1</v>
      </c>
      <c r="E14360" t="s">
        <v>4900</v>
      </c>
      <c r="F14360">
        <v>1</v>
      </c>
      <c r="G14360">
        <v>1</v>
      </c>
      <c r="H14360" s="4" t="str">
        <f t="shared" si="448"/>
        <v>3CD122.1</v>
      </c>
      <c r="I14360" s="4" t="str">
        <f t="shared" si="449"/>
        <v>S3_APWR_08F</v>
      </c>
    </row>
    <row r="14361" spans="1:9">
      <c r="A14361" t="s">
        <v>261</v>
      </c>
      <c r="B14361" t="s">
        <v>7250</v>
      </c>
      <c r="C14361" t="s">
        <v>7252</v>
      </c>
      <c r="D14361">
        <v>2</v>
      </c>
      <c r="E14361" t="s">
        <v>169</v>
      </c>
      <c r="F14361">
        <v>2</v>
      </c>
      <c r="G14361">
        <v>2</v>
      </c>
      <c r="H14361" s="4" t="str">
        <f t="shared" si="448"/>
        <v>3CD122.2</v>
      </c>
      <c r="I14361" s="4" t="str">
        <f t="shared" si="449"/>
        <v>DGND</v>
      </c>
    </row>
    <row r="14362" spans="1:9">
      <c r="A14362" t="s">
        <v>261</v>
      </c>
      <c r="B14362" t="s">
        <v>7250</v>
      </c>
      <c r="C14362" t="s">
        <v>7253</v>
      </c>
      <c r="D14362">
        <v>1</v>
      </c>
      <c r="E14362" t="s">
        <v>4900</v>
      </c>
      <c r="F14362">
        <v>1</v>
      </c>
      <c r="G14362">
        <v>1</v>
      </c>
      <c r="H14362" s="4" t="str">
        <f t="shared" si="448"/>
        <v>3CD123.1</v>
      </c>
      <c r="I14362" s="4" t="str">
        <f t="shared" si="449"/>
        <v>S3_APWR_08F</v>
      </c>
    </row>
    <row r="14363" spans="1:9">
      <c r="A14363" t="s">
        <v>261</v>
      </c>
      <c r="B14363" t="s">
        <v>7250</v>
      </c>
      <c r="C14363" t="s">
        <v>7253</v>
      </c>
      <c r="D14363">
        <v>2</v>
      </c>
      <c r="E14363" t="s">
        <v>169</v>
      </c>
      <c r="F14363">
        <v>2</v>
      </c>
      <c r="G14363">
        <v>2</v>
      </c>
      <c r="H14363" s="4" t="str">
        <f t="shared" si="448"/>
        <v>3CD123.2</v>
      </c>
      <c r="I14363" s="4" t="str">
        <f t="shared" si="449"/>
        <v>DGND</v>
      </c>
    </row>
    <row r="14364" spans="1:9">
      <c r="A14364" t="s">
        <v>261</v>
      </c>
      <c r="B14364" t="s">
        <v>7250</v>
      </c>
      <c r="C14364" t="s">
        <v>7254</v>
      </c>
      <c r="D14364">
        <v>1</v>
      </c>
      <c r="E14364" t="s">
        <v>4900</v>
      </c>
      <c r="F14364">
        <v>1</v>
      </c>
      <c r="G14364">
        <v>1</v>
      </c>
      <c r="H14364" s="4" t="str">
        <f t="shared" si="448"/>
        <v>3CD124.1</v>
      </c>
      <c r="I14364" s="4" t="str">
        <f t="shared" si="449"/>
        <v>S3_APWR_08F</v>
      </c>
    </row>
    <row r="14365" spans="1:9">
      <c r="A14365" t="s">
        <v>261</v>
      </c>
      <c r="B14365" t="s">
        <v>7250</v>
      </c>
      <c r="C14365" t="s">
        <v>7254</v>
      </c>
      <c r="D14365">
        <v>2</v>
      </c>
      <c r="E14365" t="s">
        <v>169</v>
      </c>
      <c r="F14365">
        <v>2</v>
      </c>
      <c r="G14365">
        <v>2</v>
      </c>
      <c r="H14365" s="4" t="str">
        <f t="shared" si="448"/>
        <v>3CD124.2</v>
      </c>
      <c r="I14365" s="4" t="str">
        <f t="shared" si="449"/>
        <v>DGND</v>
      </c>
    </row>
    <row r="14366" spans="1:9">
      <c r="A14366" t="s">
        <v>261</v>
      </c>
      <c r="B14366" t="s">
        <v>7250</v>
      </c>
      <c r="C14366" t="s">
        <v>7255</v>
      </c>
      <c r="D14366">
        <v>1</v>
      </c>
      <c r="E14366" t="s">
        <v>4900</v>
      </c>
      <c r="F14366">
        <v>1</v>
      </c>
      <c r="G14366">
        <v>1</v>
      </c>
      <c r="H14366" s="4" t="str">
        <f t="shared" si="448"/>
        <v>3CD125.1</v>
      </c>
      <c r="I14366" s="4" t="str">
        <f t="shared" si="449"/>
        <v>S3_APWR_08F</v>
      </c>
    </row>
    <row r="14367" spans="1:9">
      <c r="A14367" t="s">
        <v>261</v>
      </c>
      <c r="B14367" t="s">
        <v>7250</v>
      </c>
      <c r="C14367" t="s">
        <v>7255</v>
      </c>
      <c r="D14367">
        <v>2</v>
      </c>
      <c r="E14367" t="s">
        <v>169</v>
      </c>
      <c r="F14367">
        <v>2</v>
      </c>
      <c r="G14367">
        <v>2</v>
      </c>
      <c r="H14367" s="4" t="str">
        <f t="shared" si="448"/>
        <v>3CD125.2</v>
      </c>
      <c r="I14367" s="4" t="str">
        <f t="shared" si="449"/>
        <v>DGND</v>
      </c>
    </row>
    <row r="14368" spans="1:9">
      <c r="A14368" t="s">
        <v>261</v>
      </c>
      <c r="B14368" t="s">
        <v>7250</v>
      </c>
      <c r="C14368" t="s">
        <v>7256</v>
      </c>
      <c r="D14368">
        <v>1</v>
      </c>
      <c r="E14368" t="s">
        <v>4900</v>
      </c>
      <c r="F14368">
        <v>1</v>
      </c>
      <c r="G14368">
        <v>1</v>
      </c>
      <c r="H14368" s="4" t="str">
        <f t="shared" si="448"/>
        <v>3CD126.1</v>
      </c>
      <c r="I14368" s="4" t="str">
        <f t="shared" si="449"/>
        <v>S3_APWR_08F</v>
      </c>
    </row>
    <row r="14369" spans="1:9">
      <c r="A14369" t="s">
        <v>261</v>
      </c>
      <c r="B14369" t="s">
        <v>7250</v>
      </c>
      <c r="C14369" t="s">
        <v>7256</v>
      </c>
      <c r="D14369">
        <v>2</v>
      </c>
      <c r="E14369" t="s">
        <v>169</v>
      </c>
      <c r="F14369">
        <v>2</v>
      </c>
      <c r="G14369">
        <v>2</v>
      </c>
      <c r="H14369" s="4" t="str">
        <f t="shared" si="448"/>
        <v>3CD126.2</v>
      </c>
      <c r="I14369" s="4" t="str">
        <f t="shared" si="449"/>
        <v>DGND</v>
      </c>
    </row>
    <row r="14370" spans="1:9">
      <c r="A14370" t="s">
        <v>261</v>
      </c>
      <c r="B14370" t="s">
        <v>7250</v>
      </c>
      <c r="C14370" t="s">
        <v>7257</v>
      </c>
      <c r="D14370">
        <v>1</v>
      </c>
      <c r="E14370" t="s">
        <v>4901</v>
      </c>
      <c r="F14370">
        <v>1</v>
      </c>
      <c r="G14370">
        <v>1</v>
      </c>
      <c r="H14370" s="4" t="str">
        <f t="shared" si="448"/>
        <v>3CD127.1</v>
      </c>
      <c r="I14370" s="4" t="str">
        <f t="shared" si="449"/>
        <v>S3_GPIO_VDDIO</v>
      </c>
    </row>
    <row r="14371" spans="1:9">
      <c r="A14371" t="s">
        <v>261</v>
      </c>
      <c r="B14371" t="s">
        <v>7250</v>
      </c>
      <c r="C14371" t="s">
        <v>7257</v>
      </c>
      <c r="D14371">
        <v>2</v>
      </c>
      <c r="E14371" t="s">
        <v>169</v>
      </c>
      <c r="F14371">
        <v>2</v>
      </c>
      <c r="G14371">
        <v>2</v>
      </c>
      <c r="H14371" s="4" t="str">
        <f t="shared" si="448"/>
        <v>3CD127.2</v>
      </c>
      <c r="I14371" s="4" t="str">
        <f t="shared" si="449"/>
        <v>DGND</v>
      </c>
    </row>
    <row r="14372" spans="1:9">
      <c r="A14372" t="s">
        <v>261</v>
      </c>
      <c r="B14372" t="s">
        <v>7250</v>
      </c>
      <c r="C14372" t="s">
        <v>7258</v>
      </c>
      <c r="D14372">
        <v>1</v>
      </c>
      <c r="E14372" t="s">
        <v>4901</v>
      </c>
      <c r="F14372">
        <v>1</v>
      </c>
      <c r="G14372">
        <v>1</v>
      </c>
      <c r="H14372" s="4" t="str">
        <f t="shared" si="448"/>
        <v>3CD128.1</v>
      </c>
      <c r="I14372" s="4" t="str">
        <f t="shared" si="449"/>
        <v>S3_GPIO_VDDIO</v>
      </c>
    </row>
    <row r="14373" spans="1:9">
      <c r="A14373" t="s">
        <v>261</v>
      </c>
      <c r="B14373" t="s">
        <v>7250</v>
      </c>
      <c r="C14373" t="s">
        <v>7258</v>
      </c>
      <c r="D14373">
        <v>2</v>
      </c>
      <c r="E14373" t="s">
        <v>169</v>
      </c>
      <c r="F14373">
        <v>2</v>
      </c>
      <c r="G14373">
        <v>2</v>
      </c>
      <c r="H14373" s="4" t="str">
        <f t="shared" si="448"/>
        <v>3CD128.2</v>
      </c>
      <c r="I14373" s="4" t="str">
        <f t="shared" si="449"/>
        <v>DGND</v>
      </c>
    </row>
    <row r="14374" spans="1:9">
      <c r="A14374" t="s">
        <v>261</v>
      </c>
      <c r="B14374" t="s">
        <v>7250</v>
      </c>
      <c r="C14374" t="s">
        <v>7259</v>
      </c>
      <c r="D14374">
        <v>1</v>
      </c>
      <c r="E14374" t="s">
        <v>4901</v>
      </c>
      <c r="F14374">
        <v>1</v>
      </c>
      <c r="G14374">
        <v>1</v>
      </c>
      <c r="H14374" s="4" t="str">
        <f t="shared" si="448"/>
        <v>3CD129.1</v>
      </c>
      <c r="I14374" s="4" t="str">
        <f t="shared" si="449"/>
        <v>S3_GPIO_VDDIO</v>
      </c>
    </row>
    <row r="14375" spans="1:9">
      <c r="A14375" t="s">
        <v>261</v>
      </c>
      <c r="B14375" t="s">
        <v>7250</v>
      </c>
      <c r="C14375" t="s">
        <v>7259</v>
      </c>
      <c r="D14375">
        <v>2</v>
      </c>
      <c r="E14375" t="s">
        <v>169</v>
      </c>
      <c r="F14375">
        <v>2</v>
      </c>
      <c r="G14375">
        <v>2</v>
      </c>
      <c r="H14375" s="4" t="str">
        <f t="shared" si="448"/>
        <v>3CD129.2</v>
      </c>
      <c r="I14375" s="4" t="str">
        <f t="shared" si="449"/>
        <v>DGND</v>
      </c>
    </row>
    <row r="14376" spans="1:9">
      <c r="A14376" t="s">
        <v>261</v>
      </c>
      <c r="B14376" t="s">
        <v>7250</v>
      </c>
      <c r="C14376" t="s">
        <v>7260</v>
      </c>
      <c r="D14376">
        <v>1</v>
      </c>
      <c r="E14376" t="s">
        <v>4901</v>
      </c>
      <c r="F14376">
        <v>1</v>
      </c>
      <c r="G14376">
        <v>1</v>
      </c>
      <c r="H14376" s="4" t="str">
        <f t="shared" si="448"/>
        <v>3CD130.1</v>
      </c>
      <c r="I14376" s="4" t="str">
        <f t="shared" si="449"/>
        <v>S3_GPIO_VDDIO</v>
      </c>
    </row>
    <row r="14377" spans="1:9">
      <c r="A14377" t="s">
        <v>261</v>
      </c>
      <c r="B14377" t="s">
        <v>7250</v>
      </c>
      <c r="C14377" t="s">
        <v>7260</v>
      </c>
      <c r="D14377">
        <v>2</v>
      </c>
      <c r="E14377" t="s">
        <v>169</v>
      </c>
      <c r="F14377">
        <v>2</v>
      </c>
      <c r="G14377">
        <v>2</v>
      </c>
      <c r="H14377" s="4" t="str">
        <f t="shared" si="448"/>
        <v>3CD130.2</v>
      </c>
      <c r="I14377" s="4" t="str">
        <f t="shared" si="449"/>
        <v>DGND</v>
      </c>
    </row>
    <row r="14378" spans="1:9">
      <c r="A14378" t="s">
        <v>261</v>
      </c>
      <c r="B14378" t="s">
        <v>7250</v>
      </c>
      <c r="C14378" t="s">
        <v>7261</v>
      </c>
      <c r="D14378">
        <v>1</v>
      </c>
      <c r="E14378" t="s">
        <v>4901</v>
      </c>
      <c r="F14378">
        <v>1</v>
      </c>
      <c r="G14378">
        <v>1</v>
      </c>
      <c r="H14378" s="4" t="str">
        <f t="shared" si="448"/>
        <v>3CD131.1</v>
      </c>
      <c r="I14378" s="4" t="str">
        <f t="shared" si="449"/>
        <v>S3_GPIO_VDDIO</v>
      </c>
    </row>
    <row r="14379" spans="1:9">
      <c r="A14379" t="s">
        <v>261</v>
      </c>
      <c r="B14379" t="s">
        <v>7250</v>
      </c>
      <c r="C14379" t="s">
        <v>7261</v>
      </c>
      <c r="D14379">
        <v>2</v>
      </c>
      <c r="E14379" t="s">
        <v>169</v>
      </c>
      <c r="F14379">
        <v>2</v>
      </c>
      <c r="G14379">
        <v>2</v>
      </c>
      <c r="H14379" s="4" t="str">
        <f t="shared" si="448"/>
        <v>3CD131.2</v>
      </c>
      <c r="I14379" s="4" t="str">
        <f t="shared" si="449"/>
        <v>DGND</v>
      </c>
    </row>
    <row r="14380" spans="1:9">
      <c r="A14380" t="s">
        <v>261</v>
      </c>
      <c r="B14380" t="s">
        <v>7250</v>
      </c>
      <c r="C14380" t="s">
        <v>7262</v>
      </c>
      <c r="D14380">
        <v>1</v>
      </c>
      <c r="E14380" t="s">
        <v>4901</v>
      </c>
      <c r="F14380">
        <v>1</v>
      </c>
      <c r="G14380">
        <v>1</v>
      </c>
      <c r="H14380" s="4" t="str">
        <f t="shared" si="448"/>
        <v>3CD132.1</v>
      </c>
      <c r="I14380" s="4" t="str">
        <f t="shared" si="449"/>
        <v>S3_GPIO_VDDIO</v>
      </c>
    </row>
    <row r="14381" spans="1:9">
      <c r="A14381" t="s">
        <v>261</v>
      </c>
      <c r="B14381" t="s">
        <v>7250</v>
      </c>
      <c r="C14381" t="s">
        <v>7262</v>
      </c>
      <c r="D14381">
        <v>2</v>
      </c>
      <c r="E14381" t="s">
        <v>169</v>
      </c>
      <c r="F14381">
        <v>2</v>
      </c>
      <c r="G14381">
        <v>2</v>
      </c>
      <c r="H14381" s="4" t="str">
        <f t="shared" si="448"/>
        <v>3CD132.2</v>
      </c>
      <c r="I14381" s="4" t="str">
        <f t="shared" si="449"/>
        <v>DGND</v>
      </c>
    </row>
    <row r="14382" spans="1:9">
      <c r="A14382" t="s">
        <v>261</v>
      </c>
      <c r="B14382" t="s">
        <v>7250</v>
      </c>
      <c r="C14382" t="s">
        <v>7263</v>
      </c>
      <c r="D14382">
        <v>1</v>
      </c>
      <c r="E14382" t="s">
        <v>4901</v>
      </c>
      <c r="F14382">
        <v>1</v>
      </c>
      <c r="G14382">
        <v>1</v>
      </c>
      <c r="H14382" s="4" t="str">
        <f t="shared" si="448"/>
        <v>3CD133.1</v>
      </c>
      <c r="I14382" s="4" t="str">
        <f t="shared" si="449"/>
        <v>S3_GPIO_VDDIO</v>
      </c>
    </row>
    <row r="14383" spans="1:9">
      <c r="A14383" t="s">
        <v>261</v>
      </c>
      <c r="B14383" t="s">
        <v>7250</v>
      </c>
      <c r="C14383" t="s">
        <v>7263</v>
      </c>
      <c r="D14383">
        <v>2</v>
      </c>
      <c r="E14383" t="s">
        <v>169</v>
      </c>
      <c r="F14383">
        <v>2</v>
      </c>
      <c r="G14383">
        <v>2</v>
      </c>
      <c r="H14383" s="4" t="str">
        <f t="shared" si="448"/>
        <v>3CD133.2</v>
      </c>
      <c r="I14383" s="4" t="str">
        <f t="shared" si="449"/>
        <v>DGND</v>
      </c>
    </row>
    <row r="14384" spans="1:9">
      <c r="A14384" t="s">
        <v>261</v>
      </c>
      <c r="B14384" t="s">
        <v>7250</v>
      </c>
      <c r="C14384" t="s">
        <v>7264</v>
      </c>
      <c r="D14384">
        <v>1</v>
      </c>
      <c r="E14384" t="s">
        <v>4901</v>
      </c>
      <c r="F14384">
        <v>1</v>
      </c>
      <c r="G14384">
        <v>1</v>
      </c>
      <c r="H14384" s="4" t="str">
        <f t="shared" si="448"/>
        <v>3CD134.1</v>
      </c>
      <c r="I14384" s="4" t="str">
        <f t="shared" si="449"/>
        <v>S3_GPIO_VDDIO</v>
      </c>
    </row>
    <row r="14385" spans="1:9">
      <c r="A14385" t="s">
        <v>261</v>
      </c>
      <c r="B14385" t="s">
        <v>7250</v>
      </c>
      <c r="C14385" t="s">
        <v>7264</v>
      </c>
      <c r="D14385">
        <v>2</v>
      </c>
      <c r="E14385" t="s">
        <v>169</v>
      </c>
      <c r="F14385">
        <v>2</v>
      </c>
      <c r="G14385">
        <v>2</v>
      </c>
      <c r="H14385" s="4" t="str">
        <f t="shared" si="448"/>
        <v>3CD134.2</v>
      </c>
      <c r="I14385" s="4" t="str">
        <f t="shared" si="449"/>
        <v>DGND</v>
      </c>
    </row>
    <row r="14386" spans="1:9">
      <c r="A14386" t="s">
        <v>261</v>
      </c>
      <c r="B14386" t="s">
        <v>7250</v>
      </c>
      <c r="C14386" t="s">
        <v>7265</v>
      </c>
      <c r="D14386">
        <v>1</v>
      </c>
      <c r="E14386" t="s">
        <v>4902</v>
      </c>
      <c r="F14386">
        <v>1</v>
      </c>
      <c r="G14386">
        <v>1</v>
      </c>
      <c r="H14386" s="4" t="str">
        <f t="shared" si="448"/>
        <v>3CD135.1</v>
      </c>
      <c r="I14386" s="4" t="str">
        <f t="shared" si="449"/>
        <v>S3_F_GPIO_VDDIO</v>
      </c>
    </row>
    <row r="14387" spans="1:9">
      <c r="A14387" t="s">
        <v>261</v>
      </c>
      <c r="B14387" t="s">
        <v>7250</v>
      </c>
      <c r="C14387" t="s">
        <v>7265</v>
      </c>
      <c r="D14387">
        <v>2</v>
      </c>
      <c r="E14387" t="s">
        <v>169</v>
      </c>
      <c r="F14387">
        <v>2</v>
      </c>
      <c r="G14387">
        <v>2</v>
      </c>
      <c r="H14387" s="4" t="str">
        <f t="shared" si="448"/>
        <v>3CD135.2</v>
      </c>
      <c r="I14387" s="4" t="str">
        <f t="shared" si="449"/>
        <v>DGND</v>
      </c>
    </row>
    <row r="14388" spans="1:9">
      <c r="A14388" t="s">
        <v>261</v>
      </c>
      <c r="B14388" t="s">
        <v>7250</v>
      </c>
      <c r="C14388" t="s">
        <v>7266</v>
      </c>
      <c r="D14388">
        <v>1</v>
      </c>
      <c r="E14388" t="s">
        <v>4903</v>
      </c>
      <c r="F14388">
        <v>1</v>
      </c>
      <c r="G14388">
        <v>1</v>
      </c>
      <c r="H14388" s="4" t="str">
        <f t="shared" si="448"/>
        <v>3CD136.1</v>
      </c>
      <c r="I14388" s="4" t="str">
        <f t="shared" si="449"/>
        <v>S3_P0_VDDIO</v>
      </c>
    </row>
    <row r="14389" spans="1:9">
      <c r="A14389" t="s">
        <v>261</v>
      </c>
      <c r="B14389" t="s">
        <v>7250</v>
      </c>
      <c r="C14389" t="s">
        <v>7266</v>
      </c>
      <c r="D14389">
        <v>2</v>
      </c>
      <c r="E14389" t="s">
        <v>169</v>
      </c>
      <c r="F14389">
        <v>2</v>
      </c>
      <c r="G14389">
        <v>2</v>
      </c>
      <c r="H14389" s="4" t="str">
        <f t="shared" si="448"/>
        <v>3CD136.2</v>
      </c>
      <c r="I14389" s="4" t="str">
        <f t="shared" si="449"/>
        <v>DGND</v>
      </c>
    </row>
    <row r="14390" spans="1:9">
      <c r="A14390" t="s">
        <v>261</v>
      </c>
      <c r="B14390" t="s">
        <v>7250</v>
      </c>
      <c r="C14390" t="s">
        <v>7267</v>
      </c>
      <c r="D14390">
        <v>1</v>
      </c>
      <c r="E14390" t="s">
        <v>4903</v>
      </c>
      <c r="F14390">
        <v>1</v>
      </c>
      <c r="G14390">
        <v>1</v>
      </c>
      <c r="H14390" s="4" t="str">
        <f t="shared" si="448"/>
        <v>3CD137.1</v>
      </c>
      <c r="I14390" s="4" t="str">
        <f t="shared" si="449"/>
        <v>S3_P0_VDDIO</v>
      </c>
    </row>
    <row r="14391" spans="1:9">
      <c r="A14391" t="s">
        <v>261</v>
      </c>
      <c r="B14391" t="s">
        <v>7250</v>
      </c>
      <c r="C14391" t="s">
        <v>7267</v>
      </c>
      <c r="D14391">
        <v>2</v>
      </c>
      <c r="E14391" t="s">
        <v>169</v>
      </c>
      <c r="F14391">
        <v>2</v>
      </c>
      <c r="G14391">
        <v>2</v>
      </c>
      <c r="H14391" s="4" t="str">
        <f t="shared" si="448"/>
        <v>3CD137.2</v>
      </c>
      <c r="I14391" s="4" t="str">
        <f t="shared" si="449"/>
        <v>DGND</v>
      </c>
    </row>
    <row r="14392" spans="1:9">
      <c r="A14392" t="s">
        <v>261</v>
      </c>
      <c r="B14392" t="s">
        <v>7250</v>
      </c>
      <c r="C14392" t="s">
        <v>7268</v>
      </c>
      <c r="D14392">
        <v>1</v>
      </c>
      <c r="E14392" t="s">
        <v>4903</v>
      </c>
      <c r="F14392">
        <v>1</v>
      </c>
      <c r="G14392">
        <v>1</v>
      </c>
      <c r="H14392" s="4" t="str">
        <f t="shared" si="448"/>
        <v>3CD138.1</v>
      </c>
      <c r="I14392" s="4" t="str">
        <f t="shared" si="449"/>
        <v>S3_P0_VDDIO</v>
      </c>
    </row>
    <row r="14393" spans="1:9">
      <c r="A14393" t="s">
        <v>261</v>
      </c>
      <c r="B14393" t="s">
        <v>7250</v>
      </c>
      <c r="C14393" t="s">
        <v>7268</v>
      </c>
      <c r="D14393">
        <v>2</v>
      </c>
      <c r="E14393" t="s">
        <v>169</v>
      </c>
      <c r="F14393">
        <v>2</v>
      </c>
      <c r="G14393">
        <v>2</v>
      </c>
      <c r="H14393" s="4" t="str">
        <f t="shared" si="448"/>
        <v>3CD138.2</v>
      </c>
      <c r="I14393" s="4" t="str">
        <f t="shared" si="449"/>
        <v>DGND</v>
      </c>
    </row>
    <row r="14394" spans="1:9">
      <c r="A14394" t="s">
        <v>261</v>
      </c>
      <c r="B14394" t="s">
        <v>7250</v>
      </c>
      <c r="C14394" t="s">
        <v>7269</v>
      </c>
      <c r="D14394">
        <v>1</v>
      </c>
      <c r="E14394" t="s">
        <v>4903</v>
      </c>
      <c r="F14394">
        <v>1</v>
      </c>
      <c r="G14394">
        <v>1</v>
      </c>
      <c r="H14394" s="4" t="str">
        <f t="shared" si="448"/>
        <v>3CD139.1</v>
      </c>
      <c r="I14394" s="4" t="str">
        <f t="shared" si="449"/>
        <v>S3_P0_VDDIO</v>
      </c>
    </row>
    <row r="14395" spans="1:9">
      <c r="A14395" t="s">
        <v>261</v>
      </c>
      <c r="B14395" t="s">
        <v>7250</v>
      </c>
      <c r="C14395" t="s">
        <v>7269</v>
      </c>
      <c r="D14395">
        <v>2</v>
      </c>
      <c r="E14395" t="s">
        <v>169</v>
      </c>
      <c r="F14395">
        <v>2</v>
      </c>
      <c r="G14395">
        <v>2</v>
      </c>
      <c r="H14395" s="4" t="str">
        <f t="shared" si="448"/>
        <v>3CD139.2</v>
      </c>
      <c r="I14395" s="4" t="str">
        <f t="shared" si="449"/>
        <v>DGND</v>
      </c>
    </row>
    <row r="14396" spans="1:9">
      <c r="A14396" t="s">
        <v>261</v>
      </c>
      <c r="B14396" t="s">
        <v>7250</v>
      </c>
      <c r="C14396" t="s">
        <v>9842</v>
      </c>
      <c r="D14396">
        <v>1</v>
      </c>
      <c r="E14396" t="s">
        <v>4906</v>
      </c>
      <c r="F14396">
        <v>1</v>
      </c>
      <c r="G14396">
        <v>1</v>
      </c>
      <c r="H14396" s="4" t="str">
        <f t="shared" si="448"/>
        <v>3CD140.1</v>
      </c>
      <c r="I14396" s="4" t="str">
        <f t="shared" si="449"/>
        <v>S3_P5_VDDIO</v>
      </c>
    </row>
    <row r="14397" spans="1:9">
      <c r="A14397" t="s">
        <v>261</v>
      </c>
      <c r="B14397" t="s">
        <v>7250</v>
      </c>
      <c r="C14397" t="s">
        <v>9842</v>
      </c>
      <c r="D14397">
        <v>2</v>
      </c>
      <c r="E14397" t="s">
        <v>169</v>
      </c>
      <c r="F14397">
        <v>2</v>
      </c>
      <c r="G14397">
        <v>2</v>
      </c>
      <c r="H14397" s="4" t="str">
        <f t="shared" si="448"/>
        <v>3CD140.2</v>
      </c>
      <c r="I14397" s="4" t="str">
        <f t="shared" si="449"/>
        <v>DGND</v>
      </c>
    </row>
    <row r="14398" spans="1:9">
      <c r="A14398" t="s">
        <v>261</v>
      </c>
      <c r="B14398" t="s">
        <v>7250</v>
      </c>
      <c r="C14398" t="s">
        <v>9843</v>
      </c>
      <c r="D14398">
        <v>1</v>
      </c>
      <c r="E14398" t="s">
        <v>4906</v>
      </c>
      <c r="F14398">
        <v>1</v>
      </c>
      <c r="G14398">
        <v>1</v>
      </c>
      <c r="H14398" s="4" t="str">
        <f t="shared" si="448"/>
        <v>3CD141.1</v>
      </c>
      <c r="I14398" s="4" t="str">
        <f t="shared" si="449"/>
        <v>S3_P5_VDDIO</v>
      </c>
    </row>
    <row r="14399" spans="1:9">
      <c r="A14399" t="s">
        <v>261</v>
      </c>
      <c r="B14399" t="s">
        <v>7250</v>
      </c>
      <c r="C14399" t="s">
        <v>9843</v>
      </c>
      <c r="D14399">
        <v>2</v>
      </c>
      <c r="E14399" t="s">
        <v>169</v>
      </c>
      <c r="F14399">
        <v>2</v>
      </c>
      <c r="G14399">
        <v>2</v>
      </c>
      <c r="H14399" s="4" t="str">
        <f t="shared" si="448"/>
        <v>3CD141.2</v>
      </c>
      <c r="I14399" s="4" t="str">
        <f t="shared" si="449"/>
        <v>DGND</v>
      </c>
    </row>
    <row r="14400" spans="1:9">
      <c r="A14400" t="s">
        <v>261</v>
      </c>
      <c r="B14400" t="s">
        <v>7250</v>
      </c>
      <c r="C14400" t="s">
        <v>9844</v>
      </c>
      <c r="D14400">
        <v>1</v>
      </c>
      <c r="E14400" t="s">
        <v>4901</v>
      </c>
      <c r="F14400">
        <v>1</v>
      </c>
      <c r="G14400">
        <v>1</v>
      </c>
      <c r="H14400" s="4" t="str">
        <f t="shared" si="448"/>
        <v>3CD143.1</v>
      </c>
      <c r="I14400" s="4" t="str">
        <f t="shared" si="449"/>
        <v>S3_GPIO_VDDIO</v>
      </c>
    </row>
    <row r="14401" spans="1:9">
      <c r="A14401" t="s">
        <v>261</v>
      </c>
      <c r="B14401" t="s">
        <v>7250</v>
      </c>
      <c r="C14401" t="s">
        <v>9844</v>
      </c>
      <c r="D14401">
        <v>2</v>
      </c>
      <c r="E14401" t="s">
        <v>169</v>
      </c>
      <c r="F14401">
        <v>2</v>
      </c>
      <c r="G14401">
        <v>2</v>
      </c>
      <c r="H14401" s="4" t="str">
        <f t="shared" si="448"/>
        <v>3CD143.2</v>
      </c>
      <c r="I14401" s="4" t="str">
        <f t="shared" si="449"/>
        <v>DGND</v>
      </c>
    </row>
    <row r="14402" spans="1:9">
      <c r="A14402" t="s">
        <v>261</v>
      </c>
      <c r="B14402" t="s">
        <v>7250</v>
      </c>
      <c r="C14402" t="s">
        <v>7270</v>
      </c>
      <c r="D14402">
        <v>1</v>
      </c>
      <c r="E14402" t="s">
        <v>4904</v>
      </c>
      <c r="F14402">
        <v>1</v>
      </c>
      <c r="G14402">
        <v>1</v>
      </c>
      <c r="H14402" s="4" t="str">
        <f t="shared" ref="H14402:H14465" si="450">CONCATENATE(C14402,".",F14402)</f>
        <v>3CD144.1</v>
      </c>
      <c r="I14402" s="4" t="str">
        <f t="shared" ref="I14402:I14465" si="451">E14402</f>
        <v>S3_F_P0_1_5_VDDIO</v>
      </c>
    </row>
    <row r="14403" spans="1:9">
      <c r="A14403" t="s">
        <v>261</v>
      </c>
      <c r="B14403" t="s">
        <v>7250</v>
      </c>
      <c r="C14403" t="s">
        <v>7270</v>
      </c>
      <c r="D14403">
        <v>2</v>
      </c>
      <c r="E14403" t="s">
        <v>169</v>
      </c>
      <c r="F14403">
        <v>2</v>
      </c>
      <c r="G14403">
        <v>2</v>
      </c>
      <c r="H14403" s="4" t="str">
        <f t="shared" si="450"/>
        <v>3CD144.2</v>
      </c>
      <c r="I14403" s="4" t="str">
        <f t="shared" si="451"/>
        <v>DGND</v>
      </c>
    </row>
    <row r="14404" spans="1:9">
      <c r="A14404" t="s">
        <v>261</v>
      </c>
      <c r="B14404" t="s">
        <v>7250</v>
      </c>
      <c r="C14404" t="s">
        <v>7271</v>
      </c>
      <c r="D14404">
        <v>1</v>
      </c>
      <c r="E14404" t="s">
        <v>4905</v>
      </c>
      <c r="F14404">
        <v>1</v>
      </c>
      <c r="G14404">
        <v>1</v>
      </c>
      <c r="H14404" s="4" t="str">
        <f t="shared" si="450"/>
        <v>3CD145.1</v>
      </c>
      <c r="I14404" s="4" t="str">
        <f t="shared" si="451"/>
        <v>S3_P1_VDDIO</v>
      </c>
    </row>
    <row r="14405" spans="1:9">
      <c r="A14405" t="s">
        <v>261</v>
      </c>
      <c r="B14405" t="s">
        <v>7250</v>
      </c>
      <c r="C14405" t="s">
        <v>7271</v>
      </c>
      <c r="D14405">
        <v>2</v>
      </c>
      <c r="E14405" t="s">
        <v>169</v>
      </c>
      <c r="F14405">
        <v>2</v>
      </c>
      <c r="G14405">
        <v>2</v>
      </c>
      <c r="H14405" s="4" t="str">
        <f t="shared" si="450"/>
        <v>3CD145.2</v>
      </c>
      <c r="I14405" s="4" t="str">
        <f t="shared" si="451"/>
        <v>DGND</v>
      </c>
    </row>
    <row r="14406" spans="1:9">
      <c r="A14406" t="s">
        <v>261</v>
      </c>
      <c r="B14406" t="s">
        <v>7250</v>
      </c>
      <c r="C14406" t="s">
        <v>7272</v>
      </c>
      <c r="D14406">
        <v>1</v>
      </c>
      <c r="E14406" t="s">
        <v>4905</v>
      </c>
      <c r="F14406">
        <v>1</v>
      </c>
      <c r="G14406">
        <v>1</v>
      </c>
      <c r="H14406" s="4" t="str">
        <f t="shared" si="450"/>
        <v>3CD146.1</v>
      </c>
      <c r="I14406" s="4" t="str">
        <f t="shared" si="451"/>
        <v>S3_P1_VDDIO</v>
      </c>
    </row>
    <row r="14407" spans="1:9">
      <c r="A14407" t="s">
        <v>261</v>
      </c>
      <c r="B14407" t="s">
        <v>7250</v>
      </c>
      <c r="C14407" t="s">
        <v>7272</v>
      </c>
      <c r="D14407">
        <v>2</v>
      </c>
      <c r="E14407" t="s">
        <v>169</v>
      </c>
      <c r="F14407">
        <v>2</v>
      </c>
      <c r="G14407">
        <v>2</v>
      </c>
      <c r="H14407" s="4" t="str">
        <f t="shared" si="450"/>
        <v>3CD146.2</v>
      </c>
      <c r="I14407" s="4" t="str">
        <f t="shared" si="451"/>
        <v>DGND</v>
      </c>
    </row>
    <row r="14408" spans="1:9">
      <c r="A14408" t="s">
        <v>261</v>
      </c>
      <c r="B14408" t="s">
        <v>7250</v>
      </c>
      <c r="C14408" t="s">
        <v>7273</v>
      </c>
      <c r="D14408">
        <v>1</v>
      </c>
      <c r="E14408" t="s">
        <v>4905</v>
      </c>
      <c r="F14408">
        <v>1</v>
      </c>
      <c r="G14408">
        <v>1</v>
      </c>
      <c r="H14408" s="4" t="str">
        <f t="shared" si="450"/>
        <v>3CD147.1</v>
      </c>
      <c r="I14408" s="4" t="str">
        <f t="shared" si="451"/>
        <v>S3_P1_VDDIO</v>
      </c>
    </row>
    <row r="14409" spans="1:9">
      <c r="A14409" t="s">
        <v>261</v>
      </c>
      <c r="B14409" t="s">
        <v>7250</v>
      </c>
      <c r="C14409" t="s">
        <v>7273</v>
      </c>
      <c r="D14409">
        <v>2</v>
      </c>
      <c r="E14409" t="s">
        <v>169</v>
      </c>
      <c r="F14409">
        <v>2</v>
      </c>
      <c r="G14409">
        <v>2</v>
      </c>
      <c r="H14409" s="4" t="str">
        <f t="shared" si="450"/>
        <v>3CD147.2</v>
      </c>
      <c r="I14409" s="4" t="str">
        <f t="shared" si="451"/>
        <v>DGND</v>
      </c>
    </row>
    <row r="14410" spans="1:9">
      <c r="A14410" t="s">
        <v>261</v>
      </c>
      <c r="B14410" t="s">
        <v>7250</v>
      </c>
      <c r="C14410" t="s">
        <v>7274</v>
      </c>
      <c r="D14410">
        <v>1</v>
      </c>
      <c r="E14410" t="s">
        <v>4905</v>
      </c>
      <c r="F14410">
        <v>1</v>
      </c>
      <c r="G14410">
        <v>1</v>
      </c>
      <c r="H14410" s="4" t="str">
        <f t="shared" si="450"/>
        <v>3CD148.1</v>
      </c>
      <c r="I14410" s="4" t="str">
        <f t="shared" si="451"/>
        <v>S3_P1_VDDIO</v>
      </c>
    </row>
    <row r="14411" spans="1:9">
      <c r="A14411" t="s">
        <v>261</v>
      </c>
      <c r="B14411" t="s">
        <v>7250</v>
      </c>
      <c r="C14411" t="s">
        <v>7274</v>
      </c>
      <c r="D14411">
        <v>2</v>
      </c>
      <c r="E14411" t="s">
        <v>169</v>
      </c>
      <c r="F14411">
        <v>2</v>
      </c>
      <c r="G14411">
        <v>2</v>
      </c>
      <c r="H14411" s="4" t="str">
        <f t="shared" si="450"/>
        <v>3CD148.2</v>
      </c>
      <c r="I14411" s="4" t="str">
        <f t="shared" si="451"/>
        <v>DGND</v>
      </c>
    </row>
    <row r="14412" spans="1:9">
      <c r="A14412" t="s">
        <v>261</v>
      </c>
      <c r="B14412" t="s">
        <v>7250</v>
      </c>
      <c r="C14412" t="s">
        <v>7275</v>
      </c>
      <c r="D14412">
        <v>1</v>
      </c>
      <c r="E14412" t="s">
        <v>4904</v>
      </c>
      <c r="F14412">
        <v>1</v>
      </c>
      <c r="G14412">
        <v>1</v>
      </c>
      <c r="H14412" s="4" t="str">
        <f t="shared" si="450"/>
        <v>3CD149.1</v>
      </c>
      <c r="I14412" s="4" t="str">
        <f t="shared" si="451"/>
        <v>S3_F_P0_1_5_VDDIO</v>
      </c>
    </row>
    <row r="14413" spans="1:9">
      <c r="A14413" t="s">
        <v>261</v>
      </c>
      <c r="B14413" t="s">
        <v>7250</v>
      </c>
      <c r="C14413" t="s">
        <v>7275</v>
      </c>
      <c r="D14413">
        <v>2</v>
      </c>
      <c r="E14413" t="s">
        <v>169</v>
      </c>
      <c r="F14413">
        <v>2</v>
      </c>
      <c r="G14413">
        <v>2</v>
      </c>
      <c r="H14413" s="4" t="str">
        <f t="shared" si="450"/>
        <v>3CD149.2</v>
      </c>
      <c r="I14413" s="4" t="str">
        <f t="shared" si="451"/>
        <v>DGND</v>
      </c>
    </row>
    <row r="14414" spans="1:9">
      <c r="A14414" t="s">
        <v>261</v>
      </c>
      <c r="B14414" t="s">
        <v>7250</v>
      </c>
      <c r="C14414" t="s">
        <v>7276</v>
      </c>
      <c r="D14414">
        <v>1</v>
      </c>
      <c r="E14414" t="s">
        <v>4906</v>
      </c>
      <c r="F14414">
        <v>1</v>
      </c>
      <c r="G14414">
        <v>1</v>
      </c>
      <c r="H14414" s="4" t="str">
        <f t="shared" si="450"/>
        <v>3CD150.1</v>
      </c>
      <c r="I14414" s="4" t="str">
        <f t="shared" si="451"/>
        <v>S3_P5_VDDIO</v>
      </c>
    </row>
    <row r="14415" spans="1:9">
      <c r="A14415" t="s">
        <v>261</v>
      </c>
      <c r="B14415" t="s">
        <v>7250</v>
      </c>
      <c r="C14415" t="s">
        <v>7276</v>
      </c>
      <c r="D14415">
        <v>2</v>
      </c>
      <c r="E14415" t="s">
        <v>169</v>
      </c>
      <c r="F14415">
        <v>2</v>
      </c>
      <c r="G14415">
        <v>2</v>
      </c>
      <c r="H14415" s="4" t="str">
        <f t="shared" si="450"/>
        <v>3CD150.2</v>
      </c>
      <c r="I14415" s="4" t="str">
        <f t="shared" si="451"/>
        <v>DGND</v>
      </c>
    </row>
    <row r="14416" spans="1:9">
      <c r="A14416" t="s">
        <v>261</v>
      </c>
      <c r="B14416" t="s">
        <v>7250</v>
      </c>
      <c r="C14416" t="s">
        <v>7277</v>
      </c>
      <c r="D14416">
        <v>1</v>
      </c>
      <c r="E14416" t="s">
        <v>4906</v>
      </c>
      <c r="F14416">
        <v>1</v>
      </c>
      <c r="G14416">
        <v>1</v>
      </c>
      <c r="H14416" s="4" t="str">
        <f t="shared" si="450"/>
        <v>3CD151.1</v>
      </c>
      <c r="I14416" s="4" t="str">
        <f t="shared" si="451"/>
        <v>S3_P5_VDDIO</v>
      </c>
    </row>
    <row r="14417" spans="1:9">
      <c r="A14417" t="s">
        <v>261</v>
      </c>
      <c r="B14417" t="s">
        <v>7250</v>
      </c>
      <c r="C14417" t="s">
        <v>7277</v>
      </c>
      <c r="D14417">
        <v>2</v>
      </c>
      <c r="E14417" t="s">
        <v>169</v>
      </c>
      <c r="F14417">
        <v>2</v>
      </c>
      <c r="G14417">
        <v>2</v>
      </c>
      <c r="H14417" s="4" t="str">
        <f t="shared" si="450"/>
        <v>3CD151.2</v>
      </c>
      <c r="I14417" s="4" t="str">
        <f t="shared" si="451"/>
        <v>DGND</v>
      </c>
    </row>
    <row r="14418" spans="1:9">
      <c r="A14418" t="s">
        <v>261</v>
      </c>
      <c r="B14418" t="s">
        <v>7250</v>
      </c>
      <c r="C14418" t="s">
        <v>7278</v>
      </c>
      <c r="D14418">
        <v>1</v>
      </c>
      <c r="E14418" t="s">
        <v>4906</v>
      </c>
      <c r="F14418">
        <v>1</v>
      </c>
      <c r="G14418">
        <v>1</v>
      </c>
      <c r="H14418" s="4" t="str">
        <f t="shared" si="450"/>
        <v>3CD152.1</v>
      </c>
      <c r="I14418" s="4" t="str">
        <f t="shared" si="451"/>
        <v>S3_P5_VDDIO</v>
      </c>
    </row>
    <row r="14419" spans="1:9">
      <c r="A14419" t="s">
        <v>261</v>
      </c>
      <c r="B14419" t="s">
        <v>7250</v>
      </c>
      <c r="C14419" t="s">
        <v>7278</v>
      </c>
      <c r="D14419">
        <v>2</v>
      </c>
      <c r="E14419" t="s">
        <v>169</v>
      </c>
      <c r="F14419">
        <v>2</v>
      </c>
      <c r="G14419">
        <v>2</v>
      </c>
      <c r="H14419" s="4" t="str">
        <f t="shared" si="450"/>
        <v>3CD152.2</v>
      </c>
      <c r="I14419" s="4" t="str">
        <f t="shared" si="451"/>
        <v>DGND</v>
      </c>
    </row>
    <row r="14420" spans="1:9">
      <c r="A14420" t="s">
        <v>261</v>
      </c>
      <c r="B14420" t="s">
        <v>7250</v>
      </c>
      <c r="C14420" t="s">
        <v>7279</v>
      </c>
      <c r="D14420">
        <v>1</v>
      </c>
      <c r="E14420" t="s">
        <v>4904</v>
      </c>
      <c r="F14420">
        <v>1</v>
      </c>
      <c r="G14420">
        <v>1</v>
      </c>
      <c r="H14420" s="4" t="str">
        <f t="shared" si="450"/>
        <v>3CD154.1</v>
      </c>
      <c r="I14420" s="4" t="str">
        <f t="shared" si="451"/>
        <v>S3_F_P0_1_5_VDDIO</v>
      </c>
    </row>
    <row r="14421" spans="1:9">
      <c r="A14421" t="s">
        <v>261</v>
      </c>
      <c r="B14421" t="s">
        <v>7250</v>
      </c>
      <c r="C14421" t="s">
        <v>7279</v>
      </c>
      <c r="D14421">
        <v>2</v>
      </c>
      <c r="E14421" t="s">
        <v>169</v>
      </c>
      <c r="F14421">
        <v>2</v>
      </c>
      <c r="G14421">
        <v>2</v>
      </c>
      <c r="H14421" s="4" t="str">
        <f t="shared" si="450"/>
        <v>3CD154.2</v>
      </c>
      <c r="I14421" s="4" t="str">
        <f t="shared" si="451"/>
        <v>DGND</v>
      </c>
    </row>
    <row r="14422" spans="1:9">
      <c r="A14422" t="s">
        <v>261</v>
      </c>
      <c r="B14422" t="s">
        <v>7250</v>
      </c>
      <c r="C14422" t="s">
        <v>8427</v>
      </c>
      <c r="D14422">
        <v>1</v>
      </c>
      <c r="E14422" t="s">
        <v>4902</v>
      </c>
      <c r="F14422">
        <v>1</v>
      </c>
      <c r="G14422">
        <v>1</v>
      </c>
      <c r="H14422" s="4" t="str">
        <f t="shared" si="450"/>
        <v>3CD180.1</v>
      </c>
      <c r="I14422" s="4" t="str">
        <f t="shared" si="451"/>
        <v>S3_F_GPIO_VDDIO</v>
      </c>
    </row>
    <row r="14423" spans="1:9">
      <c r="A14423" t="s">
        <v>261</v>
      </c>
      <c r="B14423" t="s">
        <v>7250</v>
      </c>
      <c r="C14423" t="s">
        <v>8427</v>
      </c>
      <c r="D14423">
        <v>2</v>
      </c>
      <c r="E14423" t="s">
        <v>169</v>
      </c>
      <c r="F14423">
        <v>2</v>
      </c>
      <c r="G14423">
        <v>2</v>
      </c>
      <c r="H14423" s="4" t="str">
        <f t="shared" si="450"/>
        <v>3CD180.2</v>
      </c>
      <c r="I14423" s="4" t="str">
        <f t="shared" si="451"/>
        <v>DGND</v>
      </c>
    </row>
    <row r="14424" spans="1:9">
      <c r="A14424" t="s">
        <v>261</v>
      </c>
      <c r="B14424" t="s">
        <v>7250</v>
      </c>
      <c r="C14424" t="s">
        <v>8428</v>
      </c>
      <c r="D14424">
        <v>1</v>
      </c>
      <c r="E14424" t="s">
        <v>4904</v>
      </c>
      <c r="F14424">
        <v>1</v>
      </c>
      <c r="G14424">
        <v>1</v>
      </c>
      <c r="H14424" s="4" t="str">
        <f t="shared" si="450"/>
        <v>3CD181.1</v>
      </c>
      <c r="I14424" s="4" t="str">
        <f t="shared" si="451"/>
        <v>S3_F_P0_1_5_VDDIO</v>
      </c>
    </row>
    <row r="14425" spans="1:9">
      <c r="A14425" t="s">
        <v>261</v>
      </c>
      <c r="B14425" t="s">
        <v>7250</v>
      </c>
      <c r="C14425" t="s">
        <v>8428</v>
      </c>
      <c r="D14425">
        <v>2</v>
      </c>
      <c r="E14425" t="s">
        <v>169</v>
      </c>
      <c r="F14425">
        <v>2</v>
      </c>
      <c r="G14425">
        <v>2</v>
      </c>
      <c r="H14425" s="4" t="str">
        <f t="shared" si="450"/>
        <v>3CD181.2</v>
      </c>
      <c r="I14425" s="4" t="str">
        <f t="shared" si="451"/>
        <v>DGND</v>
      </c>
    </row>
    <row r="14426" spans="1:9">
      <c r="A14426" t="s">
        <v>261</v>
      </c>
      <c r="B14426" t="s">
        <v>7250</v>
      </c>
      <c r="C14426" t="s">
        <v>8429</v>
      </c>
      <c r="D14426">
        <v>1</v>
      </c>
      <c r="E14426" t="s">
        <v>4904</v>
      </c>
      <c r="F14426">
        <v>1</v>
      </c>
      <c r="G14426">
        <v>1</v>
      </c>
      <c r="H14426" s="4" t="str">
        <f t="shared" si="450"/>
        <v>3CD182.1</v>
      </c>
      <c r="I14426" s="4" t="str">
        <f t="shared" si="451"/>
        <v>S3_F_P0_1_5_VDDIO</v>
      </c>
    </row>
    <row r="14427" spans="1:9">
      <c r="A14427" t="s">
        <v>261</v>
      </c>
      <c r="B14427" t="s">
        <v>7250</v>
      </c>
      <c r="C14427" t="s">
        <v>8429</v>
      </c>
      <c r="D14427">
        <v>2</v>
      </c>
      <c r="E14427" t="s">
        <v>169</v>
      </c>
      <c r="F14427">
        <v>2</v>
      </c>
      <c r="G14427">
        <v>2</v>
      </c>
      <c r="H14427" s="4" t="str">
        <f t="shared" si="450"/>
        <v>3CD182.2</v>
      </c>
      <c r="I14427" s="4" t="str">
        <f t="shared" si="451"/>
        <v>DGND</v>
      </c>
    </row>
    <row r="14428" spans="1:9">
      <c r="A14428" t="s">
        <v>261</v>
      </c>
      <c r="B14428" t="s">
        <v>7250</v>
      </c>
      <c r="C14428" t="s">
        <v>8430</v>
      </c>
      <c r="D14428">
        <v>1</v>
      </c>
      <c r="E14428" t="s">
        <v>4904</v>
      </c>
      <c r="F14428">
        <v>1</v>
      </c>
      <c r="G14428">
        <v>1</v>
      </c>
      <c r="H14428" s="4" t="str">
        <f t="shared" si="450"/>
        <v>3CD183.1</v>
      </c>
      <c r="I14428" s="4" t="str">
        <f t="shared" si="451"/>
        <v>S3_F_P0_1_5_VDDIO</v>
      </c>
    </row>
    <row r="14429" spans="1:9">
      <c r="A14429" t="s">
        <v>261</v>
      </c>
      <c r="B14429" t="s">
        <v>7250</v>
      </c>
      <c r="C14429" t="s">
        <v>8430</v>
      </c>
      <c r="D14429">
        <v>2</v>
      </c>
      <c r="E14429" t="s">
        <v>169</v>
      </c>
      <c r="F14429">
        <v>2</v>
      </c>
      <c r="G14429">
        <v>2</v>
      </c>
      <c r="H14429" s="4" t="str">
        <f t="shared" si="450"/>
        <v>3CD183.2</v>
      </c>
      <c r="I14429" s="4" t="str">
        <f t="shared" si="451"/>
        <v>DGND</v>
      </c>
    </row>
    <row r="14430" spans="1:9">
      <c r="A14430" t="s">
        <v>261</v>
      </c>
      <c r="B14430" t="s">
        <v>7250</v>
      </c>
      <c r="C14430" t="s">
        <v>7280</v>
      </c>
      <c r="D14430" t="s">
        <v>491</v>
      </c>
      <c r="E14430" t="s">
        <v>490</v>
      </c>
      <c r="F14430">
        <v>1</v>
      </c>
      <c r="G14430" t="s">
        <v>491</v>
      </c>
      <c r="H14430" s="4" t="str">
        <f t="shared" si="450"/>
        <v>3K5.1</v>
      </c>
      <c r="I14430" s="4" t="str">
        <f t="shared" si="451"/>
        <v>VP12</v>
      </c>
    </row>
    <row r="14431" spans="1:9">
      <c r="A14431" t="s">
        <v>261</v>
      </c>
      <c r="B14431" t="s">
        <v>7250</v>
      </c>
      <c r="C14431" t="s">
        <v>7280</v>
      </c>
      <c r="D14431" t="s">
        <v>492</v>
      </c>
      <c r="E14431" t="s">
        <v>4902</v>
      </c>
      <c r="F14431">
        <v>4</v>
      </c>
      <c r="G14431" t="s">
        <v>492</v>
      </c>
      <c r="H14431" s="4" t="str">
        <f t="shared" si="450"/>
        <v>3K5.4</v>
      </c>
      <c r="I14431" s="4" t="str">
        <f t="shared" si="451"/>
        <v>S3_F_GPIO_VDDIO</v>
      </c>
    </row>
    <row r="14432" spans="1:9">
      <c r="A14432" t="s">
        <v>261</v>
      </c>
      <c r="B14432" t="s">
        <v>7250</v>
      </c>
      <c r="C14432" t="s">
        <v>7280</v>
      </c>
      <c r="D14432" t="s">
        <v>493</v>
      </c>
      <c r="E14432" t="s">
        <v>4904</v>
      </c>
      <c r="F14432">
        <v>9</v>
      </c>
      <c r="G14432" t="s">
        <v>493</v>
      </c>
      <c r="H14432" s="4" t="str">
        <f t="shared" si="450"/>
        <v>3K5.9</v>
      </c>
      <c r="I14432" s="4" t="str">
        <f t="shared" si="451"/>
        <v>S3_F_P0_1_5_VDDIO</v>
      </c>
    </row>
    <row r="14433" spans="1:9">
      <c r="A14433" t="s">
        <v>261</v>
      </c>
      <c r="B14433" t="s">
        <v>7250</v>
      </c>
      <c r="C14433" t="s">
        <v>7280</v>
      </c>
      <c r="D14433" t="s">
        <v>494</v>
      </c>
      <c r="E14433" t="s">
        <v>8904</v>
      </c>
      <c r="F14433">
        <v>12</v>
      </c>
      <c r="G14433" t="s">
        <v>494</v>
      </c>
      <c r="H14433" s="4" t="str">
        <f t="shared" si="450"/>
        <v>3K5.12</v>
      </c>
      <c r="I14433" s="4" t="str">
        <f t="shared" si="451"/>
        <v>SC_UDB005</v>
      </c>
    </row>
    <row r="14434" spans="1:9">
      <c r="A14434" t="s">
        <v>261</v>
      </c>
      <c r="B14434" t="s">
        <v>7250</v>
      </c>
      <c r="C14434" t="s">
        <v>7280</v>
      </c>
      <c r="D14434" t="s">
        <v>192</v>
      </c>
      <c r="E14434" t="s">
        <v>4900</v>
      </c>
      <c r="F14434">
        <v>3</v>
      </c>
      <c r="G14434" t="s">
        <v>192</v>
      </c>
      <c r="H14434" s="4" t="str">
        <f t="shared" si="450"/>
        <v>3K5.3</v>
      </c>
      <c r="I14434" s="4" t="str">
        <f t="shared" si="451"/>
        <v>S3_APWR_08F</v>
      </c>
    </row>
    <row r="14435" spans="1:9">
      <c r="A14435" t="s">
        <v>261</v>
      </c>
      <c r="B14435" t="s">
        <v>7250</v>
      </c>
      <c r="C14435" t="s">
        <v>7280</v>
      </c>
      <c r="D14435" t="s">
        <v>193</v>
      </c>
      <c r="E14435" t="s">
        <v>4900</v>
      </c>
      <c r="F14435">
        <v>10</v>
      </c>
      <c r="G14435" t="s">
        <v>193</v>
      </c>
      <c r="H14435" s="4" t="str">
        <f t="shared" si="450"/>
        <v>3K5.10</v>
      </c>
      <c r="I14435" s="4" t="str">
        <f t="shared" si="451"/>
        <v>S3_APWR_08F</v>
      </c>
    </row>
    <row r="14436" spans="1:9">
      <c r="A14436" t="s">
        <v>261</v>
      </c>
      <c r="B14436" t="s">
        <v>7250</v>
      </c>
      <c r="C14436" t="s">
        <v>7280</v>
      </c>
      <c r="D14436" t="s">
        <v>495</v>
      </c>
      <c r="E14436" t="s">
        <v>4900</v>
      </c>
      <c r="F14436">
        <v>5</v>
      </c>
      <c r="G14436" t="s">
        <v>495</v>
      </c>
      <c r="H14436" s="4" t="str">
        <f t="shared" si="450"/>
        <v>3K5.5</v>
      </c>
      <c r="I14436" s="4" t="str">
        <f t="shared" si="451"/>
        <v>S3_APWR_08F</v>
      </c>
    </row>
    <row r="14437" spans="1:9">
      <c r="A14437" t="s">
        <v>261</v>
      </c>
      <c r="B14437" t="s">
        <v>7250</v>
      </c>
      <c r="C14437" t="s">
        <v>7280</v>
      </c>
      <c r="D14437" t="s">
        <v>496</v>
      </c>
      <c r="F14437">
        <v>8</v>
      </c>
      <c r="G14437" t="s">
        <v>496</v>
      </c>
      <c r="H14437" s="4" t="str">
        <f t="shared" si="450"/>
        <v>3K5.8</v>
      </c>
      <c r="I14437" s="4">
        <f t="shared" si="451"/>
        <v>0</v>
      </c>
    </row>
    <row r="14438" spans="1:9">
      <c r="A14438" t="s">
        <v>261</v>
      </c>
      <c r="B14438" t="s">
        <v>7250</v>
      </c>
      <c r="C14438" t="s">
        <v>7281</v>
      </c>
      <c r="D14438">
        <v>1</v>
      </c>
      <c r="E14438" t="s">
        <v>4907</v>
      </c>
      <c r="F14438">
        <v>1</v>
      </c>
      <c r="G14438">
        <v>1</v>
      </c>
      <c r="H14438" s="4" t="str">
        <f t="shared" si="450"/>
        <v>3RD62.1</v>
      </c>
      <c r="I14438" s="4" t="str">
        <f t="shared" si="451"/>
        <v>S3_SPI_VDDIO</v>
      </c>
    </row>
    <row r="14439" spans="1:9">
      <c r="A14439" t="s">
        <v>261</v>
      </c>
      <c r="B14439" t="s">
        <v>7250</v>
      </c>
      <c r="C14439" t="s">
        <v>7281</v>
      </c>
      <c r="D14439">
        <v>2</v>
      </c>
      <c r="E14439" t="s">
        <v>4901</v>
      </c>
      <c r="F14439">
        <v>2</v>
      </c>
      <c r="G14439">
        <v>2</v>
      </c>
      <c r="H14439" s="4" t="str">
        <f t="shared" si="450"/>
        <v>3RD62.2</v>
      </c>
      <c r="I14439" s="4" t="str">
        <f t="shared" si="451"/>
        <v>S3_GPIO_VDDIO</v>
      </c>
    </row>
    <row r="14440" spans="1:9">
      <c r="A14440" t="s">
        <v>261</v>
      </c>
      <c r="B14440" t="s">
        <v>7250</v>
      </c>
      <c r="C14440" t="s">
        <v>7282</v>
      </c>
      <c r="D14440">
        <v>1</v>
      </c>
      <c r="E14440" t="s">
        <v>4901</v>
      </c>
      <c r="F14440">
        <v>1</v>
      </c>
      <c r="G14440">
        <v>1</v>
      </c>
      <c r="H14440" s="4" t="str">
        <f t="shared" si="450"/>
        <v>3RD64.1</v>
      </c>
      <c r="I14440" s="4" t="str">
        <f t="shared" si="451"/>
        <v>S3_GPIO_VDDIO</v>
      </c>
    </row>
    <row r="14441" spans="1:9">
      <c r="A14441" t="s">
        <v>261</v>
      </c>
      <c r="B14441" t="s">
        <v>7250</v>
      </c>
      <c r="C14441" t="s">
        <v>7282</v>
      </c>
      <c r="D14441">
        <v>2</v>
      </c>
      <c r="E14441" t="s">
        <v>4902</v>
      </c>
      <c r="F14441">
        <v>2</v>
      </c>
      <c r="G14441">
        <v>2</v>
      </c>
      <c r="H14441" s="4" t="str">
        <f t="shared" si="450"/>
        <v>3RD64.2</v>
      </c>
      <c r="I14441" s="4" t="str">
        <f t="shared" si="451"/>
        <v>S3_F_GPIO_VDDIO</v>
      </c>
    </row>
    <row r="14442" spans="1:9">
      <c r="A14442" t="s">
        <v>261</v>
      </c>
      <c r="B14442" t="s">
        <v>7250</v>
      </c>
      <c r="C14442" t="s">
        <v>7283</v>
      </c>
      <c r="D14442">
        <v>1</v>
      </c>
      <c r="E14442" t="s">
        <v>4901</v>
      </c>
      <c r="F14442">
        <v>1</v>
      </c>
      <c r="G14442">
        <v>1</v>
      </c>
      <c r="H14442" s="4" t="str">
        <f t="shared" si="450"/>
        <v>3ST6.1</v>
      </c>
      <c r="I14442" s="4" t="str">
        <f t="shared" si="451"/>
        <v>S3_GPIO_VDDIO</v>
      </c>
    </row>
    <row r="14443" spans="1:9">
      <c r="A14443" t="s">
        <v>261</v>
      </c>
      <c r="B14443" t="s">
        <v>7250</v>
      </c>
      <c r="C14443" t="s">
        <v>7283</v>
      </c>
      <c r="D14443">
        <v>2</v>
      </c>
      <c r="E14443" t="s">
        <v>4908</v>
      </c>
      <c r="F14443">
        <v>2</v>
      </c>
      <c r="G14443">
        <v>2</v>
      </c>
      <c r="H14443" s="4" t="str">
        <f t="shared" si="450"/>
        <v>3ST6.2</v>
      </c>
      <c r="I14443" s="4" t="str">
        <f t="shared" si="451"/>
        <v>S3_APWR_08S</v>
      </c>
    </row>
    <row r="14444" spans="1:9">
      <c r="A14444" t="s">
        <v>261</v>
      </c>
      <c r="B14444" t="s">
        <v>7250</v>
      </c>
      <c r="C14444" t="s">
        <v>7284</v>
      </c>
      <c r="D14444">
        <v>1</v>
      </c>
      <c r="E14444" t="s">
        <v>169</v>
      </c>
      <c r="F14444">
        <v>1</v>
      </c>
      <c r="G14444">
        <v>1</v>
      </c>
      <c r="H14444" s="4" t="str">
        <f t="shared" si="450"/>
        <v>3STG6.1</v>
      </c>
      <c r="I14444" s="4" t="str">
        <f t="shared" si="451"/>
        <v>DGND</v>
      </c>
    </row>
    <row r="14445" spans="1:9">
      <c r="A14445" t="s">
        <v>261</v>
      </c>
      <c r="B14445" t="s">
        <v>7250</v>
      </c>
      <c r="C14445" t="s">
        <v>7284</v>
      </c>
      <c r="D14445">
        <v>2</v>
      </c>
      <c r="E14445" t="s">
        <v>4909</v>
      </c>
      <c r="F14445">
        <v>2</v>
      </c>
      <c r="G14445">
        <v>2</v>
      </c>
      <c r="H14445" s="4" t="str">
        <f t="shared" si="450"/>
        <v>3STG6.2</v>
      </c>
      <c r="I14445" s="4" t="str">
        <f t="shared" si="451"/>
        <v>S3_APWR_08GS</v>
      </c>
    </row>
    <row r="14446" spans="1:9">
      <c r="A14446" t="s">
        <v>261</v>
      </c>
      <c r="B14446" t="s">
        <v>7250</v>
      </c>
      <c r="C14446" t="s">
        <v>4901</v>
      </c>
      <c r="D14446" t="s">
        <v>173</v>
      </c>
      <c r="E14446" t="s">
        <v>4901</v>
      </c>
      <c r="F14446">
        <v>1</v>
      </c>
      <c r="G14446" t="s">
        <v>173</v>
      </c>
      <c r="H14446" s="4" t="str">
        <f t="shared" si="450"/>
        <v>S3_GPIO_VDDIO.1</v>
      </c>
      <c r="I14446" s="4" t="str">
        <f t="shared" si="451"/>
        <v>S3_GPIO_VDDIO</v>
      </c>
    </row>
    <row r="14447" spans="1:9">
      <c r="A14447" t="s">
        <v>261</v>
      </c>
      <c r="B14447" t="s">
        <v>7250</v>
      </c>
      <c r="C14447" t="s">
        <v>5882</v>
      </c>
      <c r="D14447" t="s">
        <v>2998</v>
      </c>
      <c r="E14447" t="s">
        <v>4901</v>
      </c>
      <c r="F14447" t="s">
        <v>432</v>
      </c>
      <c r="G14447" t="s">
        <v>2998</v>
      </c>
      <c r="H14447" s="4" t="str">
        <f t="shared" si="450"/>
        <v>SITE3.L7</v>
      </c>
      <c r="I14447" s="4" t="str">
        <f t="shared" si="451"/>
        <v>S3_GPIO_VDDIO</v>
      </c>
    </row>
    <row r="14448" spans="1:9">
      <c r="A14448" t="s">
        <v>261</v>
      </c>
      <c r="B14448" t="s">
        <v>7250</v>
      </c>
      <c r="C14448" t="s">
        <v>5882</v>
      </c>
      <c r="D14448" t="s">
        <v>2999</v>
      </c>
      <c r="E14448" t="s">
        <v>4901</v>
      </c>
      <c r="F14448" t="s">
        <v>1596</v>
      </c>
      <c r="G14448" t="s">
        <v>2999</v>
      </c>
      <c r="H14448" s="4" t="str">
        <f t="shared" si="450"/>
        <v>SITE3.M9</v>
      </c>
      <c r="I14448" s="4" t="str">
        <f t="shared" si="451"/>
        <v>S3_GPIO_VDDIO</v>
      </c>
    </row>
    <row r="14449" spans="1:9">
      <c r="A14449" t="s">
        <v>261</v>
      </c>
      <c r="B14449" t="s">
        <v>7250</v>
      </c>
      <c r="C14449" t="s">
        <v>5882</v>
      </c>
      <c r="D14449" t="s">
        <v>1563</v>
      </c>
      <c r="E14449" t="s">
        <v>4901</v>
      </c>
      <c r="F14449" t="s">
        <v>1336</v>
      </c>
      <c r="G14449" t="s">
        <v>1563</v>
      </c>
      <c r="H14449" s="4" t="str">
        <f t="shared" si="450"/>
        <v>SITE3.R6</v>
      </c>
      <c r="I14449" s="4" t="str">
        <f t="shared" si="451"/>
        <v>S3_GPIO_VDDIO</v>
      </c>
    </row>
    <row r="14450" spans="1:9">
      <c r="A14450" t="s">
        <v>261</v>
      </c>
      <c r="B14450" t="s">
        <v>7250</v>
      </c>
      <c r="C14450" t="s">
        <v>5882</v>
      </c>
      <c r="D14450" t="s">
        <v>1565</v>
      </c>
      <c r="E14450" t="s">
        <v>4901</v>
      </c>
      <c r="F14450" t="s">
        <v>321</v>
      </c>
      <c r="G14450" t="s">
        <v>1565</v>
      </c>
      <c r="H14450" s="4" t="str">
        <f t="shared" si="450"/>
        <v>SITE3.T6</v>
      </c>
      <c r="I14450" s="4" t="str">
        <f t="shared" si="451"/>
        <v>S3_GPIO_VDDIO</v>
      </c>
    </row>
    <row r="14451" spans="1:9">
      <c r="A14451" t="s">
        <v>261</v>
      </c>
      <c r="B14451" t="s">
        <v>7250</v>
      </c>
      <c r="C14451" t="s">
        <v>5882</v>
      </c>
      <c r="D14451" t="s">
        <v>3001</v>
      </c>
      <c r="E14451" t="s">
        <v>4910</v>
      </c>
      <c r="F14451" t="s">
        <v>429</v>
      </c>
      <c r="G14451" t="s">
        <v>3001</v>
      </c>
      <c r="H14451" s="4" t="str">
        <f t="shared" si="450"/>
        <v>SITE3.H7</v>
      </c>
      <c r="I14451" s="4" t="str">
        <f t="shared" si="451"/>
        <v>S3_P0_LDOOUT</v>
      </c>
    </row>
    <row r="14452" spans="1:9">
      <c r="A14452" t="s">
        <v>261</v>
      </c>
      <c r="B14452" t="s">
        <v>7250</v>
      </c>
      <c r="C14452" t="s">
        <v>5882</v>
      </c>
      <c r="D14452" t="s">
        <v>3002</v>
      </c>
      <c r="E14452" t="s">
        <v>4910</v>
      </c>
      <c r="F14452" t="s">
        <v>430</v>
      </c>
      <c r="G14452" t="s">
        <v>3002</v>
      </c>
      <c r="H14452" s="4" t="str">
        <f t="shared" si="450"/>
        <v>SITE3.H8</v>
      </c>
      <c r="I14452" s="4" t="str">
        <f t="shared" si="451"/>
        <v>S3_P0_LDOOUT</v>
      </c>
    </row>
    <row r="14453" spans="1:9">
      <c r="A14453" t="s">
        <v>261</v>
      </c>
      <c r="B14453" t="s">
        <v>7250</v>
      </c>
      <c r="C14453" t="s">
        <v>5882</v>
      </c>
      <c r="D14453" t="s">
        <v>3003</v>
      </c>
      <c r="E14453" t="s">
        <v>4903</v>
      </c>
      <c r="F14453" t="s">
        <v>213</v>
      </c>
      <c r="G14453" t="s">
        <v>3003</v>
      </c>
      <c r="H14453" s="4" t="str">
        <f t="shared" si="450"/>
        <v>SITE3.B1</v>
      </c>
      <c r="I14453" s="4" t="str">
        <f t="shared" si="451"/>
        <v>S3_P0_VDDIO</v>
      </c>
    </row>
    <row r="14454" spans="1:9">
      <c r="A14454" t="s">
        <v>261</v>
      </c>
      <c r="B14454" t="s">
        <v>7250</v>
      </c>
      <c r="C14454" t="s">
        <v>5882</v>
      </c>
      <c r="D14454" t="s">
        <v>3004</v>
      </c>
      <c r="E14454" t="s">
        <v>4903</v>
      </c>
      <c r="F14454" t="s">
        <v>312</v>
      </c>
      <c r="G14454" t="s">
        <v>3004</v>
      </c>
      <c r="H14454" s="4" t="str">
        <f t="shared" si="450"/>
        <v>SITE3.F1</v>
      </c>
      <c r="I14454" s="4" t="str">
        <f t="shared" si="451"/>
        <v>S3_P0_VDDIO</v>
      </c>
    </row>
    <row r="14455" spans="1:9">
      <c r="A14455" t="s">
        <v>261</v>
      </c>
      <c r="B14455" t="s">
        <v>7250</v>
      </c>
      <c r="C14455" t="s">
        <v>5882</v>
      </c>
      <c r="D14455" t="s">
        <v>3005</v>
      </c>
      <c r="E14455" t="s">
        <v>4903</v>
      </c>
      <c r="F14455" t="s">
        <v>360</v>
      </c>
      <c r="G14455" t="s">
        <v>3005</v>
      </c>
      <c r="H14455" s="4" t="str">
        <f t="shared" si="450"/>
        <v>SITE3.F2</v>
      </c>
      <c r="I14455" s="4" t="str">
        <f t="shared" si="451"/>
        <v>S3_P0_VDDIO</v>
      </c>
    </row>
    <row r="14456" spans="1:9">
      <c r="A14456" t="s">
        <v>261</v>
      </c>
      <c r="B14456" t="s">
        <v>7250</v>
      </c>
      <c r="C14456" t="s">
        <v>5882</v>
      </c>
      <c r="D14456" t="s">
        <v>3006</v>
      </c>
      <c r="E14456" t="s">
        <v>4911</v>
      </c>
      <c r="F14456" t="s">
        <v>270</v>
      </c>
      <c r="G14456" t="s">
        <v>3006</v>
      </c>
      <c r="H14456" s="4" t="str">
        <f t="shared" si="450"/>
        <v>SITE3.K13</v>
      </c>
      <c r="I14456" s="4" t="str">
        <f t="shared" si="451"/>
        <v>S3_P1_LDOOUT</v>
      </c>
    </row>
    <row r="14457" spans="1:9">
      <c r="A14457" t="s">
        <v>261</v>
      </c>
      <c r="B14457" t="s">
        <v>7250</v>
      </c>
      <c r="C14457" t="s">
        <v>5882</v>
      </c>
      <c r="D14457" t="s">
        <v>3007</v>
      </c>
      <c r="E14457" t="s">
        <v>4911</v>
      </c>
      <c r="F14457" t="s">
        <v>454</v>
      </c>
      <c r="G14457" t="s">
        <v>3007</v>
      </c>
      <c r="H14457" s="4" t="str">
        <f t="shared" si="450"/>
        <v>SITE3.L13</v>
      </c>
      <c r="I14457" s="4" t="str">
        <f t="shared" si="451"/>
        <v>S3_P1_LDOOUT</v>
      </c>
    </row>
    <row r="14458" spans="1:9">
      <c r="A14458" t="s">
        <v>261</v>
      </c>
      <c r="B14458" t="s">
        <v>7250</v>
      </c>
      <c r="C14458" t="s">
        <v>5882</v>
      </c>
      <c r="D14458" t="s">
        <v>3008</v>
      </c>
      <c r="E14458" t="s">
        <v>4905</v>
      </c>
      <c r="F14458" t="s">
        <v>1385</v>
      </c>
      <c r="G14458" t="s">
        <v>3008</v>
      </c>
      <c r="H14458" s="4" t="str">
        <f t="shared" si="450"/>
        <v>SITE3.R19</v>
      </c>
      <c r="I14458" s="4" t="str">
        <f t="shared" si="451"/>
        <v>S3_P1_VDDIO</v>
      </c>
    </row>
    <row r="14459" spans="1:9">
      <c r="A14459" t="s">
        <v>261</v>
      </c>
      <c r="B14459" t="s">
        <v>7250</v>
      </c>
      <c r="C14459" t="s">
        <v>5882</v>
      </c>
      <c r="D14459" t="s">
        <v>3009</v>
      </c>
      <c r="E14459" t="s">
        <v>4905</v>
      </c>
      <c r="F14459" t="s">
        <v>1609</v>
      </c>
      <c r="G14459" t="s">
        <v>3009</v>
      </c>
      <c r="H14459" s="4" t="str">
        <f t="shared" si="450"/>
        <v>SITE3.T18</v>
      </c>
      <c r="I14459" s="4" t="str">
        <f t="shared" si="451"/>
        <v>S3_P1_VDDIO</v>
      </c>
    </row>
    <row r="14460" spans="1:9">
      <c r="A14460" t="s">
        <v>261</v>
      </c>
      <c r="B14460" t="s">
        <v>7250</v>
      </c>
      <c r="C14460" t="s">
        <v>5882</v>
      </c>
      <c r="D14460" t="s">
        <v>1567</v>
      </c>
      <c r="E14460" t="s">
        <v>4912</v>
      </c>
      <c r="F14460" t="s">
        <v>269</v>
      </c>
      <c r="G14460" t="s">
        <v>1567</v>
      </c>
      <c r="H14460" s="4" t="str">
        <f t="shared" si="450"/>
        <v>SITE3.K12</v>
      </c>
      <c r="I14460" s="4" t="str">
        <f t="shared" si="451"/>
        <v>S3_P5_LDOOUT</v>
      </c>
    </row>
    <row r="14461" spans="1:9">
      <c r="A14461" t="s">
        <v>261</v>
      </c>
      <c r="B14461" t="s">
        <v>7250</v>
      </c>
      <c r="C14461" t="s">
        <v>5882</v>
      </c>
      <c r="D14461" t="s">
        <v>1568</v>
      </c>
      <c r="E14461" t="s">
        <v>4912</v>
      </c>
      <c r="F14461" t="s">
        <v>1590</v>
      </c>
      <c r="G14461" t="s">
        <v>1568</v>
      </c>
      <c r="H14461" s="4" t="str">
        <f t="shared" si="450"/>
        <v>SITE3.L12</v>
      </c>
      <c r="I14461" s="4" t="str">
        <f t="shared" si="451"/>
        <v>S3_P5_LDOOUT</v>
      </c>
    </row>
    <row r="14462" spans="1:9">
      <c r="A14462" t="s">
        <v>261</v>
      </c>
      <c r="B14462" t="s">
        <v>7250</v>
      </c>
      <c r="C14462" t="s">
        <v>5882</v>
      </c>
      <c r="D14462" t="s">
        <v>1570</v>
      </c>
      <c r="E14462" t="s">
        <v>4906</v>
      </c>
      <c r="F14462" t="s">
        <v>910</v>
      </c>
      <c r="G14462" t="s">
        <v>1570</v>
      </c>
      <c r="H14462" s="4" t="str">
        <f t="shared" si="450"/>
        <v>SITE3.D18</v>
      </c>
      <c r="I14462" s="4" t="str">
        <f t="shared" si="451"/>
        <v>S3_P5_VDDIO</v>
      </c>
    </row>
    <row r="14463" spans="1:9">
      <c r="A14463" t="s">
        <v>261</v>
      </c>
      <c r="B14463" t="s">
        <v>7250</v>
      </c>
      <c r="C14463" t="s">
        <v>5882</v>
      </c>
      <c r="D14463" t="s">
        <v>1572</v>
      </c>
      <c r="E14463" t="s">
        <v>4906</v>
      </c>
      <c r="F14463" t="s">
        <v>1584</v>
      </c>
      <c r="G14463" t="s">
        <v>1572</v>
      </c>
      <c r="H14463" s="4" t="str">
        <f t="shared" si="450"/>
        <v>SITE3.H18</v>
      </c>
      <c r="I14463" s="4" t="str">
        <f t="shared" si="451"/>
        <v>S3_P5_VDDIO</v>
      </c>
    </row>
    <row r="14464" spans="1:9">
      <c r="A14464" t="s">
        <v>261</v>
      </c>
      <c r="B14464" t="s">
        <v>7250</v>
      </c>
      <c r="C14464" t="s">
        <v>5882</v>
      </c>
      <c r="D14464" t="s">
        <v>1573</v>
      </c>
      <c r="E14464" t="s">
        <v>4906</v>
      </c>
      <c r="F14464" t="s">
        <v>1585</v>
      </c>
      <c r="G14464" t="s">
        <v>1573</v>
      </c>
      <c r="H14464" s="4" t="str">
        <f t="shared" si="450"/>
        <v>SITE3.H19</v>
      </c>
      <c r="I14464" s="4" t="str">
        <f t="shared" si="451"/>
        <v>S3_P5_VDDIO</v>
      </c>
    </row>
    <row r="14465" spans="1:9">
      <c r="A14465" t="s">
        <v>261</v>
      </c>
      <c r="B14465" t="s">
        <v>7250</v>
      </c>
      <c r="C14465" t="s">
        <v>5882</v>
      </c>
      <c r="D14465" t="s">
        <v>3000</v>
      </c>
      <c r="E14465" t="s">
        <v>4907</v>
      </c>
      <c r="F14465" t="s">
        <v>278</v>
      </c>
      <c r="G14465" t="s">
        <v>3000</v>
      </c>
      <c r="H14465" s="4" t="str">
        <f t="shared" si="450"/>
        <v>SITE3.R15</v>
      </c>
      <c r="I14465" s="4" t="str">
        <f t="shared" si="451"/>
        <v>S3_SPI_VDDIO</v>
      </c>
    </row>
    <row r="14466" spans="1:9">
      <c r="A14466" t="s">
        <v>261</v>
      </c>
      <c r="B14466" t="s">
        <v>7285</v>
      </c>
      <c r="C14466" t="s">
        <v>7292</v>
      </c>
      <c r="D14466">
        <v>1</v>
      </c>
      <c r="E14466" t="s">
        <v>4914</v>
      </c>
      <c r="F14466">
        <v>1</v>
      </c>
      <c r="G14466">
        <v>1</v>
      </c>
      <c r="H14466" s="4" t="str">
        <f t="shared" ref="H14466:H14529" si="452">CONCATENATE(C14466,".",F14466)</f>
        <v>3C13.1</v>
      </c>
      <c r="I14466" s="4" t="str">
        <f t="shared" ref="I14466:I14529" si="453">E14466</f>
        <v>SG3_VDC</v>
      </c>
    </row>
    <row r="14467" spans="1:9">
      <c r="A14467" t="s">
        <v>261</v>
      </c>
      <c r="B14467" t="s">
        <v>7285</v>
      </c>
      <c r="C14467" t="s">
        <v>7292</v>
      </c>
      <c r="D14467">
        <v>2</v>
      </c>
      <c r="E14467" t="s">
        <v>169</v>
      </c>
      <c r="F14467">
        <v>2</v>
      </c>
      <c r="G14467">
        <v>2</v>
      </c>
      <c r="H14467" s="4" t="str">
        <f t="shared" si="452"/>
        <v>3C13.2</v>
      </c>
      <c r="I14467" s="4" t="str">
        <f t="shared" si="453"/>
        <v>DGND</v>
      </c>
    </row>
    <row r="14468" spans="1:9">
      <c r="A14468" t="s">
        <v>261</v>
      </c>
      <c r="B14468" t="s">
        <v>7285</v>
      </c>
      <c r="C14468" t="s">
        <v>7286</v>
      </c>
      <c r="D14468">
        <v>1</v>
      </c>
      <c r="E14468" t="s">
        <v>4783</v>
      </c>
      <c r="F14468">
        <v>1</v>
      </c>
      <c r="G14468">
        <v>1</v>
      </c>
      <c r="H14468" s="4" t="str">
        <f t="shared" si="452"/>
        <v>3C78.1</v>
      </c>
      <c r="I14468" s="4" t="str">
        <f t="shared" si="453"/>
        <v>S3_VBAT</v>
      </c>
    </row>
    <row r="14469" spans="1:9">
      <c r="A14469" t="s">
        <v>261</v>
      </c>
      <c r="B14469" t="s">
        <v>7285</v>
      </c>
      <c r="C14469" t="s">
        <v>7286</v>
      </c>
      <c r="D14469">
        <v>2</v>
      </c>
      <c r="E14469" t="s">
        <v>169</v>
      </c>
      <c r="F14469">
        <v>2</v>
      </c>
      <c r="G14469">
        <v>2</v>
      </c>
      <c r="H14469" s="4" t="str">
        <f t="shared" si="452"/>
        <v>3C78.2</v>
      </c>
      <c r="I14469" s="4" t="str">
        <f t="shared" si="453"/>
        <v>DGND</v>
      </c>
    </row>
    <row r="14470" spans="1:9">
      <c r="A14470" t="s">
        <v>261</v>
      </c>
      <c r="B14470" t="s">
        <v>7285</v>
      </c>
      <c r="C14470" t="s">
        <v>7287</v>
      </c>
      <c r="D14470">
        <v>1</v>
      </c>
      <c r="E14470" t="s">
        <v>4783</v>
      </c>
      <c r="F14470">
        <v>1</v>
      </c>
      <c r="G14470">
        <v>1</v>
      </c>
      <c r="H14470" s="4" t="str">
        <f t="shared" si="452"/>
        <v>3C79.1</v>
      </c>
      <c r="I14470" s="4" t="str">
        <f t="shared" si="453"/>
        <v>S3_VBAT</v>
      </c>
    </row>
    <row r="14471" spans="1:9">
      <c r="A14471" t="s">
        <v>261</v>
      </c>
      <c r="B14471" t="s">
        <v>7285</v>
      </c>
      <c r="C14471" t="s">
        <v>7287</v>
      </c>
      <c r="D14471">
        <v>2</v>
      </c>
      <c r="E14471" t="s">
        <v>169</v>
      </c>
      <c r="F14471">
        <v>2</v>
      </c>
      <c r="G14471">
        <v>2</v>
      </c>
      <c r="H14471" s="4" t="str">
        <f t="shared" si="452"/>
        <v>3C79.2</v>
      </c>
      <c r="I14471" s="4" t="str">
        <f t="shared" si="453"/>
        <v>DGND</v>
      </c>
    </row>
    <row r="14472" spans="1:9">
      <c r="A14472" t="s">
        <v>261</v>
      </c>
      <c r="B14472" t="s">
        <v>7285</v>
      </c>
      <c r="C14472" t="s">
        <v>7288</v>
      </c>
      <c r="D14472">
        <v>1</v>
      </c>
      <c r="E14472" t="s">
        <v>4783</v>
      </c>
      <c r="F14472">
        <v>1</v>
      </c>
      <c r="G14472">
        <v>1</v>
      </c>
      <c r="H14472" s="4" t="str">
        <f t="shared" si="452"/>
        <v>3C325.1</v>
      </c>
      <c r="I14472" s="4" t="str">
        <f t="shared" si="453"/>
        <v>S3_VBAT</v>
      </c>
    </row>
    <row r="14473" spans="1:9">
      <c r="A14473" t="s">
        <v>261</v>
      </c>
      <c r="B14473" t="s">
        <v>7285</v>
      </c>
      <c r="C14473" t="s">
        <v>7288</v>
      </c>
      <c r="D14473">
        <v>2</v>
      </c>
      <c r="E14473" t="s">
        <v>169</v>
      </c>
      <c r="F14473">
        <v>2</v>
      </c>
      <c r="G14473">
        <v>2</v>
      </c>
      <c r="H14473" s="4" t="str">
        <f t="shared" si="452"/>
        <v>3C325.2</v>
      </c>
      <c r="I14473" s="4" t="str">
        <f t="shared" si="453"/>
        <v>DGND</v>
      </c>
    </row>
    <row r="14474" spans="1:9">
      <c r="A14474" t="s">
        <v>261</v>
      </c>
      <c r="B14474" t="s">
        <v>7285</v>
      </c>
      <c r="C14474" t="s">
        <v>7289</v>
      </c>
      <c r="D14474" t="s">
        <v>491</v>
      </c>
      <c r="E14474" t="s">
        <v>490</v>
      </c>
      <c r="F14474">
        <v>1</v>
      </c>
      <c r="G14474" t="s">
        <v>491</v>
      </c>
      <c r="H14474" s="4" t="str">
        <f t="shared" si="452"/>
        <v>3K7.1</v>
      </c>
      <c r="I14474" s="4" t="str">
        <f t="shared" si="453"/>
        <v>VP12</v>
      </c>
    </row>
    <row r="14475" spans="1:9">
      <c r="A14475" t="s">
        <v>261</v>
      </c>
      <c r="B14475" t="s">
        <v>7285</v>
      </c>
      <c r="C14475" t="s">
        <v>7289</v>
      </c>
      <c r="D14475" t="s">
        <v>492</v>
      </c>
      <c r="E14475" t="s">
        <v>4783</v>
      </c>
      <c r="F14475">
        <v>4</v>
      </c>
      <c r="G14475" t="s">
        <v>492</v>
      </c>
      <c r="H14475" s="4" t="str">
        <f t="shared" si="452"/>
        <v>3K7.4</v>
      </c>
      <c r="I14475" s="4" t="str">
        <f t="shared" si="453"/>
        <v>S3_VBAT</v>
      </c>
    </row>
    <row r="14476" spans="1:9">
      <c r="A14476" t="s">
        <v>261</v>
      </c>
      <c r="B14476" t="s">
        <v>7285</v>
      </c>
      <c r="C14476" t="s">
        <v>7289</v>
      </c>
      <c r="D14476" t="s">
        <v>493</v>
      </c>
      <c r="E14476" t="s">
        <v>4783</v>
      </c>
      <c r="F14476">
        <v>9</v>
      </c>
      <c r="G14476" t="s">
        <v>493</v>
      </c>
      <c r="H14476" s="4" t="str">
        <f t="shared" si="452"/>
        <v>3K7.9</v>
      </c>
      <c r="I14476" s="4" t="str">
        <f t="shared" si="453"/>
        <v>S3_VBAT</v>
      </c>
    </row>
    <row r="14477" spans="1:9">
      <c r="A14477" t="s">
        <v>261</v>
      </c>
      <c r="B14477" t="s">
        <v>7285</v>
      </c>
      <c r="C14477" t="s">
        <v>7289</v>
      </c>
      <c r="D14477" t="s">
        <v>494</v>
      </c>
      <c r="E14477" t="s">
        <v>9052</v>
      </c>
      <c r="F14477">
        <v>12</v>
      </c>
      <c r="G14477" t="s">
        <v>494</v>
      </c>
      <c r="H14477" s="4" t="str">
        <f t="shared" si="452"/>
        <v>3K7.12</v>
      </c>
      <c r="I14477" s="4" t="str">
        <f t="shared" si="453"/>
        <v>SC_UDB007</v>
      </c>
    </row>
    <row r="14478" spans="1:9">
      <c r="A14478" t="s">
        <v>261</v>
      </c>
      <c r="B14478" t="s">
        <v>7285</v>
      </c>
      <c r="C14478" t="s">
        <v>7289</v>
      </c>
      <c r="D14478" t="s">
        <v>192</v>
      </c>
      <c r="F14478">
        <v>3</v>
      </c>
      <c r="G14478" t="s">
        <v>192</v>
      </c>
      <c r="H14478" s="4" t="str">
        <f t="shared" si="452"/>
        <v>3K7.3</v>
      </c>
      <c r="I14478" s="4">
        <f t="shared" si="453"/>
        <v>0</v>
      </c>
    </row>
    <row r="14479" spans="1:9">
      <c r="A14479" t="s">
        <v>261</v>
      </c>
      <c r="B14479" t="s">
        <v>7285</v>
      </c>
      <c r="C14479" t="s">
        <v>7289</v>
      </c>
      <c r="D14479" t="s">
        <v>193</v>
      </c>
      <c r="E14479" t="s">
        <v>4913</v>
      </c>
      <c r="F14479">
        <v>10</v>
      </c>
      <c r="G14479" t="s">
        <v>193</v>
      </c>
      <c r="H14479" s="4" t="str">
        <f t="shared" si="452"/>
        <v>3K7.10</v>
      </c>
      <c r="I14479" s="4" t="str">
        <f t="shared" si="453"/>
        <v>S3_BPMUVBAT_HSD142</v>
      </c>
    </row>
    <row r="14480" spans="1:9">
      <c r="A14480" t="s">
        <v>261</v>
      </c>
      <c r="B14480" t="s">
        <v>7285</v>
      </c>
      <c r="C14480" t="s">
        <v>7289</v>
      </c>
      <c r="D14480" t="s">
        <v>495</v>
      </c>
      <c r="E14480" t="s">
        <v>534</v>
      </c>
      <c r="F14480">
        <v>5</v>
      </c>
      <c r="G14480" t="s">
        <v>495</v>
      </c>
      <c r="H14480" s="4" t="str">
        <f t="shared" si="452"/>
        <v>3K7.5</v>
      </c>
      <c r="I14480" s="4" t="str">
        <f t="shared" si="453"/>
        <v>SC_VBAT_HV</v>
      </c>
    </row>
    <row r="14481" spans="1:9">
      <c r="A14481" t="s">
        <v>261</v>
      </c>
      <c r="B14481" t="s">
        <v>7285</v>
      </c>
      <c r="C14481" t="s">
        <v>7289</v>
      </c>
      <c r="D14481" t="s">
        <v>496</v>
      </c>
      <c r="E14481" t="s">
        <v>534</v>
      </c>
      <c r="F14481">
        <v>8</v>
      </c>
      <c r="G14481" t="s">
        <v>496</v>
      </c>
      <c r="H14481" s="4" t="str">
        <f t="shared" si="452"/>
        <v>3K7.8</v>
      </c>
      <c r="I14481" s="4" t="str">
        <f t="shared" si="453"/>
        <v>SC_VBAT_HV</v>
      </c>
    </row>
    <row r="14482" spans="1:9">
      <c r="A14482" t="s">
        <v>261</v>
      </c>
      <c r="B14482" t="s">
        <v>7285</v>
      </c>
      <c r="C14482" t="s">
        <v>7309</v>
      </c>
      <c r="D14482">
        <v>1</v>
      </c>
      <c r="E14482" t="s">
        <v>4914</v>
      </c>
      <c r="F14482">
        <v>1</v>
      </c>
      <c r="G14482">
        <v>1</v>
      </c>
      <c r="H14482" s="4" t="str">
        <f t="shared" si="452"/>
        <v>3R18.1</v>
      </c>
      <c r="I14482" s="4" t="str">
        <f t="shared" si="453"/>
        <v>SG3_VDC</v>
      </c>
    </row>
    <row r="14483" spans="1:9">
      <c r="A14483" t="s">
        <v>261</v>
      </c>
      <c r="B14483" t="s">
        <v>7285</v>
      </c>
      <c r="C14483" t="s">
        <v>7309</v>
      </c>
      <c r="D14483">
        <v>2</v>
      </c>
      <c r="E14483" t="s">
        <v>466</v>
      </c>
      <c r="F14483">
        <v>2</v>
      </c>
      <c r="G14483">
        <v>2</v>
      </c>
      <c r="H14483" s="4" t="str">
        <f t="shared" si="452"/>
        <v>3R18.2</v>
      </c>
      <c r="I14483" s="4" t="str">
        <f t="shared" si="453"/>
        <v>VDC</v>
      </c>
    </row>
    <row r="14484" spans="1:9">
      <c r="A14484" t="s">
        <v>261</v>
      </c>
      <c r="B14484" t="s">
        <v>7285</v>
      </c>
      <c r="C14484" t="s">
        <v>7290</v>
      </c>
      <c r="D14484">
        <v>1</v>
      </c>
      <c r="E14484" t="s">
        <v>4783</v>
      </c>
      <c r="F14484">
        <v>1</v>
      </c>
      <c r="G14484">
        <v>1</v>
      </c>
      <c r="H14484" s="4" t="str">
        <f t="shared" si="452"/>
        <v>3R309.1</v>
      </c>
      <c r="I14484" s="4" t="str">
        <f t="shared" si="453"/>
        <v>S3_VBAT</v>
      </c>
    </row>
    <row r="14485" spans="1:9">
      <c r="A14485" t="s">
        <v>261</v>
      </c>
      <c r="B14485" t="s">
        <v>7285</v>
      </c>
      <c r="C14485" t="s">
        <v>7290</v>
      </c>
      <c r="D14485">
        <v>2</v>
      </c>
      <c r="E14485" t="s">
        <v>169</v>
      </c>
      <c r="F14485">
        <v>2</v>
      </c>
      <c r="G14485">
        <v>2</v>
      </c>
      <c r="H14485" s="4" t="str">
        <f t="shared" si="452"/>
        <v>3R309.2</v>
      </c>
      <c r="I14485" s="4" t="str">
        <f t="shared" si="453"/>
        <v>DGND</v>
      </c>
    </row>
    <row r="14486" spans="1:9">
      <c r="A14486" t="s">
        <v>261</v>
      </c>
      <c r="B14486" t="s">
        <v>7285</v>
      </c>
      <c r="C14486" t="s">
        <v>7321</v>
      </c>
      <c r="D14486">
        <v>1</v>
      </c>
      <c r="E14486" t="s">
        <v>4783</v>
      </c>
      <c r="F14486">
        <v>1</v>
      </c>
      <c r="G14486">
        <v>1</v>
      </c>
      <c r="H14486" s="4" t="str">
        <f t="shared" si="452"/>
        <v>S3_PH_VBAT.1</v>
      </c>
      <c r="I14486" s="4" t="str">
        <f t="shared" si="453"/>
        <v>S3_VBAT</v>
      </c>
    </row>
    <row r="14487" spans="1:9">
      <c r="A14487" t="s">
        <v>261</v>
      </c>
      <c r="B14487" t="s">
        <v>7285</v>
      </c>
      <c r="C14487" t="s">
        <v>7321</v>
      </c>
      <c r="D14487">
        <v>2</v>
      </c>
      <c r="E14487" t="s">
        <v>4914</v>
      </c>
      <c r="F14487">
        <v>2</v>
      </c>
      <c r="G14487">
        <v>2</v>
      </c>
      <c r="H14487" s="4" t="str">
        <f t="shared" si="452"/>
        <v>S3_PH_VBAT.2</v>
      </c>
      <c r="I14487" s="4" t="str">
        <f t="shared" si="453"/>
        <v>SG3_VDC</v>
      </c>
    </row>
    <row r="14488" spans="1:9">
      <c r="A14488" t="s">
        <v>261</v>
      </c>
      <c r="B14488" t="s">
        <v>7285</v>
      </c>
      <c r="C14488" t="s">
        <v>4783</v>
      </c>
      <c r="D14488" t="s">
        <v>173</v>
      </c>
      <c r="E14488" t="s">
        <v>4783</v>
      </c>
      <c r="F14488">
        <v>1</v>
      </c>
      <c r="G14488" t="s">
        <v>173</v>
      </c>
      <c r="H14488" s="4" t="str">
        <f t="shared" si="452"/>
        <v>S3_VBAT.1</v>
      </c>
      <c r="I14488" s="4" t="str">
        <f t="shared" si="453"/>
        <v>S3_VBAT</v>
      </c>
    </row>
    <row r="14489" spans="1:9">
      <c r="A14489" t="s">
        <v>261</v>
      </c>
      <c r="B14489" t="s">
        <v>7285</v>
      </c>
      <c r="C14489" t="s">
        <v>4914</v>
      </c>
      <c r="D14489" t="s">
        <v>173</v>
      </c>
      <c r="E14489" t="s">
        <v>4914</v>
      </c>
      <c r="F14489">
        <v>1</v>
      </c>
      <c r="G14489" t="s">
        <v>173</v>
      </c>
      <c r="H14489" s="4" t="str">
        <f t="shared" si="452"/>
        <v>SG3_VDC.1</v>
      </c>
      <c r="I14489" s="4" t="str">
        <f t="shared" si="453"/>
        <v>SG3_VDC</v>
      </c>
    </row>
    <row r="14490" spans="1:9">
      <c r="A14490" t="s">
        <v>261</v>
      </c>
      <c r="B14490" t="s">
        <v>7285</v>
      </c>
      <c r="C14490" t="s">
        <v>5882</v>
      </c>
      <c r="D14490" t="s">
        <v>164</v>
      </c>
      <c r="E14490" t="s">
        <v>4783</v>
      </c>
      <c r="F14490" t="s">
        <v>181</v>
      </c>
      <c r="G14490" t="s">
        <v>164</v>
      </c>
      <c r="H14490" s="4" t="str">
        <f t="shared" si="452"/>
        <v>SITE3.G7</v>
      </c>
      <c r="I14490" s="4" t="str">
        <f t="shared" si="453"/>
        <v>S3_VBAT</v>
      </c>
    </row>
    <row r="14491" spans="1:9">
      <c r="A14491" t="s">
        <v>261</v>
      </c>
      <c r="B14491" t="s">
        <v>7291</v>
      </c>
      <c r="C14491" t="s">
        <v>7293</v>
      </c>
      <c r="D14491">
        <v>1</v>
      </c>
      <c r="E14491" t="s">
        <v>4516</v>
      </c>
      <c r="F14491">
        <v>1</v>
      </c>
      <c r="G14491">
        <v>1</v>
      </c>
      <c r="H14491" s="4" t="str">
        <f t="shared" si="452"/>
        <v>3C18.1</v>
      </c>
      <c r="I14491" s="4" t="str">
        <f t="shared" si="453"/>
        <v>SG3_SRC_DVDD33</v>
      </c>
    </row>
    <row r="14492" spans="1:9">
      <c r="A14492" t="s">
        <v>261</v>
      </c>
      <c r="B14492" t="s">
        <v>7291</v>
      </c>
      <c r="C14492" t="s">
        <v>7293</v>
      </c>
      <c r="D14492">
        <v>2</v>
      </c>
      <c r="E14492" t="s">
        <v>169</v>
      </c>
      <c r="F14492">
        <v>2</v>
      </c>
      <c r="G14492">
        <v>2</v>
      </c>
      <c r="H14492" s="4" t="str">
        <f t="shared" si="452"/>
        <v>3C18.2</v>
      </c>
      <c r="I14492" s="4" t="str">
        <f t="shared" si="453"/>
        <v>DGND</v>
      </c>
    </row>
    <row r="14493" spans="1:9">
      <c r="A14493" t="s">
        <v>261</v>
      </c>
      <c r="B14493" t="s">
        <v>7291</v>
      </c>
      <c r="C14493" t="s">
        <v>7294</v>
      </c>
      <c r="D14493">
        <v>1</v>
      </c>
      <c r="E14493" t="s">
        <v>4516</v>
      </c>
      <c r="F14493">
        <v>1</v>
      </c>
      <c r="G14493">
        <v>1</v>
      </c>
      <c r="H14493" s="4" t="str">
        <f t="shared" si="452"/>
        <v>3C19.1</v>
      </c>
      <c r="I14493" s="4" t="str">
        <f t="shared" si="453"/>
        <v>SG3_SRC_DVDD33</v>
      </c>
    </row>
    <row r="14494" spans="1:9">
      <c r="A14494" t="s">
        <v>261</v>
      </c>
      <c r="B14494" t="s">
        <v>7291</v>
      </c>
      <c r="C14494" t="s">
        <v>7294</v>
      </c>
      <c r="D14494">
        <v>2</v>
      </c>
      <c r="E14494" t="s">
        <v>169</v>
      </c>
      <c r="F14494">
        <v>2</v>
      </c>
      <c r="G14494">
        <v>2</v>
      </c>
      <c r="H14494" s="4" t="str">
        <f t="shared" si="452"/>
        <v>3C19.2</v>
      </c>
      <c r="I14494" s="4" t="str">
        <f t="shared" si="453"/>
        <v>DGND</v>
      </c>
    </row>
    <row r="14495" spans="1:9">
      <c r="A14495" t="s">
        <v>261</v>
      </c>
      <c r="B14495" t="s">
        <v>7291</v>
      </c>
      <c r="C14495" t="s">
        <v>7295</v>
      </c>
      <c r="D14495">
        <v>1</v>
      </c>
      <c r="E14495" t="s">
        <v>4516</v>
      </c>
      <c r="F14495">
        <v>1</v>
      </c>
      <c r="G14495">
        <v>1</v>
      </c>
      <c r="H14495" s="4" t="str">
        <f t="shared" si="452"/>
        <v>3C292.1</v>
      </c>
      <c r="I14495" s="4" t="str">
        <f t="shared" si="453"/>
        <v>SG3_SRC_DVDD33</v>
      </c>
    </row>
    <row r="14496" spans="1:9">
      <c r="A14496" t="s">
        <v>261</v>
      </c>
      <c r="B14496" t="s">
        <v>7291</v>
      </c>
      <c r="C14496" t="s">
        <v>7295</v>
      </c>
      <c r="D14496">
        <v>2</v>
      </c>
      <c r="E14496" t="s">
        <v>169</v>
      </c>
      <c r="F14496">
        <v>2</v>
      </c>
      <c r="G14496">
        <v>2</v>
      </c>
      <c r="H14496" s="4" t="str">
        <f t="shared" si="452"/>
        <v>3C292.2</v>
      </c>
      <c r="I14496" s="4" t="str">
        <f t="shared" si="453"/>
        <v>DGND</v>
      </c>
    </row>
    <row r="14497" spans="1:9">
      <c r="A14497" t="s">
        <v>261</v>
      </c>
      <c r="B14497" t="s">
        <v>7291</v>
      </c>
      <c r="C14497" t="s">
        <v>7296</v>
      </c>
      <c r="D14497">
        <v>1</v>
      </c>
      <c r="E14497" t="s">
        <v>463</v>
      </c>
      <c r="F14497">
        <v>1</v>
      </c>
      <c r="G14497">
        <v>1</v>
      </c>
      <c r="H14497" s="4" t="str">
        <f t="shared" si="452"/>
        <v>3CS1.1</v>
      </c>
      <c r="I14497" s="4" t="str">
        <f t="shared" si="453"/>
        <v>VDD33_ATX</v>
      </c>
    </row>
    <row r="14498" spans="1:9">
      <c r="A14498" t="s">
        <v>261</v>
      </c>
      <c r="B14498" t="s">
        <v>7291</v>
      </c>
      <c r="C14498" t="s">
        <v>7296</v>
      </c>
      <c r="D14498">
        <v>2</v>
      </c>
      <c r="E14498" t="s">
        <v>169</v>
      </c>
      <c r="F14498">
        <v>2</v>
      </c>
      <c r="G14498">
        <v>2</v>
      </c>
      <c r="H14498" s="4" t="str">
        <f t="shared" si="452"/>
        <v>3CS1.2</v>
      </c>
      <c r="I14498" s="4" t="str">
        <f t="shared" si="453"/>
        <v>DGND</v>
      </c>
    </row>
    <row r="14499" spans="1:9">
      <c r="A14499" t="s">
        <v>261</v>
      </c>
      <c r="B14499" t="s">
        <v>7291</v>
      </c>
      <c r="C14499" t="s">
        <v>7297</v>
      </c>
      <c r="D14499">
        <v>1</v>
      </c>
      <c r="E14499" t="s">
        <v>4915</v>
      </c>
      <c r="F14499">
        <v>1</v>
      </c>
      <c r="G14499">
        <v>1</v>
      </c>
      <c r="H14499" s="4" t="str">
        <f t="shared" si="452"/>
        <v>3CS2.1</v>
      </c>
      <c r="I14499" s="4" t="str">
        <f t="shared" si="453"/>
        <v>SG3_SWR09_OFFLINE</v>
      </c>
    </row>
    <row r="14500" spans="1:9">
      <c r="A14500" t="s">
        <v>261</v>
      </c>
      <c r="B14500" t="s">
        <v>7291</v>
      </c>
      <c r="C14500" t="s">
        <v>7297</v>
      </c>
      <c r="D14500">
        <v>2</v>
      </c>
      <c r="E14500" t="s">
        <v>4916</v>
      </c>
      <c r="F14500">
        <v>2</v>
      </c>
      <c r="G14500">
        <v>2</v>
      </c>
      <c r="H14500" s="4" t="str">
        <f t="shared" si="452"/>
        <v>3CS2.2</v>
      </c>
      <c r="I14500" s="4" t="str">
        <f t="shared" si="453"/>
        <v>S3_SWR1_FB</v>
      </c>
    </row>
    <row r="14501" spans="1:9">
      <c r="A14501" t="s">
        <v>261</v>
      </c>
      <c r="B14501" t="s">
        <v>7291</v>
      </c>
      <c r="C14501" t="s">
        <v>7298</v>
      </c>
      <c r="D14501">
        <v>1</v>
      </c>
      <c r="E14501" t="s">
        <v>4917</v>
      </c>
      <c r="F14501">
        <v>1</v>
      </c>
      <c r="G14501">
        <v>1</v>
      </c>
      <c r="H14501" s="4" t="str">
        <f t="shared" si="452"/>
        <v>3CS3.1</v>
      </c>
      <c r="I14501" s="4" t="str">
        <f t="shared" si="453"/>
        <v>SG3_SRC_DVDD09</v>
      </c>
    </row>
    <row r="14502" spans="1:9">
      <c r="A14502" t="s">
        <v>261</v>
      </c>
      <c r="B14502" t="s">
        <v>7291</v>
      </c>
      <c r="C14502" t="s">
        <v>7298</v>
      </c>
      <c r="D14502">
        <v>2</v>
      </c>
      <c r="E14502" t="s">
        <v>169</v>
      </c>
      <c r="F14502">
        <v>2</v>
      </c>
      <c r="G14502">
        <v>2</v>
      </c>
      <c r="H14502" s="4" t="str">
        <f t="shared" si="452"/>
        <v>3CS3.2</v>
      </c>
      <c r="I14502" s="4" t="str">
        <f t="shared" si="453"/>
        <v>DGND</v>
      </c>
    </row>
    <row r="14503" spans="1:9">
      <c r="A14503" t="s">
        <v>261</v>
      </c>
      <c r="B14503" t="s">
        <v>7291</v>
      </c>
      <c r="C14503" t="s">
        <v>7299</v>
      </c>
      <c r="D14503">
        <v>1</v>
      </c>
      <c r="E14503" t="s">
        <v>4917</v>
      </c>
      <c r="F14503">
        <v>1</v>
      </c>
      <c r="G14503">
        <v>1</v>
      </c>
      <c r="H14503" s="4" t="str">
        <f t="shared" si="452"/>
        <v>3CS4.1</v>
      </c>
      <c r="I14503" s="4" t="str">
        <f t="shared" si="453"/>
        <v>SG3_SRC_DVDD09</v>
      </c>
    </row>
    <row r="14504" spans="1:9">
      <c r="A14504" t="s">
        <v>261</v>
      </c>
      <c r="B14504" t="s">
        <v>7291</v>
      </c>
      <c r="C14504" t="s">
        <v>7299</v>
      </c>
      <c r="D14504">
        <v>2</v>
      </c>
      <c r="E14504" t="s">
        <v>169</v>
      </c>
      <c r="F14504">
        <v>2</v>
      </c>
      <c r="G14504">
        <v>2</v>
      </c>
      <c r="H14504" s="4" t="str">
        <f t="shared" si="452"/>
        <v>3CS4.2</v>
      </c>
      <c r="I14504" s="4" t="str">
        <f t="shared" si="453"/>
        <v>DGND</v>
      </c>
    </row>
    <row r="14505" spans="1:9">
      <c r="A14505" t="s">
        <v>261</v>
      </c>
      <c r="B14505" t="s">
        <v>7291</v>
      </c>
      <c r="C14505" t="s">
        <v>7300</v>
      </c>
      <c r="D14505">
        <v>1</v>
      </c>
      <c r="E14505" t="s">
        <v>4918</v>
      </c>
      <c r="F14505">
        <v>1</v>
      </c>
      <c r="G14505">
        <v>1</v>
      </c>
      <c r="H14505" s="4" t="str">
        <f t="shared" si="452"/>
        <v>3CS5.1</v>
      </c>
      <c r="I14505" s="4" t="str">
        <f t="shared" si="453"/>
        <v>S3_SWR1_EN</v>
      </c>
    </row>
    <row r="14506" spans="1:9">
      <c r="A14506" t="s">
        <v>261</v>
      </c>
      <c r="B14506" t="s">
        <v>7291</v>
      </c>
      <c r="C14506" t="s">
        <v>7300</v>
      </c>
      <c r="D14506">
        <v>2</v>
      </c>
      <c r="E14506" t="s">
        <v>169</v>
      </c>
      <c r="F14506">
        <v>2</v>
      </c>
      <c r="G14506">
        <v>2</v>
      </c>
      <c r="H14506" s="4" t="str">
        <f t="shared" si="452"/>
        <v>3CS5.2</v>
      </c>
      <c r="I14506" s="4" t="str">
        <f t="shared" si="453"/>
        <v>DGND</v>
      </c>
    </row>
    <row r="14507" spans="1:9">
      <c r="A14507" t="s">
        <v>261</v>
      </c>
      <c r="B14507" t="s">
        <v>7291</v>
      </c>
      <c r="C14507" t="s">
        <v>7301</v>
      </c>
      <c r="D14507">
        <v>1</v>
      </c>
      <c r="E14507" t="s">
        <v>4919</v>
      </c>
      <c r="F14507">
        <v>1</v>
      </c>
      <c r="G14507">
        <v>1</v>
      </c>
      <c r="H14507" s="4" t="str">
        <f t="shared" si="452"/>
        <v>3LX1.1</v>
      </c>
      <c r="I14507" s="4" t="str">
        <f t="shared" si="453"/>
        <v>S3_SWR1_LX</v>
      </c>
    </row>
    <row r="14508" spans="1:9">
      <c r="A14508" t="s">
        <v>261</v>
      </c>
      <c r="B14508" t="s">
        <v>7291</v>
      </c>
      <c r="C14508" t="s">
        <v>7301</v>
      </c>
      <c r="D14508">
        <v>2</v>
      </c>
      <c r="E14508" t="s">
        <v>4915</v>
      </c>
      <c r="F14508">
        <v>2</v>
      </c>
      <c r="G14508">
        <v>2</v>
      </c>
      <c r="H14508" s="4" t="str">
        <f t="shared" si="452"/>
        <v>3LX1.2</v>
      </c>
      <c r="I14508" s="4" t="str">
        <f t="shared" si="453"/>
        <v>SG3_SWR09_OFFLINE</v>
      </c>
    </row>
    <row r="14509" spans="1:9">
      <c r="A14509" t="s">
        <v>261</v>
      </c>
      <c r="B14509" t="s">
        <v>7291</v>
      </c>
      <c r="C14509" t="s">
        <v>7310</v>
      </c>
      <c r="D14509">
        <v>1</v>
      </c>
      <c r="E14509" t="s">
        <v>463</v>
      </c>
      <c r="F14509">
        <v>1</v>
      </c>
      <c r="G14509">
        <v>1</v>
      </c>
      <c r="H14509" s="4" t="str">
        <f t="shared" si="452"/>
        <v>3R548.1</v>
      </c>
      <c r="I14509" s="4" t="str">
        <f t="shared" si="453"/>
        <v>VDD33_ATX</v>
      </c>
    </row>
    <row r="14510" spans="1:9">
      <c r="A14510" t="s">
        <v>261</v>
      </c>
      <c r="B14510" t="s">
        <v>7291</v>
      </c>
      <c r="C14510" t="s">
        <v>7310</v>
      </c>
      <c r="D14510">
        <v>2</v>
      </c>
      <c r="E14510" t="s">
        <v>4918</v>
      </c>
      <c r="F14510">
        <v>2</v>
      </c>
      <c r="G14510">
        <v>2</v>
      </c>
      <c r="H14510" s="4" t="str">
        <f t="shared" si="452"/>
        <v>3R548.2</v>
      </c>
      <c r="I14510" s="4" t="str">
        <f t="shared" si="453"/>
        <v>S3_SWR1_EN</v>
      </c>
    </row>
    <row r="14511" spans="1:9">
      <c r="A14511" t="s">
        <v>261</v>
      </c>
      <c r="B14511" t="s">
        <v>7291</v>
      </c>
      <c r="C14511" t="s">
        <v>9845</v>
      </c>
      <c r="D14511">
        <v>1</v>
      </c>
      <c r="E14511" t="s">
        <v>463</v>
      </c>
      <c r="F14511">
        <v>1</v>
      </c>
      <c r="G14511">
        <v>1</v>
      </c>
      <c r="H14511" s="4" t="str">
        <f t="shared" si="452"/>
        <v>3R586.1</v>
      </c>
      <c r="I14511" s="4" t="str">
        <f t="shared" si="453"/>
        <v>VDD33_ATX</v>
      </c>
    </row>
    <row r="14512" spans="1:9">
      <c r="A14512" t="s">
        <v>261</v>
      </c>
      <c r="B14512" t="s">
        <v>7291</v>
      </c>
      <c r="C14512" t="s">
        <v>9845</v>
      </c>
      <c r="D14512">
        <v>2</v>
      </c>
      <c r="E14512" t="s">
        <v>4516</v>
      </c>
      <c r="F14512">
        <v>2</v>
      </c>
      <c r="G14512">
        <v>2</v>
      </c>
      <c r="H14512" s="4" t="str">
        <f t="shared" si="452"/>
        <v>3R586.2</v>
      </c>
      <c r="I14512" s="4" t="str">
        <f t="shared" si="453"/>
        <v>SG3_SRC_DVDD33</v>
      </c>
    </row>
    <row r="14513" spans="1:9">
      <c r="A14513" t="s">
        <v>261</v>
      </c>
      <c r="B14513" t="s">
        <v>7291</v>
      </c>
      <c r="C14513" t="s">
        <v>7311</v>
      </c>
      <c r="D14513">
        <v>1</v>
      </c>
      <c r="E14513" t="s">
        <v>4915</v>
      </c>
      <c r="F14513">
        <v>1</v>
      </c>
      <c r="G14513">
        <v>1</v>
      </c>
      <c r="H14513" s="4" t="str">
        <f t="shared" si="452"/>
        <v>3RB7.1</v>
      </c>
      <c r="I14513" s="4" t="str">
        <f t="shared" si="453"/>
        <v>SG3_SWR09_OFFLINE</v>
      </c>
    </row>
    <row r="14514" spans="1:9">
      <c r="A14514" t="s">
        <v>261</v>
      </c>
      <c r="B14514" t="s">
        <v>7291</v>
      </c>
      <c r="C14514" t="s">
        <v>7311</v>
      </c>
      <c r="D14514">
        <v>2</v>
      </c>
      <c r="E14514" t="s">
        <v>4916</v>
      </c>
      <c r="F14514">
        <v>2</v>
      </c>
      <c r="G14514">
        <v>2</v>
      </c>
      <c r="H14514" s="4" t="str">
        <f t="shared" si="452"/>
        <v>3RB7.2</v>
      </c>
      <c r="I14514" s="4" t="str">
        <f t="shared" si="453"/>
        <v>S3_SWR1_FB</v>
      </c>
    </row>
    <row r="14515" spans="1:9">
      <c r="A14515" t="s">
        <v>261</v>
      </c>
      <c r="B14515" t="s">
        <v>7291</v>
      </c>
      <c r="C14515" t="s">
        <v>7312</v>
      </c>
      <c r="D14515">
        <v>1</v>
      </c>
      <c r="E14515" t="s">
        <v>4916</v>
      </c>
      <c r="F14515">
        <v>1</v>
      </c>
      <c r="G14515">
        <v>1</v>
      </c>
      <c r="H14515" s="4" t="str">
        <f t="shared" si="452"/>
        <v>3RB8.1</v>
      </c>
      <c r="I14515" s="4" t="str">
        <f t="shared" si="453"/>
        <v>S3_SWR1_FB</v>
      </c>
    </row>
    <row r="14516" spans="1:9">
      <c r="A14516" t="s">
        <v>261</v>
      </c>
      <c r="B14516" t="s">
        <v>7291</v>
      </c>
      <c r="C14516" t="s">
        <v>7312</v>
      </c>
      <c r="D14516">
        <v>2</v>
      </c>
      <c r="E14516" t="s">
        <v>169</v>
      </c>
      <c r="F14516">
        <v>2</v>
      </c>
      <c r="G14516">
        <v>2</v>
      </c>
      <c r="H14516" s="4" t="str">
        <f t="shared" si="452"/>
        <v>3RB8.2</v>
      </c>
      <c r="I14516" s="4" t="str">
        <f t="shared" si="453"/>
        <v>DGND</v>
      </c>
    </row>
    <row r="14517" spans="1:9">
      <c r="A14517" t="s">
        <v>261</v>
      </c>
      <c r="B14517" t="s">
        <v>7291</v>
      </c>
      <c r="C14517" t="s">
        <v>7313</v>
      </c>
      <c r="D14517">
        <v>1</v>
      </c>
      <c r="E14517" t="s">
        <v>4920</v>
      </c>
      <c r="F14517">
        <v>1</v>
      </c>
      <c r="G14517">
        <v>1</v>
      </c>
      <c r="H14517" s="4" t="str">
        <f t="shared" si="452"/>
        <v>3RS6.1</v>
      </c>
      <c r="I14517" s="4" t="str">
        <f t="shared" si="453"/>
        <v>S3_SWR1_VIN</v>
      </c>
    </row>
    <row r="14518" spans="1:9">
      <c r="A14518" t="s">
        <v>261</v>
      </c>
      <c r="B14518" t="s">
        <v>7291</v>
      </c>
      <c r="C14518" t="s">
        <v>7313</v>
      </c>
      <c r="D14518">
        <v>2</v>
      </c>
      <c r="E14518" t="s">
        <v>4921</v>
      </c>
      <c r="F14518">
        <v>2</v>
      </c>
      <c r="G14518">
        <v>2</v>
      </c>
      <c r="H14518" s="4" t="str">
        <f t="shared" si="452"/>
        <v>3RS6.2</v>
      </c>
      <c r="I14518" s="4" t="str">
        <f t="shared" si="453"/>
        <v>S3_SWR1_PG</v>
      </c>
    </row>
    <row r="14519" spans="1:9">
      <c r="A14519" t="s">
        <v>261</v>
      </c>
      <c r="B14519" t="s">
        <v>7291</v>
      </c>
      <c r="C14519" t="s">
        <v>7314</v>
      </c>
      <c r="D14519">
        <v>1</v>
      </c>
      <c r="E14519" t="s">
        <v>4915</v>
      </c>
      <c r="F14519">
        <v>1</v>
      </c>
      <c r="G14519">
        <v>1</v>
      </c>
      <c r="H14519" s="4" t="str">
        <f t="shared" si="452"/>
        <v>3RS7.1</v>
      </c>
      <c r="I14519" s="4" t="str">
        <f t="shared" si="453"/>
        <v>SG3_SWR09_OFFLINE</v>
      </c>
    </row>
    <row r="14520" spans="1:9">
      <c r="A14520" t="s">
        <v>261</v>
      </c>
      <c r="B14520" t="s">
        <v>7291</v>
      </c>
      <c r="C14520" t="s">
        <v>7314</v>
      </c>
      <c r="D14520">
        <v>2</v>
      </c>
      <c r="E14520" t="s">
        <v>4917</v>
      </c>
      <c r="F14520">
        <v>2</v>
      </c>
      <c r="G14520">
        <v>2</v>
      </c>
      <c r="H14520" s="4" t="str">
        <f t="shared" si="452"/>
        <v>3RS7.2</v>
      </c>
      <c r="I14520" s="4" t="str">
        <f t="shared" si="453"/>
        <v>SG3_SRC_DVDD09</v>
      </c>
    </row>
    <row r="14521" spans="1:9">
      <c r="A14521" t="s">
        <v>261</v>
      </c>
      <c r="B14521" t="s">
        <v>7291</v>
      </c>
      <c r="C14521" t="s">
        <v>7315</v>
      </c>
      <c r="D14521">
        <v>1</v>
      </c>
      <c r="E14521" t="s">
        <v>463</v>
      </c>
      <c r="F14521">
        <v>1</v>
      </c>
      <c r="G14521">
        <v>1</v>
      </c>
      <c r="H14521" s="4" t="str">
        <f t="shared" si="452"/>
        <v>3RS9.1</v>
      </c>
      <c r="I14521" s="4" t="str">
        <f t="shared" si="453"/>
        <v>VDD33_ATX</v>
      </c>
    </row>
    <row r="14522" spans="1:9">
      <c r="A14522" t="s">
        <v>261</v>
      </c>
      <c r="B14522" t="s">
        <v>7291</v>
      </c>
      <c r="C14522" t="s">
        <v>7315</v>
      </c>
      <c r="D14522">
        <v>2</v>
      </c>
      <c r="E14522" t="s">
        <v>4920</v>
      </c>
      <c r="F14522">
        <v>2</v>
      </c>
      <c r="G14522">
        <v>2</v>
      </c>
      <c r="H14522" s="4" t="str">
        <f t="shared" si="452"/>
        <v>3RS9.2</v>
      </c>
      <c r="I14522" s="4" t="str">
        <f t="shared" si="453"/>
        <v>S3_SWR1_VIN</v>
      </c>
    </row>
    <row r="14523" spans="1:9">
      <c r="A14523" t="s">
        <v>261</v>
      </c>
      <c r="B14523" t="s">
        <v>7291</v>
      </c>
      <c r="C14523" t="s">
        <v>7316</v>
      </c>
      <c r="D14523" t="s">
        <v>883</v>
      </c>
      <c r="E14523" t="s">
        <v>4918</v>
      </c>
      <c r="F14523">
        <v>7</v>
      </c>
      <c r="G14523" t="s">
        <v>883</v>
      </c>
      <c r="H14523" s="4" t="str">
        <f t="shared" si="452"/>
        <v>3SWR1.7</v>
      </c>
      <c r="I14523" s="4" t="str">
        <f t="shared" si="453"/>
        <v>S3_SWR1_EN</v>
      </c>
    </row>
    <row r="14524" spans="1:9">
      <c r="A14524" t="s">
        <v>261</v>
      </c>
      <c r="B14524" t="s">
        <v>7291</v>
      </c>
      <c r="C14524" t="s">
        <v>7316</v>
      </c>
      <c r="D14524" t="s">
        <v>1812</v>
      </c>
      <c r="E14524" t="s">
        <v>169</v>
      </c>
      <c r="F14524" t="s">
        <v>174</v>
      </c>
      <c r="G14524" t="s">
        <v>1812</v>
      </c>
      <c r="H14524" s="4" t="str">
        <f t="shared" si="452"/>
        <v>3SWR1.EP</v>
      </c>
      <c r="I14524" s="4" t="str">
        <f t="shared" si="453"/>
        <v>DGND</v>
      </c>
    </row>
    <row r="14525" spans="1:9">
      <c r="A14525" t="s">
        <v>261</v>
      </c>
      <c r="B14525" t="s">
        <v>7291</v>
      </c>
      <c r="C14525" t="s">
        <v>7316</v>
      </c>
      <c r="D14525" t="s">
        <v>875</v>
      </c>
      <c r="E14525" t="s">
        <v>4916</v>
      </c>
      <c r="F14525">
        <v>1</v>
      </c>
      <c r="G14525" t="s">
        <v>875</v>
      </c>
      <c r="H14525" s="4" t="str">
        <f t="shared" si="452"/>
        <v>3SWR1.1</v>
      </c>
      <c r="I14525" s="4" t="str">
        <f t="shared" si="453"/>
        <v>S3_SWR1_FB</v>
      </c>
    </row>
    <row r="14526" spans="1:9">
      <c r="A14526" t="s">
        <v>261</v>
      </c>
      <c r="B14526" t="s">
        <v>7291</v>
      </c>
      <c r="C14526" t="s">
        <v>7316</v>
      </c>
      <c r="D14526" t="s">
        <v>1813</v>
      </c>
      <c r="E14526" t="s">
        <v>4920</v>
      </c>
      <c r="F14526">
        <v>3</v>
      </c>
      <c r="G14526" t="s">
        <v>1813</v>
      </c>
      <c r="H14526" s="4" t="str">
        <f t="shared" si="452"/>
        <v>3SWR1.3</v>
      </c>
      <c r="I14526" s="4" t="str">
        <f t="shared" si="453"/>
        <v>S3_SWR1_VIN</v>
      </c>
    </row>
    <row r="14527" spans="1:9">
      <c r="A14527" t="s">
        <v>261</v>
      </c>
      <c r="B14527" t="s">
        <v>7291</v>
      </c>
      <c r="C14527" t="s">
        <v>7316</v>
      </c>
      <c r="D14527" t="s">
        <v>1814</v>
      </c>
      <c r="E14527" t="s">
        <v>4919</v>
      </c>
      <c r="F14527">
        <v>6</v>
      </c>
      <c r="G14527" t="s">
        <v>1814</v>
      </c>
      <c r="H14527" s="4" t="str">
        <f t="shared" si="452"/>
        <v>3SWR1.6</v>
      </c>
      <c r="I14527" s="4" t="str">
        <f t="shared" si="453"/>
        <v>S3_SWR1_LX</v>
      </c>
    </row>
    <row r="14528" spans="1:9">
      <c r="A14528" t="s">
        <v>261</v>
      </c>
      <c r="B14528" t="s">
        <v>7291</v>
      </c>
      <c r="C14528" t="s">
        <v>7316</v>
      </c>
      <c r="D14528" t="s">
        <v>864</v>
      </c>
      <c r="F14528">
        <v>5</v>
      </c>
      <c r="G14528" t="s">
        <v>864</v>
      </c>
      <c r="H14528" s="4" t="str">
        <f t="shared" si="452"/>
        <v>3SWR1.5</v>
      </c>
      <c r="I14528" s="4">
        <f t="shared" si="453"/>
        <v>0</v>
      </c>
    </row>
    <row r="14529" spans="1:9">
      <c r="A14529" t="s">
        <v>261</v>
      </c>
      <c r="B14529" t="s">
        <v>7291</v>
      </c>
      <c r="C14529" t="s">
        <v>7316</v>
      </c>
      <c r="D14529" t="s">
        <v>1815</v>
      </c>
      <c r="E14529" t="s">
        <v>4921</v>
      </c>
      <c r="F14529">
        <v>2</v>
      </c>
      <c r="G14529" t="s">
        <v>1815</v>
      </c>
      <c r="H14529" s="4" t="str">
        <f t="shared" si="452"/>
        <v>3SWR1.2</v>
      </c>
      <c r="I14529" s="4" t="str">
        <f t="shared" si="453"/>
        <v>S3_SWR1_PG</v>
      </c>
    </row>
    <row r="14530" spans="1:9">
      <c r="A14530" t="s">
        <v>261</v>
      </c>
      <c r="B14530" t="s">
        <v>7291</v>
      </c>
      <c r="C14530" t="s">
        <v>7316</v>
      </c>
      <c r="D14530" t="s">
        <v>1816</v>
      </c>
      <c r="E14530" t="s">
        <v>169</v>
      </c>
      <c r="F14530">
        <v>4</v>
      </c>
      <c r="G14530" t="s">
        <v>1816</v>
      </c>
      <c r="H14530" s="4" t="str">
        <f t="shared" ref="H14530:H14593" si="454">CONCATENATE(C14530,".",F14530)</f>
        <v>3SWR1.4</v>
      </c>
      <c r="I14530" s="4" t="str">
        <f t="shared" ref="I14530:I14593" si="455">E14530</f>
        <v>DGND</v>
      </c>
    </row>
    <row r="14531" spans="1:9">
      <c r="A14531" t="s">
        <v>261</v>
      </c>
      <c r="B14531" t="s">
        <v>7291</v>
      </c>
      <c r="C14531" t="s">
        <v>7316</v>
      </c>
      <c r="D14531" t="s">
        <v>1817</v>
      </c>
      <c r="E14531" t="s">
        <v>169</v>
      </c>
      <c r="F14531">
        <v>8</v>
      </c>
      <c r="G14531" t="s">
        <v>1817</v>
      </c>
      <c r="H14531" s="4" t="str">
        <f t="shared" si="454"/>
        <v>3SWR1.8</v>
      </c>
      <c r="I14531" s="4" t="str">
        <f t="shared" si="455"/>
        <v>DGND</v>
      </c>
    </row>
    <row r="14532" spans="1:9">
      <c r="A14532" t="s">
        <v>261</v>
      </c>
      <c r="B14532" t="s">
        <v>7291</v>
      </c>
      <c r="C14532" t="s">
        <v>7317</v>
      </c>
      <c r="D14532">
        <v>1</v>
      </c>
      <c r="E14532" t="s">
        <v>4639</v>
      </c>
      <c r="F14532">
        <v>1</v>
      </c>
      <c r="G14532">
        <v>1</v>
      </c>
      <c r="H14532" s="4" t="str">
        <f t="shared" si="454"/>
        <v>S3_DPS_AVDD09.1</v>
      </c>
      <c r="I14532" s="4" t="str">
        <f t="shared" si="455"/>
        <v>S3_APWR_03F</v>
      </c>
    </row>
    <row r="14533" spans="1:9">
      <c r="A14533" t="s">
        <v>261</v>
      </c>
      <c r="B14533" t="s">
        <v>7291</v>
      </c>
      <c r="C14533" t="s">
        <v>7317</v>
      </c>
      <c r="D14533">
        <v>2</v>
      </c>
      <c r="E14533" t="s">
        <v>4917</v>
      </c>
      <c r="F14533">
        <v>2</v>
      </c>
      <c r="G14533">
        <v>2</v>
      </c>
      <c r="H14533" s="4" t="str">
        <f t="shared" si="454"/>
        <v>S3_DPS_AVDD09.2</v>
      </c>
      <c r="I14533" s="4" t="str">
        <f t="shared" si="455"/>
        <v>SG3_SRC_DVDD09</v>
      </c>
    </row>
    <row r="14534" spans="1:9">
      <c r="A14534" t="s">
        <v>261</v>
      </c>
      <c r="B14534" t="s">
        <v>7291</v>
      </c>
      <c r="C14534" t="s">
        <v>7318</v>
      </c>
      <c r="D14534">
        <v>1</v>
      </c>
      <c r="E14534" t="s">
        <v>4888</v>
      </c>
      <c r="F14534">
        <v>1</v>
      </c>
      <c r="G14534">
        <v>1</v>
      </c>
      <c r="H14534" s="4" t="str">
        <f t="shared" si="454"/>
        <v>S3_DPS_AVDD33.1</v>
      </c>
      <c r="I14534" s="4" t="str">
        <f t="shared" si="455"/>
        <v>S3_APWR_06+1F</v>
      </c>
    </row>
    <row r="14535" spans="1:9">
      <c r="A14535" t="s">
        <v>261</v>
      </c>
      <c r="B14535" t="s">
        <v>7291</v>
      </c>
      <c r="C14535" t="s">
        <v>7318</v>
      </c>
      <c r="D14535">
        <v>2</v>
      </c>
      <c r="E14535" t="s">
        <v>4516</v>
      </c>
      <c r="F14535">
        <v>2</v>
      </c>
      <c r="G14535">
        <v>2</v>
      </c>
      <c r="H14535" s="4" t="str">
        <f t="shared" si="454"/>
        <v>S3_DPS_AVDD33.2</v>
      </c>
      <c r="I14535" s="4" t="str">
        <f t="shared" si="455"/>
        <v>SG3_SRC_DVDD33</v>
      </c>
    </row>
    <row r="14536" spans="1:9">
      <c r="A14536" t="s">
        <v>261</v>
      </c>
      <c r="B14536" t="s">
        <v>7291</v>
      </c>
      <c r="C14536" t="s">
        <v>7319</v>
      </c>
      <c r="D14536">
        <v>1</v>
      </c>
      <c r="E14536" t="s">
        <v>4880</v>
      </c>
      <c r="F14536">
        <v>1</v>
      </c>
      <c r="G14536">
        <v>1</v>
      </c>
      <c r="H14536" s="4" t="str">
        <f t="shared" si="454"/>
        <v>S3_DPS_DVDD09.1</v>
      </c>
      <c r="I14536" s="4" t="str">
        <f t="shared" si="455"/>
        <v>S3_APWR_01+1F</v>
      </c>
    </row>
    <row r="14537" spans="1:9">
      <c r="A14537" t="s">
        <v>261</v>
      </c>
      <c r="B14537" t="s">
        <v>7291</v>
      </c>
      <c r="C14537" t="s">
        <v>7319</v>
      </c>
      <c r="D14537">
        <v>2</v>
      </c>
      <c r="E14537" t="s">
        <v>4917</v>
      </c>
      <c r="F14537">
        <v>2</v>
      </c>
      <c r="G14537">
        <v>2</v>
      </c>
      <c r="H14537" s="4" t="str">
        <f t="shared" si="454"/>
        <v>S3_DPS_DVDD09.2</v>
      </c>
      <c r="I14537" s="4" t="str">
        <f t="shared" si="455"/>
        <v>SG3_SRC_DVDD09</v>
      </c>
    </row>
    <row r="14538" spans="1:9">
      <c r="A14538" t="s">
        <v>261</v>
      </c>
      <c r="B14538" t="s">
        <v>7291</v>
      </c>
      <c r="C14538" t="s">
        <v>4891</v>
      </c>
      <c r="D14538">
        <v>1</v>
      </c>
      <c r="E14538" t="s">
        <v>4891</v>
      </c>
      <c r="F14538">
        <v>1</v>
      </c>
      <c r="G14538">
        <v>1</v>
      </c>
      <c r="H14538" s="4" t="str">
        <f t="shared" si="454"/>
        <v>S3_DPS_DVDD33.1</v>
      </c>
      <c r="I14538" s="4" t="str">
        <f t="shared" si="455"/>
        <v>S3_DPS_DVDD33</v>
      </c>
    </row>
    <row r="14539" spans="1:9">
      <c r="A14539" t="s">
        <v>261</v>
      </c>
      <c r="B14539" t="s">
        <v>7291</v>
      </c>
      <c r="C14539" t="s">
        <v>4891</v>
      </c>
      <c r="D14539">
        <v>2</v>
      </c>
      <c r="E14539" t="s">
        <v>4516</v>
      </c>
      <c r="F14539">
        <v>2</v>
      </c>
      <c r="G14539">
        <v>2</v>
      </c>
      <c r="H14539" s="4" t="str">
        <f t="shared" si="454"/>
        <v>S3_DPS_DVDD33.2</v>
      </c>
      <c r="I14539" s="4" t="str">
        <f t="shared" si="455"/>
        <v>SG3_SRC_DVDD33</v>
      </c>
    </row>
    <row r="14540" spans="1:9">
      <c r="A14540" t="s">
        <v>261</v>
      </c>
      <c r="B14540" t="s">
        <v>7291</v>
      </c>
      <c r="C14540" t="s">
        <v>7320</v>
      </c>
      <c r="D14540">
        <v>1</v>
      </c>
      <c r="E14540" t="s">
        <v>4900</v>
      </c>
      <c r="F14540">
        <v>1</v>
      </c>
      <c r="G14540">
        <v>1</v>
      </c>
      <c r="H14540" s="4" t="str">
        <f t="shared" si="454"/>
        <v>S3_DPS_GPIO_P015.1</v>
      </c>
      <c r="I14540" s="4" t="str">
        <f t="shared" si="455"/>
        <v>S3_APWR_08F</v>
      </c>
    </row>
    <row r="14541" spans="1:9">
      <c r="A14541" t="s">
        <v>261</v>
      </c>
      <c r="B14541" t="s">
        <v>7291</v>
      </c>
      <c r="C14541" t="s">
        <v>7320</v>
      </c>
      <c r="D14541">
        <v>2</v>
      </c>
      <c r="E14541" t="s">
        <v>4516</v>
      </c>
      <c r="F14541">
        <v>2</v>
      </c>
      <c r="G14541">
        <v>2</v>
      </c>
      <c r="H14541" s="4" t="str">
        <f t="shared" si="454"/>
        <v>S3_DPS_GPIO_P015.2</v>
      </c>
      <c r="I14541" s="4" t="str">
        <f t="shared" si="455"/>
        <v>SG3_SRC_DVDD33</v>
      </c>
    </row>
    <row r="14542" spans="1:9">
      <c r="A14542" t="s">
        <v>261</v>
      </c>
      <c r="B14542" t="s">
        <v>7291</v>
      </c>
      <c r="C14542" t="s">
        <v>4892</v>
      </c>
      <c r="D14542">
        <v>1</v>
      </c>
      <c r="E14542" t="s">
        <v>4896</v>
      </c>
      <c r="F14542">
        <v>1</v>
      </c>
      <c r="G14542">
        <v>1</v>
      </c>
      <c r="H14542" s="4" t="str">
        <f t="shared" si="454"/>
        <v>S3_DPS_LDOIN.1</v>
      </c>
      <c r="I14542" s="4" t="str">
        <f t="shared" si="455"/>
        <v>S3_APWR_04F</v>
      </c>
    </row>
    <row r="14543" spans="1:9">
      <c r="A14543" t="s">
        <v>261</v>
      </c>
      <c r="B14543" t="s">
        <v>7291</v>
      </c>
      <c r="C14543" t="s">
        <v>4892</v>
      </c>
      <c r="D14543">
        <v>2</v>
      </c>
      <c r="E14543" t="s">
        <v>4516</v>
      </c>
      <c r="F14543">
        <v>2</v>
      </c>
      <c r="G14543">
        <v>2</v>
      </c>
      <c r="H14543" s="4" t="str">
        <f t="shared" si="454"/>
        <v>S3_DPS_LDOIN.2</v>
      </c>
      <c r="I14543" s="4" t="str">
        <f t="shared" si="455"/>
        <v>SG3_SRC_DVDD33</v>
      </c>
    </row>
    <row r="14544" spans="1:9">
      <c r="A14544" t="s">
        <v>261</v>
      </c>
      <c r="B14544" t="s">
        <v>7291</v>
      </c>
      <c r="C14544" t="s">
        <v>7322</v>
      </c>
      <c r="D14544">
        <v>1</v>
      </c>
      <c r="E14544" t="s">
        <v>4916</v>
      </c>
      <c r="F14544">
        <v>1</v>
      </c>
      <c r="G14544">
        <v>1</v>
      </c>
      <c r="H14544" s="4" t="str">
        <f t="shared" si="454"/>
        <v>SG3_SWR1_FB.1</v>
      </c>
      <c r="I14544" s="4" t="str">
        <f t="shared" si="455"/>
        <v>S3_SWR1_FB</v>
      </c>
    </row>
    <row r="14545" spans="1:9">
      <c r="A14545" t="s">
        <v>261</v>
      </c>
      <c r="B14545" t="s">
        <v>7291</v>
      </c>
      <c r="C14545" t="s">
        <v>7322</v>
      </c>
      <c r="D14545">
        <v>2</v>
      </c>
      <c r="E14545" t="s">
        <v>169</v>
      </c>
      <c r="F14545">
        <v>2</v>
      </c>
      <c r="G14545">
        <v>2</v>
      </c>
      <c r="H14545" s="4" t="str">
        <f t="shared" si="454"/>
        <v>SG3_SWR1_FB.2</v>
      </c>
      <c r="I14545" s="4" t="str">
        <f t="shared" si="455"/>
        <v>DGND</v>
      </c>
    </row>
    <row r="14546" spans="1:9">
      <c r="A14546" t="s">
        <v>261</v>
      </c>
      <c r="B14546" t="s">
        <v>7323</v>
      </c>
      <c r="C14546" t="s">
        <v>7324</v>
      </c>
      <c r="D14546">
        <v>1</v>
      </c>
      <c r="E14546" t="s">
        <v>4922</v>
      </c>
      <c r="F14546">
        <v>1</v>
      </c>
      <c r="G14546">
        <v>1</v>
      </c>
      <c r="H14546" s="4" t="str">
        <f t="shared" si="454"/>
        <v>3BDG1.1</v>
      </c>
      <c r="I14546" s="4" t="str">
        <f t="shared" si="455"/>
        <v>SG3_DVDD09</v>
      </c>
    </row>
    <row r="14547" spans="1:9">
      <c r="A14547" t="s">
        <v>261</v>
      </c>
      <c r="B14547" t="s">
        <v>7323</v>
      </c>
      <c r="C14547" t="s">
        <v>7324</v>
      </c>
      <c r="D14547">
        <v>2</v>
      </c>
      <c r="E14547" t="s">
        <v>4917</v>
      </c>
      <c r="F14547">
        <v>2</v>
      </c>
      <c r="G14547">
        <v>2</v>
      </c>
      <c r="H14547" s="4" t="str">
        <f t="shared" si="454"/>
        <v>3BDG1.2</v>
      </c>
      <c r="I14547" s="4" t="str">
        <f t="shared" si="455"/>
        <v>SG3_SRC_DVDD09</v>
      </c>
    </row>
    <row r="14548" spans="1:9">
      <c r="A14548" t="s">
        <v>261</v>
      </c>
      <c r="B14548" t="s">
        <v>7323</v>
      </c>
      <c r="C14548" t="s">
        <v>7325</v>
      </c>
      <c r="D14548">
        <v>1</v>
      </c>
      <c r="E14548" t="s">
        <v>4923</v>
      </c>
      <c r="F14548">
        <v>1</v>
      </c>
      <c r="G14548">
        <v>1</v>
      </c>
      <c r="H14548" s="4" t="str">
        <f t="shared" si="454"/>
        <v>3BDG2.1</v>
      </c>
      <c r="I14548" s="4" t="str">
        <f t="shared" si="455"/>
        <v>SG3_AVDD09</v>
      </c>
    </row>
    <row r="14549" spans="1:9">
      <c r="A14549" t="s">
        <v>261</v>
      </c>
      <c r="B14549" t="s">
        <v>7323</v>
      </c>
      <c r="C14549" t="s">
        <v>7325</v>
      </c>
      <c r="D14549">
        <v>2</v>
      </c>
      <c r="E14549" t="s">
        <v>4917</v>
      </c>
      <c r="F14549">
        <v>2</v>
      </c>
      <c r="G14549">
        <v>2</v>
      </c>
      <c r="H14549" s="4" t="str">
        <f t="shared" si="454"/>
        <v>3BDG2.2</v>
      </c>
      <c r="I14549" s="4" t="str">
        <f t="shared" si="455"/>
        <v>SG3_SRC_DVDD09</v>
      </c>
    </row>
    <row r="14550" spans="1:9">
      <c r="A14550" t="s">
        <v>261</v>
      </c>
      <c r="B14550" t="s">
        <v>7323</v>
      </c>
      <c r="C14550" t="s">
        <v>8431</v>
      </c>
      <c r="D14550">
        <v>1</v>
      </c>
      <c r="E14550" t="s">
        <v>4922</v>
      </c>
      <c r="F14550">
        <v>1</v>
      </c>
      <c r="G14550">
        <v>1</v>
      </c>
      <c r="H14550" s="4" t="str">
        <f t="shared" si="454"/>
        <v>3BDG19.1</v>
      </c>
      <c r="I14550" s="4" t="str">
        <f t="shared" si="455"/>
        <v>SG3_DVDD09</v>
      </c>
    </row>
    <row r="14551" spans="1:9">
      <c r="A14551" t="s">
        <v>261</v>
      </c>
      <c r="B14551" t="s">
        <v>7323</v>
      </c>
      <c r="C14551" t="s">
        <v>8431</v>
      </c>
      <c r="D14551">
        <v>2</v>
      </c>
      <c r="E14551" t="s">
        <v>4917</v>
      </c>
      <c r="F14551">
        <v>2</v>
      </c>
      <c r="G14551">
        <v>2</v>
      </c>
      <c r="H14551" s="4" t="str">
        <f t="shared" si="454"/>
        <v>3BDG19.2</v>
      </c>
      <c r="I14551" s="4" t="str">
        <f t="shared" si="455"/>
        <v>SG3_SRC_DVDD09</v>
      </c>
    </row>
    <row r="14552" spans="1:9">
      <c r="A14552" t="s">
        <v>261</v>
      </c>
      <c r="B14552" t="s">
        <v>7323</v>
      </c>
      <c r="C14552" t="s">
        <v>8432</v>
      </c>
      <c r="D14552">
        <v>1</v>
      </c>
      <c r="E14552" t="s">
        <v>4922</v>
      </c>
      <c r="F14552">
        <v>1</v>
      </c>
      <c r="G14552">
        <v>1</v>
      </c>
      <c r="H14552" s="4" t="str">
        <f t="shared" si="454"/>
        <v>3BDG20.1</v>
      </c>
      <c r="I14552" s="4" t="str">
        <f t="shared" si="455"/>
        <v>SG3_DVDD09</v>
      </c>
    </row>
    <row r="14553" spans="1:9">
      <c r="A14553" t="s">
        <v>261</v>
      </c>
      <c r="B14553" t="s">
        <v>7323</v>
      </c>
      <c r="C14553" t="s">
        <v>8432</v>
      </c>
      <c r="D14553">
        <v>2</v>
      </c>
      <c r="E14553" t="s">
        <v>4917</v>
      </c>
      <c r="F14553">
        <v>2</v>
      </c>
      <c r="G14553">
        <v>2</v>
      </c>
      <c r="H14553" s="4" t="str">
        <f t="shared" si="454"/>
        <v>3BDG20.2</v>
      </c>
      <c r="I14553" s="4" t="str">
        <f t="shared" si="455"/>
        <v>SG3_SRC_DVDD09</v>
      </c>
    </row>
    <row r="14554" spans="1:9">
      <c r="A14554" t="s">
        <v>261</v>
      </c>
      <c r="B14554" t="s">
        <v>7323</v>
      </c>
      <c r="C14554" t="s">
        <v>7326</v>
      </c>
      <c r="D14554">
        <v>1</v>
      </c>
      <c r="E14554" t="s">
        <v>4922</v>
      </c>
      <c r="F14554">
        <v>1</v>
      </c>
      <c r="G14554">
        <v>1</v>
      </c>
      <c r="H14554" s="4" t="str">
        <f t="shared" si="454"/>
        <v>3CG1.1</v>
      </c>
      <c r="I14554" s="4" t="str">
        <f t="shared" si="455"/>
        <v>SG3_DVDD09</v>
      </c>
    </row>
    <row r="14555" spans="1:9">
      <c r="A14555" t="s">
        <v>261</v>
      </c>
      <c r="B14555" t="s">
        <v>7323</v>
      </c>
      <c r="C14555" t="s">
        <v>7326</v>
      </c>
      <c r="D14555">
        <v>2</v>
      </c>
      <c r="E14555" t="s">
        <v>169</v>
      </c>
      <c r="F14555">
        <v>2</v>
      </c>
      <c r="G14555">
        <v>2</v>
      </c>
      <c r="H14555" s="4" t="str">
        <f t="shared" si="454"/>
        <v>3CG1.2</v>
      </c>
      <c r="I14555" s="4" t="str">
        <f t="shared" si="455"/>
        <v>DGND</v>
      </c>
    </row>
    <row r="14556" spans="1:9">
      <c r="A14556" t="s">
        <v>261</v>
      </c>
      <c r="B14556" t="s">
        <v>7323</v>
      </c>
      <c r="C14556" t="s">
        <v>7327</v>
      </c>
      <c r="D14556">
        <v>1</v>
      </c>
      <c r="E14556" t="s">
        <v>4922</v>
      </c>
      <c r="F14556">
        <v>1</v>
      </c>
      <c r="G14556">
        <v>1</v>
      </c>
      <c r="H14556" s="4" t="str">
        <f t="shared" si="454"/>
        <v>3CG2.1</v>
      </c>
      <c r="I14556" s="4" t="str">
        <f t="shared" si="455"/>
        <v>SG3_DVDD09</v>
      </c>
    </row>
    <row r="14557" spans="1:9">
      <c r="A14557" t="s">
        <v>261</v>
      </c>
      <c r="B14557" t="s">
        <v>7323</v>
      </c>
      <c r="C14557" t="s">
        <v>7327</v>
      </c>
      <c r="D14557">
        <v>2</v>
      </c>
      <c r="E14557" t="s">
        <v>169</v>
      </c>
      <c r="F14557">
        <v>2</v>
      </c>
      <c r="G14557">
        <v>2</v>
      </c>
      <c r="H14557" s="4" t="str">
        <f t="shared" si="454"/>
        <v>3CG2.2</v>
      </c>
      <c r="I14557" s="4" t="str">
        <f t="shared" si="455"/>
        <v>DGND</v>
      </c>
    </row>
    <row r="14558" spans="1:9">
      <c r="A14558" t="s">
        <v>261</v>
      </c>
      <c r="B14558" t="s">
        <v>7323</v>
      </c>
      <c r="C14558" t="s">
        <v>7328</v>
      </c>
      <c r="D14558">
        <v>1</v>
      </c>
      <c r="E14558" t="s">
        <v>4922</v>
      </c>
      <c r="F14558">
        <v>1</v>
      </c>
      <c r="G14558">
        <v>1</v>
      </c>
      <c r="H14558" s="4" t="str">
        <f t="shared" si="454"/>
        <v>3CG3.1</v>
      </c>
      <c r="I14558" s="4" t="str">
        <f t="shared" si="455"/>
        <v>SG3_DVDD09</v>
      </c>
    </row>
    <row r="14559" spans="1:9">
      <c r="A14559" t="s">
        <v>261</v>
      </c>
      <c r="B14559" t="s">
        <v>7323</v>
      </c>
      <c r="C14559" t="s">
        <v>7328</v>
      </c>
      <c r="D14559">
        <v>2</v>
      </c>
      <c r="E14559" t="s">
        <v>169</v>
      </c>
      <c r="F14559">
        <v>2</v>
      </c>
      <c r="G14559">
        <v>2</v>
      </c>
      <c r="H14559" s="4" t="str">
        <f t="shared" si="454"/>
        <v>3CG3.2</v>
      </c>
      <c r="I14559" s="4" t="str">
        <f t="shared" si="455"/>
        <v>DGND</v>
      </c>
    </row>
    <row r="14560" spans="1:9">
      <c r="A14560" t="s">
        <v>261</v>
      </c>
      <c r="B14560" t="s">
        <v>7323</v>
      </c>
      <c r="C14560" t="s">
        <v>7329</v>
      </c>
      <c r="D14560">
        <v>1</v>
      </c>
      <c r="E14560" t="s">
        <v>4922</v>
      </c>
      <c r="F14560">
        <v>1</v>
      </c>
      <c r="G14560">
        <v>1</v>
      </c>
      <c r="H14560" s="4" t="str">
        <f t="shared" si="454"/>
        <v>3CG4.1</v>
      </c>
      <c r="I14560" s="4" t="str">
        <f t="shared" si="455"/>
        <v>SG3_DVDD09</v>
      </c>
    </row>
    <row r="14561" spans="1:9">
      <c r="A14561" t="s">
        <v>261</v>
      </c>
      <c r="B14561" t="s">
        <v>7323</v>
      </c>
      <c r="C14561" t="s">
        <v>7329</v>
      </c>
      <c r="D14561">
        <v>2</v>
      </c>
      <c r="E14561" t="s">
        <v>169</v>
      </c>
      <c r="F14561">
        <v>2</v>
      </c>
      <c r="G14561">
        <v>2</v>
      </c>
      <c r="H14561" s="4" t="str">
        <f t="shared" si="454"/>
        <v>3CG4.2</v>
      </c>
      <c r="I14561" s="4" t="str">
        <f t="shared" si="455"/>
        <v>DGND</v>
      </c>
    </row>
    <row r="14562" spans="1:9">
      <c r="A14562" t="s">
        <v>261</v>
      </c>
      <c r="B14562" t="s">
        <v>7323</v>
      </c>
      <c r="C14562" t="s">
        <v>7330</v>
      </c>
      <c r="D14562">
        <v>1</v>
      </c>
      <c r="E14562" t="s">
        <v>4922</v>
      </c>
      <c r="F14562">
        <v>1</v>
      </c>
      <c r="G14562">
        <v>1</v>
      </c>
      <c r="H14562" s="4" t="str">
        <f t="shared" si="454"/>
        <v>3CG5.1</v>
      </c>
      <c r="I14562" s="4" t="str">
        <f t="shared" si="455"/>
        <v>SG3_DVDD09</v>
      </c>
    </row>
    <row r="14563" spans="1:9">
      <c r="A14563" t="s">
        <v>261</v>
      </c>
      <c r="B14563" t="s">
        <v>7323</v>
      </c>
      <c r="C14563" t="s">
        <v>7330</v>
      </c>
      <c r="D14563">
        <v>2</v>
      </c>
      <c r="E14563" t="s">
        <v>169</v>
      </c>
      <c r="F14563">
        <v>2</v>
      </c>
      <c r="G14563">
        <v>2</v>
      </c>
      <c r="H14563" s="4" t="str">
        <f t="shared" si="454"/>
        <v>3CG5.2</v>
      </c>
      <c r="I14563" s="4" t="str">
        <f t="shared" si="455"/>
        <v>DGND</v>
      </c>
    </row>
    <row r="14564" spans="1:9">
      <c r="A14564" t="s">
        <v>261</v>
      </c>
      <c r="B14564" t="s">
        <v>7323</v>
      </c>
      <c r="C14564" t="s">
        <v>7331</v>
      </c>
      <c r="D14564">
        <v>1</v>
      </c>
      <c r="E14564" t="s">
        <v>4922</v>
      </c>
      <c r="F14564">
        <v>1</v>
      </c>
      <c r="G14564">
        <v>1</v>
      </c>
      <c r="H14564" s="4" t="str">
        <f t="shared" si="454"/>
        <v>3CG6.1</v>
      </c>
      <c r="I14564" s="4" t="str">
        <f t="shared" si="455"/>
        <v>SG3_DVDD09</v>
      </c>
    </row>
    <row r="14565" spans="1:9">
      <c r="A14565" t="s">
        <v>261</v>
      </c>
      <c r="B14565" t="s">
        <v>7323</v>
      </c>
      <c r="C14565" t="s">
        <v>7331</v>
      </c>
      <c r="D14565">
        <v>2</v>
      </c>
      <c r="E14565" t="s">
        <v>169</v>
      </c>
      <c r="F14565">
        <v>2</v>
      </c>
      <c r="G14565">
        <v>2</v>
      </c>
      <c r="H14565" s="4" t="str">
        <f t="shared" si="454"/>
        <v>3CG6.2</v>
      </c>
      <c r="I14565" s="4" t="str">
        <f t="shared" si="455"/>
        <v>DGND</v>
      </c>
    </row>
    <row r="14566" spans="1:9">
      <c r="A14566" t="s">
        <v>261</v>
      </c>
      <c r="B14566" t="s">
        <v>7323</v>
      </c>
      <c r="C14566" t="s">
        <v>7332</v>
      </c>
      <c r="D14566">
        <v>1</v>
      </c>
      <c r="E14566" t="s">
        <v>4922</v>
      </c>
      <c r="F14566">
        <v>1</v>
      </c>
      <c r="G14566">
        <v>1</v>
      </c>
      <c r="H14566" s="4" t="str">
        <f t="shared" si="454"/>
        <v>3CG7.1</v>
      </c>
      <c r="I14566" s="4" t="str">
        <f t="shared" si="455"/>
        <v>SG3_DVDD09</v>
      </c>
    </row>
    <row r="14567" spans="1:9">
      <c r="A14567" t="s">
        <v>261</v>
      </c>
      <c r="B14567" t="s">
        <v>7323</v>
      </c>
      <c r="C14567" t="s">
        <v>7332</v>
      </c>
      <c r="D14567">
        <v>2</v>
      </c>
      <c r="E14567" t="s">
        <v>169</v>
      </c>
      <c r="F14567">
        <v>2</v>
      </c>
      <c r="G14567">
        <v>2</v>
      </c>
      <c r="H14567" s="4" t="str">
        <f t="shared" si="454"/>
        <v>3CG7.2</v>
      </c>
      <c r="I14567" s="4" t="str">
        <f t="shared" si="455"/>
        <v>DGND</v>
      </c>
    </row>
    <row r="14568" spans="1:9">
      <c r="A14568" t="s">
        <v>261</v>
      </c>
      <c r="B14568" t="s">
        <v>7323</v>
      </c>
      <c r="C14568" t="s">
        <v>7333</v>
      </c>
      <c r="D14568">
        <v>1</v>
      </c>
      <c r="E14568" t="s">
        <v>4922</v>
      </c>
      <c r="F14568">
        <v>1</v>
      </c>
      <c r="G14568">
        <v>1</v>
      </c>
      <c r="H14568" s="4" t="str">
        <f t="shared" si="454"/>
        <v>3CG8.1</v>
      </c>
      <c r="I14568" s="4" t="str">
        <f t="shared" si="455"/>
        <v>SG3_DVDD09</v>
      </c>
    </row>
    <row r="14569" spans="1:9">
      <c r="A14569" t="s">
        <v>261</v>
      </c>
      <c r="B14569" t="s">
        <v>7323</v>
      </c>
      <c r="C14569" t="s">
        <v>7333</v>
      </c>
      <c r="D14569">
        <v>2</v>
      </c>
      <c r="E14569" t="s">
        <v>169</v>
      </c>
      <c r="F14569">
        <v>2</v>
      </c>
      <c r="G14569">
        <v>2</v>
      </c>
      <c r="H14569" s="4" t="str">
        <f t="shared" si="454"/>
        <v>3CG8.2</v>
      </c>
      <c r="I14569" s="4" t="str">
        <f t="shared" si="455"/>
        <v>DGND</v>
      </c>
    </row>
    <row r="14570" spans="1:9">
      <c r="A14570" t="s">
        <v>261</v>
      </c>
      <c r="B14570" t="s">
        <v>7323</v>
      </c>
      <c r="C14570" t="s">
        <v>7334</v>
      </c>
      <c r="D14570">
        <v>1</v>
      </c>
      <c r="E14570" t="s">
        <v>4922</v>
      </c>
      <c r="F14570">
        <v>1</v>
      </c>
      <c r="G14570">
        <v>1</v>
      </c>
      <c r="H14570" s="4" t="str">
        <f t="shared" si="454"/>
        <v>3CG9.1</v>
      </c>
      <c r="I14570" s="4" t="str">
        <f t="shared" si="455"/>
        <v>SG3_DVDD09</v>
      </c>
    </row>
    <row r="14571" spans="1:9">
      <c r="A14571" t="s">
        <v>261</v>
      </c>
      <c r="B14571" t="s">
        <v>7323</v>
      </c>
      <c r="C14571" t="s">
        <v>7334</v>
      </c>
      <c r="D14571">
        <v>2</v>
      </c>
      <c r="E14571" t="s">
        <v>169</v>
      </c>
      <c r="F14571">
        <v>2</v>
      </c>
      <c r="G14571">
        <v>2</v>
      </c>
      <c r="H14571" s="4" t="str">
        <f t="shared" si="454"/>
        <v>3CG9.2</v>
      </c>
      <c r="I14571" s="4" t="str">
        <f t="shared" si="455"/>
        <v>DGND</v>
      </c>
    </row>
    <row r="14572" spans="1:9">
      <c r="A14572" t="s">
        <v>261</v>
      </c>
      <c r="B14572" t="s">
        <v>7323</v>
      </c>
      <c r="C14572" t="s">
        <v>7335</v>
      </c>
      <c r="D14572">
        <v>1</v>
      </c>
      <c r="E14572" t="s">
        <v>4922</v>
      </c>
      <c r="F14572">
        <v>1</v>
      </c>
      <c r="G14572">
        <v>1</v>
      </c>
      <c r="H14572" s="4" t="str">
        <f t="shared" si="454"/>
        <v>3CG10.1</v>
      </c>
      <c r="I14572" s="4" t="str">
        <f t="shared" si="455"/>
        <v>SG3_DVDD09</v>
      </c>
    </row>
    <row r="14573" spans="1:9">
      <c r="A14573" t="s">
        <v>261</v>
      </c>
      <c r="B14573" t="s">
        <v>7323</v>
      </c>
      <c r="C14573" t="s">
        <v>7335</v>
      </c>
      <c r="D14573">
        <v>2</v>
      </c>
      <c r="E14573" t="s">
        <v>169</v>
      </c>
      <c r="F14573">
        <v>2</v>
      </c>
      <c r="G14573">
        <v>2</v>
      </c>
      <c r="H14573" s="4" t="str">
        <f t="shared" si="454"/>
        <v>3CG10.2</v>
      </c>
      <c r="I14573" s="4" t="str">
        <f t="shared" si="455"/>
        <v>DGND</v>
      </c>
    </row>
    <row r="14574" spans="1:9">
      <c r="A14574" t="s">
        <v>261</v>
      </c>
      <c r="B14574" t="s">
        <v>7323</v>
      </c>
      <c r="C14574" t="s">
        <v>7336</v>
      </c>
      <c r="D14574">
        <v>1</v>
      </c>
      <c r="E14574" t="s">
        <v>4922</v>
      </c>
      <c r="F14574">
        <v>1</v>
      </c>
      <c r="G14574">
        <v>1</v>
      </c>
      <c r="H14574" s="4" t="str">
        <f t="shared" si="454"/>
        <v>3CG11.1</v>
      </c>
      <c r="I14574" s="4" t="str">
        <f t="shared" si="455"/>
        <v>SG3_DVDD09</v>
      </c>
    </row>
    <row r="14575" spans="1:9">
      <c r="A14575" t="s">
        <v>261</v>
      </c>
      <c r="B14575" t="s">
        <v>7323</v>
      </c>
      <c r="C14575" t="s">
        <v>7336</v>
      </c>
      <c r="D14575">
        <v>2</v>
      </c>
      <c r="E14575" t="s">
        <v>169</v>
      </c>
      <c r="F14575">
        <v>2</v>
      </c>
      <c r="G14575">
        <v>2</v>
      </c>
      <c r="H14575" s="4" t="str">
        <f t="shared" si="454"/>
        <v>3CG11.2</v>
      </c>
      <c r="I14575" s="4" t="str">
        <f t="shared" si="455"/>
        <v>DGND</v>
      </c>
    </row>
    <row r="14576" spans="1:9">
      <c r="A14576" t="s">
        <v>261</v>
      </c>
      <c r="B14576" t="s">
        <v>7323</v>
      </c>
      <c r="C14576" t="s">
        <v>7337</v>
      </c>
      <c r="D14576">
        <v>1</v>
      </c>
      <c r="E14576" t="s">
        <v>4922</v>
      </c>
      <c r="F14576">
        <v>1</v>
      </c>
      <c r="G14576">
        <v>1</v>
      </c>
      <c r="H14576" s="4" t="str">
        <f t="shared" si="454"/>
        <v>3CG12.1</v>
      </c>
      <c r="I14576" s="4" t="str">
        <f t="shared" si="455"/>
        <v>SG3_DVDD09</v>
      </c>
    </row>
    <row r="14577" spans="1:9">
      <c r="A14577" t="s">
        <v>261</v>
      </c>
      <c r="B14577" t="s">
        <v>7323</v>
      </c>
      <c r="C14577" t="s">
        <v>7337</v>
      </c>
      <c r="D14577">
        <v>2</v>
      </c>
      <c r="E14577" t="s">
        <v>169</v>
      </c>
      <c r="F14577">
        <v>2</v>
      </c>
      <c r="G14577">
        <v>2</v>
      </c>
      <c r="H14577" s="4" t="str">
        <f t="shared" si="454"/>
        <v>3CG12.2</v>
      </c>
      <c r="I14577" s="4" t="str">
        <f t="shared" si="455"/>
        <v>DGND</v>
      </c>
    </row>
    <row r="14578" spans="1:9">
      <c r="A14578" t="s">
        <v>261</v>
      </c>
      <c r="B14578" t="s">
        <v>7323</v>
      </c>
      <c r="C14578" t="s">
        <v>7338</v>
      </c>
      <c r="D14578">
        <v>1</v>
      </c>
      <c r="E14578" t="s">
        <v>4922</v>
      </c>
      <c r="F14578">
        <v>1</v>
      </c>
      <c r="G14578">
        <v>1</v>
      </c>
      <c r="H14578" s="4" t="str">
        <f t="shared" si="454"/>
        <v>3CG13.1</v>
      </c>
      <c r="I14578" s="4" t="str">
        <f t="shared" si="455"/>
        <v>SG3_DVDD09</v>
      </c>
    </row>
    <row r="14579" spans="1:9">
      <c r="A14579" t="s">
        <v>261</v>
      </c>
      <c r="B14579" t="s">
        <v>7323</v>
      </c>
      <c r="C14579" t="s">
        <v>7338</v>
      </c>
      <c r="D14579">
        <v>2</v>
      </c>
      <c r="E14579" t="s">
        <v>169</v>
      </c>
      <c r="F14579">
        <v>2</v>
      </c>
      <c r="G14579">
        <v>2</v>
      </c>
      <c r="H14579" s="4" t="str">
        <f t="shared" si="454"/>
        <v>3CG13.2</v>
      </c>
      <c r="I14579" s="4" t="str">
        <f t="shared" si="455"/>
        <v>DGND</v>
      </c>
    </row>
    <row r="14580" spans="1:9">
      <c r="A14580" t="s">
        <v>261</v>
      </c>
      <c r="B14580" t="s">
        <v>7323</v>
      </c>
      <c r="C14580" t="s">
        <v>7339</v>
      </c>
      <c r="D14580">
        <v>1</v>
      </c>
      <c r="E14580" t="s">
        <v>4922</v>
      </c>
      <c r="F14580">
        <v>1</v>
      </c>
      <c r="G14580">
        <v>1</v>
      </c>
      <c r="H14580" s="4" t="str">
        <f t="shared" si="454"/>
        <v>3CG14.1</v>
      </c>
      <c r="I14580" s="4" t="str">
        <f t="shared" si="455"/>
        <v>SG3_DVDD09</v>
      </c>
    </row>
    <row r="14581" spans="1:9">
      <c r="A14581" t="s">
        <v>261</v>
      </c>
      <c r="B14581" t="s">
        <v>7323</v>
      </c>
      <c r="C14581" t="s">
        <v>7339</v>
      </c>
      <c r="D14581">
        <v>2</v>
      </c>
      <c r="E14581" t="s">
        <v>169</v>
      </c>
      <c r="F14581">
        <v>2</v>
      </c>
      <c r="G14581">
        <v>2</v>
      </c>
      <c r="H14581" s="4" t="str">
        <f t="shared" si="454"/>
        <v>3CG14.2</v>
      </c>
      <c r="I14581" s="4" t="str">
        <f t="shared" si="455"/>
        <v>DGND</v>
      </c>
    </row>
    <row r="14582" spans="1:9">
      <c r="A14582" t="s">
        <v>261</v>
      </c>
      <c r="B14582" t="s">
        <v>7323</v>
      </c>
      <c r="C14582" t="s">
        <v>7340</v>
      </c>
      <c r="D14582">
        <v>1</v>
      </c>
      <c r="E14582" t="s">
        <v>4922</v>
      </c>
      <c r="F14582">
        <v>1</v>
      </c>
      <c r="G14582">
        <v>1</v>
      </c>
      <c r="H14582" s="4" t="str">
        <f t="shared" si="454"/>
        <v>3CG15.1</v>
      </c>
      <c r="I14582" s="4" t="str">
        <f t="shared" si="455"/>
        <v>SG3_DVDD09</v>
      </c>
    </row>
    <row r="14583" spans="1:9">
      <c r="A14583" t="s">
        <v>261</v>
      </c>
      <c r="B14583" t="s">
        <v>7323</v>
      </c>
      <c r="C14583" t="s">
        <v>7340</v>
      </c>
      <c r="D14583">
        <v>2</v>
      </c>
      <c r="E14583" t="s">
        <v>169</v>
      </c>
      <c r="F14583">
        <v>2</v>
      </c>
      <c r="G14583">
        <v>2</v>
      </c>
      <c r="H14583" s="4" t="str">
        <f t="shared" si="454"/>
        <v>3CG15.2</v>
      </c>
      <c r="I14583" s="4" t="str">
        <f t="shared" si="455"/>
        <v>DGND</v>
      </c>
    </row>
    <row r="14584" spans="1:9">
      <c r="A14584" t="s">
        <v>261</v>
      </c>
      <c r="B14584" t="s">
        <v>7323</v>
      </c>
      <c r="C14584" t="s">
        <v>7341</v>
      </c>
      <c r="D14584">
        <v>1</v>
      </c>
      <c r="E14584" t="s">
        <v>4922</v>
      </c>
      <c r="F14584">
        <v>1</v>
      </c>
      <c r="G14584">
        <v>1</v>
      </c>
      <c r="H14584" s="4" t="str">
        <f t="shared" si="454"/>
        <v>3CG16.1</v>
      </c>
      <c r="I14584" s="4" t="str">
        <f t="shared" si="455"/>
        <v>SG3_DVDD09</v>
      </c>
    </row>
    <row r="14585" spans="1:9">
      <c r="A14585" t="s">
        <v>261</v>
      </c>
      <c r="B14585" t="s">
        <v>7323</v>
      </c>
      <c r="C14585" t="s">
        <v>7341</v>
      </c>
      <c r="D14585">
        <v>2</v>
      </c>
      <c r="E14585" t="s">
        <v>169</v>
      </c>
      <c r="F14585">
        <v>2</v>
      </c>
      <c r="G14585">
        <v>2</v>
      </c>
      <c r="H14585" s="4" t="str">
        <f t="shared" si="454"/>
        <v>3CG16.2</v>
      </c>
      <c r="I14585" s="4" t="str">
        <f t="shared" si="455"/>
        <v>DGND</v>
      </c>
    </row>
    <row r="14586" spans="1:9">
      <c r="A14586" t="s">
        <v>261</v>
      </c>
      <c r="B14586" t="s">
        <v>7323</v>
      </c>
      <c r="C14586" t="s">
        <v>7342</v>
      </c>
      <c r="D14586">
        <v>1</v>
      </c>
      <c r="E14586" t="s">
        <v>4922</v>
      </c>
      <c r="F14586">
        <v>1</v>
      </c>
      <c r="G14586">
        <v>1</v>
      </c>
      <c r="H14586" s="4" t="str">
        <f t="shared" si="454"/>
        <v>3CG17.1</v>
      </c>
      <c r="I14586" s="4" t="str">
        <f t="shared" si="455"/>
        <v>SG3_DVDD09</v>
      </c>
    </row>
    <row r="14587" spans="1:9">
      <c r="A14587" t="s">
        <v>261</v>
      </c>
      <c r="B14587" t="s">
        <v>7323</v>
      </c>
      <c r="C14587" t="s">
        <v>7342</v>
      </c>
      <c r="D14587">
        <v>2</v>
      </c>
      <c r="E14587" t="s">
        <v>169</v>
      </c>
      <c r="F14587">
        <v>2</v>
      </c>
      <c r="G14587">
        <v>2</v>
      </c>
      <c r="H14587" s="4" t="str">
        <f t="shared" si="454"/>
        <v>3CG17.2</v>
      </c>
      <c r="I14587" s="4" t="str">
        <f t="shared" si="455"/>
        <v>DGND</v>
      </c>
    </row>
    <row r="14588" spans="1:9">
      <c r="A14588" t="s">
        <v>261</v>
      </c>
      <c r="B14588" t="s">
        <v>7323</v>
      </c>
      <c r="C14588" t="s">
        <v>7343</v>
      </c>
      <c r="D14588">
        <v>1</v>
      </c>
      <c r="E14588" t="s">
        <v>4922</v>
      </c>
      <c r="F14588">
        <v>1</v>
      </c>
      <c r="G14588">
        <v>1</v>
      </c>
      <c r="H14588" s="4" t="str">
        <f t="shared" si="454"/>
        <v>3CG18.1</v>
      </c>
      <c r="I14588" s="4" t="str">
        <f t="shared" si="455"/>
        <v>SG3_DVDD09</v>
      </c>
    </row>
    <row r="14589" spans="1:9">
      <c r="A14589" t="s">
        <v>261</v>
      </c>
      <c r="B14589" t="s">
        <v>7323</v>
      </c>
      <c r="C14589" t="s">
        <v>7343</v>
      </c>
      <c r="D14589">
        <v>2</v>
      </c>
      <c r="E14589" t="s">
        <v>169</v>
      </c>
      <c r="F14589">
        <v>2</v>
      </c>
      <c r="G14589">
        <v>2</v>
      </c>
      <c r="H14589" s="4" t="str">
        <f t="shared" si="454"/>
        <v>3CG18.2</v>
      </c>
      <c r="I14589" s="4" t="str">
        <f t="shared" si="455"/>
        <v>DGND</v>
      </c>
    </row>
    <row r="14590" spans="1:9">
      <c r="A14590" t="s">
        <v>261</v>
      </c>
      <c r="B14590" t="s">
        <v>7323</v>
      </c>
      <c r="C14590" t="s">
        <v>7344</v>
      </c>
      <c r="D14590">
        <v>1</v>
      </c>
      <c r="E14590" t="s">
        <v>4922</v>
      </c>
      <c r="F14590">
        <v>1</v>
      </c>
      <c r="G14590">
        <v>1</v>
      </c>
      <c r="H14590" s="4" t="str">
        <f t="shared" si="454"/>
        <v>3CG19.1</v>
      </c>
      <c r="I14590" s="4" t="str">
        <f t="shared" si="455"/>
        <v>SG3_DVDD09</v>
      </c>
    </row>
    <row r="14591" spans="1:9">
      <c r="A14591" t="s">
        <v>261</v>
      </c>
      <c r="B14591" t="s">
        <v>7323</v>
      </c>
      <c r="C14591" t="s">
        <v>7344</v>
      </c>
      <c r="D14591">
        <v>2</v>
      </c>
      <c r="E14591" t="s">
        <v>169</v>
      </c>
      <c r="F14591">
        <v>2</v>
      </c>
      <c r="G14591">
        <v>2</v>
      </c>
      <c r="H14591" s="4" t="str">
        <f t="shared" si="454"/>
        <v>3CG19.2</v>
      </c>
      <c r="I14591" s="4" t="str">
        <f t="shared" si="455"/>
        <v>DGND</v>
      </c>
    </row>
    <row r="14592" spans="1:9">
      <c r="A14592" t="s">
        <v>261</v>
      </c>
      <c r="B14592" t="s">
        <v>7323</v>
      </c>
      <c r="C14592" t="s">
        <v>7345</v>
      </c>
      <c r="D14592">
        <v>1</v>
      </c>
      <c r="E14592" t="s">
        <v>4917</v>
      </c>
      <c r="F14592">
        <v>1</v>
      </c>
      <c r="G14592">
        <v>1</v>
      </c>
      <c r="H14592" s="4" t="str">
        <f t="shared" si="454"/>
        <v>3CG20.1</v>
      </c>
      <c r="I14592" s="4" t="str">
        <f t="shared" si="455"/>
        <v>SG3_SRC_DVDD09</v>
      </c>
    </row>
    <row r="14593" spans="1:9">
      <c r="A14593" t="s">
        <v>261</v>
      </c>
      <c r="B14593" t="s">
        <v>7323</v>
      </c>
      <c r="C14593" t="s">
        <v>7345</v>
      </c>
      <c r="D14593">
        <v>2</v>
      </c>
      <c r="E14593" t="s">
        <v>169</v>
      </c>
      <c r="F14593">
        <v>2</v>
      </c>
      <c r="G14593">
        <v>2</v>
      </c>
      <c r="H14593" s="4" t="str">
        <f t="shared" si="454"/>
        <v>3CG20.2</v>
      </c>
      <c r="I14593" s="4" t="str">
        <f t="shared" si="455"/>
        <v>DGND</v>
      </c>
    </row>
    <row r="14594" spans="1:9">
      <c r="A14594" t="s">
        <v>261</v>
      </c>
      <c r="B14594" t="s">
        <v>7323</v>
      </c>
      <c r="C14594" t="s">
        <v>7346</v>
      </c>
      <c r="D14594">
        <v>1</v>
      </c>
      <c r="E14594" t="s">
        <v>4917</v>
      </c>
      <c r="F14594">
        <v>1</v>
      </c>
      <c r="G14594">
        <v>1</v>
      </c>
      <c r="H14594" s="4" t="str">
        <f t="shared" ref="H14594:H14657" si="456">CONCATENATE(C14594,".",F14594)</f>
        <v>3CG21.1</v>
      </c>
      <c r="I14594" s="4" t="str">
        <f t="shared" ref="I14594:I14657" si="457">E14594</f>
        <v>SG3_SRC_DVDD09</v>
      </c>
    </row>
    <row r="14595" spans="1:9">
      <c r="A14595" t="s">
        <v>261</v>
      </c>
      <c r="B14595" t="s">
        <v>7323</v>
      </c>
      <c r="C14595" t="s">
        <v>7346</v>
      </c>
      <c r="D14595">
        <v>2</v>
      </c>
      <c r="E14595" t="s">
        <v>169</v>
      </c>
      <c r="F14595">
        <v>2</v>
      </c>
      <c r="G14595">
        <v>2</v>
      </c>
      <c r="H14595" s="4" t="str">
        <f t="shared" si="456"/>
        <v>3CG21.2</v>
      </c>
      <c r="I14595" s="4" t="str">
        <f t="shared" si="457"/>
        <v>DGND</v>
      </c>
    </row>
    <row r="14596" spans="1:9">
      <c r="A14596" t="s">
        <v>261</v>
      </c>
      <c r="B14596" t="s">
        <v>7323</v>
      </c>
      <c r="C14596" t="s">
        <v>7347</v>
      </c>
      <c r="D14596">
        <v>1</v>
      </c>
      <c r="E14596" t="s">
        <v>4917</v>
      </c>
      <c r="F14596">
        <v>1</v>
      </c>
      <c r="G14596">
        <v>1</v>
      </c>
      <c r="H14596" s="4" t="str">
        <f t="shared" si="456"/>
        <v>3CG22.1</v>
      </c>
      <c r="I14596" s="4" t="str">
        <f t="shared" si="457"/>
        <v>SG3_SRC_DVDD09</v>
      </c>
    </row>
    <row r="14597" spans="1:9">
      <c r="A14597" t="s">
        <v>261</v>
      </c>
      <c r="B14597" t="s">
        <v>7323</v>
      </c>
      <c r="C14597" t="s">
        <v>7347</v>
      </c>
      <c r="D14597">
        <v>2</v>
      </c>
      <c r="E14597" t="s">
        <v>169</v>
      </c>
      <c r="F14597">
        <v>2</v>
      </c>
      <c r="G14597">
        <v>2</v>
      </c>
      <c r="H14597" s="4" t="str">
        <f t="shared" si="456"/>
        <v>3CG22.2</v>
      </c>
      <c r="I14597" s="4" t="str">
        <f t="shared" si="457"/>
        <v>DGND</v>
      </c>
    </row>
    <row r="14598" spans="1:9">
      <c r="A14598" t="s">
        <v>261</v>
      </c>
      <c r="B14598" t="s">
        <v>7323</v>
      </c>
      <c r="C14598" t="s">
        <v>7348</v>
      </c>
      <c r="D14598">
        <v>1</v>
      </c>
      <c r="E14598" t="s">
        <v>4917</v>
      </c>
      <c r="F14598">
        <v>1</v>
      </c>
      <c r="G14598">
        <v>1</v>
      </c>
      <c r="H14598" s="4" t="str">
        <f t="shared" si="456"/>
        <v>3CG23.1</v>
      </c>
      <c r="I14598" s="4" t="str">
        <f t="shared" si="457"/>
        <v>SG3_SRC_DVDD09</v>
      </c>
    </row>
    <row r="14599" spans="1:9">
      <c r="A14599" t="s">
        <v>261</v>
      </c>
      <c r="B14599" t="s">
        <v>7323</v>
      </c>
      <c r="C14599" t="s">
        <v>7348</v>
      </c>
      <c r="D14599">
        <v>2</v>
      </c>
      <c r="E14599" t="s">
        <v>169</v>
      </c>
      <c r="F14599">
        <v>2</v>
      </c>
      <c r="G14599">
        <v>2</v>
      </c>
      <c r="H14599" s="4" t="str">
        <f t="shared" si="456"/>
        <v>3CG23.2</v>
      </c>
      <c r="I14599" s="4" t="str">
        <f t="shared" si="457"/>
        <v>DGND</v>
      </c>
    </row>
    <row r="14600" spans="1:9">
      <c r="A14600" t="s">
        <v>261</v>
      </c>
      <c r="B14600" t="s">
        <v>7323</v>
      </c>
      <c r="C14600" t="s">
        <v>7349</v>
      </c>
      <c r="D14600">
        <v>1</v>
      </c>
      <c r="E14600" t="s">
        <v>4917</v>
      </c>
      <c r="F14600">
        <v>1</v>
      </c>
      <c r="G14600">
        <v>1</v>
      </c>
      <c r="H14600" s="4" t="str">
        <f t="shared" si="456"/>
        <v>3CG24.1</v>
      </c>
      <c r="I14600" s="4" t="str">
        <f t="shared" si="457"/>
        <v>SG3_SRC_DVDD09</v>
      </c>
    </row>
    <row r="14601" spans="1:9">
      <c r="A14601" t="s">
        <v>261</v>
      </c>
      <c r="B14601" t="s">
        <v>7323</v>
      </c>
      <c r="C14601" t="s">
        <v>7349</v>
      </c>
      <c r="D14601">
        <v>2</v>
      </c>
      <c r="E14601" t="s">
        <v>169</v>
      </c>
      <c r="F14601">
        <v>2</v>
      </c>
      <c r="G14601">
        <v>2</v>
      </c>
      <c r="H14601" s="4" t="str">
        <f t="shared" si="456"/>
        <v>3CG24.2</v>
      </c>
      <c r="I14601" s="4" t="str">
        <f t="shared" si="457"/>
        <v>DGND</v>
      </c>
    </row>
    <row r="14602" spans="1:9">
      <c r="A14602" t="s">
        <v>261</v>
      </c>
      <c r="B14602" t="s">
        <v>7323</v>
      </c>
      <c r="C14602" t="s">
        <v>7350</v>
      </c>
      <c r="D14602">
        <v>1</v>
      </c>
      <c r="E14602" t="s">
        <v>4917</v>
      </c>
      <c r="F14602">
        <v>1</v>
      </c>
      <c r="G14602">
        <v>1</v>
      </c>
      <c r="H14602" s="4" t="str">
        <f t="shared" si="456"/>
        <v>3CG25.1</v>
      </c>
      <c r="I14602" s="4" t="str">
        <f t="shared" si="457"/>
        <v>SG3_SRC_DVDD09</v>
      </c>
    </row>
    <row r="14603" spans="1:9">
      <c r="A14603" t="s">
        <v>261</v>
      </c>
      <c r="B14603" t="s">
        <v>7323</v>
      </c>
      <c r="C14603" t="s">
        <v>7350</v>
      </c>
      <c r="D14603">
        <v>2</v>
      </c>
      <c r="E14603" t="s">
        <v>169</v>
      </c>
      <c r="F14603">
        <v>2</v>
      </c>
      <c r="G14603">
        <v>2</v>
      </c>
      <c r="H14603" s="4" t="str">
        <f t="shared" si="456"/>
        <v>3CG25.2</v>
      </c>
      <c r="I14603" s="4" t="str">
        <f t="shared" si="457"/>
        <v>DGND</v>
      </c>
    </row>
    <row r="14604" spans="1:9">
      <c r="A14604" t="s">
        <v>261</v>
      </c>
      <c r="B14604" t="s">
        <v>7323</v>
      </c>
      <c r="C14604" t="s">
        <v>7351</v>
      </c>
      <c r="D14604">
        <v>1</v>
      </c>
      <c r="E14604" t="s">
        <v>4923</v>
      </c>
      <c r="F14604">
        <v>1</v>
      </c>
      <c r="G14604">
        <v>1</v>
      </c>
      <c r="H14604" s="4" t="str">
        <f t="shared" si="456"/>
        <v>3CG26.1</v>
      </c>
      <c r="I14604" s="4" t="str">
        <f t="shared" si="457"/>
        <v>SG3_AVDD09</v>
      </c>
    </row>
    <row r="14605" spans="1:9">
      <c r="A14605" t="s">
        <v>261</v>
      </c>
      <c r="B14605" t="s">
        <v>7323</v>
      </c>
      <c r="C14605" t="s">
        <v>7351</v>
      </c>
      <c r="D14605">
        <v>2</v>
      </c>
      <c r="E14605" t="s">
        <v>169</v>
      </c>
      <c r="F14605">
        <v>2</v>
      </c>
      <c r="G14605">
        <v>2</v>
      </c>
      <c r="H14605" s="4" t="str">
        <f t="shared" si="456"/>
        <v>3CG26.2</v>
      </c>
      <c r="I14605" s="4" t="str">
        <f t="shared" si="457"/>
        <v>DGND</v>
      </c>
    </row>
    <row r="14606" spans="1:9">
      <c r="A14606" t="s">
        <v>261</v>
      </c>
      <c r="B14606" t="s">
        <v>7323</v>
      </c>
      <c r="C14606" t="s">
        <v>7352</v>
      </c>
      <c r="D14606">
        <v>1</v>
      </c>
      <c r="E14606" t="s">
        <v>4923</v>
      </c>
      <c r="F14606">
        <v>1</v>
      </c>
      <c r="G14606">
        <v>1</v>
      </c>
      <c r="H14606" s="4" t="str">
        <f t="shared" si="456"/>
        <v>3CG27.1</v>
      </c>
      <c r="I14606" s="4" t="str">
        <f t="shared" si="457"/>
        <v>SG3_AVDD09</v>
      </c>
    </row>
    <row r="14607" spans="1:9">
      <c r="A14607" t="s">
        <v>261</v>
      </c>
      <c r="B14607" t="s">
        <v>7323</v>
      </c>
      <c r="C14607" t="s">
        <v>7352</v>
      </c>
      <c r="D14607">
        <v>2</v>
      </c>
      <c r="E14607" t="s">
        <v>169</v>
      </c>
      <c r="F14607">
        <v>2</v>
      </c>
      <c r="G14607">
        <v>2</v>
      </c>
      <c r="H14607" s="4" t="str">
        <f t="shared" si="456"/>
        <v>3CG27.2</v>
      </c>
      <c r="I14607" s="4" t="str">
        <f t="shared" si="457"/>
        <v>DGND</v>
      </c>
    </row>
    <row r="14608" spans="1:9">
      <c r="A14608" t="s">
        <v>261</v>
      </c>
      <c r="B14608" t="s">
        <v>7323</v>
      </c>
      <c r="C14608" t="s">
        <v>7353</v>
      </c>
      <c r="D14608">
        <v>1</v>
      </c>
      <c r="E14608" t="s">
        <v>4923</v>
      </c>
      <c r="F14608">
        <v>1</v>
      </c>
      <c r="G14608">
        <v>1</v>
      </c>
      <c r="H14608" s="4" t="str">
        <f t="shared" si="456"/>
        <v>3CG28.1</v>
      </c>
      <c r="I14608" s="4" t="str">
        <f t="shared" si="457"/>
        <v>SG3_AVDD09</v>
      </c>
    </row>
    <row r="14609" spans="1:9">
      <c r="A14609" t="s">
        <v>261</v>
      </c>
      <c r="B14609" t="s">
        <v>7323</v>
      </c>
      <c r="C14609" t="s">
        <v>7353</v>
      </c>
      <c r="D14609">
        <v>2</v>
      </c>
      <c r="E14609" t="s">
        <v>169</v>
      </c>
      <c r="F14609">
        <v>2</v>
      </c>
      <c r="G14609">
        <v>2</v>
      </c>
      <c r="H14609" s="4" t="str">
        <f t="shared" si="456"/>
        <v>3CG28.2</v>
      </c>
      <c r="I14609" s="4" t="str">
        <f t="shared" si="457"/>
        <v>DGND</v>
      </c>
    </row>
    <row r="14610" spans="1:9">
      <c r="A14610" t="s">
        <v>261</v>
      </c>
      <c r="B14610" t="s">
        <v>7323</v>
      </c>
      <c r="C14610" t="s">
        <v>7354</v>
      </c>
      <c r="D14610">
        <v>1</v>
      </c>
      <c r="E14610" t="s">
        <v>4923</v>
      </c>
      <c r="F14610">
        <v>1</v>
      </c>
      <c r="G14610">
        <v>1</v>
      </c>
      <c r="H14610" s="4" t="str">
        <f t="shared" si="456"/>
        <v>3CG29.1</v>
      </c>
      <c r="I14610" s="4" t="str">
        <f t="shared" si="457"/>
        <v>SG3_AVDD09</v>
      </c>
    </row>
    <row r="14611" spans="1:9">
      <c r="A14611" t="s">
        <v>261</v>
      </c>
      <c r="B14611" t="s">
        <v>7323</v>
      </c>
      <c r="C14611" t="s">
        <v>7354</v>
      </c>
      <c r="D14611">
        <v>2</v>
      </c>
      <c r="E14611" t="s">
        <v>169</v>
      </c>
      <c r="F14611">
        <v>2</v>
      </c>
      <c r="G14611">
        <v>2</v>
      </c>
      <c r="H14611" s="4" t="str">
        <f t="shared" si="456"/>
        <v>3CG29.2</v>
      </c>
      <c r="I14611" s="4" t="str">
        <f t="shared" si="457"/>
        <v>DGND</v>
      </c>
    </row>
    <row r="14612" spans="1:9">
      <c r="A14612" t="s">
        <v>261</v>
      </c>
      <c r="B14612" t="s">
        <v>7323</v>
      </c>
      <c r="C14612" t="s">
        <v>7355</v>
      </c>
      <c r="D14612">
        <v>1</v>
      </c>
      <c r="E14612" t="s">
        <v>4923</v>
      </c>
      <c r="F14612">
        <v>1</v>
      </c>
      <c r="G14612">
        <v>1</v>
      </c>
      <c r="H14612" s="4" t="str">
        <f t="shared" si="456"/>
        <v>3CG30.1</v>
      </c>
      <c r="I14612" s="4" t="str">
        <f t="shared" si="457"/>
        <v>SG3_AVDD09</v>
      </c>
    </row>
    <row r="14613" spans="1:9">
      <c r="A14613" t="s">
        <v>261</v>
      </c>
      <c r="B14613" t="s">
        <v>7323</v>
      </c>
      <c r="C14613" t="s">
        <v>7355</v>
      </c>
      <c r="D14613">
        <v>2</v>
      </c>
      <c r="E14613" t="s">
        <v>169</v>
      </c>
      <c r="F14613">
        <v>2</v>
      </c>
      <c r="G14613">
        <v>2</v>
      </c>
      <c r="H14613" s="4" t="str">
        <f t="shared" si="456"/>
        <v>3CG30.2</v>
      </c>
      <c r="I14613" s="4" t="str">
        <f t="shared" si="457"/>
        <v>DGND</v>
      </c>
    </row>
    <row r="14614" spans="1:9">
      <c r="A14614" t="s">
        <v>261</v>
      </c>
      <c r="B14614" t="s">
        <v>7323</v>
      </c>
      <c r="C14614" t="s">
        <v>7356</v>
      </c>
      <c r="D14614">
        <v>1</v>
      </c>
      <c r="E14614" t="s">
        <v>4923</v>
      </c>
      <c r="F14614">
        <v>1</v>
      </c>
      <c r="G14614">
        <v>1</v>
      </c>
      <c r="H14614" s="4" t="str">
        <f t="shared" si="456"/>
        <v>3CG31.1</v>
      </c>
      <c r="I14614" s="4" t="str">
        <f t="shared" si="457"/>
        <v>SG3_AVDD09</v>
      </c>
    </row>
    <row r="14615" spans="1:9">
      <c r="A14615" t="s">
        <v>261</v>
      </c>
      <c r="B14615" t="s">
        <v>7323</v>
      </c>
      <c r="C14615" t="s">
        <v>7356</v>
      </c>
      <c r="D14615">
        <v>2</v>
      </c>
      <c r="E14615" t="s">
        <v>169</v>
      </c>
      <c r="F14615">
        <v>2</v>
      </c>
      <c r="G14615">
        <v>2</v>
      </c>
      <c r="H14615" s="4" t="str">
        <f t="shared" si="456"/>
        <v>3CG31.2</v>
      </c>
      <c r="I14615" s="4" t="str">
        <f t="shared" si="457"/>
        <v>DGND</v>
      </c>
    </row>
    <row r="14616" spans="1:9">
      <c r="A14616" t="s">
        <v>261</v>
      </c>
      <c r="B14616" t="s">
        <v>7323</v>
      </c>
      <c r="C14616" t="s">
        <v>7357</v>
      </c>
      <c r="D14616">
        <v>1</v>
      </c>
      <c r="E14616" t="s">
        <v>4923</v>
      </c>
      <c r="F14616">
        <v>1</v>
      </c>
      <c r="G14616">
        <v>1</v>
      </c>
      <c r="H14616" s="4" t="str">
        <f t="shared" si="456"/>
        <v>3CG32.1</v>
      </c>
      <c r="I14616" s="4" t="str">
        <f t="shared" si="457"/>
        <v>SG3_AVDD09</v>
      </c>
    </row>
    <row r="14617" spans="1:9">
      <c r="A14617" t="s">
        <v>261</v>
      </c>
      <c r="B14617" t="s">
        <v>7323</v>
      </c>
      <c r="C14617" t="s">
        <v>7357</v>
      </c>
      <c r="D14617">
        <v>2</v>
      </c>
      <c r="E14617" t="s">
        <v>169</v>
      </c>
      <c r="F14617">
        <v>2</v>
      </c>
      <c r="G14617">
        <v>2</v>
      </c>
      <c r="H14617" s="4" t="str">
        <f t="shared" si="456"/>
        <v>3CG32.2</v>
      </c>
      <c r="I14617" s="4" t="str">
        <f t="shared" si="457"/>
        <v>DGND</v>
      </c>
    </row>
    <row r="14618" spans="1:9">
      <c r="A14618" t="s">
        <v>261</v>
      </c>
      <c r="B14618" t="s">
        <v>7323</v>
      </c>
      <c r="C14618" t="s">
        <v>7358</v>
      </c>
      <c r="D14618">
        <v>1</v>
      </c>
      <c r="E14618" t="s">
        <v>4923</v>
      </c>
      <c r="F14618">
        <v>1</v>
      </c>
      <c r="G14618">
        <v>1</v>
      </c>
      <c r="H14618" s="4" t="str">
        <f t="shared" si="456"/>
        <v>3CG33.1</v>
      </c>
      <c r="I14618" s="4" t="str">
        <f t="shared" si="457"/>
        <v>SG3_AVDD09</v>
      </c>
    </row>
    <row r="14619" spans="1:9">
      <c r="A14619" t="s">
        <v>261</v>
      </c>
      <c r="B14619" t="s">
        <v>7323</v>
      </c>
      <c r="C14619" t="s">
        <v>7358</v>
      </c>
      <c r="D14619">
        <v>2</v>
      </c>
      <c r="E14619" t="s">
        <v>169</v>
      </c>
      <c r="F14619">
        <v>2</v>
      </c>
      <c r="G14619">
        <v>2</v>
      </c>
      <c r="H14619" s="4" t="str">
        <f t="shared" si="456"/>
        <v>3CG33.2</v>
      </c>
      <c r="I14619" s="4" t="str">
        <f t="shared" si="457"/>
        <v>DGND</v>
      </c>
    </row>
    <row r="14620" spans="1:9">
      <c r="A14620" t="s">
        <v>261</v>
      </c>
      <c r="B14620" t="s">
        <v>7323</v>
      </c>
      <c r="C14620" t="s">
        <v>7359</v>
      </c>
      <c r="D14620">
        <v>1</v>
      </c>
      <c r="E14620" t="s">
        <v>4923</v>
      </c>
      <c r="F14620">
        <v>1</v>
      </c>
      <c r="G14620">
        <v>1</v>
      </c>
      <c r="H14620" s="4" t="str">
        <f t="shared" si="456"/>
        <v>3CG34.1</v>
      </c>
      <c r="I14620" s="4" t="str">
        <f t="shared" si="457"/>
        <v>SG3_AVDD09</v>
      </c>
    </row>
    <row r="14621" spans="1:9">
      <c r="A14621" t="s">
        <v>261</v>
      </c>
      <c r="B14621" t="s">
        <v>7323</v>
      </c>
      <c r="C14621" t="s">
        <v>7359</v>
      </c>
      <c r="D14621">
        <v>2</v>
      </c>
      <c r="E14621" t="s">
        <v>169</v>
      </c>
      <c r="F14621">
        <v>2</v>
      </c>
      <c r="G14621">
        <v>2</v>
      </c>
      <c r="H14621" s="4" t="str">
        <f t="shared" si="456"/>
        <v>3CG34.2</v>
      </c>
      <c r="I14621" s="4" t="str">
        <f t="shared" si="457"/>
        <v>DGND</v>
      </c>
    </row>
    <row r="14622" spans="1:9">
      <c r="A14622" t="s">
        <v>261</v>
      </c>
      <c r="B14622" t="s">
        <v>7323</v>
      </c>
      <c r="C14622" t="s">
        <v>7360</v>
      </c>
      <c r="D14622">
        <v>1</v>
      </c>
      <c r="E14622" t="s">
        <v>4923</v>
      </c>
      <c r="F14622">
        <v>1</v>
      </c>
      <c r="G14622">
        <v>1</v>
      </c>
      <c r="H14622" s="4" t="str">
        <f t="shared" si="456"/>
        <v>3CG35.1</v>
      </c>
      <c r="I14622" s="4" t="str">
        <f t="shared" si="457"/>
        <v>SG3_AVDD09</v>
      </c>
    </row>
    <row r="14623" spans="1:9">
      <c r="A14623" t="s">
        <v>261</v>
      </c>
      <c r="B14623" t="s">
        <v>7323</v>
      </c>
      <c r="C14623" t="s">
        <v>7360</v>
      </c>
      <c r="D14623">
        <v>2</v>
      </c>
      <c r="E14623" t="s">
        <v>169</v>
      </c>
      <c r="F14623">
        <v>2</v>
      </c>
      <c r="G14623">
        <v>2</v>
      </c>
      <c r="H14623" s="4" t="str">
        <f t="shared" si="456"/>
        <v>3CG35.2</v>
      </c>
      <c r="I14623" s="4" t="str">
        <f t="shared" si="457"/>
        <v>DGND</v>
      </c>
    </row>
    <row r="14624" spans="1:9">
      <c r="A14624" t="s">
        <v>261</v>
      </c>
      <c r="B14624" t="s">
        <v>7323</v>
      </c>
      <c r="C14624" t="s">
        <v>7361</v>
      </c>
      <c r="D14624">
        <v>1</v>
      </c>
      <c r="E14624" t="s">
        <v>4923</v>
      </c>
      <c r="F14624">
        <v>1</v>
      </c>
      <c r="G14624">
        <v>1</v>
      </c>
      <c r="H14624" s="4" t="str">
        <f t="shared" si="456"/>
        <v>3CG36.1</v>
      </c>
      <c r="I14624" s="4" t="str">
        <f t="shared" si="457"/>
        <v>SG3_AVDD09</v>
      </c>
    </row>
    <row r="14625" spans="1:9">
      <c r="A14625" t="s">
        <v>261</v>
      </c>
      <c r="B14625" t="s">
        <v>7323</v>
      </c>
      <c r="C14625" t="s">
        <v>7361</v>
      </c>
      <c r="D14625">
        <v>2</v>
      </c>
      <c r="E14625" t="s">
        <v>169</v>
      </c>
      <c r="F14625">
        <v>2</v>
      </c>
      <c r="G14625">
        <v>2</v>
      </c>
      <c r="H14625" s="4" t="str">
        <f t="shared" si="456"/>
        <v>3CG36.2</v>
      </c>
      <c r="I14625" s="4" t="str">
        <f t="shared" si="457"/>
        <v>DGND</v>
      </c>
    </row>
    <row r="14626" spans="1:9">
      <c r="A14626" t="s">
        <v>261</v>
      </c>
      <c r="B14626" t="s">
        <v>7323</v>
      </c>
      <c r="C14626" t="s">
        <v>7362</v>
      </c>
      <c r="D14626">
        <v>1</v>
      </c>
      <c r="E14626" t="s">
        <v>4923</v>
      </c>
      <c r="F14626">
        <v>1</v>
      </c>
      <c r="G14626">
        <v>1</v>
      </c>
      <c r="H14626" s="4" t="str">
        <f t="shared" si="456"/>
        <v>3CG37.1</v>
      </c>
      <c r="I14626" s="4" t="str">
        <f t="shared" si="457"/>
        <v>SG3_AVDD09</v>
      </c>
    </row>
    <row r="14627" spans="1:9">
      <c r="A14627" t="s">
        <v>261</v>
      </c>
      <c r="B14627" t="s">
        <v>7323</v>
      </c>
      <c r="C14627" t="s">
        <v>7362</v>
      </c>
      <c r="D14627">
        <v>2</v>
      </c>
      <c r="E14627" t="s">
        <v>169</v>
      </c>
      <c r="F14627">
        <v>2</v>
      </c>
      <c r="G14627">
        <v>2</v>
      </c>
      <c r="H14627" s="4" t="str">
        <f t="shared" si="456"/>
        <v>3CG37.2</v>
      </c>
      <c r="I14627" s="4" t="str">
        <f t="shared" si="457"/>
        <v>DGND</v>
      </c>
    </row>
    <row r="14628" spans="1:9">
      <c r="A14628" t="s">
        <v>261</v>
      </c>
      <c r="B14628" t="s">
        <v>7323</v>
      </c>
      <c r="C14628" t="s">
        <v>7363</v>
      </c>
      <c r="D14628">
        <v>1</v>
      </c>
      <c r="E14628" t="s">
        <v>4923</v>
      </c>
      <c r="F14628">
        <v>1</v>
      </c>
      <c r="G14628">
        <v>1</v>
      </c>
      <c r="H14628" s="4" t="str">
        <f t="shared" si="456"/>
        <v>3CG38.1</v>
      </c>
      <c r="I14628" s="4" t="str">
        <f t="shared" si="457"/>
        <v>SG3_AVDD09</v>
      </c>
    </row>
    <row r="14629" spans="1:9">
      <c r="A14629" t="s">
        <v>261</v>
      </c>
      <c r="B14629" t="s">
        <v>7323</v>
      </c>
      <c r="C14629" t="s">
        <v>7363</v>
      </c>
      <c r="D14629">
        <v>2</v>
      </c>
      <c r="E14629" t="s">
        <v>169</v>
      </c>
      <c r="F14629">
        <v>2</v>
      </c>
      <c r="G14629">
        <v>2</v>
      </c>
      <c r="H14629" s="4" t="str">
        <f t="shared" si="456"/>
        <v>3CG38.2</v>
      </c>
      <c r="I14629" s="4" t="str">
        <f t="shared" si="457"/>
        <v>DGND</v>
      </c>
    </row>
    <row r="14630" spans="1:9">
      <c r="A14630" t="s">
        <v>261</v>
      </c>
      <c r="B14630" t="s">
        <v>7323</v>
      </c>
      <c r="C14630" t="s">
        <v>7364</v>
      </c>
      <c r="D14630">
        <v>1</v>
      </c>
      <c r="E14630" t="s">
        <v>4923</v>
      </c>
      <c r="F14630">
        <v>1</v>
      </c>
      <c r="G14630">
        <v>1</v>
      </c>
      <c r="H14630" s="4" t="str">
        <f t="shared" si="456"/>
        <v>3CG39.1</v>
      </c>
      <c r="I14630" s="4" t="str">
        <f t="shared" si="457"/>
        <v>SG3_AVDD09</v>
      </c>
    </row>
    <row r="14631" spans="1:9">
      <c r="A14631" t="s">
        <v>261</v>
      </c>
      <c r="B14631" t="s">
        <v>7323</v>
      </c>
      <c r="C14631" t="s">
        <v>7364</v>
      </c>
      <c r="D14631">
        <v>2</v>
      </c>
      <c r="E14631" t="s">
        <v>169</v>
      </c>
      <c r="F14631">
        <v>2</v>
      </c>
      <c r="G14631">
        <v>2</v>
      </c>
      <c r="H14631" s="4" t="str">
        <f t="shared" si="456"/>
        <v>3CG39.2</v>
      </c>
      <c r="I14631" s="4" t="str">
        <f t="shared" si="457"/>
        <v>DGND</v>
      </c>
    </row>
    <row r="14632" spans="1:9">
      <c r="A14632" t="s">
        <v>261</v>
      </c>
      <c r="B14632" t="s">
        <v>7323</v>
      </c>
      <c r="C14632" t="s">
        <v>7365</v>
      </c>
      <c r="D14632">
        <v>1</v>
      </c>
      <c r="E14632" t="s">
        <v>4923</v>
      </c>
      <c r="F14632">
        <v>1</v>
      </c>
      <c r="G14632">
        <v>1</v>
      </c>
      <c r="H14632" s="4" t="str">
        <f t="shared" si="456"/>
        <v>3CG40.1</v>
      </c>
      <c r="I14632" s="4" t="str">
        <f t="shared" si="457"/>
        <v>SG3_AVDD09</v>
      </c>
    </row>
    <row r="14633" spans="1:9">
      <c r="A14633" t="s">
        <v>261</v>
      </c>
      <c r="B14633" t="s">
        <v>7323</v>
      </c>
      <c r="C14633" t="s">
        <v>7365</v>
      </c>
      <c r="D14633">
        <v>2</v>
      </c>
      <c r="E14633" t="s">
        <v>169</v>
      </c>
      <c r="F14633">
        <v>2</v>
      </c>
      <c r="G14633">
        <v>2</v>
      </c>
      <c r="H14633" s="4" t="str">
        <f t="shared" si="456"/>
        <v>3CG40.2</v>
      </c>
      <c r="I14633" s="4" t="str">
        <f t="shared" si="457"/>
        <v>DGND</v>
      </c>
    </row>
    <row r="14634" spans="1:9">
      <c r="A14634" t="s">
        <v>261</v>
      </c>
      <c r="B14634" t="s">
        <v>7323</v>
      </c>
      <c r="C14634" t="s">
        <v>7366</v>
      </c>
      <c r="D14634">
        <v>1</v>
      </c>
      <c r="E14634" t="s">
        <v>4923</v>
      </c>
      <c r="F14634">
        <v>1</v>
      </c>
      <c r="G14634">
        <v>1</v>
      </c>
      <c r="H14634" s="4" t="str">
        <f t="shared" si="456"/>
        <v>3CG41.1</v>
      </c>
      <c r="I14634" s="4" t="str">
        <f t="shared" si="457"/>
        <v>SG3_AVDD09</v>
      </c>
    </row>
    <row r="14635" spans="1:9">
      <c r="A14635" t="s">
        <v>261</v>
      </c>
      <c r="B14635" t="s">
        <v>7323</v>
      </c>
      <c r="C14635" t="s">
        <v>7366</v>
      </c>
      <c r="D14635">
        <v>2</v>
      </c>
      <c r="E14635" t="s">
        <v>169</v>
      </c>
      <c r="F14635">
        <v>2</v>
      </c>
      <c r="G14635">
        <v>2</v>
      </c>
      <c r="H14635" s="4" t="str">
        <f t="shared" si="456"/>
        <v>3CG41.2</v>
      </c>
      <c r="I14635" s="4" t="str">
        <f t="shared" si="457"/>
        <v>DGND</v>
      </c>
    </row>
    <row r="14636" spans="1:9">
      <c r="A14636" t="s">
        <v>261</v>
      </c>
      <c r="B14636" t="s">
        <v>7323</v>
      </c>
      <c r="C14636" t="s">
        <v>7367</v>
      </c>
      <c r="D14636">
        <v>1</v>
      </c>
      <c r="E14636" t="s">
        <v>4923</v>
      </c>
      <c r="F14636">
        <v>1</v>
      </c>
      <c r="G14636">
        <v>1</v>
      </c>
      <c r="H14636" s="4" t="str">
        <f t="shared" si="456"/>
        <v>3CG42.1</v>
      </c>
      <c r="I14636" s="4" t="str">
        <f t="shared" si="457"/>
        <v>SG3_AVDD09</v>
      </c>
    </row>
    <row r="14637" spans="1:9">
      <c r="A14637" t="s">
        <v>261</v>
      </c>
      <c r="B14637" t="s">
        <v>7323</v>
      </c>
      <c r="C14637" t="s">
        <v>7367</v>
      </c>
      <c r="D14637">
        <v>2</v>
      </c>
      <c r="E14637" t="s">
        <v>169</v>
      </c>
      <c r="F14637">
        <v>2</v>
      </c>
      <c r="G14637">
        <v>2</v>
      </c>
      <c r="H14637" s="4" t="str">
        <f t="shared" si="456"/>
        <v>3CG42.2</v>
      </c>
      <c r="I14637" s="4" t="str">
        <f t="shared" si="457"/>
        <v>DGND</v>
      </c>
    </row>
    <row r="14638" spans="1:9">
      <c r="A14638" t="s">
        <v>261</v>
      </c>
      <c r="B14638" t="s">
        <v>7323</v>
      </c>
      <c r="C14638" t="s">
        <v>7368</v>
      </c>
      <c r="D14638">
        <v>1</v>
      </c>
      <c r="E14638" t="s">
        <v>4923</v>
      </c>
      <c r="F14638">
        <v>1</v>
      </c>
      <c r="G14638">
        <v>1</v>
      </c>
      <c r="H14638" s="4" t="str">
        <f t="shared" si="456"/>
        <v>3CG43.1</v>
      </c>
      <c r="I14638" s="4" t="str">
        <f t="shared" si="457"/>
        <v>SG3_AVDD09</v>
      </c>
    </row>
    <row r="14639" spans="1:9">
      <c r="A14639" t="s">
        <v>261</v>
      </c>
      <c r="B14639" t="s">
        <v>7323</v>
      </c>
      <c r="C14639" t="s">
        <v>7368</v>
      </c>
      <c r="D14639">
        <v>2</v>
      </c>
      <c r="E14639" t="s">
        <v>169</v>
      </c>
      <c r="F14639">
        <v>2</v>
      </c>
      <c r="G14639">
        <v>2</v>
      </c>
      <c r="H14639" s="4" t="str">
        <f t="shared" si="456"/>
        <v>3CG43.2</v>
      </c>
      <c r="I14639" s="4" t="str">
        <f t="shared" si="457"/>
        <v>DGND</v>
      </c>
    </row>
    <row r="14640" spans="1:9">
      <c r="A14640" t="s">
        <v>261</v>
      </c>
      <c r="B14640" t="s">
        <v>7323</v>
      </c>
      <c r="C14640" t="s">
        <v>7369</v>
      </c>
      <c r="D14640">
        <v>1</v>
      </c>
      <c r="E14640" t="s">
        <v>4923</v>
      </c>
      <c r="F14640">
        <v>1</v>
      </c>
      <c r="G14640">
        <v>1</v>
      </c>
      <c r="H14640" s="4" t="str">
        <f t="shared" si="456"/>
        <v>3CG44.1</v>
      </c>
      <c r="I14640" s="4" t="str">
        <f t="shared" si="457"/>
        <v>SG3_AVDD09</v>
      </c>
    </row>
    <row r="14641" spans="1:9">
      <c r="A14641" t="s">
        <v>261</v>
      </c>
      <c r="B14641" t="s">
        <v>7323</v>
      </c>
      <c r="C14641" t="s">
        <v>7369</v>
      </c>
      <c r="D14641">
        <v>2</v>
      </c>
      <c r="E14641" t="s">
        <v>169</v>
      </c>
      <c r="F14641">
        <v>2</v>
      </c>
      <c r="G14641">
        <v>2</v>
      </c>
      <c r="H14641" s="4" t="str">
        <f t="shared" si="456"/>
        <v>3CG44.2</v>
      </c>
      <c r="I14641" s="4" t="str">
        <f t="shared" si="457"/>
        <v>DGND</v>
      </c>
    </row>
    <row r="14642" spans="1:9">
      <c r="A14642" t="s">
        <v>261</v>
      </c>
      <c r="B14642" t="s">
        <v>7323</v>
      </c>
      <c r="C14642" t="s">
        <v>7370</v>
      </c>
      <c r="D14642">
        <v>1</v>
      </c>
      <c r="E14642" t="s">
        <v>4917</v>
      </c>
      <c r="F14642">
        <v>1</v>
      </c>
      <c r="G14642">
        <v>1</v>
      </c>
      <c r="H14642" s="4" t="str">
        <f t="shared" si="456"/>
        <v>3CG45.1</v>
      </c>
      <c r="I14642" s="4" t="str">
        <f t="shared" si="457"/>
        <v>SG3_SRC_DVDD09</v>
      </c>
    </row>
    <row r="14643" spans="1:9">
      <c r="A14643" t="s">
        <v>261</v>
      </c>
      <c r="B14643" t="s">
        <v>7323</v>
      </c>
      <c r="C14643" t="s">
        <v>7370</v>
      </c>
      <c r="D14643">
        <v>2</v>
      </c>
      <c r="E14643" t="s">
        <v>169</v>
      </c>
      <c r="F14643">
        <v>2</v>
      </c>
      <c r="G14643">
        <v>2</v>
      </c>
      <c r="H14643" s="4" t="str">
        <f t="shared" si="456"/>
        <v>3CG45.2</v>
      </c>
      <c r="I14643" s="4" t="str">
        <f t="shared" si="457"/>
        <v>DGND</v>
      </c>
    </row>
    <row r="14644" spans="1:9">
      <c r="A14644" t="s">
        <v>261</v>
      </c>
      <c r="B14644" t="s">
        <v>7323</v>
      </c>
      <c r="C14644" t="s">
        <v>7371</v>
      </c>
      <c r="D14644">
        <v>1</v>
      </c>
      <c r="E14644" t="s">
        <v>4917</v>
      </c>
      <c r="F14644">
        <v>1</v>
      </c>
      <c r="G14644">
        <v>1</v>
      </c>
      <c r="H14644" s="4" t="str">
        <f t="shared" si="456"/>
        <v>3CG46.1</v>
      </c>
      <c r="I14644" s="4" t="str">
        <f t="shared" si="457"/>
        <v>SG3_SRC_DVDD09</v>
      </c>
    </row>
    <row r="14645" spans="1:9">
      <c r="A14645" t="s">
        <v>261</v>
      </c>
      <c r="B14645" t="s">
        <v>7323</v>
      </c>
      <c r="C14645" t="s">
        <v>7371</v>
      </c>
      <c r="D14645">
        <v>2</v>
      </c>
      <c r="E14645" t="s">
        <v>169</v>
      </c>
      <c r="F14645">
        <v>2</v>
      </c>
      <c r="G14645">
        <v>2</v>
      </c>
      <c r="H14645" s="4" t="str">
        <f t="shared" si="456"/>
        <v>3CG46.2</v>
      </c>
      <c r="I14645" s="4" t="str">
        <f t="shared" si="457"/>
        <v>DGND</v>
      </c>
    </row>
    <row r="14646" spans="1:9">
      <c r="A14646" t="s">
        <v>261</v>
      </c>
      <c r="B14646" t="s">
        <v>7323</v>
      </c>
      <c r="C14646" t="s">
        <v>7372</v>
      </c>
      <c r="D14646">
        <v>1</v>
      </c>
      <c r="E14646" t="s">
        <v>4917</v>
      </c>
      <c r="F14646">
        <v>1</v>
      </c>
      <c r="G14646">
        <v>1</v>
      </c>
      <c r="H14646" s="4" t="str">
        <f t="shared" si="456"/>
        <v>3CG47.1</v>
      </c>
      <c r="I14646" s="4" t="str">
        <f t="shared" si="457"/>
        <v>SG3_SRC_DVDD09</v>
      </c>
    </row>
    <row r="14647" spans="1:9">
      <c r="A14647" t="s">
        <v>261</v>
      </c>
      <c r="B14647" t="s">
        <v>7323</v>
      </c>
      <c r="C14647" t="s">
        <v>7372</v>
      </c>
      <c r="D14647">
        <v>2</v>
      </c>
      <c r="E14647" t="s">
        <v>169</v>
      </c>
      <c r="F14647">
        <v>2</v>
      </c>
      <c r="G14647">
        <v>2</v>
      </c>
      <c r="H14647" s="4" t="str">
        <f t="shared" si="456"/>
        <v>3CG47.2</v>
      </c>
      <c r="I14647" s="4" t="str">
        <f t="shared" si="457"/>
        <v>DGND</v>
      </c>
    </row>
    <row r="14648" spans="1:9">
      <c r="A14648" t="s">
        <v>261</v>
      </c>
      <c r="B14648" t="s">
        <v>7323</v>
      </c>
      <c r="C14648" t="s">
        <v>7373</v>
      </c>
      <c r="D14648">
        <v>1</v>
      </c>
      <c r="E14648" t="s">
        <v>4917</v>
      </c>
      <c r="F14648">
        <v>1</v>
      </c>
      <c r="G14648">
        <v>1</v>
      </c>
      <c r="H14648" s="4" t="str">
        <f t="shared" si="456"/>
        <v>3CG48.1</v>
      </c>
      <c r="I14648" s="4" t="str">
        <f t="shared" si="457"/>
        <v>SG3_SRC_DVDD09</v>
      </c>
    </row>
    <row r="14649" spans="1:9">
      <c r="A14649" t="s">
        <v>261</v>
      </c>
      <c r="B14649" t="s">
        <v>7323</v>
      </c>
      <c r="C14649" t="s">
        <v>7373</v>
      </c>
      <c r="D14649">
        <v>2</v>
      </c>
      <c r="E14649" t="s">
        <v>169</v>
      </c>
      <c r="F14649">
        <v>2</v>
      </c>
      <c r="G14649">
        <v>2</v>
      </c>
      <c r="H14649" s="4" t="str">
        <f t="shared" si="456"/>
        <v>3CG48.2</v>
      </c>
      <c r="I14649" s="4" t="str">
        <f t="shared" si="457"/>
        <v>DGND</v>
      </c>
    </row>
    <row r="14650" spans="1:9">
      <c r="A14650" t="s">
        <v>261</v>
      </c>
      <c r="B14650" t="s">
        <v>7323</v>
      </c>
      <c r="C14650" t="s">
        <v>7374</v>
      </c>
      <c r="D14650">
        <v>1</v>
      </c>
      <c r="E14650" t="s">
        <v>4917</v>
      </c>
      <c r="F14650">
        <v>1</v>
      </c>
      <c r="G14650">
        <v>1</v>
      </c>
      <c r="H14650" s="4" t="str">
        <f t="shared" si="456"/>
        <v>3CG49.1</v>
      </c>
      <c r="I14650" s="4" t="str">
        <f t="shared" si="457"/>
        <v>SG3_SRC_DVDD09</v>
      </c>
    </row>
    <row r="14651" spans="1:9">
      <c r="A14651" t="s">
        <v>261</v>
      </c>
      <c r="B14651" t="s">
        <v>7323</v>
      </c>
      <c r="C14651" t="s">
        <v>7374</v>
      </c>
      <c r="D14651">
        <v>2</v>
      </c>
      <c r="E14651" t="s">
        <v>169</v>
      </c>
      <c r="F14651">
        <v>2</v>
      </c>
      <c r="G14651">
        <v>2</v>
      </c>
      <c r="H14651" s="4" t="str">
        <f t="shared" si="456"/>
        <v>3CG49.2</v>
      </c>
      <c r="I14651" s="4" t="str">
        <f t="shared" si="457"/>
        <v>DGND</v>
      </c>
    </row>
    <row r="14652" spans="1:9">
      <c r="A14652" t="s">
        <v>261</v>
      </c>
      <c r="B14652" t="s">
        <v>7323</v>
      </c>
      <c r="C14652" t="s">
        <v>7375</v>
      </c>
      <c r="D14652">
        <v>1</v>
      </c>
      <c r="E14652" t="s">
        <v>4917</v>
      </c>
      <c r="F14652">
        <v>1</v>
      </c>
      <c r="G14652">
        <v>1</v>
      </c>
      <c r="H14652" s="4" t="str">
        <f t="shared" si="456"/>
        <v>3CG50.1</v>
      </c>
      <c r="I14652" s="4" t="str">
        <f t="shared" si="457"/>
        <v>SG3_SRC_DVDD09</v>
      </c>
    </row>
    <row r="14653" spans="1:9">
      <c r="A14653" t="s">
        <v>261</v>
      </c>
      <c r="B14653" t="s">
        <v>7323</v>
      </c>
      <c r="C14653" t="s">
        <v>7375</v>
      </c>
      <c r="D14653">
        <v>2</v>
      </c>
      <c r="E14653" t="s">
        <v>169</v>
      </c>
      <c r="F14653">
        <v>2</v>
      </c>
      <c r="G14653">
        <v>2</v>
      </c>
      <c r="H14653" s="4" t="str">
        <f t="shared" si="456"/>
        <v>3CG50.2</v>
      </c>
      <c r="I14653" s="4" t="str">
        <f t="shared" si="457"/>
        <v>DGND</v>
      </c>
    </row>
    <row r="14654" spans="1:9">
      <c r="A14654" t="s">
        <v>261</v>
      </c>
      <c r="B14654" t="s">
        <v>7323</v>
      </c>
      <c r="C14654" t="s">
        <v>9846</v>
      </c>
      <c r="D14654">
        <v>1</v>
      </c>
      <c r="E14654" t="s">
        <v>4922</v>
      </c>
      <c r="F14654">
        <v>1</v>
      </c>
      <c r="G14654">
        <v>1</v>
      </c>
      <c r="H14654" s="4" t="str">
        <f t="shared" si="456"/>
        <v>3CG80.1</v>
      </c>
      <c r="I14654" s="4" t="str">
        <f t="shared" si="457"/>
        <v>SG3_DVDD09</v>
      </c>
    </row>
    <row r="14655" spans="1:9">
      <c r="A14655" t="s">
        <v>261</v>
      </c>
      <c r="B14655" t="s">
        <v>7323</v>
      </c>
      <c r="C14655" t="s">
        <v>9846</v>
      </c>
      <c r="D14655">
        <v>2</v>
      </c>
      <c r="E14655" t="s">
        <v>169</v>
      </c>
      <c r="F14655">
        <v>2</v>
      </c>
      <c r="G14655">
        <v>2</v>
      </c>
      <c r="H14655" s="4" t="str">
        <f t="shared" si="456"/>
        <v>3CG80.2</v>
      </c>
      <c r="I14655" s="4" t="str">
        <f t="shared" si="457"/>
        <v>DGND</v>
      </c>
    </row>
    <row r="14656" spans="1:9">
      <c r="A14656" t="s">
        <v>261</v>
      </c>
      <c r="B14656" t="s">
        <v>7323</v>
      </c>
      <c r="C14656" t="s">
        <v>9847</v>
      </c>
      <c r="D14656">
        <v>1</v>
      </c>
      <c r="E14656" t="s">
        <v>4922</v>
      </c>
      <c r="F14656">
        <v>1</v>
      </c>
      <c r="G14656">
        <v>1</v>
      </c>
      <c r="H14656" s="4" t="str">
        <f t="shared" si="456"/>
        <v>3CG81.1</v>
      </c>
      <c r="I14656" s="4" t="str">
        <f t="shared" si="457"/>
        <v>SG3_DVDD09</v>
      </c>
    </row>
    <row r="14657" spans="1:9">
      <c r="A14657" t="s">
        <v>261</v>
      </c>
      <c r="B14657" t="s">
        <v>7323</v>
      </c>
      <c r="C14657" t="s">
        <v>9847</v>
      </c>
      <c r="D14657">
        <v>2</v>
      </c>
      <c r="E14657" t="s">
        <v>169</v>
      </c>
      <c r="F14657">
        <v>2</v>
      </c>
      <c r="G14657">
        <v>2</v>
      </c>
      <c r="H14657" s="4" t="str">
        <f t="shared" si="456"/>
        <v>3CG81.2</v>
      </c>
      <c r="I14657" s="4" t="str">
        <f t="shared" si="457"/>
        <v>DGND</v>
      </c>
    </row>
    <row r="14658" spans="1:9">
      <c r="A14658" t="s">
        <v>261</v>
      </c>
      <c r="B14658" t="s">
        <v>7323</v>
      </c>
      <c r="C14658" t="s">
        <v>9848</v>
      </c>
      <c r="D14658">
        <v>1</v>
      </c>
      <c r="E14658" t="s">
        <v>4923</v>
      </c>
      <c r="F14658">
        <v>1</v>
      </c>
      <c r="G14658">
        <v>1</v>
      </c>
      <c r="H14658" s="4" t="str">
        <f t="shared" ref="H14658:H14721" si="458">CONCATENATE(C14658,".",F14658)</f>
        <v>3CG82.1</v>
      </c>
      <c r="I14658" s="4" t="str">
        <f t="shared" ref="I14658:I14721" si="459">E14658</f>
        <v>SG3_AVDD09</v>
      </c>
    </row>
    <row r="14659" spans="1:9">
      <c r="A14659" t="s">
        <v>261</v>
      </c>
      <c r="B14659" t="s">
        <v>7323</v>
      </c>
      <c r="C14659" t="s">
        <v>9848</v>
      </c>
      <c r="D14659">
        <v>2</v>
      </c>
      <c r="E14659" t="s">
        <v>169</v>
      </c>
      <c r="F14659">
        <v>2</v>
      </c>
      <c r="G14659">
        <v>2</v>
      </c>
      <c r="H14659" s="4" t="str">
        <f t="shared" si="458"/>
        <v>3CG82.2</v>
      </c>
      <c r="I14659" s="4" t="str">
        <f t="shared" si="459"/>
        <v>DGND</v>
      </c>
    </row>
    <row r="14660" spans="1:9">
      <c r="A14660" t="s">
        <v>261</v>
      </c>
      <c r="B14660" t="s">
        <v>7323</v>
      </c>
      <c r="C14660" t="s">
        <v>9849</v>
      </c>
      <c r="D14660">
        <v>1</v>
      </c>
      <c r="E14660" t="s">
        <v>4923</v>
      </c>
      <c r="F14660">
        <v>1</v>
      </c>
      <c r="G14660">
        <v>1</v>
      </c>
      <c r="H14660" s="4" t="str">
        <f t="shared" si="458"/>
        <v>3CG86.1</v>
      </c>
      <c r="I14660" s="4" t="str">
        <f t="shared" si="459"/>
        <v>SG3_AVDD09</v>
      </c>
    </row>
    <row r="14661" spans="1:9">
      <c r="A14661" t="s">
        <v>261</v>
      </c>
      <c r="B14661" t="s">
        <v>7323</v>
      </c>
      <c r="C14661" t="s">
        <v>9849</v>
      </c>
      <c r="D14661">
        <v>2</v>
      </c>
      <c r="E14661" t="s">
        <v>169</v>
      </c>
      <c r="F14661">
        <v>2</v>
      </c>
      <c r="G14661">
        <v>2</v>
      </c>
      <c r="H14661" s="4" t="str">
        <f t="shared" si="458"/>
        <v>3CG86.2</v>
      </c>
      <c r="I14661" s="4" t="str">
        <f t="shared" si="459"/>
        <v>DGND</v>
      </c>
    </row>
    <row r="14662" spans="1:9">
      <c r="A14662" t="s">
        <v>261</v>
      </c>
      <c r="B14662" t="s">
        <v>7323</v>
      </c>
      <c r="C14662" t="s">
        <v>7376</v>
      </c>
      <c r="D14662">
        <v>1</v>
      </c>
      <c r="E14662" t="s">
        <v>4917</v>
      </c>
      <c r="F14662">
        <v>1</v>
      </c>
      <c r="G14662">
        <v>1</v>
      </c>
      <c r="H14662" s="4" t="str">
        <f t="shared" si="458"/>
        <v>3CG109.1</v>
      </c>
      <c r="I14662" s="4" t="str">
        <f t="shared" si="459"/>
        <v>SG3_SRC_DVDD09</v>
      </c>
    </row>
    <row r="14663" spans="1:9">
      <c r="A14663" t="s">
        <v>261</v>
      </c>
      <c r="B14663" t="s">
        <v>7323</v>
      </c>
      <c r="C14663" t="s">
        <v>7376</v>
      </c>
      <c r="D14663">
        <v>2</v>
      </c>
      <c r="E14663" t="s">
        <v>169</v>
      </c>
      <c r="F14663">
        <v>2</v>
      </c>
      <c r="G14663">
        <v>2</v>
      </c>
      <c r="H14663" s="4" t="str">
        <f t="shared" si="458"/>
        <v>3CG109.2</v>
      </c>
      <c r="I14663" s="4" t="str">
        <f t="shared" si="459"/>
        <v>DGND</v>
      </c>
    </row>
    <row r="14664" spans="1:9">
      <c r="A14664" t="s">
        <v>261</v>
      </c>
      <c r="B14664" t="s">
        <v>7323</v>
      </c>
      <c r="C14664" t="s">
        <v>7377</v>
      </c>
      <c r="D14664">
        <v>1</v>
      </c>
      <c r="E14664" t="s">
        <v>4917</v>
      </c>
      <c r="F14664">
        <v>1</v>
      </c>
      <c r="G14664">
        <v>1</v>
      </c>
      <c r="H14664" s="4" t="str">
        <f t="shared" si="458"/>
        <v>3CG110.1</v>
      </c>
      <c r="I14664" s="4" t="str">
        <f t="shared" si="459"/>
        <v>SG3_SRC_DVDD09</v>
      </c>
    </row>
    <row r="14665" spans="1:9">
      <c r="A14665" t="s">
        <v>261</v>
      </c>
      <c r="B14665" t="s">
        <v>7323</v>
      </c>
      <c r="C14665" t="s">
        <v>7377</v>
      </c>
      <c r="D14665">
        <v>2</v>
      </c>
      <c r="E14665" t="s">
        <v>169</v>
      </c>
      <c r="F14665">
        <v>2</v>
      </c>
      <c r="G14665">
        <v>2</v>
      </c>
      <c r="H14665" s="4" t="str">
        <f t="shared" si="458"/>
        <v>3CG110.2</v>
      </c>
      <c r="I14665" s="4" t="str">
        <f t="shared" si="459"/>
        <v>DGND</v>
      </c>
    </row>
    <row r="14666" spans="1:9">
      <c r="A14666" t="s">
        <v>261</v>
      </c>
      <c r="B14666" t="s">
        <v>7323</v>
      </c>
      <c r="C14666" t="s">
        <v>7378</v>
      </c>
      <c r="D14666">
        <v>1</v>
      </c>
      <c r="E14666" t="s">
        <v>4917</v>
      </c>
      <c r="F14666">
        <v>1</v>
      </c>
      <c r="G14666">
        <v>1</v>
      </c>
      <c r="H14666" s="4" t="str">
        <f t="shared" si="458"/>
        <v>3CG169.1</v>
      </c>
      <c r="I14666" s="4" t="str">
        <f t="shared" si="459"/>
        <v>SG3_SRC_DVDD09</v>
      </c>
    </row>
    <row r="14667" spans="1:9">
      <c r="A14667" t="s">
        <v>261</v>
      </c>
      <c r="B14667" t="s">
        <v>7323</v>
      </c>
      <c r="C14667" t="s">
        <v>7378</v>
      </c>
      <c r="D14667">
        <v>2</v>
      </c>
      <c r="E14667" t="s">
        <v>169</v>
      </c>
      <c r="F14667">
        <v>2</v>
      </c>
      <c r="G14667">
        <v>2</v>
      </c>
      <c r="H14667" s="4" t="str">
        <f t="shared" si="458"/>
        <v>3CG169.2</v>
      </c>
      <c r="I14667" s="4" t="str">
        <f t="shared" si="459"/>
        <v>DGND</v>
      </c>
    </row>
    <row r="14668" spans="1:9">
      <c r="A14668" t="s">
        <v>261</v>
      </c>
      <c r="B14668" t="s">
        <v>7323</v>
      </c>
      <c r="C14668" t="s">
        <v>7379</v>
      </c>
      <c r="D14668">
        <v>1</v>
      </c>
      <c r="E14668" t="s">
        <v>4917</v>
      </c>
      <c r="F14668">
        <v>1</v>
      </c>
      <c r="G14668">
        <v>1</v>
      </c>
      <c r="H14668" s="4" t="str">
        <f t="shared" si="458"/>
        <v>3CG170.1</v>
      </c>
      <c r="I14668" s="4" t="str">
        <f t="shared" si="459"/>
        <v>SG3_SRC_DVDD09</v>
      </c>
    </row>
    <row r="14669" spans="1:9">
      <c r="A14669" t="s">
        <v>261</v>
      </c>
      <c r="B14669" t="s">
        <v>7323</v>
      </c>
      <c r="C14669" t="s">
        <v>7379</v>
      </c>
      <c r="D14669">
        <v>2</v>
      </c>
      <c r="E14669" t="s">
        <v>169</v>
      </c>
      <c r="F14669">
        <v>2</v>
      </c>
      <c r="G14669">
        <v>2</v>
      </c>
      <c r="H14669" s="4" t="str">
        <f t="shared" si="458"/>
        <v>3CG170.2</v>
      </c>
      <c r="I14669" s="4" t="str">
        <f t="shared" si="459"/>
        <v>DGND</v>
      </c>
    </row>
    <row r="14670" spans="1:9">
      <c r="A14670" t="s">
        <v>261</v>
      </c>
      <c r="B14670" t="s">
        <v>7323</v>
      </c>
      <c r="C14670" t="s">
        <v>7380</v>
      </c>
      <c r="D14670">
        <v>1</v>
      </c>
      <c r="E14670" t="s">
        <v>4917</v>
      </c>
      <c r="F14670">
        <v>1</v>
      </c>
      <c r="G14670">
        <v>1</v>
      </c>
      <c r="H14670" s="4" t="str">
        <f t="shared" si="458"/>
        <v>3CG171.1</v>
      </c>
      <c r="I14670" s="4" t="str">
        <f t="shared" si="459"/>
        <v>SG3_SRC_DVDD09</v>
      </c>
    </row>
    <row r="14671" spans="1:9">
      <c r="A14671" t="s">
        <v>261</v>
      </c>
      <c r="B14671" t="s">
        <v>7323</v>
      </c>
      <c r="C14671" t="s">
        <v>7380</v>
      </c>
      <c r="D14671">
        <v>2</v>
      </c>
      <c r="E14671" t="s">
        <v>169</v>
      </c>
      <c r="F14671">
        <v>2</v>
      </c>
      <c r="G14671">
        <v>2</v>
      </c>
      <c r="H14671" s="4" t="str">
        <f t="shared" si="458"/>
        <v>3CG171.2</v>
      </c>
      <c r="I14671" s="4" t="str">
        <f t="shared" si="459"/>
        <v>DGND</v>
      </c>
    </row>
    <row r="14672" spans="1:9">
      <c r="A14672" t="s">
        <v>261</v>
      </c>
      <c r="B14672" t="s">
        <v>7323</v>
      </c>
      <c r="C14672" t="s">
        <v>7381</v>
      </c>
      <c r="D14672">
        <v>1</v>
      </c>
      <c r="E14672" t="s">
        <v>4917</v>
      </c>
      <c r="F14672">
        <v>1</v>
      </c>
      <c r="G14672">
        <v>1</v>
      </c>
      <c r="H14672" s="4" t="str">
        <f t="shared" si="458"/>
        <v>3CG172.1</v>
      </c>
      <c r="I14672" s="4" t="str">
        <f t="shared" si="459"/>
        <v>SG3_SRC_DVDD09</v>
      </c>
    </row>
    <row r="14673" spans="1:9">
      <c r="A14673" t="s">
        <v>261</v>
      </c>
      <c r="B14673" t="s">
        <v>7323</v>
      </c>
      <c r="C14673" t="s">
        <v>7381</v>
      </c>
      <c r="D14673">
        <v>2</v>
      </c>
      <c r="E14673" t="s">
        <v>169</v>
      </c>
      <c r="F14673">
        <v>2</v>
      </c>
      <c r="G14673">
        <v>2</v>
      </c>
      <c r="H14673" s="4" t="str">
        <f t="shared" si="458"/>
        <v>3CG172.2</v>
      </c>
      <c r="I14673" s="4" t="str">
        <f t="shared" si="459"/>
        <v>DGND</v>
      </c>
    </row>
    <row r="14674" spans="1:9">
      <c r="A14674" t="s">
        <v>261</v>
      </c>
      <c r="B14674" t="s">
        <v>7323</v>
      </c>
      <c r="C14674" t="s">
        <v>7382</v>
      </c>
      <c r="D14674">
        <v>1</v>
      </c>
      <c r="E14674" t="s">
        <v>4917</v>
      </c>
      <c r="F14674">
        <v>1</v>
      </c>
      <c r="G14674">
        <v>1</v>
      </c>
      <c r="H14674" s="4" t="str">
        <f t="shared" si="458"/>
        <v>3CG173.1</v>
      </c>
      <c r="I14674" s="4" t="str">
        <f t="shared" si="459"/>
        <v>SG3_SRC_DVDD09</v>
      </c>
    </row>
    <row r="14675" spans="1:9">
      <c r="A14675" t="s">
        <v>261</v>
      </c>
      <c r="B14675" t="s">
        <v>7323</v>
      </c>
      <c r="C14675" t="s">
        <v>7382</v>
      </c>
      <c r="D14675">
        <v>2</v>
      </c>
      <c r="E14675" t="s">
        <v>169</v>
      </c>
      <c r="F14675">
        <v>2</v>
      </c>
      <c r="G14675">
        <v>2</v>
      </c>
      <c r="H14675" s="4" t="str">
        <f t="shared" si="458"/>
        <v>3CG173.2</v>
      </c>
      <c r="I14675" s="4" t="str">
        <f t="shared" si="459"/>
        <v>DGND</v>
      </c>
    </row>
    <row r="14676" spans="1:9">
      <c r="A14676" t="s">
        <v>261</v>
      </c>
      <c r="B14676" t="s">
        <v>7323</v>
      </c>
      <c r="C14676" t="s">
        <v>7383</v>
      </c>
      <c r="D14676">
        <v>1</v>
      </c>
      <c r="E14676" t="s">
        <v>4917</v>
      </c>
      <c r="F14676">
        <v>1</v>
      </c>
      <c r="G14676">
        <v>1</v>
      </c>
      <c r="H14676" s="4" t="str">
        <f t="shared" si="458"/>
        <v>3CG174.1</v>
      </c>
      <c r="I14676" s="4" t="str">
        <f t="shared" si="459"/>
        <v>SG3_SRC_DVDD09</v>
      </c>
    </row>
    <row r="14677" spans="1:9">
      <c r="A14677" t="s">
        <v>261</v>
      </c>
      <c r="B14677" t="s">
        <v>7323</v>
      </c>
      <c r="C14677" t="s">
        <v>7383</v>
      </c>
      <c r="D14677">
        <v>2</v>
      </c>
      <c r="E14677" t="s">
        <v>169</v>
      </c>
      <c r="F14677">
        <v>2</v>
      </c>
      <c r="G14677">
        <v>2</v>
      </c>
      <c r="H14677" s="4" t="str">
        <f t="shared" si="458"/>
        <v>3CG174.2</v>
      </c>
      <c r="I14677" s="4" t="str">
        <f t="shared" si="459"/>
        <v>DGND</v>
      </c>
    </row>
    <row r="14678" spans="1:9">
      <c r="A14678" t="s">
        <v>261</v>
      </c>
      <c r="B14678" t="s">
        <v>7323</v>
      </c>
      <c r="C14678" t="s">
        <v>8433</v>
      </c>
      <c r="D14678">
        <v>1</v>
      </c>
      <c r="E14678" t="s">
        <v>4917</v>
      </c>
      <c r="F14678">
        <v>1</v>
      </c>
      <c r="G14678">
        <v>1</v>
      </c>
      <c r="H14678" s="4" t="str">
        <f t="shared" si="458"/>
        <v>3CG178.1</v>
      </c>
      <c r="I14678" s="4" t="str">
        <f t="shared" si="459"/>
        <v>SG3_SRC_DVDD09</v>
      </c>
    </row>
    <row r="14679" spans="1:9">
      <c r="A14679" t="s">
        <v>261</v>
      </c>
      <c r="B14679" t="s">
        <v>7323</v>
      </c>
      <c r="C14679" t="s">
        <v>8433</v>
      </c>
      <c r="D14679">
        <v>2</v>
      </c>
      <c r="E14679" t="s">
        <v>169</v>
      </c>
      <c r="F14679">
        <v>2</v>
      </c>
      <c r="G14679">
        <v>2</v>
      </c>
      <c r="H14679" s="4" t="str">
        <f t="shared" si="458"/>
        <v>3CG178.2</v>
      </c>
      <c r="I14679" s="4" t="str">
        <f t="shared" si="459"/>
        <v>DGND</v>
      </c>
    </row>
    <row r="14680" spans="1:9">
      <c r="A14680" t="s">
        <v>261</v>
      </c>
      <c r="B14680" t="s">
        <v>7323</v>
      </c>
      <c r="C14680" t="s">
        <v>8434</v>
      </c>
      <c r="D14680">
        <v>1</v>
      </c>
      <c r="E14680" t="s">
        <v>4917</v>
      </c>
      <c r="F14680">
        <v>1</v>
      </c>
      <c r="G14680">
        <v>1</v>
      </c>
      <c r="H14680" s="4" t="str">
        <f t="shared" si="458"/>
        <v>3CG179.1</v>
      </c>
      <c r="I14680" s="4" t="str">
        <f t="shared" si="459"/>
        <v>SG3_SRC_DVDD09</v>
      </c>
    </row>
    <row r="14681" spans="1:9">
      <c r="A14681" t="s">
        <v>261</v>
      </c>
      <c r="B14681" t="s">
        <v>7323</v>
      </c>
      <c r="C14681" t="s">
        <v>8434</v>
      </c>
      <c r="D14681">
        <v>2</v>
      </c>
      <c r="E14681" t="s">
        <v>169</v>
      </c>
      <c r="F14681">
        <v>2</v>
      </c>
      <c r="G14681">
        <v>2</v>
      </c>
      <c r="H14681" s="4" t="str">
        <f t="shared" si="458"/>
        <v>3CG179.2</v>
      </c>
      <c r="I14681" s="4" t="str">
        <f t="shared" si="459"/>
        <v>DGND</v>
      </c>
    </row>
    <row r="14682" spans="1:9">
      <c r="A14682" t="s">
        <v>261</v>
      </c>
      <c r="B14682" t="s">
        <v>7323</v>
      </c>
      <c r="C14682" t="s">
        <v>9545</v>
      </c>
      <c r="D14682" t="s">
        <v>190</v>
      </c>
      <c r="E14682" t="s">
        <v>169</v>
      </c>
      <c r="F14682" t="s">
        <v>309</v>
      </c>
      <c r="G14682" t="s">
        <v>190</v>
      </c>
      <c r="H14682" s="4" t="str">
        <f t="shared" si="458"/>
        <v>GOLD3.H4</v>
      </c>
      <c r="I14682" s="4" t="str">
        <f t="shared" si="459"/>
        <v>DGND</v>
      </c>
    </row>
    <row r="14683" spans="1:9">
      <c r="A14683" t="s">
        <v>261</v>
      </c>
      <c r="B14683" t="s">
        <v>7323</v>
      </c>
      <c r="C14683" t="s">
        <v>9545</v>
      </c>
      <c r="D14683" t="s">
        <v>1529</v>
      </c>
      <c r="E14683" t="s">
        <v>4923</v>
      </c>
      <c r="F14683" t="s">
        <v>366</v>
      </c>
      <c r="G14683" t="s">
        <v>1529</v>
      </c>
      <c r="H14683" s="4" t="str">
        <f t="shared" si="458"/>
        <v>GOLD3.E4</v>
      </c>
      <c r="I14683" s="4" t="str">
        <f t="shared" si="459"/>
        <v>SG3_AVDD09</v>
      </c>
    </row>
    <row r="14684" spans="1:9">
      <c r="A14684" t="s">
        <v>261</v>
      </c>
      <c r="B14684" t="s">
        <v>7323</v>
      </c>
      <c r="C14684" t="s">
        <v>9545</v>
      </c>
      <c r="D14684" t="s">
        <v>1530</v>
      </c>
      <c r="E14684" t="s">
        <v>4923</v>
      </c>
      <c r="F14684" t="s">
        <v>332</v>
      </c>
      <c r="G14684" t="s">
        <v>1530</v>
      </c>
      <c r="H14684" s="4" t="str">
        <f t="shared" si="458"/>
        <v>GOLD3.E5</v>
      </c>
      <c r="I14684" s="4" t="str">
        <f t="shared" si="459"/>
        <v>SG3_AVDD09</v>
      </c>
    </row>
    <row r="14685" spans="1:9">
      <c r="A14685" t="s">
        <v>261</v>
      </c>
      <c r="B14685" t="s">
        <v>7323</v>
      </c>
      <c r="C14685" t="s">
        <v>9545</v>
      </c>
      <c r="D14685" t="s">
        <v>1531</v>
      </c>
      <c r="E14685" t="s">
        <v>4923</v>
      </c>
      <c r="F14685" t="s">
        <v>1704</v>
      </c>
      <c r="G14685" t="s">
        <v>1531</v>
      </c>
      <c r="H14685" s="4" t="str">
        <f t="shared" si="458"/>
        <v>GOLD3.V8</v>
      </c>
      <c r="I14685" s="4" t="str">
        <f t="shared" si="459"/>
        <v>SG3_AVDD09</v>
      </c>
    </row>
    <row r="14686" spans="1:9">
      <c r="A14686" t="s">
        <v>261</v>
      </c>
      <c r="B14686" t="s">
        <v>7323</v>
      </c>
      <c r="C14686" t="s">
        <v>9545</v>
      </c>
      <c r="D14686" t="s">
        <v>1532</v>
      </c>
      <c r="E14686" t="s">
        <v>4923</v>
      </c>
      <c r="F14686" t="s">
        <v>1705</v>
      </c>
      <c r="G14686" t="s">
        <v>1532</v>
      </c>
      <c r="H14686" s="4" t="str">
        <f t="shared" si="458"/>
        <v>GOLD3.V9</v>
      </c>
      <c r="I14686" s="4" t="str">
        <f t="shared" si="459"/>
        <v>SG3_AVDD09</v>
      </c>
    </row>
    <row r="14687" spans="1:9">
      <c r="A14687" t="s">
        <v>261</v>
      </c>
      <c r="B14687" t="s">
        <v>7323</v>
      </c>
      <c r="C14687" t="s">
        <v>9545</v>
      </c>
      <c r="D14687" t="s">
        <v>1533</v>
      </c>
      <c r="E14687" t="s">
        <v>4923</v>
      </c>
      <c r="F14687" t="s">
        <v>201</v>
      </c>
      <c r="G14687" t="s">
        <v>1533</v>
      </c>
      <c r="H14687" s="4" t="str">
        <f t="shared" si="458"/>
        <v>GOLD3.A8</v>
      </c>
      <c r="I14687" s="4" t="str">
        <f t="shared" si="459"/>
        <v>SG3_AVDD09</v>
      </c>
    </row>
    <row r="14688" spans="1:9">
      <c r="A14688" t="s">
        <v>261</v>
      </c>
      <c r="B14688" t="s">
        <v>7323</v>
      </c>
      <c r="C14688" t="s">
        <v>9545</v>
      </c>
      <c r="D14688" t="s">
        <v>1534</v>
      </c>
      <c r="E14688" t="s">
        <v>4923</v>
      </c>
      <c r="F14688" t="s">
        <v>456</v>
      </c>
      <c r="G14688" t="s">
        <v>1534</v>
      </c>
      <c r="H14688" s="4" t="str">
        <f t="shared" si="458"/>
        <v>GOLD3.D8</v>
      </c>
      <c r="I14688" s="4" t="str">
        <f t="shared" si="459"/>
        <v>SG3_AVDD09</v>
      </c>
    </row>
    <row r="14689" spans="1:9">
      <c r="A14689" t="s">
        <v>261</v>
      </c>
      <c r="B14689" t="s">
        <v>7323</v>
      </c>
      <c r="C14689" t="s">
        <v>9545</v>
      </c>
      <c r="D14689" t="s">
        <v>2986</v>
      </c>
      <c r="E14689" t="s">
        <v>4923</v>
      </c>
      <c r="F14689" t="s">
        <v>449</v>
      </c>
      <c r="G14689" t="s">
        <v>2986</v>
      </c>
      <c r="H14689" s="4" t="str">
        <f t="shared" si="458"/>
        <v>GOLD3.D16</v>
      </c>
      <c r="I14689" s="4" t="str">
        <f t="shared" si="459"/>
        <v>SG3_AVDD09</v>
      </c>
    </row>
    <row r="14690" spans="1:9">
      <c r="A14690" t="s">
        <v>261</v>
      </c>
      <c r="B14690" t="s">
        <v>7323</v>
      </c>
      <c r="C14690" t="s">
        <v>9545</v>
      </c>
      <c r="D14690" t="s">
        <v>2987</v>
      </c>
      <c r="E14690" t="s">
        <v>4923</v>
      </c>
      <c r="F14690" t="s">
        <v>403</v>
      </c>
      <c r="G14690" t="s">
        <v>2987</v>
      </c>
      <c r="H14690" s="4" t="str">
        <f t="shared" si="458"/>
        <v>GOLD3.E16</v>
      </c>
      <c r="I14690" s="4" t="str">
        <f t="shared" si="459"/>
        <v>SG3_AVDD09</v>
      </c>
    </row>
    <row r="14691" spans="1:9">
      <c r="A14691" t="s">
        <v>261</v>
      </c>
      <c r="B14691" t="s">
        <v>7323</v>
      </c>
      <c r="C14691" t="s">
        <v>9545</v>
      </c>
      <c r="D14691" t="s">
        <v>1536</v>
      </c>
      <c r="E14691" t="s">
        <v>4923</v>
      </c>
      <c r="F14691" t="s">
        <v>907</v>
      </c>
      <c r="G14691" t="s">
        <v>1536</v>
      </c>
      <c r="H14691" s="4" t="str">
        <f t="shared" si="458"/>
        <v>GOLD3.D15</v>
      </c>
      <c r="I14691" s="4" t="str">
        <f t="shared" si="459"/>
        <v>SG3_AVDD09</v>
      </c>
    </row>
    <row r="14692" spans="1:9">
      <c r="A14692" t="s">
        <v>261</v>
      </c>
      <c r="B14692" t="s">
        <v>7323</v>
      </c>
      <c r="C14692" t="s">
        <v>9545</v>
      </c>
      <c r="D14692" t="s">
        <v>1537</v>
      </c>
      <c r="E14692" t="s">
        <v>4923</v>
      </c>
      <c r="F14692" t="s">
        <v>1577</v>
      </c>
      <c r="G14692" t="s">
        <v>1537</v>
      </c>
      <c r="H14692" s="4" t="str">
        <f t="shared" si="458"/>
        <v>GOLD3.E15</v>
      </c>
      <c r="I14692" s="4" t="str">
        <f t="shared" si="459"/>
        <v>SG3_AVDD09</v>
      </c>
    </row>
    <row r="14693" spans="1:9">
      <c r="A14693" t="s">
        <v>261</v>
      </c>
      <c r="B14693" t="s">
        <v>7323</v>
      </c>
      <c r="C14693" t="s">
        <v>9545</v>
      </c>
      <c r="D14693" t="s">
        <v>1538</v>
      </c>
      <c r="E14693" t="s">
        <v>4923</v>
      </c>
      <c r="F14693" t="s">
        <v>1525</v>
      </c>
      <c r="G14693" t="s">
        <v>1538</v>
      </c>
      <c r="H14693" s="4" t="str">
        <f t="shared" si="458"/>
        <v>GOLD3.V4</v>
      </c>
      <c r="I14693" s="4" t="str">
        <f t="shared" si="459"/>
        <v>SG3_AVDD09</v>
      </c>
    </row>
    <row r="14694" spans="1:9">
      <c r="A14694" t="s">
        <v>261</v>
      </c>
      <c r="B14694" t="s">
        <v>7323</v>
      </c>
      <c r="C14694" t="s">
        <v>9545</v>
      </c>
      <c r="D14694" t="s">
        <v>1539</v>
      </c>
      <c r="E14694" t="s">
        <v>4923</v>
      </c>
      <c r="F14694" t="s">
        <v>1527</v>
      </c>
      <c r="G14694" t="s">
        <v>1539</v>
      </c>
      <c r="H14694" s="4" t="str">
        <f t="shared" si="458"/>
        <v>GOLD3.V5</v>
      </c>
      <c r="I14694" s="4" t="str">
        <f t="shared" si="459"/>
        <v>SG3_AVDD09</v>
      </c>
    </row>
    <row r="14695" spans="1:9">
      <c r="A14695" t="s">
        <v>261</v>
      </c>
      <c r="B14695" t="s">
        <v>7323</v>
      </c>
      <c r="C14695" t="s">
        <v>9545</v>
      </c>
      <c r="D14695" t="s">
        <v>1540</v>
      </c>
      <c r="E14695" t="s">
        <v>4923</v>
      </c>
      <c r="F14695" t="s">
        <v>339</v>
      </c>
      <c r="G14695" t="s">
        <v>1540</v>
      </c>
      <c r="H14695" s="4" t="str">
        <f t="shared" si="458"/>
        <v>GOLD3.T13</v>
      </c>
      <c r="I14695" s="4" t="str">
        <f t="shared" si="459"/>
        <v>SG3_AVDD09</v>
      </c>
    </row>
    <row r="14696" spans="1:9">
      <c r="A14696" t="s">
        <v>261</v>
      </c>
      <c r="B14696" t="s">
        <v>7323</v>
      </c>
      <c r="C14696" t="s">
        <v>9545</v>
      </c>
      <c r="D14696" t="s">
        <v>1541</v>
      </c>
      <c r="E14696" t="s">
        <v>4923</v>
      </c>
      <c r="F14696" t="s">
        <v>341</v>
      </c>
      <c r="G14696" t="s">
        <v>1541</v>
      </c>
      <c r="H14696" s="4" t="str">
        <f t="shared" si="458"/>
        <v>GOLD3.T14</v>
      </c>
      <c r="I14696" s="4" t="str">
        <f t="shared" si="459"/>
        <v>SG3_AVDD09</v>
      </c>
    </row>
    <row r="14697" spans="1:9">
      <c r="A14697" t="s">
        <v>261</v>
      </c>
      <c r="B14697" t="s">
        <v>7323</v>
      </c>
      <c r="C14697" t="s">
        <v>9545</v>
      </c>
      <c r="D14697" t="s">
        <v>1542</v>
      </c>
      <c r="E14697" t="s">
        <v>4923</v>
      </c>
      <c r="F14697" t="s">
        <v>1612</v>
      </c>
      <c r="G14697" t="s">
        <v>1542</v>
      </c>
      <c r="H14697" s="4" t="str">
        <f t="shared" si="458"/>
        <v>GOLD3.V10</v>
      </c>
      <c r="I14697" s="4" t="str">
        <f t="shared" si="459"/>
        <v>SG3_AVDD09</v>
      </c>
    </row>
    <row r="14698" spans="1:9">
      <c r="A14698" t="s">
        <v>261</v>
      </c>
      <c r="B14698" t="s">
        <v>7323</v>
      </c>
      <c r="C14698" t="s">
        <v>9545</v>
      </c>
      <c r="D14698" t="s">
        <v>1543</v>
      </c>
      <c r="E14698" t="s">
        <v>4923</v>
      </c>
      <c r="F14698" t="s">
        <v>1613</v>
      </c>
      <c r="G14698" t="s">
        <v>1543</v>
      </c>
      <c r="H14698" s="4" t="str">
        <f t="shared" si="458"/>
        <v>GOLD3.V11</v>
      </c>
      <c r="I14698" s="4" t="str">
        <f t="shared" si="459"/>
        <v>SG3_AVDD09</v>
      </c>
    </row>
    <row r="14699" spans="1:9">
      <c r="A14699" t="s">
        <v>261</v>
      </c>
      <c r="B14699" t="s">
        <v>7323</v>
      </c>
      <c r="C14699" t="s">
        <v>9545</v>
      </c>
      <c r="D14699" t="s">
        <v>1515</v>
      </c>
      <c r="E14699" t="s">
        <v>4922</v>
      </c>
      <c r="F14699" t="s">
        <v>428</v>
      </c>
      <c r="G14699" t="s">
        <v>1515</v>
      </c>
      <c r="H14699" s="4" t="str">
        <f t="shared" si="458"/>
        <v>GOLD3.G8</v>
      </c>
      <c r="I14699" s="4" t="str">
        <f t="shared" si="459"/>
        <v>SG3_DVDD09</v>
      </c>
    </row>
    <row r="14700" spans="1:9">
      <c r="A14700" t="s">
        <v>261</v>
      </c>
      <c r="B14700" t="s">
        <v>7323</v>
      </c>
      <c r="C14700" t="s">
        <v>9545</v>
      </c>
      <c r="D14700" t="s">
        <v>1516</v>
      </c>
      <c r="E14700" t="s">
        <v>4922</v>
      </c>
      <c r="F14700" t="s">
        <v>412</v>
      </c>
      <c r="G14700" t="s">
        <v>1516</v>
      </c>
      <c r="H14700" s="4" t="str">
        <f t="shared" si="458"/>
        <v>GOLD3.H9</v>
      </c>
      <c r="I14700" s="4" t="str">
        <f t="shared" si="459"/>
        <v>SG3_DVDD09</v>
      </c>
    </row>
    <row r="14701" spans="1:9">
      <c r="A14701" t="s">
        <v>261</v>
      </c>
      <c r="B14701" t="s">
        <v>7323</v>
      </c>
      <c r="C14701" t="s">
        <v>9545</v>
      </c>
      <c r="D14701" t="s">
        <v>1517</v>
      </c>
      <c r="E14701" t="s">
        <v>4922</v>
      </c>
      <c r="F14701" t="s">
        <v>415</v>
      </c>
      <c r="G14701" t="s">
        <v>1517</v>
      </c>
      <c r="H14701" s="4" t="str">
        <f t="shared" si="458"/>
        <v>GOLD3.J9</v>
      </c>
      <c r="I14701" s="4" t="str">
        <f t="shared" si="459"/>
        <v>SG3_DVDD09</v>
      </c>
    </row>
    <row r="14702" spans="1:9">
      <c r="A14702" t="s">
        <v>261</v>
      </c>
      <c r="B14702" t="s">
        <v>7323</v>
      </c>
      <c r="C14702" t="s">
        <v>9545</v>
      </c>
      <c r="D14702" t="s">
        <v>1518</v>
      </c>
      <c r="E14702" t="s">
        <v>4922</v>
      </c>
      <c r="F14702" t="s">
        <v>302</v>
      </c>
      <c r="G14702" t="s">
        <v>1518</v>
      </c>
      <c r="H14702" s="4" t="str">
        <f t="shared" si="458"/>
        <v>GOLD3.K9</v>
      </c>
      <c r="I14702" s="4" t="str">
        <f t="shared" si="459"/>
        <v>SG3_DVDD09</v>
      </c>
    </row>
    <row r="14703" spans="1:9">
      <c r="A14703" t="s">
        <v>261</v>
      </c>
      <c r="B14703" t="s">
        <v>7323</v>
      </c>
      <c r="C14703" t="s">
        <v>9545</v>
      </c>
      <c r="D14703" t="s">
        <v>1519</v>
      </c>
      <c r="E14703" t="s">
        <v>4922</v>
      </c>
      <c r="F14703" t="s">
        <v>421</v>
      </c>
      <c r="G14703" t="s">
        <v>1519</v>
      </c>
      <c r="H14703" s="4" t="str">
        <f t="shared" si="458"/>
        <v>GOLD3.L9</v>
      </c>
      <c r="I14703" s="4" t="str">
        <f t="shared" si="459"/>
        <v>SG3_DVDD09</v>
      </c>
    </row>
    <row r="14704" spans="1:9">
      <c r="A14704" t="s">
        <v>261</v>
      </c>
      <c r="B14704" t="s">
        <v>7323</v>
      </c>
      <c r="C14704" t="s">
        <v>9545</v>
      </c>
      <c r="D14704" t="s">
        <v>1520</v>
      </c>
      <c r="E14704" t="s">
        <v>4922</v>
      </c>
      <c r="F14704" t="s">
        <v>1597</v>
      </c>
      <c r="G14704" t="s">
        <v>1520</v>
      </c>
      <c r="H14704" s="4" t="str">
        <f t="shared" si="458"/>
        <v>GOLD3.M10</v>
      </c>
      <c r="I14704" s="4" t="str">
        <f t="shared" si="459"/>
        <v>SG3_DVDD09</v>
      </c>
    </row>
    <row r="14705" spans="1:9">
      <c r="A14705" t="s">
        <v>261</v>
      </c>
      <c r="B14705" t="s">
        <v>7323</v>
      </c>
      <c r="C14705" t="s">
        <v>9545</v>
      </c>
      <c r="D14705" t="s">
        <v>1521</v>
      </c>
      <c r="E14705" t="s">
        <v>4922</v>
      </c>
      <c r="F14705" t="s">
        <v>1598</v>
      </c>
      <c r="G14705" t="s">
        <v>1521</v>
      </c>
      <c r="H14705" s="4" t="str">
        <f t="shared" si="458"/>
        <v>GOLD3.M11</v>
      </c>
      <c r="I14705" s="4" t="str">
        <f t="shared" si="459"/>
        <v>SG3_DVDD09</v>
      </c>
    </row>
    <row r="14706" spans="1:9">
      <c r="A14706" t="s">
        <v>261</v>
      </c>
      <c r="B14706" t="s">
        <v>7323</v>
      </c>
      <c r="C14706" t="s">
        <v>9545</v>
      </c>
      <c r="D14706" t="s">
        <v>1522</v>
      </c>
      <c r="E14706" t="s">
        <v>4922</v>
      </c>
      <c r="F14706" t="s">
        <v>1599</v>
      </c>
      <c r="G14706" t="s">
        <v>1522</v>
      </c>
      <c r="H14706" s="4" t="str">
        <f t="shared" si="458"/>
        <v>GOLD3.M12</v>
      </c>
      <c r="I14706" s="4" t="str">
        <f t="shared" si="459"/>
        <v>SG3_DVDD09</v>
      </c>
    </row>
    <row r="14707" spans="1:9">
      <c r="A14707" t="s">
        <v>261</v>
      </c>
      <c r="B14707" t="s">
        <v>7323</v>
      </c>
      <c r="C14707" t="s">
        <v>9545</v>
      </c>
      <c r="D14707" t="s">
        <v>1523</v>
      </c>
      <c r="E14707" t="s">
        <v>4922</v>
      </c>
      <c r="F14707" t="s">
        <v>451</v>
      </c>
      <c r="G14707" t="s">
        <v>1523</v>
      </c>
      <c r="H14707" s="4" t="str">
        <f t="shared" si="458"/>
        <v>GOLD3.N10</v>
      </c>
      <c r="I14707" s="4" t="str">
        <f t="shared" si="459"/>
        <v>SG3_DVDD09</v>
      </c>
    </row>
    <row r="14708" spans="1:9">
      <c r="A14708" t="s">
        <v>261</v>
      </c>
      <c r="B14708" t="s">
        <v>7323</v>
      </c>
      <c r="C14708" t="s">
        <v>9545</v>
      </c>
      <c r="D14708" t="s">
        <v>1524</v>
      </c>
      <c r="E14708" t="s">
        <v>4922</v>
      </c>
      <c r="F14708" t="s">
        <v>448</v>
      </c>
      <c r="G14708" t="s">
        <v>1524</v>
      </c>
      <c r="H14708" s="4" t="str">
        <f t="shared" si="458"/>
        <v>GOLD3.N11</v>
      </c>
      <c r="I14708" s="4" t="str">
        <f t="shared" si="459"/>
        <v>SG3_DVDD09</v>
      </c>
    </row>
    <row r="14709" spans="1:9">
      <c r="A14709" t="s">
        <v>261</v>
      </c>
      <c r="B14709" t="s">
        <v>7323</v>
      </c>
      <c r="C14709" t="s">
        <v>9545</v>
      </c>
      <c r="D14709" t="s">
        <v>1526</v>
      </c>
      <c r="E14709" t="s">
        <v>4922</v>
      </c>
      <c r="F14709" t="s">
        <v>447</v>
      </c>
      <c r="G14709" t="s">
        <v>1526</v>
      </c>
      <c r="H14709" s="4" t="str">
        <f t="shared" si="458"/>
        <v>GOLD3.N12</v>
      </c>
      <c r="I14709" s="4" t="str">
        <f t="shared" si="459"/>
        <v>SG3_DVDD09</v>
      </c>
    </row>
    <row r="14710" spans="1:9">
      <c r="A14710" t="s">
        <v>261</v>
      </c>
      <c r="B14710" t="s">
        <v>7323</v>
      </c>
      <c r="C14710" t="s">
        <v>9545</v>
      </c>
      <c r="D14710" t="s">
        <v>182</v>
      </c>
      <c r="F14710" t="s">
        <v>182</v>
      </c>
      <c r="G14710" t="s">
        <v>182</v>
      </c>
      <c r="H14710" s="4" t="str">
        <f t="shared" si="458"/>
        <v>GOLD3.GH1</v>
      </c>
      <c r="I14710" s="4">
        <f t="shared" si="459"/>
        <v>0</v>
      </c>
    </row>
    <row r="14711" spans="1:9">
      <c r="A14711" t="s">
        <v>261</v>
      </c>
      <c r="B14711" t="s">
        <v>7323</v>
      </c>
      <c r="C14711" t="s">
        <v>9545</v>
      </c>
      <c r="D14711" t="s">
        <v>183</v>
      </c>
      <c r="F14711" t="s">
        <v>183</v>
      </c>
      <c r="G14711" t="s">
        <v>183</v>
      </c>
      <c r="H14711" s="4" t="str">
        <f t="shared" si="458"/>
        <v>GOLD3.GH2</v>
      </c>
      <c r="I14711" s="4">
        <f t="shared" si="459"/>
        <v>0</v>
      </c>
    </row>
    <row r="14712" spans="1:9">
      <c r="A14712" t="s">
        <v>261</v>
      </c>
      <c r="B14712" t="s">
        <v>7323</v>
      </c>
      <c r="C14712" t="s">
        <v>9545</v>
      </c>
      <c r="D14712" t="s">
        <v>184</v>
      </c>
      <c r="F14712" t="s">
        <v>184</v>
      </c>
      <c r="G14712" t="s">
        <v>184</v>
      </c>
      <c r="H14712" s="4" t="str">
        <f t="shared" si="458"/>
        <v>GOLD3.GH3</v>
      </c>
      <c r="I14712" s="4">
        <f t="shared" si="459"/>
        <v>0</v>
      </c>
    </row>
    <row r="14713" spans="1:9">
      <c r="A14713" t="s">
        <v>261</v>
      </c>
      <c r="B14713" t="s">
        <v>7323</v>
      </c>
      <c r="C14713" t="s">
        <v>9545</v>
      </c>
      <c r="D14713" t="s">
        <v>185</v>
      </c>
      <c r="F14713" t="s">
        <v>185</v>
      </c>
      <c r="G14713" t="s">
        <v>185</v>
      </c>
      <c r="H14713" s="4" t="str">
        <f t="shared" si="458"/>
        <v>GOLD3.GH4</v>
      </c>
      <c r="I14713" s="4">
        <f t="shared" si="459"/>
        <v>0</v>
      </c>
    </row>
    <row r="14714" spans="1:9">
      <c r="A14714" t="s">
        <v>261</v>
      </c>
      <c r="B14714" t="s">
        <v>7323</v>
      </c>
      <c r="C14714" t="s">
        <v>9545</v>
      </c>
      <c r="D14714" t="s">
        <v>3014</v>
      </c>
      <c r="E14714" t="s">
        <v>169</v>
      </c>
      <c r="F14714" t="s">
        <v>195</v>
      </c>
      <c r="G14714" t="s">
        <v>3014</v>
      </c>
      <c r="H14714" s="4" t="str">
        <f t="shared" si="458"/>
        <v>GOLD3.A1</v>
      </c>
      <c r="I14714" s="4" t="str">
        <f t="shared" si="459"/>
        <v>DGND</v>
      </c>
    </row>
    <row r="14715" spans="1:9">
      <c r="A14715" t="s">
        <v>261</v>
      </c>
      <c r="B14715" t="s">
        <v>7323</v>
      </c>
      <c r="C14715" t="s">
        <v>9545</v>
      </c>
      <c r="D14715" t="s">
        <v>3015</v>
      </c>
      <c r="E14715" t="s">
        <v>169</v>
      </c>
      <c r="F14715" t="s">
        <v>202</v>
      </c>
      <c r="G14715" t="s">
        <v>3015</v>
      </c>
      <c r="H14715" s="4" t="str">
        <f t="shared" si="458"/>
        <v>GOLD3.A9</v>
      </c>
      <c r="I14715" s="4" t="str">
        <f t="shared" si="459"/>
        <v>DGND</v>
      </c>
    </row>
    <row r="14716" spans="1:9">
      <c r="A14716" t="s">
        <v>261</v>
      </c>
      <c r="B14716" t="s">
        <v>7323</v>
      </c>
      <c r="C14716" t="s">
        <v>9545</v>
      </c>
      <c r="D14716" t="s">
        <v>3016</v>
      </c>
      <c r="E14716" t="s">
        <v>169</v>
      </c>
      <c r="F14716" t="s">
        <v>204</v>
      </c>
      <c r="G14716" t="s">
        <v>3016</v>
      </c>
      <c r="H14716" s="4" t="str">
        <f t="shared" si="458"/>
        <v>GOLD3.A11</v>
      </c>
      <c r="I14716" s="4" t="str">
        <f t="shared" si="459"/>
        <v>DGND</v>
      </c>
    </row>
    <row r="14717" spans="1:9">
      <c r="A14717" t="s">
        <v>261</v>
      </c>
      <c r="B14717" t="s">
        <v>7323</v>
      </c>
      <c r="C14717" t="s">
        <v>9545</v>
      </c>
      <c r="D14717" t="s">
        <v>3017</v>
      </c>
      <c r="E14717" t="s">
        <v>169</v>
      </c>
      <c r="F14717" t="s">
        <v>207</v>
      </c>
      <c r="G14717" t="s">
        <v>3017</v>
      </c>
      <c r="H14717" s="4" t="str">
        <f t="shared" si="458"/>
        <v>GOLD3.A14</v>
      </c>
      <c r="I14717" s="4" t="str">
        <f t="shared" si="459"/>
        <v>DGND</v>
      </c>
    </row>
    <row r="14718" spans="1:9">
      <c r="A14718" t="s">
        <v>261</v>
      </c>
      <c r="B14718" t="s">
        <v>7323</v>
      </c>
      <c r="C14718" t="s">
        <v>9545</v>
      </c>
      <c r="D14718" t="s">
        <v>3018</v>
      </c>
      <c r="E14718" t="s">
        <v>169</v>
      </c>
      <c r="F14718" t="s">
        <v>212</v>
      </c>
      <c r="G14718" t="s">
        <v>3018</v>
      </c>
      <c r="H14718" s="4" t="str">
        <f t="shared" si="458"/>
        <v>GOLD3.A19</v>
      </c>
      <c r="I14718" s="4" t="str">
        <f t="shared" si="459"/>
        <v>DGND</v>
      </c>
    </row>
    <row r="14719" spans="1:9">
      <c r="A14719" t="s">
        <v>261</v>
      </c>
      <c r="B14719" t="s">
        <v>7323</v>
      </c>
      <c r="C14719" t="s">
        <v>9545</v>
      </c>
      <c r="D14719" t="s">
        <v>3019</v>
      </c>
      <c r="E14719" t="s">
        <v>169</v>
      </c>
      <c r="F14719" t="s">
        <v>214</v>
      </c>
      <c r="G14719" t="s">
        <v>3019</v>
      </c>
      <c r="H14719" s="4" t="str">
        <f t="shared" si="458"/>
        <v>GOLD3.B2</v>
      </c>
      <c r="I14719" s="4" t="str">
        <f t="shared" si="459"/>
        <v>DGND</v>
      </c>
    </row>
    <row r="14720" spans="1:9">
      <c r="A14720" t="s">
        <v>261</v>
      </c>
      <c r="B14720" t="s">
        <v>7323</v>
      </c>
      <c r="C14720" t="s">
        <v>9545</v>
      </c>
      <c r="D14720" t="s">
        <v>3020</v>
      </c>
      <c r="E14720" t="s">
        <v>169</v>
      </c>
      <c r="F14720" t="s">
        <v>220</v>
      </c>
      <c r="G14720" t="s">
        <v>3020</v>
      </c>
      <c r="H14720" s="4" t="str">
        <f t="shared" si="458"/>
        <v>GOLD3.B9</v>
      </c>
      <c r="I14720" s="4" t="str">
        <f t="shared" si="459"/>
        <v>DGND</v>
      </c>
    </row>
    <row r="14721" spans="1:9">
      <c r="A14721" t="s">
        <v>261</v>
      </c>
      <c r="B14721" t="s">
        <v>7323</v>
      </c>
      <c r="C14721" t="s">
        <v>9545</v>
      </c>
      <c r="D14721" t="s">
        <v>3021</v>
      </c>
      <c r="E14721" t="s">
        <v>169</v>
      </c>
      <c r="F14721" t="s">
        <v>221</v>
      </c>
      <c r="G14721" t="s">
        <v>3021</v>
      </c>
      <c r="H14721" s="4" t="str">
        <f t="shared" si="458"/>
        <v>GOLD3.B10</v>
      </c>
      <c r="I14721" s="4" t="str">
        <f t="shared" si="459"/>
        <v>DGND</v>
      </c>
    </row>
    <row r="14722" spans="1:9">
      <c r="A14722" t="s">
        <v>261</v>
      </c>
      <c r="B14722" t="s">
        <v>7323</v>
      </c>
      <c r="C14722" t="s">
        <v>9545</v>
      </c>
      <c r="D14722" t="s">
        <v>3022</v>
      </c>
      <c r="E14722" t="s">
        <v>169</v>
      </c>
      <c r="F14722" t="s">
        <v>222</v>
      </c>
      <c r="G14722" t="s">
        <v>3022</v>
      </c>
      <c r="H14722" s="4" t="str">
        <f t="shared" ref="H14722:H14785" si="460">CONCATENATE(C14722,".",F14722)</f>
        <v>GOLD3.B11</v>
      </c>
      <c r="I14722" s="4" t="str">
        <f t="shared" ref="I14722:I14785" si="461">E14722</f>
        <v>DGND</v>
      </c>
    </row>
    <row r="14723" spans="1:9">
      <c r="A14723" t="s">
        <v>261</v>
      </c>
      <c r="B14723" t="s">
        <v>7323</v>
      </c>
      <c r="C14723" t="s">
        <v>9545</v>
      </c>
      <c r="D14723" t="s">
        <v>3023</v>
      </c>
      <c r="E14723" t="s">
        <v>169</v>
      </c>
      <c r="F14723" t="s">
        <v>230</v>
      </c>
      <c r="G14723" t="s">
        <v>3023</v>
      </c>
      <c r="H14723" s="4" t="str">
        <f t="shared" si="460"/>
        <v>GOLD3.B19</v>
      </c>
      <c r="I14723" s="4" t="str">
        <f t="shared" si="461"/>
        <v>DGND</v>
      </c>
    </row>
    <row r="14724" spans="1:9">
      <c r="A14724" t="s">
        <v>261</v>
      </c>
      <c r="B14724" t="s">
        <v>7323</v>
      </c>
      <c r="C14724" t="s">
        <v>9545</v>
      </c>
      <c r="D14724" t="s">
        <v>3024</v>
      </c>
      <c r="E14724" t="s">
        <v>169</v>
      </c>
      <c r="F14724" t="s">
        <v>258</v>
      </c>
      <c r="G14724" t="s">
        <v>3024</v>
      </c>
      <c r="H14724" s="4" t="str">
        <f t="shared" si="460"/>
        <v>GOLD3.C18</v>
      </c>
      <c r="I14724" s="4" t="str">
        <f t="shared" si="461"/>
        <v>DGND</v>
      </c>
    </row>
    <row r="14725" spans="1:9">
      <c r="A14725" t="s">
        <v>261</v>
      </c>
      <c r="B14725" t="s">
        <v>7323</v>
      </c>
      <c r="C14725" t="s">
        <v>9545</v>
      </c>
      <c r="D14725" t="s">
        <v>3025</v>
      </c>
      <c r="E14725" t="s">
        <v>169</v>
      </c>
      <c r="F14725" t="s">
        <v>259</v>
      </c>
      <c r="G14725" t="s">
        <v>3025</v>
      </c>
      <c r="H14725" s="4" t="str">
        <f t="shared" si="460"/>
        <v>GOLD3.C19</v>
      </c>
      <c r="I14725" s="4" t="str">
        <f t="shared" si="461"/>
        <v>DGND</v>
      </c>
    </row>
    <row r="14726" spans="1:9">
      <c r="A14726" t="s">
        <v>261</v>
      </c>
      <c r="B14726" t="s">
        <v>7323</v>
      </c>
      <c r="C14726" t="s">
        <v>9545</v>
      </c>
      <c r="D14726" t="s">
        <v>3026</v>
      </c>
      <c r="E14726" t="s">
        <v>169</v>
      </c>
      <c r="F14726" t="s">
        <v>405</v>
      </c>
      <c r="G14726" t="s">
        <v>3026</v>
      </c>
      <c r="H14726" s="4" t="str">
        <f t="shared" si="460"/>
        <v>GOLD3.D9</v>
      </c>
      <c r="I14726" s="4" t="str">
        <f t="shared" si="461"/>
        <v>DGND</v>
      </c>
    </row>
    <row r="14727" spans="1:9">
      <c r="A14727" t="s">
        <v>261</v>
      </c>
      <c r="B14727" t="s">
        <v>7323</v>
      </c>
      <c r="C14727" t="s">
        <v>9545</v>
      </c>
      <c r="D14727" t="s">
        <v>3027</v>
      </c>
      <c r="E14727" t="s">
        <v>169</v>
      </c>
      <c r="F14727" t="s">
        <v>437</v>
      </c>
      <c r="G14727" t="s">
        <v>3027</v>
      </c>
      <c r="H14727" s="4" t="str">
        <f t="shared" si="460"/>
        <v>GOLD3.D10</v>
      </c>
      <c r="I14727" s="4" t="str">
        <f t="shared" si="461"/>
        <v>DGND</v>
      </c>
    </row>
    <row r="14728" spans="1:9">
      <c r="A14728" t="s">
        <v>261</v>
      </c>
      <c r="B14728" t="s">
        <v>7323</v>
      </c>
      <c r="C14728" t="s">
        <v>9545</v>
      </c>
      <c r="D14728" t="s">
        <v>3028</v>
      </c>
      <c r="E14728" t="s">
        <v>169</v>
      </c>
      <c r="F14728" t="s">
        <v>325</v>
      </c>
      <c r="G14728" t="s">
        <v>3028</v>
      </c>
      <c r="H14728" s="4" t="str">
        <f t="shared" si="460"/>
        <v>GOLD3.D12</v>
      </c>
      <c r="I14728" s="4" t="str">
        <f t="shared" si="461"/>
        <v>DGND</v>
      </c>
    </row>
    <row r="14729" spans="1:9">
      <c r="A14729" t="s">
        <v>261</v>
      </c>
      <c r="B14729" t="s">
        <v>7323</v>
      </c>
      <c r="C14729" t="s">
        <v>9545</v>
      </c>
      <c r="D14729" t="s">
        <v>3029</v>
      </c>
      <c r="E14729" t="s">
        <v>169</v>
      </c>
      <c r="F14729" t="s">
        <v>313</v>
      </c>
      <c r="G14729" t="s">
        <v>3029</v>
      </c>
      <c r="H14729" s="4" t="str">
        <f t="shared" si="460"/>
        <v>GOLD3.D13</v>
      </c>
      <c r="I14729" s="4" t="str">
        <f t="shared" si="461"/>
        <v>DGND</v>
      </c>
    </row>
    <row r="14730" spans="1:9">
      <c r="A14730" t="s">
        <v>261</v>
      </c>
      <c r="B14730" t="s">
        <v>7323</v>
      </c>
      <c r="C14730" t="s">
        <v>9545</v>
      </c>
      <c r="D14730" t="s">
        <v>3030</v>
      </c>
      <c r="E14730" t="s">
        <v>169</v>
      </c>
      <c r="F14730" t="s">
        <v>457</v>
      </c>
      <c r="G14730" t="s">
        <v>3030</v>
      </c>
      <c r="H14730" s="4" t="str">
        <f t="shared" si="460"/>
        <v>GOLD3.D14</v>
      </c>
      <c r="I14730" s="4" t="str">
        <f t="shared" si="461"/>
        <v>DGND</v>
      </c>
    </row>
    <row r="14731" spans="1:9">
      <c r="A14731" t="s">
        <v>261</v>
      </c>
      <c r="B14731" t="s">
        <v>7323</v>
      </c>
      <c r="C14731" t="s">
        <v>9545</v>
      </c>
      <c r="D14731" t="s">
        <v>3031</v>
      </c>
      <c r="E14731" t="s">
        <v>169</v>
      </c>
      <c r="F14731" t="s">
        <v>423</v>
      </c>
      <c r="G14731" t="s">
        <v>3031</v>
      </c>
      <c r="H14731" s="4" t="str">
        <f t="shared" si="460"/>
        <v>GOLD3.E8</v>
      </c>
      <c r="I14731" s="4" t="str">
        <f t="shared" si="461"/>
        <v>DGND</v>
      </c>
    </row>
    <row r="14732" spans="1:9">
      <c r="A14732" t="s">
        <v>261</v>
      </c>
      <c r="B14732" t="s">
        <v>7323</v>
      </c>
      <c r="C14732" t="s">
        <v>9545</v>
      </c>
      <c r="D14732" t="s">
        <v>3032</v>
      </c>
      <c r="E14732" t="s">
        <v>169</v>
      </c>
      <c r="F14732" t="s">
        <v>455</v>
      </c>
      <c r="G14732" t="s">
        <v>3032</v>
      </c>
      <c r="H14732" s="4" t="str">
        <f t="shared" si="460"/>
        <v>GOLD3.E9</v>
      </c>
      <c r="I14732" s="4" t="str">
        <f t="shared" si="461"/>
        <v>DGND</v>
      </c>
    </row>
    <row r="14733" spans="1:9">
      <c r="A14733" t="s">
        <v>261</v>
      </c>
      <c r="B14733" t="s">
        <v>7323</v>
      </c>
      <c r="C14733" t="s">
        <v>9545</v>
      </c>
      <c r="D14733" t="s">
        <v>3033</v>
      </c>
      <c r="E14733" t="s">
        <v>169</v>
      </c>
      <c r="F14733" t="s">
        <v>438</v>
      </c>
      <c r="G14733" t="s">
        <v>3033</v>
      </c>
      <c r="H14733" s="4" t="str">
        <f t="shared" si="460"/>
        <v>GOLD3.E10</v>
      </c>
      <c r="I14733" s="4" t="str">
        <f t="shared" si="461"/>
        <v>DGND</v>
      </c>
    </row>
    <row r="14734" spans="1:9">
      <c r="A14734" t="s">
        <v>261</v>
      </c>
      <c r="B14734" t="s">
        <v>7323</v>
      </c>
      <c r="C14734" t="s">
        <v>9545</v>
      </c>
      <c r="D14734" t="s">
        <v>3034</v>
      </c>
      <c r="E14734" t="s">
        <v>169</v>
      </c>
      <c r="F14734" t="s">
        <v>441</v>
      </c>
      <c r="G14734" t="s">
        <v>3034</v>
      </c>
      <c r="H14734" s="4" t="str">
        <f t="shared" si="460"/>
        <v>GOLD3.E12</v>
      </c>
      <c r="I14734" s="4" t="str">
        <f t="shared" si="461"/>
        <v>DGND</v>
      </c>
    </row>
    <row r="14735" spans="1:9">
      <c r="A14735" t="s">
        <v>261</v>
      </c>
      <c r="B14735" t="s">
        <v>7323</v>
      </c>
      <c r="C14735" t="s">
        <v>9545</v>
      </c>
      <c r="D14735" t="s">
        <v>3035</v>
      </c>
      <c r="E14735" t="s">
        <v>169</v>
      </c>
      <c r="F14735" t="s">
        <v>452</v>
      </c>
      <c r="G14735" t="s">
        <v>3035</v>
      </c>
      <c r="H14735" s="4" t="str">
        <f t="shared" si="460"/>
        <v>GOLD3.E13</v>
      </c>
      <c r="I14735" s="4" t="str">
        <f t="shared" si="461"/>
        <v>DGND</v>
      </c>
    </row>
    <row r="14736" spans="1:9">
      <c r="A14736" t="s">
        <v>261</v>
      </c>
      <c r="B14736" t="s">
        <v>7323</v>
      </c>
      <c r="C14736" t="s">
        <v>9545</v>
      </c>
      <c r="D14736" t="s">
        <v>3036</v>
      </c>
      <c r="E14736" t="s">
        <v>169</v>
      </c>
      <c r="F14736" t="s">
        <v>453</v>
      </c>
      <c r="G14736" t="s">
        <v>3036</v>
      </c>
      <c r="H14736" s="4" t="str">
        <f t="shared" si="460"/>
        <v>GOLD3.E14</v>
      </c>
      <c r="I14736" s="4" t="str">
        <f t="shared" si="461"/>
        <v>DGND</v>
      </c>
    </row>
    <row r="14737" spans="1:9">
      <c r="A14737" t="s">
        <v>261</v>
      </c>
      <c r="B14737" t="s">
        <v>7323</v>
      </c>
      <c r="C14737" t="s">
        <v>9545</v>
      </c>
      <c r="D14737" t="s">
        <v>3037</v>
      </c>
      <c r="E14737" t="s">
        <v>169</v>
      </c>
      <c r="F14737" t="s">
        <v>409</v>
      </c>
      <c r="G14737" t="s">
        <v>3037</v>
      </c>
      <c r="H14737" s="4" t="str">
        <f t="shared" si="460"/>
        <v>GOLD3.G9</v>
      </c>
      <c r="I14737" s="4" t="str">
        <f t="shared" si="461"/>
        <v>DGND</v>
      </c>
    </row>
    <row r="14738" spans="1:9">
      <c r="A14738" t="s">
        <v>261</v>
      </c>
      <c r="B14738" t="s">
        <v>7323</v>
      </c>
      <c r="C14738" t="s">
        <v>9545</v>
      </c>
      <c r="D14738" t="s">
        <v>3038</v>
      </c>
      <c r="E14738" t="s">
        <v>169</v>
      </c>
      <c r="F14738" t="s">
        <v>406</v>
      </c>
      <c r="G14738" t="s">
        <v>3038</v>
      </c>
      <c r="H14738" s="4" t="str">
        <f t="shared" si="460"/>
        <v>GOLD3.G10</v>
      </c>
      <c r="I14738" s="4" t="str">
        <f t="shared" si="461"/>
        <v>DGND</v>
      </c>
    </row>
    <row r="14739" spans="1:9">
      <c r="A14739" t="s">
        <v>261</v>
      </c>
      <c r="B14739" t="s">
        <v>7323</v>
      </c>
      <c r="C14739" t="s">
        <v>9545</v>
      </c>
      <c r="D14739" t="s">
        <v>3039</v>
      </c>
      <c r="E14739" t="s">
        <v>169</v>
      </c>
      <c r="F14739" t="s">
        <v>407</v>
      </c>
      <c r="G14739" t="s">
        <v>3039</v>
      </c>
      <c r="H14739" s="4" t="str">
        <f t="shared" si="460"/>
        <v>GOLD3.G11</v>
      </c>
      <c r="I14739" s="4" t="str">
        <f t="shared" si="461"/>
        <v>DGND</v>
      </c>
    </row>
    <row r="14740" spans="1:9">
      <c r="A14740" t="s">
        <v>261</v>
      </c>
      <c r="B14740" t="s">
        <v>7323</v>
      </c>
      <c r="C14740" t="s">
        <v>9545</v>
      </c>
      <c r="D14740" t="s">
        <v>3040</v>
      </c>
      <c r="E14740" t="s">
        <v>169</v>
      </c>
      <c r="F14740" t="s">
        <v>694</v>
      </c>
      <c r="G14740" t="s">
        <v>3040</v>
      </c>
      <c r="H14740" s="4" t="str">
        <f t="shared" si="460"/>
        <v>GOLD3.G12</v>
      </c>
      <c r="I14740" s="4" t="str">
        <f t="shared" si="461"/>
        <v>DGND</v>
      </c>
    </row>
    <row r="14741" spans="1:9">
      <c r="A14741" t="s">
        <v>261</v>
      </c>
      <c r="B14741" t="s">
        <v>7323</v>
      </c>
      <c r="C14741" t="s">
        <v>9545</v>
      </c>
      <c r="D14741" t="s">
        <v>3041</v>
      </c>
      <c r="E14741" t="s">
        <v>169</v>
      </c>
      <c r="F14741" t="s">
        <v>408</v>
      </c>
      <c r="G14741" t="s">
        <v>3041</v>
      </c>
      <c r="H14741" s="4" t="str">
        <f t="shared" si="460"/>
        <v>GOLD3.G13</v>
      </c>
      <c r="I14741" s="4" t="str">
        <f t="shared" si="461"/>
        <v>DGND</v>
      </c>
    </row>
    <row r="14742" spans="1:9">
      <c r="A14742" t="s">
        <v>261</v>
      </c>
      <c r="B14742" t="s">
        <v>7323</v>
      </c>
      <c r="C14742" t="s">
        <v>9545</v>
      </c>
      <c r="D14742" t="s">
        <v>3042</v>
      </c>
      <c r="E14742" t="s">
        <v>169</v>
      </c>
      <c r="F14742" t="s">
        <v>410</v>
      </c>
      <c r="G14742" t="s">
        <v>3042</v>
      </c>
      <c r="H14742" s="4" t="str">
        <f t="shared" si="460"/>
        <v>GOLD3.H10</v>
      </c>
      <c r="I14742" s="4" t="str">
        <f t="shared" si="461"/>
        <v>DGND</v>
      </c>
    </row>
    <row r="14743" spans="1:9">
      <c r="A14743" t="s">
        <v>261</v>
      </c>
      <c r="B14743" t="s">
        <v>7323</v>
      </c>
      <c r="C14743" t="s">
        <v>9545</v>
      </c>
      <c r="D14743" t="s">
        <v>3043</v>
      </c>
      <c r="E14743" t="s">
        <v>169</v>
      </c>
      <c r="F14743" t="s">
        <v>411</v>
      </c>
      <c r="G14743" t="s">
        <v>3043</v>
      </c>
      <c r="H14743" s="4" t="str">
        <f t="shared" si="460"/>
        <v>GOLD3.H11</v>
      </c>
      <c r="I14743" s="4" t="str">
        <f t="shared" si="461"/>
        <v>DGND</v>
      </c>
    </row>
    <row r="14744" spans="1:9">
      <c r="A14744" t="s">
        <v>261</v>
      </c>
      <c r="B14744" t="s">
        <v>7323</v>
      </c>
      <c r="C14744" t="s">
        <v>9545</v>
      </c>
      <c r="D14744" t="s">
        <v>3044</v>
      </c>
      <c r="E14744" t="s">
        <v>169</v>
      </c>
      <c r="F14744" t="s">
        <v>413</v>
      </c>
      <c r="G14744" t="s">
        <v>3044</v>
      </c>
      <c r="H14744" s="4" t="str">
        <f t="shared" si="460"/>
        <v>GOLD3.J10</v>
      </c>
      <c r="I14744" s="4" t="str">
        <f t="shared" si="461"/>
        <v>DGND</v>
      </c>
    </row>
    <row r="14745" spans="1:9">
      <c r="A14745" t="s">
        <v>261</v>
      </c>
      <c r="B14745" t="s">
        <v>7323</v>
      </c>
      <c r="C14745" t="s">
        <v>9545</v>
      </c>
      <c r="D14745" t="s">
        <v>3045</v>
      </c>
      <c r="E14745" t="s">
        <v>169</v>
      </c>
      <c r="F14745" t="s">
        <v>414</v>
      </c>
      <c r="G14745" t="s">
        <v>3045</v>
      </c>
      <c r="H14745" s="4" t="str">
        <f t="shared" si="460"/>
        <v>GOLD3.J11</v>
      </c>
      <c r="I14745" s="4" t="str">
        <f t="shared" si="461"/>
        <v>DGND</v>
      </c>
    </row>
    <row r="14746" spans="1:9">
      <c r="A14746" t="s">
        <v>261</v>
      </c>
      <c r="B14746" t="s">
        <v>7323</v>
      </c>
      <c r="C14746" t="s">
        <v>9545</v>
      </c>
      <c r="D14746" t="s">
        <v>3046</v>
      </c>
      <c r="E14746" t="s">
        <v>169</v>
      </c>
      <c r="F14746" t="s">
        <v>268</v>
      </c>
      <c r="G14746" t="s">
        <v>3046</v>
      </c>
      <c r="H14746" s="4" t="str">
        <f t="shared" si="460"/>
        <v>GOLD3.K10</v>
      </c>
      <c r="I14746" s="4" t="str">
        <f t="shared" si="461"/>
        <v>DGND</v>
      </c>
    </row>
    <row r="14747" spans="1:9">
      <c r="A14747" t="s">
        <v>261</v>
      </c>
      <c r="B14747" t="s">
        <v>7323</v>
      </c>
      <c r="C14747" t="s">
        <v>9545</v>
      </c>
      <c r="D14747" t="s">
        <v>3047</v>
      </c>
      <c r="E14747" t="s">
        <v>169</v>
      </c>
      <c r="F14747" t="s">
        <v>416</v>
      </c>
      <c r="G14747" t="s">
        <v>3047</v>
      </c>
      <c r="H14747" s="4" t="str">
        <f t="shared" si="460"/>
        <v>GOLD3.K11</v>
      </c>
      <c r="I14747" s="4" t="str">
        <f t="shared" si="461"/>
        <v>DGND</v>
      </c>
    </row>
    <row r="14748" spans="1:9">
      <c r="A14748" t="s">
        <v>261</v>
      </c>
      <c r="B14748" t="s">
        <v>7323</v>
      </c>
      <c r="C14748" t="s">
        <v>9545</v>
      </c>
      <c r="D14748" t="s">
        <v>3048</v>
      </c>
      <c r="E14748" t="s">
        <v>169</v>
      </c>
      <c r="F14748" t="s">
        <v>418</v>
      </c>
      <c r="G14748" t="s">
        <v>3048</v>
      </c>
      <c r="H14748" s="4" t="str">
        <f t="shared" si="460"/>
        <v>GOLD3.L10</v>
      </c>
      <c r="I14748" s="4" t="str">
        <f t="shared" si="461"/>
        <v>DGND</v>
      </c>
    </row>
    <row r="14749" spans="1:9">
      <c r="A14749" t="s">
        <v>261</v>
      </c>
      <c r="B14749" t="s">
        <v>7323</v>
      </c>
      <c r="C14749" t="s">
        <v>9545</v>
      </c>
      <c r="D14749" t="s">
        <v>3049</v>
      </c>
      <c r="E14749" t="s">
        <v>169</v>
      </c>
      <c r="F14749" t="s">
        <v>419</v>
      </c>
      <c r="G14749" t="s">
        <v>3049</v>
      </c>
      <c r="H14749" s="4" t="str">
        <f t="shared" si="460"/>
        <v>GOLD3.L11</v>
      </c>
      <c r="I14749" s="4" t="str">
        <f t="shared" si="461"/>
        <v>DGND</v>
      </c>
    </row>
    <row r="14750" spans="1:9">
      <c r="A14750" t="s">
        <v>261</v>
      </c>
      <c r="B14750" t="s">
        <v>7323</v>
      </c>
      <c r="C14750" t="s">
        <v>9545</v>
      </c>
      <c r="D14750" t="s">
        <v>3050</v>
      </c>
      <c r="E14750" t="s">
        <v>169</v>
      </c>
      <c r="F14750" t="s">
        <v>276</v>
      </c>
      <c r="G14750" t="s">
        <v>3050</v>
      </c>
      <c r="H14750" s="4" t="str">
        <f t="shared" si="460"/>
        <v>GOLD3.R10</v>
      </c>
      <c r="I14750" s="4" t="str">
        <f t="shared" si="461"/>
        <v>DGND</v>
      </c>
    </row>
    <row r="14751" spans="1:9">
      <c r="A14751" t="s">
        <v>261</v>
      </c>
      <c r="B14751" t="s">
        <v>7323</v>
      </c>
      <c r="C14751" t="s">
        <v>9545</v>
      </c>
      <c r="D14751" t="s">
        <v>3051</v>
      </c>
      <c r="E14751" t="s">
        <v>169</v>
      </c>
      <c r="F14751" t="s">
        <v>1337</v>
      </c>
      <c r="G14751" t="s">
        <v>3051</v>
      </c>
      <c r="H14751" s="4" t="str">
        <f t="shared" si="460"/>
        <v>GOLD3.R11</v>
      </c>
      <c r="I14751" s="4" t="str">
        <f t="shared" si="461"/>
        <v>DGND</v>
      </c>
    </row>
    <row r="14752" spans="1:9">
      <c r="A14752" t="s">
        <v>261</v>
      </c>
      <c r="B14752" t="s">
        <v>7323</v>
      </c>
      <c r="C14752" t="s">
        <v>9545</v>
      </c>
      <c r="D14752" t="s">
        <v>3052</v>
      </c>
      <c r="E14752" t="s">
        <v>169</v>
      </c>
      <c r="F14752" t="s">
        <v>1338</v>
      </c>
      <c r="G14752" t="s">
        <v>3052</v>
      </c>
      <c r="H14752" s="4" t="str">
        <f t="shared" si="460"/>
        <v>GOLD3.R12</v>
      </c>
      <c r="I14752" s="4" t="str">
        <f t="shared" si="461"/>
        <v>DGND</v>
      </c>
    </row>
    <row r="14753" spans="1:9">
      <c r="A14753" t="s">
        <v>261</v>
      </c>
      <c r="B14753" t="s">
        <v>7323</v>
      </c>
      <c r="C14753" t="s">
        <v>9545</v>
      </c>
      <c r="D14753" t="s">
        <v>3053</v>
      </c>
      <c r="E14753" t="s">
        <v>169</v>
      </c>
      <c r="F14753" t="s">
        <v>1339</v>
      </c>
      <c r="G14753" t="s">
        <v>3053</v>
      </c>
      <c r="H14753" s="4" t="str">
        <f t="shared" si="460"/>
        <v>GOLD3.R13</v>
      </c>
      <c r="I14753" s="4" t="str">
        <f t="shared" si="461"/>
        <v>DGND</v>
      </c>
    </row>
    <row r="14754" spans="1:9">
      <c r="A14754" t="s">
        <v>261</v>
      </c>
      <c r="B14754" t="s">
        <v>7323</v>
      </c>
      <c r="C14754" t="s">
        <v>9545</v>
      </c>
      <c r="D14754" t="s">
        <v>3054</v>
      </c>
      <c r="E14754" t="s">
        <v>169</v>
      </c>
      <c r="F14754" t="s">
        <v>277</v>
      </c>
      <c r="G14754" t="s">
        <v>3054</v>
      </c>
      <c r="H14754" s="4" t="str">
        <f t="shared" si="460"/>
        <v>GOLD3.R14</v>
      </c>
      <c r="I14754" s="4" t="str">
        <f t="shared" si="461"/>
        <v>DGND</v>
      </c>
    </row>
    <row r="14755" spans="1:9">
      <c r="A14755" t="s">
        <v>261</v>
      </c>
      <c r="B14755" t="s">
        <v>7323</v>
      </c>
      <c r="C14755" t="s">
        <v>9545</v>
      </c>
      <c r="D14755" t="s">
        <v>3055</v>
      </c>
      <c r="E14755" t="s">
        <v>169</v>
      </c>
      <c r="F14755" t="s">
        <v>1669</v>
      </c>
      <c r="G14755" t="s">
        <v>3055</v>
      </c>
      <c r="H14755" s="4" t="str">
        <f t="shared" si="460"/>
        <v>GOLD3.W1</v>
      </c>
      <c r="I14755" s="4" t="str">
        <f t="shared" si="461"/>
        <v>DGND</v>
      </c>
    </row>
    <row r="14756" spans="1:9">
      <c r="A14756" t="s">
        <v>261</v>
      </c>
      <c r="B14756" t="s">
        <v>7323</v>
      </c>
      <c r="C14756" t="s">
        <v>9545</v>
      </c>
      <c r="D14756" t="s">
        <v>3056</v>
      </c>
      <c r="E14756" t="s">
        <v>169</v>
      </c>
      <c r="F14756" t="s">
        <v>1630</v>
      </c>
      <c r="G14756" t="s">
        <v>3056</v>
      </c>
      <c r="H14756" s="4" t="str">
        <f t="shared" si="460"/>
        <v>GOLD3.W19</v>
      </c>
      <c r="I14756" s="4" t="str">
        <f t="shared" si="461"/>
        <v>DGND</v>
      </c>
    </row>
    <row r="14757" spans="1:9">
      <c r="A14757" t="s">
        <v>261</v>
      </c>
      <c r="B14757" t="s">
        <v>7323</v>
      </c>
      <c r="C14757" t="s">
        <v>9545</v>
      </c>
      <c r="D14757" t="s">
        <v>1631</v>
      </c>
      <c r="E14757" t="s">
        <v>169</v>
      </c>
      <c r="F14757" t="s">
        <v>330</v>
      </c>
      <c r="G14757" t="s">
        <v>1631</v>
      </c>
      <c r="H14757" s="4" t="str">
        <f t="shared" si="460"/>
        <v>GOLD3.T7</v>
      </c>
      <c r="I14757" s="4" t="str">
        <f t="shared" si="461"/>
        <v>DGND</v>
      </c>
    </row>
    <row r="14758" spans="1:9">
      <c r="A14758" t="s">
        <v>261</v>
      </c>
      <c r="B14758" t="s">
        <v>7323</v>
      </c>
      <c r="C14758" t="s">
        <v>9545</v>
      </c>
      <c r="D14758" t="s">
        <v>1632</v>
      </c>
      <c r="E14758" t="s">
        <v>169</v>
      </c>
      <c r="F14758" t="s">
        <v>355</v>
      </c>
      <c r="G14758" t="s">
        <v>1632</v>
      </c>
      <c r="H14758" s="4" t="str">
        <f t="shared" si="460"/>
        <v>GOLD3.T8</v>
      </c>
      <c r="I14758" s="4" t="str">
        <f t="shared" si="461"/>
        <v>DGND</v>
      </c>
    </row>
    <row r="14759" spans="1:9">
      <c r="A14759" t="s">
        <v>261</v>
      </c>
      <c r="B14759" t="s">
        <v>7323</v>
      </c>
      <c r="C14759" t="s">
        <v>9545</v>
      </c>
      <c r="D14759" t="s">
        <v>1633</v>
      </c>
      <c r="E14759" t="s">
        <v>169</v>
      </c>
      <c r="F14759" t="s">
        <v>379</v>
      </c>
      <c r="G14759" t="s">
        <v>1633</v>
      </c>
      <c r="H14759" s="4" t="str">
        <f t="shared" si="460"/>
        <v>GOLD3.T11</v>
      </c>
      <c r="I14759" s="4" t="str">
        <f t="shared" si="461"/>
        <v>DGND</v>
      </c>
    </row>
    <row r="14760" spans="1:9">
      <c r="A14760" t="s">
        <v>261</v>
      </c>
      <c r="B14760" t="s">
        <v>7323</v>
      </c>
      <c r="C14760" t="s">
        <v>9545</v>
      </c>
      <c r="D14760" t="s">
        <v>1634</v>
      </c>
      <c r="E14760" t="s">
        <v>169</v>
      </c>
      <c r="F14760" t="s">
        <v>377</v>
      </c>
      <c r="G14760" t="s">
        <v>1634</v>
      </c>
      <c r="H14760" s="4" t="str">
        <f t="shared" si="460"/>
        <v>GOLD3.T12</v>
      </c>
      <c r="I14760" s="4" t="str">
        <f t="shared" si="461"/>
        <v>DGND</v>
      </c>
    </row>
    <row r="14761" spans="1:9">
      <c r="A14761" t="s">
        <v>261</v>
      </c>
      <c r="B14761" t="s">
        <v>7323</v>
      </c>
      <c r="C14761" t="s">
        <v>9545</v>
      </c>
      <c r="D14761" t="s">
        <v>1635</v>
      </c>
      <c r="E14761" t="s">
        <v>169</v>
      </c>
      <c r="F14761" t="s">
        <v>1670</v>
      </c>
      <c r="G14761" t="s">
        <v>1635</v>
      </c>
      <c r="H14761" s="4" t="str">
        <f t="shared" si="460"/>
        <v>GOLD3.W2</v>
      </c>
      <c r="I14761" s="4" t="str">
        <f t="shared" si="461"/>
        <v>DGND</v>
      </c>
    </row>
    <row r="14762" spans="1:9">
      <c r="A14762" t="s">
        <v>261</v>
      </c>
      <c r="B14762" t="s">
        <v>7323</v>
      </c>
      <c r="C14762" t="s">
        <v>9545</v>
      </c>
      <c r="D14762" t="s">
        <v>1636</v>
      </c>
      <c r="E14762" t="s">
        <v>169</v>
      </c>
      <c r="F14762" t="s">
        <v>1561</v>
      </c>
      <c r="G14762" t="s">
        <v>1636</v>
      </c>
      <c r="H14762" s="4" t="str">
        <f t="shared" si="460"/>
        <v>GOLD3.W7</v>
      </c>
      <c r="I14762" s="4" t="str">
        <f t="shared" si="461"/>
        <v>DGND</v>
      </c>
    </row>
    <row r="14763" spans="1:9">
      <c r="A14763" t="s">
        <v>261</v>
      </c>
      <c r="B14763" t="s">
        <v>7323</v>
      </c>
      <c r="C14763" t="s">
        <v>9545</v>
      </c>
      <c r="D14763" t="s">
        <v>1637</v>
      </c>
      <c r="E14763" t="s">
        <v>169</v>
      </c>
      <c r="F14763" t="s">
        <v>1623</v>
      </c>
      <c r="G14763" t="s">
        <v>1637</v>
      </c>
      <c r="H14763" s="4" t="str">
        <f t="shared" si="460"/>
        <v>GOLD3.W12</v>
      </c>
      <c r="I14763" s="4" t="str">
        <f t="shared" si="461"/>
        <v>DGND</v>
      </c>
    </row>
    <row r="14764" spans="1:9">
      <c r="A14764" t="s">
        <v>261</v>
      </c>
      <c r="B14764" t="s">
        <v>7323</v>
      </c>
      <c r="C14764" t="s">
        <v>9545</v>
      </c>
      <c r="D14764" t="s">
        <v>1638</v>
      </c>
      <c r="E14764" t="s">
        <v>169</v>
      </c>
      <c r="F14764" t="s">
        <v>1628</v>
      </c>
      <c r="G14764" t="s">
        <v>1638</v>
      </c>
      <c r="H14764" s="4" t="str">
        <f t="shared" si="460"/>
        <v>GOLD3.W17</v>
      </c>
      <c r="I14764" s="4" t="str">
        <f t="shared" si="461"/>
        <v>DGND</v>
      </c>
    </row>
    <row r="14765" spans="1:9">
      <c r="A14765" t="s">
        <v>261</v>
      </c>
      <c r="B14765" t="s">
        <v>7323</v>
      </c>
      <c r="C14765" t="s">
        <v>9545</v>
      </c>
      <c r="D14765" t="s">
        <v>186</v>
      </c>
      <c r="F14765" t="s">
        <v>186</v>
      </c>
      <c r="G14765" t="s">
        <v>186</v>
      </c>
      <c r="H14765" s="4" t="str">
        <f t="shared" si="460"/>
        <v>GOLD3.NUT1</v>
      </c>
      <c r="I14765" s="4">
        <f t="shared" si="461"/>
        <v>0</v>
      </c>
    </row>
    <row r="14766" spans="1:9">
      <c r="A14766" t="s">
        <v>261</v>
      </c>
      <c r="B14766" t="s">
        <v>7323</v>
      </c>
      <c r="C14766" t="s">
        <v>9545</v>
      </c>
      <c r="D14766" t="s">
        <v>187</v>
      </c>
      <c r="F14766" t="s">
        <v>187</v>
      </c>
      <c r="G14766" t="s">
        <v>187</v>
      </c>
      <c r="H14766" s="4" t="str">
        <f t="shared" si="460"/>
        <v>GOLD3.NUT2</v>
      </c>
      <c r="I14766" s="4">
        <f t="shared" si="461"/>
        <v>0</v>
      </c>
    </row>
    <row r="14767" spans="1:9">
      <c r="A14767" t="s">
        <v>261</v>
      </c>
      <c r="B14767" t="s">
        <v>7323</v>
      </c>
      <c r="C14767" t="s">
        <v>9545</v>
      </c>
      <c r="D14767" t="s">
        <v>188</v>
      </c>
      <c r="F14767" t="s">
        <v>188</v>
      </c>
      <c r="G14767" t="s">
        <v>188</v>
      </c>
      <c r="H14767" s="4" t="str">
        <f t="shared" si="460"/>
        <v>GOLD3.NUT3</v>
      </c>
      <c r="I14767" s="4">
        <f t="shared" si="461"/>
        <v>0</v>
      </c>
    </row>
    <row r="14768" spans="1:9">
      <c r="A14768" t="s">
        <v>261</v>
      </c>
      <c r="B14768" t="s">
        <v>7323</v>
      </c>
      <c r="C14768" t="s">
        <v>9545</v>
      </c>
      <c r="D14768" t="s">
        <v>189</v>
      </c>
      <c r="F14768" t="s">
        <v>189</v>
      </c>
      <c r="G14768" t="s">
        <v>189</v>
      </c>
      <c r="H14768" s="4" t="str">
        <f t="shared" si="460"/>
        <v>GOLD3.NUT4</v>
      </c>
      <c r="I14768" s="4">
        <f t="shared" si="461"/>
        <v>0</v>
      </c>
    </row>
    <row r="14769" spans="1:9">
      <c r="A14769" t="s">
        <v>261</v>
      </c>
      <c r="B14769" t="s">
        <v>7323</v>
      </c>
      <c r="C14769" t="s">
        <v>4923</v>
      </c>
      <c r="D14769" t="s">
        <v>173</v>
      </c>
      <c r="E14769" t="s">
        <v>4923</v>
      </c>
      <c r="F14769">
        <v>1</v>
      </c>
      <c r="G14769" t="s">
        <v>173</v>
      </c>
      <c r="H14769" s="4" t="str">
        <f t="shared" si="460"/>
        <v>SG3_AVDD09.1</v>
      </c>
      <c r="I14769" s="4" t="str">
        <f t="shared" si="461"/>
        <v>SG3_AVDD09</v>
      </c>
    </row>
    <row r="14770" spans="1:9">
      <c r="A14770" t="s">
        <v>261</v>
      </c>
      <c r="B14770" t="s">
        <v>7323</v>
      </c>
      <c r="C14770" t="s">
        <v>7384</v>
      </c>
      <c r="D14770" t="s">
        <v>173</v>
      </c>
      <c r="E14770" t="s">
        <v>169</v>
      </c>
      <c r="F14770">
        <v>1</v>
      </c>
      <c r="G14770" t="s">
        <v>173</v>
      </c>
      <c r="H14770" s="4" t="str">
        <f t="shared" si="460"/>
        <v>SG3_DGND1.1</v>
      </c>
      <c r="I14770" s="4" t="str">
        <f t="shared" si="461"/>
        <v>DGND</v>
      </c>
    </row>
    <row r="14771" spans="1:9">
      <c r="A14771" t="s">
        <v>261</v>
      </c>
      <c r="B14771" t="s">
        <v>7323</v>
      </c>
      <c r="C14771" t="s">
        <v>7385</v>
      </c>
      <c r="D14771" t="s">
        <v>173</v>
      </c>
      <c r="E14771" t="s">
        <v>169</v>
      </c>
      <c r="F14771">
        <v>1</v>
      </c>
      <c r="G14771" t="s">
        <v>173</v>
      </c>
      <c r="H14771" s="4" t="str">
        <f t="shared" si="460"/>
        <v>SG3_DGND2.1</v>
      </c>
      <c r="I14771" s="4" t="str">
        <f t="shared" si="461"/>
        <v>DGND</v>
      </c>
    </row>
    <row r="14772" spans="1:9">
      <c r="A14772" t="s">
        <v>261</v>
      </c>
      <c r="B14772" t="s">
        <v>7323</v>
      </c>
      <c r="C14772" t="s">
        <v>7386</v>
      </c>
      <c r="D14772" t="s">
        <v>173</v>
      </c>
      <c r="E14772" t="s">
        <v>169</v>
      </c>
      <c r="F14772">
        <v>1</v>
      </c>
      <c r="G14772" t="s">
        <v>173</v>
      </c>
      <c r="H14772" s="4" t="str">
        <f t="shared" si="460"/>
        <v>SG3_DGND3.1</v>
      </c>
      <c r="I14772" s="4" t="str">
        <f t="shared" si="461"/>
        <v>DGND</v>
      </c>
    </row>
    <row r="14773" spans="1:9">
      <c r="A14773" t="s">
        <v>261</v>
      </c>
      <c r="B14773" t="s">
        <v>7323</v>
      </c>
      <c r="C14773" t="s">
        <v>7387</v>
      </c>
      <c r="D14773" t="s">
        <v>173</v>
      </c>
      <c r="E14773" t="s">
        <v>169</v>
      </c>
      <c r="F14773">
        <v>1</v>
      </c>
      <c r="G14773" t="s">
        <v>173</v>
      </c>
      <c r="H14773" s="4" t="str">
        <f t="shared" si="460"/>
        <v>SG3_DGND4.1</v>
      </c>
      <c r="I14773" s="4" t="str">
        <f t="shared" si="461"/>
        <v>DGND</v>
      </c>
    </row>
    <row r="14774" spans="1:9">
      <c r="A14774" t="s">
        <v>261</v>
      </c>
      <c r="B14774" t="s">
        <v>7323</v>
      </c>
      <c r="C14774" t="s">
        <v>4922</v>
      </c>
      <c r="D14774" t="s">
        <v>173</v>
      </c>
      <c r="E14774" t="s">
        <v>4922</v>
      </c>
      <c r="F14774">
        <v>1</v>
      </c>
      <c r="G14774" t="s">
        <v>173</v>
      </c>
      <c r="H14774" s="4" t="str">
        <f t="shared" si="460"/>
        <v>SG3_DVDD09.1</v>
      </c>
      <c r="I14774" s="4" t="str">
        <f t="shared" si="461"/>
        <v>SG3_DVDD09</v>
      </c>
    </row>
    <row r="14775" spans="1:9">
      <c r="A14775" t="s">
        <v>261</v>
      </c>
      <c r="B14775" t="s">
        <v>7388</v>
      </c>
      <c r="C14775" t="s">
        <v>7389</v>
      </c>
      <c r="D14775">
        <v>1</v>
      </c>
      <c r="E14775" t="s">
        <v>4924</v>
      </c>
      <c r="F14775">
        <v>1</v>
      </c>
      <c r="G14775">
        <v>1</v>
      </c>
      <c r="H14775" s="4" t="str">
        <f t="shared" si="460"/>
        <v>3BDG5.1</v>
      </c>
      <c r="I14775" s="4" t="str">
        <f t="shared" si="461"/>
        <v>SG3_AVDD33_MOSFET</v>
      </c>
    </row>
    <row r="14776" spans="1:9">
      <c r="A14776" t="s">
        <v>261</v>
      </c>
      <c r="B14776" t="s">
        <v>7388</v>
      </c>
      <c r="C14776" t="s">
        <v>7389</v>
      </c>
      <c r="D14776">
        <v>2</v>
      </c>
      <c r="E14776" t="s">
        <v>4516</v>
      </c>
      <c r="F14776">
        <v>2</v>
      </c>
      <c r="G14776">
        <v>2</v>
      </c>
      <c r="H14776" s="4" t="str">
        <f t="shared" si="460"/>
        <v>3BDG5.2</v>
      </c>
      <c r="I14776" s="4" t="str">
        <f t="shared" si="461"/>
        <v>SG3_SRC_DVDD33</v>
      </c>
    </row>
    <row r="14777" spans="1:9">
      <c r="A14777" t="s">
        <v>261</v>
      </c>
      <c r="B14777" t="s">
        <v>7388</v>
      </c>
      <c r="C14777" t="s">
        <v>7390</v>
      </c>
      <c r="D14777">
        <v>1</v>
      </c>
      <c r="E14777" t="s">
        <v>4925</v>
      </c>
      <c r="F14777">
        <v>1</v>
      </c>
      <c r="G14777">
        <v>1</v>
      </c>
      <c r="H14777" s="4" t="str">
        <f t="shared" si="460"/>
        <v>3CG51.1</v>
      </c>
      <c r="I14777" s="4" t="str">
        <f t="shared" si="461"/>
        <v>SG3_AVDD33</v>
      </c>
    </row>
    <row r="14778" spans="1:9">
      <c r="A14778" t="s">
        <v>261</v>
      </c>
      <c r="B14778" t="s">
        <v>7388</v>
      </c>
      <c r="C14778" t="s">
        <v>7390</v>
      </c>
      <c r="D14778">
        <v>2</v>
      </c>
      <c r="E14778" t="s">
        <v>169</v>
      </c>
      <c r="F14778">
        <v>2</v>
      </c>
      <c r="G14778">
        <v>2</v>
      </c>
      <c r="H14778" s="4" t="str">
        <f t="shared" si="460"/>
        <v>3CG51.2</v>
      </c>
      <c r="I14778" s="4" t="str">
        <f t="shared" si="461"/>
        <v>DGND</v>
      </c>
    </row>
    <row r="14779" spans="1:9">
      <c r="A14779" t="s">
        <v>261</v>
      </c>
      <c r="B14779" t="s">
        <v>7388</v>
      </c>
      <c r="C14779" t="s">
        <v>7391</v>
      </c>
      <c r="D14779">
        <v>1</v>
      </c>
      <c r="E14779" t="s">
        <v>4925</v>
      </c>
      <c r="F14779">
        <v>1</v>
      </c>
      <c r="G14779">
        <v>1</v>
      </c>
      <c r="H14779" s="4" t="str">
        <f t="shared" si="460"/>
        <v>3CG52.1</v>
      </c>
      <c r="I14779" s="4" t="str">
        <f t="shared" si="461"/>
        <v>SG3_AVDD33</v>
      </c>
    </row>
    <row r="14780" spans="1:9">
      <c r="A14780" t="s">
        <v>261</v>
      </c>
      <c r="B14780" t="s">
        <v>7388</v>
      </c>
      <c r="C14780" t="s">
        <v>7391</v>
      </c>
      <c r="D14780">
        <v>2</v>
      </c>
      <c r="E14780" t="s">
        <v>169</v>
      </c>
      <c r="F14780">
        <v>2</v>
      </c>
      <c r="G14780">
        <v>2</v>
      </c>
      <c r="H14780" s="4" t="str">
        <f t="shared" si="460"/>
        <v>3CG52.2</v>
      </c>
      <c r="I14780" s="4" t="str">
        <f t="shared" si="461"/>
        <v>DGND</v>
      </c>
    </row>
    <row r="14781" spans="1:9">
      <c r="A14781" t="s">
        <v>261</v>
      </c>
      <c r="B14781" t="s">
        <v>7388</v>
      </c>
      <c r="C14781" t="s">
        <v>7392</v>
      </c>
      <c r="D14781">
        <v>1</v>
      </c>
      <c r="E14781" t="s">
        <v>4925</v>
      </c>
      <c r="F14781">
        <v>1</v>
      </c>
      <c r="G14781">
        <v>1</v>
      </c>
      <c r="H14781" s="4" t="str">
        <f t="shared" si="460"/>
        <v>3CG53.1</v>
      </c>
      <c r="I14781" s="4" t="str">
        <f t="shared" si="461"/>
        <v>SG3_AVDD33</v>
      </c>
    </row>
    <row r="14782" spans="1:9">
      <c r="A14782" t="s">
        <v>261</v>
      </c>
      <c r="B14782" t="s">
        <v>7388</v>
      </c>
      <c r="C14782" t="s">
        <v>7392</v>
      </c>
      <c r="D14782">
        <v>2</v>
      </c>
      <c r="E14782" t="s">
        <v>169</v>
      </c>
      <c r="F14782">
        <v>2</v>
      </c>
      <c r="G14782">
        <v>2</v>
      </c>
      <c r="H14782" s="4" t="str">
        <f t="shared" si="460"/>
        <v>3CG53.2</v>
      </c>
      <c r="I14782" s="4" t="str">
        <f t="shared" si="461"/>
        <v>DGND</v>
      </c>
    </row>
    <row r="14783" spans="1:9">
      <c r="A14783" t="s">
        <v>261</v>
      </c>
      <c r="B14783" t="s">
        <v>7388</v>
      </c>
      <c r="C14783" t="s">
        <v>7393</v>
      </c>
      <c r="D14783">
        <v>1</v>
      </c>
      <c r="E14783" t="s">
        <v>4925</v>
      </c>
      <c r="F14783">
        <v>1</v>
      </c>
      <c r="G14783">
        <v>1</v>
      </c>
      <c r="H14783" s="4" t="str">
        <f t="shared" si="460"/>
        <v>3CG54.1</v>
      </c>
      <c r="I14783" s="4" t="str">
        <f t="shared" si="461"/>
        <v>SG3_AVDD33</v>
      </c>
    </row>
    <row r="14784" spans="1:9">
      <c r="A14784" t="s">
        <v>261</v>
      </c>
      <c r="B14784" t="s">
        <v>7388</v>
      </c>
      <c r="C14784" t="s">
        <v>7393</v>
      </c>
      <c r="D14784">
        <v>2</v>
      </c>
      <c r="E14784" t="s">
        <v>169</v>
      </c>
      <c r="F14784">
        <v>2</v>
      </c>
      <c r="G14784">
        <v>2</v>
      </c>
      <c r="H14784" s="4" t="str">
        <f t="shared" si="460"/>
        <v>3CG54.2</v>
      </c>
      <c r="I14784" s="4" t="str">
        <f t="shared" si="461"/>
        <v>DGND</v>
      </c>
    </row>
    <row r="14785" spans="1:9">
      <c r="A14785" t="s">
        <v>261</v>
      </c>
      <c r="B14785" t="s">
        <v>7388</v>
      </c>
      <c r="C14785" t="s">
        <v>7394</v>
      </c>
      <c r="D14785">
        <v>1</v>
      </c>
      <c r="E14785" t="s">
        <v>4925</v>
      </c>
      <c r="F14785">
        <v>1</v>
      </c>
      <c r="G14785">
        <v>1</v>
      </c>
      <c r="H14785" s="4" t="str">
        <f t="shared" si="460"/>
        <v>3CG55.1</v>
      </c>
      <c r="I14785" s="4" t="str">
        <f t="shared" si="461"/>
        <v>SG3_AVDD33</v>
      </c>
    </row>
    <row r="14786" spans="1:9">
      <c r="A14786" t="s">
        <v>261</v>
      </c>
      <c r="B14786" t="s">
        <v>7388</v>
      </c>
      <c r="C14786" t="s">
        <v>7394</v>
      </c>
      <c r="D14786">
        <v>2</v>
      </c>
      <c r="E14786" t="s">
        <v>169</v>
      </c>
      <c r="F14786">
        <v>2</v>
      </c>
      <c r="G14786">
        <v>2</v>
      </c>
      <c r="H14786" s="4" t="str">
        <f t="shared" ref="H14786:H14849" si="462">CONCATENATE(C14786,".",F14786)</f>
        <v>3CG55.2</v>
      </c>
      <c r="I14786" s="4" t="str">
        <f t="shared" ref="I14786:I14849" si="463">E14786</f>
        <v>DGND</v>
      </c>
    </row>
    <row r="14787" spans="1:9">
      <c r="A14787" t="s">
        <v>261</v>
      </c>
      <c r="B14787" t="s">
        <v>7388</v>
      </c>
      <c r="C14787" t="s">
        <v>7395</v>
      </c>
      <c r="D14787">
        <v>1</v>
      </c>
      <c r="E14787" t="s">
        <v>4925</v>
      </c>
      <c r="F14787">
        <v>1</v>
      </c>
      <c r="G14787">
        <v>1</v>
      </c>
      <c r="H14787" s="4" t="str">
        <f t="shared" si="462"/>
        <v>3CG56.1</v>
      </c>
      <c r="I14787" s="4" t="str">
        <f t="shared" si="463"/>
        <v>SG3_AVDD33</v>
      </c>
    </row>
    <row r="14788" spans="1:9">
      <c r="A14788" t="s">
        <v>261</v>
      </c>
      <c r="B14788" t="s">
        <v>7388</v>
      </c>
      <c r="C14788" t="s">
        <v>7395</v>
      </c>
      <c r="D14788">
        <v>2</v>
      </c>
      <c r="E14788" t="s">
        <v>169</v>
      </c>
      <c r="F14788">
        <v>2</v>
      </c>
      <c r="G14788">
        <v>2</v>
      </c>
      <c r="H14788" s="4" t="str">
        <f t="shared" si="462"/>
        <v>3CG56.2</v>
      </c>
      <c r="I14788" s="4" t="str">
        <f t="shared" si="463"/>
        <v>DGND</v>
      </c>
    </row>
    <row r="14789" spans="1:9">
      <c r="A14789" t="s">
        <v>261</v>
      </c>
      <c r="B14789" t="s">
        <v>7388</v>
      </c>
      <c r="C14789" t="s">
        <v>7396</v>
      </c>
      <c r="D14789">
        <v>1</v>
      </c>
      <c r="E14789" t="s">
        <v>4925</v>
      </c>
      <c r="F14789">
        <v>1</v>
      </c>
      <c r="G14789">
        <v>1</v>
      </c>
      <c r="H14789" s="4" t="str">
        <f t="shared" si="462"/>
        <v>3CG57.1</v>
      </c>
      <c r="I14789" s="4" t="str">
        <f t="shared" si="463"/>
        <v>SG3_AVDD33</v>
      </c>
    </row>
    <row r="14790" spans="1:9">
      <c r="A14790" t="s">
        <v>261</v>
      </c>
      <c r="B14790" t="s">
        <v>7388</v>
      </c>
      <c r="C14790" t="s">
        <v>7396</v>
      </c>
      <c r="D14790">
        <v>2</v>
      </c>
      <c r="E14790" t="s">
        <v>169</v>
      </c>
      <c r="F14790">
        <v>2</v>
      </c>
      <c r="G14790">
        <v>2</v>
      </c>
      <c r="H14790" s="4" t="str">
        <f t="shared" si="462"/>
        <v>3CG57.2</v>
      </c>
      <c r="I14790" s="4" t="str">
        <f t="shared" si="463"/>
        <v>DGND</v>
      </c>
    </row>
    <row r="14791" spans="1:9">
      <c r="A14791" t="s">
        <v>261</v>
      </c>
      <c r="B14791" t="s">
        <v>7388</v>
      </c>
      <c r="C14791" t="s">
        <v>7397</v>
      </c>
      <c r="D14791">
        <v>1</v>
      </c>
      <c r="E14791" t="s">
        <v>4925</v>
      </c>
      <c r="F14791">
        <v>1</v>
      </c>
      <c r="G14791">
        <v>1</v>
      </c>
      <c r="H14791" s="4" t="str">
        <f t="shared" si="462"/>
        <v>3CG58.1</v>
      </c>
      <c r="I14791" s="4" t="str">
        <f t="shared" si="463"/>
        <v>SG3_AVDD33</v>
      </c>
    </row>
    <row r="14792" spans="1:9">
      <c r="A14792" t="s">
        <v>261</v>
      </c>
      <c r="B14792" t="s">
        <v>7388</v>
      </c>
      <c r="C14792" t="s">
        <v>7397</v>
      </c>
      <c r="D14792">
        <v>2</v>
      </c>
      <c r="E14792" t="s">
        <v>169</v>
      </c>
      <c r="F14792">
        <v>2</v>
      </c>
      <c r="G14792">
        <v>2</v>
      </c>
      <c r="H14792" s="4" t="str">
        <f t="shared" si="462"/>
        <v>3CG58.2</v>
      </c>
      <c r="I14792" s="4" t="str">
        <f t="shared" si="463"/>
        <v>DGND</v>
      </c>
    </row>
    <row r="14793" spans="1:9">
      <c r="A14793" t="s">
        <v>261</v>
      </c>
      <c r="B14793" t="s">
        <v>7388</v>
      </c>
      <c r="C14793" t="s">
        <v>7398</v>
      </c>
      <c r="D14793">
        <v>1</v>
      </c>
      <c r="E14793" t="s">
        <v>4925</v>
      </c>
      <c r="F14793">
        <v>1</v>
      </c>
      <c r="G14793">
        <v>1</v>
      </c>
      <c r="H14793" s="4" t="str">
        <f t="shared" si="462"/>
        <v>3CG59.1</v>
      </c>
      <c r="I14793" s="4" t="str">
        <f t="shared" si="463"/>
        <v>SG3_AVDD33</v>
      </c>
    </row>
    <row r="14794" spans="1:9">
      <c r="A14794" t="s">
        <v>261</v>
      </c>
      <c r="B14794" t="s">
        <v>7388</v>
      </c>
      <c r="C14794" t="s">
        <v>7398</v>
      </c>
      <c r="D14794">
        <v>2</v>
      </c>
      <c r="E14794" t="s">
        <v>169</v>
      </c>
      <c r="F14794">
        <v>2</v>
      </c>
      <c r="G14794">
        <v>2</v>
      </c>
      <c r="H14794" s="4" t="str">
        <f t="shared" si="462"/>
        <v>3CG59.2</v>
      </c>
      <c r="I14794" s="4" t="str">
        <f t="shared" si="463"/>
        <v>DGND</v>
      </c>
    </row>
    <row r="14795" spans="1:9">
      <c r="A14795" t="s">
        <v>261</v>
      </c>
      <c r="B14795" t="s">
        <v>7388</v>
      </c>
      <c r="C14795" t="s">
        <v>7399</v>
      </c>
      <c r="D14795">
        <v>1</v>
      </c>
      <c r="E14795" t="s">
        <v>4925</v>
      </c>
      <c r="F14795">
        <v>1</v>
      </c>
      <c r="G14795">
        <v>1</v>
      </c>
      <c r="H14795" s="4" t="str">
        <f t="shared" si="462"/>
        <v>3CG60.1</v>
      </c>
      <c r="I14795" s="4" t="str">
        <f t="shared" si="463"/>
        <v>SG3_AVDD33</v>
      </c>
    </row>
    <row r="14796" spans="1:9">
      <c r="A14796" t="s">
        <v>261</v>
      </c>
      <c r="B14796" t="s">
        <v>7388</v>
      </c>
      <c r="C14796" t="s">
        <v>7399</v>
      </c>
      <c r="D14796">
        <v>2</v>
      </c>
      <c r="E14796" t="s">
        <v>169</v>
      </c>
      <c r="F14796">
        <v>2</v>
      </c>
      <c r="G14796">
        <v>2</v>
      </c>
      <c r="H14796" s="4" t="str">
        <f t="shared" si="462"/>
        <v>3CG60.2</v>
      </c>
      <c r="I14796" s="4" t="str">
        <f t="shared" si="463"/>
        <v>DGND</v>
      </c>
    </row>
    <row r="14797" spans="1:9">
      <c r="A14797" t="s">
        <v>261</v>
      </c>
      <c r="B14797" t="s">
        <v>7388</v>
      </c>
      <c r="C14797" t="s">
        <v>7400</v>
      </c>
      <c r="D14797">
        <v>1</v>
      </c>
      <c r="E14797" t="s">
        <v>4925</v>
      </c>
      <c r="F14797">
        <v>1</v>
      </c>
      <c r="G14797">
        <v>1</v>
      </c>
      <c r="H14797" s="4" t="str">
        <f t="shared" si="462"/>
        <v>3CG61.1</v>
      </c>
      <c r="I14797" s="4" t="str">
        <f t="shared" si="463"/>
        <v>SG3_AVDD33</v>
      </c>
    </row>
    <row r="14798" spans="1:9">
      <c r="A14798" t="s">
        <v>261</v>
      </c>
      <c r="B14798" t="s">
        <v>7388</v>
      </c>
      <c r="C14798" t="s">
        <v>7400</v>
      </c>
      <c r="D14798">
        <v>2</v>
      </c>
      <c r="E14798" t="s">
        <v>169</v>
      </c>
      <c r="F14798">
        <v>2</v>
      </c>
      <c r="G14798">
        <v>2</v>
      </c>
      <c r="H14798" s="4" t="str">
        <f t="shared" si="462"/>
        <v>3CG61.2</v>
      </c>
      <c r="I14798" s="4" t="str">
        <f t="shared" si="463"/>
        <v>DGND</v>
      </c>
    </row>
    <row r="14799" spans="1:9">
      <c r="A14799" t="s">
        <v>261</v>
      </c>
      <c r="B14799" t="s">
        <v>7388</v>
      </c>
      <c r="C14799" t="s">
        <v>7401</v>
      </c>
      <c r="D14799">
        <v>1</v>
      </c>
      <c r="E14799" t="s">
        <v>4925</v>
      </c>
      <c r="F14799">
        <v>1</v>
      </c>
      <c r="G14799">
        <v>1</v>
      </c>
      <c r="H14799" s="4" t="str">
        <f t="shared" si="462"/>
        <v>3CG62.1</v>
      </c>
      <c r="I14799" s="4" t="str">
        <f t="shared" si="463"/>
        <v>SG3_AVDD33</v>
      </c>
    </row>
    <row r="14800" spans="1:9">
      <c r="A14800" t="s">
        <v>261</v>
      </c>
      <c r="B14800" t="s">
        <v>7388</v>
      </c>
      <c r="C14800" t="s">
        <v>7401</v>
      </c>
      <c r="D14800">
        <v>2</v>
      </c>
      <c r="E14800" t="s">
        <v>169</v>
      </c>
      <c r="F14800">
        <v>2</v>
      </c>
      <c r="G14800">
        <v>2</v>
      </c>
      <c r="H14800" s="4" t="str">
        <f t="shared" si="462"/>
        <v>3CG62.2</v>
      </c>
      <c r="I14800" s="4" t="str">
        <f t="shared" si="463"/>
        <v>DGND</v>
      </c>
    </row>
    <row r="14801" spans="1:9">
      <c r="A14801" t="s">
        <v>261</v>
      </c>
      <c r="B14801" t="s">
        <v>7388</v>
      </c>
      <c r="C14801" t="s">
        <v>7402</v>
      </c>
      <c r="D14801">
        <v>1</v>
      </c>
      <c r="E14801" t="s">
        <v>4925</v>
      </c>
      <c r="F14801">
        <v>1</v>
      </c>
      <c r="G14801">
        <v>1</v>
      </c>
      <c r="H14801" s="4" t="str">
        <f t="shared" si="462"/>
        <v>3CG63.1</v>
      </c>
      <c r="I14801" s="4" t="str">
        <f t="shared" si="463"/>
        <v>SG3_AVDD33</v>
      </c>
    </row>
    <row r="14802" spans="1:9">
      <c r="A14802" t="s">
        <v>261</v>
      </c>
      <c r="B14802" t="s">
        <v>7388</v>
      </c>
      <c r="C14802" t="s">
        <v>7402</v>
      </c>
      <c r="D14802">
        <v>2</v>
      </c>
      <c r="E14802" t="s">
        <v>169</v>
      </c>
      <c r="F14802">
        <v>2</v>
      </c>
      <c r="G14802">
        <v>2</v>
      </c>
      <c r="H14802" s="4" t="str">
        <f t="shared" si="462"/>
        <v>3CG63.2</v>
      </c>
      <c r="I14802" s="4" t="str">
        <f t="shared" si="463"/>
        <v>DGND</v>
      </c>
    </row>
    <row r="14803" spans="1:9">
      <c r="A14803" t="s">
        <v>261</v>
      </c>
      <c r="B14803" t="s">
        <v>7388</v>
      </c>
      <c r="C14803" t="s">
        <v>7403</v>
      </c>
      <c r="D14803">
        <v>1</v>
      </c>
      <c r="E14803" t="s">
        <v>4925</v>
      </c>
      <c r="F14803">
        <v>1</v>
      </c>
      <c r="G14803">
        <v>1</v>
      </c>
      <c r="H14803" s="4" t="str">
        <f t="shared" si="462"/>
        <v>3CG64.1</v>
      </c>
      <c r="I14803" s="4" t="str">
        <f t="shared" si="463"/>
        <v>SG3_AVDD33</v>
      </c>
    </row>
    <row r="14804" spans="1:9">
      <c r="A14804" t="s">
        <v>261</v>
      </c>
      <c r="B14804" t="s">
        <v>7388</v>
      </c>
      <c r="C14804" t="s">
        <v>7403</v>
      </c>
      <c r="D14804">
        <v>2</v>
      </c>
      <c r="E14804" t="s">
        <v>169</v>
      </c>
      <c r="F14804">
        <v>2</v>
      </c>
      <c r="G14804">
        <v>2</v>
      </c>
      <c r="H14804" s="4" t="str">
        <f t="shared" si="462"/>
        <v>3CG64.2</v>
      </c>
      <c r="I14804" s="4" t="str">
        <f t="shared" si="463"/>
        <v>DGND</v>
      </c>
    </row>
    <row r="14805" spans="1:9">
      <c r="A14805" t="s">
        <v>261</v>
      </c>
      <c r="B14805" t="s">
        <v>7388</v>
      </c>
      <c r="C14805" t="s">
        <v>7404</v>
      </c>
      <c r="D14805">
        <v>1</v>
      </c>
      <c r="E14805" t="s">
        <v>4925</v>
      </c>
      <c r="F14805">
        <v>1</v>
      </c>
      <c r="G14805">
        <v>1</v>
      </c>
      <c r="H14805" s="4" t="str">
        <f t="shared" si="462"/>
        <v>3CG65.1</v>
      </c>
      <c r="I14805" s="4" t="str">
        <f t="shared" si="463"/>
        <v>SG3_AVDD33</v>
      </c>
    </row>
    <row r="14806" spans="1:9">
      <c r="A14806" t="s">
        <v>261</v>
      </c>
      <c r="B14806" t="s">
        <v>7388</v>
      </c>
      <c r="C14806" t="s">
        <v>7404</v>
      </c>
      <c r="D14806">
        <v>2</v>
      </c>
      <c r="E14806" t="s">
        <v>169</v>
      </c>
      <c r="F14806">
        <v>2</v>
      </c>
      <c r="G14806">
        <v>2</v>
      </c>
      <c r="H14806" s="4" t="str">
        <f t="shared" si="462"/>
        <v>3CG65.2</v>
      </c>
      <c r="I14806" s="4" t="str">
        <f t="shared" si="463"/>
        <v>DGND</v>
      </c>
    </row>
    <row r="14807" spans="1:9">
      <c r="A14807" t="s">
        <v>261</v>
      </c>
      <c r="B14807" t="s">
        <v>7388</v>
      </c>
      <c r="C14807" t="s">
        <v>7405</v>
      </c>
      <c r="D14807">
        <v>1</v>
      </c>
      <c r="E14807" t="s">
        <v>4925</v>
      </c>
      <c r="F14807">
        <v>1</v>
      </c>
      <c r="G14807">
        <v>1</v>
      </c>
      <c r="H14807" s="4" t="str">
        <f t="shared" si="462"/>
        <v>3CG66.1</v>
      </c>
      <c r="I14807" s="4" t="str">
        <f t="shared" si="463"/>
        <v>SG3_AVDD33</v>
      </c>
    </row>
    <row r="14808" spans="1:9">
      <c r="A14808" t="s">
        <v>261</v>
      </c>
      <c r="B14808" t="s">
        <v>7388</v>
      </c>
      <c r="C14808" t="s">
        <v>7405</v>
      </c>
      <c r="D14808">
        <v>2</v>
      </c>
      <c r="E14808" t="s">
        <v>169</v>
      </c>
      <c r="F14808">
        <v>2</v>
      </c>
      <c r="G14808">
        <v>2</v>
      </c>
      <c r="H14808" s="4" t="str">
        <f t="shared" si="462"/>
        <v>3CG66.2</v>
      </c>
      <c r="I14808" s="4" t="str">
        <f t="shared" si="463"/>
        <v>DGND</v>
      </c>
    </row>
    <row r="14809" spans="1:9">
      <c r="A14809" t="s">
        <v>261</v>
      </c>
      <c r="B14809" t="s">
        <v>7388</v>
      </c>
      <c r="C14809" t="s">
        <v>7406</v>
      </c>
      <c r="D14809">
        <v>1</v>
      </c>
      <c r="E14809" t="s">
        <v>4925</v>
      </c>
      <c r="F14809">
        <v>1</v>
      </c>
      <c r="G14809">
        <v>1</v>
      </c>
      <c r="H14809" s="4" t="str">
        <f t="shared" si="462"/>
        <v>3CG67.1</v>
      </c>
      <c r="I14809" s="4" t="str">
        <f t="shared" si="463"/>
        <v>SG3_AVDD33</v>
      </c>
    </row>
    <row r="14810" spans="1:9">
      <c r="A14810" t="s">
        <v>261</v>
      </c>
      <c r="B14810" t="s">
        <v>7388</v>
      </c>
      <c r="C14810" t="s">
        <v>7406</v>
      </c>
      <c r="D14810">
        <v>2</v>
      </c>
      <c r="E14810" t="s">
        <v>169</v>
      </c>
      <c r="F14810">
        <v>2</v>
      </c>
      <c r="G14810">
        <v>2</v>
      </c>
      <c r="H14810" s="4" t="str">
        <f t="shared" si="462"/>
        <v>3CG67.2</v>
      </c>
      <c r="I14810" s="4" t="str">
        <f t="shared" si="463"/>
        <v>DGND</v>
      </c>
    </row>
    <row r="14811" spans="1:9">
      <c r="A14811" t="s">
        <v>261</v>
      </c>
      <c r="B14811" t="s">
        <v>7388</v>
      </c>
      <c r="C14811" t="s">
        <v>7407</v>
      </c>
      <c r="D14811">
        <v>1</v>
      </c>
      <c r="E14811" t="s">
        <v>4925</v>
      </c>
      <c r="F14811">
        <v>1</v>
      </c>
      <c r="G14811">
        <v>1</v>
      </c>
      <c r="H14811" s="4" t="str">
        <f t="shared" si="462"/>
        <v>3CG68.1</v>
      </c>
      <c r="I14811" s="4" t="str">
        <f t="shared" si="463"/>
        <v>SG3_AVDD33</v>
      </c>
    </row>
    <row r="14812" spans="1:9">
      <c r="A14812" t="s">
        <v>261</v>
      </c>
      <c r="B14812" t="s">
        <v>7388</v>
      </c>
      <c r="C14812" t="s">
        <v>7407</v>
      </c>
      <c r="D14812">
        <v>2</v>
      </c>
      <c r="E14812" t="s">
        <v>169</v>
      </c>
      <c r="F14812">
        <v>2</v>
      </c>
      <c r="G14812">
        <v>2</v>
      </c>
      <c r="H14812" s="4" t="str">
        <f t="shared" si="462"/>
        <v>3CG68.2</v>
      </c>
      <c r="I14812" s="4" t="str">
        <f t="shared" si="463"/>
        <v>DGND</v>
      </c>
    </row>
    <row r="14813" spans="1:9">
      <c r="A14813" t="s">
        <v>261</v>
      </c>
      <c r="B14813" t="s">
        <v>7388</v>
      </c>
      <c r="C14813" t="s">
        <v>7408</v>
      </c>
      <c r="D14813">
        <v>1</v>
      </c>
      <c r="E14813" t="s">
        <v>4925</v>
      </c>
      <c r="F14813">
        <v>1</v>
      </c>
      <c r="G14813">
        <v>1</v>
      </c>
      <c r="H14813" s="4" t="str">
        <f t="shared" si="462"/>
        <v>3CG69.1</v>
      </c>
      <c r="I14813" s="4" t="str">
        <f t="shared" si="463"/>
        <v>SG3_AVDD33</v>
      </c>
    </row>
    <row r="14814" spans="1:9">
      <c r="A14814" t="s">
        <v>261</v>
      </c>
      <c r="B14814" t="s">
        <v>7388</v>
      </c>
      <c r="C14814" t="s">
        <v>7408</v>
      </c>
      <c r="D14814">
        <v>2</v>
      </c>
      <c r="E14814" t="s">
        <v>169</v>
      </c>
      <c r="F14814">
        <v>2</v>
      </c>
      <c r="G14814">
        <v>2</v>
      </c>
      <c r="H14814" s="4" t="str">
        <f t="shared" si="462"/>
        <v>3CG69.2</v>
      </c>
      <c r="I14814" s="4" t="str">
        <f t="shared" si="463"/>
        <v>DGND</v>
      </c>
    </row>
    <row r="14815" spans="1:9">
      <c r="A14815" t="s">
        <v>261</v>
      </c>
      <c r="B14815" t="s">
        <v>7388</v>
      </c>
      <c r="C14815" t="s">
        <v>7409</v>
      </c>
      <c r="D14815">
        <v>1</v>
      </c>
      <c r="E14815" t="s">
        <v>4925</v>
      </c>
      <c r="F14815">
        <v>1</v>
      </c>
      <c r="G14815">
        <v>1</v>
      </c>
      <c r="H14815" s="4" t="str">
        <f t="shared" si="462"/>
        <v>3CG70.1</v>
      </c>
      <c r="I14815" s="4" t="str">
        <f t="shared" si="463"/>
        <v>SG3_AVDD33</v>
      </c>
    </row>
    <row r="14816" spans="1:9">
      <c r="A14816" t="s">
        <v>261</v>
      </c>
      <c r="B14816" t="s">
        <v>7388</v>
      </c>
      <c r="C14816" t="s">
        <v>7409</v>
      </c>
      <c r="D14816">
        <v>2</v>
      </c>
      <c r="E14816" t="s">
        <v>169</v>
      </c>
      <c r="F14816">
        <v>2</v>
      </c>
      <c r="G14816">
        <v>2</v>
      </c>
      <c r="H14816" s="4" t="str">
        <f t="shared" si="462"/>
        <v>3CG70.2</v>
      </c>
      <c r="I14816" s="4" t="str">
        <f t="shared" si="463"/>
        <v>DGND</v>
      </c>
    </row>
    <row r="14817" spans="1:9">
      <c r="A14817" t="s">
        <v>261</v>
      </c>
      <c r="B14817" t="s">
        <v>7388</v>
      </c>
      <c r="C14817" t="s">
        <v>7410</v>
      </c>
      <c r="D14817">
        <v>1</v>
      </c>
      <c r="E14817" t="s">
        <v>4925</v>
      </c>
      <c r="F14817">
        <v>1</v>
      </c>
      <c r="G14817">
        <v>1</v>
      </c>
      <c r="H14817" s="4" t="str">
        <f t="shared" si="462"/>
        <v>3CG71.1</v>
      </c>
      <c r="I14817" s="4" t="str">
        <f t="shared" si="463"/>
        <v>SG3_AVDD33</v>
      </c>
    </row>
    <row r="14818" spans="1:9">
      <c r="A14818" t="s">
        <v>261</v>
      </c>
      <c r="B14818" t="s">
        <v>7388</v>
      </c>
      <c r="C14818" t="s">
        <v>7410</v>
      </c>
      <c r="D14818">
        <v>2</v>
      </c>
      <c r="E14818" t="s">
        <v>169</v>
      </c>
      <c r="F14818">
        <v>2</v>
      </c>
      <c r="G14818">
        <v>2</v>
      </c>
      <c r="H14818" s="4" t="str">
        <f t="shared" si="462"/>
        <v>3CG71.2</v>
      </c>
      <c r="I14818" s="4" t="str">
        <f t="shared" si="463"/>
        <v>DGND</v>
      </c>
    </row>
    <row r="14819" spans="1:9">
      <c r="A14819" t="s">
        <v>261</v>
      </c>
      <c r="B14819" t="s">
        <v>7388</v>
      </c>
      <c r="C14819" t="s">
        <v>7411</v>
      </c>
      <c r="D14819">
        <v>1</v>
      </c>
      <c r="E14819" t="s">
        <v>4925</v>
      </c>
      <c r="F14819">
        <v>1</v>
      </c>
      <c r="G14819">
        <v>1</v>
      </c>
      <c r="H14819" s="4" t="str">
        <f t="shared" si="462"/>
        <v>3CG72.1</v>
      </c>
      <c r="I14819" s="4" t="str">
        <f t="shared" si="463"/>
        <v>SG3_AVDD33</v>
      </c>
    </row>
    <row r="14820" spans="1:9">
      <c r="A14820" t="s">
        <v>261</v>
      </c>
      <c r="B14820" t="s">
        <v>7388</v>
      </c>
      <c r="C14820" t="s">
        <v>7411</v>
      </c>
      <c r="D14820">
        <v>2</v>
      </c>
      <c r="E14820" t="s">
        <v>169</v>
      </c>
      <c r="F14820">
        <v>2</v>
      </c>
      <c r="G14820">
        <v>2</v>
      </c>
      <c r="H14820" s="4" t="str">
        <f t="shared" si="462"/>
        <v>3CG72.2</v>
      </c>
      <c r="I14820" s="4" t="str">
        <f t="shared" si="463"/>
        <v>DGND</v>
      </c>
    </row>
    <row r="14821" spans="1:9">
      <c r="A14821" t="s">
        <v>261</v>
      </c>
      <c r="B14821" t="s">
        <v>7388</v>
      </c>
      <c r="C14821" t="s">
        <v>7412</v>
      </c>
      <c r="D14821">
        <v>1</v>
      </c>
      <c r="E14821" t="s">
        <v>4925</v>
      </c>
      <c r="F14821">
        <v>1</v>
      </c>
      <c r="G14821">
        <v>1</v>
      </c>
      <c r="H14821" s="4" t="str">
        <f t="shared" si="462"/>
        <v>3CG73.1</v>
      </c>
      <c r="I14821" s="4" t="str">
        <f t="shared" si="463"/>
        <v>SG3_AVDD33</v>
      </c>
    </row>
    <row r="14822" spans="1:9">
      <c r="A14822" t="s">
        <v>261</v>
      </c>
      <c r="B14822" t="s">
        <v>7388</v>
      </c>
      <c r="C14822" t="s">
        <v>7412</v>
      </c>
      <c r="D14822">
        <v>2</v>
      </c>
      <c r="E14822" t="s">
        <v>169</v>
      </c>
      <c r="F14822">
        <v>2</v>
      </c>
      <c r="G14822">
        <v>2</v>
      </c>
      <c r="H14822" s="4" t="str">
        <f t="shared" si="462"/>
        <v>3CG73.2</v>
      </c>
      <c r="I14822" s="4" t="str">
        <f t="shared" si="463"/>
        <v>DGND</v>
      </c>
    </row>
    <row r="14823" spans="1:9">
      <c r="A14823" t="s">
        <v>261</v>
      </c>
      <c r="B14823" t="s">
        <v>7388</v>
      </c>
      <c r="C14823" t="s">
        <v>7413</v>
      </c>
      <c r="D14823">
        <v>1</v>
      </c>
      <c r="E14823" t="s">
        <v>4516</v>
      </c>
      <c r="F14823">
        <v>1</v>
      </c>
      <c r="G14823">
        <v>1</v>
      </c>
      <c r="H14823" s="4" t="str">
        <f t="shared" si="462"/>
        <v>3CG74.1</v>
      </c>
      <c r="I14823" s="4" t="str">
        <f t="shared" si="463"/>
        <v>SG3_SRC_DVDD33</v>
      </c>
    </row>
    <row r="14824" spans="1:9">
      <c r="A14824" t="s">
        <v>261</v>
      </c>
      <c r="B14824" t="s">
        <v>7388</v>
      </c>
      <c r="C14824" t="s">
        <v>7413</v>
      </c>
      <c r="D14824">
        <v>2</v>
      </c>
      <c r="E14824" t="s">
        <v>169</v>
      </c>
      <c r="F14824">
        <v>2</v>
      </c>
      <c r="G14824">
        <v>2</v>
      </c>
      <c r="H14824" s="4" t="str">
        <f t="shared" si="462"/>
        <v>3CG74.2</v>
      </c>
      <c r="I14824" s="4" t="str">
        <f t="shared" si="463"/>
        <v>DGND</v>
      </c>
    </row>
    <row r="14825" spans="1:9">
      <c r="A14825" t="s">
        <v>261</v>
      </c>
      <c r="B14825" t="s">
        <v>7388</v>
      </c>
      <c r="C14825" t="s">
        <v>7414</v>
      </c>
      <c r="D14825">
        <v>1</v>
      </c>
      <c r="E14825" t="s">
        <v>4516</v>
      </c>
      <c r="F14825">
        <v>1</v>
      </c>
      <c r="G14825">
        <v>1</v>
      </c>
      <c r="H14825" s="4" t="str">
        <f t="shared" si="462"/>
        <v>3CG75.1</v>
      </c>
      <c r="I14825" s="4" t="str">
        <f t="shared" si="463"/>
        <v>SG3_SRC_DVDD33</v>
      </c>
    </row>
    <row r="14826" spans="1:9">
      <c r="A14826" t="s">
        <v>261</v>
      </c>
      <c r="B14826" t="s">
        <v>7388</v>
      </c>
      <c r="C14826" t="s">
        <v>7414</v>
      </c>
      <c r="D14826">
        <v>2</v>
      </c>
      <c r="E14826" t="s">
        <v>169</v>
      </c>
      <c r="F14826">
        <v>2</v>
      </c>
      <c r="G14826">
        <v>2</v>
      </c>
      <c r="H14826" s="4" t="str">
        <f t="shared" si="462"/>
        <v>3CG75.2</v>
      </c>
      <c r="I14826" s="4" t="str">
        <f t="shared" si="463"/>
        <v>DGND</v>
      </c>
    </row>
    <row r="14827" spans="1:9">
      <c r="A14827" t="s">
        <v>261</v>
      </c>
      <c r="B14827" t="s">
        <v>7388</v>
      </c>
      <c r="C14827" t="s">
        <v>7415</v>
      </c>
      <c r="D14827">
        <v>1</v>
      </c>
      <c r="E14827" t="s">
        <v>4516</v>
      </c>
      <c r="F14827">
        <v>1</v>
      </c>
      <c r="G14827">
        <v>1</v>
      </c>
      <c r="H14827" s="4" t="str">
        <f t="shared" si="462"/>
        <v>3CG76.1</v>
      </c>
      <c r="I14827" s="4" t="str">
        <f t="shared" si="463"/>
        <v>SG3_SRC_DVDD33</v>
      </c>
    </row>
    <row r="14828" spans="1:9">
      <c r="A14828" t="s">
        <v>261</v>
      </c>
      <c r="B14828" t="s">
        <v>7388</v>
      </c>
      <c r="C14828" t="s">
        <v>7415</v>
      </c>
      <c r="D14828">
        <v>2</v>
      </c>
      <c r="E14828" t="s">
        <v>169</v>
      </c>
      <c r="F14828">
        <v>2</v>
      </c>
      <c r="G14828">
        <v>2</v>
      </c>
      <c r="H14828" s="4" t="str">
        <f t="shared" si="462"/>
        <v>3CG76.2</v>
      </c>
      <c r="I14828" s="4" t="str">
        <f t="shared" si="463"/>
        <v>DGND</v>
      </c>
    </row>
    <row r="14829" spans="1:9">
      <c r="A14829" t="s">
        <v>261</v>
      </c>
      <c r="B14829" t="s">
        <v>7388</v>
      </c>
      <c r="C14829" t="s">
        <v>7416</v>
      </c>
      <c r="D14829">
        <v>1</v>
      </c>
      <c r="E14829" t="s">
        <v>4516</v>
      </c>
      <c r="F14829">
        <v>1</v>
      </c>
      <c r="G14829">
        <v>1</v>
      </c>
      <c r="H14829" s="4" t="str">
        <f t="shared" si="462"/>
        <v>3CG77.1</v>
      </c>
      <c r="I14829" s="4" t="str">
        <f t="shared" si="463"/>
        <v>SG3_SRC_DVDD33</v>
      </c>
    </row>
    <row r="14830" spans="1:9">
      <c r="A14830" t="s">
        <v>261</v>
      </c>
      <c r="B14830" t="s">
        <v>7388</v>
      </c>
      <c r="C14830" t="s">
        <v>7416</v>
      </c>
      <c r="D14830">
        <v>2</v>
      </c>
      <c r="E14830" t="s">
        <v>169</v>
      </c>
      <c r="F14830">
        <v>2</v>
      </c>
      <c r="G14830">
        <v>2</v>
      </c>
      <c r="H14830" s="4" t="str">
        <f t="shared" si="462"/>
        <v>3CG77.2</v>
      </c>
      <c r="I14830" s="4" t="str">
        <f t="shared" si="463"/>
        <v>DGND</v>
      </c>
    </row>
    <row r="14831" spans="1:9">
      <c r="A14831" t="s">
        <v>261</v>
      </c>
      <c r="B14831" t="s">
        <v>7388</v>
      </c>
      <c r="C14831" t="s">
        <v>7417</v>
      </c>
      <c r="D14831">
        <v>1</v>
      </c>
      <c r="E14831" t="s">
        <v>4516</v>
      </c>
      <c r="F14831">
        <v>1</v>
      </c>
      <c r="G14831">
        <v>1</v>
      </c>
      <c r="H14831" s="4" t="str">
        <f t="shared" si="462"/>
        <v>3CG78.1</v>
      </c>
      <c r="I14831" s="4" t="str">
        <f t="shared" si="463"/>
        <v>SG3_SRC_DVDD33</v>
      </c>
    </row>
    <row r="14832" spans="1:9">
      <c r="A14832" t="s">
        <v>261</v>
      </c>
      <c r="B14832" t="s">
        <v>7388</v>
      </c>
      <c r="C14832" t="s">
        <v>7417</v>
      </c>
      <c r="D14832">
        <v>2</v>
      </c>
      <c r="E14832" t="s">
        <v>169</v>
      </c>
      <c r="F14832">
        <v>2</v>
      </c>
      <c r="G14832">
        <v>2</v>
      </c>
      <c r="H14832" s="4" t="str">
        <f t="shared" si="462"/>
        <v>3CG78.2</v>
      </c>
      <c r="I14832" s="4" t="str">
        <f t="shared" si="463"/>
        <v>DGND</v>
      </c>
    </row>
    <row r="14833" spans="1:9">
      <c r="A14833" t="s">
        <v>261</v>
      </c>
      <c r="B14833" t="s">
        <v>7388</v>
      </c>
      <c r="C14833" t="s">
        <v>7418</v>
      </c>
      <c r="D14833">
        <v>1</v>
      </c>
      <c r="E14833" t="s">
        <v>4516</v>
      </c>
      <c r="F14833">
        <v>1</v>
      </c>
      <c r="G14833">
        <v>1</v>
      </c>
      <c r="H14833" s="4" t="str">
        <f t="shared" si="462"/>
        <v>3CG79.1</v>
      </c>
      <c r="I14833" s="4" t="str">
        <f t="shared" si="463"/>
        <v>SG3_SRC_DVDD33</v>
      </c>
    </row>
    <row r="14834" spans="1:9">
      <c r="A14834" t="s">
        <v>261</v>
      </c>
      <c r="B14834" t="s">
        <v>7388</v>
      </c>
      <c r="C14834" t="s">
        <v>7418</v>
      </c>
      <c r="D14834">
        <v>2</v>
      </c>
      <c r="E14834" t="s">
        <v>169</v>
      </c>
      <c r="F14834">
        <v>2</v>
      </c>
      <c r="G14834">
        <v>2</v>
      </c>
      <c r="H14834" s="4" t="str">
        <f t="shared" si="462"/>
        <v>3CG79.2</v>
      </c>
      <c r="I14834" s="4" t="str">
        <f t="shared" si="463"/>
        <v>DGND</v>
      </c>
    </row>
    <row r="14835" spans="1:9">
      <c r="A14835" t="s">
        <v>261</v>
      </c>
      <c r="B14835" t="s">
        <v>7388</v>
      </c>
      <c r="C14835" t="s">
        <v>7419</v>
      </c>
      <c r="D14835">
        <v>1</v>
      </c>
      <c r="E14835" t="s">
        <v>4926</v>
      </c>
      <c r="F14835">
        <v>1</v>
      </c>
      <c r="G14835">
        <v>1</v>
      </c>
      <c r="H14835" s="4" t="str">
        <f t="shared" si="462"/>
        <v>3CG83.1</v>
      </c>
      <c r="I14835" s="4" t="str">
        <f t="shared" si="463"/>
        <v>SG3_DVDD33</v>
      </c>
    </row>
    <row r="14836" spans="1:9">
      <c r="A14836" t="s">
        <v>261</v>
      </c>
      <c r="B14836" t="s">
        <v>7388</v>
      </c>
      <c r="C14836" t="s">
        <v>7419</v>
      </c>
      <c r="D14836">
        <v>2</v>
      </c>
      <c r="E14836" t="s">
        <v>169</v>
      </c>
      <c r="F14836">
        <v>2</v>
      </c>
      <c r="G14836">
        <v>2</v>
      </c>
      <c r="H14836" s="4" t="str">
        <f t="shared" si="462"/>
        <v>3CG83.2</v>
      </c>
      <c r="I14836" s="4" t="str">
        <f t="shared" si="463"/>
        <v>DGND</v>
      </c>
    </row>
    <row r="14837" spans="1:9">
      <c r="A14837" t="s">
        <v>261</v>
      </c>
      <c r="B14837" t="s">
        <v>7388</v>
      </c>
      <c r="C14837" t="s">
        <v>7420</v>
      </c>
      <c r="D14837">
        <v>1</v>
      </c>
      <c r="E14837" t="s">
        <v>4926</v>
      </c>
      <c r="F14837">
        <v>1</v>
      </c>
      <c r="G14837">
        <v>1</v>
      </c>
      <c r="H14837" s="4" t="str">
        <f t="shared" si="462"/>
        <v>3CG84.1</v>
      </c>
      <c r="I14837" s="4" t="str">
        <f t="shared" si="463"/>
        <v>SG3_DVDD33</v>
      </c>
    </row>
    <row r="14838" spans="1:9">
      <c r="A14838" t="s">
        <v>261</v>
      </c>
      <c r="B14838" t="s">
        <v>7388</v>
      </c>
      <c r="C14838" t="s">
        <v>7420</v>
      </c>
      <c r="D14838">
        <v>2</v>
      </c>
      <c r="E14838" t="s">
        <v>169</v>
      </c>
      <c r="F14838">
        <v>2</v>
      </c>
      <c r="G14838">
        <v>2</v>
      </c>
      <c r="H14838" s="4" t="str">
        <f t="shared" si="462"/>
        <v>3CG84.2</v>
      </c>
      <c r="I14838" s="4" t="str">
        <f t="shared" si="463"/>
        <v>DGND</v>
      </c>
    </row>
    <row r="14839" spans="1:9">
      <c r="A14839" t="s">
        <v>261</v>
      </c>
      <c r="B14839" t="s">
        <v>7388</v>
      </c>
      <c r="C14839" t="s">
        <v>7421</v>
      </c>
      <c r="D14839">
        <v>1</v>
      </c>
      <c r="E14839" t="s">
        <v>4926</v>
      </c>
      <c r="F14839">
        <v>1</v>
      </c>
      <c r="G14839">
        <v>1</v>
      </c>
      <c r="H14839" s="4" t="str">
        <f t="shared" si="462"/>
        <v>3CG85.1</v>
      </c>
      <c r="I14839" s="4" t="str">
        <f t="shared" si="463"/>
        <v>SG3_DVDD33</v>
      </c>
    </row>
    <row r="14840" spans="1:9">
      <c r="A14840" t="s">
        <v>261</v>
      </c>
      <c r="B14840" t="s">
        <v>7388</v>
      </c>
      <c r="C14840" t="s">
        <v>7421</v>
      </c>
      <c r="D14840">
        <v>2</v>
      </c>
      <c r="E14840" t="s">
        <v>169</v>
      </c>
      <c r="F14840">
        <v>2</v>
      </c>
      <c r="G14840">
        <v>2</v>
      </c>
      <c r="H14840" s="4" t="str">
        <f t="shared" si="462"/>
        <v>3CG85.2</v>
      </c>
      <c r="I14840" s="4" t="str">
        <f t="shared" si="463"/>
        <v>DGND</v>
      </c>
    </row>
    <row r="14841" spans="1:9">
      <c r="A14841" t="s">
        <v>261</v>
      </c>
      <c r="B14841" t="s">
        <v>7388</v>
      </c>
      <c r="C14841" t="s">
        <v>9850</v>
      </c>
      <c r="D14841">
        <v>1</v>
      </c>
      <c r="E14841" t="s">
        <v>4925</v>
      </c>
      <c r="F14841">
        <v>1</v>
      </c>
      <c r="G14841">
        <v>1</v>
      </c>
      <c r="H14841" s="4" t="str">
        <f t="shared" si="462"/>
        <v>3CG87.1</v>
      </c>
      <c r="I14841" s="4" t="str">
        <f t="shared" si="463"/>
        <v>SG3_AVDD33</v>
      </c>
    </row>
    <row r="14842" spans="1:9">
      <c r="A14842" t="s">
        <v>261</v>
      </c>
      <c r="B14842" t="s">
        <v>7388</v>
      </c>
      <c r="C14842" t="s">
        <v>9850</v>
      </c>
      <c r="D14842">
        <v>2</v>
      </c>
      <c r="E14842" t="s">
        <v>169</v>
      </c>
      <c r="F14842">
        <v>2</v>
      </c>
      <c r="G14842">
        <v>2</v>
      </c>
      <c r="H14842" s="4" t="str">
        <f t="shared" si="462"/>
        <v>3CG87.2</v>
      </c>
      <c r="I14842" s="4" t="str">
        <f t="shared" si="463"/>
        <v>DGND</v>
      </c>
    </row>
    <row r="14843" spans="1:9">
      <c r="A14843" t="s">
        <v>261</v>
      </c>
      <c r="B14843" t="s">
        <v>7388</v>
      </c>
      <c r="C14843" t="s">
        <v>9851</v>
      </c>
      <c r="D14843">
        <v>1</v>
      </c>
      <c r="E14843" t="s">
        <v>4925</v>
      </c>
      <c r="F14843">
        <v>1</v>
      </c>
      <c r="G14843">
        <v>1</v>
      </c>
      <c r="H14843" s="4" t="str">
        <f t="shared" si="462"/>
        <v>3CG88.1</v>
      </c>
      <c r="I14843" s="4" t="str">
        <f t="shared" si="463"/>
        <v>SG3_AVDD33</v>
      </c>
    </row>
    <row r="14844" spans="1:9">
      <c r="A14844" t="s">
        <v>261</v>
      </c>
      <c r="B14844" t="s">
        <v>7388</v>
      </c>
      <c r="C14844" t="s">
        <v>9851</v>
      </c>
      <c r="D14844">
        <v>2</v>
      </c>
      <c r="E14844" t="s">
        <v>169</v>
      </c>
      <c r="F14844">
        <v>2</v>
      </c>
      <c r="G14844">
        <v>2</v>
      </c>
      <c r="H14844" s="4" t="str">
        <f t="shared" si="462"/>
        <v>3CG88.2</v>
      </c>
      <c r="I14844" s="4" t="str">
        <f t="shared" si="463"/>
        <v>DGND</v>
      </c>
    </row>
    <row r="14845" spans="1:9">
      <c r="A14845" t="s">
        <v>261</v>
      </c>
      <c r="B14845" t="s">
        <v>7388</v>
      </c>
      <c r="C14845" t="s">
        <v>7422</v>
      </c>
      <c r="D14845">
        <v>1</v>
      </c>
      <c r="E14845" t="s">
        <v>4926</v>
      </c>
      <c r="F14845">
        <v>1</v>
      </c>
      <c r="G14845">
        <v>1</v>
      </c>
      <c r="H14845" s="4" t="str">
        <f t="shared" si="462"/>
        <v>3CG89.1</v>
      </c>
      <c r="I14845" s="4" t="str">
        <f t="shared" si="463"/>
        <v>SG3_DVDD33</v>
      </c>
    </row>
    <row r="14846" spans="1:9">
      <c r="A14846" t="s">
        <v>261</v>
      </c>
      <c r="B14846" t="s">
        <v>7388</v>
      </c>
      <c r="C14846" t="s">
        <v>7422</v>
      </c>
      <c r="D14846">
        <v>2</v>
      </c>
      <c r="E14846" t="s">
        <v>169</v>
      </c>
      <c r="F14846">
        <v>2</v>
      </c>
      <c r="G14846">
        <v>2</v>
      </c>
      <c r="H14846" s="4" t="str">
        <f t="shared" si="462"/>
        <v>3CG89.2</v>
      </c>
      <c r="I14846" s="4" t="str">
        <f t="shared" si="463"/>
        <v>DGND</v>
      </c>
    </row>
    <row r="14847" spans="1:9">
      <c r="A14847" t="s">
        <v>261</v>
      </c>
      <c r="B14847" t="s">
        <v>7388</v>
      </c>
      <c r="C14847" t="s">
        <v>9852</v>
      </c>
      <c r="D14847">
        <v>1</v>
      </c>
      <c r="E14847" t="s">
        <v>4924</v>
      </c>
      <c r="F14847">
        <v>1</v>
      </c>
      <c r="G14847">
        <v>1</v>
      </c>
      <c r="H14847" s="4" t="str">
        <f t="shared" si="462"/>
        <v>3CG90.1</v>
      </c>
      <c r="I14847" s="4" t="str">
        <f t="shared" si="463"/>
        <v>SG3_AVDD33_MOSFET</v>
      </c>
    </row>
    <row r="14848" spans="1:9">
      <c r="A14848" t="s">
        <v>261</v>
      </c>
      <c r="B14848" t="s">
        <v>7388</v>
      </c>
      <c r="C14848" t="s">
        <v>9852</v>
      </c>
      <c r="D14848">
        <v>2</v>
      </c>
      <c r="E14848" t="s">
        <v>1789</v>
      </c>
      <c r="F14848">
        <v>2</v>
      </c>
      <c r="G14848">
        <v>2</v>
      </c>
      <c r="H14848" s="4" t="str">
        <f t="shared" si="462"/>
        <v>3CG90.2</v>
      </c>
      <c r="I14848" s="4" t="str">
        <f t="shared" si="463"/>
        <v>MGND</v>
      </c>
    </row>
    <row r="14849" spans="1:9">
      <c r="A14849" t="s">
        <v>261</v>
      </c>
      <c r="B14849" t="s">
        <v>7388</v>
      </c>
      <c r="C14849" t="s">
        <v>7423</v>
      </c>
      <c r="D14849">
        <v>1</v>
      </c>
      <c r="E14849" t="s">
        <v>4926</v>
      </c>
      <c r="F14849">
        <v>1</v>
      </c>
      <c r="G14849">
        <v>1</v>
      </c>
      <c r="H14849" s="4" t="str">
        <f t="shared" si="462"/>
        <v>3CG91.1</v>
      </c>
      <c r="I14849" s="4" t="str">
        <f t="shared" si="463"/>
        <v>SG3_DVDD33</v>
      </c>
    </row>
    <row r="14850" spans="1:9">
      <c r="A14850" t="s">
        <v>261</v>
      </c>
      <c r="B14850" t="s">
        <v>7388</v>
      </c>
      <c r="C14850" t="s">
        <v>7423</v>
      </c>
      <c r="D14850">
        <v>2</v>
      </c>
      <c r="E14850" t="s">
        <v>169</v>
      </c>
      <c r="F14850">
        <v>2</v>
      </c>
      <c r="G14850">
        <v>2</v>
      </c>
      <c r="H14850" s="4" t="str">
        <f t="shared" ref="H14850:H14913" si="464">CONCATENATE(C14850,".",F14850)</f>
        <v>3CG91.2</v>
      </c>
      <c r="I14850" s="4" t="str">
        <f t="shared" ref="I14850:I14913" si="465">E14850</f>
        <v>DGND</v>
      </c>
    </row>
    <row r="14851" spans="1:9">
      <c r="A14851" t="s">
        <v>261</v>
      </c>
      <c r="B14851" t="s">
        <v>7388</v>
      </c>
      <c r="C14851" t="s">
        <v>7424</v>
      </c>
      <c r="D14851">
        <v>1</v>
      </c>
      <c r="E14851" t="s">
        <v>4926</v>
      </c>
      <c r="F14851">
        <v>1</v>
      </c>
      <c r="G14851">
        <v>1</v>
      </c>
      <c r="H14851" s="4" t="str">
        <f t="shared" si="464"/>
        <v>3CG92.1</v>
      </c>
      <c r="I14851" s="4" t="str">
        <f t="shared" si="465"/>
        <v>SG3_DVDD33</v>
      </c>
    </row>
    <row r="14852" spans="1:9">
      <c r="A14852" t="s">
        <v>261</v>
      </c>
      <c r="B14852" t="s">
        <v>7388</v>
      </c>
      <c r="C14852" t="s">
        <v>7424</v>
      </c>
      <c r="D14852">
        <v>2</v>
      </c>
      <c r="E14852" t="s">
        <v>169</v>
      </c>
      <c r="F14852">
        <v>2</v>
      </c>
      <c r="G14852">
        <v>2</v>
      </c>
      <c r="H14852" s="4" t="str">
        <f t="shared" si="464"/>
        <v>3CG92.2</v>
      </c>
      <c r="I14852" s="4" t="str">
        <f t="shared" si="465"/>
        <v>DGND</v>
      </c>
    </row>
    <row r="14853" spans="1:9">
      <c r="A14853" t="s">
        <v>261</v>
      </c>
      <c r="B14853" t="s">
        <v>7388</v>
      </c>
      <c r="C14853" t="s">
        <v>7425</v>
      </c>
      <c r="D14853">
        <v>1</v>
      </c>
      <c r="E14853" t="s">
        <v>4516</v>
      </c>
      <c r="F14853">
        <v>1</v>
      </c>
      <c r="G14853">
        <v>1</v>
      </c>
      <c r="H14853" s="4" t="str">
        <f t="shared" si="464"/>
        <v>3CG93.1</v>
      </c>
      <c r="I14853" s="4" t="str">
        <f t="shared" si="465"/>
        <v>SG3_SRC_DVDD33</v>
      </c>
    </row>
    <row r="14854" spans="1:9">
      <c r="A14854" t="s">
        <v>261</v>
      </c>
      <c r="B14854" t="s">
        <v>7388</v>
      </c>
      <c r="C14854" t="s">
        <v>7425</v>
      </c>
      <c r="D14854">
        <v>2</v>
      </c>
      <c r="E14854" t="s">
        <v>169</v>
      </c>
      <c r="F14854">
        <v>2</v>
      </c>
      <c r="G14854">
        <v>2</v>
      </c>
      <c r="H14854" s="4" t="str">
        <f t="shared" si="464"/>
        <v>3CG93.2</v>
      </c>
      <c r="I14854" s="4" t="str">
        <f t="shared" si="465"/>
        <v>DGND</v>
      </c>
    </row>
    <row r="14855" spans="1:9">
      <c r="A14855" t="s">
        <v>261</v>
      </c>
      <c r="B14855" t="s">
        <v>7388</v>
      </c>
      <c r="C14855" t="s">
        <v>7426</v>
      </c>
      <c r="D14855">
        <v>1</v>
      </c>
      <c r="E14855" t="s">
        <v>4516</v>
      </c>
      <c r="F14855">
        <v>1</v>
      </c>
      <c r="G14855">
        <v>1</v>
      </c>
      <c r="H14855" s="4" t="str">
        <f t="shared" si="464"/>
        <v>3CG94.1</v>
      </c>
      <c r="I14855" s="4" t="str">
        <f t="shared" si="465"/>
        <v>SG3_SRC_DVDD33</v>
      </c>
    </row>
    <row r="14856" spans="1:9">
      <c r="A14856" t="s">
        <v>261</v>
      </c>
      <c r="B14856" t="s">
        <v>7388</v>
      </c>
      <c r="C14856" t="s">
        <v>7426</v>
      </c>
      <c r="D14856">
        <v>2</v>
      </c>
      <c r="E14856" t="s">
        <v>169</v>
      </c>
      <c r="F14856">
        <v>2</v>
      </c>
      <c r="G14856">
        <v>2</v>
      </c>
      <c r="H14856" s="4" t="str">
        <f t="shared" si="464"/>
        <v>3CG94.2</v>
      </c>
      <c r="I14856" s="4" t="str">
        <f t="shared" si="465"/>
        <v>DGND</v>
      </c>
    </row>
    <row r="14857" spans="1:9">
      <c r="A14857" t="s">
        <v>261</v>
      </c>
      <c r="B14857" t="s">
        <v>7388</v>
      </c>
      <c r="C14857" t="s">
        <v>7427</v>
      </c>
      <c r="D14857">
        <v>1</v>
      </c>
      <c r="E14857" t="s">
        <v>4516</v>
      </c>
      <c r="F14857">
        <v>1</v>
      </c>
      <c r="G14857">
        <v>1</v>
      </c>
      <c r="H14857" s="4" t="str">
        <f t="shared" si="464"/>
        <v>3CG95.1</v>
      </c>
      <c r="I14857" s="4" t="str">
        <f t="shared" si="465"/>
        <v>SG3_SRC_DVDD33</v>
      </c>
    </row>
    <row r="14858" spans="1:9">
      <c r="A14858" t="s">
        <v>261</v>
      </c>
      <c r="B14858" t="s">
        <v>7388</v>
      </c>
      <c r="C14858" t="s">
        <v>7427</v>
      </c>
      <c r="D14858">
        <v>2</v>
      </c>
      <c r="E14858" t="s">
        <v>169</v>
      </c>
      <c r="F14858">
        <v>2</v>
      </c>
      <c r="G14858">
        <v>2</v>
      </c>
      <c r="H14858" s="4" t="str">
        <f t="shared" si="464"/>
        <v>3CG95.2</v>
      </c>
      <c r="I14858" s="4" t="str">
        <f t="shared" si="465"/>
        <v>DGND</v>
      </c>
    </row>
    <row r="14859" spans="1:9">
      <c r="A14859" t="s">
        <v>261</v>
      </c>
      <c r="B14859" t="s">
        <v>7388</v>
      </c>
      <c r="C14859" t="s">
        <v>9853</v>
      </c>
      <c r="D14859">
        <v>1</v>
      </c>
      <c r="E14859" t="s">
        <v>4924</v>
      </c>
      <c r="F14859">
        <v>1</v>
      </c>
      <c r="G14859">
        <v>1</v>
      </c>
      <c r="H14859" s="4" t="str">
        <f t="shared" si="464"/>
        <v>3CG96.1</v>
      </c>
      <c r="I14859" s="4" t="str">
        <f t="shared" si="465"/>
        <v>SG3_AVDD33_MOSFET</v>
      </c>
    </row>
    <row r="14860" spans="1:9">
      <c r="A14860" t="s">
        <v>261</v>
      </c>
      <c r="B14860" t="s">
        <v>7388</v>
      </c>
      <c r="C14860" t="s">
        <v>9853</v>
      </c>
      <c r="D14860">
        <v>2</v>
      </c>
      <c r="E14860" t="s">
        <v>1789</v>
      </c>
      <c r="F14860">
        <v>2</v>
      </c>
      <c r="G14860">
        <v>2</v>
      </c>
      <c r="H14860" s="4" t="str">
        <f t="shared" si="464"/>
        <v>3CG96.2</v>
      </c>
      <c r="I14860" s="4" t="str">
        <f t="shared" si="465"/>
        <v>MGND</v>
      </c>
    </row>
    <row r="14861" spans="1:9">
      <c r="A14861" t="s">
        <v>261</v>
      </c>
      <c r="B14861" t="s">
        <v>7388</v>
      </c>
      <c r="C14861" t="s">
        <v>7428</v>
      </c>
      <c r="D14861">
        <v>1</v>
      </c>
      <c r="E14861" t="s">
        <v>4516</v>
      </c>
      <c r="F14861">
        <v>1</v>
      </c>
      <c r="G14861">
        <v>1</v>
      </c>
      <c r="H14861" s="4" t="str">
        <f t="shared" si="464"/>
        <v>3CG97.1</v>
      </c>
      <c r="I14861" s="4" t="str">
        <f t="shared" si="465"/>
        <v>SG3_SRC_DVDD33</v>
      </c>
    </row>
    <row r="14862" spans="1:9">
      <c r="A14862" t="s">
        <v>261</v>
      </c>
      <c r="B14862" t="s">
        <v>7388</v>
      </c>
      <c r="C14862" t="s">
        <v>7428</v>
      </c>
      <c r="D14862">
        <v>2</v>
      </c>
      <c r="E14862" t="s">
        <v>169</v>
      </c>
      <c r="F14862">
        <v>2</v>
      </c>
      <c r="G14862">
        <v>2</v>
      </c>
      <c r="H14862" s="4" t="str">
        <f t="shared" si="464"/>
        <v>3CG97.2</v>
      </c>
      <c r="I14862" s="4" t="str">
        <f t="shared" si="465"/>
        <v>DGND</v>
      </c>
    </row>
    <row r="14863" spans="1:9">
      <c r="A14863" t="s">
        <v>261</v>
      </c>
      <c r="B14863" t="s">
        <v>7388</v>
      </c>
      <c r="C14863" t="s">
        <v>9854</v>
      </c>
      <c r="D14863">
        <v>1</v>
      </c>
      <c r="E14863" t="s">
        <v>4931</v>
      </c>
      <c r="F14863">
        <v>1</v>
      </c>
      <c r="G14863">
        <v>1</v>
      </c>
      <c r="H14863" s="4" t="str">
        <f t="shared" si="464"/>
        <v>3CG98.1</v>
      </c>
      <c r="I14863" s="4" t="str">
        <f t="shared" si="465"/>
        <v>SG3_LDOIN</v>
      </c>
    </row>
    <row r="14864" spans="1:9">
      <c r="A14864" t="s">
        <v>261</v>
      </c>
      <c r="B14864" t="s">
        <v>7388</v>
      </c>
      <c r="C14864" t="s">
        <v>9854</v>
      </c>
      <c r="D14864">
        <v>2</v>
      </c>
      <c r="E14864" t="s">
        <v>169</v>
      </c>
      <c r="F14864">
        <v>2</v>
      </c>
      <c r="G14864">
        <v>2</v>
      </c>
      <c r="H14864" s="4" t="str">
        <f t="shared" si="464"/>
        <v>3CG98.2</v>
      </c>
      <c r="I14864" s="4" t="str">
        <f t="shared" si="465"/>
        <v>DGND</v>
      </c>
    </row>
    <row r="14865" spans="1:9">
      <c r="A14865" t="s">
        <v>261</v>
      </c>
      <c r="B14865" t="s">
        <v>7388</v>
      </c>
      <c r="C14865" t="s">
        <v>9855</v>
      </c>
      <c r="D14865">
        <v>1</v>
      </c>
      <c r="E14865" t="s">
        <v>4931</v>
      </c>
      <c r="F14865">
        <v>1</v>
      </c>
      <c r="G14865">
        <v>1</v>
      </c>
      <c r="H14865" s="4" t="str">
        <f t="shared" si="464"/>
        <v>3CG99.1</v>
      </c>
      <c r="I14865" s="4" t="str">
        <f t="shared" si="465"/>
        <v>SG3_LDOIN</v>
      </c>
    </row>
    <row r="14866" spans="1:9">
      <c r="A14866" t="s">
        <v>261</v>
      </c>
      <c r="B14866" t="s">
        <v>7388</v>
      </c>
      <c r="C14866" t="s">
        <v>9855</v>
      </c>
      <c r="D14866">
        <v>2</v>
      </c>
      <c r="E14866" t="s">
        <v>169</v>
      </c>
      <c r="F14866">
        <v>2</v>
      </c>
      <c r="G14866">
        <v>2</v>
      </c>
      <c r="H14866" s="4" t="str">
        <f t="shared" si="464"/>
        <v>3CG99.2</v>
      </c>
      <c r="I14866" s="4" t="str">
        <f t="shared" si="465"/>
        <v>DGND</v>
      </c>
    </row>
    <row r="14867" spans="1:9">
      <c r="A14867" t="s">
        <v>261</v>
      </c>
      <c r="B14867" t="s">
        <v>7388</v>
      </c>
      <c r="C14867" t="s">
        <v>9856</v>
      </c>
      <c r="D14867">
        <v>1</v>
      </c>
      <c r="E14867" t="s">
        <v>4926</v>
      </c>
      <c r="F14867">
        <v>1</v>
      </c>
      <c r="G14867">
        <v>1</v>
      </c>
      <c r="H14867" s="4" t="str">
        <f t="shared" si="464"/>
        <v>3CG100.1</v>
      </c>
      <c r="I14867" s="4" t="str">
        <f t="shared" si="465"/>
        <v>SG3_DVDD33</v>
      </c>
    </row>
    <row r="14868" spans="1:9">
      <c r="A14868" t="s">
        <v>261</v>
      </c>
      <c r="B14868" t="s">
        <v>7388</v>
      </c>
      <c r="C14868" t="s">
        <v>9856</v>
      </c>
      <c r="D14868">
        <v>2</v>
      </c>
      <c r="E14868" t="s">
        <v>169</v>
      </c>
      <c r="F14868">
        <v>2</v>
      </c>
      <c r="G14868">
        <v>2</v>
      </c>
      <c r="H14868" s="4" t="str">
        <f t="shared" si="464"/>
        <v>3CG100.2</v>
      </c>
      <c r="I14868" s="4" t="str">
        <f t="shared" si="465"/>
        <v>DGND</v>
      </c>
    </row>
    <row r="14869" spans="1:9">
      <c r="A14869" t="s">
        <v>261</v>
      </c>
      <c r="B14869" t="s">
        <v>7388</v>
      </c>
      <c r="C14869" t="s">
        <v>7429</v>
      </c>
      <c r="D14869">
        <v>1</v>
      </c>
      <c r="E14869" t="s">
        <v>4516</v>
      </c>
      <c r="F14869">
        <v>1</v>
      </c>
      <c r="G14869">
        <v>1</v>
      </c>
      <c r="H14869" s="4" t="str">
        <f t="shared" si="464"/>
        <v>3CG111.1</v>
      </c>
      <c r="I14869" s="4" t="str">
        <f t="shared" si="465"/>
        <v>SG3_SRC_DVDD33</v>
      </c>
    </row>
    <row r="14870" spans="1:9">
      <c r="A14870" t="s">
        <v>261</v>
      </c>
      <c r="B14870" t="s">
        <v>7388</v>
      </c>
      <c r="C14870" t="s">
        <v>7429</v>
      </c>
      <c r="D14870">
        <v>2</v>
      </c>
      <c r="E14870" t="s">
        <v>169</v>
      </c>
      <c r="F14870">
        <v>2</v>
      </c>
      <c r="G14870">
        <v>2</v>
      </c>
      <c r="H14870" s="4" t="str">
        <f t="shared" si="464"/>
        <v>3CG111.2</v>
      </c>
      <c r="I14870" s="4" t="str">
        <f t="shared" si="465"/>
        <v>DGND</v>
      </c>
    </row>
    <row r="14871" spans="1:9">
      <c r="A14871" t="s">
        <v>261</v>
      </c>
      <c r="B14871" t="s">
        <v>7388</v>
      </c>
      <c r="C14871" t="s">
        <v>7430</v>
      </c>
      <c r="D14871">
        <v>1</v>
      </c>
      <c r="E14871" t="s">
        <v>4516</v>
      </c>
      <c r="F14871">
        <v>1</v>
      </c>
      <c r="G14871">
        <v>1</v>
      </c>
      <c r="H14871" s="4" t="str">
        <f t="shared" si="464"/>
        <v>3CG112.1</v>
      </c>
      <c r="I14871" s="4" t="str">
        <f t="shared" si="465"/>
        <v>SG3_SRC_DVDD33</v>
      </c>
    </row>
    <row r="14872" spans="1:9">
      <c r="A14872" t="s">
        <v>261</v>
      </c>
      <c r="B14872" t="s">
        <v>7388</v>
      </c>
      <c r="C14872" t="s">
        <v>7430</v>
      </c>
      <c r="D14872">
        <v>2</v>
      </c>
      <c r="E14872" t="s">
        <v>169</v>
      </c>
      <c r="F14872">
        <v>2</v>
      </c>
      <c r="G14872">
        <v>2</v>
      </c>
      <c r="H14872" s="4" t="str">
        <f t="shared" si="464"/>
        <v>3CG112.2</v>
      </c>
      <c r="I14872" s="4" t="str">
        <f t="shared" si="465"/>
        <v>DGND</v>
      </c>
    </row>
    <row r="14873" spans="1:9">
      <c r="A14873" t="s">
        <v>261</v>
      </c>
      <c r="B14873" t="s">
        <v>7388</v>
      </c>
      <c r="C14873" t="s">
        <v>7431</v>
      </c>
      <c r="D14873">
        <v>1</v>
      </c>
      <c r="E14873" t="s">
        <v>4516</v>
      </c>
      <c r="F14873">
        <v>1</v>
      </c>
      <c r="G14873">
        <v>1</v>
      </c>
      <c r="H14873" s="4" t="str">
        <f t="shared" si="464"/>
        <v>3CG113.1</v>
      </c>
      <c r="I14873" s="4" t="str">
        <f t="shared" si="465"/>
        <v>SG3_SRC_DVDD33</v>
      </c>
    </row>
    <row r="14874" spans="1:9">
      <c r="A14874" t="s">
        <v>261</v>
      </c>
      <c r="B14874" t="s">
        <v>7388</v>
      </c>
      <c r="C14874" t="s">
        <v>7431</v>
      </c>
      <c r="D14874">
        <v>2</v>
      </c>
      <c r="E14874" t="s">
        <v>169</v>
      </c>
      <c r="F14874">
        <v>2</v>
      </c>
      <c r="G14874">
        <v>2</v>
      </c>
      <c r="H14874" s="4" t="str">
        <f t="shared" si="464"/>
        <v>3CG113.2</v>
      </c>
      <c r="I14874" s="4" t="str">
        <f t="shared" si="465"/>
        <v>DGND</v>
      </c>
    </row>
    <row r="14875" spans="1:9">
      <c r="A14875" t="s">
        <v>261</v>
      </c>
      <c r="B14875" t="s">
        <v>7388</v>
      </c>
      <c r="C14875" t="s">
        <v>7432</v>
      </c>
      <c r="D14875">
        <v>1</v>
      </c>
      <c r="E14875" t="s">
        <v>4924</v>
      </c>
      <c r="F14875">
        <v>1</v>
      </c>
      <c r="G14875">
        <v>1</v>
      </c>
      <c r="H14875" s="4" t="str">
        <f t="shared" si="464"/>
        <v>3CG114.1</v>
      </c>
      <c r="I14875" s="4" t="str">
        <f t="shared" si="465"/>
        <v>SG3_AVDD33_MOSFET</v>
      </c>
    </row>
    <row r="14876" spans="1:9">
      <c r="A14876" t="s">
        <v>261</v>
      </c>
      <c r="B14876" t="s">
        <v>7388</v>
      </c>
      <c r="C14876" t="s">
        <v>7432</v>
      </c>
      <c r="D14876">
        <v>2</v>
      </c>
      <c r="E14876" t="s">
        <v>1789</v>
      </c>
      <c r="F14876">
        <v>2</v>
      </c>
      <c r="G14876">
        <v>2</v>
      </c>
      <c r="H14876" s="4" t="str">
        <f t="shared" si="464"/>
        <v>3CG114.2</v>
      </c>
      <c r="I14876" s="4" t="str">
        <f t="shared" si="465"/>
        <v>MGND</v>
      </c>
    </row>
    <row r="14877" spans="1:9">
      <c r="A14877" t="s">
        <v>261</v>
      </c>
      <c r="B14877" t="s">
        <v>7388</v>
      </c>
      <c r="C14877" t="s">
        <v>7433</v>
      </c>
      <c r="D14877">
        <v>1</v>
      </c>
      <c r="E14877" t="s">
        <v>4516</v>
      </c>
      <c r="F14877">
        <v>1</v>
      </c>
      <c r="G14877">
        <v>1</v>
      </c>
      <c r="H14877" s="4" t="str">
        <f t="shared" si="464"/>
        <v>3CG115.1</v>
      </c>
      <c r="I14877" s="4" t="str">
        <f t="shared" si="465"/>
        <v>SG3_SRC_DVDD33</v>
      </c>
    </row>
    <row r="14878" spans="1:9">
      <c r="A14878" t="s">
        <v>261</v>
      </c>
      <c r="B14878" t="s">
        <v>7388</v>
      </c>
      <c r="C14878" t="s">
        <v>7433</v>
      </c>
      <c r="D14878">
        <v>2</v>
      </c>
      <c r="E14878" t="s">
        <v>169</v>
      </c>
      <c r="F14878">
        <v>2</v>
      </c>
      <c r="G14878">
        <v>2</v>
      </c>
      <c r="H14878" s="4" t="str">
        <f t="shared" si="464"/>
        <v>3CG115.2</v>
      </c>
      <c r="I14878" s="4" t="str">
        <f t="shared" si="465"/>
        <v>DGND</v>
      </c>
    </row>
    <row r="14879" spans="1:9">
      <c r="A14879" t="s">
        <v>261</v>
      </c>
      <c r="B14879" t="s">
        <v>7388</v>
      </c>
      <c r="C14879" t="s">
        <v>7434</v>
      </c>
      <c r="D14879">
        <v>1</v>
      </c>
      <c r="E14879" t="s">
        <v>4516</v>
      </c>
      <c r="F14879">
        <v>1</v>
      </c>
      <c r="G14879">
        <v>1</v>
      </c>
      <c r="H14879" s="4" t="str">
        <f t="shared" si="464"/>
        <v>3CG116.1</v>
      </c>
      <c r="I14879" s="4" t="str">
        <f t="shared" si="465"/>
        <v>SG3_SRC_DVDD33</v>
      </c>
    </row>
    <row r="14880" spans="1:9">
      <c r="A14880" t="s">
        <v>261</v>
      </c>
      <c r="B14880" t="s">
        <v>7388</v>
      </c>
      <c r="C14880" t="s">
        <v>7434</v>
      </c>
      <c r="D14880">
        <v>2</v>
      </c>
      <c r="E14880" t="s">
        <v>169</v>
      </c>
      <c r="F14880">
        <v>2</v>
      </c>
      <c r="G14880">
        <v>2</v>
      </c>
      <c r="H14880" s="4" t="str">
        <f t="shared" si="464"/>
        <v>3CG116.2</v>
      </c>
      <c r="I14880" s="4" t="str">
        <f t="shared" si="465"/>
        <v>DGND</v>
      </c>
    </row>
    <row r="14881" spans="1:9">
      <c r="A14881" t="s">
        <v>261</v>
      </c>
      <c r="B14881" t="s">
        <v>7388</v>
      </c>
      <c r="C14881" t="s">
        <v>7435</v>
      </c>
      <c r="D14881">
        <v>1</v>
      </c>
      <c r="E14881" t="s">
        <v>4516</v>
      </c>
      <c r="F14881">
        <v>1</v>
      </c>
      <c r="G14881">
        <v>1</v>
      </c>
      <c r="H14881" s="4" t="str">
        <f t="shared" si="464"/>
        <v>3CG117.1</v>
      </c>
      <c r="I14881" s="4" t="str">
        <f t="shared" si="465"/>
        <v>SG3_SRC_DVDD33</v>
      </c>
    </row>
    <row r="14882" spans="1:9">
      <c r="A14882" t="s">
        <v>261</v>
      </c>
      <c r="B14882" t="s">
        <v>7388</v>
      </c>
      <c r="C14882" t="s">
        <v>7435</v>
      </c>
      <c r="D14882">
        <v>2</v>
      </c>
      <c r="E14882" t="s">
        <v>169</v>
      </c>
      <c r="F14882">
        <v>2</v>
      </c>
      <c r="G14882">
        <v>2</v>
      </c>
      <c r="H14882" s="4" t="str">
        <f t="shared" si="464"/>
        <v>3CG117.2</v>
      </c>
      <c r="I14882" s="4" t="str">
        <f t="shared" si="465"/>
        <v>DGND</v>
      </c>
    </row>
    <row r="14883" spans="1:9">
      <c r="A14883" t="s">
        <v>261</v>
      </c>
      <c r="B14883" t="s">
        <v>7388</v>
      </c>
      <c r="C14883" t="s">
        <v>7436</v>
      </c>
      <c r="D14883">
        <v>1</v>
      </c>
      <c r="E14883" t="s">
        <v>4516</v>
      </c>
      <c r="F14883">
        <v>1</v>
      </c>
      <c r="G14883">
        <v>1</v>
      </c>
      <c r="H14883" s="4" t="str">
        <f t="shared" si="464"/>
        <v>3CG118.1</v>
      </c>
      <c r="I14883" s="4" t="str">
        <f t="shared" si="465"/>
        <v>SG3_SRC_DVDD33</v>
      </c>
    </row>
    <row r="14884" spans="1:9">
      <c r="A14884" t="s">
        <v>261</v>
      </c>
      <c r="B14884" t="s">
        <v>7388</v>
      </c>
      <c r="C14884" t="s">
        <v>7436</v>
      </c>
      <c r="D14884">
        <v>2</v>
      </c>
      <c r="E14884" t="s">
        <v>169</v>
      </c>
      <c r="F14884">
        <v>2</v>
      </c>
      <c r="G14884">
        <v>2</v>
      </c>
      <c r="H14884" s="4" t="str">
        <f t="shared" si="464"/>
        <v>3CG118.2</v>
      </c>
      <c r="I14884" s="4" t="str">
        <f t="shared" si="465"/>
        <v>DGND</v>
      </c>
    </row>
    <row r="14885" spans="1:9">
      <c r="A14885" t="s">
        <v>261</v>
      </c>
      <c r="B14885" t="s">
        <v>7388</v>
      </c>
      <c r="C14885" t="s">
        <v>7437</v>
      </c>
      <c r="D14885">
        <v>1</v>
      </c>
      <c r="E14885" t="s">
        <v>4516</v>
      </c>
      <c r="F14885">
        <v>1</v>
      </c>
      <c r="G14885">
        <v>1</v>
      </c>
      <c r="H14885" s="4" t="str">
        <f t="shared" si="464"/>
        <v>3CG119.1</v>
      </c>
      <c r="I14885" s="4" t="str">
        <f t="shared" si="465"/>
        <v>SG3_SRC_DVDD33</v>
      </c>
    </row>
    <row r="14886" spans="1:9">
      <c r="A14886" t="s">
        <v>261</v>
      </c>
      <c r="B14886" t="s">
        <v>7388</v>
      </c>
      <c r="C14886" t="s">
        <v>7437</v>
      </c>
      <c r="D14886">
        <v>2</v>
      </c>
      <c r="E14886" t="s">
        <v>169</v>
      </c>
      <c r="F14886">
        <v>2</v>
      </c>
      <c r="G14886">
        <v>2</v>
      </c>
      <c r="H14886" s="4" t="str">
        <f t="shared" si="464"/>
        <v>3CG119.2</v>
      </c>
      <c r="I14886" s="4" t="str">
        <f t="shared" si="465"/>
        <v>DGND</v>
      </c>
    </row>
    <row r="14887" spans="1:9">
      <c r="A14887" t="s">
        <v>261</v>
      </c>
      <c r="B14887" t="s">
        <v>7388</v>
      </c>
      <c r="C14887" t="s">
        <v>7438</v>
      </c>
      <c r="D14887">
        <v>1</v>
      </c>
      <c r="E14887" t="s">
        <v>4516</v>
      </c>
      <c r="F14887">
        <v>1</v>
      </c>
      <c r="G14887">
        <v>1</v>
      </c>
      <c r="H14887" s="4" t="str">
        <f t="shared" si="464"/>
        <v>3CG120.1</v>
      </c>
      <c r="I14887" s="4" t="str">
        <f t="shared" si="465"/>
        <v>SG3_SRC_DVDD33</v>
      </c>
    </row>
    <row r="14888" spans="1:9">
      <c r="A14888" t="s">
        <v>261</v>
      </c>
      <c r="B14888" t="s">
        <v>7388</v>
      </c>
      <c r="C14888" t="s">
        <v>7438</v>
      </c>
      <c r="D14888">
        <v>2</v>
      </c>
      <c r="E14888" t="s">
        <v>169</v>
      </c>
      <c r="F14888">
        <v>2</v>
      </c>
      <c r="G14888">
        <v>2</v>
      </c>
      <c r="H14888" s="4" t="str">
        <f t="shared" si="464"/>
        <v>3CG120.2</v>
      </c>
      <c r="I14888" s="4" t="str">
        <f t="shared" si="465"/>
        <v>DGND</v>
      </c>
    </row>
    <row r="14889" spans="1:9">
      <c r="A14889" t="s">
        <v>261</v>
      </c>
      <c r="B14889" t="s">
        <v>7388</v>
      </c>
      <c r="C14889" t="s">
        <v>9857</v>
      </c>
      <c r="D14889">
        <v>1</v>
      </c>
      <c r="E14889" t="s">
        <v>4926</v>
      </c>
      <c r="F14889">
        <v>1</v>
      </c>
      <c r="G14889">
        <v>1</v>
      </c>
      <c r="H14889" s="4" t="str">
        <f t="shared" si="464"/>
        <v>3CG142.1</v>
      </c>
      <c r="I14889" s="4" t="str">
        <f t="shared" si="465"/>
        <v>SG3_DVDD33</v>
      </c>
    </row>
    <row r="14890" spans="1:9">
      <c r="A14890" t="s">
        <v>261</v>
      </c>
      <c r="B14890" t="s">
        <v>7388</v>
      </c>
      <c r="C14890" t="s">
        <v>9857</v>
      </c>
      <c r="D14890">
        <v>2</v>
      </c>
      <c r="E14890" t="s">
        <v>169</v>
      </c>
      <c r="F14890">
        <v>2</v>
      </c>
      <c r="G14890">
        <v>2</v>
      </c>
      <c r="H14890" s="4" t="str">
        <f t="shared" si="464"/>
        <v>3CG142.2</v>
      </c>
      <c r="I14890" s="4" t="str">
        <f t="shared" si="465"/>
        <v>DGND</v>
      </c>
    </row>
    <row r="14891" spans="1:9">
      <c r="A14891" t="s">
        <v>261</v>
      </c>
      <c r="B14891" t="s">
        <v>7388</v>
      </c>
      <c r="C14891" t="s">
        <v>7473</v>
      </c>
      <c r="D14891">
        <v>1</v>
      </c>
      <c r="E14891" t="s">
        <v>4516</v>
      </c>
      <c r="F14891">
        <v>1</v>
      </c>
      <c r="G14891">
        <v>1</v>
      </c>
      <c r="H14891" s="4" t="str">
        <f t="shared" si="464"/>
        <v>3CG155.1</v>
      </c>
      <c r="I14891" s="4" t="str">
        <f t="shared" si="465"/>
        <v>SG3_SRC_DVDD33</v>
      </c>
    </row>
    <row r="14892" spans="1:9">
      <c r="A14892" t="s">
        <v>261</v>
      </c>
      <c r="B14892" t="s">
        <v>7388</v>
      </c>
      <c r="C14892" t="s">
        <v>7473</v>
      </c>
      <c r="D14892">
        <v>2</v>
      </c>
      <c r="E14892" t="s">
        <v>169</v>
      </c>
      <c r="F14892">
        <v>2</v>
      </c>
      <c r="G14892">
        <v>2</v>
      </c>
      <c r="H14892" s="4" t="str">
        <f t="shared" si="464"/>
        <v>3CG155.2</v>
      </c>
      <c r="I14892" s="4" t="str">
        <f t="shared" si="465"/>
        <v>DGND</v>
      </c>
    </row>
    <row r="14893" spans="1:9">
      <c r="A14893" t="s">
        <v>261</v>
      </c>
      <c r="B14893" t="s">
        <v>7388</v>
      </c>
      <c r="C14893" t="s">
        <v>7474</v>
      </c>
      <c r="D14893">
        <v>1</v>
      </c>
      <c r="E14893" t="s">
        <v>4516</v>
      </c>
      <c r="F14893">
        <v>1</v>
      </c>
      <c r="G14893">
        <v>1</v>
      </c>
      <c r="H14893" s="4" t="str">
        <f t="shared" si="464"/>
        <v>3CG156.1</v>
      </c>
      <c r="I14893" s="4" t="str">
        <f t="shared" si="465"/>
        <v>SG3_SRC_DVDD33</v>
      </c>
    </row>
    <row r="14894" spans="1:9">
      <c r="A14894" t="s">
        <v>261</v>
      </c>
      <c r="B14894" t="s">
        <v>7388</v>
      </c>
      <c r="C14894" t="s">
        <v>7474</v>
      </c>
      <c r="D14894">
        <v>2</v>
      </c>
      <c r="E14894" t="s">
        <v>169</v>
      </c>
      <c r="F14894">
        <v>2</v>
      </c>
      <c r="G14894">
        <v>2</v>
      </c>
      <c r="H14894" s="4" t="str">
        <f t="shared" si="464"/>
        <v>3CG156.2</v>
      </c>
      <c r="I14894" s="4" t="str">
        <f t="shared" si="465"/>
        <v>DGND</v>
      </c>
    </row>
    <row r="14895" spans="1:9">
      <c r="A14895" t="s">
        <v>261</v>
      </c>
      <c r="B14895" t="s">
        <v>7388</v>
      </c>
      <c r="C14895" t="s">
        <v>7475</v>
      </c>
      <c r="D14895">
        <v>1</v>
      </c>
      <c r="E14895" t="s">
        <v>4516</v>
      </c>
      <c r="F14895">
        <v>1</v>
      </c>
      <c r="G14895">
        <v>1</v>
      </c>
      <c r="H14895" s="4" t="str">
        <f t="shared" si="464"/>
        <v>3CG158.1</v>
      </c>
      <c r="I14895" s="4" t="str">
        <f t="shared" si="465"/>
        <v>SG3_SRC_DVDD33</v>
      </c>
    </row>
    <row r="14896" spans="1:9">
      <c r="A14896" t="s">
        <v>261</v>
      </c>
      <c r="B14896" t="s">
        <v>7388</v>
      </c>
      <c r="C14896" t="s">
        <v>7475</v>
      </c>
      <c r="D14896">
        <v>2</v>
      </c>
      <c r="E14896" t="s">
        <v>169</v>
      </c>
      <c r="F14896">
        <v>2</v>
      </c>
      <c r="G14896">
        <v>2</v>
      </c>
      <c r="H14896" s="4" t="str">
        <f t="shared" si="464"/>
        <v>3CG158.2</v>
      </c>
      <c r="I14896" s="4" t="str">
        <f t="shared" si="465"/>
        <v>DGND</v>
      </c>
    </row>
    <row r="14897" spans="1:9">
      <c r="A14897" t="s">
        <v>261</v>
      </c>
      <c r="B14897" t="s">
        <v>7388</v>
      </c>
      <c r="C14897" t="s">
        <v>7476</v>
      </c>
      <c r="D14897">
        <v>1</v>
      </c>
      <c r="E14897" t="s">
        <v>4516</v>
      </c>
      <c r="F14897">
        <v>1</v>
      </c>
      <c r="G14897">
        <v>1</v>
      </c>
      <c r="H14897" s="4" t="str">
        <f t="shared" si="464"/>
        <v>3CG159.1</v>
      </c>
      <c r="I14897" s="4" t="str">
        <f t="shared" si="465"/>
        <v>SG3_SRC_DVDD33</v>
      </c>
    </row>
    <row r="14898" spans="1:9">
      <c r="A14898" t="s">
        <v>261</v>
      </c>
      <c r="B14898" t="s">
        <v>7388</v>
      </c>
      <c r="C14898" t="s">
        <v>7476</v>
      </c>
      <c r="D14898">
        <v>2</v>
      </c>
      <c r="E14898" t="s">
        <v>169</v>
      </c>
      <c r="F14898">
        <v>2</v>
      </c>
      <c r="G14898">
        <v>2</v>
      </c>
      <c r="H14898" s="4" t="str">
        <f t="shared" si="464"/>
        <v>3CG159.2</v>
      </c>
      <c r="I14898" s="4" t="str">
        <f t="shared" si="465"/>
        <v>DGND</v>
      </c>
    </row>
    <row r="14899" spans="1:9">
      <c r="A14899" t="s">
        <v>261</v>
      </c>
      <c r="B14899" t="s">
        <v>7388</v>
      </c>
      <c r="C14899" t="s">
        <v>7477</v>
      </c>
      <c r="D14899">
        <v>1</v>
      </c>
      <c r="E14899" t="s">
        <v>4931</v>
      </c>
      <c r="F14899">
        <v>1</v>
      </c>
      <c r="G14899">
        <v>1</v>
      </c>
      <c r="H14899" s="4" t="str">
        <f t="shared" si="464"/>
        <v>3CG161.1</v>
      </c>
      <c r="I14899" s="4" t="str">
        <f t="shared" si="465"/>
        <v>SG3_LDOIN</v>
      </c>
    </row>
    <row r="14900" spans="1:9">
      <c r="A14900" t="s">
        <v>261</v>
      </c>
      <c r="B14900" t="s">
        <v>7388</v>
      </c>
      <c r="C14900" t="s">
        <v>7477</v>
      </c>
      <c r="D14900">
        <v>2</v>
      </c>
      <c r="E14900" t="s">
        <v>169</v>
      </c>
      <c r="F14900">
        <v>2</v>
      </c>
      <c r="G14900">
        <v>2</v>
      </c>
      <c r="H14900" s="4" t="str">
        <f t="shared" si="464"/>
        <v>3CG161.2</v>
      </c>
      <c r="I14900" s="4" t="str">
        <f t="shared" si="465"/>
        <v>DGND</v>
      </c>
    </row>
    <row r="14901" spans="1:9">
      <c r="A14901" t="s">
        <v>261</v>
      </c>
      <c r="B14901" t="s">
        <v>7388</v>
      </c>
      <c r="C14901" t="s">
        <v>7478</v>
      </c>
      <c r="D14901">
        <v>1</v>
      </c>
      <c r="E14901" t="s">
        <v>4931</v>
      </c>
      <c r="F14901">
        <v>1</v>
      </c>
      <c r="G14901">
        <v>1</v>
      </c>
      <c r="H14901" s="4" t="str">
        <f t="shared" si="464"/>
        <v>3CG162.1</v>
      </c>
      <c r="I14901" s="4" t="str">
        <f t="shared" si="465"/>
        <v>SG3_LDOIN</v>
      </c>
    </row>
    <row r="14902" spans="1:9">
      <c r="A14902" t="s">
        <v>261</v>
      </c>
      <c r="B14902" t="s">
        <v>7388</v>
      </c>
      <c r="C14902" t="s">
        <v>7478</v>
      </c>
      <c r="D14902">
        <v>2</v>
      </c>
      <c r="E14902" t="s">
        <v>169</v>
      </c>
      <c r="F14902">
        <v>2</v>
      </c>
      <c r="G14902">
        <v>2</v>
      </c>
      <c r="H14902" s="4" t="str">
        <f t="shared" si="464"/>
        <v>3CG162.2</v>
      </c>
      <c r="I14902" s="4" t="str">
        <f t="shared" si="465"/>
        <v>DGND</v>
      </c>
    </row>
    <row r="14903" spans="1:9">
      <c r="A14903" t="s">
        <v>261</v>
      </c>
      <c r="B14903" t="s">
        <v>7388</v>
      </c>
      <c r="C14903" t="s">
        <v>7479</v>
      </c>
      <c r="D14903">
        <v>1</v>
      </c>
      <c r="E14903" t="s">
        <v>4931</v>
      </c>
      <c r="F14903">
        <v>1</v>
      </c>
      <c r="G14903">
        <v>1</v>
      </c>
      <c r="H14903" s="4" t="str">
        <f t="shared" si="464"/>
        <v>3CG163.1</v>
      </c>
      <c r="I14903" s="4" t="str">
        <f t="shared" si="465"/>
        <v>SG3_LDOIN</v>
      </c>
    </row>
    <row r="14904" spans="1:9">
      <c r="A14904" t="s">
        <v>261</v>
      </c>
      <c r="B14904" t="s">
        <v>7388</v>
      </c>
      <c r="C14904" t="s">
        <v>7479</v>
      </c>
      <c r="D14904">
        <v>2</v>
      </c>
      <c r="E14904" t="s">
        <v>169</v>
      </c>
      <c r="F14904">
        <v>2</v>
      </c>
      <c r="G14904">
        <v>2</v>
      </c>
      <c r="H14904" s="4" t="str">
        <f t="shared" si="464"/>
        <v>3CG163.2</v>
      </c>
      <c r="I14904" s="4" t="str">
        <f t="shared" si="465"/>
        <v>DGND</v>
      </c>
    </row>
    <row r="14905" spans="1:9">
      <c r="A14905" t="s">
        <v>261</v>
      </c>
      <c r="B14905" t="s">
        <v>7388</v>
      </c>
      <c r="C14905" t="s">
        <v>7480</v>
      </c>
      <c r="D14905">
        <v>1</v>
      </c>
      <c r="E14905" t="s">
        <v>4931</v>
      </c>
      <c r="F14905">
        <v>1</v>
      </c>
      <c r="G14905">
        <v>1</v>
      </c>
      <c r="H14905" s="4" t="str">
        <f t="shared" si="464"/>
        <v>3CG164.1</v>
      </c>
      <c r="I14905" s="4" t="str">
        <f t="shared" si="465"/>
        <v>SG3_LDOIN</v>
      </c>
    </row>
    <row r="14906" spans="1:9">
      <c r="A14906" t="s">
        <v>261</v>
      </c>
      <c r="B14906" t="s">
        <v>7388</v>
      </c>
      <c r="C14906" t="s">
        <v>7480</v>
      </c>
      <c r="D14906">
        <v>2</v>
      </c>
      <c r="E14906" t="s">
        <v>169</v>
      </c>
      <c r="F14906">
        <v>2</v>
      </c>
      <c r="G14906">
        <v>2</v>
      </c>
      <c r="H14906" s="4" t="str">
        <f t="shared" si="464"/>
        <v>3CG164.2</v>
      </c>
      <c r="I14906" s="4" t="str">
        <f t="shared" si="465"/>
        <v>DGND</v>
      </c>
    </row>
    <row r="14907" spans="1:9">
      <c r="A14907" t="s">
        <v>261</v>
      </c>
      <c r="B14907" t="s">
        <v>7388</v>
      </c>
      <c r="C14907" t="s">
        <v>7481</v>
      </c>
      <c r="D14907">
        <v>1</v>
      </c>
      <c r="E14907" t="s">
        <v>4931</v>
      </c>
      <c r="F14907">
        <v>1</v>
      </c>
      <c r="G14907">
        <v>1</v>
      </c>
      <c r="H14907" s="4" t="str">
        <f t="shared" si="464"/>
        <v>3CG165.1</v>
      </c>
      <c r="I14907" s="4" t="str">
        <f t="shared" si="465"/>
        <v>SG3_LDOIN</v>
      </c>
    </row>
    <row r="14908" spans="1:9">
      <c r="A14908" t="s">
        <v>261</v>
      </c>
      <c r="B14908" t="s">
        <v>7388</v>
      </c>
      <c r="C14908" t="s">
        <v>7481</v>
      </c>
      <c r="D14908">
        <v>2</v>
      </c>
      <c r="E14908" t="s">
        <v>169</v>
      </c>
      <c r="F14908">
        <v>2</v>
      </c>
      <c r="G14908">
        <v>2</v>
      </c>
      <c r="H14908" s="4" t="str">
        <f t="shared" si="464"/>
        <v>3CG165.2</v>
      </c>
      <c r="I14908" s="4" t="str">
        <f t="shared" si="465"/>
        <v>DGND</v>
      </c>
    </row>
    <row r="14909" spans="1:9">
      <c r="A14909" t="s">
        <v>261</v>
      </c>
      <c r="B14909" t="s">
        <v>7388</v>
      </c>
      <c r="C14909" t="s">
        <v>7482</v>
      </c>
      <c r="D14909">
        <v>1</v>
      </c>
      <c r="E14909" t="s">
        <v>4931</v>
      </c>
      <c r="F14909">
        <v>1</v>
      </c>
      <c r="G14909">
        <v>1</v>
      </c>
      <c r="H14909" s="4" t="str">
        <f t="shared" si="464"/>
        <v>3CG166.1</v>
      </c>
      <c r="I14909" s="4" t="str">
        <f t="shared" si="465"/>
        <v>SG3_LDOIN</v>
      </c>
    </row>
    <row r="14910" spans="1:9">
      <c r="A14910" t="s">
        <v>261</v>
      </c>
      <c r="B14910" t="s">
        <v>7388</v>
      </c>
      <c r="C14910" t="s">
        <v>7482</v>
      </c>
      <c r="D14910">
        <v>2</v>
      </c>
      <c r="E14910" t="s">
        <v>169</v>
      </c>
      <c r="F14910">
        <v>2</v>
      </c>
      <c r="G14910">
        <v>2</v>
      </c>
      <c r="H14910" s="4" t="str">
        <f t="shared" si="464"/>
        <v>3CG166.2</v>
      </c>
      <c r="I14910" s="4" t="str">
        <f t="shared" si="465"/>
        <v>DGND</v>
      </c>
    </row>
    <row r="14911" spans="1:9">
      <c r="A14911" t="s">
        <v>261</v>
      </c>
      <c r="B14911" t="s">
        <v>7388</v>
      </c>
      <c r="C14911" t="s">
        <v>7483</v>
      </c>
      <c r="D14911">
        <v>1</v>
      </c>
      <c r="E14911" t="s">
        <v>4516</v>
      </c>
      <c r="F14911">
        <v>1</v>
      </c>
      <c r="G14911">
        <v>1</v>
      </c>
      <c r="H14911" s="4" t="str">
        <f t="shared" si="464"/>
        <v>3CG167.1</v>
      </c>
      <c r="I14911" s="4" t="str">
        <f t="shared" si="465"/>
        <v>SG3_SRC_DVDD33</v>
      </c>
    </row>
    <row r="14912" spans="1:9">
      <c r="A14912" t="s">
        <v>261</v>
      </c>
      <c r="B14912" t="s">
        <v>7388</v>
      </c>
      <c r="C14912" t="s">
        <v>7483</v>
      </c>
      <c r="D14912">
        <v>2</v>
      </c>
      <c r="E14912" t="s">
        <v>169</v>
      </c>
      <c r="F14912">
        <v>2</v>
      </c>
      <c r="G14912">
        <v>2</v>
      </c>
      <c r="H14912" s="4" t="str">
        <f t="shared" si="464"/>
        <v>3CG167.2</v>
      </c>
      <c r="I14912" s="4" t="str">
        <f t="shared" si="465"/>
        <v>DGND</v>
      </c>
    </row>
    <row r="14913" spans="1:9">
      <c r="A14913" t="s">
        <v>261</v>
      </c>
      <c r="B14913" t="s">
        <v>7388</v>
      </c>
      <c r="C14913" t="s">
        <v>7439</v>
      </c>
      <c r="D14913">
        <v>1</v>
      </c>
      <c r="E14913" t="s">
        <v>4925</v>
      </c>
      <c r="F14913">
        <v>1</v>
      </c>
      <c r="G14913">
        <v>1</v>
      </c>
      <c r="H14913" s="4" t="str">
        <f t="shared" si="464"/>
        <v>3RG32.1</v>
      </c>
      <c r="I14913" s="4" t="str">
        <f t="shared" si="465"/>
        <v>SG3_AVDD33</v>
      </c>
    </row>
    <row r="14914" spans="1:9">
      <c r="A14914" t="s">
        <v>261</v>
      </c>
      <c r="B14914" t="s">
        <v>7388</v>
      </c>
      <c r="C14914" t="s">
        <v>7439</v>
      </c>
      <c r="D14914">
        <v>2</v>
      </c>
      <c r="E14914" t="s">
        <v>4516</v>
      </c>
      <c r="F14914">
        <v>2</v>
      </c>
      <c r="G14914">
        <v>2</v>
      </c>
      <c r="H14914" s="4" t="str">
        <f t="shared" ref="H14914:H14977" si="466">CONCATENATE(C14914,".",F14914)</f>
        <v>3RG32.2</v>
      </c>
      <c r="I14914" s="4" t="str">
        <f t="shared" ref="I14914:I14977" si="467">E14914</f>
        <v>SG3_SRC_DVDD33</v>
      </c>
    </row>
    <row r="14915" spans="1:9">
      <c r="A14915" t="s">
        <v>261</v>
      </c>
      <c r="B14915" t="s">
        <v>7388</v>
      </c>
      <c r="C14915" t="s">
        <v>7440</v>
      </c>
      <c r="D14915">
        <v>1</v>
      </c>
      <c r="E14915" t="s">
        <v>4926</v>
      </c>
      <c r="F14915">
        <v>1</v>
      </c>
      <c r="G14915">
        <v>1</v>
      </c>
      <c r="H14915" s="4" t="str">
        <f t="shared" si="466"/>
        <v>3RG42.1</v>
      </c>
      <c r="I14915" s="4" t="str">
        <f t="shared" si="467"/>
        <v>SG3_DVDD33</v>
      </c>
    </row>
    <row r="14916" spans="1:9">
      <c r="A14916" t="s">
        <v>261</v>
      </c>
      <c r="B14916" t="s">
        <v>7388</v>
      </c>
      <c r="C14916" t="s">
        <v>7440</v>
      </c>
      <c r="D14916">
        <v>2</v>
      </c>
      <c r="E14916" t="s">
        <v>4516</v>
      </c>
      <c r="F14916">
        <v>2</v>
      </c>
      <c r="G14916">
        <v>2</v>
      </c>
      <c r="H14916" s="4" t="str">
        <f t="shared" si="466"/>
        <v>3RG42.2</v>
      </c>
      <c r="I14916" s="4" t="str">
        <f t="shared" si="467"/>
        <v>SG3_SRC_DVDD33</v>
      </c>
    </row>
    <row r="14917" spans="1:9">
      <c r="A14917" t="s">
        <v>261</v>
      </c>
      <c r="B14917" t="s">
        <v>7388</v>
      </c>
      <c r="C14917" t="s">
        <v>7487</v>
      </c>
      <c r="D14917">
        <v>1</v>
      </c>
      <c r="E14917" t="s">
        <v>4931</v>
      </c>
      <c r="F14917">
        <v>1</v>
      </c>
      <c r="G14917">
        <v>1</v>
      </c>
      <c r="H14917" s="4" t="str">
        <f t="shared" si="466"/>
        <v>3RG72.1</v>
      </c>
      <c r="I14917" s="4" t="str">
        <f t="shared" si="467"/>
        <v>SG3_LDOIN</v>
      </c>
    </row>
    <row r="14918" spans="1:9">
      <c r="A14918" t="s">
        <v>261</v>
      </c>
      <c r="B14918" t="s">
        <v>7388</v>
      </c>
      <c r="C14918" t="s">
        <v>7487</v>
      </c>
      <c r="D14918">
        <v>2</v>
      </c>
      <c r="E14918" t="s">
        <v>4516</v>
      </c>
      <c r="F14918">
        <v>2</v>
      </c>
      <c r="G14918">
        <v>2</v>
      </c>
      <c r="H14918" s="4" t="str">
        <f t="shared" si="466"/>
        <v>3RG72.2</v>
      </c>
      <c r="I14918" s="4" t="str">
        <f t="shared" si="467"/>
        <v>SG3_SRC_DVDD33</v>
      </c>
    </row>
    <row r="14919" spans="1:9">
      <c r="A14919" t="s">
        <v>261</v>
      </c>
      <c r="B14919" t="s">
        <v>7388</v>
      </c>
      <c r="C14919" t="s">
        <v>9545</v>
      </c>
      <c r="D14919" t="s">
        <v>1544</v>
      </c>
      <c r="E14919" t="s">
        <v>4925</v>
      </c>
      <c r="F14919" t="s">
        <v>364</v>
      </c>
      <c r="G14919" t="s">
        <v>1544</v>
      </c>
      <c r="H14919" s="4" t="str">
        <f t="shared" si="466"/>
        <v>GOLD3.D4</v>
      </c>
      <c r="I14919" s="4" t="str">
        <f t="shared" si="467"/>
        <v>SG3_AVDD33</v>
      </c>
    </row>
    <row r="14920" spans="1:9">
      <c r="A14920" t="s">
        <v>261</v>
      </c>
      <c r="B14920" t="s">
        <v>7388</v>
      </c>
      <c r="C14920" t="s">
        <v>9545</v>
      </c>
      <c r="D14920" t="s">
        <v>1545</v>
      </c>
      <c r="E14920" t="s">
        <v>4925</v>
      </c>
      <c r="F14920" t="s">
        <v>404</v>
      </c>
      <c r="G14920" t="s">
        <v>1545</v>
      </c>
      <c r="H14920" s="4" t="str">
        <f t="shared" si="466"/>
        <v>GOLD3.D5</v>
      </c>
      <c r="I14920" s="4" t="str">
        <f t="shared" si="467"/>
        <v>SG3_AVDD33</v>
      </c>
    </row>
    <row r="14921" spans="1:9">
      <c r="A14921" t="s">
        <v>261</v>
      </c>
      <c r="B14921" t="s">
        <v>7388</v>
      </c>
      <c r="C14921" t="s">
        <v>9545</v>
      </c>
      <c r="D14921" t="s">
        <v>444</v>
      </c>
      <c r="E14921" t="s">
        <v>4925</v>
      </c>
      <c r="F14921" t="s">
        <v>225</v>
      </c>
      <c r="G14921" t="s">
        <v>444</v>
      </c>
      <c r="H14921" s="4" t="str">
        <f t="shared" si="466"/>
        <v>GOLD3.B14</v>
      </c>
      <c r="I14921" s="4" t="str">
        <f t="shared" si="467"/>
        <v>SG3_AVDD33</v>
      </c>
    </row>
    <row r="14922" spans="1:9">
      <c r="A14922" t="s">
        <v>261</v>
      </c>
      <c r="B14922" t="s">
        <v>7388</v>
      </c>
      <c r="C14922" t="s">
        <v>9545</v>
      </c>
      <c r="D14922" t="s">
        <v>1546</v>
      </c>
      <c r="E14922" t="s">
        <v>4925</v>
      </c>
      <c r="F14922" t="s">
        <v>439</v>
      </c>
      <c r="G14922" t="s">
        <v>1546</v>
      </c>
      <c r="H14922" s="4" t="str">
        <f t="shared" si="466"/>
        <v>GOLD3.E11</v>
      </c>
      <c r="I14922" s="4" t="str">
        <f t="shared" si="467"/>
        <v>SG3_AVDD33</v>
      </c>
    </row>
    <row r="14923" spans="1:9">
      <c r="A14923" t="s">
        <v>261</v>
      </c>
      <c r="B14923" t="s">
        <v>7388</v>
      </c>
      <c r="C14923" t="s">
        <v>9545</v>
      </c>
      <c r="D14923" t="s">
        <v>1547</v>
      </c>
      <c r="E14923" t="s">
        <v>4925</v>
      </c>
      <c r="F14923" t="s">
        <v>352</v>
      </c>
      <c r="G14923" t="s">
        <v>1547</v>
      </c>
      <c r="H14923" s="4" t="str">
        <f t="shared" si="466"/>
        <v>GOLD3.T9</v>
      </c>
      <c r="I14923" s="4" t="str">
        <f t="shared" si="467"/>
        <v>SG3_AVDD33</v>
      </c>
    </row>
    <row r="14924" spans="1:9">
      <c r="A14924" t="s">
        <v>261</v>
      </c>
      <c r="B14924" t="s">
        <v>7388</v>
      </c>
      <c r="C14924" t="s">
        <v>9545</v>
      </c>
      <c r="D14924" t="s">
        <v>1548</v>
      </c>
      <c r="E14924" t="s">
        <v>4925</v>
      </c>
      <c r="F14924" t="s">
        <v>328</v>
      </c>
      <c r="G14924" t="s">
        <v>1548</v>
      </c>
      <c r="H14924" s="4" t="str">
        <f t="shared" si="466"/>
        <v>GOLD3.T10</v>
      </c>
      <c r="I14924" s="4" t="str">
        <f t="shared" si="467"/>
        <v>SG3_AVDD33</v>
      </c>
    </row>
    <row r="14925" spans="1:9">
      <c r="A14925" t="s">
        <v>261</v>
      </c>
      <c r="B14925" t="s">
        <v>7388</v>
      </c>
      <c r="C14925" t="s">
        <v>9545</v>
      </c>
      <c r="D14925" t="s">
        <v>1549</v>
      </c>
      <c r="E14925" t="s">
        <v>4925</v>
      </c>
      <c r="F14925" t="s">
        <v>434</v>
      </c>
      <c r="G14925" t="s">
        <v>1549</v>
      </c>
      <c r="H14925" s="4" t="str">
        <f t="shared" si="466"/>
        <v>GOLD3.D6</v>
      </c>
      <c r="I14925" s="4" t="str">
        <f t="shared" si="467"/>
        <v>SG3_AVDD33</v>
      </c>
    </row>
    <row r="14926" spans="1:9">
      <c r="A14926" t="s">
        <v>261</v>
      </c>
      <c r="B14926" t="s">
        <v>7388</v>
      </c>
      <c r="C14926" t="s">
        <v>9545</v>
      </c>
      <c r="D14926" t="s">
        <v>1550</v>
      </c>
      <c r="E14926" t="s">
        <v>4925</v>
      </c>
      <c r="F14926" t="s">
        <v>425</v>
      </c>
      <c r="G14926" t="s">
        <v>1550</v>
      </c>
      <c r="H14926" s="4" t="str">
        <f t="shared" si="466"/>
        <v>GOLD3.E6</v>
      </c>
      <c r="I14926" s="4" t="str">
        <f t="shared" si="467"/>
        <v>SG3_AVDD33</v>
      </c>
    </row>
    <row r="14927" spans="1:9">
      <c r="A14927" t="s">
        <v>261</v>
      </c>
      <c r="B14927" t="s">
        <v>7388</v>
      </c>
      <c r="C14927" t="s">
        <v>9545</v>
      </c>
      <c r="D14927" t="s">
        <v>1551</v>
      </c>
      <c r="E14927" t="s">
        <v>4925</v>
      </c>
      <c r="F14927" t="s">
        <v>435</v>
      </c>
      <c r="G14927" t="s">
        <v>1551</v>
      </c>
      <c r="H14927" s="4" t="str">
        <f t="shared" si="466"/>
        <v>GOLD3.D7</v>
      </c>
      <c r="I14927" s="4" t="str">
        <f t="shared" si="467"/>
        <v>SG3_AVDD33</v>
      </c>
    </row>
    <row r="14928" spans="1:9">
      <c r="A14928" t="s">
        <v>261</v>
      </c>
      <c r="B14928" t="s">
        <v>7388</v>
      </c>
      <c r="C14928" t="s">
        <v>9545</v>
      </c>
      <c r="D14928" t="s">
        <v>1552</v>
      </c>
      <c r="E14928" t="s">
        <v>4925</v>
      </c>
      <c r="F14928" t="s">
        <v>436</v>
      </c>
      <c r="G14928" t="s">
        <v>1552</v>
      </c>
      <c r="H14928" s="4" t="str">
        <f t="shared" si="466"/>
        <v>GOLD3.E7</v>
      </c>
      <c r="I14928" s="4" t="str">
        <f t="shared" si="467"/>
        <v>SG3_AVDD33</v>
      </c>
    </row>
    <row r="14929" spans="1:9">
      <c r="A14929" t="s">
        <v>261</v>
      </c>
      <c r="B14929" t="s">
        <v>7388</v>
      </c>
      <c r="C14929" t="s">
        <v>9545</v>
      </c>
      <c r="D14929" t="s">
        <v>2988</v>
      </c>
      <c r="E14929" t="s">
        <v>4925</v>
      </c>
      <c r="F14929" t="s">
        <v>228</v>
      </c>
      <c r="G14929" t="s">
        <v>2988</v>
      </c>
      <c r="H14929" s="4" t="str">
        <f t="shared" si="466"/>
        <v>GOLD3.B17</v>
      </c>
      <c r="I14929" s="4" t="str">
        <f t="shared" si="467"/>
        <v>SG3_AVDD33</v>
      </c>
    </row>
    <row r="14930" spans="1:9">
      <c r="A14930" t="s">
        <v>261</v>
      </c>
      <c r="B14930" t="s">
        <v>7388</v>
      </c>
      <c r="C14930" t="s">
        <v>9545</v>
      </c>
      <c r="D14930" t="s">
        <v>2989</v>
      </c>
      <c r="E14930" t="s">
        <v>4925</v>
      </c>
      <c r="F14930" t="s">
        <v>229</v>
      </c>
      <c r="G14930" t="s">
        <v>2989</v>
      </c>
      <c r="H14930" s="4" t="str">
        <f t="shared" si="466"/>
        <v>GOLD3.B18</v>
      </c>
      <c r="I14930" s="4" t="str">
        <f t="shared" si="467"/>
        <v>SG3_AVDD33</v>
      </c>
    </row>
    <row r="14931" spans="1:9">
      <c r="A14931" t="s">
        <v>261</v>
      </c>
      <c r="B14931" t="s">
        <v>7388</v>
      </c>
      <c r="C14931" t="s">
        <v>9545</v>
      </c>
      <c r="D14931" t="s">
        <v>2991</v>
      </c>
      <c r="E14931" t="s">
        <v>4925</v>
      </c>
      <c r="F14931" t="s">
        <v>2990</v>
      </c>
      <c r="G14931" t="s">
        <v>2991</v>
      </c>
      <c r="H14931" s="4" t="str">
        <f t="shared" si="466"/>
        <v>GOLD3.F15</v>
      </c>
      <c r="I14931" s="4" t="str">
        <f t="shared" si="467"/>
        <v>SG3_AVDD33</v>
      </c>
    </row>
    <row r="14932" spans="1:9">
      <c r="A14932" t="s">
        <v>261</v>
      </c>
      <c r="B14932" t="s">
        <v>7388</v>
      </c>
      <c r="C14932" t="s">
        <v>9545</v>
      </c>
      <c r="D14932" t="s">
        <v>2992</v>
      </c>
      <c r="E14932" t="s">
        <v>4925</v>
      </c>
      <c r="F14932" t="s">
        <v>1579</v>
      </c>
      <c r="G14932" t="s">
        <v>2992</v>
      </c>
      <c r="H14932" s="4" t="str">
        <f t="shared" si="466"/>
        <v>GOLD3.G15</v>
      </c>
      <c r="I14932" s="4" t="str">
        <f t="shared" si="467"/>
        <v>SG3_AVDD33</v>
      </c>
    </row>
    <row r="14933" spans="1:9">
      <c r="A14933" t="s">
        <v>261</v>
      </c>
      <c r="B14933" t="s">
        <v>7388</v>
      </c>
      <c r="C14933" t="s">
        <v>9545</v>
      </c>
      <c r="D14933" t="s">
        <v>2994</v>
      </c>
      <c r="E14933" t="s">
        <v>4925</v>
      </c>
      <c r="F14933" t="s">
        <v>2993</v>
      </c>
      <c r="G14933" t="s">
        <v>2994</v>
      </c>
      <c r="H14933" s="4" t="str">
        <f t="shared" si="466"/>
        <v>GOLD3.F16</v>
      </c>
      <c r="I14933" s="4" t="str">
        <f t="shared" si="467"/>
        <v>SG3_AVDD33</v>
      </c>
    </row>
    <row r="14934" spans="1:9">
      <c r="A14934" t="s">
        <v>261</v>
      </c>
      <c r="B14934" t="s">
        <v>7388</v>
      </c>
      <c r="C14934" t="s">
        <v>9545</v>
      </c>
      <c r="D14934" t="s">
        <v>2995</v>
      </c>
      <c r="E14934" t="s">
        <v>4925</v>
      </c>
      <c r="F14934" t="s">
        <v>427</v>
      </c>
      <c r="G14934" t="s">
        <v>2995</v>
      </c>
      <c r="H14934" s="4" t="str">
        <f t="shared" si="466"/>
        <v>GOLD3.G16</v>
      </c>
      <c r="I14934" s="4" t="str">
        <f t="shared" si="467"/>
        <v>SG3_AVDD33</v>
      </c>
    </row>
    <row r="14935" spans="1:9">
      <c r="A14935" t="s">
        <v>261</v>
      </c>
      <c r="B14935" t="s">
        <v>7388</v>
      </c>
      <c r="C14935" t="s">
        <v>9545</v>
      </c>
      <c r="D14935" t="s">
        <v>1553</v>
      </c>
      <c r="E14935" t="s">
        <v>4925</v>
      </c>
      <c r="F14935" t="s">
        <v>179</v>
      </c>
      <c r="G14935" t="s">
        <v>1553</v>
      </c>
      <c r="H14935" s="4" t="str">
        <f t="shared" si="466"/>
        <v>GOLD3.G5</v>
      </c>
      <c r="I14935" s="4" t="str">
        <f t="shared" si="467"/>
        <v>SG3_AVDD33</v>
      </c>
    </row>
    <row r="14936" spans="1:9">
      <c r="A14936" t="s">
        <v>261</v>
      </c>
      <c r="B14936" t="s">
        <v>7388</v>
      </c>
      <c r="C14936" t="s">
        <v>9545</v>
      </c>
      <c r="D14936" t="s">
        <v>1554</v>
      </c>
      <c r="E14936" t="s">
        <v>4925</v>
      </c>
      <c r="F14936" t="s">
        <v>337</v>
      </c>
      <c r="G14936" t="s">
        <v>1554</v>
      </c>
      <c r="H14936" s="4" t="str">
        <f t="shared" si="466"/>
        <v>GOLD3.T15</v>
      </c>
      <c r="I14936" s="4" t="str">
        <f t="shared" si="467"/>
        <v>SG3_AVDD33</v>
      </c>
    </row>
    <row r="14937" spans="1:9">
      <c r="A14937" t="s">
        <v>261</v>
      </c>
      <c r="B14937" t="s">
        <v>7388</v>
      </c>
      <c r="C14937" t="s">
        <v>9545</v>
      </c>
      <c r="D14937" t="s">
        <v>1555</v>
      </c>
      <c r="E14937" t="s">
        <v>4925</v>
      </c>
      <c r="F14937" t="s">
        <v>336</v>
      </c>
      <c r="G14937" t="s">
        <v>1555</v>
      </c>
      <c r="H14937" s="4" t="str">
        <f t="shared" si="466"/>
        <v>GOLD3.T16</v>
      </c>
      <c r="I14937" s="4" t="str">
        <f t="shared" si="467"/>
        <v>SG3_AVDD33</v>
      </c>
    </row>
    <row r="14938" spans="1:9">
      <c r="A14938" t="s">
        <v>261</v>
      </c>
      <c r="B14938" t="s">
        <v>7388</v>
      </c>
      <c r="C14938" t="s">
        <v>9545</v>
      </c>
      <c r="D14938" t="s">
        <v>1556</v>
      </c>
      <c r="E14938" t="s">
        <v>4925</v>
      </c>
      <c r="F14938" t="s">
        <v>1618</v>
      </c>
      <c r="G14938" t="s">
        <v>1556</v>
      </c>
      <c r="H14938" s="4" t="str">
        <f t="shared" si="466"/>
        <v>GOLD3.V16</v>
      </c>
      <c r="I14938" s="4" t="str">
        <f t="shared" si="467"/>
        <v>SG3_AVDD33</v>
      </c>
    </row>
    <row r="14939" spans="1:9">
      <c r="A14939" t="s">
        <v>261</v>
      </c>
      <c r="B14939" t="s">
        <v>7388</v>
      </c>
      <c r="C14939" t="s">
        <v>9545</v>
      </c>
      <c r="D14939" t="s">
        <v>2996</v>
      </c>
      <c r="E14939" t="s">
        <v>4925</v>
      </c>
      <c r="F14939" t="s">
        <v>223</v>
      </c>
      <c r="G14939" t="s">
        <v>2996</v>
      </c>
      <c r="H14939" s="4" t="str">
        <f t="shared" si="466"/>
        <v>GOLD3.B12</v>
      </c>
      <c r="I14939" s="4" t="str">
        <f t="shared" si="467"/>
        <v>SG3_AVDD33</v>
      </c>
    </row>
    <row r="14940" spans="1:9">
      <c r="A14940" t="s">
        <v>261</v>
      </c>
      <c r="B14940" t="s">
        <v>7388</v>
      </c>
      <c r="C14940" t="s">
        <v>9545</v>
      </c>
      <c r="D14940" t="s">
        <v>2997</v>
      </c>
      <c r="E14940" t="s">
        <v>4925</v>
      </c>
      <c r="F14940" t="s">
        <v>224</v>
      </c>
      <c r="G14940" t="s">
        <v>2997</v>
      </c>
      <c r="H14940" s="4" t="str">
        <f t="shared" si="466"/>
        <v>GOLD3.B13</v>
      </c>
      <c r="I14940" s="4" t="str">
        <f t="shared" si="467"/>
        <v>SG3_AVDD33</v>
      </c>
    </row>
    <row r="14941" spans="1:9">
      <c r="A14941" t="s">
        <v>261</v>
      </c>
      <c r="B14941" t="s">
        <v>7388</v>
      </c>
      <c r="C14941" t="s">
        <v>9545</v>
      </c>
      <c r="D14941" t="s">
        <v>1559</v>
      </c>
      <c r="E14941" t="s">
        <v>4924</v>
      </c>
      <c r="F14941" t="s">
        <v>298</v>
      </c>
      <c r="G14941" t="s">
        <v>1559</v>
      </c>
      <c r="H14941" s="4" t="str">
        <f t="shared" si="466"/>
        <v>GOLD3.J5</v>
      </c>
      <c r="I14941" s="4" t="str">
        <f t="shared" si="467"/>
        <v>SG3_AVDD33_MOSFET</v>
      </c>
    </row>
    <row r="14942" spans="1:9">
      <c r="A14942" t="s">
        <v>261</v>
      </c>
      <c r="B14942" t="s">
        <v>7388</v>
      </c>
      <c r="C14942" t="s">
        <v>9545</v>
      </c>
      <c r="D14942" t="s">
        <v>1557</v>
      </c>
      <c r="E14942" t="s">
        <v>4926</v>
      </c>
      <c r="F14942" t="s">
        <v>422</v>
      </c>
      <c r="G14942" t="s">
        <v>1557</v>
      </c>
      <c r="H14942" s="4" t="str">
        <f t="shared" si="466"/>
        <v>GOLD3.M13</v>
      </c>
      <c r="I14942" s="4" t="str">
        <f t="shared" si="467"/>
        <v>SG3_DVDD33</v>
      </c>
    </row>
    <row r="14943" spans="1:9">
      <c r="A14943" t="s">
        <v>261</v>
      </c>
      <c r="B14943" t="s">
        <v>7388</v>
      </c>
      <c r="C14943" t="s">
        <v>9545</v>
      </c>
      <c r="D14943" t="s">
        <v>1558</v>
      </c>
      <c r="E14943" t="s">
        <v>4926</v>
      </c>
      <c r="F14943" t="s">
        <v>446</v>
      </c>
      <c r="G14943" t="s">
        <v>1558</v>
      </c>
      <c r="H14943" s="4" t="str">
        <f t="shared" si="466"/>
        <v>GOLD3.N13</v>
      </c>
      <c r="I14943" s="4" t="str">
        <f t="shared" si="467"/>
        <v>SG3_DVDD33</v>
      </c>
    </row>
    <row r="14944" spans="1:9">
      <c r="A14944" t="s">
        <v>261</v>
      </c>
      <c r="B14944" t="s">
        <v>7388</v>
      </c>
      <c r="C14944" t="s">
        <v>9545</v>
      </c>
      <c r="D14944" t="s">
        <v>1560</v>
      </c>
      <c r="E14944" t="s">
        <v>1789</v>
      </c>
      <c r="F14944" t="s">
        <v>300</v>
      </c>
      <c r="G14944" t="s">
        <v>1560</v>
      </c>
      <c r="H14944" s="4" t="str">
        <f t="shared" si="466"/>
        <v>GOLD3.K5</v>
      </c>
      <c r="I14944" s="4" t="str">
        <f t="shared" si="467"/>
        <v>MGND</v>
      </c>
    </row>
    <row r="14945" spans="1:9">
      <c r="A14945" t="s">
        <v>261</v>
      </c>
      <c r="B14945" t="s">
        <v>7388</v>
      </c>
      <c r="C14945" t="s">
        <v>9545</v>
      </c>
      <c r="D14945" t="s">
        <v>3010</v>
      </c>
      <c r="E14945" t="s">
        <v>4931</v>
      </c>
      <c r="F14945" t="s">
        <v>431</v>
      </c>
      <c r="G14945" t="s">
        <v>3010</v>
      </c>
      <c r="H14945" s="4" t="str">
        <f t="shared" si="466"/>
        <v>GOLD3.J7</v>
      </c>
      <c r="I14945" s="4" t="str">
        <f t="shared" si="467"/>
        <v>SG3_LDOIN</v>
      </c>
    </row>
    <row r="14946" spans="1:9">
      <c r="A14946" t="s">
        <v>261</v>
      </c>
      <c r="B14946" t="s">
        <v>7388</v>
      </c>
      <c r="C14946" t="s">
        <v>9545</v>
      </c>
      <c r="D14946" t="s">
        <v>3011</v>
      </c>
      <c r="E14946" t="s">
        <v>4931</v>
      </c>
      <c r="F14946" t="s">
        <v>301</v>
      </c>
      <c r="G14946" t="s">
        <v>3011</v>
      </c>
      <c r="H14946" s="4" t="str">
        <f t="shared" si="466"/>
        <v>GOLD3.K7</v>
      </c>
      <c r="I14946" s="4" t="str">
        <f t="shared" si="467"/>
        <v>SG3_LDOIN</v>
      </c>
    </row>
    <row r="14947" spans="1:9">
      <c r="A14947" t="s">
        <v>261</v>
      </c>
      <c r="B14947" t="s">
        <v>7388</v>
      </c>
      <c r="C14947" t="s">
        <v>9545</v>
      </c>
      <c r="D14947" t="s">
        <v>3012</v>
      </c>
      <c r="E14947" t="s">
        <v>4931</v>
      </c>
      <c r="F14947" t="s">
        <v>327</v>
      </c>
      <c r="G14947" t="s">
        <v>3012</v>
      </c>
      <c r="H14947" s="4" t="str">
        <f t="shared" si="466"/>
        <v>GOLD3.H13</v>
      </c>
      <c r="I14947" s="4" t="str">
        <f t="shared" si="467"/>
        <v>SG3_LDOIN</v>
      </c>
    </row>
    <row r="14948" spans="1:9">
      <c r="A14948" t="s">
        <v>261</v>
      </c>
      <c r="B14948" t="s">
        <v>7388</v>
      </c>
      <c r="C14948" t="s">
        <v>9545</v>
      </c>
      <c r="D14948" t="s">
        <v>3013</v>
      </c>
      <c r="E14948" t="s">
        <v>4931</v>
      </c>
      <c r="F14948" t="s">
        <v>263</v>
      </c>
      <c r="G14948" t="s">
        <v>3013</v>
      </c>
      <c r="H14948" s="4" t="str">
        <f t="shared" si="466"/>
        <v>GOLD3.J13</v>
      </c>
      <c r="I14948" s="4" t="str">
        <f t="shared" si="467"/>
        <v>SG3_LDOIN</v>
      </c>
    </row>
    <row r="14949" spans="1:9">
      <c r="A14949" t="s">
        <v>261</v>
      </c>
      <c r="B14949" t="s">
        <v>7388</v>
      </c>
      <c r="C14949" t="s">
        <v>9545</v>
      </c>
      <c r="D14949" t="s">
        <v>1575</v>
      </c>
      <c r="E14949" t="s">
        <v>4931</v>
      </c>
      <c r="F14949" t="s">
        <v>1582</v>
      </c>
      <c r="G14949" t="s">
        <v>1575</v>
      </c>
      <c r="H14949" s="4" t="str">
        <f t="shared" si="466"/>
        <v>GOLD3.H12</v>
      </c>
      <c r="I14949" s="4" t="str">
        <f t="shared" si="467"/>
        <v>SG3_LDOIN</v>
      </c>
    </row>
    <row r="14950" spans="1:9">
      <c r="A14950" t="s">
        <v>261</v>
      </c>
      <c r="B14950" t="s">
        <v>7388</v>
      </c>
      <c r="C14950" t="s">
        <v>9545</v>
      </c>
      <c r="D14950" t="s">
        <v>1576</v>
      </c>
      <c r="E14950" t="s">
        <v>4931</v>
      </c>
      <c r="F14950" t="s">
        <v>1586</v>
      </c>
      <c r="G14950" t="s">
        <v>1576</v>
      </c>
      <c r="H14950" s="4" t="str">
        <f t="shared" si="466"/>
        <v>GOLD3.J12</v>
      </c>
      <c r="I14950" s="4" t="str">
        <f t="shared" si="467"/>
        <v>SG3_LDOIN</v>
      </c>
    </row>
    <row r="14951" spans="1:9">
      <c r="A14951" t="s">
        <v>261</v>
      </c>
      <c r="B14951" t="s">
        <v>7388</v>
      </c>
      <c r="C14951" t="s">
        <v>4925</v>
      </c>
      <c r="D14951" t="s">
        <v>173</v>
      </c>
      <c r="E14951" t="s">
        <v>4925</v>
      </c>
      <c r="F14951">
        <v>1</v>
      </c>
      <c r="G14951" t="s">
        <v>173</v>
      </c>
      <c r="H14951" s="4" t="str">
        <f t="shared" si="466"/>
        <v>SG3_AVDD33.1</v>
      </c>
      <c r="I14951" s="4" t="str">
        <f t="shared" si="467"/>
        <v>SG3_AVDD33</v>
      </c>
    </row>
    <row r="14952" spans="1:9">
      <c r="A14952" t="s">
        <v>261</v>
      </c>
      <c r="B14952" t="s">
        <v>7388</v>
      </c>
      <c r="C14952" t="s">
        <v>4924</v>
      </c>
      <c r="D14952" t="s">
        <v>173</v>
      </c>
      <c r="E14952" t="s">
        <v>4924</v>
      </c>
      <c r="F14952">
        <v>1</v>
      </c>
      <c r="G14952" t="s">
        <v>173</v>
      </c>
      <c r="H14952" s="4" t="str">
        <f t="shared" si="466"/>
        <v>SG3_AVDD33_MOSFET.1</v>
      </c>
      <c r="I14952" s="4" t="str">
        <f t="shared" si="467"/>
        <v>SG3_AVDD33_MOSFET</v>
      </c>
    </row>
    <row r="14953" spans="1:9">
      <c r="A14953" t="s">
        <v>261</v>
      </c>
      <c r="B14953" t="s">
        <v>7388</v>
      </c>
      <c r="C14953" t="s">
        <v>4926</v>
      </c>
      <c r="D14953" t="s">
        <v>173</v>
      </c>
      <c r="E14953" t="s">
        <v>4926</v>
      </c>
      <c r="F14953">
        <v>1</v>
      </c>
      <c r="G14953" t="s">
        <v>173</v>
      </c>
      <c r="H14953" s="4" t="str">
        <f t="shared" si="466"/>
        <v>SG3_DVDD33.1</v>
      </c>
      <c r="I14953" s="4" t="str">
        <f t="shared" si="467"/>
        <v>SG3_DVDD33</v>
      </c>
    </row>
    <row r="14954" spans="1:9">
      <c r="A14954" t="s">
        <v>261</v>
      </c>
      <c r="B14954" t="s">
        <v>7388</v>
      </c>
      <c r="C14954" t="s">
        <v>4931</v>
      </c>
      <c r="D14954" t="s">
        <v>173</v>
      </c>
      <c r="E14954" t="s">
        <v>4931</v>
      </c>
      <c r="F14954">
        <v>1</v>
      </c>
      <c r="G14954" t="s">
        <v>173</v>
      </c>
      <c r="H14954" s="4" t="str">
        <f t="shared" si="466"/>
        <v>SG3_LDOIN.1</v>
      </c>
      <c r="I14954" s="4" t="str">
        <f t="shared" si="467"/>
        <v>SG3_LDOIN</v>
      </c>
    </row>
    <row r="14955" spans="1:9">
      <c r="A14955" t="s">
        <v>261</v>
      </c>
      <c r="B14955" t="s">
        <v>7441</v>
      </c>
      <c r="C14955" t="s">
        <v>9858</v>
      </c>
      <c r="D14955">
        <v>1</v>
      </c>
      <c r="E14955" t="s">
        <v>9062</v>
      </c>
      <c r="F14955">
        <v>1</v>
      </c>
      <c r="G14955">
        <v>1</v>
      </c>
      <c r="H14955" s="4" t="str">
        <f t="shared" si="466"/>
        <v>3BDG8.1</v>
      </c>
      <c r="I14955" s="4" t="str">
        <f t="shared" si="467"/>
        <v>SG3_P0_VDDIO</v>
      </c>
    </row>
    <row r="14956" spans="1:9">
      <c r="A14956" t="s">
        <v>261</v>
      </c>
      <c r="B14956" t="s">
        <v>7441</v>
      </c>
      <c r="C14956" t="s">
        <v>9858</v>
      </c>
      <c r="D14956">
        <v>2</v>
      </c>
      <c r="E14956" t="s">
        <v>4516</v>
      </c>
      <c r="F14956">
        <v>2</v>
      </c>
      <c r="G14956">
        <v>2</v>
      </c>
      <c r="H14956" s="4" t="str">
        <f t="shared" si="466"/>
        <v>3BDG8.2</v>
      </c>
      <c r="I14956" s="4" t="str">
        <f t="shared" si="467"/>
        <v>SG3_SRC_DVDD33</v>
      </c>
    </row>
    <row r="14957" spans="1:9">
      <c r="A14957" t="s">
        <v>261</v>
      </c>
      <c r="B14957" t="s">
        <v>7441</v>
      </c>
      <c r="C14957" t="s">
        <v>9859</v>
      </c>
      <c r="D14957">
        <v>1</v>
      </c>
      <c r="E14957" t="s">
        <v>9063</v>
      </c>
      <c r="F14957">
        <v>1</v>
      </c>
      <c r="G14957">
        <v>1</v>
      </c>
      <c r="H14957" s="4" t="str">
        <f t="shared" si="466"/>
        <v>3BDG9.1</v>
      </c>
      <c r="I14957" s="4" t="str">
        <f t="shared" si="467"/>
        <v>SG3_P1_VDDIO</v>
      </c>
    </row>
    <row r="14958" spans="1:9">
      <c r="A14958" t="s">
        <v>261</v>
      </c>
      <c r="B14958" t="s">
        <v>7441</v>
      </c>
      <c r="C14958" t="s">
        <v>9859</v>
      </c>
      <c r="D14958">
        <v>2</v>
      </c>
      <c r="E14958" t="s">
        <v>4516</v>
      </c>
      <c r="F14958">
        <v>2</v>
      </c>
      <c r="G14958">
        <v>2</v>
      </c>
      <c r="H14958" s="4" t="str">
        <f t="shared" si="466"/>
        <v>3BDG9.2</v>
      </c>
      <c r="I14958" s="4" t="str">
        <f t="shared" si="467"/>
        <v>SG3_SRC_DVDD33</v>
      </c>
    </row>
    <row r="14959" spans="1:9">
      <c r="A14959" t="s">
        <v>261</v>
      </c>
      <c r="B14959" t="s">
        <v>7441</v>
      </c>
      <c r="C14959" t="s">
        <v>9860</v>
      </c>
      <c r="D14959">
        <v>1</v>
      </c>
      <c r="E14959" t="s">
        <v>9064</v>
      </c>
      <c r="F14959">
        <v>1</v>
      </c>
      <c r="G14959">
        <v>1</v>
      </c>
      <c r="H14959" s="4" t="str">
        <f t="shared" si="466"/>
        <v>3BDG10.1</v>
      </c>
      <c r="I14959" s="4" t="str">
        <f t="shared" si="467"/>
        <v>SG3_P5_VDDIO</v>
      </c>
    </row>
    <row r="14960" spans="1:9">
      <c r="A14960" t="s">
        <v>261</v>
      </c>
      <c r="B14960" t="s">
        <v>7441</v>
      </c>
      <c r="C14960" t="s">
        <v>9860</v>
      </c>
      <c r="D14960">
        <v>2</v>
      </c>
      <c r="E14960" t="s">
        <v>4516</v>
      </c>
      <c r="F14960">
        <v>2</v>
      </c>
      <c r="G14960">
        <v>2</v>
      </c>
      <c r="H14960" s="4" t="str">
        <f t="shared" si="466"/>
        <v>3BDG10.2</v>
      </c>
      <c r="I14960" s="4" t="str">
        <f t="shared" si="467"/>
        <v>SG3_SRC_DVDD33</v>
      </c>
    </row>
    <row r="14961" spans="1:9">
      <c r="A14961" t="s">
        <v>261</v>
      </c>
      <c r="B14961" t="s">
        <v>7441</v>
      </c>
      <c r="C14961" t="s">
        <v>9861</v>
      </c>
      <c r="D14961">
        <v>1</v>
      </c>
      <c r="E14961" t="s">
        <v>4928</v>
      </c>
      <c r="F14961">
        <v>1</v>
      </c>
      <c r="G14961">
        <v>1</v>
      </c>
      <c r="H14961" s="4" t="str">
        <f t="shared" si="466"/>
        <v>3CG101.1</v>
      </c>
      <c r="I14961" s="4" t="str">
        <f t="shared" si="467"/>
        <v>SG3_P0_LDOOUT</v>
      </c>
    </row>
    <row r="14962" spans="1:9">
      <c r="A14962" t="s">
        <v>261</v>
      </c>
      <c r="B14962" t="s">
        <v>7441</v>
      </c>
      <c r="C14962" t="s">
        <v>9861</v>
      </c>
      <c r="D14962">
        <v>2</v>
      </c>
      <c r="E14962" t="s">
        <v>169</v>
      </c>
      <c r="F14962">
        <v>2</v>
      </c>
      <c r="G14962">
        <v>2</v>
      </c>
      <c r="H14962" s="4" t="str">
        <f t="shared" si="466"/>
        <v>3CG101.2</v>
      </c>
      <c r="I14962" s="4" t="str">
        <f t="shared" si="467"/>
        <v>DGND</v>
      </c>
    </row>
    <row r="14963" spans="1:9">
      <c r="A14963" t="s">
        <v>261</v>
      </c>
      <c r="B14963" t="s">
        <v>7441</v>
      </c>
      <c r="C14963" t="s">
        <v>9862</v>
      </c>
      <c r="D14963">
        <v>1</v>
      </c>
      <c r="E14963" t="s">
        <v>4929</v>
      </c>
      <c r="F14963">
        <v>1</v>
      </c>
      <c r="G14963">
        <v>1</v>
      </c>
      <c r="H14963" s="4" t="str">
        <f t="shared" si="466"/>
        <v>3CG102.1</v>
      </c>
      <c r="I14963" s="4" t="str">
        <f t="shared" si="467"/>
        <v>SG3_P1_LDOOUT</v>
      </c>
    </row>
    <row r="14964" spans="1:9">
      <c r="A14964" t="s">
        <v>261</v>
      </c>
      <c r="B14964" t="s">
        <v>7441</v>
      </c>
      <c r="C14964" t="s">
        <v>9862</v>
      </c>
      <c r="D14964">
        <v>2</v>
      </c>
      <c r="E14964" t="s">
        <v>169</v>
      </c>
      <c r="F14964">
        <v>2</v>
      </c>
      <c r="G14964">
        <v>2</v>
      </c>
      <c r="H14964" s="4" t="str">
        <f t="shared" si="466"/>
        <v>3CG102.2</v>
      </c>
      <c r="I14964" s="4" t="str">
        <f t="shared" si="467"/>
        <v>DGND</v>
      </c>
    </row>
    <row r="14965" spans="1:9">
      <c r="A14965" t="s">
        <v>261</v>
      </c>
      <c r="B14965" t="s">
        <v>7441</v>
      </c>
      <c r="C14965" t="s">
        <v>9863</v>
      </c>
      <c r="D14965">
        <v>1</v>
      </c>
      <c r="E14965" t="s">
        <v>4930</v>
      </c>
      <c r="F14965">
        <v>1</v>
      </c>
      <c r="G14965">
        <v>1</v>
      </c>
      <c r="H14965" s="4" t="str">
        <f t="shared" si="466"/>
        <v>3CG103.1</v>
      </c>
      <c r="I14965" s="4" t="str">
        <f t="shared" si="467"/>
        <v>SG3_P5_LDOOUT</v>
      </c>
    </row>
    <row r="14966" spans="1:9">
      <c r="A14966" t="s">
        <v>261</v>
      </c>
      <c r="B14966" t="s">
        <v>7441</v>
      </c>
      <c r="C14966" t="s">
        <v>9863</v>
      </c>
      <c r="D14966">
        <v>2</v>
      </c>
      <c r="E14966" t="s">
        <v>169</v>
      </c>
      <c r="F14966">
        <v>2</v>
      </c>
      <c r="G14966">
        <v>2</v>
      </c>
      <c r="H14966" s="4" t="str">
        <f t="shared" si="466"/>
        <v>3CG103.2</v>
      </c>
      <c r="I14966" s="4" t="str">
        <f t="shared" si="467"/>
        <v>DGND</v>
      </c>
    </row>
    <row r="14967" spans="1:9">
      <c r="A14967" t="s">
        <v>261</v>
      </c>
      <c r="B14967" t="s">
        <v>7441</v>
      </c>
      <c r="C14967" t="s">
        <v>9864</v>
      </c>
      <c r="D14967">
        <v>1</v>
      </c>
      <c r="E14967" t="s">
        <v>9062</v>
      </c>
      <c r="F14967">
        <v>1</v>
      </c>
      <c r="G14967">
        <v>1</v>
      </c>
      <c r="H14967" s="4" t="str">
        <f t="shared" si="466"/>
        <v>3CG104.1</v>
      </c>
      <c r="I14967" s="4" t="str">
        <f t="shared" si="467"/>
        <v>SG3_P0_VDDIO</v>
      </c>
    </row>
    <row r="14968" spans="1:9">
      <c r="A14968" t="s">
        <v>261</v>
      </c>
      <c r="B14968" t="s">
        <v>7441</v>
      </c>
      <c r="C14968" t="s">
        <v>9864</v>
      </c>
      <c r="D14968">
        <v>2</v>
      </c>
      <c r="E14968" t="s">
        <v>169</v>
      </c>
      <c r="F14968">
        <v>2</v>
      </c>
      <c r="G14968">
        <v>2</v>
      </c>
      <c r="H14968" s="4" t="str">
        <f t="shared" si="466"/>
        <v>3CG104.2</v>
      </c>
      <c r="I14968" s="4" t="str">
        <f t="shared" si="467"/>
        <v>DGND</v>
      </c>
    </row>
    <row r="14969" spans="1:9">
      <c r="A14969" t="s">
        <v>261</v>
      </c>
      <c r="B14969" t="s">
        <v>7441</v>
      </c>
      <c r="C14969" t="s">
        <v>9865</v>
      </c>
      <c r="D14969">
        <v>1</v>
      </c>
      <c r="E14969" t="s">
        <v>9062</v>
      </c>
      <c r="F14969">
        <v>1</v>
      </c>
      <c r="G14969">
        <v>1</v>
      </c>
      <c r="H14969" s="4" t="str">
        <f t="shared" si="466"/>
        <v>3CG105.1</v>
      </c>
      <c r="I14969" s="4" t="str">
        <f t="shared" si="467"/>
        <v>SG3_P0_VDDIO</v>
      </c>
    </row>
    <row r="14970" spans="1:9">
      <c r="A14970" t="s">
        <v>261</v>
      </c>
      <c r="B14970" t="s">
        <v>7441</v>
      </c>
      <c r="C14970" t="s">
        <v>9865</v>
      </c>
      <c r="D14970">
        <v>2</v>
      </c>
      <c r="E14970" t="s">
        <v>169</v>
      </c>
      <c r="F14970">
        <v>2</v>
      </c>
      <c r="G14970">
        <v>2</v>
      </c>
      <c r="H14970" s="4" t="str">
        <f t="shared" si="466"/>
        <v>3CG105.2</v>
      </c>
      <c r="I14970" s="4" t="str">
        <f t="shared" si="467"/>
        <v>DGND</v>
      </c>
    </row>
    <row r="14971" spans="1:9">
      <c r="A14971" t="s">
        <v>261</v>
      </c>
      <c r="B14971" t="s">
        <v>7441</v>
      </c>
      <c r="C14971" t="s">
        <v>9866</v>
      </c>
      <c r="D14971">
        <v>1</v>
      </c>
      <c r="E14971" t="s">
        <v>9063</v>
      </c>
      <c r="F14971">
        <v>1</v>
      </c>
      <c r="G14971">
        <v>1</v>
      </c>
      <c r="H14971" s="4" t="str">
        <f t="shared" si="466"/>
        <v>3CG106.1</v>
      </c>
      <c r="I14971" s="4" t="str">
        <f t="shared" si="467"/>
        <v>SG3_P1_VDDIO</v>
      </c>
    </row>
    <row r="14972" spans="1:9">
      <c r="A14972" t="s">
        <v>261</v>
      </c>
      <c r="B14972" t="s">
        <v>7441</v>
      </c>
      <c r="C14972" t="s">
        <v>9866</v>
      </c>
      <c r="D14972">
        <v>2</v>
      </c>
      <c r="E14972" t="s">
        <v>169</v>
      </c>
      <c r="F14972">
        <v>2</v>
      </c>
      <c r="G14972">
        <v>2</v>
      </c>
      <c r="H14972" s="4" t="str">
        <f t="shared" si="466"/>
        <v>3CG106.2</v>
      </c>
      <c r="I14972" s="4" t="str">
        <f t="shared" si="467"/>
        <v>DGND</v>
      </c>
    </row>
    <row r="14973" spans="1:9">
      <c r="A14973" t="s">
        <v>261</v>
      </c>
      <c r="B14973" t="s">
        <v>7441</v>
      </c>
      <c r="C14973" t="s">
        <v>9867</v>
      </c>
      <c r="D14973">
        <v>1</v>
      </c>
      <c r="E14973" t="s">
        <v>9063</v>
      </c>
      <c r="F14973">
        <v>1</v>
      </c>
      <c r="G14973">
        <v>1</v>
      </c>
      <c r="H14973" s="4" t="str">
        <f t="shared" si="466"/>
        <v>3CG107.1</v>
      </c>
      <c r="I14973" s="4" t="str">
        <f t="shared" si="467"/>
        <v>SG3_P1_VDDIO</v>
      </c>
    </row>
    <row r="14974" spans="1:9">
      <c r="A14974" t="s">
        <v>261</v>
      </c>
      <c r="B14974" t="s">
        <v>7441</v>
      </c>
      <c r="C14974" t="s">
        <v>9867</v>
      </c>
      <c r="D14974">
        <v>2</v>
      </c>
      <c r="E14974" t="s">
        <v>169</v>
      </c>
      <c r="F14974">
        <v>2</v>
      </c>
      <c r="G14974">
        <v>2</v>
      </c>
      <c r="H14974" s="4" t="str">
        <f t="shared" si="466"/>
        <v>3CG107.2</v>
      </c>
      <c r="I14974" s="4" t="str">
        <f t="shared" si="467"/>
        <v>DGND</v>
      </c>
    </row>
    <row r="14975" spans="1:9">
      <c r="A14975" t="s">
        <v>261</v>
      </c>
      <c r="B14975" t="s">
        <v>7441</v>
      </c>
      <c r="C14975" t="s">
        <v>9868</v>
      </c>
      <c r="D14975">
        <v>1</v>
      </c>
      <c r="E14975" t="s">
        <v>4927</v>
      </c>
      <c r="F14975">
        <v>1</v>
      </c>
      <c r="G14975">
        <v>1</v>
      </c>
      <c r="H14975" s="4" t="str">
        <f t="shared" si="466"/>
        <v>3CG108.1</v>
      </c>
      <c r="I14975" s="4" t="str">
        <f t="shared" si="467"/>
        <v>SG3_GPIO_VDDIO</v>
      </c>
    </row>
    <row r="14976" spans="1:9">
      <c r="A14976" t="s">
        <v>261</v>
      </c>
      <c r="B14976" t="s">
        <v>7441</v>
      </c>
      <c r="C14976" t="s">
        <v>9868</v>
      </c>
      <c r="D14976">
        <v>2</v>
      </c>
      <c r="E14976" t="s">
        <v>169</v>
      </c>
      <c r="F14976">
        <v>2</v>
      </c>
      <c r="G14976">
        <v>2</v>
      </c>
      <c r="H14976" s="4" t="str">
        <f t="shared" si="466"/>
        <v>3CG108.2</v>
      </c>
      <c r="I14976" s="4" t="str">
        <f t="shared" si="467"/>
        <v>DGND</v>
      </c>
    </row>
    <row r="14977" spans="1:9">
      <c r="A14977" t="s">
        <v>261</v>
      </c>
      <c r="B14977" t="s">
        <v>7441</v>
      </c>
      <c r="C14977" t="s">
        <v>7442</v>
      </c>
      <c r="D14977">
        <v>1</v>
      </c>
      <c r="E14977" t="s">
        <v>4516</v>
      </c>
      <c r="F14977">
        <v>1</v>
      </c>
      <c r="G14977">
        <v>1</v>
      </c>
      <c r="H14977" s="4" t="str">
        <f t="shared" si="466"/>
        <v>3CG121.1</v>
      </c>
      <c r="I14977" s="4" t="str">
        <f t="shared" si="467"/>
        <v>SG3_SRC_DVDD33</v>
      </c>
    </row>
    <row r="14978" spans="1:9">
      <c r="A14978" t="s">
        <v>261</v>
      </c>
      <c r="B14978" t="s">
        <v>7441</v>
      </c>
      <c r="C14978" t="s">
        <v>7442</v>
      </c>
      <c r="D14978">
        <v>2</v>
      </c>
      <c r="E14978" t="s">
        <v>169</v>
      </c>
      <c r="F14978">
        <v>2</v>
      </c>
      <c r="G14978">
        <v>2</v>
      </c>
      <c r="H14978" s="4" t="str">
        <f t="shared" ref="H14978:H15041" si="468">CONCATENATE(C14978,".",F14978)</f>
        <v>3CG121.2</v>
      </c>
      <c r="I14978" s="4" t="str">
        <f t="shared" ref="I14978:I15041" si="469">E14978</f>
        <v>DGND</v>
      </c>
    </row>
    <row r="14979" spans="1:9">
      <c r="A14979" t="s">
        <v>261</v>
      </c>
      <c r="B14979" t="s">
        <v>7441</v>
      </c>
      <c r="C14979" t="s">
        <v>7443</v>
      </c>
      <c r="D14979">
        <v>1</v>
      </c>
      <c r="E14979" t="s">
        <v>4516</v>
      </c>
      <c r="F14979">
        <v>1</v>
      </c>
      <c r="G14979">
        <v>1</v>
      </c>
      <c r="H14979" s="4" t="str">
        <f t="shared" si="468"/>
        <v>3CG122.1</v>
      </c>
      <c r="I14979" s="4" t="str">
        <f t="shared" si="469"/>
        <v>SG3_SRC_DVDD33</v>
      </c>
    </row>
    <row r="14980" spans="1:9">
      <c r="A14980" t="s">
        <v>261</v>
      </c>
      <c r="B14980" t="s">
        <v>7441</v>
      </c>
      <c r="C14980" t="s">
        <v>7443</v>
      </c>
      <c r="D14980">
        <v>2</v>
      </c>
      <c r="E14980" t="s">
        <v>169</v>
      </c>
      <c r="F14980">
        <v>2</v>
      </c>
      <c r="G14980">
        <v>2</v>
      </c>
      <c r="H14980" s="4" t="str">
        <f t="shared" si="468"/>
        <v>3CG122.2</v>
      </c>
      <c r="I14980" s="4" t="str">
        <f t="shared" si="469"/>
        <v>DGND</v>
      </c>
    </row>
    <row r="14981" spans="1:9">
      <c r="A14981" t="s">
        <v>261</v>
      </c>
      <c r="B14981" t="s">
        <v>7441</v>
      </c>
      <c r="C14981" t="s">
        <v>7444</v>
      </c>
      <c r="D14981">
        <v>1</v>
      </c>
      <c r="E14981" t="s">
        <v>4516</v>
      </c>
      <c r="F14981">
        <v>1</v>
      </c>
      <c r="G14981">
        <v>1</v>
      </c>
      <c r="H14981" s="4" t="str">
        <f t="shared" si="468"/>
        <v>3CG123.1</v>
      </c>
      <c r="I14981" s="4" t="str">
        <f t="shared" si="469"/>
        <v>SG3_SRC_DVDD33</v>
      </c>
    </row>
    <row r="14982" spans="1:9">
      <c r="A14982" t="s">
        <v>261</v>
      </c>
      <c r="B14982" t="s">
        <v>7441</v>
      </c>
      <c r="C14982" t="s">
        <v>7444</v>
      </c>
      <c r="D14982">
        <v>2</v>
      </c>
      <c r="E14982" t="s">
        <v>169</v>
      </c>
      <c r="F14982">
        <v>2</v>
      </c>
      <c r="G14982">
        <v>2</v>
      </c>
      <c r="H14982" s="4" t="str">
        <f t="shared" si="468"/>
        <v>3CG123.2</v>
      </c>
      <c r="I14982" s="4" t="str">
        <f t="shared" si="469"/>
        <v>DGND</v>
      </c>
    </row>
    <row r="14983" spans="1:9">
      <c r="A14983" t="s">
        <v>261</v>
      </c>
      <c r="B14983" t="s">
        <v>7441</v>
      </c>
      <c r="C14983" t="s">
        <v>7445</v>
      </c>
      <c r="D14983">
        <v>1</v>
      </c>
      <c r="E14983" t="s">
        <v>4516</v>
      </c>
      <c r="F14983">
        <v>1</v>
      </c>
      <c r="G14983">
        <v>1</v>
      </c>
      <c r="H14983" s="4" t="str">
        <f t="shared" si="468"/>
        <v>3CG124.1</v>
      </c>
      <c r="I14983" s="4" t="str">
        <f t="shared" si="469"/>
        <v>SG3_SRC_DVDD33</v>
      </c>
    </row>
    <row r="14984" spans="1:9">
      <c r="A14984" t="s">
        <v>261</v>
      </c>
      <c r="B14984" t="s">
        <v>7441</v>
      </c>
      <c r="C14984" t="s">
        <v>7445</v>
      </c>
      <c r="D14984">
        <v>2</v>
      </c>
      <c r="E14984" t="s">
        <v>169</v>
      </c>
      <c r="F14984">
        <v>2</v>
      </c>
      <c r="G14984">
        <v>2</v>
      </c>
      <c r="H14984" s="4" t="str">
        <f t="shared" si="468"/>
        <v>3CG124.2</v>
      </c>
      <c r="I14984" s="4" t="str">
        <f t="shared" si="469"/>
        <v>DGND</v>
      </c>
    </row>
    <row r="14985" spans="1:9">
      <c r="A14985" t="s">
        <v>261</v>
      </c>
      <c r="B14985" t="s">
        <v>7441</v>
      </c>
      <c r="C14985" t="s">
        <v>7446</v>
      </c>
      <c r="D14985">
        <v>1</v>
      </c>
      <c r="E14985" t="s">
        <v>4516</v>
      </c>
      <c r="F14985">
        <v>1</v>
      </c>
      <c r="G14985">
        <v>1</v>
      </c>
      <c r="H14985" s="4" t="str">
        <f t="shared" si="468"/>
        <v>3CG125.1</v>
      </c>
      <c r="I14985" s="4" t="str">
        <f t="shared" si="469"/>
        <v>SG3_SRC_DVDD33</v>
      </c>
    </row>
    <row r="14986" spans="1:9">
      <c r="A14986" t="s">
        <v>261</v>
      </c>
      <c r="B14986" t="s">
        <v>7441</v>
      </c>
      <c r="C14986" t="s">
        <v>7446</v>
      </c>
      <c r="D14986">
        <v>2</v>
      </c>
      <c r="E14986" t="s">
        <v>169</v>
      </c>
      <c r="F14986">
        <v>2</v>
      </c>
      <c r="G14986">
        <v>2</v>
      </c>
      <c r="H14986" s="4" t="str">
        <f t="shared" si="468"/>
        <v>3CG125.2</v>
      </c>
      <c r="I14986" s="4" t="str">
        <f t="shared" si="469"/>
        <v>DGND</v>
      </c>
    </row>
    <row r="14987" spans="1:9">
      <c r="A14987" t="s">
        <v>261</v>
      </c>
      <c r="B14987" t="s">
        <v>7441</v>
      </c>
      <c r="C14987" t="s">
        <v>7447</v>
      </c>
      <c r="D14987">
        <v>1</v>
      </c>
      <c r="E14987" t="s">
        <v>4516</v>
      </c>
      <c r="F14987">
        <v>1</v>
      </c>
      <c r="G14987">
        <v>1</v>
      </c>
      <c r="H14987" s="4" t="str">
        <f t="shared" si="468"/>
        <v>3CG126.1</v>
      </c>
      <c r="I14987" s="4" t="str">
        <f t="shared" si="469"/>
        <v>SG3_SRC_DVDD33</v>
      </c>
    </row>
    <row r="14988" spans="1:9">
      <c r="A14988" t="s">
        <v>261</v>
      </c>
      <c r="B14988" t="s">
        <v>7441</v>
      </c>
      <c r="C14988" t="s">
        <v>7447</v>
      </c>
      <c r="D14988">
        <v>2</v>
      </c>
      <c r="E14988" t="s">
        <v>169</v>
      </c>
      <c r="F14988">
        <v>2</v>
      </c>
      <c r="G14988">
        <v>2</v>
      </c>
      <c r="H14988" s="4" t="str">
        <f t="shared" si="468"/>
        <v>3CG126.2</v>
      </c>
      <c r="I14988" s="4" t="str">
        <f t="shared" si="469"/>
        <v>DGND</v>
      </c>
    </row>
    <row r="14989" spans="1:9">
      <c r="A14989" t="s">
        <v>261</v>
      </c>
      <c r="B14989" t="s">
        <v>7441</v>
      </c>
      <c r="C14989" t="s">
        <v>7448</v>
      </c>
      <c r="D14989">
        <v>1</v>
      </c>
      <c r="E14989" t="s">
        <v>4927</v>
      </c>
      <c r="F14989">
        <v>1</v>
      </c>
      <c r="G14989">
        <v>1</v>
      </c>
      <c r="H14989" s="4" t="str">
        <f t="shared" si="468"/>
        <v>3CG127.1</v>
      </c>
      <c r="I14989" s="4" t="str">
        <f t="shared" si="469"/>
        <v>SG3_GPIO_VDDIO</v>
      </c>
    </row>
    <row r="14990" spans="1:9">
      <c r="A14990" t="s">
        <v>261</v>
      </c>
      <c r="B14990" t="s">
        <v>7441</v>
      </c>
      <c r="C14990" t="s">
        <v>7448</v>
      </c>
      <c r="D14990">
        <v>2</v>
      </c>
      <c r="E14990" t="s">
        <v>169</v>
      </c>
      <c r="F14990">
        <v>2</v>
      </c>
      <c r="G14990">
        <v>2</v>
      </c>
      <c r="H14990" s="4" t="str">
        <f t="shared" si="468"/>
        <v>3CG127.2</v>
      </c>
      <c r="I14990" s="4" t="str">
        <f t="shared" si="469"/>
        <v>DGND</v>
      </c>
    </row>
    <row r="14991" spans="1:9">
      <c r="A14991" t="s">
        <v>261</v>
      </c>
      <c r="B14991" t="s">
        <v>7441</v>
      </c>
      <c r="C14991" t="s">
        <v>7449</v>
      </c>
      <c r="D14991">
        <v>1</v>
      </c>
      <c r="E14991" t="s">
        <v>4927</v>
      </c>
      <c r="F14991">
        <v>1</v>
      </c>
      <c r="G14991">
        <v>1</v>
      </c>
      <c r="H14991" s="4" t="str">
        <f t="shared" si="468"/>
        <v>3CG128.1</v>
      </c>
      <c r="I14991" s="4" t="str">
        <f t="shared" si="469"/>
        <v>SG3_GPIO_VDDIO</v>
      </c>
    </row>
    <row r="14992" spans="1:9">
      <c r="A14992" t="s">
        <v>261</v>
      </c>
      <c r="B14992" t="s">
        <v>7441</v>
      </c>
      <c r="C14992" t="s">
        <v>7449</v>
      </c>
      <c r="D14992">
        <v>2</v>
      </c>
      <c r="E14992" t="s">
        <v>169</v>
      </c>
      <c r="F14992">
        <v>2</v>
      </c>
      <c r="G14992">
        <v>2</v>
      </c>
      <c r="H14992" s="4" t="str">
        <f t="shared" si="468"/>
        <v>3CG128.2</v>
      </c>
      <c r="I14992" s="4" t="str">
        <f t="shared" si="469"/>
        <v>DGND</v>
      </c>
    </row>
    <row r="14993" spans="1:9">
      <c r="A14993" t="s">
        <v>261</v>
      </c>
      <c r="B14993" t="s">
        <v>7441</v>
      </c>
      <c r="C14993" t="s">
        <v>7450</v>
      </c>
      <c r="D14993">
        <v>1</v>
      </c>
      <c r="E14993" t="s">
        <v>4927</v>
      </c>
      <c r="F14993">
        <v>1</v>
      </c>
      <c r="G14993">
        <v>1</v>
      </c>
      <c r="H14993" s="4" t="str">
        <f t="shared" si="468"/>
        <v>3CG129.1</v>
      </c>
      <c r="I14993" s="4" t="str">
        <f t="shared" si="469"/>
        <v>SG3_GPIO_VDDIO</v>
      </c>
    </row>
    <row r="14994" spans="1:9">
      <c r="A14994" t="s">
        <v>261</v>
      </c>
      <c r="B14994" t="s">
        <v>7441</v>
      </c>
      <c r="C14994" t="s">
        <v>7450</v>
      </c>
      <c r="D14994">
        <v>2</v>
      </c>
      <c r="E14994" t="s">
        <v>169</v>
      </c>
      <c r="F14994">
        <v>2</v>
      </c>
      <c r="G14994">
        <v>2</v>
      </c>
      <c r="H14994" s="4" t="str">
        <f t="shared" si="468"/>
        <v>3CG129.2</v>
      </c>
      <c r="I14994" s="4" t="str">
        <f t="shared" si="469"/>
        <v>DGND</v>
      </c>
    </row>
    <row r="14995" spans="1:9">
      <c r="A14995" t="s">
        <v>261</v>
      </c>
      <c r="B14995" t="s">
        <v>7441</v>
      </c>
      <c r="C14995" t="s">
        <v>7451</v>
      </c>
      <c r="D14995">
        <v>1</v>
      </c>
      <c r="E14995" t="s">
        <v>4927</v>
      </c>
      <c r="F14995">
        <v>1</v>
      </c>
      <c r="G14995">
        <v>1</v>
      </c>
      <c r="H14995" s="4" t="str">
        <f t="shared" si="468"/>
        <v>3CG130.1</v>
      </c>
      <c r="I14995" s="4" t="str">
        <f t="shared" si="469"/>
        <v>SG3_GPIO_VDDIO</v>
      </c>
    </row>
    <row r="14996" spans="1:9">
      <c r="A14996" t="s">
        <v>261</v>
      </c>
      <c r="B14996" t="s">
        <v>7441</v>
      </c>
      <c r="C14996" t="s">
        <v>7451</v>
      </c>
      <c r="D14996">
        <v>2</v>
      </c>
      <c r="E14996" t="s">
        <v>169</v>
      </c>
      <c r="F14996">
        <v>2</v>
      </c>
      <c r="G14996">
        <v>2</v>
      </c>
      <c r="H14996" s="4" t="str">
        <f t="shared" si="468"/>
        <v>3CG130.2</v>
      </c>
      <c r="I14996" s="4" t="str">
        <f t="shared" si="469"/>
        <v>DGND</v>
      </c>
    </row>
    <row r="14997" spans="1:9">
      <c r="A14997" t="s">
        <v>261</v>
      </c>
      <c r="B14997" t="s">
        <v>7441</v>
      </c>
      <c r="C14997" t="s">
        <v>7452</v>
      </c>
      <c r="D14997">
        <v>1</v>
      </c>
      <c r="E14997" t="s">
        <v>4927</v>
      </c>
      <c r="F14997">
        <v>1</v>
      </c>
      <c r="G14997">
        <v>1</v>
      </c>
      <c r="H14997" s="4" t="str">
        <f t="shared" si="468"/>
        <v>3CG131.1</v>
      </c>
      <c r="I14997" s="4" t="str">
        <f t="shared" si="469"/>
        <v>SG3_GPIO_VDDIO</v>
      </c>
    </row>
    <row r="14998" spans="1:9">
      <c r="A14998" t="s">
        <v>261</v>
      </c>
      <c r="B14998" t="s">
        <v>7441</v>
      </c>
      <c r="C14998" t="s">
        <v>7452</v>
      </c>
      <c r="D14998">
        <v>2</v>
      </c>
      <c r="E14998" t="s">
        <v>169</v>
      </c>
      <c r="F14998">
        <v>2</v>
      </c>
      <c r="G14998">
        <v>2</v>
      </c>
      <c r="H14998" s="4" t="str">
        <f t="shared" si="468"/>
        <v>3CG131.2</v>
      </c>
      <c r="I14998" s="4" t="str">
        <f t="shared" si="469"/>
        <v>DGND</v>
      </c>
    </row>
    <row r="14999" spans="1:9">
      <c r="A14999" t="s">
        <v>261</v>
      </c>
      <c r="B14999" t="s">
        <v>7441</v>
      </c>
      <c r="C14999" t="s">
        <v>7453</v>
      </c>
      <c r="D14999">
        <v>1</v>
      </c>
      <c r="E14999" t="s">
        <v>4927</v>
      </c>
      <c r="F14999">
        <v>1</v>
      </c>
      <c r="G14999">
        <v>1</v>
      </c>
      <c r="H14999" s="4" t="str">
        <f t="shared" si="468"/>
        <v>3CG132.1</v>
      </c>
      <c r="I14999" s="4" t="str">
        <f t="shared" si="469"/>
        <v>SG3_GPIO_VDDIO</v>
      </c>
    </row>
    <row r="15000" spans="1:9">
      <c r="A15000" t="s">
        <v>261</v>
      </c>
      <c r="B15000" t="s">
        <v>7441</v>
      </c>
      <c r="C15000" t="s">
        <v>7453</v>
      </c>
      <c r="D15000">
        <v>2</v>
      </c>
      <c r="E15000" t="s">
        <v>169</v>
      </c>
      <c r="F15000">
        <v>2</v>
      </c>
      <c r="G15000">
        <v>2</v>
      </c>
      <c r="H15000" s="4" t="str">
        <f t="shared" si="468"/>
        <v>3CG132.2</v>
      </c>
      <c r="I15000" s="4" t="str">
        <f t="shared" si="469"/>
        <v>DGND</v>
      </c>
    </row>
    <row r="15001" spans="1:9">
      <c r="A15001" t="s">
        <v>261</v>
      </c>
      <c r="B15001" t="s">
        <v>7441</v>
      </c>
      <c r="C15001" t="s">
        <v>7454</v>
      </c>
      <c r="D15001">
        <v>1</v>
      </c>
      <c r="E15001" t="s">
        <v>4927</v>
      </c>
      <c r="F15001">
        <v>1</v>
      </c>
      <c r="G15001">
        <v>1</v>
      </c>
      <c r="H15001" s="4" t="str">
        <f t="shared" si="468"/>
        <v>3CG133.1</v>
      </c>
      <c r="I15001" s="4" t="str">
        <f t="shared" si="469"/>
        <v>SG3_GPIO_VDDIO</v>
      </c>
    </row>
    <row r="15002" spans="1:9">
      <c r="A15002" t="s">
        <v>261</v>
      </c>
      <c r="B15002" t="s">
        <v>7441</v>
      </c>
      <c r="C15002" t="s">
        <v>7454</v>
      </c>
      <c r="D15002">
        <v>2</v>
      </c>
      <c r="E15002" t="s">
        <v>169</v>
      </c>
      <c r="F15002">
        <v>2</v>
      </c>
      <c r="G15002">
        <v>2</v>
      </c>
      <c r="H15002" s="4" t="str">
        <f t="shared" si="468"/>
        <v>3CG133.2</v>
      </c>
      <c r="I15002" s="4" t="str">
        <f t="shared" si="469"/>
        <v>DGND</v>
      </c>
    </row>
    <row r="15003" spans="1:9">
      <c r="A15003" t="s">
        <v>261</v>
      </c>
      <c r="B15003" t="s">
        <v>7441</v>
      </c>
      <c r="C15003" t="s">
        <v>7455</v>
      </c>
      <c r="D15003">
        <v>1</v>
      </c>
      <c r="E15003" t="s">
        <v>4927</v>
      </c>
      <c r="F15003">
        <v>1</v>
      </c>
      <c r="G15003">
        <v>1</v>
      </c>
      <c r="H15003" s="4" t="str">
        <f t="shared" si="468"/>
        <v>3CG134.1</v>
      </c>
      <c r="I15003" s="4" t="str">
        <f t="shared" si="469"/>
        <v>SG3_GPIO_VDDIO</v>
      </c>
    </row>
    <row r="15004" spans="1:9">
      <c r="A15004" t="s">
        <v>261</v>
      </c>
      <c r="B15004" t="s">
        <v>7441</v>
      </c>
      <c r="C15004" t="s">
        <v>7455</v>
      </c>
      <c r="D15004">
        <v>2</v>
      </c>
      <c r="E15004" t="s">
        <v>169</v>
      </c>
      <c r="F15004">
        <v>2</v>
      </c>
      <c r="G15004">
        <v>2</v>
      </c>
      <c r="H15004" s="4" t="str">
        <f t="shared" si="468"/>
        <v>3CG134.2</v>
      </c>
      <c r="I15004" s="4" t="str">
        <f t="shared" si="469"/>
        <v>DGND</v>
      </c>
    </row>
    <row r="15005" spans="1:9">
      <c r="A15005" t="s">
        <v>261</v>
      </c>
      <c r="B15005" t="s">
        <v>7441</v>
      </c>
      <c r="C15005" t="s">
        <v>7456</v>
      </c>
      <c r="D15005">
        <v>1</v>
      </c>
      <c r="E15005" t="s">
        <v>4516</v>
      </c>
      <c r="F15005">
        <v>1</v>
      </c>
      <c r="G15005">
        <v>1</v>
      </c>
      <c r="H15005" s="4" t="str">
        <f t="shared" si="468"/>
        <v>3CG135.1</v>
      </c>
      <c r="I15005" s="4" t="str">
        <f t="shared" si="469"/>
        <v>SG3_SRC_DVDD33</v>
      </c>
    </row>
    <row r="15006" spans="1:9">
      <c r="A15006" t="s">
        <v>261</v>
      </c>
      <c r="B15006" t="s">
        <v>7441</v>
      </c>
      <c r="C15006" t="s">
        <v>7456</v>
      </c>
      <c r="D15006">
        <v>2</v>
      </c>
      <c r="E15006" t="s">
        <v>169</v>
      </c>
      <c r="F15006">
        <v>2</v>
      </c>
      <c r="G15006">
        <v>2</v>
      </c>
      <c r="H15006" s="4" t="str">
        <f t="shared" si="468"/>
        <v>3CG135.2</v>
      </c>
      <c r="I15006" s="4" t="str">
        <f t="shared" si="469"/>
        <v>DGND</v>
      </c>
    </row>
    <row r="15007" spans="1:9">
      <c r="A15007" t="s">
        <v>261</v>
      </c>
      <c r="B15007" t="s">
        <v>7441</v>
      </c>
      <c r="C15007" t="s">
        <v>7457</v>
      </c>
      <c r="D15007">
        <v>1</v>
      </c>
      <c r="E15007" t="s">
        <v>9062</v>
      </c>
      <c r="F15007">
        <v>1</v>
      </c>
      <c r="G15007">
        <v>1</v>
      </c>
      <c r="H15007" s="4" t="str">
        <f t="shared" si="468"/>
        <v>3CG136.1</v>
      </c>
      <c r="I15007" s="4" t="str">
        <f t="shared" si="469"/>
        <v>SG3_P0_VDDIO</v>
      </c>
    </row>
    <row r="15008" spans="1:9">
      <c r="A15008" t="s">
        <v>261</v>
      </c>
      <c r="B15008" t="s">
        <v>7441</v>
      </c>
      <c r="C15008" t="s">
        <v>7457</v>
      </c>
      <c r="D15008">
        <v>2</v>
      </c>
      <c r="E15008" t="s">
        <v>169</v>
      </c>
      <c r="F15008">
        <v>2</v>
      </c>
      <c r="G15008">
        <v>2</v>
      </c>
      <c r="H15008" s="4" t="str">
        <f t="shared" si="468"/>
        <v>3CG136.2</v>
      </c>
      <c r="I15008" s="4" t="str">
        <f t="shared" si="469"/>
        <v>DGND</v>
      </c>
    </row>
    <row r="15009" spans="1:9">
      <c r="A15009" t="s">
        <v>261</v>
      </c>
      <c r="B15009" t="s">
        <v>7441</v>
      </c>
      <c r="C15009" t="s">
        <v>7458</v>
      </c>
      <c r="D15009">
        <v>1</v>
      </c>
      <c r="E15009" t="s">
        <v>9062</v>
      </c>
      <c r="F15009">
        <v>1</v>
      </c>
      <c r="G15009">
        <v>1</v>
      </c>
      <c r="H15009" s="4" t="str">
        <f t="shared" si="468"/>
        <v>3CG137.1</v>
      </c>
      <c r="I15009" s="4" t="str">
        <f t="shared" si="469"/>
        <v>SG3_P0_VDDIO</v>
      </c>
    </row>
    <row r="15010" spans="1:9">
      <c r="A15010" t="s">
        <v>261</v>
      </c>
      <c r="B15010" t="s">
        <v>7441</v>
      </c>
      <c r="C15010" t="s">
        <v>7458</v>
      </c>
      <c r="D15010">
        <v>2</v>
      </c>
      <c r="E15010" t="s">
        <v>169</v>
      </c>
      <c r="F15010">
        <v>2</v>
      </c>
      <c r="G15010">
        <v>2</v>
      </c>
      <c r="H15010" s="4" t="str">
        <f t="shared" si="468"/>
        <v>3CG137.2</v>
      </c>
      <c r="I15010" s="4" t="str">
        <f t="shared" si="469"/>
        <v>DGND</v>
      </c>
    </row>
    <row r="15011" spans="1:9">
      <c r="A15011" t="s">
        <v>261</v>
      </c>
      <c r="B15011" t="s">
        <v>7441</v>
      </c>
      <c r="C15011" t="s">
        <v>7459</v>
      </c>
      <c r="D15011">
        <v>1</v>
      </c>
      <c r="E15011" t="s">
        <v>9062</v>
      </c>
      <c r="F15011">
        <v>1</v>
      </c>
      <c r="G15011">
        <v>1</v>
      </c>
      <c r="H15011" s="4" t="str">
        <f t="shared" si="468"/>
        <v>3CG138.1</v>
      </c>
      <c r="I15011" s="4" t="str">
        <f t="shared" si="469"/>
        <v>SG3_P0_VDDIO</v>
      </c>
    </row>
    <row r="15012" spans="1:9">
      <c r="A15012" t="s">
        <v>261</v>
      </c>
      <c r="B15012" t="s">
        <v>7441</v>
      </c>
      <c r="C15012" t="s">
        <v>7459</v>
      </c>
      <c r="D15012">
        <v>2</v>
      </c>
      <c r="E15012" t="s">
        <v>169</v>
      </c>
      <c r="F15012">
        <v>2</v>
      </c>
      <c r="G15012">
        <v>2</v>
      </c>
      <c r="H15012" s="4" t="str">
        <f t="shared" si="468"/>
        <v>3CG138.2</v>
      </c>
      <c r="I15012" s="4" t="str">
        <f t="shared" si="469"/>
        <v>DGND</v>
      </c>
    </row>
    <row r="15013" spans="1:9">
      <c r="A15013" t="s">
        <v>261</v>
      </c>
      <c r="B15013" t="s">
        <v>7441</v>
      </c>
      <c r="C15013" t="s">
        <v>7460</v>
      </c>
      <c r="D15013">
        <v>1</v>
      </c>
      <c r="E15013" t="s">
        <v>9062</v>
      </c>
      <c r="F15013">
        <v>1</v>
      </c>
      <c r="G15013">
        <v>1</v>
      </c>
      <c r="H15013" s="4" t="str">
        <f t="shared" si="468"/>
        <v>3CG139.1</v>
      </c>
      <c r="I15013" s="4" t="str">
        <f t="shared" si="469"/>
        <v>SG3_P0_VDDIO</v>
      </c>
    </row>
    <row r="15014" spans="1:9">
      <c r="A15014" t="s">
        <v>261</v>
      </c>
      <c r="B15014" t="s">
        <v>7441</v>
      </c>
      <c r="C15014" t="s">
        <v>7460</v>
      </c>
      <c r="D15014">
        <v>2</v>
      </c>
      <c r="E15014" t="s">
        <v>169</v>
      </c>
      <c r="F15014">
        <v>2</v>
      </c>
      <c r="G15014">
        <v>2</v>
      </c>
      <c r="H15014" s="4" t="str">
        <f t="shared" si="468"/>
        <v>3CG139.2</v>
      </c>
      <c r="I15014" s="4" t="str">
        <f t="shared" si="469"/>
        <v>DGND</v>
      </c>
    </row>
    <row r="15015" spans="1:9">
      <c r="A15015" t="s">
        <v>261</v>
      </c>
      <c r="B15015" t="s">
        <v>7441</v>
      </c>
      <c r="C15015" t="s">
        <v>9869</v>
      </c>
      <c r="D15015">
        <v>1</v>
      </c>
      <c r="E15015" t="s">
        <v>9064</v>
      </c>
      <c r="F15015">
        <v>1</v>
      </c>
      <c r="G15015">
        <v>1</v>
      </c>
      <c r="H15015" s="4" t="str">
        <f t="shared" si="468"/>
        <v>3CG140.1</v>
      </c>
      <c r="I15015" s="4" t="str">
        <f t="shared" si="469"/>
        <v>SG3_P5_VDDIO</v>
      </c>
    </row>
    <row r="15016" spans="1:9">
      <c r="A15016" t="s">
        <v>261</v>
      </c>
      <c r="B15016" t="s">
        <v>7441</v>
      </c>
      <c r="C15016" t="s">
        <v>9869</v>
      </c>
      <c r="D15016">
        <v>2</v>
      </c>
      <c r="E15016" t="s">
        <v>169</v>
      </c>
      <c r="F15016">
        <v>2</v>
      </c>
      <c r="G15016">
        <v>2</v>
      </c>
      <c r="H15016" s="4" t="str">
        <f t="shared" si="468"/>
        <v>3CG140.2</v>
      </c>
      <c r="I15016" s="4" t="str">
        <f t="shared" si="469"/>
        <v>DGND</v>
      </c>
    </row>
    <row r="15017" spans="1:9">
      <c r="A15017" t="s">
        <v>261</v>
      </c>
      <c r="B15017" t="s">
        <v>7441</v>
      </c>
      <c r="C15017" t="s">
        <v>9870</v>
      </c>
      <c r="D15017">
        <v>1</v>
      </c>
      <c r="E15017" t="s">
        <v>9064</v>
      </c>
      <c r="F15017">
        <v>1</v>
      </c>
      <c r="G15017">
        <v>1</v>
      </c>
      <c r="H15017" s="4" t="str">
        <f t="shared" si="468"/>
        <v>3CG141.1</v>
      </c>
      <c r="I15017" s="4" t="str">
        <f t="shared" si="469"/>
        <v>SG3_P5_VDDIO</v>
      </c>
    </row>
    <row r="15018" spans="1:9">
      <c r="A15018" t="s">
        <v>261</v>
      </c>
      <c r="B15018" t="s">
        <v>7441</v>
      </c>
      <c r="C15018" t="s">
        <v>9870</v>
      </c>
      <c r="D15018">
        <v>2</v>
      </c>
      <c r="E15018" t="s">
        <v>169</v>
      </c>
      <c r="F15018">
        <v>2</v>
      </c>
      <c r="G15018">
        <v>2</v>
      </c>
      <c r="H15018" s="4" t="str">
        <f t="shared" si="468"/>
        <v>3CG141.2</v>
      </c>
      <c r="I15018" s="4" t="str">
        <f t="shared" si="469"/>
        <v>DGND</v>
      </c>
    </row>
    <row r="15019" spans="1:9">
      <c r="A15019" t="s">
        <v>261</v>
      </c>
      <c r="B15019" t="s">
        <v>7441</v>
      </c>
      <c r="C15019" t="s">
        <v>9871</v>
      </c>
      <c r="D15019">
        <v>1</v>
      </c>
      <c r="E15019" t="s">
        <v>4927</v>
      </c>
      <c r="F15019">
        <v>1</v>
      </c>
      <c r="G15019">
        <v>1</v>
      </c>
      <c r="H15019" s="4" t="str">
        <f t="shared" si="468"/>
        <v>3CG143.1</v>
      </c>
      <c r="I15019" s="4" t="str">
        <f t="shared" si="469"/>
        <v>SG3_GPIO_VDDIO</v>
      </c>
    </row>
    <row r="15020" spans="1:9">
      <c r="A15020" t="s">
        <v>261</v>
      </c>
      <c r="B15020" t="s">
        <v>7441</v>
      </c>
      <c r="C15020" t="s">
        <v>9871</v>
      </c>
      <c r="D15020">
        <v>2</v>
      </c>
      <c r="E15020" t="s">
        <v>169</v>
      </c>
      <c r="F15020">
        <v>2</v>
      </c>
      <c r="G15020">
        <v>2</v>
      </c>
      <c r="H15020" s="4" t="str">
        <f t="shared" si="468"/>
        <v>3CG143.2</v>
      </c>
      <c r="I15020" s="4" t="str">
        <f t="shared" si="469"/>
        <v>DGND</v>
      </c>
    </row>
    <row r="15021" spans="1:9">
      <c r="A15021" t="s">
        <v>261</v>
      </c>
      <c r="B15021" t="s">
        <v>7441</v>
      </c>
      <c r="C15021" t="s">
        <v>7461</v>
      </c>
      <c r="D15021">
        <v>1</v>
      </c>
      <c r="E15021" t="s">
        <v>4516</v>
      </c>
      <c r="F15021">
        <v>1</v>
      </c>
      <c r="G15021">
        <v>1</v>
      </c>
      <c r="H15021" s="4" t="str">
        <f t="shared" si="468"/>
        <v>3CG144.1</v>
      </c>
      <c r="I15021" s="4" t="str">
        <f t="shared" si="469"/>
        <v>SG3_SRC_DVDD33</v>
      </c>
    </row>
    <row r="15022" spans="1:9">
      <c r="A15022" t="s">
        <v>261</v>
      </c>
      <c r="B15022" t="s">
        <v>7441</v>
      </c>
      <c r="C15022" t="s">
        <v>7461</v>
      </c>
      <c r="D15022">
        <v>2</v>
      </c>
      <c r="E15022" t="s">
        <v>169</v>
      </c>
      <c r="F15022">
        <v>2</v>
      </c>
      <c r="G15022">
        <v>2</v>
      </c>
      <c r="H15022" s="4" t="str">
        <f t="shared" si="468"/>
        <v>3CG144.2</v>
      </c>
      <c r="I15022" s="4" t="str">
        <f t="shared" si="469"/>
        <v>DGND</v>
      </c>
    </row>
    <row r="15023" spans="1:9">
      <c r="A15023" t="s">
        <v>261</v>
      </c>
      <c r="B15023" t="s">
        <v>7441</v>
      </c>
      <c r="C15023" t="s">
        <v>7462</v>
      </c>
      <c r="D15023">
        <v>1</v>
      </c>
      <c r="E15023" t="s">
        <v>9063</v>
      </c>
      <c r="F15023">
        <v>1</v>
      </c>
      <c r="G15023">
        <v>1</v>
      </c>
      <c r="H15023" s="4" t="str">
        <f t="shared" si="468"/>
        <v>3CG145.1</v>
      </c>
      <c r="I15023" s="4" t="str">
        <f t="shared" si="469"/>
        <v>SG3_P1_VDDIO</v>
      </c>
    </row>
    <row r="15024" spans="1:9">
      <c r="A15024" t="s">
        <v>261</v>
      </c>
      <c r="B15024" t="s">
        <v>7441</v>
      </c>
      <c r="C15024" t="s">
        <v>7462</v>
      </c>
      <c r="D15024">
        <v>2</v>
      </c>
      <c r="E15024" t="s">
        <v>169</v>
      </c>
      <c r="F15024">
        <v>2</v>
      </c>
      <c r="G15024">
        <v>2</v>
      </c>
      <c r="H15024" s="4" t="str">
        <f t="shared" si="468"/>
        <v>3CG145.2</v>
      </c>
      <c r="I15024" s="4" t="str">
        <f t="shared" si="469"/>
        <v>DGND</v>
      </c>
    </row>
    <row r="15025" spans="1:9">
      <c r="A15025" t="s">
        <v>261</v>
      </c>
      <c r="B15025" t="s">
        <v>7441</v>
      </c>
      <c r="C15025" t="s">
        <v>7463</v>
      </c>
      <c r="D15025">
        <v>1</v>
      </c>
      <c r="E15025" t="s">
        <v>9063</v>
      </c>
      <c r="F15025">
        <v>1</v>
      </c>
      <c r="G15025">
        <v>1</v>
      </c>
      <c r="H15025" s="4" t="str">
        <f t="shared" si="468"/>
        <v>3CG146.1</v>
      </c>
      <c r="I15025" s="4" t="str">
        <f t="shared" si="469"/>
        <v>SG3_P1_VDDIO</v>
      </c>
    </row>
    <row r="15026" spans="1:9">
      <c r="A15026" t="s">
        <v>261</v>
      </c>
      <c r="B15026" t="s">
        <v>7441</v>
      </c>
      <c r="C15026" t="s">
        <v>7463</v>
      </c>
      <c r="D15026">
        <v>2</v>
      </c>
      <c r="E15026" t="s">
        <v>169</v>
      </c>
      <c r="F15026">
        <v>2</v>
      </c>
      <c r="G15026">
        <v>2</v>
      </c>
      <c r="H15026" s="4" t="str">
        <f t="shared" si="468"/>
        <v>3CG146.2</v>
      </c>
      <c r="I15026" s="4" t="str">
        <f t="shared" si="469"/>
        <v>DGND</v>
      </c>
    </row>
    <row r="15027" spans="1:9">
      <c r="A15027" t="s">
        <v>261</v>
      </c>
      <c r="B15027" t="s">
        <v>7441</v>
      </c>
      <c r="C15027" t="s">
        <v>7464</v>
      </c>
      <c r="D15027">
        <v>1</v>
      </c>
      <c r="E15027" t="s">
        <v>9063</v>
      </c>
      <c r="F15027">
        <v>1</v>
      </c>
      <c r="G15027">
        <v>1</v>
      </c>
      <c r="H15027" s="4" t="str">
        <f t="shared" si="468"/>
        <v>3CG147.1</v>
      </c>
      <c r="I15027" s="4" t="str">
        <f t="shared" si="469"/>
        <v>SG3_P1_VDDIO</v>
      </c>
    </row>
    <row r="15028" spans="1:9">
      <c r="A15028" t="s">
        <v>261</v>
      </c>
      <c r="B15028" t="s">
        <v>7441</v>
      </c>
      <c r="C15028" t="s">
        <v>7464</v>
      </c>
      <c r="D15028">
        <v>2</v>
      </c>
      <c r="E15028" t="s">
        <v>169</v>
      </c>
      <c r="F15028">
        <v>2</v>
      </c>
      <c r="G15028">
        <v>2</v>
      </c>
      <c r="H15028" s="4" t="str">
        <f t="shared" si="468"/>
        <v>3CG147.2</v>
      </c>
      <c r="I15028" s="4" t="str">
        <f t="shared" si="469"/>
        <v>DGND</v>
      </c>
    </row>
    <row r="15029" spans="1:9">
      <c r="A15029" t="s">
        <v>261</v>
      </c>
      <c r="B15029" t="s">
        <v>7441</v>
      </c>
      <c r="C15029" t="s">
        <v>7465</v>
      </c>
      <c r="D15029">
        <v>1</v>
      </c>
      <c r="E15029" t="s">
        <v>9063</v>
      </c>
      <c r="F15029">
        <v>1</v>
      </c>
      <c r="G15029">
        <v>1</v>
      </c>
      <c r="H15029" s="4" t="str">
        <f t="shared" si="468"/>
        <v>3CG148.1</v>
      </c>
      <c r="I15029" s="4" t="str">
        <f t="shared" si="469"/>
        <v>SG3_P1_VDDIO</v>
      </c>
    </row>
    <row r="15030" spans="1:9">
      <c r="A15030" t="s">
        <v>261</v>
      </c>
      <c r="B15030" t="s">
        <v>7441</v>
      </c>
      <c r="C15030" t="s">
        <v>7465</v>
      </c>
      <c r="D15030">
        <v>2</v>
      </c>
      <c r="E15030" t="s">
        <v>169</v>
      </c>
      <c r="F15030">
        <v>2</v>
      </c>
      <c r="G15030">
        <v>2</v>
      </c>
      <c r="H15030" s="4" t="str">
        <f t="shared" si="468"/>
        <v>3CG148.2</v>
      </c>
      <c r="I15030" s="4" t="str">
        <f t="shared" si="469"/>
        <v>DGND</v>
      </c>
    </row>
    <row r="15031" spans="1:9">
      <c r="A15031" t="s">
        <v>261</v>
      </c>
      <c r="B15031" t="s">
        <v>7441</v>
      </c>
      <c r="C15031" t="s">
        <v>7466</v>
      </c>
      <c r="D15031">
        <v>1</v>
      </c>
      <c r="E15031" t="s">
        <v>4516</v>
      </c>
      <c r="F15031">
        <v>1</v>
      </c>
      <c r="G15031">
        <v>1</v>
      </c>
      <c r="H15031" s="4" t="str">
        <f t="shared" si="468"/>
        <v>3CG149.1</v>
      </c>
      <c r="I15031" s="4" t="str">
        <f t="shared" si="469"/>
        <v>SG3_SRC_DVDD33</v>
      </c>
    </row>
    <row r="15032" spans="1:9">
      <c r="A15032" t="s">
        <v>261</v>
      </c>
      <c r="B15032" t="s">
        <v>7441</v>
      </c>
      <c r="C15032" t="s">
        <v>7466</v>
      </c>
      <c r="D15032">
        <v>2</v>
      </c>
      <c r="E15032" t="s">
        <v>169</v>
      </c>
      <c r="F15032">
        <v>2</v>
      </c>
      <c r="G15032">
        <v>2</v>
      </c>
      <c r="H15032" s="4" t="str">
        <f t="shared" si="468"/>
        <v>3CG149.2</v>
      </c>
      <c r="I15032" s="4" t="str">
        <f t="shared" si="469"/>
        <v>DGND</v>
      </c>
    </row>
    <row r="15033" spans="1:9">
      <c r="A15033" t="s">
        <v>261</v>
      </c>
      <c r="B15033" t="s">
        <v>7441</v>
      </c>
      <c r="C15033" t="s">
        <v>7467</v>
      </c>
      <c r="D15033">
        <v>1</v>
      </c>
      <c r="E15033" t="s">
        <v>9064</v>
      </c>
      <c r="F15033">
        <v>1</v>
      </c>
      <c r="G15033">
        <v>1</v>
      </c>
      <c r="H15033" s="4" t="str">
        <f t="shared" si="468"/>
        <v>3CG150.1</v>
      </c>
      <c r="I15033" s="4" t="str">
        <f t="shared" si="469"/>
        <v>SG3_P5_VDDIO</v>
      </c>
    </row>
    <row r="15034" spans="1:9">
      <c r="A15034" t="s">
        <v>261</v>
      </c>
      <c r="B15034" t="s">
        <v>7441</v>
      </c>
      <c r="C15034" t="s">
        <v>7467</v>
      </c>
      <c r="D15034">
        <v>2</v>
      </c>
      <c r="E15034" t="s">
        <v>169</v>
      </c>
      <c r="F15034">
        <v>2</v>
      </c>
      <c r="G15034">
        <v>2</v>
      </c>
      <c r="H15034" s="4" t="str">
        <f t="shared" si="468"/>
        <v>3CG150.2</v>
      </c>
      <c r="I15034" s="4" t="str">
        <f t="shared" si="469"/>
        <v>DGND</v>
      </c>
    </row>
    <row r="15035" spans="1:9">
      <c r="A15035" t="s">
        <v>261</v>
      </c>
      <c r="B15035" t="s">
        <v>7441</v>
      </c>
      <c r="C15035" t="s">
        <v>7468</v>
      </c>
      <c r="D15035">
        <v>1</v>
      </c>
      <c r="E15035" t="s">
        <v>9064</v>
      </c>
      <c r="F15035">
        <v>1</v>
      </c>
      <c r="G15035">
        <v>1</v>
      </c>
      <c r="H15035" s="4" t="str">
        <f t="shared" si="468"/>
        <v>3CG151.1</v>
      </c>
      <c r="I15035" s="4" t="str">
        <f t="shared" si="469"/>
        <v>SG3_P5_VDDIO</v>
      </c>
    </row>
    <row r="15036" spans="1:9">
      <c r="A15036" t="s">
        <v>261</v>
      </c>
      <c r="B15036" t="s">
        <v>7441</v>
      </c>
      <c r="C15036" t="s">
        <v>7468</v>
      </c>
      <c r="D15036">
        <v>2</v>
      </c>
      <c r="E15036" t="s">
        <v>169</v>
      </c>
      <c r="F15036">
        <v>2</v>
      </c>
      <c r="G15036">
        <v>2</v>
      </c>
      <c r="H15036" s="4" t="str">
        <f t="shared" si="468"/>
        <v>3CG151.2</v>
      </c>
      <c r="I15036" s="4" t="str">
        <f t="shared" si="469"/>
        <v>DGND</v>
      </c>
    </row>
    <row r="15037" spans="1:9">
      <c r="A15037" t="s">
        <v>261</v>
      </c>
      <c r="B15037" t="s">
        <v>7441</v>
      </c>
      <c r="C15037" t="s">
        <v>7469</v>
      </c>
      <c r="D15037">
        <v>1</v>
      </c>
      <c r="E15037" t="s">
        <v>9064</v>
      </c>
      <c r="F15037">
        <v>1</v>
      </c>
      <c r="G15037">
        <v>1</v>
      </c>
      <c r="H15037" s="4" t="str">
        <f t="shared" si="468"/>
        <v>3CG152.1</v>
      </c>
      <c r="I15037" s="4" t="str">
        <f t="shared" si="469"/>
        <v>SG3_P5_VDDIO</v>
      </c>
    </row>
    <row r="15038" spans="1:9">
      <c r="A15038" t="s">
        <v>261</v>
      </c>
      <c r="B15038" t="s">
        <v>7441</v>
      </c>
      <c r="C15038" t="s">
        <v>7469</v>
      </c>
      <c r="D15038">
        <v>2</v>
      </c>
      <c r="E15038" t="s">
        <v>169</v>
      </c>
      <c r="F15038">
        <v>2</v>
      </c>
      <c r="G15038">
        <v>2</v>
      </c>
      <c r="H15038" s="4" t="str">
        <f t="shared" si="468"/>
        <v>3CG152.2</v>
      </c>
      <c r="I15038" s="4" t="str">
        <f t="shared" si="469"/>
        <v>DGND</v>
      </c>
    </row>
    <row r="15039" spans="1:9">
      <c r="A15039" t="s">
        <v>261</v>
      </c>
      <c r="B15039" t="s">
        <v>7441</v>
      </c>
      <c r="C15039" t="s">
        <v>7470</v>
      </c>
      <c r="D15039">
        <v>1</v>
      </c>
      <c r="E15039" t="s">
        <v>4516</v>
      </c>
      <c r="F15039">
        <v>1</v>
      </c>
      <c r="G15039">
        <v>1</v>
      </c>
      <c r="H15039" s="4" t="str">
        <f t="shared" si="468"/>
        <v>3CG154.1</v>
      </c>
      <c r="I15039" s="4" t="str">
        <f t="shared" si="469"/>
        <v>SG3_SRC_DVDD33</v>
      </c>
    </row>
    <row r="15040" spans="1:9">
      <c r="A15040" t="s">
        <v>261</v>
      </c>
      <c r="B15040" t="s">
        <v>7441</v>
      </c>
      <c r="C15040" t="s">
        <v>7470</v>
      </c>
      <c r="D15040">
        <v>2</v>
      </c>
      <c r="E15040" t="s">
        <v>169</v>
      </c>
      <c r="F15040">
        <v>2</v>
      </c>
      <c r="G15040">
        <v>2</v>
      </c>
      <c r="H15040" s="4" t="str">
        <f t="shared" si="468"/>
        <v>3CG154.2</v>
      </c>
      <c r="I15040" s="4" t="str">
        <f t="shared" si="469"/>
        <v>DGND</v>
      </c>
    </row>
    <row r="15041" spans="1:9">
      <c r="A15041" t="s">
        <v>261</v>
      </c>
      <c r="B15041" t="s">
        <v>7441</v>
      </c>
      <c r="C15041" t="s">
        <v>8435</v>
      </c>
      <c r="D15041">
        <v>1</v>
      </c>
      <c r="E15041" t="s">
        <v>4516</v>
      </c>
      <c r="F15041">
        <v>1</v>
      </c>
      <c r="G15041">
        <v>1</v>
      </c>
      <c r="H15041" s="4" t="str">
        <f t="shared" si="468"/>
        <v>3CG180.1</v>
      </c>
      <c r="I15041" s="4" t="str">
        <f t="shared" si="469"/>
        <v>SG3_SRC_DVDD33</v>
      </c>
    </row>
    <row r="15042" spans="1:9">
      <c r="A15042" t="s">
        <v>261</v>
      </c>
      <c r="B15042" t="s">
        <v>7441</v>
      </c>
      <c r="C15042" t="s">
        <v>8435</v>
      </c>
      <c r="D15042">
        <v>2</v>
      </c>
      <c r="E15042" t="s">
        <v>169</v>
      </c>
      <c r="F15042">
        <v>2</v>
      </c>
      <c r="G15042">
        <v>2</v>
      </c>
      <c r="H15042" s="4" t="str">
        <f t="shared" ref="H15042:H15105" si="470">CONCATENATE(C15042,".",F15042)</f>
        <v>3CG180.2</v>
      </c>
      <c r="I15042" s="4" t="str">
        <f t="shared" ref="I15042:I15105" si="471">E15042</f>
        <v>DGND</v>
      </c>
    </row>
    <row r="15043" spans="1:9">
      <c r="A15043" t="s">
        <v>261</v>
      </c>
      <c r="B15043" t="s">
        <v>7441</v>
      </c>
      <c r="C15043" t="s">
        <v>8436</v>
      </c>
      <c r="D15043">
        <v>1</v>
      </c>
      <c r="E15043" t="s">
        <v>4516</v>
      </c>
      <c r="F15043">
        <v>1</v>
      </c>
      <c r="G15043">
        <v>1</v>
      </c>
      <c r="H15043" s="4" t="str">
        <f t="shared" si="470"/>
        <v>3CG181.1</v>
      </c>
      <c r="I15043" s="4" t="str">
        <f t="shared" si="471"/>
        <v>SG3_SRC_DVDD33</v>
      </c>
    </row>
    <row r="15044" spans="1:9">
      <c r="A15044" t="s">
        <v>261</v>
      </c>
      <c r="B15044" t="s">
        <v>7441</v>
      </c>
      <c r="C15044" t="s">
        <v>8436</v>
      </c>
      <c r="D15044">
        <v>2</v>
      </c>
      <c r="E15044" t="s">
        <v>169</v>
      </c>
      <c r="F15044">
        <v>2</v>
      </c>
      <c r="G15044">
        <v>2</v>
      </c>
      <c r="H15044" s="4" t="str">
        <f t="shared" si="470"/>
        <v>3CG181.2</v>
      </c>
      <c r="I15044" s="4" t="str">
        <f t="shared" si="471"/>
        <v>DGND</v>
      </c>
    </row>
    <row r="15045" spans="1:9">
      <c r="A15045" t="s">
        <v>261</v>
      </c>
      <c r="B15045" t="s">
        <v>7441</v>
      </c>
      <c r="C15045" t="s">
        <v>8437</v>
      </c>
      <c r="D15045">
        <v>1</v>
      </c>
      <c r="E15045" t="s">
        <v>4516</v>
      </c>
      <c r="F15045">
        <v>1</v>
      </c>
      <c r="G15045">
        <v>1</v>
      </c>
      <c r="H15045" s="4" t="str">
        <f t="shared" si="470"/>
        <v>3CG182.1</v>
      </c>
      <c r="I15045" s="4" t="str">
        <f t="shared" si="471"/>
        <v>SG3_SRC_DVDD33</v>
      </c>
    </row>
    <row r="15046" spans="1:9">
      <c r="A15046" t="s">
        <v>261</v>
      </c>
      <c r="B15046" t="s">
        <v>7441</v>
      </c>
      <c r="C15046" t="s">
        <v>8437</v>
      </c>
      <c r="D15046">
        <v>2</v>
      </c>
      <c r="E15046" t="s">
        <v>169</v>
      </c>
      <c r="F15046">
        <v>2</v>
      </c>
      <c r="G15046">
        <v>2</v>
      </c>
      <c r="H15046" s="4" t="str">
        <f t="shared" si="470"/>
        <v>3CG182.2</v>
      </c>
      <c r="I15046" s="4" t="str">
        <f t="shared" si="471"/>
        <v>DGND</v>
      </c>
    </row>
    <row r="15047" spans="1:9">
      <c r="A15047" t="s">
        <v>261</v>
      </c>
      <c r="B15047" t="s">
        <v>7441</v>
      </c>
      <c r="C15047" t="s">
        <v>8438</v>
      </c>
      <c r="D15047">
        <v>1</v>
      </c>
      <c r="E15047" t="s">
        <v>4516</v>
      </c>
      <c r="F15047">
        <v>1</v>
      </c>
      <c r="G15047">
        <v>1</v>
      </c>
      <c r="H15047" s="4" t="str">
        <f t="shared" si="470"/>
        <v>3CG183.1</v>
      </c>
      <c r="I15047" s="4" t="str">
        <f t="shared" si="471"/>
        <v>SG3_SRC_DVDD33</v>
      </c>
    </row>
    <row r="15048" spans="1:9">
      <c r="A15048" t="s">
        <v>261</v>
      </c>
      <c r="B15048" t="s">
        <v>7441</v>
      </c>
      <c r="C15048" t="s">
        <v>8438</v>
      </c>
      <c r="D15048">
        <v>2</v>
      </c>
      <c r="E15048" t="s">
        <v>169</v>
      </c>
      <c r="F15048">
        <v>2</v>
      </c>
      <c r="G15048">
        <v>2</v>
      </c>
      <c r="H15048" s="4" t="str">
        <f t="shared" si="470"/>
        <v>3CG183.2</v>
      </c>
      <c r="I15048" s="4" t="str">
        <f t="shared" si="471"/>
        <v>DGND</v>
      </c>
    </row>
    <row r="15049" spans="1:9">
      <c r="A15049" t="s">
        <v>261</v>
      </c>
      <c r="B15049" t="s">
        <v>7441</v>
      </c>
      <c r="C15049" t="s">
        <v>7471</v>
      </c>
      <c r="D15049">
        <v>1</v>
      </c>
      <c r="E15049" t="s">
        <v>4927</v>
      </c>
      <c r="F15049">
        <v>1</v>
      </c>
      <c r="G15049">
        <v>1</v>
      </c>
      <c r="H15049" s="4" t="str">
        <f t="shared" si="470"/>
        <v>3RG64.1</v>
      </c>
      <c r="I15049" s="4" t="str">
        <f t="shared" si="471"/>
        <v>SG3_GPIO_VDDIO</v>
      </c>
    </row>
    <row r="15050" spans="1:9">
      <c r="A15050" t="s">
        <v>261</v>
      </c>
      <c r="B15050" t="s">
        <v>7441</v>
      </c>
      <c r="C15050" t="s">
        <v>7471</v>
      </c>
      <c r="D15050">
        <v>2</v>
      </c>
      <c r="E15050" t="s">
        <v>4516</v>
      </c>
      <c r="F15050">
        <v>2</v>
      </c>
      <c r="G15050">
        <v>2</v>
      </c>
      <c r="H15050" s="4" t="str">
        <f t="shared" si="470"/>
        <v>3RG64.2</v>
      </c>
      <c r="I15050" s="4" t="str">
        <f t="shared" si="471"/>
        <v>SG3_SRC_DVDD33</v>
      </c>
    </row>
    <row r="15051" spans="1:9">
      <c r="A15051" t="s">
        <v>261</v>
      </c>
      <c r="B15051" t="s">
        <v>7441</v>
      </c>
      <c r="C15051" t="s">
        <v>9545</v>
      </c>
      <c r="D15051" t="s">
        <v>2998</v>
      </c>
      <c r="E15051" t="s">
        <v>4927</v>
      </c>
      <c r="F15051" t="s">
        <v>432</v>
      </c>
      <c r="G15051" t="s">
        <v>2998</v>
      </c>
      <c r="H15051" s="4" t="str">
        <f t="shared" si="470"/>
        <v>GOLD3.L7</v>
      </c>
      <c r="I15051" s="4" t="str">
        <f t="shared" si="471"/>
        <v>SG3_GPIO_VDDIO</v>
      </c>
    </row>
    <row r="15052" spans="1:9">
      <c r="A15052" t="s">
        <v>261</v>
      </c>
      <c r="B15052" t="s">
        <v>7441</v>
      </c>
      <c r="C15052" t="s">
        <v>9545</v>
      </c>
      <c r="D15052" t="s">
        <v>2999</v>
      </c>
      <c r="E15052" t="s">
        <v>4927</v>
      </c>
      <c r="F15052" t="s">
        <v>1596</v>
      </c>
      <c r="G15052" t="s">
        <v>2999</v>
      </c>
      <c r="H15052" s="4" t="str">
        <f t="shared" si="470"/>
        <v>GOLD3.M9</v>
      </c>
      <c r="I15052" s="4" t="str">
        <f t="shared" si="471"/>
        <v>SG3_GPIO_VDDIO</v>
      </c>
    </row>
    <row r="15053" spans="1:9">
      <c r="A15053" t="s">
        <v>261</v>
      </c>
      <c r="B15053" t="s">
        <v>7441</v>
      </c>
      <c r="C15053" t="s">
        <v>9545</v>
      </c>
      <c r="D15053" t="s">
        <v>1563</v>
      </c>
      <c r="E15053" t="s">
        <v>4927</v>
      </c>
      <c r="F15053" t="s">
        <v>1336</v>
      </c>
      <c r="G15053" t="s">
        <v>1563</v>
      </c>
      <c r="H15053" s="4" t="str">
        <f t="shared" si="470"/>
        <v>GOLD3.R6</v>
      </c>
      <c r="I15053" s="4" t="str">
        <f t="shared" si="471"/>
        <v>SG3_GPIO_VDDIO</v>
      </c>
    </row>
    <row r="15054" spans="1:9">
      <c r="A15054" t="s">
        <v>261</v>
      </c>
      <c r="B15054" t="s">
        <v>7441</v>
      </c>
      <c r="C15054" t="s">
        <v>9545</v>
      </c>
      <c r="D15054" t="s">
        <v>1565</v>
      </c>
      <c r="E15054" t="s">
        <v>4927</v>
      </c>
      <c r="F15054" t="s">
        <v>321</v>
      </c>
      <c r="G15054" t="s">
        <v>1565</v>
      </c>
      <c r="H15054" s="4" t="str">
        <f t="shared" si="470"/>
        <v>GOLD3.T6</v>
      </c>
      <c r="I15054" s="4" t="str">
        <f t="shared" si="471"/>
        <v>SG3_GPIO_VDDIO</v>
      </c>
    </row>
    <row r="15055" spans="1:9">
      <c r="A15055" t="s">
        <v>261</v>
      </c>
      <c r="B15055" t="s">
        <v>7441</v>
      </c>
      <c r="C15055" t="s">
        <v>9545</v>
      </c>
      <c r="D15055" t="s">
        <v>3001</v>
      </c>
      <c r="E15055" t="s">
        <v>4928</v>
      </c>
      <c r="F15055" t="s">
        <v>429</v>
      </c>
      <c r="G15055" t="s">
        <v>3001</v>
      </c>
      <c r="H15055" s="4" t="str">
        <f t="shared" si="470"/>
        <v>GOLD3.H7</v>
      </c>
      <c r="I15055" s="4" t="str">
        <f t="shared" si="471"/>
        <v>SG3_P0_LDOOUT</v>
      </c>
    </row>
    <row r="15056" spans="1:9">
      <c r="A15056" t="s">
        <v>261</v>
      </c>
      <c r="B15056" t="s">
        <v>7441</v>
      </c>
      <c r="C15056" t="s">
        <v>9545</v>
      </c>
      <c r="D15056" t="s">
        <v>3002</v>
      </c>
      <c r="E15056" t="s">
        <v>4928</v>
      </c>
      <c r="F15056" t="s">
        <v>430</v>
      </c>
      <c r="G15056" t="s">
        <v>3002</v>
      </c>
      <c r="H15056" s="4" t="str">
        <f t="shared" si="470"/>
        <v>GOLD3.H8</v>
      </c>
      <c r="I15056" s="4" t="str">
        <f t="shared" si="471"/>
        <v>SG3_P0_LDOOUT</v>
      </c>
    </row>
    <row r="15057" spans="1:9">
      <c r="A15057" t="s">
        <v>261</v>
      </c>
      <c r="B15057" t="s">
        <v>7441</v>
      </c>
      <c r="C15057" t="s">
        <v>9545</v>
      </c>
      <c r="D15057" t="s">
        <v>3003</v>
      </c>
      <c r="E15057" t="s">
        <v>9062</v>
      </c>
      <c r="F15057" t="s">
        <v>213</v>
      </c>
      <c r="G15057" t="s">
        <v>3003</v>
      </c>
      <c r="H15057" s="4" t="str">
        <f t="shared" si="470"/>
        <v>GOLD3.B1</v>
      </c>
      <c r="I15057" s="4" t="str">
        <f t="shared" si="471"/>
        <v>SG3_P0_VDDIO</v>
      </c>
    </row>
    <row r="15058" spans="1:9">
      <c r="A15058" t="s">
        <v>261</v>
      </c>
      <c r="B15058" t="s">
        <v>7441</v>
      </c>
      <c r="C15058" t="s">
        <v>9545</v>
      </c>
      <c r="D15058" t="s">
        <v>3004</v>
      </c>
      <c r="E15058" t="s">
        <v>9062</v>
      </c>
      <c r="F15058" t="s">
        <v>312</v>
      </c>
      <c r="G15058" t="s">
        <v>3004</v>
      </c>
      <c r="H15058" s="4" t="str">
        <f t="shared" si="470"/>
        <v>GOLD3.F1</v>
      </c>
      <c r="I15058" s="4" t="str">
        <f t="shared" si="471"/>
        <v>SG3_P0_VDDIO</v>
      </c>
    </row>
    <row r="15059" spans="1:9">
      <c r="A15059" t="s">
        <v>261</v>
      </c>
      <c r="B15059" t="s">
        <v>7441</v>
      </c>
      <c r="C15059" t="s">
        <v>9545</v>
      </c>
      <c r="D15059" t="s">
        <v>3005</v>
      </c>
      <c r="E15059" t="s">
        <v>9062</v>
      </c>
      <c r="F15059" t="s">
        <v>360</v>
      </c>
      <c r="G15059" t="s">
        <v>3005</v>
      </c>
      <c r="H15059" s="4" t="str">
        <f t="shared" si="470"/>
        <v>GOLD3.F2</v>
      </c>
      <c r="I15059" s="4" t="str">
        <f t="shared" si="471"/>
        <v>SG3_P0_VDDIO</v>
      </c>
    </row>
    <row r="15060" spans="1:9">
      <c r="A15060" t="s">
        <v>261</v>
      </c>
      <c r="B15060" t="s">
        <v>7441</v>
      </c>
      <c r="C15060" t="s">
        <v>9545</v>
      </c>
      <c r="D15060" t="s">
        <v>3006</v>
      </c>
      <c r="E15060" t="s">
        <v>4929</v>
      </c>
      <c r="F15060" t="s">
        <v>270</v>
      </c>
      <c r="G15060" t="s">
        <v>3006</v>
      </c>
      <c r="H15060" s="4" t="str">
        <f t="shared" si="470"/>
        <v>GOLD3.K13</v>
      </c>
      <c r="I15060" s="4" t="str">
        <f t="shared" si="471"/>
        <v>SG3_P1_LDOOUT</v>
      </c>
    </row>
    <row r="15061" spans="1:9">
      <c r="A15061" t="s">
        <v>261</v>
      </c>
      <c r="B15061" t="s">
        <v>7441</v>
      </c>
      <c r="C15061" t="s">
        <v>9545</v>
      </c>
      <c r="D15061" t="s">
        <v>3007</v>
      </c>
      <c r="E15061" t="s">
        <v>4929</v>
      </c>
      <c r="F15061" t="s">
        <v>454</v>
      </c>
      <c r="G15061" t="s">
        <v>3007</v>
      </c>
      <c r="H15061" s="4" t="str">
        <f t="shared" si="470"/>
        <v>GOLD3.L13</v>
      </c>
      <c r="I15061" s="4" t="str">
        <f t="shared" si="471"/>
        <v>SG3_P1_LDOOUT</v>
      </c>
    </row>
    <row r="15062" spans="1:9">
      <c r="A15062" t="s">
        <v>261</v>
      </c>
      <c r="B15062" t="s">
        <v>7441</v>
      </c>
      <c r="C15062" t="s">
        <v>9545</v>
      </c>
      <c r="D15062" t="s">
        <v>3008</v>
      </c>
      <c r="E15062" t="s">
        <v>9063</v>
      </c>
      <c r="F15062" t="s">
        <v>1385</v>
      </c>
      <c r="G15062" t="s">
        <v>3008</v>
      </c>
      <c r="H15062" s="4" t="str">
        <f t="shared" si="470"/>
        <v>GOLD3.R19</v>
      </c>
      <c r="I15062" s="4" t="str">
        <f t="shared" si="471"/>
        <v>SG3_P1_VDDIO</v>
      </c>
    </row>
    <row r="15063" spans="1:9">
      <c r="A15063" t="s">
        <v>261</v>
      </c>
      <c r="B15063" t="s">
        <v>7441</v>
      </c>
      <c r="C15063" t="s">
        <v>9545</v>
      </c>
      <c r="D15063" t="s">
        <v>3009</v>
      </c>
      <c r="E15063" t="s">
        <v>9063</v>
      </c>
      <c r="F15063" t="s">
        <v>1609</v>
      </c>
      <c r="G15063" t="s">
        <v>3009</v>
      </c>
      <c r="H15063" s="4" t="str">
        <f t="shared" si="470"/>
        <v>GOLD3.T18</v>
      </c>
      <c r="I15063" s="4" t="str">
        <f t="shared" si="471"/>
        <v>SG3_P1_VDDIO</v>
      </c>
    </row>
    <row r="15064" spans="1:9">
      <c r="A15064" t="s">
        <v>261</v>
      </c>
      <c r="B15064" t="s">
        <v>7441</v>
      </c>
      <c r="C15064" t="s">
        <v>9545</v>
      </c>
      <c r="D15064" t="s">
        <v>1567</v>
      </c>
      <c r="E15064" t="s">
        <v>4930</v>
      </c>
      <c r="F15064" t="s">
        <v>269</v>
      </c>
      <c r="G15064" t="s">
        <v>1567</v>
      </c>
      <c r="H15064" s="4" t="str">
        <f t="shared" si="470"/>
        <v>GOLD3.K12</v>
      </c>
      <c r="I15064" s="4" t="str">
        <f t="shared" si="471"/>
        <v>SG3_P5_LDOOUT</v>
      </c>
    </row>
    <row r="15065" spans="1:9">
      <c r="A15065" t="s">
        <v>261</v>
      </c>
      <c r="B15065" t="s">
        <v>7441</v>
      </c>
      <c r="C15065" t="s">
        <v>9545</v>
      </c>
      <c r="D15065" t="s">
        <v>1568</v>
      </c>
      <c r="E15065" t="s">
        <v>4930</v>
      </c>
      <c r="F15065" t="s">
        <v>1590</v>
      </c>
      <c r="G15065" t="s">
        <v>1568</v>
      </c>
      <c r="H15065" s="4" t="str">
        <f t="shared" si="470"/>
        <v>GOLD3.L12</v>
      </c>
      <c r="I15065" s="4" t="str">
        <f t="shared" si="471"/>
        <v>SG3_P5_LDOOUT</v>
      </c>
    </row>
    <row r="15066" spans="1:9">
      <c r="A15066" t="s">
        <v>261</v>
      </c>
      <c r="B15066" t="s">
        <v>7441</v>
      </c>
      <c r="C15066" t="s">
        <v>9545</v>
      </c>
      <c r="D15066" t="s">
        <v>1570</v>
      </c>
      <c r="E15066" t="s">
        <v>9064</v>
      </c>
      <c r="F15066" t="s">
        <v>910</v>
      </c>
      <c r="G15066" t="s">
        <v>1570</v>
      </c>
      <c r="H15066" s="4" t="str">
        <f t="shared" si="470"/>
        <v>GOLD3.D18</v>
      </c>
      <c r="I15066" s="4" t="str">
        <f t="shared" si="471"/>
        <v>SG3_P5_VDDIO</v>
      </c>
    </row>
    <row r="15067" spans="1:9">
      <c r="A15067" t="s">
        <v>261</v>
      </c>
      <c r="B15067" t="s">
        <v>7441</v>
      </c>
      <c r="C15067" t="s">
        <v>9545</v>
      </c>
      <c r="D15067" t="s">
        <v>1572</v>
      </c>
      <c r="E15067" t="s">
        <v>9064</v>
      </c>
      <c r="F15067" t="s">
        <v>1584</v>
      </c>
      <c r="G15067" t="s">
        <v>1572</v>
      </c>
      <c r="H15067" s="4" t="str">
        <f t="shared" si="470"/>
        <v>GOLD3.H18</v>
      </c>
      <c r="I15067" s="4" t="str">
        <f t="shared" si="471"/>
        <v>SG3_P5_VDDIO</v>
      </c>
    </row>
    <row r="15068" spans="1:9">
      <c r="A15068" t="s">
        <v>261</v>
      </c>
      <c r="B15068" t="s">
        <v>7441</v>
      </c>
      <c r="C15068" t="s">
        <v>9545</v>
      </c>
      <c r="D15068" t="s">
        <v>1573</v>
      </c>
      <c r="E15068" t="s">
        <v>9064</v>
      </c>
      <c r="F15068" t="s">
        <v>1585</v>
      </c>
      <c r="G15068" t="s">
        <v>1573</v>
      </c>
      <c r="H15068" s="4" t="str">
        <f t="shared" si="470"/>
        <v>GOLD3.H19</v>
      </c>
      <c r="I15068" s="4" t="str">
        <f t="shared" si="471"/>
        <v>SG3_P5_VDDIO</v>
      </c>
    </row>
    <row r="15069" spans="1:9">
      <c r="A15069" t="s">
        <v>261</v>
      </c>
      <c r="B15069" t="s">
        <v>7441</v>
      </c>
      <c r="C15069" t="s">
        <v>9545</v>
      </c>
      <c r="D15069" t="s">
        <v>3000</v>
      </c>
      <c r="E15069" t="s">
        <v>4927</v>
      </c>
      <c r="F15069" t="s">
        <v>278</v>
      </c>
      <c r="G15069" t="s">
        <v>3000</v>
      </c>
      <c r="H15069" s="4" t="str">
        <f t="shared" si="470"/>
        <v>GOLD3.R15</v>
      </c>
      <c r="I15069" s="4" t="str">
        <f t="shared" si="471"/>
        <v>SG3_GPIO_VDDIO</v>
      </c>
    </row>
    <row r="15070" spans="1:9">
      <c r="A15070" t="s">
        <v>261</v>
      </c>
      <c r="B15070" t="s">
        <v>7441</v>
      </c>
      <c r="C15070" t="s">
        <v>4927</v>
      </c>
      <c r="D15070" t="s">
        <v>173</v>
      </c>
      <c r="E15070" t="s">
        <v>4927</v>
      </c>
      <c r="F15070">
        <v>1</v>
      </c>
      <c r="G15070" t="s">
        <v>173</v>
      </c>
      <c r="H15070" s="4" t="str">
        <f t="shared" si="470"/>
        <v>SG3_GPIO_VDDIO.1</v>
      </c>
      <c r="I15070" s="4" t="str">
        <f t="shared" si="471"/>
        <v>SG3_GPIO_VDDIO</v>
      </c>
    </row>
    <row r="15071" spans="1:9">
      <c r="A15071" t="s">
        <v>261</v>
      </c>
      <c r="B15071" t="s">
        <v>7441</v>
      </c>
      <c r="C15071" t="s">
        <v>4928</v>
      </c>
      <c r="D15071" t="s">
        <v>173</v>
      </c>
      <c r="E15071" t="s">
        <v>4928</v>
      </c>
      <c r="F15071">
        <v>1</v>
      </c>
      <c r="G15071" t="s">
        <v>173</v>
      </c>
      <c r="H15071" s="4" t="str">
        <f t="shared" si="470"/>
        <v>SG3_P0_LDOOUT.1</v>
      </c>
      <c r="I15071" s="4" t="str">
        <f t="shared" si="471"/>
        <v>SG3_P0_LDOOUT</v>
      </c>
    </row>
    <row r="15072" spans="1:9">
      <c r="A15072" t="s">
        <v>261</v>
      </c>
      <c r="B15072" t="s">
        <v>7441</v>
      </c>
      <c r="C15072" t="s">
        <v>4929</v>
      </c>
      <c r="D15072" t="s">
        <v>173</v>
      </c>
      <c r="E15072" t="s">
        <v>4929</v>
      </c>
      <c r="F15072">
        <v>1</v>
      </c>
      <c r="G15072" t="s">
        <v>173</v>
      </c>
      <c r="H15072" s="4" t="str">
        <f t="shared" si="470"/>
        <v>SG3_P1_LDOOUT.1</v>
      </c>
      <c r="I15072" s="4" t="str">
        <f t="shared" si="471"/>
        <v>SG3_P1_LDOOUT</v>
      </c>
    </row>
    <row r="15073" spans="1:9">
      <c r="A15073" t="s">
        <v>261</v>
      </c>
      <c r="B15073" t="s">
        <v>7441</v>
      </c>
      <c r="C15073" t="s">
        <v>4930</v>
      </c>
      <c r="D15073" t="s">
        <v>173</v>
      </c>
      <c r="E15073" t="s">
        <v>4930</v>
      </c>
      <c r="F15073">
        <v>1</v>
      </c>
      <c r="G15073" t="s">
        <v>173</v>
      </c>
      <c r="H15073" s="4" t="str">
        <f t="shared" si="470"/>
        <v>SG3_P5_LDOOUT.1</v>
      </c>
      <c r="I15073" s="4" t="str">
        <f t="shared" si="471"/>
        <v>SG3_P5_LDOOUT</v>
      </c>
    </row>
    <row r="15074" spans="1:9">
      <c r="A15074" t="s">
        <v>261</v>
      </c>
      <c r="B15074" t="s">
        <v>7472</v>
      </c>
      <c r="C15074" t="s">
        <v>7484</v>
      </c>
      <c r="D15074">
        <v>1</v>
      </c>
      <c r="E15074" t="s">
        <v>4932</v>
      </c>
      <c r="F15074">
        <v>1</v>
      </c>
      <c r="G15074">
        <v>1</v>
      </c>
      <c r="H15074" s="4" t="str">
        <f t="shared" si="470"/>
        <v>3CG326.1</v>
      </c>
      <c r="I15074" s="4" t="str">
        <f t="shared" si="471"/>
        <v>SG3_VBAT</v>
      </c>
    </row>
    <row r="15075" spans="1:9">
      <c r="A15075" t="s">
        <v>261</v>
      </c>
      <c r="B15075" t="s">
        <v>7472</v>
      </c>
      <c r="C15075" t="s">
        <v>7484</v>
      </c>
      <c r="D15075">
        <v>2</v>
      </c>
      <c r="E15075" t="s">
        <v>169</v>
      </c>
      <c r="F15075">
        <v>2</v>
      </c>
      <c r="G15075">
        <v>2</v>
      </c>
      <c r="H15075" s="4" t="str">
        <f t="shared" si="470"/>
        <v>3CG326.2</v>
      </c>
      <c r="I15075" s="4" t="str">
        <f t="shared" si="471"/>
        <v>DGND</v>
      </c>
    </row>
    <row r="15076" spans="1:9">
      <c r="A15076" t="s">
        <v>261</v>
      </c>
      <c r="B15076" t="s">
        <v>7472</v>
      </c>
      <c r="C15076" t="s">
        <v>7485</v>
      </c>
      <c r="D15076">
        <v>1</v>
      </c>
      <c r="E15076" t="s">
        <v>4932</v>
      </c>
      <c r="F15076">
        <v>1</v>
      </c>
      <c r="G15076">
        <v>1</v>
      </c>
      <c r="H15076" s="4" t="str">
        <f t="shared" si="470"/>
        <v>3CG327.1</v>
      </c>
      <c r="I15076" s="4" t="str">
        <f t="shared" si="471"/>
        <v>SG3_VBAT</v>
      </c>
    </row>
    <row r="15077" spans="1:9">
      <c r="A15077" t="s">
        <v>261</v>
      </c>
      <c r="B15077" t="s">
        <v>7472</v>
      </c>
      <c r="C15077" t="s">
        <v>7485</v>
      </c>
      <c r="D15077">
        <v>2</v>
      </c>
      <c r="E15077" t="s">
        <v>169</v>
      </c>
      <c r="F15077">
        <v>2</v>
      </c>
      <c r="G15077">
        <v>2</v>
      </c>
      <c r="H15077" s="4" t="str">
        <f t="shared" si="470"/>
        <v>3CG327.2</v>
      </c>
      <c r="I15077" s="4" t="str">
        <f t="shared" si="471"/>
        <v>DGND</v>
      </c>
    </row>
    <row r="15078" spans="1:9">
      <c r="A15078" t="s">
        <v>261</v>
      </c>
      <c r="B15078" t="s">
        <v>7472</v>
      </c>
      <c r="C15078" t="s">
        <v>7486</v>
      </c>
      <c r="D15078">
        <v>1</v>
      </c>
      <c r="E15078" t="s">
        <v>4932</v>
      </c>
      <c r="F15078">
        <v>1</v>
      </c>
      <c r="G15078">
        <v>1</v>
      </c>
      <c r="H15078" s="4" t="str">
        <f t="shared" si="470"/>
        <v>3RG1.1</v>
      </c>
      <c r="I15078" s="4" t="str">
        <f t="shared" si="471"/>
        <v>SG3_VBAT</v>
      </c>
    </row>
    <row r="15079" spans="1:9">
      <c r="A15079" t="s">
        <v>261</v>
      </c>
      <c r="B15079" t="s">
        <v>7472</v>
      </c>
      <c r="C15079" t="s">
        <v>7486</v>
      </c>
      <c r="D15079">
        <v>2</v>
      </c>
      <c r="E15079" t="s">
        <v>466</v>
      </c>
      <c r="F15079">
        <v>2</v>
      </c>
      <c r="G15079">
        <v>2</v>
      </c>
      <c r="H15079" s="4" t="str">
        <f t="shared" si="470"/>
        <v>3RG1.2</v>
      </c>
      <c r="I15079" s="4" t="str">
        <f t="shared" si="471"/>
        <v>VDC</v>
      </c>
    </row>
    <row r="15080" spans="1:9">
      <c r="A15080" t="s">
        <v>261</v>
      </c>
      <c r="B15080" t="s">
        <v>7472</v>
      </c>
      <c r="C15080" t="s">
        <v>9545</v>
      </c>
      <c r="D15080" t="s">
        <v>164</v>
      </c>
      <c r="E15080" t="s">
        <v>4932</v>
      </c>
      <c r="F15080" t="s">
        <v>181</v>
      </c>
      <c r="G15080" t="s">
        <v>164</v>
      </c>
      <c r="H15080" s="4" t="str">
        <f t="shared" si="470"/>
        <v>GOLD3.G7</v>
      </c>
      <c r="I15080" s="4" t="str">
        <f t="shared" si="471"/>
        <v>SG3_VBAT</v>
      </c>
    </row>
    <row r="15081" spans="1:9">
      <c r="A15081" t="s">
        <v>261</v>
      </c>
      <c r="B15081" t="s">
        <v>7472</v>
      </c>
      <c r="C15081" t="s">
        <v>4932</v>
      </c>
      <c r="D15081" t="s">
        <v>173</v>
      </c>
      <c r="E15081" t="s">
        <v>4932</v>
      </c>
      <c r="F15081">
        <v>1</v>
      </c>
      <c r="G15081" t="s">
        <v>173</v>
      </c>
      <c r="H15081" s="4" t="str">
        <f t="shared" si="470"/>
        <v>SG3_VBAT.1</v>
      </c>
      <c r="I15081" s="4" t="str">
        <f t="shared" si="471"/>
        <v>SG3_VBAT</v>
      </c>
    </row>
    <row r="15082" spans="1:9">
      <c r="A15082" t="s">
        <v>261</v>
      </c>
      <c r="B15082" t="s">
        <v>9872</v>
      </c>
      <c r="C15082" t="s">
        <v>5358</v>
      </c>
      <c r="D15082" t="s">
        <v>491</v>
      </c>
      <c r="E15082" t="s">
        <v>490</v>
      </c>
      <c r="F15082">
        <v>1</v>
      </c>
      <c r="G15082" t="s">
        <v>491</v>
      </c>
      <c r="H15082" s="4" t="str">
        <f t="shared" si="470"/>
        <v>1K82.1</v>
      </c>
      <c r="I15082" s="4" t="str">
        <f t="shared" si="471"/>
        <v>VP12</v>
      </c>
    </row>
    <row r="15083" spans="1:9">
      <c r="A15083" t="s">
        <v>261</v>
      </c>
      <c r="B15083" t="s">
        <v>9872</v>
      </c>
      <c r="C15083" t="s">
        <v>5358</v>
      </c>
      <c r="D15083" t="s">
        <v>492</v>
      </c>
      <c r="E15083" t="s">
        <v>761</v>
      </c>
      <c r="F15083">
        <v>4</v>
      </c>
      <c r="G15083" t="s">
        <v>492</v>
      </c>
      <c r="H15083" s="4" t="str">
        <f t="shared" si="470"/>
        <v>1K82.4</v>
      </c>
      <c r="I15083" s="4" t="str">
        <f t="shared" si="471"/>
        <v>S1_WAKE</v>
      </c>
    </row>
    <row r="15084" spans="1:9">
      <c r="A15084" t="s">
        <v>261</v>
      </c>
      <c r="B15084" t="s">
        <v>9872</v>
      </c>
      <c r="C15084" t="s">
        <v>5358</v>
      </c>
      <c r="D15084" t="s">
        <v>493</v>
      </c>
      <c r="E15084" t="s">
        <v>4777</v>
      </c>
      <c r="F15084">
        <v>9</v>
      </c>
      <c r="G15084" t="s">
        <v>493</v>
      </c>
      <c r="H15084" s="4" t="str">
        <f t="shared" si="470"/>
        <v>1K82.9</v>
      </c>
      <c r="I15084" s="4" t="str">
        <f t="shared" si="471"/>
        <v>S3_WAKE</v>
      </c>
    </row>
    <row r="15085" spans="1:9">
      <c r="A15085" t="s">
        <v>261</v>
      </c>
      <c r="B15085" t="s">
        <v>9872</v>
      </c>
      <c r="C15085" t="s">
        <v>5358</v>
      </c>
      <c r="D15085" t="s">
        <v>494</v>
      </c>
      <c r="E15085" t="s">
        <v>9065</v>
      </c>
      <c r="F15085">
        <v>12</v>
      </c>
      <c r="G15085" t="s">
        <v>494</v>
      </c>
      <c r="H15085" s="4" t="str">
        <f t="shared" si="470"/>
        <v>1K82.12</v>
      </c>
      <c r="I15085" s="4" t="str">
        <f t="shared" si="471"/>
        <v>SC_UDB082</v>
      </c>
    </row>
    <row r="15086" spans="1:9">
      <c r="A15086" t="s">
        <v>261</v>
      </c>
      <c r="B15086" t="s">
        <v>9872</v>
      </c>
      <c r="C15086" t="s">
        <v>5358</v>
      </c>
      <c r="D15086" t="s">
        <v>192</v>
      </c>
      <c r="E15086" t="s">
        <v>816</v>
      </c>
      <c r="F15086">
        <v>3</v>
      </c>
      <c r="G15086" t="s">
        <v>192</v>
      </c>
      <c r="H15086" s="4" t="str">
        <f t="shared" si="470"/>
        <v>1K82.3</v>
      </c>
      <c r="I15086" s="4" t="str">
        <f t="shared" si="471"/>
        <v>S1_HSD145</v>
      </c>
    </row>
    <row r="15087" spans="1:9">
      <c r="A15087" t="s">
        <v>261</v>
      </c>
      <c r="B15087" t="s">
        <v>9872</v>
      </c>
      <c r="C15087" t="s">
        <v>5358</v>
      </c>
      <c r="D15087" t="s">
        <v>193</v>
      </c>
      <c r="E15087" t="s">
        <v>4778</v>
      </c>
      <c r="F15087">
        <v>10</v>
      </c>
      <c r="G15087" t="s">
        <v>193</v>
      </c>
      <c r="H15087" s="4" t="str">
        <f t="shared" si="470"/>
        <v>1K82.10</v>
      </c>
      <c r="I15087" s="4" t="str">
        <f t="shared" si="471"/>
        <v>S3_HSD145</v>
      </c>
    </row>
    <row r="15088" spans="1:9">
      <c r="A15088" t="s">
        <v>261</v>
      </c>
      <c r="B15088" t="s">
        <v>9872</v>
      </c>
      <c r="C15088" t="s">
        <v>5358</v>
      </c>
      <c r="D15088" t="s">
        <v>495</v>
      </c>
      <c r="E15088" t="s">
        <v>817</v>
      </c>
      <c r="F15088">
        <v>5</v>
      </c>
      <c r="G15088" t="s">
        <v>495</v>
      </c>
      <c r="H15088" s="4" t="str">
        <f t="shared" si="470"/>
        <v>1K82.5</v>
      </c>
      <c r="I15088" s="4" t="str">
        <f t="shared" si="471"/>
        <v>S1_1_WAKE</v>
      </c>
    </row>
    <row r="15089" spans="1:9">
      <c r="A15089" t="s">
        <v>261</v>
      </c>
      <c r="B15089" t="s">
        <v>9872</v>
      </c>
      <c r="C15089" t="s">
        <v>5358</v>
      </c>
      <c r="D15089" t="s">
        <v>496</v>
      </c>
      <c r="E15089" t="s">
        <v>4779</v>
      </c>
      <c r="F15089">
        <v>8</v>
      </c>
      <c r="G15089" t="s">
        <v>496</v>
      </c>
      <c r="H15089" s="4" t="str">
        <f t="shared" si="470"/>
        <v>1K82.8</v>
      </c>
      <c r="I15089" s="4" t="str">
        <f t="shared" si="471"/>
        <v>S3_1_WAKE</v>
      </c>
    </row>
    <row r="15090" spans="1:9">
      <c r="A15090" t="s">
        <v>261</v>
      </c>
      <c r="B15090" t="s">
        <v>9872</v>
      </c>
      <c r="C15090" t="s">
        <v>5361</v>
      </c>
      <c r="D15090">
        <v>1</v>
      </c>
      <c r="E15090" t="s">
        <v>817</v>
      </c>
      <c r="F15090">
        <v>1</v>
      </c>
      <c r="G15090">
        <v>1</v>
      </c>
      <c r="H15090" s="4" t="str">
        <f t="shared" si="470"/>
        <v>1R276.1</v>
      </c>
      <c r="I15090" s="4" t="str">
        <f t="shared" si="471"/>
        <v>S1_1_WAKE</v>
      </c>
    </row>
    <row r="15091" spans="1:9">
      <c r="A15091" t="s">
        <v>261</v>
      </c>
      <c r="B15091" t="s">
        <v>9872</v>
      </c>
      <c r="C15091" t="s">
        <v>5361</v>
      </c>
      <c r="D15091">
        <v>2</v>
      </c>
      <c r="E15091" t="s">
        <v>307</v>
      </c>
      <c r="F15091">
        <v>2</v>
      </c>
      <c r="G15091">
        <v>2</v>
      </c>
      <c r="H15091" s="4" t="str">
        <f t="shared" si="470"/>
        <v>1R276.2</v>
      </c>
      <c r="I15091" s="4" t="str">
        <f t="shared" si="471"/>
        <v>S1_VBAT</v>
      </c>
    </row>
    <row r="15092" spans="1:9">
      <c r="A15092" t="s">
        <v>261</v>
      </c>
      <c r="B15092" t="s">
        <v>9872</v>
      </c>
      <c r="C15092" t="s">
        <v>5829</v>
      </c>
      <c r="D15092">
        <v>1</v>
      </c>
      <c r="E15092" t="s">
        <v>4250</v>
      </c>
      <c r="F15092">
        <v>1</v>
      </c>
      <c r="G15092">
        <v>1</v>
      </c>
      <c r="H15092" s="4" t="str">
        <f t="shared" si="470"/>
        <v>2R276.1</v>
      </c>
      <c r="I15092" s="4" t="str">
        <f t="shared" si="471"/>
        <v>S2_1_WAKE</v>
      </c>
    </row>
    <row r="15093" spans="1:9">
      <c r="A15093" t="s">
        <v>261</v>
      </c>
      <c r="B15093" t="s">
        <v>9872</v>
      </c>
      <c r="C15093" t="s">
        <v>5829</v>
      </c>
      <c r="D15093">
        <v>2</v>
      </c>
      <c r="E15093" t="s">
        <v>4254</v>
      </c>
      <c r="F15093">
        <v>2</v>
      </c>
      <c r="G15093">
        <v>2</v>
      </c>
      <c r="H15093" s="4" t="str">
        <f t="shared" si="470"/>
        <v>2R276.2</v>
      </c>
      <c r="I15093" s="4" t="str">
        <f t="shared" si="471"/>
        <v>S2_VBAT</v>
      </c>
    </row>
    <row r="15094" spans="1:9">
      <c r="A15094" t="s">
        <v>261</v>
      </c>
      <c r="B15094" t="s">
        <v>9872</v>
      </c>
      <c r="C15094" t="s">
        <v>6297</v>
      </c>
      <c r="D15094">
        <v>1</v>
      </c>
      <c r="E15094" t="s">
        <v>4779</v>
      </c>
      <c r="F15094">
        <v>1</v>
      </c>
      <c r="G15094">
        <v>1</v>
      </c>
      <c r="H15094" s="4" t="str">
        <f t="shared" si="470"/>
        <v>3R276.1</v>
      </c>
      <c r="I15094" s="4" t="str">
        <f t="shared" si="471"/>
        <v>S3_1_WAKE</v>
      </c>
    </row>
    <row r="15095" spans="1:9">
      <c r="A15095" t="s">
        <v>261</v>
      </c>
      <c r="B15095" t="s">
        <v>9872</v>
      </c>
      <c r="C15095" t="s">
        <v>6297</v>
      </c>
      <c r="D15095">
        <v>2</v>
      </c>
      <c r="E15095" t="s">
        <v>4783</v>
      </c>
      <c r="F15095">
        <v>2</v>
      </c>
      <c r="G15095">
        <v>2</v>
      </c>
      <c r="H15095" s="4" t="str">
        <f t="shared" si="470"/>
        <v>3R276.2</v>
      </c>
      <c r="I15095" s="4" t="str">
        <f t="shared" si="471"/>
        <v>S3_VBAT</v>
      </c>
    </row>
    <row r="15096" spans="1:9">
      <c r="A15096" t="s">
        <v>261</v>
      </c>
      <c r="B15096" t="s">
        <v>9872</v>
      </c>
      <c r="C15096" t="s">
        <v>1452</v>
      </c>
      <c r="D15096" t="s">
        <v>491</v>
      </c>
      <c r="E15096" t="s">
        <v>490</v>
      </c>
      <c r="F15096">
        <v>1</v>
      </c>
      <c r="G15096" t="s">
        <v>491</v>
      </c>
      <c r="H15096" s="4" t="str">
        <f t="shared" si="470"/>
        <v>K82.1</v>
      </c>
      <c r="I15096" s="4" t="str">
        <f t="shared" si="471"/>
        <v>VP12</v>
      </c>
    </row>
    <row r="15097" spans="1:9">
      <c r="A15097" t="s">
        <v>261</v>
      </c>
      <c r="B15097" t="s">
        <v>9872</v>
      </c>
      <c r="C15097" t="s">
        <v>1452</v>
      </c>
      <c r="D15097" t="s">
        <v>492</v>
      </c>
      <c r="E15097" t="s">
        <v>559</v>
      </c>
      <c r="F15097">
        <v>4</v>
      </c>
      <c r="G15097" t="s">
        <v>492</v>
      </c>
      <c r="H15097" s="4" t="str">
        <f t="shared" si="470"/>
        <v>K82.4</v>
      </c>
      <c r="I15097" s="4" t="str">
        <f t="shared" si="471"/>
        <v>S0_WAKE</v>
      </c>
    </row>
    <row r="15098" spans="1:9">
      <c r="A15098" t="s">
        <v>261</v>
      </c>
      <c r="B15098" t="s">
        <v>9872</v>
      </c>
      <c r="C15098" t="s">
        <v>1452</v>
      </c>
      <c r="D15098" t="s">
        <v>493</v>
      </c>
      <c r="E15098" t="s">
        <v>4248</v>
      </c>
      <c r="F15098">
        <v>9</v>
      </c>
      <c r="G15098" t="s">
        <v>493</v>
      </c>
      <c r="H15098" s="4" t="str">
        <f t="shared" si="470"/>
        <v>K82.9</v>
      </c>
      <c r="I15098" s="4" t="str">
        <f t="shared" si="471"/>
        <v>S2_WAKE</v>
      </c>
    </row>
    <row r="15099" spans="1:9">
      <c r="A15099" t="s">
        <v>261</v>
      </c>
      <c r="B15099" t="s">
        <v>9872</v>
      </c>
      <c r="C15099" t="s">
        <v>1452</v>
      </c>
      <c r="D15099" t="s">
        <v>494</v>
      </c>
      <c r="E15099" t="s">
        <v>9065</v>
      </c>
      <c r="F15099">
        <v>12</v>
      </c>
      <c r="G15099" t="s">
        <v>494</v>
      </c>
      <c r="H15099" s="4" t="str">
        <f t="shared" si="470"/>
        <v>K82.12</v>
      </c>
      <c r="I15099" s="4" t="str">
        <f t="shared" si="471"/>
        <v>SC_UDB082</v>
      </c>
    </row>
    <row r="15100" spans="1:9">
      <c r="A15100" t="s">
        <v>261</v>
      </c>
      <c r="B15100" t="s">
        <v>9872</v>
      </c>
      <c r="C15100" t="s">
        <v>1452</v>
      </c>
      <c r="D15100" t="s">
        <v>192</v>
      </c>
      <c r="E15100" t="s">
        <v>695</v>
      </c>
      <c r="F15100">
        <v>3</v>
      </c>
      <c r="G15100" t="s">
        <v>192</v>
      </c>
      <c r="H15100" s="4" t="str">
        <f t="shared" si="470"/>
        <v>K82.3</v>
      </c>
      <c r="I15100" s="4" t="str">
        <f t="shared" si="471"/>
        <v>S0_HSD145</v>
      </c>
    </row>
    <row r="15101" spans="1:9">
      <c r="A15101" t="s">
        <v>261</v>
      </c>
      <c r="B15101" t="s">
        <v>9872</v>
      </c>
      <c r="C15101" t="s">
        <v>1452</v>
      </c>
      <c r="D15101" t="s">
        <v>193</v>
      </c>
      <c r="E15101" t="s">
        <v>4249</v>
      </c>
      <c r="F15101">
        <v>10</v>
      </c>
      <c r="G15101" t="s">
        <v>193</v>
      </c>
      <c r="H15101" s="4" t="str">
        <f t="shared" si="470"/>
        <v>K82.10</v>
      </c>
      <c r="I15101" s="4" t="str">
        <f t="shared" si="471"/>
        <v>S2_HSD145</v>
      </c>
    </row>
    <row r="15102" spans="1:9">
      <c r="A15102" t="s">
        <v>261</v>
      </c>
      <c r="B15102" t="s">
        <v>9872</v>
      </c>
      <c r="C15102" t="s">
        <v>1452</v>
      </c>
      <c r="D15102" t="s">
        <v>495</v>
      </c>
      <c r="E15102" t="s">
        <v>696</v>
      </c>
      <c r="F15102">
        <v>5</v>
      </c>
      <c r="G15102" t="s">
        <v>495</v>
      </c>
      <c r="H15102" s="4" t="str">
        <f t="shared" si="470"/>
        <v>K82.5</v>
      </c>
      <c r="I15102" s="4" t="str">
        <f t="shared" si="471"/>
        <v>S0_1_WAKE</v>
      </c>
    </row>
    <row r="15103" spans="1:9">
      <c r="A15103" t="s">
        <v>261</v>
      </c>
      <c r="B15103" t="s">
        <v>9872</v>
      </c>
      <c r="C15103" t="s">
        <v>1452</v>
      </c>
      <c r="D15103" t="s">
        <v>496</v>
      </c>
      <c r="E15103" t="s">
        <v>4250</v>
      </c>
      <c r="F15103">
        <v>8</v>
      </c>
      <c r="G15103" t="s">
        <v>496</v>
      </c>
      <c r="H15103" s="4" t="str">
        <f t="shared" si="470"/>
        <v>K82.8</v>
      </c>
      <c r="I15103" s="4" t="str">
        <f t="shared" si="471"/>
        <v>S2_1_WAKE</v>
      </c>
    </row>
    <row r="15104" spans="1:9">
      <c r="A15104" t="s">
        <v>261</v>
      </c>
      <c r="B15104" t="s">
        <v>9872</v>
      </c>
      <c r="C15104" t="s">
        <v>1453</v>
      </c>
      <c r="D15104">
        <v>1</v>
      </c>
      <c r="E15104" t="s">
        <v>696</v>
      </c>
      <c r="F15104">
        <v>1</v>
      </c>
      <c r="G15104">
        <v>1</v>
      </c>
      <c r="H15104" s="4" t="str">
        <f t="shared" si="470"/>
        <v>R276.1</v>
      </c>
      <c r="I15104" s="4" t="str">
        <f t="shared" si="471"/>
        <v>S0_1_WAKE</v>
      </c>
    </row>
    <row r="15105" spans="1:9">
      <c r="A15105" t="s">
        <v>261</v>
      </c>
      <c r="B15105" t="s">
        <v>9872</v>
      </c>
      <c r="C15105" t="s">
        <v>1453</v>
      </c>
      <c r="D15105">
        <v>2</v>
      </c>
      <c r="E15105" t="s">
        <v>286</v>
      </c>
      <c r="F15105">
        <v>2</v>
      </c>
      <c r="G15105">
        <v>2</v>
      </c>
      <c r="H15105" s="4" t="str">
        <f t="shared" si="470"/>
        <v>R276.2</v>
      </c>
      <c r="I15105" s="4" t="str">
        <f t="shared" si="471"/>
        <v>S0_VBAT</v>
      </c>
    </row>
    <row r="15106" spans="1:9">
      <c r="A15106" t="s">
        <v>261</v>
      </c>
      <c r="B15106" t="s">
        <v>8439</v>
      </c>
      <c r="C15106" t="s">
        <v>8071</v>
      </c>
      <c r="D15106">
        <v>1</v>
      </c>
      <c r="E15106" t="s">
        <v>2074</v>
      </c>
      <c r="F15106">
        <v>1</v>
      </c>
      <c r="G15106">
        <v>1</v>
      </c>
      <c r="H15106" s="4" t="str">
        <f t="shared" ref="H15106:H15169" si="472">CONCATENATE(C15106,".",F15106)</f>
        <v>1CD175.1</v>
      </c>
      <c r="I15106" s="4" t="str">
        <f t="shared" ref="I15106:I15169" si="473">E15106</f>
        <v>S1_HSD177</v>
      </c>
    </row>
    <row r="15107" spans="1:9">
      <c r="A15107" t="s">
        <v>261</v>
      </c>
      <c r="B15107" t="s">
        <v>8439</v>
      </c>
      <c r="C15107" t="s">
        <v>8071</v>
      </c>
      <c r="D15107">
        <v>2</v>
      </c>
      <c r="E15107" t="s">
        <v>169</v>
      </c>
      <c r="F15107">
        <v>2</v>
      </c>
      <c r="G15107">
        <v>2</v>
      </c>
      <c r="H15107" s="4" t="str">
        <f t="shared" si="472"/>
        <v>1CD175.2</v>
      </c>
      <c r="I15107" s="4" t="str">
        <f t="shared" si="473"/>
        <v>DGND</v>
      </c>
    </row>
    <row r="15108" spans="1:9">
      <c r="A15108" t="s">
        <v>261</v>
      </c>
      <c r="B15108" t="s">
        <v>8439</v>
      </c>
      <c r="C15108" t="s">
        <v>8072</v>
      </c>
      <c r="D15108">
        <v>1</v>
      </c>
      <c r="E15108" t="s">
        <v>2076</v>
      </c>
      <c r="F15108">
        <v>1</v>
      </c>
      <c r="G15108">
        <v>1</v>
      </c>
      <c r="H15108" s="4" t="str">
        <f t="shared" si="472"/>
        <v>1CD176.1</v>
      </c>
      <c r="I15108" s="4" t="str">
        <f t="shared" si="473"/>
        <v>S1_HSD178</v>
      </c>
    </row>
    <row r="15109" spans="1:9">
      <c r="A15109" t="s">
        <v>261</v>
      </c>
      <c r="B15109" t="s">
        <v>8439</v>
      </c>
      <c r="C15109" t="s">
        <v>8072</v>
      </c>
      <c r="D15109">
        <v>2</v>
      </c>
      <c r="E15109" t="s">
        <v>169</v>
      </c>
      <c r="F15109">
        <v>2</v>
      </c>
      <c r="G15109">
        <v>2</v>
      </c>
      <c r="H15109" s="4" t="str">
        <f t="shared" si="472"/>
        <v>1CD176.2</v>
      </c>
      <c r="I15109" s="4" t="str">
        <f t="shared" si="473"/>
        <v>DGND</v>
      </c>
    </row>
    <row r="15110" spans="1:9">
      <c r="A15110" t="s">
        <v>261</v>
      </c>
      <c r="B15110" t="s">
        <v>8439</v>
      </c>
      <c r="C15110" t="s">
        <v>8073</v>
      </c>
      <c r="D15110">
        <v>1</v>
      </c>
      <c r="E15110" t="s">
        <v>2077</v>
      </c>
      <c r="F15110">
        <v>1</v>
      </c>
      <c r="G15110">
        <v>1</v>
      </c>
      <c r="H15110" s="4" t="str">
        <f t="shared" si="472"/>
        <v>1CD177.1</v>
      </c>
      <c r="I15110" s="4" t="str">
        <f t="shared" si="473"/>
        <v>S1_HSD179</v>
      </c>
    </row>
    <row r="15111" spans="1:9">
      <c r="A15111" t="s">
        <v>261</v>
      </c>
      <c r="B15111" t="s">
        <v>8439</v>
      </c>
      <c r="C15111" t="s">
        <v>8073</v>
      </c>
      <c r="D15111">
        <v>2</v>
      </c>
      <c r="E15111" t="s">
        <v>169</v>
      </c>
      <c r="F15111">
        <v>2</v>
      </c>
      <c r="G15111">
        <v>2</v>
      </c>
      <c r="H15111" s="4" t="str">
        <f t="shared" si="472"/>
        <v>1CD177.2</v>
      </c>
      <c r="I15111" s="4" t="str">
        <f t="shared" si="473"/>
        <v>DGND</v>
      </c>
    </row>
    <row r="15112" spans="1:9">
      <c r="A15112" t="s">
        <v>261</v>
      </c>
      <c r="B15112" t="s">
        <v>8439</v>
      </c>
      <c r="C15112" t="s">
        <v>8074</v>
      </c>
      <c r="D15112" t="s">
        <v>491</v>
      </c>
      <c r="E15112" t="s">
        <v>490</v>
      </c>
      <c r="F15112">
        <v>1</v>
      </c>
      <c r="G15112" t="s">
        <v>491</v>
      </c>
      <c r="H15112" s="4" t="str">
        <f t="shared" si="472"/>
        <v>1K8.1</v>
      </c>
      <c r="I15112" s="4" t="str">
        <f t="shared" si="473"/>
        <v>VP12</v>
      </c>
    </row>
    <row r="15113" spans="1:9">
      <c r="A15113" t="s">
        <v>261</v>
      </c>
      <c r="B15113" t="s">
        <v>8439</v>
      </c>
      <c r="C15113" t="s">
        <v>8074</v>
      </c>
      <c r="D15113" t="s">
        <v>492</v>
      </c>
      <c r="E15113" t="s">
        <v>4821</v>
      </c>
      <c r="F15113">
        <v>4</v>
      </c>
      <c r="G15113" t="s">
        <v>492</v>
      </c>
      <c r="H15113" s="4" t="str">
        <f t="shared" si="472"/>
        <v>1K8.4</v>
      </c>
      <c r="I15113" s="4" t="str">
        <f t="shared" si="473"/>
        <v>S1_P0_LDOOUT</v>
      </c>
    </row>
    <row r="15114" spans="1:9">
      <c r="A15114" t="s">
        <v>261</v>
      </c>
      <c r="B15114" t="s">
        <v>8439</v>
      </c>
      <c r="C15114" t="s">
        <v>8074</v>
      </c>
      <c r="D15114" t="s">
        <v>493</v>
      </c>
      <c r="E15114" t="s">
        <v>4910</v>
      </c>
      <c r="F15114">
        <v>9</v>
      </c>
      <c r="G15114" t="s">
        <v>493</v>
      </c>
      <c r="H15114" s="4" t="str">
        <f t="shared" si="472"/>
        <v>1K8.9</v>
      </c>
      <c r="I15114" s="4" t="str">
        <f t="shared" si="473"/>
        <v>S3_P0_LDOOUT</v>
      </c>
    </row>
    <row r="15115" spans="1:9">
      <c r="A15115" t="s">
        <v>261</v>
      </c>
      <c r="B15115" t="s">
        <v>8439</v>
      </c>
      <c r="C15115" t="s">
        <v>8074</v>
      </c>
      <c r="D15115" t="s">
        <v>494</v>
      </c>
      <c r="E15115" t="s">
        <v>9066</v>
      </c>
      <c r="F15115">
        <v>12</v>
      </c>
      <c r="G15115" t="s">
        <v>494</v>
      </c>
      <c r="H15115" s="4" t="str">
        <f t="shared" si="472"/>
        <v>1K8.12</v>
      </c>
      <c r="I15115" s="4" t="str">
        <f t="shared" si="473"/>
        <v>SC_UDB008</v>
      </c>
    </row>
    <row r="15116" spans="1:9">
      <c r="A15116" t="s">
        <v>261</v>
      </c>
      <c r="B15116" t="s">
        <v>8439</v>
      </c>
      <c r="C15116" t="s">
        <v>8074</v>
      </c>
      <c r="D15116" t="s">
        <v>192</v>
      </c>
      <c r="E15116" t="s">
        <v>4817</v>
      </c>
      <c r="F15116">
        <v>3</v>
      </c>
      <c r="G15116" t="s">
        <v>192</v>
      </c>
      <c r="H15116" s="4" t="str">
        <f t="shared" si="472"/>
        <v>1K8.3</v>
      </c>
      <c r="I15116" s="4" t="str">
        <f t="shared" si="473"/>
        <v>S1_P0_VDDIO</v>
      </c>
    </row>
    <row r="15117" spans="1:9">
      <c r="A15117" t="s">
        <v>261</v>
      </c>
      <c r="B15117" t="s">
        <v>8439</v>
      </c>
      <c r="C15117" t="s">
        <v>8074</v>
      </c>
      <c r="D15117" t="s">
        <v>193</v>
      </c>
      <c r="E15117" t="s">
        <v>4903</v>
      </c>
      <c r="F15117">
        <v>10</v>
      </c>
      <c r="G15117" t="s">
        <v>193</v>
      </c>
      <c r="H15117" s="4" t="str">
        <f t="shared" si="472"/>
        <v>1K8.10</v>
      </c>
      <c r="I15117" s="4" t="str">
        <f t="shared" si="473"/>
        <v>S3_P0_VDDIO</v>
      </c>
    </row>
    <row r="15118" spans="1:9">
      <c r="A15118" t="s">
        <v>261</v>
      </c>
      <c r="B15118" t="s">
        <v>8439</v>
      </c>
      <c r="C15118" t="s">
        <v>8074</v>
      </c>
      <c r="D15118" t="s">
        <v>495</v>
      </c>
      <c r="E15118" t="s">
        <v>2074</v>
      </c>
      <c r="F15118">
        <v>5</v>
      </c>
      <c r="G15118" t="s">
        <v>495</v>
      </c>
      <c r="H15118" s="4" t="str">
        <f t="shared" si="472"/>
        <v>1K8.5</v>
      </c>
      <c r="I15118" s="4" t="str">
        <f t="shared" si="473"/>
        <v>S1_HSD177</v>
      </c>
    </row>
    <row r="15119" spans="1:9">
      <c r="A15119" t="s">
        <v>261</v>
      </c>
      <c r="B15119" t="s">
        <v>8439</v>
      </c>
      <c r="C15119" t="s">
        <v>8074</v>
      </c>
      <c r="D15119" t="s">
        <v>496</v>
      </c>
      <c r="E15119" t="s">
        <v>7558</v>
      </c>
      <c r="F15119">
        <v>8</v>
      </c>
      <c r="G15119" t="s">
        <v>496</v>
      </c>
      <c r="H15119" s="4" t="str">
        <f t="shared" si="472"/>
        <v>1K8.8</v>
      </c>
      <c r="I15119" s="4" t="str">
        <f t="shared" si="473"/>
        <v>S3_HSD177</v>
      </c>
    </row>
    <row r="15120" spans="1:9">
      <c r="A15120" t="s">
        <v>261</v>
      </c>
      <c r="B15120" t="s">
        <v>8439</v>
      </c>
      <c r="C15120" t="s">
        <v>8075</v>
      </c>
      <c r="D15120" t="s">
        <v>491</v>
      </c>
      <c r="E15120" t="s">
        <v>490</v>
      </c>
      <c r="F15120">
        <v>1</v>
      </c>
      <c r="G15120" t="s">
        <v>491</v>
      </c>
      <c r="H15120" s="4" t="str">
        <f t="shared" si="472"/>
        <v>1K9.1</v>
      </c>
      <c r="I15120" s="4" t="str">
        <f t="shared" si="473"/>
        <v>VP12</v>
      </c>
    </row>
    <row r="15121" spans="1:9">
      <c r="A15121" t="s">
        <v>261</v>
      </c>
      <c r="B15121" t="s">
        <v>8439</v>
      </c>
      <c r="C15121" t="s">
        <v>8075</v>
      </c>
      <c r="D15121" t="s">
        <v>492</v>
      </c>
      <c r="E15121" t="s">
        <v>4822</v>
      </c>
      <c r="F15121">
        <v>4</v>
      </c>
      <c r="G15121" t="s">
        <v>492</v>
      </c>
      <c r="H15121" s="4" t="str">
        <f t="shared" si="472"/>
        <v>1K9.4</v>
      </c>
      <c r="I15121" s="4" t="str">
        <f t="shared" si="473"/>
        <v>S1_P1_LDOOUT</v>
      </c>
    </row>
    <row r="15122" spans="1:9">
      <c r="A15122" t="s">
        <v>261</v>
      </c>
      <c r="B15122" t="s">
        <v>8439</v>
      </c>
      <c r="C15122" t="s">
        <v>8075</v>
      </c>
      <c r="D15122" t="s">
        <v>493</v>
      </c>
      <c r="E15122" t="s">
        <v>4911</v>
      </c>
      <c r="F15122">
        <v>9</v>
      </c>
      <c r="G15122" t="s">
        <v>493</v>
      </c>
      <c r="H15122" s="4" t="str">
        <f t="shared" si="472"/>
        <v>1K9.9</v>
      </c>
      <c r="I15122" s="4" t="str">
        <f t="shared" si="473"/>
        <v>S3_P1_LDOOUT</v>
      </c>
    </row>
    <row r="15123" spans="1:9">
      <c r="A15123" t="s">
        <v>261</v>
      </c>
      <c r="B15123" t="s">
        <v>8439</v>
      </c>
      <c r="C15123" t="s">
        <v>8075</v>
      </c>
      <c r="D15123" t="s">
        <v>494</v>
      </c>
      <c r="E15123" t="s">
        <v>9067</v>
      </c>
      <c r="F15123">
        <v>12</v>
      </c>
      <c r="G15123" t="s">
        <v>494</v>
      </c>
      <c r="H15123" s="4" t="str">
        <f t="shared" si="472"/>
        <v>1K9.12</v>
      </c>
      <c r="I15123" s="4" t="str">
        <f t="shared" si="473"/>
        <v>SC_UDB009</v>
      </c>
    </row>
    <row r="15124" spans="1:9">
      <c r="A15124" t="s">
        <v>261</v>
      </c>
      <c r="B15124" t="s">
        <v>8439</v>
      </c>
      <c r="C15124" t="s">
        <v>8075</v>
      </c>
      <c r="D15124" t="s">
        <v>192</v>
      </c>
      <c r="E15124" t="s">
        <v>4819</v>
      </c>
      <c r="F15124">
        <v>3</v>
      </c>
      <c r="G15124" t="s">
        <v>192</v>
      </c>
      <c r="H15124" s="4" t="str">
        <f t="shared" si="472"/>
        <v>1K9.3</v>
      </c>
      <c r="I15124" s="4" t="str">
        <f t="shared" si="473"/>
        <v>S1_P1_VDDIO</v>
      </c>
    </row>
    <row r="15125" spans="1:9">
      <c r="A15125" t="s">
        <v>261</v>
      </c>
      <c r="B15125" t="s">
        <v>8439</v>
      </c>
      <c r="C15125" t="s">
        <v>8075</v>
      </c>
      <c r="D15125" t="s">
        <v>193</v>
      </c>
      <c r="E15125" t="s">
        <v>4905</v>
      </c>
      <c r="F15125">
        <v>10</v>
      </c>
      <c r="G15125" t="s">
        <v>193</v>
      </c>
      <c r="H15125" s="4" t="str">
        <f t="shared" si="472"/>
        <v>1K9.10</v>
      </c>
      <c r="I15125" s="4" t="str">
        <f t="shared" si="473"/>
        <v>S3_P1_VDDIO</v>
      </c>
    </row>
    <row r="15126" spans="1:9">
      <c r="A15126" t="s">
        <v>261</v>
      </c>
      <c r="B15126" t="s">
        <v>8439</v>
      </c>
      <c r="C15126" t="s">
        <v>8075</v>
      </c>
      <c r="D15126" t="s">
        <v>495</v>
      </c>
      <c r="E15126" t="s">
        <v>2076</v>
      </c>
      <c r="F15126">
        <v>5</v>
      </c>
      <c r="G15126" t="s">
        <v>495</v>
      </c>
      <c r="H15126" s="4" t="str">
        <f t="shared" si="472"/>
        <v>1K9.5</v>
      </c>
      <c r="I15126" s="4" t="str">
        <f t="shared" si="473"/>
        <v>S1_HSD178</v>
      </c>
    </row>
    <row r="15127" spans="1:9">
      <c r="A15127" t="s">
        <v>261</v>
      </c>
      <c r="B15127" t="s">
        <v>8439</v>
      </c>
      <c r="C15127" t="s">
        <v>8075</v>
      </c>
      <c r="D15127" t="s">
        <v>496</v>
      </c>
      <c r="E15127" t="s">
        <v>7559</v>
      </c>
      <c r="F15127">
        <v>8</v>
      </c>
      <c r="G15127" t="s">
        <v>496</v>
      </c>
      <c r="H15127" s="4" t="str">
        <f t="shared" si="472"/>
        <v>1K9.8</v>
      </c>
      <c r="I15127" s="4" t="str">
        <f t="shared" si="473"/>
        <v>S3_HSD178</v>
      </c>
    </row>
    <row r="15128" spans="1:9">
      <c r="A15128" t="s">
        <v>261</v>
      </c>
      <c r="B15128" t="s">
        <v>8439</v>
      </c>
      <c r="C15128" t="s">
        <v>8076</v>
      </c>
      <c r="D15128" t="s">
        <v>491</v>
      </c>
      <c r="E15128" t="s">
        <v>490</v>
      </c>
      <c r="F15128">
        <v>1</v>
      </c>
      <c r="G15128" t="s">
        <v>491</v>
      </c>
      <c r="H15128" s="4" t="str">
        <f t="shared" si="472"/>
        <v>1K10.1</v>
      </c>
      <c r="I15128" s="4" t="str">
        <f t="shared" si="473"/>
        <v>VP12</v>
      </c>
    </row>
    <row r="15129" spans="1:9">
      <c r="A15129" t="s">
        <v>261</v>
      </c>
      <c r="B15129" t="s">
        <v>8439</v>
      </c>
      <c r="C15129" t="s">
        <v>8076</v>
      </c>
      <c r="D15129" t="s">
        <v>492</v>
      </c>
      <c r="E15129" t="s">
        <v>2075</v>
      </c>
      <c r="F15129">
        <v>4</v>
      </c>
      <c r="G15129" t="s">
        <v>492</v>
      </c>
      <c r="H15129" s="4" t="str">
        <f t="shared" si="472"/>
        <v>1K10.4</v>
      </c>
      <c r="I15129" s="4" t="str">
        <f t="shared" si="473"/>
        <v>S1_P5_LDOOUT</v>
      </c>
    </row>
    <row r="15130" spans="1:9">
      <c r="A15130" t="s">
        <v>261</v>
      </c>
      <c r="B15130" t="s">
        <v>8439</v>
      </c>
      <c r="C15130" t="s">
        <v>8076</v>
      </c>
      <c r="D15130" t="s">
        <v>493</v>
      </c>
      <c r="E15130" t="s">
        <v>4912</v>
      </c>
      <c r="F15130">
        <v>9</v>
      </c>
      <c r="G15130" t="s">
        <v>493</v>
      </c>
      <c r="H15130" s="4" t="str">
        <f t="shared" si="472"/>
        <v>1K10.9</v>
      </c>
      <c r="I15130" s="4" t="str">
        <f t="shared" si="473"/>
        <v>S3_P5_LDOOUT</v>
      </c>
    </row>
    <row r="15131" spans="1:9">
      <c r="A15131" t="s">
        <v>261</v>
      </c>
      <c r="B15131" t="s">
        <v>8439</v>
      </c>
      <c r="C15131" t="s">
        <v>8076</v>
      </c>
      <c r="D15131" t="s">
        <v>494</v>
      </c>
      <c r="E15131" t="s">
        <v>9068</v>
      </c>
      <c r="F15131">
        <v>12</v>
      </c>
      <c r="G15131" t="s">
        <v>494</v>
      </c>
      <c r="H15131" s="4" t="str">
        <f t="shared" si="472"/>
        <v>1K10.12</v>
      </c>
      <c r="I15131" s="4" t="str">
        <f t="shared" si="473"/>
        <v>SC_UDB010</v>
      </c>
    </row>
    <row r="15132" spans="1:9">
      <c r="A15132" t="s">
        <v>261</v>
      </c>
      <c r="B15132" t="s">
        <v>8439</v>
      </c>
      <c r="C15132" t="s">
        <v>8076</v>
      </c>
      <c r="D15132" t="s">
        <v>192</v>
      </c>
      <c r="E15132" t="s">
        <v>2073</v>
      </c>
      <c r="F15132">
        <v>3</v>
      </c>
      <c r="G15132" t="s">
        <v>192</v>
      </c>
      <c r="H15132" s="4" t="str">
        <f t="shared" si="472"/>
        <v>1K10.3</v>
      </c>
      <c r="I15132" s="4" t="str">
        <f t="shared" si="473"/>
        <v>S1_P5_VDDIO</v>
      </c>
    </row>
    <row r="15133" spans="1:9">
      <c r="A15133" t="s">
        <v>261</v>
      </c>
      <c r="B15133" t="s">
        <v>8439</v>
      </c>
      <c r="C15133" t="s">
        <v>8076</v>
      </c>
      <c r="D15133" t="s">
        <v>193</v>
      </c>
      <c r="E15133" t="s">
        <v>4906</v>
      </c>
      <c r="F15133">
        <v>10</v>
      </c>
      <c r="G15133" t="s">
        <v>193</v>
      </c>
      <c r="H15133" s="4" t="str">
        <f t="shared" si="472"/>
        <v>1K10.10</v>
      </c>
      <c r="I15133" s="4" t="str">
        <f t="shared" si="473"/>
        <v>S3_P5_VDDIO</v>
      </c>
    </row>
    <row r="15134" spans="1:9">
      <c r="A15134" t="s">
        <v>261</v>
      </c>
      <c r="B15134" t="s">
        <v>8439</v>
      </c>
      <c r="C15134" t="s">
        <v>8076</v>
      </c>
      <c r="D15134" t="s">
        <v>495</v>
      </c>
      <c r="E15134" t="s">
        <v>2077</v>
      </c>
      <c r="F15134">
        <v>5</v>
      </c>
      <c r="G15134" t="s">
        <v>495</v>
      </c>
      <c r="H15134" s="4" t="str">
        <f t="shared" si="472"/>
        <v>1K10.5</v>
      </c>
      <c r="I15134" s="4" t="str">
        <f t="shared" si="473"/>
        <v>S1_HSD179</v>
      </c>
    </row>
    <row r="15135" spans="1:9">
      <c r="A15135" t="s">
        <v>261</v>
      </c>
      <c r="B15135" t="s">
        <v>8439</v>
      </c>
      <c r="C15135" t="s">
        <v>8076</v>
      </c>
      <c r="D15135" t="s">
        <v>496</v>
      </c>
      <c r="E15135" t="s">
        <v>7560</v>
      </c>
      <c r="F15135">
        <v>8</v>
      </c>
      <c r="G15135" t="s">
        <v>496</v>
      </c>
      <c r="H15135" s="4" t="str">
        <f t="shared" si="472"/>
        <v>1K10.8</v>
      </c>
      <c r="I15135" s="4" t="str">
        <f t="shared" si="473"/>
        <v>S3_HSD179</v>
      </c>
    </row>
    <row r="15136" spans="1:9">
      <c r="A15136" t="s">
        <v>261</v>
      </c>
      <c r="B15136" t="s">
        <v>8439</v>
      </c>
      <c r="C15136" t="s">
        <v>8062</v>
      </c>
      <c r="D15136">
        <v>1</v>
      </c>
      <c r="E15136" t="s">
        <v>7550</v>
      </c>
      <c r="F15136">
        <v>1</v>
      </c>
      <c r="G15136">
        <v>1</v>
      </c>
      <c r="H15136" s="4" t="str">
        <f t="shared" si="472"/>
        <v>2CD175.1</v>
      </c>
      <c r="I15136" s="4" t="str">
        <f t="shared" si="473"/>
        <v>S2_HSD177</v>
      </c>
    </row>
    <row r="15137" spans="1:9">
      <c r="A15137" t="s">
        <v>261</v>
      </c>
      <c r="B15137" t="s">
        <v>8439</v>
      </c>
      <c r="C15137" t="s">
        <v>8062</v>
      </c>
      <c r="D15137">
        <v>2</v>
      </c>
      <c r="E15137" t="s">
        <v>169</v>
      </c>
      <c r="F15137">
        <v>2</v>
      </c>
      <c r="G15137">
        <v>2</v>
      </c>
      <c r="H15137" s="4" t="str">
        <f t="shared" si="472"/>
        <v>2CD175.2</v>
      </c>
      <c r="I15137" s="4" t="str">
        <f t="shared" si="473"/>
        <v>DGND</v>
      </c>
    </row>
    <row r="15138" spans="1:9">
      <c r="A15138" t="s">
        <v>261</v>
      </c>
      <c r="B15138" t="s">
        <v>8439</v>
      </c>
      <c r="C15138" t="s">
        <v>8063</v>
      </c>
      <c r="D15138">
        <v>1</v>
      </c>
      <c r="E15138" t="s">
        <v>7551</v>
      </c>
      <c r="F15138">
        <v>1</v>
      </c>
      <c r="G15138">
        <v>1</v>
      </c>
      <c r="H15138" s="4" t="str">
        <f t="shared" si="472"/>
        <v>2CD176.1</v>
      </c>
      <c r="I15138" s="4" t="str">
        <f t="shared" si="473"/>
        <v>S2_HSD178</v>
      </c>
    </row>
    <row r="15139" spans="1:9">
      <c r="A15139" t="s">
        <v>261</v>
      </c>
      <c r="B15139" t="s">
        <v>8439</v>
      </c>
      <c r="C15139" t="s">
        <v>8063</v>
      </c>
      <c r="D15139">
        <v>2</v>
      </c>
      <c r="E15139" t="s">
        <v>169</v>
      </c>
      <c r="F15139">
        <v>2</v>
      </c>
      <c r="G15139">
        <v>2</v>
      </c>
      <c r="H15139" s="4" t="str">
        <f t="shared" si="472"/>
        <v>2CD176.2</v>
      </c>
      <c r="I15139" s="4" t="str">
        <f t="shared" si="473"/>
        <v>DGND</v>
      </c>
    </row>
    <row r="15140" spans="1:9">
      <c r="A15140" t="s">
        <v>261</v>
      </c>
      <c r="B15140" t="s">
        <v>8439</v>
      </c>
      <c r="C15140" t="s">
        <v>8064</v>
      </c>
      <c r="D15140">
        <v>1</v>
      </c>
      <c r="E15140" t="s">
        <v>7552</v>
      </c>
      <c r="F15140">
        <v>1</v>
      </c>
      <c r="G15140">
        <v>1</v>
      </c>
      <c r="H15140" s="4" t="str">
        <f t="shared" si="472"/>
        <v>2CD177.1</v>
      </c>
      <c r="I15140" s="4" t="str">
        <f t="shared" si="473"/>
        <v>S2_HSD179</v>
      </c>
    </row>
    <row r="15141" spans="1:9">
      <c r="A15141" t="s">
        <v>261</v>
      </c>
      <c r="B15141" t="s">
        <v>8439</v>
      </c>
      <c r="C15141" t="s">
        <v>8064</v>
      </c>
      <c r="D15141">
        <v>2</v>
      </c>
      <c r="E15141" t="s">
        <v>169</v>
      </c>
      <c r="F15141">
        <v>2</v>
      </c>
      <c r="G15141">
        <v>2</v>
      </c>
      <c r="H15141" s="4" t="str">
        <f t="shared" si="472"/>
        <v>2CD177.2</v>
      </c>
      <c r="I15141" s="4" t="str">
        <f t="shared" si="473"/>
        <v>DGND</v>
      </c>
    </row>
    <row r="15142" spans="1:9">
      <c r="A15142" t="s">
        <v>261</v>
      </c>
      <c r="B15142" t="s">
        <v>8439</v>
      </c>
      <c r="C15142" t="s">
        <v>8077</v>
      </c>
      <c r="D15142">
        <v>1</v>
      </c>
      <c r="E15142" t="s">
        <v>7558</v>
      </c>
      <c r="F15142">
        <v>1</v>
      </c>
      <c r="G15142">
        <v>1</v>
      </c>
      <c r="H15142" s="4" t="str">
        <f t="shared" si="472"/>
        <v>3CD175.1</v>
      </c>
      <c r="I15142" s="4" t="str">
        <f t="shared" si="473"/>
        <v>S3_HSD177</v>
      </c>
    </row>
    <row r="15143" spans="1:9">
      <c r="A15143" t="s">
        <v>261</v>
      </c>
      <c r="B15143" t="s">
        <v>8439</v>
      </c>
      <c r="C15143" t="s">
        <v>8077</v>
      </c>
      <c r="D15143">
        <v>2</v>
      </c>
      <c r="E15143" t="s">
        <v>169</v>
      </c>
      <c r="F15143">
        <v>2</v>
      </c>
      <c r="G15143">
        <v>2</v>
      </c>
      <c r="H15143" s="4" t="str">
        <f t="shared" si="472"/>
        <v>3CD175.2</v>
      </c>
      <c r="I15143" s="4" t="str">
        <f t="shared" si="473"/>
        <v>DGND</v>
      </c>
    </row>
    <row r="15144" spans="1:9">
      <c r="A15144" t="s">
        <v>261</v>
      </c>
      <c r="B15144" t="s">
        <v>8439</v>
      </c>
      <c r="C15144" t="s">
        <v>8078</v>
      </c>
      <c r="D15144">
        <v>1</v>
      </c>
      <c r="E15144" t="s">
        <v>7559</v>
      </c>
      <c r="F15144">
        <v>1</v>
      </c>
      <c r="G15144">
        <v>1</v>
      </c>
      <c r="H15144" s="4" t="str">
        <f t="shared" si="472"/>
        <v>3CD176.1</v>
      </c>
      <c r="I15144" s="4" t="str">
        <f t="shared" si="473"/>
        <v>S3_HSD178</v>
      </c>
    </row>
    <row r="15145" spans="1:9">
      <c r="A15145" t="s">
        <v>261</v>
      </c>
      <c r="B15145" t="s">
        <v>8439</v>
      </c>
      <c r="C15145" t="s">
        <v>8078</v>
      </c>
      <c r="D15145">
        <v>2</v>
      </c>
      <c r="E15145" t="s">
        <v>169</v>
      </c>
      <c r="F15145">
        <v>2</v>
      </c>
      <c r="G15145">
        <v>2</v>
      </c>
      <c r="H15145" s="4" t="str">
        <f t="shared" si="472"/>
        <v>3CD176.2</v>
      </c>
      <c r="I15145" s="4" t="str">
        <f t="shared" si="473"/>
        <v>DGND</v>
      </c>
    </row>
    <row r="15146" spans="1:9">
      <c r="A15146" t="s">
        <v>261</v>
      </c>
      <c r="B15146" t="s">
        <v>8439</v>
      </c>
      <c r="C15146" t="s">
        <v>8079</v>
      </c>
      <c r="D15146">
        <v>1</v>
      </c>
      <c r="E15146" t="s">
        <v>7560</v>
      </c>
      <c r="F15146">
        <v>1</v>
      </c>
      <c r="G15146">
        <v>1</v>
      </c>
      <c r="H15146" s="4" t="str">
        <f t="shared" si="472"/>
        <v>3CD177.1</v>
      </c>
      <c r="I15146" s="4" t="str">
        <f t="shared" si="473"/>
        <v>S3_HSD179</v>
      </c>
    </row>
    <row r="15147" spans="1:9">
      <c r="A15147" t="s">
        <v>261</v>
      </c>
      <c r="B15147" t="s">
        <v>8439</v>
      </c>
      <c r="C15147" t="s">
        <v>8079</v>
      </c>
      <c r="D15147">
        <v>2</v>
      </c>
      <c r="E15147" t="s">
        <v>169</v>
      </c>
      <c r="F15147">
        <v>2</v>
      </c>
      <c r="G15147">
        <v>2</v>
      </c>
      <c r="H15147" s="4" t="str">
        <f t="shared" si="472"/>
        <v>3CD177.2</v>
      </c>
      <c r="I15147" s="4" t="str">
        <f t="shared" si="473"/>
        <v>DGND</v>
      </c>
    </row>
    <row r="15148" spans="1:9">
      <c r="A15148" t="s">
        <v>261</v>
      </c>
      <c r="B15148" t="s">
        <v>8439</v>
      </c>
      <c r="C15148" t="s">
        <v>8065</v>
      </c>
      <c r="D15148">
        <v>1</v>
      </c>
      <c r="E15148" t="s">
        <v>1796</v>
      </c>
      <c r="F15148">
        <v>1</v>
      </c>
      <c r="G15148">
        <v>1</v>
      </c>
      <c r="H15148" s="4" t="str">
        <f t="shared" si="472"/>
        <v>CD175.1</v>
      </c>
      <c r="I15148" s="4" t="str">
        <f t="shared" si="473"/>
        <v>S0_HSD177</v>
      </c>
    </row>
    <row r="15149" spans="1:9">
      <c r="A15149" t="s">
        <v>261</v>
      </c>
      <c r="B15149" t="s">
        <v>8439</v>
      </c>
      <c r="C15149" t="s">
        <v>8065</v>
      </c>
      <c r="D15149">
        <v>2</v>
      </c>
      <c r="E15149" t="s">
        <v>169</v>
      </c>
      <c r="F15149">
        <v>2</v>
      </c>
      <c r="G15149">
        <v>2</v>
      </c>
      <c r="H15149" s="4" t="str">
        <f t="shared" si="472"/>
        <v>CD175.2</v>
      </c>
      <c r="I15149" s="4" t="str">
        <f t="shared" si="473"/>
        <v>DGND</v>
      </c>
    </row>
    <row r="15150" spans="1:9">
      <c r="A15150" t="s">
        <v>261</v>
      </c>
      <c r="B15150" t="s">
        <v>8439</v>
      </c>
      <c r="C15150" t="s">
        <v>8066</v>
      </c>
      <c r="D15150">
        <v>1</v>
      </c>
      <c r="E15150" t="s">
        <v>1798</v>
      </c>
      <c r="F15150">
        <v>1</v>
      </c>
      <c r="G15150">
        <v>1</v>
      </c>
      <c r="H15150" s="4" t="str">
        <f t="shared" si="472"/>
        <v>CD176.1</v>
      </c>
      <c r="I15150" s="4" t="str">
        <f t="shared" si="473"/>
        <v>S0_HSD178</v>
      </c>
    </row>
    <row r="15151" spans="1:9">
      <c r="A15151" t="s">
        <v>261</v>
      </c>
      <c r="B15151" t="s">
        <v>8439</v>
      </c>
      <c r="C15151" t="s">
        <v>8066</v>
      </c>
      <c r="D15151">
        <v>2</v>
      </c>
      <c r="E15151" t="s">
        <v>169</v>
      </c>
      <c r="F15151">
        <v>2</v>
      </c>
      <c r="G15151">
        <v>2</v>
      </c>
      <c r="H15151" s="4" t="str">
        <f t="shared" si="472"/>
        <v>CD176.2</v>
      </c>
      <c r="I15151" s="4" t="str">
        <f t="shared" si="473"/>
        <v>DGND</v>
      </c>
    </row>
    <row r="15152" spans="1:9">
      <c r="A15152" t="s">
        <v>261</v>
      </c>
      <c r="B15152" t="s">
        <v>8439</v>
      </c>
      <c r="C15152" t="s">
        <v>8067</v>
      </c>
      <c r="D15152">
        <v>1</v>
      </c>
      <c r="E15152" t="s">
        <v>1799</v>
      </c>
      <c r="F15152">
        <v>1</v>
      </c>
      <c r="G15152">
        <v>1</v>
      </c>
      <c r="H15152" s="4" t="str">
        <f t="shared" si="472"/>
        <v>CD177.1</v>
      </c>
      <c r="I15152" s="4" t="str">
        <f t="shared" si="473"/>
        <v>S0_HSD179</v>
      </c>
    </row>
    <row r="15153" spans="1:9">
      <c r="A15153" t="s">
        <v>261</v>
      </c>
      <c r="B15153" t="s">
        <v>8439</v>
      </c>
      <c r="C15153" t="s">
        <v>8067</v>
      </c>
      <c r="D15153">
        <v>2</v>
      </c>
      <c r="E15153" t="s">
        <v>169</v>
      </c>
      <c r="F15153">
        <v>2</v>
      </c>
      <c r="G15153">
        <v>2</v>
      </c>
      <c r="H15153" s="4" t="str">
        <f t="shared" si="472"/>
        <v>CD177.2</v>
      </c>
      <c r="I15153" s="4" t="str">
        <f t="shared" si="473"/>
        <v>DGND</v>
      </c>
    </row>
    <row r="15154" spans="1:9">
      <c r="A15154" t="s">
        <v>261</v>
      </c>
      <c r="B15154" t="s">
        <v>8439</v>
      </c>
      <c r="C15154" t="s">
        <v>267</v>
      </c>
      <c r="D15154" t="s">
        <v>491</v>
      </c>
      <c r="E15154" t="s">
        <v>490</v>
      </c>
      <c r="F15154">
        <v>1</v>
      </c>
      <c r="G15154" t="s">
        <v>491</v>
      </c>
      <c r="H15154" s="4" t="str">
        <f t="shared" si="472"/>
        <v>K8.1</v>
      </c>
      <c r="I15154" s="4" t="str">
        <f t="shared" si="473"/>
        <v>VP12</v>
      </c>
    </row>
    <row r="15155" spans="1:9">
      <c r="A15155" t="s">
        <v>261</v>
      </c>
      <c r="B15155" t="s">
        <v>8439</v>
      </c>
      <c r="C15155" t="s">
        <v>267</v>
      </c>
      <c r="D15155" t="s">
        <v>492</v>
      </c>
      <c r="E15155" t="s">
        <v>3398</v>
      </c>
      <c r="F15155">
        <v>4</v>
      </c>
      <c r="G15155" t="s">
        <v>492</v>
      </c>
      <c r="H15155" s="4" t="str">
        <f t="shared" si="472"/>
        <v>K8.4</v>
      </c>
      <c r="I15155" s="4" t="str">
        <f t="shared" si="473"/>
        <v>S0_P0_LDOOUT</v>
      </c>
    </row>
    <row r="15156" spans="1:9">
      <c r="A15156" t="s">
        <v>261</v>
      </c>
      <c r="B15156" t="s">
        <v>8439</v>
      </c>
      <c r="C15156" t="s">
        <v>267</v>
      </c>
      <c r="D15156" t="s">
        <v>493</v>
      </c>
      <c r="E15156" t="s">
        <v>3399</v>
      </c>
      <c r="F15156">
        <v>9</v>
      </c>
      <c r="G15156" t="s">
        <v>493</v>
      </c>
      <c r="H15156" s="4" t="str">
        <f t="shared" si="472"/>
        <v>K8.9</v>
      </c>
      <c r="I15156" s="4" t="str">
        <f t="shared" si="473"/>
        <v>S2_P0_LDOOUT</v>
      </c>
    </row>
    <row r="15157" spans="1:9">
      <c r="A15157" t="s">
        <v>261</v>
      </c>
      <c r="B15157" t="s">
        <v>8439</v>
      </c>
      <c r="C15157" t="s">
        <v>267</v>
      </c>
      <c r="D15157" t="s">
        <v>494</v>
      </c>
      <c r="E15157" t="s">
        <v>9066</v>
      </c>
      <c r="F15157">
        <v>12</v>
      </c>
      <c r="G15157" t="s">
        <v>494</v>
      </c>
      <c r="H15157" s="4" t="str">
        <f t="shared" si="472"/>
        <v>K8.12</v>
      </c>
      <c r="I15157" s="4" t="str">
        <f t="shared" si="473"/>
        <v>SC_UDB008</v>
      </c>
    </row>
    <row r="15158" spans="1:9">
      <c r="A15158" t="s">
        <v>261</v>
      </c>
      <c r="B15158" t="s">
        <v>8439</v>
      </c>
      <c r="C15158" t="s">
        <v>267</v>
      </c>
      <c r="D15158" t="s">
        <v>192</v>
      </c>
      <c r="E15158" t="s">
        <v>3400</v>
      </c>
      <c r="F15158">
        <v>3</v>
      </c>
      <c r="G15158" t="s">
        <v>192</v>
      </c>
      <c r="H15158" s="4" t="str">
        <f t="shared" si="472"/>
        <v>K8.3</v>
      </c>
      <c r="I15158" s="4" t="str">
        <f t="shared" si="473"/>
        <v>S0_P0_VDDIO</v>
      </c>
    </row>
    <row r="15159" spans="1:9">
      <c r="A15159" t="s">
        <v>261</v>
      </c>
      <c r="B15159" t="s">
        <v>8439</v>
      </c>
      <c r="C15159" t="s">
        <v>267</v>
      </c>
      <c r="D15159" t="s">
        <v>193</v>
      </c>
      <c r="E15159" t="s">
        <v>3401</v>
      </c>
      <c r="F15159">
        <v>10</v>
      </c>
      <c r="G15159" t="s">
        <v>193</v>
      </c>
      <c r="H15159" s="4" t="str">
        <f t="shared" si="472"/>
        <v>K8.10</v>
      </c>
      <c r="I15159" s="4" t="str">
        <f t="shared" si="473"/>
        <v>S2_P0_VDDIO</v>
      </c>
    </row>
    <row r="15160" spans="1:9">
      <c r="A15160" t="s">
        <v>261</v>
      </c>
      <c r="B15160" t="s">
        <v>8439</v>
      </c>
      <c r="C15160" t="s">
        <v>267</v>
      </c>
      <c r="D15160" t="s">
        <v>495</v>
      </c>
      <c r="E15160" t="s">
        <v>1796</v>
      </c>
      <c r="F15160">
        <v>5</v>
      </c>
      <c r="G15160" t="s">
        <v>495</v>
      </c>
      <c r="H15160" s="4" t="str">
        <f t="shared" si="472"/>
        <v>K8.5</v>
      </c>
      <c r="I15160" s="4" t="str">
        <f t="shared" si="473"/>
        <v>S0_HSD177</v>
      </c>
    </row>
    <row r="15161" spans="1:9">
      <c r="A15161" t="s">
        <v>261</v>
      </c>
      <c r="B15161" t="s">
        <v>8439</v>
      </c>
      <c r="C15161" t="s">
        <v>267</v>
      </c>
      <c r="D15161" t="s">
        <v>496</v>
      </c>
      <c r="E15161" t="s">
        <v>7550</v>
      </c>
      <c r="F15161">
        <v>8</v>
      </c>
      <c r="G15161" t="s">
        <v>496</v>
      </c>
      <c r="H15161" s="4" t="str">
        <f t="shared" si="472"/>
        <v>K8.8</v>
      </c>
      <c r="I15161" s="4" t="str">
        <f t="shared" si="473"/>
        <v>S2_HSD177</v>
      </c>
    </row>
    <row r="15162" spans="1:9">
      <c r="A15162" t="s">
        <v>261</v>
      </c>
      <c r="B15162" t="s">
        <v>8439</v>
      </c>
      <c r="C15162" t="s">
        <v>302</v>
      </c>
      <c r="D15162" t="s">
        <v>491</v>
      </c>
      <c r="E15162" t="s">
        <v>490</v>
      </c>
      <c r="F15162">
        <v>1</v>
      </c>
      <c r="G15162" t="s">
        <v>491</v>
      </c>
      <c r="H15162" s="4" t="str">
        <f t="shared" si="472"/>
        <v>K9.1</v>
      </c>
      <c r="I15162" s="4" t="str">
        <f t="shared" si="473"/>
        <v>VP12</v>
      </c>
    </row>
    <row r="15163" spans="1:9">
      <c r="A15163" t="s">
        <v>261</v>
      </c>
      <c r="B15163" t="s">
        <v>8439</v>
      </c>
      <c r="C15163" t="s">
        <v>302</v>
      </c>
      <c r="D15163" t="s">
        <v>492</v>
      </c>
      <c r="E15163" t="s">
        <v>3402</v>
      </c>
      <c r="F15163">
        <v>4</v>
      </c>
      <c r="G15163" t="s">
        <v>492</v>
      </c>
      <c r="H15163" s="4" t="str">
        <f t="shared" si="472"/>
        <v>K9.4</v>
      </c>
      <c r="I15163" s="4" t="str">
        <f t="shared" si="473"/>
        <v>S0_P1_LDOOUT</v>
      </c>
    </row>
    <row r="15164" spans="1:9">
      <c r="A15164" t="s">
        <v>261</v>
      </c>
      <c r="B15164" t="s">
        <v>8439</v>
      </c>
      <c r="C15164" t="s">
        <v>302</v>
      </c>
      <c r="D15164" t="s">
        <v>493</v>
      </c>
      <c r="E15164" t="s">
        <v>3403</v>
      </c>
      <c r="F15164">
        <v>9</v>
      </c>
      <c r="G15164" t="s">
        <v>493</v>
      </c>
      <c r="H15164" s="4" t="str">
        <f t="shared" si="472"/>
        <v>K9.9</v>
      </c>
      <c r="I15164" s="4" t="str">
        <f t="shared" si="473"/>
        <v>S2_P1_LDOOUT</v>
      </c>
    </row>
    <row r="15165" spans="1:9">
      <c r="A15165" t="s">
        <v>261</v>
      </c>
      <c r="B15165" t="s">
        <v>8439</v>
      </c>
      <c r="C15165" t="s">
        <v>302</v>
      </c>
      <c r="D15165" t="s">
        <v>494</v>
      </c>
      <c r="E15165" t="s">
        <v>9067</v>
      </c>
      <c r="F15165">
        <v>12</v>
      </c>
      <c r="G15165" t="s">
        <v>494</v>
      </c>
      <c r="H15165" s="4" t="str">
        <f t="shared" si="472"/>
        <v>K9.12</v>
      </c>
      <c r="I15165" s="4" t="str">
        <f t="shared" si="473"/>
        <v>SC_UDB009</v>
      </c>
    </row>
    <row r="15166" spans="1:9">
      <c r="A15166" t="s">
        <v>261</v>
      </c>
      <c r="B15166" t="s">
        <v>8439</v>
      </c>
      <c r="C15166" t="s">
        <v>302</v>
      </c>
      <c r="D15166" t="s">
        <v>192</v>
      </c>
      <c r="E15166" t="s">
        <v>3404</v>
      </c>
      <c r="F15166">
        <v>3</v>
      </c>
      <c r="G15166" t="s">
        <v>192</v>
      </c>
      <c r="H15166" s="4" t="str">
        <f t="shared" si="472"/>
        <v>K9.3</v>
      </c>
      <c r="I15166" s="4" t="str">
        <f t="shared" si="473"/>
        <v>S0_P1_VDDIO</v>
      </c>
    </row>
    <row r="15167" spans="1:9">
      <c r="A15167" t="s">
        <v>261</v>
      </c>
      <c r="B15167" t="s">
        <v>8439</v>
      </c>
      <c r="C15167" t="s">
        <v>302</v>
      </c>
      <c r="D15167" t="s">
        <v>193</v>
      </c>
      <c r="E15167" t="s">
        <v>3405</v>
      </c>
      <c r="F15167">
        <v>10</v>
      </c>
      <c r="G15167" t="s">
        <v>193</v>
      </c>
      <c r="H15167" s="4" t="str">
        <f t="shared" si="472"/>
        <v>K9.10</v>
      </c>
      <c r="I15167" s="4" t="str">
        <f t="shared" si="473"/>
        <v>S2_P1_VDDIO</v>
      </c>
    </row>
    <row r="15168" spans="1:9">
      <c r="A15168" t="s">
        <v>261</v>
      </c>
      <c r="B15168" t="s">
        <v>8439</v>
      </c>
      <c r="C15168" t="s">
        <v>302</v>
      </c>
      <c r="D15168" t="s">
        <v>495</v>
      </c>
      <c r="E15168" t="s">
        <v>1798</v>
      </c>
      <c r="F15168">
        <v>5</v>
      </c>
      <c r="G15168" t="s">
        <v>495</v>
      </c>
      <c r="H15168" s="4" t="str">
        <f t="shared" si="472"/>
        <v>K9.5</v>
      </c>
      <c r="I15168" s="4" t="str">
        <f t="shared" si="473"/>
        <v>S0_HSD178</v>
      </c>
    </row>
    <row r="15169" spans="1:9">
      <c r="A15169" t="s">
        <v>261</v>
      </c>
      <c r="B15169" t="s">
        <v>8439</v>
      </c>
      <c r="C15169" t="s">
        <v>302</v>
      </c>
      <c r="D15169" t="s">
        <v>496</v>
      </c>
      <c r="E15169" t="s">
        <v>7551</v>
      </c>
      <c r="F15169">
        <v>8</v>
      </c>
      <c r="G15169" t="s">
        <v>496</v>
      </c>
      <c r="H15169" s="4" t="str">
        <f t="shared" si="472"/>
        <v>K9.8</v>
      </c>
      <c r="I15169" s="4" t="str">
        <f t="shared" si="473"/>
        <v>S2_HSD178</v>
      </c>
    </row>
    <row r="15170" spans="1:9">
      <c r="A15170" t="s">
        <v>261</v>
      </c>
      <c r="B15170" t="s">
        <v>8439</v>
      </c>
      <c r="C15170" t="s">
        <v>268</v>
      </c>
      <c r="D15170" t="s">
        <v>491</v>
      </c>
      <c r="E15170" t="s">
        <v>490</v>
      </c>
      <c r="F15170">
        <v>1</v>
      </c>
      <c r="G15170" t="s">
        <v>491</v>
      </c>
      <c r="H15170" s="4" t="str">
        <f t="shared" ref="H15170:H15233" si="474">CONCATENATE(C15170,".",F15170)</f>
        <v>K10.1</v>
      </c>
      <c r="I15170" s="4" t="str">
        <f t="shared" ref="I15170:I15233" si="475">E15170</f>
        <v>VP12</v>
      </c>
    </row>
    <row r="15171" spans="1:9">
      <c r="A15171" t="s">
        <v>261</v>
      </c>
      <c r="B15171" t="s">
        <v>8439</v>
      </c>
      <c r="C15171" t="s">
        <v>268</v>
      </c>
      <c r="D15171" t="s">
        <v>492</v>
      </c>
      <c r="E15171" t="s">
        <v>1797</v>
      </c>
      <c r="F15171">
        <v>4</v>
      </c>
      <c r="G15171" t="s">
        <v>492</v>
      </c>
      <c r="H15171" s="4" t="str">
        <f t="shared" si="474"/>
        <v>K10.4</v>
      </c>
      <c r="I15171" s="4" t="str">
        <f t="shared" si="475"/>
        <v>S0_P5_LDOOUT</v>
      </c>
    </row>
    <row r="15172" spans="1:9">
      <c r="A15172" t="s">
        <v>261</v>
      </c>
      <c r="B15172" t="s">
        <v>8439</v>
      </c>
      <c r="C15172" t="s">
        <v>268</v>
      </c>
      <c r="D15172" t="s">
        <v>493</v>
      </c>
      <c r="E15172" t="s">
        <v>3406</v>
      </c>
      <c r="F15172">
        <v>9</v>
      </c>
      <c r="G15172" t="s">
        <v>493</v>
      </c>
      <c r="H15172" s="4" t="str">
        <f t="shared" si="474"/>
        <v>K10.9</v>
      </c>
      <c r="I15172" s="4" t="str">
        <f t="shared" si="475"/>
        <v>S2_P5_LDOOUT</v>
      </c>
    </row>
    <row r="15173" spans="1:9">
      <c r="A15173" t="s">
        <v>261</v>
      </c>
      <c r="B15173" t="s">
        <v>8439</v>
      </c>
      <c r="C15173" t="s">
        <v>268</v>
      </c>
      <c r="D15173" t="s">
        <v>494</v>
      </c>
      <c r="E15173" t="s">
        <v>9068</v>
      </c>
      <c r="F15173">
        <v>12</v>
      </c>
      <c r="G15173" t="s">
        <v>494</v>
      </c>
      <c r="H15173" s="4" t="str">
        <f t="shared" si="474"/>
        <v>K10.12</v>
      </c>
      <c r="I15173" s="4" t="str">
        <f t="shared" si="475"/>
        <v>SC_UDB010</v>
      </c>
    </row>
    <row r="15174" spans="1:9">
      <c r="A15174" t="s">
        <v>261</v>
      </c>
      <c r="B15174" t="s">
        <v>8439</v>
      </c>
      <c r="C15174" t="s">
        <v>268</v>
      </c>
      <c r="D15174" t="s">
        <v>192</v>
      </c>
      <c r="E15174" t="s">
        <v>1795</v>
      </c>
      <c r="F15174">
        <v>3</v>
      </c>
      <c r="G15174" t="s">
        <v>192</v>
      </c>
      <c r="H15174" s="4" t="str">
        <f t="shared" si="474"/>
        <v>K10.3</v>
      </c>
      <c r="I15174" s="4" t="str">
        <f t="shared" si="475"/>
        <v>S0_P5_VDDIO</v>
      </c>
    </row>
    <row r="15175" spans="1:9">
      <c r="A15175" t="s">
        <v>261</v>
      </c>
      <c r="B15175" t="s">
        <v>8439</v>
      </c>
      <c r="C15175" t="s">
        <v>268</v>
      </c>
      <c r="D15175" t="s">
        <v>193</v>
      </c>
      <c r="E15175" t="s">
        <v>3407</v>
      </c>
      <c r="F15175">
        <v>10</v>
      </c>
      <c r="G15175" t="s">
        <v>193</v>
      </c>
      <c r="H15175" s="4" t="str">
        <f t="shared" si="474"/>
        <v>K10.10</v>
      </c>
      <c r="I15175" s="4" t="str">
        <f t="shared" si="475"/>
        <v>S2_P5_VDDIO</v>
      </c>
    </row>
    <row r="15176" spans="1:9">
      <c r="A15176" t="s">
        <v>261</v>
      </c>
      <c r="B15176" t="s">
        <v>8439</v>
      </c>
      <c r="C15176" t="s">
        <v>268</v>
      </c>
      <c r="D15176" t="s">
        <v>495</v>
      </c>
      <c r="E15176" t="s">
        <v>1799</v>
      </c>
      <c r="F15176">
        <v>5</v>
      </c>
      <c r="G15176" t="s">
        <v>495</v>
      </c>
      <c r="H15176" s="4" t="str">
        <f t="shared" si="474"/>
        <v>K10.5</v>
      </c>
      <c r="I15176" s="4" t="str">
        <f t="shared" si="475"/>
        <v>S0_HSD179</v>
      </c>
    </row>
    <row r="15177" spans="1:9">
      <c r="A15177" t="s">
        <v>261</v>
      </c>
      <c r="B15177" t="s">
        <v>8439</v>
      </c>
      <c r="C15177" t="s">
        <v>268</v>
      </c>
      <c r="D15177" t="s">
        <v>496</v>
      </c>
      <c r="E15177" t="s">
        <v>7552</v>
      </c>
      <c r="F15177">
        <v>8</v>
      </c>
      <c r="G15177" t="s">
        <v>496</v>
      </c>
      <c r="H15177" s="4" t="str">
        <f t="shared" si="474"/>
        <v>K10.8</v>
      </c>
      <c r="I15177" s="4" t="str">
        <f t="shared" si="475"/>
        <v>S2_HSD179</v>
      </c>
    </row>
    <row r="15178" spans="1:9">
      <c r="A15178" t="s">
        <v>261</v>
      </c>
      <c r="B15178" t="s">
        <v>9873</v>
      </c>
      <c r="C15178" t="s">
        <v>8086</v>
      </c>
      <c r="D15178">
        <v>1</v>
      </c>
      <c r="E15178" t="s">
        <v>7577</v>
      </c>
      <c r="F15178">
        <v>1</v>
      </c>
      <c r="G15178">
        <v>1</v>
      </c>
      <c r="H15178" s="4" t="str">
        <f t="shared" si="474"/>
        <v>CM1.1</v>
      </c>
      <c r="I15178" s="4" t="str">
        <f t="shared" si="475"/>
        <v>SC_VSS_MUX1</v>
      </c>
    </row>
    <row r="15179" spans="1:9">
      <c r="A15179" t="s">
        <v>261</v>
      </c>
      <c r="B15179" t="s">
        <v>9873</v>
      </c>
      <c r="C15179" t="s">
        <v>8086</v>
      </c>
      <c r="D15179">
        <v>2</v>
      </c>
      <c r="E15179" t="s">
        <v>169</v>
      </c>
      <c r="F15179">
        <v>2</v>
      </c>
      <c r="G15179">
        <v>2</v>
      </c>
      <c r="H15179" s="4" t="str">
        <f t="shared" si="474"/>
        <v>CM1.2</v>
      </c>
      <c r="I15179" s="4" t="str">
        <f t="shared" si="475"/>
        <v>DGND</v>
      </c>
    </row>
    <row r="15180" spans="1:9">
      <c r="A15180" t="s">
        <v>261</v>
      </c>
      <c r="B15180" t="s">
        <v>9873</v>
      </c>
      <c r="C15180" t="s">
        <v>8087</v>
      </c>
      <c r="D15180">
        <v>1</v>
      </c>
      <c r="E15180" t="s">
        <v>7578</v>
      </c>
      <c r="F15180">
        <v>1</v>
      </c>
      <c r="G15180">
        <v>1</v>
      </c>
      <c r="H15180" s="4" t="str">
        <f t="shared" si="474"/>
        <v>CM2.1</v>
      </c>
      <c r="I15180" s="4" t="str">
        <f t="shared" si="475"/>
        <v>SC_VSS_MUX2</v>
      </c>
    </row>
    <row r="15181" spans="1:9">
      <c r="A15181" t="s">
        <v>261</v>
      </c>
      <c r="B15181" t="s">
        <v>9873</v>
      </c>
      <c r="C15181" t="s">
        <v>8087</v>
      </c>
      <c r="D15181">
        <v>2</v>
      </c>
      <c r="E15181" t="s">
        <v>169</v>
      </c>
      <c r="F15181">
        <v>2</v>
      </c>
      <c r="G15181">
        <v>2</v>
      </c>
      <c r="H15181" s="4" t="str">
        <f t="shared" si="474"/>
        <v>CM2.2</v>
      </c>
      <c r="I15181" s="4" t="str">
        <f t="shared" si="475"/>
        <v>DGND</v>
      </c>
    </row>
    <row r="15182" spans="1:9">
      <c r="A15182" t="s">
        <v>261</v>
      </c>
      <c r="B15182" t="s">
        <v>9873</v>
      </c>
      <c r="C15182" t="s">
        <v>8088</v>
      </c>
      <c r="D15182">
        <v>1</v>
      </c>
      <c r="E15182" t="s">
        <v>7579</v>
      </c>
      <c r="F15182">
        <v>1</v>
      </c>
      <c r="G15182">
        <v>1</v>
      </c>
      <c r="H15182" s="4" t="str">
        <f t="shared" si="474"/>
        <v>CM3.1</v>
      </c>
      <c r="I15182" s="4" t="str">
        <f t="shared" si="475"/>
        <v>SC_VSS_MUX3</v>
      </c>
    </row>
    <row r="15183" spans="1:9">
      <c r="A15183" t="s">
        <v>261</v>
      </c>
      <c r="B15183" t="s">
        <v>9873</v>
      </c>
      <c r="C15183" t="s">
        <v>8088</v>
      </c>
      <c r="D15183">
        <v>2</v>
      </c>
      <c r="E15183" t="s">
        <v>169</v>
      </c>
      <c r="F15183">
        <v>2</v>
      </c>
      <c r="G15183">
        <v>2</v>
      </c>
      <c r="H15183" s="4" t="str">
        <f t="shared" si="474"/>
        <v>CM3.2</v>
      </c>
      <c r="I15183" s="4" t="str">
        <f t="shared" si="475"/>
        <v>DGND</v>
      </c>
    </row>
    <row r="15184" spans="1:9">
      <c r="A15184" t="s">
        <v>261</v>
      </c>
      <c r="B15184" t="s">
        <v>9873</v>
      </c>
      <c r="C15184" t="s">
        <v>8089</v>
      </c>
      <c r="D15184">
        <v>1</v>
      </c>
      <c r="E15184" t="s">
        <v>7580</v>
      </c>
      <c r="F15184">
        <v>1</v>
      </c>
      <c r="G15184">
        <v>1</v>
      </c>
      <c r="H15184" s="4" t="str">
        <f t="shared" si="474"/>
        <v>CM4.1</v>
      </c>
      <c r="I15184" s="4" t="str">
        <f t="shared" si="475"/>
        <v>SC_VSS_MUX4</v>
      </c>
    </row>
    <row r="15185" spans="1:9">
      <c r="A15185" t="s">
        <v>261</v>
      </c>
      <c r="B15185" t="s">
        <v>9873</v>
      </c>
      <c r="C15185" t="s">
        <v>8089</v>
      </c>
      <c r="D15185">
        <v>2</v>
      </c>
      <c r="E15185" t="s">
        <v>169</v>
      </c>
      <c r="F15185">
        <v>2</v>
      </c>
      <c r="G15185">
        <v>2</v>
      </c>
      <c r="H15185" s="4" t="str">
        <f t="shared" si="474"/>
        <v>CM4.2</v>
      </c>
      <c r="I15185" s="4" t="str">
        <f t="shared" si="475"/>
        <v>DGND</v>
      </c>
    </row>
    <row r="15186" spans="1:9">
      <c r="A15186" t="s">
        <v>261</v>
      </c>
      <c r="B15186" t="s">
        <v>9873</v>
      </c>
      <c r="C15186" t="s">
        <v>8090</v>
      </c>
      <c r="D15186">
        <v>1</v>
      </c>
      <c r="E15186" t="s">
        <v>7581</v>
      </c>
      <c r="F15186">
        <v>1</v>
      </c>
      <c r="G15186">
        <v>1</v>
      </c>
      <c r="H15186" s="4" t="str">
        <f t="shared" si="474"/>
        <v>CM5.1</v>
      </c>
      <c r="I15186" s="4" t="str">
        <f t="shared" si="475"/>
        <v>SC_VSS_MUX5</v>
      </c>
    </row>
    <row r="15187" spans="1:9">
      <c r="A15187" t="s">
        <v>261</v>
      </c>
      <c r="B15187" t="s">
        <v>9873</v>
      </c>
      <c r="C15187" t="s">
        <v>8090</v>
      </c>
      <c r="D15187">
        <v>2</v>
      </c>
      <c r="E15187" t="s">
        <v>169</v>
      </c>
      <c r="F15187">
        <v>2</v>
      </c>
      <c r="G15187">
        <v>2</v>
      </c>
      <c r="H15187" s="4" t="str">
        <f t="shared" si="474"/>
        <v>CM5.2</v>
      </c>
      <c r="I15187" s="4" t="str">
        <f t="shared" si="475"/>
        <v>DGND</v>
      </c>
    </row>
    <row r="15188" spans="1:9">
      <c r="A15188" t="s">
        <v>261</v>
      </c>
      <c r="B15188" t="s">
        <v>9873</v>
      </c>
      <c r="C15188" t="s">
        <v>8091</v>
      </c>
      <c r="D15188">
        <v>1</v>
      </c>
      <c r="E15188" t="s">
        <v>7582</v>
      </c>
      <c r="F15188">
        <v>1</v>
      </c>
      <c r="G15188">
        <v>1</v>
      </c>
      <c r="H15188" s="4" t="str">
        <f t="shared" si="474"/>
        <v>CM6.1</v>
      </c>
      <c r="I15188" s="4" t="str">
        <f t="shared" si="475"/>
        <v>SC_VSS_MUX6</v>
      </c>
    </row>
    <row r="15189" spans="1:9">
      <c r="A15189" t="s">
        <v>261</v>
      </c>
      <c r="B15189" t="s">
        <v>9873</v>
      </c>
      <c r="C15189" t="s">
        <v>8091</v>
      </c>
      <c r="D15189">
        <v>2</v>
      </c>
      <c r="E15189" t="s">
        <v>169</v>
      </c>
      <c r="F15189">
        <v>2</v>
      </c>
      <c r="G15189">
        <v>2</v>
      </c>
      <c r="H15189" s="4" t="str">
        <f t="shared" si="474"/>
        <v>CM6.2</v>
      </c>
      <c r="I15189" s="4" t="str">
        <f t="shared" si="475"/>
        <v>DGND</v>
      </c>
    </row>
    <row r="15190" spans="1:9">
      <c r="A15190" t="s">
        <v>261</v>
      </c>
      <c r="B15190" t="s">
        <v>9873</v>
      </c>
      <c r="C15190" t="s">
        <v>8092</v>
      </c>
      <c r="D15190">
        <v>1</v>
      </c>
      <c r="E15190" t="s">
        <v>7583</v>
      </c>
      <c r="F15190">
        <v>1</v>
      </c>
      <c r="G15190">
        <v>1</v>
      </c>
      <c r="H15190" s="4" t="str">
        <f t="shared" si="474"/>
        <v>CM7.1</v>
      </c>
      <c r="I15190" s="4" t="str">
        <f t="shared" si="475"/>
        <v>SC_VSS_MUX7</v>
      </c>
    </row>
    <row r="15191" spans="1:9">
      <c r="A15191" t="s">
        <v>261</v>
      </c>
      <c r="B15191" t="s">
        <v>9873</v>
      </c>
      <c r="C15191" t="s">
        <v>8092</v>
      </c>
      <c r="D15191">
        <v>2</v>
      </c>
      <c r="E15191" t="s">
        <v>169</v>
      </c>
      <c r="F15191">
        <v>2</v>
      </c>
      <c r="G15191">
        <v>2</v>
      </c>
      <c r="H15191" s="4" t="str">
        <f t="shared" si="474"/>
        <v>CM7.2</v>
      </c>
      <c r="I15191" s="4" t="str">
        <f t="shared" si="475"/>
        <v>DGND</v>
      </c>
    </row>
    <row r="15192" spans="1:9">
      <c r="A15192" t="s">
        <v>261</v>
      </c>
      <c r="B15192" t="s">
        <v>9873</v>
      </c>
      <c r="C15192" t="s">
        <v>8093</v>
      </c>
      <c r="D15192">
        <v>1</v>
      </c>
      <c r="E15192" t="s">
        <v>7584</v>
      </c>
      <c r="F15192">
        <v>1</v>
      </c>
      <c r="G15192">
        <v>1</v>
      </c>
      <c r="H15192" s="4" t="str">
        <f t="shared" si="474"/>
        <v>CM8.1</v>
      </c>
      <c r="I15192" s="4" t="str">
        <f t="shared" si="475"/>
        <v>SC_VSS_MUX8</v>
      </c>
    </row>
    <row r="15193" spans="1:9">
      <c r="A15193" t="s">
        <v>261</v>
      </c>
      <c r="B15193" t="s">
        <v>9873</v>
      </c>
      <c r="C15193" t="s">
        <v>8093</v>
      </c>
      <c r="D15193">
        <v>2</v>
      </c>
      <c r="E15193" t="s">
        <v>169</v>
      </c>
      <c r="F15193">
        <v>2</v>
      </c>
      <c r="G15193">
        <v>2</v>
      </c>
      <c r="H15193" s="4" t="str">
        <f t="shared" si="474"/>
        <v>CM8.2</v>
      </c>
      <c r="I15193" s="4" t="str">
        <f t="shared" si="475"/>
        <v>DGND</v>
      </c>
    </row>
    <row r="15194" spans="1:9">
      <c r="A15194" t="s">
        <v>261</v>
      </c>
      <c r="B15194" t="s">
        <v>9873</v>
      </c>
      <c r="C15194" t="s">
        <v>8094</v>
      </c>
      <c r="D15194">
        <v>1</v>
      </c>
      <c r="E15194" t="s">
        <v>7585</v>
      </c>
      <c r="F15194">
        <v>1</v>
      </c>
      <c r="G15194">
        <v>1</v>
      </c>
      <c r="H15194" s="4" t="str">
        <f t="shared" si="474"/>
        <v>CM9.1</v>
      </c>
      <c r="I15194" s="4" t="str">
        <f t="shared" si="475"/>
        <v>SC_VSS_MUX9</v>
      </c>
    </row>
    <row r="15195" spans="1:9">
      <c r="A15195" t="s">
        <v>261</v>
      </c>
      <c r="B15195" t="s">
        <v>9873</v>
      </c>
      <c r="C15195" t="s">
        <v>8094</v>
      </c>
      <c r="D15195">
        <v>2</v>
      </c>
      <c r="E15195" t="s">
        <v>169</v>
      </c>
      <c r="F15195">
        <v>2</v>
      </c>
      <c r="G15195">
        <v>2</v>
      </c>
      <c r="H15195" s="4" t="str">
        <f t="shared" si="474"/>
        <v>CM9.2</v>
      </c>
      <c r="I15195" s="4" t="str">
        <f t="shared" si="475"/>
        <v>DGND</v>
      </c>
    </row>
    <row r="15196" spans="1:9">
      <c r="A15196" t="s">
        <v>261</v>
      </c>
      <c r="B15196" t="s">
        <v>9873</v>
      </c>
      <c r="C15196" t="s">
        <v>8095</v>
      </c>
      <c r="D15196">
        <v>1</v>
      </c>
      <c r="E15196" t="s">
        <v>7586</v>
      </c>
      <c r="F15196">
        <v>1</v>
      </c>
      <c r="G15196">
        <v>1</v>
      </c>
      <c r="H15196" s="4" t="str">
        <f t="shared" si="474"/>
        <v>CM10.1</v>
      </c>
      <c r="I15196" s="4" t="str">
        <f t="shared" si="475"/>
        <v>SC_VSS_MUX10</v>
      </c>
    </row>
    <row r="15197" spans="1:9">
      <c r="A15197" t="s">
        <v>261</v>
      </c>
      <c r="B15197" t="s">
        <v>9873</v>
      </c>
      <c r="C15197" t="s">
        <v>8095</v>
      </c>
      <c r="D15197">
        <v>2</v>
      </c>
      <c r="E15197" t="s">
        <v>169</v>
      </c>
      <c r="F15197">
        <v>2</v>
      </c>
      <c r="G15197">
        <v>2</v>
      </c>
      <c r="H15197" s="4" t="str">
        <f t="shared" si="474"/>
        <v>CM10.2</v>
      </c>
      <c r="I15197" s="4" t="str">
        <f t="shared" si="475"/>
        <v>DGND</v>
      </c>
    </row>
    <row r="15198" spans="1:9">
      <c r="A15198" t="s">
        <v>261</v>
      </c>
      <c r="B15198" t="s">
        <v>9873</v>
      </c>
      <c r="C15198" t="s">
        <v>8096</v>
      </c>
      <c r="D15198">
        <v>1</v>
      </c>
      <c r="E15198" t="s">
        <v>7587</v>
      </c>
      <c r="F15198">
        <v>1</v>
      </c>
      <c r="G15198">
        <v>1</v>
      </c>
      <c r="H15198" s="4" t="str">
        <f t="shared" si="474"/>
        <v>CM11.1</v>
      </c>
      <c r="I15198" s="4" t="str">
        <f t="shared" si="475"/>
        <v>SC_VSS_MUX11</v>
      </c>
    </row>
    <row r="15199" spans="1:9">
      <c r="A15199" t="s">
        <v>261</v>
      </c>
      <c r="B15199" t="s">
        <v>9873</v>
      </c>
      <c r="C15199" t="s">
        <v>8096</v>
      </c>
      <c r="D15199">
        <v>2</v>
      </c>
      <c r="E15199" t="s">
        <v>169</v>
      </c>
      <c r="F15199">
        <v>2</v>
      </c>
      <c r="G15199">
        <v>2</v>
      </c>
      <c r="H15199" s="4" t="str">
        <f t="shared" si="474"/>
        <v>CM11.2</v>
      </c>
      <c r="I15199" s="4" t="str">
        <f t="shared" si="475"/>
        <v>DGND</v>
      </c>
    </row>
    <row r="15200" spans="1:9">
      <c r="A15200" t="s">
        <v>261</v>
      </c>
      <c r="B15200" t="s">
        <v>9873</v>
      </c>
      <c r="C15200" t="s">
        <v>8097</v>
      </c>
      <c r="D15200">
        <v>1</v>
      </c>
      <c r="E15200" t="s">
        <v>7588</v>
      </c>
      <c r="F15200">
        <v>1</v>
      </c>
      <c r="G15200">
        <v>1</v>
      </c>
      <c r="H15200" s="4" t="str">
        <f t="shared" si="474"/>
        <v>CM12.1</v>
      </c>
      <c r="I15200" s="4" t="str">
        <f t="shared" si="475"/>
        <v>SC_VSS_MUX12</v>
      </c>
    </row>
    <row r="15201" spans="1:9">
      <c r="A15201" t="s">
        <v>261</v>
      </c>
      <c r="B15201" t="s">
        <v>9873</v>
      </c>
      <c r="C15201" t="s">
        <v>8097</v>
      </c>
      <c r="D15201">
        <v>2</v>
      </c>
      <c r="E15201" t="s">
        <v>169</v>
      </c>
      <c r="F15201">
        <v>2</v>
      </c>
      <c r="G15201">
        <v>2</v>
      </c>
      <c r="H15201" s="4" t="str">
        <f t="shared" si="474"/>
        <v>CM12.2</v>
      </c>
      <c r="I15201" s="4" t="str">
        <f t="shared" si="475"/>
        <v>DGND</v>
      </c>
    </row>
    <row r="15202" spans="1:9">
      <c r="A15202" t="s">
        <v>261</v>
      </c>
      <c r="B15202" t="s">
        <v>9873</v>
      </c>
      <c r="C15202" t="s">
        <v>8098</v>
      </c>
      <c r="D15202">
        <v>1</v>
      </c>
      <c r="E15202" t="s">
        <v>7589</v>
      </c>
      <c r="F15202">
        <v>1</v>
      </c>
      <c r="G15202">
        <v>1</v>
      </c>
      <c r="H15202" s="4" t="str">
        <f t="shared" si="474"/>
        <v>CM13.1</v>
      </c>
      <c r="I15202" s="4" t="str">
        <f t="shared" si="475"/>
        <v>SC_VSS_MUX13</v>
      </c>
    </row>
    <row r="15203" spans="1:9">
      <c r="A15203" t="s">
        <v>261</v>
      </c>
      <c r="B15203" t="s">
        <v>9873</v>
      </c>
      <c r="C15203" t="s">
        <v>8098</v>
      </c>
      <c r="D15203">
        <v>2</v>
      </c>
      <c r="E15203" t="s">
        <v>169</v>
      </c>
      <c r="F15203">
        <v>2</v>
      </c>
      <c r="G15203">
        <v>2</v>
      </c>
      <c r="H15203" s="4" t="str">
        <f t="shared" si="474"/>
        <v>CM13.2</v>
      </c>
      <c r="I15203" s="4" t="str">
        <f t="shared" si="475"/>
        <v>DGND</v>
      </c>
    </row>
    <row r="15204" spans="1:9">
      <c r="A15204" t="s">
        <v>261</v>
      </c>
      <c r="B15204" t="s">
        <v>9873</v>
      </c>
      <c r="C15204" t="s">
        <v>8099</v>
      </c>
      <c r="D15204">
        <v>1</v>
      </c>
      <c r="E15204" t="s">
        <v>7590</v>
      </c>
      <c r="F15204">
        <v>1</v>
      </c>
      <c r="G15204">
        <v>1</v>
      </c>
      <c r="H15204" s="4" t="str">
        <f t="shared" si="474"/>
        <v>CM14.1</v>
      </c>
      <c r="I15204" s="4" t="str">
        <f t="shared" si="475"/>
        <v>SC_VSS_MUX14</v>
      </c>
    </row>
    <row r="15205" spans="1:9">
      <c r="A15205" t="s">
        <v>261</v>
      </c>
      <c r="B15205" t="s">
        <v>9873</v>
      </c>
      <c r="C15205" t="s">
        <v>8099</v>
      </c>
      <c r="D15205">
        <v>2</v>
      </c>
      <c r="E15205" t="s">
        <v>169</v>
      </c>
      <c r="F15205">
        <v>2</v>
      </c>
      <c r="G15205">
        <v>2</v>
      </c>
      <c r="H15205" s="4" t="str">
        <f t="shared" si="474"/>
        <v>CM14.2</v>
      </c>
      <c r="I15205" s="4" t="str">
        <f t="shared" si="475"/>
        <v>DGND</v>
      </c>
    </row>
    <row r="15206" spans="1:9">
      <c r="A15206" t="s">
        <v>261</v>
      </c>
      <c r="B15206" t="s">
        <v>9873</v>
      </c>
      <c r="C15206" t="s">
        <v>8101</v>
      </c>
      <c r="D15206" t="s">
        <v>231</v>
      </c>
      <c r="E15206" t="s">
        <v>7592</v>
      </c>
      <c r="F15206">
        <v>15</v>
      </c>
      <c r="G15206" t="s">
        <v>231</v>
      </c>
      <c r="H15206" s="4" t="str">
        <f t="shared" si="474"/>
        <v>MUX1.15</v>
      </c>
      <c r="I15206" s="4" t="str">
        <f t="shared" si="475"/>
        <v>SC_A0_HSD295</v>
      </c>
    </row>
    <row r="15207" spans="1:9">
      <c r="A15207" t="s">
        <v>261</v>
      </c>
      <c r="B15207" t="s">
        <v>9873</v>
      </c>
      <c r="C15207" t="s">
        <v>8101</v>
      </c>
      <c r="D15207" t="s">
        <v>195</v>
      </c>
      <c r="E15207" t="s">
        <v>7593</v>
      </c>
      <c r="F15207">
        <v>14</v>
      </c>
      <c r="G15207" t="s">
        <v>195</v>
      </c>
      <c r="H15207" s="4" t="str">
        <f t="shared" si="474"/>
        <v>MUX1.14</v>
      </c>
      <c r="I15207" s="4" t="str">
        <f t="shared" si="475"/>
        <v>SC_A1_HSD296</v>
      </c>
    </row>
    <row r="15208" spans="1:9">
      <c r="A15208" t="s">
        <v>261</v>
      </c>
      <c r="B15208" t="s">
        <v>9873</v>
      </c>
      <c r="C15208" t="s">
        <v>8101</v>
      </c>
      <c r="D15208" t="s">
        <v>7594</v>
      </c>
      <c r="E15208" t="s">
        <v>7603</v>
      </c>
      <c r="F15208">
        <v>6</v>
      </c>
      <c r="G15208" t="s">
        <v>7594</v>
      </c>
      <c r="H15208" s="4" t="str">
        <f t="shared" si="474"/>
        <v>MUX1.6</v>
      </c>
      <c r="I15208" s="4" t="str">
        <f t="shared" si="475"/>
        <v>SC_HSD220+</v>
      </c>
    </row>
    <row r="15209" spans="1:9">
      <c r="A15209" t="s">
        <v>261</v>
      </c>
      <c r="B15209" t="s">
        <v>9873</v>
      </c>
      <c r="C15209" t="s">
        <v>8101</v>
      </c>
      <c r="D15209" t="s">
        <v>7595</v>
      </c>
      <c r="E15209" t="s">
        <v>7604</v>
      </c>
      <c r="F15209">
        <v>7</v>
      </c>
      <c r="G15209" t="s">
        <v>7595</v>
      </c>
      <c r="H15209" s="4" t="str">
        <f t="shared" si="474"/>
        <v>MUX1.7</v>
      </c>
      <c r="I15209" s="4" t="str">
        <f t="shared" si="475"/>
        <v>SC_HSD220-</v>
      </c>
    </row>
    <row r="15210" spans="1:9">
      <c r="A15210" t="s">
        <v>261</v>
      </c>
      <c r="B15210" t="s">
        <v>9873</v>
      </c>
      <c r="C15210" t="s">
        <v>8101</v>
      </c>
      <c r="D15210" t="s">
        <v>883</v>
      </c>
      <c r="E15210" t="s">
        <v>463</v>
      </c>
      <c r="F15210">
        <v>16</v>
      </c>
      <c r="G15210" t="s">
        <v>883</v>
      </c>
      <c r="H15210" s="4" t="str">
        <f t="shared" si="474"/>
        <v>MUX1.16</v>
      </c>
      <c r="I15210" s="4" t="str">
        <f t="shared" si="475"/>
        <v>VDD33_ATX</v>
      </c>
    </row>
    <row r="15211" spans="1:9">
      <c r="A15211" t="s">
        <v>261</v>
      </c>
      <c r="B15211" t="s">
        <v>9873</v>
      </c>
      <c r="C15211" t="s">
        <v>8101</v>
      </c>
      <c r="D15211" t="s">
        <v>7596</v>
      </c>
      <c r="E15211" t="s">
        <v>7577</v>
      </c>
      <c r="F15211" t="s">
        <v>174</v>
      </c>
      <c r="G15211" t="s">
        <v>7596</v>
      </c>
      <c r="H15211" s="4" t="str">
        <f t="shared" si="474"/>
        <v>MUX1.EP</v>
      </c>
      <c r="I15211" s="4" t="str">
        <f t="shared" si="475"/>
        <v>SC_VSS_MUX1</v>
      </c>
    </row>
    <row r="15212" spans="1:9">
      <c r="A15212" t="s">
        <v>261</v>
      </c>
      <c r="B15212" t="s">
        <v>9873</v>
      </c>
      <c r="C15212" t="s">
        <v>8101</v>
      </c>
      <c r="D15212" t="s">
        <v>171</v>
      </c>
      <c r="E15212" t="s">
        <v>169</v>
      </c>
      <c r="F15212">
        <v>13</v>
      </c>
      <c r="G15212" t="s">
        <v>171</v>
      </c>
      <c r="H15212" s="4" t="str">
        <f t="shared" si="474"/>
        <v>MUX1.13</v>
      </c>
      <c r="I15212" s="4" t="str">
        <f t="shared" si="475"/>
        <v>DGND</v>
      </c>
    </row>
    <row r="15213" spans="1:9">
      <c r="A15213" t="s">
        <v>261</v>
      </c>
      <c r="B15213" t="s">
        <v>9873</v>
      </c>
      <c r="C15213" t="s">
        <v>8101</v>
      </c>
      <c r="D15213" t="s">
        <v>3118</v>
      </c>
      <c r="E15213" t="s">
        <v>3302</v>
      </c>
      <c r="F15213">
        <v>2</v>
      </c>
      <c r="G15213" t="s">
        <v>3118</v>
      </c>
      <c r="H15213" s="4" t="str">
        <f t="shared" si="474"/>
        <v>MUX1.2</v>
      </c>
      <c r="I15213" s="4" t="str">
        <f t="shared" si="475"/>
        <v>S0_DCH_P4_HSI+</v>
      </c>
    </row>
    <row r="15214" spans="1:9">
      <c r="A15214" t="s">
        <v>261</v>
      </c>
      <c r="B15214" t="s">
        <v>9873</v>
      </c>
      <c r="C15214" t="s">
        <v>8101</v>
      </c>
      <c r="D15214" t="s">
        <v>3119</v>
      </c>
      <c r="E15214" t="s">
        <v>3301</v>
      </c>
      <c r="F15214">
        <v>11</v>
      </c>
      <c r="G15214" t="s">
        <v>3119</v>
      </c>
      <c r="H15214" s="4" t="str">
        <f t="shared" si="474"/>
        <v>MUX1.11</v>
      </c>
      <c r="I15214" s="4" t="str">
        <f t="shared" si="475"/>
        <v>S0_DCH_P4_HSI-</v>
      </c>
    </row>
    <row r="15215" spans="1:9">
      <c r="A15215" t="s">
        <v>261</v>
      </c>
      <c r="B15215" t="s">
        <v>9873</v>
      </c>
      <c r="C15215" t="s">
        <v>8101</v>
      </c>
      <c r="D15215" t="s">
        <v>3120</v>
      </c>
      <c r="E15215" t="s">
        <v>3420</v>
      </c>
      <c r="F15215">
        <v>3</v>
      </c>
      <c r="G15215" t="s">
        <v>3120</v>
      </c>
      <c r="H15215" s="4" t="str">
        <f t="shared" si="474"/>
        <v>MUX1.3</v>
      </c>
      <c r="I15215" s="4" t="str">
        <f t="shared" si="475"/>
        <v>S1_DCH_P4_HSI+</v>
      </c>
    </row>
    <row r="15216" spans="1:9">
      <c r="A15216" t="s">
        <v>261</v>
      </c>
      <c r="B15216" t="s">
        <v>9873</v>
      </c>
      <c r="C15216" t="s">
        <v>8101</v>
      </c>
      <c r="D15216" t="s">
        <v>3121</v>
      </c>
      <c r="E15216" t="s">
        <v>3421</v>
      </c>
      <c r="F15216">
        <v>10</v>
      </c>
      <c r="G15216" t="s">
        <v>3121</v>
      </c>
      <c r="H15216" s="4" t="str">
        <f t="shared" si="474"/>
        <v>MUX1.10</v>
      </c>
      <c r="I15216" s="4" t="str">
        <f t="shared" si="475"/>
        <v>S1_DCH_P4_HSI-</v>
      </c>
    </row>
    <row r="15217" spans="1:9">
      <c r="A15217" t="s">
        <v>261</v>
      </c>
      <c r="B15217" t="s">
        <v>9873</v>
      </c>
      <c r="C15217" t="s">
        <v>8101</v>
      </c>
      <c r="D15217" t="s">
        <v>7597</v>
      </c>
      <c r="E15217" t="s">
        <v>3422</v>
      </c>
      <c r="F15217">
        <v>4</v>
      </c>
      <c r="G15217" t="s">
        <v>7597</v>
      </c>
      <c r="H15217" s="4" t="str">
        <f t="shared" si="474"/>
        <v>MUX1.4</v>
      </c>
      <c r="I15217" s="4" t="str">
        <f t="shared" si="475"/>
        <v>S2_DCH_P4_HSI+</v>
      </c>
    </row>
    <row r="15218" spans="1:9">
      <c r="A15218" t="s">
        <v>261</v>
      </c>
      <c r="B15218" t="s">
        <v>9873</v>
      </c>
      <c r="C15218" t="s">
        <v>8101</v>
      </c>
      <c r="D15218" t="s">
        <v>7598</v>
      </c>
      <c r="E15218" t="s">
        <v>3423</v>
      </c>
      <c r="F15218">
        <v>9</v>
      </c>
      <c r="G15218" t="s">
        <v>7598</v>
      </c>
      <c r="H15218" s="4" t="str">
        <f t="shared" si="474"/>
        <v>MUX1.9</v>
      </c>
      <c r="I15218" s="4" t="str">
        <f t="shared" si="475"/>
        <v>S2_DCH_P4_HSI-</v>
      </c>
    </row>
    <row r="15219" spans="1:9">
      <c r="A15219" t="s">
        <v>261</v>
      </c>
      <c r="B15219" t="s">
        <v>9873</v>
      </c>
      <c r="C15219" t="s">
        <v>8101</v>
      </c>
      <c r="D15219" t="s">
        <v>7599</v>
      </c>
      <c r="E15219" t="s">
        <v>3424</v>
      </c>
      <c r="F15219">
        <v>5</v>
      </c>
      <c r="G15219" t="s">
        <v>7599</v>
      </c>
      <c r="H15219" s="4" t="str">
        <f t="shared" si="474"/>
        <v>MUX1.5</v>
      </c>
      <c r="I15219" s="4" t="str">
        <f t="shared" si="475"/>
        <v>S3_DCH_P4_HSI+</v>
      </c>
    </row>
    <row r="15220" spans="1:9">
      <c r="A15220" t="s">
        <v>261</v>
      </c>
      <c r="B15220" t="s">
        <v>9873</v>
      </c>
      <c r="C15220" t="s">
        <v>8101</v>
      </c>
      <c r="D15220" t="s">
        <v>7600</v>
      </c>
      <c r="E15220" t="s">
        <v>3425</v>
      </c>
      <c r="F15220">
        <v>8</v>
      </c>
      <c r="G15220" t="s">
        <v>7600</v>
      </c>
      <c r="H15220" s="4" t="str">
        <f t="shared" si="474"/>
        <v>MUX1.8</v>
      </c>
      <c r="I15220" s="4" t="str">
        <f t="shared" si="475"/>
        <v>S3_DCH_P4_HSI-</v>
      </c>
    </row>
    <row r="15221" spans="1:9">
      <c r="A15221" t="s">
        <v>261</v>
      </c>
      <c r="B15221" t="s">
        <v>9873</v>
      </c>
      <c r="C15221" t="s">
        <v>8101</v>
      </c>
      <c r="D15221" t="s">
        <v>1316</v>
      </c>
      <c r="E15221" t="s">
        <v>490</v>
      </c>
      <c r="F15221">
        <v>12</v>
      </c>
      <c r="G15221" t="s">
        <v>1316</v>
      </c>
      <c r="H15221" s="4" t="str">
        <f t="shared" si="474"/>
        <v>MUX1.12</v>
      </c>
      <c r="I15221" s="4" t="str">
        <f t="shared" si="475"/>
        <v>VP12</v>
      </c>
    </row>
    <row r="15222" spans="1:9">
      <c r="A15222" t="s">
        <v>261</v>
      </c>
      <c r="B15222" t="s">
        <v>9873</v>
      </c>
      <c r="C15222" t="s">
        <v>8101</v>
      </c>
      <c r="D15222" t="s">
        <v>7601</v>
      </c>
      <c r="E15222" t="s">
        <v>7577</v>
      </c>
      <c r="F15222">
        <v>1</v>
      </c>
      <c r="G15222" t="s">
        <v>7601</v>
      </c>
      <c r="H15222" s="4" t="str">
        <f t="shared" si="474"/>
        <v>MUX1.1</v>
      </c>
      <c r="I15222" s="4" t="str">
        <f t="shared" si="475"/>
        <v>SC_VSS_MUX1</v>
      </c>
    </row>
    <row r="15223" spans="1:9">
      <c r="A15223" t="s">
        <v>261</v>
      </c>
      <c r="B15223" t="s">
        <v>9873</v>
      </c>
      <c r="C15223" t="s">
        <v>8102</v>
      </c>
      <c r="D15223" t="s">
        <v>231</v>
      </c>
      <c r="E15223" t="s">
        <v>7592</v>
      </c>
      <c r="F15223">
        <v>15</v>
      </c>
      <c r="G15223" t="s">
        <v>231</v>
      </c>
      <c r="H15223" s="4" t="str">
        <f t="shared" si="474"/>
        <v>MUX2.15</v>
      </c>
      <c r="I15223" s="4" t="str">
        <f t="shared" si="475"/>
        <v>SC_A0_HSD295</v>
      </c>
    </row>
    <row r="15224" spans="1:9">
      <c r="A15224" t="s">
        <v>261</v>
      </c>
      <c r="B15224" t="s">
        <v>9873</v>
      </c>
      <c r="C15224" t="s">
        <v>8102</v>
      </c>
      <c r="D15224" t="s">
        <v>195</v>
      </c>
      <c r="E15224" t="s">
        <v>7593</v>
      </c>
      <c r="F15224">
        <v>14</v>
      </c>
      <c r="G15224" t="s">
        <v>195</v>
      </c>
      <c r="H15224" s="4" t="str">
        <f t="shared" si="474"/>
        <v>MUX2.14</v>
      </c>
      <c r="I15224" s="4" t="str">
        <f t="shared" si="475"/>
        <v>SC_A1_HSD296</v>
      </c>
    </row>
    <row r="15225" spans="1:9">
      <c r="A15225" t="s">
        <v>261</v>
      </c>
      <c r="B15225" t="s">
        <v>9873</v>
      </c>
      <c r="C15225" t="s">
        <v>8102</v>
      </c>
      <c r="D15225" t="s">
        <v>7594</v>
      </c>
      <c r="E15225" t="s">
        <v>7605</v>
      </c>
      <c r="F15225">
        <v>6</v>
      </c>
      <c r="G15225" t="s">
        <v>7594</v>
      </c>
      <c r="H15225" s="4" t="str">
        <f t="shared" si="474"/>
        <v>MUX2.6</v>
      </c>
      <c r="I15225" s="4" t="str">
        <f t="shared" si="475"/>
        <v>SC_HSD222+</v>
      </c>
    </row>
    <row r="15226" spans="1:9">
      <c r="A15226" t="s">
        <v>261</v>
      </c>
      <c r="B15226" t="s">
        <v>9873</v>
      </c>
      <c r="C15226" t="s">
        <v>8102</v>
      </c>
      <c r="D15226" t="s">
        <v>7595</v>
      </c>
      <c r="E15226" t="s">
        <v>7606</v>
      </c>
      <c r="F15226">
        <v>7</v>
      </c>
      <c r="G15226" t="s">
        <v>7595</v>
      </c>
      <c r="H15226" s="4" t="str">
        <f t="shared" si="474"/>
        <v>MUX2.7</v>
      </c>
      <c r="I15226" s="4" t="str">
        <f t="shared" si="475"/>
        <v>SC_HSD222-</v>
      </c>
    </row>
    <row r="15227" spans="1:9">
      <c r="A15227" t="s">
        <v>261</v>
      </c>
      <c r="B15227" t="s">
        <v>9873</v>
      </c>
      <c r="C15227" t="s">
        <v>8102</v>
      </c>
      <c r="D15227" t="s">
        <v>883</v>
      </c>
      <c r="E15227" t="s">
        <v>463</v>
      </c>
      <c r="F15227">
        <v>16</v>
      </c>
      <c r="G15227" t="s">
        <v>883</v>
      </c>
      <c r="H15227" s="4" t="str">
        <f t="shared" si="474"/>
        <v>MUX2.16</v>
      </c>
      <c r="I15227" s="4" t="str">
        <f t="shared" si="475"/>
        <v>VDD33_ATX</v>
      </c>
    </row>
    <row r="15228" spans="1:9">
      <c r="A15228" t="s">
        <v>261</v>
      </c>
      <c r="B15228" t="s">
        <v>9873</v>
      </c>
      <c r="C15228" t="s">
        <v>8102</v>
      </c>
      <c r="D15228" t="s">
        <v>7596</v>
      </c>
      <c r="E15228" t="s">
        <v>7578</v>
      </c>
      <c r="F15228" t="s">
        <v>174</v>
      </c>
      <c r="G15228" t="s">
        <v>7596</v>
      </c>
      <c r="H15228" s="4" t="str">
        <f t="shared" si="474"/>
        <v>MUX2.EP</v>
      </c>
      <c r="I15228" s="4" t="str">
        <f t="shared" si="475"/>
        <v>SC_VSS_MUX2</v>
      </c>
    </row>
    <row r="15229" spans="1:9">
      <c r="A15229" t="s">
        <v>261</v>
      </c>
      <c r="B15229" t="s">
        <v>9873</v>
      </c>
      <c r="C15229" t="s">
        <v>8102</v>
      </c>
      <c r="D15229" t="s">
        <v>171</v>
      </c>
      <c r="E15229" t="s">
        <v>169</v>
      </c>
      <c r="F15229">
        <v>13</v>
      </c>
      <c r="G15229" t="s">
        <v>171</v>
      </c>
      <c r="H15229" s="4" t="str">
        <f t="shared" si="474"/>
        <v>MUX2.13</v>
      </c>
      <c r="I15229" s="4" t="str">
        <f t="shared" si="475"/>
        <v>DGND</v>
      </c>
    </row>
    <row r="15230" spans="1:9">
      <c r="A15230" t="s">
        <v>261</v>
      </c>
      <c r="B15230" t="s">
        <v>9873</v>
      </c>
      <c r="C15230" t="s">
        <v>8102</v>
      </c>
      <c r="D15230" t="s">
        <v>3118</v>
      </c>
      <c r="E15230" t="s">
        <v>3309</v>
      </c>
      <c r="F15230">
        <v>2</v>
      </c>
      <c r="G15230" t="s">
        <v>3118</v>
      </c>
      <c r="H15230" s="4" t="str">
        <f t="shared" si="474"/>
        <v>MUX2.2</v>
      </c>
      <c r="I15230" s="4" t="str">
        <f t="shared" si="475"/>
        <v>S0_DCH_P4_HSO+</v>
      </c>
    </row>
    <row r="15231" spans="1:9">
      <c r="A15231" t="s">
        <v>261</v>
      </c>
      <c r="B15231" t="s">
        <v>9873</v>
      </c>
      <c r="C15231" t="s">
        <v>8102</v>
      </c>
      <c r="D15231" t="s">
        <v>3119</v>
      </c>
      <c r="E15231" t="s">
        <v>3308</v>
      </c>
      <c r="F15231">
        <v>11</v>
      </c>
      <c r="G15231" t="s">
        <v>3119</v>
      </c>
      <c r="H15231" s="4" t="str">
        <f t="shared" si="474"/>
        <v>MUX2.11</v>
      </c>
      <c r="I15231" s="4" t="str">
        <f t="shared" si="475"/>
        <v>S0_DCH_P4_HSO-</v>
      </c>
    </row>
    <row r="15232" spans="1:9">
      <c r="A15232" t="s">
        <v>261</v>
      </c>
      <c r="B15232" t="s">
        <v>9873</v>
      </c>
      <c r="C15232" t="s">
        <v>8102</v>
      </c>
      <c r="D15232" t="s">
        <v>3120</v>
      </c>
      <c r="E15232" t="s">
        <v>3426</v>
      </c>
      <c r="F15232">
        <v>3</v>
      </c>
      <c r="G15232" t="s">
        <v>3120</v>
      </c>
      <c r="H15232" s="4" t="str">
        <f t="shared" si="474"/>
        <v>MUX2.3</v>
      </c>
      <c r="I15232" s="4" t="str">
        <f t="shared" si="475"/>
        <v>S1_DCH_P4_HSO+</v>
      </c>
    </row>
    <row r="15233" spans="1:9">
      <c r="A15233" t="s">
        <v>261</v>
      </c>
      <c r="B15233" t="s">
        <v>9873</v>
      </c>
      <c r="C15233" t="s">
        <v>8102</v>
      </c>
      <c r="D15233" t="s">
        <v>3121</v>
      </c>
      <c r="E15233" t="s">
        <v>3427</v>
      </c>
      <c r="F15233">
        <v>10</v>
      </c>
      <c r="G15233" t="s">
        <v>3121</v>
      </c>
      <c r="H15233" s="4" t="str">
        <f t="shared" si="474"/>
        <v>MUX2.10</v>
      </c>
      <c r="I15233" s="4" t="str">
        <f t="shared" si="475"/>
        <v>S1_DCH_P4_HSO-</v>
      </c>
    </row>
    <row r="15234" spans="1:9">
      <c r="A15234" t="s">
        <v>261</v>
      </c>
      <c r="B15234" t="s">
        <v>9873</v>
      </c>
      <c r="C15234" t="s">
        <v>8102</v>
      </c>
      <c r="D15234" t="s">
        <v>7597</v>
      </c>
      <c r="E15234" t="s">
        <v>3428</v>
      </c>
      <c r="F15234">
        <v>4</v>
      </c>
      <c r="G15234" t="s">
        <v>7597</v>
      </c>
      <c r="H15234" s="4" t="str">
        <f t="shared" ref="H15234:H15297" si="476">CONCATENATE(C15234,".",F15234)</f>
        <v>MUX2.4</v>
      </c>
      <c r="I15234" s="4" t="str">
        <f t="shared" ref="I15234:I15297" si="477">E15234</f>
        <v>S2_DCH_P4_HSO+</v>
      </c>
    </row>
    <row r="15235" spans="1:9">
      <c r="A15235" t="s">
        <v>261</v>
      </c>
      <c r="B15235" t="s">
        <v>9873</v>
      </c>
      <c r="C15235" t="s">
        <v>8102</v>
      </c>
      <c r="D15235" t="s">
        <v>7598</v>
      </c>
      <c r="E15235" t="s">
        <v>3429</v>
      </c>
      <c r="F15235">
        <v>9</v>
      </c>
      <c r="G15235" t="s">
        <v>7598</v>
      </c>
      <c r="H15235" s="4" t="str">
        <f t="shared" si="476"/>
        <v>MUX2.9</v>
      </c>
      <c r="I15235" s="4" t="str">
        <f t="shared" si="477"/>
        <v>S2_DCH_P4_HSO-</v>
      </c>
    </row>
    <row r="15236" spans="1:9">
      <c r="A15236" t="s">
        <v>261</v>
      </c>
      <c r="B15236" t="s">
        <v>9873</v>
      </c>
      <c r="C15236" t="s">
        <v>8102</v>
      </c>
      <c r="D15236" t="s">
        <v>7599</v>
      </c>
      <c r="E15236" t="s">
        <v>3430</v>
      </c>
      <c r="F15236">
        <v>5</v>
      </c>
      <c r="G15236" t="s">
        <v>7599</v>
      </c>
      <c r="H15236" s="4" t="str">
        <f t="shared" si="476"/>
        <v>MUX2.5</v>
      </c>
      <c r="I15236" s="4" t="str">
        <f t="shared" si="477"/>
        <v>S3_DCH_P4_HSO+</v>
      </c>
    </row>
    <row r="15237" spans="1:9">
      <c r="A15237" t="s">
        <v>261</v>
      </c>
      <c r="B15237" t="s">
        <v>9873</v>
      </c>
      <c r="C15237" t="s">
        <v>8102</v>
      </c>
      <c r="D15237" t="s">
        <v>7600</v>
      </c>
      <c r="E15237" t="s">
        <v>3431</v>
      </c>
      <c r="F15237">
        <v>8</v>
      </c>
      <c r="G15237" t="s">
        <v>7600</v>
      </c>
      <c r="H15237" s="4" t="str">
        <f t="shared" si="476"/>
        <v>MUX2.8</v>
      </c>
      <c r="I15237" s="4" t="str">
        <f t="shared" si="477"/>
        <v>S3_DCH_P4_HSO-</v>
      </c>
    </row>
    <row r="15238" spans="1:9">
      <c r="A15238" t="s">
        <v>261</v>
      </c>
      <c r="B15238" t="s">
        <v>9873</v>
      </c>
      <c r="C15238" t="s">
        <v>8102</v>
      </c>
      <c r="D15238" t="s">
        <v>1316</v>
      </c>
      <c r="E15238" t="s">
        <v>490</v>
      </c>
      <c r="F15238">
        <v>12</v>
      </c>
      <c r="G15238" t="s">
        <v>1316</v>
      </c>
      <c r="H15238" s="4" t="str">
        <f t="shared" si="476"/>
        <v>MUX2.12</v>
      </c>
      <c r="I15238" s="4" t="str">
        <f t="shared" si="477"/>
        <v>VP12</v>
      </c>
    </row>
    <row r="15239" spans="1:9">
      <c r="A15239" t="s">
        <v>261</v>
      </c>
      <c r="B15239" t="s">
        <v>9873</v>
      </c>
      <c r="C15239" t="s">
        <v>8102</v>
      </c>
      <c r="D15239" t="s">
        <v>7601</v>
      </c>
      <c r="E15239" t="s">
        <v>7578</v>
      </c>
      <c r="F15239">
        <v>1</v>
      </c>
      <c r="G15239" t="s">
        <v>7601</v>
      </c>
      <c r="H15239" s="4" t="str">
        <f t="shared" si="476"/>
        <v>MUX2.1</v>
      </c>
      <c r="I15239" s="4" t="str">
        <f t="shared" si="477"/>
        <v>SC_VSS_MUX2</v>
      </c>
    </row>
    <row r="15240" spans="1:9">
      <c r="A15240" t="s">
        <v>261</v>
      </c>
      <c r="B15240" t="s">
        <v>9873</v>
      </c>
      <c r="C15240" t="s">
        <v>8103</v>
      </c>
      <c r="D15240" t="s">
        <v>231</v>
      </c>
      <c r="E15240" t="s">
        <v>7592</v>
      </c>
      <c r="F15240">
        <v>15</v>
      </c>
      <c r="G15240" t="s">
        <v>231</v>
      </c>
      <c r="H15240" s="4" t="str">
        <f t="shared" si="476"/>
        <v>MUX3.15</v>
      </c>
      <c r="I15240" s="4" t="str">
        <f t="shared" si="477"/>
        <v>SC_A0_HSD295</v>
      </c>
    </row>
    <row r="15241" spans="1:9">
      <c r="A15241" t="s">
        <v>261</v>
      </c>
      <c r="B15241" t="s">
        <v>9873</v>
      </c>
      <c r="C15241" t="s">
        <v>8103</v>
      </c>
      <c r="D15241" t="s">
        <v>195</v>
      </c>
      <c r="E15241" t="s">
        <v>7593</v>
      </c>
      <c r="F15241">
        <v>14</v>
      </c>
      <c r="G15241" t="s">
        <v>195</v>
      </c>
      <c r="H15241" s="4" t="str">
        <f t="shared" si="476"/>
        <v>MUX3.14</v>
      </c>
      <c r="I15241" s="4" t="str">
        <f t="shared" si="477"/>
        <v>SC_A1_HSD296</v>
      </c>
    </row>
    <row r="15242" spans="1:9">
      <c r="A15242" t="s">
        <v>261</v>
      </c>
      <c r="B15242" t="s">
        <v>9873</v>
      </c>
      <c r="C15242" t="s">
        <v>8103</v>
      </c>
      <c r="D15242" t="s">
        <v>7594</v>
      </c>
      <c r="E15242" t="s">
        <v>7607</v>
      </c>
      <c r="F15242">
        <v>6</v>
      </c>
      <c r="G15242" t="s">
        <v>7594</v>
      </c>
      <c r="H15242" s="4" t="str">
        <f t="shared" si="476"/>
        <v>MUX3.6</v>
      </c>
      <c r="I15242" s="4" t="str">
        <f t="shared" si="477"/>
        <v>SC_HSD224+</v>
      </c>
    </row>
    <row r="15243" spans="1:9">
      <c r="A15243" t="s">
        <v>261</v>
      </c>
      <c r="B15243" t="s">
        <v>9873</v>
      </c>
      <c r="C15243" t="s">
        <v>8103</v>
      </c>
      <c r="D15243" t="s">
        <v>7595</v>
      </c>
      <c r="E15243" t="s">
        <v>7608</v>
      </c>
      <c r="F15243">
        <v>7</v>
      </c>
      <c r="G15243" t="s">
        <v>7595</v>
      </c>
      <c r="H15243" s="4" t="str">
        <f t="shared" si="476"/>
        <v>MUX3.7</v>
      </c>
      <c r="I15243" s="4" t="str">
        <f t="shared" si="477"/>
        <v>SC_HSD224-</v>
      </c>
    </row>
    <row r="15244" spans="1:9">
      <c r="A15244" t="s">
        <v>261</v>
      </c>
      <c r="B15244" t="s">
        <v>9873</v>
      </c>
      <c r="C15244" t="s">
        <v>8103</v>
      </c>
      <c r="D15244" t="s">
        <v>883</v>
      </c>
      <c r="E15244" t="s">
        <v>463</v>
      </c>
      <c r="F15244">
        <v>16</v>
      </c>
      <c r="G15244" t="s">
        <v>883</v>
      </c>
      <c r="H15244" s="4" t="str">
        <f t="shared" si="476"/>
        <v>MUX3.16</v>
      </c>
      <c r="I15244" s="4" t="str">
        <f t="shared" si="477"/>
        <v>VDD33_ATX</v>
      </c>
    </row>
    <row r="15245" spans="1:9">
      <c r="A15245" t="s">
        <v>261</v>
      </c>
      <c r="B15245" t="s">
        <v>9873</v>
      </c>
      <c r="C15245" t="s">
        <v>8103</v>
      </c>
      <c r="D15245" t="s">
        <v>7596</v>
      </c>
      <c r="E15245" t="s">
        <v>7579</v>
      </c>
      <c r="F15245" t="s">
        <v>174</v>
      </c>
      <c r="G15245" t="s">
        <v>7596</v>
      </c>
      <c r="H15245" s="4" t="str">
        <f t="shared" si="476"/>
        <v>MUX3.EP</v>
      </c>
      <c r="I15245" s="4" t="str">
        <f t="shared" si="477"/>
        <v>SC_VSS_MUX3</v>
      </c>
    </row>
    <row r="15246" spans="1:9">
      <c r="A15246" t="s">
        <v>261</v>
      </c>
      <c r="B15246" t="s">
        <v>9873</v>
      </c>
      <c r="C15246" t="s">
        <v>8103</v>
      </c>
      <c r="D15246" t="s">
        <v>171</v>
      </c>
      <c r="E15246" t="s">
        <v>169</v>
      </c>
      <c r="F15246">
        <v>13</v>
      </c>
      <c r="G15246" t="s">
        <v>171</v>
      </c>
      <c r="H15246" s="4" t="str">
        <f t="shared" si="476"/>
        <v>MUX3.13</v>
      </c>
      <c r="I15246" s="4" t="str">
        <f t="shared" si="477"/>
        <v>DGND</v>
      </c>
    </row>
    <row r="15247" spans="1:9">
      <c r="A15247" t="s">
        <v>261</v>
      </c>
      <c r="B15247" t="s">
        <v>9873</v>
      </c>
      <c r="C15247" t="s">
        <v>8103</v>
      </c>
      <c r="D15247" t="s">
        <v>3118</v>
      </c>
      <c r="E15247" t="s">
        <v>3304</v>
      </c>
      <c r="F15247">
        <v>2</v>
      </c>
      <c r="G15247" t="s">
        <v>3118</v>
      </c>
      <c r="H15247" s="4" t="str">
        <f t="shared" si="476"/>
        <v>MUX3.2</v>
      </c>
      <c r="I15247" s="4" t="str">
        <f t="shared" si="477"/>
        <v>S0_DCH_P5_HSI+</v>
      </c>
    </row>
    <row r="15248" spans="1:9">
      <c r="A15248" t="s">
        <v>261</v>
      </c>
      <c r="B15248" t="s">
        <v>9873</v>
      </c>
      <c r="C15248" t="s">
        <v>8103</v>
      </c>
      <c r="D15248" t="s">
        <v>3119</v>
      </c>
      <c r="E15248" t="s">
        <v>3303</v>
      </c>
      <c r="F15248">
        <v>11</v>
      </c>
      <c r="G15248" t="s">
        <v>3119</v>
      </c>
      <c r="H15248" s="4" t="str">
        <f t="shared" si="476"/>
        <v>MUX3.11</v>
      </c>
      <c r="I15248" s="4" t="str">
        <f t="shared" si="477"/>
        <v>S0_DCH_P5_HSI-</v>
      </c>
    </row>
    <row r="15249" spans="1:9">
      <c r="A15249" t="s">
        <v>261</v>
      </c>
      <c r="B15249" t="s">
        <v>9873</v>
      </c>
      <c r="C15249" t="s">
        <v>8103</v>
      </c>
      <c r="D15249" t="s">
        <v>3120</v>
      </c>
      <c r="E15249" t="s">
        <v>3432</v>
      </c>
      <c r="F15249">
        <v>3</v>
      </c>
      <c r="G15249" t="s">
        <v>3120</v>
      </c>
      <c r="H15249" s="4" t="str">
        <f t="shared" si="476"/>
        <v>MUX3.3</v>
      </c>
      <c r="I15249" s="4" t="str">
        <f t="shared" si="477"/>
        <v>S1_DCH_P5_HSI+</v>
      </c>
    </row>
    <row r="15250" spans="1:9">
      <c r="A15250" t="s">
        <v>261</v>
      </c>
      <c r="B15250" t="s">
        <v>9873</v>
      </c>
      <c r="C15250" t="s">
        <v>8103</v>
      </c>
      <c r="D15250" t="s">
        <v>3121</v>
      </c>
      <c r="E15250" t="s">
        <v>3433</v>
      </c>
      <c r="F15250">
        <v>10</v>
      </c>
      <c r="G15250" t="s">
        <v>3121</v>
      </c>
      <c r="H15250" s="4" t="str">
        <f t="shared" si="476"/>
        <v>MUX3.10</v>
      </c>
      <c r="I15250" s="4" t="str">
        <f t="shared" si="477"/>
        <v>S1_DCH_P5_HSI-</v>
      </c>
    </row>
    <row r="15251" spans="1:9">
      <c r="A15251" t="s">
        <v>261</v>
      </c>
      <c r="B15251" t="s">
        <v>9873</v>
      </c>
      <c r="C15251" t="s">
        <v>8103</v>
      </c>
      <c r="D15251" t="s">
        <v>7597</v>
      </c>
      <c r="E15251" t="s">
        <v>3434</v>
      </c>
      <c r="F15251">
        <v>4</v>
      </c>
      <c r="G15251" t="s">
        <v>7597</v>
      </c>
      <c r="H15251" s="4" t="str">
        <f t="shared" si="476"/>
        <v>MUX3.4</v>
      </c>
      <c r="I15251" s="4" t="str">
        <f t="shared" si="477"/>
        <v>S2_DCH_P5_HSI+</v>
      </c>
    </row>
    <row r="15252" spans="1:9">
      <c r="A15252" t="s">
        <v>261</v>
      </c>
      <c r="B15252" t="s">
        <v>9873</v>
      </c>
      <c r="C15252" t="s">
        <v>8103</v>
      </c>
      <c r="D15252" t="s">
        <v>7598</v>
      </c>
      <c r="E15252" t="s">
        <v>3435</v>
      </c>
      <c r="F15252">
        <v>9</v>
      </c>
      <c r="G15252" t="s">
        <v>7598</v>
      </c>
      <c r="H15252" s="4" t="str">
        <f t="shared" si="476"/>
        <v>MUX3.9</v>
      </c>
      <c r="I15252" s="4" t="str">
        <f t="shared" si="477"/>
        <v>S2_DCH_P5_HSI-</v>
      </c>
    </row>
    <row r="15253" spans="1:9">
      <c r="A15253" t="s">
        <v>261</v>
      </c>
      <c r="B15253" t="s">
        <v>9873</v>
      </c>
      <c r="C15253" t="s">
        <v>8103</v>
      </c>
      <c r="D15253" t="s">
        <v>7599</v>
      </c>
      <c r="E15253" t="s">
        <v>3436</v>
      </c>
      <c r="F15253">
        <v>5</v>
      </c>
      <c r="G15253" t="s">
        <v>7599</v>
      </c>
      <c r="H15253" s="4" t="str">
        <f t="shared" si="476"/>
        <v>MUX3.5</v>
      </c>
      <c r="I15253" s="4" t="str">
        <f t="shared" si="477"/>
        <v>S3_DCH_P5_HSI+</v>
      </c>
    </row>
    <row r="15254" spans="1:9">
      <c r="A15254" t="s">
        <v>261</v>
      </c>
      <c r="B15254" t="s">
        <v>9873</v>
      </c>
      <c r="C15254" t="s">
        <v>8103</v>
      </c>
      <c r="D15254" t="s">
        <v>7600</v>
      </c>
      <c r="E15254" t="s">
        <v>3437</v>
      </c>
      <c r="F15254">
        <v>8</v>
      </c>
      <c r="G15254" t="s">
        <v>7600</v>
      </c>
      <c r="H15254" s="4" t="str">
        <f t="shared" si="476"/>
        <v>MUX3.8</v>
      </c>
      <c r="I15254" s="4" t="str">
        <f t="shared" si="477"/>
        <v>S3_DCH_P5_HSI-</v>
      </c>
    </row>
    <row r="15255" spans="1:9">
      <c r="A15255" t="s">
        <v>261</v>
      </c>
      <c r="B15255" t="s">
        <v>9873</v>
      </c>
      <c r="C15255" t="s">
        <v>8103</v>
      </c>
      <c r="D15255" t="s">
        <v>1316</v>
      </c>
      <c r="E15255" t="s">
        <v>490</v>
      </c>
      <c r="F15255">
        <v>12</v>
      </c>
      <c r="G15255" t="s">
        <v>1316</v>
      </c>
      <c r="H15255" s="4" t="str">
        <f t="shared" si="476"/>
        <v>MUX3.12</v>
      </c>
      <c r="I15255" s="4" t="str">
        <f t="shared" si="477"/>
        <v>VP12</v>
      </c>
    </row>
    <row r="15256" spans="1:9">
      <c r="A15256" t="s">
        <v>261</v>
      </c>
      <c r="B15256" t="s">
        <v>9873</v>
      </c>
      <c r="C15256" t="s">
        <v>8103</v>
      </c>
      <c r="D15256" t="s">
        <v>7601</v>
      </c>
      <c r="E15256" t="s">
        <v>7579</v>
      </c>
      <c r="F15256">
        <v>1</v>
      </c>
      <c r="G15256" t="s">
        <v>7601</v>
      </c>
      <c r="H15256" s="4" t="str">
        <f t="shared" si="476"/>
        <v>MUX3.1</v>
      </c>
      <c r="I15256" s="4" t="str">
        <f t="shared" si="477"/>
        <v>SC_VSS_MUX3</v>
      </c>
    </row>
    <row r="15257" spans="1:9">
      <c r="A15257" t="s">
        <v>261</v>
      </c>
      <c r="B15257" t="s">
        <v>9873</v>
      </c>
      <c r="C15257" t="s">
        <v>8104</v>
      </c>
      <c r="D15257" t="s">
        <v>231</v>
      </c>
      <c r="E15257" t="s">
        <v>7592</v>
      </c>
      <c r="F15257">
        <v>15</v>
      </c>
      <c r="G15257" t="s">
        <v>231</v>
      </c>
      <c r="H15257" s="4" t="str">
        <f t="shared" si="476"/>
        <v>MUX4.15</v>
      </c>
      <c r="I15257" s="4" t="str">
        <f t="shared" si="477"/>
        <v>SC_A0_HSD295</v>
      </c>
    </row>
    <row r="15258" spans="1:9">
      <c r="A15258" t="s">
        <v>261</v>
      </c>
      <c r="B15258" t="s">
        <v>9873</v>
      </c>
      <c r="C15258" t="s">
        <v>8104</v>
      </c>
      <c r="D15258" t="s">
        <v>195</v>
      </c>
      <c r="E15258" t="s">
        <v>7593</v>
      </c>
      <c r="F15258">
        <v>14</v>
      </c>
      <c r="G15258" t="s">
        <v>195</v>
      </c>
      <c r="H15258" s="4" t="str">
        <f t="shared" si="476"/>
        <v>MUX4.14</v>
      </c>
      <c r="I15258" s="4" t="str">
        <f t="shared" si="477"/>
        <v>SC_A1_HSD296</v>
      </c>
    </row>
    <row r="15259" spans="1:9">
      <c r="A15259" t="s">
        <v>261</v>
      </c>
      <c r="B15259" t="s">
        <v>9873</v>
      </c>
      <c r="C15259" t="s">
        <v>8104</v>
      </c>
      <c r="D15259" t="s">
        <v>7594</v>
      </c>
      <c r="E15259" t="s">
        <v>7609</v>
      </c>
      <c r="F15259">
        <v>6</v>
      </c>
      <c r="G15259" t="s">
        <v>7594</v>
      </c>
      <c r="H15259" s="4" t="str">
        <f t="shared" si="476"/>
        <v>MUX4.6</v>
      </c>
      <c r="I15259" s="4" t="str">
        <f t="shared" si="477"/>
        <v>SC_HSD226+</v>
      </c>
    </row>
    <row r="15260" spans="1:9">
      <c r="A15260" t="s">
        <v>261</v>
      </c>
      <c r="B15260" t="s">
        <v>9873</v>
      </c>
      <c r="C15260" t="s">
        <v>8104</v>
      </c>
      <c r="D15260" t="s">
        <v>7595</v>
      </c>
      <c r="E15260" t="s">
        <v>7610</v>
      </c>
      <c r="F15260">
        <v>7</v>
      </c>
      <c r="G15260" t="s">
        <v>7595</v>
      </c>
      <c r="H15260" s="4" t="str">
        <f t="shared" si="476"/>
        <v>MUX4.7</v>
      </c>
      <c r="I15260" s="4" t="str">
        <f t="shared" si="477"/>
        <v>SC_HSD226-</v>
      </c>
    </row>
    <row r="15261" spans="1:9">
      <c r="A15261" t="s">
        <v>261</v>
      </c>
      <c r="B15261" t="s">
        <v>9873</v>
      </c>
      <c r="C15261" t="s">
        <v>8104</v>
      </c>
      <c r="D15261" t="s">
        <v>883</v>
      </c>
      <c r="E15261" t="s">
        <v>463</v>
      </c>
      <c r="F15261">
        <v>16</v>
      </c>
      <c r="G15261" t="s">
        <v>883</v>
      </c>
      <c r="H15261" s="4" t="str">
        <f t="shared" si="476"/>
        <v>MUX4.16</v>
      </c>
      <c r="I15261" s="4" t="str">
        <f t="shared" si="477"/>
        <v>VDD33_ATX</v>
      </c>
    </row>
    <row r="15262" spans="1:9">
      <c r="A15262" t="s">
        <v>261</v>
      </c>
      <c r="B15262" t="s">
        <v>9873</v>
      </c>
      <c r="C15262" t="s">
        <v>8104</v>
      </c>
      <c r="D15262" t="s">
        <v>7596</v>
      </c>
      <c r="E15262" t="s">
        <v>7580</v>
      </c>
      <c r="F15262" t="s">
        <v>174</v>
      </c>
      <c r="G15262" t="s">
        <v>7596</v>
      </c>
      <c r="H15262" s="4" t="str">
        <f t="shared" si="476"/>
        <v>MUX4.EP</v>
      </c>
      <c r="I15262" s="4" t="str">
        <f t="shared" si="477"/>
        <v>SC_VSS_MUX4</v>
      </c>
    </row>
    <row r="15263" spans="1:9">
      <c r="A15263" t="s">
        <v>261</v>
      </c>
      <c r="B15263" t="s">
        <v>9873</v>
      </c>
      <c r="C15263" t="s">
        <v>8104</v>
      </c>
      <c r="D15263" t="s">
        <v>171</v>
      </c>
      <c r="E15263" t="s">
        <v>169</v>
      </c>
      <c r="F15263">
        <v>13</v>
      </c>
      <c r="G15263" t="s">
        <v>171</v>
      </c>
      <c r="H15263" s="4" t="str">
        <f t="shared" si="476"/>
        <v>MUX4.13</v>
      </c>
      <c r="I15263" s="4" t="str">
        <f t="shared" si="477"/>
        <v>DGND</v>
      </c>
    </row>
    <row r="15264" spans="1:9">
      <c r="A15264" t="s">
        <v>261</v>
      </c>
      <c r="B15264" t="s">
        <v>9873</v>
      </c>
      <c r="C15264" t="s">
        <v>8104</v>
      </c>
      <c r="D15264" t="s">
        <v>3118</v>
      </c>
      <c r="E15264" t="s">
        <v>3313</v>
      </c>
      <c r="F15264">
        <v>2</v>
      </c>
      <c r="G15264" t="s">
        <v>3118</v>
      </c>
      <c r="H15264" s="4" t="str">
        <f t="shared" si="476"/>
        <v>MUX4.2</v>
      </c>
      <c r="I15264" s="4" t="str">
        <f t="shared" si="477"/>
        <v>S0_DCH_P5_HSO+</v>
      </c>
    </row>
    <row r="15265" spans="1:9">
      <c r="A15265" t="s">
        <v>261</v>
      </c>
      <c r="B15265" t="s">
        <v>9873</v>
      </c>
      <c r="C15265" t="s">
        <v>8104</v>
      </c>
      <c r="D15265" t="s">
        <v>3119</v>
      </c>
      <c r="E15265" t="s">
        <v>3312</v>
      </c>
      <c r="F15265">
        <v>11</v>
      </c>
      <c r="G15265" t="s">
        <v>3119</v>
      </c>
      <c r="H15265" s="4" t="str">
        <f t="shared" si="476"/>
        <v>MUX4.11</v>
      </c>
      <c r="I15265" s="4" t="str">
        <f t="shared" si="477"/>
        <v>S0_DCH_P5_HSO-</v>
      </c>
    </row>
    <row r="15266" spans="1:9">
      <c r="A15266" t="s">
        <v>261</v>
      </c>
      <c r="B15266" t="s">
        <v>9873</v>
      </c>
      <c r="C15266" t="s">
        <v>8104</v>
      </c>
      <c r="D15266" t="s">
        <v>3120</v>
      </c>
      <c r="E15266" t="s">
        <v>3438</v>
      </c>
      <c r="F15266">
        <v>3</v>
      </c>
      <c r="G15266" t="s">
        <v>3120</v>
      </c>
      <c r="H15266" s="4" t="str">
        <f t="shared" si="476"/>
        <v>MUX4.3</v>
      </c>
      <c r="I15266" s="4" t="str">
        <f t="shared" si="477"/>
        <v>S1_DCH_P5_HSO+</v>
      </c>
    </row>
    <row r="15267" spans="1:9">
      <c r="A15267" t="s">
        <v>261</v>
      </c>
      <c r="B15267" t="s">
        <v>9873</v>
      </c>
      <c r="C15267" t="s">
        <v>8104</v>
      </c>
      <c r="D15267" t="s">
        <v>3121</v>
      </c>
      <c r="E15267" t="s">
        <v>3439</v>
      </c>
      <c r="F15267">
        <v>10</v>
      </c>
      <c r="G15267" t="s">
        <v>3121</v>
      </c>
      <c r="H15267" s="4" t="str">
        <f t="shared" si="476"/>
        <v>MUX4.10</v>
      </c>
      <c r="I15267" s="4" t="str">
        <f t="shared" si="477"/>
        <v>S1_DCH_P5_HSO-</v>
      </c>
    </row>
    <row r="15268" spans="1:9">
      <c r="A15268" t="s">
        <v>261</v>
      </c>
      <c r="B15268" t="s">
        <v>9873</v>
      </c>
      <c r="C15268" t="s">
        <v>8104</v>
      </c>
      <c r="D15268" t="s">
        <v>7597</v>
      </c>
      <c r="E15268" t="s">
        <v>3440</v>
      </c>
      <c r="F15268">
        <v>4</v>
      </c>
      <c r="G15268" t="s">
        <v>7597</v>
      </c>
      <c r="H15268" s="4" t="str">
        <f t="shared" si="476"/>
        <v>MUX4.4</v>
      </c>
      <c r="I15268" s="4" t="str">
        <f t="shared" si="477"/>
        <v>S2_DCH_P5_HSO+</v>
      </c>
    </row>
    <row r="15269" spans="1:9">
      <c r="A15269" t="s">
        <v>261</v>
      </c>
      <c r="B15269" t="s">
        <v>9873</v>
      </c>
      <c r="C15269" t="s">
        <v>8104</v>
      </c>
      <c r="D15269" t="s">
        <v>7598</v>
      </c>
      <c r="E15269" t="s">
        <v>3441</v>
      </c>
      <c r="F15269">
        <v>9</v>
      </c>
      <c r="G15269" t="s">
        <v>7598</v>
      </c>
      <c r="H15269" s="4" t="str">
        <f t="shared" si="476"/>
        <v>MUX4.9</v>
      </c>
      <c r="I15269" s="4" t="str">
        <f t="shared" si="477"/>
        <v>S2_DCH_P5_HSO-</v>
      </c>
    </row>
    <row r="15270" spans="1:9">
      <c r="A15270" t="s">
        <v>261</v>
      </c>
      <c r="B15270" t="s">
        <v>9873</v>
      </c>
      <c r="C15270" t="s">
        <v>8104</v>
      </c>
      <c r="D15270" t="s">
        <v>7599</v>
      </c>
      <c r="E15270" t="s">
        <v>3442</v>
      </c>
      <c r="F15270">
        <v>5</v>
      </c>
      <c r="G15270" t="s">
        <v>7599</v>
      </c>
      <c r="H15270" s="4" t="str">
        <f t="shared" si="476"/>
        <v>MUX4.5</v>
      </c>
      <c r="I15270" s="4" t="str">
        <f t="shared" si="477"/>
        <v>S3_DCH_P5_HSO+</v>
      </c>
    </row>
    <row r="15271" spans="1:9">
      <c r="A15271" t="s">
        <v>261</v>
      </c>
      <c r="B15271" t="s">
        <v>9873</v>
      </c>
      <c r="C15271" t="s">
        <v>8104</v>
      </c>
      <c r="D15271" t="s">
        <v>7600</v>
      </c>
      <c r="E15271" t="s">
        <v>3443</v>
      </c>
      <c r="F15271">
        <v>8</v>
      </c>
      <c r="G15271" t="s">
        <v>7600</v>
      </c>
      <c r="H15271" s="4" t="str">
        <f t="shared" si="476"/>
        <v>MUX4.8</v>
      </c>
      <c r="I15271" s="4" t="str">
        <f t="shared" si="477"/>
        <v>S3_DCH_P5_HSO-</v>
      </c>
    </row>
    <row r="15272" spans="1:9">
      <c r="A15272" t="s">
        <v>261</v>
      </c>
      <c r="B15272" t="s">
        <v>9873</v>
      </c>
      <c r="C15272" t="s">
        <v>8104</v>
      </c>
      <c r="D15272" t="s">
        <v>1316</v>
      </c>
      <c r="E15272" t="s">
        <v>490</v>
      </c>
      <c r="F15272">
        <v>12</v>
      </c>
      <c r="G15272" t="s">
        <v>1316</v>
      </c>
      <c r="H15272" s="4" t="str">
        <f t="shared" si="476"/>
        <v>MUX4.12</v>
      </c>
      <c r="I15272" s="4" t="str">
        <f t="shared" si="477"/>
        <v>VP12</v>
      </c>
    </row>
    <row r="15273" spans="1:9">
      <c r="A15273" t="s">
        <v>261</v>
      </c>
      <c r="B15273" t="s">
        <v>9873</v>
      </c>
      <c r="C15273" t="s">
        <v>8104</v>
      </c>
      <c r="D15273" t="s">
        <v>7601</v>
      </c>
      <c r="E15273" t="s">
        <v>7580</v>
      </c>
      <c r="F15273">
        <v>1</v>
      </c>
      <c r="G15273" t="s">
        <v>7601</v>
      </c>
      <c r="H15273" s="4" t="str">
        <f t="shared" si="476"/>
        <v>MUX4.1</v>
      </c>
      <c r="I15273" s="4" t="str">
        <f t="shared" si="477"/>
        <v>SC_VSS_MUX4</v>
      </c>
    </row>
    <row r="15274" spans="1:9">
      <c r="A15274" t="s">
        <v>261</v>
      </c>
      <c r="B15274" t="s">
        <v>9873</v>
      </c>
      <c r="C15274" t="s">
        <v>8105</v>
      </c>
      <c r="D15274" t="s">
        <v>231</v>
      </c>
      <c r="E15274" t="s">
        <v>7592</v>
      </c>
      <c r="F15274">
        <v>15</v>
      </c>
      <c r="G15274" t="s">
        <v>231</v>
      </c>
      <c r="H15274" s="4" t="str">
        <f t="shared" si="476"/>
        <v>MUX5.15</v>
      </c>
      <c r="I15274" s="4" t="str">
        <f t="shared" si="477"/>
        <v>SC_A0_HSD295</v>
      </c>
    </row>
    <row r="15275" spans="1:9">
      <c r="A15275" t="s">
        <v>261</v>
      </c>
      <c r="B15275" t="s">
        <v>9873</v>
      </c>
      <c r="C15275" t="s">
        <v>8105</v>
      </c>
      <c r="D15275" t="s">
        <v>195</v>
      </c>
      <c r="E15275" t="s">
        <v>7593</v>
      </c>
      <c r="F15275">
        <v>14</v>
      </c>
      <c r="G15275" t="s">
        <v>195</v>
      </c>
      <c r="H15275" s="4" t="str">
        <f t="shared" si="476"/>
        <v>MUX5.14</v>
      </c>
      <c r="I15275" s="4" t="str">
        <f t="shared" si="477"/>
        <v>SC_A1_HSD296</v>
      </c>
    </row>
    <row r="15276" spans="1:9">
      <c r="A15276" t="s">
        <v>261</v>
      </c>
      <c r="B15276" t="s">
        <v>9873</v>
      </c>
      <c r="C15276" t="s">
        <v>8105</v>
      </c>
      <c r="D15276" t="s">
        <v>7594</v>
      </c>
      <c r="E15276" t="s">
        <v>7611</v>
      </c>
      <c r="F15276">
        <v>6</v>
      </c>
      <c r="G15276" t="s">
        <v>7594</v>
      </c>
      <c r="H15276" s="4" t="str">
        <f t="shared" si="476"/>
        <v>MUX5.6</v>
      </c>
      <c r="I15276" s="4" t="str">
        <f t="shared" si="477"/>
        <v>SC_HSD240+</v>
      </c>
    </row>
    <row r="15277" spans="1:9">
      <c r="A15277" t="s">
        <v>261</v>
      </c>
      <c r="B15277" t="s">
        <v>9873</v>
      </c>
      <c r="C15277" t="s">
        <v>8105</v>
      </c>
      <c r="D15277" t="s">
        <v>7595</v>
      </c>
      <c r="E15277" t="s">
        <v>7612</v>
      </c>
      <c r="F15277">
        <v>7</v>
      </c>
      <c r="G15277" t="s">
        <v>7595</v>
      </c>
      <c r="H15277" s="4" t="str">
        <f t="shared" si="476"/>
        <v>MUX5.7</v>
      </c>
      <c r="I15277" s="4" t="str">
        <f t="shared" si="477"/>
        <v>SC_HSD240-</v>
      </c>
    </row>
    <row r="15278" spans="1:9">
      <c r="A15278" t="s">
        <v>261</v>
      </c>
      <c r="B15278" t="s">
        <v>9873</v>
      </c>
      <c r="C15278" t="s">
        <v>8105</v>
      </c>
      <c r="D15278" t="s">
        <v>883</v>
      </c>
      <c r="E15278" t="s">
        <v>463</v>
      </c>
      <c r="F15278">
        <v>16</v>
      </c>
      <c r="G15278" t="s">
        <v>883</v>
      </c>
      <c r="H15278" s="4" t="str">
        <f t="shared" si="476"/>
        <v>MUX5.16</v>
      </c>
      <c r="I15278" s="4" t="str">
        <f t="shared" si="477"/>
        <v>VDD33_ATX</v>
      </c>
    </row>
    <row r="15279" spans="1:9">
      <c r="A15279" t="s">
        <v>261</v>
      </c>
      <c r="B15279" t="s">
        <v>9873</v>
      </c>
      <c r="C15279" t="s">
        <v>8105</v>
      </c>
      <c r="D15279" t="s">
        <v>7596</v>
      </c>
      <c r="E15279" t="s">
        <v>7581</v>
      </c>
      <c r="F15279" t="s">
        <v>174</v>
      </c>
      <c r="G15279" t="s">
        <v>7596</v>
      </c>
      <c r="H15279" s="4" t="str">
        <f t="shared" si="476"/>
        <v>MUX5.EP</v>
      </c>
      <c r="I15279" s="4" t="str">
        <f t="shared" si="477"/>
        <v>SC_VSS_MUX5</v>
      </c>
    </row>
    <row r="15280" spans="1:9">
      <c r="A15280" t="s">
        <v>261</v>
      </c>
      <c r="B15280" t="s">
        <v>9873</v>
      </c>
      <c r="C15280" t="s">
        <v>8105</v>
      </c>
      <c r="D15280" t="s">
        <v>171</v>
      </c>
      <c r="E15280" t="s">
        <v>169</v>
      </c>
      <c r="F15280">
        <v>13</v>
      </c>
      <c r="G15280" t="s">
        <v>171</v>
      </c>
      <c r="H15280" s="4" t="str">
        <f t="shared" si="476"/>
        <v>MUX5.13</v>
      </c>
      <c r="I15280" s="4" t="str">
        <f t="shared" si="477"/>
        <v>DGND</v>
      </c>
    </row>
    <row r="15281" spans="1:9">
      <c r="A15281" t="s">
        <v>261</v>
      </c>
      <c r="B15281" t="s">
        <v>9873</v>
      </c>
      <c r="C15281" t="s">
        <v>8105</v>
      </c>
      <c r="D15281" t="s">
        <v>3118</v>
      </c>
      <c r="E15281" t="s">
        <v>3328</v>
      </c>
      <c r="F15281">
        <v>2</v>
      </c>
      <c r="G15281" t="s">
        <v>3118</v>
      </c>
      <c r="H15281" s="4" t="str">
        <f t="shared" si="476"/>
        <v>MUX5.2</v>
      </c>
      <c r="I15281" s="4" t="str">
        <f t="shared" si="477"/>
        <v>S0_DCH_P6_REFCLK_100M+</v>
      </c>
    </row>
    <row r="15282" spans="1:9">
      <c r="A15282" t="s">
        <v>261</v>
      </c>
      <c r="B15282" t="s">
        <v>9873</v>
      </c>
      <c r="C15282" t="s">
        <v>8105</v>
      </c>
      <c r="D15282" t="s">
        <v>3119</v>
      </c>
      <c r="E15282" t="s">
        <v>3327</v>
      </c>
      <c r="F15282">
        <v>11</v>
      </c>
      <c r="G15282" t="s">
        <v>3119</v>
      </c>
      <c r="H15282" s="4" t="str">
        <f t="shared" si="476"/>
        <v>MUX5.11</v>
      </c>
      <c r="I15282" s="4" t="str">
        <f t="shared" si="477"/>
        <v>S0_DCH_P6_REFCLK_100M-</v>
      </c>
    </row>
    <row r="15283" spans="1:9">
      <c r="A15283" t="s">
        <v>261</v>
      </c>
      <c r="B15283" t="s">
        <v>9873</v>
      </c>
      <c r="C15283" t="s">
        <v>8105</v>
      </c>
      <c r="D15283" t="s">
        <v>3120</v>
      </c>
      <c r="E15283" t="s">
        <v>3444</v>
      </c>
      <c r="F15283">
        <v>3</v>
      </c>
      <c r="G15283" t="s">
        <v>3120</v>
      </c>
      <c r="H15283" s="4" t="str">
        <f t="shared" si="476"/>
        <v>MUX5.3</v>
      </c>
      <c r="I15283" s="4" t="str">
        <f t="shared" si="477"/>
        <v>S1_DCH_P6_REFCLK_100M+</v>
      </c>
    </row>
    <row r="15284" spans="1:9">
      <c r="A15284" t="s">
        <v>261</v>
      </c>
      <c r="B15284" t="s">
        <v>9873</v>
      </c>
      <c r="C15284" t="s">
        <v>8105</v>
      </c>
      <c r="D15284" t="s">
        <v>3121</v>
      </c>
      <c r="E15284" t="s">
        <v>3445</v>
      </c>
      <c r="F15284">
        <v>10</v>
      </c>
      <c r="G15284" t="s">
        <v>3121</v>
      </c>
      <c r="H15284" s="4" t="str">
        <f t="shared" si="476"/>
        <v>MUX5.10</v>
      </c>
      <c r="I15284" s="4" t="str">
        <f t="shared" si="477"/>
        <v>S1_DCH_P6_REFCLK_100M-</v>
      </c>
    </row>
    <row r="15285" spans="1:9">
      <c r="A15285" t="s">
        <v>261</v>
      </c>
      <c r="B15285" t="s">
        <v>9873</v>
      </c>
      <c r="C15285" t="s">
        <v>8105</v>
      </c>
      <c r="D15285" t="s">
        <v>7597</v>
      </c>
      <c r="E15285" t="s">
        <v>3446</v>
      </c>
      <c r="F15285">
        <v>4</v>
      </c>
      <c r="G15285" t="s">
        <v>7597</v>
      </c>
      <c r="H15285" s="4" t="str">
        <f t="shared" si="476"/>
        <v>MUX5.4</v>
      </c>
      <c r="I15285" s="4" t="str">
        <f t="shared" si="477"/>
        <v>S2_DCH_P6_REFCLK_100M+</v>
      </c>
    </row>
    <row r="15286" spans="1:9">
      <c r="A15286" t="s">
        <v>261</v>
      </c>
      <c r="B15286" t="s">
        <v>9873</v>
      </c>
      <c r="C15286" t="s">
        <v>8105</v>
      </c>
      <c r="D15286" t="s">
        <v>7598</v>
      </c>
      <c r="E15286" t="s">
        <v>3447</v>
      </c>
      <c r="F15286">
        <v>9</v>
      </c>
      <c r="G15286" t="s">
        <v>7598</v>
      </c>
      <c r="H15286" s="4" t="str">
        <f t="shared" si="476"/>
        <v>MUX5.9</v>
      </c>
      <c r="I15286" s="4" t="str">
        <f t="shared" si="477"/>
        <v>S2_DCH_P6_REFCLK_100M-</v>
      </c>
    </row>
    <row r="15287" spans="1:9">
      <c r="A15287" t="s">
        <v>261</v>
      </c>
      <c r="B15287" t="s">
        <v>9873</v>
      </c>
      <c r="C15287" t="s">
        <v>8105</v>
      </c>
      <c r="D15287" t="s">
        <v>7599</v>
      </c>
      <c r="E15287" t="s">
        <v>3448</v>
      </c>
      <c r="F15287">
        <v>5</v>
      </c>
      <c r="G15287" t="s">
        <v>7599</v>
      </c>
      <c r="H15287" s="4" t="str">
        <f t="shared" si="476"/>
        <v>MUX5.5</v>
      </c>
      <c r="I15287" s="4" t="str">
        <f t="shared" si="477"/>
        <v>S3_DCH_P6_REFCLK_100M+</v>
      </c>
    </row>
    <row r="15288" spans="1:9">
      <c r="A15288" t="s">
        <v>261</v>
      </c>
      <c r="B15288" t="s">
        <v>9873</v>
      </c>
      <c r="C15288" t="s">
        <v>8105</v>
      </c>
      <c r="D15288" t="s">
        <v>7600</v>
      </c>
      <c r="E15288" t="s">
        <v>3449</v>
      </c>
      <c r="F15288">
        <v>8</v>
      </c>
      <c r="G15288" t="s">
        <v>7600</v>
      </c>
      <c r="H15288" s="4" t="str">
        <f t="shared" si="476"/>
        <v>MUX5.8</v>
      </c>
      <c r="I15288" s="4" t="str">
        <f t="shared" si="477"/>
        <v>S3_DCH_P6_REFCLK_100M-</v>
      </c>
    </row>
    <row r="15289" spans="1:9">
      <c r="A15289" t="s">
        <v>261</v>
      </c>
      <c r="B15289" t="s">
        <v>9873</v>
      </c>
      <c r="C15289" t="s">
        <v>8105</v>
      </c>
      <c r="D15289" t="s">
        <v>1316</v>
      </c>
      <c r="E15289" t="s">
        <v>490</v>
      </c>
      <c r="F15289">
        <v>12</v>
      </c>
      <c r="G15289" t="s">
        <v>1316</v>
      </c>
      <c r="H15289" s="4" t="str">
        <f t="shared" si="476"/>
        <v>MUX5.12</v>
      </c>
      <c r="I15289" s="4" t="str">
        <f t="shared" si="477"/>
        <v>VP12</v>
      </c>
    </row>
    <row r="15290" spans="1:9">
      <c r="A15290" t="s">
        <v>261</v>
      </c>
      <c r="B15290" t="s">
        <v>9873</v>
      </c>
      <c r="C15290" t="s">
        <v>8105</v>
      </c>
      <c r="D15290" t="s">
        <v>7601</v>
      </c>
      <c r="E15290" t="s">
        <v>7581</v>
      </c>
      <c r="F15290">
        <v>1</v>
      </c>
      <c r="G15290" t="s">
        <v>7601</v>
      </c>
      <c r="H15290" s="4" t="str">
        <f t="shared" si="476"/>
        <v>MUX5.1</v>
      </c>
      <c r="I15290" s="4" t="str">
        <f t="shared" si="477"/>
        <v>SC_VSS_MUX5</v>
      </c>
    </row>
    <row r="15291" spans="1:9">
      <c r="A15291" t="s">
        <v>261</v>
      </c>
      <c r="B15291" t="s">
        <v>9873</v>
      </c>
      <c r="C15291" t="s">
        <v>8106</v>
      </c>
      <c r="D15291" t="s">
        <v>231</v>
      </c>
      <c r="E15291" t="s">
        <v>7592</v>
      </c>
      <c r="F15291">
        <v>15</v>
      </c>
      <c r="G15291" t="s">
        <v>231</v>
      </c>
      <c r="H15291" s="4" t="str">
        <f t="shared" si="476"/>
        <v>MUX6.15</v>
      </c>
      <c r="I15291" s="4" t="str">
        <f t="shared" si="477"/>
        <v>SC_A0_HSD295</v>
      </c>
    </row>
    <row r="15292" spans="1:9">
      <c r="A15292" t="s">
        <v>261</v>
      </c>
      <c r="B15292" t="s">
        <v>9873</v>
      </c>
      <c r="C15292" t="s">
        <v>8106</v>
      </c>
      <c r="D15292" t="s">
        <v>195</v>
      </c>
      <c r="E15292" t="s">
        <v>7593</v>
      </c>
      <c r="F15292">
        <v>14</v>
      </c>
      <c r="G15292" t="s">
        <v>195</v>
      </c>
      <c r="H15292" s="4" t="str">
        <f t="shared" si="476"/>
        <v>MUX6.14</v>
      </c>
      <c r="I15292" s="4" t="str">
        <f t="shared" si="477"/>
        <v>SC_A1_HSD296</v>
      </c>
    </row>
    <row r="15293" spans="1:9">
      <c r="A15293" t="s">
        <v>261</v>
      </c>
      <c r="B15293" t="s">
        <v>9873</v>
      </c>
      <c r="C15293" t="s">
        <v>8106</v>
      </c>
      <c r="D15293" t="s">
        <v>7594</v>
      </c>
      <c r="E15293" t="s">
        <v>7613</v>
      </c>
      <c r="F15293">
        <v>6</v>
      </c>
      <c r="G15293" t="s">
        <v>7594</v>
      </c>
      <c r="H15293" s="4" t="str">
        <f t="shared" si="476"/>
        <v>MUX6.6</v>
      </c>
      <c r="I15293" s="4" t="str">
        <f t="shared" si="477"/>
        <v>SC_HSD236+</v>
      </c>
    </row>
    <row r="15294" spans="1:9">
      <c r="A15294" t="s">
        <v>261</v>
      </c>
      <c r="B15294" t="s">
        <v>9873</v>
      </c>
      <c r="C15294" t="s">
        <v>8106</v>
      </c>
      <c r="D15294" t="s">
        <v>7595</v>
      </c>
      <c r="E15294" t="s">
        <v>7614</v>
      </c>
      <c r="F15294">
        <v>7</v>
      </c>
      <c r="G15294" t="s">
        <v>7595</v>
      </c>
      <c r="H15294" s="4" t="str">
        <f t="shared" si="476"/>
        <v>MUX6.7</v>
      </c>
      <c r="I15294" s="4" t="str">
        <f t="shared" si="477"/>
        <v>SC_HSD236-</v>
      </c>
    </row>
    <row r="15295" spans="1:9">
      <c r="A15295" t="s">
        <v>261</v>
      </c>
      <c r="B15295" t="s">
        <v>9873</v>
      </c>
      <c r="C15295" t="s">
        <v>8106</v>
      </c>
      <c r="D15295" t="s">
        <v>883</v>
      </c>
      <c r="E15295" t="s">
        <v>463</v>
      </c>
      <c r="F15295">
        <v>16</v>
      </c>
      <c r="G15295" t="s">
        <v>883</v>
      </c>
      <c r="H15295" s="4" t="str">
        <f t="shared" si="476"/>
        <v>MUX6.16</v>
      </c>
      <c r="I15295" s="4" t="str">
        <f t="shared" si="477"/>
        <v>VDD33_ATX</v>
      </c>
    </row>
    <row r="15296" spans="1:9">
      <c r="A15296" t="s">
        <v>261</v>
      </c>
      <c r="B15296" t="s">
        <v>9873</v>
      </c>
      <c r="C15296" t="s">
        <v>8106</v>
      </c>
      <c r="D15296" t="s">
        <v>7596</v>
      </c>
      <c r="E15296" t="s">
        <v>7582</v>
      </c>
      <c r="F15296" t="s">
        <v>174</v>
      </c>
      <c r="G15296" t="s">
        <v>7596</v>
      </c>
      <c r="H15296" s="4" t="str">
        <f t="shared" si="476"/>
        <v>MUX6.EP</v>
      </c>
      <c r="I15296" s="4" t="str">
        <f t="shared" si="477"/>
        <v>SC_VSS_MUX6</v>
      </c>
    </row>
    <row r="15297" spans="1:9">
      <c r="A15297" t="s">
        <v>261</v>
      </c>
      <c r="B15297" t="s">
        <v>9873</v>
      </c>
      <c r="C15297" t="s">
        <v>8106</v>
      </c>
      <c r="D15297" t="s">
        <v>171</v>
      </c>
      <c r="E15297" t="s">
        <v>169</v>
      </c>
      <c r="F15297">
        <v>13</v>
      </c>
      <c r="G15297" t="s">
        <v>171</v>
      </c>
      <c r="H15297" s="4" t="str">
        <f t="shared" si="476"/>
        <v>MUX6.13</v>
      </c>
      <c r="I15297" s="4" t="str">
        <f t="shared" si="477"/>
        <v>DGND</v>
      </c>
    </row>
    <row r="15298" spans="1:9">
      <c r="A15298" t="s">
        <v>261</v>
      </c>
      <c r="B15298" t="s">
        <v>9873</v>
      </c>
      <c r="C15298" t="s">
        <v>8106</v>
      </c>
      <c r="D15298" t="s">
        <v>3118</v>
      </c>
      <c r="E15298" t="s">
        <v>3325</v>
      </c>
      <c r="F15298">
        <v>2</v>
      </c>
      <c r="G15298" t="s">
        <v>3118</v>
      </c>
      <c r="H15298" s="4" t="str">
        <f t="shared" ref="H15298:H15361" si="478">CONCATENATE(C15298,".",F15298)</f>
        <v>MUX6.2</v>
      </c>
      <c r="I15298" s="4" t="str">
        <f t="shared" ref="I15298:I15361" si="479">E15298</f>
        <v>S0_DCH_P6_HSI+</v>
      </c>
    </row>
    <row r="15299" spans="1:9">
      <c r="A15299" t="s">
        <v>261</v>
      </c>
      <c r="B15299" t="s">
        <v>9873</v>
      </c>
      <c r="C15299" t="s">
        <v>8106</v>
      </c>
      <c r="D15299" t="s">
        <v>3119</v>
      </c>
      <c r="E15299" t="s">
        <v>3326</v>
      </c>
      <c r="F15299">
        <v>11</v>
      </c>
      <c r="G15299" t="s">
        <v>3119</v>
      </c>
      <c r="H15299" s="4" t="str">
        <f t="shared" si="478"/>
        <v>MUX6.11</v>
      </c>
      <c r="I15299" s="4" t="str">
        <f t="shared" si="479"/>
        <v>S0_DCH_P6_HSI-</v>
      </c>
    </row>
    <row r="15300" spans="1:9">
      <c r="A15300" t="s">
        <v>261</v>
      </c>
      <c r="B15300" t="s">
        <v>9873</v>
      </c>
      <c r="C15300" t="s">
        <v>8106</v>
      </c>
      <c r="D15300" t="s">
        <v>3120</v>
      </c>
      <c r="E15300" t="s">
        <v>3450</v>
      </c>
      <c r="F15300">
        <v>3</v>
      </c>
      <c r="G15300" t="s">
        <v>3120</v>
      </c>
      <c r="H15300" s="4" t="str">
        <f t="shared" si="478"/>
        <v>MUX6.3</v>
      </c>
      <c r="I15300" s="4" t="str">
        <f t="shared" si="479"/>
        <v>S1_DCH_P6_HSI+</v>
      </c>
    </row>
    <row r="15301" spans="1:9">
      <c r="A15301" t="s">
        <v>261</v>
      </c>
      <c r="B15301" t="s">
        <v>9873</v>
      </c>
      <c r="C15301" t="s">
        <v>8106</v>
      </c>
      <c r="D15301" t="s">
        <v>3121</v>
      </c>
      <c r="E15301" t="s">
        <v>3451</v>
      </c>
      <c r="F15301">
        <v>10</v>
      </c>
      <c r="G15301" t="s">
        <v>3121</v>
      </c>
      <c r="H15301" s="4" t="str">
        <f t="shared" si="478"/>
        <v>MUX6.10</v>
      </c>
      <c r="I15301" s="4" t="str">
        <f t="shared" si="479"/>
        <v>S1_DCH_P6_HSI-</v>
      </c>
    </row>
    <row r="15302" spans="1:9">
      <c r="A15302" t="s">
        <v>261</v>
      </c>
      <c r="B15302" t="s">
        <v>9873</v>
      </c>
      <c r="C15302" t="s">
        <v>8106</v>
      </c>
      <c r="D15302" t="s">
        <v>7597</v>
      </c>
      <c r="E15302" t="s">
        <v>3452</v>
      </c>
      <c r="F15302">
        <v>4</v>
      </c>
      <c r="G15302" t="s">
        <v>7597</v>
      </c>
      <c r="H15302" s="4" t="str">
        <f t="shared" si="478"/>
        <v>MUX6.4</v>
      </c>
      <c r="I15302" s="4" t="str">
        <f t="shared" si="479"/>
        <v>S2_DCH_P6_HSI+</v>
      </c>
    </row>
    <row r="15303" spans="1:9">
      <c r="A15303" t="s">
        <v>261</v>
      </c>
      <c r="B15303" t="s">
        <v>9873</v>
      </c>
      <c r="C15303" t="s">
        <v>8106</v>
      </c>
      <c r="D15303" t="s">
        <v>7598</v>
      </c>
      <c r="E15303" t="s">
        <v>3453</v>
      </c>
      <c r="F15303">
        <v>9</v>
      </c>
      <c r="G15303" t="s">
        <v>7598</v>
      </c>
      <c r="H15303" s="4" t="str">
        <f t="shared" si="478"/>
        <v>MUX6.9</v>
      </c>
      <c r="I15303" s="4" t="str">
        <f t="shared" si="479"/>
        <v>S2_DCH_P6_HSI-</v>
      </c>
    </row>
    <row r="15304" spans="1:9">
      <c r="A15304" t="s">
        <v>261</v>
      </c>
      <c r="B15304" t="s">
        <v>9873</v>
      </c>
      <c r="C15304" t="s">
        <v>8106</v>
      </c>
      <c r="D15304" t="s">
        <v>7599</v>
      </c>
      <c r="E15304" t="s">
        <v>3454</v>
      </c>
      <c r="F15304">
        <v>5</v>
      </c>
      <c r="G15304" t="s">
        <v>7599</v>
      </c>
      <c r="H15304" s="4" t="str">
        <f t="shared" si="478"/>
        <v>MUX6.5</v>
      </c>
      <c r="I15304" s="4" t="str">
        <f t="shared" si="479"/>
        <v>S3_DCH_P6_HSI+</v>
      </c>
    </row>
    <row r="15305" spans="1:9">
      <c r="A15305" t="s">
        <v>261</v>
      </c>
      <c r="B15305" t="s">
        <v>9873</v>
      </c>
      <c r="C15305" t="s">
        <v>8106</v>
      </c>
      <c r="D15305" t="s">
        <v>7600</v>
      </c>
      <c r="E15305" t="s">
        <v>3455</v>
      </c>
      <c r="F15305">
        <v>8</v>
      </c>
      <c r="G15305" t="s">
        <v>7600</v>
      </c>
      <c r="H15305" s="4" t="str">
        <f t="shared" si="478"/>
        <v>MUX6.8</v>
      </c>
      <c r="I15305" s="4" t="str">
        <f t="shared" si="479"/>
        <v>S3_DCH_P6_HSI-</v>
      </c>
    </row>
    <row r="15306" spans="1:9">
      <c r="A15306" t="s">
        <v>261</v>
      </c>
      <c r="B15306" t="s">
        <v>9873</v>
      </c>
      <c r="C15306" t="s">
        <v>8106</v>
      </c>
      <c r="D15306" t="s">
        <v>1316</v>
      </c>
      <c r="E15306" t="s">
        <v>490</v>
      </c>
      <c r="F15306">
        <v>12</v>
      </c>
      <c r="G15306" t="s">
        <v>1316</v>
      </c>
      <c r="H15306" s="4" t="str">
        <f t="shared" si="478"/>
        <v>MUX6.12</v>
      </c>
      <c r="I15306" s="4" t="str">
        <f t="shared" si="479"/>
        <v>VP12</v>
      </c>
    </row>
    <row r="15307" spans="1:9">
      <c r="A15307" t="s">
        <v>261</v>
      </c>
      <c r="B15307" t="s">
        <v>9873</v>
      </c>
      <c r="C15307" t="s">
        <v>8106</v>
      </c>
      <c r="D15307" t="s">
        <v>7601</v>
      </c>
      <c r="E15307" t="s">
        <v>7582</v>
      </c>
      <c r="F15307">
        <v>1</v>
      </c>
      <c r="G15307" t="s">
        <v>7601</v>
      </c>
      <c r="H15307" s="4" t="str">
        <f t="shared" si="478"/>
        <v>MUX6.1</v>
      </c>
      <c r="I15307" s="4" t="str">
        <f t="shared" si="479"/>
        <v>SC_VSS_MUX6</v>
      </c>
    </row>
    <row r="15308" spans="1:9">
      <c r="A15308" t="s">
        <v>261</v>
      </c>
      <c r="B15308" t="s">
        <v>9873</v>
      </c>
      <c r="C15308" t="s">
        <v>8107</v>
      </c>
      <c r="D15308" t="s">
        <v>231</v>
      </c>
      <c r="E15308" t="s">
        <v>7592</v>
      </c>
      <c r="F15308">
        <v>15</v>
      </c>
      <c r="G15308" t="s">
        <v>231</v>
      </c>
      <c r="H15308" s="4" t="str">
        <f t="shared" si="478"/>
        <v>MUX7.15</v>
      </c>
      <c r="I15308" s="4" t="str">
        <f t="shared" si="479"/>
        <v>SC_A0_HSD295</v>
      </c>
    </row>
    <row r="15309" spans="1:9">
      <c r="A15309" t="s">
        <v>261</v>
      </c>
      <c r="B15309" t="s">
        <v>9873</v>
      </c>
      <c r="C15309" t="s">
        <v>8107</v>
      </c>
      <c r="D15309" t="s">
        <v>195</v>
      </c>
      <c r="E15309" t="s">
        <v>7593</v>
      </c>
      <c r="F15309">
        <v>14</v>
      </c>
      <c r="G15309" t="s">
        <v>195</v>
      </c>
      <c r="H15309" s="4" t="str">
        <f t="shared" si="478"/>
        <v>MUX7.14</v>
      </c>
      <c r="I15309" s="4" t="str">
        <f t="shared" si="479"/>
        <v>SC_A1_HSD296</v>
      </c>
    </row>
    <row r="15310" spans="1:9">
      <c r="A15310" t="s">
        <v>261</v>
      </c>
      <c r="B15310" t="s">
        <v>9873</v>
      </c>
      <c r="C15310" t="s">
        <v>8107</v>
      </c>
      <c r="D15310" t="s">
        <v>7594</v>
      </c>
      <c r="E15310" t="s">
        <v>7615</v>
      </c>
      <c r="F15310">
        <v>6</v>
      </c>
      <c r="G15310" t="s">
        <v>7594</v>
      </c>
      <c r="H15310" s="4" t="str">
        <f t="shared" si="478"/>
        <v>MUX7.6</v>
      </c>
      <c r="I15310" s="4" t="str">
        <f t="shared" si="479"/>
        <v>SC_HSD238+</v>
      </c>
    </row>
    <row r="15311" spans="1:9">
      <c r="A15311" t="s">
        <v>261</v>
      </c>
      <c r="B15311" t="s">
        <v>9873</v>
      </c>
      <c r="C15311" t="s">
        <v>8107</v>
      </c>
      <c r="D15311" t="s">
        <v>7595</v>
      </c>
      <c r="E15311" t="s">
        <v>7616</v>
      </c>
      <c r="F15311">
        <v>7</v>
      </c>
      <c r="G15311" t="s">
        <v>7595</v>
      </c>
      <c r="H15311" s="4" t="str">
        <f t="shared" si="478"/>
        <v>MUX7.7</v>
      </c>
      <c r="I15311" s="4" t="str">
        <f t="shared" si="479"/>
        <v>SC_HSD238-</v>
      </c>
    </row>
    <row r="15312" spans="1:9">
      <c r="A15312" t="s">
        <v>261</v>
      </c>
      <c r="B15312" t="s">
        <v>9873</v>
      </c>
      <c r="C15312" t="s">
        <v>8107</v>
      </c>
      <c r="D15312" t="s">
        <v>883</v>
      </c>
      <c r="E15312" t="s">
        <v>463</v>
      </c>
      <c r="F15312">
        <v>16</v>
      </c>
      <c r="G15312" t="s">
        <v>883</v>
      </c>
      <c r="H15312" s="4" t="str">
        <f t="shared" si="478"/>
        <v>MUX7.16</v>
      </c>
      <c r="I15312" s="4" t="str">
        <f t="shared" si="479"/>
        <v>VDD33_ATX</v>
      </c>
    </row>
    <row r="15313" spans="1:9">
      <c r="A15313" t="s">
        <v>261</v>
      </c>
      <c r="B15313" t="s">
        <v>9873</v>
      </c>
      <c r="C15313" t="s">
        <v>8107</v>
      </c>
      <c r="D15313" t="s">
        <v>7596</v>
      </c>
      <c r="E15313" t="s">
        <v>7583</v>
      </c>
      <c r="F15313" t="s">
        <v>174</v>
      </c>
      <c r="G15313" t="s">
        <v>7596</v>
      </c>
      <c r="H15313" s="4" t="str">
        <f t="shared" si="478"/>
        <v>MUX7.EP</v>
      </c>
      <c r="I15313" s="4" t="str">
        <f t="shared" si="479"/>
        <v>SC_VSS_MUX7</v>
      </c>
    </row>
    <row r="15314" spans="1:9">
      <c r="A15314" t="s">
        <v>261</v>
      </c>
      <c r="B15314" t="s">
        <v>9873</v>
      </c>
      <c r="C15314" t="s">
        <v>8107</v>
      </c>
      <c r="D15314" t="s">
        <v>171</v>
      </c>
      <c r="E15314" t="s">
        <v>169</v>
      </c>
      <c r="F15314">
        <v>13</v>
      </c>
      <c r="G15314" t="s">
        <v>171</v>
      </c>
      <c r="H15314" s="4" t="str">
        <f t="shared" si="478"/>
        <v>MUX7.13</v>
      </c>
      <c r="I15314" s="4" t="str">
        <f t="shared" si="479"/>
        <v>DGND</v>
      </c>
    </row>
    <row r="15315" spans="1:9">
      <c r="A15315" t="s">
        <v>261</v>
      </c>
      <c r="B15315" t="s">
        <v>9873</v>
      </c>
      <c r="C15315" t="s">
        <v>8107</v>
      </c>
      <c r="D15315" t="s">
        <v>3118</v>
      </c>
      <c r="E15315" t="s">
        <v>3330</v>
      </c>
      <c r="F15315">
        <v>2</v>
      </c>
      <c r="G15315" t="s">
        <v>3118</v>
      </c>
      <c r="H15315" s="4" t="str">
        <f t="shared" si="478"/>
        <v>MUX7.2</v>
      </c>
      <c r="I15315" s="4" t="str">
        <f t="shared" si="479"/>
        <v>S0_DCH_P6_HSO+</v>
      </c>
    </row>
    <row r="15316" spans="1:9">
      <c r="A15316" t="s">
        <v>261</v>
      </c>
      <c r="B15316" t="s">
        <v>9873</v>
      </c>
      <c r="C15316" t="s">
        <v>8107</v>
      </c>
      <c r="D15316" t="s">
        <v>3119</v>
      </c>
      <c r="E15316" t="s">
        <v>3329</v>
      </c>
      <c r="F15316">
        <v>11</v>
      </c>
      <c r="G15316" t="s">
        <v>3119</v>
      </c>
      <c r="H15316" s="4" t="str">
        <f t="shared" si="478"/>
        <v>MUX7.11</v>
      </c>
      <c r="I15316" s="4" t="str">
        <f t="shared" si="479"/>
        <v>S0_DCH_P6_HSO-</v>
      </c>
    </row>
    <row r="15317" spans="1:9">
      <c r="A15317" t="s">
        <v>261</v>
      </c>
      <c r="B15317" t="s">
        <v>9873</v>
      </c>
      <c r="C15317" t="s">
        <v>8107</v>
      </c>
      <c r="D15317" t="s">
        <v>3120</v>
      </c>
      <c r="E15317" t="s">
        <v>3456</v>
      </c>
      <c r="F15317">
        <v>3</v>
      </c>
      <c r="G15317" t="s">
        <v>3120</v>
      </c>
      <c r="H15317" s="4" t="str">
        <f t="shared" si="478"/>
        <v>MUX7.3</v>
      </c>
      <c r="I15317" s="4" t="str">
        <f t="shared" si="479"/>
        <v>S1_DCH_P6_HSO+</v>
      </c>
    </row>
    <row r="15318" spans="1:9">
      <c r="A15318" t="s">
        <v>261</v>
      </c>
      <c r="B15318" t="s">
        <v>9873</v>
      </c>
      <c r="C15318" t="s">
        <v>8107</v>
      </c>
      <c r="D15318" t="s">
        <v>3121</v>
      </c>
      <c r="E15318" t="s">
        <v>3457</v>
      </c>
      <c r="F15318">
        <v>10</v>
      </c>
      <c r="G15318" t="s">
        <v>3121</v>
      </c>
      <c r="H15318" s="4" t="str">
        <f t="shared" si="478"/>
        <v>MUX7.10</v>
      </c>
      <c r="I15318" s="4" t="str">
        <f t="shared" si="479"/>
        <v>S1_DCH_P6_HSO-</v>
      </c>
    </row>
    <row r="15319" spans="1:9">
      <c r="A15319" t="s">
        <v>261</v>
      </c>
      <c r="B15319" t="s">
        <v>9873</v>
      </c>
      <c r="C15319" t="s">
        <v>8107</v>
      </c>
      <c r="D15319" t="s">
        <v>7597</v>
      </c>
      <c r="E15319" t="s">
        <v>3458</v>
      </c>
      <c r="F15319">
        <v>4</v>
      </c>
      <c r="G15319" t="s">
        <v>7597</v>
      </c>
      <c r="H15319" s="4" t="str">
        <f t="shared" si="478"/>
        <v>MUX7.4</v>
      </c>
      <c r="I15319" s="4" t="str">
        <f t="shared" si="479"/>
        <v>S2_DCH_P6_HSO+</v>
      </c>
    </row>
    <row r="15320" spans="1:9">
      <c r="A15320" t="s">
        <v>261</v>
      </c>
      <c r="B15320" t="s">
        <v>9873</v>
      </c>
      <c r="C15320" t="s">
        <v>8107</v>
      </c>
      <c r="D15320" t="s">
        <v>7598</v>
      </c>
      <c r="E15320" t="s">
        <v>3459</v>
      </c>
      <c r="F15320">
        <v>9</v>
      </c>
      <c r="G15320" t="s">
        <v>7598</v>
      </c>
      <c r="H15320" s="4" t="str">
        <f t="shared" si="478"/>
        <v>MUX7.9</v>
      </c>
      <c r="I15320" s="4" t="str">
        <f t="shared" si="479"/>
        <v>S2_DCH_P6_HSO-</v>
      </c>
    </row>
    <row r="15321" spans="1:9">
      <c r="A15321" t="s">
        <v>261</v>
      </c>
      <c r="B15321" t="s">
        <v>9873</v>
      </c>
      <c r="C15321" t="s">
        <v>8107</v>
      </c>
      <c r="D15321" t="s">
        <v>7599</v>
      </c>
      <c r="E15321" t="s">
        <v>3460</v>
      </c>
      <c r="F15321">
        <v>5</v>
      </c>
      <c r="G15321" t="s">
        <v>7599</v>
      </c>
      <c r="H15321" s="4" t="str">
        <f t="shared" si="478"/>
        <v>MUX7.5</v>
      </c>
      <c r="I15321" s="4" t="str">
        <f t="shared" si="479"/>
        <v>S3_DCH_P6_HSO+</v>
      </c>
    </row>
    <row r="15322" spans="1:9">
      <c r="A15322" t="s">
        <v>261</v>
      </c>
      <c r="B15322" t="s">
        <v>9873</v>
      </c>
      <c r="C15322" t="s">
        <v>8107</v>
      </c>
      <c r="D15322" t="s">
        <v>7600</v>
      </c>
      <c r="E15322" t="s">
        <v>3461</v>
      </c>
      <c r="F15322">
        <v>8</v>
      </c>
      <c r="G15322" t="s">
        <v>7600</v>
      </c>
      <c r="H15322" s="4" t="str">
        <f t="shared" si="478"/>
        <v>MUX7.8</v>
      </c>
      <c r="I15322" s="4" t="str">
        <f t="shared" si="479"/>
        <v>S3_DCH_P6_HSO-</v>
      </c>
    </row>
    <row r="15323" spans="1:9">
      <c r="A15323" t="s">
        <v>261</v>
      </c>
      <c r="B15323" t="s">
        <v>9873</v>
      </c>
      <c r="C15323" t="s">
        <v>8107</v>
      </c>
      <c r="D15323" t="s">
        <v>1316</v>
      </c>
      <c r="E15323" t="s">
        <v>490</v>
      </c>
      <c r="F15323">
        <v>12</v>
      </c>
      <c r="G15323" t="s">
        <v>1316</v>
      </c>
      <c r="H15323" s="4" t="str">
        <f t="shared" si="478"/>
        <v>MUX7.12</v>
      </c>
      <c r="I15323" s="4" t="str">
        <f t="shared" si="479"/>
        <v>VP12</v>
      </c>
    </row>
    <row r="15324" spans="1:9">
      <c r="A15324" t="s">
        <v>261</v>
      </c>
      <c r="B15324" t="s">
        <v>9873</v>
      </c>
      <c r="C15324" t="s">
        <v>8107</v>
      </c>
      <c r="D15324" t="s">
        <v>7601</v>
      </c>
      <c r="E15324" t="s">
        <v>7583</v>
      </c>
      <c r="F15324">
        <v>1</v>
      </c>
      <c r="G15324" t="s">
        <v>7601</v>
      </c>
      <c r="H15324" s="4" t="str">
        <f t="shared" si="478"/>
        <v>MUX7.1</v>
      </c>
      <c r="I15324" s="4" t="str">
        <f t="shared" si="479"/>
        <v>SC_VSS_MUX7</v>
      </c>
    </row>
    <row r="15325" spans="1:9">
      <c r="A15325" t="s">
        <v>261</v>
      </c>
      <c r="B15325" t="s">
        <v>9873</v>
      </c>
      <c r="C15325" t="s">
        <v>8108</v>
      </c>
      <c r="D15325" t="s">
        <v>231</v>
      </c>
      <c r="E15325" t="s">
        <v>7592</v>
      </c>
      <c r="F15325">
        <v>15</v>
      </c>
      <c r="G15325" t="s">
        <v>231</v>
      </c>
      <c r="H15325" s="4" t="str">
        <f t="shared" si="478"/>
        <v>MUX8.15</v>
      </c>
      <c r="I15325" s="4" t="str">
        <f t="shared" si="479"/>
        <v>SC_A0_HSD295</v>
      </c>
    </row>
    <row r="15326" spans="1:9">
      <c r="A15326" t="s">
        <v>261</v>
      </c>
      <c r="B15326" t="s">
        <v>9873</v>
      </c>
      <c r="C15326" t="s">
        <v>8108</v>
      </c>
      <c r="D15326" t="s">
        <v>195</v>
      </c>
      <c r="E15326" t="s">
        <v>7593</v>
      </c>
      <c r="F15326">
        <v>14</v>
      </c>
      <c r="G15326" t="s">
        <v>195</v>
      </c>
      <c r="H15326" s="4" t="str">
        <f t="shared" si="478"/>
        <v>MUX8.14</v>
      </c>
      <c r="I15326" s="4" t="str">
        <f t="shared" si="479"/>
        <v>SC_A1_HSD296</v>
      </c>
    </row>
    <row r="15327" spans="1:9">
      <c r="A15327" t="s">
        <v>261</v>
      </c>
      <c r="B15327" t="s">
        <v>9873</v>
      </c>
      <c r="C15327" t="s">
        <v>8108</v>
      </c>
      <c r="D15327" t="s">
        <v>7594</v>
      </c>
      <c r="E15327" t="s">
        <v>7617</v>
      </c>
      <c r="F15327">
        <v>6</v>
      </c>
      <c r="G15327" t="s">
        <v>7594</v>
      </c>
      <c r="H15327" s="4" t="str">
        <f t="shared" si="478"/>
        <v>MUX8.6</v>
      </c>
      <c r="I15327" s="4" t="str">
        <f t="shared" si="479"/>
        <v>SC_HSD249+</v>
      </c>
    </row>
    <row r="15328" spans="1:9">
      <c r="A15328" t="s">
        <v>261</v>
      </c>
      <c r="B15328" t="s">
        <v>9873</v>
      </c>
      <c r="C15328" t="s">
        <v>8108</v>
      </c>
      <c r="D15328" t="s">
        <v>7595</v>
      </c>
      <c r="E15328" t="s">
        <v>7618</v>
      </c>
      <c r="F15328">
        <v>7</v>
      </c>
      <c r="G15328" t="s">
        <v>7595</v>
      </c>
      <c r="H15328" s="4" t="str">
        <f t="shared" si="478"/>
        <v>MUX8.7</v>
      </c>
      <c r="I15328" s="4" t="str">
        <f t="shared" si="479"/>
        <v>SC_HSD249-</v>
      </c>
    </row>
    <row r="15329" spans="1:9">
      <c r="A15329" t="s">
        <v>261</v>
      </c>
      <c r="B15329" t="s">
        <v>9873</v>
      </c>
      <c r="C15329" t="s">
        <v>8108</v>
      </c>
      <c r="D15329" t="s">
        <v>883</v>
      </c>
      <c r="E15329" t="s">
        <v>463</v>
      </c>
      <c r="F15329">
        <v>16</v>
      </c>
      <c r="G15329" t="s">
        <v>883</v>
      </c>
      <c r="H15329" s="4" t="str">
        <f t="shared" si="478"/>
        <v>MUX8.16</v>
      </c>
      <c r="I15329" s="4" t="str">
        <f t="shared" si="479"/>
        <v>VDD33_ATX</v>
      </c>
    </row>
    <row r="15330" spans="1:9">
      <c r="A15330" t="s">
        <v>261</v>
      </c>
      <c r="B15330" t="s">
        <v>9873</v>
      </c>
      <c r="C15330" t="s">
        <v>8108</v>
      </c>
      <c r="D15330" t="s">
        <v>7596</v>
      </c>
      <c r="E15330" t="s">
        <v>7584</v>
      </c>
      <c r="F15330" t="s">
        <v>174</v>
      </c>
      <c r="G15330" t="s">
        <v>7596</v>
      </c>
      <c r="H15330" s="4" t="str">
        <f t="shared" si="478"/>
        <v>MUX8.EP</v>
      </c>
      <c r="I15330" s="4" t="str">
        <f t="shared" si="479"/>
        <v>SC_VSS_MUX8</v>
      </c>
    </row>
    <row r="15331" spans="1:9">
      <c r="A15331" t="s">
        <v>261</v>
      </c>
      <c r="B15331" t="s">
        <v>9873</v>
      </c>
      <c r="C15331" t="s">
        <v>8108</v>
      </c>
      <c r="D15331" t="s">
        <v>171</v>
      </c>
      <c r="E15331" t="s">
        <v>169</v>
      </c>
      <c r="F15331">
        <v>13</v>
      </c>
      <c r="G15331" t="s">
        <v>171</v>
      </c>
      <c r="H15331" s="4" t="str">
        <f t="shared" si="478"/>
        <v>MUX8.13</v>
      </c>
      <c r="I15331" s="4" t="str">
        <f t="shared" si="479"/>
        <v>DGND</v>
      </c>
    </row>
    <row r="15332" spans="1:9">
      <c r="A15332" t="s">
        <v>261</v>
      </c>
      <c r="B15332" t="s">
        <v>9873</v>
      </c>
      <c r="C15332" t="s">
        <v>8108</v>
      </c>
      <c r="D15332" t="s">
        <v>3118</v>
      </c>
      <c r="E15332" t="s">
        <v>3349</v>
      </c>
      <c r="F15332">
        <v>2</v>
      </c>
      <c r="G15332" t="s">
        <v>3118</v>
      </c>
      <c r="H15332" s="4" t="str">
        <f t="shared" si="478"/>
        <v>MUX8.2</v>
      </c>
      <c r="I15332" s="4" t="str">
        <f t="shared" si="479"/>
        <v>S0_DCH_P7_REFCLK_100M+</v>
      </c>
    </row>
    <row r="15333" spans="1:9">
      <c r="A15333" t="s">
        <v>261</v>
      </c>
      <c r="B15333" t="s">
        <v>9873</v>
      </c>
      <c r="C15333" t="s">
        <v>8108</v>
      </c>
      <c r="D15333" t="s">
        <v>3119</v>
      </c>
      <c r="E15333" t="s">
        <v>3348</v>
      </c>
      <c r="F15333">
        <v>11</v>
      </c>
      <c r="G15333" t="s">
        <v>3119</v>
      </c>
      <c r="H15333" s="4" t="str">
        <f t="shared" si="478"/>
        <v>MUX8.11</v>
      </c>
      <c r="I15333" s="4" t="str">
        <f t="shared" si="479"/>
        <v>S0_DCH_P7_REFCLK_100M-</v>
      </c>
    </row>
    <row r="15334" spans="1:9">
      <c r="A15334" t="s">
        <v>261</v>
      </c>
      <c r="B15334" t="s">
        <v>9873</v>
      </c>
      <c r="C15334" t="s">
        <v>8108</v>
      </c>
      <c r="D15334" t="s">
        <v>3120</v>
      </c>
      <c r="E15334" t="s">
        <v>3462</v>
      </c>
      <c r="F15334">
        <v>3</v>
      </c>
      <c r="G15334" t="s">
        <v>3120</v>
      </c>
      <c r="H15334" s="4" t="str">
        <f t="shared" si="478"/>
        <v>MUX8.3</v>
      </c>
      <c r="I15334" s="4" t="str">
        <f t="shared" si="479"/>
        <v>S1_DCH_P7_REFCLK_100M+</v>
      </c>
    </row>
    <row r="15335" spans="1:9">
      <c r="A15335" t="s">
        <v>261</v>
      </c>
      <c r="B15335" t="s">
        <v>9873</v>
      </c>
      <c r="C15335" t="s">
        <v>8108</v>
      </c>
      <c r="D15335" t="s">
        <v>3121</v>
      </c>
      <c r="E15335" t="s">
        <v>3463</v>
      </c>
      <c r="F15335">
        <v>10</v>
      </c>
      <c r="G15335" t="s">
        <v>3121</v>
      </c>
      <c r="H15335" s="4" t="str">
        <f t="shared" si="478"/>
        <v>MUX8.10</v>
      </c>
      <c r="I15335" s="4" t="str">
        <f t="shared" si="479"/>
        <v>S1_DCH_P7_REFCLK_100M-</v>
      </c>
    </row>
    <row r="15336" spans="1:9">
      <c r="A15336" t="s">
        <v>261</v>
      </c>
      <c r="B15336" t="s">
        <v>9873</v>
      </c>
      <c r="C15336" t="s">
        <v>8108</v>
      </c>
      <c r="D15336" t="s">
        <v>7597</v>
      </c>
      <c r="E15336" t="s">
        <v>3464</v>
      </c>
      <c r="F15336">
        <v>4</v>
      </c>
      <c r="G15336" t="s">
        <v>7597</v>
      </c>
      <c r="H15336" s="4" t="str">
        <f t="shared" si="478"/>
        <v>MUX8.4</v>
      </c>
      <c r="I15336" s="4" t="str">
        <f t="shared" si="479"/>
        <v>S2_DCH_P7_REFCLK_100M+</v>
      </c>
    </row>
    <row r="15337" spans="1:9">
      <c r="A15337" t="s">
        <v>261</v>
      </c>
      <c r="B15337" t="s">
        <v>9873</v>
      </c>
      <c r="C15337" t="s">
        <v>8108</v>
      </c>
      <c r="D15337" t="s">
        <v>7598</v>
      </c>
      <c r="E15337" t="s">
        <v>3465</v>
      </c>
      <c r="F15337">
        <v>9</v>
      </c>
      <c r="G15337" t="s">
        <v>7598</v>
      </c>
      <c r="H15337" s="4" t="str">
        <f t="shared" si="478"/>
        <v>MUX8.9</v>
      </c>
      <c r="I15337" s="4" t="str">
        <f t="shared" si="479"/>
        <v>S2_DCH_P7_REFCLK_100M-</v>
      </c>
    </row>
    <row r="15338" spans="1:9">
      <c r="A15338" t="s">
        <v>261</v>
      </c>
      <c r="B15338" t="s">
        <v>9873</v>
      </c>
      <c r="C15338" t="s">
        <v>8108</v>
      </c>
      <c r="D15338" t="s">
        <v>7599</v>
      </c>
      <c r="E15338" t="s">
        <v>3466</v>
      </c>
      <c r="F15338">
        <v>5</v>
      </c>
      <c r="G15338" t="s">
        <v>7599</v>
      </c>
      <c r="H15338" s="4" t="str">
        <f t="shared" si="478"/>
        <v>MUX8.5</v>
      </c>
      <c r="I15338" s="4" t="str">
        <f t="shared" si="479"/>
        <v>S3_DCH_P7_REFCLK_100M+</v>
      </c>
    </row>
    <row r="15339" spans="1:9">
      <c r="A15339" t="s">
        <v>261</v>
      </c>
      <c r="B15339" t="s">
        <v>9873</v>
      </c>
      <c r="C15339" t="s">
        <v>8108</v>
      </c>
      <c r="D15339" t="s">
        <v>7600</v>
      </c>
      <c r="E15339" t="s">
        <v>3467</v>
      </c>
      <c r="F15339">
        <v>8</v>
      </c>
      <c r="G15339" t="s">
        <v>7600</v>
      </c>
      <c r="H15339" s="4" t="str">
        <f t="shared" si="478"/>
        <v>MUX8.8</v>
      </c>
      <c r="I15339" s="4" t="str">
        <f t="shared" si="479"/>
        <v>S3_DCH_P7_REFCLK_100M-</v>
      </c>
    </row>
    <row r="15340" spans="1:9">
      <c r="A15340" t="s">
        <v>261</v>
      </c>
      <c r="B15340" t="s">
        <v>9873</v>
      </c>
      <c r="C15340" t="s">
        <v>8108</v>
      </c>
      <c r="D15340" t="s">
        <v>1316</v>
      </c>
      <c r="E15340" t="s">
        <v>490</v>
      </c>
      <c r="F15340">
        <v>12</v>
      </c>
      <c r="G15340" t="s">
        <v>1316</v>
      </c>
      <c r="H15340" s="4" t="str">
        <f t="shared" si="478"/>
        <v>MUX8.12</v>
      </c>
      <c r="I15340" s="4" t="str">
        <f t="shared" si="479"/>
        <v>VP12</v>
      </c>
    </row>
    <row r="15341" spans="1:9">
      <c r="A15341" t="s">
        <v>261</v>
      </c>
      <c r="B15341" t="s">
        <v>9873</v>
      </c>
      <c r="C15341" t="s">
        <v>8108</v>
      </c>
      <c r="D15341" t="s">
        <v>7601</v>
      </c>
      <c r="E15341" t="s">
        <v>7584</v>
      </c>
      <c r="F15341">
        <v>1</v>
      </c>
      <c r="G15341" t="s">
        <v>7601</v>
      </c>
      <c r="H15341" s="4" t="str">
        <f t="shared" si="478"/>
        <v>MUX8.1</v>
      </c>
      <c r="I15341" s="4" t="str">
        <f t="shared" si="479"/>
        <v>SC_VSS_MUX8</v>
      </c>
    </row>
    <row r="15342" spans="1:9">
      <c r="A15342" t="s">
        <v>261</v>
      </c>
      <c r="B15342" t="s">
        <v>9873</v>
      </c>
      <c r="C15342" t="s">
        <v>8109</v>
      </c>
      <c r="D15342" t="s">
        <v>231</v>
      </c>
      <c r="E15342" t="s">
        <v>7592</v>
      </c>
      <c r="F15342">
        <v>15</v>
      </c>
      <c r="G15342" t="s">
        <v>231</v>
      </c>
      <c r="H15342" s="4" t="str">
        <f t="shared" si="478"/>
        <v>MUX9.15</v>
      </c>
      <c r="I15342" s="4" t="str">
        <f t="shared" si="479"/>
        <v>SC_A0_HSD295</v>
      </c>
    </row>
    <row r="15343" spans="1:9">
      <c r="A15343" t="s">
        <v>261</v>
      </c>
      <c r="B15343" t="s">
        <v>9873</v>
      </c>
      <c r="C15343" t="s">
        <v>8109</v>
      </c>
      <c r="D15343" t="s">
        <v>195</v>
      </c>
      <c r="E15343" t="s">
        <v>7593</v>
      </c>
      <c r="F15343">
        <v>14</v>
      </c>
      <c r="G15343" t="s">
        <v>195</v>
      </c>
      <c r="H15343" s="4" t="str">
        <f t="shared" si="478"/>
        <v>MUX9.14</v>
      </c>
      <c r="I15343" s="4" t="str">
        <f t="shared" si="479"/>
        <v>SC_A1_HSD296</v>
      </c>
    </row>
    <row r="15344" spans="1:9">
      <c r="A15344" t="s">
        <v>261</v>
      </c>
      <c r="B15344" t="s">
        <v>9873</v>
      </c>
      <c r="C15344" t="s">
        <v>8109</v>
      </c>
      <c r="D15344" t="s">
        <v>7594</v>
      </c>
      <c r="E15344" t="s">
        <v>7619</v>
      </c>
      <c r="F15344">
        <v>6</v>
      </c>
      <c r="G15344" t="s">
        <v>7594</v>
      </c>
      <c r="H15344" s="4" t="str">
        <f t="shared" si="478"/>
        <v>MUX9.6</v>
      </c>
      <c r="I15344" s="4" t="str">
        <f t="shared" si="479"/>
        <v>SC_HSD245+</v>
      </c>
    </row>
    <row r="15345" spans="1:9">
      <c r="A15345" t="s">
        <v>261</v>
      </c>
      <c r="B15345" t="s">
        <v>9873</v>
      </c>
      <c r="C15345" t="s">
        <v>8109</v>
      </c>
      <c r="D15345" t="s">
        <v>7595</v>
      </c>
      <c r="E15345" t="s">
        <v>7620</v>
      </c>
      <c r="F15345">
        <v>7</v>
      </c>
      <c r="G15345" t="s">
        <v>7595</v>
      </c>
      <c r="H15345" s="4" t="str">
        <f t="shared" si="478"/>
        <v>MUX9.7</v>
      </c>
      <c r="I15345" s="4" t="str">
        <f t="shared" si="479"/>
        <v>SC_HSD245-</v>
      </c>
    </row>
    <row r="15346" spans="1:9">
      <c r="A15346" t="s">
        <v>261</v>
      </c>
      <c r="B15346" t="s">
        <v>9873</v>
      </c>
      <c r="C15346" t="s">
        <v>8109</v>
      </c>
      <c r="D15346" t="s">
        <v>883</v>
      </c>
      <c r="E15346" t="s">
        <v>463</v>
      </c>
      <c r="F15346">
        <v>16</v>
      </c>
      <c r="G15346" t="s">
        <v>883</v>
      </c>
      <c r="H15346" s="4" t="str">
        <f t="shared" si="478"/>
        <v>MUX9.16</v>
      </c>
      <c r="I15346" s="4" t="str">
        <f t="shared" si="479"/>
        <v>VDD33_ATX</v>
      </c>
    </row>
    <row r="15347" spans="1:9">
      <c r="A15347" t="s">
        <v>261</v>
      </c>
      <c r="B15347" t="s">
        <v>9873</v>
      </c>
      <c r="C15347" t="s">
        <v>8109</v>
      </c>
      <c r="D15347" t="s">
        <v>7596</v>
      </c>
      <c r="E15347" t="s">
        <v>7585</v>
      </c>
      <c r="F15347" t="s">
        <v>174</v>
      </c>
      <c r="G15347" t="s">
        <v>7596</v>
      </c>
      <c r="H15347" s="4" t="str">
        <f t="shared" si="478"/>
        <v>MUX9.EP</v>
      </c>
      <c r="I15347" s="4" t="str">
        <f t="shared" si="479"/>
        <v>SC_VSS_MUX9</v>
      </c>
    </row>
    <row r="15348" spans="1:9">
      <c r="A15348" t="s">
        <v>261</v>
      </c>
      <c r="B15348" t="s">
        <v>9873</v>
      </c>
      <c r="C15348" t="s">
        <v>8109</v>
      </c>
      <c r="D15348" t="s">
        <v>171</v>
      </c>
      <c r="E15348" t="s">
        <v>169</v>
      </c>
      <c r="F15348">
        <v>13</v>
      </c>
      <c r="G15348" t="s">
        <v>171</v>
      </c>
      <c r="H15348" s="4" t="str">
        <f t="shared" si="478"/>
        <v>MUX9.13</v>
      </c>
      <c r="I15348" s="4" t="str">
        <f t="shared" si="479"/>
        <v>DGND</v>
      </c>
    </row>
    <row r="15349" spans="1:9">
      <c r="A15349" t="s">
        <v>261</v>
      </c>
      <c r="B15349" t="s">
        <v>9873</v>
      </c>
      <c r="C15349" t="s">
        <v>8109</v>
      </c>
      <c r="D15349" t="s">
        <v>3118</v>
      </c>
      <c r="E15349" t="s">
        <v>3346</v>
      </c>
      <c r="F15349">
        <v>2</v>
      </c>
      <c r="G15349" t="s">
        <v>3118</v>
      </c>
      <c r="H15349" s="4" t="str">
        <f t="shared" si="478"/>
        <v>MUX9.2</v>
      </c>
      <c r="I15349" s="4" t="str">
        <f t="shared" si="479"/>
        <v>S0_DCH_P7_HSI+</v>
      </c>
    </row>
    <row r="15350" spans="1:9">
      <c r="A15350" t="s">
        <v>261</v>
      </c>
      <c r="B15350" t="s">
        <v>9873</v>
      </c>
      <c r="C15350" t="s">
        <v>8109</v>
      </c>
      <c r="D15350" t="s">
        <v>3119</v>
      </c>
      <c r="E15350" t="s">
        <v>3347</v>
      </c>
      <c r="F15350">
        <v>11</v>
      </c>
      <c r="G15350" t="s">
        <v>3119</v>
      </c>
      <c r="H15350" s="4" t="str">
        <f t="shared" si="478"/>
        <v>MUX9.11</v>
      </c>
      <c r="I15350" s="4" t="str">
        <f t="shared" si="479"/>
        <v>S0_DCH_P7_HSI-</v>
      </c>
    </row>
    <row r="15351" spans="1:9">
      <c r="A15351" t="s">
        <v>261</v>
      </c>
      <c r="B15351" t="s">
        <v>9873</v>
      </c>
      <c r="C15351" t="s">
        <v>8109</v>
      </c>
      <c r="D15351" t="s">
        <v>3120</v>
      </c>
      <c r="E15351" t="s">
        <v>3468</v>
      </c>
      <c r="F15351">
        <v>3</v>
      </c>
      <c r="G15351" t="s">
        <v>3120</v>
      </c>
      <c r="H15351" s="4" t="str">
        <f t="shared" si="478"/>
        <v>MUX9.3</v>
      </c>
      <c r="I15351" s="4" t="str">
        <f t="shared" si="479"/>
        <v>S1_DCH_P7_HSI+</v>
      </c>
    </row>
    <row r="15352" spans="1:9">
      <c r="A15352" t="s">
        <v>261</v>
      </c>
      <c r="B15352" t="s">
        <v>9873</v>
      </c>
      <c r="C15352" t="s">
        <v>8109</v>
      </c>
      <c r="D15352" t="s">
        <v>3121</v>
      </c>
      <c r="E15352" t="s">
        <v>3469</v>
      </c>
      <c r="F15352">
        <v>10</v>
      </c>
      <c r="G15352" t="s">
        <v>3121</v>
      </c>
      <c r="H15352" s="4" t="str">
        <f t="shared" si="478"/>
        <v>MUX9.10</v>
      </c>
      <c r="I15352" s="4" t="str">
        <f t="shared" si="479"/>
        <v>S1_DCH_P7_HSI-</v>
      </c>
    </row>
    <row r="15353" spans="1:9">
      <c r="A15353" t="s">
        <v>261</v>
      </c>
      <c r="B15353" t="s">
        <v>9873</v>
      </c>
      <c r="C15353" t="s">
        <v>8109</v>
      </c>
      <c r="D15353" t="s">
        <v>7597</v>
      </c>
      <c r="E15353" t="s">
        <v>3470</v>
      </c>
      <c r="F15353">
        <v>4</v>
      </c>
      <c r="G15353" t="s">
        <v>7597</v>
      </c>
      <c r="H15353" s="4" t="str">
        <f t="shared" si="478"/>
        <v>MUX9.4</v>
      </c>
      <c r="I15353" s="4" t="str">
        <f t="shared" si="479"/>
        <v>S2_DCH_P7_HSI+</v>
      </c>
    </row>
    <row r="15354" spans="1:9">
      <c r="A15354" t="s">
        <v>261</v>
      </c>
      <c r="B15354" t="s">
        <v>9873</v>
      </c>
      <c r="C15354" t="s">
        <v>8109</v>
      </c>
      <c r="D15354" t="s">
        <v>7598</v>
      </c>
      <c r="E15354" t="s">
        <v>3471</v>
      </c>
      <c r="F15354">
        <v>9</v>
      </c>
      <c r="G15354" t="s">
        <v>7598</v>
      </c>
      <c r="H15354" s="4" t="str">
        <f t="shared" si="478"/>
        <v>MUX9.9</v>
      </c>
      <c r="I15354" s="4" t="str">
        <f t="shared" si="479"/>
        <v>S2_DCH_P7_HSI-</v>
      </c>
    </row>
    <row r="15355" spans="1:9">
      <c r="A15355" t="s">
        <v>261</v>
      </c>
      <c r="B15355" t="s">
        <v>9873</v>
      </c>
      <c r="C15355" t="s">
        <v>8109</v>
      </c>
      <c r="D15355" t="s">
        <v>7599</v>
      </c>
      <c r="E15355" t="s">
        <v>3472</v>
      </c>
      <c r="F15355">
        <v>5</v>
      </c>
      <c r="G15355" t="s">
        <v>7599</v>
      </c>
      <c r="H15355" s="4" t="str">
        <f t="shared" si="478"/>
        <v>MUX9.5</v>
      </c>
      <c r="I15355" s="4" t="str">
        <f t="shared" si="479"/>
        <v>S3_DCH_P7_HSI+</v>
      </c>
    </row>
    <row r="15356" spans="1:9">
      <c r="A15356" t="s">
        <v>261</v>
      </c>
      <c r="B15356" t="s">
        <v>9873</v>
      </c>
      <c r="C15356" t="s">
        <v>8109</v>
      </c>
      <c r="D15356" t="s">
        <v>7600</v>
      </c>
      <c r="E15356" t="s">
        <v>3473</v>
      </c>
      <c r="F15356">
        <v>8</v>
      </c>
      <c r="G15356" t="s">
        <v>7600</v>
      </c>
      <c r="H15356" s="4" t="str">
        <f t="shared" si="478"/>
        <v>MUX9.8</v>
      </c>
      <c r="I15356" s="4" t="str">
        <f t="shared" si="479"/>
        <v>S3_DCH_P7_HSI-</v>
      </c>
    </row>
    <row r="15357" spans="1:9">
      <c r="A15357" t="s">
        <v>261</v>
      </c>
      <c r="B15357" t="s">
        <v>9873</v>
      </c>
      <c r="C15357" t="s">
        <v>8109</v>
      </c>
      <c r="D15357" t="s">
        <v>1316</v>
      </c>
      <c r="E15357" t="s">
        <v>490</v>
      </c>
      <c r="F15357">
        <v>12</v>
      </c>
      <c r="G15357" t="s">
        <v>1316</v>
      </c>
      <c r="H15357" s="4" t="str">
        <f t="shared" si="478"/>
        <v>MUX9.12</v>
      </c>
      <c r="I15357" s="4" t="str">
        <f t="shared" si="479"/>
        <v>VP12</v>
      </c>
    </row>
    <row r="15358" spans="1:9">
      <c r="A15358" t="s">
        <v>261</v>
      </c>
      <c r="B15358" t="s">
        <v>9873</v>
      </c>
      <c r="C15358" t="s">
        <v>8109</v>
      </c>
      <c r="D15358" t="s">
        <v>7601</v>
      </c>
      <c r="E15358" t="s">
        <v>7585</v>
      </c>
      <c r="F15358">
        <v>1</v>
      </c>
      <c r="G15358" t="s">
        <v>7601</v>
      </c>
      <c r="H15358" s="4" t="str">
        <f t="shared" si="478"/>
        <v>MUX9.1</v>
      </c>
      <c r="I15358" s="4" t="str">
        <f t="shared" si="479"/>
        <v>SC_VSS_MUX9</v>
      </c>
    </row>
    <row r="15359" spans="1:9">
      <c r="A15359" t="s">
        <v>261</v>
      </c>
      <c r="B15359" t="s">
        <v>9873</v>
      </c>
      <c r="C15359" t="s">
        <v>8110</v>
      </c>
      <c r="D15359" t="s">
        <v>231</v>
      </c>
      <c r="E15359" t="s">
        <v>7592</v>
      </c>
      <c r="F15359">
        <v>15</v>
      </c>
      <c r="G15359" t="s">
        <v>231</v>
      </c>
      <c r="H15359" s="4" t="str">
        <f t="shared" si="478"/>
        <v>MUX10.15</v>
      </c>
      <c r="I15359" s="4" t="str">
        <f t="shared" si="479"/>
        <v>SC_A0_HSD295</v>
      </c>
    </row>
    <row r="15360" spans="1:9">
      <c r="A15360" t="s">
        <v>261</v>
      </c>
      <c r="B15360" t="s">
        <v>9873</v>
      </c>
      <c r="C15360" t="s">
        <v>8110</v>
      </c>
      <c r="D15360" t="s">
        <v>195</v>
      </c>
      <c r="E15360" t="s">
        <v>7593</v>
      </c>
      <c r="F15360">
        <v>14</v>
      </c>
      <c r="G15360" t="s">
        <v>195</v>
      </c>
      <c r="H15360" s="4" t="str">
        <f t="shared" si="478"/>
        <v>MUX10.14</v>
      </c>
      <c r="I15360" s="4" t="str">
        <f t="shared" si="479"/>
        <v>SC_A1_HSD296</v>
      </c>
    </row>
    <row r="15361" spans="1:9">
      <c r="A15361" t="s">
        <v>261</v>
      </c>
      <c r="B15361" t="s">
        <v>9873</v>
      </c>
      <c r="C15361" t="s">
        <v>8110</v>
      </c>
      <c r="D15361" t="s">
        <v>7594</v>
      </c>
      <c r="E15361" t="s">
        <v>7621</v>
      </c>
      <c r="F15361">
        <v>6</v>
      </c>
      <c r="G15361" t="s">
        <v>7594</v>
      </c>
      <c r="H15361" s="4" t="str">
        <f t="shared" si="478"/>
        <v>MUX10.6</v>
      </c>
      <c r="I15361" s="4" t="str">
        <f t="shared" si="479"/>
        <v>SC_HSD247+</v>
      </c>
    </row>
    <row r="15362" spans="1:9">
      <c r="A15362" t="s">
        <v>261</v>
      </c>
      <c r="B15362" t="s">
        <v>9873</v>
      </c>
      <c r="C15362" t="s">
        <v>8110</v>
      </c>
      <c r="D15362" t="s">
        <v>7595</v>
      </c>
      <c r="E15362" t="s">
        <v>7622</v>
      </c>
      <c r="F15362">
        <v>7</v>
      </c>
      <c r="G15362" t="s">
        <v>7595</v>
      </c>
      <c r="H15362" s="4" t="str">
        <f t="shared" ref="H15362:H15425" si="480">CONCATENATE(C15362,".",F15362)</f>
        <v>MUX10.7</v>
      </c>
      <c r="I15362" s="4" t="str">
        <f t="shared" ref="I15362:I15425" si="481">E15362</f>
        <v>SC_HSD247-</v>
      </c>
    </row>
    <row r="15363" spans="1:9">
      <c r="A15363" t="s">
        <v>261</v>
      </c>
      <c r="B15363" t="s">
        <v>9873</v>
      </c>
      <c r="C15363" t="s">
        <v>8110</v>
      </c>
      <c r="D15363" t="s">
        <v>883</v>
      </c>
      <c r="E15363" t="s">
        <v>463</v>
      </c>
      <c r="F15363">
        <v>16</v>
      </c>
      <c r="G15363" t="s">
        <v>883</v>
      </c>
      <c r="H15363" s="4" t="str">
        <f t="shared" si="480"/>
        <v>MUX10.16</v>
      </c>
      <c r="I15363" s="4" t="str">
        <f t="shared" si="481"/>
        <v>VDD33_ATX</v>
      </c>
    </row>
    <row r="15364" spans="1:9">
      <c r="A15364" t="s">
        <v>261</v>
      </c>
      <c r="B15364" t="s">
        <v>9873</v>
      </c>
      <c r="C15364" t="s">
        <v>8110</v>
      </c>
      <c r="D15364" t="s">
        <v>7596</v>
      </c>
      <c r="E15364" t="s">
        <v>7586</v>
      </c>
      <c r="F15364" t="s">
        <v>174</v>
      </c>
      <c r="G15364" t="s">
        <v>7596</v>
      </c>
      <c r="H15364" s="4" t="str">
        <f t="shared" si="480"/>
        <v>MUX10.EP</v>
      </c>
      <c r="I15364" s="4" t="str">
        <f t="shared" si="481"/>
        <v>SC_VSS_MUX10</v>
      </c>
    </row>
    <row r="15365" spans="1:9">
      <c r="A15365" t="s">
        <v>261</v>
      </c>
      <c r="B15365" t="s">
        <v>9873</v>
      </c>
      <c r="C15365" t="s">
        <v>8110</v>
      </c>
      <c r="D15365" t="s">
        <v>171</v>
      </c>
      <c r="E15365" t="s">
        <v>169</v>
      </c>
      <c r="F15365">
        <v>13</v>
      </c>
      <c r="G15365" t="s">
        <v>171</v>
      </c>
      <c r="H15365" s="4" t="str">
        <f t="shared" si="480"/>
        <v>MUX10.13</v>
      </c>
      <c r="I15365" s="4" t="str">
        <f t="shared" si="481"/>
        <v>DGND</v>
      </c>
    </row>
    <row r="15366" spans="1:9">
      <c r="A15366" t="s">
        <v>261</v>
      </c>
      <c r="B15366" t="s">
        <v>9873</v>
      </c>
      <c r="C15366" t="s">
        <v>8110</v>
      </c>
      <c r="D15366" t="s">
        <v>3118</v>
      </c>
      <c r="E15366" t="s">
        <v>3354</v>
      </c>
      <c r="F15366">
        <v>2</v>
      </c>
      <c r="G15366" t="s">
        <v>3118</v>
      </c>
      <c r="H15366" s="4" t="str">
        <f t="shared" si="480"/>
        <v>MUX10.2</v>
      </c>
      <c r="I15366" s="4" t="str">
        <f t="shared" si="481"/>
        <v>S0_DCH_P7_HSO+</v>
      </c>
    </row>
    <row r="15367" spans="1:9">
      <c r="A15367" t="s">
        <v>261</v>
      </c>
      <c r="B15367" t="s">
        <v>9873</v>
      </c>
      <c r="C15367" t="s">
        <v>8110</v>
      </c>
      <c r="D15367" t="s">
        <v>3119</v>
      </c>
      <c r="E15367" t="s">
        <v>3353</v>
      </c>
      <c r="F15367">
        <v>11</v>
      </c>
      <c r="G15367" t="s">
        <v>3119</v>
      </c>
      <c r="H15367" s="4" t="str">
        <f t="shared" si="480"/>
        <v>MUX10.11</v>
      </c>
      <c r="I15367" s="4" t="str">
        <f t="shared" si="481"/>
        <v>S0_DCH_P7_HSO-</v>
      </c>
    </row>
    <row r="15368" spans="1:9">
      <c r="A15368" t="s">
        <v>261</v>
      </c>
      <c r="B15368" t="s">
        <v>9873</v>
      </c>
      <c r="C15368" t="s">
        <v>8110</v>
      </c>
      <c r="D15368" t="s">
        <v>3120</v>
      </c>
      <c r="E15368" t="s">
        <v>3474</v>
      </c>
      <c r="F15368">
        <v>3</v>
      </c>
      <c r="G15368" t="s">
        <v>3120</v>
      </c>
      <c r="H15368" s="4" t="str">
        <f t="shared" si="480"/>
        <v>MUX10.3</v>
      </c>
      <c r="I15368" s="4" t="str">
        <f t="shared" si="481"/>
        <v>S1_DCH_P7_HSO+</v>
      </c>
    </row>
    <row r="15369" spans="1:9">
      <c r="A15369" t="s">
        <v>261</v>
      </c>
      <c r="B15369" t="s">
        <v>9873</v>
      </c>
      <c r="C15369" t="s">
        <v>8110</v>
      </c>
      <c r="D15369" t="s">
        <v>3121</v>
      </c>
      <c r="E15369" t="s">
        <v>3475</v>
      </c>
      <c r="F15369">
        <v>10</v>
      </c>
      <c r="G15369" t="s">
        <v>3121</v>
      </c>
      <c r="H15369" s="4" t="str">
        <f t="shared" si="480"/>
        <v>MUX10.10</v>
      </c>
      <c r="I15369" s="4" t="str">
        <f t="shared" si="481"/>
        <v>S1_DCH_P7_HSO-</v>
      </c>
    </row>
    <row r="15370" spans="1:9">
      <c r="A15370" t="s">
        <v>261</v>
      </c>
      <c r="B15370" t="s">
        <v>9873</v>
      </c>
      <c r="C15370" t="s">
        <v>8110</v>
      </c>
      <c r="D15370" t="s">
        <v>7597</v>
      </c>
      <c r="E15370" t="s">
        <v>3476</v>
      </c>
      <c r="F15370">
        <v>4</v>
      </c>
      <c r="G15370" t="s">
        <v>7597</v>
      </c>
      <c r="H15370" s="4" t="str">
        <f t="shared" si="480"/>
        <v>MUX10.4</v>
      </c>
      <c r="I15370" s="4" t="str">
        <f t="shared" si="481"/>
        <v>S2_DCH_P7_HSO+</v>
      </c>
    </row>
    <row r="15371" spans="1:9">
      <c r="A15371" t="s">
        <v>261</v>
      </c>
      <c r="B15371" t="s">
        <v>9873</v>
      </c>
      <c r="C15371" t="s">
        <v>8110</v>
      </c>
      <c r="D15371" t="s">
        <v>7598</v>
      </c>
      <c r="E15371" t="s">
        <v>3477</v>
      </c>
      <c r="F15371">
        <v>9</v>
      </c>
      <c r="G15371" t="s">
        <v>7598</v>
      </c>
      <c r="H15371" s="4" t="str">
        <f t="shared" si="480"/>
        <v>MUX10.9</v>
      </c>
      <c r="I15371" s="4" t="str">
        <f t="shared" si="481"/>
        <v>S2_DCH_P7_HSO-</v>
      </c>
    </row>
    <row r="15372" spans="1:9">
      <c r="A15372" t="s">
        <v>261</v>
      </c>
      <c r="B15372" t="s">
        <v>9873</v>
      </c>
      <c r="C15372" t="s">
        <v>8110</v>
      </c>
      <c r="D15372" t="s">
        <v>7599</v>
      </c>
      <c r="E15372" t="s">
        <v>3478</v>
      </c>
      <c r="F15372">
        <v>5</v>
      </c>
      <c r="G15372" t="s">
        <v>7599</v>
      </c>
      <c r="H15372" s="4" t="str">
        <f t="shared" si="480"/>
        <v>MUX10.5</v>
      </c>
      <c r="I15372" s="4" t="str">
        <f t="shared" si="481"/>
        <v>S3_DCH_P7_HSO+</v>
      </c>
    </row>
    <row r="15373" spans="1:9">
      <c r="A15373" t="s">
        <v>261</v>
      </c>
      <c r="B15373" t="s">
        <v>9873</v>
      </c>
      <c r="C15373" t="s">
        <v>8110</v>
      </c>
      <c r="D15373" t="s">
        <v>7600</v>
      </c>
      <c r="E15373" t="s">
        <v>3479</v>
      </c>
      <c r="F15373">
        <v>8</v>
      </c>
      <c r="G15373" t="s">
        <v>7600</v>
      </c>
      <c r="H15373" s="4" t="str">
        <f t="shared" si="480"/>
        <v>MUX10.8</v>
      </c>
      <c r="I15373" s="4" t="str">
        <f t="shared" si="481"/>
        <v>S3_DCH_P7_HSO-</v>
      </c>
    </row>
    <row r="15374" spans="1:9">
      <c r="A15374" t="s">
        <v>261</v>
      </c>
      <c r="B15374" t="s">
        <v>9873</v>
      </c>
      <c r="C15374" t="s">
        <v>8110</v>
      </c>
      <c r="D15374" t="s">
        <v>1316</v>
      </c>
      <c r="E15374" t="s">
        <v>490</v>
      </c>
      <c r="F15374">
        <v>12</v>
      </c>
      <c r="G15374" t="s">
        <v>1316</v>
      </c>
      <c r="H15374" s="4" t="str">
        <f t="shared" si="480"/>
        <v>MUX10.12</v>
      </c>
      <c r="I15374" s="4" t="str">
        <f t="shared" si="481"/>
        <v>VP12</v>
      </c>
    </row>
    <row r="15375" spans="1:9">
      <c r="A15375" t="s">
        <v>261</v>
      </c>
      <c r="B15375" t="s">
        <v>9873</v>
      </c>
      <c r="C15375" t="s">
        <v>8110</v>
      </c>
      <c r="D15375" t="s">
        <v>7601</v>
      </c>
      <c r="E15375" t="s">
        <v>7586</v>
      </c>
      <c r="F15375">
        <v>1</v>
      </c>
      <c r="G15375" t="s">
        <v>7601</v>
      </c>
      <c r="H15375" s="4" t="str">
        <f t="shared" si="480"/>
        <v>MUX10.1</v>
      </c>
      <c r="I15375" s="4" t="str">
        <f t="shared" si="481"/>
        <v>SC_VSS_MUX10</v>
      </c>
    </row>
    <row r="15376" spans="1:9">
      <c r="A15376" t="s">
        <v>261</v>
      </c>
      <c r="B15376" t="s">
        <v>9873</v>
      </c>
      <c r="C15376" t="s">
        <v>8111</v>
      </c>
      <c r="D15376" t="s">
        <v>231</v>
      </c>
      <c r="E15376" t="s">
        <v>7592</v>
      </c>
      <c r="F15376">
        <v>15</v>
      </c>
      <c r="G15376" t="s">
        <v>231</v>
      </c>
      <c r="H15376" s="4" t="str">
        <f t="shared" si="480"/>
        <v>MUX11.15</v>
      </c>
      <c r="I15376" s="4" t="str">
        <f t="shared" si="481"/>
        <v>SC_A0_HSD295</v>
      </c>
    </row>
    <row r="15377" spans="1:9">
      <c r="A15377" t="s">
        <v>261</v>
      </c>
      <c r="B15377" t="s">
        <v>9873</v>
      </c>
      <c r="C15377" t="s">
        <v>8111</v>
      </c>
      <c r="D15377" t="s">
        <v>195</v>
      </c>
      <c r="E15377" t="s">
        <v>7593</v>
      </c>
      <c r="F15377">
        <v>14</v>
      </c>
      <c r="G15377" t="s">
        <v>195</v>
      </c>
      <c r="H15377" s="4" t="str">
        <f t="shared" si="480"/>
        <v>MUX11.14</v>
      </c>
      <c r="I15377" s="4" t="str">
        <f t="shared" si="481"/>
        <v>SC_A1_HSD296</v>
      </c>
    </row>
    <row r="15378" spans="1:9">
      <c r="A15378" t="s">
        <v>261</v>
      </c>
      <c r="B15378" t="s">
        <v>9873</v>
      </c>
      <c r="C15378" t="s">
        <v>8111</v>
      </c>
      <c r="D15378" t="s">
        <v>7594</v>
      </c>
      <c r="E15378" t="s">
        <v>7623</v>
      </c>
      <c r="F15378">
        <v>6</v>
      </c>
      <c r="G15378" t="s">
        <v>7594</v>
      </c>
      <c r="H15378" s="4" t="str">
        <f t="shared" si="480"/>
        <v>MUX11.6</v>
      </c>
      <c r="I15378" s="4" t="str">
        <f t="shared" si="481"/>
        <v>SC_HSD242</v>
      </c>
    </row>
    <row r="15379" spans="1:9">
      <c r="A15379" t="s">
        <v>261</v>
      </c>
      <c r="B15379" t="s">
        <v>9873</v>
      </c>
      <c r="C15379" t="s">
        <v>8111</v>
      </c>
      <c r="D15379" t="s">
        <v>7595</v>
      </c>
      <c r="E15379" t="s">
        <v>7624</v>
      </c>
      <c r="F15379">
        <v>7</v>
      </c>
      <c r="G15379" t="s">
        <v>7595</v>
      </c>
      <c r="H15379" s="4" t="str">
        <f t="shared" si="480"/>
        <v>MUX11.7</v>
      </c>
      <c r="I15379" s="4" t="str">
        <f t="shared" si="481"/>
        <v>SC_HSD251</v>
      </c>
    </row>
    <row r="15380" spans="1:9">
      <c r="A15380" t="s">
        <v>261</v>
      </c>
      <c r="B15380" t="s">
        <v>9873</v>
      </c>
      <c r="C15380" t="s">
        <v>8111</v>
      </c>
      <c r="D15380" t="s">
        <v>883</v>
      </c>
      <c r="E15380" t="s">
        <v>463</v>
      </c>
      <c r="F15380">
        <v>16</v>
      </c>
      <c r="G15380" t="s">
        <v>883</v>
      </c>
      <c r="H15380" s="4" t="str">
        <f t="shared" si="480"/>
        <v>MUX11.16</v>
      </c>
      <c r="I15380" s="4" t="str">
        <f t="shared" si="481"/>
        <v>VDD33_ATX</v>
      </c>
    </row>
    <row r="15381" spans="1:9">
      <c r="A15381" t="s">
        <v>261</v>
      </c>
      <c r="B15381" t="s">
        <v>9873</v>
      </c>
      <c r="C15381" t="s">
        <v>8111</v>
      </c>
      <c r="D15381" t="s">
        <v>7596</v>
      </c>
      <c r="E15381" t="s">
        <v>7587</v>
      </c>
      <c r="F15381" t="s">
        <v>174</v>
      </c>
      <c r="G15381" t="s">
        <v>7596</v>
      </c>
      <c r="H15381" s="4" t="str">
        <f t="shared" si="480"/>
        <v>MUX11.EP</v>
      </c>
      <c r="I15381" s="4" t="str">
        <f t="shared" si="481"/>
        <v>SC_VSS_MUX11</v>
      </c>
    </row>
    <row r="15382" spans="1:9">
      <c r="A15382" t="s">
        <v>261</v>
      </c>
      <c r="B15382" t="s">
        <v>9873</v>
      </c>
      <c r="C15382" t="s">
        <v>8111</v>
      </c>
      <c r="D15382" t="s">
        <v>171</v>
      </c>
      <c r="E15382" t="s">
        <v>169</v>
      </c>
      <c r="F15382">
        <v>13</v>
      </c>
      <c r="G15382" t="s">
        <v>171</v>
      </c>
      <c r="H15382" s="4" t="str">
        <f t="shared" si="480"/>
        <v>MUX11.13</v>
      </c>
      <c r="I15382" s="4" t="str">
        <f t="shared" si="481"/>
        <v>DGND</v>
      </c>
    </row>
    <row r="15383" spans="1:9">
      <c r="A15383" t="s">
        <v>261</v>
      </c>
      <c r="B15383" t="s">
        <v>9873</v>
      </c>
      <c r="C15383" t="s">
        <v>8111</v>
      </c>
      <c r="D15383" t="s">
        <v>3118</v>
      </c>
      <c r="E15383" t="s">
        <v>3334</v>
      </c>
      <c r="F15383">
        <v>2</v>
      </c>
      <c r="G15383" t="s">
        <v>3118</v>
      </c>
      <c r="H15383" s="4" t="str">
        <f t="shared" si="480"/>
        <v>MUX11.2</v>
      </c>
      <c r="I15383" s="4" t="str">
        <f t="shared" si="481"/>
        <v>S0_DCH_P6_CLKREQB</v>
      </c>
    </row>
    <row r="15384" spans="1:9">
      <c r="A15384" t="s">
        <v>261</v>
      </c>
      <c r="B15384" t="s">
        <v>9873</v>
      </c>
      <c r="C15384" t="s">
        <v>8111</v>
      </c>
      <c r="D15384" t="s">
        <v>3119</v>
      </c>
      <c r="E15384" t="s">
        <v>3335</v>
      </c>
      <c r="F15384">
        <v>11</v>
      </c>
      <c r="G15384" t="s">
        <v>3119</v>
      </c>
      <c r="H15384" s="4" t="str">
        <f t="shared" si="480"/>
        <v>MUX11.11</v>
      </c>
      <c r="I15384" s="4" t="str">
        <f t="shared" si="481"/>
        <v>S0_DCH_P7_CLKREQB</v>
      </c>
    </row>
    <row r="15385" spans="1:9">
      <c r="A15385" t="s">
        <v>261</v>
      </c>
      <c r="B15385" t="s">
        <v>9873</v>
      </c>
      <c r="C15385" t="s">
        <v>8111</v>
      </c>
      <c r="D15385" t="s">
        <v>3120</v>
      </c>
      <c r="E15385" t="s">
        <v>3480</v>
      </c>
      <c r="F15385">
        <v>3</v>
      </c>
      <c r="G15385" t="s">
        <v>3120</v>
      </c>
      <c r="H15385" s="4" t="str">
        <f t="shared" si="480"/>
        <v>MUX11.3</v>
      </c>
      <c r="I15385" s="4" t="str">
        <f t="shared" si="481"/>
        <v>S1_DCH_P6_CLKREQB</v>
      </c>
    </row>
    <row r="15386" spans="1:9">
      <c r="A15386" t="s">
        <v>261</v>
      </c>
      <c r="B15386" t="s">
        <v>9873</v>
      </c>
      <c r="C15386" t="s">
        <v>8111</v>
      </c>
      <c r="D15386" t="s">
        <v>3121</v>
      </c>
      <c r="E15386" t="s">
        <v>3481</v>
      </c>
      <c r="F15386">
        <v>10</v>
      </c>
      <c r="G15386" t="s">
        <v>3121</v>
      </c>
      <c r="H15386" s="4" t="str">
        <f t="shared" si="480"/>
        <v>MUX11.10</v>
      </c>
      <c r="I15386" s="4" t="str">
        <f t="shared" si="481"/>
        <v>S1_DCH_P7_CLKREQB</v>
      </c>
    </row>
    <row r="15387" spans="1:9">
      <c r="A15387" t="s">
        <v>261</v>
      </c>
      <c r="B15387" t="s">
        <v>9873</v>
      </c>
      <c r="C15387" t="s">
        <v>8111</v>
      </c>
      <c r="D15387" t="s">
        <v>7597</v>
      </c>
      <c r="E15387" t="s">
        <v>3482</v>
      </c>
      <c r="F15387">
        <v>4</v>
      </c>
      <c r="G15387" t="s">
        <v>7597</v>
      </c>
      <c r="H15387" s="4" t="str">
        <f t="shared" si="480"/>
        <v>MUX11.4</v>
      </c>
      <c r="I15387" s="4" t="str">
        <f t="shared" si="481"/>
        <v>S2_DCH_P6_CLKREQB</v>
      </c>
    </row>
    <row r="15388" spans="1:9">
      <c r="A15388" t="s">
        <v>261</v>
      </c>
      <c r="B15388" t="s">
        <v>9873</v>
      </c>
      <c r="C15388" t="s">
        <v>8111</v>
      </c>
      <c r="D15388" t="s">
        <v>7598</v>
      </c>
      <c r="E15388" t="s">
        <v>3483</v>
      </c>
      <c r="F15388">
        <v>9</v>
      </c>
      <c r="G15388" t="s">
        <v>7598</v>
      </c>
      <c r="H15388" s="4" t="str">
        <f t="shared" si="480"/>
        <v>MUX11.9</v>
      </c>
      <c r="I15388" s="4" t="str">
        <f t="shared" si="481"/>
        <v>S2_DCH_P7_CLKREQB</v>
      </c>
    </row>
    <row r="15389" spans="1:9">
      <c r="A15389" t="s">
        <v>261</v>
      </c>
      <c r="B15389" t="s">
        <v>9873</v>
      </c>
      <c r="C15389" t="s">
        <v>8111</v>
      </c>
      <c r="D15389" t="s">
        <v>7599</v>
      </c>
      <c r="E15389" t="s">
        <v>3484</v>
      </c>
      <c r="F15389">
        <v>5</v>
      </c>
      <c r="G15389" t="s">
        <v>7599</v>
      </c>
      <c r="H15389" s="4" t="str">
        <f t="shared" si="480"/>
        <v>MUX11.5</v>
      </c>
      <c r="I15389" s="4" t="str">
        <f t="shared" si="481"/>
        <v>S3_DCH_P6_CLKREQB</v>
      </c>
    </row>
    <row r="15390" spans="1:9">
      <c r="A15390" t="s">
        <v>261</v>
      </c>
      <c r="B15390" t="s">
        <v>9873</v>
      </c>
      <c r="C15390" t="s">
        <v>8111</v>
      </c>
      <c r="D15390" t="s">
        <v>7600</v>
      </c>
      <c r="E15390" t="s">
        <v>3485</v>
      </c>
      <c r="F15390">
        <v>8</v>
      </c>
      <c r="G15390" t="s">
        <v>7600</v>
      </c>
      <c r="H15390" s="4" t="str">
        <f t="shared" si="480"/>
        <v>MUX11.8</v>
      </c>
      <c r="I15390" s="4" t="str">
        <f t="shared" si="481"/>
        <v>S3_DCH_P7_CLKREQB</v>
      </c>
    </row>
    <row r="15391" spans="1:9">
      <c r="A15391" t="s">
        <v>261</v>
      </c>
      <c r="B15391" t="s">
        <v>9873</v>
      </c>
      <c r="C15391" t="s">
        <v>8111</v>
      </c>
      <c r="D15391" t="s">
        <v>1316</v>
      </c>
      <c r="E15391" t="s">
        <v>490</v>
      </c>
      <c r="F15391">
        <v>12</v>
      </c>
      <c r="G15391" t="s">
        <v>1316</v>
      </c>
      <c r="H15391" s="4" t="str">
        <f t="shared" si="480"/>
        <v>MUX11.12</v>
      </c>
      <c r="I15391" s="4" t="str">
        <f t="shared" si="481"/>
        <v>VP12</v>
      </c>
    </row>
    <row r="15392" spans="1:9">
      <c r="A15392" t="s">
        <v>261</v>
      </c>
      <c r="B15392" t="s">
        <v>9873</v>
      </c>
      <c r="C15392" t="s">
        <v>8111</v>
      </c>
      <c r="D15392" t="s">
        <v>7601</v>
      </c>
      <c r="E15392" t="s">
        <v>7587</v>
      </c>
      <c r="F15392">
        <v>1</v>
      </c>
      <c r="G15392" t="s">
        <v>7601</v>
      </c>
      <c r="H15392" s="4" t="str">
        <f t="shared" si="480"/>
        <v>MUX11.1</v>
      </c>
      <c r="I15392" s="4" t="str">
        <f t="shared" si="481"/>
        <v>SC_VSS_MUX11</v>
      </c>
    </row>
    <row r="15393" spans="1:9">
      <c r="A15393" t="s">
        <v>261</v>
      </c>
      <c r="B15393" t="s">
        <v>9873</v>
      </c>
      <c r="C15393" t="s">
        <v>8112</v>
      </c>
      <c r="D15393" t="s">
        <v>231</v>
      </c>
      <c r="E15393" t="s">
        <v>7592</v>
      </c>
      <c r="F15393">
        <v>15</v>
      </c>
      <c r="G15393" t="s">
        <v>231</v>
      </c>
      <c r="H15393" s="4" t="str">
        <f t="shared" si="480"/>
        <v>MUX12.15</v>
      </c>
      <c r="I15393" s="4" t="str">
        <f t="shared" si="481"/>
        <v>SC_A0_HSD295</v>
      </c>
    </row>
    <row r="15394" spans="1:9">
      <c r="A15394" t="s">
        <v>261</v>
      </c>
      <c r="B15394" t="s">
        <v>9873</v>
      </c>
      <c r="C15394" t="s">
        <v>8112</v>
      </c>
      <c r="D15394" t="s">
        <v>195</v>
      </c>
      <c r="E15394" t="s">
        <v>7593</v>
      </c>
      <c r="F15394">
        <v>14</v>
      </c>
      <c r="G15394" t="s">
        <v>195</v>
      </c>
      <c r="H15394" s="4" t="str">
        <f t="shared" si="480"/>
        <v>MUX12.14</v>
      </c>
      <c r="I15394" s="4" t="str">
        <f t="shared" si="481"/>
        <v>SC_A1_HSD296</v>
      </c>
    </row>
    <row r="15395" spans="1:9">
      <c r="A15395" t="s">
        <v>261</v>
      </c>
      <c r="B15395" t="s">
        <v>9873</v>
      </c>
      <c r="C15395" t="s">
        <v>8112</v>
      </c>
      <c r="D15395" t="s">
        <v>7594</v>
      </c>
      <c r="E15395" t="s">
        <v>7625</v>
      </c>
      <c r="F15395">
        <v>6</v>
      </c>
      <c r="G15395" t="s">
        <v>7594</v>
      </c>
      <c r="H15395" s="4" t="str">
        <f t="shared" si="480"/>
        <v>MUX12.6</v>
      </c>
      <c r="I15395" s="4" t="str">
        <f t="shared" si="481"/>
        <v>SC_HSD291</v>
      </c>
    </row>
    <row r="15396" spans="1:9">
      <c r="A15396" t="s">
        <v>261</v>
      </c>
      <c r="B15396" t="s">
        <v>9873</v>
      </c>
      <c r="C15396" t="s">
        <v>8112</v>
      </c>
      <c r="D15396" t="s">
        <v>7595</v>
      </c>
      <c r="E15396" t="s">
        <v>7626</v>
      </c>
      <c r="F15396">
        <v>7</v>
      </c>
      <c r="G15396" t="s">
        <v>7595</v>
      </c>
      <c r="H15396" s="4" t="str">
        <f t="shared" si="480"/>
        <v>MUX12.7</v>
      </c>
      <c r="I15396" s="4" t="str">
        <f t="shared" si="481"/>
        <v>SC_HSD252</v>
      </c>
    </row>
    <row r="15397" spans="1:9">
      <c r="A15397" t="s">
        <v>261</v>
      </c>
      <c r="B15397" t="s">
        <v>9873</v>
      </c>
      <c r="C15397" t="s">
        <v>8112</v>
      </c>
      <c r="D15397" t="s">
        <v>883</v>
      </c>
      <c r="E15397" t="s">
        <v>463</v>
      </c>
      <c r="F15397">
        <v>16</v>
      </c>
      <c r="G15397" t="s">
        <v>883</v>
      </c>
      <c r="H15397" s="4" t="str">
        <f t="shared" si="480"/>
        <v>MUX12.16</v>
      </c>
      <c r="I15397" s="4" t="str">
        <f t="shared" si="481"/>
        <v>VDD33_ATX</v>
      </c>
    </row>
    <row r="15398" spans="1:9">
      <c r="A15398" t="s">
        <v>261</v>
      </c>
      <c r="B15398" t="s">
        <v>9873</v>
      </c>
      <c r="C15398" t="s">
        <v>8112</v>
      </c>
      <c r="D15398" t="s">
        <v>7596</v>
      </c>
      <c r="E15398" t="s">
        <v>7588</v>
      </c>
      <c r="F15398" t="s">
        <v>174</v>
      </c>
      <c r="G15398" t="s">
        <v>7596</v>
      </c>
      <c r="H15398" s="4" t="str">
        <f t="shared" si="480"/>
        <v>MUX12.EP</v>
      </c>
      <c r="I15398" s="4" t="str">
        <f t="shared" si="481"/>
        <v>SC_VSS_MUX12</v>
      </c>
    </row>
    <row r="15399" spans="1:9">
      <c r="A15399" t="s">
        <v>261</v>
      </c>
      <c r="B15399" t="s">
        <v>9873</v>
      </c>
      <c r="C15399" t="s">
        <v>8112</v>
      </c>
      <c r="D15399" t="s">
        <v>171</v>
      </c>
      <c r="E15399" t="s">
        <v>169</v>
      </c>
      <c r="F15399">
        <v>13</v>
      </c>
      <c r="G15399" t="s">
        <v>171</v>
      </c>
      <c r="H15399" s="4" t="str">
        <f t="shared" si="480"/>
        <v>MUX12.13</v>
      </c>
      <c r="I15399" s="4" t="str">
        <f t="shared" si="481"/>
        <v>DGND</v>
      </c>
    </row>
    <row r="15400" spans="1:9">
      <c r="A15400" t="s">
        <v>261</v>
      </c>
      <c r="B15400" t="s">
        <v>9873</v>
      </c>
      <c r="C15400" t="s">
        <v>8112</v>
      </c>
      <c r="D15400" t="s">
        <v>3118</v>
      </c>
      <c r="E15400" t="s">
        <v>3339</v>
      </c>
      <c r="F15400">
        <v>2</v>
      </c>
      <c r="G15400" t="s">
        <v>3118</v>
      </c>
      <c r="H15400" s="4" t="str">
        <f t="shared" si="480"/>
        <v>MUX12.2</v>
      </c>
      <c r="I15400" s="4" t="str">
        <f t="shared" si="481"/>
        <v>S0_DCH_P6_LANWAKEB</v>
      </c>
    </row>
    <row r="15401" spans="1:9">
      <c r="A15401" t="s">
        <v>261</v>
      </c>
      <c r="B15401" t="s">
        <v>9873</v>
      </c>
      <c r="C15401" t="s">
        <v>8112</v>
      </c>
      <c r="D15401" t="s">
        <v>3119</v>
      </c>
      <c r="E15401" t="s">
        <v>3340</v>
      </c>
      <c r="F15401">
        <v>11</v>
      </c>
      <c r="G15401" t="s">
        <v>3119</v>
      </c>
      <c r="H15401" s="4" t="str">
        <f t="shared" si="480"/>
        <v>MUX12.11</v>
      </c>
      <c r="I15401" s="4" t="str">
        <f t="shared" si="481"/>
        <v>S0_DCH_P7_LANWAKEB</v>
      </c>
    </row>
    <row r="15402" spans="1:9">
      <c r="A15402" t="s">
        <v>261</v>
      </c>
      <c r="B15402" t="s">
        <v>9873</v>
      </c>
      <c r="C15402" t="s">
        <v>8112</v>
      </c>
      <c r="D15402" t="s">
        <v>3120</v>
      </c>
      <c r="E15402" t="s">
        <v>3486</v>
      </c>
      <c r="F15402">
        <v>3</v>
      </c>
      <c r="G15402" t="s">
        <v>3120</v>
      </c>
      <c r="H15402" s="4" t="str">
        <f t="shared" si="480"/>
        <v>MUX12.3</v>
      </c>
      <c r="I15402" s="4" t="str">
        <f t="shared" si="481"/>
        <v>S1_DCH_P6_LANWAKEB</v>
      </c>
    </row>
    <row r="15403" spans="1:9">
      <c r="A15403" t="s">
        <v>261</v>
      </c>
      <c r="B15403" t="s">
        <v>9873</v>
      </c>
      <c r="C15403" t="s">
        <v>8112</v>
      </c>
      <c r="D15403" t="s">
        <v>3121</v>
      </c>
      <c r="E15403" t="s">
        <v>3487</v>
      </c>
      <c r="F15403">
        <v>10</v>
      </c>
      <c r="G15403" t="s">
        <v>3121</v>
      </c>
      <c r="H15403" s="4" t="str">
        <f t="shared" si="480"/>
        <v>MUX12.10</v>
      </c>
      <c r="I15403" s="4" t="str">
        <f t="shared" si="481"/>
        <v>S1_DCH_P7_LANWAKEB</v>
      </c>
    </row>
    <row r="15404" spans="1:9">
      <c r="A15404" t="s">
        <v>261</v>
      </c>
      <c r="B15404" t="s">
        <v>9873</v>
      </c>
      <c r="C15404" t="s">
        <v>8112</v>
      </c>
      <c r="D15404" t="s">
        <v>7597</v>
      </c>
      <c r="E15404" t="s">
        <v>3488</v>
      </c>
      <c r="F15404">
        <v>4</v>
      </c>
      <c r="G15404" t="s">
        <v>7597</v>
      </c>
      <c r="H15404" s="4" t="str">
        <f t="shared" si="480"/>
        <v>MUX12.4</v>
      </c>
      <c r="I15404" s="4" t="str">
        <f t="shared" si="481"/>
        <v>S2_DCH_P6_LANWAKEB</v>
      </c>
    </row>
    <row r="15405" spans="1:9">
      <c r="A15405" t="s">
        <v>261</v>
      </c>
      <c r="B15405" t="s">
        <v>9873</v>
      </c>
      <c r="C15405" t="s">
        <v>8112</v>
      </c>
      <c r="D15405" t="s">
        <v>7598</v>
      </c>
      <c r="E15405" t="s">
        <v>3489</v>
      </c>
      <c r="F15405">
        <v>9</v>
      </c>
      <c r="G15405" t="s">
        <v>7598</v>
      </c>
      <c r="H15405" s="4" t="str">
        <f t="shared" si="480"/>
        <v>MUX12.9</v>
      </c>
      <c r="I15405" s="4" t="str">
        <f t="shared" si="481"/>
        <v>S2_DCH_P7_LANWAKEB</v>
      </c>
    </row>
    <row r="15406" spans="1:9">
      <c r="A15406" t="s">
        <v>261</v>
      </c>
      <c r="B15406" t="s">
        <v>9873</v>
      </c>
      <c r="C15406" t="s">
        <v>8112</v>
      </c>
      <c r="D15406" t="s">
        <v>7599</v>
      </c>
      <c r="E15406" t="s">
        <v>3490</v>
      </c>
      <c r="F15406">
        <v>5</v>
      </c>
      <c r="G15406" t="s">
        <v>7599</v>
      </c>
      <c r="H15406" s="4" t="str">
        <f t="shared" si="480"/>
        <v>MUX12.5</v>
      </c>
      <c r="I15406" s="4" t="str">
        <f t="shared" si="481"/>
        <v>S3_DCH_P6_LANWAKEB</v>
      </c>
    </row>
    <row r="15407" spans="1:9">
      <c r="A15407" t="s">
        <v>261</v>
      </c>
      <c r="B15407" t="s">
        <v>9873</v>
      </c>
      <c r="C15407" t="s">
        <v>8112</v>
      </c>
      <c r="D15407" t="s">
        <v>7600</v>
      </c>
      <c r="E15407" t="s">
        <v>3491</v>
      </c>
      <c r="F15407">
        <v>8</v>
      </c>
      <c r="G15407" t="s">
        <v>7600</v>
      </c>
      <c r="H15407" s="4" t="str">
        <f t="shared" si="480"/>
        <v>MUX12.8</v>
      </c>
      <c r="I15407" s="4" t="str">
        <f t="shared" si="481"/>
        <v>S3_DCH_P7_LANWAKEB</v>
      </c>
    </row>
    <row r="15408" spans="1:9">
      <c r="A15408" t="s">
        <v>261</v>
      </c>
      <c r="B15408" t="s">
        <v>9873</v>
      </c>
      <c r="C15408" t="s">
        <v>8112</v>
      </c>
      <c r="D15408" t="s">
        <v>1316</v>
      </c>
      <c r="E15408" t="s">
        <v>490</v>
      </c>
      <c r="F15408">
        <v>12</v>
      </c>
      <c r="G15408" t="s">
        <v>1316</v>
      </c>
      <c r="H15408" s="4" t="str">
        <f t="shared" si="480"/>
        <v>MUX12.12</v>
      </c>
      <c r="I15408" s="4" t="str">
        <f t="shared" si="481"/>
        <v>VP12</v>
      </c>
    </row>
    <row r="15409" spans="1:9">
      <c r="A15409" t="s">
        <v>261</v>
      </c>
      <c r="B15409" t="s">
        <v>9873</v>
      </c>
      <c r="C15409" t="s">
        <v>8112</v>
      </c>
      <c r="D15409" t="s">
        <v>7601</v>
      </c>
      <c r="E15409" t="s">
        <v>7588</v>
      </c>
      <c r="F15409">
        <v>1</v>
      </c>
      <c r="G15409" t="s">
        <v>7601</v>
      </c>
      <c r="H15409" s="4" t="str">
        <f t="shared" si="480"/>
        <v>MUX12.1</v>
      </c>
      <c r="I15409" s="4" t="str">
        <f t="shared" si="481"/>
        <v>SC_VSS_MUX12</v>
      </c>
    </row>
    <row r="15410" spans="1:9">
      <c r="A15410" t="s">
        <v>261</v>
      </c>
      <c r="B15410" t="s">
        <v>9873</v>
      </c>
      <c r="C15410" t="s">
        <v>8113</v>
      </c>
      <c r="D15410" t="s">
        <v>231</v>
      </c>
      <c r="E15410" t="s">
        <v>7592</v>
      </c>
      <c r="F15410">
        <v>15</v>
      </c>
      <c r="G15410" t="s">
        <v>231</v>
      </c>
      <c r="H15410" s="4" t="str">
        <f t="shared" si="480"/>
        <v>MUX13.15</v>
      </c>
      <c r="I15410" s="4" t="str">
        <f t="shared" si="481"/>
        <v>SC_A0_HSD295</v>
      </c>
    </row>
    <row r="15411" spans="1:9">
      <c r="A15411" t="s">
        <v>261</v>
      </c>
      <c r="B15411" t="s">
        <v>9873</v>
      </c>
      <c r="C15411" t="s">
        <v>8113</v>
      </c>
      <c r="D15411" t="s">
        <v>195</v>
      </c>
      <c r="E15411" t="s">
        <v>7593</v>
      </c>
      <c r="F15411">
        <v>14</v>
      </c>
      <c r="G15411" t="s">
        <v>195</v>
      </c>
      <c r="H15411" s="4" t="str">
        <f t="shared" si="480"/>
        <v>MUX13.14</v>
      </c>
      <c r="I15411" s="4" t="str">
        <f t="shared" si="481"/>
        <v>SC_A1_HSD296</v>
      </c>
    </row>
    <row r="15412" spans="1:9">
      <c r="A15412" t="s">
        <v>261</v>
      </c>
      <c r="B15412" t="s">
        <v>9873</v>
      </c>
      <c r="C15412" t="s">
        <v>8113</v>
      </c>
      <c r="D15412" t="s">
        <v>7594</v>
      </c>
      <c r="E15412" t="s">
        <v>7627</v>
      </c>
      <c r="F15412">
        <v>6</v>
      </c>
      <c r="G15412" t="s">
        <v>7594</v>
      </c>
      <c r="H15412" s="4" t="str">
        <f t="shared" si="480"/>
        <v>MUX13.6</v>
      </c>
      <c r="I15412" s="4" t="str">
        <f t="shared" si="481"/>
        <v>SC_HSD243</v>
      </c>
    </row>
    <row r="15413" spans="1:9">
      <c r="A15413" t="s">
        <v>261</v>
      </c>
      <c r="B15413" t="s">
        <v>9873</v>
      </c>
      <c r="C15413" t="s">
        <v>8113</v>
      </c>
      <c r="D15413" t="s">
        <v>7595</v>
      </c>
      <c r="E15413" t="s">
        <v>7628</v>
      </c>
      <c r="F15413">
        <v>7</v>
      </c>
      <c r="G15413" t="s">
        <v>7595</v>
      </c>
      <c r="H15413" s="4" t="str">
        <f t="shared" si="480"/>
        <v>MUX13.7</v>
      </c>
      <c r="I15413" s="4" t="str">
        <f t="shared" si="481"/>
        <v>SC_HSD253</v>
      </c>
    </row>
    <row r="15414" spans="1:9">
      <c r="A15414" t="s">
        <v>261</v>
      </c>
      <c r="B15414" t="s">
        <v>9873</v>
      </c>
      <c r="C15414" t="s">
        <v>8113</v>
      </c>
      <c r="D15414" t="s">
        <v>883</v>
      </c>
      <c r="E15414" t="s">
        <v>463</v>
      </c>
      <c r="F15414">
        <v>16</v>
      </c>
      <c r="G15414" t="s">
        <v>883</v>
      </c>
      <c r="H15414" s="4" t="str">
        <f t="shared" si="480"/>
        <v>MUX13.16</v>
      </c>
      <c r="I15414" s="4" t="str">
        <f t="shared" si="481"/>
        <v>VDD33_ATX</v>
      </c>
    </row>
    <row r="15415" spans="1:9">
      <c r="A15415" t="s">
        <v>261</v>
      </c>
      <c r="B15415" t="s">
        <v>9873</v>
      </c>
      <c r="C15415" t="s">
        <v>8113</v>
      </c>
      <c r="D15415" t="s">
        <v>7596</v>
      </c>
      <c r="E15415" t="s">
        <v>7589</v>
      </c>
      <c r="F15415" t="s">
        <v>174</v>
      </c>
      <c r="G15415" t="s">
        <v>7596</v>
      </c>
      <c r="H15415" s="4" t="str">
        <f t="shared" si="480"/>
        <v>MUX13.EP</v>
      </c>
      <c r="I15415" s="4" t="str">
        <f t="shared" si="481"/>
        <v>SC_VSS_MUX13</v>
      </c>
    </row>
    <row r="15416" spans="1:9">
      <c r="A15416" t="s">
        <v>261</v>
      </c>
      <c r="B15416" t="s">
        <v>9873</v>
      </c>
      <c r="C15416" t="s">
        <v>8113</v>
      </c>
      <c r="D15416" t="s">
        <v>171</v>
      </c>
      <c r="E15416" t="s">
        <v>169</v>
      </c>
      <c r="F15416">
        <v>13</v>
      </c>
      <c r="G15416" t="s">
        <v>171</v>
      </c>
      <c r="H15416" s="4" t="str">
        <f t="shared" si="480"/>
        <v>MUX13.13</v>
      </c>
      <c r="I15416" s="4" t="str">
        <f t="shared" si="481"/>
        <v>DGND</v>
      </c>
    </row>
    <row r="15417" spans="1:9">
      <c r="A15417" t="s">
        <v>261</v>
      </c>
      <c r="B15417" t="s">
        <v>9873</v>
      </c>
      <c r="C15417" t="s">
        <v>8113</v>
      </c>
      <c r="D15417" t="s">
        <v>3118</v>
      </c>
      <c r="E15417" t="s">
        <v>3360</v>
      </c>
      <c r="F15417">
        <v>2</v>
      </c>
      <c r="G15417" t="s">
        <v>3118</v>
      </c>
      <c r="H15417" s="4" t="str">
        <f t="shared" si="480"/>
        <v>MUX13.2</v>
      </c>
      <c r="I15417" s="4" t="str">
        <f t="shared" si="481"/>
        <v>S0_DCH_P6_ISOLATEB</v>
      </c>
    </row>
    <row r="15418" spans="1:9">
      <c r="A15418" t="s">
        <v>261</v>
      </c>
      <c r="B15418" t="s">
        <v>9873</v>
      </c>
      <c r="C15418" t="s">
        <v>8113</v>
      </c>
      <c r="D15418" t="s">
        <v>3119</v>
      </c>
      <c r="E15418" t="s">
        <v>3361</v>
      </c>
      <c r="F15418">
        <v>11</v>
      </c>
      <c r="G15418" t="s">
        <v>3119</v>
      </c>
      <c r="H15418" s="4" t="str">
        <f t="shared" si="480"/>
        <v>MUX13.11</v>
      </c>
      <c r="I15418" s="4" t="str">
        <f t="shared" si="481"/>
        <v>S0_DCH_P7_ISOLATEB</v>
      </c>
    </row>
    <row r="15419" spans="1:9">
      <c r="A15419" t="s">
        <v>261</v>
      </c>
      <c r="B15419" t="s">
        <v>9873</v>
      </c>
      <c r="C15419" t="s">
        <v>8113</v>
      </c>
      <c r="D15419" t="s">
        <v>3120</v>
      </c>
      <c r="E15419" t="s">
        <v>3492</v>
      </c>
      <c r="F15419">
        <v>3</v>
      </c>
      <c r="G15419" t="s">
        <v>3120</v>
      </c>
      <c r="H15419" s="4" t="str">
        <f t="shared" si="480"/>
        <v>MUX13.3</v>
      </c>
      <c r="I15419" s="4" t="str">
        <f t="shared" si="481"/>
        <v>S1_DCH_P6_ISOLATEB</v>
      </c>
    </row>
    <row r="15420" spans="1:9">
      <c r="A15420" t="s">
        <v>261</v>
      </c>
      <c r="B15420" t="s">
        <v>9873</v>
      </c>
      <c r="C15420" t="s">
        <v>8113</v>
      </c>
      <c r="D15420" t="s">
        <v>3121</v>
      </c>
      <c r="E15420" t="s">
        <v>3493</v>
      </c>
      <c r="F15420">
        <v>10</v>
      </c>
      <c r="G15420" t="s">
        <v>3121</v>
      </c>
      <c r="H15420" s="4" t="str">
        <f t="shared" si="480"/>
        <v>MUX13.10</v>
      </c>
      <c r="I15420" s="4" t="str">
        <f t="shared" si="481"/>
        <v>S1_DCH_P7_ISOLATEB</v>
      </c>
    </row>
    <row r="15421" spans="1:9">
      <c r="A15421" t="s">
        <v>261</v>
      </c>
      <c r="B15421" t="s">
        <v>9873</v>
      </c>
      <c r="C15421" t="s">
        <v>8113</v>
      </c>
      <c r="D15421" t="s">
        <v>7597</v>
      </c>
      <c r="E15421" t="s">
        <v>3494</v>
      </c>
      <c r="F15421">
        <v>4</v>
      </c>
      <c r="G15421" t="s">
        <v>7597</v>
      </c>
      <c r="H15421" s="4" t="str">
        <f t="shared" si="480"/>
        <v>MUX13.4</v>
      </c>
      <c r="I15421" s="4" t="str">
        <f t="shared" si="481"/>
        <v>S2_DCH_P6_ISOLATEB</v>
      </c>
    </row>
    <row r="15422" spans="1:9">
      <c r="A15422" t="s">
        <v>261</v>
      </c>
      <c r="B15422" t="s">
        <v>9873</v>
      </c>
      <c r="C15422" t="s">
        <v>8113</v>
      </c>
      <c r="D15422" t="s">
        <v>7598</v>
      </c>
      <c r="E15422" t="s">
        <v>3495</v>
      </c>
      <c r="F15422">
        <v>9</v>
      </c>
      <c r="G15422" t="s">
        <v>7598</v>
      </c>
      <c r="H15422" s="4" t="str">
        <f t="shared" si="480"/>
        <v>MUX13.9</v>
      </c>
      <c r="I15422" s="4" t="str">
        <f t="shared" si="481"/>
        <v>S2_DCH_P7_ISOLATEB</v>
      </c>
    </row>
    <row r="15423" spans="1:9">
      <c r="A15423" t="s">
        <v>261</v>
      </c>
      <c r="B15423" t="s">
        <v>9873</v>
      </c>
      <c r="C15423" t="s">
        <v>8113</v>
      </c>
      <c r="D15423" t="s">
        <v>7599</v>
      </c>
      <c r="E15423" t="s">
        <v>3496</v>
      </c>
      <c r="F15423">
        <v>5</v>
      </c>
      <c r="G15423" t="s">
        <v>7599</v>
      </c>
      <c r="H15423" s="4" t="str">
        <f t="shared" si="480"/>
        <v>MUX13.5</v>
      </c>
      <c r="I15423" s="4" t="str">
        <f t="shared" si="481"/>
        <v>S3_DCH_P6_ISOLATEB</v>
      </c>
    </row>
    <row r="15424" spans="1:9">
      <c r="A15424" t="s">
        <v>261</v>
      </c>
      <c r="B15424" t="s">
        <v>9873</v>
      </c>
      <c r="C15424" t="s">
        <v>8113</v>
      </c>
      <c r="D15424" t="s">
        <v>7600</v>
      </c>
      <c r="E15424" t="s">
        <v>3497</v>
      </c>
      <c r="F15424">
        <v>8</v>
      </c>
      <c r="G15424" t="s">
        <v>7600</v>
      </c>
      <c r="H15424" s="4" t="str">
        <f t="shared" si="480"/>
        <v>MUX13.8</v>
      </c>
      <c r="I15424" s="4" t="str">
        <f t="shared" si="481"/>
        <v>S3_DCH_P7_ISOLATEB</v>
      </c>
    </row>
    <row r="15425" spans="1:9">
      <c r="A15425" t="s">
        <v>261</v>
      </c>
      <c r="B15425" t="s">
        <v>9873</v>
      </c>
      <c r="C15425" t="s">
        <v>8113</v>
      </c>
      <c r="D15425" t="s">
        <v>1316</v>
      </c>
      <c r="E15425" t="s">
        <v>490</v>
      </c>
      <c r="F15425">
        <v>12</v>
      </c>
      <c r="G15425" t="s">
        <v>1316</v>
      </c>
      <c r="H15425" s="4" t="str">
        <f t="shared" si="480"/>
        <v>MUX13.12</v>
      </c>
      <c r="I15425" s="4" t="str">
        <f t="shared" si="481"/>
        <v>VP12</v>
      </c>
    </row>
    <row r="15426" spans="1:9">
      <c r="A15426" t="s">
        <v>261</v>
      </c>
      <c r="B15426" t="s">
        <v>9873</v>
      </c>
      <c r="C15426" t="s">
        <v>8113</v>
      </c>
      <c r="D15426" t="s">
        <v>7601</v>
      </c>
      <c r="E15426" t="s">
        <v>7589</v>
      </c>
      <c r="F15426">
        <v>1</v>
      </c>
      <c r="G15426" t="s">
        <v>7601</v>
      </c>
      <c r="H15426" s="4" t="str">
        <f t="shared" ref="H15426:H15489" si="482">CONCATENATE(C15426,".",F15426)</f>
        <v>MUX13.1</v>
      </c>
      <c r="I15426" s="4" t="str">
        <f t="shared" ref="I15426:I15489" si="483">E15426</f>
        <v>SC_VSS_MUX13</v>
      </c>
    </row>
    <row r="15427" spans="1:9">
      <c r="A15427" t="s">
        <v>261</v>
      </c>
      <c r="B15427" t="s">
        <v>9873</v>
      </c>
      <c r="C15427" t="s">
        <v>8114</v>
      </c>
      <c r="D15427" t="s">
        <v>231</v>
      </c>
      <c r="E15427" t="s">
        <v>7592</v>
      </c>
      <c r="F15427">
        <v>15</v>
      </c>
      <c r="G15427" t="s">
        <v>231</v>
      </c>
      <c r="H15427" s="4" t="str">
        <f t="shared" si="482"/>
        <v>MUX14.15</v>
      </c>
      <c r="I15427" s="4" t="str">
        <f t="shared" si="483"/>
        <v>SC_A0_HSD295</v>
      </c>
    </row>
    <row r="15428" spans="1:9">
      <c r="A15428" t="s">
        <v>261</v>
      </c>
      <c r="B15428" t="s">
        <v>9873</v>
      </c>
      <c r="C15428" t="s">
        <v>8114</v>
      </c>
      <c r="D15428" t="s">
        <v>195</v>
      </c>
      <c r="E15428" t="s">
        <v>7593</v>
      </c>
      <c r="F15428">
        <v>14</v>
      </c>
      <c r="G15428" t="s">
        <v>195</v>
      </c>
      <c r="H15428" s="4" t="str">
        <f t="shared" si="482"/>
        <v>MUX14.14</v>
      </c>
      <c r="I15428" s="4" t="str">
        <f t="shared" si="483"/>
        <v>SC_A1_HSD296</v>
      </c>
    </row>
    <row r="15429" spans="1:9">
      <c r="A15429" t="s">
        <v>261</v>
      </c>
      <c r="B15429" t="s">
        <v>9873</v>
      </c>
      <c r="C15429" t="s">
        <v>8114</v>
      </c>
      <c r="D15429" t="s">
        <v>7594</v>
      </c>
      <c r="E15429" t="s">
        <v>7629</v>
      </c>
      <c r="F15429">
        <v>6</v>
      </c>
      <c r="G15429" t="s">
        <v>7594</v>
      </c>
      <c r="H15429" s="4" t="str">
        <f t="shared" si="482"/>
        <v>MUX14.6</v>
      </c>
      <c r="I15429" s="4" t="str">
        <f t="shared" si="483"/>
        <v>SC_HSD244</v>
      </c>
    </row>
    <row r="15430" spans="1:9">
      <c r="A15430" t="s">
        <v>261</v>
      </c>
      <c r="B15430" t="s">
        <v>9873</v>
      </c>
      <c r="C15430" t="s">
        <v>8114</v>
      </c>
      <c r="D15430" t="s">
        <v>7595</v>
      </c>
      <c r="E15430" t="s">
        <v>7630</v>
      </c>
      <c r="F15430">
        <v>7</v>
      </c>
      <c r="G15430" t="s">
        <v>7595</v>
      </c>
      <c r="H15430" s="4" t="str">
        <f t="shared" si="482"/>
        <v>MUX14.7</v>
      </c>
      <c r="I15430" s="4" t="str">
        <f t="shared" si="483"/>
        <v>SC_HSD254</v>
      </c>
    </row>
    <row r="15431" spans="1:9">
      <c r="A15431" t="s">
        <v>261</v>
      </c>
      <c r="B15431" t="s">
        <v>9873</v>
      </c>
      <c r="C15431" t="s">
        <v>8114</v>
      </c>
      <c r="D15431" t="s">
        <v>883</v>
      </c>
      <c r="E15431" t="s">
        <v>463</v>
      </c>
      <c r="F15431">
        <v>16</v>
      </c>
      <c r="G15431" t="s">
        <v>883</v>
      </c>
      <c r="H15431" s="4" t="str">
        <f t="shared" si="482"/>
        <v>MUX14.16</v>
      </c>
      <c r="I15431" s="4" t="str">
        <f t="shared" si="483"/>
        <v>VDD33_ATX</v>
      </c>
    </row>
    <row r="15432" spans="1:9">
      <c r="A15432" t="s">
        <v>261</v>
      </c>
      <c r="B15432" t="s">
        <v>9873</v>
      </c>
      <c r="C15432" t="s">
        <v>8114</v>
      </c>
      <c r="D15432" t="s">
        <v>7596</v>
      </c>
      <c r="E15432" t="s">
        <v>7590</v>
      </c>
      <c r="F15432" t="s">
        <v>174</v>
      </c>
      <c r="G15432" t="s">
        <v>7596</v>
      </c>
      <c r="H15432" s="4" t="str">
        <f t="shared" si="482"/>
        <v>MUX14.EP</v>
      </c>
      <c r="I15432" s="4" t="str">
        <f t="shared" si="483"/>
        <v>SC_VSS_MUX14</v>
      </c>
    </row>
    <row r="15433" spans="1:9">
      <c r="A15433" t="s">
        <v>261</v>
      </c>
      <c r="B15433" t="s">
        <v>9873</v>
      </c>
      <c r="C15433" t="s">
        <v>8114</v>
      </c>
      <c r="D15433" t="s">
        <v>171</v>
      </c>
      <c r="E15433" t="s">
        <v>169</v>
      </c>
      <c r="F15433">
        <v>13</v>
      </c>
      <c r="G15433" t="s">
        <v>171</v>
      </c>
      <c r="H15433" s="4" t="str">
        <f t="shared" si="482"/>
        <v>MUX14.13</v>
      </c>
      <c r="I15433" s="4" t="str">
        <f t="shared" si="483"/>
        <v>DGND</v>
      </c>
    </row>
    <row r="15434" spans="1:9">
      <c r="A15434" t="s">
        <v>261</v>
      </c>
      <c r="B15434" t="s">
        <v>9873</v>
      </c>
      <c r="C15434" t="s">
        <v>8114</v>
      </c>
      <c r="D15434" t="s">
        <v>3118</v>
      </c>
      <c r="E15434" t="s">
        <v>3365</v>
      </c>
      <c r="F15434">
        <v>2</v>
      </c>
      <c r="G15434" t="s">
        <v>3118</v>
      </c>
      <c r="H15434" s="4" t="str">
        <f t="shared" si="482"/>
        <v>MUX14.2</v>
      </c>
      <c r="I15434" s="4" t="str">
        <f t="shared" si="483"/>
        <v>S0_DCH_P6_PCIE_RESETB</v>
      </c>
    </row>
    <row r="15435" spans="1:9">
      <c r="A15435" t="s">
        <v>261</v>
      </c>
      <c r="B15435" t="s">
        <v>9873</v>
      </c>
      <c r="C15435" t="s">
        <v>8114</v>
      </c>
      <c r="D15435" t="s">
        <v>3119</v>
      </c>
      <c r="E15435" t="s">
        <v>3366</v>
      </c>
      <c r="F15435">
        <v>11</v>
      </c>
      <c r="G15435" t="s">
        <v>3119</v>
      </c>
      <c r="H15435" s="4" t="str">
        <f t="shared" si="482"/>
        <v>MUX14.11</v>
      </c>
      <c r="I15435" s="4" t="str">
        <f t="shared" si="483"/>
        <v>S0_DCH_P7_PCIE_RESETB</v>
      </c>
    </row>
    <row r="15436" spans="1:9">
      <c r="A15436" t="s">
        <v>261</v>
      </c>
      <c r="B15436" t="s">
        <v>9873</v>
      </c>
      <c r="C15436" t="s">
        <v>8114</v>
      </c>
      <c r="D15436" t="s">
        <v>3120</v>
      </c>
      <c r="E15436" t="s">
        <v>3498</v>
      </c>
      <c r="F15436">
        <v>3</v>
      </c>
      <c r="G15436" t="s">
        <v>3120</v>
      </c>
      <c r="H15436" s="4" t="str">
        <f t="shared" si="482"/>
        <v>MUX14.3</v>
      </c>
      <c r="I15436" s="4" t="str">
        <f t="shared" si="483"/>
        <v>S1_DCH_P6_PCIE_RESETB</v>
      </c>
    </row>
    <row r="15437" spans="1:9">
      <c r="A15437" t="s">
        <v>261</v>
      </c>
      <c r="B15437" t="s">
        <v>9873</v>
      </c>
      <c r="C15437" t="s">
        <v>8114</v>
      </c>
      <c r="D15437" t="s">
        <v>3121</v>
      </c>
      <c r="E15437" t="s">
        <v>3499</v>
      </c>
      <c r="F15437">
        <v>10</v>
      </c>
      <c r="G15437" t="s">
        <v>3121</v>
      </c>
      <c r="H15437" s="4" t="str">
        <f t="shared" si="482"/>
        <v>MUX14.10</v>
      </c>
      <c r="I15437" s="4" t="str">
        <f t="shared" si="483"/>
        <v>S1_DCH_P7_PCIE_RESETB</v>
      </c>
    </row>
    <row r="15438" spans="1:9">
      <c r="A15438" t="s">
        <v>261</v>
      </c>
      <c r="B15438" t="s">
        <v>9873</v>
      </c>
      <c r="C15438" t="s">
        <v>8114</v>
      </c>
      <c r="D15438" t="s">
        <v>7597</v>
      </c>
      <c r="E15438" t="s">
        <v>3500</v>
      </c>
      <c r="F15438">
        <v>4</v>
      </c>
      <c r="G15438" t="s">
        <v>7597</v>
      </c>
      <c r="H15438" s="4" t="str">
        <f t="shared" si="482"/>
        <v>MUX14.4</v>
      </c>
      <c r="I15438" s="4" t="str">
        <f t="shared" si="483"/>
        <v>S2_DCH_P6_PCIE_RESETB</v>
      </c>
    </row>
    <row r="15439" spans="1:9">
      <c r="A15439" t="s">
        <v>261</v>
      </c>
      <c r="B15439" t="s">
        <v>9873</v>
      </c>
      <c r="C15439" t="s">
        <v>8114</v>
      </c>
      <c r="D15439" t="s">
        <v>7598</v>
      </c>
      <c r="E15439" t="s">
        <v>3501</v>
      </c>
      <c r="F15439">
        <v>9</v>
      </c>
      <c r="G15439" t="s">
        <v>7598</v>
      </c>
      <c r="H15439" s="4" t="str">
        <f t="shared" si="482"/>
        <v>MUX14.9</v>
      </c>
      <c r="I15439" s="4" t="str">
        <f t="shared" si="483"/>
        <v>S2_DCH_P7_PCIE_RESETB</v>
      </c>
    </row>
    <row r="15440" spans="1:9">
      <c r="A15440" t="s">
        <v>261</v>
      </c>
      <c r="B15440" t="s">
        <v>9873</v>
      </c>
      <c r="C15440" t="s">
        <v>8114</v>
      </c>
      <c r="D15440" t="s">
        <v>7599</v>
      </c>
      <c r="E15440" t="s">
        <v>3502</v>
      </c>
      <c r="F15440">
        <v>5</v>
      </c>
      <c r="G15440" t="s">
        <v>7599</v>
      </c>
      <c r="H15440" s="4" t="str">
        <f t="shared" si="482"/>
        <v>MUX14.5</v>
      </c>
      <c r="I15440" s="4" t="str">
        <f t="shared" si="483"/>
        <v>S3_DCH_P6_PCIE_RESETB</v>
      </c>
    </row>
    <row r="15441" spans="1:9">
      <c r="A15441" t="s">
        <v>261</v>
      </c>
      <c r="B15441" t="s">
        <v>9873</v>
      </c>
      <c r="C15441" t="s">
        <v>8114</v>
      </c>
      <c r="D15441" t="s">
        <v>7600</v>
      </c>
      <c r="E15441" t="s">
        <v>3503</v>
      </c>
      <c r="F15441">
        <v>8</v>
      </c>
      <c r="G15441" t="s">
        <v>7600</v>
      </c>
      <c r="H15441" s="4" t="str">
        <f t="shared" si="482"/>
        <v>MUX14.8</v>
      </c>
      <c r="I15441" s="4" t="str">
        <f t="shared" si="483"/>
        <v>S3_DCH_P7_PCIE_RESETB</v>
      </c>
    </row>
    <row r="15442" spans="1:9">
      <c r="A15442" t="s">
        <v>261</v>
      </c>
      <c r="B15442" t="s">
        <v>9873</v>
      </c>
      <c r="C15442" t="s">
        <v>8114</v>
      </c>
      <c r="D15442" t="s">
        <v>1316</v>
      </c>
      <c r="E15442" t="s">
        <v>490</v>
      </c>
      <c r="F15442">
        <v>12</v>
      </c>
      <c r="G15442" t="s">
        <v>1316</v>
      </c>
      <c r="H15442" s="4" t="str">
        <f t="shared" si="482"/>
        <v>MUX14.12</v>
      </c>
      <c r="I15442" s="4" t="str">
        <f t="shared" si="483"/>
        <v>VP12</v>
      </c>
    </row>
    <row r="15443" spans="1:9">
      <c r="A15443" t="s">
        <v>261</v>
      </c>
      <c r="B15443" t="s">
        <v>9873</v>
      </c>
      <c r="C15443" t="s">
        <v>8114</v>
      </c>
      <c r="D15443" t="s">
        <v>7601</v>
      </c>
      <c r="E15443" t="s">
        <v>7590</v>
      </c>
      <c r="F15443">
        <v>1</v>
      </c>
      <c r="G15443" t="s">
        <v>7601</v>
      </c>
      <c r="H15443" s="4" t="str">
        <f t="shared" si="482"/>
        <v>MUX14.1</v>
      </c>
      <c r="I15443" s="4" t="str">
        <f t="shared" si="483"/>
        <v>SC_VSS_MUX14</v>
      </c>
    </row>
    <row r="15444" spans="1:9">
      <c r="A15444" t="s">
        <v>261</v>
      </c>
      <c r="B15444" t="s">
        <v>9874</v>
      </c>
      <c r="C15444" t="s">
        <v>8100</v>
      </c>
      <c r="D15444">
        <v>1</v>
      </c>
      <c r="E15444" t="s">
        <v>7591</v>
      </c>
      <c r="F15444">
        <v>1</v>
      </c>
      <c r="G15444">
        <v>1</v>
      </c>
      <c r="H15444" s="4" t="str">
        <f t="shared" si="482"/>
        <v>CM15.1</v>
      </c>
      <c r="I15444" s="4" t="str">
        <f t="shared" si="483"/>
        <v>SC_VSS_MUX15</v>
      </c>
    </row>
    <row r="15445" spans="1:9">
      <c r="A15445" t="s">
        <v>261</v>
      </c>
      <c r="B15445" t="s">
        <v>9874</v>
      </c>
      <c r="C15445" t="s">
        <v>8100</v>
      </c>
      <c r="D15445">
        <v>2</v>
      </c>
      <c r="E15445" t="s">
        <v>169</v>
      </c>
      <c r="F15445">
        <v>2</v>
      </c>
      <c r="G15445">
        <v>2</v>
      </c>
      <c r="H15445" s="4" t="str">
        <f t="shared" si="482"/>
        <v>CM15.2</v>
      </c>
      <c r="I15445" s="4" t="str">
        <f t="shared" si="483"/>
        <v>DGND</v>
      </c>
    </row>
    <row r="15446" spans="1:9">
      <c r="A15446" t="s">
        <v>261</v>
      </c>
      <c r="B15446" t="s">
        <v>9874</v>
      </c>
      <c r="C15446" t="s">
        <v>8116</v>
      </c>
      <c r="D15446">
        <v>1</v>
      </c>
      <c r="E15446" t="s">
        <v>7602</v>
      </c>
      <c r="F15446">
        <v>1</v>
      </c>
      <c r="G15446">
        <v>1</v>
      </c>
      <c r="H15446" s="4" t="str">
        <f t="shared" si="482"/>
        <v>CM16.1</v>
      </c>
      <c r="I15446" s="4" t="str">
        <f t="shared" si="483"/>
        <v>SC_VSS_MUX16</v>
      </c>
    </row>
    <row r="15447" spans="1:9">
      <c r="A15447" t="s">
        <v>261</v>
      </c>
      <c r="B15447" t="s">
        <v>9874</v>
      </c>
      <c r="C15447" t="s">
        <v>8116</v>
      </c>
      <c r="D15447">
        <v>2</v>
      </c>
      <c r="E15447" t="s">
        <v>169</v>
      </c>
      <c r="F15447">
        <v>2</v>
      </c>
      <c r="G15447">
        <v>2</v>
      </c>
      <c r="H15447" s="4" t="str">
        <f t="shared" si="482"/>
        <v>CM16.2</v>
      </c>
      <c r="I15447" s="4" t="str">
        <f t="shared" si="483"/>
        <v>DGND</v>
      </c>
    </row>
    <row r="15448" spans="1:9">
      <c r="A15448" t="s">
        <v>261</v>
      </c>
      <c r="B15448" t="s">
        <v>9874</v>
      </c>
      <c r="C15448" t="s">
        <v>8115</v>
      </c>
      <c r="D15448" t="s">
        <v>231</v>
      </c>
      <c r="E15448" t="s">
        <v>7592</v>
      </c>
      <c r="F15448">
        <v>15</v>
      </c>
      <c r="G15448" t="s">
        <v>231</v>
      </c>
      <c r="H15448" s="4" t="str">
        <f t="shared" si="482"/>
        <v>MUX15.15</v>
      </c>
      <c r="I15448" s="4" t="str">
        <f t="shared" si="483"/>
        <v>SC_A0_HSD295</v>
      </c>
    </row>
    <row r="15449" spans="1:9">
      <c r="A15449" t="s">
        <v>261</v>
      </c>
      <c r="B15449" t="s">
        <v>9874</v>
      </c>
      <c r="C15449" t="s">
        <v>8115</v>
      </c>
      <c r="D15449" t="s">
        <v>195</v>
      </c>
      <c r="E15449" t="s">
        <v>7593</v>
      </c>
      <c r="F15449">
        <v>14</v>
      </c>
      <c r="G15449" t="s">
        <v>195</v>
      </c>
      <c r="H15449" s="4" t="str">
        <f t="shared" si="482"/>
        <v>MUX15.14</v>
      </c>
      <c r="I15449" s="4" t="str">
        <f t="shared" si="483"/>
        <v>SC_A1_HSD296</v>
      </c>
    </row>
    <row r="15450" spans="1:9">
      <c r="A15450" t="s">
        <v>261</v>
      </c>
      <c r="B15450" t="s">
        <v>9874</v>
      </c>
      <c r="C15450" t="s">
        <v>8115</v>
      </c>
      <c r="D15450" t="s">
        <v>7594</v>
      </c>
      <c r="E15450" t="s">
        <v>3412</v>
      </c>
      <c r="F15450">
        <v>6</v>
      </c>
      <c r="G15450" t="s">
        <v>7594</v>
      </c>
      <c r="H15450" s="4" t="str">
        <f t="shared" si="482"/>
        <v>MUX15.6</v>
      </c>
      <c r="I15450" s="4" t="str">
        <f t="shared" si="483"/>
        <v>SC_HSD282+</v>
      </c>
    </row>
    <row r="15451" spans="1:9">
      <c r="A15451" t="s">
        <v>261</v>
      </c>
      <c r="B15451" t="s">
        <v>9874</v>
      </c>
      <c r="C15451" t="s">
        <v>8115</v>
      </c>
      <c r="D15451" t="s">
        <v>7595</v>
      </c>
      <c r="E15451" t="s">
        <v>3413</v>
      </c>
      <c r="F15451">
        <v>7</v>
      </c>
      <c r="G15451" t="s">
        <v>7595</v>
      </c>
      <c r="H15451" s="4" t="str">
        <f t="shared" si="482"/>
        <v>MUX15.7</v>
      </c>
      <c r="I15451" s="4" t="str">
        <f t="shared" si="483"/>
        <v>SC_HSD282-</v>
      </c>
    </row>
    <row r="15452" spans="1:9">
      <c r="A15452" t="s">
        <v>261</v>
      </c>
      <c r="B15452" t="s">
        <v>9874</v>
      </c>
      <c r="C15452" t="s">
        <v>8115</v>
      </c>
      <c r="D15452" t="s">
        <v>883</v>
      </c>
      <c r="E15452" t="s">
        <v>463</v>
      </c>
      <c r="F15452">
        <v>16</v>
      </c>
      <c r="G15452" t="s">
        <v>883</v>
      </c>
      <c r="H15452" s="4" t="str">
        <f t="shared" si="482"/>
        <v>MUX15.16</v>
      </c>
      <c r="I15452" s="4" t="str">
        <f t="shared" si="483"/>
        <v>VDD33_ATX</v>
      </c>
    </row>
    <row r="15453" spans="1:9">
      <c r="A15453" t="s">
        <v>261</v>
      </c>
      <c r="B15453" t="s">
        <v>9874</v>
      </c>
      <c r="C15453" t="s">
        <v>8115</v>
      </c>
      <c r="D15453" t="s">
        <v>7596</v>
      </c>
      <c r="E15453" t="s">
        <v>7591</v>
      </c>
      <c r="F15453" t="s">
        <v>174</v>
      </c>
      <c r="G15453" t="s">
        <v>7596</v>
      </c>
      <c r="H15453" s="4" t="str">
        <f t="shared" si="482"/>
        <v>MUX15.EP</v>
      </c>
      <c r="I15453" s="4" t="str">
        <f t="shared" si="483"/>
        <v>SC_VSS_MUX15</v>
      </c>
    </row>
    <row r="15454" spans="1:9">
      <c r="A15454" t="s">
        <v>261</v>
      </c>
      <c r="B15454" t="s">
        <v>9874</v>
      </c>
      <c r="C15454" t="s">
        <v>8115</v>
      </c>
      <c r="D15454" t="s">
        <v>171</v>
      </c>
      <c r="E15454" t="s">
        <v>169</v>
      </c>
      <c r="F15454">
        <v>13</v>
      </c>
      <c r="G15454" t="s">
        <v>171</v>
      </c>
      <c r="H15454" s="4" t="str">
        <f t="shared" si="482"/>
        <v>MUX15.13</v>
      </c>
      <c r="I15454" s="4" t="str">
        <f t="shared" si="483"/>
        <v>DGND</v>
      </c>
    </row>
    <row r="15455" spans="1:9">
      <c r="A15455" t="s">
        <v>261</v>
      </c>
      <c r="B15455" t="s">
        <v>9874</v>
      </c>
      <c r="C15455" t="s">
        <v>8115</v>
      </c>
      <c r="D15455" t="s">
        <v>3118</v>
      </c>
      <c r="E15455" t="s">
        <v>3387</v>
      </c>
      <c r="F15455">
        <v>2</v>
      </c>
      <c r="G15455" t="s">
        <v>3118</v>
      </c>
      <c r="H15455" s="4" t="str">
        <f t="shared" si="482"/>
        <v>MUX15.2</v>
      </c>
      <c r="I15455" s="4" t="str">
        <f t="shared" si="483"/>
        <v>S0_DCH_AT+</v>
      </c>
    </row>
    <row r="15456" spans="1:9">
      <c r="A15456" t="s">
        <v>261</v>
      </c>
      <c r="B15456" t="s">
        <v>9874</v>
      </c>
      <c r="C15456" t="s">
        <v>8115</v>
      </c>
      <c r="D15456" t="s">
        <v>3119</v>
      </c>
      <c r="E15456" t="s">
        <v>3386</v>
      </c>
      <c r="F15456">
        <v>11</v>
      </c>
      <c r="G15456" t="s">
        <v>3119</v>
      </c>
      <c r="H15456" s="4" t="str">
        <f t="shared" si="482"/>
        <v>MUX15.11</v>
      </c>
      <c r="I15456" s="4" t="str">
        <f t="shared" si="483"/>
        <v>S0_DCH_AT-</v>
      </c>
    </row>
    <row r="15457" spans="1:9">
      <c r="A15457" t="s">
        <v>261</v>
      </c>
      <c r="B15457" t="s">
        <v>9874</v>
      </c>
      <c r="C15457" t="s">
        <v>8115</v>
      </c>
      <c r="D15457" t="s">
        <v>3120</v>
      </c>
      <c r="E15457" t="s">
        <v>3414</v>
      </c>
      <c r="F15457">
        <v>3</v>
      </c>
      <c r="G15457" t="s">
        <v>3120</v>
      </c>
      <c r="H15457" s="4" t="str">
        <f t="shared" si="482"/>
        <v>MUX15.3</v>
      </c>
      <c r="I15457" s="4" t="str">
        <f t="shared" si="483"/>
        <v>S1_DCH_AT+</v>
      </c>
    </row>
    <row r="15458" spans="1:9">
      <c r="A15458" t="s">
        <v>261</v>
      </c>
      <c r="B15458" t="s">
        <v>9874</v>
      </c>
      <c r="C15458" t="s">
        <v>8115</v>
      </c>
      <c r="D15458" t="s">
        <v>3121</v>
      </c>
      <c r="E15458" t="s">
        <v>3415</v>
      </c>
      <c r="F15458">
        <v>10</v>
      </c>
      <c r="G15458" t="s">
        <v>3121</v>
      </c>
      <c r="H15458" s="4" t="str">
        <f t="shared" si="482"/>
        <v>MUX15.10</v>
      </c>
      <c r="I15458" s="4" t="str">
        <f t="shared" si="483"/>
        <v>S1_DCH_AT-</v>
      </c>
    </row>
    <row r="15459" spans="1:9">
      <c r="A15459" t="s">
        <v>261</v>
      </c>
      <c r="B15459" t="s">
        <v>9874</v>
      </c>
      <c r="C15459" t="s">
        <v>8115</v>
      </c>
      <c r="D15459" t="s">
        <v>7597</v>
      </c>
      <c r="E15459" t="s">
        <v>3416</v>
      </c>
      <c r="F15459">
        <v>4</v>
      </c>
      <c r="G15459" t="s">
        <v>7597</v>
      </c>
      <c r="H15459" s="4" t="str">
        <f t="shared" si="482"/>
        <v>MUX15.4</v>
      </c>
      <c r="I15459" s="4" t="str">
        <f t="shared" si="483"/>
        <v>S2_DCH_AT+</v>
      </c>
    </row>
    <row r="15460" spans="1:9">
      <c r="A15460" t="s">
        <v>261</v>
      </c>
      <c r="B15460" t="s">
        <v>9874</v>
      </c>
      <c r="C15460" t="s">
        <v>8115</v>
      </c>
      <c r="D15460" t="s">
        <v>7598</v>
      </c>
      <c r="E15460" t="s">
        <v>3417</v>
      </c>
      <c r="F15460">
        <v>9</v>
      </c>
      <c r="G15460" t="s">
        <v>7598</v>
      </c>
      <c r="H15460" s="4" t="str">
        <f t="shared" si="482"/>
        <v>MUX15.9</v>
      </c>
      <c r="I15460" s="4" t="str">
        <f t="shared" si="483"/>
        <v>S2_DCH_AT-</v>
      </c>
    </row>
    <row r="15461" spans="1:9">
      <c r="A15461" t="s">
        <v>261</v>
      </c>
      <c r="B15461" t="s">
        <v>9874</v>
      </c>
      <c r="C15461" t="s">
        <v>8115</v>
      </c>
      <c r="D15461" t="s">
        <v>7599</v>
      </c>
      <c r="E15461" t="s">
        <v>3418</v>
      </c>
      <c r="F15461">
        <v>5</v>
      </c>
      <c r="G15461" t="s">
        <v>7599</v>
      </c>
      <c r="H15461" s="4" t="str">
        <f t="shared" si="482"/>
        <v>MUX15.5</v>
      </c>
      <c r="I15461" s="4" t="str">
        <f t="shared" si="483"/>
        <v>S3_DCH_AT+</v>
      </c>
    </row>
    <row r="15462" spans="1:9">
      <c r="A15462" t="s">
        <v>261</v>
      </c>
      <c r="B15462" t="s">
        <v>9874</v>
      </c>
      <c r="C15462" t="s">
        <v>8115</v>
      </c>
      <c r="D15462" t="s">
        <v>7600</v>
      </c>
      <c r="E15462" t="s">
        <v>3419</v>
      </c>
      <c r="F15462">
        <v>8</v>
      </c>
      <c r="G15462" t="s">
        <v>7600</v>
      </c>
      <c r="H15462" s="4" t="str">
        <f t="shared" si="482"/>
        <v>MUX15.8</v>
      </c>
      <c r="I15462" s="4" t="str">
        <f t="shared" si="483"/>
        <v>S3_DCH_AT-</v>
      </c>
    </row>
    <row r="15463" spans="1:9">
      <c r="A15463" t="s">
        <v>261</v>
      </c>
      <c r="B15463" t="s">
        <v>9874</v>
      </c>
      <c r="C15463" t="s">
        <v>8115</v>
      </c>
      <c r="D15463" t="s">
        <v>1316</v>
      </c>
      <c r="E15463" t="s">
        <v>490</v>
      </c>
      <c r="F15463">
        <v>12</v>
      </c>
      <c r="G15463" t="s">
        <v>1316</v>
      </c>
      <c r="H15463" s="4" t="str">
        <f t="shared" si="482"/>
        <v>MUX15.12</v>
      </c>
      <c r="I15463" s="4" t="str">
        <f t="shared" si="483"/>
        <v>VP12</v>
      </c>
    </row>
    <row r="15464" spans="1:9">
      <c r="A15464" t="s">
        <v>261</v>
      </c>
      <c r="B15464" t="s">
        <v>9874</v>
      </c>
      <c r="C15464" t="s">
        <v>8115</v>
      </c>
      <c r="D15464" t="s">
        <v>7601</v>
      </c>
      <c r="E15464" t="s">
        <v>7591</v>
      </c>
      <c r="F15464">
        <v>1</v>
      </c>
      <c r="G15464" t="s">
        <v>7601</v>
      </c>
      <c r="H15464" s="4" t="str">
        <f t="shared" si="482"/>
        <v>MUX15.1</v>
      </c>
      <c r="I15464" s="4" t="str">
        <f t="shared" si="483"/>
        <v>SC_VSS_MUX15</v>
      </c>
    </row>
    <row r="15465" spans="1:9">
      <c r="A15465" t="s">
        <v>261</v>
      </c>
      <c r="B15465" t="s">
        <v>9874</v>
      </c>
      <c r="C15465" t="s">
        <v>8117</v>
      </c>
      <c r="D15465" t="s">
        <v>231</v>
      </c>
      <c r="E15465" t="s">
        <v>7592</v>
      </c>
      <c r="F15465">
        <v>15</v>
      </c>
      <c r="G15465" t="s">
        <v>231</v>
      </c>
      <c r="H15465" s="4" t="str">
        <f t="shared" si="482"/>
        <v>MUX16.15</v>
      </c>
      <c r="I15465" s="4" t="str">
        <f t="shared" si="483"/>
        <v>SC_A0_HSD295</v>
      </c>
    </row>
    <row r="15466" spans="1:9">
      <c r="A15466" t="s">
        <v>261</v>
      </c>
      <c r="B15466" t="s">
        <v>9874</v>
      </c>
      <c r="C15466" t="s">
        <v>8117</v>
      </c>
      <c r="D15466" t="s">
        <v>195</v>
      </c>
      <c r="E15466" t="s">
        <v>7593</v>
      </c>
      <c r="F15466">
        <v>14</v>
      </c>
      <c r="G15466" t="s">
        <v>195</v>
      </c>
      <c r="H15466" s="4" t="str">
        <f t="shared" si="482"/>
        <v>MUX16.14</v>
      </c>
      <c r="I15466" s="4" t="str">
        <f t="shared" si="483"/>
        <v>SC_A1_HSD296</v>
      </c>
    </row>
    <row r="15467" spans="1:9">
      <c r="A15467" t="s">
        <v>261</v>
      </c>
      <c r="B15467" t="s">
        <v>9874</v>
      </c>
      <c r="C15467" t="s">
        <v>8117</v>
      </c>
      <c r="D15467" t="s">
        <v>7594</v>
      </c>
      <c r="E15467" t="s">
        <v>9069</v>
      </c>
      <c r="F15467">
        <v>6</v>
      </c>
      <c r="G15467" t="s">
        <v>7594</v>
      </c>
      <c r="H15467" s="4" t="str">
        <f t="shared" si="482"/>
        <v>MUX16.6</v>
      </c>
      <c r="I15467" s="4" t="str">
        <f t="shared" si="483"/>
        <v>SC_HSD293</v>
      </c>
    </row>
    <row r="15468" spans="1:9">
      <c r="A15468" t="s">
        <v>261</v>
      </c>
      <c r="B15468" t="s">
        <v>9874</v>
      </c>
      <c r="C15468" t="s">
        <v>8117</v>
      </c>
      <c r="D15468" t="s">
        <v>7595</v>
      </c>
      <c r="F15468">
        <v>7</v>
      </c>
      <c r="G15468" t="s">
        <v>7595</v>
      </c>
      <c r="H15468" s="4" t="str">
        <f t="shared" si="482"/>
        <v>MUX16.7</v>
      </c>
      <c r="I15468" s="4">
        <f t="shared" si="483"/>
        <v>0</v>
      </c>
    </row>
    <row r="15469" spans="1:9">
      <c r="A15469" t="s">
        <v>261</v>
      </c>
      <c r="B15469" t="s">
        <v>9874</v>
      </c>
      <c r="C15469" t="s">
        <v>8117</v>
      </c>
      <c r="D15469" t="s">
        <v>883</v>
      </c>
      <c r="E15469" t="s">
        <v>463</v>
      </c>
      <c r="F15469">
        <v>16</v>
      </c>
      <c r="G15469" t="s">
        <v>883</v>
      </c>
      <c r="H15469" s="4" t="str">
        <f t="shared" si="482"/>
        <v>MUX16.16</v>
      </c>
      <c r="I15469" s="4" t="str">
        <f t="shared" si="483"/>
        <v>VDD33_ATX</v>
      </c>
    </row>
    <row r="15470" spans="1:9">
      <c r="A15470" t="s">
        <v>261</v>
      </c>
      <c r="B15470" t="s">
        <v>9874</v>
      </c>
      <c r="C15470" t="s">
        <v>8117</v>
      </c>
      <c r="D15470" t="s">
        <v>7596</v>
      </c>
      <c r="E15470" t="s">
        <v>7602</v>
      </c>
      <c r="F15470" t="s">
        <v>174</v>
      </c>
      <c r="G15470" t="s">
        <v>7596</v>
      </c>
      <c r="H15470" s="4" t="str">
        <f t="shared" si="482"/>
        <v>MUX16.EP</v>
      </c>
      <c r="I15470" s="4" t="str">
        <f t="shared" si="483"/>
        <v>SC_VSS_MUX16</v>
      </c>
    </row>
    <row r="15471" spans="1:9">
      <c r="A15471" t="s">
        <v>261</v>
      </c>
      <c r="B15471" t="s">
        <v>9874</v>
      </c>
      <c r="C15471" t="s">
        <v>8117</v>
      </c>
      <c r="D15471" t="s">
        <v>171</v>
      </c>
      <c r="E15471" t="s">
        <v>169</v>
      </c>
      <c r="F15471">
        <v>13</v>
      </c>
      <c r="G15471" t="s">
        <v>171</v>
      </c>
      <c r="H15471" s="4" t="str">
        <f t="shared" si="482"/>
        <v>MUX16.13</v>
      </c>
      <c r="I15471" s="4" t="str">
        <f t="shared" si="483"/>
        <v>DGND</v>
      </c>
    </row>
    <row r="15472" spans="1:9">
      <c r="A15472" t="s">
        <v>261</v>
      </c>
      <c r="B15472" t="s">
        <v>9874</v>
      </c>
      <c r="C15472" t="s">
        <v>8117</v>
      </c>
      <c r="D15472" t="s">
        <v>3118</v>
      </c>
      <c r="E15472" t="s">
        <v>8608</v>
      </c>
      <c r="F15472">
        <v>2</v>
      </c>
      <c r="G15472" t="s">
        <v>3118</v>
      </c>
      <c r="H15472" s="4" t="str">
        <f t="shared" si="482"/>
        <v>MUX16.2</v>
      </c>
      <c r="I15472" s="4" t="str">
        <f t="shared" si="483"/>
        <v>SG0_DCH_TDO</v>
      </c>
    </row>
    <row r="15473" spans="1:9">
      <c r="A15473" t="s">
        <v>261</v>
      </c>
      <c r="B15473" t="s">
        <v>9874</v>
      </c>
      <c r="C15473" t="s">
        <v>8117</v>
      </c>
      <c r="D15473" t="s">
        <v>3119</v>
      </c>
      <c r="F15473">
        <v>11</v>
      </c>
      <c r="G15473" t="s">
        <v>3119</v>
      </c>
      <c r="H15473" s="4" t="str">
        <f t="shared" si="482"/>
        <v>MUX16.11</v>
      </c>
      <c r="I15473" s="4">
        <f t="shared" si="483"/>
        <v>0</v>
      </c>
    </row>
    <row r="15474" spans="1:9">
      <c r="A15474" t="s">
        <v>261</v>
      </c>
      <c r="B15474" t="s">
        <v>9874</v>
      </c>
      <c r="C15474" t="s">
        <v>8117</v>
      </c>
      <c r="D15474" t="s">
        <v>3120</v>
      </c>
      <c r="E15474" t="s">
        <v>8756</v>
      </c>
      <c r="F15474">
        <v>3</v>
      </c>
      <c r="G15474" t="s">
        <v>3120</v>
      </c>
      <c r="H15474" s="4" t="str">
        <f t="shared" si="482"/>
        <v>MUX16.3</v>
      </c>
      <c r="I15474" s="4" t="str">
        <f t="shared" si="483"/>
        <v>SG1_DCH_TDO</v>
      </c>
    </row>
    <row r="15475" spans="1:9">
      <c r="A15475" t="s">
        <v>261</v>
      </c>
      <c r="B15475" t="s">
        <v>9874</v>
      </c>
      <c r="C15475" t="s">
        <v>8117</v>
      </c>
      <c r="D15475" t="s">
        <v>3121</v>
      </c>
      <c r="F15475">
        <v>10</v>
      </c>
      <c r="G15475" t="s">
        <v>3121</v>
      </c>
      <c r="H15475" s="4" t="str">
        <f t="shared" si="482"/>
        <v>MUX16.10</v>
      </c>
      <c r="I15475" s="4">
        <f t="shared" si="483"/>
        <v>0</v>
      </c>
    </row>
    <row r="15476" spans="1:9">
      <c r="A15476" t="s">
        <v>261</v>
      </c>
      <c r="B15476" t="s">
        <v>9874</v>
      </c>
      <c r="C15476" t="s">
        <v>8117</v>
      </c>
      <c r="D15476" t="s">
        <v>7597</v>
      </c>
      <c r="E15476" t="s">
        <v>8903</v>
      </c>
      <c r="F15476">
        <v>4</v>
      </c>
      <c r="G15476" t="s">
        <v>7597</v>
      </c>
      <c r="H15476" s="4" t="str">
        <f t="shared" si="482"/>
        <v>MUX16.4</v>
      </c>
      <c r="I15476" s="4" t="str">
        <f t="shared" si="483"/>
        <v>SG2_DCH_TDO</v>
      </c>
    </row>
    <row r="15477" spans="1:9">
      <c r="A15477" t="s">
        <v>261</v>
      </c>
      <c r="B15477" t="s">
        <v>9874</v>
      </c>
      <c r="C15477" t="s">
        <v>8117</v>
      </c>
      <c r="D15477" t="s">
        <v>7598</v>
      </c>
      <c r="F15477">
        <v>9</v>
      </c>
      <c r="G15477" t="s">
        <v>7598</v>
      </c>
      <c r="H15477" s="4" t="str">
        <f t="shared" si="482"/>
        <v>MUX16.9</v>
      </c>
      <c r="I15477" s="4">
        <f t="shared" si="483"/>
        <v>0</v>
      </c>
    </row>
    <row r="15478" spans="1:9">
      <c r="A15478" t="s">
        <v>261</v>
      </c>
      <c r="B15478" t="s">
        <v>9874</v>
      </c>
      <c r="C15478" t="s">
        <v>8117</v>
      </c>
      <c r="D15478" t="s">
        <v>7599</v>
      </c>
      <c r="E15478" t="s">
        <v>9051</v>
      </c>
      <c r="F15478">
        <v>5</v>
      </c>
      <c r="G15478" t="s">
        <v>7599</v>
      </c>
      <c r="H15478" s="4" t="str">
        <f t="shared" si="482"/>
        <v>MUX16.5</v>
      </c>
      <c r="I15478" s="4" t="str">
        <f t="shared" si="483"/>
        <v>SG3_DCH_TDO</v>
      </c>
    </row>
    <row r="15479" spans="1:9">
      <c r="A15479" t="s">
        <v>261</v>
      </c>
      <c r="B15479" t="s">
        <v>9874</v>
      </c>
      <c r="C15479" t="s">
        <v>8117</v>
      </c>
      <c r="D15479" t="s">
        <v>7600</v>
      </c>
      <c r="F15479">
        <v>8</v>
      </c>
      <c r="G15479" t="s">
        <v>7600</v>
      </c>
      <c r="H15479" s="4" t="str">
        <f t="shared" si="482"/>
        <v>MUX16.8</v>
      </c>
      <c r="I15479" s="4">
        <f t="shared" si="483"/>
        <v>0</v>
      </c>
    </row>
    <row r="15480" spans="1:9">
      <c r="A15480" t="s">
        <v>261</v>
      </c>
      <c r="B15480" t="s">
        <v>9874</v>
      </c>
      <c r="C15480" t="s">
        <v>8117</v>
      </c>
      <c r="D15480" t="s">
        <v>1316</v>
      </c>
      <c r="E15480" t="s">
        <v>490</v>
      </c>
      <c r="F15480">
        <v>12</v>
      </c>
      <c r="G15480" t="s">
        <v>1316</v>
      </c>
      <c r="H15480" s="4" t="str">
        <f t="shared" si="482"/>
        <v>MUX16.12</v>
      </c>
      <c r="I15480" s="4" t="str">
        <f t="shared" si="483"/>
        <v>VP12</v>
      </c>
    </row>
    <row r="15481" spans="1:9">
      <c r="A15481" t="s">
        <v>261</v>
      </c>
      <c r="B15481" t="s">
        <v>9874</v>
      </c>
      <c r="C15481" t="s">
        <v>8117</v>
      </c>
      <c r="D15481" t="s">
        <v>7601</v>
      </c>
      <c r="E15481" t="s">
        <v>7602</v>
      </c>
      <c r="F15481">
        <v>1</v>
      </c>
      <c r="G15481" t="s">
        <v>7601</v>
      </c>
      <c r="H15481" s="4" t="str">
        <f t="shared" si="482"/>
        <v>MUX16.1</v>
      </c>
      <c r="I15481" s="4" t="str">
        <f t="shared" si="483"/>
        <v>SC_VSS_MUX16</v>
      </c>
    </row>
    <row r="15482" spans="1:9">
      <c r="A15482" t="s">
        <v>261</v>
      </c>
      <c r="B15482" t="s">
        <v>9875</v>
      </c>
      <c r="C15482" t="s">
        <v>8118</v>
      </c>
      <c r="D15482">
        <v>1</v>
      </c>
      <c r="E15482" t="s">
        <v>169</v>
      </c>
      <c r="F15482">
        <v>1</v>
      </c>
      <c r="G15482">
        <v>1</v>
      </c>
      <c r="H15482" s="4" t="str">
        <f t="shared" si="482"/>
        <v>45V_OUPUT.1</v>
      </c>
      <c r="I15482" s="4" t="str">
        <f t="shared" si="483"/>
        <v>DGND</v>
      </c>
    </row>
    <row r="15483" spans="1:9">
      <c r="A15483" t="s">
        <v>261</v>
      </c>
      <c r="B15483" t="s">
        <v>9875</v>
      </c>
      <c r="C15483" t="s">
        <v>8118</v>
      </c>
      <c r="D15483">
        <v>2</v>
      </c>
      <c r="E15483" t="s">
        <v>534</v>
      </c>
      <c r="F15483">
        <v>2</v>
      </c>
      <c r="G15483">
        <v>2</v>
      </c>
      <c r="H15483" s="4" t="str">
        <f t="shared" si="482"/>
        <v>45V_OUPUT.2</v>
      </c>
      <c r="I15483" s="4" t="str">
        <f t="shared" si="483"/>
        <v>SC_VBAT_HV</v>
      </c>
    </row>
    <row r="15484" spans="1:9">
      <c r="A15484" t="s">
        <v>261</v>
      </c>
      <c r="B15484" t="s">
        <v>9875</v>
      </c>
      <c r="C15484" t="s">
        <v>8119</v>
      </c>
      <c r="D15484" t="s">
        <v>7631</v>
      </c>
      <c r="E15484" t="s">
        <v>861</v>
      </c>
      <c r="F15484">
        <v>1</v>
      </c>
      <c r="G15484" t="s">
        <v>7631</v>
      </c>
      <c r="H15484" s="4" t="str">
        <f t="shared" si="482"/>
        <v>ATX1.1</v>
      </c>
      <c r="I15484" s="4" t="str">
        <f t="shared" si="483"/>
        <v>ATX_P3_3V</v>
      </c>
    </row>
    <row r="15485" spans="1:9">
      <c r="A15485" t="s">
        <v>261</v>
      </c>
      <c r="B15485" t="s">
        <v>9875</v>
      </c>
      <c r="C15485" t="s">
        <v>8119</v>
      </c>
      <c r="D15485" t="s">
        <v>7632</v>
      </c>
      <c r="E15485" t="s">
        <v>861</v>
      </c>
      <c r="F15485">
        <v>2</v>
      </c>
      <c r="G15485" t="s">
        <v>7632</v>
      </c>
      <c r="H15485" s="4" t="str">
        <f t="shared" si="482"/>
        <v>ATX1.2</v>
      </c>
      <c r="I15485" s="4" t="str">
        <f t="shared" si="483"/>
        <v>ATX_P3_3V</v>
      </c>
    </row>
    <row r="15486" spans="1:9">
      <c r="A15486" t="s">
        <v>261</v>
      </c>
      <c r="B15486" t="s">
        <v>9875</v>
      </c>
      <c r="C15486" t="s">
        <v>8119</v>
      </c>
      <c r="D15486" t="s">
        <v>7633</v>
      </c>
      <c r="E15486" t="s">
        <v>861</v>
      </c>
      <c r="F15486">
        <v>12</v>
      </c>
      <c r="G15486" t="s">
        <v>7633</v>
      </c>
      <c r="H15486" s="4" t="str">
        <f t="shared" si="482"/>
        <v>ATX1.12</v>
      </c>
      <c r="I15486" s="4" t="str">
        <f t="shared" si="483"/>
        <v>ATX_P3_3V</v>
      </c>
    </row>
    <row r="15487" spans="1:9">
      <c r="A15487" t="s">
        <v>261</v>
      </c>
      <c r="B15487" t="s">
        <v>9875</v>
      </c>
      <c r="C15487" t="s">
        <v>8119</v>
      </c>
      <c r="D15487" t="s">
        <v>7634</v>
      </c>
      <c r="E15487" t="s">
        <v>861</v>
      </c>
      <c r="F15487">
        <v>13</v>
      </c>
      <c r="G15487" t="s">
        <v>7634</v>
      </c>
      <c r="H15487" s="4" t="str">
        <f t="shared" si="482"/>
        <v>ATX1.13</v>
      </c>
      <c r="I15487" s="4" t="str">
        <f t="shared" si="483"/>
        <v>ATX_P3_3V</v>
      </c>
    </row>
    <row r="15488" spans="1:9">
      <c r="A15488" t="s">
        <v>261</v>
      </c>
      <c r="B15488" t="s">
        <v>9875</v>
      </c>
      <c r="C15488" t="s">
        <v>8119</v>
      </c>
      <c r="D15488" t="s">
        <v>7635</v>
      </c>
      <c r="E15488" t="s">
        <v>862</v>
      </c>
      <c r="F15488">
        <v>4</v>
      </c>
      <c r="G15488" t="s">
        <v>7635</v>
      </c>
      <c r="H15488" s="4" t="str">
        <f t="shared" si="482"/>
        <v>ATX1.4</v>
      </c>
      <c r="I15488" s="4" t="str">
        <f t="shared" si="483"/>
        <v>ATX_P5V</v>
      </c>
    </row>
    <row r="15489" spans="1:9">
      <c r="A15489" t="s">
        <v>261</v>
      </c>
      <c r="B15489" t="s">
        <v>9875</v>
      </c>
      <c r="C15489" t="s">
        <v>8119</v>
      </c>
      <c r="D15489" t="s">
        <v>7636</v>
      </c>
      <c r="E15489" t="s">
        <v>862</v>
      </c>
      <c r="F15489">
        <v>6</v>
      </c>
      <c r="G15489" t="s">
        <v>7636</v>
      </c>
      <c r="H15489" s="4" t="str">
        <f t="shared" si="482"/>
        <v>ATX1.6</v>
      </c>
      <c r="I15489" s="4" t="str">
        <f t="shared" si="483"/>
        <v>ATX_P5V</v>
      </c>
    </row>
    <row r="15490" spans="1:9">
      <c r="A15490" t="s">
        <v>261</v>
      </c>
      <c r="B15490" t="s">
        <v>9875</v>
      </c>
      <c r="C15490" t="s">
        <v>8119</v>
      </c>
      <c r="D15490" t="s">
        <v>7637</v>
      </c>
      <c r="E15490" t="s">
        <v>862</v>
      </c>
      <c r="F15490">
        <v>21</v>
      </c>
      <c r="G15490" t="s">
        <v>7637</v>
      </c>
      <c r="H15490" s="4" t="str">
        <f t="shared" ref="H15490:H15553" si="484">CONCATENATE(C15490,".",F15490)</f>
        <v>ATX1.21</v>
      </c>
      <c r="I15490" s="4" t="str">
        <f t="shared" ref="I15490:I15553" si="485">E15490</f>
        <v>ATX_P5V</v>
      </c>
    </row>
    <row r="15491" spans="1:9">
      <c r="A15491" t="s">
        <v>261</v>
      </c>
      <c r="B15491" t="s">
        <v>9875</v>
      </c>
      <c r="C15491" t="s">
        <v>8119</v>
      </c>
      <c r="D15491" t="s">
        <v>7638</v>
      </c>
      <c r="E15491" t="s">
        <v>862</v>
      </c>
      <c r="F15491">
        <v>22</v>
      </c>
      <c r="G15491" t="s">
        <v>7638</v>
      </c>
      <c r="H15491" s="4" t="str">
        <f t="shared" si="484"/>
        <v>ATX1.22</v>
      </c>
      <c r="I15491" s="4" t="str">
        <f t="shared" si="485"/>
        <v>ATX_P5V</v>
      </c>
    </row>
    <row r="15492" spans="1:9">
      <c r="A15492" t="s">
        <v>261</v>
      </c>
      <c r="B15492" t="s">
        <v>9875</v>
      </c>
      <c r="C15492" t="s">
        <v>8119</v>
      </c>
      <c r="D15492" t="s">
        <v>7639</v>
      </c>
      <c r="E15492" t="s">
        <v>862</v>
      </c>
      <c r="F15492">
        <v>23</v>
      </c>
      <c r="G15492" t="s">
        <v>7639</v>
      </c>
      <c r="H15492" s="4" t="str">
        <f t="shared" si="484"/>
        <v>ATX1.23</v>
      </c>
      <c r="I15492" s="4" t="str">
        <f t="shared" si="485"/>
        <v>ATX_P5V</v>
      </c>
    </row>
    <row r="15493" spans="1:9">
      <c r="A15493" t="s">
        <v>261</v>
      </c>
      <c r="B15493" t="s">
        <v>9875</v>
      </c>
      <c r="C15493" t="s">
        <v>8119</v>
      </c>
      <c r="D15493" t="s">
        <v>7640</v>
      </c>
      <c r="F15493">
        <v>9</v>
      </c>
      <c r="G15493" t="s">
        <v>7640</v>
      </c>
      <c r="H15493" s="4" t="str">
        <f t="shared" si="484"/>
        <v>ATX1.9</v>
      </c>
      <c r="I15493" s="4">
        <f t="shared" si="485"/>
        <v>0</v>
      </c>
    </row>
    <row r="15494" spans="1:9">
      <c r="A15494" t="s">
        <v>261</v>
      </c>
      <c r="B15494" t="s">
        <v>9875</v>
      </c>
      <c r="C15494" t="s">
        <v>8119</v>
      </c>
      <c r="D15494" t="s">
        <v>7641</v>
      </c>
      <c r="E15494" t="s">
        <v>863</v>
      </c>
      <c r="F15494">
        <v>10</v>
      </c>
      <c r="G15494" t="s">
        <v>7641</v>
      </c>
      <c r="H15494" s="4" t="str">
        <f t="shared" si="484"/>
        <v>ATX1.10</v>
      </c>
      <c r="I15494" s="4" t="str">
        <f t="shared" si="485"/>
        <v>ATX_P12V</v>
      </c>
    </row>
    <row r="15495" spans="1:9">
      <c r="A15495" t="s">
        <v>261</v>
      </c>
      <c r="B15495" t="s">
        <v>9875</v>
      </c>
      <c r="C15495" t="s">
        <v>8119</v>
      </c>
      <c r="D15495" t="s">
        <v>7642</v>
      </c>
      <c r="E15495" t="s">
        <v>863</v>
      </c>
      <c r="F15495">
        <v>11</v>
      </c>
      <c r="G15495" t="s">
        <v>7642</v>
      </c>
      <c r="H15495" s="4" t="str">
        <f t="shared" si="484"/>
        <v>ATX1.11</v>
      </c>
      <c r="I15495" s="4" t="str">
        <f t="shared" si="485"/>
        <v>ATX_P12V</v>
      </c>
    </row>
    <row r="15496" spans="1:9">
      <c r="A15496" t="s">
        <v>261</v>
      </c>
      <c r="B15496" t="s">
        <v>9875</v>
      </c>
      <c r="C15496" t="s">
        <v>8119</v>
      </c>
      <c r="D15496" t="s">
        <v>7643</v>
      </c>
      <c r="F15496">
        <v>14</v>
      </c>
      <c r="G15496" t="s">
        <v>7643</v>
      </c>
      <c r="H15496" s="4" t="str">
        <f t="shared" si="484"/>
        <v>ATX1.14</v>
      </c>
      <c r="I15496" s="4">
        <f t="shared" si="485"/>
        <v>0</v>
      </c>
    </row>
    <row r="15497" spans="1:9">
      <c r="A15497" t="s">
        <v>261</v>
      </c>
      <c r="B15497" t="s">
        <v>9875</v>
      </c>
      <c r="C15497" t="s">
        <v>8119</v>
      </c>
      <c r="D15497" t="s">
        <v>182</v>
      </c>
      <c r="F15497" t="s">
        <v>182</v>
      </c>
      <c r="G15497" t="s">
        <v>182</v>
      </c>
      <c r="H15497" s="4" t="str">
        <f t="shared" si="484"/>
        <v>ATX1.GH1</v>
      </c>
      <c r="I15497" s="4">
        <f t="shared" si="485"/>
        <v>0</v>
      </c>
    </row>
    <row r="15498" spans="1:9">
      <c r="A15498" t="s">
        <v>261</v>
      </c>
      <c r="B15498" t="s">
        <v>9875</v>
      </c>
      <c r="C15498" t="s">
        <v>8119</v>
      </c>
      <c r="D15498" t="s">
        <v>183</v>
      </c>
      <c r="F15498" t="s">
        <v>183</v>
      </c>
      <c r="G15498" t="s">
        <v>183</v>
      </c>
      <c r="H15498" s="4" t="str">
        <f t="shared" si="484"/>
        <v>ATX1.GH2</v>
      </c>
      <c r="I15498" s="4">
        <f t="shared" si="485"/>
        <v>0</v>
      </c>
    </row>
    <row r="15499" spans="1:9">
      <c r="A15499" t="s">
        <v>261</v>
      </c>
      <c r="B15499" t="s">
        <v>9875</v>
      </c>
      <c r="C15499" t="s">
        <v>8119</v>
      </c>
      <c r="D15499" t="s">
        <v>171</v>
      </c>
      <c r="E15499" t="s">
        <v>169</v>
      </c>
      <c r="F15499">
        <v>24</v>
      </c>
      <c r="G15499" t="s">
        <v>171</v>
      </c>
      <c r="H15499" s="4" t="str">
        <f t="shared" si="484"/>
        <v>ATX1.24</v>
      </c>
      <c r="I15499" s="4" t="str">
        <f t="shared" si="485"/>
        <v>DGND</v>
      </c>
    </row>
    <row r="15500" spans="1:9">
      <c r="A15500" t="s">
        <v>261</v>
      </c>
      <c r="B15500" t="s">
        <v>9875</v>
      </c>
      <c r="C15500" t="s">
        <v>8119</v>
      </c>
      <c r="D15500" t="s">
        <v>7644</v>
      </c>
      <c r="E15500" t="s">
        <v>169</v>
      </c>
      <c r="F15500">
        <v>3</v>
      </c>
      <c r="G15500" t="s">
        <v>7644</v>
      </c>
      <c r="H15500" s="4" t="str">
        <f t="shared" si="484"/>
        <v>ATX1.3</v>
      </c>
      <c r="I15500" s="4" t="str">
        <f t="shared" si="485"/>
        <v>DGND</v>
      </c>
    </row>
    <row r="15501" spans="1:9">
      <c r="A15501" t="s">
        <v>261</v>
      </c>
      <c r="B15501" t="s">
        <v>9875</v>
      </c>
      <c r="C15501" t="s">
        <v>8119</v>
      </c>
      <c r="D15501" t="s">
        <v>7645</v>
      </c>
      <c r="E15501" t="s">
        <v>169</v>
      </c>
      <c r="F15501">
        <v>5</v>
      </c>
      <c r="G15501" t="s">
        <v>7645</v>
      </c>
      <c r="H15501" s="4" t="str">
        <f t="shared" si="484"/>
        <v>ATX1.5</v>
      </c>
      <c r="I15501" s="4" t="str">
        <f t="shared" si="485"/>
        <v>DGND</v>
      </c>
    </row>
    <row r="15502" spans="1:9">
      <c r="A15502" t="s">
        <v>261</v>
      </c>
      <c r="B15502" t="s">
        <v>9875</v>
      </c>
      <c r="C15502" t="s">
        <v>8119</v>
      </c>
      <c r="D15502" t="s">
        <v>7646</v>
      </c>
      <c r="E15502" t="s">
        <v>169</v>
      </c>
      <c r="F15502">
        <v>7</v>
      </c>
      <c r="G15502" t="s">
        <v>7646</v>
      </c>
      <c r="H15502" s="4" t="str">
        <f t="shared" si="484"/>
        <v>ATX1.7</v>
      </c>
      <c r="I15502" s="4" t="str">
        <f t="shared" si="485"/>
        <v>DGND</v>
      </c>
    </row>
    <row r="15503" spans="1:9">
      <c r="A15503" t="s">
        <v>261</v>
      </c>
      <c r="B15503" t="s">
        <v>9875</v>
      </c>
      <c r="C15503" t="s">
        <v>8119</v>
      </c>
      <c r="D15503" t="s">
        <v>7647</v>
      </c>
      <c r="E15503" t="s">
        <v>169</v>
      </c>
      <c r="F15503">
        <v>15</v>
      </c>
      <c r="G15503" t="s">
        <v>7647</v>
      </c>
      <c r="H15503" s="4" t="str">
        <f t="shared" si="484"/>
        <v>ATX1.15</v>
      </c>
      <c r="I15503" s="4" t="str">
        <f t="shared" si="485"/>
        <v>DGND</v>
      </c>
    </row>
    <row r="15504" spans="1:9">
      <c r="A15504" t="s">
        <v>261</v>
      </c>
      <c r="B15504" t="s">
        <v>9875</v>
      </c>
      <c r="C15504" t="s">
        <v>8119</v>
      </c>
      <c r="D15504" t="s">
        <v>7648</v>
      </c>
      <c r="E15504" t="s">
        <v>169</v>
      </c>
      <c r="F15504">
        <v>17</v>
      </c>
      <c r="G15504" t="s">
        <v>7648</v>
      </c>
      <c r="H15504" s="4" t="str">
        <f t="shared" si="484"/>
        <v>ATX1.17</v>
      </c>
      <c r="I15504" s="4" t="str">
        <f t="shared" si="485"/>
        <v>DGND</v>
      </c>
    </row>
    <row r="15505" spans="1:9">
      <c r="A15505" t="s">
        <v>261</v>
      </c>
      <c r="B15505" t="s">
        <v>9875</v>
      </c>
      <c r="C15505" t="s">
        <v>8119</v>
      </c>
      <c r="D15505" t="s">
        <v>7649</v>
      </c>
      <c r="E15505" t="s">
        <v>169</v>
      </c>
      <c r="F15505">
        <v>18</v>
      </c>
      <c r="G15505" t="s">
        <v>7649</v>
      </c>
      <c r="H15505" s="4" t="str">
        <f t="shared" si="484"/>
        <v>ATX1.18</v>
      </c>
      <c r="I15505" s="4" t="str">
        <f t="shared" si="485"/>
        <v>DGND</v>
      </c>
    </row>
    <row r="15506" spans="1:9">
      <c r="A15506" t="s">
        <v>261</v>
      </c>
      <c r="B15506" t="s">
        <v>9875</v>
      </c>
      <c r="C15506" t="s">
        <v>8119</v>
      </c>
      <c r="D15506" t="s">
        <v>7650</v>
      </c>
      <c r="E15506" t="s">
        <v>169</v>
      </c>
      <c r="F15506">
        <v>19</v>
      </c>
      <c r="G15506" t="s">
        <v>7650</v>
      </c>
      <c r="H15506" s="4" t="str">
        <f t="shared" si="484"/>
        <v>ATX1.19</v>
      </c>
      <c r="I15506" s="4" t="str">
        <f t="shared" si="485"/>
        <v>DGND</v>
      </c>
    </row>
    <row r="15507" spans="1:9">
      <c r="A15507" t="s">
        <v>261</v>
      </c>
      <c r="B15507" t="s">
        <v>9875</v>
      </c>
      <c r="C15507" t="s">
        <v>8119</v>
      </c>
      <c r="D15507" t="s">
        <v>864</v>
      </c>
      <c r="F15507">
        <v>20</v>
      </c>
      <c r="G15507" t="s">
        <v>864</v>
      </c>
      <c r="H15507" s="4" t="str">
        <f t="shared" si="484"/>
        <v>ATX1.20</v>
      </c>
      <c r="I15507" s="4">
        <f t="shared" si="485"/>
        <v>0</v>
      </c>
    </row>
    <row r="15508" spans="1:9">
      <c r="A15508" t="s">
        <v>261</v>
      </c>
      <c r="B15508" t="s">
        <v>9875</v>
      </c>
      <c r="C15508" t="s">
        <v>8119</v>
      </c>
      <c r="D15508" t="s">
        <v>7651</v>
      </c>
      <c r="F15508">
        <v>8</v>
      </c>
      <c r="G15508" t="s">
        <v>7651</v>
      </c>
      <c r="H15508" s="4" t="str">
        <f t="shared" si="484"/>
        <v>ATX1.8</v>
      </c>
      <c r="I15508" s="4">
        <f t="shared" si="485"/>
        <v>0</v>
      </c>
    </row>
    <row r="15509" spans="1:9">
      <c r="A15509" t="s">
        <v>261</v>
      </c>
      <c r="B15509" t="s">
        <v>9875</v>
      </c>
      <c r="C15509" t="s">
        <v>8119</v>
      </c>
      <c r="D15509" t="s">
        <v>7652</v>
      </c>
      <c r="E15509" t="s">
        <v>9070</v>
      </c>
      <c r="F15509">
        <v>16</v>
      </c>
      <c r="G15509" t="s">
        <v>7652</v>
      </c>
      <c r="H15509" s="4" t="str">
        <f t="shared" si="484"/>
        <v>ATX1.16</v>
      </c>
      <c r="I15509" s="4" t="str">
        <f t="shared" si="485"/>
        <v>SC_PWCT_HSD995</v>
      </c>
    </row>
    <row r="15510" spans="1:9">
      <c r="A15510" t="s">
        <v>261</v>
      </c>
      <c r="B15510" t="s">
        <v>9875</v>
      </c>
      <c r="C15510" t="s">
        <v>9876</v>
      </c>
      <c r="D15510">
        <v>1</v>
      </c>
      <c r="E15510" t="s">
        <v>9070</v>
      </c>
      <c r="F15510">
        <v>1</v>
      </c>
      <c r="G15510">
        <v>1</v>
      </c>
      <c r="H15510" s="4" t="str">
        <f t="shared" si="484"/>
        <v>ATX_PWCT.1</v>
      </c>
      <c r="I15510" s="4" t="str">
        <f t="shared" si="485"/>
        <v>SC_PWCT_HSD995</v>
      </c>
    </row>
    <row r="15511" spans="1:9">
      <c r="A15511" t="s">
        <v>261</v>
      </c>
      <c r="B15511" t="s">
        <v>9875</v>
      </c>
      <c r="C15511" t="s">
        <v>9876</v>
      </c>
      <c r="D15511">
        <v>2</v>
      </c>
      <c r="E15511" t="s">
        <v>169</v>
      </c>
      <c r="F15511">
        <v>2</v>
      </c>
      <c r="G15511">
        <v>2</v>
      </c>
      <c r="H15511" s="4" t="str">
        <f t="shared" si="484"/>
        <v>ATX_PWCT.2</v>
      </c>
      <c r="I15511" s="4" t="str">
        <f t="shared" si="485"/>
        <v>DGND</v>
      </c>
    </row>
    <row r="15512" spans="1:9">
      <c r="A15512" t="s">
        <v>261</v>
      </c>
      <c r="B15512" t="s">
        <v>9875</v>
      </c>
      <c r="C15512" t="s">
        <v>8120</v>
      </c>
      <c r="D15512">
        <v>1</v>
      </c>
      <c r="E15512" t="s">
        <v>866</v>
      </c>
      <c r="F15512">
        <v>1</v>
      </c>
      <c r="G15512">
        <v>1</v>
      </c>
      <c r="H15512" s="4" t="str">
        <f t="shared" si="484"/>
        <v>BDB23.1</v>
      </c>
      <c r="I15512" s="4" t="str">
        <f t="shared" si="485"/>
        <v>P12V</v>
      </c>
    </row>
    <row r="15513" spans="1:9">
      <c r="A15513" t="s">
        <v>261</v>
      </c>
      <c r="B15513" t="s">
        <v>9875</v>
      </c>
      <c r="C15513" t="s">
        <v>8120</v>
      </c>
      <c r="D15513">
        <v>2</v>
      </c>
      <c r="E15513" t="s">
        <v>466</v>
      </c>
      <c r="F15513">
        <v>2</v>
      </c>
      <c r="G15513">
        <v>2</v>
      </c>
      <c r="H15513" s="4" t="str">
        <f t="shared" si="484"/>
        <v>BDB23.2</v>
      </c>
      <c r="I15513" s="4" t="str">
        <f t="shared" si="485"/>
        <v>VDC</v>
      </c>
    </row>
    <row r="15514" spans="1:9">
      <c r="A15514" t="s">
        <v>261</v>
      </c>
      <c r="B15514" t="s">
        <v>9875</v>
      </c>
      <c r="C15514" t="s">
        <v>8121</v>
      </c>
      <c r="D15514">
        <v>1</v>
      </c>
      <c r="E15514" t="s">
        <v>866</v>
      </c>
      <c r="F15514">
        <v>1</v>
      </c>
      <c r="G15514">
        <v>1</v>
      </c>
      <c r="H15514" s="4" t="str">
        <f t="shared" si="484"/>
        <v>BDB24.1</v>
      </c>
      <c r="I15514" s="4" t="str">
        <f t="shared" si="485"/>
        <v>P12V</v>
      </c>
    </row>
    <row r="15515" spans="1:9">
      <c r="A15515" t="s">
        <v>261</v>
      </c>
      <c r="B15515" t="s">
        <v>9875</v>
      </c>
      <c r="C15515" t="s">
        <v>8121</v>
      </c>
      <c r="D15515">
        <v>2</v>
      </c>
      <c r="E15515" t="s">
        <v>466</v>
      </c>
      <c r="F15515">
        <v>2</v>
      </c>
      <c r="G15515">
        <v>2</v>
      </c>
      <c r="H15515" s="4" t="str">
        <f t="shared" si="484"/>
        <v>BDB24.2</v>
      </c>
      <c r="I15515" s="4" t="str">
        <f t="shared" si="485"/>
        <v>VDC</v>
      </c>
    </row>
    <row r="15516" spans="1:9">
      <c r="A15516" t="s">
        <v>261</v>
      </c>
      <c r="B15516" t="s">
        <v>9875</v>
      </c>
      <c r="C15516" t="s">
        <v>8122</v>
      </c>
      <c r="D15516">
        <v>1</v>
      </c>
      <c r="E15516" t="s">
        <v>866</v>
      </c>
      <c r="F15516">
        <v>1</v>
      </c>
      <c r="G15516">
        <v>1</v>
      </c>
      <c r="H15516" s="4" t="str">
        <f t="shared" si="484"/>
        <v>BDB25.1</v>
      </c>
      <c r="I15516" s="4" t="str">
        <f t="shared" si="485"/>
        <v>P12V</v>
      </c>
    </row>
    <row r="15517" spans="1:9">
      <c r="A15517" t="s">
        <v>261</v>
      </c>
      <c r="B15517" t="s">
        <v>9875</v>
      </c>
      <c r="C15517" t="s">
        <v>8122</v>
      </c>
      <c r="D15517">
        <v>2</v>
      </c>
      <c r="E15517" t="s">
        <v>466</v>
      </c>
      <c r="F15517">
        <v>2</v>
      </c>
      <c r="G15517">
        <v>2</v>
      </c>
      <c r="H15517" s="4" t="str">
        <f t="shared" si="484"/>
        <v>BDB25.2</v>
      </c>
      <c r="I15517" s="4" t="str">
        <f t="shared" si="485"/>
        <v>VDC</v>
      </c>
    </row>
    <row r="15518" spans="1:9">
      <c r="A15518" t="s">
        <v>261</v>
      </c>
      <c r="B15518" t="s">
        <v>9875</v>
      </c>
      <c r="C15518" t="s">
        <v>8123</v>
      </c>
      <c r="D15518">
        <v>1</v>
      </c>
      <c r="E15518" t="s">
        <v>867</v>
      </c>
      <c r="F15518">
        <v>1</v>
      </c>
      <c r="G15518">
        <v>1</v>
      </c>
      <c r="H15518" s="4" t="str">
        <f t="shared" si="484"/>
        <v>BDB26.1</v>
      </c>
      <c r="I15518" s="4" t="str">
        <f t="shared" si="485"/>
        <v>P5V</v>
      </c>
    </row>
    <row r="15519" spans="1:9">
      <c r="A15519" t="s">
        <v>261</v>
      </c>
      <c r="B15519" t="s">
        <v>9875</v>
      </c>
      <c r="C15519" t="s">
        <v>8123</v>
      </c>
      <c r="D15519">
        <v>2</v>
      </c>
      <c r="E15519" t="s">
        <v>693</v>
      </c>
      <c r="F15519">
        <v>2</v>
      </c>
      <c r="G15519">
        <v>2</v>
      </c>
      <c r="H15519" s="4" t="str">
        <f t="shared" si="484"/>
        <v>BDB26.2</v>
      </c>
      <c r="I15519" s="4" t="str">
        <f t="shared" si="485"/>
        <v>VDD5_ATX</v>
      </c>
    </row>
    <row r="15520" spans="1:9">
      <c r="A15520" t="s">
        <v>261</v>
      </c>
      <c r="B15520" t="s">
        <v>9875</v>
      </c>
      <c r="C15520" t="s">
        <v>8124</v>
      </c>
      <c r="D15520">
        <v>1</v>
      </c>
      <c r="E15520" t="s">
        <v>867</v>
      </c>
      <c r="F15520">
        <v>1</v>
      </c>
      <c r="G15520">
        <v>1</v>
      </c>
      <c r="H15520" s="4" t="str">
        <f t="shared" si="484"/>
        <v>BDB27.1</v>
      </c>
      <c r="I15520" s="4" t="str">
        <f t="shared" si="485"/>
        <v>P5V</v>
      </c>
    </row>
    <row r="15521" spans="1:9">
      <c r="A15521" t="s">
        <v>261</v>
      </c>
      <c r="B15521" t="s">
        <v>9875</v>
      </c>
      <c r="C15521" t="s">
        <v>8124</v>
      </c>
      <c r="D15521">
        <v>2</v>
      </c>
      <c r="E15521" t="s">
        <v>693</v>
      </c>
      <c r="F15521">
        <v>2</v>
      </c>
      <c r="G15521">
        <v>2</v>
      </c>
      <c r="H15521" s="4" t="str">
        <f t="shared" si="484"/>
        <v>BDB27.2</v>
      </c>
      <c r="I15521" s="4" t="str">
        <f t="shared" si="485"/>
        <v>VDD5_ATX</v>
      </c>
    </row>
    <row r="15522" spans="1:9">
      <c r="A15522" t="s">
        <v>261</v>
      </c>
      <c r="B15522" t="s">
        <v>9875</v>
      </c>
      <c r="C15522" t="s">
        <v>8125</v>
      </c>
      <c r="D15522">
        <v>1</v>
      </c>
      <c r="E15522" t="s">
        <v>867</v>
      </c>
      <c r="F15522">
        <v>1</v>
      </c>
      <c r="G15522">
        <v>1</v>
      </c>
      <c r="H15522" s="4" t="str">
        <f t="shared" si="484"/>
        <v>BDB28.1</v>
      </c>
      <c r="I15522" s="4" t="str">
        <f t="shared" si="485"/>
        <v>P5V</v>
      </c>
    </row>
    <row r="15523" spans="1:9">
      <c r="A15523" t="s">
        <v>261</v>
      </c>
      <c r="B15523" t="s">
        <v>9875</v>
      </c>
      <c r="C15523" t="s">
        <v>8125</v>
      </c>
      <c r="D15523">
        <v>2</v>
      </c>
      <c r="E15523" t="s">
        <v>693</v>
      </c>
      <c r="F15523">
        <v>2</v>
      </c>
      <c r="G15523">
        <v>2</v>
      </c>
      <c r="H15523" s="4" t="str">
        <f t="shared" si="484"/>
        <v>BDB28.2</v>
      </c>
      <c r="I15523" s="4" t="str">
        <f t="shared" si="485"/>
        <v>VDD5_ATX</v>
      </c>
    </row>
    <row r="15524" spans="1:9">
      <c r="A15524" t="s">
        <v>261</v>
      </c>
      <c r="B15524" t="s">
        <v>9875</v>
      </c>
      <c r="C15524" t="s">
        <v>8126</v>
      </c>
      <c r="D15524">
        <v>1</v>
      </c>
      <c r="E15524" t="s">
        <v>868</v>
      </c>
      <c r="F15524">
        <v>1</v>
      </c>
      <c r="G15524">
        <v>1</v>
      </c>
      <c r="H15524" s="4" t="str">
        <f t="shared" si="484"/>
        <v>BDB29.1</v>
      </c>
      <c r="I15524" s="4" t="str">
        <f t="shared" si="485"/>
        <v>P3_3V</v>
      </c>
    </row>
    <row r="15525" spans="1:9">
      <c r="A15525" t="s">
        <v>261</v>
      </c>
      <c r="B15525" t="s">
        <v>9875</v>
      </c>
      <c r="C15525" t="s">
        <v>8126</v>
      </c>
      <c r="D15525">
        <v>2</v>
      </c>
      <c r="E15525" t="s">
        <v>463</v>
      </c>
      <c r="F15525">
        <v>2</v>
      </c>
      <c r="G15525">
        <v>2</v>
      </c>
      <c r="H15525" s="4" t="str">
        <f t="shared" si="484"/>
        <v>BDB29.2</v>
      </c>
      <c r="I15525" s="4" t="str">
        <f t="shared" si="485"/>
        <v>VDD33_ATX</v>
      </c>
    </row>
    <row r="15526" spans="1:9">
      <c r="A15526" t="s">
        <v>261</v>
      </c>
      <c r="B15526" t="s">
        <v>9875</v>
      </c>
      <c r="C15526" t="s">
        <v>8127</v>
      </c>
      <c r="D15526">
        <v>1</v>
      </c>
      <c r="E15526" t="s">
        <v>868</v>
      </c>
      <c r="F15526">
        <v>1</v>
      </c>
      <c r="G15526">
        <v>1</v>
      </c>
      <c r="H15526" s="4" t="str">
        <f t="shared" si="484"/>
        <v>BDB30.1</v>
      </c>
      <c r="I15526" s="4" t="str">
        <f t="shared" si="485"/>
        <v>P3_3V</v>
      </c>
    </row>
    <row r="15527" spans="1:9">
      <c r="A15527" t="s">
        <v>261</v>
      </c>
      <c r="B15527" t="s">
        <v>9875</v>
      </c>
      <c r="C15527" t="s">
        <v>8127</v>
      </c>
      <c r="D15527">
        <v>2</v>
      </c>
      <c r="E15527" t="s">
        <v>463</v>
      </c>
      <c r="F15527">
        <v>2</v>
      </c>
      <c r="G15527">
        <v>2</v>
      </c>
      <c r="H15527" s="4" t="str">
        <f t="shared" si="484"/>
        <v>BDB30.2</v>
      </c>
      <c r="I15527" s="4" t="str">
        <f t="shared" si="485"/>
        <v>VDD33_ATX</v>
      </c>
    </row>
    <row r="15528" spans="1:9">
      <c r="A15528" t="s">
        <v>261</v>
      </c>
      <c r="B15528" t="s">
        <v>9875</v>
      </c>
      <c r="C15528" t="s">
        <v>8128</v>
      </c>
      <c r="D15528">
        <v>1</v>
      </c>
      <c r="E15528" t="s">
        <v>868</v>
      </c>
      <c r="F15528">
        <v>1</v>
      </c>
      <c r="G15528">
        <v>1</v>
      </c>
      <c r="H15528" s="4" t="str">
        <f t="shared" si="484"/>
        <v>BDB31.1</v>
      </c>
      <c r="I15528" s="4" t="str">
        <f t="shared" si="485"/>
        <v>P3_3V</v>
      </c>
    </row>
    <row r="15529" spans="1:9">
      <c r="A15529" t="s">
        <v>261</v>
      </c>
      <c r="B15529" t="s">
        <v>9875</v>
      </c>
      <c r="C15529" t="s">
        <v>8128</v>
      </c>
      <c r="D15529">
        <v>2</v>
      </c>
      <c r="E15529" t="s">
        <v>463</v>
      </c>
      <c r="F15529">
        <v>2</v>
      </c>
      <c r="G15529">
        <v>2</v>
      </c>
      <c r="H15529" s="4" t="str">
        <f t="shared" si="484"/>
        <v>BDB31.2</v>
      </c>
      <c r="I15529" s="4" t="str">
        <f t="shared" si="485"/>
        <v>VDD33_ATX</v>
      </c>
    </row>
    <row r="15530" spans="1:9">
      <c r="A15530" t="s">
        <v>261</v>
      </c>
      <c r="B15530" t="s">
        <v>9875</v>
      </c>
      <c r="C15530" t="s">
        <v>8129</v>
      </c>
      <c r="D15530" t="s">
        <v>7653</v>
      </c>
      <c r="E15530" t="s">
        <v>872</v>
      </c>
      <c r="F15530">
        <v>3</v>
      </c>
      <c r="G15530" t="s">
        <v>7653</v>
      </c>
      <c r="H15530" s="4" t="str">
        <f t="shared" si="484"/>
        <v>BST1.3</v>
      </c>
      <c r="I15530" s="4" t="str">
        <f t="shared" si="485"/>
        <v>SC_COMP_BST1</v>
      </c>
    </row>
    <row r="15531" spans="1:9">
      <c r="A15531" t="s">
        <v>261</v>
      </c>
      <c r="B15531" t="s">
        <v>9875</v>
      </c>
      <c r="C15531" t="s">
        <v>8129</v>
      </c>
      <c r="D15531" t="s">
        <v>7654</v>
      </c>
      <c r="E15531" t="s">
        <v>873</v>
      </c>
      <c r="F15531">
        <v>8</v>
      </c>
      <c r="G15531" t="s">
        <v>7654</v>
      </c>
      <c r="H15531" s="4" t="str">
        <f t="shared" si="484"/>
        <v>BST1.8</v>
      </c>
      <c r="I15531" s="4" t="str">
        <f t="shared" si="485"/>
        <v>SC_CS_BST1</v>
      </c>
    </row>
    <row r="15532" spans="1:9">
      <c r="A15532" t="s">
        <v>261</v>
      </c>
      <c r="B15532" t="s">
        <v>9875</v>
      </c>
      <c r="C15532" t="s">
        <v>8129</v>
      </c>
      <c r="D15532" t="s">
        <v>875</v>
      </c>
      <c r="E15532" t="s">
        <v>874</v>
      </c>
      <c r="F15532">
        <v>2</v>
      </c>
      <c r="G15532" t="s">
        <v>875</v>
      </c>
      <c r="H15532" s="4" t="str">
        <f t="shared" si="484"/>
        <v>BST1.2</v>
      </c>
      <c r="I15532" s="4" t="str">
        <f t="shared" si="485"/>
        <v>SC_FB_BST1</v>
      </c>
    </row>
    <row r="15533" spans="1:9">
      <c r="A15533" t="s">
        <v>261</v>
      </c>
      <c r="B15533" t="s">
        <v>9875</v>
      </c>
      <c r="C15533" t="s">
        <v>8129</v>
      </c>
      <c r="D15533" t="s">
        <v>171</v>
      </c>
      <c r="E15533" t="s">
        <v>169</v>
      </c>
      <c r="F15533">
        <v>6</v>
      </c>
      <c r="G15533" t="s">
        <v>171</v>
      </c>
      <c r="H15533" s="4" t="str">
        <f t="shared" si="484"/>
        <v>BST1.6</v>
      </c>
      <c r="I15533" s="4" t="str">
        <f t="shared" si="485"/>
        <v>DGND</v>
      </c>
    </row>
    <row r="15534" spans="1:9">
      <c r="A15534" t="s">
        <v>261</v>
      </c>
      <c r="B15534" t="s">
        <v>9875</v>
      </c>
      <c r="C15534" t="s">
        <v>8129</v>
      </c>
      <c r="D15534" t="s">
        <v>7655</v>
      </c>
      <c r="E15534" t="s">
        <v>870</v>
      </c>
      <c r="F15534">
        <v>5</v>
      </c>
      <c r="G15534" t="s">
        <v>7655</v>
      </c>
      <c r="H15534" s="4" t="str">
        <f t="shared" si="484"/>
        <v>BST1.5</v>
      </c>
      <c r="I15534" s="4" t="str">
        <f t="shared" si="485"/>
        <v>SC_OUT_BST1</v>
      </c>
    </row>
    <row r="15535" spans="1:9">
      <c r="A15535" t="s">
        <v>261</v>
      </c>
      <c r="B15535" t="s">
        <v>9875</v>
      </c>
      <c r="C15535" t="s">
        <v>8129</v>
      </c>
      <c r="D15535" t="s">
        <v>480</v>
      </c>
      <c r="E15535" t="s">
        <v>876</v>
      </c>
      <c r="F15535">
        <v>9</v>
      </c>
      <c r="G15535" t="s">
        <v>480</v>
      </c>
      <c r="H15535" s="4" t="str">
        <f t="shared" si="484"/>
        <v>BST1.9</v>
      </c>
      <c r="I15535" s="4" t="str">
        <f t="shared" si="485"/>
        <v>SC_RT_BST1</v>
      </c>
    </row>
    <row r="15536" spans="1:9">
      <c r="A15536" t="s">
        <v>261</v>
      </c>
      <c r="B15536" t="s">
        <v>9875</v>
      </c>
      <c r="C15536" t="s">
        <v>8129</v>
      </c>
      <c r="D15536" t="s">
        <v>7656</v>
      </c>
      <c r="E15536" t="s">
        <v>877</v>
      </c>
      <c r="F15536">
        <v>10</v>
      </c>
      <c r="G15536" t="s">
        <v>7656</v>
      </c>
      <c r="H15536" s="4" t="str">
        <f t="shared" si="484"/>
        <v>BST1.10</v>
      </c>
      <c r="I15536" s="4" t="str">
        <f t="shared" si="485"/>
        <v>SC_SS_BST1</v>
      </c>
    </row>
    <row r="15537" spans="1:9">
      <c r="A15537" t="s">
        <v>261</v>
      </c>
      <c r="B15537" t="s">
        <v>9875</v>
      </c>
      <c r="C15537" t="s">
        <v>8129</v>
      </c>
      <c r="D15537" t="s">
        <v>7657</v>
      </c>
      <c r="E15537" t="s">
        <v>878</v>
      </c>
      <c r="F15537">
        <v>7</v>
      </c>
      <c r="G15537" t="s">
        <v>7657</v>
      </c>
      <c r="H15537" s="4" t="str">
        <f t="shared" si="484"/>
        <v>BST1.7</v>
      </c>
      <c r="I15537" s="4" t="str">
        <f t="shared" si="485"/>
        <v>SC_UVLO_BST1</v>
      </c>
    </row>
    <row r="15538" spans="1:9">
      <c r="A15538" t="s">
        <v>261</v>
      </c>
      <c r="B15538" t="s">
        <v>9875</v>
      </c>
      <c r="C15538" t="s">
        <v>8129</v>
      </c>
      <c r="D15538" t="s">
        <v>172</v>
      </c>
      <c r="E15538" t="s">
        <v>879</v>
      </c>
      <c r="F15538">
        <v>4</v>
      </c>
      <c r="G15538" t="s">
        <v>172</v>
      </c>
      <c r="H15538" s="4" t="str">
        <f t="shared" si="484"/>
        <v>BST1.4</v>
      </c>
      <c r="I15538" s="4" t="str">
        <f t="shared" si="485"/>
        <v>SC_VCC_BST1</v>
      </c>
    </row>
    <row r="15539" spans="1:9">
      <c r="A15539" t="s">
        <v>261</v>
      </c>
      <c r="B15539" t="s">
        <v>9875</v>
      </c>
      <c r="C15539" t="s">
        <v>8129</v>
      </c>
      <c r="D15539" t="s">
        <v>7658</v>
      </c>
      <c r="E15539" t="s">
        <v>880</v>
      </c>
      <c r="F15539">
        <v>1</v>
      </c>
      <c r="G15539" t="s">
        <v>7658</v>
      </c>
      <c r="H15539" s="4" t="str">
        <f t="shared" si="484"/>
        <v>BST1.1</v>
      </c>
      <c r="I15539" s="4" t="str">
        <f t="shared" si="485"/>
        <v>SC_VIN_BST1</v>
      </c>
    </row>
    <row r="15540" spans="1:9">
      <c r="A15540" t="s">
        <v>261</v>
      </c>
      <c r="B15540" t="s">
        <v>9875</v>
      </c>
      <c r="C15540" t="s">
        <v>8130</v>
      </c>
      <c r="D15540">
        <v>1</v>
      </c>
      <c r="E15540" t="s">
        <v>2981</v>
      </c>
      <c r="F15540">
        <v>1</v>
      </c>
      <c r="G15540">
        <v>1</v>
      </c>
      <c r="H15540" s="4" t="str">
        <f t="shared" si="484"/>
        <v>BST_P45V.1</v>
      </c>
      <c r="I15540" s="4" t="str">
        <f t="shared" si="485"/>
        <v>SC_BPMU45V_HSD996</v>
      </c>
    </row>
    <row r="15541" spans="1:9">
      <c r="A15541" t="s">
        <v>261</v>
      </c>
      <c r="B15541" t="s">
        <v>9875</v>
      </c>
      <c r="C15541" t="s">
        <v>8130</v>
      </c>
      <c r="D15541">
        <v>2</v>
      </c>
      <c r="E15541" t="s">
        <v>2308</v>
      </c>
      <c r="F15541">
        <v>2</v>
      </c>
      <c r="G15541">
        <v>2</v>
      </c>
      <c r="H15541" s="4" t="str">
        <f t="shared" si="484"/>
        <v>BST_P45V.2</v>
      </c>
      <c r="I15541" s="4" t="str">
        <f t="shared" si="485"/>
        <v>SC_SRC_VIN_BST1</v>
      </c>
    </row>
    <row r="15542" spans="1:9">
      <c r="A15542" t="s">
        <v>261</v>
      </c>
      <c r="B15542" t="s">
        <v>9875</v>
      </c>
      <c r="C15542" t="s">
        <v>8130</v>
      </c>
      <c r="D15542">
        <v>3</v>
      </c>
      <c r="E15542" t="s">
        <v>466</v>
      </c>
      <c r="F15542">
        <v>3</v>
      </c>
      <c r="G15542">
        <v>3</v>
      </c>
      <c r="H15542" s="4" t="str">
        <f t="shared" si="484"/>
        <v>BST_P45V.3</v>
      </c>
      <c r="I15542" s="4" t="str">
        <f t="shared" si="485"/>
        <v>VDC</v>
      </c>
    </row>
    <row r="15543" spans="1:9">
      <c r="A15543" t="s">
        <v>261</v>
      </c>
      <c r="B15543" t="s">
        <v>9875</v>
      </c>
      <c r="C15543" t="s">
        <v>8131</v>
      </c>
      <c r="D15543">
        <v>1</v>
      </c>
      <c r="E15543" t="s">
        <v>463</v>
      </c>
      <c r="F15543">
        <v>1</v>
      </c>
      <c r="G15543">
        <v>1</v>
      </c>
      <c r="H15543" s="4" t="str">
        <f t="shared" si="484"/>
        <v>CA1.1</v>
      </c>
      <c r="I15543" s="4" t="str">
        <f t="shared" si="485"/>
        <v>VDD33_ATX</v>
      </c>
    </row>
    <row r="15544" spans="1:9">
      <c r="A15544" t="s">
        <v>261</v>
      </c>
      <c r="B15544" t="s">
        <v>9875</v>
      </c>
      <c r="C15544" t="s">
        <v>8131</v>
      </c>
      <c r="D15544">
        <v>2</v>
      </c>
      <c r="E15544" t="s">
        <v>169</v>
      </c>
      <c r="F15544">
        <v>2</v>
      </c>
      <c r="G15544">
        <v>2</v>
      </c>
      <c r="H15544" s="4" t="str">
        <f t="shared" si="484"/>
        <v>CA1.2</v>
      </c>
      <c r="I15544" s="4" t="str">
        <f t="shared" si="485"/>
        <v>DGND</v>
      </c>
    </row>
    <row r="15545" spans="1:9">
      <c r="A15545" t="s">
        <v>261</v>
      </c>
      <c r="B15545" t="s">
        <v>9875</v>
      </c>
      <c r="C15545" t="s">
        <v>8132</v>
      </c>
      <c r="D15545">
        <v>1</v>
      </c>
      <c r="E15545" t="s">
        <v>693</v>
      </c>
      <c r="F15545">
        <v>1</v>
      </c>
      <c r="G15545">
        <v>1</v>
      </c>
      <c r="H15545" s="4" t="str">
        <f t="shared" si="484"/>
        <v>CA2.1</v>
      </c>
      <c r="I15545" s="4" t="str">
        <f t="shared" si="485"/>
        <v>VDD5_ATX</v>
      </c>
    </row>
    <row r="15546" spans="1:9">
      <c r="A15546" t="s">
        <v>261</v>
      </c>
      <c r="B15546" t="s">
        <v>9875</v>
      </c>
      <c r="C15546" t="s">
        <v>8132</v>
      </c>
      <c r="D15546">
        <v>2</v>
      </c>
      <c r="E15546" t="s">
        <v>169</v>
      </c>
      <c r="F15546">
        <v>2</v>
      </c>
      <c r="G15546">
        <v>2</v>
      </c>
      <c r="H15546" s="4" t="str">
        <f t="shared" si="484"/>
        <v>CA2.2</v>
      </c>
      <c r="I15546" s="4" t="str">
        <f t="shared" si="485"/>
        <v>DGND</v>
      </c>
    </row>
    <row r="15547" spans="1:9">
      <c r="A15547" t="s">
        <v>261</v>
      </c>
      <c r="B15547" t="s">
        <v>9875</v>
      </c>
      <c r="C15547" t="s">
        <v>8133</v>
      </c>
      <c r="D15547">
        <v>1</v>
      </c>
      <c r="E15547" t="s">
        <v>466</v>
      </c>
      <c r="F15547">
        <v>1</v>
      </c>
      <c r="G15547">
        <v>1</v>
      </c>
      <c r="H15547" s="4" t="str">
        <f t="shared" si="484"/>
        <v>CA3.1</v>
      </c>
      <c r="I15547" s="4" t="str">
        <f t="shared" si="485"/>
        <v>VDC</v>
      </c>
    </row>
    <row r="15548" spans="1:9">
      <c r="A15548" t="s">
        <v>261</v>
      </c>
      <c r="B15548" t="s">
        <v>9875</v>
      </c>
      <c r="C15548" t="s">
        <v>8133</v>
      </c>
      <c r="D15548">
        <v>2</v>
      </c>
      <c r="E15548" t="s">
        <v>169</v>
      </c>
      <c r="F15548">
        <v>2</v>
      </c>
      <c r="G15548">
        <v>2</v>
      </c>
      <c r="H15548" s="4" t="str">
        <f t="shared" si="484"/>
        <v>CA3.2</v>
      </c>
      <c r="I15548" s="4" t="str">
        <f t="shared" si="485"/>
        <v>DGND</v>
      </c>
    </row>
    <row r="15549" spans="1:9">
      <c r="A15549" t="s">
        <v>261</v>
      </c>
      <c r="B15549" t="s">
        <v>9875</v>
      </c>
      <c r="C15549" t="s">
        <v>8134</v>
      </c>
      <c r="D15549">
        <v>1</v>
      </c>
      <c r="E15549" t="s">
        <v>868</v>
      </c>
      <c r="F15549">
        <v>1</v>
      </c>
      <c r="G15549">
        <v>1</v>
      </c>
      <c r="H15549" s="4" t="str">
        <f t="shared" si="484"/>
        <v>CA4.1</v>
      </c>
      <c r="I15549" s="4" t="str">
        <f t="shared" si="485"/>
        <v>P3_3V</v>
      </c>
    </row>
    <row r="15550" spans="1:9">
      <c r="A15550" t="s">
        <v>261</v>
      </c>
      <c r="B15550" t="s">
        <v>9875</v>
      </c>
      <c r="C15550" t="s">
        <v>8134</v>
      </c>
      <c r="D15550">
        <v>2</v>
      </c>
      <c r="E15550" t="s">
        <v>169</v>
      </c>
      <c r="F15550">
        <v>2</v>
      </c>
      <c r="G15550">
        <v>2</v>
      </c>
      <c r="H15550" s="4" t="str">
        <f t="shared" si="484"/>
        <v>CA4.2</v>
      </c>
      <c r="I15550" s="4" t="str">
        <f t="shared" si="485"/>
        <v>DGND</v>
      </c>
    </row>
    <row r="15551" spans="1:9">
      <c r="A15551" t="s">
        <v>261</v>
      </c>
      <c r="B15551" t="s">
        <v>9875</v>
      </c>
      <c r="C15551" t="s">
        <v>8135</v>
      </c>
      <c r="D15551">
        <v>1</v>
      </c>
      <c r="E15551" t="s">
        <v>867</v>
      </c>
      <c r="F15551">
        <v>1</v>
      </c>
      <c r="G15551">
        <v>1</v>
      </c>
      <c r="H15551" s="4" t="str">
        <f t="shared" si="484"/>
        <v>CA5.1</v>
      </c>
      <c r="I15551" s="4" t="str">
        <f t="shared" si="485"/>
        <v>P5V</v>
      </c>
    </row>
    <row r="15552" spans="1:9">
      <c r="A15552" t="s">
        <v>261</v>
      </c>
      <c r="B15552" t="s">
        <v>9875</v>
      </c>
      <c r="C15552" t="s">
        <v>8135</v>
      </c>
      <c r="D15552">
        <v>2</v>
      </c>
      <c r="E15552" t="s">
        <v>169</v>
      </c>
      <c r="F15552">
        <v>2</v>
      </c>
      <c r="G15552">
        <v>2</v>
      </c>
      <c r="H15552" s="4" t="str">
        <f t="shared" si="484"/>
        <v>CA5.2</v>
      </c>
      <c r="I15552" s="4" t="str">
        <f t="shared" si="485"/>
        <v>DGND</v>
      </c>
    </row>
    <row r="15553" spans="1:9">
      <c r="A15553" t="s">
        <v>261</v>
      </c>
      <c r="B15553" t="s">
        <v>9875</v>
      </c>
      <c r="C15553" t="s">
        <v>8136</v>
      </c>
      <c r="D15553">
        <v>1</v>
      </c>
      <c r="E15553" t="s">
        <v>866</v>
      </c>
      <c r="F15553">
        <v>1</v>
      </c>
      <c r="G15553">
        <v>1</v>
      </c>
      <c r="H15553" s="4" t="str">
        <f t="shared" si="484"/>
        <v>CA6.1</v>
      </c>
      <c r="I15553" s="4" t="str">
        <f t="shared" si="485"/>
        <v>P12V</v>
      </c>
    </row>
    <row r="15554" spans="1:9">
      <c r="A15554" t="s">
        <v>261</v>
      </c>
      <c r="B15554" t="s">
        <v>9875</v>
      </c>
      <c r="C15554" t="s">
        <v>8136</v>
      </c>
      <c r="D15554">
        <v>2</v>
      </c>
      <c r="E15554" t="s">
        <v>169</v>
      </c>
      <c r="F15554">
        <v>2</v>
      </c>
      <c r="G15554">
        <v>2</v>
      </c>
      <c r="H15554" s="4" t="str">
        <f t="shared" ref="H15554:H15617" si="486">CONCATENATE(C15554,".",F15554)</f>
        <v>CA6.2</v>
      </c>
      <c r="I15554" s="4" t="str">
        <f t="shared" ref="I15554:I15617" si="487">E15554</f>
        <v>DGND</v>
      </c>
    </row>
    <row r="15555" spans="1:9">
      <c r="A15555" t="s">
        <v>261</v>
      </c>
      <c r="B15555" t="s">
        <v>9875</v>
      </c>
      <c r="C15555" t="s">
        <v>8137</v>
      </c>
      <c r="D15555">
        <v>1</v>
      </c>
      <c r="E15555" t="s">
        <v>861</v>
      </c>
      <c r="F15555">
        <v>1</v>
      </c>
      <c r="G15555">
        <v>1</v>
      </c>
      <c r="H15555" s="4" t="str">
        <f t="shared" si="486"/>
        <v>CA11.1</v>
      </c>
      <c r="I15555" s="4" t="str">
        <f t="shared" si="487"/>
        <v>ATX_P3_3V</v>
      </c>
    </row>
    <row r="15556" spans="1:9">
      <c r="A15556" t="s">
        <v>261</v>
      </c>
      <c r="B15556" t="s">
        <v>9875</v>
      </c>
      <c r="C15556" t="s">
        <v>8137</v>
      </c>
      <c r="D15556">
        <v>2</v>
      </c>
      <c r="E15556" t="s">
        <v>169</v>
      </c>
      <c r="F15556">
        <v>2</v>
      </c>
      <c r="G15556">
        <v>2</v>
      </c>
      <c r="H15556" s="4" t="str">
        <f t="shared" si="486"/>
        <v>CA11.2</v>
      </c>
      <c r="I15556" s="4" t="str">
        <f t="shared" si="487"/>
        <v>DGND</v>
      </c>
    </row>
    <row r="15557" spans="1:9">
      <c r="A15557" t="s">
        <v>261</v>
      </c>
      <c r="B15557" t="s">
        <v>9875</v>
      </c>
      <c r="C15557" t="s">
        <v>8138</v>
      </c>
      <c r="D15557">
        <v>1</v>
      </c>
      <c r="E15557" t="s">
        <v>466</v>
      </c>
      <c r="F15557">
        <v>1</v>
      </c>
      <c r="G15557">
        <v>1</v>
      </c>
      <c r="H15557" s="4" t="str">
        <f t="shared" si="486"/>
        <v>CB243.1</v>
      </c>
      <c r="I15557" s="4" t="str">
        <f t="shared" si="487"/>
        <v>VDC</v>
      </c>
    </row>
    <row r="15558" spans="1:9">
      <c r="A15558" t="s">
        <v>261</v>
      </c>
      <c r="B15558" t="s">
        <v>9875</v>
      </c>
      <c r="C15558" t="s">
        <v>8138</v>
      </c>
      <c r="D15558">
        <v>2</v>
      </c>
      <c r="E15558" t="s">
        <v>169</v>
      </c>
      <c r="F15558">
        <v>2</v>
      </c>
      <c r="G15558">
        <v>2</v>
      </c>
      <c r="H15558" s="4" t="str">
        <f t="shared" si="486"/>
        <v>CB243.2</v>
      </c>
      <c r="I15558" s="4" t="str">
        <f t="shared" si="487"/>
        <v>DGND</v>
      </c>
    </row>
    <row r="15559" spans="1:9">
      <c r="A15559" t="s">
        <v>261</v>
      </c>
      <c r="B15559" t="s">
        <v>9875</v>
      </c>
      <c r="C15559" t="s">
        <v>8139</v>
      </c>
      <c r="D15559">
        <v>1</v>
      </c>
      <c r="E15559" t="s">
        <v>466</v>
      </c>
      <c r="F15559">
        <v>1</v>
      </c>
      <c r="G15559">
        <v>1</v>
      </c>
      <c r="H15559" s="4" t="str">
        <f t="shared" si="486"/>
        <v>CB244.1</v>
      </c>
      <c r="I15559" s="4" t="str">
        <f t="shared" si="487"/>
        <v>VDC</v>
      </c>
    </row>
    <row r="15560" spans="1:9">
      <c r="A15560" t="s">
        <v>261</v>
      </c>
      <c r="B15560" t="s">
        <v>9875</v>
      </c>
      <c r="C15560" t="s">
        <v>8139</v>
      </c>
      <c r="D15560">
        <v>2</v>
      </c>
      <c r="E15560" t="s">
        <v>169</v>
      </c>
      <c r="F15560">
        <v>2</v>
      </c>
      <c r="G15560">
        <v>2</v>
      </c>
      <c r="H15560" s="4" t="str">
        <f t="shared" si="486"/>
        <v>CB244.2</v>
      </c>
      <c r="I15560" s="4" t="str">
        <f t="shared" si="487"/>
        <v>DGND</v>
      </c>
    </row>
    <row r="15561" spans="1:9">
      <c r="A15561" t="s">
        <v>261</v>
      </c>
      <c r="B15561" t="s">
        <v>9875</v>
      </c>
      <c r="C15561" t="s">
        <v>8140</v>
      </c>
      <c r="D15561">
        <v>1</v>
      </c>
      <c r="E15561" t="s">
        <v>693</v>
      </c>
      <c r="F15561">
        <v>1</v>
      </c>
      <c r="G15561">
        <v>1</v>
      </c>
      <c r="H15561" s="4" t="str">
        <f t="shared" si="486"/>
        <v>CB246.1</v>
      </c>
      <c r="I15561" s="4" t="str">
        <f t="shared" si="487"/>
        <v>VDD5_ATX</v>
      </c>
    </row>
    <row r="15562" spans="1:9">
      <c r="A15562" t="s">
        <v>261</v>
      </c>
      <c r="B15562" t="s">
        <v>9875</v>
      </c>
      <c r="C15562" t="s">
        <v>8140</v>
      </c>
      <c r="D15562">
        <v>2</v>
      </c>
      <c r="E15562" t="s">
        <v>169</v>
      </c>
      <c r="F15562">
        <v>2</v>
      </c>
      <c r="G15562">
        <v>2</v>
      </c>
      <c r="H15562" s="4" t="str">
        <f t="shared" si="486"/>
        <v>CB246.2</v>
      </c>
      <c r="I15562" s="4" t="str">
        <f t="shared" si="487"/>
        <v>DGND</v>
      </c>
    </row>
    <row r="15563" spans="1:9">
      <c r="A15563" t="s">
        <v>261</v>
      </c>
      <c r="B15563" t="s">
        <v>9875</v>
      </c>
      <c r="C15563" t="s">
        <v>8141</v>
      </c>
      <c r="D15563">
        <v>1</v>
      </c>
      <c r="E15563" t="s">
        <v>693</v>
      </c>
      <c r="F15563">
        <v>1</v>
      </c>
      <c r="G15563">
        <v>1</v>
      </c>
      <c r="H15563" s="4" t="str">
        <f t="shared" si="486"/>
        <v>CB247.1</v>
      </c>
      <c r="I15563" s="4" t="str">
        <f t="shared" si="487"/>
        <v>VDD5_ATX</v>
      </c>
    </row>
    <row r="15564" spans="1:9">
      <c r="A15564" t="s">
        <v>261</v>
      </c>
      <c r="B15564" t="s">
        <v>9875</v>
      </c>
      <c r="C15564" t="s">
        <v>8141</v>
      </c>
      <c r="D15564">
        <v>2</v>
      </c>
      <c r="E15564" t="s">
        <v>169</v>
      </c>
      <c r="F15564">
        <v>2</v>
      </c>
      <c r="G15564">
        <v>2</v>
      </c>
      <c r="H15564" s="4" t="str">
        <f t="shared" si="486"/>
        <v>CB247.2</v>
      </c>
      <c r="I15564" s="4" t="str">
        <f t="shared" si="487"/>
        <v>DGND</v>
      </c>
    </row>
    <row r="15565" spans="1:9">
      <c r="A15565" t="s">
        <v>261</v>
      </c>
      <c r="B15565" t="s">
        <v>9875</v>
      </c>
      <c r="C15565" t="s">
        <v>8142</v>
      </c>
      <c r="D15565">
        <v>1</v>
      </c>
      <c r="E15565" t="s">
        <v>463</v>
      </c>
      <c r="F15565">
        <v>1</v>
      </c>
      <c r="G15565">
        <v>1</v>
      </c>
      <c r="H15565" s="4" t="str">
        <f t="shared" si="486"/>
        <v>CB249.1</v>
      </c>
      <c r="I15565" s="4" t="str">
        <f t="shared" si="487"/>
        <v>VDD33_ATX</v>
      </c>
    </row>
    <row r="15566" spans="1:9">
      <c r="A15566" t="s">
        <v>261</v>
      </c>
      <c r="B15566" t="s">
        <v>9875</v>
      </c>
      <c r="C15566" t="s">
        <v>8142</v>
      </c>
      <c r="D15566">
        <v>2</v>
      </c>
      <c r="E15566" t="s">
        <v>169</v>
      </c>
      <c r="F15566">
        <v>2</v>
      </c>
      <c r="G15566">
        <v>2</v>
      </c>
      <c r="H15566" s="4" t="str">
        <f t="shared" si="486"/>
        <v>CB249.2</v>
      </c>
      <c r="I15566" s="4" t="str">
        <f t="shared" si="487"/>
        <v>DGND</v>
      </c>
    </row>
    <row r="15567" spans="1:9">
      <c r="A15567" t="s">
        <v>261</v>
      </c>
      <c r="B15567" t="s">
        <v>9875</v>
      </c>
      <c r="C15567" t="s">
        <v>8143</v>
      </c>
      <c r="D15567">
        <v>1</v>
      </c>
      <c r="E15567" t="s">
        <v>463</v>
      </c>
      <c r="F15567">
        <v>1</v>
      </c>
      <c r="G15567">
        <v>1</v>
      </c>
      <c r="H15567" s="4" t="str">
        <f t="shared" si="486"/>
        <v>CB250.1</v>
      </c>
      <c r="I15567" s="4" t="str">
        <f t="shared" si="487"/>
        <v>VDD33_ATX</v>
      </c>
    </row>
    <row r="15568" spans="1:9">
      <c r="A15568" t="s">
        <v>261</v>
      </c>
      <c r="B15568" t="s">
        <v>9875</v>
      </c>
      <c r="C15568" t="s">
        <v>8143</v>
      </c>
      <c r="D15568">
        <v>2</v>
      </c>
      <c r="E15568" t="s">
        <v>169</v>
      </c>
      <c r="F15568">
        <v>2</v>
      </c>
      <c r="G15568">
        <v>2</v>
      </c>
      <c r="H15568" s="4" t="str">
        <f t="shared" si="486"/>
        <v>CB250.2</v>
      </c>
      <c r="I15568" s="4" t="str">
        <f t="shared" si="487"/>
        <v>DGND</v>
      </c>
    </row>
    <row r="15569" spans="1:9">
      <c r="A15569" t="s">
        <v>261</v>
      </c>
      <c r="B15569" t="s">
        <v>9875</v>
      </c>
      <c r="C15569" t="s">
        <v>8144</v>
      </c>
      <c r="D15569">
        <v>1</v>
      </c>
      <c r="E15569" t="s">
        <v>866</v>
      </c>
      <c r="F15569">
        <v>1</v>
      </c>
      <c r="G15569">
        <v>1</v>
      </c>
      <c r="H15569" s="4" t="str">
        <f t="shared" si="486"/>
        <v>CB253.1</v>
      </c>
      <c r="I15569" s="4" t="str">
        <f t="shared" si="487"/>
        <v>P12V</v>
      </c>
    </row>
    <row r="15570" spans="1:9">
      <c r="A15570" t="s">
        <v>261</v>
      </c>
      <c r="B15570" t="s">
        <v>9875</v>
      </c>
      <c r="C15570" t="s">
        <v>8144</v>
      </c>
      <c r="D15570">
        <v>2</v>
      </c>
      <c r="E15570" t="s">
        <v>169</v>
      </c>
      <c r="F15570">
        <v>2</v>
      </c>
      <c r="G15570">
        <v>2</v>
      </c>
      <c r="H15570" s="4" t="str">
        <f t="shared" si="486"/>
        <v>CB253.2</v>
      </c>
      <c r="I15570" s="4" t="str">
        <f t="shared" si="487"/>
        <v>DGND</v>
      </c>
    </row>
    <row r="15571" spans="1:9">
      <c r="A15571" t="s">
        <v>261</v>
      </c>
      <c r="B15571" t="s">
        <v>9875</v>
      </c>
      <c r="C15571" t="s">
        <v>8145</v>
      </c>
      <c r="D15571">
        <v>1</v>
      </c>
      <c r="E15571" t="s">
        <v>866</v>
      </c>
      <c r="F15571">
        <v>1</v>
      </c>
      <c r="G15571">
        <v>1</v>
      </c>
      <c r="H15571" s="4" t="str">
        <f t="shared" si="486"/>
        <v>CB254.1</v>
      </c>
      <c r="I15571" s="4" t="str">
        <f t="shared" si="487"/>
        <v>P12V</v>
      </c>
    </row>
    <row r="15572" spans="1:9">
      <c r="A15572" t="s">
        <v>261</v>
      </c>
      <c r="B15572" t="s">
        <v>9875</v>
      </c>
      <c r="C15572" t="s">
        <v>8145</v>
      </c>
      <c r="D15572">
        <v>2</v>
      </c>
      <c r="E15572" t="s">
        <v>169</v>
      </c>
      <c r="F15572">
        <v>2</v>
      </c>
      <c r="G15572">
        <v>2</v>
      </c>
      <c r="H15572" s="4" t="str">
        <f t="shared" si="486"/>
        <v>CB254.2</v>
      </c>
      <c r="I15572" s="4" t="str">
        <f t="shared" si="487"/>
        <v>DGND</v>
      </c>
    </row>
    <row r="15573" spans="1:9">
      <c r="A15573" t="s">
        <v>261</v>
      </c>
      <c r="B15573" t="s">
        <v>9875</v>
      </c>
      <c r="C15573" t="s">
        <v>8146</v>
      </c>
      <c r="D15573">
        <v>1</v>
      </c>
      <c r="E15573" t="s">
        <v>868</v>
      </c>
      <c r="F15573">
        <v>1</v>
      </c>
      <c r="G15573">
        <v>1</v>
      </c>
      <c r="H15573" s="4" t="str">
        <f t="shared" si="486"/>
        <v>CB256.1</v>
      </c>
      <c r="I15573" s="4" t="str">
        <f t="shared" si="487"/>
        <v>P3_3V</v>
      </c>
    </row>
    <row r="15574" spans="1:9">
      <c r="A15574" t="s">
        <v>261</v>
      </c>
      <c r="B15574" t="s">
        <v>9875</v>
      </c>
      <c r="C15574" t="s">
        <v>8146</v>
      </c>
      <c r="D15574">
        <v>2</v>
      </c>
      <c r="E15574" t="s">
        <v>169</v>
      </c>
      <c r="F15574">
        <v>2</v>
      </c>
      <c r="G15574">
        <v>2</v>
      </c>
      <c r="H15574" s="4" t="str">
        <f t="shared" si="486"/>
        <v>CB256.2</v>
      </c>
      <c r="I15574" s="4" t="str">
        <f t="shared" si="487"/>
        <v>DGND</v>
      </c>
    </row>
    <row r="15575" spans="1:9">
      <c r="A15575" t="s">
        <v>261</v>
      </c>
      <c r="B15575" t="s">
        <v>9875</v>
      </c>
      <c r="C15575" t="s">
        <v>8147</v>
      </c>
      <c r="D15575">
        <v>1</v>
      </c>
      <c r="E15575" t="s">
        <v>868</v>
      </c>
      <c r="F15575">
        <v>1</v>
      </c>
      <c r="G15575">
        <v>1</v>
      </c>
      <c r="H15575" s="4" t="str">
        <f t="shared" si="486"/>
        <v>CB257.1</v>
      </c>
      <c r="I15575" s="4" t="str">
        <f t="shared" si="487"/>
        <v>P3_3V</v>
      </c>
    </row>
    <row r="15576" spans="1:9">
      <c r="A15576" t="s">
        <v>261</v>
      </c>
      <c r="B15576" t="s">
        <v>9875</v>
      </c>
      <c r="C15576" t="s">
        <v>8147</v>
      </c>
      <c r="D15576">
        <v>2</v>
      </c>
      <c r="E15576" t="s">
        <v>169</v>
      </c>
      <c r="F15576">
        <v>2</v>
      </c>
      <c r="G15576">
        <v>2</v>
      </c>
      <c r="H15576" s="4" t="str">
        <f t="shared" si="486"/>
        <v>CB257.2</v>
      </c>
      <c r="I15576" s="4" t="str">
        <f t="shared" si="487"/>
        <v>DGND</v>
      </c>
    </row>
    <row r="15577" spans="1:9">
      <c r="A15577" t="s">
        <v>261</v>
      </c>
      <c r="B15577" t="s">
        <v>9875</v>
      </c>
      <c r="C15577" t="s">
        <v>8148</v>
      </c>
      <c r="D15577">
        <v>1</v>
      </c>
      <c r="E15577" t="s">
        <v>867</v>
      </c>
      <c r="F15577">
        <v>1</v>
      </c>
      <c r="G15577">
        <v>1</v>
      </c>
      <c r="H15577" s="4" t="str">
        <f t="shared" si="486"/>
        <v>CB259.1</v>
      </c>
      <c r="I15577" s="4" t="str">
        <f t="shared" si="487"/>
        <v>P5V</v>
      </c>
    </row>
    <row r="15578" spans="1:9">
      <c r="A15578" t="s">
        <v>261</v>
      </c>
      <c r="B15578" t="s">
        <v>9875</v>
      </c>
      <c r="C15578" t="s">
        <v>8148</v>
      </c>
      <c r="D15578">
        <v>2</v>
      </c>
      <c r="E15578" t="s">
        <v>169</v>
      </c>
      <c r="F15578">
        <v>2</v>
      </c>
      <c r="G15578">
        <v>2</v>
      </c>
      <c r="H15578" s="4" t="str">
        <f t="shared" si="486"/>
        <v>CB259.2</v>
      </c>
      <c r="I15578" s="4" t="str">
        <f t="shared" si="487"/>
        <v>DGND</v>
      </c>
    </row>
    <row r="15579" spans="1:9">
      <c r="A15579" t="s">
        <v>261</v>
      </c>
      <c r="B15579" t="s">
        <v>9875</v>
      </c>
      <c r="C15579" t="s">
        <v>8149</v>
      </c>
      <c r="D15579">
        <v>1</v>
      </c>
      <c r="E15579" t="s">
        <v>867</v>
      </c>
      <c r="F15579">
        <v>1</v>
      </c>
      <c r="G15579">
        <v>1</v>
      </c>
      <c r="H15579" s="4" t="str">
        <f t="shared" si="486"/>
        <v>CB260.1</v>
      </c>
      <c r="I15579" s="4" t="str">
        <f t="shared" si="487"/>
        <v>P5V</v>
      </c>
    </row>
    <row r="15580" spans="1:9">
      <c r="A15580" t="s">
        <v>261</v>
      </c>
      <c r="B15580" t="s">
        <v>9875</v>
      </c>
      <c r="C15580" t="s">
        <v>8149</v>
      </c>
      <c r="D15580">
        <v>2</v>
      </c>
      <c r="E15580" t="s">
        <v>169</v>
      </c>
      <c r="F15580">
        <v>2</v>
      </c>
      <c r="G15580">
        <v>2</v>
      </c>
      <c r="H15580" s="4" t="str">
        <f t="shared" si="486"/>
        <v>CB260.2</v>
      </c>
      <c r="I15580" s="4" t="str">
        <f t="shared" si="487"/>
        <v>DGND</v>
      </c>
    </row>
    <row r="15581" spans="1:9">
      <c r="A15581" t="s">
        <v>261</v>
      </c>
      <c r="B15581" t="s">
        <v>9875</v>
      </c>
      <c r="C15581" t="s">
        <v>1460</v>
      </c>
      <c r="D15581">
        <v>1</v>
      </c>
      <c r="E15581" t="s">
        <v>872</v>
      </c>
      <c r="F15581">
        <v>1</v>
      </c>
      <c r="G15581">
        <v>1</v>
      </c>
      <c r="H15581" s="4" t="str">
        <f t="shared" si="486"/>
        <v>CC1.1</v>
      </c>
      <c r="I15581" s="4" t="str">
        <f t="shared" si="487"/>
        <v>SC_COMP_BST1</v>
      </c>
    </row>
    <row r="15582" spans="1:9">
      <c r="A15582" t="s">
        <v>261</v>
      </c>
      <c r="B15582" t="s">
        <v>9875</v>
      </c>
      <c r="C15582" t="s">
        <v>1460</v>
      </c>
      <c r="D15582">
        <v>2</v>
      </c>
      <c r="E15582" t="s">
        <v>874</v>
      </c>
      <c r="F15582">
        <v>2</v>
      </c>
      <c r="G15582">
        <v>2</v>
      </c>
      <c r="H15582" s="4" t="str">
        <f t="shared" si="486"/>
        <v>CC1.2</v>
      </c>
      <c r="I15582" s="4" t="str">
        <f t="shared" si="487"/>
        <v>SC_FB_BST1</v>
      </c>
    </row>
    <row r="15583" spans="1:9">
      <c r="A15583" t="s">
        <v>261</v>
      </c>
      <c r="B15583" t="s">
        <v>9875</v>
      </c>
      <c r="C15583" t="s">
        <v>1461</v>
      </c>
      <c r="D15583">
        <v>1</v>
      </c>
      <c r="E15583" t="s">
        <v>881</v>
      </c>
      <c r="F15583">
        <v>1</v>
      </c>
      <c r="G15583">
        <v>1</v>
      </c>
      <c r="H15583" s="4" t="str">
        <f t="shared" si="486"/>
        <v>CC2.1</v>
      </c>
      <c r="I15583" s="4" t="str">
        <f t="shared" si="487"/>
        <v>SC_COMP_RC_BST1</v>
      </c>
    </row>
    <row r="15584" spans="1:9">
      <c r="A15584" t="s">
        <v>261</v>
      </c>
      <c r="B15584" t="s">
        <v>9875</v>
      </c>
      <c r="C15584" t="s">
        <v>1461</v>
      </c>
      <c r="D15584">
        <v>2</v>
      </c>
      <c r="E15584" t="s">
        <v>874</v>
      </c>
      <c r="F15584">
        <v>2</v>
      </c>
      <c r="G15584">
        <v>2</v>
      </c>
      <c r="H15584" s="4" t="str">
        <f t="shared" si="486"/>
        <v>CC2.2</v>
      </c>
      <c r="I15584" s="4" t="str">
        <f t="shared" si="487"/>
        <v>SC_FB_BST1</v>
      </c>
    </row>
    <row r="15585" spans="1:9">
      <c r="A15585" t="s">
        <v>261</v>
      </c>
      <c r="B15585" t="s">
        <v>9875</v>
      </c>
      <c r="C15585" t="s">
        <v>8150</v>
      </c>
      <c r="D15585">
        <v>1</v>
      </c>
      <c r="E15585" t="s">
        <v>879</v>
      </c>
      <c r="F15585">
        <v>1</v>
      </c>
      <c r="G15585">
        <v>1</v>
      </c>
      <c r="H15585" s="4" t="str">
        <f t="shared" si="486"/>
        <v>CF1.1</v>
      </c>
      <c r="I15585" s="4" t="str">
        <f t="shared" si="487"/>
        <v>SC_VCC_BST1</v>
      </c>
    </row>
    <row r="15586" spans="1:9">
      <c r="A15586" t="s">
        <v>261</v>
      </c>
      <c r="B15586" t="s">
        <v>9875</v>
      </c>
      <c r="C15586" t="s">
        <v>8150</v>
      </c>
      <c r="D15586">
        <v>2</v>
      </c>
      <c r="E15586" t="s">
        <v>169</v>
      </c>
      <c r="F15586">
        <v>2</v>
      </c>
      <c r="G15586">
        <v>2</v>
      </c>
      <c r="H15586" s="4" t="str">
        <f t="shared" si="486"/>
        <v>CF1.2</v>
      </c>
      <c r="I15586" s="4" t="str">
        <f t="shared" si="487"/>
        <v>DGND</v>
      </c>
    </row>
    <row r="15587" spans="1:9">
      <c r="A15587" t="s">
        <v>261</v>
      </c>
      <c r="B15587" t="s">
        <v>9875</v>
      </c>
      <c r="C15587" t="s">
        <v>8151</v>
      </c>
      <c r="D15587">
        <v>1</v>
      </c>
      <c r="E15587" t="s">
        <v>880</v>
      </c>
      <c r="F15587">
        <v>1</v>
      </c>
      <c r="G15587">
        <v>1</v>
      </c>
      <c r="H15587" s="4" t="str">
        <f t="shared" si="486"/>
        <v>CIN1.1</v>
      </c>
      <c r="I15587" s="4" t="str">
        <f t="shared" si="487"/>
        <v>SC_VIN_BST1</v>
      </c>
    </row>
    <row r="15588" spans="1:9">
      <c r="A15588" t="s">
        <v>261</v>
      </c>
      <c r="B15588" t="s">
        <v>9875</v>
      </c>
      <c r="C15588" t="s">
        <v>8151</v>
      </c>
      <c r="D15588">
        <v>2</v>
      </c>
      <c r="E15588" t="s">
        <v>169</v>
      </c>
      <c r="F15588">
        <v>2</v>
      </c>
      <c r="G15588">
        <v>2</v>
      </c>
      <c r="H15588" s="4" t="str">
        <f t="shared" si="486"/>
        <v>CIN1.2</v>
      </c>
      <c r="I15588" s="4" t="str">
        <f t="shared" si="487"/>
        <v>DGND</v>
      </c>
    </row>
    <row r="15589" spans="1:9">
      <c r="A15589" t="s">
        <v>261</v>
      </c>
      <c r="B15589" t="s">
        <v>9875</v>
      </c>
      <c r="C15589" t="s">
        <v>8152</v>
      </c>
      <c r="D15589">
        <v>1</v>
      </c>
      <c r="E15589" t="s">
        <v>880</v>
      </c>
      <c r="F15589">
        <v>1</v>
      </c>
      <c r="G15589">
        <v>1</v>
      </c>
      <c r="H15589" s="4" t="str">
        <f t="shared" si="486"/>
        <v>CINX1.1</v>
      </c>
      <c r="I15589" s="4" t="str">
        <f t="shared" si="487"/>
        <v>SC_VIN_BST1</v>
      </c>
    </row>
    <row r="15590" spans="1:9">
      <c r="A15590" t="s">
        <v>261</v>
      </c>
      <c r="B15590" t="s">
        <v>9875</v>
      </c>
      <c r="C15590" t="s">
        <v>8152</v>
      </c>
      <c r="D15590">
        <v>2</v>
      </c>
      <c r="E15590" t="s">
        <v>169</v>
      </c>
      <c r="F15590">
        <v>2</v>
      </c>
      <c r="G15590">
        <v>2</v>
      </c>
      <c r="H15590" s="4" t="str">
        <f t="shared" si="486"/>
        <v>CINX1.2</v>
      </c>
      <c r="I15590" s="4" t="str">
        <f t="shared" si="487"/>
        <v>DGND</v>
      </c>
    </row>
    <row r="15591" spans="1:9">
      <c r="A15591" t="s">
        <v>261</v>
      </c>
      <c r="B15591" t="s">
        <v>9875</v>
      </c>
      <c r="C15591" t="s">
        <v>8153</v>
      </c>
      <c r="D15591">
        <v>1</v>
      </c>
      <c r="E15591" t="s">
        <v>534</v>
      </c>
      <c r="F15591">
        <v>1</v>
      </c>
      <c r="G15591">
        <v>1</v>
      </c>
      <c r="H15591" s="4" t="str">
        <f t="shared" si="486"/>
        <v>COUT0.1</v>
      </c>
      <c r="I15591" s="4" t="str">
        <f t="shared" si="487"/>
        <v>SC_VBAT_HV</v>
      </c>
    </row>
    <row r="15592" spans="1:9">
      <c r="A15592" t="s">
        <v>261</v>
      </c>
      <c r="B15592" t="s">
        <v>9875</v>
      </c>
      <c r="C15592" t="s">
        <v>8153</v>
      </c>
      <c r="D15592">
        <v>2</v>
      </c>
      <c r="E15592" t="s">
        <v>169</v>
      </c>
      <c r="F15592">
        <v>2</v>
      </c>
      <c r="G15592">
        <v>2</v>
      </c>
      <c r="H15592" s="4" t="str">
        <f t="shared" si="486"/>
        <v>COUT0.2</v>
      </c>
      <c r="I15592" s="4" t="str">
        <f t="shared" si="487"/>
        <v>DGND</v>
      </c>
    </row>
    <row r="15593" spans="1:9">
      <c r="A15593" t="s">
        <v>261</v>
      </c>
      <c r="B15593" t="s">
        <v>9875</v>
      </c>
      <c r="C15593" t="s">
        <v>8154</v>
      </c>
      <c r="D15593">
        <v>1</v>
      </c>
      <c r="E15593" t="s">
        <v>534</v>
      </c>
      <c r="F15593">
        <v>1</v>
      </c>
      <c r="G15593">
        <v>1</v>
      </c>
      <c r="H15593" s="4" t="str">
        <f t="shared" si="486"/>
        <v>COUT1.1</v>
      </c>
      <c r="I15593" s="4" t="str">
        <f t="shared" si="487"/>
        <v>SC_VBAT_HV</v>
      </c>
    </row>
    <row r="15594" spans="1:9">
      <c r="A15594" t="s">
        <v>261</v>
      </c>
      <c r="B15594" t="s">
        <v>9875</v>
      </c>
      <c r="C15594" t="s">
        <v>8154</v>
      </c>
      <c r="D15594">
        <v>2</v>
      </c>
      <c r="E15594" t="s">
        <v>169</v>
      </c>
      <c r="F15594">
        <v>2</v>
      </c>
      <c r="G15594">
        <v>2</v>
      </c>
      <c r="H15594" s="4" t="str">
        <f t="shared" si="486"/>
        <v>COUT1.2</v>
      </c>
      <c r="I15594" s="4" t="str">
        <f t="shared" si="487"/>
        <v>DGND</v>
      </c>
    </row>
    <row r="15595" spans="1:9">
      <c r="A15595" t="s">
        <v>261</v>
      </c>
      <c r="B15595" t="s">
        <v>9875</v>
      </c>
      <c r="C15595" t="s">
        <v>8155</v>
      </c>
      <c r="D15595">
        <v>1</v>
      </c>
      <c r="E15595" t="s">
        <v>882</v>
      </c>
      <c r="F15595">
        <v>1</v>
      </c>
      <c r="G15595">
        <v>1</v>
      </c>
      <c r="H15595" s="4" t="str">
        <f t="shared" si="486"/>
        <v>CSNS1.1</v>
      </c>
      <c r="I15595" s="4" t="str">
        <f t="shared" si="487"/>
        <v>SC_R_CS_BST1</v>
      </c>
    </row>
    <row r="15596" spans="1:9">
      <c r="A15596" t="s">
        <v>261</v>
      </c>
      <c r="B15596" t="s">
        <v>9875</v>
      </c>
      <c r="C15596" t="s">
        <v>8155</v>
      </c>
      <c r="D15596">
        <v>2</v>
      </c>
      <c r="E15596" t="s">
        <v>169</v>
      </c>
      <c r="F15596">
        <v>2</v>
      </c>
      <c r="G15596">
        <v>2</v>
      </c>
      <c r="H15596" s="4" t="str">
        <f t="shared" si="486"/>
        <v>CSNS1.2</v>
      </c>
      <c r="I15596" s="4" t="str">
        <f t="shared" si="487"/>
        <v>DGND</v>
      </c>
    </row>
    <row r="15597" spans="1:9">
      <c r="A15597" t="s">
        <v>261</v>
      </c>
      <c r="B15597" t="s">
        <v>9875</v>
      </c>
      <c r="C15597" t="s">
        <v>8156</v>
      </c>
      <c r="D15597">
        <v>1</v>
      </c>
      <c r="E15597" t="s">
        <v>877</v>
      </c>
      <c r="F15597">
        <v>1</v>
      </c>
      <c r="G15597">
        <v>1</v>
      </c>
      <c r="H15597" s="4" t="str">
        <f t="shared" si="486"/>
        <v>CSS1.1</v>
      </c>
      <c r="I15597" s="4" t="str">
        <f t="shared" si="487"/>
        <v>SC_SS_BST1</v>
      </c>
    </row>
    <row r="15598" spans="1:9">
      <c r="A15598" t="s">
        <v>261</v>
      </c>
      <c r="B15598" t="s">
        <v>9875</v>
      </c>
      <c r="C15598" t="s">
        <v>8156</v>
      </c>
      <c r="D15598">
        <v>2</v>
      </c>
      <c r="E15598" t="s">
        <v>169</v>
      </c>
      <c r="F15598">
        <v>2</v>
      </c>
      <c r="G15598">
        <v>2</v>
      </c>
      <c r="H15598" s="4" t="str">
        <f t="shared" si="486"/>
        <v>CSS1.2</v>
      </c>
      <c r="I15598" s="4" t="str">
        <f t="shared" si="487"/>
        <v>DGND</v>
      </c>
    </row>
    <row r="15599" spans="1:9">
      <c r="A15599" t="s">
        <v>261</v>
      </c>
      <c r="B15599" t="s">
        <v>9875</v>
      </c>
      <c r="C15599" t="s">
        <v>8157</v>
      </c>
      <c r="D15599" t="s">
        <v>7659</v>
      </c>
      <c r="E15599" t="s">
        <v>869</v>
      </c>
      <c r="F15599">
        <v>1</v>
      </c>
      <c r="G15599" t="s">
        <v>7659</v>
      </c>
      <c r="H15599" s="4" t="str">
        <f t="shared" si="486"/>
        <v>DO1.1</v>
      </c>
      <c r="I15599" s="4" t="str">
        <f t="shared" si="487"/>
        <v>SC_VSW_BST1</v>
      </c>
    </row>
    <row r="15600" spans="1:9">
      <c r="A15600" t="s">
        <v>261</v>
      </c>
      <c r="B15600" t="s">
        <v>9875</v>
      </c>
      <c r="C15600" t="s">
        <v>8157</v>
      </c>
      <c r="D15600" t="s">
        <v>7660</v>
      </c>
      <c r="E15600" t="s">
        <v>869</v>
      </c>
      <c r="F15600">
        <v>3</v>
      </c>
      <c r="G15600" t="s">
        <v>7660</v>
      </c>
      <c r="H15600" s="4" t="str">
        <f t="shared" si="486"/>
        <v>DO1.3</v>
      </c>
      <c r="I15600" s="4" t="str">
        <f t="shared" si="487"/>
        <v>SC_VSW_BST1</v>
      </c>
    </row>
    <row r="15601" spans="1:9">
      <c r="A15601" t="s">
        <v>261</v>
      </c>
      <c r="B15601" t="s">
        <v>9875</v>
      </c>
      <c r="C15601" t="s">
        <v>8157</v>
      </c>
      <c r="D15601" t="s">
        <v>7661</v>
      </c>
      <c r="E15601" t="s">
        <v>534</v>
      </c>
      <c r="F15601">
        <v>2</v>
      </c>
      <c r="G15601" t="s">
        <v>7661</v>
      </c>
      <c r="H15601" s="4" t="str">
        <f t="shared" si="486"/>
        <v>DO1.2</v>
      </c>
      <c r="I15601" s="4" t="str">
        <f t="shared" si="487"/>
        <v>SC_VBAT_HV</v>
      </c>
    </row>
    <row r="15602" spans="1:9">
      <c r="A15602" t="s">
        <v>261</v>
      </c>
      <c r="B15602" t="s">
        <v>9875</v>
      </c>
      <c r="C15602" t="s">
        <v>8158</v>
      </c>
      <c r="D15602">
        <v>1</v>
      </c>
      <c r="E15602" t="s">
        <v>863</v>
      </c>
      <c r="F15602">
        <v>1</v>
      </c>
      <c r="G15602">
        <v>1</v>
      </c>
      <c r="H15602" s="4" t="str">
        <f t="shared" si="486"/>
        <v>FUSEB2.1</v>
      </c>
      <c r="I15602" s="4" t="str">
        <f t="shared" si="487"/>
        <v>ATX_P12V</v>
      </c>
    </row>
    <row r="15603" spans="1:9">
      <c r="A15603" t="s">
        <v>261</v>
      </c>
      <c r="B15603" t="s">
        <v>9875</v>
      </c>
      <c r="C15603" t="s">
        <v>8158</v>
      </c>
      <c r="D15603">
        <v>2</v>
      </c>
      <c r="E15603" t="s">
        <v>866</v>
      </c>
      <c r="F15603">
        <v>2</v>
      </c>
      <c r="G15603">
        <v>2</v>
      </c>
      <c r="H15603" s="4" t="str">
        <f t="shared" si="486"/>
        <v>FUSEB2.2</v>
      </c>
      <c r="I15603" s="4" t="str">
        <f t="shared" si="487"/>
        <v>P12V</v>
      </c>
    </row>
    <row r="15604" spans="1:9">
      <c r="A15604" t="s">
        <v>261</v>
      </c>
      <c r="B15604" t="s">
        <v>9875</v>
      </c>
      <c r="C15604" t="s">
        <v>8159</v>
      </c>
      <c r="D15604">
        <v>1</v>
      </c>
      <c r="E15604" t="s">
        <v>861</v>
      </c>
      <c r="F15604">
        <v>1</v>
      </c>
      <c r="G15604">
        <v>1</v>
      </c>
      <c r="H15604" s="4" t="str">
        <f t="shared" si="486"/>
        <v>FUSEB3.1</v>
      </c>
      <c r="I15604" s="4" t="str">
        <f t="shared" si="487"/>
        <v>ATX_P3_3V</v>
      </c>
    </row>
    <row r="15605" spans="1:9">
      <c r="A15605" t="s">
        <v>261</v>
      </c>
      <c r="B15605" t="s">
        <v>9875</v>
      </c>
      <c r="C15605" t="s">
        <v>8159</v>
      </c>
      <c r="D15605">
        <v>2</v>
      </c>
      <c r="E15605" t="s">
        <v>868</v>
      </c>
      <c r="F15605">
        <v>2</v>
      </c>
      <c r="G15605">
        <v>2</v>
      </c>
      <c r="H15605" s="4" t="str">
        <f t="shared" si="486"/>
        <v>FUSEB3.2</v>
      </c>
      <c r="I15605" s="4" t="str">
        <f t="shared" si="487"/>
        <v>P3_3V</v>
      </c>
    </row>
    <row r="15606" spans="1:9">
      <c r="A15606" t="s">
        <v>261</v>
      </c>
      <c r="B15606" t="s">
        <v>9875</v>
      </c>
      <c r="C15606" t="s">
        <v>8160</v>
      </c>
      <c r="D15606">
        <v>1</v>
      </c>
      <c r="E15606" t="s">
        <v>862</v>
      </c>
      <c r="F15606">
        <v>1</v>
      </c>
      <c r="G15606">
        <v>1</v>
      </c>
      <c r="H15606" s="4" t="str">
        <f t="shared" si="486"/>
        <v>FUSEB4.1</v>
      </c>
      <c r="I15606" s="4" t="str">
        <f t="shared" si="487"/>
        <v>ATX_P5V</v>
      </c>
    </row>
    <row r="15607" spans="1:9">
      <c r="A15607" t="s">
        <v>261</v>
      </c>
      <c r="B15607" t="s">
        <v>9875</v>
      </c>
      <c r="C15607" t="s">
        <v>8160</v>
      </c>
      <c r="D15607">
        <v>2</v>
      </c>
      <c r="E15607" t="s">
        <v>867</v>
      </c>
      <c r="F15607">
        <v>2</v>
      </c>
      <c r="G15607">
        <v>2</v>
      </c>
      <c r="H15607" s="4" t="str">
        <f t="shared" si="486"/>
        <v>FUSEB4.2</v>
      </c>
      <c r="I15607" s="4" t="str">
        <f t="shared" si="487"/>
        <v>P5V</v>
      </c>
    </row>
    <row r="15608" spans="1:9">
      <c r="A15608" t="s">
        <v>261</v>
      </c>
      <c r="B15608" t="s">
        <v>9875</v>
      </c>
      <c r="C15608" t="s">
        <v>8161</v>
      </c>
      <c r="D15608" t="s">
        <v>491</v>
      </c>
      <c r="E15608" t="s">
        <v>490</v>
      </c>
      <c r="F15608">
        <v>1</v>
      </c>
      <c r="G15608" t="s">
        <v>491</v>
      </c>
      <c r="H15608" s="4" t="str">
        <f t="shared" si="486"/>
        <v>KB1.1</v>
      </c>
      <c r="I15608" s="4" t="str">
        <f t="shared" si="487"/>
        <v>VP12</v>
      </c>
    </row>
    <row r="15609" spans="1:9">
      <c r="A15609" t="s">
        <v>261</v>
      </c>
      <c r="B15609" t="s">
        <v>9875</v>
      </c>
      <c r="C15609" t="s">
        <v>8161</v>
      </c>
      <c r="D15609" t="s">
        <v>492</v>
      </c>
      <c r="E15609" t="s">
        <v>2308</v>
      </c>
      <c r="F15609">
        <v>4</v>
      </c>
      <c r="G15609" t="s">
        <v>492</v>
      </c>
      <c r="H15609" s="4" t="str">
        <f t="shared" si="486"/>
        <v>KB1.4</v>
      </c>
      <c r="I15609" s="4" t="str">
        <f t="shared" si="487"/>
        <v>SC_SRC_VIN_BST1</v>
      </c>
    </row>
    <row r="15610" spans="1:9">
      <c r="A15610" t="s">
        <v>261</v>
      </c>
      <c r="B15610" t="s">
        <v>9875</v>
      </c>
      <c r="C15610" t="s">
        <v>8161</v>
      </c>
      <c r="D15610" t="s">
        <v>493</v>
      </c>
      <c r="E15610" t="s">
        <v>2308</v>
      </c>
      <c r="F15610">
        <v>9</v>
      </c>
      <c r="G15610" t="s">
        <v>493</v>
      </c>
      <c r="H15610" s="4" t="str">
        <f t="shared" si="486"/>
        <v>KB1.9</v>
      </c>
      <c r="I15610" s="4" t="str">
        <f t="shared" si="487"/>
        <v>SC_SRC_VIN_BST1</v>
      </c>
    </row>
    <row r="15611" spans="1:9">
      <c r="A15611" t="s">
        <v>261</v>
      </c>
      <c r="B15611" t="s">
        <v>9875</v>
      </c>
      <c r="C15611" t="s">
        <v>8161</v>
      </c>
      <c r="D15611" t="s">
        <v>494</v>
      </c>
      <c r="E15611" t="s">
        <v>9071</v>
      </c>
      <c r="F15611">
        <v>12</v>
      </c>
      <c r="G15611" t="s">
        <v>494</v>
      </c>
      <c r="H15611" s="4" t="str">
        <f t="shared" si="486"/>
        <v>KB1.12</v>
      </c>
      <c r="I15611" s="4" t="str">
        <f t="shared" si="487"/>
        <v>SC_UDB_KB1</v>
      </c>
    </row>
    <row r="15612" spans="1:9">
      <c r="A15612" t="s">
        <v>261</v>
      </c>
      <c r="B15612" t="s">
        <v>9875</v>
      </c>
      <c r="C15612" t="s">
        <v>8161</v>
      </c>
      <c r="D15612" t="s">
        <v>192</v>
      </c>
      <c r="F15612">
        <v>3</v>
      </c>
      <c r="G15612" t="s">
        <v>192</v>
      </c>
      <c r="H15612" s="4" t="str">
        <f t="shared" si="486"/>
        <v>KB1.3</v>
      </c>
      <c r="I15612" s="4">
        <f t="shared" si="487"/>
        <v>0</v>
      </c>
    </row>
    <row r="15613" spans="1:9">
      <c r="A15613" t="s">
        <v>261</v>
      </c>
      <c r="B15613" t="s">
        <v>9875</v>
      </c>
      <c r="C15613" t="s">
        <v>8161</v>
      </c>
      <c r="D15613" t="s">
        <v>193</v>
      </c>
      <c r="F15613">
        <v>10</v>
      </c>
      <c r="G15613" t="s">
        <v>193</v>
      </c>
      <c r="H15613" s="4" t="str">
        <f t="shared" si="486"/>
        <v>KB1.10</v>
      </c>
      <c r="I15613" s="4">
        <f t="shared" si="487"/>
        <v>0</v>
      </c>
    </row>
    <row r="15614" spans="1:9">
      <c r="A15614" t="s">
        <v>261</v>
      </c>
      <c r="B15614" t="s">
        <v>9875</v>
      </c>
      <c r="C15614" t="s">
        <v>8161</v>
      </c>
      <c r="D15614" t="s">
        <v>495</v>
      </c>
      <c r="E15614" t="s">
        <v>880</v>
      </c>
      <c r="F15614">
        <v>5</v>
      </c>
      <c r="G15614" t="s">
        <v>495</v>
      </c>
      <c r="H15614" s="4" t="str">
        <f t="shared" si="486"/>
        <v>KB1.5</v>
      </c>
      <c r="I15614" s="4" t="str">
        <f t="shared" si="487"/>
        <v>SC_VIN_BST1</v>
      </c>
    </row>
    <row r="15615" spans="1:9">
      <c r="A15615" t="s">
        <v>261</v>
      </c>
      <c r="B15615" t="s">
        <v>9875</v>
      </c>
      <c r="C15615" t="s">
        <v>8161</v>
      </c>
      <c r="D15615" t="s">
        <v>496</v>
      </c>
      <c r="E15615" t="s">
        <v>880</v>
      </c>
      <c r="F15615">
        <v>8</v>
      </c>
      <c r="G15615" t="s">
        <v>496</v>
      </c>
      <c r="H15615" s="4" t="str">
        <f t="shared" si="486"/>
        <v>KB1.8</v>
      </c>
      <c r="I15615" s="4" t="str">
        <f t="shared" si="487"/>
        <v>SC_VIN_BST1</v>
      </c>
    </row>
    <row r="15616" spans="1:9">
      <c r="A15616" t="s">
        <v>261</v>
      </c>
      <c r="B15616" t="s">
        <v>9875</v>
      </c>
      <c r="C15616" t="s">
        <v>8162</v>
      </c>
      <c r="D15616">
        <v>1</v>
      </c>
      <c r="E15616" t="s">
        <v>880</v>
      </c>
      <c r="F15616">
        <v>1</v>
      </c>
      <c r="G15616">
        <v>1</v>
      </c>
      <c r="H15616" s="4" t="str">
        <f t="shared" si="486"/>
        <v>LB1.1</v>
      </c>
      <c r="I15616" s="4" t="str">
        <f t="shared" si="487"/>
        <v>SC_VIN_BST1</v>
      </c>
    </row>
    <row r="15617" spans="1:9">
      <c r="A15617" t="s">
        <v>261</v>
      </c>
      <c r="B15617" t="s">
        <v>9875</v>
      </c>
      <c r="C15617" t="s">
        <v>8162</v>
      </c>
      <c r="D15617">
        <v>2</v>
      </c>
      <c r="E15617" t="s">
        <v>869</v>
      </c>
      <c r="F15617">
        <v>2</v>
      </c>
      <c r="G15617">
        <v>2</v>
      </c>
      <c r="H15617" s="4" t="str">
        <f t="shared" si="486"/>
        <v>LB1.2</v>
      </c>
      <c r="I15617" s="4" t="str">
        <f t="shared" si="487"/>
        <v>SC_VSW_BST1</v>
      </c>
    </row>
    <row r="15618" spans="1:9">
      <c r="A15618" t="s">
        <v>261</v>
      </c>
      <c r="B15618" t="s">
        <v>9875</v>
      </c>
      <c r="C15618" t="s">
        <v>8163</v>
      </c>
      <c r="D15618" t="s">
        <v>171</v>
      </c>
      <c r="E15618" t="s">
        <v>169</v>
      </c>
      <c r="F15618">
        <v>1</v>
      </c>
      <c r="G15618" t="s">
        <v>171</v>
      </c>
      <c r="H15618" s="4" t="str">
        <f t="shared" ref="H15618:H15681" si="488">CONCATENATE(C15618,".",F15618)</f>
        <v>LDOB2.1</v>
      </c>
      <c r="I15618" s="4" t="str">
        <f t="shared" ref="I15618:I15681" si="489">E15618</f>
        <v>DGND</v>
      </c>
    </row>
    <row r="15619" spans="1:9">
      <c r="A15619" t="s">
        <v>261</v>
      </c>
      <c r="B15619" t="s">
        <v>9875</v>
      </c>
      <c r="C15619" t="s">
        <v>8163</v>
      </c>
      <c r="D15619" t="s">
        <v>1813</v>
      </c>
      <c r="E15619" t="s">
        <v>463</v>
      </c>
      <c r="F15619">
        <v>3</v>
      </c>
      <c r="G15619" t="s">
        <v>1813</v>
      </c>
      <c r="H15619" s="4" t="str">
        <f t="shared" si="488"/>
        <v>LDOB2.3</v>
      </c>
      <c r="I15619" s="4" t="str">
        <f t="shared" si="489"/>
        <v>VDD33_ATX</v>
      </c>
    </row>
    <row r="15620" spans="1:9">
      <c r="A15620" t="s">
        <v>261</v>
      </c>
      <c r="B15620" t="s">
        <v>9875</v>
      </c>
      <c r="C15620" t="s">
        <v>8163</v>
      </c>
      <c r="D15620" t="s">
        <v>7655</v>
      </c>
      <c r="E15620" t="s">
        <v>2309</v>
      </c>
      <c r="F15620">
        <v>2</v>
      </c>
      <c r="G15620" t="s">
        <v>7655</v>
      </c>
      <c r="H15620" s="4" t="str">
        <f t="shared" si="488"/>
        <v>LDOB2.2</v>
      </c>
      <c r="I15620" s="4" t="str">
        <f t="shared" si="489"/>
        <v>SC_LDOB2_1V8</v>
      </c>
    </row>
    <row r="15621" spans="1:9">
      <c r="A15621" t="s">
        <v>261</v>
      </c>
      <c r="B15621" t="s">
        <v>9875</v>
      </c>
      <c r="C15621" t="s">
        <v>8163</v>
      </c>
      <c r="D15621" t="s">
        <v>7662</v>
      </c>
      <c r="E15621" t="s">
        <v>2309</v>
      </c>
      <c r="F15621">
        <v>4</v>
      </c>
      <c r="G15621" t="s">
        <v>7662</v>
      </c>
      <c r="H15621" s="4" t="str">
        <f t="shared" si="488"/>
        <v>LDOB2.4</v>
      </c>
      <c r="I15621" s="4" t="str">
        <f t="shared" si="489"/>
        <v>SC_LDOB2_1V8</v>
      </c>
    </row>
    <row r="15622" spans="1:9">
      <c r="A15622" t="s">
        <v>261</v>
      </c>
      <c r="B15622" t="s">
        <v>9875</v>
      </c>
      <c r="C15622" t="s">
        <v>8164</v>
      </c>
      <c r="D15622" t="s">
        <v>402</v>
      </c>
      <c r="E15622" t="s">
        <v>869</v>
      </c>
      <c r="F15622">
        <v>5</v>
      </c>
      <c r="G15622" t="s">
        <v>402</v>
      </c>
      <c r="H15622" s="4" t="str">
        <f t="shared" si="488"/>
        <v>MOS1.5</v>
      </c>
      <c r="I15622" s="4" t="str">
        <f t="shared" si="489"/>
        <v>SC_VSW_BST1</v>
      </c>
    </row>
    <row r="15623" spans="1:9">
      <c r="A15623" t="s">
        <v>261</v>
      </c>
      <c r="B15623" t="s">
        <v>9875</v>
      </c>
      <c r="C15623" t="s">
        <v>8164</v>
      </c>
      <c r="D15623" t="s">
        <v>362</v>
      </c>
      <c r="E15623" t="s">
        <v>869</v>
      </c>
      <c r="F15623">
        <v>6</v>
      </c>
      <c r="G15623" t="s">
        <v>362</v>
      </c>
      <c r="H15623" s="4" t="str">
        <f t="shared" si="488"/>
        <v>MOS1.6</v>
      </c>
      <c r="I15623" s="4" t="str">
        <f t="shared" si="489"/>
        <v>SC_VSW_BST1</v>
      </c>
    </row>
    <row r="15624" spans="1:9">
      <c r="A15624" t="s">
        <v>261</v>
      </c>
      <c r="B15624" t="s">
        <v>9875</v>
      </c>
      <c r="C15624" t="s">
        <v>8164</v>
      </c>
      <c r="D15624" t="s">
        <v>7663</v>
      </c>
      <c r="E15624" t="s">
        <v>869</v>
      </c>
      <c r="F15624">
        <v>7</v>
      </c>
      <c r="G15624" t="s">
        <v>7663</v>
      </c>
      <c r="H15624" s="4" t="str">
        <f t="shared" si="488"/>
        <v>MOS1.7</v>
      </c>
      <c r="I15624" s="4" t="str">
        <f t="shared" si="489"/>
        <v>SC_VSW_BST1</v>
      </c>
    </row>
    <row r="15625" spans="1:9">
      <c r="A15625" t="s">
        <v>261</v>
      </c>
      <c r="B15625" t="s">
        <v>9875</v>
      </c>
      <c r="C15625" t="s">
        <v>8164</v>
      </c>
      <c r="D15625" t="s">
        <v>364</v>
      </c>
      <c r="E15625" t="s">
        <v>869</v>
      </c>
      <c r="F15625">
        <v>8</v>
      </c>
      <c r="G15625" t="s">
        <v>364</v>
      </c>
      <c r="H15625" s="4" t="str">
        <f t="shared" si="488"/>
        <v>MOS1.8</v>
      </c>
      <c r="I15625" s="4" t="str">
        <f t="shared" si="489"/>
        <v>SC_VSW_BST1</v>
      </c>
    </row>
    <row r="15626" spans="1:9">
      <c r="A15626" t="s">
        <v>261</v>
      </c>
      <c r="B15626" t="s">
        <v>9875</v>
      </c>
      <c r="C15626" t="s">
        <v>8164</v>
      </c>
      <c r="D15626" t="s">
        <v>7664</v>
      </c>
      <c r="E15626" t="s">
        <v>869</v>
      </c>
      <c r="F15626" t="s">
        <v>174</v>
      </c>
      <c r="G15626" t="s">
        <v>7664</v>
      </c>
      <c r="H15626" s="4" t="str">
        <f t="shared" si="488"/>
        <v>MOS1.EP</v>
      </c>
      <c r="I15626" s="4" t="str">
        <f t="shared" si="489"/>
        <v>SC_VSW_BST1</v>
      </c>
    </row>
    <row r="15627" spans="1:9">
      <c r="A15627" t="s">
        <v>261</v>
      </c>
      <c r="B15627" t="s">
        <v>9875</v>
      </c>
      <c r="C15627" t="s">
        <v>8164</v>
      </c>
      <c r="D15627" t="s">
        <v>7665</v>
      </c>
      <c r="E15627" t="s">
        <v>870</v>
      </c>
      <c r="F15627">
        <v>4</v>
      </c>
      <c r="G15627" t="s">
        <v>7665</v>
      </c>
      <c r="H15627" s="4" t="str">
        <f t="shared" si="488"/>
        <v>MOS1.4</v>
      </c>
      <c r="I15627" s="4" t="str">
        <f t="shared" si="489"/>
        <v>SC_OUT_BST1</v>
      </c>
    </row>
    <row r="15628" spans="1:9">
      <c r="A15628" t="s">
        <v>261</v>
      </c>
      <c r="B15628" t="s">
        <v>9875</v>
      </c>
      <c r="C15628" t="s">
        <v>8164</v>
      </c>
      <c r="D15628" t="s">
        <v>464</v>
      </c>
      <c r="E15628" t="s">
        <v>871</v>
      </c>
      <c r="F15628">
        <v>1</v>
      </c>
      <c r="G15628" t="s">
        <v>464</v>
      </c>
      <c r="H15628" s="4" t="str">
        <f t="shared" si="488"/>
        <v>MOS1.1</v>
      </c>
      <c r="I15628" s="4" t="str">
        <f t="shared" si="489"/>
        <v>SC_Q1_S</v>
      </c>
    </row>
    <row r="15629" spans="1:9">
      <c r="A15629" t="s">
        <v>261</v>
      </c>
      <c r="B15629" t="s">
        <v>9875</v>
      </c>
      <c r="C15629" t="s">
        <v>8164</v>
      </c>
      <c r="D15629" t="s">
        <v>465</v>
      </c>
      <c r="E15629" t="s">
        <v>871</v>
      </c>
      <c r="F15629">
        <v>2</v>
      </c>
      <c r="G15629" t="s">
        <v>465</v>
      </c>
      <c r="H15629" s="4" t="str">
        <f t="shared" si="488"/>
        <v>MOS1.2</v>
      </c>
      <c r="I15629" s="4" t="str">
        <f t="shared" si="489"/>
        <v>SC_Q1_S</v>
      </c>
    </row>
    <row r="15630" spans="1:9">
      <c r="A15630" t="s">
        <v>261</v>
      </c>
      <c r="B15630" t="s">
        <v>9875</v>
      </c>
      <c r="C15630" t="s">
        <v>8164</v>
      </c>
      <c r="D15630" t="s">
        <v>7666</v>
      </c>
      <c r="E15630" t="s">
        <v>871</v>
      </c>
      <c r="F15630">
        <v>3</v>
      </c>
      <c r="G15630" t="s">
        <v>7666</v>
      </c>
      <c r="H15630" s="4" t="str">
        <f t="shared" si="488"/>
        <v>MOS1.3</v>
      </c>
      <c r="I15630" s="4" t="str">
        <f t="shared" si="489"/>
        <v>SC_Q1_S</v>
      </c>
    </row>
    <row r="15631" spans="1:9">
      <c r="A15631" t="s">
        <v>261</v>
      </c>
      <c r="B15631" t="s">
        <v>9875</v>
      </c>
      <c r="C15631" t="s">
        <v>8165</v>
      </c>
      <c r="D15631">
        <v>1</v>
      </c>
      <c r="E15631" t="s">
        <v>1841</v>
      </c>
      <c r="F15631">
        <v>1</v>
      </c>
      <c r="G15631">
        <v>1</v>
      </c>
      <c r="H15631" s="4" t="str">
        <f t="shared" si="488"/>
        <v>R435.1</v>
      </c>
      <c r="I15631" s="4" t="str">
        <f t="shared" si="489"/>
        <v>VDD18_ATX</v>
      </c>
    </row>
    <row r="15632" spans="1:9">
      <c r="A15632" t="s">
        <v>261</v>
      </c>
      <c r="B15632" t="s">
        <v>9875</v>
      </c>
      <c r="C15632" t="s">
        <v>8165</v>
      </c>
      <c r="D15632">
        <v>2</v>
      </c>
      <c r="E15632" t="s">
        <v>2309</v>
      </c>
      <c r="F15632">
        <v>2</v>
      </c>
      <c r="G15632">
        <v>2</v>
      </c>
      <c r="H15632" s="4" t="str">
        <f t="shared" si="488"/>
        <v>R435.2</v>
      </c>
      <c r="I15632" s="4" t="str">
        <f t="shared" si="489"/>
        <v>SC_LDOB2_1V8</v>
      </c>
    </row>
    <row r="15633" spans="1:9">
      <c r="A15633" t="s">
        <v>261</v>
      </c>
      <c r="B15633" t="s">
        <v>9875</v>
      </c>
      <c r="C15633" t="s">
        <v>8166</v>
      </c>
      <c r="D15633">
        <v>1</v>
      </c>
      <c r="E15633" t="s">
        <v>872</v>
      </c>
      <c r="F15633">
        <v>1</v>
      </c>
      <c r="G15633">
        <v>1</v>
      </c>
      <c r="H15633" s="4" t="str">
        <f t="shared" si="488"/>
        <v>RC1.1</v>
      </c>
      <c r="I15633" s="4" t="str">
        <f t="shared" si="489"/>
        <v>SC_COMP_BST1</v>
      </c>
    </row>
    <row r="15634" spans="1:9">
      <c r="A15634" t="s">
        <v>261</v>
      </c>
      <c r="B15634" t="s">
        <v>9875</v>
      </c>
      <c r="C15634" t="s">
        <v>8166</v>
      </c>
      <c r="D15634">
        <v>2</v>
      </c>
      <c r="E15634" t="s">
        <v>881</v>
      </c>
      <c r="F15634">
        <v>2</v>
      </c>
      <c r="G15634">
        <v>2</v>
      </c>
      <c r="H15634" s="4" t="str">
        <f t="shared" si="488"/>
        <v>RC1.2</v>
      </c>
      <c r="I15634" s="4" t="str">
        <f t="shared" si="489"/>
        <v>SC_COMP_RC_BST1</v>
      </c>
    </row>
    <row r="15635" spans="1:9">
      <c r="A15635" t="s">
        <v>261</v>
      </c>
      <c r="B15635" t="s">
        <v>9875</v>
      </c>
      <c r="C15635" t="s">
        <v>8167</v>
      </c>
      <c r="D15635">
        <v>1</v>
      </c>
      <c r="E15635" t="s">
        <v>874</v>
      </c>
      <c r="F15635">
        <v>1</v>
      </c>
      <c r="G15635">
        <v>1</v>
      </c>
      <c r="H15635" s="4" t="str">
        <f t="shared" si="488"/>
        <v>RFB1.1</v>
      </c>
      <c r="I15635" s="4" t="str">
        <f t="shared" si="489"/>
        <v>SC_FB_BST1</v>
      </c>
    </row>
    <row r="15636" spans="1:9">
      <c r="A15636" t="s">
        <v>261</v>
      </c>
      <c r="B15636" t="s">
        <v>9875</v>
      </c>
      <c r="C15636" t="s">
        <v>8167</v>
      </c>
      <c r="D15636">
        <v>2</v>
      </c>
      <c r="E15636" t="s">
        <v>169</v>
      </c>
      <c r="F15636">
        <v>2</v>
      </c>
      <c r="G15636">
        <v>2</v>
      </c>
      <c r="H15636" s="4" t="str">
        <f t="shared" si="488"/>
        <v>RFB1.2</v>
      </c>
      <c r="I15636" s="4" t="str">
        <f t="shared" si="489"/>
        <v>DGND</v>
      </c>
    </row>
    <row r="15637" spans="1:9">
      <c r="A15637" t="s">
        <v>261</v>
      </c>
      <c r="B15637" t="s">
        <v>9875</v>
      </c>
      <c r="C15637" t="s">
        <v>8168</v>
      </c>
      <c r="D15637">
        <v>1</v>
      </c>
      <c r="E15637" t="s">
        <v>534</v>
      </c>
      <c r="F15637">
        <v>1</v>
      </c>
      <c r="G15637">
        <v>1</v>
      </c>
      <c r="H15637" s="4" t="str">
        <f t="shared" si="488"/>
        <v>RFB2.1</v>
      </c>
      <c r="I15637" s="4" t="str">
        <f t="shared" si="489"/>
        <v>SC_VBAT_HV</v>
      </c>
    </row>
    <row r="15638" spans="1:9">
      <c r="A15638" t="s">
        <v>261</v>
      </c>
      <c r="B15638" t="s">
        <v>9875</v>
      </c>
      <c r="C15638" t="s">
        <v>8168</v>
      </c>
      <c r="D15638">
        <v>2</v>
      </c>
      <c r="E15638" t="s">
        <v>874</v>
      </c>
      <c r="F15638">
        <v>2</v>
      </c>
      <c r="G15638">
        <v>2</v>
      </c>
      <c r="H15638" s="4" t="str">
        <f t="shared" si="488"/>
        <v>RFB2.2</v>
      </c>
      <c r="I15638" s="4" t="str">
        <f t="shared" si="489"/>
        <v>SC_FB_BST1</v>
      </c>
    </row>
    <row r="15639" spans="1:9">
      <c r="A15639" t="s">
        <v>261</v>
      </c>
      <c r="B15639" t="s">
        <v>9875</v>
      </c>
      <c r="C15639" t="s">
        <v>8169</v>
      </c>
      <c r="D15639">
        <v>1</v>
      </c>
      <c r="E15639" t="s">
        <v>882</v>
      </c>
      <c r="F15639">
        <v>1</v>
      </c>
      <c r="G15639">
        <v>1</v>
      </c>
      <c r="H15639" s="4" t="str">
        <f t="shared" si="488"/>
        <v>RS1.1</v>
      </c>
      <c r="I15639" s="4" t="str">
        <f t="shared" si="489"/>
        <v>SC_R_CS_BST1</v>
      </c>
    </row>
    <row r="15640" spans="1:9">
      <c r="A15640" t="s">
        <v>261</v>
      </c>
      <c r="B15640" t="s">
        <v>9875</v>
      </c>
      <c r="C15640" t="s">
        <v>8169</v>
      </c>
      <c r="D15640">
        <v>2</v>
      </c>
      <c r="E15640" t="s">
        <v>871</v>
      </c>
      <c r="F15640">
        <v>2</v>
      </c>
      <c r="G15640">
        <v>2</v>
      </c>
      <c r="H15640" s="4" t="str">
        <f t="shared" si="488"/>
        <v>RS1.2</v>
      </c>
      <c r="I15640" s="4" t="str">
        <f t="shared" si="489"/>
        <v>SC_Q1_S</v>
      </c>
    </row>
    <row r="15641" spans="1:9">
      <c r="A15641" t="s">
        <v>261</v>
      </c>
      <c r="B15641" t="s">
        <v>9875</v>
      </c>
      <c r="C15641" t="s">
        <v>8170</v>
      </c>
      <c r="D15641">
        <v>1</v>
      </c>
      <c r="E15641" t="s">
        <v>882</v>
      </c>
      <c r="F15641">
        <v>1</v>
      </c>
      <c r="G15641">
        <v>1</v>
      </c>
      <c r="H15641" s="4" t="str">
        <f t="shared" si="488"/>
        <v>RS2.1</v>
      </c>
      <c r="I15641" s="4" t="str">
        <f t="shared" si="489"/>
        <v>SC_R_CS_BST1</v>
      </c>
    </row>
    <row r="15642" spans="1:9">
      <c r="A15642" t="s">
        <v>261</v>
      </c>
      <c r="B15642" t="s">
        <v>9875</v>
      </c>
      <c r="C15642" t="s">
        <v>8170</v>
      </c>
      <c r="D15642">
        <v>2</v>
      </c>
      <c r="E15642" t="s">
        <v>873</v>
      </c>
      <c r="F15642">
        <v>2</v>
      </c>
      <c r="G15642">
        <v>2</v>
      </c>
      <c r="H15642" s="4" t="str">
        <f t="shared" si="488"/>
        <v>RS2.2</v>
      </c>
      <c r="I15642" s="4" t="str">
        <f t="shared" si="489"/>
        <v>SC_CS_BST1</v>
      </c>
    </row>
    <row r="15643" spans="1:9">
      <c r="A15643" t="s">
        <v>261</v>
      </c>
      <c r="B15643" t="s">
        <v>9875</v>
      </c>
      <c r="C15643" t="s">
        <v>8171</v>
      </c>
      <c r="D15643">
        <v>1</v>
      </c>
      <c r="E15643" t="s">
        <v>871</v>
      </c>
      <c r="F15643">
        <v>1</v>
      </c>
      <c r="G15643">
        <v>1</v>
      </c>
      <c r="H15643" s="4" t="str">
        <f t="shared" si="488"/>
        <v>RSNS1.1</v>
      </c>
      <c r="I15643" s="4" t="str">
        <f t="shared" si="489"/>
        <v>SC_Q1_S</v>
      </c>
    </row>
    <row r="15644" spans="1:9">
      <c r="A15644" t="s">
        <v>261</v>
      </c>
      <c r="B15644" t="s">
        <v>9875</v>
      </c>
      <c r="C15644" t="s">
        <v>8171</v>
      </c>
      <c r="D15644">
        <v>2</v>
      </c>
      <c r="E15644" t="s">
        <v>169</v>
      </c>
      <c r="F15644">
        <v>2</v>
      </c>
      <c r="G15644">
        <v>2</v>
      </c>
      <c r="H15644" s="4" t="str">
        <f t="shared" si="488"/>
        <v>RSNS1.2</v>
      </c>
      <c r="I15644" s="4" t="str">
        <f t="shared" si="489"/>
        <v>DGND</v>
      </c>
    </row>
    <row r="15645" spans="1:9">
      <c r="A15645" t="s">
        <v>261</v>
      </c>
      <c r="B15645" t="s">
        <v>9875</v>
      </c>
      <c r="C15645" t="s">
        <v>8172</v>
      </c>
      <c r="D15645">
        <v>1</v>
      </c>
      <c r="E15645" t="s">
        <v>876</v>
      </c>
      <c r="F15645">
        <v>1</v>
      </c>
      <c r="G15645">
        <v>1</v>
      </c>
      <c r="H15645" s="4" t="str">
        <f t="shared" si="488"/>
        <v>RT1.1</v>
      </c>
      <c r="I15645" s="4" t="str">
        <f t="shared" si="489"/>
        <v>SC_RT_BST1</v>
      </c>
    </row>
    <row r="15646" spans="1:9">
      <c r="A15646" t="s">
        <v>261</v>
      </c>
      <c r="B15646" t="s">
        <v>9875</v>
      </c>
      <c r="C15646" t="s">
        <v>8172</v>
      </c>
      <c r="D15646">
        <v>2</v>
      </c>
      <c r="E15646" t="s">
        <v>169</v>
      </c>
      <c r="F15646">
        <v>2</v>
      </c>
      <c r="G15646">
        <v>2</v>
      </c>
      <c r="H15646" s="4" t="str">
        <f t="shared" si="488"/>
        <v>RT1.2</v>
      </c>
      <c r="I15646" s="4" t="str">
        <f t="shared" si="489"/>
        <v>DGND</v>
      </c>
    </row>
    <row r="15647" spans="1:9">
      <c r="A15647" t="s">
        <v>261</v>
      </c>
      <c r="B15647" t="s">
        <v>9875</v>
      </c>
      <c r="C15647" t="s">
        <v>8173</v>
      </c>
      <c r="D15647">
        <v>1</v>
      </c>
      <c r="E15647" t="s">
        <v>878</v>
      </c>
      <c r="F15647">
        <v>1</v>
      </c>
      <c r="G15647">
        <v>1</v>
      </c>
      <c r="H15647" s="4" t="str">
        <f t="shared" si="488"/>
        <v>RUV1.1</v>
      </c>
      <c r="I15647" s="4" t="str">
        <f t="shared" si="489"/>
        <v>SC_UVLO_BST1</v>
      </c>
    </row>
    <row r="15648" spans="1:9">
      <c r="A15648" t="s">
        <v>261</v>
      </c>
      <c r="B15648" t="s">
        <v>9875</v>
      </c>
      <c r="C15648" t="s">
        <v>8173</v>
      </c>
      <c r="D15648">
        <v>2</v>
      </c>
      <c r="E15648" t="s">
        <v>169</v>
      </c>
      <c r="F15648">
        <v>2</v>
      </c>
      <c r="G15648">
        <v>2</v>
      </c>
      <c r="H15648" s="4" t="str">
        <f t="shared" si="488"/>
        <v>RUV1.2</v>
      </c>
      <c r="I15648" s="4" t="str">
        <f t="shared" si="489"/>
        <v>DGND</v>
      </c>
    </row>
    <row r="15649" spans="1:9">
      <c r="A15649" t="s">
        <v>261</v>
      </c>
      <c r="B15649" t="s">
        <v>9875</v>
      </c>
      <c r="C15649" t="s">
        <v>8174</v>
      </c>
      <c r="D15649">
        <v>1</v>
      </c>
      <c r="E15649" t="s">
        <v>880</v>
      </c>
      <c r="F15649">
        <v>1</v>
      </c>
      <c r="G15649">
        <v>1</v>
      </c>
      <c r="H15649" s="4" t="str">
        <f t="shared" si="488"/>
        <v>RUV2.1</v>
      </c>
      <c r="I15649" s="4" t="str">
        <f t="shared" si="489"/>
        <v>SC_VIN_BST1</v>
      </c>
    </row>
    <row r="15650" spans="1:9">
      <c r="A15650" t="s">
        <v>261</v>
      </c>
      <c r="B15650" t="s">
        <v>9875</v>
      </c>
      <c r="C15650" t="s">
        <v>8174</v>
      </c>
      <c r="D15650">
        <v>2</v>
      </c>
      <c r="E15650" t="s">
        <v>878</v>
      </c>
      <c r="F15650">
        <v>2</v>
      </c>
      <c r="G15650">
        <v>2</v>
      </c>
      <c r="H15650" s="4" t="str">
        <f t="shared" si="488"/>
        <v>RUV2.2</v>
      </c>
      <c r="I15650" s="4" t="str">
        <f t="shared" si="489"/>
        <v>SC_UVLO_BST1</v>
      </c>
    </row>
    <row r="15651" spans="1:9">
      <c r="A15651" t="s">
        <v>261</v>
      </c>
      <c r="B15651" t="s">
        <v>9875</v>
      </c>
      <c r="C15651" t="s">
        <v>1841</v>
      </c>
      <c r="D15651" t="s">
        <v>173</v>
      </c>
      <c r="E15651" t="s">
        <v>1841</v>
      </c>
      <c r="F15651">
        <v>1</v>
      </c>
      <c r="G15651" t="s">
        <v>173</v>
      </c>
      <c r="H15651" s="4" t="str">
        <f t="shared" si="488"/>
        <v>VDD18_ATX.1</v>
      </c>
      <c r="I15651" s="4" t="str">
        <f t="shared" si="489"/>
        <v>VDD18_ATX</v>
      </c>
    </row>
    <row r="15652" spans="1:9">
      <c r="A15652" t="s">
        <v>261</v>
      </c>
      <c r="B15652" t="s">
        <v>8175</v>
      </c>
      <c r="C15652" t="s">
        <v>8176</v>
      </c>
      <c r="D15652">
        <v>1</v>
      </c>
      <c r="E15652" t="s">
        <v>190</v>
      </c>
      <c r="F15652">
        <v>1</v>
      </c>
      <c r="G15652">
        <v>1</v>
      </c>
      <c r="H15652" s="4" t="str">
        <f t="shared" si="488"/>
        <v>BDB1.1</v>
      </c>
      <c r="I15652" s="4" t="str">
        <f t="shared" si="489"/>
        <v>AGND</v>
      </c>
    </row>
    <row r="15653" spans="1:9">
      <c r="A15653" t="s">
        <v>261</v>
      </c>
      <c r="B15653" t="s">
        <v>8175</v>
      </c>
      <c r="C15653" t="s">
        <v>8176</v>
      </c>
      <c r="D15653">
        <v>2</v>
      </c>
      <c r="E15653" t="s">
        <v>169</v>
      </c>
      <c r="F15653">
        <v>2</v>
      </c>
      <c r="G15653">
        <v>2</v>
      </c>
      <c r="H15653" s="4" t="str">
        <f t="shared" si="488"/>
        <v>BDB1.2</v>
      </c>
      <c r="I15653" s="4" t="str">
        <f t="shared" si="489"/>
        <v>DGND</v>
      </c>
    </row>
    <row r="15654" spans="1:9">
      <c r="A15654" t="s">
        <v>261</v>
      </c>
      <c r="B15654" t="s">
        <v>8175</v>
      </c>
      <c r="C15654" t="s">
        <v>8177</v>
      </c>
      <c r="D15654">
        <v>1</v>
      </c>
      <c r="E15654" t="s">
        <v>190</v>
      </c>
      <c r="F15654">
        <v>1</v>
      </c>
      <c r="G15654">
        <v>1</v>
      </c>
      <c r="H15654" s="4" t="str">
        <f t="shared" si="488"/>
        <v>BDB2.1</v>
      </c>
      <c r="I15654" s="4" t="str">
        <f t="shared" si="489"/>
        <v>AGND</v>
      </c>
    </row>
    <row r="15655" spans="1:9">
      <c r="A15655" t="s">
        <v>261</v>
      </c>
      <c r="B15655" t="s">
        <v>8175</v>
      </c>
      <c r="C15655" t="s">
        <v>8177</v>
      </c>
      <c r="D15655">
        <v>2</v>
      </c>
      <c r="E15655" t="s">
        <v>169</v>
      </c>
      <c r="F15655">
        <v>2</v>
      </c>
      <c r="G15655">
        <v>2</v>
      </c>
      <c r="H15655" s="4" t="str">
        <f t="shared" si="488"/>
        <v>BDB2.2</v>
      </c>
      <c r="I15655" s="4" t="str">
        <f t="shared" si="489"/>
        <v>DGND</v>
      </c>
    </row>
    <row r="15656" spans="1:9">
      <c r="A15656" t="s">
        <v>261</v>
      </c>
      <c r="B15656" t="s">
        <v>8175</v>
      </c>
      <c r="C15656" t="s">
        <v>475</v>
      </c>
      <c r="D15656">
        <v>1</v>
      </c>
      <c r="E15656" t="s">
        <v>490</v>
      </c>
      <c r="F15656">
        <v>1</v>
      </c>
      <c r="G15656">
        <v>1</v>
      </c>
      <c r="H15656" s="4" t="str">
        <f t="shared" si="488"/>
        <v>CB1.1</v>
      </c>
      <c r="I15656" s="4" t="str">
        <f t="shared" si="489"/>
        <v>VP12</v>
      </c>
    </row>
    <row r="15657" spans="1:9">
      <c r="A15657" t="s">
        <v>261</v>
      </c>
      <c r="B15657" t="s">
        <v>8175</v>
      </c>
      <c r="C15657" t="s">
        <v>475</v>
      </c>
      <c r="D15657">
        <v>2</v>
      </c>
      <c r="E15657" t="s">
        <v>169</v>
      </c>
      <c r="F15657">
        <v>2</v>
      </c>
      <c r="G15657">
        <v>2</v>
      </c>
      <c r="H15657" s="4" t="str">
        <f t="shared" si="488"/>
        <v>CB1.2</v>
      </c>
      <c r="I15657" s="4" t="str">
        <f t="shared" si="489"/>
        <v>DGND</v>
      </c>
    </row>
    <row r="15658" spans="1:9">
      <c r="A15658" t="s">
        <v>261</v>
      </c>
      <c r="B15658" t="s">
        <v>8175</v>
      </c>
      <c r="C15658" t="s">
        <v>476</v>
      </c>
      <c r="D15658">
        <v>1</v>
      </c>
      <c r="E15658" t="s">
        <v>490</v>
      </c>
      <c r="F15658">
        <v>1</v>
      </c>
      <c r="G15658">
        <v>1</v>
      </c>
      <c r="H15658" s="4" t="str">
        <f t="shared" si="488"/>
        <v>CB2.1</v>
      </c>
      <c r="I15658" s="4" t="str">
        <f t="shared" si="489"/>
        <v>VP12</v>
      </c>
    </row>
    <row r="15659" spans="1:9">
      <c r="A15659" t="s">
        <v>261</v>
      </c>
      <c r="B15659" t="s">
        <v>8175</v>
      </c>
      <c r="C15659" t="s">
        <v>476</v>
      </c>
      <c r="D15659">
        <v>2</v>
      </c>
      <c r="E15659" t="s">
        <v>169</v>
      </c>
      <c r="F15659">
        <v>2</v>
      </c>
      <c r="G15659">
        <v>2</v>
      </c>
      <c r="H15659" s="4" t="str">
        <f t="shared" si="488"/>
        <v>CB2.2</v>
      </c>
      <c r="I15659" s="4" t="str">
        <f t="shared" si="489"/>
        <v>DGND</v>
      </c>
    </row>
    <row r="15660" spans="1:9">
      <c r="A15660" t="s">
        <v>261</v>
      </c>
      <c r="B15660" t="s">
        <v>8175</v>
      </c>
      <c r="C15660" t="s">
        <v>8178</v>
      </c>
      <c r="D15660">
        <v>1</v>
      </c>
      <c r="E15660" t="s">
        <v>865</v>
      </c>
      <c r="F15660">
        <v>1</v>
      </c>
      <c r="G15660">
        <v>1</v>
      </c>
      <c r="H15660" s="4" t="str">
        <f t="shared" si="488"/>
        <v>CB3.1</v>
      </c>
      <c r="I15660" s="4" t="str">
        <f t="shared" si="489"/>
        <v>VP5</v>
      </c>
    </row>
    <row r="15661" spans="1:9">
      <c r="A15661" t="s">
        <v>261</v>
      </c>
      <c r="B15661" t="s">
        <v>8175</v>
      </c>
      <c r="C15661" t="s">
        <v>8178</v>
      </c>
      <c r="D15661">
        <v>2</v>
      </c>
      <c r="E15661" t="s">
        <v>169</v>
      </c>
      <c r="F15661">
        <v>2</v>
      </c>
      <c r="G15661">
        <v>2</v>
      </c>
      <c r="H15661" s="4" t="str">
        <f t="shared" si="488"/>
        <v>CB3.2</v>
      </c>
      <c r="I15661" s="4" t="str">
        <f t="shared" si="489"/>
        <v>DGND</v>
      </c>
    </row>
    <row r="15662" spans="1:9">
      <c r="A15662" t="s">
        <v>261</v>
      </c>
      <c r="B15662" t="s">
        <v>8175</v>
      </c>
      <c r="C15662" t="s">
        <v>8179</v>
      </c>
      <c r="D15662">
        <v>1</v>
      </c>
      <c r="E15662" t="s">
        <v>865</v>
      </c>
      <c r="F15662">
        <v>1</v>
      </c>
      <c r="G15662">
        <v>1</v>
      </c>
      <c r="H15662" s="4" t="str">
        <f t="shared" si="488"/>
        <v>CB4.1</v>
      </c>
      <c r="I15662" s="4" t="str">
        <f t="shared" si="489"/>
        <v>VP5</v>
      </c>
    </row>
    <row r="15663" spans="1:9">
      <c r="A15663" t="s">
        <v>261</v>
      </c>
      <c r="B15663" t="s">
        <v>8175</v>
      </c>
      <c r="C15663" t="s">
        <v>8179</v>
      </c>
      <c r="D15663">
        <v>2</v>
      </c>
      <c r="E15663" t="s">
        <v>169</v>
      </c>
      <c r="F15663">
        <v>2</v>
      </c>
      <c r="G15663">
        <v>2</v>
      </c>
      <c r="H15663" s="4" t="str">
        <f t="shared" si="488"/>
        <v>CB4.2</v>
      </c>
      <c r="I15663" s="4" t="str">
        <f t="shared" si="489"/>
        <v>DGND</v>
      </c>
    </row>
    <row r="15664" spans="1:9">
      <c r="A15664" t="s">
        <v>261</v>
      </c>
      <c r="B15664" t="s">
        <v>8175</v>
      </c>
      <c r="C15664" t="s">
        <v>8180</v>
      </c>
      <c r="D15664">
        <v>1</v>
      </c>
      <c r="E15664" t="s">
        <v>865</v>
      </c>
      <c r="F15664">
        <v>1</v>
      </c>
      <c r="G15664">
        <v>1</v>
      </c>
      <c r="H15664" s="4" t="str">
        <f t="shared" si="488"/>
        <v>CB5.1</v>
      </c>
      <c r="I15664" s="4" t="str">
        <f t="shared" si="489"/>
        <v>VP5</v>
      </c>
    </row>
    <row r="15665" spans="1:9">
      <c r="A15665" t="s">
        <v>261</v>
      </c>
      <c r="B15665" t="s">
        <v>8175</v>
      </c>
      <c r="C15665" t="s">
        <v>8180</v>
      </c>
      <c r="D15665">
        <v>2</v>
      </c>
      <c r="E15665" t="s">
        <v>169</v>
      </c>
      <c r="F15665">
        <v>2</v>
      </c>
      <c r="G15665">
        <v>2</v>
      </c>
      <c r="H15665" s="4" t="str">
        <f t="shared" si="488"/>
        <v>CB5.2</v>
      </c>
      <c r="I15665" s="4" t="str">
        <f t="shared" si="489"/>
        <v>DGND</v>
      </c>
    </row>
    <row r="15666" spans="1:9">
      <c r="A15666" t="s">
        <v>261</v>
      </c>
      <c r="B15666" t="s">
        <v>8175</v>
      </c>
      <c r="C15666" t="s">
        <v>8181</v>
      </c>
      <c r="D15666">
        <v>1</v>
      </c>
      <c r="E15666" t="s">
        <v>169</v>
      </c>
      <c r="F15666">
        <v>1</v>
      </c>
      <c r="G15666">
        <v>1</v>
      </c>
      <c r="H15666" s="4" t="str">
        <f t="shared" si="488"/>
        <v>CB8.1</v>
      </c>
      <c r="I15666" s="4" t="str">
        <f t="shared" si="489"/>
        <v>DGND</v>
      </c>
    </row>
    <row r="15667" spans="1:9">
      <c r="A15667" t="s">
        <v>261</v>
      </c>
      <c r="B15667" t="s">
        <v>8175</v>
      </c>
      <c r="C15667" t="s">
        <v>8181</v>
      </c>
      <c r="D15667">
        <v>2</v>
      </c>
      <c r="E15667" t="s">
        <v>884</v>
      </c>
      <c r="F15667">
        <v>2</v>
      </c>
      <c r="G15667">
        <v>2</v>
      </c>
      <c r="H15667" s="4" t="str">
        <f t="shared" si="488"/>
        <v>CB8.2</v>
      </c>
      <c r="I15667" s="4" t="str">
        <f t="shared" si="489"/>
        <v>VN15</v>
      </c>
    </row>
    <row r="15668" spans="1:9">
      <c r="A15668" t="s">
        <v>261</v>
      </c>
      <c r="B15668" t="s">
        <v>8175</v>
      </c>
      <c r="C15668" t="s">
        <v>8182</v>
      </c>
      <c r="D15668">
        <v>1</v>
      </c>
      <c r="E15668" t="s">
        <v>885</v>
      </c>
      <c r="F15668">
        <v>1</v>
      </c>
      <c r="G15668">
        <v>1</v>
      </c>
      <c r="H15668" s="4" t="str">
        <f t="shared" si="488"/>
        <v>CB9.1</v>
      </c>
      <c r="I15668" s="4" t="str">
        <f t="shared" si="489"/>
        <v>VP15</v>
      </c>
    </row>
    <row r="15669" spans="1:9">
      <c r="A15669" t="s">
        <v>261</v>
      </c>
      <c r="B15669" t="s">
        <v>8175</v>
      </c>
      <c r="C15669" t="s">
        <v>8182</v>
      </c>
      <c r="D15669">
        <v>2</v>
      </c>
      <c r="E15669" t="s">
        <v>169</v>
      </c>
      <c r="F15669">
        <v>2</v>
      </c>
      <c r="G15669">
        <v>2</v>
      </c>
      <c r="H15669" s="4" t="str">
        <f t="shared" si="488"/>
        <v>CB9.2</v>
      </c>
      <c r="I15669" s="4" t="str">
        <f t="shared" si="489"/>
        <v>DGND</v>
      </c>
    </row>
    <row r="15670" spans="1:9">
      <c r="A15670" t="s">
        <v>261</v>
      </c>
      <c r="B15670" t="s">
        <v>8175</v>
      </c>
      <c r="C15670" t="s">
        <v>8183</v>
      </c>
      <c r="D15670">
        <v>1</v>
      </c>
      <c r="E15670" t="s">
        <v>885</v>
      </c>
      <c r="F15670">
        <v>1</v>
      </c>
      <c r="G15670">
        <v>1</v>
      </c>
      <c r="H15670" s="4" t="str">
        <f t="shared" si="488"/>
        <v>CB10.1</v>
      </c>
      <c r="I15670" s="4" t="str">
        <f t="shared" si="489"/>
        <v>VP15</v>
      </c>
    </row>
    <row r="15671" spans="1:9">
      <c r="A15671" t="s">
        <v>261</v>
      </c>
      <c r="B15671" t="s">
        <v>8175</v>
      </c>
      <c r="C15671" t="s">
        <v>8183</v>
      </c>
      <c r="D15671">
        <v>2</v>
      </c>
      <c r="E15671" t="s">
        <v>169</v>
      </c>
      <c r="F15671">
        <v>2</v>
      </c>
      <c r="G15671">
        <v>2</v>
      </c>
      <c r="H15671" s="4" t="str">
        <f t="shared" si="488"/>
        <v>CB10.2</v>
      </c>
      <c r="I15671" s="4" t="str">
        <f t="shared" si="489"/>
        <v>DGND</v>
      </c>
    </row>
    <row r="15672" spans="1:9">
      <c r="A15672" t="s">
        <v>261</v>
      </c>
      <c r="B15672" t="s">
        <v>8175</v>
      </c>
      <c r="C15672" t="s">
        <v>8184</v>
      </c>
      <c r="D15672">
        <v>1</v>
      </c>
      <c r="E15672" t="s">
        <v>169</v>
      </c>
      <c r="F15672">
        <v>1</v>
      </c>
      <c r="G15672">
        <v>1</v>
      </c>
      <c r="H15672" s="4" t="str">
        <f t="shared" si="488"/>
        <v>CB11.1</v>
      </c>
      <c r="I15672" s="4" t="str">
        <f t="shared" si="489"/>
        <v>DGND</v>
      </c>
    </row>
    <row r="15673" spans="1:9">
      <c r="A15673" t="s">
        <v>261</v>
      </c>
      <c r="B15673" t="s">
        <v>8175</v>
      </c>
      <c r="C15673" t="s">
        <v>8184</v>
      </c>
      <c r="D15673">
        <v>2</v>
      </c>
      <c r="E15673" t="s">
        <v>884</v>
      </c>
      <c r="F15673">
        <v>2</v>
      </c>
      <c r="G15673">
        <v>2</v>
      </c>
      <c r="H15673" s="4" t="str">
        <f t="shared" si="488"/>
        <v>CB11.2</v>
      </c>
      <c r="I15673" s="4" t="str">
        <f t="shared" si="489"/>
        <v>VN15</v>
      </c>
    </row>
    <row r="15674" spans="1:9">
      <c r="A15674" t="s">
        <v>261</v>
      </c>
      <c r="B15674" t="s">
        <v>8175</v>
      </c>
      <c r="C15674" t="s">
        <v>8185</v>
      </c>
      <c r="D15674" t="s">
        <v>7667</v>
      </c>
      <c r="E15674" t="s">
        <v>886</v>
      </c>
      <c r="F15674">
        <v>1</v>
      </c>
      <c r="G15674" t="s">
        <v>7667</v>
      </c>
      <c r="H15674" s="4" t="str">
        <f t="shared" si="488"/>
        <v>LDB1.1</v>
      </c>
      <c r="I15674" s="4" t="str">
        <f t="shared" si="489"/>
        <v>VP12_RLD</v>
      </c>
    </row>
    <row r="15675" spans="1:9">
      <c r="A15675" t="s">
        <v>261</v>
      </c>
      <c r="B15675" t="s">
        <v>8175</v>
      </c>
      <c r="C15675" t="s">
        <v>8185</v>
      </c>
      <c r="D15675" t="s">
        <v>170</v>
      </c>
      <c r="E15675" t="s">
        <v>169</v>
      </c>
      <c r="F15675">
        <v>2</v>
      </c>
      <c r="G15675" t="s">
        <v>170</v>
      </c>
      <c r="H15675" s="4" t="str">
        <f t="shared" si="488"/>
        <v>LDB1.2</v>
      </c>
      <c r="I15675" s="4" t="str">
        <f t="shared" si="489"/>
        <v>DGND</v>
      </c>
    </row>
    <row r="15676" spans="1:9">
      <c r="A15676" t="s">
        <v>261</v>
      </c>
      <c r="B15676" t="s">
        <v>8175</v>
      </c>
      <c r="C15676" t="s">
        <v>8186</v>
      </c>
      <c r="D15676" t="s">
        <v>7667</v>
      </c>
      <c r="E15676" t="s">
        <v>887</v>
      </c>
      <c r="F15676">
        <v>1</v>
      </c>
      <c r="G15676" t="s">
        <v>7667</v>
      </c>
      <c r="H15676" s="4" t="str">
        <f t="shared" si="488"/>
        <v>LDB2.1</v>
      </c>
      <c r="I15676" s="4" t="str">
        <f t="shared" si="489"/>
        <v>VP5_RLD</v>
      </c>
    </row>
    <row r="15677" spans="1:9">
      <c r="A15677" t="s">
        <v>261</v>
      </c>
      <c r="B15677" t="s">
        <v>8175</v>
      </c>
      <c r="C15677" t="s">
        <v>8186</v>
      </c>
      <c r="D15677" t="s">
        <v>170</v>
      </c>
      <c r="E15677" t="s">
        <v>169</v>
      </c>
      <c r="F15677">
        <v>2</v>
      </c>
      <c r="G15677" t="s">
        <v>170</v>
      </c>
      <c r="H15677" s="4" t="str">
        <f t="shared" si="488"/>
        <v>LDB2.2</v>
      </c>
      <c r="I15677" s="4" t="str">
        <f t="shared" si="489"/>
        <v>DGND</v>
      </c>
    </row>
    <row r="15678" spans="1:9">
      <c r="A15678" t="s">
        <v>261</v>
      </c>
      <c r="B15678" t="s">
        <v>8175</v>
      </c>
      <c r="C15678" t="s">
        <v>8187</v>
      </c>
      <c r="D15678" t="s">
        <v>7667</v>
      </c>
      <c r="E15678" t="s">
        <v>888</v>
      </c>
      <c r="F15678">
        <v>1</v>
      </c>
      <c r="G15678" t="s">
        <v>7667</v>
      </c>
      <c r="H15678" s="4" t="str">
        <f t="shared" si="488"/>
        <v>LDB3.1</v>
      </c>
      <c r="I15678" s="4" t="str">
        <f t="shared" si="489"/>
        <v>VP15_RLD</v>
      </c>
    </row>
    <row r="15679" spans="1:9">
      <c r="A15679" t="s">
        <v>261</v>
      </c>
      <c r="B15679" t="s">
        <v>8175</v>
      </c>
      <c r="C15679" t="s">
        <v>8187</v>
      </c>
      <c r="D15679" t="s">
        <v>170</v>
      </c>
      <c r="E15679" t="s">
        <v>169</v>
      </c>
      <c r="F15679">
        <v>2</v>
      </c>
      <c r="G15679" t="s">
        <v>170</v>
      </c>
      <c r="H15679" s="4" t="str">
        <f t="shared" si="488"/>
        <v>LDB3.2</v>
      </c>
      <c r="I15679" s="4" t="str">
        <f t="shared" si="489"/>
        <v>DGND</v>
      </c>
    </row>
    <row r="15680" spans="1:9">
      <c r="A15680" t="s">
        <v>261</v>
      </c>
      <c r="B15680" t="s">
        <v>8175</v>
      </c>
      <c r="C15680" t="s">
        <v>8188</v>
      </c>
      <c r="D15680" t="s">
        <v>7667</v>
      </c>
      <c r="E15680" t="s">
        <v>889</v>
      </c>
      <c r="F15680">
        <v>1</v>
      </c>
      <c r="G15680" t="s">
        <v>7667</v>
      </c>
      <c r="H15680" s="4" t="str">
        <f t="shared" si="488"/>
        <v>LDB4.1</v>
      </c>
      <c r="I15680" s="4" t="str">
        <f t="shared" si="489"/>
        <v>VN15_RLD</v>
      </c>
    </row>
    <row r="15681" spans="1:9">
      <c r="A15681" t="s">
        <v>261</v>
      </c>
      <c r="B15681" t="s">
        <v>8175</v>
      </c>
      <c r="C15681" t="s">
        <v>8188</v>
      </c>
      <c r="D15681" t="s">
        <v>170</v>
      </c>
      <c r="E15681" t="s">
        <v>884</v>
      </c>
      <c r="F15681">
        <v>2</v>
      </c>
      <c r="G15681" t="s">
        <v>170</v>
      </c>
      <c r="H15681" s="4" t="str">
        <f t="shared" si="488"/>
        <v>LDB4.2</v>
      </c>
      <c r="I15681" s="4" t="str">
        <f t="shared" si="489"/>
        <v>VN15</v>
      </c>
    </row>
    <row r="15682" spans="1:9">
      <c r="A15682" t="s">
        <v>261</v>
      </c>
      <c r="B15682" t="s">
        <v>8175</v>
      </c>
      <c r="C15682" t="s">
        <v>8189</v>
      </c>
      <c r="D15682">
        <v>1</v>
      </c>
      <c r="E15682" t="s">
        <v>490</v>
      </c>
      <c r="F15682">
        <v>1</v>
      </c>
      <c r="G15682">
        <v>1</v>
      </c>
      <c r="H15682" s="4" t="str">
        <f t="shared" ref="H15682:H15745" si="490">CONCATENATE(C15682,".",F15682)</f>
        <v>RB1.1</v>
      </c>
      <c r="I15682" s="4" t="str">
        <f t="shared" ref="I15682:I15745" si="491">E15682</f>
        <v>VP12</v>
      </c>
    </row>
    <row r="15683" spans="1:9">
      <c r="A15683" t="s">
        <v>261</v>
      </c>
      <c r="B15683" t="s">
        <v>8175</v>
      </c>
      <c r="C15683" t="s">
        <v>8189</v>
      </c>
      <c r="D15683">
        <v>2</v>
      </c>
      <c r="E15683" t="s">
        <v>886</v>
      </c>
      <c r="F15683">
        <v>2</v>
      </c>
      <c r="G15683">
        <v>2</v>
      </c>
      <c r="H15683" s="4" t="str">
        <f t="shared" si="490"/>
        <v>RB1.2</v>
      </c>
      <c r="I15683" s="4" t="str">
        <f t="shared" si="491"/>
        <v>VP12_RLD</v>
      </c>
    </row>
    <row r="15684" spans="1:9">
      <c r="A15684" t="s">
        <v>261</v>
      </c>
      <c r="B15684" t="s">
        <v>8175</v>
      </c>
      <c r="C15684" t="s">
        <v>8190</v>
      </c>
      <c r="D15684">
        <v>1</v>
      </c>
      <c r="E15684" t="s">
        <v>865</v>
      </c>
      <c r="F15684">
        <v>1</v>
      </c>
      <c r="G15684">
        <v>1</v>
      </c>
      <c r="H15684" s="4" t="str">
        <f t="shared" si="490"/>
        <v>RB2.1</v>
      </c>
      <c r="I15684" s="4" t="str">
        <f t="shared" si="491"/>
        <v>VP5</v>
      </c>
    </row>
    <row r="15685" spans="1:9">
      <c r="A15685" t="s">
        <v>261</v>
      </c>
      <c r="B15685" t="s">
        <v>8175</v>
      </c>
      <c r="C15685" t="s">
        <v>8190</v>
      </c>
      <c r="D15685">
        <v>2</v>
      </c>
      <c r="E15685" t="s">
        <v>887</v>
      </c>
      <c r="F15685">
        <v>2</v>
      </c>
      <c r="G15685">
        <v>2</v>
      </c>
      <c r="H15685" s="4" t="str">
        <f t="shared" si="490"/>
        <v>RB2.2</v>
      </c>
      <c r="I15685" s="4" t="str">
        <f t="shared" si="491"/>
        <v>VP5_RLD</v>
      </c>
    </row>
    <row r="15686" spans="1:9">
      <c r="A15686" t="s">
        <v>261</v>
      </c>
      <c r="B15686" t="s">
        <v>8175</v>
      </c>
      <c r="C15686" t="s">
        <v>8191</v>
      </c>
      <c r="D15686">
        <v>1</v>
      </c>
      <c r="E15686" t="s">
        <v>885</v>
      </c>
      <c r="F15686">
        <v>1</v>
      </c>
      <c r="G15686">
        <v>1</v>
      </c>
      <c r="H15686" s="4" t="str">
        <f t="shared" si="490"/>
        <v>RB5.1</v>
      </c>
      <c r="I15686" s="4" t="str">
        <f t="shared" si="491"/>
        <v>VP15</v>
      </c>
    </row>
    <row r="15687" spans="1:9">
      <c r="A15687" t="s">
        <v>261</v>
      </c>
      <c r="B15687" t="s">
        <v>8175</v>
      </c>
      <c r="C15687" t="s">
        <v>8191</v>
      </c>
      <c r="D15687">
        <v>2</v>
      </c>
      <c r="E15687" t="s">
        <v>888</v>
      </c>
      <c r="F15687">
        <v>2</v>
      </c>
      <c r="G15687">
        <v>2</v>
      </c>
      <c r="H15687" s="4" t="str">
        <f t="shared" si="490"/>
        <v>RB5.2</v>
      </c>
      <c r="I15687" s="4" t="str">
        <f t="shared" si="491"/>
        <v>VP15_RLD</v>
      </c>
    </row>
    <row r="15688" spans="1:9">
      <c r="A15688" t="s">
        <v>261</v>
      </c>
      <c r="B15688" t="s">
        <v>8175</v>
      </c>
      <c r="C15688" t="s">
        <v>8192</v>
      </c>
      <c r="D15688">
        <v>1</v>
      </c>
      <c r="E15688" t="s">
        <v>169</v>
      </c>
      <c r="F15688">
        <v>1</v>
      </c>
      <c r="G15688">
        <v>1</v>
      </c>
      <c r="H15688" s="4" t="str">
        <f t="shared" si="490"/>
        <v>RB6.1</v>
      </c>
      <c r="I15688" s="4" t="str">
        <f t="shared" si="491"/>
        <v>DGND</v>
      </c>
    </row>
    <row r="15689" spans="1:9">
      <c r="A15689" t="s">
        <v>261</v>
      </c>
      <c r="B15689" t="s">
        <v>8175</v>
      </c>
      <c r="C15689" t="s">
        <v>8192</v>
      </c>
      <c r="D15689">
        <v>2</v>
      </c>
      <c r="E15689" t="s">
        <v>889</v>
      </c>
      <c r="F15689">
        <v>2</v>
      </c>
      <c r="G15689">
        <v>2</v>
      </c>
      <c r="H15689" s="4" t="str">
        <f t="shared" si="490"/>
        <v>RB6.2</v>
      </c>
      <c r="I15689" s="4" t="str">
        <f t="shared" si="491"/>
        <v>VN15_RLD</v>
      </c>
    </row>
    <row r="15690" spans="1:9">
      <c r="A15690" t="s">
        <v>261</v>
      </c>
      <c r="B15690" t="s">
        <v>8175</v>
      </c>
      <c r="C15690" t="s">
        <v>8193</v>
      </c>
      <c r="D15690" t="s">
        <v>173</v>
      </c>
      <c r="E15690" t="s">
        <v>884</v>
      </c>
      <c r="F15690">
        <v>1</v>
      </c>
      <c r="G15690" t="s">
        <v>173</v>
      </c>
      <c r="H15690" s="4" t="str">
        <f t="shared" si="490"/>
        <v>TP_VN15.1</v>
      </c>
      <c r="I15690" s="4" t="str">
        <f t="shared" si="491"/>
        <v>VN15</v>
      </c>
    </row>
    <row r="15691" spans="1:9">
      <c r="A15691" t="s">
        <v>261</v>
      </c>
      <c r="B15691" t="s">
        <v>8175</v>
      </c>
      <c r="C15691" t="s">
        <v>8194</v>
      </c>
      <c r="D15691" t="s">
        <v>173</v>
      </c>
      <c r="E15691" t="s">
        <v>865</v>
      </c>
      <c r="F15691">
        <v>1</v>
      </c>
      <c r="G15691" t="s">
        <v>173</v>
      </c>
      <c r="H15691" s="4" t="str">
        <f t="shared" si="490"/>
        <v>TP_VP5.1</v>
      </c>
      <c r="I15691" s="4" t="str">
        <f t="shared" si="491"/>
        <v>VP5</v>
      </c>
    </row>
    <row r="15692" spans="1:9">
      <c r="A15692" t="s">
        <v>261</v>
      </c>
      <c r="B15692" t="s">
        <v>8175</v>
      </c>
      <c r="C15692" t="s">
        <v>8195</v>
      </c>
      <c r="D15692" t="s">
        <v>173</v>
      </c>
      <c r="E15692" t="s">
        <v>490</v>
      </c>
      <c r="F15692">
        <v>1</v>
      </c>
      <c r="G15692" t="s">
        <v>173</v>
      </c>
      <c r="H15692" s="4" t="str">
        <f t="shared" si="490"/>
        <v>TP_VP12.1</v>
      </c>
      <c r="I15692" s="4" t="str">
        <f t="shared" si="491"/>
        <v>VP12</v>
      </c>
    </row>
    <row r="15693" spans="1:9">
      <c r="A15693" t="s">
        <v>261</v>
      </c>
      <c r="B15693" t="s">
        <v>8175</v>
      </c>
      <c r="C15693" t="s">
        <v>8196</v>
      </c>
      <c r="D15693" t="s">
        <v>173</v>
      </c>
      <c r="E15693" t="s">
        <v>885</v>
      </c>
      <c r="F15693">
        <v>1</v>
      </c>
      <c r="G15693" t="s">
        <v>173</v>
      </c>
      <c r="H15693" s="4" t="str">
        <f t="shared" si="490"/>
        <v>TP_VP15.1</v>
      </c>
      <c r="I15693" s="4" t="str">
        <f t="shared" si="491"/>
        <v>VP15</v>
      </c>
    </row>
    <row r="15694" spans="1:9">
      <c r="A15694" t="s">
        <v>261</v>
      </c>
      <c r="B15694" t="s">
        <v>8197</v>
      </c>
      <c r="C15694" t="s">
        <v>8198</v>
      </c>
      <c r="D15694">
        <v>1</v>
      </c>
      <c r="E15694" t="s">
        <v>234</v>
      </c>
      <c r="F15694">
        <v>1</v>
      </c>
      <c r="G15694">
        <v>1</v>
      </c>
      <c r="H15694" s="4" t="str">
        <f t="shared" si="490"/>
        <v>INN_50_P1.1</v>
      </c>
      <c r="I15694" s="4" t="str">
        <f t="shared" si="491"/>
        <v>S1_INNER_50_1INCH</v>
      </c>
    </row>
    <row r="15695" spans="1:9">
      <c r="A15695" t="s">
        <v>261</v>
      </c>
      <c r="B15695" t="s">
        <v>8197</v>
      </c>
      <c r="C15695" t="s">
        <v>8198</v>
      </c>
      <c r="D15695" t="s">
        <v>175</v>
      </c>
      <c r="E15695" t="s">
        <v>169</v>
      </c>
      <c r="F15695" t="s">
        <v>175</v>
      </c>
      <c r="G15695" t="s">
        <v>175</v>
      </c>
      <c r="H15695" s="4" t="str">
        <f t="shared" si="490"/>
        <v>INN_50_P1.G1</v>
      </c>
      <c r="I15695" s="4" t="str">
        <f t="shared" si="491"/>
        <v>DGND</v>
      </c>
    </row>
    <row r="15696" spans="1:9">
      <c r="A15696" t="s">
        <v>261</v>
      </c>
      <c r="B15696" t="s">
        <v>8197</v>
      </c>
      <c r="C15696" t="s">
        <v>8198</v>
      </c>
      <c r="D15696" t="s">
        <v>176</v>
      </c>
      <c r="E15696" t="s">
        <v>169</v>
      </c>
      <c r="F15696" t="s">
        <v>176</v>
      </c>
      <c r="G15696" t="s">
        <v>176</v>
      </c>
      <c r="H15696" s="4" t="str">
        <f t="shared" si="490"/>
        <v>INN_50_P1.G2</v>
      </c>
      <c r="I15696" s="4" t="str">
        <f t="shared" si="491"/>
        <v>DGND</v>
      </c>
    </row>
    <row r="15697" spans="1:9">
      <c r="A15697" t="s">
        <v>261</v>
      </c>
      <c r="B15697" t="s">
        <v>8197</v>
      </c>
      <c r="C15697" t="s">
        <v>8198</v>
      </c>
      <c r="D15697" t="s">
        <v>177</v>
      </c>
      <c r="E15697" t="s">
        <v>169</v>
      </c>
      <c r="F15697" t="s">
        <v>177</v>
      </c>
      <c r="G15697" t="s">
        <v>177</v>
      </c>
      <c r="H15697" s="4" t="str">
        <f t="shared" si="490"/>
        <v>INN_50_P1.G3</v>
      </c>
      <c r="I15697" s="4" t="str">
        <f t="shared" si="491"/>
        <v>DGND</v>
      </c>
    </row>
    <row r="15698" spans="1:9">
      <c r="A15698" t="s">
        <v>261</v>
      </c>
      <c r="B15698" t="s">
        <v>8197</v>
      </c>
      <c r="C15698" t="s">
        <v>8198</v>
      </c>
      <c r="D15698" t="s">
        <v>178</v>
      </c>
      <c r="E15698" t="s">
        <v>169</v>
      </c>
      <c r="F15698" t="s">
        <v>178</v>
      </c>
      <c r="G15698" t="s">
        <v>178</v>
      </c>
      <c r="H15698" s="4" t="str">
        <f t="shared" si="490"/>
        <v>INN_50_P1.G4</v>
      </c>
      <c r="I15698" s="4" t="str">
        <f t="shared" si="491"/>
        <v>DGND</v>
      </c>
    </row>
    <row r="15699" spans="1:9">
      <c r="A15699" t="s">
        <v>261</v>
      </c>
      <c r="B15699" t="s">
        <v>8197</v>
      </c>
      <c r="C15699" t="s">
        <v>8199</v>
      </c>
      <c r="D15699">
        <v>1</v>
      </c>
      <c r="E15699" t="s">
        <v>234</v>
      </c>
      <c r="F15699">
        <v>1</v>
      </c>
      <c r="G15699">
        <v>1</v>
      </c>
      <c r="H15699" s="4" t="str">
        <f t="shared" si="490"/>
        <v>INN_50_P2.1</v>
      </c>
      <c r="I15699" s="4" t="str">
        <f t="shared" si="491"/>
        <v>S1_INNER_50_1INCH</v>
      </c>
    </row>
    <row r="15700" spans="1:9">
      <c r="A15700" t="s">
        <v>261</v>
      </c>
      <c r="B15700" t="s">
        <v>8197</v>
      </c>
      <c r="C15700" t="s">
        <v>8199</v>
      </c>
      <c r="D15700" t="s">
        <v>175</v>
      </c>
      <c r="E15700" t="s">
        <v>169</v>
      </c>
      <c r="F15700" t="s">
        <v>175</v>
      </c>
      <c r="G15700" t="s">
        <v>175</v>
      </c>
      <c r="H15700" s="4" t="str">
        <f t="shared" si="490"/>
        <v>INN_50_P2.G1</v>
      </c>
      <c r="I15700" s="4" t="str">
        <f t="shared" si="491"/>
        <v>DGND</v>
      </c>
    </row>
    <row r="15701" spans="1:9">
      <c r="A15701" t="s">
        <v>261</v>
      </c>
      <c r="B15701" t="s">
        <v>8197</v>
      </c>
      <c r="C15701" t="s">
        <v>8199</v>
      </c>
      <c r="D15701" t="s">
        <v>176</v>
      </c>
      <c r="E15701" t="s">
        <v>169</v>
      </c>
      <c r="F15701" t="s">
        <v>176</v>
      </c>
      <c r="G15701" t="s">
        <v>176</v>
      </c>
      <c r="H15701" s="4" t="str">
        <f t="shared" si="490"/>
        <v>INN_50_P2.G2</v>
      </c>
      <c r="I15701" s="4" t="str">
        <f t="shared" si="491"/>
        <v>DGND</v>
      </c>
    </row>
    <row r="15702" spans="1:9">
      <c r="A15702" t="s">
        <v>261</v>
      </c>
      <c r="B15702" t="s">
        <v>8197</v>
      </c>
      <c r="C15702" t="s">
        <v>8199</v>
      </c>
      <c r="D15702" t="s">
        <v>177</v>
      </c>
      <c r="E15702" t="s">
        <v>169</v>
      </c>
      <c r="F15702" t="s">
        <v>177</v>
      </c>
      <c r="G15702" t="s">
        <v>177</v>
      </c>
      <c r="H15702" s="4" t="str">
        <f t="shared" si="490"/>
        <v>INN_50_P2.G3</v>
      </c>
      <c r="I15702" s="4" t="str">
        <f t="shared" si="491"/>
        <v>DGND</v>
      </c>
    </row>
    <row r="15703" spans="1:9">
      <c r="A15703" t="s">
        <v>261</v>
      </c>
      <c r="B15703" t="s">
        <v>8197</v>
      </c>
      <c r="C15703" t="s">
        <v>8199</v>
      </c>
      <c r="D15703" t="s">
        <v>178</v>
      </c>
      <c r="E15703" t="s">
        <v>169</v>
      </c>
      <c r="F15703" t="s">
        <v>178</v>
      </c>
      <c r="G15703" t="s">
        <v>178</v>
      </c>
      <c r="H15703" s="4" t="str">
        <f t="shared" si="490"/>
        <v>INN_50_P2.G4</v>
      </c>
      <c r="I15703" s="4" t="str">
        <f t="shared" si="491"/>
        <v>DGND</v>
      </c>
    </row>
    <row r="15704" spans="1:9">
      <c r="A15704" t="s">
        <v>261</v>
      </c>
      <c r="B15704" t="s">
        <v>8197</v>
      </c>
      <c r="C15704" t="s">
        <v>8200</v>
      </c>
      <c r="D15704">
        <v>1</v>
      </c>
      <c r="E15704" t="s">
        <v>235</v>
      </c>
      <c r="F15704">
        <v>1</v>
      </c>
      <c r="G15704">
        <v>1</v>
      </c>
      <c r="H15704" s="4" t="str">
        <f t="shared" si="490"/>
        <v>INN_50_P3.1</v>
      </c>
      <c r="I15704" s="4" t="str">
        <f t="shared" si="491"/>
        <v>S1_INNER_50_2INCH</v>
      </c>
    </row>
    <row r="15705" spans="1:9">
      <c r="A15705" t="s">
        <v>261</v>
      </c>
      <c r="B15705" t="s">
        <v>8197</v>
      </c>
      <c r="C15705" t="s">
        <v>8200</v>
      </c>
      <c r="D15705" t="s">
        <v>175</v>
      </c>
      <c r="E15705" t="s">
        <v>169</v>
      </c>
      <c r="F15705" t="s">
        <v>175</v>
      </c>
      <c r="G15705" t="s">
        <v>175</v>
      </c>
      <c r="H15705" s="4" t="str">
        <f t="shared" si="490"/>
        <v>INN_50_P3.G1</v>
      </c>
      <c r="I15705" s="4" t="str">
        <f t="shared" si="491"/>
        <v>DGND</v>
      </c>
    </row>
    <row r="15706" spans="1:9">
      <c r="A15706" t="s">
        <v>261</v>
      </c>
      <c r="B15706" t="s">
        <v>8197</v>
      </c>
      <c r="C15706" t="s">
        <v>8200</v>
      </c>
      <c r="D15706" t="s">
        <v>176</v>
      </c>
      <c r="E15706" t="s">
        <v>169</v>
      </c>
      <c r="F15706" t="s">
        <v>176</v>
      </c>
      <c r="G15706" t="s">
        <v>176</v>
      </c>
      <c r="H15706" s="4" t="str">
        <f t="shared" si="490"/>
        <v>INN_50_P3.G2</v>
      </c>
      <c r="I15706" s="4" t="str">
        <f t="shared" si="491"/>
        <v>DGND</v>
      </c>
    </row>
    <row r="15707" spans="1:9">
      <c r="A15707" t="s">
        <v>261</v>
      </c>
      <c r="B15707" t="s">
        <v>8197</v>
      </c>
      <c r="C15707" t="s">
        <v>8200</v>
      </c>
      <c r="D15707" t="s">
        <v>177</v>
      </c>
      <c r="E15707" t="s">
        <v>169</v>
      </c>
      <c r="F15707" t="s">
        <v>177</v>
      </c>
      <c r="G15707" t="s">
        <v>177</v>
      </c>
      <c r="H15707" s="4" t="str">
        <f t="shared" si="490"/>
        <v>INN_50_P3.G3</v>
      </c>
      <c r="I15707" s="4" t="str">
        <f t="shared" si="491"/>
        <v>DGND</v>
      </c>
    </row>
    <row r="15708" spans="1:9">
      <c r="A15708" t="s">
        <v>261</v>
      </c>
      <c r="B15708" t="s">
        <v>8197</v>
      </c>
      <c r="C15708" t="s">
        <v>8200</v>
      </c>
      <c r="D15708" t="s">
        <v>178</v>
      </c>
      <c r="E15708" t="s">
        <v>169</v>
      </c>
      <c r="F15708" t="s">
        <v>178</v>
      </c>
      <c r="G15708" t="s">
        <v>178</v>
      </c>
      <c r="H15708" s="4" t="str">
        <f t="shared" si="490"/>
        <v>INN_50_P3.G4</v>
      </c>
      <c r="I15708" s="4" t="str">
        <f t="shared" si="491"/>
        <v>DGND</v>
      </c>
    </row>
    <row r="15709" spans="1:9">
      <c r="A15709" t="s">
        <v>261</v>
      </c>
      <c r="B15709" t="s">
        <v>8197</v>
      </c>
      <c r="C15709" t="s">
        <v>8201</v>
      </c>
      <c r="D15709">
        <v>1</v>
      </c>
      <c r="E15709" t="s">
        <v>235</v>
      </c>
      <c r="F15709">
        <v>1</v>
      </c>
      <c r="G15709">
        <v>1</v>
      </c>
      <c r="H15709" s="4" t="str">
        <f t="shared" si="490"/>
        <v>INN_50_P4.1</v>
      </c>
      <c r="I15709" s="4" t="str">
        <f t="shared" si="491"/>
        <v>S1_INNER_50_2INCH</v>
      </c>
    </row>
    <row r="15710" spans="1:9">
      <c r="A15710" t="s">
        <v>261</v>
      </c>
      <c r="B15710" t="s">
        <v>8197</v>
      </c>
      <c r="C15710" t="s">
        <v>8201</v>
      </c>
      <c r="D15710" t="s">
        <v>175</v>
      </c>
      <c r="E15710" t="s">
        <v>169</v>
      </c>
      <c r="F15710" t="s">
        <v>175</v>
      </c>
      <c r="G15710" t="s">
        <v>175</v>
      </c>
      <c r="H15710" s="4" t="str">
        <f t="shared" si="490"/>
        <v>INN_50_P4.G1</v>
      </c>
      <c r="I15710" s="4" t="str">
        <f t="shared" si="491"/>
        <v>DGND</v>
      </c>
    </row>
    <row r="15711" spans="1:9">
      <c r="A15711" t="s">
        <v>261</v>
      </c>
      <c r="B15711" t="s">
        <v>8197</v>
      </c>
      <c r="C15711" t="s">
        <v>8201</v>
      </c>
      <c r="D15711" t="s">
        <v>176</v>
      </c>
      <c r="E15711" t="s">
        <v>169</v>
      </c>
      <c r="F15711" t="s">
        <v>176</v>
      </c>
      <c r="G15711" t="s">
        <v>176</v>
      </c>
      <c r="H15711" s="4" t="str">
        <f t="shared" si="490"/>
        <v>INN_50_P4.G2</v>
      </c>
      <c r="I15711" s="4" t="str">
        <f t="shared" si="491"/>
        <v>DGND</v>
      </c>
    </row>
    <row r="15712" spans="1:9">
      <c r="A15712" t="s">
        <v>261</v>
      </c>
      <c r="B15712" t="s">
        <v>8197</v>
      </c>
      <c r="C15712" t="s">
        <v>8201</v>
      </c>
      <c r="D15712" t="s">
        <v>177</v>
      </c>
      <c r="E15712" t="s">
        <v>169</v>
      </c>
      <c r="F15712" t="s">
        <v>177</v>
      </c>
      <c r="G15712" t="s">
        <v>177</v>
      </c>
      <c r="H15712" s="4" t="str">
        <f t="shared" si="490"/>
        <v>INN_50_P4.G3</v>
      </c>
      <c r="I15712" s="4" t="str">
        <f t="shared" si="491"/>
        <v>DGND</v>
      </c>
    </row>
    <row r="15713" spans="1:9">
      <c r="A15713" t="s">
        <v>261</v>
      </c>
      <c r="B15713" t="s">
        <v>8197</v>
      </c>
      <c r="C15713" t="s">
        <v>8201</v>
      </c>
      <c r="D15713" t="s">
        <v>178</v>
      </c>
      <c r="E15713" t="s">
        <v>169</v>
      </c>
      <c r="F15713" t="s">
        <v>178</v>
      </c>
      <c r="G15713" t="s">
        <v>178</v>
      </c>
      <c r="H15713" s="4" t="str">
        <f t="shared" si="490"/>
        <v>INN_50_P4.G4</v>
      </c>
      <c r="I15713" s="4" t="str">
        <f t="shared" si="491"/>
        <v>DGND</v>
      </c>
    </row>
    <row r="15714" spans="1:9">
      <c r="A15714" t="s">
        <v>261</v>
      </c>
      <c r="B15714" t="s">
        <v>8197</v>
      </c>
      <c r="C15714" t="s">
        <v>8202</v>
      </c>
      <c r="D15714">
        <v>1</v>
      </c>
      <c r="E15714" t="s">
        <v>2310</v>
      </c>
      <c r="F15714">
        <v>1</v>
      </c>
      <c r="G15714">
        <v>1</v>
      </c>
      <c r="H15714" s="4" t="str">
        <f t="shared" si="490"/>
        <v>INN_85_P1+.1</v>
      </c>
      <c r="I15714" s="4" t="str">
        <f t="shared" si="491"/>
        <v>S1_INN_85_1INCH+</v>
      </c>
    </row>
    <row r="15715" spans="1:9">
      <c r="A15715" t="s">
        <v>261</v>
      </c>
      <c r="B15715" t="s">
        <v>8197</v>
      </c>
      <c r="C15715" t="s">
        <v>8202</v>
      </c>
      <c r="D15715" t="s">
        <v>175</v>
      </c>
      <c r="E15715" t="s">
        <v>169</v>
      </c>
      <c r="F15715" t="s">
        <v>175</v>
      </c>
      <c r="G15715" t="s">
        <v>175</v>
      </c>
      <c r="H15715" s="4" t="str">
        <f t="shared" si="490"/>
        <v>INN_85_P1+.G1</v>
      </c>
      <c r="I15715" s="4" t="str">
        <f t="shared" si="491"/>
        <v>DGND</v>
      </c>
    </row>
    <row r="15716" spans="1:9">
      <c r="A15716" t="s">
        <v>261</v>
      </c>
      <c r="B15716" t="s">
        <v>8197</v>
      </c>
      <c r="C15716" t="s">
        <v>8202</v>
      </c>
      <c r="D15716" t="s">
        <v>176</v>
      </c>
      <c r="E15716" t="s">
        <v>169</v>
      </c>
      <c r="F15716" t="s">
        <v>176</v>
      </c>
      <c r="G15716" t="s">
        <v>176</v>
      </c>
      <c r="H15716" s="4" t="str">
        <f t="shared" si="490"/>
        <v>INN_85_P1+.G2</v>
      </c>
      <c r="I15716" s="4" t="str">
        <f t="shared" si="491"/>
        <v>DGND</v>
      </c>
    </row>
    <row r="15717" spans="1:9">
      <c r="A15717" t="s">
        <v>261</v>
      </c>
      <c r="B15717" t="s">
        <v>8197</v>
      </c>
      <c r="C15717" t="s">
        <v>8202</v>
      </c>
      <c r="D15717" t="s">
        <v>177</v>
      </c>
      <c r="E15717" t="s">
        <v>169</v>
      </c>
      <c r="F15717" t="s">
        <v>177</v>
      </c>
      <c r="G15717" t="s">
        <v>177</v>
      </c>
      <c r="H15717" s="4" t="str">
        <f t="shared" si="490"/>
        <v>INN_85_P1+.G3</v>
      </c>
      <c r="I15717" s="4" t="str">
        <f t="shared" si="491"/>
        <v>DGND</v>
      </c>
    </row>
    <row r="15718" spans="1:9">
      <c r="A15718" t="s">
        <v>261</v>
      </c>
      <c r="B15718" t="s">
        <v>8197</v>
      </c>
      <c r="C15718" t="s">
        <v>8202</v>
      </c>
      <c r="D15718" t="s">
        <v>178</v>
      </c>
      <c r="E15718" t="s">
        <v>169</v>
      </c>
      <c r="F15718" t="s">
        <v>178</v>
      </c>
      <c r="G15718" t="s">
        <v>178</v>
      </c>
      <c r="H15718" s="4" t="str">
        <f t="shared" si="490"/>
        <v>INN_85_P1+.G4</v>
      </c>
      <c r="I15718" s="4" t="str">
        <f t="shared" si="491"/>
        <v>DGND</v>
      </c>
    </row>
    <row r="15719" spans="1:9">
      <c r="A15719" t="s">
        <v>261</v>
      </c>
      <c r="B15719" t="s">
        <v>8197</v>
      </c>
      <c r="C15719" t="s">
        <v>8203</v>
      </c>
      <c r="D15719">
        <v>1</v>
      </c>
      <c r="E15719" t="s">
        <v>2311</v>
      </c>
      <c r="F15719">
        <v>1</v>
      </c>
      <c r="G15719">
        <v>1</v>
      </c>
      <c r="H15719" s="4" t="str">
        <f t="shared" si="490"/>
        <v>INN_85_P1-.1</v>
      </c>
      <c r="I15719" s="4" t="str">
        <f t="shared" si="491"/>
        <v>S1_INN_85_1INCH-</v>
      </c>
    </row>
    <row r="15720" spans="1:9">
      <c r="A15720" t="s">
        <v>261</v>
      </c>
      <c r="B15720" t="s">
        <v>8197</v>
      </c>
      <c r="C15720" t="s">
        <v>8203</v>
      </c>
      <c r="D15720" t="s">
        <v>175</v>
      </c>
      <c r="E15720" t="s">
        <v>169</v>
      </c>
      <c r="F15720" t="s">
        <v>175</v>
      </c>
      <c r="G15720" t="s">
        <v>175</v>
      </c>
      <c r="H15720" s="4" t="str">
        <f t="shared" si="490"/>
        <v>INN_85_P1-.G1</v>
      </c>
      <c r="I15720" s="4" t="str">
        <f t="shared" si="491"/>
        <v>DGND</v>
      </c>
    </row>
    <row r="15721" spans="1:9">
      <c r="A15721" t="s">
        <v>261</v>
      </c>
      <c r="B15721" t="s">
        <v>8197</v>
      </c>
      <c r="C15721" t="s">
        <v>8203</v>
      </c>
      <c r="D15721" t="s">
        <v>176</v>
      </c>
      <c r="E15721" t="s">
        <v>169</v>
      </c>
      <c r="F15721" t="s">
        <v>176</v>
      </c>
      <c r="G15721" t="s">
        <v>176</v>
      </c>
      <c r="H15721" s="4" t="str">
        <f t="shared" si="490"/>
        <v>INN_85_P1-.G2</v>
      </c>
      <c r="I15721" s="4" t="str">
        <f t="shared" si="491"/>
        <v>DGND</v>
      </c>
    </row>
    <row r="15722" spans="1:9">
      <c r="A15722" t="s">
        <v>261</v>
      </c>
      <c r="B15722" t="s">
        <v>8197</v>
      </c>
      <c r="C15722" t="s">
        <v>8203</v>
      </c>
      <c r="D15722" t="s">
        <v>177</v>
      </c>
      <c r="E15722" t="s">
        <v>169</v>
      </c>
      <c r="F15722" t="s">
        <v>177</v>
      </c>
      <c r="G15722" t="s">
        <v>177</v>
      </c>
      <c r="H15722" s="4" t="str">
        <f t="shared" si="490"/>
        <v>INN_85_P1-.G3</v>
      </c>
      <c r="I15722" s="4" t="str">
        <f t="shared" si="491"/>
        <v>DGND</v>
      </c>
    </row>
    <row r="15723" spans="1:9">
      <c r="A15723" t="s">
        <v>261</v>
      </c>
      <c r="B15723" t="s">
        <v>8197</v>
      </c>
      <c r="C15723" t="s">
        <v>8203</v>
      </c>
      <c r="D15723" t="s">
        <v>178</v>
      </c>
      <c r="E15723" t="s">
        <v>169</v>
      </c>
      <c r="F15723" t="s">
        <v>178</v>
      </c>
      <c r="G15723" t="s">
        <v>178</v>
      </c>
      <c r="H15723" s="4" t="str">
        <f t="shared" si="490"/>
        <v>INN_85_P1-.G4</v>
      </c>
      <c r="I15723" s="4" t="str">
        <f t="shared" si="491"/>
        <v>DGND</v>
      </c>
    </row>
    <row r="15724" spans="1:9">
      <c r="A15724" t="s">
        <v>261</v>
      </c>
      <c r="B15724" t="s">
        <v>8197</v>
      </c>
      <c r="C15724" t="s">
        <v>8204</v>
      </c>
      <c r="D15724">
        <v>1</v>
      </c>
      <c r="E15724" t="s">
        <v>2310</v>
      </c>
      <c r="F15724">
        <v>1</v>
      </c>
      <c r="G15724">
        <v>1</v>
      </c>
      <c r="H15724" s="4" t="str">
        <f t="shared" si="490"/>
        <v>INN_85_P2+.1</v>
      </c>
      <c r="I15724" s="4" t="str">
        <f t="shared" si="491"/>
        <v>S1_INN_85_1INCH+</v>
      </c>
    </row>
    <row r="15725" spans="1:9">
      <c r="A15725" t="s">
        <v>261</v>
      </c>
      <c r="B15725" t="s">
        <v>8197</v>
      </c>
      <c r="C15725" t="s">
        <v>8204</v>
      </c>
      <c r="D15725" t="s">
        <v>175</v>
      </c>
      <c r="E15725" t="s">
        <v>169</v>
      </c>
      <c r="F15725" t="s">
        <v>175</v>
      </c>
      <c r="G15725" t="s">
        <v>175</v>
      </c>
      <c r="H15725" s="4" t="str">
        <f t="shared" si="490"/>
        <v>INN_85_P2+.G1</v>
      </c>
      <c r="I15725" s="4" t="str">
        <f t="shared" si="491"/>
        <v>DGND</v>
      </c>
    </row>
    <row r="15726" spans="1:9">
      <c r="A15726" t="s">
        <v>261</v>
      </c>
      <c r="B15726" t="s">
        <v>8197</v>
      </c>
      <c r="C15726" t="s">
        <v>8204</v>
      </c>
      <c r="D15726" t="s">
        <v>176</v>
      </c>
      <c r="E15726" t="s">
        <v>169</v>
      </c>
      <c r="F15726" t="s">
        <v>176</v>
      </c>
      <c r="G15726" t="s">
        <v>176</v>
      </c>
      <c r="H15726" s="4" t="str">
        <f t="shared" si="490"/>
        <v>INN_85_P2+.G2</v>
      </c>
      <c r="I15726" s="4" t="str">
        <f t="shared" si="491"/>
        <v>DGND</v>
      </c>
    </row>
    <row r="15727" spans="1:9">
      <c r="A15727" t="s">
        <v>261</v>
      </c>
      <c r="B15727" t="s">
        <v>8197</v>
      </c>
      <c r="C15727" t="s">
        <v>8204</v>
      </c>
      <c r="D15727" t="s">
        <v>177</v>
      </c>
      <c r="E15727" t="s">
        <v>169</v>
      </c>
      <c r="F15727" t="s">
        <v>177</v>
      </c>
      <c r="G15727" t="s">
        <v>177</v>
      </c>
      <c r="H15727" s="4" t="str">
        <f t="shared" si="490"/>
        <v>INN_85_P2+.G3</v>
      </c>
      <c r="I15727" s="4" t="str">
        <f t="shared" si="491"/>
        <v>DGND</v>
      </c>
    </row>
    <row r="15728" spans="1:9">
      <c r="A15728" t="s">
        <v>261</v>
      </c>
      <c r="B15728" t="s">
        <v>8197</v>
      </c>
      <c r="C15728" t="s">
        <v>8204</v>
      </c>
      <c r="D15728" t="s">
        <v>178</v>
      </c>
      <c r="E15728" t="s">
        <v>169</v>
      </c>
      <c r="F15728" t="s">
        <v>178</v>
      </c>
      <c r="G15728" t="s">
        <v>178</v>
      </c>
      <c r="H15728" s="4" t="str">
        <f t="shared" si="490"/>
        <v>INN_85_P2+.G4</v>
      </c>
      <c r="I15728" s="4" t="str">
        <f t="shared" si="491"/>
        <v>DGND</v>
      </c>
    </row>
    <row r="15729" spans="1:9">
      <c r="A15729" t="s">
        <v>261</v>
      </c>
      <c r="B15729" t="s">
        <v>8197</v>
      </c>
      <c r="C15729" t="s">
        <v>8205</v>
      </c>
      <c r="D15729">
        <v>1</v>
      </c>
      <c r="E15729" t="s">
        <v>2311</v>
      </c>
      <c r="F15729">
        <v>1</v>
      </c>
      <c r="G15729">
        <v>1</v>
      </c>
      <c r="H15729" s="4" t="str">
        <f t="shared" si="490"/>
        <v>INN_85_P2-.1</v>
      </c>
      <c r="I15729" s="4" t="str">
        <f t="shared" si="491"/>
        <v>S1_INN_85_1INCH-</v>
      </c>
    </row>
    <row r="15730" spans="1:9">
      <c r="A15730" t="s">
        <v>261</v>
      </c>
      <c r="B15730" t="s">
        <v>8197</v>
      </c>
      <c r="C15730" t="s">
        <v>8205</v>
      </c>
      <c r="D15730" t="s">
        <v>175</v>
      </c>
      <c r="E15730" t="s">
        <v>169</v>
      </c>
      <c r="F15730" t="s">
        <v>175</v>
      </c>
      <c r="G15730" t="s">
        <v>175</v>
      </c>
      <c r="H15730" s="4" t="str">
        <f t="shared" si="490"/>
        <v>INN_85_P2-.G1</v>
      </c>
      <c r="I15730" s="4" t="str">
        <f t="shared" si="491"/>
        <v>DGND</v>
      </c>
    </row>
    <row r="15731" spans="1:9">
      <c r="A15731" t="s">
        <v>261</v>
      </c>
      <c r="B15731" t="s">
        <v>8197</v>
      </c>
      <c r="C15731" t="s">
        <v>8205</v>
      </c>
      <c r="D15731" t="s">
        <v>176</v>
      </c>
      <c r="E15731" t="s">
        <v>169</v>
      </c>
      <c r="F15731" t="s">
        <v>176</v>
      </c>
      <c r="G15731" t="s">
        <v>176</v>
      </c>
      <c r="H15731" s="4" t="str">
        <f t="shared" si="490"/>
        <v>INN_85_P2-.G2</v>
      </c>
      <c r="I15731" s="4" t="str">
        <f t="shared" si="491"/>
        <v>DGND</v>
      </c>
    </row>
    <row r="15732" spans="1:9">
      <c r="A15732" t="s">
        <v>261</v>
      </c>
      <c r="B15732" t="s">
        <v>8197</v>
      </c>
      <c r="C15732" t="s">
        <v>8205</v>
      </c>
      <c r="D15732" t="s">
        <v>177</v>
      </c>
      <c r="E15732" t="s">
        <v>169</v>
      </c>
      <c r="F15732" t="s">
        <v>177</v>
      </c>
      <c r="G15732" t="s">
        <v>177</v>
      </c>
      <c r="H15732" s="4" t="str">
        <f t="shared" si="490"/>
        <v>INN_85_P2-.G3</v>
      </c>
      <c r="I15732" s="4" t="str">
        <f t="shared" si="491"/>
        <v>DGND</v>
      </c>
    </row>
    <row r="15733" spans="1:9">
      <c r="A15733" t="s">
        <v>261</v>
      </c>
      <c r="B15733" t="s">
        <v>8197</v>
      </c>
      <c r="C15733" t="s">
        <v>8205</v>
      </c>
      <c r="D15733" t="s">
        <v>178</v>
      </c>
      <c r="E15733" t="s">
        <v>169</v>
      </c>
      <c r="F15733" t="s">
        <v>178</v>
      </c>
      <c r="G15733" t="s">
        <v>178</v>
      </c>
      <c r="H15733" s="4" t="str">
        <f t="shared" si="490"/>
        <v>INN_85_P2-.G4</v>
      </c>
      <c r="I15733" s="4" t="str">
        <f t="shared" si="491"/>
        <v>DGND</v>
      </c>
    </row>
    <row r="15734" spans="1:9">
      <c r="A15734" t="s">
        <v>261</v>
      </c>
      <c r="B15734" t="s">
        <v>8197</v>
      </c>
      <c r="C15734" t="s">
        <v>8206</v>
      </c>
      <c r="D15734">
        <v>1</v>
      </c>
      <c r="E15734" t="s">
        <v>236</v>
      </c>
      <c r="F15734">
        <v>1</v>
      </c>
      <c r="G15734">
        <v>1</v>
      </c>
      <c r="H15734" s="4" t="str">
        <f t="shared" si="490"/>
        <v>INN_100_P1+.1</v>
      </c>
      <c r="I15734" s="4" t="str">
        <f t="shared" si="491"/>
        <v>S1_INN_100_1INCH+</v>
      </c>
    </row>
    <row r="15735" spans="1:9">
      <c r="A15735" t="s">
        <v>261</v>
      </c>
      <c r="B15735" t="s">
        <v>8197</v>
      </c>
      <c r="C15735" t="s">
        <v>8206</v>
      </c>
      <c r="D15735" t="s">
        <v>175</v>
      </c>
      <c r="E15735" t="s">
        <v>169</v>
      </c>
      <c r="F15735" t="s">
        <v>175</v>
      </c>
      <c r="G15735" t="s">
        <v>175</v>
      </c>
      <c r="H15735" s="4" t="str">
        <f t="shared" si="490"/>
        <v>INN_100_P1+.G1</v>
      </c>
      <c r="I15735" s="4" t="str">
        <f t="shared" si="491"/>
        <v>DGND</v>
      </c>
    </row>
    <row r="15736" spans="1:9">
      <c r="A15736" t="s">
        <v>261</v>
      </c>
      <c r="B15736" t="s">
        <v>8197</v>
      </c>
      <c r="C15736" t="s">
        <v>8206</v>
      </c>
      <c r="D15736" t="s">
        <v>176</v>
      </c>
      <c r="E15736" t="s">
        <v>169</v>
      </c>
      <c r="F15736" t="s">
        <v>176</v>
      </c>
      <c r="G15736" t="s">
        <v>176</v>
      </c>
      <c r="H15736" s="4" t="str">
        <f t="shared" si="490"/>
        <v>INN_100_P1+.G2</v>
      </c>
      <c r="I15736" s="4" t="str">
        <f t="shared" si="491"/>
        <v>DGND</v>
      </c>
    </row>
    <row r="15737" spans="1:9">
      <c r="A15737" t="s">
        <v>261</v>
      </c>
      <c r="B15737" t="s">
        <v>8197</v>
      </c>
      <c r="C15737" t="s">
        <v>8206</v>
      </c>
      <c r="D15737" t="s">
        <v>177</v>
      </c>
      <c r="E15737" t="s">
        <v>169</v>
      </c>
      <c r="F15737" t="s">
        <v>177</v>
      </c>
      <c r="G15737" t="s">
        <v>177</v>
      </c>
      <c r="H15737" s="4" t="str">
        <f t="shared" si="490"/>
        <v>INN_100_P1+.G3</v>
      </c>
      <c r="I15737" s="4" t="str">
        <f t="shared" si="491"/>
        <v>DGND</v>
      </c>
    </row>
    <row r="15738" spans="1:9">
      <c r="A15738" t="s">
        <v>261</v>
      </c>
      <c r="B15738" t="s">
        <v>8197</v>
      </c>
      <c r="C15738" t="s">
        <v>8206</v>
      </c>
      <c r="D15738" t="s">
        <v>178</v>
      </c>
      <c r="E15738" t="s">
        <v>169</v>
      </c>
      <c r="F15738" t="s">
        <v>178</v>
      </c>
      <c r="G15738" t="s">
        <v>178</v>
      </c>
      <c r="H15738" s="4" t="str">
        <f t="shared" si="490"/>
        <v>INN_100_P1+.G4</v>
      </c>
      <c r="I15738" s="4" t="str">
        <f t="shared" si="491"/>
        <v>DGND</v>
      </c>
    </row>
    <row r="15739" spans="1:9">
      <c r="A15739" t="s">
        <v>261</v>
      </c>
      <c r="B15739" t="s">
        <v>8197</v>
      </c>
      <c r="C15739" t="s">
        <v>8207</v>
      </c>
      <c r="D15739">
        <v>1</v>
      </c>
      <c r="E15739" t="s">
        <v>237</v>
      </c>
      <c r="F15739">
        <v>1</v>
      </c>
      <c r="G15739">
        <v>1</v>
      </c>
      <c r="H15739" s="4" t="str">
        <f t="shared" si="490"/>
        <v>INN_100_P1-.1</v>
      </c>
      <c r="I15739" s="4" t="str">
        <f t="shared" si="491"/>
        <v>S1_INN_100_1INCH-</v>
      </c>
    </row>
    <row r="15740" spans="1:9">
      <c r="A15740" t="s">
        <v>261</v>
      </c>
      <c r="B15740" t="s">
        <v>8197</v>
      </c>
      <c r="C15740" t="s">
        <v>8207</v>
      </c>
      <c r="D15740" t="s">
        <v>175</v>
      </c>
      <c r="E15740" t="s">
        <v>169</v>
      </c>
      <c r="F15740" t="s">
        <v>175</v>
      </c>
      <c r="G15740" t="s">
        <v>175</v>
      </c>
      <c r="H15740" s="4" t="str">
        <f t="shared" si="490"/>
        <v>INN_100_P1-.G1</v>
      </c>
      <c r="I15740" s="4" t="str">
        <f t="shared" si="491"/>
        <v>DGND</v>
      </c>
    </row>
    <row r="15741" spans="1:9">
      <c r="A15741" t="s">
        <v>261</v>
      </c>
      <c r="B15741" t="s">
        <v>8197</v>
      </c>
      <c r="C15741" t="s">
        <v>8207</v>
      </c>
      <c r="D15741" t="s">
        <v>176</v>
      </c>
      <c r="E15741" t="s">
        <v>169</v>
      </c>
      <c r="F15741" t="s">
        <v>176</v>
      </c>
      <c r="G15741" t="s">
        <v>176</v>
      </c>
      <c r="H15741" s="4" t="str">
        <f t="shared" si="490"/>
        <v>INN_100_P1-.G2</v>
      </c>
      <c r="I15741" s="4" t="str">
        <f t="shared" si="491"/>
        <v>DGND</v>
      </c>
    </row>
    <row r="15742" spans="1:9">
      <c r="A15742" t="s">
        <v>261</v>
      </c>
      <c r="B15742" t="s">
        <v>8197</v>
      </c>
      <c r="C15742" t="s">
        <v>8207</v>
      </c>
      <c r="D15742" t="s">
        <v>177</v>
      </c>
      <c r="E15742" t="s">
        <v>169</v>
      </c>
      <c r="F15742" t="s">
        <v>177</v>
      </c>
      <c r="G15742" t="s">
        <v>177</v>
      </c>
      <c r="H15742" s="4" t="str">
        <f t="shared" si="490"/>
        <v>INN_100_P1-.G3</v>
      </c>
      <c r="I15742" s="4" t="str">
        <f t="shared" si="491"/>
        <v>DGND</v>
      </c>
    </row>
    <row r="15743" spans="1:9">
      <c r="A15743" t="s">
        <v>261</v>
      </c>
      <c r="B15743" t="s">
        <v>8197</v>
      </c>
      <c r="C15743" t="s">
        <v>8207</v>
      </c>
      <c r="D15743" t="s">
        <v>178</v>
      </c>
      <c r="E15743" t="s">
        <v>169</v>
      </c>
      <c r="F15743" t="s">
        <v>178</v>
      </c>
      <c r="G15743" t="s">
        <v>178</v>
      </c>
      <c r="H15743" s="4" t="str">
        <f t="shared" si="490"/>
        <v>INN_100_P1-.G4</v>
      </c>
      <c r="I15743" s="4" t="str">
        <f t="shared" si="491"/>
        <v>DGND</v>
      </c>
    </row>
    <row r="15744" spans="1:9">
      <c r="A15744" t="s">
        <v>261</v>
      </c>
      <c r="B15744" t="s">
        <v>8197</v>
      </c>
      <c r="C15744" t="s">
        <v>8208</v>
      </c>
      <c r="D15744">
        <v>1</v>
      </c>
      <c r="E15744" t="s">
        <v>236</v>
      </c>
      <c r="F15744">
        <v>1</v>
      </c>
      <c r="G15744">
        <v>1</v>
      </c>
      <c r="H15744" s="4" t="str">
        <f t="shared" si="490"/>
        <v>INN_100_P2+.1</v>
      </c>
      <c r="I15744" s="4" t="str">
        <f t="shared" si="491"/>
        <v>S1_INN_100_1INCH+</v>
      </c>
    </row>
    <row r="15745" spans="1:9">
      <c r="A15745" t="s">
        <v>261</v>
      </c>
      <c r="B15745" t="s">
        <v>8197</v>
      </c>
      <c r="C15745" t="s">
        <v>8208</v>
      </c>
      <c r="D15745" t="s">
        <v>175</v>
      </c>
      <c r="E15745" t="s">
        <v>169</v>
      </c>
      <c r="F15745" t="s">
        <v>175</v>
      </c>
      <c r="G15745" t="s">
        <v>175</v>
      </c>
      <c r="H15745" s="4" t="str">
        <f t="shared" si="490"/>
        <v>INN_100_P2+.G1</v>
      </c>
      <c r="I15745" s="4" t="str">
        <f t="shared" si="491"/>
        <v>DGND</v>
      </c>
    </row>
    <row r="15746" spans="1:9">
      <c r="A15746" t="s">
        <v>261</v>
      </c>
      <c r="B15746" t="s">
        <v>8197</v>
      </c>
      <c r="C15746" t="s">
        <v>8208</v>
      </c>
      <c r="D15746" t="s">
        <v>176</v>
      </c>
      <c r="E15746" t="s">
        <v>169</v>
      </c>
      <c r="F15746" t="s">
        <v>176</v>
      </c>
      <c r="G15746" t="s">
        <v>176</v>
      </c>
      <c r="H15746" s="4" t="str">
        <f t="shared" ref="H15746:H15809" si="492">CONCATENATE(C15746,".",F15746)</f>
        <v>INN_100_P2+.G2</v>
      </c>
      <c r="I15746" s="4" t="str">
        <f t="shared" ref="I15746:I15809" si="493">E15746</f>
        <v>DGND</v>
      </c>
    </row>
    <row r="15747" spans="1:9">
      <c r="A15747" t="s">
        <v>261</v>
      </c>
      <c r="B15747" t="s">
        <v>8197</v>
      </c>
      <c r="C15747" t="s">
        <v>8208</v>
      </c>
      <c r="D15747" t="s">
        <v>177</v>
      </c>
      <c r="E15747" t="s">
        <v>169</v>
      </c>
      <c r="F15747" t="s">
        <v>177</v>
      </c>
      <c r="G15747" t="s">
        <v>177</v>
      </c>
      <c r="H15747" s="4" t="str">
        <f t="shared" si="492"/>
        <v>INN_100_P2+.G3</v>
      </c>
      <c r="I15747" s="4" t="str">
        <f t="shared" si="493"/>
        <v>DGND</v>
      </c>
    </row>
    <row r="15748" spans="1:9">
      <c r="A15748" t="s">
        <v>261</v>
      </c>
      <c r="B15748" t="s">
        <v>8197</v>
      </c>
      <c r="C15748" t="s">
        <v>8208</v>
      </c>
      <c r="D15748" t="s">
        <v>178</v>
      </c>
      <c r="E15748" t="s">
        <v>169</v>
      </c>
      <c r="F15748" t="s">
        <v>178</v>
      </c>
      <c r="G15748" t="s">
        <v>178</v>
      </c>
      <c r="H15748" s="4" t="str">
        <f t="shared" si="492"/>
        <v>INN_100_P2+.G4</v>
      </c>
      <c r="I15748" s="4" t="str">
        <f t="shared" si="493"/>
        <v>DGND</v>
      </c>
    </row>
    <row r="15749" spans="1:9">
      <c r="A15749" t="s">
        <v>261</v>
      </c>
      <c r="B15749" t="s">
        <v>8197</v>
      </c>
      <c r="C15749" t="s">
        <v>8209</v>
      </c>
      <c r="D15749">
        <v>1</v>
      </c>
      <c r="E15749" t="s">
        <v>237</v>
      </c>
      <c r="F15749">
        <v>1</v>
      </c>
      <c r="G15749">
        <v>1</v>
      </c>
      <c r="H15749" s="4" t="str">
        <f t="shared" si="492"/>
        <v>INN_100_P2-.1</v>
      </c>
      <c r="I15749" s="4" t="str">
        <f t="shared" si="493"/>
        <v>S1_INN_100_1INCH-</v>
      </c>
    </row>
    <row r="15750" spans="1:9">
      <c r="A15750" t="s">
        <v>261</v>
      </c>
      <c r="B15750" t="s">
        <v>8197</v>
      </c>
      <c r="C15750" t="s">
        <v>8209</v>
      </c>
      <c r="D15750" t="s">
        <v>175</v>
      </c>
      <c r="E15750" t="s">
        <v>169</v>
      </c>
      <c r="F15750" t="s">
        <v>175</v>
      </c>
      <c r="G15750" t="s">
        <v>175</v>
      </c>
      <c r="H15750" s="4" t="str">
        <f t="shared" si="492"/>
        <v>INN_100_P2-.G1</v>
      </c>
      <c r="I15750" s="4" t="str">
        <f t="shared" si="493"/>
        <v>DGND</v>
      </c>
    </row>
    <row r="15751" spans="1:9">
      <c r="A15751" t="s">
        <v>261</v>
      </c>
      <c r="B15751" t="s">
        <v>8197</v>
      </c>
      <c r="C15751" t="s">
        <v>8209</v>
      </c>
      <c r="D15751" t="s">
        <v>176</v>
      </c>
      <c r="E15751" t="s">
        <v>169</v>
      </c>
      <c r="F15751" t="s">
        <v>176</v>
      </c>
      <c r="G15751" t="s">
        <v>176</v>
      </c>
      <c r="H15751" s="4" t="str">
        <f t="shared" si="492"/>
        <v>INN_100_P2-.G2</v>
      </c>
      <c r="I15751" s="4" t="str">
        <f t="shared" si="493"/>
        <v>DGND</v>
      </c>
    </row>
    <row r="15752" spans="1:9">
      <c r="A15752" t="s">
        <v>261</v>
      </c>
      <c r="B15752" t="s">
        <v>8197</v>
      </c>
      <c r="C15752" t="s">
        <v>8209</v>
      </c>
      <c r="D15752" t="s">
        <v>177</v>
      </c>
      <c r="E15752" t="s">
        <v>169</v>
      </c>
      <c r="F15752" t="s">
        <v>177</v>
      </c>
      <c r="G15752" t="s">
        <v>177</v>
      </c>
      <c r="H15752" s="4" t="str">
        <f t="shared" si="492"/>
        <v>INN_100_P2-.G3</v>
      </c>
      <c r="I15752" s="4" t="str">
        <f t="shared" si="493"/>
        <v>DGND</v>
      </c>
    </row>
    <row r="15753" spans="1:9">
      <c r="A15753" t="s">
        <v>261</v>
      </c>
      <c r="B15753" t="s">
        <v>8197</v>
      </c>
      <c r="C15753" t="s">
        <v>8209</v>
      </c>
      <c r="D15753" t="s">
        <v>178</v>
      </c>
      <c r="E15753" t="s">
        <v>169</v>
      </c>
      <c r="F15753" t="s">
        <v>178</v>
      </c>
      <c r="G15753" t="s">
        <v>178</v>
      </c>
      <c r="H15753" s="4" t="str">
        <f t="shared" si="492"/>
        <v>INN_100_P2-.G4</v>
      </c>
      <c r="I15753" s="4" t="str">
        <f t="shared" si="493"/>
        <v>DGND</v>
      </c>
    </row>
    <row r="15754" spans="1:9">
      <c r="A15754" t="s">
        <v>261</v>
      </c>
      <c r="B15754" t="s">
        <v>8197</v>
      </c>
      <c r="C15754" t="s">
        <v>8210</v>
      </c>
      <c r="D15754">
        <v>1</v>
      </c>
      <c r="E15754" t="s">
        <v>238</v>
      </c>
      <c r="F15754">
        <v>1</v>
      </c>
      <c r="G15754">
        <v>1</v>
      </c>
      <c r="H15754" s="4" t="str">
        <f t="shared" si="492"/>
        <v>TOP_50_P1.1</v>
      </c>
      <c r="I15754" s="4" t="str">
        <f t="shared" si="493"/>
        <v>S1_TOP_50_1INCH</v>
      </c>
    </row>
    <row r="15755" spans="1:9">
      <c r="A15755" t="s">
        <v>261</v>
      </c>
      <c r="B15755" t="s">
        <v>8197</v>
      </c>
      <c r="C15755" t="s">
        <v>8210</v>
      </c>
      <c r="D15755" t="s">
        <v>175</v>
      </c>
      <c r="E15755" t="s">
        <v>169</v>
      </c>
      <c r="F15755" t="s">
        <v>175</v>
      </c>
      <c r="G15755" t="s">
        <v>175</v>
      </c>
      <c r="H15755" s="4" t="str">
        <f t="shared" si="492"/>
        <v>TOP_50_P1.G1</v>
      </c>
      <c r="I15755" s="4" t="str">
        <f t="shared" si="493"/>
        <v>DGND</v>
      </c>
    </row>
    <row r="15756" spans="1:9">
      <c r="A15756" t="s">
        <v>261</v>
      </c>
      <c r="B15756" t="s">
        <v>8197</v>
      </c>
      <c r="C15756" t="s">
        <v>8210</v>
      </c>
      <c r="D15756" t="s">
        <v>176</v>
      </c>
      <c r="E15756" t="s">
        <v>169</v>
      </c>
      <c r="F15756" t="s">
        <v>176</v>
      </c>
      <c r="G15756" t="s">
        <v>176</v>
      </c>
      <c r="H15756" s="4" t="str">
        <f t="shared" si="492"/>
        <v>TOP_50_P1.G2</v>
      </c>
      <c r="I15756" s="4" t="str">
        <f t="shared" si="493"/>
        <v>DGND</v>
      </c>
    </row>
    <row r="15757" spans="1:9">
      <c r="A15757" t="s">
        <v>261</v>
      </c>
      <c r="B15757" t="s">
        <v>8197</v>
      </c>
      <c r="C15757" t="s">
        <v>8210</v>
      </c>
      <c r="D15757" t="s">
        <v>177</v>
      </c>
      <c r="E15757" t="s">
        <v>169</v>
      </c>
      <c r="F15757" t="s">
        <v>177</v>
      </c>
      <c r="G15757" t="s">
        <v>177</v>
      </c>
      <c r="H15757" s="4" t="str">
        <f t="shared" si="492"/>
        <v>TOP_50_P1.G3</v>
      </c>
      <c r="I15757" s="4" t="str">
        <f t="shared" si="493"/>
        <v>DGND</v>
      </c>
    </row>
    <row r="15758" spans="1:9">
      <c r="A15758" t="s">
        <v>261</v>
      </c>
      <c r="B15758" t="s">
        <v>8197</v>
      </c>
      <c r="C15758" t="s">
        <v>8210</v>
      </c>
      <c r="D15758" t="s">
        <v>178</v>
      </c>
      <c r="E15758" t="s">
        <v>169</v>
      </c>
      <c r="F15758" t="s">
        <v>178</v>
      </c>
      <c r="G15758" t="s">
        <v>178</v>
      </c>
      <c r="H15758" s="4" t="str">
        <f t="shared" si="492"/>
        <v>TOP_50_P1.G4</v>
      </c>
      <c r="I15758" s="4" t="str">
        <f t="shared" si="493"/>
        <v>DGND</v>
      </c>
    </row>
    <row r="15759" spans="1:9">
      <c r="A15759" t="s">
        <v>261</v>
      </c>
      <c r="B15759" t="s">
        <v>8197</v>
      </c>
      <c r="C15759" t="s">
        <v>8211</v>
      </c>
      <c r="D15759">
        <v>1</v>
      </c>
      <c r="E15759" t="s">
        <v>238</v>
      </c>
      <c r="F15759">
        <v>1</v>
      </c>
      <c r="G15759">
        <v>1</v>
      </c>
      <c r="H15759" s="4" t="str">
        <f t="shared" si="492"/>
        <v>TOP_50_P2.1</v>
      </c>
      <c r="I15759" s="4" t="str">
        <f t="shared" si="493"/>
        <v>S1_TOP_50_1INCH</v>
      </c>
    </row>
    <row r="15760" spans="1:9">
      <c r="A15760" t="s">
        <v>261</v>
      </c>
      <c r="B15760" t="s">
        <v>8197</v>
      </c>
      <c r="C15760" t="s">
        <v>8211</v>
      </c>
      <c r="D15760" t="s">
        <v>175</v>
      </c>
      <c r="E15760" t="s">
        <v>169</v>
      </c>
      <c r="F15760" t="s">
        <v>175</v>
      </c>
      <c r="G15760" t="s">
        <v>175</v>
      </c>
      <c r="H15760" s="4" t="str">
        <f t="shared" si="492"/>
        <v>TOP_50_P2.G1</v>
      </c>
      <c r="I15760" s="4" t="str">
        <f t="shared" si="493"/>
        <v>DGND</v>
      </c>
    </row>
    <row r="15761" spans="1:9">
      <c r="A15761" t="s">
        <v>261</v>
      </c>
      <c r="B15761" t="s">
        <v>8197</v>
      </c>
      <c r="C15761" t="s">
        <v>8211</v>
      </c>
      <c r="D15761" t="s">
        <v>176</v>
      </c>
      <c r="E15761" t="s">
        <v>169</v>
      </c>
      <c r="F15761" t="s">
        <v>176</v>
      </c>
      <c r="G15761" t="s">
        <v>176</v>
      </c>
      <c r="H15761" s="4" t="str">
        <f t="shared" si="492"/>
        <v>TOP_50_P2.G2</v>
      </c>
      <c r="I15761" s="4" t="str">
        <f t="shared" si="493"/>
        <v>DGND</v>
      </c>
    </row>
    <row r="15762" spans="1:9">
      <c r="A15762" t="s">
        <v>261</v>
      </c>
      <c r="B15762" t="s">
        <v>8197</v>
      </c>
      <c r="C15762" t="s">
        <v>8211</v>
      </c>
      <c r="D15762" t="s">
        <v>177</v>
      </c>
      <c r="E15762" t="s">
        <v>169</v>
      </c>
      <c r="F15762" t="s">
        <v>177</v>
      </c>
      <c r="G15762" t="s">
        <v>177</v>
      </c>
      <c r="H15762" s="4" t="str">
        <f t="shared" si="492"/>
        <v>TOP_50_P2.G3</v>
      </c>
      <c r="I15762" s="4" t="str">
        <f t="shared" si="493"/>
        <v>DGND</v>
      </c>
    </row>
    <row r="15763" spans="1:9">
      <c r="A15763" t="s">
        <v>261</v>
      </c>
      <c r="B15763" t="s">
        <v>8197</v>
      </c>
      <c r="C15763" t="s">
        <v>8211</v>
      </c>
      <c r="D15763" t="s">
        <v>178</v>
      </c>
      <c r="E15763" t="s">
        <v>169</v>
      </c>
      <c r="F15763" t="s">
        <v>178</v>
      </c>
      <c r="G15763" t="s">
        <v>178</v>
      </c>
      <c r="H15763" s="4" t="str">
        <f t="shared" si="492"/>
        <v>TOP_50_P2.G4</v>
      </c>
      <c r="I15763" s="4" t="str">
        <f t="shared" si="493"/>
        <v>DGND</v>
      </c>
    </row>
    <row r="15764" spans="1:9">
      <c r="A15764" t="s">
        <v>261</v>
      </c>
      <c r="B15764" t="s">
        <v>8197</v>
      </c>
      <c r="C15764" t="s">
        <v>8212</v>
      </c>
      <c r="D15764">
        <v>1</v>
      </c>
      <c r="E15764" t="s">
        <v>239</v>
      </c>
      <c r="F15764">
        <v>1</v>
      </c>
      <c r="G15764">
        <v>1</v>
      </c>
      <c r="H15764" s="4" t="str">
        <f t="shared" si="492"/>
        <v>TOP_50_P3.1</v>
      </c>
      <c r="I15764" s="4" t="str">
        <f t="shared" si="493"/>
        <v>S1_TOP_50_2INCH</v>
      </c>
    </row>
    <row r="15765" spans="1:9">
      <c r="A15765" t="s">
        <v>261</v>
      </c>
      <c r="B15765" t="s">
        <v>8197</v>
      </c>
      <c r="C15765" t="s">
        <v>8212</v>
      </c>
      <c r="D15765" t="s">
        <v>175</v>
      </c>
      <c r="E15765" t="s">
        <v>169</v>
      </c>
      <c r="F15765" t="s">
        <v>175</v>
      </c>
      <c r="G15765" t="s">
        <v>175</v>
      </c>
      <c r="H15765" s="4" t="str">
        <f t="shared" si="492"/>
        <v>TOP_50_P3.G1</v>
      </c>
      <c r="I15765" s="4" t="str">
        <f t="shared" si="493"/>
        <v>DGND</v>
      </c>
    </row>
    <row r="15766" spans="1:9">
      <c r="A15766" t="s">
        <v>261</v>
      </c>
      <c r="B15766" t="s">
        <v>8197</v>
      </c>
      <c r="C15766" t="s">
        <v>8212</v>
      </c>
      <c r="D15766" t="s">
        <v>176</v>
      </c>
      <c r="E15766" t="s">
        <v>169</v>
      </c>
      <c r="F15766" t="s">
        <v>176</v>
      </c>
      <c r="G15766" t="s">
        <v>176</v>
      </c>
      <c r="H15766" s="4" t="str">
        <f t="shared" si="492"/>
        <v>TOP_50_P3.G2</v>
      </c>
      <c r="I15766" s="4" t="str">
        <f t="shared" si="493"/>
        <v>DGND</v>
      </c>
    </row>
    <row r="15767" spans="1:9">
      <c r="A15767" t="s">
        <v>261</v>
      </c>
      <c r="B15767" t="s">
        <v>8197</v>
      </c>
      <c r="C15767" t="s">
        <v>8212</v>
      </c>
      <c r="D15767" t="s">
        <v>177</v>
      </c>
      <c r="E15767" t="s">
        <v>169</v>
      </c>
      <c r="F15767" t="s">
        <v>177</v>
      </c>
      <c r="G15767" t="s">
        <v>177</v>
      </c>
      <c r="H15767" s="4" t="str">
        <f t="shared" si="492"/>
        <v>TOP_50_P3.G3</v>
      </c>
      <c r="I15767" s="4" t="str">
        <f t="shared" si="493"/>
        <v>DGND</v>
      </c>
    </row>
    <row r="15768" spans="1:9">
      <c r="A15768" t="s">
        <v>261</v>
      </c>
      <c r="B15768" t="s">
        <v>8197</v>
      </c>
      <c r="C15768" t="s">
        <v>8212</v>
      </c>
      <c r="D15768" t="s">
        <v>178</v>
      </c>
      <c r="E15768" t="s">
        <v>169</v>
      </c>
      <c r="F15768" t="s">
        <v>178</v>
      </c>
      <c r="G15768" t="s">
        <v>178</v>
      </c>
      <c r="H15768" s="4" t="str">
        <f t="shared" si="492"/>
        <v>TOP_50_P3.G4</v>
      </c>
      <c r="I15768" s="4" t="str">
        <f t="shared" si="493"/>
        <v>DGND</v>
      </c>
    </row>
    <row r="15769" spans="1:9">
      <c r="A15769" t="s">
        <v>261</v>
      </c>
      <c r="B15769" t="s">
        <v>8197</v>
      </c>
      <c r="C15769" t="s">
        <v>8213</v>
      </c>
      <c r="D15769">
        <v>1</v>
      </c>
      <c r="E15769" t="s">
        <v>239</v>
      </c>
      <c r="F15769">
        <v>1</v>
      </c>
      <c r="G15769">
        <v>1</v>
      </c>
      <c r="H15769" s="4" t="str">
        <f t="shared" si="492"/>
        <v>TOP_50_P4.1</v>
      </c>
      <c r="I15769" s="4" t="str">
        <f t="shared" si="493"/>
        <v>S1_TOP_50_2INCH</v>
      </c>
    </row>
    <row r="15770" spans="1:9">
      <c r="A15770" t="s">
        <v>261</v>
      </c>
      <c r="B15770" t="s">
        <v>8197</v>
      </c>
      <c r="C15770" t="s">
        <v>8213</v>
      </c>
      <c r="D15770" t="s">
        <v>175</v>
      </c>
      <c r="E15770" t="s">
        <v>169</v>
      </c>
      <c r="F15770" t="s">
        <v>175</v>
      </c>
      <c r="G15770" t="s">
        <v>175</v>
      </c>
      <c r="H15770" s="4" t="str">
        <f t="shared" si="492"/>
        <v>TOP_50_P4.G1</v>
      </c>
      <c r="I15770" s="4" t="str">
        <f t="shared" si="493"/>
        <v>DGND</v>
      </c>
    </row>
    <row r="15771" spans="1:9">
      <c r="A15771" t="s">
        <v>261</v>
      </c>
      <c r="B15771" t="s">
        <v>8197</v>
      </c>
      <c r="C15771" t="s">
        <v>8213</v>
      </c>
      <c r="D15771" t="s">
        <v>176</v>
      </c>
      <c r="E15771" t="s">
        <v>169</v>
      </c>
      <c r="F15771" t="s">
        <v>176</v>
      </c>
      <c r="G15771" t="s">
        <v>176</v>
      </c>
      <c r="H15771" s="4" t="str">
        <f t="shared" si="492"/>
        <v>TOP_50_P4.G2</v>
      </c>
      <c r="I15771" s="4" t="str">
        <f t="shared" si="493"/>
        <v>DGND</v>
      </c>
    </row>
    <row r="15772" spans="1:9">
      <c r="A15772" t="s">
        <v>261</v>
      </c>
      <c r="B15772" t="s">
        <v>8197</v>
      </c>
      <c r="C15772" t="s">
        <v>8213</v>
      </c>
      <c r="D15772" t="s">
        <v>177</v>
      </c>
      <c r="E15772" t="s">
        <v>169</v>
      </c>
      <c r="F15772" t="s">
        <v>177</v>
      </c>
      <c r="G15772" t="s">
        <v>177</v>
      </c>
      <c r="H15772" s="4" t="str">
        <f t="shared" si="492"/>
        <v>TOP_50_P4.G3</v>
      </c>
      <c r="I15772" s="4" t="str">
        <f t="shared" si="493"/>
        <v>DGND</v>
      </c>
    </row>
    <row r="15773" spans="1:9">
      <c r="A15773" t="s">
        <v>261</v>
      </c>
      <c r="B15773" t="s">
        <v>8197</v>
      </c>
      <c r="C15773" t="s">
        <v>8213</v>
      </c>
      <c r="D15773" t="s">
        <v>178</v>
      </c>
      <c r="E15773" t="s">
        <v>169</v>
      </c>
      <c r="F15773" t="s">
        <v>178</v>
      </c>
      <c r="G15773" t="s">
        <v>178</v>
      </c>
      <c r="H15773" s="4" t="str">
        <f t="shared" si="492"/>
        <v>TOP_50_P4.G4</v>
      </c>
      <c r="I15773" s="4" t="str">
        <f t="shared" si="493"/>
        <v>DGND</v>
      </c>
    </row>
    <row r="15774" spans="1:9">
      <c r="A15774" t="s">
        <v>261</v>
      </c>
      <c r="B15774" t="s">
        <v>8197</v>
      </c>
      <c r="C15774" t="s">
        <v>8214</v>
      </c>
      <c r="D15774">
        <v>1</v>
      </c>
      <c r="E15774" t="s">
        <v>2312</v>
      </c>
      <c r="F15774">
        <v>1</v>
      </c>
      <c r="G15774">
        <v>1</v>
      </c>
      <c r="H15774" s="4" t="str">
        <f t="shared" si="492"/>
        <v>TOP_85_P1+.1</v>
      </c>
      <c r="I15774" s="4" t="str">
        <f t="shared" si="493"/>
        <v>S1_TOP_85_1INCH+</v>
      </c>
    </row>
    <row r="15775" spans="1:9">
      <c r="A15775" t="s">
        <v>261</v>
      </c>
      <c r="B15775" t="s">
        <v>8197</v>
      </c>
      <c r="C15775" t="s">
        <v>8214</v>
      </c>
      <c r="D15775" t="s">
        <v>175</v>
      </c>
      <c r="E15775" t="s">
        <v>169</v>
      </c>
      <c r="F15775" t="s">
        <v>175</v>
      </c>
      <c r="G15775" t="s">
        <v>175</v>
      </c>
      <c r="H15775" s="4" t="str">
        <f t="shared" si="492"/>
        <v>TOP_85_P1+.G1</v>
      </c>
      <c r="I15775" s="4" t="str">
        <f t="shared" si="493"/>
        <v>DGND</v>
      </c>
    </row>
    <row r="15776" spans="1:9">
      <c r="A15776" t="s">
        <v>261</v>
      </c>
      <c r="B15776" t="s">
        <v>8197</v>
      </c>
      <c r="C15776" t="s">
        <v>8214</v>
      </c>
      <c r="D15776" t="s">
        <v>176</v>
      </c>
      <c r="E15776" t="s">
        <v>169</v>
      </c>
      <c r="F15776" t="s">
        <v>176</v>
      </c>
      <c r="G15776" t="s">
        <v>176</v>
      </c>
      <c r="H15776" s="4" t="str">
        <f t="shared" si="492"/>
        <v>TOP_85_P1+.G2</v>
      </c>
      <c r="I15776" s="4" t="str">
        <f t="shared" si="493"/>
        <v>DGND</v>
      </c>
    </row>
    <row r="15777" spans="1:9">
      <c r="A15777" t="s">
        <v>261</v>
      </c>
      <c r="B15777" t="s">
        <v>8197</v>
      </c>
      <c r="C15777" t="s">
        <v>8214</v>
      </c>
      <c r="D15777" t="s">
        <v>177</v>
      </c>
      <c r="E15777" t="s">
        <v>169</v>
      </c>
      <c r="F15777" t="s">
        <v>177</v>
      </c>
      <c r="G15777" t="s">
        <v>177</v>
      </c>
      <c r="H15777" s="4" t="str">
        <f t="shared" si="492"/>
        <v>TOP_85_P1+.G3</v>
      </c>
      <c r="I15777" s="4" t="str">
        <f t="shared" si="493"/>
        <v>DGND</v>
      </c>
    </row>
    <row r="15778" spans="1:9">
      <c r="A15778" t="s">
        <v>261</v>
      </c>
      <c r="B15778" t="s">
        <v>8197</v>
      </c>
      <c r="C15778" t="s">
        <v>8214</v>
      </c>
      <c r="D15778" t="s">
        <v>178</v>
      </c>
      <c r="E15778" t="s">
        <v>169</v>
      </c>
      <c r="F15778" t="s">
        <v>178</v>
      </c>
      <c r="G15778" t="s">
        <v>178</v>
      </c>
      <c r="H15778" s="4" t="str">
        <f t="shared" si="492"/>
        <v>TOP_85_P1+.G4</v>
      </c>
      <c r="I15778" s="4" t="str">
        <f t="shared" si="493"/>
        <v>DGND</v>
      </c>
    </row>
    <row r="15779" spans="1:9">
      <c r="A15779" t="s">
        <v>261</v>
      </c>
      <c r="B15779" t="s">
        <v>8197</v>
      </c>
      <c r="C15779" t="s">
        <v>8215</v>
      </c>
      <c r="D15779">
        <v>1</v>
      </c>
      <c r="E15779" t="s">
        <v>2313</v>
      </c>
      <c r="F15779">
        <v>1</v>
      </c>
      <c r="G15779">
        <v>1</v>
      </c>
      <c r="H15779" s="4" t="str">
        <f t="shared" si="492"/>
        <v>TOP_85_P1-.1</v>
      </c>
      <c r="I15779" s="4" t="str">
        <f t="shared" si="493"/>
        <v>S1_TOP_85_1INCH-</v>
      </c>
    </row>
    <row r="15780" spans="1:9">
      <c r="A15780" t="s">
        <v>261</v>
      </c>
      <c r="B15780" t="s">
        <v>8197</v>
      </c>
      <c r="C15780" t="s">
        <v>8215</v>
      </c>
      <c r="D15780" t="s">
        <v>175</v>
      </c>
      <c r="E15780" t="s">
        <v>169</v>
      </c>
      <c r="F15780" t="s">
        <v>175</v>
      </c>
      <c r="G15780" t="s">
        <v>175</v>
      </c>
      <c r="H15780" s="4" t="str">
        <f t="shared" si="492"/>
        <v>TOP_85_P1-.G1</v>
      </c>
      <c r="I15780" s="4" t="str">
        <f t="shared" si="493"/>
        <v>DGND</v>
      </c>
    </row>
    <row r="15781" spans="1:9">
      <c r="A15781" t="s">
        <v>261</v>
      </c>
      <c r="B15781" t="s">
        <v>8197</v>
      </c>
      <c r="C15781" t="s">
        <v>8215</v>
      </c>
      <c r="D15781" t="s">
        <v>176</v>
      </c>
      <c r="E15781" t="s">
        <v>169</v>
      </c>
      <c r="F15781" t="s">
        <v>176</v>
      </c>
      <c r="G15781" t="s">
        <v>176</v>
      </c>
      <c r="H15781" s="4" t="str">
        <f t="shared" si="492"/>
        <v>TOP_85_P1-.G2</v>
      </c>
      <c r="I15781" s="4" t="str">
        <f t="shared" si="493"/>
        <v>DGND</v>
      </c>
    </row>
    <row r="15782" spans="1:9">
      <c r="A15782" t="s">
        <v>261</v>
      </c>
      <c r="B15782" t="s">
        <v>8197</v>
      </c>
      <c r="C15782" t="s">
        <v>8215</v>
      </c>
      <c r="D15782" t="s">
        <v>177</v>
      </c>
      <c r="E15782" t="s">
        <v>169</v>
      </c>
      <c r="F15782" t="s">
        <v>177</v>
      </c>
      <c r="G15782" t="s">
        <v>177</v>
      </c>
      <c r="H15782" s="4" t="str">
        <f t="shared" si="492"/>
        <v>TOP_85_P1-.G3</v>
      </c>
      <c r="I15782" s="4" t="str">
        <f t="shared" si="493"/>
        <v>DGND</v>
      </c>
    </row>
    <row r="15783" spans="1:9">
      <c r="A15783" t="s">
        <v>261</v>
      </c>
      <c r="B15783" t="s">
        <v>8197</v>
      </c>
      <c r="C15783" t="s">
        <v>8215</v>
      </c>
      <c r="D15783" t="s">
        <v>178</v>
      </c>
      <c r="E15783" t="s">
        <v>169</v>
      </c>
      <c r="F15783" t="s">
        <v>178</v>
      </c>
      <c r="G15783" t="s">
        <v>178</v>
      </c>
      <c r="H15783" s="4" t="str">
        <f t="shared" si="492"/>
        <v>TOP_85_P1-.G4</v>
      </c>
      <c r="I15783" s="4" t="str">
        <f t="shared" si="493"/>
        <v>DGND</v>
      </c>
    </row>
    <row r="15784" spans="1:9">
      <c r="A15784" t="s">
        <v>261</v>
      </c>
      <c r="B15784" t="s">
        <v>8197</v>
      </c>
      <c r="C15784" t="s">
        <v>8216</v>
      </c>
      <c r="D15784">
        <v>1</v>
      </c>
      <c r="E15784" t="s">
        <v>2312</v>
      </c>
      <c r="F15784">
        <v>1</v>
      </c>
      <c r="G15784">
        <v>1</v>
      </c>
      <c r="H15784" s="4" t="str">
        <f t="shared" si="492"/>
        <v>TOP_85_P2+.1</v>
      </c>
      <c r="I15784" s="4" t="str">
        <f t="shared" si="493"/>
        <v>S1_TOP_85_1INCH+</v>
      </c>
    </row>
    <row r="15785" spans="1:9">
      <c r="A15785" t="s">
        <v>261</v>
      </c>
      <c r="B15785" t="s">
        <v>8197</v>
      </c>
      <c r="C15785" t="s">
        <v>8216</v>
      </c>
      <c r="D15785" t="s">
        <v>175</v>
      </c>
      <c r="E15785" t="s">
        <v>169</v>
      </c>
      <c r="F15785" t="s">
        <v>175</v>
      </c>
      <c r="G15785" t="s">
        <v>175</v>
      </c>
      <c r="H15785" s="4" t="str">
        <f t="shared" si="492"/>
        <v>TOP_85_P2+.G1</v>
      </c>
      <c r="I15785" s="4" t="str">
        <f t="shared" si="493"/>
        <v>DGND</v>
      </c>
    </row>
    <row r="15786" spans="1:9">
      <c r="A15786" t="s">
        <v>261</v>
      </c>
      <c r="B15786" t="s">
        <v>8197</v>
      </c>
      <c r="C15786" t="s">
        <v>8216</v>
      </c>
      <c r="D15786" t="s">
        <v>176</v>
      </c>
      <c r="E15786" t="s">
        <v>169</v>
      </c>
      <c r="F15786" t="s">
        <v>176</v>
      </c>
      <c r="G15786" t="s">
        <v>176</v>
      </c>
      <c r="H15786" s="4" t="str">
        <f t="shared" si="492"/>
        <v>TOP_85_P2+.G2</v>
      </c>
      <c r="I15786" s="4" t="str">
        <f t="shared" si="493"/>
        <v>DGND</v>
      </c>
    </row>
    <row r="15787" spans="1:9">
      <c r="A15787" t="s">
        <v>261</v>
      </c>
      <c r="B15787" t="s">
        <v>8197</v>
      </c>
      <c r="C15787" t="s">
        <v>8216</v>
      </c>
      <c r="D15787" t="s">
        <v>177</v>
      </c>
      <c r="E15787" t="s">
        <v>169</v>
      </c>
      <c r="F15787" t="s">
        <v>177</v>
      </c>
      <c r="G15787" t="s">
        <v>177</v>
      </c>
      <c r="H15787" s="4" t="str">
        <f t="shared" si="492"/>
        <v>TOP_85_P2+.G3</v>
      </c>
      <c r="I15787" s="4" t="str">
        <f t="shared" si="493"/>
        <v>DGND</v>
      </c>
    </row>
    <row r="15788" spans="1:9">
      <c r="A15788" t="s">
        <v>261</v>
      </c>
      <c r="B15788" t="s">
        <v>8197</v>
      </c>
      <c r="C15788" t="s">
        <v>8216</v>
      </c>
      <c r="D15788" t="s">
        <v>178</v>
      </c>
      <c r="E15788" t="s">
        <v>169</v>
      </c>
      <c r="F15788" t="s">
        <v>178</v>
      </c>
      <c r="G15788" t="s">
        <v>178</v>
      </c>
      <c r="H15788" s="4" t="str">
        <f t="shared" si="492"/>
        <v>TOP_85_P2+.G4</v>
      </c>
      <c r="I15788" s="4" t="str">
        <f t="shared" si="493"/>
        <v>DGND</v>
      </c>
    </row>
    <row r="15789" spans="1:9">
      <c r="A15789" t="s">
        <v>261</v>
      </c>
      <c r="B15789" t="s">
        <v>8197</v>
      </c>
      <c r="C15789" t="s">
        <v>8217</v>
      </c>
      <c r="D15789">
        <v>1</v>
      </c>
      <c r="E15789" t="s">
        <v>2313</v>
      </c>
      <c r="F15789">
        <v>1</v>
      </c>
      <c r="G15789">
        <v>1</v>
      </c>
      <c r="H15789" s="4" t="str">
        <f t="shared" si="492"/>
        <v>TOP_85_P2-.1</v>
      </c>
      <c r="I15789" s="4" t="str">
        <f t="shared" si="493"/>
        <v>S1_TOP_85_1INCH-</v>
      </c>
    </row>
    <row r="15790" spans="1:9">
      <c r="A15790" t="s">
        <v>261</v>
      </c>
      <c r="B15790" t="s">
        <v>8197</v>
      </c>
      <c r="C15790" t="s">
        <v>8217</v>
      </c>
      <c r="D15790" t="s">
        <v>175</v>
      </c>
      <c r="E15790" t="s">
        <v>169</v>
      </c>
      <c r="F15790" t="s">
        <v>175</v>
      </c>
      <c r="G15790" t="s">
        <v>175</v>
      </c>
      <c r="H15790" s="4" t="str">
        <f t="shared" si="492"/>
        <v>TOP_85_P2-.G1</v>
      </c>
      <c r="I15790" s="4" t="str">
        <f t="shared" si="493"/>
        <v>DGND</v>
      </c>
    </row>
    <row r="15791" spans="1:9">
      <c r="A15791" t="s">
        <v>261</v>
      </c>
      <c r="B15791" t="s">
        <v>8197</v>
      </c>
      <c r="C15791" t="s">
        <v>8217</v>
      </c>
      <c r="D15791" t="s">
        <v>176</v>
      </c>
      <c r="E15791" t="s">
        <v>169</v>
      </c>
      <c r="F15791" t="s">
        <v>176</v>
      </c>
      <c r="G15791" t="s">
        <v>176</v>
      </c>
      <c r="H15791" s="4" t="str">
        <f t="shared" si="492"/>
        <v>TOP_85_P2-.G2</v>
      </c>
      <c r="I15791" s="4" t="str">
        <f t="shared" si="493"/>
        <v>DGND</v>
      </c>
    </row>
    <row r="15792" spans="1:9">
      <c r="A15792" t="s">
        <v>261</v>
      </c>
      <c r="B15792" t="s">
        <v>8197</v>
      </c>
      <c r="C15792" t="s">
        <v>8217</v>
      </c>
      <c r="D15792" t="s">
        <v>177</v>
      </c>
      <c r="E15792" t="s">
        <v>169</v>
      </c>
      <c r="F15792" t="s">
        <v>177</v>
      </c>
      <c r="G15792" t="s">
        <v>177</v>
      </c>
      <c r="H15792" s="4" t="str">
        <f t="shared" si="492"/>
        <v>TOP_85_P2-.G3</v>
      </c>
      <c r="I15792" s="4" t="str">
        <f t="shared" si="493"/>
        <v>DGND</v>
      </c>
    </row>
    <row r="15793" spans="1:9">
      <c r="A15793" t="s">
        <v>261</v>
      </c>
      <c r="B15793" t="s">
        <v>8197</v>
      </c>
      <c r="C15793" t="s">
        <v>8217</v>
      </c>
      <c r="D15793" t="s">
        <v>178</v>
      </c>
      <c r="E15793" t="s">
        <v>169</v>
      </c>
      <c r="F15793" t="s">
        <v>178</v>
      </c>
      <c r="G15793" t="s">
        <v>178</v>
      </c>
      <c r="H15793" s="4" t="str">
        <f t="shared" si="492"/>
        <v>TOP_85_P2-.G4</v>
      </c>
      <c r="I15793" s="4" t="str">
        <f t="shared" si="493"/>
        <v>DGND</v>
      </c>
    </row>
    <row r="15794" spans="1:9">
      <c r="A15794" t="s">
        <v>261</v>
      </c>
      <c r="B15794" t="s">
        <v>8197</v>
      </c>
      <c r="C15794" t="s">
        <v>8218</v>
      </c>
      <c r="D15794">
        <v>1</v>
      </c>
      <c r="E15794" t="s">
        <v>240</v>
      </c>
      <c r="F15794">
        <v>1</v>
      </c>
      <c r="G15794">
        <v>1</v>
      </c>
      <c r="H15794" s="4" t="str">
        <f t="shared" si="492"/>
        <v>TOP_100_P1+.1</v>
      </c>
      <c r="I15794" s="4" t="str">
        <f t="shared" si="493"/>
        <v>S1_TOP_100_1INCH+</v>
      </c>
    </row>
    <row r="15795" spans="1:9">
      <c r="A15795" t="s">
        <v>261</v>
      </c>
      <c r="B15795" t="s">
        <v>8197</v>
      </c>
      <c r="C15795" t="s">
        <v>8218</v>
      </c>
      <c r="D15795" t="s">
        <v>175</v>
      </c>
      <c r="E15795" t="s">
        <v>169</v>
      </c>
      <c r="F15795" t="s">
        <v>175</v>
      </c>
      <c r="G15795" t="s">
        <v>175</v>
      </c>
      <c r="H15795" s="4" t="str">
        <f t="shared" si="492"/>
        <v>TOP_100_P1+.G1</v>
      </c>
      <c r="I15795" s="4" t="str">
        <f t="shared" si="493"/>
        <v>DGND</v>
      </c>
    </row>
    <row r="15796" spans="1:9">
      <c r="A15796" t="s">
        <v>261</v>
      </c>
      <c r="B15796" t="s">
        <v>8197</v>
      </c>
      <c r="C15796" t="s">
        <v>8218</v>
      </c>
      <c r="D15796" t="s">
        <v>176</v>
      </c>
      <c r="E15796" t="s">
        <v>169</v>
      </c>
      <c r="F15796" t="s">
        <v>176</v>
      </c>
      <c r="G15796" t="s">
        <v>176</v>
      </c>
      <c r="H15796" s="4" t="str">
        <f t="shared" si="492"/>
        <v>TOP_100_P1+.G2</v>
      </c>
      <c r="I15796" s="4" t="str">
        <f t="shared" si="493"/>
        <v>DGND</v>
      </c>
    </row>
    <row r="15797" spans="1:9">
      <c r="A15797" t="s">
        <v>261</v>
      </c>
      <c r="B15797" t="s">
        <v>8197</v>
      </c>
      <c r="C15797" t="s">
        <v>8218</v>
      </c>
      <c r="D15797" t="s">
        <v>177</v>
      </c>
      <c r="E15797" t="s">
        <v>169</v>
      </c>
      <c r="F15797" t="s">
        <v>177</v>
      </c>
      <c r="G15797" t="s">
        <v>177</v>
      </c>
      <c r="H15797" s="4" t="str">
        <f t="shared" si="492"/>
        <v>TOP_100_P1+.G3</v>
      </c>
      <c r="I15797" s="4" t="str">
        <f t="shared" si="493"/>
        <v>DGND</v>
      </c>
    </row>
    <row r="15798" spans="1:9">
      <c r="A15798" t="s">
        <v>261</v>
      </c>
      <c r="B15798" t="s">
        <v>8197</v>
      </c>
      <c r="C15798" t="s">
        <v>8218</v>
      </c>
      <c r="D15798" t="s">
        <v>178</v>
      </c>
      <c r="E15798" t="s">
        <v>169</v>
      </c>
      <c r="F15798" t="s">
        <v>178</v>
      </c>
      <c r="G15798" t="s">
        <v>178</v>
      </c>
      <c r="H15798" s="4" t="str">
        <f t="shared" si="492"/>
        <v>TOP_100_P1+.G4</v>
      </c>
      <c r="I15798" s="4" t="str">
        <f t="shared" si="493"/>
        <v>DGND</v>
      </c>
    </row>
    <row r="15799" spans="1:9">
      <c r="A15799" t="s">
        <v>261</v>
      </c>
      <c r="B15799" t="s">
        <v>8197</v>
      </c>
      <c r="C15799" t="s">
        <v>8219</v>
      </c>
      <c r="D15799">
        <v>1</v>
      </c>
      <c r="E15799" t="s">
        <v>241</v>
      </c>
      <c r="F15799">
        <v>1</v>
      </c>
      <c r="G15799">
        <v>1</v>
      </c>
      <c r="H15799" s="4" t="str">
        <f t="shared" si="492"/>
        <v>TOP_100_P1-.1</v>
      </c>
      <c r="I15799" s="4" t="str">
        <f t="shared" si="493"/>
        <v>S1_TOP_100_1INCH-</v>
      </c>
    </row>
    <row r="15800" spans="1:9">
      <c r="A15800" t="s">
        <v>261</v>
      </c>
      <c r="B15800" t="s">
        <v>8197</v>
      </c>
      <c r="C15800" t="s">
        <v>8219</v>
      </c>
      <c r="D15800" t="s">
        <v>175</v>
      </c>
      <c r="E15800" t="s">
        <v>169</v>
      </c>
      <c r="F15800" t="s">
        <v>175</v>
      </c>
      <c r="G15800" t="s">
        <v>175</v>
      </c>
      <c r="H15800" s="4" t="str">
        <f t="shared" si="492"/>
        <v>TOP_100_P1-.G1</v>
      </c>
      <c r="I15800" s="4" t="str">
        <f t="shared" si="493"/>
        <v>DGND</v>
      </c>
    </row>
    <row r="15801" spans="1:9">
      <c r="A15801" t="s">
        <v>261</v>
      </c>
      <c r="B15801" t="s">
        <v>8197</v>
      </c>
      <c r="C15801" t="s">
        <v>8219</v>
      </c>
      <c r="D15801" t="s">
        <v>176</v>
      </c>
      <c r="E15801" t="s">
        <v>169</v>
      </c>
      <c r="F15801" t="s">
        <v>176</v>
      </c>
      <c r="G15801" t="s">
        <v>176</v>
      </c>
      <c r="H15801" s="4" t="str">
        <f t="shared" si="492"/>
        <v>TOP_100_P1-.G2</v>
      </c>
      <c r="I15801" s="4" t="str">
        <f t="shared" si="493"/>
        <v>DGND</v>
      </c>
    </row>
    <row r="15802" spans="1:9">
      <c r="A15802" t="s">
        <v>261</v>
      </c>
      <c r="B15802" t="s">
        <v>8197</v>
      </c>
      <c r="C15802" t="s">
        <v>8219</v>
      </c>
      <c r="D15802" t="s">
        <v>177</v>
      </c>
      <c r="E15802" t="s">
        <v>169</v>
      </c>
      <c r="F15802" t="s">
        <v>177</v>
      </c>
      <c r="G15802" t="s">
        <v>177</v>
      </c>
      <c r="H15802" s="4" t="str">
        <f t="shared" si="492"/>
        <v>TOP_100_P1-.G3</v>
      </c>
      <c r="I15802" s="4" t="str">
        <f t="shared" si="493"/>
        <v>DGND</v>
      </c>
    </row>
    <row r="15803" spans="1:9">
      <c r="A15803" t="s">
        <v>261</v>
      </c>
      <c r="B15803" t="s">
        <v>8197</v>
      </c>
      <c r="C15803" t="s">
        <v>8219</v>
      </c>
      <c r="D15803" t="s">
        <v>178</v>
      </c>
      <c r="E15803" t="s">
        <v>169</v>
      </c>
      <c r="F15803" t="s">
        <v>178</v>
      </c>
      <c r="G15803" t="s">
        <v>178</v>
      </c>
      <c r="H15803" s="4" t="str">
        <f t="shared" si="492"/>
        <v>TOP_100_P1-.G4</v>
      </c>
      <c r="I15803" s="4" t="str">
        <f t="shared" si="493"/>
        <v>DGND</v>
      </c>
    </row>
    <row r="15804" spans="1:9">
      <c r="A15804" t="s">
        <v>261</v>
      </c>
      <c r="B15804" t="s">
        <v>8197</v>
      </c>
      <c r="C15804" t="s">
        <v>8220</v>
      </c>
      <c r="D15804">
        <v>1</v>
      </c>
      <c r="E15804" t="s">
        <v>240</v>
      </c>
      <c r="F15804">
        <v>1</v>
      </c>
      <c r="G15804">
        <v>1</v>
      </c>
      <c r="H15804" s="4" t="str">
        <f t="shared" si="492"/>
        <v>TOP_100_P2+.1</v>
      </c>
      <c r="I15804" s="4" t="str">
        <f t="shared" si="493"/>
        <v>S1_TOP_100_1INCH+</v>
      </c>
    </row>
    <row r="15805" spans="1:9">
      <c r="A15805" t="s">
        <v>261</v>
      </c>
      <c r="B15805" t="s">
        <v>8197</v>
      </c>
      <c r="C15805" t="s">
        <v>8220</v>
      </c>
      <c r="D15805" t="s">
        <v>175</v>
      </c>
      <c r="E15805" t="s">
        <v>169</v>
      </c>
      <c r="F15805" t="s">
        <v>175</v>
      </c>
      <c r="G15805" t="s">
        <v>175</v>
      </c>
      <c r="H15805" s="4" t="str">
        <f t="shared" si="492"/>
        <v>TOP_100_P2+.G1</v>
      </c>
      <c r="I15805" s="4" t="str">
        <f t="shared" si="493"/>
        <v>DGND</v>
      </c>
    </row>
    <row r="15806" spans="1:9">
      <c r="A15806" t="s">
        <v>261</v>
      </c>
      <c r="B15806" t="s">
        <v>8197</v>
      </c>
      <c r="C15806" t="s">
        <v>8220</v>
      </c>
      <c r="D15806" t="s">
        <v>176</v>
      </c>
      <c r="E15806" t="s">
        <v>169</v>
      </c>
      <c r="F15806" t="s">
        <v>176</v>
      </c>
      <c r="G15806" t="s">
        <v>176</v>
      </c>
      <c r="H15806" s="4" t="str">
        <f t="shared" si="492"/>
        <v>TOP_100_P2+.G2</v>
      </c>
      <c r="I15806" s="4" t="str">
        <f t="shared" si="493"/>
        <v>DGND</v>
      </c>
    </row>
    <row r="15807" spans="1:9">
      <c r="A15807" t="s">
        <v>261</v>
      </c>
      <c r="B15807" t="s">
        <v>8197</v>
      </c>
      <c r="C15807" t="s">
        <v>8220</v>
      </c>
      <c r="D15807" t="s">
        <v>177</v>
      </c>
      <c r="E15807" t="s">
        <v>169</v>
      </c>
      <c r="F15807" t="s">
        <v>177</v>
      </c>
      <c r="G15807" t="s">
        <v>177</v>
      </c>
      <c r="H15807" s="4" t="str">
        <f t="shared" si="492"/>
        <v>TOP_100_P2+.G3</v>
      </c>
      <c r="I15807" s="4" t="str">
        <f t="shared" si="493"/>
        <v>DGND</v>
      </c>
    </row>
    <row r="15808" spans="1:9">
      <c r="A15808" t="s">
        <v>261</v>
      </c>
      <c r="B15808" t="s">
        <v>8197</v>
      </c>
      <c r="C15808" t="s">
        <v>8220</v>
      </c>
      <c r="D15808" t="s">
        <v>178</v>
      </c>
      <c r="E15808" t="s">
        <v>169</v>
      </c>
      <c r="F15808" t="s">
        <v>178</v>
      </c>
      <c r="G15808" t="s">
        <v>178</v>
      </c>
      <c r="H15808" s="4" t="str">
        <f t="shared" si="492"/>
        <v>TOP_100_P2+.G4</v>
      </c>
      <c r="I15808" s="4" t="str">
        <f t="shared" si="493"/>
        <v>DGND</v>
      </c>
    </row>
    <row r="15809" spans="1:9">
      <c r="A15809" t="s">
        <v>261</v>
      </c>
      <c r="B15809" t="s">
        <v>8197</v>
      </c>
      <c r="C15809" t="s">
        <v>8221</v>
      </c>
      <c r="D15809">
        <v>1</v>
      </c>
      <c r="E15809" t="s">
        <v>241</v>
      </c>
      <c r="F15809">
        <v>1</v>
      </c>
      <c r="G15809">
        <v>1</v>
      </c>
      <c r="H15809" s="4" t="str">
        <f t="shared" si="492"/>
        <v>TOP_100_P2-.1</v>
      </c>
      <c r="I15809" s="4" t="str">
        <f t="shared" si="493"/>
        <v>S1_TOP_100_1INCH-</v>
      </c>
    </row>
    <row r="15810" spans="1:9">
      <c r="A15810" t="s">
        <v>261</v>
      </c>
      <c r="B15810" t="s">
        <v>8197</v>
      </c>
      <c r="C15810" t="s">
        <v>8221</v>
      </c>
      <c r="D15810" t="s">
        <v>175</v>
      </c>
      <c r="E15810" t="s">
        <v>169</v>
      </c>
      <c r="F15810" t="s">
        <v>175</v>
      </c>
      <c r="G15810" t="s">
        <v>175</v>
      </c>
      <c r="H15810" s="4" t="str">
        <f t="shared" ref="H15810:H15873" si="494">CONCATENATE(C15810,".",F15810)</f>
        <v>TOP_100_P2-.G1</v>
      </c>
      <c r="I15810" s="4" t="str">
        <f t="shared" ref="I15810:I15873" si="495">E15810</f>
        <v>DGND</v>
      </c>
    </row>
    <row r="15811" spans="1:9">
      <c r="A15811" t="s">
        <v>261</v>
      </c>
      <c r="B15811" t="s">
        <v>8197</v>
      </c>
      <c r="C15811" t="s">
        <v>8221</v>
      </c>
      <c r="D15811" t="s">
        <v>176</v>
      </c>
      <c r="E15811" t="s">
        <v>169</v>
      </c>
      <c r="F15811" t="s">
        <v>176</v>
      </c>
      <c r="G15811" t="s">
        <v>176</v>
      </c>
      <c r="H15811" s="4" t="str">
        <f t="shared" si="494"/>
        <v>TOP_100_P2-.G2</v>
      </c>
      <c r="I15811" s="4" t="str">
        <f t="shared" si="495"/>
        <v>DGND</v>
      </c>
    </row>
    <row r="15812" spans="1:9">
      <c r="A15812" t="s">
        <v>261</v>
      </c>
      <c r="B15812" t="s">
        <v>8197</v>
      </c>
      <c r="C15812" t="s">
        <v>8221</v>
      </c>
      <c r="D15812" t="s">
        <v>177</v>
      </c>
      <c r="E15812" t="s">
        <v>169</v>
      </c>
      <c r="F15812" t="s">
        <v>177</v>
      </c>
      <c r="G15812" t="s">
        <v>177</v>
      </c>
      <c r="H15812" s="4" t="str">
        <f t="shared" si="494"/>
        <v>TOP_100_P2-.G3</v>
      </c>
      <c r="I15812" s="4" t="str">
        <f t="shared" si="495"/>
        <v>DGND</v>
      </c>
    </row>
    <row r="15813" spans="1:9">
      <c r="A15813" t="s">
        <v>261</v>
      </c>
      <c r="B15813" t="s">
        <v>8197</v>
      </c>
      <c r="C15813" t="s">
        <v>8221</v>
      </c>
      <c r="D15813" t="s">
        <v>178</v>
      </c>
      <c r="E15813" t="s">
        <v>169</v>
      </c>
      <c r="F15813" t="s">
        <v>178</v>
      </c>
      <c r="G15813" t="s">
        <v>178</v>
      </c>
      <c r="H15813" s="4" t="str">
        <f t="shared" si="494"/>
        <v>TOP_100_P2-.G4</v>
      </c>
      <c r="I15813" s="4" t="str">
        <f t="shared" si="495"/>
        <v>DGND</v>
      </c>
    </row>
    <row r="15814" spans="1:9">
      <c r="A15814" t="s">
        <v>261</v>
      </c>
      <c r="B15814" t="s">
        <v>8222</v>
      </c>
      <c r="C15814" t="s">
        <v>8223</v>
      </c>
      <c r="D15814">
        <v>1</v>
      </c>
      <c r="E15814" t="s">
        <v>169</v>
      </c>
      <c r="F15814">
        <v>1</v>
      </c>
      <c r="G15814">
        <v>1</v>
      </c>
      <c r="H15814" s="4" t="str">
        <f t="shared" si="494"/>
        <v>DGS1.1</v>
      </c>
      <c r="I15814" s="4" t="str">
        <f t="shared" si="495"/>
        <v>DGND</v>
      </c>
    </row>
    <row r="15815" spans="1:9">
      <c r="A15815" t="s">
        <v>261</v>
      </c>
      <c r="B15815" t="s">
        <v>8222</v>
      </c>
      <c r="C15815" t="s">
        <v>8223</v>
      </c>
      <c r="D15815">
        <v>2</v>
      </c>
      <c r="E15815" t="s">
        <v>890</v>
      </c>
      <c r="F15815">
        <v>2</v>
      </c>
      <c r="G15815">
        <v>2</v>
      </c>
      <c r="H15815" s="4" t="str">
        <f t="shared" si="494"/>
        <v>DGS1.2</v>
      </c>
      <c r="I15815" s="4" t="str">
        <f t="shared" si="495"/>
        <v>SL0_DGS</v>
      </c>
    </row>
    <row r="15816" spans="1:9">
      <c r="A15816" t="s">
        <v>261</v>
      </c>
      <c r="B15816" t="s">
        <v>8222</v>
      </c>
      <c r="C15816" t="s">
        <v>8224</v>
      </c>
      <c r="D15816">
        <v>1</v>
      </c>
      <c r="E15816" t="s">
        <v>7668</v>
      </c>
      <c r="F15816" t="s">
        <v>246</v>
      </c>
      <c r="G15816">
        <v>1</v>
      </c>
      <c r="H15816" s="4" t="str">
        <f t="shared" si="494"/>
        <v>J001.C1</v>
      </c>
      <c r="I15816" s="4" t="str">
        <f t="shared" si="495"/>
        <v>SLOT0_SENSE</v>
      </c>
    </row>
    <row r="15817" spans="1:9">
      <c r="A15817" t="s">
        <v>261</v>
      </c>
      <c r="B15817" t="s">
        <v>8222</v>
      </c>
      <c r="C15817" t="s">
        <v>8224</v>
      </c>
      <c r="D15817">
        <v>1</v>
      </c>
      <c r="E15817" t="s">
        <v>169</v>
      </c>
      <c r="F15817" t="s">
        <v>402</v>
      </c>
      <c r="G15817">
        <v>1</v>
      </c>
      <c r="H15817" s="4" t="str">
        <f t="shared" si="494"/>
        <v>J001.D1</v>
      </c>
      <c r="I15817" s="4" t="str">
        <f t="shared" si="495"/>
        <v>DGND</v>
      </c>
    </row>
    <row r="15818" spans="1:9">
      <c r="A15818" t="s">
        <v>261</v>
      </c>
      <c r="B15818" t="s">
        <v>8222</v>
      </c>
      <c r="C15818" t="s">
        <v>8224</v>
      </c>
      <c r="D15818">
        <v>1</v>
      </c>
      <c r="E15818" t="s">
        <v>169</v>
      </c>
      <c r="F15818" t="s">
        <v>213</v>
      </c>
      <c r="G15818">
        <v>1</v>
      </c>
      <c r="H15818" s="4" t="str">
        <f t="shared" si="494"/>
        <v>J001.B1</v>
      </c>
      <c r="I15818" s="4" t="str">
        <f t="shared" si="495"/>
        <v>DGND</v>
      </c>
    </row>
    <row r="15819" spans="1:9">
      <c r="A15819" t="s">
        <v>261</v>
      </c>
      <c r="B15819" t="s">
        <v>8222</v>
      </c>
      <c r="C15819" t="s">
        <v>8224</v>
      </c>
      <c r="D15819">
        <v>1</v>
      </c>
      <c r="E15819" t="s">
        <v>7669</v>
      </c>
      <c r="F15819" t="s">
        <v>195</v>
      </c>
      <c r="G15819">
        <v>1</v>
      </c>
      <c r="H15819" s="4" t="str">
        <f t="shared" si="494"/>
        <v>J001.A1</v>
      </c>
      <c r="I15819" s="4" t="str">
        <f t="shared" si="495"/>
        <v>SLOT0_FORCE</v>
      </c>
    </row>
    <row r="15820" spans="1:9">
      <c r="A15820" t="s">
        <v>261</v>
      </c>
      <c r="B15820" t="s">
        <v>8222</v>
      </c>
      <c r="C15820" t="s">
        <v>8224</v>
      </c>
      <c r="D15820">
        <v>2</v>
      </c>
      <c r="E15820" t="s">
        <v>169</v>
      </c>
      <c r="F15820" t="s">
        <v>196</v>
      </c>
      <c r="G15820">
        <v>2</v>
      </c>
      <c r="H15820" s="4" t="str">
        <f t="shared" si="494"/>
        <v>J001.A2</v>
      </c>
      <c r="I15820" s="4" t="str">
        <f t="shared" si="495"/>
        <v>DGND</v>
      </c>
    </row>
    <row r="15821" spans="1:9">
      <c r="A15821" t="s">
        <v>261</v>
      </c>
      <c r="B15821" t="s">
        <v>8222</v>
      </c>
      <c r="C15821" t="s">
        <v>8224</v>
      </c>
      <c r="D15821">
        <v>2</v>
      </c>
      <c r="E15821" t="s">
        <v>169</v>
      </c>
      <c r="F15821" t="s">
        <v>10</v>
      </c>
      <c r="G15821">
        <v>2</v>
      </c>
      <c r="H15821" s="4" t="str">
        <f t="shared" si="494"/>
        <v>J001.C2</v>
      </c>
      <c r="I15821" s="4" t="str">
        <f t="shared" si="495"/>
        <v>DGND</v>
      </c>
    </row>
    <row r="15822" spans="1:9">
      <c r="A15822" t="s">
        <v>261</v>
      </c>
      <c r="B15822" t="s">
        <v>8222</v>
      </c>
      <c r="C15822" t="s">
        <v>8224</v>
      </c>
      <c r="D15822">
        <v>2</v>
      </c>
      <c r="E15822" t="s">
        <v>890</v>
      </c>
      <c r="F15822" t="s">
        <v>214</v>
      </c>
      <c r="G15822">
        <v>2</v>
      </c>
      <c r="H15822" s="4" t="str">
        <f t="shared" si="494"/>
        <v>J001.B2</v>
      </c>
      <c r="I15822" s="4" t="str">
        <f t="shared" si="495"/>
        <v>SL0_DGS</v>
      </c>
    </row>
    <row r="15823" spans="1:9">
      <c r="A15823" t="s">
        <v>261</v>
      </c>
      <c r="B15823" t="s">
        <v>8222</v>
      </c>
      <c r="C15823" t="s">
        <v>8224</v>
      </c>
      <c r="D15823">
        <v>2</v>
      </c>
      <c r="E15823" t="s">
        <v>7670</v>
      </c>
      <c r="F15823" t="s">
        <v>362</v>
      </c>
      <c r="G15823">
        <v>2</v>
      </c>
      <c r="H15823" s="4" t="str">
        <f t="shared" si="494"/>
        <v>J001.D2</v>
      </c>
      <c r="I15823" s="4" t="str">
        <f t="shared" si="495"/>
        <v>SL0_GUARD</v>
      </c>
    </row>
    <row r="15824" spans="1:9">
      <c r="A15824" t="s">
        <v>261</v>
      </c>
      <c r="B15824" t="s">
        <v>8222</v>
      </c>
      <c r="C15824" t="s">
        <v>8224</v>
      </c>
      <c r="D15824">
        <v>3</v>
      </c>
      <c r="E15824" t="s">
        <v>891</v>
      </c>
      <c r="F15824" t="s">
        <v>197</v>
      </c>
      <c r="G15824">
        <v>3</v>
      </c>
      <c r="H15824" s="4" t="str">
        <f t="shared" si="494"/>
        <v>J001.A3</v>
      </c>
      <c r="I15824" s="4" t="str">
        <f t="shared" si="495"/>
        <v>CH031</v>
      </c>
    </row>
    <row r="15825" spans="1:9">
      <c r="A15825" t="s">
        <v>261</v>
      </c>
      <c r="B15825" t="s">
        <v>8222</v>
      </c>
      <c r="C15825" t="s">
        <v>8224</v>
      </c>
      <c r="D15825">
        <v>3</v>
      </c>
      <c r="E15825" t="s">
        <v>169</v>
      </c>
      <c r="F15825" t="s">
        <v>7663</v>
      </c>
      <c r="G15825">
        <v>3</v>
      </c>
      <c r="H15825" s="4" t="str">
        <f t="shared" si="494"/>
        <v>J001.D3</v>
      </c>
      <c r="I15825" s="4" t="str">
        <f t="shared" si="495"/>
        <v>DGND</v>
      </c>
    </row>
    <row r="15826" spans="1:9">
      <c r="A15826" t="s">
        <v>261</v>
      </c>
      <c r="B15826" t="s">
        <v>8222</v>
      </c>
      <c r="C15826" t="s">
        <v>8224</v>
      </c>
      <c r="D15826">
        <v>3</v>
      </c>
      <c r="E15826" t="s">
        <v>7671</v>
      </c>
      <c r="F15826" t="s">
        <v>9</v>
      </c>
      <c r="G15826">
        <v>3</v>
      </c>
      <c r="H15826" s="4" t="str">
        <f t="shared" si="494"/>
        <v>J001.C3</v>
      </c>
      <c r="I15826" s="4" t="str">
        <f t="shared" si="495"/>
        <v>SL0_EXT_F</v>
      </c>
    </row>
    <row r="15827" spans="1:9">
      <c r="A15827" t="s">
        <v>261</v>
      </c>
      <c r="B15827" t="s">
        <v>8222</v>
      </c>
      <c r="C15827" t="s">
        <v>8224</v>
      </c>
      <c r="D15827">
        <v>3</v>
      </c>
      <c r="E15827" t="s">
        <v>169</v>
      </c>
      <c r="F15827" t="s">
        <v>215</v>
      </c>
      <c r="G15827">
        <v>3</v>
      </c>
      <c r="H15827" s="4" t="str">
        <f t="shared" si="494"/>
        <v>J001.B3</v>
      </c>
      <c r="I15827" s="4" t="str">
        <f t="shared" si="495"/>
        <v>DGND</v>
      </c>
    </row>
    <row r="15828" spans="1:9">
      <c r="A15828" t="s">
        <v>261</v>
      </c>
      <c r="B15828" t="s">
        <v>8222</v>
      </c>
      <c r="C15828" t="s">
        <v>8224</v>
      </c>
      <c r="D15828">
        <v>4</v>
      </c>
      <c r="E15828" t="s">
        <v>892</v>
      </c>
      <c r="F15828" t="s">
        <v>216</v>
      </c>
      <c r="G15828">
        <v>4</v>
      </c>
      <c r="H15828" s="4" t="str">
        <f t="shared" si="494"/>
        <v>J001.B4</v>
      </c>
      <c r="I15828" s="4" t="str">
        <f t="shared" si="495"/>
        <v>CH030</v>
      </c>
    </row>
    <row r="15829" spans="1:9">
      <c r="A15829" t="s">
        <v>261</v>
      </c>
      <c r="B15829" t="s">
        <v>8222</v>
      </c>
      <c r="C15829" t="s">
        <v>8224</v>
      </c>
      <c r="D15829">
        <v>4</v>
      </c>
      <c r="E15829" t="s">
        <v>169</v>
      </c>
      <c r="F15829" t="s">
        <v>247</v>
      </c>
      <c r="G15829">
        <v>4</v>
      </c>
      <c r="H15829" s="4" t="str">
        <f t="shared" si="494"/>
        <v>J001.C4</v>
      </c>
      <c r="I15829" s="4" t="str">
        <f t="shared" si="495"/>
        <v>DGND</v>
      </c>
    </row>
    <row r="15830" spans="1:9">
      <c r="A15830" t="s">
        <v>261</v>
      </c>
      <c r="B15830" t="s">
        <v>8222</v>
      </c>
      <c r="C15830" t="s">
        <v>8224</v>
      </c>
      <c r="D15830">
        <v>4</v>
      </c>
      <c r="E15830" t="s">
        <v>7672</v>
      </c>
      <c r="F15830" t="s">
        <v>364</v>
      </c>
      <c r="G15830">
        <v>4</v>
      </c>
      <c r="H15830" s="4" t="str">
        <f t="shared" si="494"/>
        <v>J001.D4</v>
      </c>
      <c r="I15830" s="4" t="str">
        <f t="shared" si="495"/>
        <v>SL0_EXT_S</v>
      </c>
    </row>
    <row r="15831" spans="1:9">
      <c r="A15831" t="s">
        <v>261</v>
      </c>
      <c r="B15831" t="s">
        <v>8222</v>
      </c>
      <c r="C15831" t="s">
        <v>8224</v>
      </c>
      <c r="D15831">
        <v>4</v>
      </c>
      <c r="E15831" t="s">
        <v>169</v>
      </c>
      <c r="F15831" t="s">
        <v>11</v>
      </c>
      <c r="G15831">
        <v>4</v>
      </c>
      <c r="H15831" s="4" t="str">
        <f t="shared" si="494"/>
        <v>J001.A4</v>
      </c>
      <c r="I15831" s="4" t="str">
        <f t="shared" si="495"/>
        <v>DGND</v>
      </c>
    </row>
    <row r="15832" spans="1:9">
      <c r="A15832" t="s">
        <v>261</v>
      </c>
      <c r="B15832" t="s">
        <v>8222</v>
      </c>
      <c r="C15832" t="s">
        <v>8224</v>
      </c>
      <c r="D15832">
        <v>5</v>
      </c>
      <c r="E15832" t="s">
        <v>893</v>
      </c>
      <c r="F15832" t="s">
        <v>12</v>
      </c>
      <c r="G15832">
        <v>5</v>
      </c>
      <c r="H15832" s="4" t="str">
        <f t="shared" si="494"/>
        <v>J001.C5</v>
      </c>
      <c r="I15832" s="4" t="str">
        <f t="shared" si="495"/>
        <v>CH029</v>
      </c>
    </row>
    <row r="15833" spans="1:9">
      <c r="A15833" t="s">
        <v>261</v>
      </c>
      <c r="B15833" t="s">
        <v>8222</v>
      </c>
      <c r="C15833" t="s">
        <v>8224</v>
      </c>
      <c r="D15833">
        <v>5</v>
      </c>
      <c r="E15833" t="s">
        <v>169</v>
      </c>
      <c r="F15833" t="s">
        <v>13</v>
      </c>
      <c r="G15833">
        <v>5</v>
      </c>
      <c r="H15833" s="4" t="str">
        <f t="shared" si="494"/>
        <v>J001.B5</v>
      </c>
      <c r="I15833" s="4" t="str">
        <f t="shared" si="495"/>
        <v>DGND</v>
      </c>
    </row>
    <row r="15834" spans="1:9">
      <c r="A15834" t="s">
        <v>261</v>
      </c>
      <c r="B15834" t="s">
        <v>8222</v>
      </c>
      <c r="C15834" t="s">
        <v>8224</v>
      </c>
      <c r="D15834">
        <v>5</v>
      </c>
      <c r="E15834" t="s">
        <v>894</v>
      </c>
      <c r="F15834" t="s">
        <v>198</v>
      </c>
      <c r="G15834">
        <v>5</v>
      </c>
      <c r="H15834" s="4" t="str">
        <f t="shared" si="494"/>
        <v>J001.A5</v>
      </c>
      <c r="I15834" s="4" t="str">
        <f t="shared" si="495"/>
        <v>CH028</v>
      </c>
    </row>
    <row r="15835" spans="1:9">
      <c r="A15835" t="s">
        <v>261</v>
      </c>
      <c r="B15835" t="s">
        <v>8222</v>
      </c>
      <c r="C15835" t="s">
        <v>8224</v>
      </c>
      <c r="D15835">
        <v>5</v>
      </c>
      <c r="E15835" t="s">
        <v>169</v>
      </c>
      <c r="F15835" t="s">
        <v>404</v>
      </c>
      <c r="G15835">
        <v>5</v>
      </c>
      <c r="H15835" s="4" t="str">
        <f t="shared" si="494"/>
        <v>J001.D5</v>
      </c>
      <c r="I15835" s="4" t="str">
        <f t="shared" si="495"/>
        <v>DGND</v>
      </c>
    </row>
    <row r="15836" spans="1:9">
      <c r="A15836" t="s">
        <v>261</v>
      </c>
      <c r="B15836" t="s">
        <v>8222</v>
      </c>
      <c r="C15836" t="s">
        <v>8224</v>
      </c>
      <c r="D15836">
        <v>6</v>
      </c>
      <c r="F15836" t="s">
        <v>434</v>
      </c>
      <c r="G15836">
        <v>6</v>
      </c>
      <c r="H15836" s="4" t="str">
        <f t="shared" si="494"/>
        <v>J001.D6</v>
      </c>
      <c r="I15836" s="4">
        <f t="shared" si="495"/>
        <v>0</v>
      </c>
    </row>
    <row r="15837" spans="1:9">
      <c r="A15837" t="s">
        <v>261</v>
      </c>
      <c r="B15837" t="s">
        <v>8222</v>
      </c>
      <c r="C15837" t="s">
        <v>8224</v>
      </c>
      <c r="D15837">
        <v>6</v>
      </c>
      <c r="E15837" t="s">
        <v>895</v>
      </c>
      <c r="F15837" t="s">
        <v>217</v>
      </c>
      <c r="G15837">
        <v>6</v>
      </c>
      <c r="H15837" s="4" t="str">
        <f t="shared" si="494"/>
        <v>J001.B6</v>
      </c>
      <c r="I15837" s="4" t="str">
        <f t="shared" si="495"/>
        <v>CH027</v>
      </c>
    </row>
    <row r="15838" spans="1:9">
      <c r="A15838" t="s">
        <v>261</v>
      </c>
      <c r="B15838" t="s">
        <v>8222</v>
      </c>
      <c r="C15838" t="s">
        <v>8224</v>
      </c>
      <c r="D15838">
        <v>6</v>
      </c>
      <c r="E15838" t="s">
        <v>169</v>
      </c>
      <c r="F15838" t="s">
        <v>248</v>
      </c>
      <c r="G15838">
        <v>6</v>
      </c>
      <c r="H15838" s="4" t="str">
        <f t="shared" si="494"/>
        <v>J001.C6</v>
      </c>
      <c r="I15838" s="4" t="str">
        <f t="shared" si="495"/>
        <v>DGND</v>
      </c>
    </row>
    <row r="15839" spans="1:9">
      <c r="A15839" t="s">
        <v>261</v>
      </c>
      <c r="B15839" t="s">
        <v>8222</v>
      </c>
      <c r="C15839" t="s">
        <v>8224</v>
      </c>
      <c r="D15839">
        <v>6</v>
      </c>
      <c r="E15839" t="s">
        <v>169</v>
      </c>
      <c r="F15839" t="s">
        <v>199</v>
      </c>
      <c r="G15839">
        <v>6</v>
      </c>
      <c r="H15839" s="4" t="str">
        <f t="shared" si="494"/>
        <v>J001.A6</v>
      </c>
      <c r="I15839" s="4" t="str">
        <f t="shared" si="495"/>
        <v>DGND</v>
      </c>
    </row>
    <row r="15840" spans="1:9">
      <c r="A15840" t="s">
        <v>261</v>
      </c>
      <c r="B15840" t="s">
        <v>8222</v>
      </c>
      <c r="C15840" t="s">
        <v>8224</v>
      </c>
      <c r="D15840">
        <v>7</v>
      </c>
      <c r="E15840" t="s">
        <v>896</v>
      </c>
      <c r="F15840" t="s">
        <v>249</v>
      </c>
      <c r="G15840">
        <v>7</v>
      </c>
      <c r="H15840" s="4" t="str">
        <f t="shared" si="494"/>
        <v>J001.C7</v>
      </c>
      <c r="I15840" s="4" t="str">
        <f t="shared" si="495"/>
        <v>CH026</v>
      </c>
    </row>
    <row r="15841" spans="1:9">
      <c r="A15841" t="s">
        <v>261</v>
      </c>
      <c r="B15841" t="s">
        <v>8222</v>
      </c>
      <c r="C15841" t="s">
        <v>8224</v>
      </c>
      <c r="D15841">
        <v>7</v>
      </c>
      <c r="E15841" t="s">
        <v>169</v>
      </c>
      <c r="F15841" t="s">
        <v>435</v>
      </c>
      <c r="G15841">
        <v>7</v>
      </c>
      <c r="H15841" s="4" t="str">
        <f t="shared" si="494"/>
        <v>J001.D7</v>
      </c>
      <c r="I15841" s="4" t="str">
        <f t="shared" si="495"/>
        <v>DGND</v>
      </c>
    </row>
    <row r="15842" spans="1:9">
      <c r="A15842" t="s">
        <v>261</v>
      </c>
      <c r="B15842" t="s">
        <v>8222</v>
      </c>
      <c r="C15842" t="s">
        <v>8224</v>
      </c>
      <c r="D15842">
        <v>7</v>
      </c>
      <c r="E15842" t="s">
        <v>169</v>
      </c>
      <c r="F15842" t="s">
        <v>218</v>
      </c>
      <c r="G15842">
        <v>7</v>
      </c>
      <c r="H15842" s="4" t="str">
        <f t="shared" si="494"/>
        <v>J001.B7</v>
      </c>
      <c r="I15842" s="4" t="str">
        <f t="shared" si="495"/>
        <v>DGND</v>
      </c>
    </row>
    <row r="15843" spans="1:9">
      <c r="A15843" t="s">
        <v>261</v>
      </c>
      <c r="B15843" t="s">
        <v>8222</v>
      </c>
      <c r="C15843" t="s">
        <v>8224</v>
      </c>
      <c r="D15843">
        <v>7</v>
      </c>
      <c r="E15843" t="s">
        <v>897</v>
      </c>
      <c r="F15843" t="s">
        <v>200</v>
      </c>
      <c r="G15843">
        <v>7</v>
      </c>
      <c r="H15843" s="4" t="str">
        <f t="shared" si="494"/>
        <v>J001.A7</v>
      </c>
      <c r="I15843" s="4" t="str">
        <f t="shared" si="495"/>
        <v>CH025</v>
      </c>
    </row>
    <row r="15844" spans="1:9">
      <c r="A15844" t="s">
        <v>261</v>
      </c>
      <c r="B15844" t="s">
        <v>8222</v>
      </c>
      <c r="C15844" t="s">
        <v>8224</v>
      </c>
      <c r="D15844">
        <v>8</v>
      </c>
      <c r="E15844" t="s">
        <v>169</v>
      </c>
      <c r="F15844" t="s">
        <v>250</v>
      </c>
      <c r="G15844">
        <v>8</v>
      </c>
      <c r="H15844" s="4" t="str">
        <f t="shared" si="494"/>
        <v>J001.C8</v>
      </c>
      <c r="I15844" s="4" t="str">
        <f t="shared" si="495"/>
        <v>DGND</v>
      </c>
    </row>
    <row r="15845" spans="1:9">
      <c r="A15845" t="s">
        <v>261</v>
      </c>
      <c r="B15845" t="s">
        <v>8222</v>
      </c>
      <c r="C15845" t="s">
        <v>8224</v>
      </c>
      <c r="D15845">
        <v>8</v>
      </c>
      <c r="F15845" t="s">
        <v>456</v>
      </c>
      <c r="G15845">
        <v>8</v>
      </c>
      <c r="H15845" s="4" t="str">
        <f t="shared" si="494"/>
        <v>J001.D8</v>
      </c>
      <c r="I15845" s="4">
        <f t="shared" si="495"/>
        <v>0</v>
      </c>
    </row>
    <row r="15846" spans="1:9">
      <c r="A15846" t="s">
        <v>261</v>
      </c>
      <c r="B15846" t="s">
        <v>8222</v>
      </c>
      <c r="C15846" t="s">
        <v>8224</v>
      </c>
      <c r="D15846">
        <v>8</v>
      </c>
      <c r="E15846" t="s">
        <v>169</v>
      </c>
      <c r="F15846" t="s">
        <v>201</v>
      </c>
      <c r="G15846">
        <v>8</v>
      </c>
      <c r="H15846" s="4" t="str">
        <f t="shared" si="494"/>
        <v>J001.A8</v>
      </c>
      <c r="I15846" s="4" t="str">
        <f t="shared" si="495"/>
        <v>DGND</v>
      </c>
    </row>
    <row r="15847" spans="1:9">
      <c r="A15847" t="s">
        <v>261</v>
      </c>
      <c r="B15847" t="s">
        <v>8222</v>
      </c>
      <c r="C15847" t="s">
        <v>8224</v>
      </c>
      <c r="D15847">
        <v>8</v>
      </c>
      <c r="E15847" t="s">
        <v>898</v>
      </c>
      <c r="F15847" t="s">
        <v>219</v>
      </c>
      <c r="G15847">
        <v>8</v>
      </c>
      <c r="H15847" s="4" t="str">
        <f t="shared" si="494"/>
        <v>J001.B8</v>
      </c>
      <c r="I15847" s="4" t="str">
        <f t="shared" si="495"/>
        <v>CH024</v>
      </c>
    </row>
    <row r="15848" spans="1:9">
      <c r="A15848" t="s">
        <v>261</v>
      </c>
      <c r="B15848" t="s">
        <v>8222</v>
      </c>
      <c r="C15848" t="s">
        <v>8224</v>
      </c>
      <c r="D15848">
        <v>9</v>
      </c>
      <c r="E15848" t="s">
        <v>899</v>
      </c>
      <c r="F15848" t="s">
        <v>202</v>
      </c>
      <c r="G15848">
        <v>9</v>
      </c>
      <c r="H15848" s="4" t="str">
        <f t="shared" si="494"/>
        <v>J001.A9</v>
      </c>
      <c r="I15848" s="4" t="str">
        <f t="shared" si="495"/>
        <v>CH022</v>
      </c>
    </row>
    <row r="15849" spans="1:9">
      <c r="A15849" t="s">
        <v>261</v>
      </c>
      <c r="B15849" t="s">
        <v>8222</v>
      </c>
      <c r="C15849" t="s">
        <v>8224</v>
      </c>
      <c r="D15849">
        <v>9</v>
      </c>
      <c r="F15849" t="s">
        <v>405</v>
      </c>
      <c r="G15849">
        <v>9</v>
      </c>
      <c r="H15849" s="4" t="str">
        <f t="shared" si="494"/>
        <v>J001.D9</v>
      </c>
      <c r="I15849" s="4">
        <f t="shared" si="495"/>
        <v>0</v>
      </c>
    </row>
    <row r="15850" spans="1:9">
      <c r="A15850" t="s">
        <v>261</v>
      </c>
      <c r="B15850" t="s">
        <v>8222</v>
      </c>
      <c r="C15850" t="s">
        <v>8224</v>
      </c>
      <c r="D15850">
        <v>9</v>
      </c>
      <c r="E15850" t="s">
        <v>169</v>
      </c>
      <c r="F15850" t="s">
        <v>220</v>
      </c>
      <c r="G15850">
        <v>9</v>
      </c>
      <c r="H15850" s="4" t="str">
        <f t="shared" si="494"/>
        <v>J001.B9</v>
      </c>
      <c r="I15850" s="4" t="str">
        <f t="shared" si="495"/>
        <v>DGND</v>
      </c>
    </row>
    <row r="15851" spans="1:9">
      <c r="A15851" t="s">
        <v>261</v>
      </c>
      <c r="B15851" t="s">
        <v>8222</v>
      </c>
      <c r="C15851" t="s">
        <v>8224</v>
      </c>
      <c r="D15851">
        <v>9</v>
      </c>
      <c r="E15851" t="s">
        <v>900</v>
      </c>
      <c r="F15851" t="s">
        <v>251</v>
      </c>
      <c r="G15851">
        <v>9</v>
      </c>
      <c r="H15851" s="4" t="str">
        <f t="shared" si="494"/>
        <v>J001.C9</v>
      </c>
      <c r="I15851" s="4" t="str">
        <f t="shared" si="495"/>
        <v>CH023</v>
      </c>
    </row>
    <row r="15852" spans="1:9">
      <c r="A15852" t="s">
        <v>261</v>
      </c>
      <c r="B15852" t="s">
        <v>8222</v>
      </c>
      <c r="C15852" t="s">
        <v>8224</v>
      </c>
      <c r="D15852">
        <v>10</v>
      </c>
      <c r="E15852" t="s">
        <v>169</v>
      </c>
      <c r="F15852" t="s">
        <v>252</v>
      </c>
      <c r="G15852">
        <v>10</v>
      </c>
      <c r="H15852" s="4" t="str">
        <f t="shared" si="494"/>
        <v>J001.C10</v>
      </c>
      <c r="I15852" s="4" t="str">
        <f t="shared" si="495"/>
        <v>DGND</v>
      </c>
    </row>
    <row r="15853" spans="1:9">
      <c r="A15853" t="s">
        <v>261</v>
      </c>
      <c r="B15853" t="s">
        <v>8222</v>
      </c>
      <c r="C15853" t="s">
        <v>8224</v>
      </c>
      <c r="D15853">
        <v>10</v>
      </c>
      <c r="E15853" t="s">
        <v>901</v>
      </c>
      <c r="F15853" t="s">
        <v>221</v>
      </c>
      <c r="G15853">
        <v>10</v>
      </c>
      <c r="H15853" s="4" t="str">
        <f t="shared" si="494"/>
        <v>J001.B10</v>
      </c>
      <c r="I15853" s="4" t="str">
        <f t="shared" si="495"/>
        <v>CH021</v>
      </c>
    </row>
    <row r="15854" spans="1:9">
      <c r="A15854" t="s">
        <v>261</v>
      </c>
      <c r="B15854" t="s">
        <v>8222</v>
      </c>
      <c r="C15854" t="s">
        <v>8224</v>
      </c>
      <c r="D15854">
        <v>10</v>
      </c>
      <c r="E15854" t="s">
        <v>169</v>
      </c>
      <c r="F15854" t="s">
        <v>203</v>
      </c>
      <c r="G15854">
        <v>10</v>
      </c>
      <c r="H15854" s="4" t="str">
        <f t="shared" si="494"/>
        <v>J001.A10</v>
      </c>
      <c r="I15854" s="4" t="str">
        <f t="shared" si="495"/>
        <v>DGND</v>
      </c>
    </row>
    <row r="15855" spans="1:9">
      <c r="A15855" t="s">
        <v>261</v>
      </c>
      <c r="B15855" t="s">
        <v>8222</v>
      </c>
      <c r="C15855" t="s">
        <v>8224</v>
      </c>
      <c r="D15855">
        <v>10</v>
      </c>
      <c r="F15855" t="s">
        <v>437</v>
      </c>
      <c r="G15855">
        <v>10</v>
      </c>
      <c r="H15855" s="4" t="str">
        <f t="shared" si="494"/>
        <v>J001.D10</v>
      </c>
      <c r="I15855" s="4">
        <f t="shared" si="495"/>
        <v>0</v>
      </c>
    </row>
    <row r="15856" spans="1:9">
      <c r="A15856" t="s">
        <v>261</v>
      </c>
      <c r="B15856" t="s">
        <v>8222</v>
      </c>
      <c r="C15856" t="s">
        <v>8224</v>
      </c>
      <c r="D15856">
        <v>11</v>
      </c>
      <c r="E15856" t="s">
        <v>903</v>
      </c>
      <c r="F15856" t="s">
        <v>204</v>
      </c>
      <c r="G15856">
        <v>11</v>
      </c>
      <c r="H15856" s="4" t="str">
        <f t="shared" si="494"/>
        <v>J001.A11</v>
      </c>
      <c r="I15856" s="4" t="str">
        <f t="shared" si="495"/>
        <v>CH019</v>
      </c>
    </row>
    <row r="15857" spans="1:9">
      <c r="A15857" t="s">
        <v>261</v>
      </c>
      <c r="B15857" t="s">
        <v>8222</v>
      </c>
      <c r="C15857" t="s">
        <v>8224</v>
      </c>
      <c r="D15857">
        <v>11</v>
      </c>
      <c r="F15857" t="s">
        <v>351</v>
      </c>
      <c r="G15857">
        <v>11</v>
      </c>
      <c r="H15857" s="4" t="str">
        <f t="shared" si="494"/>
        <v>J001.D11</v>
      </c>
      <c r="I15857" s="4">
        <f t="shared" si="495"/>
        <v>0</v>
      </c>
    </row>
    <row r="15858" spans="1:9">
      <c r="A15858" t="s">
        <v>261</v>
      </c>
      <c r="B15858" t="s">
        <v>8222</v>
      </c>
      <c r="C15858" t="s">
        <v>8224</v>
      </c>
      <c r="D15858">
        <v>11</v>
      </c>
      <c r="E15858" t="s">
        <v>902</v>
      </c>
      <c r="F15858" t="s">
        <v>253</v>
      </c>
      <c r="G15858">
        <v>11</v>
      </c>
      <c r="H15858" s="4" t="str">
        <f t="shared" si="494"/>
        <v>J001.C11</v>
      </c>
      <c r="I15858" s="4" t="str">
        <f t="shared" si="495"/>
        <v>CH020</v>
      </c>
    </row>
    <row r="15859" spans="1:9">
      <c r="A15859" t="s">
        <v>261</v>
      </c>
      <c r="B15859" t="s">
        <v>8222</v>
      </c>
      <c r="C15859" t="s">
        <v>8224</v>
      </c>
      <c r="D15859">
        <v>11</v>
      </c>
      <c r="E15859" t="s">
        <v>169</v>
      </c>
      <c r="F15859" t="s">
        <v>222</v>
      </c>
      <c r="G15859">
        <v>11</v>
      </c>
      <c r="H15859" s="4" t="str">
        <f t="shared" si="494"/>
        <v>J001.B11</v>
      </c>
      <c r="I15859" s="4" t="str">
        <f t="shared" si="495"/>
        <v>DGND</v>
      </c>
    </row>
    <row r="15860" spans="1:9">
      <c r="A15860" t="s">
        <v>261</v>
      </c>
      <c r="B15860" t="s">
        <v>8222</v>
      </c>
      <c r="C15860" t="s">
        <v>8224</v>
      </c>
      <c r="D15860">
        <v>12</v>
      </c>
      <c r="E15860" t="s">
        <v>169</v>
      </c>
      <c r="F15860" t="s">
        <v>254</v>
      </c>
      <c r="G15860">
        <v>12</v>
      </c>
      <c r="H15860" s="4" t="str">
        <f t="shared" si="494"/>
        <v>J001.C12</v>
      </c>
      <c r="I15860" s="4" t="str">
        <f t="shared" si="495"/>
        <v>DGND</v>
      </c>
    </row>
    <row r="15861" spans="1:9">
      <c r="A15861" t="s">
        <v>261</v>
      </c>
      <c r="B15861" t="s">
        <v>8222</v>
      </c>
      <c r="C15861" t="s">
        <v>8224</v>
      </c>
      <c r="D15861">
        <v>12</v>
      </c>
      <c r="E15861" t="s">
        <v>904</v>
      </c>
      <c r="F15861" t="s">
        <v>223</v>
      </c>
      <c r="G15861">
        <v>12</v>
      </c>
      <c r="H15861" s="4" t="str">
        <f t="shared" si="494"/>
        <v>J001.B12</v>
      </c>
      <c r="I15861" s="4" t="str">
        <f t="shared" si="495"/>
        <v>CH018</v>
      </c>
    </row>
    <row r="15862" spans="1:9">
      <c r="A15862" t="s">
        <v>261</v>
      </c>
      <c r="B15862" t="s">
        <v>8222</v>
      </c>
      <c r="C15862" t="s">
        <v>8224</v>
      </c>
      <c r="D15862">
        <v>12</v>
      </c>
      <c r="E15862" t="s">
        <v>169</v>
      </c>
      <c r="F15862" t="s">
        <v>205</v>
      </c>
      <c r="G15862">
        <v>12</v>
      </c>
      <c r="H15862" s="4" t="str">
        <f t="shared" si="494"/>
        <v>J001.A12</v>
      </c>
      <c r="I15862" s="4" t="str">
        <f t="shared" si="495"/>
        <v>DGND</v>
      </c>
    </row>
    <row r="15863" spans="1:9">
      <c r="A15863" t="s">
        <v>261</v>
      </c>
      <c r="B15863" t="s">
        <v>8222</v>
      </c>
      <c r="C15863" t="s">
        <v>8224</v>
      </c>
      <c r="D15863">
        <v>12</v>
      </c>
      <c r="F15863" t="s">
        <v>325</v>
      </c>
      <c r="G15863">
        <v>12</v>
      </c>
      <c r="H15863" s="4" t="str">
        <f t="shared" si="494"/>
        <v>J001.D12</v>
      </c>
      <c r="I15863" s="4">
        <f t="shared" si="495"/>
        <v>0</v>
      </c>
    </row>
    <row r="15864" spans="1:9">
      <c r="A15864" t="s">
        <v>261</v>
      </c>
      <c r="B15864" t="s">
        <v>8222</v>
      </c>
      <c r="C15864" t="s">
        <v>8224</v>
      </c>
      <c r="D15864">
        <v>13</v>
      </c>
      <c r="E15864" t="s">
        <v>169</v>
      </c>
      <c r="F15864" t="s">
        <v>224</v>
      </c>
      <c r="G15864">
        <v>13</v>
      </c>
      <c r="H15864" s="4" t="str">
        <f t="shared" si="494"/>
        <v>J001.B13</v>
      </c>
      <c r="I15864" s="4" t="str">
        <f t="shared" si="495"/>
        <v>DGND</v>
      </c>
    </row>
    <row r="15865" spans="1:9">
      <c r="A15865" t="s">
        <v>261</v>
      </c>
      <c r="B15865" t="s">
        <v>8222</v>
      </c>
      <c r="C15865" t="s">
        <v>8224</v>
      </c>
      <c r="D15865">
        <v>13</v>
      </c>
      <c r="E15865" t="s">
        <v>7673</v>
      </c>
      <c r="F15865" t="s">
        <v>206</v>
      </c>
      <c r="G15865">
        <v>13</v>
      </c>
      <c r="H15865" s="4" t="str">
        <f t="shared" si="494"/>
        <v>J001.A13</v>
      </c>
      <c r="I15865" s="4" t="str">
        <f t="shared" si="495"/>
        <v>CH016</v>
      </c>
    </row>
    <row r="15866" spans="1:9">
      <c r="A15866" t="s">
        <v>261</v>
      </c>
      <c r="B15866" t="s">
        <v>8222</v>
      </c>
      <c r="C15866" t="s">
        <v>8224</v>
      </c>
      <c r="D15866">
        <v>13</v>
      </c>
      <c r="E15866" t="s">
        <v>905</v>
      </c>
      <c r="F15866" t="s">
        <v>255</v>
      </c>
      <c r="G15866">
        <v>13</v>
      </c>
      <c r="H15866" s="4" t="str">
        <f t="shared" si="494"/>
        <v>J001.C13</v>
      </c>
      <c r="I15866" s="4" t="str">
        <f t="shared" si="495"/>
        <v>CH017</v>
      </c>
    </row>
    <row r="15867" spans="1:9">
      <c r="A15867" t="s">
        <v>261</v>
      </c>
      <c r="B15867" t="s">
        <v>8222</v>
      </c>
      <c r="C15867" t="s">
        <v>8224</v>
      </c>
      <c r="D15867">
        <v>13</v>
      </c>
      <c r="F15867" t="s">
        <v>313</v>
      </c>
      <c r="G15867">
        <v>13</v>
      </c>
      <c r="H15867" s="4" t="str">
        <f t="shared" si="494"/>
        <v>J001.D13</v>
      </c>
      <c r="I15867" s="4">
        <f t="shared" si="495"/>
        <v>0</v>
      </c>
    </row>
    <row r="15868" spans="1:9">
      <c r="A15868" t="s">
        <v>261</v>
      </c>
      <c r="B15868" t="s">
        <v>8222</v>
      </c>
      <c r="C15868" t="s">
        <v>8224</v>
      </c>
      <c r="D15868">
        <v>14</v>
      </c>
      <c r="E15868" t="s">
        <v>906</v>
      </c>
      <c r="F15868" t="s">
        <v>225</v>
      </c>
      <c r="G15868">
        <v>14</v>
      </c>
      <c r="H15868" s="4" t="str">
        <f t="shared" si="494"/>
        <v>J001.B14</v>
      </c>
      <c r="I15868" s="4" t="str">
        <f t="shared" si="495"/>
        <v>CH015</v>
      </c>
    </row>
    <row r="15869" spans="1:9">
      <c r="A15869" t="s">
        <v>261</v>
      </c>
      <c r="B15869" t="s">
        <v>8222</v>
      </c>
      <c r="C15869" t="s">
        <v>8224</v>
      </c>
      <c r="D15869">
        <v>14</v>
      </c>
      <c r="E15869" t="s">
        <v>169</v>
      </c>
      <c r="F15869" t="s">
        <v>207</v>
      </c>
      <c r="G15869">
        <v>14</v>
      </c>
      <c r="H15869" s="4" t="str">
        <f t="shared" si="494"/>
        <v>J001.A14</v>
      </c>
      <c r="I15869" s="4" t="str">
        <f t="shared" si="495"/>
        <v>DGND</v>
      </c>
    </row>
    <row r="15870" spans="1:9">
      <c r="A15870" t="s">
        <v>261</v>
      </c>
      <c r="B15870" t="s">
        <v>8222</v>
      </c>
      <c r="C15870" t="s">
        <v>8224</v>
      </c>
      <c r="D15870">
        <v>14</v>
      </c>
      <c r="E15870" t="s">
        <v>169</v>
      </c>
      <c r="F15870" t="s">
        <v>7674</v>
      </c>
      <c r="G15870">
        <v>14</v>
      </c>
      <c r="H15870" s="4" t="str">
        <f t="shared" si="494"/>
        <v>J001.C14</v>
      </c>
      <c r="I15870" s="4" t="str">
        <f t="shared" si="495"/>
        <v>DGND</v>
      </c>
    </row>
    <row r="15871" spans="1:9">
      <c r="A15871" t="s">
        <v>261</v>
      </c>
      <c r="B15871" t="s">
        <v>8222</v>
      </c>
      <c r="C15871" t="s">
        <v>8224</v>
      </c>
      <c r="D15871">
        <v>14</v>
      </c>
      <c r="F15871" t="s">
        <v>457</v>
      </c>
      <c r="G15871">
        <v>14</v>
      </c>
      <c r="H15871" s="4" t="str">
        <f t="shared" si="494"/>
        <v>J001.D14</v>
      </c>
      <c r="I15871" s="4">
        <f t="shared" si="495"/>
        <v>0</v>
      </c>
    </row>
    <row r="15872" spans="1:9">
      <c r="A15872" t="s">
        <v>261</v>
      </c>
      <c r="B15872" t="s">
        <v>8222</v>
      </c>
      <c r="C15872" t="s">
        <v>8224</v>
      </c>
      <c r="D15872">
        <v>15</v>
      </c>
      <c r="F15872" t="s">
        <v>907</v>
      </c>
      <c r="G15872">
        <v>15</v>
      </c>
      <c r="H15872" s="4" t="str">
        <f t="shared" si="494"/>
        <v>J001.D15</v>
      </c>
      <c r="I15872" s="4">
        <f t="shared" si="495"/>
        <v>0</v>
      </c>
    </row>
    <row r="15873" spans="1:9">
      <c r="A15873" t="s">
        <v>261</v>
      </c>
      <c r="B15873" t="s">
        <v>8222</v>
      </c>
      <c r="C15873" t="s">
        <v>8224</v>
      </c>
      <c r="D15873">
        <v>15</v>
      </c>
      <c r="E15873" t="s">
        <v>909</v>
      </c>
      <c r="F15873" t="s">
        <v>208</v>
      </c>
      <c r="G15873">
        <v>15</v>
      </c>
      <c r="H15873" s="4" t="str">
        <f t="shared" si="494"/>
        <v>J001.A15</v>
      </c>
      <c r="I15873" s="4" t="str">
        <f t="shared" si="495"/>
        <v>CH013</v>
      </c>
    </row>
    <row r="15874" spans="1:9">
      <c r="A15874" t="s">
        <v>261</v>
      </c>
      <c r="B15874" t="s">
        <v>8222</v>
      </c>
      <c r="C15874" t="s">
        <v>8224</v>
      </c>
      <c r="D15874">
        <v>15</v>
      </c>
      <c r="E15874" t="s">
        <v>908</v>
      </c>
      <c r="F15874" t="s">
        <v>256</v>
      </c>
      <c r="G15874">
        <v>15</v>
      </c>
      <c r="H15874" s="4" t="str">
        <f t="shared" ref="H15874:H15937" si="496">CONCATENATE(C15874,".",F15874)</f>
        <v>J001.C15</v>
      </c>
      <c r="I15874" s="4" t="str">
        <f t="shared" ref="I15874:I15937" si="497">E15874</f>
        <v>CH014</v>
      </c>
    </row>
    <row r="15875" spans="1:9">
      <c r="A15875" t="s">
        <v>261</v>
      </c>
      <c r="B15875" t="s">
        <v>8222</v>
      </c>
      <c r="C15875" t="s">
        <v>8224</v>
      </c>
      <c r="D15875">
        <v>15</v>
      </c>
      <c r="E15875" t="s">
        <v>169</v>
      </c>
      <c r="F15875" t="s">
        <v>226</v>
      </c>
      <c r="G15875">
        <v>15</v>
      </c>
      <c r="H15875" s="4" t="str">
        <f t="shared" si="496"/>
        <v>J001.B15</v>
      </c>
      <c r="I15875" s="4" t="str">
        <f t="shared" si="497"/>
        <v>DGND</v>
      </c>
    </row>
    <row r="15876" spans="1:9">
      <c r="A15876" t="s">
        <v>261</v>
      </c>
      <c r="B15876" t="s">
        <v>8222</v>
      </c>
      <c r="C15876" t="s">
        <v>8224</v>
      </c>
      <c r="D15876">
        <v>16</v>
      </c>
      <c r="E15876" t="s">
        <v>169</v>
      </c>
      <c r="F15876" t="s">
        <v>257</v>
      </c>
      <c r="G15876">
        <v>16</v>
      </c>
      <c r="H15876" s="4" t="str">
        <f t="shared" si="496"/>
        <v>J001.C16</v>
      </c>
      <c r="I15876" s="4" t="str">
        <f t="shared" si="497"/>
        <v>DGND</v>
      </c>
    </row>
    <row r="15877" spans="1:9">
      <c r="A15877" t="s">
        <v>261</v>
      </c>
      <c r="B15877" t="s">
        <v>8222</v>
      </c>
      <c r="C15877" t="s">
        <v>8224</v>
      </c>
      <c r="D15877">
        <v>16</v>
      </c>
      <c r="E15877" t="s">
        <v>169</v>
      </c>
      <c r="F15877" t="s">
        <v>209</v>
      </c>
      <c r="G15877">
        <v>16</v>
      </c>
      <c r="H15877" s="4" t="str">
        <f t="shared" si="496"/>
        <v>J001.A16</v>
      </c>
      <c r="I15877" s="4" t="str">
        <f t="shared" si="497"/>
        <v>DGND</v>
      </c>
    </row>
    <row r="15878" spans="1:9">
      <c r="A15878" t="s">
        <v>261</v>
      </c>
      <c r="B15878" t="s">
        <v>8222</v>
      </c>
      <c r="C15878" t="s">
        <v>8224</v>
      </c>
      <c r="D15878">
        <v>16</v>
      </c>
      <c r="F15878" t="s">
        <v>449</v>
      </c>
      <c r="G15878">
        <v>16</v>
      </c>
      <c r="H15878" s="4" t="str">
        <f t="shared" si="496"/>
        <v>J001.D16</v>
      </c>
      <c r="I15878" s="4">
        <f t="shared" si="497"/>
        <v>0</v>
      </c>
    </row>
    <row r="15879" spans="1:9">
      <c r="A15879" t="s">
        <v>261</v>
      </c>
      <c r="B15879" t="s">
        <v>8222</v>
      </c>
      <c r="C15879" t="s">
        <v>8224</v>
      </c>
      <c r="D15879">
        <v>16</v>
      </c>
      <c r="E15879" t="s">
        <v>7675</v>
      </c>
      <c r="F15879" t="s">
        <v>227</v>
      </c>
      <c r="G15879">
        <v>16</v>
      </c>
      <c r="H15879" s="4" t="str">
        <f t="shared" si="496"/>
        <v>J001.B16</v>
      </c>
      <c r="I15879" s="4" t="str">
        <f t="shared" si="497"/>
        <v>CH012</v>
      </c>
    </row>
    <row r="15880" spans="1:9">
      <c r="A15880" t="s">
        <v>261</v>
      </c>
      <c r="B15880" t="s">
        <v>8222</v>
      </c>
      <c r="C15880" t="s">
        <v>8224</v>
      </c>
      <c r="D15880">
        <v>17</v>
      </c>
      <c r="E15880" t="s">
        <v>7676</v>
      </c>
      <c r="F15880" t="s">
        <v>210</v>
      </c>
      <c r="G15880">
        <v>17</v>
      </c>
      <c r="H15880" s="4" t="str">
        <f t="shared" si="496"/>
        <v>J001.A17</v>
      </c>
      <c r="I15880" s="4" t="str">
        <f t="shared" si="497"/>
        <v>CH010</v>
      </c>
    </row>
    <row r="15881" spans="1:9">
      <c r="A15881" t="s">
        <v>261</v>
      </c>
      <c r="B15881" t="s">
        <v>8222</v>
      </c>
      <c r="C15881" t="s">
        <v>8224</v>
      </c>
      <c r="D15881">
        <v>17</v>
      </c>
      <c r="E15881" t="s">
        <v>169</v>
      </c>
      <c r="F15881" t="s">
        <v>228</v>
      </c>
      <c r="G15881">
        <v>17</v>
      </c>
      <c r="H15881" s="4" t="str">
        <f t="shared" si="496"/>
        <v>J001.B17</v>
      </c>
      <c r="I15881" s="4" t="str">
        <f t="shared" si="497"/>
        <v>DGND</v>
      </c>
    </row>
    <row r="15882" spans="1:9">
      <c r="A15882" t="s">
        <v>261</v>
      </c>
      <c r="B15882" t="s">
        <v>8222</v>
      </c>
      <c r="C15882" t="s">
        <v>8224</v>
      </c>
      <c r="D15882">
        <v>17</v>
      </c>
      <c r="E15882" t="s">
        <v>7678</v>
      </c>
      <c r="F15882" t="s">
        <v>7679</v>
      </c>
      <c r="G15882">
        <v>17</v>
      </c>
      <c r="H15882" s="4" t="str">
        <f t="shared" si="496"/>
        <v>J001.C17</v>
      </c>
      <c r="I15882" s="4" t="str">
        <f t="shared" si="497"/>
        <v>CH011</v>
      </c>
    </row>
    <row r="15883" spans="1:9">
      <c r="A15883" t="s">
        <v>261</v>
      </c>
      <c r="B15883" t="s">
        <v>8222</v>
      </c>
      <c r="C15883" t="s">
        <v>8224</v>
      </c>
      <c r="D15883">
        <v>17</v>
      </c>
      <c r="F15883" t="s">
        <v>7677</v>
      </c>
      <c r="G15883">
        <v>17</v>
      </c>
      <c r="H15883" s="4" t="str">
        <f t="shared" si="496"/>
        <v>J001.D17</v>
      </c>
      <c r="I15883" s="4">
        <f t="shared" si="497"/>
        <v>0</v>
      </c>
    </row>
    <row r="15884" spans="1:9">
      <c r="A15884" t="s">
        <v>261</v>
      </c>
      <c r="B15884" t="s">
        <v>8222</v>
      </c>
      <c r="C15884" t="s">
        <v>8224</v>
      </c>
      <c r="D15884">
        <v>18</v>
      </c>
      <c r="F15884" t="s">
        <v>910</v>
      </c>
      <c r="G15884">
        <v>18</v>
      </c>
      <c r="H15884" s="4" t="str">
        <f t="shared" si="496"/>
        <v>J001.D18</v>
      </c>
      <c r="I15884" s="4">
        <f t="shared" si="497"/>
        <v>0</v>
      </c>
    </row>
    <row r="15885" spans="1:9">
      <c r="A15885" t="s">
        <v>261</v>
      </c>
      <c r="B15885" t="s">
        <v>8222</v>
      </c>
      <c r="C15885" t="s">
        <v>8224</v>
      </c>
      <c r="D15885">
        <v>18</v>
      </c>
      <c r="E15885" t="s">
        <v>169</v>
      </c>
      <c r="F15885" t="s">
        <v>258</v>
      </c>
      <c r="G15885">
        <v>18</v>
      </c>
      <c r="H15885" s="4" t="str">
        <f t="shared" si="496"/>
        <v>J001.C18</v>
      </c>
      <c r="I15885" s="4" t="str">
        <f t="shared" si="497"/>
        <v>DGND</v>
      </c>
    </row>
    <row r="15886" spans="1:9">
      <c r="A15886" t="s">
        <v>261</v>
      </c>
      <c r="B15886" t="s">
        <v>8222</v>
      </c>
      <c r="C15886" t="s">
        <v>8224</v>
      </c>
      <c r="D15886">
        <v>18</v>
      </c>
      <c r="E15886" t="s">
        <v>169</v>
      </c>
      <c r="F15886" t="s">
        <v>211</v>
      </c>
      <c r="G15886">
        <v>18</v>
      </c>
      <c r="H15886" s="4" t="str">
        <f t="shared" si="496"/>
        <v>J001.A18</v>
      </c>
      <c r="I15886" s="4" t="str">
        <f t="shared" si="497"/>
        <v>DGND</v>
      </c>
    </row>
    <row r="15887" spans="1:9">
      <c r="A15887" t="s">
        <v>261</v>
      </c>
      <c r="B15887" t="s">
        <v>8222</v>
      </c>
      <c r="C15887" t="s">
        <v>8224</v>
      </c>
      <c r="D15887">
        <v>18</v>
      </c>
      <c r="E15887" t="s">
        <v>7680</v>
      </c>
      <c r="F15887" t="s">
        <v>229</v>
      </c>
      <c r="G15887">
        <v>18</v>
      </c>
      <c r="H15887" s="4" t="str">
        <f t="shared" si="496"/>
        <v>J001.B18</v>
      </c>
      <c r="I15887" s="4" t="str">
        <f t="shared" si="497"/>
        <v>CH009</v>
      </c>
    </row>
    <row r="15888" spans="1:9">
      <c r="A15888" t="s">
        <v>261</v>
      </c>
      <c r="B15888" t="s">
        <v>8222</v>
      </c>
      <c r="C15888" t="s">
        <v>8224</v>
      </c>
      <c r="D15888">
        <v>19</v>
      </c>
      <c r="E15888" t="s">
        <v>911</v>
      </c>
      <c r="F15888" t="s">
        <v>212</v>
      </c>
      <c r="G15888">
        <v>19</v>
      </c>
      <c r="H15888" s="4" t="str">
        <f t="shared" si="496"/>
        <v>J001.A19</v>
      </c>
      <c r="I15888" s="4" t="str">
        <f t="shared" si="497"/>
        <v>CH007</v>
      </c>
    </row>
    <row r="15889" spans="1:9">
      <c r="A15889" t="s">
        <v>261</v>
      </c>
      <c r="B15889" t="s">
        <v>8222</v>
      </c>
      <c r="C15889" t="s">
        <v>8224</v>
      </c>
      <c r="D15889">
        <v>19</v>
      </c>
      <c r="E15889" t="s">
        <v>7681</v>
      </c>
      <c r="F15889" t="s">
        <v>259</v>
      </c>
      <c r="G15889">
        <v>19</v>
      </c>
      <c r="H15889" s="4" t="str">
        <f t="shared" si="496"/>
        <v>J001.C19</v>
      </c>
      <c r="I15889" s="4" t="str">
        <f t="shared" si="497"/>
        <v>CH008</v>
      </c>
    </row>
    <row r="15890" spans="1:9">
      <c r="A15890" t="s">
        <v>261</v>
      </c>
      <c r="B15890" t="s">
        <v>8222</v>
      </c>
      <c r="C15890" t="s">
        <v>8224</v>
      </c>
      <c r="D15890">
        <v>19</v>
      </c>
      <c r="F15890" t="s">
        <v>912</v>
      </c>
      <c r="G15890">
        <v>19</v>
      </c>
      <c r="H15890" s="4" t="str">
        <f t="shared" si="496"/>
        <v>J001.D19</v>
      </c>
      <c r="I15890" s="4">
        <f t="shared" si="497"/>
        <v>0</v>
      </c>
    </row>
    <row r="15891" spans="1:9">
      <c r="A15891" t="s">
        <v>261</v>
      </c>
      <c r="B15891" t="s">
        <v>8222</v>
      </c>
      <c r="C15891" t="s">
        <v>8224</v>
      </c>
      <c r="D15891">
        <v>19</v>
      </c>
      <c r="E15891" t="s">
        <v>169</v>
      </c>
      <c r="F15891" t="s">
        <v>230</v>
      </c>
      <c r="G15891">
        <v>19</v>
      </c>
      <c r="H15891" s="4" t="str">
        <f t="shared" si="496"/>
        <v>J001.B19</v>
      </c>
      <c r="I15891" s="4" t="str">
        <f t="shared" si="497"/>
        <v>DGND</v>
      </c>
    </row>
    <row r="15892" spans="1:9">
      <c r="A15892" t="s">
        <v>261</v>
      </c>
      <c r="B15892" t="s">
        <v>8222</v>
      </c>
      <c r="C15892" t="s">
        <v>8224</v>
      </c>
      <c r="D15892">
        <v>20</v>
      </c>
      <c r="E15892" t="s">
        <v>913</v>
      </c>
      <c r="F15892" t="s">
        <v>7683</v>
      </c>
      <c r="G15892">
        <v>20</v>
      </c>
      <c r="H15892" s="4" t="str">
        <f t="shared" si="496"/>
        <v>J001.B20</v>
      </c>
      <c r="I15892" s="4" t="str">
        <f t="shared" si="497"/>
        <v>CH006</v>
      </c>
    </row>
    <row r="15893" spans="1:9">
      <c r="A15893" t="s">
        <v>261</v>
      </c>
      <c r="B15893" t="s">
        <v>8222</v>
      </c>
      <c r="C15893" t="s">
        <v>8224</v>
      </c>
      <c r="D15893">
        <v>20</v>
      </c>
      <c r="E15893" t="s">
        <v>169</v>
      </c>
      <c r="F15893" t="s">
        <v>7682</v>
      </c>
      <c r="G15893">
        <v>20</v>
      </c>
      <c r="H15893" s="4" t="str">
        <f t="shared" si="496"/>
        <v>J001.A20</v>
      </c>
      <c r="I15893" s="4" t="str">
        <f t="shared" si="497"/>
        <v>DGND</v>
      </c>
    </row>
    <row r="15894" spans="1:9">
      <c r="A15894" t="s">
        <v>261</v>
      </c>
      <c r="B15894" t="s">
        <v>8222</v>
      </c>
      <c r="C15894" t="s">
        <v>8224</v>
      </c>
      <c r="D15894">
        <v>20</v>
      </c>
      <c r="F15894" t="s">
        <v>7684</v>
      </c>
      <c r="G15894">
        <v>20</v>
      </c>
      <c r="H15894" s="4" t="str">
        <f t="shared" si="496"/>
        <v>J001.D20</v>
      </c>
      <c r="I15894" s="4">
        <f t="shared" si="497"/>
        <v>0</v>
      </c>
    </row>
    <row r="15895" spans="1:9">
      <c r="A15895" t="s">
        <v>261</v>
      </c>
      <c r="B15895" t="s">
        <v>8222</v>
      </c>
      <c r="C15895" t="s">
        <v>8224</v>
      </c>
      <c r="D15895">
        <v>20</v>
      </c>
      <c r="E15895" t="s">
        <v>169</v>
      </c>
      <c r="F15895" t="s">
        <v>260</v>
      </c>
      <c r="G15895">
        <v>20</v>
      </c>
      <c r="H15895" s="4" t="str">
        <f t="shared" si="496"/>
        <v>J001.C20</v>
      </c>
      <c r="I15895" s="4" t="str">
        <f t="shared" si="497"/>
        <v>DGND</v>
      </c>
    </row>
    <row r="15896" spans="1:9">
      <c r="A15896" t="s">
        <v>261</v>
      </c>
      <c r="B15896" t="s">
        <v>8222</v>
      </c>
      <c r="C15896" t="s">
        <v>8224</v>
      </c>
      <c r="D15896">
        <v>21</v>
      </c>
      <c r="F15896" t="s">
        <v>7687</v>
      </c>
      <c r="G15896">
        <v>21</v>
      </c>
      <c r="H15896" s="4" t="str">
        <f t="shared" si="496"/>
        <v>J001.D21</v>
      </c>
      <c r="I15896" s="4">
        <f t="shared" si="497"/>
        <v>0</v>
      </c>
    </row>
    <row r="15897" spans="1:9">
      <c r="A15897" t="s">
        <v>261</v>
      </c>
      <c r="B15897" t="s">
        <v>8222</v>
      </c>
      <c r="C15897" t="s">
        <v>8224</v>
      </c>
      <c r="D15897">
        <v>21</v>
      </c>
      <c r="E15897" t="s">
        <v>914</v>
      </c>
      <c r="F15897" t="s">
        <v>7688</v>
      </c>
      <c r="G15897">
        <v>21</v>
      </c>
      <c r="H15897" s="4" t="str">
        <f t="shared" si="496"/>
        <v>J001.A21</v>
      </c>
      <c r="I15897" s="4" t="str">
        <f t="shared" si="497"/>
        <v>CH004</v>
      </c>
    </row>
    <row r="15898" spans="1:9">
      <c r="A15898" t="s">
        <v>261</v>
      </c>
      <c r="B15898" t="s">
        <v>8222</v>
      </c>
      <c r="C15898" t="s">
        <v>8224</v>
      </c>
      <c r="D15898">
        <v>21</v>
      </c>
      <c r="E15898" t="s">
        <v>169</v>
      </c>
      <c r="F15898" t="s">
        <v>7685</v>
      </c>
      <c r="G15898">
        <v>21</v>
      </c>
      <c r="H15898" s="4" t="str">
        <f t="shared" si="496"/>
        <v>J001.B21</v>
      </c>
      <c r="I15898" s="4" t="str">
        <f t="shared" si="497"/>
        <v>DGND</v>
      </c>
    </row>
    <row r="15899" spans="1:9">
      <c r="A15899" t="s">
        <v>261</v>
      </c>
      <c r="B15899" t="s">
        <v>8222</v>
      </c>
      <c r="C15899" t="s">
        <v>8224</v>
      </c>
      <c r="D15899">
        <v>21</v>
      </c>
      <c r="E15899" t="s">
        <v>915</v>
      </c>
      <c r="F15899" t="s">
        <v>7686</v>
      </c>
      <c r="G15899">
        <v>21</v>
      </c>
      <c r="H15899" s="4" t="str">
        <f t="shared" si="496"/>
        <v>J001.C21</v>
      </c>
      <c r="I15899" s="4" t="str">
        <f t="shared" si="497"/>
        <v>CH005</v>
      </c>
    </row>
    <row r="15900" spans="1:9">
      <c r="A15900" t="s">
        <v>261</v>
      </c>
      <c r="B15900" t="s">
        <v>8222</v>
      </c>
      <c r="C15900" t="s">
        <v>8224</v>
      </c>
      <c r="D15900">
        <v>22</v>
      </c>
      <c r="E15900" t="s">
        <v>169</v>
      </c>
      <c r="F15900" t="s">
        <v>7689</v>
      </c>
      <c r="G15900">
        <v>22</v>
      </c>
      <c r="H15900" s="4" t="str">
        <f t="shared" si="496"/>
        <v>J001.A22</v>
      </c>
      <c r="I15900" s="4" t="str">
        <f t="shared" si="497"/>
        <v>DGND</v>
      </c>
    </row>
    <row r="15901" spans="1:9">
      <c r="A15901" t="s">
        <v>261</v>
      </c>
      <c r="B15901" t="s">
        <v>8222</v>
      </c>
      <c r="C15901" t="s">
        <v>8224</v>
      </c>
      <c r="D15901">
        <v>22</v>
      </c>
      <c r="F15901" t="s">
        <v>7690</v>
      </c>
      <c r="G15901">
        <v>22</v>
      </c>
      <c r="H15901" s="4" t="str">
        <f t="shared" si="496"/>
        <v>J001.D22</v>
      </c>
      <c r="I15901" s="4">
        <f t="shared" si="497"/>
        <v>0</v>
      </c>
    </row>
    <row r="15902" spans="1:9">
      <c r="A15902" t="s">
        <v>261</v>
      </c>
      <c r="B15902" t="s">
        <v>8222</v>
      </c>
      <c r="C15902" t="s">
        <v>8224</v>
      </c>
      <c r="D15902">
        <v>22</v>
      </c>
      <c r="E15902" t="s">
        <v>169</v>
      </c>
      <c r="F15902" t="s">
        <v>7691</v>
      </c>
      <c r="G15902">
        <v>22</v>
      </c>
      <c r="H15902" s="4" t="str">
        <f t="shared" si="496"/>
        <v>J001.C22</v>
      </c>
      <c r="I15902" s="4" t="str">
        <f t="shared" si="497"/>
        <v>DGND</v>
      </c>
    </row>
    <row r="15903" spans="1:9">
      <c r="A15903" t="s">
        <v>261</v>
      </c>
      <c r="B15903" t="s">
        <v>8222</v>
      </c>
      <c r="C15903" t="s">
        <v>8224</v>
      </c>
      <c r="D15903">
        <v>22</v>
      </c>
      <c r="E15903" t="s">
        <v>916</v>
      </c>
      <c r="F15903" t="s">
        <v>7692</v>
      </c>
      <c r="G15903">
        <v>22</v>
      </c>
      <c r="H15903" s="4" t="str">
        <f t="shared" si="496"/>
        <v>J001.B22</v>
      </c>
      <c r="I15903" s="4" t="str">
        <f t="shared" si="497"/>
        <v>CH003</v>
      </c>
    </row>
    <row r="15904" spans="1:9">
      <c r="A15904" t="s">
        <v>261</v>
      </c>
      <c r="B15904" t="s">
        <v>8222</v>
      </c>
      <c r="C15904" t="s">
        <v>8224</v>
      </c>
      <c r="D15904">
        <v>23</v>
      </c>
      <c r="E15904" t="s">
        <v>917</v>
      </c>
      <c r="F15904" t="s">
        <v>7693</v>
      </c>
      <c r="G15904">
        <v>23</v>
      </c>
      <c r="H15904" s="4" t="str">
        <f t="shared" si="496"/>
        <v>J001.C23</v>
      </c>
      <c r="I15904" s="4" t="str">
        <f t="shared" si="497"/>
        <v>CH002</v>
      </c>
    </row>
    <row r="15905" spans="1:9">
      <c r="A15905" t="s">
        <v>261</v>
      </c>
      <c r="B15905" t="s">
        <v>8222</v>
      </c>
      <c r="C15905" t="s">
        <v>8224</v>
      </c>
      <c r="D15905">
        <v>23</v>
      </c>
      <c r="E15905" t="s">
        <v>169</v>
      </c>
      <c r="F15905" t="s">
        <v>7696</v>
      </c>
      <c r="G15905">
        <v>23</v>
      </c>
      <c r="H15905" s="4" t="str">
        <f t="shared" si="496"/>
        <v>J001.B23</v>
      </c>
      <c r="I15905" s="4" t="str">
        <f t="shared" si="497"/>
        <v>DGND</v>
      </c>
    </row>
    <row r="15906" spans="1:9">
      <c r="A15906" t="s">
        <v>261</v>
      </c>
      <c r="B15906" t="s">
        <v>8222</v>
      </c>
      <c r="C15906" t="s">
        <v>8224</v>
      </c>
      <c r="D15906">
        <v>23</v>
      </c>
      <c r="E15906" t="s">
        <v>918</v>
      </c>
      <c r="F15906" t="s">
        <v>7695</v>
      </c>
      <c r="G15906">
        <v>23</v>
      </c>
      <c r="H15906" s="4" t="str">
        <f t="shared" si="496"/>
        <v>J001.A23</v>
      </c>
      <c r="I15906" s="4" t="str">
        <f t="shared" si="497"/>
        <v>CH001</v>
      </c>
    </row>
    <row r="15907" spans="1:9">
      <c r="A15907" t="s">
        <v>261</v>
      </c>
      <c r="B15907" t="s">
        <v>8222</v>
      </c>
      <c r="C15907" t="s">
        <v>8224</v>
      </c>
      <c r="D15907">
        <v>23</v>
      </c>
      <c r="F15907" t="s">
        <v>7694</v>
      </c>
      <c r="G15907">
        <v>23</v>
      </c>
      <c r="H15907" s="4" t="str">
        <f t="shared" si="496"/>
        <v>J001.D23</v>
      </c>
      <c r="I15907" s="4">
        <f t="shared" si="497"/>
        <v>0</v>
      </c>
    </row>
    <row r="15908" spans="1:9">
      <c r="A15908" t="s">
        <v>261</v>
      </c>
      <c r="B15908" t="s">
        <v>8222</v>
      </c>
      <c r="C15908" t="s">
        <v>8224</v>
      </c>
      <c r="D15908">
        <v>24</v>
      </c>
      <c r="E15908" t="s">
        <v>169</v>
      </c>
      <c r="F15908" t="s">
        <v>7697</v>
      </c>
      <c r="G15908">
        <v>24</v>
      </c>
      <c r="H15908" s="4" t="str">
        <f t="shared" si="496"/>
        <v>J001.C24</v>
      </c>
      <c r="I15908" s="4" t="str">
        <f t="shared" si="497"/>
        <v>DGND</v>
      </c>
    </row>
    <row r="15909" spans="1:9">
      <c r="A15909" t="s">
        <v>261</v>
      </c>
      <c r="B15909" t="s">
        <v>8222</v>
      </c>
      <c r="C15909" t="s">
        <v>8224</v>
      </c>
      <c r="D15909">
        <v>24</v>
      </c>
      <c r="E15909" t="s">
        <v>169</v>
      </c>
      <c r="F15909" t="s">
        <v>7699</v>
      </c>
      <c r="G15909">
        <v>24</v>
      </c>
      <c r="H15909" s="4" t="str">
        <f t="shared" si="496"/>
        <v>J001.A24</v>
      </c>
      <c r="I15909" s="4" t="str">
        <f t="shared" si="497"/>
        <v>DGND</v>
      </c>
    </row>
    <row r="15910" spans="1:9">
      <c r="A15910" t="s">
        <v>261</v>
      </c>
      <c r="B15910" t="s">
        <v>8222</v>
      </c>
      <c r="C15910" t="s">
        <v>8224</v>
      </c>
      <c r="D15910">
        <v>24</v>
      </c>
      <c r="E15910" t="s">
        <v>919</v>
      </c>
      <c r="F15910" t="s">
        <v>7700</v>
      </c>
      <c r="G15910">
        <v>24</v>
      </c>
      <c r="H15910" s="4" t="str">
        <f t="shared" si="496"/>
        <v>J001.B24</v>
      </c>
      <c r="I15910" s="4" t="str">
        <f t="shared" si="497"/>
        <v>CH000</v>
      </c>
    </row>
    <row r="15911" spans="1:9">
      <c r="A15911" t="s">
        <v>261</v>
      </c>
      <c r="B15911" t="s">
        <v>8222</v>
      </c>
      <c r="C15911" t="s">
        <v>8224</v>
      </c>
      <c r="D15911">
        <v>24</v>
      </c>
      <c r="F15911" t="s">
        <v>7698</v>
      </c>
      <c r="G15911">
        <v>24</v>
      </c>
      <c r="H15911" s="4" t="str">
        <f t="shared" si="496"/>
        <v>J001.D24</v>
      </c>
      <c r="I15911" s="4">
        <f t="shared" si="497"/>
        <v>0</v>
      </c>
    </row>
    <row r="15912" spans="1:9">
      <c r="A15912" t="s">
        <v>261</v>
      </c>
      <c r="B15912" t="s">
        <v>8222</v>
      </c>
      <c r="C15912" t="s">
        <v>8225</v>
      </c>
      <c r="D15912">
        <v>1</v>
      </c>
      <c r="E15912" t="s">
        <v>920</v>
      </c>
      <c r="F15912" t="s">
        <v>195</v>
      </c>
      <c r="G15912">
        <v>1</v>
      </c>
      <c r="H15912" s="4" t="str">
        <f t="shared" si="496"/>
        <v>J002.A1</v>
      </c>
      <c r="I15912" s="4" t="str">
        <f t="shared" si="497"/>
        <v>U0</v>
      </c>
    </row>
    <row r="15913" spans="1:9">
      <c r="A15913" t="s">
        <v>261</v>
      </c>
      <c r="B15913" t="s">
        <v>8222</v>
      </c>
      <c r="C15913" t="s">
        <v>8225</v>
      </c>
      <c r="D15913">
        <v>1</v>
      </c>
      <c r="E15913" t="s">
        <v>320</v>
      </c>
      <c r="F15913" t="s">
        <v>402</v>
      </c>
      <c r="G15913">
        <v>1</v>
      </c>
      <c r="H15913" s="4" t="str">
        <f t="shared" si="496"/>
        <v>J002.D1</v>
      </c>
      <c r="I15913" s="4" t="str">
        <f t="shared" si="497"/>
        <v>U4</v>
      </c>
    </row>
    <row r="15914" spans="1:9">
      <c r="A15914" t="s">
        <v>261</v>
      </c>
      <c r="B15914" t="s">
        <v>8222</v>
      </c>
      <c r="C15914" t="s">
        <v>8225</v>
      </c>
      <c r="D15914">
        <v>1</v>
      </c>
      <c r="E15914" t="s">
        <v>169</v>
      </c>
      <c r="F15914" t="s">
        <v>213</v>
      </c>
      <c r="G15914">
        <v>1</v>
      </c>
      <c r="H15914" s="4" t="str">
        <f t="shared" si="496"/>
        <v>J002.B1</v>
      </c>
      <c r="I15914" s="4" t="str">
        <f t="shared" si="497"/>
        <v>DGND</v>
      </c>
    </row>
    <row r="15915" spans="1:9">
      <c r="A15915" t="s">
        <v>261</v>
      </c>
      <c r="B15915" t="s">
        <v>8222</v>
      </c>
      <c r="C15915" t="s">
        <v>8225</v>
      </c>
      <c r="D15915">
        <v>1</v>
      </c>
      <c r="E15915" t="s">
        <v>296</v>
      </c>
      <c r="F15915" t="s">
        <v>246</v>
      </c>
      <c r="G15915">
        <v>1</v>
      </c>
      <c r="H15915" s="4" t="str">
        <f t="shared" si="496"/>
        <v>J002.C1</v>
      </c>
      <c r="I15915" s="4" t="str">
        <f t="shared" si="497"/>
        <v>U2</v>
      </c>
    </row>
    <row r="15916" spans="1:9">
      <c r="A15916" t="s">
        <v>261</v>
      </c>
      <c r="B15916" t="s">
        <v>8222</v>
      </c>
      <c r="C15916" t="s">
        <v>8225</v>
      </c>
      <c r="D15916">
        <v>2</v>
      </c>
      <c r="E15916" t="s">
        <v>295</v>
      </c>
      <c r="F15916" t="s">
        <v>214</v>
      </c>
      <c r="G15916">
        <v>2</v>
      </c>
      <c r="H15916" s="4" t="str">
        <f t="shared" si="496"/>
        <v>J002.B2</v>
      </c>
      <c r="I15916" s="4" t="str">
        <f t="shared" si="497"/>
        <v>U1</v>
      </c>
    </row>
    <row r="15917" spans="1:9">
      <c r="A15917" t="s">
        <v>261</v>
      </c>
      <c r="B15917" t="s">
        <v>8222</v>
      </c>
      <c r="C15917" t="s">
        <v>8225</v>
      </c>
      <c r="D15917">
        <v>2</v>
      </c>
      <c r="E15917" t="s">
        <v>169</v>
      </c>
      <c r="F15917" t="s">
        <v>10</v>
      </c>
      <c r="G15917">
        <v>2</v>
      </c>
      <c r="H15917" s="4" t="str">
        <f t="shared" si="496"/>
        <v>J002.C2</v>
      </c>
      <c r="I15917" s="4" t="str">
        <f t="shared" si="497"/>
        <v>DGND</v>
      </c>
    </row>
    <row r="15918" spans="1:9">
      <c r="A15918" t="s">
        <v>261</v>
      </c>
      <c r="B15918" t="s">
        <v>8222</v>
      </c>
      <c r="C15918" t="s">
        <v>8225</v>
      </c>
      <c r="D15918">
        <v>2</v>
      </c>
      <c r="E15918" t="s">
        <v>169</v>
      </c>
      <c r="F15918" t="s">
        <v>196</v>
      </c>
      <c r="G15918">
        <v>2</v>
      </c>
      <c r="H15918" s="4" t="str">
        <f t="shared" si="496"/>
        <v>J002.A2</v>
      </c>
      <c r="I15918" s="4" t="str">
        <f t="shared" si="497"/>
        <v>DGND</v>
      </c>
    </row>
    <row r="15919" spans="1:9">
      <c r="A15919" t="s">
        <v>261</v>
      </c>
      <c r="B15919" t="s">
        <v>8222</v>
      </c>
      <c r="C15919" t="s">
        <v>8225</v>
      </c>
      <c r="D15919">
        <v>2</v>
      </c>
      <c r="E15919" t="s">
        <v>319</v>
      </c>
      <c r="F15919" t="s">
        <v>362</v>
      </c>
      <c r="G15919">
        <v>2</v>
      </c>
      <c r="H15919" s="4" t="str">
        <f t="shared" si="496"/>
        <v>J002.D2</v>
      </c>
      <c r="I15919" s="4" t="str">
        <f t="shared" si="497"/>
        <v>U5</v>
      </c>
    </row>
    <row r="15920" spans="1:9">
      <c r="A15920" t="s">
        <v>261</v>
      </c>
      <c r="B15920" t="s">
        <v>8222</v>
      </c>
      <c r="C15920" t="s">
        <v>8225</v>
      </c>
      <c r="D15920">
        <v>3</v>
      </c>
      <c r="E15920" t="s">
        <v>354</v>
      </c>
      <c r="F15920" t="s">
        <v>7663</v>
      </c>
      <c r="G15920">
        <v>3</v>
      </c>
      <c r="H15920" s="4" t="str">
        <f t="shared" si="496"/>
        <v>J002.D3</v>
      </c>
      <c r="I15920" s="4" t="str">
        <f t="shared" si="497"/>
        <v>U6</v>
      </c>
    </row>
    <row r="15921" spans="1:9">
      <c r="A15921" t="s">
        <v>261</v>
      </c>
      <c r="B15921" t="s">
        <v>8222</v>
      </c>
      <c r="C15921" t="s">
        <v>8225</v>
      </c>
      <c r="D15921">
        <v>3</v>
      </c>
      <c r="E15921" t="s">
        <v>297</v>
      </c>
      <c r="F15921" t="s">
        <v>9</v>
      </c>
      <c r="G15921">
        <v>3</v>
      </c>
      <c r="H15921" s="4" t="str">
        <f t="shared" si="496"/>
        <v>J002.C3</v>
      </c>
      <c r="I15921" s="4" t="str">
        <f t="shared" si="497"/>
        <v>U3</v>
      </c>
    </row>
    <row r="15922" spans="1:9">
      <c r="A15922" t="s">
        <v>261</v>
      </c>
      <c r="B15922" t="s">
        <v>8222</v>
      </c>
      <c r="C15922" t="s">
        <v>8225</v>
      </c>
      <c r="D15922">
        <v>3</v>
      </c>
      <c r="E15922" t="s">
        <v>169</v>
      </c>
      <c r="F15922" t="s">
        <v>215</v>
      </c>
      <c r="G15922">
        <v>3</v>
      </c>
      <c r="H15922" s="4" t="str">
        <f t="shared" si="496"/>
        <v>J002.B3</v>
      </c>
      <c r="I15922" s="4" t="str">
        <f t="shared" si="497"/>
        <v>DGND</v>
      </c>
    </row>
    <row r="15923" spans="1:9">
      <c r="A15923" t="s">
        <v>261</v>
      </c>
      <c r="B15923" t="s">
        <v>8222</v>
      </c>
      <c r="C15923" t="s">
        <v>8225</v>
      </c>
      <c r="D15923">
        <v>3</v>
      </c>
      <c r="E15923" t="s">
        <v>921</v>
      </c>
      <c r="F15923" t="s">
        <v>197</v>
      </c>
      <c r="G15923">
        <v>3</v>
      </c>
      <c r="H15923" s="4" t="str">
        <f t="shared" si="496"/>
        <v>J002.A3</v>
      </c>
      <c r="I15923" s="4" t="str">
        <f t="shared" si="497"/>
        <v>CH063</v>
      </c>
    </row>
    <row r="15924" spans="1:9">
      <c r="A15924" t="s">
        <v>261</v>
      </c>
      <c r="B15924" t="s">
        <v>8222</v>
      </c>
      <c r="C15924" t="s">
        <v>8225</v>
      </c>
      <c r="D15924">
        <v>4</v>
      </c>
      <c r="E15924" t="s">
        <v>922</v>
      </c>
      <c r="F15924" t="s">
        <v>216</v>
      </c>
      <c r="G15924">
        <v>4</v>
      </c>
      <c r="H15924" s="4" t="str">
        <f t="shared" si="496"/>
        <v>J002.B4</v>
      </c>
      <c r="I15924" s="4" t="str">
        <f t="shared" si="497"/>
        <v>CH062</v>
      </c>
    </row>
    <row r="15925" spans="1:9">
      <c r="A15925" t="s">
        <v>261</v>
      </c>
      <c r="B15925" t="s">
        <v>8222</v>
      </c>
      <c r="C15925" t="s">
        <v>8225</v>
      </c>
      <c r="D15925">
        <v>4</v>
      </c>
      <c r="E15925" t="s">
        <v>392</v>
      </c>
      <c r="F15925" t="s">
        <v>364</v>
      </c>
      <c r="G15925">
        <v>4</v>
      </c>
      <c r="H15925" s="4" t="str">
        <f t="shared" si="496"/>
        <v>J002.D4</v>
      </c>
      <c r="I15925" s="4" t="str">
        <f t="shared" si="497"/>
        <v>U7</v>
      </c>
    </row>
    <row r="15926" spans="1:9">
      <c r="A15926" t="s">
        <v>261</v>
      </c>
      <c r="B15926" t="s">
        <v>8222</v>
      </c>
      <c r="C15926" t="s">
        <v>8225</v>
      </c>
      <c r="D15926">
        <v>4</v>
      </c>
      <c r="E15926" t="s">
        <v>169</v>
      </c>
      <c r="F15926" t="s">
        <v>11</v>
      </c>
      <c r="G15926">
        <v>4</v>
      </c>
      <c r="H15926" s="4" t="str">
        <f t="shared" si="496"/>
        <v>J002.A4</v>
      </c>
      <c r="I15926" s="4" t="str">
        <f t="shared" si="497"/>
        <v>DGND</v>
      </c>
    </row>
    <row r="15927" spans="1:9">
      <c r="A15927" t="s">
        <v>261</v>
      </c>
      <c r="B15927" t="s">
        <v>8222</v>
      </c>
      <c r="C15927" t="s">
        <v>8225</v>
      </c>
      <c r="D15927">
        <v>4</v>
      </c>
      <c r="E15927" t="s">
        <v>169</v>
      </c>
      <c r="F15927" t="s">
        <v>247</v>
      </c>
      <c r="G15927">
        <v>4</v>
      </c>
      <c r="H15927" s="4" t="str">
        <f t="shared" si="496"/>
        <v>J002.C4</v>
      </c>
      <c r="I15927" s="4" t="str">
        <f t="shared" si="497"/>
        <v>DGND</v>
      </c>
    </row>
    <row r="15928" spans="1:9">
      <c r="A15928" t="s">
        <v>261</v>
      </c>
      <c r="B15928" t="s">
        <v>8222</v>
      </c>
      <c r="C15928" t="s">
        <v>8225</v>
      </c>
      <c r="D15928">
        <v>5</v>
      </c>
      <c r="E15928" t="s">
        <v>924</v>
      </c>
      <c r="F15928" t="s">
        <v>198</v>
      </c>
      <c r="G15928">
        <v>5</v>
      </c>
      <c r="H15928" s="4" t="str">
        <f t="shared" si="496"/>
        <v>J002.A5</v>
      </c>
      <c r="I15928" s="4" t="str">
        <f t="shared" si="497"/>
        <v>CH060</v>
      </c>
    </row>
    <row r="15929" spans="1:9">
      <c r="A15929" t="s">
        <v>261</v>
      </c>
      <c r="B15929" t="s">
        <v>8222</v>
      </c>
      <c r="C15929" t="s">
        <v>8225</v>
      </c>
      <c r="D15929">
        <v>5</v>
      </c>
      <c r="E15929" t="s">
        <v>923</v>
      </c>
      <c r="F15929" t="s">
        <v>12</v>
      </c>
      <c r="G15929">
        <v>5</v>
      </c>
      <c r="H15929" s="4" t="str">
        <f t="shared" si="496"/>
        <v>J002.C5</v>
      </c>
      <c r="I15929" s="4" t="str">
        <f t="shared" si="497"/>
        <v>CH061</v>
      </c>
    </row>
    <row r="15930" spans="1:9">
      <c r="A15930" t="s">
        <v>261</v>
      </c>
      <c r="B15930" t="s">
        <v>8222</v>
      </c>
      <c r="C15930" t="s">
        <v>8225</v>
      </c>
      <c r="D15930">
        <v>5</v>
      </c>
      <c r="E15930" t="s">
        <v>169</v>
      </c>
      <c r="F15930" t="s">
        <v>13</v>
      </c>
      <c r="G15930">
        <v>5</v>
      </c>
      <c r="H15930" s="4" t="str">
        <f t="shared" si="496"/>
        <v>J002.B5</v>
      </c>
      <c r="I15930" s="4" t="str">
        <f t="shared" si="497"/>
        <v>DGND</v>
      </c>
    </row>
    <row r="15931" spans="1:9">
      <c r="A15931" t="s">
        <v>261</v>
      </c>
      <c r="B15931" t="s">
        <v>8222</v>
      </c>
      <c r="C15931" t="s">
        <v>8225</v>
      </c>
      <c r="D15931">
        <v>5</v>
      </c>
      <c r="E15931" t="s">
        <v>169</v>
      </c>
      <c r="F15931" t="s">
        <v>404</v>
      </c>
      <c r="G15931">
        <v>5</v>
      </c>
      <c r="H15931" s="4" t="str">
        <f t="shared" si="496"/>
        <v>J002.D5</v>
      </c>
      <c r="I15931" s="4" t="str">
        <f t="shared" si="497"/>
        <v>DGND</v>
      </c>
    </row>
    <row r="15932" spans="1:9">
      <c r="A15932" t="s">
        <v>261</v>
      </c>
      <c r="B15932" t="s">
        <v>8222</v>
      </c>
      <c r="C15932" t="s">
        <v>8225</v>
      </c>
      <c r="D15932">
        <v>6</v>
      </c>
      <c r="E15932" t="s">
        <v>169</v>
      </c>
      <c r="F15932" t="s">
        <v>199</v>
      </c>
      <c r="G15932">
        <v>6</v>
      </c>
      <c r="H15932" s="4" t="str">
        <f t="shared" si="496"/>
        <v>J002.A6</v>
      </c>
      <c r="I15932" s="4" t="str">
        <f t="shared" si="497"/>
        <v>DGND</v>
      </c>
    </row>
    <row r="15933" spans="1:9">
      <c r="A15933" t="s">
        <v>261</v>
      </c>
      <c r="B15933" t="s">
        <v>8222</v>
      </c>
      <c r="C15933" t="s">
        <v>8225</v>
      </c>
      <c r="D15933">
        <v>6</v>
      </c>
      <c r="E15933" t="s">
        <v>925</v>
      </c>
      <c r="F15933" t="s">
        <v>217</v>
      </c>
      <c r="G15933">
        <v>6</v>
      </c>
      <c r="H15933" s="4" t="str">
        <f t="shared" si="496"/>
        <v>J002.B6</v>
      </c>
      <c r="I15933" s="4" t="str">
        <f t="shared" si="497"/>
        <v>CH059</v>
      </c>
    </row>
    <row r="15934" spans="1:9">
      <c r="A15934" t="s">
        <v>261</v>
      </c>
      <c r="B15934" t="s">
        <v>8222</v>
      </c>
      <c r="C15934" t="s">
        <v>8225</v>
      </c>
      <c r="D15934">
        <v>6</v>
      </c>
      <c r="E15934" t="s">
        <v>169</v>
      </c>
      <c r="F15934" t="s">
        <v>248</v>
      </c>
      <c r="G15934">
        <v>6</v>
      </c>
      <c r="H15934" s="4" t="str">
        <f t="shared" si="496"/>
        <v>J002.C6</v>
      </c>
      <c r="I15934" s="4" t="str">
        <f t="shared" si="497"/>
        <v>DGND</v>
      </c>
    </row>
    <row r="15935" spans="1:9">
      <c r="A15935" t="s">
        <v>261</v>
      </c>
      <c r="B15935" t="s">
        <v>8222</v>
      </c>
      <c r="C15935" t="s">
        <v>8225</v>
      </c>
      <c r="D15935">
        <v>6</v>
      </c>
      <c r="F15935" t="s">
        <v>434</v>
      </c>
      <c r="G15935">
        <v>6</v>
      </c>
      <c r="H15935" s="4" t="str">
        <f t="shared" si="496"/>
        <v>J002.D6</v>
      </c>
      <c r="I15935" s="4">
        <f t="shared" si="497"/>
        <v>0</v>
      </c>
    </row>
    <row r="15936" spans="1:9">
      <c r="A15936" t="s">
        <v>261</v>
      </c>
      <c r="B15936" t="s">
        <v>8222</v>
      </c>
      <c r="C15936" t="s">
        <v>8225</v>
      </c>
      <c r="D15936">
        <v>7</v>
      </c>
      <c r="E15936" t="s">
        <v>927</v>
      </c>
      <c r="F15936" t="s">
        <v>200</v>
      </c>
      <c r="G15936">
        <v>7</v>
      </c>
      <c r="H15936" s="4" t="str">
        <f t="shared" si="496"/>
        <v>J002.A7</v>
      </c>
      <c r="I15936" s="4" t="str">
        <f t="shared" si="497"/>
        <v>CH057</v>
      </c>
    </row>
    <row r="15937" spans="1:9">
      <c r="A15937" t="s">
        <v>261</v>
      </c>
      <c r="B15937" t="s">
        <v>8222</v>
      </c>
      <c r="C15937" t="s">
        <v>8225</v>
      </c>
      <c r="D15937">
        <v>7</v>
      </c>
      <c r="E15937" t="s">
        <v>169</v>
      </c>
      <c r="F15937" t="s">
        <v>435</v>
      </c>
      <c r="G15937">
        <v>7</v>
      </c>
      <c r="H15937" s="4" t="str">
        <f t="shared" si="496"/>
        <v>J002.D7</v>
      </c>
      <c r="I15937" s="4" t="str">
        <f t="shared" si="497"/>
        <v>DGND</v>
      </c>
    </row>
    <row r="15938" spans="1:9">
      <c r="A15938" t="s">
        <v>261</v>
      </c>
      <c r="B15938" t="s">
        <v>8222</v>
      </c>
      <c r="C15938" t="s">
        <v>8225</v>
      </c>
      <c r="D15938">
        <v>7</v>
      </c>
      <c r="E15938" t="s">
        <v>926</v>
      </c>
      <c r="F15938" t="s">
        <v>249</v>
      </c>
      <c r="G15938">
        <v>7</v>
      </c>
      <c r="H15938" s="4" t="str">
        <f t="shared" ref="H15938:H16001" si="498">CONCATENATE(C15938,".",F15938)</f>
        <v>J002.C7</v>
      </c>
      <c r="I15938" s="4" t="str">
        <f t="shared" ref="I15938:I16001" si="499">E15938</f>
        <v>CH058</v>
      </c>
    </row>
    <row r="15939" spans="1:9">
      <c r="A15939" t="s">
        <v>261</v>
      </c>
      <c r="B15939" t="s">
        <v>8222</v>
      </c>
      <c r="C15939" t="s">
        <v>8225</v>
      </c>
      <c r="D15939">
        <v>7</v>
      </c>
      <c r="E15939" t="s">
        <v>169</v>
      </c>
      <c r="F15939" t="s">
        <v>218</v>
      </c>
      <c r="G15939">
        <v>7</v>
      </c>
      <c r="H15939" s="4" t="str">
        <f t="shared" si="498"/>
        <v>J002.B7</v>
      </c>
      <c r="I15939" s="4" t="str">
        <f t="shared" si="499"/>
        <v>DGND</v>
      </c>
    </row>
    <row r="15940" spans="1:9">
      <c r="A15940" t="s">
        <v>261</v>
      </c>
      <c r="B15940" t="s">
        <v>8222</v>
      </c>
      <c r="C15940" t="s">
        <v>8225</v>
      </c>
      <c r="D15940">
        <v>8</v>
      </c>
      <c r="E15940" t="s">
        <v>169</v>
      </c>
      <c r="F15940" t="s">
        <v>201</v>
      </c>
      <c r="G15940">
        <v>8</v>
      </c>
      <c r="H15940" s="4" t="str">
        <f t="shared" si="498"/>
        <v>J002.A8</v>
      </c>
      <c r="I15940" s="4" t="str">
        <f t="shared" si="499"/>
        <v>DGND</v>
      </c>
    </row>
    <row r="15941" spans="1:9">
      <c r="A15941" t="s">
        <v>261</v>
      </c>
      <c r="B15941" t="s">
        <v>8222</v>
      </c>
      <c r="C15941" t="s">
        <v>8225</v>
      </c>
      <c r="D15941">
        <v>8</v>
      </c>
      <c r="E15941" t="s">
        <v>169</v>
      </c>
      <c r="F15941" t="s">
        <v>250</v>
      </c>
      <c r="G15941">
        <v>8</v>
      </c>
      <c r="H15941" s="4" t="str">
        <f t="shared" si="498"/>
        <v>J002.C8</v>
      </c>
      <c r="I15941" s="4" t="str">
        <f t="shared" si="499"/>
        <v>DGND</v>
      </c>
    </row>
    <row r="15942" spans="1:9">
      <c r="A15942" t="s">
        <v>261</v>
      </c>
      <c r="B15942" t="s">
        <v>8222</v>
      </c>
      <c r="C15942" t="s">
        <v>8225</v>
      </c>
      <c r="D15942">
        <v>8</v>
      </c>
      <c r="F15942" t="s">
        <v>456</v>
      </c>
      <c r="G15942">
        <v>8</v>
      </c>
      <c r="H15942" s="4" t="str">
        <f t="shared" si="498"/>
        <v>J002.D8</v>
      </c>
      <c r="I15942" s="4">
        <f t="shared" si="499"/>
        <v>0</v>
      </c>
    </row>
    <row r="15943" spans="1:9">
      <c r="A15943" t="s">
        <v>261</v>
      </c>
      <c r="B15943" t="s">
        <v>8222</v>
      </c>
      <c r="C15943" t="s">
        <v>8225</v>
      </c>
      <c r="D15943">
        <v>8</v>
      </c>
      <c r="E15943" t="s">
        <v>928</v>
      </c>
      <c r="F15943" t="s">
        <v>219</v>
      </c>
      <c r="G15943">
        <v>8</v>
      </c>
      <c r="H15943" s="4" t="str">
        <f t="shared" si="498"/>
        <v>J002.B8</v>
      </c>
      <c r="I15943" s="4" t="str">
        <f t="shared" si="499"/>
        <v>CH056</v>
      </c>
    </row>
    <row r="15944" spans="1:9">
      <c r="A15944" t="s">
        <v>261</v>
      </c>
      <c r="B15944" t="s">
        <v>8222</v>
      </c>
      <c r="C15944" t="s">
        <v>8225</v>
      </c>
      <c r="D15944">
        <v>9</v>
      </c>
      <c r="E15944" t="s">
        <v>930</v>
      </c>
      <c r="F15944" t="s">
        <v>251</v>
      </c>
      <c r="G15944">
        <v>9</v>
      </c>
      <c r="H15944" s="4" t="str">
        <f t="shared" si="498"/>
        <v>J002.C9</v>
      </c>
      <c r="I15944" s="4" t="str">
        <f t="shared" si="499"/>
        <v>CH055</v>
      </c>
    </row>
    <row r="15945" spans="1:9">
      <c r="A15945" t="s">
        <v>261</v>
      </c>
      <c r="B15945" t="s">
        <v>8222</v>
      </c>
      <c r="C15945" t="s">
        <v>8225</v>
      </c>
      <c r="D15945">
        <v>9</v>
      </c>
      <c r="E15945" t="s">
        <v>169</v>
      </c>
      <c r="F15945" t="s">
        <v>220</v>
      </c>
      <c r="G15945">
        <v>9</v>
      </c>
      <c r="H15945" s="4" t="str">
        <f t="shared" si="498"/>
        <v>J002.B9</v>
      </c>
      <c r="I15945" s="4" t="str">
        <f t="shared" si="499"/>
        <v>DGND</v>
      </c>
    </row>
    <row r="15946" spans="1:9">
      <c r="A15946" t="s">
        <v>261</v>
      </c>
      <c r="B15946" t="s">
        <v>8222</v>
      </c>
      <c r="C15946" t="s">
        <v>8225</v>
      </c>
      <c r="D15946">
        <v>9</v>
      </c>
      <c r="E15946" t="s">
        <v>929</v>
      </c>
      <c r="F15946" t="s">
        <v>202</v>
      </c>
      <c r="G15946">
        <v>9</v>
      </c>
      <c r="H15946" s="4" t="str">
        <f t="shared" si="498"/>
        <v>J002.A9</v>
      </c>
      <c r="I15946" s="4" t="str">
        <f t="shared" si="499"/>
        <v>CH054</v>
      </c>
    </row>
    <row r="15947" spans="1:9">
      <c r="A15947" t="s">
        <v>261</v>
      </c>
      <c r="B15947" t="s">
        <v>8222</v>
      </c>
      <c r="C15947" t="s">
        <v>8225</v>
      </c>
      <c r="D15947">
        <v>9</v>
      </c>
      <c r="F15947" t="s">
        <v>405</v>
      </c>
      <c r="G15947">
        <v>9</v>
      </c>
      <c r="H15947" s="4" t="str">
        <f t="shared" si="498"/>
        <v>J002.D9</v>
      </c>
      <c r="I15947" s="4">
        <f t="shared" si="499"/>
        <v>0</v>
      </c>
    </row>
    <row r="15948" spans="1:9">
      <c r="A15948" t="s">
        <v>261</v>
      </c>
      <c r="B15948" t="s">
        <v>8222</v>
      </c>
      <c r="C15948" t="s">
        <v>8225</v>
      </c>
      <c r="D15948">
        <v>10</v>
      </c>
      <c r="F15948" t="s">
        <v>437</v>
      </c>
      <c r="G15948">
        <v>10</v>
      </c>
      <c r="H15948" s="4" t="str">
        <f t="shared" si="498"/>
        <v>J002.D10</v>
      </c>
      <c r="I15948" s="4">
        <f t="shared" si="499"/>
        <v>0</v>
      </c>
    </row>
    <row r="15949" spans="1:9">
      <c r="A15949" t="s">
        <v>261</v>
      </c>
      <c r="B15949" t="s">
        <v>8222</v>
      </c>
      <c r="C15949" t="s">
        <v>8225</v>
      </c>
      <c r="D15949">
        <v>10</v>
      </c>
      <c r="E15949" t="s">
        <v>931</v>
      </c>
      <c r="F15949" t="s">
        <v>221</v>
      </c>
      <c r="G15949">
        <v>10</v>
      </c>
      <c r="H15949" s="4" t="str">
        <f t="shared" si="498"/>
        <v>J002.B10</v>
      </c>
      <c r="I15949" s="4" t="str">
        <f t="shared" si="499"/>
        <v>CH053</v>
      </c>
    </row>
    <row r="15950" spans="1:9">
      <c r="A15950" t="s">
        <v>261</v>
      </c>
      <c r="B15950" t="s">
        <v>8222</v>
      </c>
      <c r="C15950" t="s">
        <v>8225</v>
      </c>
      <c r="D15950">
        <v>10</v>
      </c>
      <c r="E15950" t="s">
        <v>169</v>
      </c>
      <c r="F15950" t="s">
        <v>203</v>
      </c>
      <c r="G15950">
        <v>10</v>
      </c>
      <c r="H15950" s="4" t="str">
        <f t="shared" si="498"/>
        <v>J002.A10</v>
      </c>
      <c r="I15950" s="4" t="str">
        <f t="shared" si="499"/>
        <v>DGND</v>
      </c>
    </row>
    <row r="15951" spans="1:9">
      <c r="A15951" t="s">
        <v>261</v>
      </c>
      <c r="B15951" t="s">
        <v>8222</v>
      </c>
      <c r="C15951" t="s">
        <v>8225</v>
      </c>
      <c r="D15951">
        <v>10</v>
      </c>
      <c r="E15951" t="s">
        <v>169</v>
      </c>
      <c r="F15951" t="s">
        <v>252</v>
      </c>
      <c r="G15951">
        <v>10</v>
      </c>
      <c r="H15951" s="4" t="str">
        <f t="shared" si="498"/>
        <v>J002.C10</v>
      </c>
      <c r="I15951" s="4" t="str">
        <f t="shared" si="499"/>
        <v>DGND</v>
      </c>
    </row>
    <row r="15952" spans="1:9">
      <c r="A15952" t="s">
        <v>261</v>
      </c>
      <c r="B15952" t="s">
        <v>8222</v>
      </c>
      <c r="C15952" t="s">
        <v>8225</v>
      </c>
      <c r="D15952">
        <v>11</v>
      </c>
      <c r="E15952" t="s">
        <v>933</v>
      </c>
      <c r="F15952" t="s">
        <v>253</v>
      </c>
      <c r="G15952">
        <v>11</v>
      </c>
      <c r="H15952" s="4" t="str">
        <f t="shared" si="498"/>
        <v>J002.C11</v>
      </c>
      <c r="I15952" s="4" t="str">
        <f t="shared" si="499"/>
        <v>CH052</v>
      </c>
    </row>
    <row r="15953" spans="1:9">
      <c r="A15953" t="s">
        <v>261</v>
      </c>
      <c r="B15953" t="s">
        <v>8222</v>
      </c>
      <c r="C15953" t="s">
        <v>8225</v>
      </c>
      <c r="D15953">
        <v>11</v>
      </c>
      <c r="E15953" t="s">
        <v>932</v>
      </c>
      <c r="F15953" t="s">
        <v>204</v>
      </c>
      <c r="G15953">
        <v>11</v>
      </c>
      <c r="H15953" s="4" t="str">
        <f t="shared" si="498"/>
        <v>J002.A11</v>
      </c>
      <c r="I15953" s="4" t="str">
        <f t="shared" si="499"/>
        <v>CH051</v>
      </c>
    </row>
    <row r="15954" spans="1:9">
      <c r="A15954" t="s">
        <v>261</v>
      </c>
      <c r="B15954" t="s">
        <v>8222</v>
      </c>
      <c r="C15954" t="s">
        <v>8225</v>
      </c>
      <c r="D15954">
        <v>11</v>
      </c>
      <c r="E15954" t="s">
        <v>169</v>
      </c>
      <c r="F15954" t="s">
        <v>222</v>
      </c>
      <c r="G15954">
        <v>11</v>
      </c>
      <c r="H15954" s="4" t="str">
        <f t="shared" si="498"/>
        <v>J002.B11</v>
      </c>
      <c r="I15954" s="4" t="str">
        <f t="shared" si="499"/>
        <v>DGND</v>
      </c>
    </row>
    <row r="15955" spans="1:9">
      <c r="A15955" t="s">
        <v>261</v>
      </c>
      <c r="B15955" t="s">
        <v>8222</v>
      </c>
      <c r="C15955" t="s">
        <v>8225</v>
      </c>
      <c r="D15955">
        <v>11</v>
      </c>
      <c r="F15955" t="s">
        <v>351</v>
      </c>
      <c r="G15955">
        <v>11</v>
      </c>
      <c r="H15955" s="4" t="str">
        <f t="shared" si="498"/>
        <v>J002.D11</v>
      </c>
      <c r="I15955" s="4">
        <f t="shared" si="499"/>
        <v>0</v>
      </c>
    </row>
    <row r="15956" spans="1:9">
      <c r="A15956" t="s">
        <v>261</v>
      </c>
      <c r="B15956" t="s">
        <v>8222</v>
      </c>
      <c r="C15956" t="s">
        <v>8225</v>
      </c>
      <c r="D15956">
        <v>12</v>
      </c>
      <c r="E15956" t="s">
        <v>169</v>
      </c>
      <c r="F15956" t="s">
        <v>205</v>
      </c>
      <c r="G15956">
        <v>12</v>
      </c>
      <c r="H15956" s="4" t="str">
        <f t="shared" si="498"/>
        <v>J002.A12</v>
      </c>
      <c r="I15956" s="4" t="str">
        <f t="shared" si="499"/>
        <v>DGND</v>
      </c>
    </row>
    <row r="15957" spans="1:9">
      <c r="A15957" t="s">
        <v>261</v>
      </c>
      <c r="B15957" t="s">
        <v>8222</v>
      </c>
      <c r="C15957" t="s">
        <v>8225</v>
      </c>
      <c r="D15957">
        <v>12</v>
      </c>
      <c r="F15957" t="s">
        <v>325</v>
      </c>
      <c r="G15957">
        <v>12</v>
      </c>
      <c r="H15957" s="4" t="str">
        <f t="shared" si="498"/>
        <v>J002.D12</v>
      </c>
      <c r="I15957" s="4">
        <f t="shared" si="499"/>
        <v>0</v>
      </c>
    </row>
    <row r="15958" spans="1:9">
      <c r="A15958" t="s">
        <v>261</v>
      </c>
      <c r="B15958" t="s">
        <v>8222</v>
      </c>
      <c r="C15958" t="s">
        <v>8225</v>
      </c>
      <c r="D15958">
        <v>12</v>
      </c>
      <c r="E15958" t="s">
        <v>169</v>
      </c>
      <c r="F15958" t="s">
        <v>254</v>
      </c>
      <c r="G15958">
        <v>12</v>
      </c>
      <c r="H15958" s="4" t="str">
        <f t="shared" si="498"/>
        <v>J002.C12</v>
      </c>
      <c r="I15958" s="4" t="str">
        <f t="shared" si="499"/>
        <v>DGND</v>
      </c>
    </row>
    <row r="15959" spans="1:9">
      <c r="A15959" t="s">
        <v>261</v>
      </c>
      <c r="B15959" t="s">
        <v>8222</v>
      </c>
      <c r="C15959" t="s">
        <v>8225</v>
      </c>
      <c r="D15959">
        <v>12</v>
      </c>
      <c r="E15959" t="s">
        <v>934</v>
      </c>
      <c r="F15959" t="s">
        <v>223</v>
      </c>
      <c r="G15959">
        <v>12</v>
      </c>
      <c r="H15959" s="4" t="str">
        <f t="shared" si="498"/>
        <v>J002.B12</v>
      </c>
      <c r="I15959" s="4" t="str">
        <f t="shared" si="499"/>
        <v>CH050</v>
      </c>
    </row>
    <row r="15960" spans="1:9">
      <c r="A15960" t="s">
        <v>261</v>
      </c>
      <c r="B15960" t="s">
        <v>8222</v>
      </c>
      <c r="C15960" t="s">
        <v>8225</v>
      </c>
      <c r="D15960">
        <v>13</v>
      </c>
      <c r="E15960" t="s">
        <v>935</v>
      </c>
      <c r="F15960" t="s">
        <v>255</v>
      </c>
      <c r="G15960">
        <v>13</v>
      </c>
      <c r="H15960" s="4" t="str">
        <f t="shared" si="498"/>
        <v>J002.C13</v>
      </c>
      <c r="I15960" s="4" t="str">
        <f t="shared" si="499"/>
        <v>CH049</v>
      </c>
    </row>
    <row r="15961" spans="1:9">
      <c r="A15961" t="s">
        <v>261</v>
      </c>
      <c r="B15961" t="s">
        <v>8222</v>
      </c>
      <c r="C15961" t="s">
        <v>8225</v>
      </c>
      <c r="D15961">
        <v>13</v>
      </c>
      <c r="E15961" t="s">
        <v>169</v>
      </c>
      <c r="F15961" t="s">
        <v>224</v>
      </c>
      <c r="G15961">
        <v>13</v>
      </c>
      <c r="H15961" s="4" t="str">
        <f t="shared" si="498"/>
        <v>J002.B13</v>
      </c>
      <c r="I15961" s="4" t="str">
        <f t="shared" si="499"/>
        <v>DGND</v>
      </c>
    </row>
    <row r="15962" spans="1:9">
      <c r="A15962" t="s">
        <v>261</v>
      </c>
      <c r="B15962" t="s">
        <v>8222</v>
      </c>
      <c r="C15962" t="s">
        <v>8225</v>
      </c>
      <c r="D15962">
        <v>13</v>
      </c>
      <c r="E15962" t="s">
        <v>936</v>
      </c>
      <c r="F15962" t="s">
        <v>206</v>
      </c>
      <c r="G15962">
        <v>13</v>
      </c>
      <c r="H15962" s="4" t="str">
        <f t="shared" si="498"/>
        <v>J002.A13</v>
      </c>
      <c r="I15962" s="4" t="str">
        <f t="shared" si="499"/>
        <v>CH048</v>
      </c>
    </row>
    <row r="15963" spans="1:9">
      <c r="A15963" t="s">
        <v>261</v>
      </c>
      <c r="B15963" t="s">
        <v>8222</v>
      </c>
      <c r="C15963" t="s">
        <v>8225</v>
      </c>
      <c r="D15963">
        <v>13</v>
      </c>
      <c r="F15963" t="s">
        <v>313</v>
      </c>
      <c r="G15963">
        <v>13</v>
      </c>
      <c r="H15963" s="4" t="str">
        <f t="shared" si="498"/>
        <v>J002.D13</v>
      </c>
      <c r="I15963" s="4">
        <f t="shared" si="499"/>
        <v>0</v>
      </c>
    </row>
    <row r="15964" spans="1:9">
      <c r="A15964" t="s">
        <v>261</v>
      </c>
      <c r="B15964" t="s">
        <v>8222</v>
      </c>
      <c r="C15964" t="s">
        <v>8225</v>
      </c>
      <c r="D15964">
        <v>14</v>
      </c>
      <c r="E15964" t="s">
        <v>937</v>
      </c>
      <c r="F15964" t="s">
        <v>225</v>
      </c>
      <c r="G15964">
        <v>14</v>
      </c>
      <c r="H15964" s="4" t="str">
        <f t="shared" si="498"/>
        <v>J002.B14</v>
      </c>
      <c r="I15964" s="4" t="str">
        <f t="shared" si="499"/>
        <v>CH047</v>
      </c>
    </row>
    <row r="15965" spans="1:9">
      <c r="A15965" t="s">
        <v>261</v>
      </c>
      <c r="B15965" t="s">
        <v>8222</v>
      </c>
      <c r="C15965" t="s">
        <v>8225</v>
      </c>
      <c r="D15965">
        <v>14</v>
      </c>
      <c r="E15965" t="s">
        <v>169</v>
      </c>
      <c r="F15965" t="s">
        <v>7674</v>
      </c>
      <c r="G15965">
        <v>14</v>
      </c>
      <c r="H15965" s="4" t="str">
        <f t="shared" si="498"/>
        <v>J002.C14</v>
      </c>
      <c r="I15965" s="4" t="str">
        <f t="shared" si="499"/>
        <v>DGND</v>
      </c>
    </row>
    <row r="15966" spans="1:9">
      <c r="A15966" t="s">
        <v>261</v>
      </c>
      <c r="B15966" t="s">
        <v>8222</v>
      </c>
      <c r="C15966" t="s">
        <v>8225</v>
      </c>
      <c r="D15966">
        <v>14</v>
      </c>
      <c r="E15966" t="s">
        <v>169</v>
      </c>
      <c r="F15966" t="s">
        <v>207</v>
      </c>
      <c r="G15966">
        <v>14</v>
      </c>
      <c r="H15966" s="4" t="str">
        <f t="shared" si="498"/>
        <v>J002.A14</v>
      </c>
      <c r="I15966" s="4" t="str">
        <f t="shared" si="499"/>
        <v>DGND</v>
      </c>
    </row>
    <row r="15967" spans="1:9">
      <c r="A15967" t="s">
        <v>261</v>
      </c>
      <c r="B15967" t="s">
        <v>8222</v>
      </c>
      <c r="C15967" t="s">
        <v>8225</v>
      </c>
      <c r="D15967">
        <v>14</v>
      </c>
      <c r="F15967" t="s">
        <v>457</v>
      </c>
      <c r="G15967">
        <v>14</v>
      </c>
      <c r="H15967" s="4" t="str">
        <f t="shared" si="498"/>
        <v>J002.D14</v>
      </c>
      <c r="I15967" s="4">
        <f t="shared" si="499"/>
        <v>0</v>
      </c>
    </row>
    <row r="15968" spans="1:9">
      <c r="A15968" t="s">
        <v>261</v>
      </c>
      <c r="B15968" t="s">
        <v>8222</v>
      </c>
      <c r="C15968" t="s">
        <v>8225</v>
      </c>
      <c r="D15968">
        <v>15</v>
      </c>
      <c r="F15968" t="s">
        <v>907</v>
      </c>
      <c r="G15968">
        <v>15</v>
      </c>
      <c r="H15968" s="4" t="str">
        <f t="shared" si="498"/>
        <v>J002.D15</v>
      </c>
      <c r="I15968" s="4">
        <f t="shared" si="499"/>
        <v>0</v>
      </c>
    </row>
    <row r="15969" spans="1:9">
      <c r="A15969" t="s">
        <v>261</v>
      </c>
      <c r="B15969" t="s">
        <v>8222</v>
      </c>
      <c r="C15969" t="s">
        <v>8225</v>
      </c>
      <c r="D15969">
        <v>15</v>
      </c>
      <c r="E15969" t="s">
        <v>939</v>
      </c>
      <c r="F15969" t="s">
        <v>208</v>
      </c>
      <c r="G15969">
        <v>15</v>
      </c>
      <c r="H15969" s="4" t="str">
        <f t="shared" si="498"/>
        <v>J002.A15</v>
      </c>
      <c r="I15969" s="4" t="str">
        <f t="shared" si="499"/>
        <v>CH045</v>
      </c>
    </row>
    <row r="15970" spans="1:9">
      <c r="A15970" t="s">
        <v>261</v>
      </c>
      <c r="B15970" t="s">
        <v>8222</v>
      </c>
      <c r="C15970" t="s">
        <v>8225</v>
      </c>
      <c r="D15970">
        <v>15</v>
      </c>
      <c r="E15970" t="s">
        <v>938</v>
      </c>
      <c r="F15970" t="s">
        <v>256</v>
      </c>
      <c r="G15970">
        <v>15</v>
      </c>
      <c r="H15970" s="4" t="str">
        <f t="shared" si="498"/>
        <v>J002.C15</v>
      </c>
      <c r="I15970" s="4" t="str">
        <f t="shared" si="499"/>
        <v>CH046</v>
      </c>
    </row>
    <row r="15971" spans="1:9">
      <c r="A15971" t="s">
        <v>261</v>
      </c>
      <c r="B15971" t="s">
        <v>8222</v>
      </c>
      <c r="C15971" t="s">
        <v>8225</v>
      </c>
      <c r="D15971">
        <v>15</v>
      </c>
      <c r="E15971" t="s">
        <v>169</v>
      </c>
      <c r="F15971" t="s">
        <v>226</v>
      </c>
      <c r="G15971">
        <v>15</v>
      </c>
      <c r="H15971" s="4" t="str">
        <f t="shared" si="498"/>
        <v>J002.B15</v>
      </c>
      <c r="I15971" s="4" t="str">
        <f t="shared" si="499"/>
        <v>DGND</v>
      </c>
    </row>
    <row r="15972" spans="1:9">
      <c r="A15972" t="s">
        <v>261</v>
      </c>
      <c r="B15972" t="s">
        <v>8222</v>
      </c>
      <c r="C15972" t="s">
        <v>8225</v>
      </c>
      <c r="D15972">
        <v>16</v>
      </c>
      <c r="F15972" t="s">
        <v>449</v>
      </c>
      <c r="G15972">
        <v>16</v>
      </c>
      <c r="H15972" s="4" t="str">
        <f t="shared" si="498"/>
        <v>J002.D16</v>
      </c>
      <c r="I15972" s="4">
        <f t="shared" si="499"/>
        <v>0</v>
      </c>
    </row>
    <row r="15973" spans="1:9">
      <c r="A15973" t="s">
        <v>261</v>
      </c>
      <c r="B15973" t="s">
        <v>8222</v>
      </c>
      <c r="C15973" t="s">
        <v>8225</v>
      </c>
      <c r="D15973">
        <v>16</v>
      </c>
      <c r="E15973" t="s">
        <v>169</v>
      </c>
      <c r="F15973" t="s">
        <v>257</v>
      </c>
      <c r="G15973">
        <v>16</v>
      </c>
      <c r="H15973" s="4" t="str">
        <f t="shared" si="498"/>
        <v>J002.C16</v>
      </c>
      <c r="I15973" s="4" t="str">
        <f t="shared" si="499"/>
        <v>DGND</v>
      </c>
    </row>
    <row r="15974" spans="1:9">
      <c r="A15974" t="s">
        <v>261</v>
      </c>
      <c r="B15974" t="s">
        <v>8222</v>
      </c>
      <c r="C15974" t="s">
        <v>8225</v>
      </c>
      <c r="D15974">
        <v>16</v>
      </c>
      <c r="E15974" t="s">
        <v>940</v>
      </c>
      <c r="F15974" t="s">
        <v>227</v>
      </c>
      <c r="G15974">
        <v>16</v>
      </c>
      <c r="H15974" s="4" t="str">
        <f t="shared" si="498"/>
        <v>J002.B16</v>
      </c>
      <c r="I15974" s="4" t="str">
        <f t="shared" si="499"/>
        <v>CH044</v>
      </c>
    </row>
    <row r="15975" spans="1:9">
      <c r="A15975" t="s">
        <v>261</v>
      </c>
      <c r="B15975" t="s">
        <v>8222</v>
      </c>
      <c r="C15975" t="s">
        <v>8225</v>
      </c>
      <c r="D15975">
        <v>16</v>
      </c>
      <c r="E15975" t="s">
        <v>169</v>
      </c>
      <c r="F15975" t="s">
        <v>209</v>
      </c>
      <c r="G15975">
        <v>16</v>
      </c>
      <c r="H15975" s="4" t="str">
        <f t="shared" si="498"/>
        <v>J002.A16</v>
      </c>
      <c r="I15975" s="4" t="str">
        <f t="shared" si="499"/>
        <v>DGND</v>
      </c>
    </row>
    <row r="15976" spans="1:9">
      <c r="A15976" t="s">
        <v>261</v>
      </c>
      <c r="B15976" t="s">
        <v>8222</v>
      </c>
      <c r="C15976" t="s">
        <v>8225</v>
      </c>
      <c r="D15976">
        <v>17</v>
      </c>
      <c r="E15976" t="s">
        <v>942</v>
      </c>
      <c r="F15976" t="s">
        <v>210</v>
      </c>
      <c r="G15976">
        <v>17</v>
      </c>
      <c r="H15976" s="4" t="str">
        <f t="shared" si="498"/>
        <v>J002.A17</v>
      </c>
      <c r="I15976" s="4" t="str">
        <f t="shared" si="499"/>
        <v>CH042</v>
      </c>
    </row>
    <row r="15977" spans="1:9">
      <c r="A15977" t="s">
        <v>261</v>
      </c>
      <c r="B15977" t="s">
        <v>8222</v>
      </c>
      <c r="C15977" t="s">
        <v>8225</v>
      </c>
      <c r="D15977">
        <v>17</v>
      </c>
      <c r="E15977" t="s">
        <v>941</v>
      </c>
      <c r="F15977" t="s">
        <v>7679</v>
      </c>
      <c r="G15977">
        <v>17</v>
      </c>
      <c r="H15977" s="4" t="str">
        <f t="shared" si="498"/>
        <v>J002.C17</v>
      </c>
      <c r="I15977" s="4" t="str">
        <f t="shared" si="499"/>
        <v>CH043</v>
      </c>
    </row>
    <row r="15978" spans="1:9">
      <c r="A15978" t="s">
        <v>261</v>
      </c>
      <c r="B15978" t="s">
        <v>8222</v>
      </c>
      <c r="C15978" t="s">
        <v>8225</v>
      </c>
      <c r="D15978">
        <v>17</v>
      </c>
      <c r="E15978" t="s">
        <v>169</v>
      </c>
      <c r="F15978" t="s">
        <v>228</v>
      </c>
      <c r="G15978">
        <v>17</v>
      </c>
      <c r="H15978" s="4" t="str">
        <f t="shared" si="498"/>
        <v>J002.B17</v>
      </c>
      <c r="I15978" s="4" t="str">
        <f t="shared" si="499"/>
        <v>DGND</v>
      </c>
    </row>
    <row r="15979" spans="1:9">
      <c r="A15979" t="s">
        <v>261</v>
      </c>
      <c r="B15979" t="s">
        <v>8222</v>
      </c>
      <c r="C15979" t="s">
        <v>8225</v>
      </c>
      <c r="D15979">
        <v>17</v>
      </c>
      <c r="F15979" t="s">
        <v>7677</v>
      </c>
      <c r="G15979">
        <v>17</v>
      </c>
      <c r="H15979" s="4" t="str">
        <f t="shared" si="498"/>
        <v>J002.D17</v>
      </c>
      <c r="I15979" s="4">
        <f t="shared" si="499"/>
        <v>0</v>
      </c>
    </row>
    <row r="15980" spans="1:9">
      <c r="A15980" t="s">
        <v>261</v>
      </c>
      <c r="B15980" t="s">
        <v>8222</v>
      </c>
      <c r="C15980" t="s">
        <v>8225</v>
      </c>
      <c r="D15980">
        <v>18</v>
      </c>
      <c r="E15980" t="s">
        <v>169</v>
      </c>
      <c r="F15980" t="s">
        <v>211</v>
      </c>
      <c r="G15980">
        <v>18</v>
      </c>
      <c r="H15980" s="4" t="str">
        <f t="shared" si="498"/>
        <v>J002.A18</v>
      </c>
      <c r="I15980" s="4" t="str">
        <f t="shared" si="499"/>
        <v>DGND</v>
      </c>
    </row>
    <row r="15981" spans="1:9">
      <c r="A15981" t="s">
        <v>261</v>
      </c>
      <c r="B15981" t="s">
        <v>8222</v>
      </c>
      <c r="C15981" t="s">
        <v>8225</v>
      </c>
      <c r="D15981">
        <v>18</v>
      </c>
      <c r="E15981" t="s">
        <v>169</v>
      </c>
      <c r="F15981" t="s">
        <v>258</v>
      </c>
      <c r="G15981">
        <v>18</v>
      </c>
      <c r="H15981" s="4" t="str">
        <f t="shared" si="498"/>
        <v>J002.C18</v>
      </c>
      <c r="I15981" s="4" t="str">
        <f t="shared" si="499"/>
        <v>DGND</v>
      </c>
    </row>
    <row r="15982" spans="1:9">
      <c r="A15982" t="s">
        <v>261</v>
      </c>
      <c r="B15982" t="s">
        <v>8222</v>
      </c>
      <c r="C15982" t="s">
        <v>8225</v>
      </c>
      <c r="D15982">
        <v>18</v>
      </c>
      <c r="F15982" t="s">
        <v>910</v>
      </c>
      <c r="G15982">
        <v>18</v>
      </c>
      <c r="H15982" s="4" t="str">
        <f t="shared" si="498"/>
        <v>J002.D18</v>
      </c>
      <c r="I15982" s="4">
        <f t="shared" si="499"/>
        <v>0</v>
      </c>
    </row>
    <row r="15983" spans="1:9">
      <c r="A15983" t="s">
        <v>261</v>
      </c>
      <c r="B15983" t="s">
        <v>8222</v>
      </c>
      <c r="C15983" t="s">
        <v>8225</v>
      </c>
      <c r="D15983">
        <v>18</v>
      </c>
      <c r="E15983" t="s">
        <v>943</v>
      </c>
      <c r="F15983" t="s">
        <v>229</v>
      </c>
      <c r="G15983">
        <v>18</v>
      </c>
      <c r="H15983" s="4" t="str">
        <f t="shared" si="498"/>
        <v>J002.B18</v>
      </c>
      <c r="I15983" s="4" t="str">
        <f t="shared" si="499"/>
        <v>CH041</v>
      </c>
    </row>
    <row r="15984" spans="1:9">
      <c r="A15984" t="s">
        <v>261</v>
      </c>
      <c r="B15984" t="s">
        <v>8222</v>
      </c>
      <c r="C15984" t="s">
        <v>8225</v>
      </c>
      <c r="D15984">
        <v>19</v>
      </c>
      <c r="F15984" t="s">
        <v>912</v>
      </c>
      <c r="G15984">
        <v>19</v>
      </c>
      <c r="H15984" s="4" t="str">
        <f t="shared" si="498"/>
        <v>J002.D19</v>
      </c>
      <c r="I15984" s="4">
        <f t="shared" si="499"/>
        <v>0</v>
      </c>
    </row>
    <row r="15985" spans="1:9">
      <c r="A15985" t="s">
        <v>261</v>
      </c>
      <c r="B15985" t="s">
        <v>8222</v>
      </c>
      <c r="C15985" t="s">
        <v>8225</v>
      </c>
      <c r="D15985">
        <v>19</v>
      </c>
      <c r="E15985" t="s">
        <v>945</v>
      </c>
      <c r="F15985" t="s">
        <v>259</v>
      </c>
      <c r="G15985">
        <v>19</v>
      </c>
      <c r="H15985" s="4" t="str">
        <f t="shared" si="498"/>
        <v>J002.C19</v>
      </c>
      <c r="I15985" s="4" t="str">
        <f t="shared" si="499"/>
        <v>CH040</v>
      </c>
    </row>
    <row r="15986" spans="1:9">
      <c r="A15986" t="s">
        <v>261</v>
      </c>
      <c r="B15986" t="s">
        <v>8222</v>
      </c>
      <c r="C15986" t="s">
        <v>8225</v>
      </c>
      <c r="D15986">
        <v>19</v>
      </c>
      <c r="E15986" t="s">
        <v>169</v>
      </c>
      <c r="F15986" t="s">
        <v>230</v>
      </c>
      <c r="G15986">
        <v>19</v>
      </c>
      <c r="H15986" s="4" t="str">
        <f t="shared" si="498"/>
        <v>J002.B19</v>
      </c>
      <c r="I15986" s="4" t="str">
        <f t="shared" si="499"/>
        <v>DGND</v>
      </c>
    </row>
    <row r="15987" spans="1:9">
      <c r="A15987" t="s">
        <v>261</v>
      </c>
      <c r="B15987" t="s">
        <v>8222</v>
      </c>
      <c r="C15987" t="s">
        <v>8225</v>
      </c>
      <c r="D15987">
        <v>19</v>
      </c>
      <c r="E15987" t="s">
        <v>944</v>
      </c>
      <c r="F15987" t="s">
        <v>212</v>
      </c>
      <c r="G15987">
        <v>19</v>
      </c>
      <c r="H15987" s="4" t="str">
        <f t="shared" si="498"/>
        <v>J002.A19</v>
      </c>
      <c r="I15987" s="4" t="str">
        <f t="shared" si="499"/>
        <v>CH039</v>
      </c>
    </row>
    <row r="15988" spans="1:9">
      <c r="A15988" t="s">
        <v>261</v>
      </c>
      <c r="B15988" t="s">
        <v>8222</v>
      </c>
      <c r="C15988" t="s">
        <v>8225</v>
      </c>
      <c r="D15988">
        <v>20</v>
      </c>
      <c r="F15988" t="s">
        <v>7684</v>
      </c>
      <c r="G15988">
        <v>20</v>
      </c>
      <c r="H15988" s="4" t="str">
        <f t="shared" si="498"/>
        <v>J002.D20</v>
      </c>
      <c r="I15988" s="4">
        <f t="shared" si="499"/>
        <v>0</v>
      </c>
    </row>
    <row r="15989" spans="1:9">
      <c r="A15989" t="s">
        <v>261</v>
      </c>
      <c r="B15989" t="s">
        <v>8222</v>
      </c>
      <c r="C15989" t="s">
        <v>8225</v>
      </c>
      <c r="D15989">
        <v>20</v>
      </c>
      <c r="E15989" t="s">
        <v>169</v>
      </c>
      <c r="F15989" t="s">
        <v>7682</v>
      </c>
      <c r="G15989">
        <v>20</v>
      </c>
      <c r="H15989" s="4" t="str">
        <f t="shared" si="498"/>
        <v>J002.A20</v>
      </c>
      <c r="I15989" s="4" t="str">
        <f t="shared" si="499"/>
        <v>DGND</v>
      </c>
    </row>
    <row r="15990" spans="1:9">
      <c r="A15990" t="s">
        <v>261</v>
      </c>
      <c r="B15990" t="s">
        <v>8222</v>
      </c>
      <c r="C15990" t="s">
        <v>8225</v>
      </c>
      <c r="D15990">
        <v>20</v>
      </c>
      <c r="E15990" t="s">
        <v>946</v>
      </c>
      <c r="F15990" t="s">
        <v>7683</v>
      </c>
      <c r="G15990">
        <v>20</v>
      </c>
      <c r="H15990" s="4" t="str">
        <f t="shared" si="498"/>
        <v>J002.B20</v>
      </c>
      <c r="I15990" s="4" t="str">
        <f t="shared" si="499"/>
        <v>CH038</v>
      </c>
    </row>
    <row r="15991" spans="1:9">
      <c r="A15991" t="s">
        <v>261</v>
      </c>
      <c r="B15991" t="s">
        <v>8222</v>
      </c>
      <c r="C15991" t="s">
        <v>8225</v>
      </c>
      <c r="D15991">
        <v>20</v>
      </c>
      <c r="E15991" t="s">
        <v>169</v>
      </c>
      <c r="F15991" t="s">
        <v>260</v>
      </c>
      <c r="G15991">
        <v>20</v>
      </c>
      <c r="H15991" s="4" t="str">
        <f t="shared" si="498"/>
        <v>J002.C20</v>
      </c>
      <c r="I15991" s="4" t="str">
        <f t="shared" si="499"/>
        <v>DGND</v>
      </c>
    </row>
    <row r="15992" spans="1:9">
      <c r="A15992" t="s">
        <v>261</v>
      </c>
      <c r="B15992" t="s">
        <v>8222</v>
      </c>
      <c r="C15992" t="s">
        <v>8225</v>
      </c>
      <c r="D15992">
        <v>21</v>
      </c>
      <c r="E15992" t="s">
        <v>948</v>
      </c>
      <c r="F15992" t="s">
        <v>7686</v>
      </c>
      <c r="G15992">
        <v>21</v>
      </c>
      <c r="H15992" s="4" t="str">
        <f t="shared" si="498"/>
        <v>J002.C21</v>
      </c>
      <c r="I15992" s="4" t="str">
        <f t="shared" si="499"/>
        <v>CH037</v>
      </c>
    </row>
    <row r="15993" spans="1:9">
      <c r="A15993" t="s">
        <v>261</v>
      </c>
      <c r="B15993" t="s">
        <v>8222</v>
      </c>
      <c r="C15993" t="s">
        <v>8225</v>
      </c>
      <c r="D15993">
        <v>21</v>
      </c>
      <c r="E15993" t="s">
        <v>947</v>
      </c>
      <c r="F15993" t="s">
        <v>7688</v>
      </c>
      <c r="G15993">
        <v>21</v>
      </c>
      <c r="H15993" s="4" t="str">
        <f t="shared" si="498"/>
        <v>J002.A21</v>
      </c>
      <c r="I15993" s="4" t="str">
        <f t="shared" si="499"/>
        <v>CH036</v>
      </c>
    </row>
    <row r="15994" spans="1:9">
      <c r="A15994" t="s">
        <v>261</v>
      </c>
      <c r="B15994" t="s">
        <v>8222</v>
      </c>
      <c r="C15994" t="s">
        <v>8225</v>
      </c>
      <c r="D15994">
        <v>21</v>
      </c>
      <c r="E15994" t="s">
        <v>169</v>
      </c>
      <c r="F15994" t="s">
        <v>7685</v>
      </c>
      <c r="G15994">
        <v>21</v>
      </c>
      <c r="H15994" s="4" t="str">
        <f t="shared" si="498"/>
        <v>J002.B21</v>
      </c>
      <c r="I15994" s="4" t="str">
        <f t="shared" si="499"/>
        <v>DGND</v>
      </c>
    </row>
    <row r="15995" spans="1:9">
      <c r="A15995" t="s">
        <v>261</v>
      </c>
      <c r="B15995" t="s">
        <v>8222</v>
      </c>
      <c r="C15995" t="s">
        <v>8225</v>
      </c>
      <c r="D15995">
        <v>21</v>
      </c>
      <c r="F15995" t="s">
        <v>7687</v>
      </c>
      <c r="G15995">
        <v>21</v>
      </c>
      <c r="H15995" s="4" t="str">
        <f t="shared" si="498"/>
        <v>J002.D21</v>
      </c>
      <c r="I15995" s="4">
        <f t="shared" si="499"/>
        <v>0</v>
      </c>
    </row>
    <row r="15996" spans="1:9">
      <c r="A15996" t="s">
        <v>261</v>
      </c>
      <c r="B15996" t="s">
        <v>8222</v>
      </c>
      <c r="C15996" t="s">
        <v>8225</v>
      </c>
      <c r="D15996">
        <v>22</v>
      </c>
      <c r="E15996" t="s">
        <v>169</v>
      </c>
      <c r="F15996" t="s">
        <v>7691</v>
      </c>
      <c r="G15996">
        <v>22</v>
      </c>
      <c r="H15996" s="4" t="str">
        <f t="shared" si="498"/>
        <v>J002.C22</v>
      </c>
      <c r="I15996" s="4" t="str">
        <f t="shared" si="499"/>
        <v>DGND</v>
      </c>
    </row>
    <row r="15997" spans="1:9">
      <c r="A15997" t="s">
        <v>261</v>
      </c>
      <c r="B15997" t="s">
        <v>8222</v>
      </c>
      <c r="C15997" t="s">
        <v>8225</v>
      </c>
      <c r="D15997">
        <v>22</v>
      </c>
      <c r="E15997" t="s">
        <v>949</v>
      </c>
      <c r="F15997" t="s">
        <v>7692</v>
      </c>
      <c r="G15997">
        <v>22</v>
      </c>
      <c r="H15997" s="4" t="str">
        <f t="shared" si="498"/>
        <v>J002.B22</v>
      </c>
      <c r="I15997" s="4" t="str">
        <f t="shared" si="499"/>
        <v>CH035</v>
      </c>
    </row>
    <row r="15998" spans="1:9">
      <c r="A15998" t="s">
        <v>261</v>
      </c>
      <c r="B15998" t="s">
        <v>8222</v>
      </c>
      <c r="C15998" t="s">
        <v>8225</v>
      </c>
      <c r="D15998">
        <v>22</v>
      </c>
      <c r="F15998" t="s">
        <v>7690</v>
      </c>
      <c r="G15998">
        <v>22</v>
      </c>
      <c r="H15998" s="4" t="str">
        <f t="shared" si="498"/>
        <v>J002.D22</v>
      </c>
      <c r="I15998" s="4">
        <f t="shared" si="499"/>
        <v>0</v>
      </c>
    </row>
    <row r="15999" spans="1:9">
      <c r="A15999" t="s">
        <v>261</v>
      </c>
      <c r="B15999" t="s">
        <v>8222</v>
      </c>
      <c r="C15999" t="s">
        <v>8225</v>
      </c>
      <c r="D15999">
        <v>22</v>
      </c>
      <c r="E15999" t="s">
        <v>169</v>
      </c>
      <c r="F15999" t="s">
        <v>7689</v>
      </c>
      <c r="G15999">
        <v>22</v>
      </c>
      <c r="H15999" s="4" t="str">
        <f t="shared" si="498"/>
        <v>J002.A22</v>
      </c>
      <c r="I15999" s="4" t="str">
        <f t="shared" si="499"/>
        <v>DGND</v>
      </c>
    </row>
    <row r="16000" spans="1:9">
      <c r="A16000" t="s">
        <v>261</v>
      </c>
      <c r="B16000" t="s">
        <v>8222</v>
      </c>
      <c r="C16000" t="s">
        <v>8225</v>
      </c>
      <c r="D16000">
        <v>23</v>
      </c>
      <c r="E16000" t="s">
        <v>169</v>
      </c>
      <c r="F16000" t="s">
        <v>7696</v>
      </c>
      <c r="G16000">
        <v>23</v>
      </c>
      <c r="H16000" s="4" t="str">
        <f t="shared" si="498"/>
        <v>J002.B23</v>
      </c>
      <c r="I16000" s="4" t="str">
        <f t="shared" si="499"/>
        <v>DGND</v>
      </c>
    </row>
    <row r="16001" spans="1:9">
      <c r="A16001" t="s">
        <v>261</v>
      </c>
      <c r="B16001" t="s">
        <v>8222</v>
      </c>
      <c r="C16001" t="s">
        <v>8225</v>
      </c>
      <c r="D16001">
        <v>23</v>
      </c>
      <c r="E16001" t="s">
        <v>950</v>
      </c>
      <c r="F16001" t="s">
        <v>7695</v>
      </c>
      <c r="G16001">
        <v>23</v>
      </c>
      <c r="H16001" s="4" t="str">
        <f t="shared" si="498"/>
        <v>J002.A23</v>
      </c>
      <c r="I16001" s="4" t="str">
        <f t="shared" si="499"/>
        <v>CH033</v>
      </c>
    </row>
    <row r="16002" spans="1:9">
      <c r="A16002" t="s">
        <v>261</v>
      </c>
      <c r="B16002" t="s">
        <v>8222</v>
      </c>
      <c r="C16002" t="s">
        <v>8225</v>
      </c>
      <c r="D16002">
        <v>23</v>
      </c>
      <c r="F16002" t="s">
        <v>7694</v>
      </c>
      <c r="G16002">
        <v>23</v>
      </c>
      <c r="H16002" s="4" t="str">
        <f t="shared" ref="H16002:H16065" si="500">CONCATENATE(C16002,".",F16002)</f>
        <v>J002.D23</v>
      </c>
      <c r="I16002" s="4">
        <f t="shared" ref="I16002:I16065" si="501">E16002</f>
        <v>0</v>
      </c>
    </row>
    <row r="16003" spans="1:9">
      <c r="A16003" t="s">
        <v>261</v>
      </c>
      <c r="B16003" t="s">
        <v>8222</v>
      </c>
      <c r="C16003" t="s">
        <v>8225</v>
      </c>
      <c r="D16003">
        <v>23</v>
      </c>
      <c r="E16003" t="s">
        <v>951</v>
      </c>
      <c r="F16003" t="s">
        <v>7693</v>
      </c>
      <c r="G16003">
        <v>23</v>
      </c>
      <c r="H16003" s="4" t="str">
        <f t="shared" si="500"/>
        <v>J002.C23</v>
      </c>
      <c r="I16003" s="4" t="str">
        <f t="shared" si="501"/>
        <v>CH034</v>
      </c>
    </row>
    <row r="16004" spans="1:9">
      <c r="A16004" t="s">
        <v>261</v>
      </c>
      <c r="B16004" t="s">
        <v>8222</v>
      </c>
      <c r="C16004" t="s">
        <v>8225</v>
      </c>
      <c r="D16004">
        <v>24</v>
      </c>
      <c r="E16004" t="s">
        <v>952</v>
      </c>
      <c r="F16004" t="s">
        <v>7700</v>
      </c>
      <c r="G16004">
        <v>24</v>
      </c>
      <c r="H16004" s="4" t="str">
        <f t="shared" si="500"/>
        <v>J002.B24</v>
      </c>
      <c r="I16004" s="4" t="str">
        <f t="shared" si="501"/>
        <v>CH032</v>
      </c>
    </row>
    <row r="16005" spans="1:9">
      <c r="A16005" t="s">
        <v>261</v>
      </c>
      <c r="B16005" t="s">
        <v>8222</v>
      </c>
      <c r="C16005" t="s">
        <v>8225</v>
      </c>
      <c r="D16005">
        <v>24</v>
      </c>
      <c r="F16005" t="s">
        <v>7698</v>
      </c>
      <c r="G16005">
        <v>24</v>
      </c>
      <c r="H16005" s="4" t="str">
        <f t="shared" si="500"/>
        <v>J002.D24</v>
      </c>
      <c r="I16005" s="4">
        <f t="shared" si="501"/>
        <v>0</v>
      </c>
    </row>
    <row r="16006" spans="1:9">
      <c r="A16006" t="s">
        <v>261</v>
      </c>
      <c r="B16006" t="s">
        <v>8222</v>
      </c>
      <c r="C16006" t="s">
        <v>8225</v>
      </c>
      <c r="D16006">
        <v>24</v>
      </c>
      <c r="E16006" t="s">
        <v>169</v>
      </c>
      <c r="F16006" t="s">
        <v>7699</v>
      </c>
      <c r="G16006">
        <v>24</v>
      </c>
      <c r="H16006" s="4" t="str">
        <f t="shared" si="500"/>
        <v>J002.A24</v>
      </c>
      <c r="I16006" s="4" t="str">
        <f t="shared" si="501"/>
        <v>DGND</v>
      </c>
    </row>
    <row r="16007" spans="1:9">
      <c r="A16007" t="s">
        <v>261</v>
      </c>
      <c r="B16007" t="s">
        <v>8222</v>
      </c>
      <c r="C16007" t="s">
        <v>8225</v>
      </c>
      <c r="D16007">
        <v>24</v>
      </c>
      <c r="E16007" t="s">
        <v>169</v>
      </c>
      <c r="F16007" t="s">
        <v>7697</v>
      </c>
      <c r="G16007">
        <v>24</v>
      </c>
      <c r="H16007" s="4" t="str">
        <f t="shared" si="500"/>
        <v>J002.C24</v>
      </c>
      <c r="I16007" s="4" t="str">
        <f t="shared" si="501"/>
        <v>DGND</v>
      </c>
    </row>
    <row r="16008" spans="1:9">
      <c r="A16008" t="s">
        <v>261</v>
      </c>
      <c r="B16008" t="s">
        <v>8222</v>
      </c>
      <c r="C16008" t="s">
        <v>8226</v>
      </c>
      <c r="D16008" t="s">
        <v>7701</v>
      </c>
      <c r="F16008" t="s">
        <v>7701</v>
      </c>
      <c r="G16008" t="s">
        <v>7701</v>
      </c>
      <c r="H16008" s="4" t="str">
        <f t="shared" si="500"/>
        <v>J901.NP1</v>
      </c>
      <c r="I16008" s="4">
        <f t="shared" si="501"/>
        <v>0</v>
      </c>
    </row>
    <row r="16009" spans="1:9">
      <c r="A16009" t="s">
        <v>261</v>
      </c>
      <c r="B16009" t="s">
        <v>8222</v>
      </c>
      <c r="C16009" t="s">
        <v>8226</v>
      </c>
      <c r="D16009" t="s">
        <v>7702</v>
      </c>
      <c r="F16009" t="s">
        <v>7702</v>
      </c>
      <c r="G16009" t="s">
        <v>7702</v>
      </c>
      <c r="H16009" s="4" t="str">
        <f t="shared" si="500"/>
        <v>J901.NP2</v>
      </c>
      <c r="I16009" s="4">
        <f t="shared" si="501"/>
        <v>0</v>
      </c>
    </row>
    <row r="16010" spans="1:9">
      <c r="A16010" t="s">
        <v>261</v>
      </c>
      <c r="B16010" t="s">
        <v>8222</v>
      </c>
      <c r="C16010" t="s">
        <v>8226</v>
      </c>
      <c r="D16010" t="s">
        <v>7703</v>
      </c>
      <c r="F16010" t="s">
        <v>7703</v>
      </c>
      <c r="G16010" t="s">
        <v>7703</v>
      </c>
      <c r="H16010" s="4" t="str">
        <f t="shared" si="500"/>
        <v>J901.NP3</v>
      </c>
      <c r="I16010" s="4">
        <f t="shared" si="501"/>
        <v>0</v>
      </c>
    </row>
    <row r="16011" spans="1:9">
      <c r="A16011" t="s">
        <v>261</v>
      </c>
      <c r="B16011" t="s">
        <v>8222</v>
      </c>
      <c r="C16011" t="s">
        <v>8226</v>
      </c>
      <c r="D16011" t="s">
        <v>7704</v>
      </c>
      <c r="F16011" t="s">
        <v>7704</v>
      </c>
      <c r="G16011" t="s">
        <v>7704</v>
      </c>
      <c r="H16011" s="4" t="str">
        <f t="shared" si="500"/>
        <v>J901.NP4</v>
      </c>
      <c r="I16011" s="4">
        <f t="shared" si="501"/>
        <v>0</v>
      </c>
    </row>
    <row r="16012" spans="1:9">
      <c r="A16012" t="s">
        <v>261</v>
      </c>
      <c r="B16012" t="s">
        <v>8222</v>
      </c>
      <c r="C16012" t="s">
        <v>8226</v>
      </c>
      <c r="D16012" t="s">
        <v>7705</v>
      </c>
      <c r="F16012" t="s">
        <v>7705</v>
      </c>
      <c r="G16012" t="s">
        <v>7705</v>
      </c>
      <c r="H16012" s="4" t="str">
        <f t="shared" si="500"/>
        <v>J901.NP5</v>
      </c>
      <c r="I16012" s="4">
        <f t="shared" si="501"/>
        <v>0</v>
      </c>
    </row>
    <row r="16013" spans="1:9">
      <c r="A16013" t="s">
        <v>261</v>
      </c>
      <c r="B16013" t="s">
        <v>8222</v>
      </c>
      <c r="C16013" t="s">
        <v>8226</v>
      </c>
      <c r="D16013" t="s">
        <v>7706</v>
      </c>
      <c r="F16013" t="s">
        <v>7706</v>
      </c>
      <c r="G16013" t="s">
        <v>7706</v>
      </c>
      <c r="H16013" s="4" t="str">
        <f t="shared" si="500"/>
        <v>J901.NP6</v>
      </c>
      <c r="I16013" s="4">
        <f t="shared" si="501"/>
        <v>0</v>
      </c>
    </row>
    <row r="16014" spans="1:9">
      <c r="A16014" t="s">
        <v>261</v>
      </c>
      <c r="B16014" t="s">
        <v>8227</v>
      </c>
      <c r="C16014" t="s">
        <v>8228</v>
      </c>
      <c r="D16014">
        <v>1</v>
      </c>
      <c r="E16014" t="s">
        <v>169</v>
      </c>
      <c r="F16014">
        <v>1</v>
      </c>
      <c r="G16014">
        <v>1</v>
      </c>
      <c r="H16014" s="4" t="str">
        <f t="shared" si="500"/>
        <v>DGS2.1</v>
      </c>
      <c r="I16014" s="4" t="str">
        <f t="shared" si="501"/>
        <v>DGND</v>
      </c>
    </row>
    <row r="16015" spans="1:9">
      <c r="A16015" t="s">
        <v>261</v>
      </c>
      <c r="B16015" t="s">
        <v>8227</v>
      </c>
      <c r="C16015" t="s">
        <v>8228</v>
      </c>
      <c r="D16015">
        <v>2</v>
      </c>
      <c r="E16015" t="s">
        <v>953</v>
      </c>
      <c r="F16015">
        <v>2</v>
      </c>
      <c r="G16015">
        <v>2</v>
      </c>
      <c r="H16015" s="4" t="str">
        <f t="shared" si="500"/>
        <v>DGS2.2</v>
      </c>
      <c r="I16015" s="4" t="str">
        <f t="shared" si="501"/>
        <v>SL1_DGS</v>
      </c>
    </row>
    <row r="16016" spans="1:9">
      <c r="A16016" t="s">
        <v>261</v>
      </c>
      <c r="B16016" t="s">
        <v>8227</v>
      </c>
      <c r="C16016" t="s">
        <v>8229</v>
      </c>
      <c r="D16016">
        <v>1</v>
      </c>
      <c r="E16016" t="s">
        <v>169</v>
      </c>
      <c r="F16016" t="s">
        <v>213</v>
      </c>
      <c r="G16016">
        <v>1</v>
      </c>
      <c r="H16016" s="4" t="str">
        <f t="shared" si="500"/>
        <v>J011.B1</v>
      </c>
      <c r="I16016" s="4" t="str">
        <f t="shared" si="501"/>
        <v>DGND</v>
      </c>
    </row>
    <row r="16017" spans="1:9">
      <c r="A16017" t="s">
        <v>261</v>
      </c>
      <c r="B16017" t="s">
        <v>8227</v>
      </c>
      <c r="C16017" t="s">
        <v>8229</v>
      </c>
      <c r="D16017">
        <v>1</v>
      </c>
      <c r="E16017" t="s">
        <v>169</v>
      </c>
      <c r="F16017" t="s">
        <v>402</v>
      </c>
      <c r="G16017">
        <v>1</v>
      </c>
      <c r="H16017" s="4" t="str">
        <f t="shared" si="500"/>
        <v>J011.D1</v>
      </c>
      <c r="I16017" s="4" t="str">
        <f t="shared" si="501"/>
        <v>DGND</v>
      </c>
    </row>
    <row r="16018" spans="1:9">
      <c r="A16018" t="s">
        <v>261</v>
      </c>
      <c r="B16018" t="s">
        <v>8227</v>
      </c>
      <c r="C16018" t="s">
        <v>8229</v>
      </c>
      <c r="D16018">
        <v>1</v>
      </c>
      <c r="E16018" t="s">
        <v>7707</v>
      </c>
      <c r="F16018" t="s">
        <v>195</v>
      </c>
      <c r="G16018">
        <v>1</v>
      </c>
      <c r="H16018" s="4" t="str">
        <f t="shared" si="500"/>
        <v>J011.A1</v>
      </c>
      <c r="I16018" s="4" t="str">
        <f t="shared" si="501"/>
        <v>SLOT1_FORCE</v>
      </c>
    </row>
    <row r="16019" spans="1:9">
      <c r="A16019" t="s">
        <v>261</v>
      </c>
      <c r="B16019" t="s">
        <v>8227</v>
      </c>
      <c r="C16019" t="s">
        <v>8229</v>
      </c>
      <c r="D16019">
        <v>1</v>
      </c>
      <c r="E16019" t="s">
        <v>7708</v>
      </c>
      <c r="F16019" t="s">
        <v>246</v>
      </c>
      <c r="G16019">
        <v>1</v>
      </c>
      <c r="H16019" s="4" t="str">
        <f t="shared" si="500"/>
        <v>J011.C1</v>
      </c>
      <c r="I16019" s="4" t="str">
        <f t="shared" si="501"/>
        <v>SLOT1_SENSE</v>
      </c>
    </row>
    <row r="16020" spans="1:9">
      <c r="A16020" t="s">
        <v>261</v>
      </c>
      <c r="B16020" t="s">
        <v>8227</v>
      </c>
      <c r="C16020" t="s">
        <v>8229</v>
      </c>
      <c r="D16020">
        <v>2</v>
      </c>
      <c r="E16020" t="s">
        <v>169</v>
      </c>
      <c r="F16020" t="s">
        <v>10</v>
      </c>
      <c r="G16020">
        <v>2</v>
      </c>
      <c r="H16020" s="4" t="str">
        <f t="shared" si="500"/>
        <v>J011.C2</v>
      </c>
      <c r="I16020" s="4" t="str">
        <f t="shared" si="501"/>
        <v>DGND</v>
      </c>
    </row>
    <row r="16021" spans="1:9">
      <c r="A16021" t="s">
        <v>261</v>
      </c>
      <c r="B16021" t="s">
        <v>8227</v>
      </c>
      <c r="C16021" t="s">
        <v>8229</v>
      </c>
      <c r="D16021">
        <v>2</v>
      </c>
      <c r="E16021" t="s">
        <v>7709</v>
      </c>
      <c r="F16021" t="s">
        <v>362</v>
      </c>
      <c r="G16021">
        <v>2</v>
      </c>
      <c r="H16021" s="4" t="str">
        <f t="shared" si="500"/>
        <v>J011.D2</v>
      </c>
      <c r="I16021" s="4" t="str">
        <f t="shared" si="501"/>
        <v>SL1_GUARD</v>
      </c>
    </row>
    <row r="16022" spans="1:9">
      <c r="A16022" t="s">
        <v>261</v>
      </c>
      <c r="B16022" t="s">
        <v>8227</v>
      </c>
      <c r="C16022" t="s">
        <v>8229</v>
      </c>
      <c r="D16022">
        <v>2</v>
      </c>
      <c r="E16022" t="s">
        <v>953</v>
      </c>
      <c r="F16022" t="s">
        <v>214</v>
      </c>
      <c r="G16022">
        <v>2</v>
      </c>
      <c r="H16022" s="4" t="str">
        <f t="shared" si="500"/>
        <v>J011.B2</v>
      </c>
      <c r="I16022" s="4" t="str">
        <f t="shared" si="501"/>
        <v>SL1_DGS</v>
      </c>
    </row>
    <row r="16023" spans="1:9">
      <c r="A16023" t="s">
        <v>261</v>
      </c>
      <c r="B16023" t="s">
        <v>8227</v>
      </c>
      <c r="C16023" t="s">
        <v>8229</v>
      </c>
      <c r="D16023">
        <v>2</v>
      </c>
      <c r="E16023" t="s">
        <v>169</v>
      </c>
      <c r="F16023" t="s">
        <v>196</v>
      </c>
      <c r="G16023">
        <v>2</v>
      </c>
      <c r="H16023" s="4" t="str">
        <f t="shared" si="500"/>
        <v>J011.A2</v>
      </c>
      <c r="I16023" s="4" t="str">
        <f t="shared" si="501"/>
        <v>DGND</v>
      </c>
    </row>
    <row r="16024" spans="1:9">
      <c r="A16024" t="s">
        <v>261</v>
      </c>
      <c r="B16024" t="s">
        <v>8227</v>
      </c>
      <c r="C16024" t="s">
        <v>8229</v>
      </c>
      <c r="D16024">
        <v>3</v>
      </c>
      <c r="E16024" t="s">
        <v>169</v>
      </c>
      <c r="F16024" t="s">
        <v>7663</v>
      </c>
      <c r="G16024">
        <v>3</v>
      </c>
      <c r="H16024" s="4" t="str">
        <f t="shared" si="500"/>
        <v>J011.D3</v>
      </c>
      <c r="I16024" s="4" t="str">
        <f t="shared" si="501"/>
        <v>DGND</v>
      </c>
    </row>
    <row r="16025" spans="1:9">
      <c r="A16025" t="s">
        <v>261</v>
      </c>
      <c r="B16025" t="s">
        <v>8227</v>
      </c>
      <c r="C16025" t="s">
        <v>8229</v>
      </c>
      <c r="D16025">
        <v>3</v>
      </c>
      <c r="E16025" t="s">
        <v>7710</v>
      </c>
      <c r="F16025" t="s">
        <v>9</v>
      </c>
      <c r="G16025">
        <v>3</v>
      </c>
      <c r="H16025" s="4" t="str">
        <f t="shared" si="500"/>
        <v>J011.C3</v>
      </c>
      <c r="I16025" s="4" t="str">
        <f t="shared" si="501"/>
        <v>SL1_EXT_F</v>
      </c>
    </row>
    <row r="16026" spans="1:9">
      <c r="A16026" t="s">
        <v>261</v>
      </c>
      <c r="B16026" t="s">
        <v>8227</v>
      </c>
      <c r="C16026" t="s">
        <v>8229</v>
      </c>
      <c r="D16026">
        <v>3</v>
      </c>
      <c r="E16026" t="s">
        <v>169</v>
      </c>
      <c r="F16026" t="s">
        <v>215</v>
      </c>
      <c r="G16026">
        <v>3</v>
      </c>
      <c r="H16026" s="4" t="str">
        <f t="shared" si="500"/>
        <v>J011.B3</v>
      </c>
      <c r="I16026" s="4" t="str">
        <f t="shared" si="501"/>
        <v>DGND</v>
      </c>
    </row>
    <row r="16027" spans="1:9">
      <c r="A16027" t="s">
        <v>261</v>
      </c>
      <c r="B16027" t="s">
        <v>8227</v>
      </c>
      <c r="C16027" t="s">
        <v>8229</v>
      </c>
      <c r="D16027">
        <v>3</v>
      </c>
      <c r="E16027" t="s">
        <v>954</v>
      </c>
      <c r="F16027" t="s">
        <v>197</v>
      </c>
      <c r="G16027">
        <v>3</v>
      </c>
      <c r="H16027" s="4" t="str">
        <f t="shared" si="500"/>
        <v>J011.A3</v>
      </c>
      <c r="I16027" s="4" t="str">
        <f t="shared" si="501"/>
        <v>CH095</v>
      </c>
    </row>
    <row r="16028" spans="1:9">
      <c r="A16028" t="s">
        <v>261</v>
      </c>
      <c r="B16028" t="s">
        <v>8227</v>
      </c>
      <c r="C16028" t="s">
        <v>8229</v>
      </c>
      <c r="D16028">
        <v>4</v>
      </c>
      <c r="E16028" t="s">
        <v>955</v>
      </c>
      <c r="F16028" t="s">
        <v>216</v>
      </c>
      <c r="G16028">
        <v>4</v>
      </c>
      <c r="H16028" s="4" t="str">
        <f t="shared" si="500"/>
        <v>J011.B4</v>
      </c>
      <c r="I16028" s="4" t="str">
        <f t="shared" si="501"/>
        <v>CH094</v>
      </c>
    </row>
    <row r="16029" spans="1:9">
      <c r="A16029" t="s">
        <v>261</v>
      </c>
      <c r="B16029" t="s">
        <v>8227</v>
      </c>
      <c r="C16029" t="s">
        <v>8229</v>
      </c>
      <c r="D16029">
        <v>4</v>
      </c>
      <c r="E16029" t="s">
        <v>169</v>
      </c>
      <c r="F16029" t="s">
        <v>11</v>
      </c>
      <c r="G16029">
        <v>4</v>
      </c>
      <c r="H16029" s="4" t="str">
        <f t="shared" si="500"/>
        <v>J011.A4</v>
      </c>
      <c r="I16029" s="4" t="str">
        <f t="shared" si="501"/>
        <v>DGND</v>
      </c>
    </row>
    <row r="16030" spans="1:9">
      <c r="A16030" t="s">
        <v>261</v>
      </c>
      <c r="B16030" t="s">
        <v>8227</v>
      </c>
      <c r="C16030" t="s">
        <v>8229</v>
      </c>
      <c r="D16030">
        <v>4</v>
      </c>
      <c r="E16030" t="s">
        <v>169</v>
      </c>
      <c r="F16030" t="s">
        <v>247</v>
      </c>
      <c r="G16030">
        <v>4</v>
      </c>
      <c r="H16030" s="4" t="str">
        <f t="shared" si="500"/>
        <v>J011.C4</v>
      </c>
      <c r="I16030" s="4" t="str">
        <f t="shared" si="501"/>
        <v>DGND</v>
      </c>
    </row>
    <row r="16031" spans="1:9">
      <c r="A16031" t="s">
        <v>261</v>
      </c>
      <c r="B16031" t="s">
        <v>8227</v>
      </c>
      <c r="C16031" t="s">
        <v>8229</v>
      </c>
      <c r="D16031">
        <v>4</v>
      </c>
      <c r="E16031" t="s">
        <v>7711</v>
      </c>
      <c r="F16031" t="s">
        <v>364</v>
      </c>
      <c r="G16031">
        <v>4</v>
      </c>
      <c r="H16031" s="4" t="str">
        <f t="shared" si="500"/>
        <v>J011.D4</v>
      </c>
      <c r="I16031" s="4" t="str">
        <f t="shared" si="501"/>
        <v>SL1_EXT_S</v>
      </c>
    </row>
    <row r="16032" spans="1:9">
      <c r="A16032" t="s">
        <v>261</v>
      </c>
      <c r="B16032" t="s">
        <v>8227</v>
      </c>
      <c r="C16032" t="s">
        <v>8229</v>
      </c>
      <c r="D16032">
        <v>5</v>
      </c>
      <c r="E16032" t="s">
        <v>169</v>
      </c>
      <c r="F16032" t="s">
        <v>13</v>
      </c>
      <c r="G16032">
        <v>5</v>
      </c>
      <c r="H16032" s="4" t="str">
        <f t="shared" si="500"/>
        <v>J011.B5</v>
      </c>
      <c r="I16032" s="4" t="str">
        <f t="shared" si="501"/>
        <v>DGND</v>
      </c>
    </row>
    <row r="16033" spans="1:9">
      <c r="A16033" t="s">
        <v>261</v>
      </c>
      <c r="B16033" t="s">
        <v>8227</v>
      </c>
      <c r="C16033" t="s">
        <v>8229</v>
      </c>
      <c r="D16033">
        <v>5</v>
      </c>
      <c r="E16033" t="s">
        <v>169</v>
      </c>
      <c r="F16033" t="s">
        <v>404</v>
      </c>
      <c r="G16033">
        <v>5</v>
      </c>
      <c r="H16033" s="4" t="str">
        <f t="shared" si="500"/>
        <v>J011.D5</v>
      </c>
      <c r="I16033" s="4" t="str">
        <f t="shared" si="501"/>
        <v>DGND</v>
      </c>
    </row>
    <row r="16034" spans="1:9">
      <c r="A16034" t="s">
        <v>261</v>
      </c>
      <c r="B16034" t="s">
        <v>8227</v>
      </c>
      <c r="C16034" t="s">
        <v>8229</v>
      </c>
      <c r="D16034">
        <v>5</v>
      </c>
      <c r="E16034" t="s">
        <v>956</v>
      </c>
      <c r="F16034" t="s">
        <v>198</v>
      </c>
      <c r="G16034">
        <v>5</v>
      </c>
      <c r="H16034" s="4" t="str">
        <f t="shared" si="500"/>
        <v>J011.A5</v>
      </c>
      <c r="I16034" s="4" t="str">
        <f t="shared" si="501"/>
        <v>CH092</v>
      </c>
    </row>
    <row r="16035" spans="1:9">
      <c r="A16035" t="s">
        <v>261</v>
      </c>
      <c r="B16035" t="s">
        <v>8227</v>
      </c>
      <c r="C16035" t="s">
        <v>8229</v>
      </c>
      <c r="D16035">
        <v>5</v>
      </c>
      <c r="E16035" t="s">
        <v>957</v>
      </c>
      <c r="F16035" t="s">
        <v>12</v>
      </c>
      <c r="G16035">
        <v>5</v>
      </c>
      <c r="H16035" s="4" t="str">
        <f t="shared" si="500"/>
        <v>J011.C5</v>
      </c>
      <c r="I16035" s="4" t="str">
        <f t="shared" si="501"/>
        <v>CH093</v>
      </c>
    </row>
    <row r="16036" spans="1:9">
      <c r="A16036" t="s">
        <v>261</v>
      </c>
      <c r="B16036" t="s">
        <v>8227</v>
      </c>
      <c r="C16036" t="s">
        <v>8229</v>
      </c>
      <c r="D16036">
        <v>6</v>
      </c>
      <c r="E16036" t="s">
        <v>958</v>
      </c>
      <c r="F16036" t="s">
        <v>217</v>
      </c>
      <c r="G16036">
        <v>6</v>
      </c>
      <c r="H16036" s="4" t="str">
        <f t="shared" si="500"/>
        <v>J011.B6</v>
      </c>
      <c r="I16036" s="4" t="str">
        <f t="shared" si="501"/>
        <v>CH091</v>
      </c>
    </row>
    <row r="16037" spans="1:9">
      <c r="A16037" t="s">
        <v>261</v>
      </c>
      <c r="B16037" t="s">
        <v>8227</v>
      </c>
      <c r="C16037" t="s">
        <v>8229</v>
      </c>
      <c r="D16037">
        <v>6</v>
      </c>
      <c r="E16037" t="s">
        <v>169</v>
      </c>
      <c r="F16037" t="s">
        <v>248</v>
      </c>
      <c r="G16037">
        <v>6</v>
      </c>
      <c r="H16037" s="4" t="str">
        <f t="shared" si="500"/>
        <v>J011.C6</v>
      </c>
      <c r="I16037" s="4" t="str">
        <f t="shared" si="501"/>
        <v>DGND</v>
      </c>
    </row>
    <row r="16038" spans="1:9">
      <c r="A16038" t="s">
        <v>261</v>
      </c>
      <c r="B16038" t="s">
        <v>8227</v>
      </c>
      <c r="C16038" t="s">
        <v>8229</v>
      </c>
      <c r="D16038">
        <v>6</v>
      </c>
      <c r="F16038" t="s">
        <v>434</v>
      </c>
      <c r="G16038">
        <v>6</v>
      </c>
      <c r="H16038" s="4" t="str">
        <f t="shared" si="500"/>
        <v>J011.D6</v>
      </c>
      <c r="I16038" s="4">
        <f t="shared" si="501"/>
        <v>0</v>
      </c>
    </row>
    <row r="16039" spans="1:9">
      <c r="A16039" t="s">
        <v>261</v>
      </c>
      <c r="B16039" t="s">
        <v>8227</v>
      </c>
      <c r="C16039" t="s">
        <v>8229</v>
      </c>
      <c r="D16039">
        <v>6</v>
      </c>
      <c r="E16039" t="s">
        <v>169</v>
      </c>
      <c r="F16039" t="s">
        <v>199</v>
      </c>
      <c r="G16039">
        <v>6</v>
      </c>
      <c r="H16039" s="4" t="str">
        <f t="shared" si="500"/>
        <v>J011.A6</v>
      </c>
      <c r="I16039" s="4" t="str">
        <f t="shared" si="501"/>
        <v>DGND</v>
      </c>
    </row>
    <row r="16040" spans="1:9">
      <c r="A16040" t="s">
        <v>261</v>
      </c>
      <c r="B16040" t="s">
        <v>8227</v>
      </c>
      <c r="C16040" t="s">
        <v>8229</v>
      </c>
      <c r="D16040">
        <v>7</v>
      </c>
      <c r="E16040" t="s">
        <v>169</v>
      </c>
      <c r="F16040" t="s">
        <v>435</v>
      </c>
      <c r="G16040">
        <v>7</v>
      </c>
      <c r="H16040" s="4" t="str">
        <f t="shared" si="500"/>
        <v>J011.D7</v>
      </c>
      <c r="I16040" s="4" t="str">
        <f t="shared" si="501"/>
        <v>DGND</v>
      </c>
    </row>
    <row r="16041" spans="1:9">
      <c r="A16041" t="s">
        <v>261</v>
      </c>
      <c r="B16041" t="s">
        <v>8227</v>
      </c>
      <c r="C16041" t="s">
        <v>8229</v>
      </c>
      <c r="D16041">
        <v>7</v>
      </c>
      <c r="E16041" t="s">
        <v>959</v>
      </c>
      <c r="F16041" t="s">
        <v>200</v>
      </c>
      <c r="G16041">
        <v>7</v>
      </c>
      <c r="H16041" s="4" t="str">
        <f t="shared" si="500"/>
        <v>J011.A7</v>
      </c>
      <c r="I16041" s="4" t="str">
        <f t="shared" si="501"/>
        <v>CH089</v>
      </c>
    </row>
    <row r="16042" spans="1:9">
      <c r="A16042" t="s">
        <v>261</v>
      </c>
      <c r="B16042" t="s">
        <v>8227</v>
      </c>
      <c r="C16042" t="s">
        <v>8229</v>
      </c>
      <c r="D16042">
        <v>7</v>
      </c>
      <c r="E16042" t="s">
        <v>169</v>
      </c>
      <c r="F16042" t="s">
        <v>218</v>
      </c>
      <c r="G16042">
        <v>7</v>
      </c>
      <c r="H16042" s="4" t="str">
        <f t="shared" si="500"/>
        <v>J011.B7</v>
      </c>
      <c r="I16042" s="4" t="str">
        <f t="shared" si="501"/>
        <v>DGND</v>
      </c>
    </row>
    <row r="16043" spans="1:9">
      <c r="A16043" t="s">
        <v>261</v>
      </c>
      <c r="B16043" t="s">
        <v>8227</v>
      </c>
      <c r="C16043" t="s">
        <v>8229</v>
      </c>
      <c r="D16043">
        <v>7</v>
      </c>
      <c r="E16043" t="s">
        <v>960</v>
      </c>
      <c r="F16043" t="s">
        <v>249</v>
      </c>
      <c r="G16043">
        <v>7</v>
      </c>
      <c r="H16043" s="4" t="str">
        <f t="shared" si="500"/>
        <v>J011.C7</v>
      </c>
      <c r="I16043" s="4" t="str">
        <f t="shared" si="501"/>
        <v>CH090</v>
      </c>
    </row>
    <row r="16044" spans="1:9">
      <c r="A16044" t="s">
        <v>261</v>
      </c>
      <c r="B16044" t="s">
        <v>8227</v>
      </c>
      <c r="C16044" t="s">
        <v>8229</v>
      </c>
      <c r="D16044">
        <v>8</v>
      </c>
      <c r="E16044" t="s">
        <v>961</v>
      </c>
      <c r="F16044" t="s">
        <v>219</v>
      </c>
      <c r="G16044">
        <v>8</v>
      </c>
      <c r="H16044" s="4" t="str">
        <f t="shared" si="500"/>
        <v>J011.B8</v>
      </c>
      <c r="I16044" s="4" t="str">
        <f t="shared" si="501"/>
        <v>CH088</v>
      </c>
    </row>
    <row r="16045" spans="1:9">
      <c r="A16045" t="s">
        <v>261</v>
      </c>
      <c r="B16045" t="s">
        <v>8227</v>
      </c>
      <c r="C16045" t="s">
        <v>8229</v>
      </c>
      <c r="D16045">
        <v>8</v>
      </c>
      <c r="E16045" t="s">
        <v>169</v>
      </c>
      <c r="F16045" t="s">
        <v>201</v>
      </c>
      <c r="G16045">
        <v>8</v>
      </c>
      <c r="H16045" s="4" t="str">
        <f t="shared" si="500"/>
        <v>J011.A8</v>
      </c>
      <c r="I16045" s="4" t="str">
        <f t="shared" si="501"/>
        <v>DGND</v>
      </c>
    </row>
    <row r="16046" spans="1:9">
      <c r="A16046" t="s">
        <v>261</v>
      </c>
      <c r="B16046" t="s">
        <v>8227</v>
      </c>
      <c r="C16046" t="s">
        <v>8229</v>
      </c>
      <c r="D16046">
        <v>8</v>
      </c>
      <c r="E16046" t="s">
        <v>169</v>
      </c>
      <c r="F16046" t="s">
        <v>250</v>
      </c>
      <c r="G16046">
        <v>8</v>
      </c>
      <c r="H16046" s="4" t="str">
        <f t="shared" si="500"/>
        <v>J011.C8</v>
      </c>
      <c r="I16046" s="4" t="str">
        <f t="shared" si="501"/>
        <v>DGND</v>
      </c>
    </row>
    <row r="16047" spans="1:9">
      <c r="A16047" t="s">
        <v>261</v>
      </c>
      <c r="B16047" t="s">
        <v>8227</v>
      </c>
      <c r="C16047" t="s">
        <v>8229</v>
      </c>
      <c r="D16047">
        <v>8</v>
      </c>
      <c r="F16047" t="s">
        <v>456</v>
      </c>
      <c r="G16047">
        <v>8</v>
      </c>
      <c r="H16047" s="4" t="str">
        <f t="shared" si="500"/>
        <v>J011.D8</v>
      </c>
      <c r="I16047" s="4">
        <f t="shared" si="501"/>
        <v>0</v>
      </c>
    </row>
    <row r="16048" spans="1:9">
      <c r="A16048" t="s">
        <v>261</v>
      </c>
      <c r="B16048" t="s">
        <v>8227</v>
      </c>
      <c r="C16048" t="s">
        <v>8229</v>
      </c>
      <c r="D16048">
        <v>9</v>
      </c>
      <c r="E16048" t="s">
        <v>963</v>
      </c>
      <c r="F16048" t="s">
        <v>202</v>
      </c>
      <c r="G16048">
        <v>9</v>
      </c>
      <c r="H16048" s="4" t="str">
        <f t="shared" si="500"/>
        <v>J011.A9</v>
      </c>
      <c r="I16048" s="4" t="str">
        <f t="shared" si="501"/>
        <v>CH086</v>
      </c>
    </row>
    <row r="16049" spans="1:9">
      <c r="A16049" t="s">
        <v>261</v>
      </c>
      <c r="B16049" t="s">
        <v>8227</v>
      </c>
      <c r="C16049" t="s">
        <v>8229</v>
      </c>
      <c r="D16049">
        <v>9</v>
      </c>
      <c r="F16049" t="s">
        <v>405</v>
      </c>
      <c r="G16049">
        <v>9</v>
      </c>
      <c r="H16049" s="4" t="str">
        <f t="shared" si="500"/>
        <v>J011.D9</v>
      </c>
      <c r="I16049" s="4">
        <f t="shared" si="501"/>
        <v>0</v>
      </c>
    </row>
    <row r="16050" spans="1:9">
      <c r="A16050" t="s">
        <v>261</v>
      </c>
      <c r="B16050" t="s">
        <v>8227</v>
      </c>
      <c r="C16050" t="s">
        <v>8229</v>
      </c>
      <c r="D16050">
        <v>9</v>
      </c>
      <c r="E16050" t="s">
        <v>962</v>
      </c>
      <c r="F16050" t="s">
        <v>251</v>
      </c>
      <c r="G16050">
        <v>9</v>
      </c>
      <c r="H16050" s="4" t="str">
        <f t="shared" si="500"/>
        <v>J011.C9</v>
      </c>
      <c r="I16050" s="4" t="str">
        <f t="shared" si="501"/>
        <v>CH087</v>
      </c>
    </row>
    <row r="16051" spans="1:9">
      <c r="A16051" t="s">
        <v>261</v>
      </c>
      <c r="B16051" t="s">
        <v>8227</v>
      </c>
      <c r="C16051" t="s">
        <v>8229</v>
      </c>
      <c r="D16051">
        <v>9</v>
      </c>
      <c r="E16051" t="s">
        <v>169</v>
      </c>
      <c r="F16051" t="s">
        <v>220</v>
      </c>
      <c r="G16051">
        <v>9</v>
      </c>
      <c r="H16051" s="4" t="str">
        <f t="shared" si="500"/>
        <v>J011.B9</v>
      </c>
      <c r="I16051" s="4" t="str">
        <f t="shared" si="501"/>
        <v>DGND</v>
      </c>
    </row>
    <row r="16052" spans="1:9">
      <c r="A16052" t="s">
        <v>261</v>
      </c>
      <c r="B16052" t="s">
        <v>8227</v>
      </c>
      <c r="C16052" t="s">
        <v>8229</v>
      </c>
      <c r="D16052">
        <v>10</v>
      </c>
      <c r="E16052" t="s">
        <v>964</v>
      </c>
      <c r="F16052" t="s">
        <v>221</v>
      </c>
      <c r="G16052">
        <v>10</v>
      </c>
      <c r="H16052" s="4" t="str">
        <f t="shared" si="500"/>
        <v>J011.B10</v>
      </c>
      <c r="I16052" s="4" t="str">
        <f t="shared" si="501"/>
        <v>CH085</v>
      </c>
    </row>
    <row r="16053" spans="1:9">
      <c r="A16053" t="s">
        <v>261</v>
      </c>
      <c r="B16053" t="s">
        <v>8227</v>
      </c>
      <c r="C16053" t="s">
        <v>8229</v>
      </c>
      <c r="D16053">
        <v>10</v>
      </c>
      <c r="F16053" t="s">
        <v>437</v>
      </c>
      <c r="G16053">
        <v>10</v>
      </c>
      <c r="H16053" s="4" t="str">
        <f t="shared" si="500"/>
        <v>J011.D10</v>
      </c>
      <c r="I16053" s="4">
        <f t="shared" si="501"/>
        <v>0</v>
      </c>
    </row>
    <row r="16054" spans="1:9">
      <c r="A16054" t="s">
        <v>261</v>
      </c>
      <c r="B16054" t="s">
        <v>8227</v>
      </c>
      <c r="C16054" t="s">
        <v>8229</v>
      </c>
      <c r="D16054">
        <v>10</v>
      </c>
      <c r="E16054" t="s">
        <v>169</v>
      </c>
      <c r="F16054" t="s">
        <v>252</v>
      </c>
      <c r="G16054">
        <v>10</v>
      </c>
      <c r="H16054" s="4" t="str">
        <f t="shared" si="500"/>
        <v>J011.C10</v>
      </c>
      <c r="I16054" s="4" t="str">
        <f t="shared" si="501"/>
        <v>DGND</v>
      </c>
    </row>
    <row r="16055" spans="1:9">
      <c r="A16055" t="s">
        <v>261</v>
      </c>
      <c r="B16055" t="s">
        <v>8227</v>
      </c>
      <c r="C16055" t="s">
        <v>8229</v>
      </c>
      <c r="D16055">
        <v>10</v>
      </c>
      <c r="E16055" t="s">
        <v>169</v>
      </c>
      <c r="F16055" t="s">
        <v>203</v>
      </c>
      <c r="G16055">
        <v>10</v>
      </c>
      <c r="H16055" s="4" t="str">
        <f t="shared" si="500"/>
        <v>J011.A10</v>
      </c>
      <c r="I16055" s="4" t="str">
        <f t="shared" si="501"/>
        <v>DGND</v>
      </c>
    </row>
    <row r="16056" spans="1:9">
      <c r="A16056" t="s">
        <v>261</v>
      </c>
      <c r="B16056" t="s">
        <v>8227</v>
      </c>
      <c r="C16056" t="s">
        <v>8229</v>
      </c>
      <c r="D16056">
        <v>11</v>
      </c>
      <c r="E16056" t="s">
        <v>169</v>
      </c>
      <c r="F16056" t="s">
        <v>222</v>
      </c>
      <c r="G16056">
        <v>11</v>
      </c>
      <c r="H16056" s="4" t="str">
        <f t="shared" si="500"/>
        <v>J011.B11</v>
      </c>
      <c r="I16056" s="4" t="str">
        <f t="shared" si="501"/>
        <v>DGND</v>
      </c>
    </row>
    <row r="16057" spans="1:9">
      <c r="A16057" t="s">
        <v>261</v>
      </c>
      <c r="B16057" t="s">
        <v>8227</v>
      </c>
      <c r="C16057" t="s">
        <v>8229</v>
      </c>
      <c r="D16057">
        <v>11</v>
      </c>
      <c r="F16057" t="s">
        <v>351</v>
      </c>
      <c r="G16057">
        <v>11</v>
      </c>
      <c r="H16057" s="4" t="str">
        <f t="shared" si="500"/>
        <v>J011.D11</v>
      </c>
      <c r="I16057" s="4">
        <f t="shared" si="501"/>
        <v>0</v>
      </c>
    </row>
    <row r="16058" spans="1:9">
      <c r="A16058" t="s">
        <v>261</v>
      </c>
      <c r="B16058" t="s">
        <v>8227</v>
      </c>
      <c r="C16058" t="s">
        <v>8229</v>
      </c>
      <c r="D16058">
        <v>11</v>
      </c>
      <c r="E16058" t="s">
        <v>965</v>
      </c>
      <c r="F16058" t="s">
        <v>253</v>
      </c>
      <c r="G16058">
        <v>11</v>
      </c>
      <c r="H16058" s="4" t="str">
        <f t="shared" si="500"/>
        <v>J011.C11</v>
      </c>
      <c r="I16058" s="4" t="str">
        <f t="shared" si="501"/>
        <v>CH084</v>
      </c>
    </row>
    <row r="16059" spans="1:9">
      <c r="A16059" t="s">
        <v>261</v>
      </c>
      <c r="B16059" t="s">
        <v>8227</v>
      </c>
      <c r="C16059" t="s">
        <v>8229</v>
      </c>
      <c r="D16059">
        <v>11</v>
      </c>
      <c r="E16059" t="s">
        <v>966</v>
      </c>
      <c r="F16059" t="s">
        <v>204</v>
      </c>
      <c r="G16059">
        <v>11</v>
      </c>
      <c r="H16059" s="4" t="str">
        <f t="shared" si="500"/>
        <v>J011.A11</v>
      </c>
      <c r="I16059" s="4" t="str">
        <f t="shared" si="501"/>
        <v>CH083</v>
      </c>
    </row>
    <row r="16060" spans="1:9">
      <c r="A16060" t="s">
        <v>261</v>
      </c>
      <c r="B16060" t="s">
        <v>8227</v>
      </c>
      <c r="C16060" t="s">
        <v>8229</v>
      </c>
      <c r="D16060">
        <v>12</v>
      </c>
      <c r="E16060" t="s">
        <v>967</v>
      </c>
      <c r="F16060" t="s">
        <v>223</v>
      </c>
      <c r="G16060">
        <v>12</v>
      </c>
      <c r="H16060" s="4" t="str">
        <f t="shared" si="500"/>
        <v>J011.B12</v>
      </c>
      <c r="I16060" s="4" t="str">
        <f t="shared" si="501"/>
        <v>CH082</v>
      </c>
    </row>
    <row r="16061" spans="1:9">
      <c r="A16061" t="s">
        <v>261</v>
      </c>
      <c r="B16061" t="s">
        <v>8227</v>
      </c>
      <c r="C16061" t="s">
        <v>8229</v>
      </c>
      <c r="D16061">
        <v>12</v>
      </c>
      <c r="E16061" t="s">
        <v>169</v>
      </c>
      <c r="F16061" t="s">
        <v>205</v>
      </c>
      <c r="G16061">
        <v>12</v>
      </c>
      <c r="H16061" s="4" t="str">
        <f t="shared" si="500"/>
        <v>J011.A12</v>
      </c>
      <c r="I16061" s="4" t="str">
        <f t="shared" si="501"/>
        <v>DGND</v>
      </c>
    </row>
    <row r="16062" spans="1:9">
      <c r="A16062" t="s">
        <v>261</v>
      </c>
      <c r="B16062" t="s">
        <v>8227</v>
      </c>
      <c r="C16062" t="s">
        <v>8229</v>
      </c>
      <c r="D16062">
        <v>12</v>
      </c>
      <c r="F16062" t="s">
        <v>325</v>
      </c>
      <c r="G16062">
        <v>12</v>
      </c>
      <c r="H16062" s="4" t="str">
        <f t="shared" si="500"/>
        <v>J011.D12</v>
      </c>
      <c r="I16062" s="4">
        <f t="shared" si="501"/>
        <v>0</v>
      </c>
    </row>
    <row r="16063" spans="1:9">
      <c r="A16063" t="s">
        <v>261</v>
      </c>
      <c r="B16063" t="s">
        <v>8227</v>
      </c>
      <c r="C16063" t="s">
        <v>8229</v>
      </c>
      <c r="D16063">
        <v>12</v>
      </c>
      <c r="E16063" t="s">
        <v>169</v>
      </c>
      <c r="F16063" t="s">
        <v>254</v>
      </c>
      <c r="G16063">
        <v>12</v>
      </c>
      <c r="H16063" s="4" t="str">
        <f t="shared" si="500"/>
        <v>J011.C12</v>
      </c>
      <c r="I16063" s="4" t="str">
        <f t="shared" si="501"/>
        <v>DGND</v>
      </c>
    </row>
    <row r="16064" spans="1:9">
      <c r="A16064" t="s">
        <v>261</v>
      </c>
      <c r="B16064" t="s">
        <v>8227</v>
      </c>
      <c r="C16064" t="s">
        <v>8229</v>
      </c>
      <c r="D16064">
        <v>13</v>
      </c>
      <c r="E16064" t="s">
        <v>968</v>
      </c>
      <c r="F16064" t="s">
        <v>206</v>
      </c>
      <c r="G16064">
        <v>13</v>
      </c>
      <c r="H16064" s="4" t="str">
        <f t="shared" si="500"/>
        <v>J011.A13</v>
      </c>
      <c r="I16064" s="4" t="str">
        <f t="shared" si="501"/>
        <v>CH080</v>
      </c>
    </row>
    <row r="16065" spans="1:9">
      <c r="A16065" t="s">
        <v>261</v>
      </c>
      <c r="B16065" t="s">
        <v>8227</v>
      </c>
      <c r="C16065" t="s">
        <v>8229</v>
      </c>
      <c r="D16065">
        <v>13</v>
      </c>
      <c r="F16065" t="s">
        <v>313</v>
      </c>
      <c r="G16065">
        <v>13</v>
      </c>
      <c r="H16065" s="4" t="str">
        <f t="shared" si="500"/>
        <v>J011.D13</v>
      </c>
      <c r="I16065" s="4">
        <f t="shared" si="501"/>
        <v>0</v>
      </c>
    </row>
    <row r="16066" spans="1:9">
      <c r="A16066" t="s">
        <v>261</v>
      </c>
      <c r="B16066" t="s">
        <v>8227</v>
      </c>
      <c r="C16066" t="s">
        <v>8229</v>
      </c>
      <c r="D16066">
        <v>13</v>
      </c>
      <c r="E16066" t="s">
        <v>169</v>
      </c>
      <c r="F16066" t="s">
        <v>224</v>
      </c>
      <c r="G16066">
        <v>13</v>
      </c>
      <c r="H16066" s="4" t="str">
        <f t="shared" ref="H16066:H16129" si="502">CONCATENATE(C16066,".",F16066)</f>
        <v>J011.B13</v>
      </c>
      <c r="I16066" s="4" t="str">
        <f t="shared" ref="I16066:I16129" si="503">E16066</f>
        <v>DGND</v>
      </c>
    </row>
    <row r="16067" spans="1:9">
      <c r="A16067" t="s">
        <v>261</v>
      </c>
      <c r="B16067" t="s">
        <v>8227</v>
      </c>
      <c r="C16067" t="s">
        <v>8229</v>
      </c>
      <c r="D16067">
        <v>13</v>
      </c>
      <c r="E16067" t="s">
        <v>969</v>
      </c>
      <c r="F16067" t="s">
        <v>255</v>
      </c>
      <c r="G16067">
        <v>13</v>
      </c>
      <c r="H16067" s="4" t="str">
        <f t="shared" si="502"/>
        <v>J011.C13</v>
      </c>
      <c r="I16067" s="4" t="str">
        <f t="shared" si="503"/>
        <v>CH081</v>
      </c>
    </row>
    <row r="16068" spans="1:9">
      <c r="A16068" t="s">
        <v>261</v>
      </c>
      <c r="B16068" t="s">
        <v>8227</v>
      </c>
      <c r="C16068" t="s">
        <v>8229</v>
      </c>
      <c r="D16068">
        <v>14</v>
      </c>
      <c r="E16068" t="s">
        <v>169</v>
      </c>
      <c r="F16068" t="s">
        <v>207</v>
      </c>
      <c r="G16068">
        <v>14</v>
      </c>
      <c r="H16068" s="4" t="str">
        <f t="shared" si="502"/>
        <v>J011.A14</v>
      </c>
      <c r="I16068" s="4" t="str">
        <f t="shared" si="503"/>
        <v>DGND</v>
      </c>
    </row>
    <row r="16069" spans="1:9">
      <c r="A16069" t="s">
        <v>261</v>
      </c>
      <c r="B16069" t="s">
        <v>8227</v>
      </c>
      <c r="C16069" t="s">
        <v>8229</v>
      </c>
      <c r="D16069">
        <v>14</v>
      </c>
      <c r="E16069" t="s">
        <v>970</v>
      </c>
      <c r="F16069" t="s">
        <v>225</v>
      </c>
      <c r="G16069">
        <v>14</v>
      </c>
      <c r="H16069" s="4" t="str">
        <f t="shared" si="502"/>
        <v>J011.B14</v>
      </c>
      <c r="I16069" s="4" t="str">
        <f t="shared" si="503"/>
        <v>CH079</v>
      </c>
    </row>
    <row r="16070" spans="1:9">
      <c r="A16070" t="s">
        <v>261</v>
      </c>
      <c r="B16070" t="s">
        <v>8227</v>
      </c>
      <c r="C16070" t="s">
        <v>8229</v>
      </c>
      <c r="D16070">
        <v>14</v>
      </c>
      <c r="F16070" t="s">
        <v>457</v>
      </c>
      <c r="G16070">
        <v>14</v>
      </c>
      <c r="H16070" s="4" t="str">
        <f t="shared" si="502"/>
        <v>J011.D14</v>
      </c>
      <c r="I16070" s="4">
        <f t="shared" si="503"/>
        <v>0</v>
      </c>
    </row>
    <row r="16071" spans="1:9">
      <c r="A16071" t="s">
        <v>261</v>
      </c>
      <c r="B16071" t="s">
        <v>8227</v>
      </c>
      <c r="C16071" t="s">
        <v>8229</v>
      </c>
      <c r="D16071">
        <v>14</v>
      </c>
      <c r="E16071" t="s">
        <v>169</v>
      </c>
      <c r="F16071" t="s">
        <v>7674</v>
      </c>
      <c r="G16071">
        <v>14</v>
      </c>
      <c r="H16071" s="4" t="str">
        <f t="shared" si="502"/>
        <v>J011.C14</v>
      </c>
      <c r="I16071" s="4" t="str">
        <f t="shared" si="503"/>
        <v>DGND</v>
      </c>
    </row>
    <row r="16072" spans="1:9">
      <c r="A16072" t="s">
        <v>261</v>
      </c>
      <c r="B16072" t="s">
        <v>8227</v>
      </c>
      <c r="C16072" t="s">
        <v>8229</v>
      </c>
      <c r="D16072">
        <v>15</v>
      </c>
      <c r="E16072" t="s">
        <v>972</v>
      </c>
      <c r="F16072" t="s">
        <v>256</v>
      </c>
      <c r="G16072">
        <v>15</v>
      </c>
      <c r="H16072" s="4" t="str">
        <f t="shared" si="502"/>
        <v>J011.C15</v>
      </c>
      <c r="I16072" s="4" t="str">
        <f t="shared" si="503"/>
        <v>CH078</v>
      </c>
    </row>
    <row r="16073" spans="1:9">
      <c r="A16073" t="s">
        <v>261</v>
      </c>
      <c r="B16073" t="s">
        <v>8227</v>
      </c>
      <c r="C16073" t="s">
        <v>8229</v>
      </c>
      <c r="D16073">
        <v>15</v>
      </c>
      <c r="E16073" t="s">
        <v>971</v>
      </c>
      <c r="F16073" t="s">
        <v>208</v>
      </c>
      <c r="G16073">
        <v>15</v>
      </c>
      <c r="H16073" s="4" t="str">
        <f t="shared" si="502"/>
        <v>J011.A15</v>
      </c>
      <c r="I16073" s="4" t="str">
        <f t="shared" si="503"/>
        <v>CH077</v>
      </c>
    </row>
    <row r="16074" spans="1:9">
      <c r="A16074" t="s">
        <v>261</v>
      </c>
      <c r="B16074" t="s">
        <v>8227</v>
      </c>
      <c r="C16074" t="s">
        <v>8229</v>
      </c>
      <c r="D16074">
        <v>15</v>
      </c>
      <c r="F16074" t="s">
        <v>907</v>
      </c>
      <c r="G16074">
        <v>15</v>
      </c>
      <c r="H16074" s="4" t="str">
        <f t="shared" si="502"/>
        <v>J011.D15</v>
      </c>
      <c r="I16074" s="4">
        <f t="shared" si="503"/>
        <v>0</v>
      </c>
    </row>
    <row r="16075" spans="1:9">
      <c r="A16075" t="s">
        <v>261</v>
      </c>
      <c r="B16075" t="s">
        <v>8227</v>
      </c>
      <c r="C16075" t="s">
        <v>8229</v>
      </c>
      <c r="D16075">
        <v>15</v>
      </c>
      <c r="E16075" t="s">
        <v>169</v>
      </c>
      <c r="F16075" t="s">
        <v>226</v>
      </c>
      <c r="G16075">
        <v>15</v>
      </c>
      <c r="H16075" s="4" t="str">
        <f t="shared" si="502"/>
        <v>J011.B15</v>
      </c>
      <c r="I16075" s="4" t="str">
        <f t="shared" si="503"/>
        <v>DGND</v>
      </c>
    </row>
    <row r="16076" spans="1:9">
      <c r="A16076" t="s">
        <v>261</v>
      </c>
      <c r="B16076" t="s">
        <v>8227</v>
      </c>
      <c r="C16076" t="s">
        <v>8229</v>
      </c>
      <c r="D16076">
        <v>16</v>
      </c>
      <c r="E16076" t="s">
        <v>169</v>
      </c>
      <c r="F16076" t="s">
        <v>257</v>
      </c>
      <c r="G16076">
        <v>16</v>
      </c>
      <c r="H16076" s="4" t="str">
        <f t="shared" si="502"/>
        <v>J011.C16</v>
      </c>
      <c r="I16076" s="4" t="str">
        <f t="shared" si="503"/>
        <v>DGND</v>
      </c>
    </row>
    <row r="16077" spans="1:9">
      <c r="A16077" t="s">
        <v>261</v>
      </c>
      <c r="B16077" t="s">
        <v>8227</v>
      </c>
      <c r="C16077" t="s">
        <v>8229</v>
      </c>
      <c r="D16077">
        <v>16</v>
      </c>
      <c r="E16077" t="s">
        <v>169</v>
      </c>
      <c r="F16077" t="s">
        <v>209</v>
      </c>
      <c r="G16077">
        <v>16</v>
      </c>
      <c r="H16077" s="4" t="str">
        <f t="shared" si="502"/>
        <v>J011.A16</v>
      </c>
      <c r="I16077" s="4" t="str">
        <f t="shared" si="503"/>
        <v>DGND</v>
      </c>
    </row>
    <row r="16078" spans="1:9">
      <c r="A16078" t="s">
        <v>261</v>
      </c>
      <c r="B16078" t="s">
        <v>8227</v>
      </c>
      <c r="C16078" t="s">
        <v>8229</v>
      </c>
      <c r="D16078">
        <v>16</v>
      </c>
      <c r="E16078" t="s">
        <v>973</v>
      </c>
      <c r="F16078" t="s">
        <v>227</v>
      </c>
      <c r="G16078">
        <v>16</v>
      </c>
      <c r="H16078" s="4" t="str">
        <f t="shared" si="502"/>
        <v>J011.B16</v>
      </c>
      <c r="I16078" s="4" t="str">
        <f t="shared" si="503"/>
        <v>CH076</v>
      </c>
    </row>
    <row r="16079" spans="1:9">
      <c r="A16079" t="s">
        <v>261</v>
      </c>
      <c r="B16079" t="s">
        <v>8227</v>
      </c>
      <c r="C16079" t="s">
        <v>8229</v>
      </c>
      <c r="D16079">
        <v>16</v>
      </c>
      <c r="F16079" t="s">
        <v>449</v>
      </c>
      <c r="G16079">
        <v>16</v>
      </c>
      <c r="H16079" s="4" t="str">
        <f t="shared" si="502"/>
        <v>J011.D16</v>
      </c>
      <c r="I16079" s="4">
        <f t="shared" si="503"/>
        <v>0</v>
      </c>
    </row>
    <row r="16080" spans="1:9">
      <c r="A16080" t="s">
        <v>261</v>
      </c>
      <c r="B16080" t="s">
        <v>8227</v>
      </c>
      <c r="C16080" t="s">
        <v>8229</v>
      </c>
      <c r="D16080">
        <v>17</v>
      </c>
      <c r="E16080" t="s">
        <v>974</v>
      </c>
      <c r="F16080" t="s">
        <v>210</v>
      </c>
      <c r="G16080">
        <v>17</v>
      </c>
      <c r="H16080" s="4" t="str">
        <f t="shared" si="502"/>
        <v>J011.A17</v>
      </c>
      <c r="I16080" s="4" t="str">
        <f t="shared" si="503"/>
        <v>CH074</v>
      </c>
    </row>
    <row r="16081" spans="1:9">
      <c r="A16081" t="s">
        <v>261</v>
      </c>
      <c r="B16081" t="s">
        <v>8227</v>
      </c>
      <c r="C16081" t="s">
        <v>8229</v>
      </c>
      <c r="D16081">
        <v>17</v>
      </c>
      <c r="F16081" t="s">
        <v>7677</v>
      </c>
      <c r="G16081">
        <v>17</v>
      </c>
      <c r="H16081" s="4" t="str">
        <f t="shared" si="502"/>
        <v>J011.D17</v>
      </c>
      <c r="I16081" s="4">
        <f t="shared" si="503"/>
        <v>0</v>
      </c>
    </row>
    <row r="16082" spans="1:9">
      <c r="A16082" t="s">
        <v>261</v>
      </c>
      <c r="B16082" t="s">
        <v>8227</v>
      </c>
      <c r="C16082" t="s">
        <v>8229</v>
      </c>
      <c r="D16082">
        <v>17</v>
      </c>
      <c r="E16082" t="s">
        <v>975</v>
      </c>
      <c r="F16082" t="s">
        <v>7679</v>
      </c>
      <c r="G16082">
        <v>17</v>
      </c>
      <c r="H16082" s="4" t="str">
        <f t="shared" si="502"/>
        <v>J011.C17</v>
      </c>
      <c r="I16082" s="4" t="str">
        <f t="shared" si="503"/>
        <v>CH075</v>
      </c>
    </row>
    <row r="16083" spans="1:9">
      <c r="A16083" t="s">
        <v>261</v>
      </c>
      <c r="B16083" t="s">
        <v>8227</v>
      </c>
      <c r="C16083" t="s">
        <v>8229</v>
      </c>
      <c r="D16083">
        <v>17</v>
      </c>
      <c r="E16083" t="s">
        <v>169</v>
      </c>
      <c r="F16083" t="s">
        <v>228</v>
      </c>
      <c r="G16083">
        <v>17</v>
      </c>
      <c r="H16083" s="4" t="str">
        <f t="shared" si="502"/>
        <v>J011.B17</v>
      </c>
      <c r="I16083" s="4" t="str">
        <f t="shared" si="503"/>
        <v>DGND</v>
      </c>
    </row>
    <row r="16084" spans="1:9">
      <c r="A16084" t="s">
        <v>261</v>
      </c>
      <c r="B16084" t="s">
        <v>8227</v>
      </c>
      <c r="C16084" t="s">
        <v>8229</v>
      </c>
      <c r="D16084">
        <v>18</v>
      </c>
      <c r="F16084" t="s">
        <v>910</v>
      </c>
      <c r="G16084">
        <v>18</v>
      </c>
      <c r="H16084" s="4" t="str">
        <f t="shared" si="502"/>
        <v>J011.D18</v>
      </c>
      <c r="I16084" s="4">
        <f t="shared" si="503"/>
        <v>0</v>
      </c>
    </row>
    <row r="16085" spans="1:9">
      <c r="A16085" t="s">
        <v>261</v>
      </c>
      <c r="B16085" t="s">
        <v>8227</v>
      </c>
      <c r="C16085" t="s">
        <v>8229</v>
      </c>
      <c r="D16085">
        <v>18</v>
      </c>
      <c r="E16085" t="s">
        <v>169</v>
      </c>
      <c r="F16085" t="s">
        <v>258</v>
      </c>
      <c r="G16085">
        <v>18</v>
      </c>
      <c r="H16085" s="4" t="str">
        <f t="shared" si="502"/>
        <v>J011.C18</v>
      </c>
      <c r="I16085" s="4" t="str">
        <f t="shared" si="503"/>
        <v>DGND</v>
      </c>
    </row>
    <row r="16086" spans="1:9">
      <c r="A16086" t="s">
        <v>261</v>
      </c>
      <c r="B16086" t="s">
        <v>8227</v>
      </c>
      <c r="C16086" t="s">
        <v>8229</v>
      </c>
      <c r="D16086">
        <v>18</v>
      </c>
      <c r="E16086" t="s">
        <v>976</v>
      </c>
      <c r="F16086" t="s">
        <v>229</v>
      </c>
      <c r="G16086">
        <v>18</v>
      </c>
      <c r="H16086" s="4" t="str">
        <f t="shared" si="502"/>
        <v>J011.B18</v>
      </c>
      <c r="I16086" s="4" t="str">
        <f t="shared" si="503"/>
        <v>CH073</v>
      </c>
    </row>
    <row r="16087" spans="1:9">
      <c r="A16087" t="s">
        <v>261</v>
      </c>
      <c r="B16087" t="s">
        <v>8227</v>
      </c>
      <c r="C16087" t="s">
        <v>8229</v>
      </c>
      <c r="D16087">
        <v>18</v>
      </c>
      <c r="E16087" t="s">
        <v>169</v>
      </c>
      <c r="F16087" t="s">
        <v>211</v>
      </c>
      <c r="G16087">
        <v>18</v>
      </c>
      <c r="H16087" s="4" t="str">
        <f t="shared" si="502"/>
        <v>J011.A18</v>
      </c>
      <c r="I16087" s="4" t="str">
        <f t="shared" si="503"/>
        <v>DGND</v>
      </c>
    </row>
    <row r="16088" spans="1:9">
      <c r="A16088" t="s">
        <v>261</v>
      </c>
      <c r="B16088" t="s">
        <v>8227</v>
      </c>
      <c r="C16088" t="s">
        <v>8229</v>
      </c>
      <c r="D16088">
        <v>19</v>
      </c>
      <c r="E16088" t="s">
        <v>169</v>
      </c>
      <c r="F16088" t="s">
        <v>230</v>
      </c>
      <c r="G16088">
        <v>19</v>
      </c>
      <c r="H16088" s="4" t="str">
        <f t="shared" si="502"/>
        <v>J011.B19</v>
      </c>
      <c r="I16088" s="4" t="str">
        <f t="shared" si="503"/>
        <v>DGND</v>
      </c>
    </row>
    <row r="16089" spans="1:9">
      <c r="A16089" t="s">
        <v>261</v>
      </c>
      <c r="B16089" t="s">
        <v>8227</v>
      </c>
      <c r="C16089" t="s">
        <v>8229</v>
      </c>
      <c r="D16089">
        <v>19</v>
      </c>
      <c r="E16089" t="s">
        <v>7713</v>
      </c>
      <c r="F16089" t="s">
        <v>259</v>
      </c>
      <c r="G16089">
        <v>19</v>
      </c>
      <c r="H16089" s="4" t="str">
        <f t="shared" si="502"/>
        <v>J011.C19</v>
      </c>
      <c r="I16089" s="4" t="str">
        <f t="shared" si="503"/>
        <v>CH072</v>
      </c>
    </row>
    <row r="16090" spans="1:9">
      <c r="A16090" t="s">
        <v>261</v>
      </c>
      <c r="B16090" t="s">
        <v>8227</v>
      </c>
      <c r="C16090" t="s">
        <v>8229</v>
      </c>
      <c r="D16090">
        <v>19</v>
      </c>
      <c r="F16090" t="s">
        <v>912</v>
      </c>
      <c r="G16090">
        <v>19</v>
      </c>
      <c r="H16090" s="4" t="str">
        <f t="shared" si="502"/>
        <v>J011.D19</v>
      </c>
      <c r="I16090" s="4">
        <f t="shared" si="503"/>
        <v>0</v>
      </c>
    </row>
    <row r="16091" spans="1:9">
      <c r="A16091" t="s">
        <v>261</v>
      </c>
      <c r="B16091" t="s">
        <v>8227</v>
      </c>
      <c r="C16091" t="s">
        <v>8229</v>
      </c>
      <c r="D16091">
        <v>19</v>
      </c>
      <c r="E16091" t="s">
        <v>7712</v>
      </c>
      <c r="F16091" t="s">
        <v>212</v>
      </c>
      <c r="G16091">
        <v>19</v>
      </c>
      <c r="H16091" s="4" t="str">
        <f t="shared" si="502"/>
        <v>J011.A19</v>
      </c>
      <c r="I16091" s="4" t="str">
        <f t="shared" si="503"/>
        <v>CH071</v>
      </c>
    </row>
    <row r="16092" spans="1:9">
      <c r="A16092" t="s">
        <v>261</v>
      </c>
      <c r="B16092" t="s">
        <v>8227</v>
      </c>
      <c r="C16092" t="s">
        <v>8229</v>
      </c>
      <c r="D16092">
        <v>20</v>
      </c>
      <c r="E16092" t="s">
        <v>7714</v>
      </c>
      <c r="F16092" t="s">
        <v>7683</v>
      </c>
      <c r="G16092">
        <v>20</v>
      </c>
      <c r="H16092" s="4" t="str">
        <f t="shared" si="502"/>
        <v>J011.B20</v>
      </c>
      <c r="I16092" s="4" t="str">
        <f t="shared" si="503"/>
        <v>CH070</v>
      </c>
    </row>
    <row r="16093" spans="1:9">
      <c r="A16093" t="s">
        <v>261</v>
      </c>
      <c r="B16093" t="s">
        <v>8227</v>
      </c>
      <c r="C16093" t="s">
        <v>8229</v>
      </c>
      <c r="D16093">
        <v>20</v>
      </c>
      <c r="E16093" t="s">
        <v>169</v>
      </c>
      <c r="F16093" t="s">
        <v>260</v>
      </c>
      <c r="G16093">
        <v>20</v>
      </c>
      <c r="H16093" s="4" t="str">
        <f t="shared" si="502"/>
        <v>J011.C20</v>
      </c>
      <c r="I16093" s="4" t="str">
        <f t="shared" si="503"/>
        <v>DGND</v>
      </c>
    </row>
    <row r="16094" spans="1:9">
      <c r="A16094" t="s">
        <v>261</v>
      </c>
      <c r="B16094" t="s">
        <v>8227</v>
      </c>
      <c r="C16094" t="s">
        <v>8229</v>
      </c>
      <c r="D16094">
        <v>20</v>
      </c>
      <c r="F16094" t="s">
        <v>7684</v>
      </c>
      <c r="G16094">
        <v>20</v>
      </c>
      <c r="H16094" s="4" t="str">
        <f t="shared" si="502"/>
        <v>J011.D20</v>
      </c>
      <c r="I16094" s="4">
        <f t="shared" si="503"/>
        <v>0</v>
      </c>
    </row>
    <row r="16095" spans="1:9">
      <c r="A16095" t="s">
        <v>261</v>
      </c>
      <c r="B16095" t="s">
        <v>8227</v>
      </c>
      <c r="C16095" t="s">
        <v>8229</v>
      </c>
      <c r="D16095">
        <v>20</v>
      </c>
      <c r="E16095" t="s">
        <v>169</v>
      </c>
      <c r="F16095" t="s">
        <v>7682</v>
      </c>
      <c r="G16095">
        <v>20</v>
      </c>
      <c r="H16095" s="4" t="str">
        <f t="shared" si="502"/>
        <v>J011.A20</v>
      </c>
      <c r="I16095" s="4" t="str">
        <f t="shared" si="503"/>
        <v>DGND</v>
      </c>
    </row>
    <row r="16096" spans="1:9">
      <c r="A16096" t="s">
        <v>261</v>
      </c>
      <c r="B16096" t="s">
        <v>8227</v>
      </c>
      <c r="C16096" t="s">
        <v>8229</v>
      </c>
      <c r="D16096">
        <v>21</v>
      </c>
      <c r="E16096" t="s">
        <v>169</v>
      </c>
      <c r="F16096" t="s">
        <v>7685</v>
      </c>
      <c r="G16096">
        <v>21</v>
      </c>
      <c r="H16096" s="4" t="str">
        <f t="shared" si="502"/>
        <v>J011.B21</v>
      </c>
      <c r="I16096" s="4" t="str">
        <f t="shared" si="503"/>
        <v>DGND</v>
      </c>
    </row>
    <row r="16097" spans="1:9">
      <c r="A16097" t="s">
        <v>261</v>
      </c>
      <c r="B16097" t="s">
        <v>8227</v>
      </c>
      <c r="C16097" t="s">
        <v>8229</v>
      </c>
      <c r="D16097">
        <v>21</v>
      </c>
      <c r="F16097" t="s">
        <v>7687</v>
      </c>
      <c r="G16097">
        <v>21</v>
      </c>
      <c r="H16097" s="4" t="str">
        <f t="shared" si="502"/>
        <v>J011.D21</v>
      </c>
      <c r="I16097" s="4">
        <f t="shared" si="503"/>
        <v>0</v>
      </c>
    </row>
    <row r="16098" spans="1:9">
      <c r="A16098" t="s">
        <v>261</v>
      </c>
      <c r="B16098" t="s">
        <v>8227</v>
      </c>
      <c r="C16098" t="s">
        <v>8229</v>
      </c>
      <c r="D16098">
        <v>21</v>
      </c>
      <c r="E16098" t="s">
        <v>977</v>
      </c>
      <c r="F16098" t="s">
        <v>7688</v>
      </c>
      <c r="G16098">
        <v>21</v>
      </c>
      <c r="H16098" s="4" t="str">
        <f t="shared" si="502"/>
        <v>J011.A21</v>
      </c>
      <c r="I16098" s="4" t="str">
        <f t="shared" si="503"/>
        <v>CH068</v>
      </c>
    </row>
    <row r="16099" spans="1:9">
      <c r="A16099" t="s">
        <v>261</v>
      </c>
      <c r="B16099" t="s">
        <v>8227</v>
      </c>
      <c r="C16099" t="s">
        <v>8229</v>
      </c>
      <c r="D16099">
        <v>21</v>
      </c>
      <c r="E16099" t="s">
        <v>7715</v>
      </c>
      <c r="F16099" t="s">
        <v>7686</v>
      </c>
      <c r="G16099">
        <v>21</v>
      </c>
      <c r="H16099" s="4" t="str">
        <f t="shared" si="502"/>
        <v>J011.C21</v>
      </c>
      <c r="I16099" s="4" t="str">
        <f t="shared" si="503"/>
        <v>CH069</v>
      </c>
    </row>
    <row r="16100" spans="1:9">
      <c r="A16100" t="s">
        <v>261</v>
      </c>
      <c r="B16100" t="s">
        <v>8227</v>
      </c>
      <c r="C16100" t="s">
        <v>8229</v>
      </c>
      <c r="D16100">
        <v>22</v>
      </c>
      <c r="E16100" t="s">
        <v>169</v>
      </c>
      <c r="F16100" t="s">
        <v>7691</v>
      </c>
      <c r="G16100">
        <v>22</v>
      </c>
      <c r="H16100" s="4" t="str">
        <f t="shared" si="502"/>
        <v>J011.C22</v>
      </c>
      <c r="I16100" s="4" t="str">
        <f t="shared" si="503"/>
        <v>DGND</v>
      </c>
    </row>
    <row r="16101" spans="1:9">
      <c r="A16101" t="s">
        <v>261</v>
      </c>
      <c r="B16101" t="s">
        <v>8227</v>
      </c>
      <c r="C16101" t="s">
        <v>8229</v>
      </c>
      <c r="D16101">
        <v>22</v>
      </c>
      <c r="E16101" t="s">
        <v>169</v>
      </c>
      <c r="F16101" t="s">
        <v>7689</v>
      </c>
      <c r="G16101">
        <v>22</v>
      </c>
      <c r="H16101" s="4" t="str">
        <f t="shared" si="502"/>
        <v>J011.A22</v>
      </c>
      <c r="I16101" s="4" t="str">
        <f t="shared" si="503"/>
        <v>DGND</v>
      </c>
    </row>
    <row r="16102" spans="1:9">
      <c r="A16102" t="s">
        <v>261</v>
      </c>
      <c r="B16102" t="s">
        <v>8227</v>
      </c>
      <c r="C16102" t="s">
        <v>8229</v>
      </c>
      <c r="D16102">
        <v>22</v>
      </c>
      <c r="F16102" t="s">
        <v>7690</v>
      </c>
      <c r="G16102">
        <v>22</v>
      </c>
      <c r="H16102" s="4" t="str">
        <f t="shared" si="502"/>
        <v>J011.D22</v>
      </c>
      <c r="I16102" s="4">
        <f t="shared" si="503"/>
        <v>0</v>
      </c>
    </row>
    <row r="16103" spans="1:9">
      <c r="A16103" t="s">
        <v>261</v>
      </c>
      <c r="B16103" t="s">
        <v>8227</v>
      </c>
      <c r="C16103" t="s">
        <v>8229</v>
      </c>
      <c r="D16103">
        <v>22</v>
      </c>
      <c r="E16103" t="s">
        <v>978</v>
      </c>
      <c r="F16103" t="s">
        <v>7692</v>
      </c>
      <c r="G16103">
        <v>22</v>
      </c>
      <c r="H16103" s="4" t="str">
        <f t="shared" si="502"/>
        <v>J011.B22</v>
      </c>
      <c r="I16103" s="4" t="str">
        <f t="shared" si="503"/>
        <v>CH067</v>
      </c>
    </row>
    <row r="16104" spans="1:9">
      <c r="A16104" t="s">
        <v>261</v>
      </c>
      <c r="B16104" t="s">
        <v>8227</v>
      </c>
      <c r="C16104" t="s">
        <v>8229</v>
      </c>
      <c r="D16104">
        <v>23</v>
      </c>
      <c r="E16104" t="s">
        <v>980</v>
      </c>
      <c r="F16104" t="s">
        <v>7695</v>
      </c>
      <c r="G16104">
        <v>23</v>
      </c>
      <c r="H16104" s="4" t="str">
        <f t="shared" si="502"/>
        <v>J011.A23</v>
      </c>
      <c r="I16104" s="4" t="str">
        <f t="shared" si="503"/>
        <v>CH065</v>
      </c>
    </row>
    <row r="16105" spans="1:9">
      <c r="A16105" t="s">
        <v>261</v>
      </c>
      <c r="B16105" t="s">
        <v>8227</v>
      </c>
      <c r="C16105" t="s">
        <v>8229</v>
      </c>
      <c r="D16105">
        <v>23</v>
      </c>
      <c r="F16105" t="s">
        <v>7694</v>
      </c>
      <c r="G16105">
        <v>23</v>
      </c>
      <c r="H16105" s="4" t="str">
        <f t="shared" si="502"/>
        <v>J011.D23</v>
      </c>
      <c r="I16105" s="4">
        <f t="shared" si="503"/>
        <v>0</v>
      </c>
    </row>
    <row r="16106" spans="1:9">
      <c r="A16106" t="s">
        <v>261</v>
      </c>
      <c r="B16106" t="s">
        <v>8227</v>
      </c>
      <c r="C16106" t="s">
        <v>8229</v>
      </c>
      <c r="D16106">
        <v>23</v>
      </c>
      <c r="E16106" t="s">
        <v>979</v>
      </c>
      <c r="F16106" t="s">
        <v>7693</v>
      </c>
      <c r="G16106">
        <v>23</v>
      </c>
      <c r="H16106" s="4" t="str">
        <f t="shared" si="502"/>
        <v>J011.C23</v>
      </c>
      <c r="I16106" s="4" t="str">
        <f t="shared" si="503"/>
        <v>CH066</v>
      </c>
    </row>
    <row r="16107" spans="1:9">
      <c r="A16107" t="s">
        <v>261</v>
      </c>
      <c r="B16107" t="s">
        <v>8227</v>
      </c>
      <c r="C16107" t="s">
        <v>8229</v>
      </c>
      <c r="D16107">
        <v>23</v>
      </c>
      <c r="E16107" t="s">
        <v>169</v>
      </c>
      <c r="F16107" t="s">
        <v>7696</v>
      </c>
      <c r="G16107">
        <v>23</v>
      </c>
      <c r="H16107" s="4" t="str">
        <f t="shared" si="502"/>
        <v>J011.B23</v>
      </c>
      <c r="I16107" s="4" t="str">
        <f t="shared" si="503"/>
        <v>DGND</v>
      </c>
    </row>
    <row r="16108" spans="1:9">
      <c r="A16108" t="s">
        <v>261</v>
      </c>
      <c r="B16108" t="s">
        <v>8227</v>
      </c>
      <c r="C16108" t="s">
        <v>8229</v>
      </c>
      <c r="D16108">
        <v>24</v>
      </c>
      <c r="F16108" t="s">
        <v>7698</v>
      </c>
      <c r="G16108">
        <v>24</v>
      </c>
      <c r="H16108" s="4" t="str">
        <f t="shared" si="502"/>
        <v>J011.D24</v>
      </c>
      <c r="I16108" s="4">
        <f t="shared" si="503"/>
        <v>0</v>
      </c>
    </row>
    <row r="16109" spans="1:9">
      <c r="A16109" t="s">
        <v>261</v>
      </c>
      <c r="B16109" t="s">
        <v>8227</v>
      </c>
      <c r="C16109" t="s">
        <v>8229</v>
      </c>
      <c r="D16109">
        <v>24</v>
      </c>
      <c r="E16109" t="s">
        <v>169</v>
      </c>
      <c r="F16109" t="s">
        <v>7699</v>
      </c>
      <c r="G16109">
        <v>24</v>
      </c>
      <c r="H16109" s="4" t="str">
        <f t="shared" si="502"/>
        <v>J011.A24</v>
      </c>
      <c r="I16109" s="4" t="str">
        <f t="shared" si="503"/>
        <v>DGND</v>
      </c>
    </row>
    <row r="16110" spans="1:9">
      <c r="A16110" t="s">
        <v>261</v>
      </c>
      <c r="B16110" t="s">
        <v>8227</v>
      </c>
      <c r="C16110" t="s">
        <v>8229</v>
      </c>
      <c r="D16110">
        <v>24</v>
      </c>
      <c r="E16110" t="s">
        <v>981</v>
      </c>
      <c r="F16110" t="s">
        <v>7700</v>
      </c>
      <c r="G16110">
        <v>24</v>
      </c>
      <c r="H16110" s="4" t="str">
        <f t="shared" si="502"/>
        <v>J011.B24</v>
      </c>
      <c r="I16110" s="4" t="str">
        <f t="shared" si="503"/>
        <v>CH064</v>
      </c>
    </row>
    <row r="16111" spans="1:9">
      <c r="A16111" t="s">
        <v>261</v>
      </c>
      <c r="B16111" t="s">
        <v>8227</v>
      </c>
      <c r="C16111" t="s">
        <v>8229</v>
      </c>
      <c r="D16111">
        <v>24</v>
      </c>
      <c r="E16111" t="s">
        <v>169</v>
      </c>
      <c r="F16111" t="s">
        <v>7697</v>
      </c>
      <c r="G16111">
        <v>24</v>
      </c>
      <c r="H16111" s="4" t="str">
        <f t="shared" si="502"/>
        <v>J011.C24</v>
      </c>
      <c r="I16111" s="4" t="str">
        <f t="shared" si="503"/>
        <v>DGND</v>
      </c>
    </row>
    <row r="16112" spans="1:9">
      <c r="A16112" t="s">
        <v>261</v>
      </c>
      <c r="B16112" t="s">
        <v>8227</v>
      </c>
      <c r="C16112" t="s">
        <v>8230</v>
      </c>
      <c r="D16112">
        <v>1</v>
      </c>
      <c r="E16112" t="s">
        <v>395</v>
      </c>
      <c r="F16112" t="s">
        <v>246</v>
      </c>
      <c r="G16112">
        <v>1</v>
      </c>
      <c r="H16112" s="4" t="str">
        <f t="shared" si="502"/>
        <v>J012.C1</v>
      </c>
      <c r="I16112" s="4" t="str">
        <f t="shared" si="503"/>
        <v>U10</v>
      </c>
    </row>
    <row r="16113" spans="1:9">
      <c r="A16113" t="s">
        <v>261</v>
      </c>
      <c r="B16113" t="s">
        <v>8227</v>
      </c>
      <c r="C16113" t="s">
        <v>8230</v>
      </c>
      <c r="D16113">
        <v>1</v>
      </c>
      <c r="E16113" t="s">
        <v>169</v>
      </c>
      <c r="F16113" t="s">
        <v>213</v>
      </c>
      <c r="G16113">
        <v>1</v>
      </c>
      <c r="H16113" s="4" t="str">
        <f t="shared" si="502"/>
        <v>J012.B1</v>
      </c>
      <c r="I16113" s="4" t="str">
        <f t="shared" si="503"/>
        <v>DGND</v>
      </c>
    </row>
    <row r="16114" spans="1:9">
      <c r="A16114" t="s">
        <v>261</v>
      </c>
      <c r="B16114" t="s">
        <v>8227</v>
      </c>
      <c r="C16114" t="s">
        <v>8230</v>
      </c>
      <c r="D16114">
        <v>1</v>
      </c>
      <c r="E16114" t="s">
        <v>393</v>
      </c>
      <c r="F16114" t="s">
        <v>195</v>
      </c>
      <c r="G16114">
        <v>1</v>
      </c>
      <c r="H16114" s="4" t="str">
        <f t="shared" si="502"/>
        <v>J012.A1</v>
      </c>
      <c r="I16114" s="4" t="str">
        <f t="shared" si="503"/>
        <v>U8</v>
      </c>
    </row>
    <row r="16115" spans="1:9">
      <c r="A16115" t="s">
        <v>261</v>
      </c>
      <c r="B16115" t="s">
        <v>8227</v>
      </c>
      <c r="C16115" t="s">
        <v>8230</v>
      </c>
      <c r="D16115">
        <v>1</v>
      </c>
      <c r="E16115" t="s">
        <v>380</v>
      </c>
      <c r="F16115" t="s">
        <v>402</v>
      </c>
      <c r="G16115">
        <v>1</v>
      </c>
      <c r="H16115" s="4" t="str">
        <f t="shared" si="502"/>
        <v>J012.D1</v>
      </c>
      <c r="I16115" s="4" t="str">
        <f t="shared" si="503"/>
        <v>U12</v>
      </c>
    </row>
    <row r="16116" spans="1:9">
      <c r="A16116" t="s">
        <v>261</v>
      </c>
      <c r="B16116" t="s">
        <v>8227</v>
      </c>
      <c r="C16116" t="s">
        <v>8230</v>
      </c>
      <c r="D16116">
        <v>2</v>
      </c>
      <c r="E16116" t="s">
        <v>394</v>
      </c>
      <c r="F16116" t="s">
        <v>214</v>
      </c>
      <c r="G16116">
        <v>2</v>
      </c>
      <c r="H16116" s="4" t="str">
        <f t="shared" si="502"/>
        <v>J012.B2</v>
      </c>
      <c r="I16116" s="4" t="str">
        <f t="shared" si="503"/>
        <v>U9</v>
      </c>
    </row>
    <row r="16117" spans="1:9">
      <c r="A16117" t="s">
        <v>261</v>
      </c>
      <c r="B16117" t="s">
        <v>8227</v>
      </c>
      <c r="C16117" t="s">
        <v>8230</v>
      </c>
      <c r="D16117">
        <v>2</v>
      </c>
      <c r="E16117" t="s">
        <v>169</v>
      </c>
      <c r="F16117" t="s">
        <v>10</v>
      </c>
      <c r="G16117">
        <v>2</v>
      </c>
      <c r="H16117" s="4" t="str">
        <f t="shared" si="502"/>
        <v>J012.C2</v>
      </c>
      <c r="I16117" s="4" t="str">
        <f t="shared" si="503"/>
        <v>DGND</v>
      </c>
    </row>
    <row r="16118" spans="1:9">
      <c r="A16118" t="s">
        <v>261</v>
      </c>
      <c r="B16118" t="s">
        <v>8227</v>
      </c>
      <c r="C16118" t="s">
        <v>8230</v>
      </c>
      <c r="D16118">
        <v>2</v>
      </c>
      <c r="E16118" t="s">
        <v>169</v>
      </c>
      <c r="F16118" t="s">
        <v>196</v>
      </c>
      <c r="G16118">
        <v>2</v>
      </c>
      <c r="H16118" s="4" t="str">
        <f t="shared" si="502"/>
        <v>J012.A2</v>
      </c>
      <c r="I16118" s="4" t="str">
        <f t="shared" si="503"/>
        <v>DGND</v>
      </c>
    </row>
    <row r="16119" spans="1:9">
      <c r="A16119" t="s">
        <v>261</v>
      </c>
      <c r="B16119" t="s">
        <v>8227</v>
      </c>
      <c r="C16119" t="s">
        <v>8230</v>
      </c>
      <c r="D16119">
        <v>2</v>
      </c>
      <c r="E16119" t="s">
        <v>381</v>
      </c>
      <c r="F16119" t="s">
        <v>362</v>
      </c>
      <c r="G16119">
        <v>2</v>
      </c>
      <c r="H16119" s="4" t="str">
        <f t="shared" si="502"/>
        <v>J012.D2</v>
      </c>
      <c r="I16119" s="4" t="str">
        <f t="shared" si="503"/>
        <v>U13</v>
      </c>
    </row>
    <row r="16120" spans="1:9">
      <c r="A16120" t="s">
        <v>261</v>
      </c>
      <c r="B16120" t="s">
        <v>8227</v>
      </c>
      <c r="C16120" t="s">
        <v>8230</v>
      </c>
      <c r="D16120">
        <v>3</v>
      </c>
      <c r="E16120" t="s">
        <v>353</v>
      </c>
      <c r="F16120" t="s">
        <v>9</v>
      </c>
      <c r="G16120">
        <v>3</v>
      </c>
      <c r="H16120" s="4" t="str">
        <f t="shared" si="502"/>
        <v>J012.C3</v>
      </c>
      <c r="I16120" s="4" t="str">
        <f t="shared" si="503"/>
        <v>U11</v>
      </c>
    </row>
    <row r="16121" spans="1:9">
      <c r="A16121" t="s">
        <v>261</v>
      </c>
      <c r="B16121" t="s">
        <v>8227</v>
      </c>
      <c r="C16121" t="s">
        <v>8230</v>
      </c>
      <c r="D16121">
        <v>3</v>
      </c>
      <c r="E16121" t="s">
        <v>343</v>
      </c>
      <c r="F16121" t="s">
        <v>7663</v>
      </c>
      <c r="G16121">
        <v>3</v>
      </c>
      <c r="H16121" s="4" t="str">
        <f t="shared" si="502"/>
        <v>J012.D3</v>
      </c>
      <c r="I16121" s="4" t="str">
        <f t="shared" si="503"/>
        <v>U14</v>
      </c>
    </row>
    <row r="16122" spans="1:9">
      <c r="A16122" t="s">
        <v>261</v>
      </c>
      <c r="B16122" t="s">
        <v>8227</v>
      </c>
      <c r="C16122" t="s">
        <v>8230</v>
      </c>
      <c r="D16122">
        <v>3</v>
      </c>
      <c r="E16122" t="s">
        <v>169</v>
      </c>
      <c r="F16122" t="s">
        <v>215</v>
      </c>
      <c r="G16122">
        <v>3</v>
      </c>
      <c r="H16122" s="4" t="str">
        <f t="shared" si="502"/>
        <v>J012.B3</v>
      </c>
      <c r="I16122" s="4" t="str">
        <f t="shared" si="503"/>
        <v>DGND</v>
      </c>
    </row>
    <row r="16123" spans="1:9">
      <c r="A16123" t="s">
        <v>261</v>
      </c>
      <c r="B16123" t="s">
        <v>8227</v>
      </c>
      <c r="C16123" t="s">
        <v>8230</v>
      </c>
      <c r="D16123">
        <v>3</v>
      </c>
      <c r="E16123" t="s">
        <v>82</v>
      </c>
      <c r="F16123" t="s">
        <v>197</v>
      </c>
      <c r="G16123">
        <v>3</v>
      </c>
      <c r="H16123" s="4" t="str">
        <f t="shared" si="502"/>
        <v>J012.A3</v>
      </c>
      <c r="I16123" s="4" t="str">
        <f t="shared" si="503"/>
        <v>CH127</v>
      </c>
    </row>
    <row r="16124" spans="1:9">
      <c r="A16124" t="s">
        <v>261</v>
      </c>
      <c r="B16124" t="s">
        <v>8227</v>
      </c>
      <c r="C16124" t="s">
        <v>8230</v>
      </c>
      <c r="D16124">
        <v>4</v>
      </c>
      <c r="E16124" t="s">
        <v>85</v>
      </c>
      <c r="F16124" t="s">
        <v>216</v>
      </c>
      <c r="G16124">
        <v>4</v>
      </c>
      <c r="H16124" s="4" t="str">
        <f t="shared" si="502"/>
        <v>J012.B4</v>
      </c>
      <c r="I16124" s="4" t="str">
        <f t="shared" si="503"/>
        <v>CH126</v>
      </c>
    </row>
    <row r="16125" spans="1:9">
      <c r="A16125" t="s">
        <v>261</v>
      </c>
      <c r="B16125" t="s">
        <v>8227</v>
      </c>
      <c r="C16125" t="s">
        <v>8230</v>
      </c>
      <c r="D16125">
        <v>4</v>
      </c>
      <c r="E16125" t="s">
        <v>169</v>
      </c>
      <c r="F16125" t="s">
        <v>247</v>
      </c>
      <c r="G16125">
        <v>4</v>
      </c>
      <c r="H16125" s="4" t="str">
        <f t="shared" si="502"/>
        <v>J012.C4</v>
      </c>
      <c r="I16125" s="4" t="str">
        <f t="shared" si="503"/>
        <v>DGND</v>
      </c>
    </row>
    <row r="16126" spans="1:9">
      <c r="A16126" t="s">
        <v>261</v>
      </c>
      <c r="B16126" t="s">
        <v>8227</v>
      </c>
      <c r="C16126" t="s">
        <v>8230</v>
      </c>
      <c r="D16126">
        <v>4</v>
      </c>
      <c r="E16126" t="s">
        <v>345</v>
      </c>
      <c r="F16126" t="s">
        <v>364</v>
      </c>
      <c r="G16126">
        <v>4</v>
      </c>
      <c r="H16126" s="4" t="str">
        <f t="shared" si="502"/>
        <v>J012.D4</v>
      </c>
      <c r="I16126" s="4" t="str">
        <f t="shared" si="503"/>
        <v>U15</v>
      </c>
    </row>
    <row r="16127" spans="1:9">
      <c r="A16127" t="s">
        <v>261</v>
      </c>
      <c r="B16127" t="s">
        <v>8227</v>
      </c>
      <c r="C16127" t="s">
        <v>8230</v>
      </c>
      <c r="D16127">
        <v>4</v>
      </c>
      <c r="E16127" t="s">
        <v>169</v>
      </c>
      <c r="F16127" t="s">
        <v>11</v>
      </c>
      <c r="G16127">
        <v>4</v>
      </c>
      <c r="H16127" s="4" t="str">
        <f t="shared" si="502"/>
        <v>J012.A4</v>
      </c>
      <c r="I16127" s="4" t="str">
        <f t="shared" si="503"/>
        <v>DGND</v>
      </c>
    </row>
    <row r="16128" spans="1:9">
      <c r="A16128" t="s">
        <v>261</v>
      </c>
      <c r="B16128" t="s">
        <v>8227</v>
      </c>
      <c r="C16128" t="s">
        <v>8230</v>
      </c>
      <c r="D16128">
        <v>5</v>
      </c>
      <c r="E16128" t="s">
        <v>169</v>
      </c>
      <c r="F16128" t="s">
        <v>404</v>
      </c>
      <c r="G16128">
        <v>5</v>
      </c>
      <c r="H16128" s="4" t="str">
        <f t="shared" si="502"/>
        <v>J012.D5</v>
      </c>
      <c r="I16128" s="4" t="str">
        <f t="shared" si="503"/>
        <v>DGND</v>
      </c>
    </row>
    <row r="16129" spans="1:9">
      <c r="A16129" t="s">
        <v>261</v>
      </c>
      <c r="B16129" t="s">
        <v>8227</v>
      </c>
      <c r="C16129" t="s">
        <v>8230</v>
      </c>
      <c r="D16129">
        <v>5</v>
      </c>
      <c r="E16129" t="s">
        <v>86</v>
      </c>
      <c r="F16129" t="s">
        <v>198</v>
      </c>
      <c r="G16129">
        <v>5</v>
      </c>
      <c r="H16129" s="4" t="str">
        <f t="shared" si="502"/>
        <v>J012.A5</v>
      </c>
      <c r="I16129" s="4" t="str">
        <f t="shared" si="503"/>
        <v>CH124</v>
      </c>
    </row>
    <row r="16130" spans="1:9">
      <c r="A16130" t="s">
        <v>261</v>
      </c>
      <c r="B16130" t="s">
        <v>8227</v>
      </c>
      <c r="C16130" t="s">
        <v>8230</v>
      </c>
      <c r="D16130">
        <v>5</v>
      </c>
      <c r="E16130" t="s">
        <v>83</v>
      </c>
      <c r="F16130" t="s">
        <v>12</v>
      </c>
      <c r="G16130">
        <v>5</v>
      </c>
      <c r="H16130" s="4" t="str">
        <f t="shared" ref="H16130:H16193" si="504">CONCATENATE(C16130,".",F16130)</f>
        <v>J012.C5</v>
      </c>
      <c r="I16130" s="4" t="str">
        <f t="shared" ref="I16130:I16193" si="505">E16130</f>
        <v>CH125</v>
      </c>
    </row>
    <row r="16131" spans="1:9">
      <c r="A16131" t="s">
        <v>261</v>
      </c>
      <c r="B16131" t="s">
        <v>8227</v>
      </c>
      <c r="C16131" t="s">
        <v>8230</v>
      </c>
      <c r="D16131">
        <v>5</v>
      </c>
      <c r="E16131" t="s">
        <v>169</v>
      </c>
      <c r="F16131" t="s">
        <v>13</v>
      </c>
      <c r="G16131">
        <v>5</v>
      </c>
      <c r="H16131" s="4" t="str">
        <f t="shared" si="504"/>
        <v>J012.B5</v>
      </c>
      <c r="I16131" s="4" t="str">
        <f t="shared" si="505"/>
        <v>DGND</v>
      </c>
    </row>
    <row r="16132" spans="1:9">
      <c r="A16132" t="s">
        <v>261</v>
      </c>
      <c r="B16132" t="s">
        <v>8227</v>
      </c>
      <c r="C16132" t="s">
        <v>8230</v>
      </c>
      <c r="D16132">
        <v>6</v>
      </c>
      <c r="E16132" t="s">
        <v>150</v>
      </c>
      <c r="F16132" t="s">
        <v>217</v>
      </c>
      <c r="G16132">
        <v>6</v>
      </c>
      <c r="H16132" s="4" t="str">
        <f t="shared" si="504"/>
        <v>J012.B6</v>
      </c>
      <c r="I16132" s="4" t="str">
        <f t="shared" si="505"/>
        <v>CH123</v>
      </c>
    </row>
    <row r="16133" spans="1:9">
      <c r="A16133" t="s">
        <v>261</v>
      </c>
      <c r="B16133" t="s">
        <v>8227</v>
      </c>
      <c r="C16133" t="s">
        <v>8230</v>
      </c>
      <c r="D16133">
        <v>6</v>
      </c>
      <c r="F16133" t="s">
        <v>434</v>
      </c>
      <c r="G16133">
        <v>6</v>
      </c>
      <c r="H16133" s="4" t="str">
        <f t="shared" si="504"/>
        <v>J012.D6</v>
      </c>
      <c r="I16133" s="4">
        <f t="shared" si="505"/>
        <v>0</v>
      </c>
    </row>
    <row r="16134" spans="1:9">
      <c r="A16134" t="s">
        <v>261</v>
      </c>
      <c r="B16134" t="s">
        <v>8227</v>
      </c>
      <c r="C16134" t="s">
        <v>8230</v>
      </c>
      <c r="D16134">
        <v>6</v>
      </c>
      <c r="E16134" t="s">
        <v>169</v>
      </c>
      <c r="F16134" t="s">
        <v>199</v>
      </c>
      <c r="G16134">
        <v>6</v>
      </c>
      <c r="H16134" s="4" t="str">
        <f t="shared" si="504"/>
        <v>J012.A6</v>
      </c>
      <c r="I16134" s="4" t="str">
        <f t="shared" si="505"/>
        <v>DGND</v>
      </c>
    </row>
    <row r="16135" spans="1:9">
      <c r="A16135" t="s">
        <v>261</v>
      </c>
      <c r="B16135" t="s">
        <v>8227</v>
      </c>
      <c r="C16135" t="s">
        <v>8230</v>
      </c>
      <c r="D16135">
        <v>6</v>
      </c>
      <c r="E16135" t="s">
        <v>169</v>
      </c>
      <c r="F16135" t="s">
        <v>248</v>
      </c>
      <c r="G16135">
        <v>6</v>
      </c>
      <c r="H16135" s="4" t="str">
        <f t="shared" si="504"/>
        <v>J012.C6</v>
      </c>
      <c r="I16135" s="4" t="str">
        <f t="shared" si="505"/>
        <v>DGND</v>
      </c>
    </row>
    <row r="16136" spans="1:9">
      <c r="A16136" t="s">
        <v>261</v>
      </c>
      <c r="B16136" t="s">
        <v>8227</v>
      </c>
      <c r="C16136" t="s">
        <v>8230</v>
      </c>
      <c r="D16136">
        <v>7</v>
      </c>
      <c r="E16136" t="s">
        <v>84</v>
      </c>
      <c r="F16136" t="s">
        <v>200</v>
      </c>
      <c r="G16136">
        <v>7</v>
      </c>
      <c r="H16136" s="4" t="str">
        <f t="shared" si="504"/>
        <v>J012.A7</v>
      </c>
      <c r="I16136" s="4" t="str">
        <f t="shared" si="505"/>
        <v>CH121</v>
      </c>
    </row>
    <row r="16137" spans="1:9">
      <c r="A16137" t="s">
        <v>261</v>
      </c>
      <c r="B16137" t="s">
        <v>8227</v>
      </c>
      <c r="C16137" t="s">
        <v>8230</v>
      </c>
      <c r="D16137">
        <v>7</v>
      </c>
      <c r="E16137" t="s">
        <v>87</v>
      </c>
      <c r="F16137" t="s">
        <v>249</v>
      </c>
      <c r="G16137">
        <v>7</v>
      </c>
      <c r="H16137" s="4" t="str">
        <f t="shared" si="504"/>
        <v>J012.C7</v>
      </c>
      <c r="I16137" s="4" t="str">
        <f t="shared" si="505"/>
        <v>CH122</v>
      </c>
    </row>
    <row r="16138" spans="1:9">
      <c r="A16138" t="s">
        <v>261</v>
      </c>
      <c r="B16138" t="s">
        <v>8227</v>
      </c>
      <c r="C16138" t="s">
        <v>8230</v>
      </c>
      <c r="D16138">
        <v>7</v>
      </c>
      <c r="E16138" t="s">
        <v>169</v>
      </c>
      <c r="F16138" t="s">
        <v>218</v>
      </c>
      <c r="G16138">
        <v>7</v>
      </c>
      <c r="H16138" s="4" t="str">
        <f t="shared" si="504"/>
        <v>J012.B7</v>
      </c>
      <c r="I16138" s="4" t="str">
        <f t="shared" si="505"/>
        <v>DGND</v>
      </c>
    </row>
    <row r="16139" spans="1:9">
      <c r="A16139" t="s">
        <v>261</v>
      </c>
      <c r="B16139" t="s">
        <v>8227</v>
      </c>
      <c r="C16139" t="s">
        <v>8230</v>
      </c>
      <c r="D16139">
        <v>7</v>
      </c>
      <c r="E16139" t="s">
        <v>169</v>
      </c>
      <c r="F16139" t="s">
        <v>435</v>
      </c>
      <c r="G16139">
        <v>7</v>
      </c>
      <c r="H16139" s="4" t="str">
        <f t="shared" si="504"/>
        <v>J012.D7</v>
      </c>
      <c r="I16139" s="4" t="str">
        <f t="shared" si="505"/>
        <v>DGND</v>
      </c>
    </row>
    <row r="16140" spans="1:9">
      <c r="A16140" t="s">
        <v>261</v>
      </c>
      <c r="B16140" t="s">
        <v>8227</v>
      </c>
      <c r="C16140" t="s">
        <v>8230</v>
      </c>
      <c r="D16140">
        <v>8</v>
      </c>
      <c r="E16140" t="s">
        <v>40</v>
      </c>
      <c r="F16140" t="s">
        <v>219</v>
      </c>
      <c r="G16140">
        <v>8</v>
      </c>
      <c r="H16140" s="4" t="str">
        <f t="shared" si="504"/>
        <v>J012.B8</v>
      </c>
      <c r="I16140" s="4" t="str">
        <f t="shared" si="505"/>
        <v>CH120</v>
      </c>
    </row>
    <row r="16141" spans="1:9">
      <c r="A16141" t="s">
        <v>261</v>
      </c>
      <c r="B16141" t="s">
        <v>8227</v>
      </c>
      <c r="C16141" t="s">
        <v>8230</v>
      </c>
      <c r="D16141">
        <v>8</v>
      </c>
      <c r="F16141" t="s">
        <v>456</v>
      </c>
      <c r="G16141">
        <v>8</v>
      </c>
      <c r="H16141" s="4" t="str">
        <f t="shared" si="504"/>
        <v>J012.D8</v>
      </c>
      <c r="I16141" s="4">
        <f t="shared" si="505"/>
        <v>0</v>
      </c>
    </row>
    <row r="16142" spans="1:9">
      <c r="A16142" t="s">
        <v>261</v>
      </c>
      <c r="B16142" t="s">
        <v>8227</v>
      </c>
      <c r="C16142" t="s">
        <v>8230</v>
      </c>
      <c r="D16142">
        <v>8</v>
      </c>
      <c r="E16142" t="s">
        <v>169</v>
      </c>
      <c r="F16142" t="s">
        <v>201</v>
      </c>
      <c r="G16142">
        <v>8</v>
      </c>
      <c r="H16142" s="4" t="str">
        <f t="shared" si="504"/>
        <v>J012.A8</v>
      </c>
      <c r="I16142" s="4" t="str">
        <f t="shared" si="505"/>
        <v>DGND</v>
      </c>
    </row>
    <row r="16143" spans="1:9">
      <c r="A16143" t="s">
        <v>261</v>
      </c>
      <c r="B16143" t="s">
        <v>8227</v>
      </c>
      <c r="C16143" t="s">
        <v>8230</v>
      </c>
      <c r="D16143">
        <v>8</v>
      </c>
      <c r="E16143" t="s">
        <v>169</v>
      </c>
      <c r="F16143" t="s">
        <v>250</v>
      </c>
      <c r="G16143">
        <v>8</v>
      </c>
      <c r="H16143" s="4" t="str">
        <f t="shared" si="504"/>
        <v>J012.C8</v>
      </c>
      <c r="I16143" s="4" t="str">
        <f t="shared" si="505"/>
        <v>DGND</v>
      </c>
    </row>
    <row r="16144" spans="1:9">
      <c r="A16144" t="s">
        <v>261</v>
      </c>
      <c r="B16144" t="s">
        <v>8227</v>
      </c>
      <c r="C16144" t="s">
        <v>8230</v>
      </c>
      <c r="D16144">
        <v>9</v>
      </c>
      <c r="F16144" t="s">
        <v>405</v>
      </c>
      <c r="G16144">
        <v>9</v>
      </c>
      <c r="H16144" s="4" t="str">
        <f t="shared" si="504"/>
        <v>J012.D9</v>
      </c>
      <c r="I16144" s="4">
        <f t="shared" si="505"/>
        <v>0</v>
      </c>
    </row>
    <row r="16145" spans="1:9">
      <c r="A16145" t="s">
        <v>261</v>
      </c>
      <c r="B16145" t="s">
        <v>8227</v>
      </c>
      <c r="C16145" t="s">
        <v>8230</v>
      </c>
      <c r="D16145">
        <v>9</v>
      </c>
      <c r="E16145" t="s">
        <v>91</v>
      </c>
      <c r="F16145" t="s">
        <v>251</v>
      </c>
      <c r="G16145">
        <v>9</v>
      </c>
      <c r="H16145" s="4" t="str">
        <f t="shared" si="504"/>
        <v>J012.C9</v>
      </c>
      <c r="I16145" s="4" t="str">
        <f t="shared" si="505"/>
        <v>CH119</v>
      </c>
    </row>
    <row r="16146" spans="1:9">
      <c r="A16146" t="s">
        <v>261</v>
      </c>
      <c r="B16146" t="s">
        <v>8227</v>
      </c>
      <c r="C16146" t="s">
        <v>8230</v>
      </c>
      <c r="D16146">
        <v>9</v>
      </c>
      <c r="E16146" t="s">
        <v>169</v>
      </c>
      <c r="F16146" t="s">
        <v>220</v>
      </c>
      <c r="G16146">
        <v>9</v>
      </c>
      <c r="H16146" s="4" t="str">
        <f t="shared" si="504"/>
        <v>J012.B9</v>
      </c>
      <c r="I16146" s="4" t="str">
        <f t="shared" si="505"/>
        <v>DGND</v>
      </c>
    </row>
    <row r="16147" spans="1:9">
      <c r="A16147" t="s">
        <v>261</v>
      </c>
      <c r="B16147" t="s">
        <v>8227</v>
      </c>
      <c r="C16147" t="s">
        <v>8230</v>
      </c>
      <c r="D16147">
        <v>9</v>
      </c>
      <c r="E16147" t="s">
        <v>38</v>
      </c>
      <c r="F16147" t="s">
        <v>202</v>
      </c>
      <c r="G16147">
        <v>9</v>
      </c>
      <c r="H16147" s="4" t="str">
        <f t="shared" si="504"/>
        <v>J012.A9</v>
      </c>
      <c r="I16147" s="4" t="str">
        <f t="shared" si="505"/>
        <v>CH118</v>
      </c>
    </row>
    <row r="16148" spans="1:9">
      <c r="A16148" t="s">
        <v>261</v>
      </c>
      <c r="B16148" t="s">
        <v>8227</v>
      </c>
      <c r="C16148" t="s">
        <v>8230</v>
      </c>
      <c r="D16148">
        <v>10</v>
      </c>
      <c r="E16148" t="s">
        <v>169</v>
      </c>
      <c r="F16148" t="s">
        <v>203</v>
      </c>
      <c r="G16148">
        <v>10</v>
      </c>
      <c r="H16148" s="4" t="str">
        <f t="shared" si="504"/>
        <v>J012.A10</v>
      </c>
      <c r="I16148" s="4" t="str">
        <f t="shared" si="505"/>
        <v>DGND</v>
      </c>
    </row>
    <row r="16149" spans="1:9">
      <c r="A16149" t="s">
        <v>261</v>
      </c>
      <c r="B16149" t="s">
        <v>8227</v>
      </c>
      <c r="C16149" t="s">
        <v>8230</v>
      </c>
      <c r="D16149">
        <v>10</v>
      </c>
      <c r="F16149" t="s">
        <v>437</v>
      </c>
      <c r="G16149">
        <v>10</v>
      </c>
      <c r="H16149" s="4" t="str">
        <f t="shared" si="504"/>
        <v>J012.D10</v>
      </c>
      <c r="I16149" s="4">
        <f t="shared" si="505"/>
        <v>0</v>
      </c>
    </row>
    <row r="16150" spans="1:9">
      <c r="A16150" t="s">
        <v>261</v>
      </c>
      <c r="B16150" t="s">
        <v>8227</v>
      </c>
      <c r="C16150" t="s">
        <v>8230</v>
      </c>
      <c r="D16150">
        <v>10</v>
      </c>
      <c r="E16150" t="s">
        <v>169</v>
      </c>
      <c r="F16150" t="s">
        <v>252</v>
      </c>
      <c r="G16150">
        <v>10</v>
      </c>
      <c r="H16150" s="4" t="str">
        <f t="shared" si="504"/>
        <v>J012.C10</v>
      </c>
      <c r="I16150" s="4" t="str">
        <f t="shared" si="505"/>
        <v>DGND</v>
      </c>
    </row>
    <row r="16151" spans="1:9">
      <c r="A16151" t="s">
        <v>261</v>
      </c>
      <c r="B16151" t="s">
        <v>8227</v>
      </c>
      <c r="C16151" t="s">
        <v>8230</v>
      </c>
      <c r="D16151">
        <v>10</v>
      </c>
      <c r="E16151" t="s">
        <v>95</v>
      </c>
      <c r="F16151" t="s">
        <v>221</v>
      </c>
      <c r="G16151">
        <v>10</v>
      </c>
      <c r="H16151" s="4" t="str">
        <f t="shared" si="504"/>
        <v>J012.B10</v>
      </c>
      <c r="I16151" s="4" t="str">
        <f t="shared" si="505"/>
        <v>CH117</v>
      </c>
    </row>
    <row r="16152" spans="1:9">
      <c r="A16152" t="s">
        <v>261</v>
      </c>
      <c r="B16152" t="s">
        <v>8227</v>
      </c>
      <c r="C16152" t="s">
        <v>8230</v>
      </c>
      <c r="D16152">
        <v>11</v>
      </c>
      <c r="F16152" t="s">
        <v>351</v>
      </c>
      <c r="G16152">
        <v>11</v>
      </c>
      <c r="H16152" s="4" t="str">
        <f t="shared" si="504"/>
        <v>J012.D11</v>
      </c>
      <c r="I16152" s="4">
        <f t="shared" si="505"/>
        <v>0</v>
      </c>
    </row>
    <row r="16153" spans="1:9">
      <c r="A16153" t="s">
        <v>261</v>
      </c>
      <c r="B16153" t="s">
        <v>8227</v>
      </c>
      <c r="C16153" t="s">
        <v>8230</v>
      </c>
      <c r="D16153">
        <v>11</v>
      </c>
      <c r="E16153" t="s">
        <v>102</v>
      </c>
      <c r="F16153" t="s">
        <v>204</v>
      </c>
      <c r="G16153">
        <v>11</v>
      </c>
      <c r="H16153" s="4" t="str">
        <f t="shared" si="504"/>
        <v>J012.A11</v>
      </c>
      <c r="I16153" s="4" t="str">
        <f t="shared" si="505"/>
        <v>CH115</v>
      </c>
    </row>
    <row r="16154" spans="1:9">
      <c r="A16154" t="s">
        <v>261</v>
      </c>
      <c r="B16154" t="s">
        <v>8227</v>
      </c>
      <c r="C16154" t="s">
        <v>8230</v>
      </c>
      <c r="D16154">
        <v>11</v>
      </c>
      <c r="E16154" t="s">
        <v>37</v>
      </c>
      <c r="F16154" t="s">
        <v>253</v>
      </c>
      <c r="G16154">
        <v>11</v>
      </c>
      <c r="H16154" s="4" t="str">
        <f t="shared" si="504"/>
        <v>J012.C11</v>
      </c>
      <c r="I16154" s="4" t="str">
        <f t="shared" si="505"/>
        <v>CH116</v>
      </c>
    </row>
    <row r="16155" spans="1:9">
      <c r="A16155" t="s">
        <v>261</v>
      </c>
      <c r="B16155" t="s">
        <v>8227</v>
      </c>
      <c r="C16155" t="s">
        <v>8230</v>
      </c>
      <c r="D16155">
        <v>11</v>
      </c>
      <c r="E16155" t="s">
        <v>169</v>
      </c>
      <c r="F16155" t="s">
        <v>222</v>
      </c>
      <c r="G16155">
        <v>11</v>
      </c>
      <c r="H16155" s="4" t="str">
        <f t="shared" si="504"/>
        <v>J012.B11</v>
      </c>
      <c r="I16155" s="4" t="str">
        <f t="shared" si="505"/>
        <v>DGND</v>
      </c>
    </row>
    <row r="16156" spans="1:9">
      <c r="A16156" t="s">
        <v>261</v>
      </c>
      <c r="B16156" t="s">
        <v>8227</v>
      </c>
      <c r="C16156" t="s">
        <v>8230</v>
      </c>
      <c r="D16156">
        <v>12</v>
      </c>
      <c r="F16156" t="s">
        <v>325</v>
      </c>
      <c r="G16156">
        <v>12</v>
      </c>
      <c r="H16156" s="4" t="str">
        <f t="shared" si="504"/>
        <v>J012.D12</v>
      </c>
      <c r="I16156" s="4">
        <f t="shared" si="505"/>
        <v>0</v>
      </c>
    </row>
    <row r="16157" spans="1:9">
      <c r="A16157" t="s">
        <v>261</v>
      </c>
      <c r="B16157" t="s">
        <v>8227</v>
      </c>
      <c r="C16157" t="s">
        <v>8230</v>
      </c>
      <c r="D16157">
        <v>12</v>
      </c>
      <c r="E16157" t="s">
        <v>169</v>
      </c>
      <c r="F16157" t="s">
        <v>254</v>
      </c>
      <c r="G16157">
        <v>12</v>
      </c>
      <c r="H16157" s="4" t="str">
        <f t="shared" si="504"/>
        <v>J012.C12</v>
      </c>
      <c r="I16157" s="4" t="str">
        <f t="shared" si="505"/>
        <v>DGND</v>
      </c>
    </row>
    <row r="16158" spans="1:9">
      <c r="A16158" t="s">
        <v>261</v>
      </c>
      <c r="B16158" t="s">
        <v>8227</v>
      </c>
      <c r="C16158" t="s">
        <v>8230</v>
      </c>
      <c r="D16158">
        <v>12</v>
      </c>
      <c r="E16158" t="s">
        <v>39</v>
      </c>
      <c r="F16158" t="s">
        <v>223</v>
      </c>
      <c r="G16158">
        <v>12</v>
      </c>
      <c r="H16158" s="4" t="str">
        <f t="shared" si="504"/>
        <v>J012.B12</v>
      </c>
      <c r="I16158" s="4" t="str">
        <f t="shared" si="505"/>
        <v>CH114</v>
      </c>
    </row>
    <row r="16159" spans="1:9">
      <c r="A16159" t="s">
        <v>261</v>
      </c>
      <c r="B16159" t="s">
        <v>8227</v>
      </c>
      <c r="C16159" t="s">
        <v>8230</v>
      </c>
      <c r="D16159">
        <v>12</v>
      </c>
      <c r="E16159" t="s">
        <v>169</v>
      </c>
      <c r="F16159" t="s">
        <v>205</v>
      </c>
      <c r="G16159">
        <v>12</v>
      </c>
      <c r="H16159" s="4" t="str">
        <f t="shared" si="504"/>
        <v>J012.A12</v>
      </c>
      <c r="I16159" s="4" t="str">
        <f t="shared" si="505"/>
        <v>DGND</v>
      </c>
    </row>
    <row r="16160" spans="1:9">
      <c r="A16160" t="s">
        <v>261</v>
      </c>
      <c r="B16160" t="s">
        <v>8227</v>
      </c>
      <c r="C16160" t="s">
        <v>8230</v>
      </c>
      <c r="D16160">
        <v>13</v>
      </c>
      <c r="E16160" t="s">
        <v>97</v>
      </c>
      <c r="F16160" t="s">
        <v>255</v>
      </c>
      <c r="G16160">
        <v>13</v>
      </c>
      <c r="H16160" s="4" t="str">
        <f t="shared" si="504"/>
        <v>J012.C13</v>
      </c>
      <c r="I16160" s="4" t="str">
        <f t="shared" si="505"/>
        <v>CH113</v>
      </c>
    </row>
    <row r="16161" spans="1:9">
      <c r="A16161" t="s">
        <v>261</v>
      </c>
      <c r="B16161" t="s">
        <v>8227</v>
      </c>
      <c r="C16161" t="s">
        <v>8230</v>
      </c>
      <c r="D16161">
        <v>13</v>
      </c>
      <c r="F16161" t="s">
        <v>313</v>
      </c>
      <c r="G16161">
        <v>13</v>
      </c>
      <c r="H16161" s="4" t="str">
        <f t="shared" si="504"/>
        <v>J012.D13</v>
      </c>
      <c r="I16161" s="4">
        <f t="shared" si="505"/>
        <v>0</v>
      </c>
    </row>
    <row r="16162" spans="1:9">
      <c r="A16162" t="s">
        <v>261</v>
      </c>
      <c r="B16162" t="s">
        <v>8227</v>
      </c>
      <c r="C16162" t="s">
        <v>8230</v>
      </c>
      <c r="D16162">
        <v>13</v>
      </c>
      <c r="E16162" t="s">
        <v>169</v>
      </c>
      <c r="F16162" t="s">
        <v>224</v>
      </c>
      <c r="G16162">
        <v>13</v>
      </c>
      <c r="H16162" s="4" t="str">
        <f t="shared" si="504"/>
        <v>J012.B13</v>
      </c>
      <c r="I16162" s="4" t="str">
        <f t="shared" si="505"/>
        <v>DGND</v>
      </c>
    </row>
    <row r="16163" spans="1:9">
      <c r="A16163" t="s">
        <v>261</v>
      </c>
      <c r="B16163" t="s">
        <v>8227</v>
      </c>
      <c r="C16163" t="s">
        <v>8230</v>
      </c>
      <c r="D16163">
        <v>13</v>
      </c>
      <c r="E16163" t="s">
        <v>46</v>
      </c>
      <c r="F16163" t="s">
        <v>206</v>
      </c>
      <c r="G16163">
        <v>13</v>
      </c>
      <c r="H16163" s="4" t="str">
        <f t="shared" si="504"/>
        <v>J012.A13</v>
      </c>
      <c r="I16163" s="4" t="str">
        <f t="shared" si="505"/>
        <v>CH112</v>
      </c>
    </row>
    <row r="16164" spans="1:9">
      <c r="A16164" t="s">
        <v>261</v>
      </c>
      <c r="B16164" t="s">
        <v>8227</v>
      </c>
      <c r="C16164" t="s">
        <v>8230</v>
      </c>
      <c r="D16164">
        <v>14</v>
      </c>
      <c r="E16164" t="s">
        <v>169</v>
      </c>
      <c r="F16164" t="s">
        <v>7674</v>
      </c>
      <c r="G16164">
        <v>14</v>
      </c>
      <c r="H16164" s="4" t="str">
        <f t="shared" si="504"/>
        <v>J012.C14</v>
      </c>
      <c r="I16164" s="4" t="str">
        <f t="shared" si="505"/>
        <v>DGND</v>
      </c>
    </row>
    <row r="16165" spans="1:9">
      <c r="A16165" t="s">
        <v>261</v>
      </c>
      <c r="B16165" t="s">
        <v>8227</v>
      </c>
      <c r="C16165" t="s">
        <v>8230</v>
      </c>
      <c r="D16165">
        <v>14</v>
      </c>
      <c r="E16165" t="s">
        <v>90</v>
      </c>
      <c r="F16165" t="s">
        <v>225</v>
      </c>
      <c r="G16165">
        <v>14</v>
      </c>
      <c r="H16165" s="4" t="str">
        <f t="shared" si="504"/>
        <v>J012.B14</v>
      </c>
      <c r="I16165" s="4" t="str">
        <f t="shared" si="505"/>
        <v>CH111</v>
      </c>
    </row>
    <row r="16166" spans="1:9">
      <c r="A16166" t="s">
        <v>261</v>
      </c>
      <c r="B16166" t="s">
        <v>8227</v>
      </c>
      <c r="C16166" t="s">
        <v>8230</v>
      </c>
      <c r="D16166">
        <v>14</v>
      </c>
      <c r="E16166" t="s">
        <v>169</v>
      </c>
      <c r="F16166" t="s">
        <v>207</v>
      </c>
      <c r="G16166">
        <v>14</v>
      </c>
      <c r="H16166" s="4" t="str">
        <f t="shared" si="504"/>
        <v>J012.A14</v>
      </c>
      <c r="I16166" s="4" t="str">
        <f t="shared" si="505"/>
        <v>DGND</v>
      </c>
    </row>
    <row r="16167" spans="1:9">
      <c r="A16167" t="s">
        <v>261</v>
      </c>
      <c r="B16167" t="s">
        <v>8227</v>
      </c>
      <c r="C16167" t="s">
        <v>8230</v>
      </c>
      <c r="D16167">
        <v>14</v>
      </c>
      <c r="F16167" t="s">
        <v>457</v>
      </c>
      <c r="G16167">
        <v>14</v>
      </c>
      <c r="H16167" s="4" t="str">
        <f t="shared" si="504"/>
        <v>J012.D14</v>
      </c>
      <c r="I16167" s="4">
        <f t="shared" si="505"/>
        <v>0</v>
      </c>
    </row>
    <row r="16168" spans="1:9">
      <c r="A16168" t="s">
        <v>261</v>
      </c>
      <c r="B16168" t="s">
        <v>8227</v>
      </c>
      <c r="C16168" t="s">
        <v>8230</v>
      </c>
      <c r="D16168">
        <v>15</v>
      </c>
      <c r="E16168" t="s">
        <v>89</v>
      </c>
      <c r="F16168" t="s">
        <v>208</v>
      </c>
      <c r="G16168">
        <v>15</v>
      </c>
      <c r="H16168" s="4" t="str">
        <f t="shared" si="504"/>
        <v>J012.A15</v>
      </c>
      <c r="I16168" s="4" t="str">
        <f t="shared" si="505"/>
        <v>CH109</v>
      </c>
    </row>
    <row r="16169" spans="1:9">
      <c r="A16169" t="s">
        <v>261</v>
      </c>
      <c r="B16169" t="s">
        <v>8227</v>
      </c>
      <c r="C16169" t="s">
        <v>8230</v>
      </c>
      <c r="D16169">
        <v>15</v>
      </c>
      <c r="E16169" t="s">
        <v>169</v>
      </c>
      <c r="F16169" t="s">
        <v>226</v>
      </c>
      <c r="G16169">
        <v>15</v>
      </c>
      <c r="H16169" s="4" t="str">
        <f t="shared" si="504"/>
        <v>J012.B15</v>
      </c>
      <c r="I16169" s="4" t="str">
        <f t="shared" si="505"/>
        <v>DGND</v>
      </c>
    </row>
    <row r="16170" spans="1:9">
      <c r="A16170" t="s">
        <v>261</v>
      </c>
      <c r="B16170" t="s">
        <v>8227</v>
      </c>
      <c r="C16170" t="s">
        <v>8230</v>
      </c>
      <c r="D16170">
        <v>15</v>
      </c>
      <c r="F16170" t="s">
        <v>907</v>
      </c>
      <c r="G16170">
        <v>15</v>
      </c>
      <c r="H16170" s="4" t="str">
        <f t="shared" si="504"/>
        <v>J012.D15</v>
      </c>
      <c r="I16170" s="4">
        <f t="shared" si="505"/>
        <v>0</v>
      </c>
    </row>
    <row r="16171" spans="1:9">
      <c r="A16171" t="s">
        <v>261</v>
      </c>
      <c r="B16171" t="s">
        <v>8227</v>
      </c>
      <c r="C16171" t="s">
        <v>8230</v>
      </c>
      <c r="D16171">
        <v>15</v>
      </c>
      <c r="E16171" t="s">
        <v>45</v>
      </c>
      <c r="F16171" t="s">
        <v>256</v>
      </c>
      <c r="G16171">
        <v>15</v>
      </c>
      <c r="H16171" s="4" t="str">
        <f t="shared" si="504"/>
        <v>J012.C15</v>
      </c>
      <c r="I16171" s="4" t="str">
        <f t="shared" si="505"/>
        <v>CH110</v>
      </c>
    </row>
    <row r="16172" spans="1:9">
      <c r="A16172" t="s">
        <v>261</v>
      </c>
      <c r="B16172" t="s">
        <v>8227</v>
      </c>
      <c r="C16172" t="s">
        <v>8230</v>
      </c>
      <c r="D16172">
        <v>16</v>
      </c>
      <c r="E16172" t="s">
        <v>169</v>
      </c>
      <c r="F16172" t="s">
        <v>257</v>
      </c>
      <c r="G16172">
        <v>16</v>
      </c>
      <c r="H16172" s="4" t="str">
        <f t="shared" si="504"/>
        <v>J012.C16</v>
      </c>
      <c r="I16172" s="4" t="str">
        <f t="shared" si="505"/>
        <v>DGND</v>
      </c>
    </row>
    <row r="16173" spans="1:9">
      <c r="A16173" t="s">
        <v>261</v>
      </c>
      <c r="B16173" t="s">
        <v>8227</v>
      </c>
      <c r="C16173" t="s">
        <v>8230</v>
      </c>
      <c r="D16173">
        <v>16</v>
      </c>
      <c r="E16173" t="s">
        <v>169</v>
      </c>
      <c r="F16173" t="s">
        <v>209</v>
      </c>
      <c r="G16173">
        <v>16</v>
      </c>
      <c r="H16173" s="4" t="str">
        <f t="shared" si="504"/>
        <v>J012.A16</v>
      </c>
      <c r="I16173" s="4" t="str">
        <f t="shared" si="505"/>
        <v>DGND</v>
      </c>
    </row>
    <row r="16174" spans="1:9">
      <c r="A16174" t="s">
        <v>261</v>
      </c>
      <c r="B16174" t="s">
        <v>8227</v>
      </c>
      <c r="C16174" t="s">
        <v>8230</v>
      </c>
      <c r="D16174">
        <v>16</v>
      </c>
      <c r="E16174" t="s">
        <v>23</v>
      </c>
      <c r="F16174" t="s">
        <v>227</v>
      </c>
      <c r="G16174">
        <v>16</v>
      </c>
      <c r="H16174" s="4" t="str">
        <f t="shared" si="504"/>
        <v>J012.B16</v>
      </c>
      <c r="I16174" s="4" t="str">
        <f t="shared" si="505"/>
        <v>CH108</v>
      </c>
    </row>
    <row r="16175" spans="1:9">
      <c r="A16175" t="s">
        <v>261</v>
      </c>
      <c r="B16175" t="s">
        <v>8227</v>
      </c>
      <c r="C16175" t="s">
        <v>8230</v>
      </c>
      <c r="D16175">
        <v>16</v>
      </c>
      <c r="F16175" t="s">
        <v>449</v>
      </c>
      <c r="G16175">
        <v>16</v>
      </c>
      <c r="H16175" s="4" t="str">
        <f t="shared" si="504"/>
        <v>J012.D16</v>
      </c>
      <c r="I16175" s="4">
        <f t="shared" si="505"/>
        <v>0</v>
      </c>
    </row>
    <row r="16176" spans="1:9">
      <c r="A16176" t="s">
        <v>261</v>
      </c>
      <c r="B16176" t="s">
        <v>8227</v>
      </c>
      <c r="C16176" t="s">
        <v>8230</v>
      </c>
      <c r="D16176">
        <v>17</v>
      </c>
      <c r="E16176" t="s">
        <v>120</v>
      </c>
      <c r="F16176" t="s">
        <v>7679</v>
      </c>
      <c r="G16176">
        <v>17</v>
      </c>
      <c r="H16176" s="4" t="str">
        <f t="shared" si="504"/>
        <v>J012.C17</v>
      </c>
      <c r="I16176" s="4" t="str">
        <f t="shared" si="505"/>
        <v>CH107</v>
      </c>
    </row>
    <row r="16177" spans="1:9">
      <c r="A16177" t="s">
        <v>261</v>
      </c>
      <c r="B16177" t="s">
        <v>8227</v>
      </c>
      <c r="C16177" t="s">
        <v>8230</v>
      </c>
      <c r="D16177">
        <v>17</v>
      </c>
      <c r="E16177" t="s">
        <v>169</v>
      </c>
      <c r="F16177" t="s">
        <v>228</v>
      </c>
      <c r="G16177">
        <v>17</v>
      </c>
      <c r="H16177" s="4" t="str">
        <f t="shared" si="504"/>
        <v>J012.B17</v>
      </c>
      <c r="I16177" s="4" t="str">
        <f t="shared" si="505"/>
        <v>DGND</v>
      </c>
    </row>
    <row r="16178" spans="1:9">
      <c r="A16178" t="s">
        <v>261</v>
      </c>
      <c r="B16178" t="s">
        <v>8227</v>
      </c>
      <c r="C16178" t="s">
        <v>8230</v>
      </c>
      <c r="D16178">
        <v>17</v>
      </c>
      <c r="E16178" t="s">
        <v>242</v>
      </c>
      <c r="F16178" t="s">
        <v>210</v>
      </c>
      <c r="G16178">
        <v>17</v>
      </c>
      <c r="H16178" s="4" t="str">
        <f t="shared" si="504"/>
        <v>J012.A17</v>
      </c>
      <c r="I16178" s="4" t="str">
        <f t="shared" si="505"/>
        <v>CH106</v>
      </c>
    </row>
    <row r="16179" spans="1:9">
      <c r="A16179" t="s">
        <v>261</v>
      </c>
      <c r="B16179" t="s">
        <v>8227</v>
      </c>
      <c r="C16179" t="s">
        <v>8230</v>
      </c>
      <c r="D16179">
        <v>17</v>
      </c>
      <c r="F16179" t="s">
        <v>7677</v>
      </c>
      <c r="G16179">
        <v>17</v>
      </c>
      <c r="H16179" s="4" t="str">
        <f t="shared" si="504"/>
        <v>J012.D17</v>
      </c>
      <c r="I16179" s="4">
        <f t="shared" si="505"/>
        <v>0</v>
      </c>
    </row>
    <row r="16180" spans="1:9">
      <c r="A16180" t="s">
        <v>261</v>
      </c>
      <c r="B16180" t="s">
        <v>8227</v>
      </c>
      <c r="C16180" t="s">
        <v>8230</v>
      </c>
      <c r="D16180">
        <v>18</v>
      </c>
      <c r="E16180" t="s">
        <v>169</v>
      </c>
      <c r="F16180" t="s">
        <v>211</v>
      </c>
      <c r="G16180">
        <v>18</v>
      </c>
      <c r="H16180" s="4" t="str">
        <f t="shared" si="504"/>
        <v>J012.A18</v>
      </c>
      <c r="I16180" s="4" t="str">
        <f t="shared" si="505"/>
        <v>DGND</v>
      </c>
    </row>
    <row r="16181" spans="1:9">
      <c r="A16181" t="s">
        <v>261</v>
      </c>
      <c r="B16181" t="s">
        <v>8227</v>
      </c>
      <c r="C16181" t="s">
        <v>8230</v>
      </c>
      <c r="D16181">
        <v>18</v>
      </c>
      <c r="E16181" t="s">
        <v>119</v>
      </c>
      <c r="F16181" t="s">
        <v>229</v>
      </c>
      <c r="G16181">
        <v>18</v>
      </c>
      <c r="H16181" s="4" t="str">
        <f t="shared" si="504"/>
        <v>J012.B18</v>
      </c>
      <c r="I16181" s="4" t="str">
        <f t="shared" si="505"/>
        <v>CH105</v>
      </c>
    </row>
    <row r="16182" spans="1:9">
      <c r="A16182" t="s">
        <v>261</v>
      </c>
      <c r="B16182" t="s">
        <v>8227</v>
      </c>
      <c r="C16182" t="s">
        <v>8230</v>
      </c>
      <c r="D16182">
        <v>18</v>
      </c>
      <c r="F16182" t="s">
        <v>910</v>
      </c>
      <c r="G16182">
        <v>18</v>
      </c>
      <c r="H16182" s="4" t="str">
        <f t="shared" si="504"/>
        <v>J012.D18</v>
      </c>
      <c r="I16182" s="4">
        <f t="shared" si="505"/>
        <v>0</v>
      </c>
    </row>
    <row r="16183" spans="1:9">
      <c r="A16183" t="s">
        <v>261</v>
      </c>
      <c r="B16183" t="s">
        <v>8227</v>
      </c>
      <c r="C16183" t="s">
        <v>8230</v>
      </c>
      <c r="D16183">
        <v>18</v>
      </c>
      <c r="E16183" t="s">
        <v>169</v>
      </c>
      <c r="F16183" t="s">
        <v>258</v>
      </c>
      <c r="G16183">
        <v>18</v>
      </c>
      <c r="H16183" s="4" t="str">
        <f t="shared" si="504"/>
        <v>J012.C18</v>
      </c>
      <c r="I16183" s="4" t="str">
        <f t="shared" si="505"/>
        <v>DGND</v>
      </c>
    </row>
    <row r="16184" spans="1:9">
      <c r="A16184" t="s">
        <v>261</v>
      </c>
      <c r="B16184" t="s">
        <v>8227</v>
      </c>
      <c r="C16184" t="s">
        <v>8230</v>
      </c>
      <c r="D16184">
        <v>19</v>
      </c>
      <c r="E16184" t="s">
        <v>33</v>
      </c>
      <c r="F16184" t="s">
        <v>259</v>
      </c>
      <c r="G16184">
        <v>19</v>
      </c>
      <c r="H16184" s="4" t="str">
        <f t="shared" si="504"/>
        <v>J012.C19</v>
      </c>
      <c r="I16184" s="4" t="str">
        <f t="shared" si="505"/>
        <v>CH104</v>
      </c>
    </row>
    <row r="16185" spans="1:9">
      <c r="A16185" t="s">
        <v>261</v>
      </c>
      <c r="B16185" t="s">
        <v>8227</v>
      </c>
      <c r="C16185" t="s">
        <v>8230</v>
      </c>
      <c r="D16185">
        <v>19</v>
      </c>
      <c r="E16185" t="s">
        <v>131</v>
      </c>
      <c r="F16185" t="s">
        <v>212</v>
      </c>
      <c r="G16185">
        <v>19</v>
      </c>
      <c r="H16185" s="4" t="str">
        <f t="shared" si="504"/>
        <v>J012.A19</v>
      </c>
      <c r="I16185" s="4" t="str">
        <f t="shared" si="505"/>
        <v>CH103</v>
      </c>
    </row>
    <row r="16186" spans="1:9">
      <c r="A16186" t="s">
        <v>261</v>
      </c>
      <c r="B16186" t="s">
        <v>8227</v>
      </c>
      <c r="C16186" t="s">
        <v>8230</v>
      </c>
      <c r="D16186">
        <v>19</v>
      </c>
      <c r="E16186" t="s">
        <v>169</v>
      </c>
      <c r="F16186" t="s">
        <v>230</v>
      </c>
      <c r="G16186">
        <v>19</v>
      </c>
      <c r="H16186" s="4" t="str">
        <f t="shared" si="504"/>
        <v>J012.B19</v>
      </c>
      <c r="I16186" s="4" t="str">
        <f t="shared" si="505"/>
        <v>DGND</v>
      </c>
    </row>
    <row r="16187" spans="1:9">
      <c r="A16187" t="s">
        <v>261</v>
      </c>
      <c r="B16187" t="s">
        <v>8227</v>
      </c>
      <c r="C16187" t="s">
        <v>8230</v>
      </c>
      <c r="D16187">
        <v>19</v>
      </c>
      <c r="F16187" t="s">
        <v>912</v>
      </c>
      <c r="G16187">
        <v>19</v>
      </c>
      <c r="H16187" s="4" t="str">
        <f t="shared" si="504"/>
        <v>J012.D19</v>
      </c>
      <c r="I16187" s="4">
        <f t="shared" si="505"/>
        <v>0</v>
      </c>
    </row>
    <row r="16188" spans="1:9">
      <c r="A16188" t="s">
        <v>261</v>
      </c>
      <c r="B16188" t="s">
        <v>8227</v>
      </c>
      <c r="C16188" t="s">
        <v>8230</v>
      </c>
      <c r="D16188">
        <v>20</v>
      </c>
      <c r="E16188" t="s">
        <v>34</v>
      </c>
      <c r="F16188" t="s">
        <v>7683</v>
      </c>
      <c r="G16188">
        <v>20</v>
      </c>
      <c r="H16188" s="4" t="str">
        <f t="shared" si="504"/>
        <v>J012.B20</v>
      </c>
      <c r="I16188" s="4" t="str">
        <f t="shared" si="505"/>
        <v>CH102</v>
      </c>
    </row>
    <row r="16189" spans="1:9">
      <c r="A16189" t="s">
        <v>261</v>
      </c>
      <c r="B16189" t="s">
        <v>8227</v>
      </c>
      <c r="C16189" t="s">
        <v>8230</v>
      </c>
      <c r="D16189">
        <v>20</v>
      </c>
      <c r="E16189" t="s">
        <v>169</v>
      </c>
      <c r="F16189" t="s">
        <v>260</v>
      </c>
      <c r="G16189">
        <v>20</v>
      </c>
      <c r="H16189" s="4" t="str">
        <f t="shared" si="504"/>
        <v>J012.C20</v>
      </c>
      <c r="I16189" s="4" t="str">
        <f t="shared" si="505"/>
        <v>DGND</v>
      </c>
    </row>
    <row r="16190" spans="1:9">
      <c r="A16190" t="s">
        <v>261</v>
      </c>
      <c r="B16190" t="s">
        <v>8227</v>
      </c>
      <c r="C16190" t="s">
        <v>8230</v>
      </c>
      <c r="D16190">
        <v>20</v>
      </c>
      <c r="F16190" t="s">
        <v>7684</v>
      </c>
      <c r="G16190">
        <v>20</v>
      </c>
      <c r="H16190" s="4" t="str">
        <f t="shared" si="504"/>
        <v>J012.D20</v>
      </c>
      <c r="I16190" s="4">
        <f t="shared" si="505"/>
        <v>0</v>
      </c>
    </row>
    <row r="16191" spans="1:9">
      <c r="A16191" t="s">
        <v>261</v>
      </c>
      <c r="B16191" t="s">
        <v>8227</v>
      </c>
      <c r="C16191" t="s">
        <v>8230</v>
      </c>
      <c r="D16191">
        <v>20</v>
      </c>
      <c r="E16191" t="s">
        <v>169</v>
      </c>
      <c r="F16191" t="s">
        <v>7682</v>
      </c>
      <c r="G16191">
        <v>20</v>
      </c>
      <c r="H16191" s="4" t="str">
        <f t="shared" si="504"/>
        <v>J012.A20</v>
      </c>
      <c r="I16191" s="4" t="str">
        <f t="shared" si="505"/>
        <v>DGND</v>
      </c>
    </row>
    <row r="16192" spans="1:9">
      <c r="A16192" t="s">
        <v>261</v>
      </c>
      <c r="B16192" t="s">
        <v>8227</v>
      </c>
      <c r="C16192" t="s">
        <v>8230</v>
      </c>
      <c r="D16192">
        <v>21</v>
      </c>
      <c r="E16192" t="s">
        <v>169</v>
      </c>
      <c r="F16192" t="s">
        <v>7685</v>
      </c>
      <c r="G16192">
        <v>21</v>
      </c>
      <c r="H16192" s="4" t="str">
        <f t="shared" si="504"/>
        <v>J012.B21</v>
      </c>
      <c r="I16192" s="4" t="str">
        <f t="shared" si="505"/>
        <v>DGND</v>
      </c>
    </row>
    <row r="16193" spans="1:9">
      <c r="A16193" t="s">
        <v>261</v>
      </c>
      <c r="B16193" t="s">
        <v>8227</v>
      </c>
      <c r="C16193" t="s">
        <v>8230</v>
      </c>
      <c r="D16193">
        <v>21</v>
      </c>
      <c r="E16193" t="s">
        <v>132</v>
      </c>
      <c r="F16193" t="s">
        <v>7686</v>
      </c>
      <c r="G16193">
        <v>21</v>
      </c>
      <c r="H16193" s="4" t="str">
        <f t="shared" si="504"/>
        <v>J012.C21</v>
      </c>
      <c r="I16193" s="4" t="str">
        <f t="shared" si="505"/>
        <v>CH101</v>
      </c>
    </row>
    <row r="16194" spans="1:9">
      <c r="A16194" t="s">
        <v>261</v>
      </c>
      <c r="B16194" t="s">
        <v>8227</v>
      </c>
      <c r="C16194" t="s">
        <v>8230</v>
      </c>
      <c r="D16194">
        <v>21</v>
      </c>
      <c r="E16194" t="s">
        <v>98</v>
      </c>
      <c r="F16194" t="s">
        <v>7688</v>
      </c>
      <c r="G16194">
        <v>21</v>
      </c>
      <c r="H16194" s="4" t="str">
        <f t="shared" ref="H16194:H16257" si="506">CONCATENATE(C16194,".",F16194)</f>
        <v>J012.A21</v>
      </c>
      <c r="I16194" s="4" t="str">
        <f t="shared" ref="I16194:I16257" si="507">E16194</f>
        <v>CH100</v>
      </c>
    </row>
    <row r="16195" spans="1:9">
      <c r="A16195" t="s">
        <v>261</v>
      </c>
      <c r="B16195" t="s">
        <v>8227</v>
      </c>
      <c r="C16195" t="s">
        <v>8230</v>
      </c>
      <c r="D16195">
        <v>21</v>
      </c>
      <c r="F16195" t="s">
        <v>7687</v>
      </c>
      <c r="G16195">
        <v>21</v>
      </c>
      <c r="H16195" s="4" t="str">
        <f t="shared" si="506"/>
        <v>J012.D21</v>
      </c>
      <c r="I16195" s="4">
        <f t="shared" si="507"/>
        <v>0</v>
      </c>
    </row>
    <row r="16196" spans="1:9">
      <c r="A16196" t="s">
        <v>261</v>
      </c>
      <c r="B16196" t="s">
        <v>8227</v>
      </c>
      <c r="C16196" t="s">
        <v>8230</v>
      </c>
      <c r="D16196">
        <v>22</v>
      </c>
      <c r="F16196" t="s">
        <v>7690</v>
      </c>
      <c r="G16196">
        <v>22</v>
      </c>
      <c r="H16196" s="4" t="str">
        <f t="shared" si="506"/>
        <v>J012.D22</v>
      </c>
      <c r="I16196" s="4">
        <f t="shared" si="507"/>
        <v>0</v>
      </c>
    </row>
    <row r="16197" spans="1:9">
      <c r="A16197" t="s">
        <v>261</v>
      </c>
      <c r="B16197" t="s">
        <v>8227</v>
      </c>
      <c r="C16197" t="s">
        <v>8230</v>
      </c>
      <c r="D16197">
        <v>22</v>
      </c>
      <c r="E16197" t="s">
        <v>982</v>
      </c>
      <c r="F16197" t="s">
        <v>7692</v>
      </c>
      <c r="G16197">
        <v>22</v>
      </c>
      <c r="H16197" s="4" t="str">
        <f t="shared" si="506"/>
        <v>J012.B22</v>
      </c>
      <c r="I16197" s="4" t="str">
        <f t="shared" si="507"/>
        <v>CH099</v>
      </c>
    </row>
    <row r="16198" spans="1:9">
      <c r="A16198" t="s">
        <v>261</v>
      </c>
      <c r="B16198" t="s">
        <v>8227</v>
      </c>
      <c r="C16198" t="s">
        <v>8230</v>
      </c>
      <c r="D16198">
        <v>22</v>
      </c>
      <c r="E16198" t="s">
        <v>169</v>
      </c>
      <c r="F16198" t="s">
        <v>7691</v>
      </c>
      <c r="G16198">
        <v>22</v>
      </c>
      <c r="H16198" s="4" t="str">
        <f t="shared" si="506"/>
        <v>J012.C22</v>
      </c>
      <c r="I16198" s="4" t="str">
        <f t="shared" si="507"/>
        <v>DGND</v>
      </c>
    </row>
    <row r="16199" spans="1:9">
      <c r="A16199" t="s">
        <v>261</v>
      </c>
      <c r="B16199" t="s">
        <v>8227</v>
      </c>
      <c r="C16199" t="s">
        <v>8230</v>
      </c>
      <c r="D16199">
        <v>22</v>
      </c>
      <c r="E16199" t="s">
        <v>169</v>
      </c>
      <c r="F16199" t="s">
        <v>7689</v>
      </c>
      <c r="G16199">
        <v>22</v>
      </c>
      <c r="H16199" s="4" t="str">
        <f t="shared" si="506"/>
        <v>J012.A22</v>
      </c>
      <c r="I16199" s="4" t="str">
        <f t="shared" si="507"/>
        <v>DGND</v>
      </c>
    </row>
    <row r="16200" spans="1:9">
      <c r="A16200" t="s">
        <v>261</v>
      </c>
      <c r="B16200" t="s">
        <v>8227</v>
      </c>
      <c r="C16200" t="s">
        <v>8230</v>
      </c>
      <c r="D16200">
        <v>23</v>
      </c>
      <c r="E16200" t="s">
        <v>169</v>
      </c>
      <c r="F16200" t="s">
        <v>7696</v>
      </c>
      <c r="G16200">
        <v>23</v>
      </c>
      <c r="H16200" s="4" t="str">
        <f t="shared" si="506"/>
        <v>J012.B23</v>
      </c>
      <c r="I16200" s="4" t="str">
        <f t="shared" si="507"/>
        <v>DGND</v>
      </c>
    </row>
    <row r="16201" spans="1:9">
      <c r="A16201" t="s">
        <v>261</v>
      </c>
      <c r="B16201" t="s">
        <v>8227</v>
      </c>
      <c r="C16201" t="s">
        <v>8230</v>
      </c>
      <c r="D16201">
        <v>23</v>
      </c>
      <c r="F16201" t="s">
        <v>7694</v>
      </c>
      <c r="G16201">
        <v>23</v>
      </c>
      <c r="H16201" s="4" t="str">
        <f t="shared" si="506"/>
        <v>J012.D23</v>
      </c>
      <c r="I16201" s="4">
        <f t="shared" si="507"/>
        <v>0</v>
      </c>
    </row>
    <row r="16202" spans="1:9">
      <c r="A16202" t="s">
        <v>261</v>
      </c>
      <c r="B16202" t="s">
        <v>8227</v>
      </c>
      <c r="C16202" t="s">
        <v>8230</v>
      </c>
      <c r="D16202">
        <v>23</v>
      </c>
      <c r="E16202" t="s">
        <v>983</v>
      </c>
      <c r="F16202" t="s">
        <v>7693</v>
      </c>
      <c r="G16202">
        <v>23</v>
      </c>
      <c r="H16202" s="4" t="str">
        <f t="shared" si="506"/>
        <v>J012.C23</v>
      </c>
      <c r="I16202" s="4" t="str">
        <f t="shared" si="507"/>
        <v>CH098</v>
      </c>
    </row>
    <row r="16203" spans="1:9">
      <c r="A16203" t="s">
        <v>261</v>
      </c>
      <c r="B16203" t="s">
        <v>8227</v>
      </c>
      <c r="C16203" t="s">
        <v>8230</v>
      </c>
      <c r="D16203">
        <v>23</v>
      </c>
      <c r="E16203" t="s">
        <v>984</v>
      </c>
      <c r="F16203" t="s">
        <v>7695</v>
      </c>
      <c r="G16203">
        <v>23</v>
      </c>
      <c r="H16203" s="4" t="str">
        <f t="shared" si="506"/>
        <v>J012.A23</v>
      </c>
      <c r="I16203" s="4" t="str">
        <f t="shared" si="507"/>
        <v>CH097</v>
      </c>
    </row>
    <row r="16204" spans="1:9">
      <c r="A16204" t="s">
        <v>261</v>
      </c>
      <c r="B16204" t="s">
        <v>8227</v>
      </c>
      <c r="C16204" t="s">
        <v>8230</v>
      </c>
      <c r="D16204">
        <v>24</v>
      </c>
      <c r="E16204" t="s">
        <v>169</v>
      </c>
      <c r="F16204" t="s">
        <v>7697</v>
      </c>
      <c r="G16204">
        <v>24</v>
      </c>
      <c r="H16204" s="4" t="str">
        <f t="shared" si="506"/>
        <v>J012.C24</v>
      </c>
      <c r="I16204" s="4" t="str">
        <f t="shared" si="507"/>
        <v>DGND</v>
      </c>
    </row>
    <row r="16205" spans="1:9">
      <c r="A16205" t="s">
        <v>261</v>
      </c>
      <c r="B16205" t="s">
        <v>8227</v>
      </c>
      <c r="C16205" t="s">
        <v>8230</v>
      </c>
      <c r="D16205">
        <v>24</v>
      </c>
      <c r="F16205" t="s">
        <v>7698</v>
      </c>
      <c r="G16205">
        <v>24</v>
      </c>
      <c r="H16205" s="4" t="str">
        <f t="shared" si="506"/>
        <v>J012.D24</v>
      </c>
      <c r="I16205" s="4">
        <f t="shared" si="507"/>
        <v>0</v>
      </c>
    </row>
    <row r="16206" spans="1:9">
      <c r="A16206" t="s">
        <v>261</v>
      </c>
      <c r="B16206" t="s">
        <v>8227</v>
      </c>
      <c r="C16206" t="s">
        <v>8230</v>
      </c>
      <c r="D16206">
        <v>24</v>
      </c>
      <c r="E16206" t="s">
        <v>169</v>
      </c>
      <c r="F16206" t="s">
        <v>7699</v>
      </c>
      <c r="G16206">
        <v>24</v>
      </c>
      <c r="H16206" s="4" t="str">
        <f t="shared" si="506"/>
        <v>J012.A24</v>
      </c>
      <c r="I16206" s="4" t="str">
        <f t="shared" si="507"/>
        <v>DGND</v>
      </c>
    </row>
    <row r="16207" spans="1:9">
      <c r="A16207" t="s">
        <v>261</v>
      </c>
      <c r="B16207" t="s">
        <v>8227</v>
      </c>
      <c r="C16207" t="s">
        <v>8230</v>
      </c>
      <c r="D16207">
        <v>24</v>
      </c>
      <c r="E16207" t="s">
        <v>985</v>
      </c>
      <c r="F16207" t="s">
        <v>7700</v>
      </c>
      <c r="G16207">
        <v>24</v>
      </c>
      <c r="H16207" s="4" t="str">
        <f t="shared" si="506"/>
        <v>J012.B24</v>
      </c>
      <c r="I16207" s="4" t="str">
        <f t="shared" si="507"/>
        <v>CH096</v>
      </c>
    </row>
    <row r="16208" spans="1:9">
      <c r="A16208" t="s">
        <v>261</v>
      </c>
      <c r="B16208" t="s">
        <v>8231</v>
      </c>
      <c r="C16208" t="s">
        <v>8232</v>
      </c>
      <c r="D16208">
        <v>1</v>
      </c>
      <c r="E16208" t="s">
        <v>169</v>
      </c>
      <c r="F16208">
        <v>1</v>
      </c>
      <c r="G16208">
        <v>1</v>
      </c>
      <c r="H16208" s="4" t="str">
        <f t="shared" si="506"/>
        <v>DGS3.1</v>
      </c>
      <c r="I16208" s="4" t="str">
        <f t="shared" si="507"/>
        <v>DGND</v>
      </c>
    </row>
    <row r="16209" spans="1:9">
      <c r="A16209" t="s">
        <v>261</v>
      </c>
      <c r="B16209" t="s">
        <v>8231</v>
      </c>
      <c r="C16209" t="s">
        <v>8232</v>
      </c>
      <c r="D16209">
        <v>2</v>
      </c>
      <c r="E16209" t="s">
        <v>986</v>
      </c>
      <c r="F16209">
        <v>2</v>
      </c>
      <c r="G16209">
        <v>2</v>
      </c>
      <c r="H16209" s="4" t="str">
        <f t="shared" si="506"/>
        <v>DGS3.2</v>
      </c>
      <c r="I16209" s="4" t="str">
        <f t="shared" si="507"/>
        <v>SL2_DGS</v>
      </c>
    </row>
    <row r="16210" spans="1:9">
      <c r="A16210" t="s">
        <v>261</v>
      </c>
      <c r="B16210" t="s">
        <v>8231</v>
      </c>
      <c r="C16210" t="s">
        <v>8233</v>
      </c>
      <c r="D16210">
        <v>1</v>
      </c>
      <c r="E16210" t="s">
        <v>169</v>
      </c>
      <c r="F16210" t="s">
        <v>402</v>
      </c>
      <c r="G16210">
        <v>1</v>
      </c>
      <c r="H16210" s="4" t="str">
        <f t="shared" si="506"/>
        <v>J021.D1</v>
      </c>
      <c r="I16210" s="4" t="str">
        <f t="shared" si="507"/>
        <v>DGND</v>
      </c>
    </row>
    <row r="16211" spans="1:9">
      <c r="A16211" t="s">
        <v>261</v>
      </c>
      <c r="B16211" t="s">
        <v>8231</v>
      </c>
      <c r="C16211" t="s">
        <v>8233</v>
      </c>
      <c r="D16211">
        <v>1</v>
      </c>
      <c r="E16211" t="s">
        <v>7717</v>
      </c>
      <c r="F16211" t="s">
        <v>246</v>
      </c>
      <c r="G16211">
        <v>1</v>
      </c>
      <c r="H16211" s="4" t="str">
        <f t="shared" si="506"/>
        <v>J021.C1</v>
      </c>
      <c r="I16211" s="4" t="str">
        <f t="shared" si="507"/>
        <v>SLOT2_SENSE</v>
      </c>
    </row>
    <row r="16212" spans="1:9">
      <c r="A16212" t="s">
        <v>261</v>
      </c>
      <c r="B16212" t="s">
        <v>8231</v>
      </c>
      <c r="C16212" t="s">
        <v>8233</v>
      </c>
      <c r="D16212">
        <v>1</v>
      </c>
      <c r="E16212" t="s">
        <v>7716</v>
      </c>
      <c r="F16212" t="s">
        <v>195</v>
      </c>
      <c r="G16212">
        <v>1</v>
      </c>
      <c r="H16212" s="4" t="str">
        <f t="shared" si="506"/>
        <v>J021.A1</v>
      </c>
      <c r="I16212" s="4" t="str">
        <f t="shared" si="507"/>
        <v>SLOT2_FORCE</v>
      </c>
    </row>
    <row r="16213" spans="1:9">
      <c r="A16213" t="s">
        <v>261</v>
      </c>
      <c r="B16213" t="s">
        <v>8231</v>
      </c>
      <c r="C16213" t="s">
        <v>8233</v>
      </c>
      <c r="D16213">
        <v>1</v>
      </c>
      <c r="E16213" t="s">
        <v>169</v>
      </c>
      <c r="F16213" t="s">
        <v>213</v>
      </c>
      <c r="G16213">
        <v>1</v>
      </c>
      <c r="H16213" s="4" t="str">
        <f t="shared" si="506"/>
        <v>J021.B1</v>
      </c>
      <c r="I16213" s="4" t="str">
        <f t="shared" si="507"/>
        <v>DGND</v>
      </c>
    </row>
    <row r="16214" spans="1:9">
      <c r="A16214" t="s">
        <v>261</v>
      </c>
      <c r="B16214" t="s">
        <v>8231</v>
      </c>
      <c r="C16214" t="s">
        <v>8233</v>
      </c>
      <c r="D16214">
        <v>2</v>
      </c>
      <c r="E16214" t="s">
        <v>986</v>
      </c>
      <c r="F16214" t="s">
        <v>214</v>
      </c>
      <c r="G16214">
        <v>2</v>
      </c>
      <c r="H16214" s="4" t="str">
        <f t="shared" si="506"/>
        <v>J021.B2</v>
      </c>
      <c r="I16214" s="4" t="str">
        <f t="shared" si="507"/>
        <v>SL2_DGS</v>
      </c>
    </row>
    <row r="16215" spans="1:9">
      <c r="A16215" t="s">
        <v>261</v>
      </c>
      <c r="B16215" t="s">
        <v>8231</v>
      </c>
      <c r="C16215" t="s">
        <v>8233</v>
      </c>
      <c r="D16215">
        <v>2</v>
      </c>
      <c r="E16215" t="s">
        <v>7718</v>
      </c>
      <c r="F16215" t="s">
        <v>362</v>
      </c>
      <c r="G16215">
        <v>2</v>
      </c>
      <c r="H16215" s="4" t="str">
        <f t="shared" si="506"/>
        <v>J021.D2</v>
      </c>
      <c r="I16215" s="4" t="str">
        <f t="shared" si="507"/>
        <v>SL2_GUARD</v>
      </c>
    </row>
    <row r="16216" spans="1:9">
      <c r="A16216" t="s">
        <v>261</v>
      </c>
      <c r="B16216" t="s">
        <v>8231</v>
      </c>
      <c r="C16216" t="s">
        <v>8233</v>
      </c>
      <c r="D16216">
        <v>2</v>
      </c>
      <c r="E16216" t="s">
        <v>169</v>
      </c>
      <c r="F16216" t="s">
        <v>10</v>
      </c>
      <c r="G16216">
        <v>2</v>
      </c>
      <c r="H16216" s="4" t="str">
        <f t="shared" si="506"/>
        <v>J021.C2</v>
      </c>
      <c r="I16216" s="4" t="str">
        <f t="shared" si="507"/>
        <v>DGND</v>
      </c>
    </row>
    <row r="16217" spans="1:9">
      <c r="A16217" t="s">
        <v>261</v>
      </c>
      <c r="B16217" t="s">
        <v>8231</v>
      </c>
      <c r="C16217" t="s">
        <v>8233</v>
      </c>
      <c r="D16217">
        <v>2</v>
      </c>
      <c r="E16217" t="s">
        <v>169</v>
      </c>
      <c r="F16217" t="s">
        <v>196</v>
      </c>
      <c r="G16217">
        <v>2</v>
      </c>
      <c r="H16217" s="4" t="str">
        <f t="shared" si="506"/>
        <v>J021.A2</v>
      </c>
      <c r="I16217" s="4" t="str">
        <f t="shared" si="507"/>
        <v>DGND</v>
      </c>
    </row>
    <row r="16218" spans="1:9">
      <c r="A16218" t="s">
        <v>261</v>
      </c>
      <c r="B16218" t="s">
        <v>8231</v>
      </c>
      <c r="C16218" t="s">
        <v>8233</v>
      </c>
      <c r="D16218">
        <v>3</v>
      </c>
      <c r="E16218" t="s">
        <v>169</v>
      </c>
      <c r="F16218" t="s">
        <v>215</v>
      </c>
      <c r="G16218">
        <v>3</v>
      </c>
      <c r="H16218" s="4" t="str">
        <f t="shared" si="506"/>
        <v>J021.B3</v>
      </c>
      <c r="I16218" s="4" t="str">
        <f t="shared" si="507"/>
        <v>DGND</v>
      </c>
    </row>
    <row r="16219" spans="1:9">
      <c r="A16219" t="s">
        <v>261</v>
      </c>
      <c r="B16219" t="s">
        <v>8231</v>
      </c>
      <c r="C16219" t="s">
        <v>8233</v>
      </c>
      <c r="D16219">
        <v>3</v>
      </c>
      <c r="E16219" t="s">
        <v>7719</v>
      </c>
      <c r="F16219" t="s">
        <v>9</v>
      </c>
      <c r="G16219">
        <v>3</v>
      </c>
      <c r="H16219" s="4" t="str">
        <f t="shared" si="506"/>
        <v>J021.C3</v>
      </c>
      <c r="I16219" s="4" t="str">
        <f t="shared" si="507"/>
        <v>SL2_EXT_F</v>
      </c>
    </row>
    <row r="16220" spans="1:9">
      <c r="A16220" t="s">
        <v>261</v>
      </c>
      <c r="B16220" t="s">
        <v>8231</v>
      </c>
      <c r="C16220" t="s">
        <v>8233</v>
      </c>
      <c r="D16220">
        <v>3</v>
      </c>
      <c r="E16220" t="s">
        <v>113</v>
      </c>
      <c r="F16220" t="s">
        <v>197</v>
      </c>
      <c r="G16220">
        <v>3</v>
      </c>
      <c r="H16220" s="4" t="str">
        <f t="shared" si="506"/>
        <v>J021.A3</v>
      </c>
      <c r="I16220" s="4" t="str">
        <f t="shared" si="507"/>
        <v>CH159</v>
      </c>
    </row>
    <row r="16221" spans="1:9">
      <c r="A16221" t="s">
        <v>261</v>
      </c>
      <c r="B16221" t="s">
        <v>8231</v>
      </c>
      <c r="C16221" t="s">
        <v>8233</v>
      </c>
      <c r="D16221">
        <v>3</v>
      </c>
      <c r="E16221" t="s">
        <v>169</v>
      </c>
      <c r="F16221" t="s">
        <v>7663</v>
      </c>
      <c r="G16221">
        <v>3</v>
      </c>
      <c r="H16221" s="4" t="str">
        <f t="shared" si="506"/>
        <v>J021.D3</v>
      </c>
      <c r="I16221" s="4" t="str">
        <f t="shared" si="507"/>
        <v>DGND</v>
      </c>
    </row>
    <row r="16222" spans="1:9">
      <c r="A16222" t="s">
        <v>261</v>
      </c>
      <c r="B16222" t="s">
        <v>8231</v>
      </c>
      <c r="C16222" t="s">
        <v>8233</v>
      </c>
      <c r="D16222">
        <v>4</v>
      </c>
      <c r="E16222" t="s">
        <v>169</v>
      </c>
      <c r="F16222" t="s">
        <v>247</v>
      </c>
      <c r="G16222">
        <v>4</v>
      </c>
      <c r="H16222" s="4" t="str">
        <f t="shared" si="506"/>
        <v>J021.C4</v>
      </c>
      <c r="I16222" s="4" t="str">
        <f t="shared" si="507"/>
        <v>DGND</v>
      </c>
    </row>
    <row r="16223" spans="1:9">
      <c r="A16223" t="s">
        <v>261</v>
      </c>
      <c r="B16223" t="s">
        <v>8231</v>
      </c>
      <c r="C16223" t="s">
        <v>8233</v>
      </c>
      <c r="D16223">
        <v>4</v>
      </c>
      <c r="E16223" t="s">
        <v>7720</v>
      </c>
      <c r="F16223" t="s">
        <v>364</v>
      </c>
      <c r="G16223">
        <v>4</v>
      </c>
      <c r="H16223" s="4" t="str">
        <f t="shared" si="506"/>
        <v>J021.D4</v>
      </c>
      <c r="I16223" s="4" t="str">
        <f t="shared" si="507"/>
        <v>SL2_EXT_S</v>
      </c>
    </row>
    <row r="16224" spans="1:9">
      <c r="A16224" t="s">
        <v>261</v>
      </c>
      <c r="B16224" t="s">
        <v>8231</v>
      </c>
      <c r="C16224" t="s">
        <v>8233</v>
      </c>
      <c r="D16224">
        <v>4</v>
      </c>
      <c r="E16224" t="s">
        <v>106</v>
      </c>
      <c r="F16224" t="s">
        <v>216</v>
      </c>
      <c r="G16224">
        <v>4</v>
      </c>
      <c r="H16224" s="4" t="str">
        <f t="shared" si="506"/>
        <v>J021.B4</v>
      </c>
      <c r="I16224" s="4" t="str">
        <f t="shared" si="507"/>
        <v>CH158</v>
      </c>
    </row>
    <row r="16225" spans="1:9">
      <c r="A16225" t="s">
        <v>261</v>
      </c>
      <c r="B16225" t="s">
        <v>8231</v>
      </c>
      <c r="C16225" t="s">
        <v>8233</v>
      </c>
      <c r="D16225">
        <v>4</v>
      </c>
      <c r="E16225" t="s">
        <v>169</v>
      </c>
      <c r="F16225" t="s">
        <v>11</v>
      </c>
      <c r="G16225">
        <v>4</v>
      </c>
      <c r="H16225" s="4" t="str">
        <f t="shared" si="506"/>
        <v>J021.A4</v>
      </c>
      <c r="I16225" s="4" t="str">
        <f t="shared" si="507"/>
        <v>DGND</v>
      </c>
    </row>
    <row r="16226" spans="1:9">
      <c r="A16226" t="s">
        <v>261</v>
      </c>
      <c r="B16226" t="s">
        <v>8231</v>
      </c>
      <c r="C16226" t="s">
        <v>8233</v>
      </c>
      <c r="D16226">
        <v>5</v>
      </c>
      <c r="E16226" t="s">
        <v>159</v>
      </c>
      <c r="F16226" t="s">
        <v>12</v>
      </c>
      <c r="G16226">
        <v>5</v>
      </c>
      <c r="H16226" s="4" t="str">
        <f t="shared" si="506"/>
        <v>J021.C5</v>
      </c>
      <c r="I16226" s="4" t="str">
        <f t="shared" si="507"/>
        <v>CH157</v>
      </c>
    </row>
    <row r="16227" spans="1:9">
      <c r="A16227" t="s">
        <v>261</v>
      </c>
      <c r="B16227" t="s">
        <v>8231</v>
      </c>
      <c r="C16227" t="s">
        <v>8233</v>
      </c>
      <c r="D16227">
        <v>5</v>
      </c>
      <c r="E16227" t="s">
        <v>169</v>
      </c>
      <c r="F16227" t="s">
        <v>404</v>
      </c>
      <c r="G16227">
        <v>5</v>
      </c>
      <c r="H16227" s="4" t="str">
        <f t="shared" si="506"/>
        <v>J021.D5</v>
      </c>
      <c r="I16227" s="4" t="str">
        <f t="shared" si="507"/>
        <v>DGND</v>
      </c>
    </row>
    <row r="16228" spans="1:9">
      <c r="A16228" t="s">
        <v>261</v>
      </c>
      <c r="B16228" t="s">
        <v>8231</v>
      </c>
      <c r="C16228" t="s">
        <v>8233</v>
      </c>
      <c r="D16228">
        <v>5</v>
      </c>
      <c r="E16228" t="s">
        <v>105</v>
      </c>
      <c r="F16228" t="s">
        <v>198</v>
      </c>
      <c r="G16228">
        <v>5</v>
      </c>
      <c r="H16228" s="4" t="str">
        <f t="shared" si="506"/>
        <v>J021.A5</v>
      </c>
      <c r="I16228" s="4" t="str">
        <f t="shared" si="507"/>
        <v>CH156</v>
      </c>
    </row>
    <row r="16229" spans="1:9">
      <c r="A16229" t="s">
        <v>261</v>
      </c>
      <c r="B16229" t="s">
        <v>8231</v>
      </c>
      <c r="C16229" t="s">
        <v>8233</v>
      </c>
      <c r="D16229">
        <v>5</v>
      </c>
      <c r="E16229" t="s">
        <v>169</v>
      </c>
      <c r="F16229" t="s">
        <v>13</v>
      </c>
      <c r="G16229">
        <v>5</v>
      </c>
      <c r="H16229" s="4" t="str">
        <f t="shared" si="506"/>
        <v>J021.B5</v>
      </c>
      <c r="I16229" s="4" t="str">
        <f t="shared" si="507"/>
        <v>DGND</v>
      </c>
    </row>
    <row r="16230" spans="1:9">
      <c r="A16230" t="s">
        <v>261</v>
      </c>
      <c r="B16230" t="s">
        <v>8231</v>
      </c>
      <c r="C16230" t="s">
        <v>8233</v>
      </c>
      <c r="D16230">
        <v>6</v>
      </c>
      <c r="E16230" t="s">
        <v>169</v>
      </c>
      <c r="F16230" t="s">
        <v>248</v>
      </c>
      <c r="G16230">
        <v>6</v>
      </c>
      <c r="H16230" s="4" t="str">
        <f t="shared" si="506"/>
        <v>J021.C6</v>
      </c>
      <c r="I16230" s="4" t="str">
        <f t="shared" si="507"/>
        <v>DGND</v>
      </c>
    </row>
    <row r="16231" spans="1:9">
      <c r="A16231" t="s">
        <v>261</v>
      </c>
      <c r="B16231" t="s">
        <v>8231</v>
      </c>
      <c r="C16231" t="s">
        <v>8233</v>
      </c>
      <c r="D16231">
        <v>6</v>
      </c>
      <c r="F16231" t="s">
        <v>434</v>
      </c>
      <c r="G16231">
        <v>6</v>
      </c>
      <c r="H16231" s="4" t="str">
        <f t="shared" si="506"/>
        <v>J021.D6</v>
      </c>
      <c r="I16231" s="4">
        <f t="shared" si="507"/>
        <v>0</v>
      </c>
    </row>
    <row r="16232" spans="1:9">
      <c r="A16232" t="s">
        <v>261</v>
      </c>
      <c r="B16232" t="s">
        <v>8231</v>
      </c>
      <c r="C16232" t="s">
        <v>8233</v>
      </c>
      <c r="D16232">
        <v>6</v>
      </c>
      <c r="E16232" t="s">
        <v>169</v>
      </c>
      <c r="F16232" t="s">
        <v>199</v>
      </c>
      <c r="G16232">
        <v>6</v>
      </c>
      <c r="H16232" s="4" t="str">
        <f t="shared" si="506"/>
        <v>J021.A6</v>
      </c>
      <c r="I16232" s="4" t="str">
        <f t="shared" si="507"/>
        <v>DGND</v>
      </c>
    </row>
    <row r="16233" spans="1:9">
      <c r="A16233" t="s">
        <v>261</v>
      </c>
      <c r="B16233" t="s">
        <v>8231</v>
      </c>
      <c r="C16233" t="s">
        <v>8233</v>
      </c>
      <c r="D16233">
        <v>6</v>
      </c>
      <c r="E16233" t="s">
        <v>157</v>
      </c>
      <c r="F16233" t="s">
        <v>217</v>
      </c>
      <c r="G16233">
        <v>6</v>
      </c>
      <c r="H16233" s="4" t="str">
        <f t="shared" si="506"/>
        <v>J021.B6</v>
      </c>
      <c r="I16233" s="4" t="str">
        <f t="shared" si="507"/>
        <v>CH155</v>
      </c>
    </row>
    <row r="16234" spans="1:9">
      <c r="A16234" t="s">
        <v>261</v>
      </c>
      <c r="B16234" t="s">
        <v>8231</v>
      </c>
      <c r="C16234" t="s">
        <v>8233</v>
      </c>
      <c r="D16234">
        <v>7</v>
      </c>
      <c r="E16234" t="s">
        <v>156</v>
      </c>
      <c r="F16234" t="s">
        <v>249</v>
      </c>
      <c r="G16234">
        <v>7</v>
      </c>
      <c r="H16234" s="4" t="str">
        <f t="shared" si="506"/>
        <v>J021.C7</v>
      </c>
      <c r="I16234" s="4" t="str">
        <f t="shared" si="507"/>
        <v>CH154</v>
      </c>
    </row>
    <row r="16235" spans="1:9">
      <c r="A16235" t="s">
        <v>261</v>
      </c>
      <c r="B16235" t="s">
        <v>8231</v>
      </c>
      <c r="C16235" t="s">
        <v>8233</v>
      </c>
      <c r="D16235">
        <v>7</v>
      </c>
      <c r="E16235" t="s">
        <v>158</v>
      </c>
      <c r="F16235" t="s">
        <v>200</v>
      </c>
      <c r="G16235">
        <v>7</v>
      </c>
      <c r="H16235" s="4" t="str">
        <f t="shared" si="506"/>
        <v>J021.A7</v>
      </c>
      <c r="I16235" s="4" t="str">
        <f t="shared" si="507"/>
        <v>CH153</v>
      </c>
    </row>
    <row r="16236" spans="1:9">
      <c r="A16236" t="s">
        <v>261</v>
      </c>
      <c r="B16236" t="s">
        <v>8231</v>
      </c>
      <c r="C16236" t="s">
        <v>8233</v>
      </c>
      <c r="D16236">
        <v>7</v>
      </c>
      <c r="E16236" t="s">
        <v>169</v>
      </c>
      <c r="F16236" t="s">
        <v>218</v>
      </c>
      <c r="G16236">
        <v>7</v>
      </c>
      <c r="H16236" s="4" t="str">
        <f t="shared" si="506"/>
        <v>J021.B7</v>
      </c>
      <c r="I16236" s="4" t="str">
        <f t="shared" si="507"/>
        <v>DGND</v>
      </c>
    </row>
    <row r="16237" spans="1:9">
      <c r="A16237" t="s">
        <v>261</v>
      </c>
      <c r="B16237" t="s">
        <v>8231</v>
      </c>
      <c r="C16237" t="s">
        <v>8233</v>
      </c>
      <c r="D16237">
        <v>7</v>
      </c>
      <c r="E16237" t="s">
        <v>169</v>
      </c>
      <c r="F16237" t="s">
        <v>435</v>
      </c>
      <c r="G16237">
        <v>7</v>
      </c>
      <c r="H16237" s="4" t="str">
        <f t="shared" si="506"/>
        <v>J021.D7</v>
      </c>
      <c r="I16237" s="4" t="str">
        <f t="shared" si="507"/>
        <v>DGND</v>
      </c>
    </row>
    <row r="16238" spans="1:9">
      <c r="A16238" t="s">
        <v>261</v>
      </c>
      <c r="B16238" t="s">
        <v>8231</v>
      </c>
      <c r="C16238" t="s">
        <v>8233</v>
      </c>
      <c r="D16238">
        <v>8</v>
      </c>
      <c r="E16238" t="s">
        <v>169</v>
      </c>
      <c r="F16238" t="s">
        <v>201</v>
      </c>
      <c r="G16238">
        <v>8</v>
      </c>
      <c r="H16238" s="4" t="str">
        <f t="shared" si="506"/>
        <v>J021.A8</v>
      </c>
      <c r="I16238" s="4" t="str">
        <f t="shared" si="507"/>
        <v>DGND</v>
      </c>
    </row>
    <row r="16239" spans="1:9">
      <c r="A16239" t="s">
        <v>261</v>
      </c>
      <c r="B16239" t="s">
        <v>8231</v>
      </c>
      <c r="C16239" t="s">
        <v>8233</v>
      </c>
      <c r="D16239">
        <v>8</v>
      </c>
      <c r="E16239" t="s">
        <v>169</v>
      </c>
      <c r="F16239" t="s">
        <v>250</v>
      </c>
      <c r="G16239">
        <v>8</v>
      </c>
      <c r="H16239" s="4" t="str">
        <f t="shared" si="506"/>
        <v>J021.C8</v>
      </c>
      <c r="I16239" s="4" t="str">
        <f t="shared" si="507"/>
        <v>DGND</v>
      </c>
    </row>
    <row r="16240" spans="1:9">
      <c r="A16240" t="s">
        <v>261</v>
      </c>
      <c r="B16240" t="s">
        <v>8231</v>
      </c>
      <c r="C16240" t="s">
        <v>8233</v>
      </c>
      <c r="D16240">
        <v>8</v>
      </c>
      <c r="E16240" t="s">
        <v>104</v>
      </c>
      <c r="F16240" t="s">
        <v>219</v>
      </c>
      <c r="G16240">
        <v>8</v>
      </c>
      <c r="H16240" s="4" t="str">
        <f t="shared" si="506"/>
        <v>J021.B8</v>
      </c>
      <c r="I16240" s="4" t="str">
        <f t="shared" si="507"/>
        <v>CH152</v>
      </c>
    </row>
    <row r="16241" spans="1:9">
      <c r="A16241" t="s">
        <v>261</v>
      </c>
      <c r="B16241" t="s">
        <v>8231</v>
      </c>
      <c r="C16241" t="s">
        <v>8233</v>
      </c>
      <c r="D16241">
        <v>8</v>
      </c>
      <c r="F16241" t="s">
        <v>456</v>
      </c>
      <c r="G16241">
        <v>8</v>
      </c>
      <c r="H16241" s="4" t="str">
        <f t="shared" si="506"/>
        <v>J021.D8</v>
      </c>
      <c r="I16241" s="4">
        <f t="shared" si="507"/>
        <v>0</v>
      </c>
    </row>
    <row r="16242" spans="1:9">
      <c r="A16242" t="s">
        <v>261</v>
      </c>
      <c r="B16242" t="s">
        <v>8231</v>
      </c>
      <c r="C16242" t="s">
        <v>8233</v>
      </c>
      <c r="D16242">
        <v>9</v>
      </c>
      <c r="F16242" t="s">
        <v>405</v>
      </c>
      <c r="G16242">
        <v>9</v>
      </c>
      <c r="H16242" s="4" t="str">
        <f t="shared" si="506"/>
        <v>J021.D9</v>
      </c>
      <c r="I16242" s="4">
        <f t="shared" si="507"/>
        <v>0</v>
      </c>
    </row>
    <row r="16243" spans="1:9">
      <c r="A16243" t="s">
        <v>261</v>
      </c>
      <c r="B16243" t="s">
        <v>8231</v>
      </c>
      <c r="C16243" t="s">
        <v>8233</v>
      </c>
      <c r="D16243">
        <v>9</v>
      </c>
      <c r="E16243" t="s">
        <v>103</v>
      </c>
      <c r="F16243" t="s">
        <v>202</v>
      </c>
      <c r="G16243">
        <v>9</v>
      </c>
      <c r="H16243" s="4" t="str">
        <f t="shared" si="506"/>
        <v>J021.A9</v>
      </c>
      <c r="I16243" s="4" t="str">
        <f t="shared" si="507"/>
        <v>CH150</v>
      </c>
    </row>
    <row r="16244" spans="1:9">
      <c r="A16244" t="s">
        <v>261</v>
      </c>
      <c r="B16244" t="s">
        <v>8231</v>
      </c>
      <c r="C16244" t="s">
        <v>8233</v>
      </c>
      <c r="D16244">
        <v>9</v>
      </c>
      <c r="E16244" t="s">
        <v>169</v>
      </c>
      <c r="F16244" t="s">
        <v>220</v>
      </c>
      <c r="G16244">
        <v>9</v>
      </c>
      <c r="H16244" s="4" t="str">
        <f t="shared" si="506"/>
        <v>J021.B9</v>
      </c>
      <c r="I16244" s="4" t="str">
        <f t="shared" si="507"/>
        <v>DGND</v>
      </c>
    </row>
    <row r="16245" spans="1:9">
      <c r="A16245" t="s">
        <v>261</v>
      </c>
      <c r="B16245" t="s">
        <v>8231</v>
      </c>
      <c r="C16245" t="s">
        <v>8233</v>
      </c>
      <c r="D16245">
        <v>9</v>
      </c>
      <c r="E16245" t="s">
        <v>153</v>
      </c>
      <c r="F16245" t="s">
        <v>251</v>
      </c>
      <c r="G16245">
        <v>9</v>
      </c>
      <c r="H16245" s="4" t="str">
        <f t="shared" si="506"/>
        <v>J021.C9</v>
      </c>
      <c r="I16245" s="4" t="str">
        <f t="shared" si="507"/>
        <v>CH151</v>
      </c>
    </row>
    <row r="16246" spans="1:9">
      <c r="A16246" t="s">
        <v>261</v>
      </c>
      <c r="B16246" t="s">
        <v>8231</v>
      </c>
      <c r="C16246" t="s">
        <v>8233</v>
      </c>
      <c r="D16246">
        <v>10</v>
      </c>
      <c r="F16246" t="s">
        <v>437</v>
      </c>
      <c r="G16246">
        <v>10</v>
      </c>
      <c r="H16246" s="4" t="str">
        <f t="shared" si="506"/>
        <v>J021.D10</v>
      </c>
      <c r="I16246" s="4">
        <f t="shared" si="507"/>
        <v>0</v>
      </c>
    </row>
    <row r="16247" spans="1:9">
      <c r="A16247" t="s">
        <v>261</v>
      </c>
      <c r="B16247" t="s">
        <v>8231</v>
      </c>
      <c r="C16247" t="s">
        <v>8233</v>
      </c>
      <c r="D16247">
        <v>10</v>
      </c>
      <c r="E16247" t="s">
        <v>109</v>
      </c>
      <c r="F16247" t="s">
        <v>221</v>
      </c>
      <c r="G16247">
        <v>10</v>
      </c>
      <c r="H16247" s="4" t="str">
        <f t="shared" si="506"/>
        <v>J021.B10</v>
      </c>
      <c r="I16247" s="4" t="str">
        <f t="shared" si="507"/>
        <v>CH149</v>
      </c>
    </row>
    <row r="16248" spans="1:9">
      <c r="A16248" t="s">
        <v>261</v>
      </c>
      <c r="B16248" t="s">
        <v>8231</v>
      </c>
      <c r="C16248" t="s">
        <v>8233</v>
      </c>
      <c r="D16248">
        <v>10</v>
      </c>
      <c r="E16248" t="s">
        <v>169</v>
      </c>
      <c r="F16248" t="s">
        <v>203</v>
      </c>
      <c r="G16248">
        <v>10</v>
      </c>
      <c r="H16248" s="4" t="str">
        <f t="shared" si="506"/>
        <v>J021.A10</v>
      </c>
      <c r="I16248" s="4" t="str">
        <f t="shared" si="507"/>
        <v>DGND</v>
      </c>
    </row>
    <row r="16249" spans="1:9">
      <c r="A16249" t="s">
        <v>261</v>
      </c>
      <c r="B16249" t="s">
        <v>8231</v>
      </c>
      <c r="C16249" t="s">
        <v>8233</v>
      </c>
      <c r="D16249">
        <v>10</v>
      </c>
      <c r="E16249" t="s">
        <v>169</v>
      </c>
      <c r="F16249" t="s">
        <v>252</v>
      </c>
      <c r="G16249">
        <v>10</v>
      </c>
      <c r="H16249" s="4" t="str">
        <f t="shared" si="506"/>
        <v>J021.C10</v>
      </c>
      <c r="I16249" s="4" t="str">
        <f t="shared" si="507"/>
        <v>DGND</v>
      </c>
    </row>
    <row r="16250" spans="1:9">
      <c r="A16250" t="s">
        <v>261</v>
      </c>
      <c r="B16250" t="s">
        <v>8231</v>
      </c>
      <c r="C16250" t="s">
        <v>8233</v>
      </c>
      <c r="D16250">
        <v>11</v>
      </c>
      <c r="E16250" t="s">
        <v>151</v>
      </c>
      <c r="F16250" t="s">
        <v>204</v>
      </c>
      <c r="G16250">
        <v>11</v>
      </c>
      <c r="H16250" s="4" t="str">
        <f t="shared" si="506"/>
        <v>J021.A11</v>
      </c>
      <c r="I16250" s="4" t="str">
        <f t="shared" si="507"/>
        <v>CH147</v>
      </c>
    </row>
    <row r="16251" spans="1:9">
      <c r="A16251" t="s">
        <v>261</v>
      </c>
      <c r="B16251" t="s">
        <v>8231</v>
      </c>
      <c r="C16251" t="s">
        <v>8233</v>
      </c>
      <c r="D16251">
        <v>11</v>
      </c>
      <c r="F16251" t="s">
        <v>351</v>
      </c>
      <c r="G16251">
        <v>11</v>
      </c>
      <c r="H16251" s="4" t="str">
        <f t="shared" si="506"/>
        <v>J021.D11</v>
      </c>
      <c r="I16251" s="4">
        <f t="shared" si="507"/>
        <v>0</v>
      </c>
    </row>
    <row r="16252" spans="1:9">
      <c r="A16252" t="s">
        <v>261</v>
      </c>
      <c r="B16252" t="s">
        <v>8231</v>
      </c>
      <c r="C16252" t="s">
        <v>8233</v>
      </c>
      <c r="D16252">
        <v>11</v>
      </c>
      <c r="E16252" t="s">
        <v>123</v>
      </c>
      <c r="F16252" t="s">
        <v>253</v>
      </c>
      <c r="G16252">
        <v>11</v>
      </c>
      <c r="H16252" s="4" t="str">
        <f t="shared" si="506"/>
        <v>J021.C11</v>
      </c>
      <c r="I16252" s="4" t="str">
        <f t="shared" si="507"/>
        <v>CH148</v>
      </c>
    </row>
    <row r="16253" spans="1:9">
      <c r="A16253" t="s">
        <v>261</v>
      </c>
      <c r="B16253" t="s">
        <v>8231</v>
      </c>
      <c r="C16253" t="s">
        <v>8233</v>
      </c>
      <c r="D16253">
        <v>11</v>
      </c>
      <c r="E16253" t="s">
        <v>169</v>
      </c>
      <c r="F16253" t="s">
        <v>222</v>
      </c>
      <c r="G16253">
        <v>11</v>
      </c>
      <c r="H16253" s="4" t="str">
        <f t="shared" si="506"/>
        <v>J021.B11</v>
      </c>
      <c r="I16253" s="4" t="str">
        <f t="shared" si="507"/>
        <v>DGND</v>
      </c>
    </row>
    <row r="16254" spans="1:9">
      <c r="A16254" t="s">
        <v>261</v>
      </c>
      <c r="B16254" t="s">
        <v>8231</v>
      </c>
      <c r="C16254" t="s">
        <v>8233</v>
      </c>
      <c r="D16254">
        <v>12</v>
      </c>
      <c r="F16254" t="s">
        <v>325</v>
      </c>
      <c r="G16254">
        <v>12</v>
      </c>
      <c r="H16254" s="4" t="str">
        <f t="shared" si="506"/>
        <v>J021.D12</v>
      </c>
      <c r="I16254" s="4">
        <f t="shared" si="507"/>
        <v>0</v>
      </c>
    </row>
    <row r="16255" spans="1:9">
      <c r="A16255" t="s">
        <v>261</v>
      </c>
      <c r="B16255" t="s">
        <v>8231</v>
      </c>
      <c r="C16255" t="s">
        <v>8233</v>
      </c>
      <c r="D16255">
        <v>12</v>
      </c>
      <c r="E16255" t="s">
        <v>169</v>
      </c>
      <c r="F16255" t="s">
        <v>205</v>
      </c>
      <c r="G16255">
        <v>12</v>
      </c>
      <c r="H16255" s="4" t="str">
        <f t="shared" si="506"/>
        <v>J021.A12</v>
      </c>
      <c r="I16255" s="4" t="str">
        <f t="shared" si="507"/>
        <v>DGND</v>
      </c>
    </row>
    <row r="16256" spans="1:9">
      <c r="A16256" t="s">
        <v>261</v>
      </c>
      <c r="B16256" t="s">
        <v>8231</v>
      </c>
      <c r="C16256" t="s">
        <v>8233</v>
      </c>
      <c r="D16256">
        <v>12</v>
      </c>
      <c r="E16256" t="s">
        <v>169</v>
      </c>
      <c r="F16256" t="s">
        <v>254</v>
      </c>
      <c r="G16256">
        <v>12</v>
      </c>
      <c r="H16256" s="4" t="str">
        <f t="shared" si="506"/>
        <v>J021.C12</v>
      </c>
      <c r="I16256" s="4" t="str">
        <f t="shared" si="507"/>
        <v>DGND</v>
      </c>
    </row>
    <row r="16257" spans="1:9">
      <c r="A16257" t="s">
        <v>261</v>
      </c>
      <c r="B16257" t="s">
        <v>8231</v>
      </c>
      <c r="C16257" t="s">
        <v>8233</v>
      </c>
      <c r="D16257">
        <v>12</v>
      </c>
      <c r="E16257" t="s">
        <v>7721</v>
      </c>
      <c r="F16257" t="s">
        <v>223</v>
      </c>
      <c r="G16257">
        <v>12</v>
      </c>
      <c r="H16257" s="4" t="str">
        <f t="shared" si="506"/>
        <v>J021.B12</v>
      </c>
      <c r="I16257" s="4" t="str">
        <f t="shared" si="507"/>
        <v>CH146</v>
      </c>
    </row>
    <row r="16258" spans="1:9">
      <c r="A16258" t="s">
        <v>261</v>
      </c>
      <c r="B16258" t="s">
        <v>8231</v>
      </c>
      <c r="C16258" t="s">
        <v>8233</v>
      </c>
      <c r="D16258">
        <v>13</v>
      </c>
      <c r="E16258" t="s">
        <v>152</v>
      </c>
      <c r="F16258" t="s">
        <v>255</v>
      </c>
      <c r="G16258">
        <v>13</v>
      </c>
      <c r="H16258" s="4" t="str">
        <f t="shared" ref="H16258:H16321" si="508">CONCATENATE(C16258,".",F16258)</f>
        <v>J021.C13</v>
      </c>
      <c r="I16258" s="4" t="str">
        <f t="shared" ref="I16258:I16321" si="509">E16258</f>
        <v>CH145</v>
      </c>
    </row>
    <row r="16259" spans="1:9">
      <c r="A16259" t="s">
        <v>261</v>
      </c>
      <c r="B16259" t="s">
        <v>8231</v>
      </c>
      <c r="C16259" t="s">
        <v>8233</v>
      </c>
      <c r="D16259">
        <v>13</v>
      </c>
      <c r="E16259" t="s">
        <v>169</v>
      </c>
      <c r="F16259" t="s">
        <v>224</v>
      </c>
      <c r="G16259">
        <v>13</v>
      </c>
      <c r="H16259" s="4" t="str">
        <f t="shared" si="508"/>
        <v>J021.B13</v>
      </c>
      <c r="I16259" s="4" t="str">
        <f t="shared" si="509"/>
        <v>DGND</v>
      </c>
    </row>
    <row r="16260" spans="1:9">
      <c r="A16260" t="s">
        <v>261</v>
      </c>
      <c r="B16260" t="s">
        <v>8231</v>
      </c>
      <c r="C16260" t="s">
        <v>8233</v>
      </c>
      <c r="D16260">
        <v>13</v>
      </c>
      <c r="E16260" t="s">
        <v>136</v>
      </c>
      <c r="F16260" t="s">
        <v>206</v>
      </c>
      <c r="G16260">
        <v>13</v>
      </c>
      <c r="H16260" s="4" t="str">
        <f t="shared" si="508"/>
        <v>J021.A13</v>
      </c>
      <c r="I16260" s="4" t="str">
        <f t="shared" si="509"/>
        <v>CH144</v>
      </c>
    </row>
    <row r="16261" spans="1:9">
      <c r="A16261" t="s">
        <v>261</v>
      </c>
      <c r="B16261" t="s">
        <v>8231</v>
      </c>
      <c r="C16261" t="s">
        <v>8233</v>
      </c>
      <c r="D16261">
        <v>13</v>
      </c>
      <c r="F16261" t="s">
        <v>313</v>
      </c>
      <c r="G16261">
        <v>13</v>
      </c>
      <c r="H16261" s="4" t="str">
        <f t="shared" si="508"/>
        <v>J021.D13</v>
      </c>
      <c r="I16261" s="4">
        <f t="shared" si="509"/>
        <v>0</v>
      </c>
    </row>
    <row r="16262" spans="1:9">
      <c r="A16262" t="s">
        <v>261</v>
      </c>
      <c r="B16262" t="s">
        <v>8231</v>
      </c>
      <c r="C16262" t="s">
        <v>8233</v>
      </c>
      <c r="D16262">
        <v>14</v>
      </c>
      <c r="E16262" t="s">
        <v>169</v>
      </c>
      <c r="F16262" t="s">
        <v>207</v>
      </c>
      <c r="G16262">
        <v>14</v>
      </c>
      <c r="H16262" s="4" t="str">
        <f t="shared" si="508"/>
        <v>J021.A14</v>
      </c>
      <c r="I16262" s="4" t="str">
        <f t="shared" si="509"/>
        <v>DGND</v>
      </c>
    </row>
    <row r="16263" spans="1:9">
      <c r="A16263" t="s">
        <v>261</v>
      </c>
      <c r="B16263" t="s">
        <v>8231</v>
      </c>
      <c r="C16263" t="s">
        <v>8233</v>
      </c>
      <c r="D16263">
        <v>14</v>
      </c>
      <c r="E16263" t="s">
        <v>114</v>
      </c>
      <c r="F16263" t="s">
        <v>225</v>
      </c>
      <c r="G16263">
        <v>14</v>
      </c>
      <c r="H16263" s="4" t="str">
        <f t="shared" si="508"/>
        <v>J021.B14</v>
      </c>
      <c r="I16263" s="4" t="str">
        <f t="shared" si="509"/>
        <v>CH143</v>
      </c>
    </row>
    <row r="16264" spans="1:9">
      <c r="A16264" t="s">
        <v>261</v>
      </c>
      <c r="B16264" t="s">
        <v>8231</v>
      </c>
      <c r="C16264" t="s">
        <v>8233</v>
      </c>
      <c r="D16264">
        <v>14</v>
      </c>
      <c r="F16264" t="s">
        <v>457</v>
      </c>
      <c r="G16264">
        <v>14</v>
      </c>
      <c r="H16264" s="4" t="str">
        <f t="shared" si="508"/>
        <v>J021.D14</v>
      </c>
      <c r="I16264" s="4">
        <f t="shared" si="509"/>
        <v>0</v>
      </c>
    </row>
    <row r="16265" spans="1:9">
      <c r="A16265" t="s">
        <v>261</v>
      </c>
      <c r="B16265" t="s">
        <v>8231</v>
      </c>
      <c r="C16265" t="s">
        <v>8233</v>
      </c>
      <c r="D16265">
        <v>14</v>
      </c>
      <c r="E16265" t="s">
        <v>169</v>
      </c>
      <c r="F16265" t="s">
        <v>7674</v>
      </c>
      <c r="G16265">
        <v>14</v>
      </c>
      <c r="H16265" s="4" t="str">
        <f t="shared" si="508"/>
        <v>J021.C14</v>
      </c>
      <c r="I16265" s="4" t="str">
        <f t="shared" si="509"/>
        <v>DGND</v>
      </c>
    </row>
    <row r="16266" spans="1:9">
      <c r="A16266" t="s">
        <v>261</v>
      </c>
      <c r="B16266" t="s">
        <v>8231</v>
      </c>
      <c r="C16266" t="s">
        <v>8233</v>
      </c>
      <c r="D16266">
        <v>15</v>
      </c>
      <c r="F16266" t="s">
        <v>907</v>
      </c>
      <c r="G16266">
        <v>15</v>
      </c>
      <c r="H16266" s="4" t="str">
        <f t="shared" si="508"/>
        <v>J021.D15</v>
      </c>
      <c r="I16266" s="4">
        <f t="shared" si="509"/>
        <v>0</v>
      </c>
    </row>
    <row r="16267" spans="1:9">
      <c r="A16267" t="s">
        <v>261</v>
      </c>
      <c r="B16267" t="s">
        <v>8231</v>
      </c>
      <c r="C16267" t="s">
        <v>8233</v>
      </c>
      <c r="D16267">
        <v>15</v>
      </c>
      <c r="E16267" t="s">
        <v>115</v>
      </c>
      <c r="F16267" t="s">
        <v>208</v>
      </c>
      <c r="G16267">
        <v>15</v>
      </c>
      <c r="H16267" s="4" t="str">
        <f t="shared" si="508"/>
        <v>J021.A15</v>
      </c>
      <c r="I16267" s="4" t="str">
        <f t="shared" si="509"/>
        <v>CH141</v>
      </c>
    </row>
    <row r="16268" spans="1:9">
      <c r="A16268" t="s">
        <v>261</v>
      </c>
      <c r="B16268" t="s">
        <v>8231</v>
      </c>
      <c r="C16268" t="s">
        <v>8233</v>
      </c>
      <c r="D16268">
        <v>15</v>
      </c>
      <c r="E16268" t="s">
        <v>169</v>
      </c>
      <c r="F16268" t="s">
        <v>226</v>
      </c>
      <c r="G16268">
        <v>15</v>
      </c>
      <c r="H16268" s="4" t="str">
        <f t="shared" si="508"/>
        <v>J021.B15</v>
      </c>
      <c r="I16268" s="4" t="str">
        <f t="shared" si="509"/>
        <v>DGND</v>
      </c>
    </row>
    <row r="16269" spans="1:9">
      <c r="A16269" t="s">
        <v>261</v>
      </c>
      <c r="B16269" t="s">
        <v>8231</v>
      </c>
      <c r="C16269" t="s">
        <v>8233</v>
      </c>
      <c r="D16269">
        <v>15</v>
      </c>
      <c r="E16269" t="s">
        <v>144</v>
      </c>
      <c r="F16269" t="s">
        <v>256</v>
      </c>
      <c r="G16269">
        <v>15</v>
      </c>
      <c r="H16269" s="4" t="str">
        <f t="shared" si="508"/>
        <v>J021.C15</v>
      </c>
      <c r="I16269" s="4" t="str">
        <f t="shared" si="509"/>
        <v>CH142</v>
      </c>
    </row>
    <row r="16270" spans="1:9">
      <c r="A16270" t="s">
        <v>261</v>
      </c>
      <c r="B16270" t="s">
        <v>8231</v>
      </c>
      <c r="C16270" t="s">
        <v>8233</v>
      </c>
      <c r="D16270">
        <v>16</v>
      </c>
      <c r="E16270" t="s">
        <v>169</v>
      </c>
      <c r="F16270" t="s">
        <v>257</v>
      </c>
      <c r="G16270">
        <v>16</v>
      </c>
      <c r="H16270" s="4" t="str">
        <f t="shared" si="508"/>
        <v>J021.C16</v>
      </c>
      <c r="I16270" s="4" t="str">
        <f t="shared" si="509"/>
        <v>DGND</v>
      </c>
    </row>
    <row r="16271" spans="1:9">
      <c r="A16271" t="s">
        <v>261</v>
      </c>
      <c r="B16271" t="s">
        <v>8231</v>
      </c>
      <c r="C16271" t="s">
        <v>8233</v>
      </c>
      <c r="D16271">
        <v>16</v>
      </c>
      <c r="E16271" t="s">
        <v>161</v>
      </c>
      <c r="F16271" t="s">
        <v>227</v>
      </c>
      <c r="G16271">
        <v>16</v>
      </c>
      <c r="H16271" s="4" t="str">
        <f t="shared" si="508"/>
        <v>J021.B16</v>
      </c>
      <c r="I16271" s="4" t="str">
        <f t="shared" si="509"/>
        <v>CH140</v>
      </c>
    </row>
    <row r="16272" spans="1:9">
      <c r="A16272" t="s">
        <v>261</v>
      </c>
      <c r="B16272" t="s">
        <v>8231</v>
      </c>
      <c r="C16272" t="s">
        <v>8233</v>
      </c>
      <c r="D16272">
        <v>16</v>
      </c>
      <c r="F16272" t="s">
        <v>449</v>
      </c>
      <c r="G16272">
        <v>16</v>
      </c>
      <c r="H16272" s="4" t="str">
        <f t="shared" si="508"/>
        <v>J021.D16</v>
      </c>
      <c r="I16272" s="4">
        <f t="shared" si="509"/>
        <v>0</v>
      </c>
    </row>
    <row r="16273" spans="1:9">
      <c r="A16273" t="s">
        <v>261</v>
      </c>
      <c r="B16273" t="s">
        <v>8231</v>
      </c>
      <c r="C16273" t="s">
        <v>8233</v>
      </c>
      <c r="D16273">
        <v>16</v>
      </c>
      <c r="E16273" t="s">
        <v>169</v>
      </c>
      <c r="F16273" t="s">
        <v>209</v>
      </c>
      <c r="G16273">
        <v>16</v>
      </c>
      <c r="H16273" s="4" t="str">
        <f t="shared" si="508"/>
        <v>J021.A16</v>
      </c>
      <c r="I16273" s="4" t="str">
        <f t="shared" si="509"/>
        <v>DGND</v>
      </c>
    </row>
    <row r="16274" spans="1:9">
      <c r="A16274" t="s">
        <v>261</v>
      </c>
      <c r="B16274" t="s">
        <v>8231</v>
      </c>
      <c r="C16274" t="s">
        <v>8233</v>
      </c>
      <c r="D16274">
        <v>17</v>
      </c>
      <c r="E16274" t="s">
        <v>116</v>
      </c>
      <c r="F16274" t="s">
        <v>7679</v>
      </c>
      <c r="G16274">
        <v>17</v>
      </c>
      <c r="H16274" s="4" t="str">
        <f t="shared" si="508"/>
        <v>J021.C17</v>
      </c>
      <c r="I16274" s="4" t="str">
        <f t="shared" si="509"/>
        <v>CH139</v>
      </c>
    </row>
    <row r="16275" spans="1:9">
      <c r="A16275" t="s">
        <v>261</v>
      </c>
      <c r="B16275" t="s">
        <v>8231</v>
      </c>
      <c r="C16275" t="s">
        <v>8233</v>
      </c>
      <c r="D16275">
        <v>17</v>
      </c>
      <c r="F16275" t="s">
        <v>7677</v>
      </c>
      <c r="G16275">
        <v>17</v>
      </c>
      <c r="H16275" s="4" t="str">
        <f t="shared" si="508"/>
        <v>J021.D17</v>
      </c>
      <c r="I16275" s="4">
        <f t="shared" si="509"/>
        <v>0</v>
      </c>
    </row>
    <row r="16276" spans="1:9">
      <c r="A16276" t="s">
        <v>261</v>
      </c>
      <c r="B16276" t="s">
        <v>8231</v>
      </c>
      <c r="C16276" t="s">
        <v>8233</v>
      </c>
      <c r="D16276">
        <v>17</v>
      </c>
      <c r="E16276" t="s">
        <v>169</v>
      </c>
      <c r="F16276" t="s">
        <v>228</v>
      </c>
      <c r="G16276">
        <v>17</v>
      </c>
      <c r="H16276" s="4" t="str">
        <f t="shared" si="508"/>
        <v>J021.B17</v>
      </c>
      <c r="I16276" s="4" t="str">
        <f t="shared" si="509"/>
        <v>DGND</v>
      </c>
    </row>
    <row r="16277" spans="1:9">
      <c r="A16277" t="s">
        <v>261</v>
      </c>
      <c r="B16277" t="s">
        <v>8231</v>
      </c>
      <c r="C16277" t="s">
        <v>8233</v>
      </c>
      <c r="D16277">
        <v>17</v>
      </c>
      <c r="E16277" t="s">
        <v>162</v>
      </c>
      <c r="F16277" t="s">
        <v>210</v>
      </c>
      <c r="G16277">
        <v>17</v>
      </c>
      <c r="H16277" s="4" t="str">
        <f t="shared" si="508"/>
        <v>J021.A17</v>
      </c>
      <c r="I16277" s="4" t="str">
        <f t="shared" si="509"/>
        <v>CH138</v>
      </c>
    </row>
    <row r="16278" spans="1:9">
      <c r="A16278" t="s">
        <v>261</v>
      </c>
      <c r="B16278" t="s">
        <v>8231</v>
      </c>
      <c r="C16278" t="s">
        <v>8233</v>
      </c>
      <c r="D16278">
        <v>18</v>
      </c>
      <c r="F16278" t="s">
        <v>910</v>
      </c>
      <c r="G16278">
        <v>18</v>
      </c>
      <c r="H16278" s="4" t="str">
        <f t="shared" si="508"/>
        <v>J021.D18</v>
      </c>
      <c r="I16278" s="4">
        <f t="shared" si="509"/>
        <v>0</v>
      </c>
    </row>
    <row r="16279" spans="1:9">
      <c r="A16279" t="s">
        <v>261</v>
      </c>
      <c r="B16279" t="s">
        <v>8231</v>
      </c>
      <c r="C16279" t="s">
        <v>8233</v>
      </c>
      <c r="D16279">
        <v>18</v>
      </c>
      <c r="E16279" t="s">
        <v>163</v>
      </c>
      <c r="F16279" t="s">
        <v>229</v>
      </c>
      <c r="G16279">
        <v>18</v>
      </c>
      <c r="H16279" s="4" t="str">
        <f t="shared" si="508"/>
        <v>J021.B18</v>
      </c>
      <c r="I16279" s="4" t="str">
        <f t="shared" si="509"/>
        <v>CH137</v>
      </c>
    </row>
    <row r="16280" spans="1:9">
      <c r="A16280" t="s">
        <v>261</v>
      </c>
      <c r="B16280" t="s">
        <v>8231</v>
      </c>
      <c r="C16280" t="s">
        <v>8233</v>
      </c>
      <c r="D16280">
        <v>18</v>
      </c>
      <c r="E16280" t="s">
        <v>169</v>
      </c>
      <c r="F16280" t="s">
        <v>211</v>
      </c>
      <c r="G16280">
        <v>18</v>
      </c>
      <c r="H16280" s="4" t="str">
        <f t="shared" si="508"/>
        <v>J021.A18</v>
      </c>
      <c r="I16280" s="4" t="str">
        <f t="shared" si="509"/>
        <v>DGND</v>
      </c>
    </row>
    <row r="16281" spans="1:9">
      <c r="A16281" t="s">
        <v>261</v>
      </c>
      <c r="B16281" t="s">
        <v>8231</v>
      </c>
      <c r="C16281" t="s">
        <v>8233</v>
      </c>
      <c r="D16281">
        <v>18</v>
      </c>
      <c r="E16281" t="s">
        <v>169</v>
      </c>
      <c r="F16281" t="s">
        <v>258</v>
      </c>
      <c r="G16281">
        <v>18</v>
      </c>
      <c r="H16281" s="4" t="str">
        <f t="shared" si="508"/>
        <v>J021.C18</v>
      </c>
      <c r="I16281" s="4" t="str">
        <f t="shared" si="509"/>
        <v>DGND</v>
      </c>
    </row>
    <row r="16282" spans="1:9">
      <c r="A16282" t="s">
        <v>261</v>
      </c>
      <c r="B16282" t="s">
        <v>8231</v>
      </c>
      <c r="C16282" t="s">
        <v>8233</v>
      </c>
      <c r="D16282">
        <v>19</v>
      </c>
      <c r="E16282" t="s">
        <v>169</v>
      </c>
      <c r="F16282" t="s">
        <v>230</v>
      </c>
      <c r="G16282">
        <v>19</v>
      </c>
      <c r="H16282" s="4" t="str">
        <f t="shared" si="508"/>
        <v>J021.B19</v>
      </c>
      <c r="I16282" s="4" t="str">
        <f t="shared" si="509"/>
        <v>DGND</v>
      </c>
    </row>
    <row r="16283" spans="1:9">
      <c r="A16283" t="s">
        <v>261</v>
      </c>
      <c r="B16283" t="s">
        <v>8231</v>
      </c>
      <c r="C16283" t="s">
        <v>8233</v>
      </c>
      <c r="D16283">
        <v>19</v>
      </c>
      <c r="F16283" t="s">
        <v>912</v>
      </c>
      <c r="G16283">
        <v>19</v>
      </c>
      <c r="H16283" s="4" t="str">
        <f t="shared" si="508"/>
        <v>J021.D19</v>
      </c>
      <c r="I16283" s="4">
        <f t="shared" si="509"/>
        <v>0</v>
      </c>
    </row>
    <row r="16284" spans="1:9">
      <c r="A16284" t="s">
        <v>261</v>
      </c>
      <c r="B16284" t="s">
        <v>8231</v>
      </c>
      <c r="C16284" t="s">
        <v>8233</v>
      </c>
      <c r="D16284">
        <v>19</v>
      </c>
      <c r="E16284" t="s">
        <v>143</v>
      </c>
      <c r="F16284" t="s">
        <v>259</v>
      </c>
      <c r="G16284">
        <v>19</v>
      </c>
      <c r="H16284" s="4" t="str">
        <f t="shared" si="508"/>
        <v>J021.C19</v>
      </c>
      <c r="I16284" s="4" t="str">
        <f t="shared" si="509"/>
        <v>CH136</v>
      </c>
    </row>
    <row r="16285" spans="1:9">
      <c r="A16285" t="s">
        <v>261</v>
      </c>
      <c r="B16285" t="s">
        <v>8231</v>
      </c>
      <c r="C16285" t="s">
        <v>8233</v>
      </c>
      <c r="D16285">
        <v>19</v>
      </c>
      <c r="E16285" t="s">
        <v>155</v>
      </c>
      <c r="F16285" t="s">
        <v>212</v>
      </c>
      <c r="G16285">
        <v>19</v>
      </c>
      <c r="H16285" s="4" t="str">
        <f t="shared" si="508"/>
        <v>J021.A19</v>
      </c>
      <c r="I16285" s="4" t="str">
        <f t="shared" si="509"/>
        <v>CH135</v>
      </c>
    </row>
    <row r="16286" spans="1:9">
      <c r="A16286" t="s">
        <v>261</v>
      </c>
      <c r="B16286" t="s">
        <v>8231</v>
      </c>
      <c r="C16286" t="s">
        <v>8233</v>
      </c>
      <c r="D16286">
        <v>20</v>
      </c>
      <c r="E16286" t="s">
        <v>142</v>
      </c>
      <c r="F16286" t="s">
        <v>7683</v>
      </c>
      <c r="G16286">
        <v>20</v>
      </c>
      <c r="H16286" s="4" t="str">
        <f t="shared" si="508"/>
        <v>J021.B20</v>
      </c>
      <c r="I16286" s="4" t="str">
        <f t="shared" si="509"/>
        <v>CH134</v>
      </c>
    </row>
    <row r="16287" spans="1:9">
      <c r="A16287" t="s">
        <v>261</v>
      </c>
      <c r="B16287" t="s">
        <v>8231</v>
      </c>
      <c r="C16287" t="s">
        <v>8233</v>
      </c>
      <c r="D16287">
        <v>20</v>
      </c>
      <c r="F16287" t="s">
        <v>7684</v>
      </c>
      <c r="G16287">
        <v>20</v>
      </c>
      <c r="H16287" s="4" t="str">
        <f t="shared" si="508"/>
        <v>J021.D20</v>
      </c>
      <c r="I16287" s="4">
        <f t="shared" si="509"/>
        <v>0</v>
      </c>
    </row>
    <row r="16288" spans="1:9">
      <c r="A16288" t="s">
        <v>261</v>
      </c>
      <c r="B16288" t="s">
        <v>8231</v>
      </c>
      <c r="C16288" t="s">
        <v>8233</v>
      </c>
      <c r="D16288">
        <v>20</v>
      </c>
      <c r="E16288" t="s">
        <v>169</v>
      </c>
      <c r="F16288" t="s">
        <v>7682</v>
      </c>
      <c r="G16288">
        <v>20</v>
      </c>
      <c r="H16288" s="4" t="str">
        <f t="shared" si="508"/>
        <v>J021.A20</v>
      </c>
      <c r="I16288" s="4" t="str">
        <f t="shared" si="509"/>
        <v>DGND</v>
      </c>
    </row>
    <row r="16289" spans="1:9">
      <c r="A16289" t="s">
        <v>261</v>
      </c>
      <c r="B16289" t="s">
        <v>8231</v>
      </c>
      <c r="C16289" t="s">
        <v>8233</v>
      </c>
      <c r="D16289">
        <v>20</v>
      </c>
      <c r="E16289" t="s">
        <v>169</v>
      </c>
      <c r="F16289" t="s">
        <v>260</v>
      </c>
      <c r="G16289">
        <v>20</v>
      </c>
      <c r="H16289" s="4" t="str">
        <f t="shared" si="508"/>
        <v>J021.C20</v>
      </c>
      <c r="I16289" s="4" t="str">
        <f t="shared" si="509"/>
        <v>DGND</v>
      </c>
    </row>
    <row r="16290" spans="1:9">
      <c r="A16290" t="s">
        <v>261</v>
      </c>
      <c r="B16290" t="s">
        <v>8231</v>
      </c>
      <c r="C16290" t="s">
        <v>8233</v>
      </c>
      <c r="D16290">
        <v>21</v>
      </c>
      <c r="E16290" t="s">
        <v>141</v>
      </c>
      <c r="F16290" t="s">
        <v>7688</v>
      </c>
      <c r="G16290">
        <v>21</v>
      </c>
      <c r="H16290" s="4" t="str">
        <f t="shared" si="508"/>
        <v>J021.A21</v>
      </c>
      <c r="I16290" s="4" t="str">
        <f t="shared" si="509"/>
        <v>CH132</v>
      </c>
    </row>
    <row r="16291" spans="1:9">
      <c r="A16291" t="s">
        <v>261</v>
      </c>
      <c r="B16291" t="s">
        <v>8231</v>
      </c>
      <c r="C16291" t="s">
        <v>8233</v>
      </c>
      <c r="D16291">
        <v>21</v>
      </c>
      <c r="F16291" t="s">
        <v>7687</v>
      </c>
      <c r="G16291">
        <v>21</v>
      </c>
      <c r="H16291" s="4" t="str">
        <f t="shared" si="508"/>
        <v>J021.D21</v>
      </c>
      <c r="I16291" s="4">
        <f t="shared" si="509"/>
        <v>0</v>
      </c>
    </row>
    <row r="16292" spans="1:9">
      <c r="A16292" t="s">
        <v>261</v>
      </c>
      <c r="B16292" t="s">
        <v>8231</v>
      </c>
      <c r="C16292" t="s">
        <v>8233</v>
      </c>
      <c r="D16292">
        <v>21</v>
      </c>
      <c r="E16292" t="s">
        <v>117</v>
      </c>
      <c r="F16292" t="s">
        <v>7686</v>
      </c>
      <c r="G16292">
        <v>21</v>
      </c>
      <c r="H16292" s="4" t="str">
        <f t="shared" si="508"/>
        <v>J021.C21</v>
      </c>
      <c r="I16292" s="4" t="str">
        <f t="shared" si="509"/>
        <v>CH133</v>
      </c>
    </row>
    <row r="16293" spans="1:9">
      <c r="A16293" t="s">
        <v>261</v>
      </c>
      <c r="B16293" t="s">
        <v>8231</v>
      </c>
      <c r="C16293" t="s">
        <v>8233</v>
      </c>
      <c r="D16293">
        <v>21</v>
      </c>
      <c r="E16293" t="s">
        <v>169</v>
      </c>
      <c r="F16293" t="s">
        <v>7685</v>
      </c>
      <c r="G16293">
        <v>21</v>
      </c>
      <c r="H16293" s="4" t="str">
        <f t="shared" si="508"/>
        <v>J021.B21</v>
      </c>
      <c r="I16293" s="4" t="str">
        <f t="shared" si="509"/>
        <v>DGND</v>
      </c>
    </row>
    <row r="16294" spans="1:9">
      <c r="A16294" t="s">
        <v>261</v>
      </c>
      <c r="B16294" t="s">
        <v>8231</v>
      </c>
      <c r="C16294" t="s">
        <v>8233</v>
      </c>
      <c r="D16294">
        <v>22</v>
      </c>
      <c r="E16294" t="s">
        <v>118</v>
      </c>
      <c r="F16294" t="s">
        <v>7692</v>
      </c>
      <c r="G16294">
        <v>22</v>
      </c>
      <c r="H16294" s="4" t="str">
        <f t="shared" si="508"/>
        <v>J021.B22</v>
      </c>
      <c r="I16294" s="4" t="str">
        <f t="shared" si="509"/>
        <v>CH131</v>
      </c>
    </row>
    <row r="16295" spans="1:9">
      <c r="A16295" t="s">
        <v>261</v>
      </c>
      <c r="B16295" t="s">
        <v>8231</v>
      </c>
      <c r="C16295" t="s">
        <v>8233</v>
      </c>
      <c r="D16295">
        <v>22</v>
      </c>
      <c r="E16295" t="s">
        <v>169</v>
      </c>
      <c r="F16295" t="s">
        <v>7691</v>
      </c>
      <c r="G16295">
        <v>22</v>
      </c>
      <c r="H16295" s="4" t="str">
        <f t="shared" si="508"/>
        <v>J021.C22</v>
      </c>
      <c r="I16295" s="4" t="str">
        <f t="shared" si="509"/>
        <v>DGND</v>
      </c>
    </row>
    <row r="16296" spans="1:9">
      <c r="A16296" t="s">
        <v>261</v>
      </c>
      <c r="B16296" t="s">
        <v>8231</v>
      </c>
      <c r="C16296" t="s">
        <v>8233</v>
      </c>
      <c r="D16296">
        <v>22</v>
      </c>
      <c r="E16296" t="s">
        <v>169</v>
      </c>
      <c r="F16296" t="s">
        <v>7689</v>
      </c>
      <c r="G16296">
        <v>22</v>
      </c>
      <c r="H16296" s="4" t="str">
        <f t="shared" si="508"/>
        <v>J021.A22</v>
      </c>
      <c r="I16296" s="4" t="str">
        <f t="shared" si="509"/>
        <v>DGND</v>
      </c>
    </row>
    <row r="16297" spans="1:9">
      <c r="A16297" t="s">
        <v>261</v>
      </c>
      <c r="B16297" t="s">
        <v>8231</v>
      </c>
      <c r="C16297" t="s">
        <v>8233</v>
      </c>
      <c r="D16297">
        <v>22</v>
      </c>
      <c r="F16297" t="s">
        <v>7690</v>
      </c>
      <c r="G16297">
        <v>22</v>
      </c>
      <c r="H16297" s="4" t="str">
        <f t="shared" si="508"/>
        <v>J021.D22</v>
      </c>
      <c r="I16297" s="4">
        <f t="shared" si="509"/>
        <v>0</v>
      </c>
    </row>
    <row r="16298" spans="1:9">
      <c r="A16298" t="s">
        <v>261</v>
      </c>
      <c r="B16298" t="s">
        <v>8231</v>
      </c>
      <c r="C16298" t="s">
        <v>8233</v>
      </c>
      <c r="D16298">
        <v>23</v>
      </c>
      <c r="F16298" t="s">
        <v>7694</v>
      </c>
      <c r="G16298">
        <v>23</v>
      </c>
      <c r="H16298" s="4" t="str">
        <f t="shared" si="508"/>
        <v>J021.D23</v>
      </c>
      <c r="I16298" s="4">
        <f t="shared" si="509"/>
        <v>0</v>
      </c>
    </row>
    <row r="16299" spans="1:9">
      <c r="A16299" t="s">
        <v>261</v>
      </c>
      <c r="B16299" t="s">
        <v>8231</v>
      </c>
      <c r="C16299" t="s">
        <v>8233</v>
      </c>
      <c r="D16299">
        <v>23</v>
      </c>
      <c r="E16299" t="s">
        <v>154</v>
      </c>
      <c r="F16299" t="s">
        <v>7695</v>
      </c>
      <c r="G16299">
        <v>23</v>
      </c>
      <c r="H16299" s="4" t="str">
        <f t="shared" si="508"/>
        <v>J021.A23</v>
      </c>
      <c r="I16299" s="4" t="str">
        <f t="shared" si="509"/>
        <v>CH129</v>
      </c>
    </row>
    <row r="16300" spans="1:9">
      <c r="A16300" t="s">
        <v>261</v>
      </c>
      <c r="B16300" t="s">
        <v>8231</v>
      </c>
      <c r="C16300" t="s">
        <v>8233</v>
      </c>
      <c r="D16300">
        <v>23</v>
      </c>
      <c r="E16300" t="s">
        <v>169</v>
      </c>
      <c r="F16300" t="s">
        <v>7696</v>
      </c>
      <c r="G16300">
        <v>23</v>
      </c>
      <c r="H16300" s="4" t="str">
        <f t="shared" si="508"/>
        <v>J021.B23</v>
      </c>
      <c r="I16300" s="4" t="str">
        <f t="shared" si="509"/>
        <v>DGND</v>
      </c>
    </row>
    <row r="16301" spans="1:9">
      <c r="A16301" t="s">
        <v>261</v>
      </c>
      <c r="B16301" t="s">
        <v>8231</v>
      </c>
      <c r="C16301" t="s">
        <v>8233</v>
      </c>
      <c r="D16301">
        <v>23</v>
      </c>
      <c r="E16301" t="s">
        <v>135</v>
      </c>
      <c r="F16301" t="s">
        <v>7693</v>
      </c>
      <c r="G16301">
        <v>23</v>
      </c>
      <c r="H16301" s="4" t="str">
        <f t="shared" si="508"/>
        <v>J021.C23</v>
      </c>
      <c r="I16301" s="4" t="str">
        <f t="shared" si="509"/>
        <v>CH130</v>
      </c>
    </row>
    <row r="16302" spans="1:9">
      <c r="A16302" t="s">
        <v>261</v>
      </c>
      <c r="B16302" t="s">
        <v>8231</v>
      </c>
      <c r="C16302" t="s">
        <v>8233</v>
      </c>
      <c r="D16302">
        <v>24</v>
      </c>
      <c r="F16302" t="s">
        <v>7698</v>
      </c>
      <c r="G16302">
        <v>24</v>
      </c>
      <c r="H16302" s="4" t="str">
        <f t="shared" si="508"/>
        <v>J021.D24</v>
      </c>
      <c r="I16302" s="4">
        <f t="shared" si="509"/>
        <v>0</v>
      </c>
    </row>
    <row r="16303" spans="1:9">
      <c r="A16303" t="s">
        <v>261</v>
      </c>
      <c r="B16303" t="s">
        <v>8231</v>
      </c>
      <c r="C16303" t="s">
        <v>8233</v>
      </c>
      <c r="D16303">
        <v>24</v>
      </c>
      <c r="E16303" t="s">
        <v>169</v>
      </c>
      <c r="F16303" t="s">
        <v>7699</v>
      </c>
      <c r="G16303">
        <v>24</v>
      </c>
      <c r="H16303" s="4" t="str">
        <f t="shared" si="508"/>
        <v>J021.A24</v>
      </c>
      <c r="I16303" s="4" t="str">
        <f t="shared" si="509"/>
        <v>DGND</v>
      </c>
    </row>
    <row r="16304" spans="1:9">
      <c r="A16304" t="s">
        <v>261</v>
      </c>
      <c r="B16304" t="s">
        <v>8231</v>
      </c>
      <c r="C16304" t="s">
        <v>8233</v>
      </c>
      <c r="D16304">
        <v>24</v>
      </c>
      <c r="E16304" t="s">
        <v>149</v>
      </c>
      <c r="F16304" t="s">
        <v>7700</v>
      </c>
      <c r="G16304">
        <v>24</v>
      </c>
      <c r="H16304" s="4" t="str">
        <f t="shared" si="508"/>
        <v>J021.B24</v>
      </c>
      <c r="I16304" s="4" t="str">
        <f t="shared" si="509"/>
        <v>CH128</v>
      </c>
    </row>
    <row r="16305" spans="1:9">
      <c r="A16305" t="s">
        <v>261</v>
      </c>
      <c r="B16305" t="s">
        <v>8231</v>
      </c>
      <c r="C16305" t="s">
        <v>8233</v>
      </c>
      <c r="D16305">
        <v>24</v>
      </c>
      <c r="E16305" t="s">
        <v>169</v>
      </c>
      <c r="F16305" t="s">
        <v>7697</v>
      </c>
      <c r="G16305">
        <v>24</v>
      </c>
      <c r="H16305" s="4" t="str">
        <f t="shared" si="508"/>
        <v>J021.C24</v>
      </c>
      <c r="I16305" s="4" t="str">
        <f t="shared" si="509"/>
        <v>DGND</v>
      </c>
    </row>
    <row r="16306" spans="1:9">
      <c r="A16306" t="s">
        <v>261</v>
      </c>
      <c r="B16306" t="s">
        <v>8231</v>
      </c>
      <c r="C16306" t="s">
        <v>8234</v>
      </c>
      <c r="D16306">
        <v>1</v>
      </c>
      <c r="E16306" t="s">
        <v>346</v>
      </c>
      <c r="F16306" t="s">
        <v>195</v>
      </c>
      <c r="G16306">
        <v>1</v>
      </c>
      <c r="H16306" s="4" t="str">
        <f t="shared" si="508"/>
        <v>J022.A1</v>
      </c>
      <c r="I16306" s="4" t="str">
        <f t="shared" si="509"/>
        <v>U16</v>
      </c>
    </row>
    <row r="16307" spans="1:9">
      <c r="A16307" t="s">
        <v>261</v>
      </c>
      <c r="B16307" t="s">
        <v>8231</v>
      </c>
      <c r="C16307" t="s">
        <v>8234</v>
      </c>
      <c r="D16307">
        <v>1</v>
      </c>
      <c r="E16307" t="s">
        <v>987</v>
      </c>
      <c r="F16307" t="s">
        <v>246</v>
      </c>
      <c r="G16307">
        <v>1</v>
      </c>
      <c r="H16307" s="4" t="str">
        <f t="shared" si="508"/>
        <v>J022.C1</v>
      </c>
      <c r="I16307" s="4" t="str">
        <f t="shared" si="509"/>
        <v>U18</v>
      </c>
    </row>
    <row r="16308" spans="1:9">
      <c r="A16308" t="s">
        <v>261</v>
      </c>
      <c r="B16308" t="s">
        <v>8231</v>
      </c>
      <c r="C16308" t="s">
        <v>8234</v>
      </c>
      <c r="D16308">
        <v>1</v>
      </c>
      <c r="E16308" t="s">
        <v>169</v>
      </c>
      <c r="F16308" t="s">
        <v>213</v>
      </c>
      <c r="G16308">
        <v>1</v>
      </c>
      <c r="H16308" s="4" t="str">
        <f t="shared" si="508"/>
        <v>J022.B1</v>
      </c>
      <c r="I16308" s="4" t="str">
        <f t="shared" si="509"/>
        <v>DGND</v>
      </c>
    </row>
    <row r="16309" spans="1:9">
      <c r="A16309" t="s">
        <v>261</v>
      </c>
      <c r="B16309" t="s">
        <v>8231</v>
      </c>
      <c r="C16309" t="s">
        <v>8234</v>
      </c>
      <c r="D16309">
        <v>1</v>
      </c>
      <c r="E16309" t="s">
        <v>988</v>
      </c>
      <c r="F16309" t="s">
        <v>402</v>
      </c>
      <c r="G16309">
        <v>1</v>
      </c>
      <c r="H16309" s="4" t="str">
        <f t="shared" si="508"/>
        <v>J022.D1</v>
      </c>
      <c r="I16309" s="4" t="str">
        <f t="shared" si="509"/>
        <v>U20</v>
      </c>
    </row>
    <row r="16310" spans="1:9">
      <c r="A16310" t="s">
        <v>261</v>
      </c>
      <c r="B16310" t="s">
        <v>8231</v>
      </c>
      <c r="C16310" t="s">
        <v>8234</v>
      </c>
      <c r="D16310">
        <v>2</v>
      </c>
      <c r="E16310" t="s">
        <v>169</v>
      </c>
      <c r="F16310" t="s">
        <v>10</v>
      </c>
      <c r="G16310">
        <v>2</v>
      </c>
      <c r="H16310" s="4" t="str">
        <f t="shared" si="508"/>
        <v>J022.C2</v>
      </c>
      <c r="I16310" s="4" t="str">
        <f t="shared" si="509"/>
        <v>DGND</v>
      </c>
    </row>
    <row r="16311" spans="1:9">
      <c r="A16311" t="s">
        <v>261</v>
      </c>
      <c r="B16311" t="s">
        <v>8231</v>
      </c>
      <c r="C16311" t="s">
        <v>8234</v>
      </c>
      <c r="D16311">
        <v>2</v>
      </c>
      <c r="E16311" t="s">
        <v>424</v>
      </c>
      <c r="F16311" t="s">
        <v>214</v>
      </c>
      <c r="G16311">
        <v>2</v>
      </c>
      <c r="H16311" s="4" t="str">
        <f t="shared" si="508"/>
        <v>J022.B2</v>
      </c>
      <c r="I16311" s="4" t="str">
        <f t="shared" si="509"/>
        <v>U17</v>
      </c>
    </row>
    <row r="16312" spans="1:9">
      <c r="A16312" t="s">
        <v>261</v>
      </c>
      <c r="B16312" t="s">
        <v>8231</v>
      </c>
      <c r="C16312" t="s">
        <v>8234</v>
      </c>
      <c r="D16312">
        <v>2</v>
      </c>
      <c r="E16312" t="s">
        <v>989</v>
      </c>
      <c r="F16312" t="s">
        <v>362</v>
      </c>
      <c r="G16312">
        <v>2</v>
      </c>
      <c r="H16312" s="4" t="str">
        <f t="shared" si="508"/>
        <v>J022.D2</v>
      </c>
      <c r="I16312" s="4" t="str">
        <f t="shared" si="509"/>
        <v>U21</v>
      </c>
    </row>
    <row r="16313" spans="1:9">
      <c r="A16313" t="s">
        <v>261</v>
      </c>
      <c r="B16313" t="s">
        <v>8231</v>
      </c>
      <c r="C16313" t="s">
        <v>8234</v>
      </c>
      <c r="D16313">
        <v>2</v>
      </c>
      <c r="E16313" t="s">
        <v>169</v>
      </c>
      <c r="F16313" t="s">
        <v>196</v>
      </c>
      <c r="G16313">
        <v>2</v>
      </c>
      <c r="H16313" s="4" t="str">
        <f t="shared" si="508"/>
        <v>J022.A2</v>
      </c>
      <c r="I16313" s="4" t="str">
        <f t="shared" si="509"/>
        <v>DGND</v>
      </c>
    </row>
    <row r="16314" spans="1:9">
      <c r="A16314" t="s">
        <v>261</v>
      </c>
      <c r="B16314" t="s">
        <v>8231</v>
      </c>
      <c r="C16314" t="s">
        <v>8234</v>
      </c>
      <c r="D16314">
        <v>3</v>
      </c>
      <c r="E16314" t="s">
        <v>169</v>
      </c>
      <c r="F16314" t="s">
        <v>215</v>
      </c>
      <c r="G16314">
        <v>3</v>
      </c>
      <c r="H16314" s="4" t="str">
        <f t="shared" si="508"/>
        <v>J022.B3</v>
      </c>
      <c r="I16314" s="4" t="str">
        <f t="shared" si="509"/>
        <v>DGND</v>
      </c>
    </row>
    <row r="16315" spans="1:9">
      <c r="A16315" t="s">
        <v>261</v>
      </c>
      <c r="B16315" t="s">
        <v>8231</v>
      </c>
      <c r="C16315" t="s">
        <v>8234</v>
      </c>
      <c r="D16315">
        <v>3</v>
      </c>
      <c r="E16315" t="s">
        <v>991</v>
      </c>
      <c r="F16315" t="s">
        <v>7663</v>
      </c>
      <c r="G16315">
        <v>3</v>
      </c>
      <c r="H16315" s="4" t="str">
        <f t="shared" si="508"/>
        <v>J022.D3</v>
      </c>
      <c r="I16315" s="4" t="str">
        <f t="shared" si="509"/>
        <v>U22</v>
      </c>
    </row>
    <row r="16316" spans="1:9">
      <c r="A16316" t="s">
        <v>261</v>
      </c>
      <c r="B16316" t="s">
        <v>8231</v>
      </c>
      <c r="C16316" t="s">
        <v>8234</v>
      </c>
      <c r="D16316">
        <v>3</v>
      </c>
      <c r="E16316" t="s">
        <v>990</v>
      </c>
      <c r="F16316" t="s">
        <v>9</v>
      </c>
      <c r="G16316">
        <v>3</v>
      </c>
      <c r="H16316" s="4" t="str">
        <f t="shared" si="508"/>
        <v>J022.C3</v>
      </c>
      <c r="I16316" s="4" t="str">
        <f t="shared" si="509"/>
        <v>U19</v>
      </c>
    </row>
    <row r="16317" spans="1:9">
      <c r="A16317" t="s">
        <v>261</v>
      </c>
      <c r="B16317" t="s">
        <v>8231</v>
      </c>
      <c r="C16317" t="s">
        <v>8234</v>
      </c>
      <c r="D16317">
        <v>3</v>
      </c>
      <c r="E16317" t="s">
        <v>147</v>
      </c>
      <c r="F16317" t="s">
        <v>197</v>
      </c>
      <c r="G16317">
        <v>3</v>
      </c>
      <c r="H16317" s="4" t="str">
        <f t="shared" si="508"/>
        <v>J022.A3</v>
      </c>
      <c r="I16317" s="4" t="str">
        <f t="shared" si="509"/>
        <v>CH191</v>
      </c>
    </row>
    <row r="16318" spans="1:9">
      <c r="A16318" t="s">
        <v>261</v>
      </c>
      <c r="B16318" t="s">
        <v>8231</v>
      </c>
      <c r="C16318" t="s">
        <v>8234</v>
      </c>
      <c r="D16318">
        <v>4</v>
      </c>
      <c r="E16318" t="s">
        <v>992</v>
      </c>
      <c r="F16318" t="s">
        <v>364</v>
      </c>
      <c r="G16318">
        <v>4</v>
      </c>
      <c r="H16318" s="4" t="str">
        <f t="shared" si="508"/>
        <v>J022.D4</v>
      </c>
      <c r="I16318" s="4" t="str">
        <f t="shared" si="509"/>
        <v>U23</v>
      </c>
    </row>
    <row r="16319" spans="1:9">
      <c r="A16319" t="s">
        <v>261</v>
      </c>
      <c r="B16319" t="s">
        <v>8231</v>
      </c>
      <c r="C16319" t="s">
        <v>8234</v>
      </c>
      <c r="D16319">
        <v>4</v>
      </c>
      <c r="E16319" t="s">
        <v>169</v>
      </c>
      <c r="F16319" t="s">
        <v>11</v>
      </c>
      <c r="G16319">
        <v>4</v>
      </c>
      <c r="H16319" s="4" t="str">
        <f t="shared" si="508"/>
        <v>J022.A4</v>
      </c>
      <c r="I16319" s="4" t="str">
        <f t="shared" si="509"/>
        <v>DGND</v>
      </c>
    </row>
    <row r="16320" spans="1:9">
      <c r="A16320" t="s">
        <v>261</v>
      </c>
      <c r="B16320" t="s">
        <v>8231</v>
      </c>
      <c r="C16320" t="s">
        <v>8234</v>
      </c>
      <c r="D16320">
        <v>4</v>
      </c>
      <c r="E16320" t="s">
        <v>137</v>
      </c>
      <c r="F16320" t="s">
        <v>216</v>
      </c>
      <c r="G16320">
        <v>4</v>
      </c>
      <c r="H16320" s="4" t="str">
        <f t="shared" si="508"/>
        <v>J022.B4</v>
      </c>
      <c r="I16320" s="4" t="str">
        <f t="shared" si="509"/>
        <v>CH190</v>
      </c>
    </row>
    <row r="16321" spans="1:9">
      <c r="A16321" t="s">
        <v>261</v>
      </c>
      <c r="B16321" t="s">
        <v>8231</v>
      </c>
      <c r="C16321" t="s">
        <v>8234</v>
      </c>
      <c r="D16321">
        <v>4</v>
      </c>
      <c r="E16321" t="s">
        <v>169</v>
      </c>
      <c r="F16321" t="s">
        <v>247</v>
      </c>
      <c r="G16321">
        <v>4</v>
      </c>
      <c r="H16321" s="4" t="str">
        <f t="shared" si="508"/>
        <v>J022.C4</v>
      </c>
      <c r="I16321" s="4" t="str">
        <f t="shared" si="509"/>
        <v>DGND</v>
      </c>
    </row>
    <row r="16322" spans="1:9">
      <c r="A16322" t="s">
        <v>261</v>
      </c>
      <c r="B16322" t="s">
        <v>8231</v>
      </c>
      <c r="C16322" t="s">
        <v>8234</v>
      </c>
      <c r="D16322">
        <v>5</v>
      </c>
      <c r="E16322" t="s">
        <v>169</v>
      </c>
      <c r="F16322" t="s">
        <v>404</v>
      </c>
      <c r="G16322">
        <v>5</v>
      </c>
      <c r="H16322" s="4" t="str">
        <f t="shared" ref="H16322:H16385" si="510">CONCATENATE(C16322,".",F16322)</f>
        <v>J022.D5</v>
      </c>
      <c r="I16322" s="4" t="str">
        <f t="shared" ref="I16322:I16385" si="511">E16322</f>
        <v>DGND</v>
      </c>
    </row>
    <row r="16323" spans="1:9">
      <c r="A16323" t="s">
        <v>261</v>
      </c>
      <c r="B16323" t="s">
        <v>8231</v>
      </c>
      <c r="C16323" t="s">
        <v>8234</v>
      </c>
      <c r="D16323">
        <v>5</v>
      </c>
      <c r="E16323" t="s">
        <v>139</v>
      </c>
      <c r="F16323" t="s">
        <v>12</v>
      </c>
      <c r="G16323">
        <v>5</v>
      </c>
      <c r="H16323" s="4" t="str">
        <f t="shared" si="510"/>
        <v>J022.C5</v>
      </c>
      <c r="I16323" s="4" t="str">
        <f t="shared" si="511"/>
        <v>CH189</v>
      </c>
    </row>
    <row r="16324" spans="1:9">
      <c r="A16324" t="s">
        <v>261</v>
      </c>
      <c r="B16324" t="s">
        <v>8231</v>
      </c>
      <c r="C16324" t="s">
        <v>8234</v>
      </c>
      <c r="D16324">
        <v>5</v>
      </c>
      <c r="E16324" t="s">
        <v>138</v>
      </c>
      <c r="F16324" t="s">
        <v>198</v>
      </c>
      <c r="G16324">
        <v>5</v>
      </c>
      <c r="H16324" s="4" t="str">
        <f t="shared" si="510"/>
        <v>J022.A5</v>
      </c>
      <c r="I16324" s="4" t="str">
        <f t="shared" si="511"/>
        <v>CH188</v>
      </c>
    </row>
    <row r="16325" spans="1:9">
      <c r="A16325" t="s">
        <v>261</v>
      </c>
      <c r="B16325" t="s">
        <v>8231</v>
      </c>
      <c r="C16325" t="s">
        <v>8234</v>
      </c>
      <c r="D16325">
        <v>5</v>
      </c>
      <c r="E16325" t="s">
        <v>169</v>
      </c>
      <c r="F16325" t="s">
        <v>13</v>
      </c>
      <c r="G16325">
        <v>5</v>
      </c>
      <c r="H16325" s="4" t="str">
        <f t="shared" si="510"/>
        <v>J022.B5</v>
      </c>
      <c r="I16325" s="4" t="str">
        <f t="shared" si="511"/>
        <v>DGND</v>
      </c>
    </row>
    <row r="16326" spans="1:9">
      <c r="A16326" t="s">
        <v>261</v>
      </c>
      <c r="B16326" t="s">
        <v>8231</v>
      </c>
      <c r="C16326" t="s">
        <v>8234</v>
      </c>
      <c r="D16326">
        <v>6</v>
      </c>
      <c r="E16326" t="s">
        <v>169</v>
      </c>
      <c r="F16326" t="s">
        <v>248</v>
      </c>
      <c r="G16326">
        <v>6</v>
      </c>
      <c r="H16326" s="4" t="str">
        <f t="shared" si="510"/>
        <v>J022.C6</v>
      </c>
      <c r="I16326" s="4" t="str">
        <f t="shared" si="511"/>
        <v>DGND</v>
      </c>
    </row>
    <row r="16327" spans="1:9">
      <c r="A16327" t="s">
        <v>261</v>
      </c>
      <c r="B16327" t="s">
        <v>8231</v>
      </c>
      <c r="C16327" t="s">
        <v>8234</v>
      </c>
      <c r="D16327">
        <v>6</v>
      </c>
      <c r="E16327" t="s">
        <v>169</v>
      </c>
      <c r="F16327" t="s">
        <v>199</v>
      </c>
      <c r="G16327">
        <v>6</v>
      </c>
      <c r="H16327" s="4" t="str">
        <f t="shared" si="510"/>
        <v>J022.A6</v>
      </c>
      <c r="I16327" s="4" t="str">
        <f t="shared" si="511"/>
        <v>DGND</v>
      </c>
    </row>
    <row r="16328" spans="1:9">
      <c r="A16328" t="s">
        <v>261</v>
      </c>
      <c r="B16328" t="s">
        <v>8231</v>
      </c>
      <c r="C16328" t="s">
        <v>8234</v>
      </c>
      <c r="D16328">
        <v>6</v>
      </c>
      <c r="E16328" t="s">
        <v>140</v>
      </c>
      <c r="F16328" t="s">
        <v>217</v>
      </c>
      <c r="G16328">
        <v>6</v>
      </c>
      <c r="H16328" s="4" t="str">
        <f t="shared" si="510"/>
        <v>J022.B6</v>
      </c>
      <c r="I16328" s="4" t="str">
        <f t="shared" si="511"/>
        <v>CH187</v>
      </c>
    </row>
    <row r="16329" spans="1:9">
      <c r="A16329" t="s">
        <v>261</v>
      </c>
      <c r="B16329" t="s">
        <v>8231</v>
      </c>
      <c r="C16329" t="s">
        <v>8234</v>
      </c>
      <c r="D16329">
        <v>6</v>
      </c>
      <c r="F16329" t="s">
        <v>434</v>
      </c>
      <c r="G16329">
        <v>6</v>
      </c>
      <c r="H16329" s="4" t="str">
        <f t="shared" si="510"/>
        <v>J022.D6</v>
      </c>
      <c r="I16329" s="4">
        <f t="shared" si="511"/>
        <v>0</v>
      </c>
    </row>
    <row r="16330" spans="1:9">
      <c r="A16330" t="s">
        <v>261</v>
      </c>
      <c r="B16330" t="s">
        <v>8231</v>
      </c>
      <c r="C16330" t="s">
        <v>8234</v>
      </c>
      <c r="D16330">
        <v>7</v>
      </c>
      <c r="E16330" t="s">
        <v>169</v>
      </c>
      <c r="F16330" t="s">
        <v>435</v>
      </c>
      <c r="G16330">
        <v>7</v>
      </c>
      <c r="H16330" s="4" t="str">
        <f t="shared" si="510"/>
        <v>J022.D7</v>
      </c>
      <c r="I16330" s="4" t="str">
        <f t="shared" si="511"/>
        <v>DGND</v>
      </c>
    </row>
    <row r="16331" spans="1:9">
      <c r="A16331" t="s">
        <v>261</v>
      </c>
      <c r="B16331" t="s">
        <v>8231</v>
      </c>
      <c r="C16331" t="s">
        <v>8234</v>
      </c>
      <c r="D16331">
        <v>7</v>
      </c>
      <c r="E16331" t="s">
        <v>169</v>
      </c>
      <c r="F16331" t="s">
        <v>218</v>
      </c>
      <c r="G16331">
        <v>7</v>
      </c>
      <c r="H16331" s="4" t="str">
        <f t="shared" si="510"/>
        <v>J022.B7</v>
      </c>
      <c r="I16331" s="4" t="str">
        <f t="shared" si="511"/>
        <v>DGND</v>
      </c>
    </row>
    <row r="16332" spans="1:9">
      <c r="A16332" t="s">
        <v>261</v>
      </c>
      <c r="B16332" t="s">
        <v>8231</v>
      </c>
      <c r="C16332" t="s">
        <v>8234</v>
      </c>
      <c r="D16332">
        <v>7</v>
      </c>
      <c r="E16332" t="s">
        <v>101</v>
      </c>
      <c r="F16332" t="s">
        <v>200</v>
      </c>
      <c r="G16332">
        <v>7</v>
      </c>
      <c r="H16332" s="4" t="str">
        <f t="shared" si="510"/>
        <v>J022.A7</v>
      </c>
      <c r="I16332" s="4" t="str">
        <f t="shared" si="511"/>
        <v>CH185</v>
      </c>
    </row>
    <row r="16333" spans="1:9">
      <c r="A16333" t="s">
        <v>261</v>
      </c>
      <c r="B16333" t="s">
        <v>8231</v>
      </c>
      <c r="C16333" t="s">
        <v>8234</v>
      </c>
      <c r="D16333">
        <v>7</v>
      </c>
      <c r="E16333" t="s">
        <v>146</v>
      </c>
      <c r="F16333" t="s">
        <v>249</v>
      </c>
      <c r="G16333">
        <v>7</v>
      </c>
      <c r="H16333" s="4" t="str">
        <f t="shared" si="510"/>
        <v>J022.C7</v>
      </c>
      <c r="I16333" s="4" t="str">
        <f t="shared" si="511"/>
        <v>CH186</v>
      </c>
    </row>
    <row r="16334" spans="1:9">
      <c r="A16334" t="s">
        <v>261</v>
      </c>
      <c r="B16334" t="s">
        <v>8231</v>
      </c>
      <c r="C16334" t="s">
        <v>8234</v>
      </c>
      <c r="D16334">
        <v>8</v>
      </c>
      <c r="E16334" t="s">
        <v>145</v>
      </c>
      <c r="F16334" t="s">
        <v>219</v>
      </c>
      <c r="G16334">
        <v>8</v>
      </c>
      <c r="H16334" s="4" t="str">
        <f t="shared" si="510"/>
        <v>J022.B8</v>
      </c>
      <c r="I16334" s="4" t="str">
        <f t="shared" si="511"/>
        <v>CH184</v>
      </c>
    </row>
    <row r="16335" spans="1:9">
      <c r="A16335" t="s">
        <v>261</v>
      </c>
      <c r="B16335" t="s">
        <v>8231</v>
      </c>
      <c r="C16335" t="s">
        <v>8234</v>
      </c>
      <c r="D16335">
        <v>8</v>
      </c>
      <c r="F16335" t="s">
        <v>456</v>
      </c>
      <c r="G16335">
        <v>8</v>
      </c>
      <c r="H16335" s="4" t="str">
        <f t="shared" si="510"/>
        <v>J022.D8</v>
      </c>
      <c r="I16335" s="4">
        <f t="shared" si="511"/>
        <v>0</v>
      </c>
    </row>
    <row r="16336" spans="1:9">
      <c r="A16336" t="s">
        <v>261</v>
      </c>
      <c r="B16336" t="s">
        <v>8231</v>
      </c>
      <c r="C16336" t="s">
        <v>8234</v>
      </c>
      <c r="D16336">
        <v>8</v>
      </c>
      <c r="E16336" t="s">
        <v>169</v>
      </c>
      <c r="F16336" t="s">
        <v>201</v>
      </c>
      <c r="G16336">
        <v>8</v>
      </c>
      <c r="H16336" s="4" t="str">
        <f t="shared" si="510"/>
        <v>J022.A8</v>
      </c>
      <c r="I16336" s="4" t="str">
        <f t="shared" si="511"/>
        <v>DGND</v>
      </c>
    </row>
    <row r="16337" spans="1:9">
      <c r="A16337" t="s">
        <v>261</v>
      </c>
      <c r="B16337" t="s">
        <v>8231</v>
      </c>
      <c r="C16337" t="s">
        <v>8234</v>
      </c>
      <c r="D16337">
        <v>8</v>
      </c>
      <c r="E16337" t="s">
        <v>169</v>
      </c>
      <c r="F16337" t="s">
        <v>250</v>
      </c>
      <c r="G16337">
        <v>8</v>
      </c>
      <c r="H16337" s="4" t="str">
        <f t="shared" si="510"/>
        <v>J022.C8</v>
      </c>
      <c r="I16337" s="4" t="str">
        <f t="shared" si="511"/>
        <v>DGND</v>
      </c>
    </row>
    <row r="16338" spans="1:9">
      <c r="A16338" t="s">
        <v>261</v>
      </c>
      <c r="B16338" t="s">
        <v>8231</v>
      </c>
      <c r="C16338" t="s">
        <v>8234</v>
      </c>
      <c r="D16338">
        <v>9</v>
      </c>
      <c r="E16338" t="s">
        <v>96</v>
      </c>
      <c r="F16338" t="s">
        <v>251</v>
      </c>
      <c r="G16338">
        <v>9</v>
      </c>
      <c r="H16338" s="4" t="str">
        <f t="shared" si="510"/>
        <v>J022.C9</v>
      </c>
      <c r="I16338" s="4" t="str">
        <f t="shared" si="511"/>
        <v>CH183</v>
      </c>
    </row>
    <row r="16339" spans="1:9">
      <c r="A16339" t="s">
        <v>261</v>
      </c>
      <c r="B16339" t="s">
        <v>8231</v>
      </c>
      <c r="C16339" t="s">
        <v>8234</v>
      </c>
      <c r="D16339">
        <v>9</v>
      </c>
      <c r="E16339" t="s">
        <v>169</v>
      </c>
      <c r="F16339" t="s">
        <v>220</v>
      </c>
      <c r="G16339">
        <v>9</v>
      </c>
      <c r="H16339" s="4" t="str">
        <f t="shared" si="510"/>
        <v>J022.B9</v>
      </c>
      <c r="I16339" s="4" t="str">
        <f t="shared" si="511"/>
        <v>DGND</v>
      </c>
    </row>
    <row r="16340" spans="1:9">
      <c r="A16340" t="s">
        <v>261</v>
      </c>
      <c r="B16340" t="s">
        <v>8231</v>
      </c>
      <c r="C16340" t="s">
        <v>8234</v>
      </c>
      <c r="D16340">
        <v>9</v>
      </c>
      <c r="F16340" t="s">
        <v>405</v>
      </c>
      <c r="G16340">
        <v>9</v>
      </c>
      <c r="H16340" s="4" t="str">
        <f t="shared" si="510"/>
        <v>J022.D9</v>
      </c>
      <c r="I16340" s="4">
        <f t="shared" si="511"/>
        <v>0</v>
      </c>
    </row>
    <row r="16341" spans="1:9">
      <c r="A16341" t="s">
        <v>261</v>
      </c>
      <c r="B16341" t="s">
        <v>8231</v>
      </c>
      <c r="C16341" t="s">
        <v>8234</v>
      </c>
      <c r="D16341">
        <v>9</v>
      </c>
      <c r="E16341" t="s">
        <v>245</v>
      </c>
      <c r="F16341" t="s">
        <v>202</v>
      </c>
      <c r="G16341">
        <v>9</v>
      </c>
      <c r="H16341" s="4" t="str">
        <f t="shared" si="510"/>
        <v>J022.A9</v>
      </c>
      <c r="I16341" s="4" t="str">
        <f t="shared" si="511"/>
        <v>CH182</v>
      </c>
    </row>
    <row r="16342" spans="1:9">
      <c r="A16342" t="s">
        <v>261</v>
      </c>
      <c r="B16342" t="s">
        <v>8231</v>
      </c>
      <c r="C16342" t="s">
        <v>8234</v>
      </c>
      <c r="D16342">
        <v>10</v>
      </c>
      <c r="E16342" t="s">
        <v>169</v>
      </c>
      <c r="F16342" t="s">
        <v>203</v>
      </c>
      <c r="G16342">
        <v>10</v>
      </c>
      <c r="H16342" s="4" t="str">
        <f t="shared" si="510"/>
        <v>J022.A10</v>
      </c>
      <c r="I16342" s="4" t="str">
        <f t="shared" si="511"/>
        <v>DGND</v>
      </c>
    </row>
    <row r="16343" spans="1:9">
      <c r="A16343" t="s">
        <v>261</v>
      </c>
      <c r="B16343" t="s">
        <v>8231</v>
      </c>
      <c r="C16343" t="s">
        <v>8234</v>
      </c>
      <c r="D16343">
        <v>10</v>
      </c>
      <c r="F16343" t="s">
        <v>437</v>
      </c>
      <c r="G16343">
        <v>10</v>
      </c>
      <c r="H16343" s="4" t="str">
        <f t="shared" si="510"/>
        <v>J022.D10</v>
      </c>
      <c r="I16343" s="4">
        <f t="shared" si="511"/>
        <v>0</v>
      </c>
    </row>
    <row r="16344" spans="1:9">
      <c r="A16344" t="s">
        <v>261</v>
      </c>
      <c r="B16344" t="s">
        <v>8231</v>
      </c>
      <c r="C16344" t="s">
        <v>8234</v>
      </c>
      <c r="D16344">
        <v>10</v>
      </c>
      <c r="E16344" t="s">
        <v>108</v>
      </c>
      <c r="F16344" t="s">
        <v>221</v>
      </c>
      <c r="G16344">
        <v>10</v>
      </c>
      <c r="H16344" s="4" t="str">
        <f t="shared" si="510"/>
        <v>J022.B10</v>
      </c>
      <c r="I16344" s="4" t="str">
        <f t="shared" si="511"/>
        <v>CH181</v>
      </c>
    </row>
    <row r="16345" spans="1:9">
      <c r="A16345" t="s">
        <v>261</v>
      </c>
      <c r="B16345" t="s">
        <v>8231</v>
      </c>
      <c r="C16345" t="s">
        <v>8234</v>
      </c>
      <c r="D16345">
        <v>10</v>
      </c>
      <c r="E16345" t="s">
        <v>169</v>
      </c>
      <c r="F16345" t="s">
        <v>252</v>
      </c>
      <c r="G16345">
        <v>10</v>
      </c>
      <c r="H16345" s="4" t="str">
        <f t="shared" si="510"/>
        <v>J022.C10</v>
      </c>
      <c r="I16345" s="4" t="str">
        <f t="shared" si="511"/>
        <v>DGND</v>
      </c>
    </row>
    <row r="16346" spans="1:9">
      <c r="A16346" t="s">
        <v>261</v>
      </c>
      <c r="B16346" t="s">
        <v>8231</v>
      </c>
      <c r="C16346" t="s">
        <v>8234</v>
      </c>
      <c r="D16346">
        <v>11</v>
      </c>
      <c r="E16346" t="s">
        <v>107</v>
      </c>
      <c r="F16346" t="s">
        <v>204</v>
      </c>
      <c r="G16346">
        <v>11</v>
      </c>
      <c r="H16346" s="4" t="str">
        <f t="shared" si="510"/>
        <v>J022.A11</v>
      </c>
      <c r="I16346" s="4" t="str">
        <f t="shared" si="511"/>
        <v>CH179</v>
      </c>
    </row>
    <row r="16347" spans="1:9">
      <c r="A16347" t="s">
        <v>261</v>
      </c>
      <c r="B16347" t="s">
        <v>8231</v>
      </c>
      <c r="C16347" t="s">
        <v>8234</v>
      </c>
      <c r="D16347">
        <v>11</v>
      </c>
      <c r="F16347" t="s">
        <v>351</v>
      </c>
      <c r="G16347">
        <v>11</v>
      </c>
      <c r="H16347" s="4" t="str">
        <f t="shared" si="510"/>
        <v>J022.D11</v>
      </c>
      <c r="I16347" s="4">
        <f t="shared" si="511"/>
        <v>0</v>
      </c>
    </row>
    <row r="16348" spans="1:9">
      <c r="A16348" t="s">
        <v>261</v>
      </c>
      <c r="B16348" t="s">
        <v>8231</v>
      </c>
      <c r="C16348" t="s">
        <v>8234</v>
      </c>
      <c r="D16348">
        <v>11</v>
      </c>
      <c r="E16348" t="s">
        <v>133</v>
      </c>
      <c r="F16348" t="s">
        <v>253</v>
      </c>
      <c r="G16348">
        <v>11</v>
      </c>
      <c r="H16348" s="4" t="str">
        <f t="shared" si="510"/>
        <v>J022.C11</v>
      </c>
      <c r="I16348" s="4" t="str">
        <f t="shared" si="511"/>
        <v>CH180</v>
      </c>
    </row>
    <row r="16349" spans="1:9">
      <c r="A16349" t="s">
        <v>261</v>
      </c>
      <c r="B16349" t="s">
        <v>8231</v>
      </c>
      <c r="C16349" t="s">
        <v>8234</v>
      </c>
      <c r="D16349">
        <v>11</v>
      </c>
      <c r="E16349" t="s">
        <v>169</v>
      </c>
      <c r="F16349" t="s">
        <v>222</v>
      </c>
      <c r="G16349">
        <v>11</v>
      </c>
      <c r="H16349" s="4" t="str">
        <f t="shared" si="510"/>
        <v>J022.B11</v>
      </c>
      <c r="I16349" s="4" t="str">
        <f t="shared" si="511"/>
        <v>DGND</v>
      </c>
    </row>
    <row r="16350" spans="1:9">
      <c r="A16350" t="s">
        <v>261</v>
      </c>
      <c r="B16350" t="s">
        <v>8231</v>
      </c>
      <c r="C16350" t="s">
        <v>8234</v>
      </c>
      <c r="D16350">
        <v>12</v>
      </c>
      <c r="E16350" t="s">
        <v>121</v>
      </c>
      <c r="F16350" t="s">
        <v>223</v>
      </c>
      <c r="G16350">
        <v>12</v>
      </c>
      <c r="H16350" s="4" t="str">
        <f t="shared" si="510"/>
        <v>J022.B12</v>
      </c>
      <c r="I16350" s="4" t="str">
        <f t="shared" si="511"/>
        <v>CH178</v>
      </c>
    </row>
    <row r="16351" spans="1:9">
      <c r="A16351" t="s">
        <v>261</v>
      </c>
      <c r="B16351" t="s">
        <v>8231</v>
      </c>
      <c r="C16351" t="s">
        <v>8234</v>
      </c>
      <c r="D16351">
        <v>12</v>
      </c>
      <c r="E16351" t="s">
        <v>169</v>
      </c>
      <c r="F16351" t="s">
        <v>254</v>
      </c>
      <c r="G16351">
        <v>12</v>
      </c>
      <c r="H16351" s="4" t="str">
        <f t="shared" si="510"/>
        <v>J022.C12</v>
      </c>
      <c r="I16351" s="4" t="str">
        <f t="shared" si="511"/>
        <v>DGND</v>
      </c>
    </row>
    <row r="16352" spans="1:9">
      <c r="A16352" t="s">
        <v>261</v>
      </c>
      <c r="B16352" t="s">
        <v>8231</v>
      </c>
      <c r="C16352" t="s">
        <v>8234</v>
      </c>
      <c r="D16352">
        <v>12</v>
      </c>
      <c r="E16352" t="s">
        <v>169</v>
      </c>
      <c r="F16352" t="s">
        <v>205</v>
      </c>
      <c r="G16352">
        <v>12</v>
      </c>
      <c r="H16352" s="4" t="str">
        <f t="shared" si="510"/>
        <v>J022.A12</v>
      </c>
      <c r="I16352" s="4" t="str">
        <f t="shared" si="511"/>
        <v>DGND</v>
      </c>
    </row>
    <row r="16353" spans="1:9">
      <c r="A16353" t="s">
        <v>261</v>
      </c>
      <c r="B16353" t="s">
        <v>8231</v>
      </c>
      <c r="C16353" t="s">
        <v>8234</v>
      </c>
      <c r="D16353">
        <v>12</v>
      </c>
      <c r="F16353" t="s">
        <v>325</v>
      </c>
      <c r="G16353">
        <v>12</v>
      </c>
      <c r="H16353" s="4" t="str">
        <f t="shared" si="510"/>
        <v>J022.D12</v>
      </c>
      <c r="I16353" s="4">
        <f t="shared" si="511"/>
        <v>0</v>
      </c>
    </row>
    <row r="16354" spans="1:9">
      <c r="A16354" t="s">
        <v>261</v>
      </c>
      <c r="B16354" t="s">
        <v>8231</v>
      </c>
      <c r="C16354" t="s">
        <v>8234</v>
      </c>
      <c r="D16354">
        <v>13</v>
      </c>
      <c r="E16354" t="s">
        <v>169</v>
      </c>
      <c r="F16354" t="s">
        <v>224</v>
      </c>
      <c r="G16354">
        <v>13</v>
      </c>
      <c r="H16354" s="4" t="str">
        <f t="shared" si="510"/>
        <v>J022.B13</v>
      </c>
      <c r="I16354" s="4" t="str">
        <f t="shared" si="511"/>
        <v>DGND</v>
      </c>
    </row>
    <row r="16355" spans="1:9">
      <c r="A16355" t="s">
        <v>261</v>
      </c>
      <c r="B16355" t="s">
        <v>8231</v>
      </c>
      <c r="C16355" t="s">
        <v>8234</v>
      </c>
      <c r="D16355">
        <v>13</v>
      </c>
      <c r="F16355" t="s">
        <v>313</v>
      </c>
      <c r="G16355">
        <v>13</v>
      </c>
      <c r="H16355" s="4" t="str">
        <f t="shared" si="510"/>
        <v>J022.D13</v>
      </c>
      <c r="I16355" s="4">
        <f t="shared" si="511"/>
        <v>0</v>
      </c>
    </row>
    <row r="16356" spans="1:9">
      <c r="A16356" t="s">
        <v>261</v>
      </c>
      <c r="B16356" t="s">
        <v>8231</v>
      </c>
      <c r="C16356" t="s">
        <v>8234</v>
      </c>
      <c r="D16356">
        <v>13</v>
      </c>
      <c r="E16356" t="s">
        <v>130</v>
      </c>
      <c r="F16356" t="s">
        <v>255</v>
      </c>
      <c r="G16356">
        <v>13</v>
      </c>
      <c r="H16356" s="4" t="str">
        <f t="shared" si="510"/>
        <v>J022.C13</v>
      </c>
      <c r="I16356" s="4" t="str">
        <f t="shared" si="511"/>
        <v>CH177</v>
      </c>
    </row>
    <row r="16357" spans="1:9">
      <c r="A16357" t="s">
        <v>261</v>
      </c>
      <c r="B16357" t="s">
        <v>8231</v>
      </c>
      <c r="C16357" t="s">
        <v>8234</v>
      </c>
      <c r="D16357">
        <v>13</v>
      </c>
      <c r="E16357" t="s">
        <v>134</v>
      </c>
      <c r="F16357" t="s">
        <v>206</v>
      </c>
      <c r="G16357">
        <v>13</v>
      </c>
      <c r="H16357" s="4" t="str">
        <f t="shared" si="510"/>
        <v>J022.A13</v>
      </c>
      <c r="I16357" s="4" t="str">
        <f t="shared" si="511"/>
        <v>CH176</v>
      </c>
    </row>
    <row r="16358" spans="1:9">
      <c r="A16358" t="s">
        <v>261</v>
      </c>
      <c r="B16358" t="s">
        <v>8231</v>
      </c>
      <c r="C16358" t="s">
        <v>8234</v>
      </c>
      <c r="D16358">
        <v>14</v>
      </c>
      <c r="E16358" t="s">
        <v>129</v>
      </c>
      <c r="F16358" t="s">
        <v>225</v>
      </c>
      <c r="G16358">
        <v>14</v>
      </c>
      <c r="H16358" s="4" t="str">
        <f t="shared" si="510"/>
        <v>J022.B14</v>
      </c>
      <c r="I16358" s="4" t="str">
        <f t="shared" si="511"/>
        <v>CH175</v>
      </c>
    </row>
    <row r="16359" spans="1:9">
      <c r="A16359" t="s">
        <v>261</v>
      </c>
      <c r="B16359" t="s">
        <v>8231</v>
      </c>
      <c r="C16359" t="s">
        <v>8234</v>
      </c>
      <c r="D16359">
        <v>14</v>
      </c>
      <c r="F16359" t="s">
        <v>457</v>
      </c>
      <c r="G16359">
        <v>14</v>
      </c>
      <c r="H16359" s="4" t="str">
        <f t="shared" si="510"/>
        <v>J022.D14</v>
      </c>
      <c r="I16359" s="4">
        <f t="shared" si="511"/>
        <v>0</v>
      </c>
    </row>
    <row r="16360" spans="1:9">
      <c r="A16360" t="s">
        <v>261</v>
      </c>
      <c r="B16360" t="s">
        <v>8231</v>
      </c>
      <c r="C16360" t="s">
        <v>8234</v>
      </c>
      <c r="D16360">
        <v>14</v>
      </c>
      <c r="E16360" t="s">
        <v>169</v>
      </c>
      <c r="F16360" t="s">
        <v>7674</v>
      </c>
      <c r="G16360">
        <v>14</v>
      </c>
      <c r="H16360" s="4" t="str">
        <f t="shared" si="510"/>
        <v>J022.C14</v>
      </c>
      <c r="I16360" s="4" t="str">
        <f t="shared" si="511"/>
        <v>DGND</v>
      </c>
    </row>
    <row r="16361" spans="1:9">
      <c r="A16361" t="s">
        <v>261</v>
      </c>
      <c r="B16361" t="s">
        <v>8231</v>
      </c>
      <c r="C16361" t="s">
        <v>8234</v>
      </c>
      <c r="D16361">
        <v>14</v>
      </c>
      <c r="E16361" t="s">
        <v>169</v>
      </c>
      <c r="F16361" t="s">
        <v>207</v>
      </c>
      <c r="G16361">
        <v>14</v>
      </c>
      <c r="H16361" s="4" t="str">
        <f t="shared" si="510"/>
        <v>J022.A14</v>
      </c>
      <c r="I16361" s="4" t="str">
        <f t="shared" si="511"/>
        <v>DGND</v>
      </c>
    </row>
    <row r="16362" spans="1:9">
      <c r="A16362" t="s">
        <v>261</v>
      </c>
      <c r="B16362" t="s">
        <v>8231</v>
      </c>
      <c r="C16362" t="s">
        <v>8234</v>
      </c>
      <c r="D16362">
        <v>15</v>
      </c>
      <c r="E16362" t="s">
        <v>244</v>
      </c>
      <c r="F16362" t="s">
        <v>256</v>
      </c>
      <c r="G16362">
        <v>15</v>
      </c>
      <c r="H16362" s="4" t="str">
        <f t="shared" si="510"/>
        <v>J022.C15</v>
      </c>
      <c r="I16362" s="4" t="str">
        <f t="shared" si="511"/>
        <v>CH174</v>
      </c>
    </row>
    <row r="16363" spans="1:9">
      <c r="A16363" t="s">
        <v>261</v>
      </c>
      <c r="B16363" t="s">
        <v>8231</v>
      </c>
      <c r="C16363" t="s">
        <v>8234</v>
      </c>
      <c r="D16363">
        <v>15</v>
      </c>
      <c r="E16363" t="s">
        <v>169</v>
      </c>
      <c r="F16363" t="s">
        <v>226</v>
      </c>
      <c r="G16363">
        <v>15</v>
      </c>
      <c r="H16363" s="4" t="str">
        <f t="shared" si="510"/>
        <v>J022.B15</v>
      </c>
      <c r="I16363" s="4" t="str">
        <f t="shared" si="511"/>
        <v>DGND</v>
      </c>
    </row>
    <row r="16364" spans="1:9">
      <c r="A16364" t="s">
        <v>261</v>
      </c>
      <c r="B16364" t="s">
        <v>8231</v>
      </c>
      <c r="C16364" t="s">
        <v>8234</v>
      </c>
      <c r="D16364">
        <v>15</v>
      </c>
      <c r="F16364" t="s">
        <v>907</v>
      </c>
      <c r="G16364">
        <v>15</v>
      </c>
      <c r="H16364" s="4" t="str">
        <f t="shared" si="510"/>
        <v>J022.D15</v>
      </c>
      <c r="I16364" s="4">
        <f t="shared" si="511"/>
        <v>0</v>
      </c>
    </row>
    <row r="16365" spans="1:9">
      <c r="A16365" t="s">
        <v>261</v>
      </c>
      <c r="B16365" t="s">
        <v>8231</v>
      </c>
      <c r="C16365" t="s">
        <v>8234</v>
      </c>
      <c r="D16365">
        <v>15</v>
      </c>
      <c r="E16365" t="s">
        <v>99</v>
      </c>
      <c r="F16365" t="s">
        <v>208</v>
      </c>
      <c r="G16365">
        <v>15</v>
      </c>
      <c r="H16365" s="4" t="str">
        <f t="shared" si="510"/>
        <v>J022.A15</v>
      </c>
      <c r="I16365" s="4" t="str">
        <f t="shared" si="511"/>
        <v>CH173</v>
      </c>
    </row>
    <row r="16366" spans="1:9">
      <c r="A16366" t="s">
        <v>261</v>
      </c>
      <c r="B16366" t="s">
        <v>8231</v>
      </c>
      <c r="C16366" t="s">
        <v>8234</v>
      </c>
      <c r="D16366">
        <v>16</v>
      </c>
      <c r="E16366" t="s">
        <v>169</v>
      </c>
      <c r="F16366" t="s">
        <v>209</v>
      </c>
      <c r="G16366">
        <v>16</v>
      </c>
      <c r="H16366" s="4" t="str">
        <f t="shared" si="510"/>
        <v>J022.A16</v>
      </c>
      <c r="I16366" s="4" t="str">
        <f t="shared" si="511"/>
        <v>DGND</v>
      </c>
    </row>
    <row r="16367" spans="1:9">
      <c r="A16367" t="s">
        <v>261</v>
      </c>
      <c r="B16367" t="s">
        <v>8231</v>
      </c>
      <c r="C16367" t="s">
        <v>8234</v>
      </c>
      <c r="D16367">
        <v>16</v>
      </c>
      <c r="E16367" t="s">
        <v>243</v>
      </c>
      <c r="F16367" t="s">
        <v>227</v>
      </c>
      <c r="G16367">
        <v>16</v>
      </c>
      <c r="H16367" s="4" t="str">
        <f t="shared" si="510"/>
        <v>J022.B16</v>
      </c>
      <c r="I16367" s="4" t="str">
        <f t="shared" si="511"/>
        <v>CH172</v>
      </c>
    </row>
    <row r="16368" spans="1:9">
      <c r="A16368" t="s">
        <v>261</v>
      </c>
      <c r="B16368" t="s">
        <v>8231</v>
      </c>
      <c r="C16368" t="s">
        <v>8234</v>
      </c>
      <c r="D16368">
        <v>16</v>
      </c>
      <c r="F16368" t="s">
        <v>449</v>
      </c>
      <c r="G16368">
        <v>16</v>
      </c>
      <c r="H16368" s="4" t="str">
        <f t="shared" si="510"/>
        <v>J022.D16</v>
      </c>
      <c r="I16368" s="4">
        <f t="shared" si="511"/>
        <v>0</v>
      </c>
    </row>
    <row r="16369" spans="1:9">
      <c r="A16369" t="s">
        <v>261</v>
      </c>
      <c r="B16369" t="s">
        <v>8231</v>
      </c>
      <c r="C16369" t="s">
        <v>8234</v>
      </c>
      <c r="D16369">
        <v>16</v>
      </c>
      <c r="E16369" t="s">
        <v>169</v>
      </c>
      <c r="F16369" t="s">
        <v>257</v>
      </c>
      <c r="G16369">
        <v>16</v>
      </c>
      <c r="H16369" s="4" t="str">
        <f t="shared" si="510"/>
        <v>J022.C16</v>
      </c>
      <c r="I16369" s="4" t="str">
        <f t="shared" si="511"/>
        <v>DGND</v>
      </c>
    </row>
    <row r="16370" spans="1:9">
      <c r="A16370" t="s">
        <v>261</v>
      </c>
      <c r="B16370" t="s">
        <v>8231</v>
      </c>
      <c r="C16370" t="s">
        <v>8234</v>
      </c>
      <c r="D16370">
        <v>17</v>
      </c>
      <c r="E16370" t="s">
        <v>169</v>
      </c>
      <c r="F16370" t="s">
        <v>228</v>
      </c>
      <c r="G16370">
        <v>17</v>
      </c>
      <c r="H16370" s="4" t="str">
        <f t="shared" si="510"/>
        <v>J022.B17</v>
      </c>
      <c r="I16370" s="4" t="str">
        <f t="shared" si="511"/>
        <v>DGND</v>
      </c>
    </row>
    <row r="16371" spans="1:9">
      <c r="A16371" t="s">
        <v>261</v>
      </c>
      <c r="B16371" t="s">
        <v>8231</v>
      </c>
      <c r="C16371" t="s">
        <v>8234</v>
      </c>
      <c r="D16371">
        <v>17</v>
      </c>
      <c r="E16371" t="s">
        <v>100</v>
      </c>
      <c r="F16371" t="s">
        <v>7679</v>
      </c>
      <c r="G16371">
        <v>17</v>
      </c>
      <c r="H16371" s="4" t="str">
        <f t="shared" si="510"/>
        <v>J022.C17</v>
      </c>
      <c r="I16371" s="4" t="str">
        <f t="shared" si="511"/>
        <v>CH171</v>
      </c>
    </row>
    <row r="16372" spans="1:9">
      <c r="A16372" t="s">
        <v>261</v>
      </c>
      <c r="B16372" t="s">
        <v>8231</v>
      </c>
      <c r="C16372" t="s">
        <v>8234</v>
      </c>
      <c r="D16372">
        <v>17</v>
      </c>
      <c r="F16372" t="s">
        <v>7677</v>
      </c>
      <c r="G16372">
        <v>17</v>
      </c>
      <c r="H16372" s="4" t="str">
        <f t="shared" si="510"/>
        <v>J022.D17</v>
      </c>
      <c r="I16372" s="4">
        <f t="shared" si="511"/>
        <v>0</v>
      </c>
    </row>
    <row r="16373" spans="1:9">
      <c r="A16373" t="s">
        <v>261</v>
      </c>
      <c r="B16373" t="s">
        <v>8231</v>
      </c>
      <c r="C16373" t="s">
        <v>8234</v>
      </c>
      <c r="D16373">
        <v>17</v>
      </c>
      <c r="E16373" t="s">
        <v>122</v>
      </c>
      <c r="F16373" t="s">
        <v>210</v>
      </c>
      <c r="G16373">
        <v>17</v>
      </c>
      <c r="H16373" s="4" t="str">
        <f t="shared" si="510"/>
        <v>J022.A17</v>
      </c>
      <c r="I16373" s="4" t="str">
        <f t="shared" si="511"/>
        <v>CH170</v>
      </c>
    </row>
    <row r="16374" spans="1:9">
      <c r="A16374" t="s">
        <v>261</v>
      </c>
      <c r="B16374" t="s">
        <v>8231</v>
      </c>
      <c r="C16374" t="s">
        <v>8234</v>
      </c>
      <c r="D16374">
        <v>18</v>
      </c>
      <c r="F16374" t="s">
        <v>910</v>
      </c>
      <c r="G16374">
        <v>18</v>
      </c>
      <c r="H16374" s="4" t="str">
        <f t="shared" si="510"/>
        <v>J022.D18</v>
      </c>
      <c r="I16374" s="4">
        <f t="shared" si="511"/>
        <v>0</v>
      </c>
    </row>
    <row r="16375" spans="1:9">
      <c r="A16375" t="s">
        <v>261</v>
      </c>
      <c r="B16375" t="s">
        <v>8231</v>
      </c>
      <c r="C16375" t="s">
        <v>8234</v>
      </c>
      <c r="D16375">
        <v>18</v>
      </c>
      <c r="E16375" t="s">
        <v>128</v>
      </c>
      <c r="F16375" t="s">
        <v>229</v>
      </c>
      <c r="G16375">
        <v>18</v>
      </c>
      <c r="H16375" s="4" t="str">
        <f t="shared" si="510"/>
        <v>J022.B18</v>
      </c>
      <c r="I16375" s="4" t="str">
        <f t="shared" si="511"/>
        <v>CH169</v>
      </c>
    </row>
    <row r="16376" spans="1:9">
      <c r="A16376" t="s">
        <v>261</v>
      </c>
      <c r="B16376" t="s">
        <v>8231</v>
      </c>
      <c r="C16376" t="s">
        <v>8234</v>
      </c>
      <c r="D16376">
        <v>18</v>
      </c>
      <c r="E16376" t="s">
        <v>169</v>
      </c>
      <c r="F16376" t="s">
        <v>258</v>
      </c>
      <c r="G16376">
        <v>18</v>
      </c>
      <c r="H16376" s="4" t="str">
        <f t="shared" si="510"/>
        <v>J022.C18</v>
      </c>
      <c r="I16376" s="4" t="str">
        <f t="shared" si="511"/>
        <v>DGND</v>
      </c>
    </row>
    <row r="16377" spans="1:9">
      <c r="A16377" t="s">
        <v>261</v>
      </c>
      <c r="B16377" t="s">
        <v>8231</v>
      </c>
      <c r="C16377" t="s">
        <v>8234</v>
      </c>
      <c r="D16377">
        <v>18</v>
      </c>
      <c r="E16377" t="s">
        <v>169</v>
      </c>
      <c r="F16377" t="s">
        <v>211</v>
      </c>
      <c r="G16377">
        <v>18</v>
      </c>
      <c r="H16377" s="4" t="str">
        <f t="shared" si="510"/>
        <v>J022.A18</v>
      </c>
      <c r="I16377" s="4" t="str">
        <f t="shared" si="511"/>
        <v>DGND</v>
      </c>
    </row>
    <row r="16378" spans="1:9">
      <c r="A16378" t="s">
        <v>261</v>
      </c>
      <c r="B16378" t="s">
        <v>8231</v>
      </c>
      <c r="C16378" t="s">
        <v>8234</v>
      </c>
      <c r="D16378">
        <v>19</v>
      </c>
      <c r="E16378" t="s">
        <v>88</v>
      </c>
      <c r="F16378" t="s">
        <v>259</v>
      </c>
      <c r="G16378">
        <v>19</v>
      </c>
      <c r="H16378" s="4" t="str">
        <f t="shared" si="510"/>
        <v>J022.C19</v>
      </c>
      <c r="I16378" s="4" t="str">
        <f t="shared" si="511"/>
        <v>CH168</v>
      </c>
    </row>
    <row r="16379" spans="1:9">
      <c r="A16379" t="s">
        <v>261</v>
      </c>
      <c r="B16379" t="s">
        <v>8231</v>
      </c>
      <c r="C16379" t="s">
        <v>8234</v>
      </c>
      <c r="D16379">
        <v>19</v>
      </c>
      <c r="E16379" t="s">
        <v>127</v>
      </c>
      <c r="F16379" t="s">
        <v>212</v>
      </c>
      <c r="G16379">
        <v>19</v>
      </c>
      <c r="H16379" s="4" t="str">
        <f t="shared" si="510"/>
        <v>J022.A19</v>
      </c>
      <c r="I16379" s="4" t="str">
        <f t="shared" si="511"/>
        <v>CH167</v>
      </c>
    </row>
    <row r="16380" spans="1:9">
      <c r="A16380" t="s">
        <v>261</v>
      </c>
      <c r="B16380" t="s">
        <v>8231</v>
      </c>
      <c r="C16380" t="s">
        <v>8234</v>
      </c>
      <c r="D16380">
        <v>19</v>
      </c>
      <c r="E16380" t="s">
        <v>169</v>
      </c>
      <c r="F16380" t="s">
        <v>230</v>
      </c>
      <c r="G16380">
        <v>19</v>
      </c>
      <c r="H16380" s="4" t="str">
        <f t="shared" si="510"/>
        <v>J022.B19</v>
      </c>
      <c r="I16380" s="4" t="str">
        <f t="shared" si="511"/>
        <v>DGND</v>
      </c>
    </row>
    <row r="16381" spans="1:9">
      <c r="A16381" t="s">
        <v>261</v>
      </c>
      <c r="B16381" t="s">
        <v>8231</v>
      </c>
      <c r="C16381" t="s">
        <v>8234</v>
      </c>
      <c r="D16381">
        <v>19</v>
      </c>
      <c r="F16381" t="s">
        <v>912</v>
      </c>
      <c r="G16381">
        <v>19</v>
      </c>
      <c r="H16381" s="4" t="str">
        <f t="shared" si="510"/>
        <v>J022.D19</v>
      </c>
      <c r="I16381" s="4">
        <f t="shared" si="511"/>
        <v>0</v>
      </c>
    </row>
    <row r="16382" spans="1:9">
      <c r="A16382" t="s">
        <v>261</v>
      </c>
      <c r="B16382" t="s">
        <v>8231</v>
      </c>
      <c r="C16382" t="s">
        <v>8234</v>
      </c>
      <c r="D16382">
        <v>20</v>
      </c>
      <c r="E16382" t="s">
        <v>169</v>
      </c>
      <c r="F16382" t="s">
        <v>7682</v>
      </c>
      <c r="G16382">
        <v>20</v>
      </c>
      <c r="H16382" s="4" t="str">
        <f t="shared" si="510"/>
        <v>J022.A20</v>
      </c>
      <c r="I16382" s="4" t="str">
        <f t="shared" si="511"/>
        <v>DGND</v>
      </c>
    </row>
    <row r="16383" spans="1:9">
      <c r="A16383" t="s">
        <v>261</v>
      </c>
      <c r="B16383" t="s">
        <v>8231</v>
      </c>
      <c r="C16383" t="s">
        <v>8234</v>
      </c>
      <c r="D16383">
        <v>20</v>
      </c>
      <c r="E16383" t="s">
        <v>124</v>
      </c>
      <c r="F16383" t="s">
        <v>7683</v>
      </c>
      <c r="G16383">
        <v>20</v>
      </c>
      <c r="H16383" s="4" t="str">
        <f t="shared" si="510"/>
        <v>J022.B20</v>
      </c>
      <c r="I16383" s="4" t="str">
        <f t="shared" si="511"/>
        <v>CH166</v>
      </c>
    </row>
    <row r="16384" spans="1:9">
      <c r="A16384" t="s">
        <v>261</v>
      </c>
      <c r="B16384" t="s">
        <v>8231</v>
      </c>
      <c r="C16384" t="s">
        <v>8234</v>
      </c>
      <c r="D16384">
        <v>20</v>
      </c>
      <c r="E16384" t="s">
        <v>169</v>
      </c>
      <c r="F16384" t="s">
        <v>260</v>
      </c>
      <c r="G16384">
        <v>20</v>
      </c>
      <c r="H16384" s="4" t="str">
        <f t="shared" si="510"/>
        <v>J022.C20</v>
      </c>
      <c r="I16384" s="4" t="str">
        <f t="shared" si="511"/>
        <v>DGND</v>
      </c>
    </row>
    <row r="16385" spans="1:9">
      <c r="A16385" t="s">
        <v>261</v>
      </c>
      <c r="B16385" t="s">
        <v>8231</v>
      </c>
      <c r="C16385" t="s">
        <v>8234</v>
      </c>
      <c r="D16385">
        <v>20</v>
      </c>
      <c r="F16385" t="s">
        <v>7684</v>
      </c>
      <c r="G16385">
        <v>20</v>
      </c>
      <c r="H16385" s="4" t="str">
        <f t="shared" si="510"/>
        <v>J022.D20</v>
      </c>
      <c r="I16385" s="4">
        <f t="shared" si="511"/>
        <v>0</v>
      </c>
    </row>
    <row r="16386" spans="1:9">
      <c r="A16386" t="s">
        <v>261</v>
      </c>
      <c r="B16386" t="s">
        <v>8231</v>
      </c>
      <c r="C16386" t="s">
        <v>8234</v>
      </c>
      <c r="D16386">
        <v>21</v>
      </c>
      <c r="E16386" t="s">
        <v>125</v>
      </c>
      <c r="F16386" t="s">
        <v>7688</v>
      </c>
      <c r="G16386">
        <v>21</v>
      </c>
      <c r="H16386" s="4" t="str">
        <f t="shared" ref="H16386:H16449" si="512">CONCATENATE(C16386,".",F16386)</f>
        <v>J022.A21</v>
      </c>
      <c r="I16386" s="4" t="str">
        <f t="shared" ref="I16386:I16449" si="513">E16386</f>
        <v>CH164</v>
      </c>
    </row>
    <row r="16387" spans="1:9">
      <c r="A16387" t="s">
        <v>261</v>
      </c>
      <c r="B16387" t="s">
        <v>8231</v>
      </c>
      <c r="C16387" t="s">
        <v>8234</v>
      </c>
      <c r="D16387">
        <v>21</v>
      </c>
      <c r="E16387" t="s">
        <v>110</v>
      </c>
      <c r="F16387" t="s">
        <v>7686</v>
      </c>
      <c r="G16387">
        <v>21</v>
      </c>
      <c r="H16387" s="4" t="str">
        <f t="shared" si="512"/>
        <v>J022.C21</v>
      </c>
      <c r="I16387" s="4" t="str">
        <f t="shared" si="513"/>
        <v>CH165</v>
      </c>
    </row>
    <row r="16388" spans="1:9">
      <c r="A16388" t="s">
        <v>261</v>
      </c>
      <c r="B16388" t="s">
        <v>8231</v>
      </c>
      <c r="C16388" t="s">
        <v>8234</v>
      </c>
      <c r="D16388">
        <v>21</v>
      </c>
      <c r="E16388" t="s">
        <v>169</v>
      </c>
      <c r="F16388" t="s">
        <v>7685</v>
      </c>
      <c r="G16388">
        <v>21</v>
      </c>
      <c r="H16388" s="4" t="str">
        <f t="shared" si="512"/>
        <v>J022.B21</v>
      </c>
      <c r="I16388" s="4" t="str">
        <f t="shared" si="513"/>
        <v>DGND</v>
      </c>
    </row>
    <row r="16389" spans="1:9">
      <c r="A16389" t="s">
        <v>261</v>
      </c>
      <c r="B16389" t="s">
        <v>8231</v>
      </c>
      <c r="C16389" t="s">
        <v>8234</v>
      </c>
      <c r="D16389">
        <v>21</v>
      </c>
      <c r="F16389" t="s">
        <v>7687</v>
      </c>
      <c r="G16389">
        <v>21</v>
      </c>
      <c r="H16389" s="4" t="str">
        <f t="shared" si="512"/>
        <v>J022.D21</v>
      </c>
      <c r="I16389" s="4">
        <f t="shared" si="513"/>
        <v>0</v>
      </c>
    </row>
    <row r="16390" spans="1:9">
      <c r="A16390" t="s">
        <v>261</v>
      </c>
      <c r="B16390" t="s">
        <v>8231</v>
      </c>
      <c r="C16390" t="s">
        <v>8234</v>
      </c>
      <c r="D16390">
        <v>22</v>
      </c>
      <c r="F16390" t="s">
        <v>7690</v>
      </c>
      <c r="G16390">
        <v>22</v>
      </c>
      <c r="H16390" s="4" t="str">
        <f t="shared" si="512"/>
        <v>J022.D22</v>
      </c>
      <c r="I16390" s="4">
        <f t="shared" si="513"/>
        <v>0</v>
      </c>
    </row>
    <row r="16391" spans="1:9">
      <c r="A16391" t="s">
        <v>261</v>
      </c>
      <c r="B16391" t="s">
        <v>8231</v>
      </c>
      <c r="C16391" t="s">
        <v>8234</v>
      </c>
      <c r="D16391">
        <v>22</v>
      </c>
      <c r="E16391" t="s">
        <v>111</v>
      </c>
      <c r="F16391" t="s">
        <v>7692</v>
      </c>
      <c r="G16391">
        <v>22</v>
      </c>
      <c r="H16391" s="4" t="str">
        <f t="shared" si="512"/>
        <v>J022.B22</v>
      </c>
      <c r="I16391" s="4" t="str">
        <f t="shared" si="513"/>
        <v>CH163</v>
      </c>
    </row>
    <row r="16392" spans="1:9">
      <c r="A16392" t="s">
        <v>261</v>
      </c>
      <c r="B16392" t="s">
        <v>8231</v>
      </c>
      <c r="C16392" t="s">
        <v>8234</v>
      </c>
      <c r="D16392">
        <v>22</v>
      </c>
      <c r="E16392" t="s">
        <v>169</v>
      </c>
      <c r="F16392" t="s">
        <v>7689</v>
      </c>
      <c r="G16392">
        <v>22</v>
      </c>
      <c r="H16392" s="4" t="str">
        <f t="shared" si="512"/>
        <v>J022.A22</v>
      </c>
      <c r="I16392" s="4" t="str">
        <f t="shared" si="513"/>
        <v>DGND</v>
      </c>
    </row>
    <row r="16393" spans="1:9">
      <c r="A16393" t="s">
        <v>261</v>
      </c>
      <c r="B16393" t="s">
        <v>8231</v>
      </c>
      <c r="C16393" t="s">
        <v>8234</v>
      </c>
      <c r="D16393">
        <v>22</v>
      </c>
      <c r="E16393" t="s">
        <v>169</v>
      </c>
      <c r="F16393" t="s">
        <v>7691</v>
      </c>
      <c r="G16393">
        <v>22</v>
      </c>
      <c r="H16393" s="4" t="str">
        <f t="shared" si="512"/>
        <v>J022.C22</v>
      </c>
      <c r="I16393" s="4" t="str">
        <f t="shared" si="513"/>
        <v>DGND</v>
      </c>
    </row>
    <row r="16394" spans="1:9">
      <c r="A16394" t="s">
        <v>261</v>
      </c>
      <c r="B16394" t="s">
        <v>8231</v>
      </c>
      <c r="C16394" t="s">
        <v>8234</v>
      </c>
      <c r="D16394">
        <v>23</v>
      </c>
      <c r="E16394" t="s">
        <v>169</v>
      </c>
      <c r="F16394" t="s">
        <v>7696</v>
      </c>
      <c r="G16394">
        <v>23</v>
      </c>
      <c r="H16394" s="4" t="str">
        <f t="shared" si="512"/>
        <v>J022.B23</v>
      </c>
      <c r="I16394" s="4" t="str">
        <f t="shared" si="513"/>
        <v>DGND</v>
      </c>
    </row>
    <row r="16395" spans="1:9">
      <c r="A16395" t="s">
        <v>261</v>
      </c>
      <c r="B16395" t="s">
        <v>8231</v>
      </c>
      <c r="C16395" t="s">
        <v>8234</v>
      </c>
      <c r="D16395">
        <v>23</v>
      </c>
      <c r="F16395" t="s">
        <v>7694</v>
      </c>
      <c r="G16395">
        <v>23</v>
      </c>
      <c r="H16395" s="4" t="str">
        <f t="shared" si="512"/>
        <v>J022.D23</v>
      </c>
      <c r="I16395" s="4">
        <f t="shared" si="513"/>
        <v>0</v>
      </c>
    </row>
    <row r="16396" spans="1:9">
      <c r="A16396" t="s">
        <v>261</v>
      </c>
      <c r="B16396" t="s">
        <v>8231</v>
      </c>
      <c r="C16396" t="s">
        <v>8234</v>
      </c>
      <c r="D16396">
        <v>23</v>
      </c>
      <c r="E16396" t="s">
        <v>112</v>
      </c>
      <c r="F16396" t="s">
        <v>7695</v>
      </c>
      <c r="G16396">
        <v>23</v>
      </c>
      <c r="H16396" s="4" t="str">
        <f t="shared" si="512"/>
        <v>J022.A23</v>
      </c>
      <c r="I16396" s="4" t="str">
        <f t="shared" si="513"/>
        <v>CH161</v>
      </c>
    </row>
    <row r="16397" spans="1:9">
      <c r="A16397" t="s">
        <v>261</v>
      </c>
      <c r="B16397" t="s">
        <v>8231</v>
      </c>
      <c r="C16397" t="s">
        <v>8234</v>
      </c>
      <c r="D16397">
        <v>23</v>
      </c>
      <c r="E16397" t="s">
        <v>126</v>
      </c>
      <c r="F16397" t="s">
        <v>7693</v>
      </c>
      <c r="G16397">
        <v>23</v>
      </c>
      <c r="H16397" s="4" t="str">
        <f t="shared" si="512"/>
        <v>J022.C23</v>
      </c>
      <c r="I16397" s="4" t="str">
        <f t="shared" si="513"/>
        <v>CH162</v>
      </c>
    </row>
    <row r="16398" spans="1:9">
      <c r="A16398" t="s">
        <v>261</v>
      </c>
      <c r="B16398" t="s">
        <v>8231</v>
      </c>
      <c r="C16398" t="s">
        <v>8234</v>
      </c>
      <c r="D16398">
        <v>24</v>
      </c>
      <c r="E16398" t="s">
        <v>160</v>
      </c>
      <c r="F16398" t="s">
        <v>7700</v>
      </c>
      <c r="G16398">
        <v>24</v>
      </c>
      <c r="H16398" s="4" t="str">
        <f t="shared" si="512"/>
        <v>J022.B24</v>
      </c>
      <c r="I16398" s="4" t="str">
        <f t="shared" si="513"/>
        <v>CH160</v>
      </c>
    </row>
    <row r="16399" spans="1:9">
      <c r="A16399" t="s">
        <v>261</v>
      </c>
      <c r="B16399" t="s">
        <v>8231</v>
      </c>
      <c r="C16399" t="s">
        <v>8234</v>
      </c>
      <c r="D16399">
        <v>24</v>
      </c>
      <c r="E16399" t="s">
        <v>169</v>
      </c>
      <c r="F16399" t="s">
        <v>7697</v>
      </c>
      <c r="G16399">
        <v>24</v>
      </c>
      <c r="H16399" s="4" t="str">
        <f t="shared" si="512"/>
        <v>J022.C24</v>
      </c>
      <c r="I16399" s="4" t="str">
        <f t="shared" si="513"/>
        <v>DGND</v>
      </c>
    </row>
    <row r="16400" spans="1:9">
      <c r="A16400" t="s">
        <v>261</v>
      </c>
      <c r="B16400" t="s">
        <v>8231</v>
      </c>
      <c r="C16400" t="s">
        <v>8234</v>
      </c>
      <c r="D16400">
        <v>24</v>
      </c>
      <c r="F16400" t="s">
        <v>7698</v>
      </c>
      <c r="G16400">
        <v>24</v>
      </c>
      <c r="H16400" s="4" t="str">
        <f t="shared" si="512"/>
        <v>J022.D24</v>
      </c>
      <c r="I16400" s="4">
        <f t="shared" si="513"/>
        <v>0</v>
      </c>
    </row>
    <row r="16401" spans="1:9">
      <c r="A16401" t="s">
        <v>261</v>
      </c>
      <c r="B16401" t="s">
        <v>8231</v>
      </c>
      <c r="C16401" t="s">
        <v>8234</v>
      </c>
      <c r="D16401">
        <v>24</v>
      </c>
      <c r="E16401" t="s">
        <v>169</v>
      </c>
      <c r="F16401" t="s">
        <v>7699</v>
      </c>
      <c r="G16401">
        <v>24</v>
      </c>
      <c r="H16401" s="4" t="str">
        <f t="shared" si="512"/>
        <v>J022.A24</v>
      </c>
      <c r="I16401" s="4" t="str">
        <f t="shared" si="513"/>
        <v>DGND</v>
      </c>
    </row>
    <row r="16402" spans="1:9">
      <c r="A16402" t="s">
        <v>261</v>
      </c>
      <c r="B16402" t="s">
        <v>8235</v>
      </c>
      <c r="C16402" t="s">
        <v>8236</v>
      </c>
      <c r="D16402">
        <v>1</v>
      </c>
      <c r="E16402" t="s">
        <v>169</v>
      </c>
      <c r="F16402">
        <v>1</v>
      </c>
      <c r="G16402">
        <v>1</v>
      </c>
      <c r="H16402" s="4" t="str">
        <f t="shared" si="512"/>
        <v>DGS4.1</v>
      </c>
      <c r="I16402" s="4" t="str">
        <f t="shared" si="513"/>
        <v>DGND</v>
      </c>
    </row>
    <row r="16403" spans="1:9">
      <c r="A16403" t="s">
        <v>261</v>
      </c>
      <c r="B16403" t="s">
        <v>8235</v>
      </c>
      <c r="C16403" t="s">
        <v>8236</v>
      </c>
      <c r="D16403">
        <v>2</v>
      </c>
      <c r="E16403" t="s">
        <v>993</v>
      </c>
      <c r="F16403">
        <v>2</v>
      </c>
      <c r="G16403">
        <v>2</v>
      </c>
      <c r="H16403" s="4" t="str">
        <f t="shared" si="512"/>
        <v>DGS4.2</v>
      </c>
      <c r="I16403" s="4" t="str">
        <f t="shared" si="513"/>
        <v>SL3_DGS</v>
      </c>
    </row>
    <row r="16404" spans="1:9">
      <c r="A16404" t="s">
        <v>261</v>
      </c>
      <c r="B16404" t="s">
        <v>8235</v>
      </c>
      <c r="C16404" t="s">
        <v>8237</v>
      </c>
      <c r="D16404">
        <v>1</v>
      </c>
      <c r="E16404" t="s">
        <v>7722</v>
      </c>
      <c r="F16404" t="s">
        <v>195</v>
      </c>
      <c r="G16404">
        <v>1</v>
      </c>
      <c r="H16404" s="4" t="str">
        <f t="shared" si="512"/>
        <v>J031.A1</v>
      </c>
      <c r="I16404" s="4" t="str">
        <f t="shared" si="513"/>
        <v>SLOT3_FORCE</v>
      </c>
    </row>
    <row r="16405" spans="1:9">
      <c r="A16405" t="s">
        <v>261</v>
      </c>
      <c r="B16405" t="s">
        <v>8235</v>
      </c>
      <c r="C16405" t="s">
        <v>8237</v>
      </c>
      <c r="D16405">
        <v>1</v>
      </c>
      <c r="E16405" t="s">
        <v>7723</v>
      </c>
      <c r="F16405" t="s">
        <v>246</v>
      </c>
      <c r="G16405">
        <v>1</v>
      </c>
      <c r="H16405" s="4" t="str">
        <f t="shared" si="512"/>
        <v>J031.C1</v>
      </c>
      <c r="I16405" s="4" t="str">
        <f t="shared" si="513"/>
        <v>SLOT3_SENSE</v>
      </c>
    </row>
    <row r="16406" spans="1:9">
      <c r="A16406" t="s">
        <v>261</v>
      </c>
      <c r="B16406" t="s">
        <v>8235</v>
      </c>
      <c r="C16406" t="s">
        <v>8237</v>
      </c>
      <c r="D16406">
        <v>1</v>
      </c>
      <c r="E16406" t="s">
        <v>169</v>
      </c>
      <c r="F16406" t="s">
        <v>213</v>
      </c>
      <c r="G16406">
        <v>1</v>
      </c>
      <c r="H16406" s="4" t="str">
        <f t="shared" si="512"/>
        <v>J031.B1</v>
      </c>
      <c r="I16406" s="4" t="str">
        <f t="shared" si="513"/>
        <v>DGND</v>
      </c>
    </row>
    <row r="16407" spans="1:9">
      <c r="A16407" t="s">
        <v>261</v>
      </c>
      <c r="B16407" t="s">
        <v>8235</v>
      </c>
      <c r="C16407" t="s">
        <v>8237</v>
      </c>
      <c r="D16407">
        <v>1</v>
      </c>
      <c r="E16407" t="s">
        <v>169</v>
      </c>
      <c r="F16407" t="s">
        <v>402</v>
      </c>
      <c r="G16407">
        <v>1</v>
      </c>
      <c r="H16407" s="4" t="str">
        <f t="shared" si="512"/>
        <v>J031.D1</v>
      </c>
      <c r="I16407" s="4" t="str">
        <f t="shared" si="513"/>
        <v>DGND</v>
      </c>
    </row>
    <row r="16408" spans="1:9">
      <c r="A16408" t="s">
        <v>261</v>
      </c>
      <c r="B16408" t="s">
        <v>8235</v>
      </c>
      <c r="C16408" t="s">
        <v>8237</v>
      </c>
      <c r="D16408">
        <v>2</v>
      </c>
      <c r="E16408" t="s">
        <v>993</v>
      </c>
      <c r="F16408" t="s">
        <v>214</v>
      </c>
      <c r="G16408">
        <v>2</v>
      </c>
      <c r="H16408" s="4" t="str">
        <f t="shared" si="512"/>
        <v>J031.B2</v>
      </c>
      <c r="I16408" s="4" t="str">
        <f t="shared" si="513"/>
        <v>SL3_DGS</v>
      </c>
    </row>
    <row r="16409" spans="1:9">
      <c r="A16409" t="s">
        <v>261</v>
      </c>
      <c r="B16409" t="s">
        <v>8235</v>
      </c>
      <c r="C16409" t="s">
        <v>8237</v>
      </c>
      <c r="D16409">
        <v>2</v>
      </c>
      <c r="E16409" t="s">
        <v>169</v>
      </c>
      <c r="F16409" t="s">
        <v>10</v>
      </c>
      <c r="G16409">
        <v>2</v>
      </c>
      <c r="H16409" s="4" t="str">
        <f t="shared" si="512"/>
        <v>J031.C2</v>
      </c>
      <c r="I16409" s="4" t="str">
        <f t="shared" si="513"/>
        <v>DGND</v>
      </c>
    </row>
    <row r="16410" spans="1:9">
      <c r="A16410" t="s">
        <v>261</v>
      </c>
      <c r="B16410" t="s">
        <v>8235</v>
      </c>
      <c r="C16410" t="s">
        <v>8237</v>
      </c>
      <c r="D16410">
        <v>2</v>
      </c>
      <c r="E16410" t="s">
        <v>169</v>
      </c>
      <c r="F16410" t="s">
        <v>196</v>
      </c>
      <c r="G16410">
        <v>2</v>
      </c>
      <c r="H16410" s="4" t="str">
        <f t="shared" si="512"/>
        <v>J031.A2</v>
      </c>
      <c r="I16410" s="4" t="str">
        <f t="shared" si="513"/>
        <v>DGND</v>
      </c>
    </row>
    <row r="16411" spans="1:9">
      <c r="A16411" t="s">
        <v>261</v>
      </c>
      <c r="B16411" t="s">
        <v>8235</v>
      </c>
      <c r="C16411" t="s">
        <v>8237</v>
      </c>
      <c r="D16411">
        <v>2</v>
      </c>
      <c r="E16411" t="s">
        <v>7724</v>
      </c>
      <c r="F16411" t="s">
        <v>362</v>
      </c>
      <c r="G16411">
        <v>2</v>
      </c>
      <c r="H16411" s="4" t="str">
        <f t="shared" si="512"/>
        <v>J031.D2</v>
      </c>
      <c r="I16411" s="4" t="str">
        <f t="shared" si="513"/>
        <v>SL3_GUARD</v>
      </c>
    </row>
    <row r="16412" spans="1:9">
      <c r="A16412" t="s">
        <v>261</v>
      </c>
      <c r="B16412" t="s">
        <v>8235</v>
      </c>
      <c r="C16412" t="s">
        <v>8237</v>
      </c>
      <c r="D16412">
        <v>3</v>
      </c>
      <c r="E16412" t="s">
        <v>169</v>
      </c>
      <c r="F16412" t="s">
        <v>215</v>
      </c>
      <c r="G16412">
        <v>3</v>
      </c>
      <c r="H16412" s="4" t="str">
        <f t="shared" si="512"/>
        <v>J031.B3</v>
      </c>
      <c r="I16412" s="4" t="str">
        <f t="shared" si="513"/>
        <v>DGND</v>
      </c>
    </row>
    <row r="16413" spans="1:9">
      <c r="A16413" t="s">
        <v>261</v>
      </c>
      <c r="B16413" t="s">
        <v>8235</v>
      </c>
      <c r="C16413" t="s">
        <v>8237</v>
      </c>
      <c r="D16413">
        <v>3</v>
      </c>
      <c r="E16413" t="s">
        <v>78</v>
      </c>
      <c r="F16413" t="s">
        <v>197</v>
      </c>
      <c r="G16413">
        <v>3</v>
      </c>
      <c r="H16413" s="4" t="str">
        <f t="shared" si="512"/>
        <v>J031.A3</v>
      </c>
      <c r="I16413" s="4" t="str">
        <f t="shared" si="513"/>
        <v>CH223</v>
      </c>
    </row>
    <row r="16414" spans="1:9">
      <c r="A16414" t="s">
        <v>261</v>
      </c>
      <c r="B16414" t="s">
        <v>8235</v>
      </c>
      <c r="C16414" t="s">
        <v>8237</v>
      </c>
      <c r="D16414">
        <v>3</v>
      </c>
      <c r="E16414" t="s">
        <v>169</v>
      </c>
      <c r="F16414" t="s">
        <v>7663</v>
      </c>
      <c r="G16414">
        <v>3</v>
      </c>
      <c r="H16414" s="4" t="str">
        <f t="shared" si="512"/>
        <v>J031.D3</v>
      </c>
      <c r="I16414" s="4" t="str">
        <f t="shared" si="513"/>
        <v>DGND</v>
      </c>
    </row>
    <row r="16415" spans="1:9">
      <c r="A16415" t="s">
        <v>261</v>
      </c>
      <c r="B16415" t="s">
        <v>8235</v>
      </c>
      <c r="C16415" t="s">
        <v>8237</v>
      </c>
      <c r="D16415">
        <v>3</v>
      </c>
      <c r="E16415" t="s">
        <v>7725</v>
      </c>
      <c r="F16415" t="s">
        <v>9</v>
      </c>
      <c r="G16415">
        <v>3</v>
      </c>
      <c r="H16415" s="4" t="str">
        <f t="shared" si="512"/>
        <v>J031.C3</v>
      </c>
      <c r="I16415" s="4" t="str">
        <f t="shared" si="513"/>
        <v>SL3_EXT_F</v>
      </c>
    </row>
    <row r="16416" spans="1:9">
      <c r="A16416" t="s">
        <v>261</v>
      </c>
      <c r="B16416" t="s">
        <v>8235</v>
      </c>
      <c r="C16416" t="s">
        <v>8237</v>
      </c>
      <c r="D16416">
        <v>4</v>
      </c>
      <c r="E16416" t="s">
        <v>7726</v>
      </c>
      <c r="F16416" t="s">
        <v>364</v>
      </c>
      <c r="G16416">
        <v>4</v>
      </c>
      <c r="H16416" s="4" t="str">
        <f t="shared" si="512"/>
        <v>J031.D4</v>
      </c>
      <c r="I16416" s="4" t="str">
        <f t="shared" si="513"/>
        <v>SL3_EXT_S</v>
      </c>
    </row>
    <row r="16417" spans="1:9">
      <c r="A16417" t="s">
        <v>261</v>
      </c>
      <c r="B16417" t="s">
        <v>8235</v>
      </c>
      <c r="C16417" t="s">
        <v>8237</v>
      </c>
      <c r="D16417">
        <v>4</v>
      </c>
      <c r="E16417" t="s">
        <v>169</v>
      </c>
      <c r="F16417" t="s">
        <v>247</v>
      </c>
      <c r="G16417">
        <v>4</v>
      </c>
      <c r="H16417" s="4" t="str">
        <f t="shared" si="512"/>
        <v>J031.C4</v>
      </c>
      <c r="I16417" s="4" t="str">
        <f t="shared" si="513"/>
        <v>DGND</v>
      </c>
    </row>
    <row r="16418" spans="1:9">
      <c r="A16418" t="s">
        <v>261</v>
      </c>
      <c r="B16418" t="s">
        <v>8235</v>
      </c>
      <c r="C16418" t="s">
        <v>8237</v>
      </c>
      <c r="D16418">
        <v>4</v>
      </c>
      <c r="E16418" t="s">
        <v>57</v>
      </c>
      <c r="F16418" t="s">
        <v>216</v>
      </c>
      <c r="G16418">
        <v>4</v>
      </c>
      <c r="H16418" s="4" t="str">
        <f t="shared" si="512"/>
        <v>J031.B4</v>
      </c>
      <c r="I16418" s="4" t="str">
        <f t="shared" si="513"/>
        <v>CH222</v>
      </c>
    </row>
    <row r="16419" spans="1:9">
      <c r="A16419" t="s">
        <v>261</v>
      </c>
      <c r="B16419" t="s">
        <v>8235</v>
      </c>
      <c r="C16419" t="s">
        <v>8237</v>
      </c>
      <c r="D16419">
        <v>4</v>
      </c>
      <c r="E16419" t="s">
        <v>169</v>
      </c>
      <c r="F16419" t="s">
        <v>11</v>
      </c>
      <c r="G16419">
        <v>4</v>
      </c>
      <c r="H16419" s="4" t="str">
        <f t="shared" si="512"/>
        <v>J031.A4</v>
      </c>
      <c r="I16419" s="4" t="str">
        <f t="shared" si="513"/>
        <v>DGND</v>
      </c>
    </row>
    <row r="16420" spans="1:9">
      <c r="A16420" t="s">
        <v>261</v>
      </c>
      <c r="B16420" t="s">
        <v>8235</v>
      </c>
      <c r="C16420" t="s">
        <v>8237</v>
      </c>
      <c r="D16420">
        <v>5</v>
      </c>
      <c r="E16420" t="s">
        <v>169</v>
      </c>
      <c r="F16420" t="s">
        <v>13</v>
      </c>
      <c r="G16420">
        <v>5</v>
      </c>
      <c r="H16420" s="4" t="str">
        <f t="shared" si="512"/>
        <v>J031.B5</v>
      </c>
      <c r="I16420" s="4" t="str">
        <f t="shared" si="513"/>
        <v>DGND</v>
      </c>
    </row>
    <row r="16421" spans="1:9">
      <c r="A16421" t="s">
        <v>261</v>
      </c>
      <c r="B16421" t="s">
        <v>8235</v>
      </c>
      <c r="C16421" t="s">
        <v>8237</v>
      </c>
      <c r="D16421">
        <v>5</v>
      </c>
      <c r="E16421" t="s">
        <v>169</v>
      </c>
      <c r="F16421" t="s">
        <v>404</v>
      </c>
      <c r="G16421">
        <v>5</v>
      </c>
      <c r="H16421" s="4" t="str">
        <f t="shared" si="512"/>
        <v>J031.D5</v>
      </c>
      <c r="I16421" s="4" t="str">
        <f t="shared" si="513"/>
        <v>DGND</v>
      </c>
    </row>
    <row r="16422" spans="1:9">
      <c r="A16422" t="s">
        <v>261</v>
      </c>
      <c r="B16422" t="s">
        <v>8235</v>
      </c>
      <c r="C16422" t="s">
        <v>8237</v>
      </c>
      <c r="D16422">
        <v>5</v>
      </c>
      <c r="E16422" t="s">
        <v>55</v>
      </c>
      <c r="F16422" t="s">
        <v>198</v>
      </c>
      <c r="G16422">
        <v>5</v>
      </c>
      <c r="H16422" s="4" t="str">
        <f t="shared" si="512"/>
        <v>J031.A5</v>
      </c>
      <c r="I16422" s="4" t="str">
        <f t="shared" si="513"/>
        <v>CH220</v>
      </c>
    </row>
    <row r="16423" spans="1:9">
      <c r="A16423" t="s">
        <v>261</v>
      </c>
      <c r="B16423" t="s">
        <v>8235</v>
      </c>
      <c r="C16423" t="s">
        <v>8237</v>
      </c>
      <c r="D16423">
        <v>5</v>
      </c>
      <c r="E16423" t="s">
        <v>54</v>
      </c>
      <c r="F16423" t="s">
        <v>12</v>
      </c>
      <c r="G16423">
        <v>5</v>
      </c>
      <c r="H16423" s="4" t="str">
        <f t="shared" si="512"/>
        <v>J031.C5</v>
      </c>
      <c r="I16423" s="4" t="str">
        <f t="shared" si="513"/>
        <v>CH221</v>
      </c>
    </row>
    <row r="16424" spans="1:9">
      <c r="A16424" t="s">
        <v>261</v>
      </c>
      <c r="B16424" t="s">
        <v>8235</v>
      </c>
      <c r="C16424" t="s">
        <v>8237</v>
      </c>
      <c r="D16424">
        <v>6</v>
      </c>
      <c r="E16424" t="s">
        <v>79</v>
      </c>
      <c r="F16424" t="s">
        <v>217</v>
      </c>
      <c r="G16424">
        <v>6</v>
      </c>
      <c r="H16424" s="4" t="str">
        <f t="shared" si="512"/>
        <v>J031.B6</v>
      </c>
      <c r="I16424" s="4" t="str">
        <f t="shared" si="513"/>
        <v>CH219</v>
      </c>
    </row>
    <row r="16425" spans="1:9">
      <c r="A16425" t="s">
        <v>261</v>
      </c>
      <c r="B16425" t="s">
        <v>8235</v>
      </c>
      <c r="C16425" t="s">
        <v>8237</v>
      </c>
      <c r="D16425">
        <v>6</v>
      </c>
      <c r="E16425" t="s">
        <v>169</v>
      </c>
      <c r="F16425" t="s">
        <v>199</v>
      </c>
      <c r="G16425">
        <v>6</v>
      </c>
      <c r="H16425" s="4" t="str">
        <f t="shared" si="512"/>
        <v>J031.A6</v>
      </c>
      <c r="I16425" s="4" t="str">
        <f t="shared" si="513"/>
        <v>DGND</v>
      </c>
    </row>
    <row r="16426" spans="1:9">
      <c r="A16426" t="s">
        <v>261</v>
      </c>
      <c r="B16426" t="s">
        <v>8235</v>
      </c>
      <c r="C16426" t="s">
        <v>8237</v>
      </c>
      <c r="D16426">
        <v>6</v>
      </c>
      <c r="E16426" t="s">
        <v>169</v>
      </c>
      <c r="F16426" t="s">
        <v>248</v>
      </c>
      <c r="G16426">
        <v>6</v>
      </c>
      <c r="H16426" s="4" t="str">
        <f t="shared" si="512"/>
        <v>J031.C6</v>
      </c>
      <c r="I16426" s="4" t="str">
        <f t="shared" si="513"/>
        <v>DGND</v>
      </c>
    </row>
    <row r="16427" spans="1:9">
      <c r="A16427" t="s">
        <v>261</v>
      </c>
      <c r="B16427" t="s">
        <v>8235</v>
      </c>
      <c r="C16427" t="s">
        <v>8237</v>
      </c>
      <c r="D16427">
        <v>6</v>
      </c>
      <c r="F16427" t="s">
        <v>434</v>
      </c>
      <c r="G16427">
        <v>6</v>
      </c>
      <c r="H16427" s="4" t="str">
        <f t="shared" si="512"/>
        <v>J031.D6</v>
      </c>
      <c r="I16427" s="4">
        <f t="shared" si="513"/>
        <v>0</v>
      </c>
    </row>
    <row r="16428" spans="1:9">
      <c r="A16428" t="s">
        <v>261</v>
      </c>
      <c r="B16428" t="s">
        <v>8235</v>
      </c>
      <c r="C16428" t="s">
        <v>8237</v>
      </c>
      <c r="D16428">
        <v>7</v>
      </c>
      <c r="E16428" t="s">
        <v>58</v>
      </c>
      <c r="F16428" t="s">
        <v>200</v>
      </c>
      <c r="G16428">
        <v>7</v>
      </c>
      <c r="H16428" s="4" t="str">
        <f t="shared" si="512"/>
        <v>J031.A7</v>
      </c>
      <c r="I16428" s="4" t="str">
        <f t="shared" si="513"/>
        <v>CH217</v>
      </c>
    </row>
    <row r="16429" spans="1:9">
      <c r="A16429" t="s">
        <v>261</v>
      </c>
      <c r="B16429" t="s">
        <v>8235</v>
      </c>
      <c r="C16429" t="s">
        <v>8237</v>
      </c>
      <c r="D16429">
        <v>7</v>
      </c>
      <c r="E16429" t="s">
        <v>169</v>
      </c>
      <c r="F16429" t="s">
        <v>218</v>
      </c>
      <c r="G16429">
        <v>7</v>
      </c>
      <c r="H16429" s="4" t="str">
        <f t="shared" si="512"/>
        <v>J031.B7</v>
      </c>
      <c r="I16429" s="4" t="str">
        <f t="shared" si="513"/>
        <v>DGND</v>
      </c>
    </row>
    <row r="16430" spans="1:9">
      <c r="A16430" t="s">
        <v>261</v>
      </c>
      <c r="B16430" t="s">
        <v>8235</v>
      </c>
      <c r="C16430" t="s">
        <v>8237</v>
      </c>
      <c r="D16430">
        <v>7</v>
      </c>
      <c r="E16430" t="s">
        <v>24</v>
      </c>
      <c r="F16430" t="s">
        <v>249</v>
      </c>
      <c r="G16430">
        <v>7</v>
      </c>
      <c r="H16430" s="4" t="str">
        <f t="shared" si="512"/>
        <v>J031.C7</v>
      </c>
      <c r="I16430" s="4" t="str">
        <f t="shared" si="513"/>
        <v>CH218</v>
      </c>
    </row>
    <row r="16431" spans="1:9">
      <c r="A16431" t="s">
        <v>261</v>
      </c>
      <c r="B16431" t="s">
        <v>8235</v>
      </c>
      <c r="C16431" t="s">
        <v>8237</v>
      </c>
      <c r="D16431">
        <v>7</v>
      </c>
      <c r="E16431" t="s">
        <v>169</v>
      </c>
      <c r="F16431" t="s">
        <v>435</v>
      </c>
      <c r="G16431">
        <v>7</v>
      </c>
      <c r="H16431" s="4" t="str">
        <f t="shared" si="512"/>
        <v>J031.D7</v>
      </c>
      <c r="I16431" s="4" t="str">
        <f t="shared" si="513"/>
        <v>DGND</v>
      </c>
    </row>
    <row r="16432" spans="1:9">
      <c r="A16432" t="s">
        <v>261</v>
      </c>
      <c r="B16432" t="s">
        <v>8235</v>
      </c>
      <c r="C16432" t="s">
        <v>8237</v>
      </c>
      <c r="D16432">
        <v>8</v>
      </c>
      <c r="F16432" t="s">
        <v>456</v>
      </c>
      <c r="G16432">
        <v>8</v>
      </c>
      <c r="H16432" s="4" t="str">
        <f t="shared" si="512"/>
        <v>J031.D8</v>
      </c>
      <c r="I16432" s="4">
        <f t="shared" si="513"/>
        <v>0</v>
      </c>
    </row>
    <row r="16433" spans="1:9">
      <c r="A16433" t="s">
        <v>261</v>
      </c>
      <c r="B16433" t="s">
        <v>8235</v>
      </c>
      <c r="C16433" t="s">
        <v>8237</v>
      </c>
      <c r="D16433">
        <v>8</v>
      </c>
      <c r="E16433" t="s">
        <v>169</v>
      </c>
      <c r="F16433" t="s">
        <v>201</v>
      </c>
      <c r="G16433">
        <v>8</v>
      </c>
      <c r="H16433" s="4" t="str">
        <f t="shared" si="512"/>
        <v>J031.A8</v>
      </c>
      <c r="I16433" s="4" t="str">
        <f t="shared" si="513"/>
        <v>DGND</v>
      </c>
    </row>
    <row r="16434" spans="1:9">
      <c r="A16434" t="s">
        <v>261</v>
      </c>
      <c r="B16434" t="s">
        <v>8235</v>
      </c>
      <c r="C16434" t="s">
        <v>8237</v>
      </c>
      <c r="D16434">
        <v>8</v>
      </c>
      <c r="E16434" t="s">
        <v>71</v>
      </c>
      <c r="F16434" t="s">
        <v>219</v>
      </c>
      <c r="G16434">
        <v>8</v>
      </c>
      <c r="H16434" s="4" t="str">
        <f t="shared" si="512"/>
        <v>J031.B8</v>
      </c>
      <c r="I16434" s="4" t="str">
        <f t="shared" si="513"/>
        <v>CH216</v>
      </c>
    </row>
    <row r="16435" spans="1:9">
      <c r="A16435" t="s">
        <v>261</v>
      </c>
      <c r="B16435" t="s">
        <v>8235</v>
      </c>
      <c r="C16435" t="s">
        <v>8237</v>
      </c>
      <c r="D16435">
        <v>8</v>
      </c>
      <c r="E16435" t="s">
        <v>169</v>
      </c>
      <c r="F16435" t="s">
        <v>250</v>
      </c>
      <c r="G16435">
        <v>8</v>
      </c>
      <c r="H16435" s="4" t="str">
        <f t="shared" si="512"/>
        <v>J031.C8</v>
      </c>
      <c r="I16435" s="4" t="str">
        <f t="shared" si="513"/>
        <v>DGND</v>
      </c>
    </row>
    <row r="16436" spans="1:9">
      <c r="A16436" t="s">
        <v>261</v>
      </c>
      <c r="B16436" t="s">
        <v>8235</v>
      </c>
      <c r="C16436" t="s">
        <v>8237</v>
      </c>
      <c r="D16436">
        <v>9</v>
      </c>
      <c r="E16436" t="s">
        <v>169</v>
      </c>
      <c r="F16436" t="s">
        <v>220</v>
      </c>
      <c r="G16436">
        <v>9</v>
      </c>
      <c r="H16436" s="4" t="str">
        <f t="shared" si="512"/>
        <v>J031.B9</v>
      </c>
      <c r="I16436" s="4" t="str">
        <f t="shared" si="513"/>
        <v>DGND</v>
      </c>
    </row>
    <row r="16437" spans="1:9">
      <c r="A16437" t="s">
        <v>261</v>
      </c>
      <c r="B16437" t="s">
        <v>8235</v>
      </c>
      <c r="C16437" t="s">
        <v>8237</v>
      </c>
      <c r="D16437">
        <v>9</v>
      </c>
      <c r="F16437" t="s">
        <v>405</v>
      </c>
      <c r="G16437">
        <v>9</v>
      </c>
      <c r="H16437" s="4" t="str">
        <f t="shared" si="512"/>
        <v>J031.D9</v>
      </c>
      <c r="I16437" s="4">
        <f t="shared" si="513"/>
        <v>0</v>
      </c>
    </row>
    <row r="16438" spans="1:9">
      <c r="A16438" t="s">
        <v>261</v>
      </c>
      <c r="B16438" t="s">
        <v>8235</v>
      </c>
      <c r="C16438" t="s">
        <v>8237</v>
      </c>
      <c r="D16438">
        <v>9</v>
      </c>
      <c r="E16438" t="s">
        <v>70</v>
      </c>
      <c r="F16438" t="s">
        <v>202</v>
      </c>
      <c r="G16438">
        <v>9</v>
      </c>
      <c r="H16438" s="4" t="str">
        <f t="shared" si="512"/>
        <v>J031.A9</v>
      </c>
      <c r="I16438" s="4" t="str">
        <f t="shared" si="513"/>
        <v>CH214</v>
      </c>
    </row>
    <row r="16439" spans="1:9">
      <c r="A16439" t="s">
        <v>261</v>
      </c>
      <c r="B16439" t="s">
        <v>8235</v>
      </c>
      <c r="C16439" t="s">
        <v>8237</v>
      </c>
      <c r="D16439">
        <v>9</v>
      </c>
      <c r="E16439" t="s">
        <v>80</v>
      </c>
      <c r="F16439" t="s">
        <v>251</v>
      </c>
      <c r="G16439">
        <v>9</v>
      </c>
      <c r="H16439" s="4" t="str">
        <f t="shared" si="512"/>
        <v>J031.C9</v>
      </c>
      <c r="I16439" s="4" t="str">
        <f t="shared" si="513"/>
        <v>CH215</v>
      </c>
    </row>
    <row r="16440" spans="1:9">
      <c r="A16440" t="s">
        <v>261</v>
      </c>
      <c r="B16440" t="s">
        <v>8235</v>
      </c>
      <c r="C16440" t="s">
        <v>8237</v>
      </c>
      <c r="D16440">
        <v>10</v>
      </c>
      <c r="E16440" t="s">
        <v>169</v>
      </c>
      <c r="F16440" t="s">
        <v>203</v>
      </c>
      <c r="G16440">
        <v>10</v>
      </c>
      <c r="H16440" s="4" t="str">
        <f t="shared" si="512"/>
        <v>J031.A10</v>
      </c>
      <c r="I16440" s="4" t="str">
        <f t="shared" si="513"/>
        <v>DGND</v>
      </c>
    </row>
    <row r="16441" spans="1:9">
      <c r="A16441" t="s">
        <v>261</v>
      </c>
      <c r="B16441" t="s">
        <v>8235</v>
      </c>
      <c r="C16441" t="s">
        <v>8237</v>
      </c>
      <c r="D16441">
        <v>10</v>
      </c>
      <c r="E16441" t="s">
        <v>169</v>
      </c>
      <c r="F16441" t="s">
        <v>252</v>
      </c>
      <c r="G16441">
        <v>10</v>
      </c>
      <c r="H16441" s="4" t="str">
        <f t="shared" si="512"/>
        <v>J031.C10</v>
      </c>
      <c r="I16441" s="4" t="str">
        <f t="shared" si="513"/>
        <v>DGND</v>
      </c>
    </row>
    <row r="16442" spans="1:9">
      <c r="A16442" t="s">
        <v>261</v>
      </c>
      <c r="B16442" t="s">
        <v>8235</v>
      </c>
      <c r="C16442" t="s">
        <v>8237</v>
      </c>
      <c r="D16442">
        <v>10</v>
      </c>
      <c r="F16442" t="s">
        <v>437</v>
      </c>
      <c r="G16442">
        <v>10</v>
      </c>
      <c r="H16442" s="4" t="str">
        <f t="shared" si="512"/>
        <v>J031.D10</v>
      </c>
      <c r="I16442" s="4">
        <f t="shared" si="513"/>
        <v>0</v>
      </c>
    </row>
    <row r="16443" spans="1:9">
      <c r="A16443" t="s">
        <v>261</v>
      </c>
      <c r="B16443" t="s">
        <v>8235</v>
      </c>
      <c r="C16443" t="s">
        <v>8237</v>
      </c>
      <c r="D16443">
        <v>10</v>
      </c>
      <c r="E16443" t="s">
        <v>68</v>
      </c>
      <c r="F16443" t="s">
        <v>221</v>
      </c>
      <c r="G16443">
        <v>10</v>
      </c>
      <c r="H16443" s="4" t="str">
        <f t="shared" si="512"/>
        <v>J031.B10</v>
      </c>
      <c r="I16443" s="4" t="str">
        <f t="shared" si="513"/>
        <v>CH213</v>
      </c>
    </row>
    <row r="16444" spans="1:9">
      <c r="A16444" t="s">
        <v>261</v>
      </c>
      <c r="B16444" t="s">
        <v>8235</v>
      </c>
      <c r="C16444" t="s">
        <v>8237</v>
      </c>
      <c r="D16444">
        <v>11</v>
      </c>
      <c r="E16444" t="s">
        <v>169</v>
      </c>
      <c r="F16444" t="s">
        <v>222</v>
      </c>
      <c r="G16444">
        <v>11</v>
      </c>
      <c r="H16444" s="4" t="str">
        <f t="shared" si="512"/>
        <v>J031.B11</v>
      </c>
      <c r="I16444" s="4" t="str">
        <f t="shared" si="513"/>
        <v>DGND</v>
      </c>
    </row>
    <row r="16445" spans="1:9">
      <c r="A16445" t="s">
        <v>261</v>
      </c>
      <c r="B16445" t="s">
        <v>8235</v>
      </c>
      <c r="C16445" t="s">
        <v>8237</v>
      </c>
      <c r="D16445">
        <v>11</v>
      </c>
      <c r="E16445" t="s">
        <v>81</v>
      </c>
      <c r="F16445" t="s">
        <v>204</v>
      </c>
      <c r="G16445">
        <v>11</v>
      </c>
      <c r="H16445" s="4" t="str">
        <f t="shared" si="512"/>
        <v>J031.A11</v>
      </c>
      <c r="I16445" s="4" t="str">
        <f t="shared" si="513"/>
        <v>CH211</v>
      </c>
    </row>
    <row r="16446" spans="1:9">
      <c r="A16446" t="s">
        <v>261</v>
      </c>
      <c r="B16446" t="s">
        <v>8235</v>
      </c>
      <c r="C16446" t="s">
        <v>8237</v>
      </c>
      <c r="D16446">
        <v>11</v>
      </c>
      <c r="F16446" t="s">
        <v>351</v>
      </c>
      <c r="G16446">
        <v>11</v>
      </c>
      <c r="H16446" s="4" t="str">
        <f t="shared" si="512"/>
        <v>J031.D11</v>
      </c>
      <c r="I16446" s="4">
        <f t="shared" si="513"/>
        <v>0</v>
      </c>
    </row>
    <row r="16447" spans="1:9">
      <c r="A16447" t="s">
        <v>261</v>
      </c>
      <c r="B16447" t="s">
        <v>8235</v>
      </c>
      <c r="C16447" t="s">
        <v>8237</v>
      </c>
      <c r="D16447">
        <v>11</v>
      </c>
      <c r="E16447" t="s">
        <v>69</v>
      </c>
      <c r="F16447" t="s">
        <v>253</v>
      </c>
      <c r="G16447">
        <v>11</v>
      </c>
      <c r="H16447" s="4" t="str">
        <f t="shared" si="512"/>
        <v>J031.C11</v>
      </c>
      <c r="I16447" s="4" t="str">
        <f t="shared" si="513"/>
        <v>CH212</v>
      </c>
    </row>
    <row r="16448" spans="1:9">
      <c r="A16448" t="s">
        <v>261</v>
      </c>
      <c r="B16448" t="s">
        <v>8235</v>
      </c>
      <c r="C16448" t="s">
        <v>8237</v>
      </c>
      <c r="D16448">
        <v>12</v>
      </c>
      <c r="E16448" t="s">
        <v>169</v>
      </c>
      <c r="F16448" t="s">
        <v>254</v>
      </c>
      <c r="G16448">
        <v>12</v>
      </c>
      <c r="H16448" s="4" t="str">
        <f t="shared" si="512"/>
        <v>J031.C12</v>
      </c>
      <c r="I16448" s="4" t="str">
        <f t="shared" si="513"/>
        <v>DGND</v>
      </c>
    </row>
    <row r="16449" spans="1:9">
      <c r="A16449" t="s">
        <v>261</v>
      </c>
      <c r="B16449" t="s">
        <v>8235</v>
      </c>
      <c r="C16449" t="s">
        <v>8237</v>
      </c>
      <c r="D16449">
        <v>12</v>
      </c>
      <c r="E16449" t="s">
        <v>169</v>
      </c>
      <c r="F16449" t="s">
        <v>205</v>
      </c>
      <c r="G16449">
        <v>12</v>
      </c>
      <c r="H16449" s="4" t="str">
        <f t="shared" si="512"/>
        <v>J031.A12</v>
      </c>
      <c r="I16449" s="4" t="str">
        <f t="shared" si="513"/>
        <v>DGND</v>
      </c>
    </row>
    <row r="16450" spans="1:9">
      <c r="A16450" t="s">
        <v>261</v>
      </c>
      <c r="B16450" t="s">
        <v>8235</v>
      </c>
      <c r="C16450" t="s">
        <v>8237</v>
      </c>
      <c r="D16450">
        <v>12</v>
      </c>
      <c r="F16450" t="s">
        <v>325</v>
      </c>
      <c r="G16450">
        <v>12</v>
      </c>
      <c r="H16450" s="4" t="str">
        <f t="shared" ref="H16450:H16513" si="514">CONCATENATE(C16450,".",F16450)</f>
        <v>J031.D12</v>
      </c>
      <c r="I16450" s="4">
        <f t="shared" ref="I16450:I16513" si="515">E16450</f>
        <v>0</v>
      </c>
    </row>
    <row r="16451" spans="1:9">
      <c r="A16451" t="s">
        <v>261</v>
      </c>
      <c r="B16451" t="s">
        <v>8235</v>
      </c>
      <c r="C16451" t="s">
        <v>8237</v>
      </c>
      <c r="D16451">
        <v>12</v>
      </c>
      <c r="E16451" t="s">
        <v>25</v>
      </c>
      <c r="F16451" t="s">
        <v>223</v>
      </c>
      <c r="G16451">
        <v>12</v>
      </c>
      <c r="H16451" s="4" t="str">
        <f t="shared" si="514"/>
        <v>J031.B12</v>
      </c>
      <c r="I16451" s="4" t="str">
        <f t="shared" si="515"/>
        <v>CH210</v>
      </c>
    </row>
    <row r="16452" spans="1:9">
      <c r="A16452" t="s">
        <v>261</v>
      </c>
      <c r="B16452" t="s">
        <v>8235</v>
      </c>
      <c r="C16452" t="s">
        <v>8237</v>
      </c>
      <c r="D16452">
        <v>13</v>
      </c>
      <c r="E16452" t="s">
        <v>43</v>
      </c>
      <c r="F16452" t="s">
        <v>206</v>
      </c>
      <c r="G16452">
        <v>13</v>
      </c>
      <c r="H16452" s="4" t="str">
        <f t="shared" si="514"/>
        <v>J031.A13</v>
      </c>
      <c r="I16452" s="4" t="str">
        <f t="shared" si="515"/>
        <v>CH208</v>
      </c>
    </row>
    <row r="16453" spans="1:9">
      <c r="A16453" t="s">
        <v>261</v>
      </c>
      <c r="B16453" t="s">
        <v>8235</v>
      </c>
      <c r="C16453" t="s">
        <v>8237</v>
      </c>
      <c r="D16453">
        <v>13</v>
      </c>
      <c r="E16453" t="s">
        <v>67</v>
      </c>
      <c r="F16453" t="s">
        <v>255</v>
      </c>
      <c r="G16453">
        <v>13</v>
      </c>
      <c r="H16453" s="4" t="str">
        <f t="shared" si="514"/>
        <v>J031.C13</v>
      </c>
      <c r="I16453" s="4" t="str">
        <f t="shared" si="515"/>
        <v>CH209</v>
      </c>
    </row>
    <row r="16454" spans="1:9">
      <c r="A16454" t="s">
        <v>261</v>
      </c>
      <c r="B16454" t="s">
        <v>8235</v>
      </c>
      <c r="C16454" t="s">
        <v>8237</v>
      </c>
      <c r="D16454">
        <v>13</v>
      </c>
      <c r="F16454" t="s">
        <v>313</v>
      </c>
      <c r="G16454">
        <v>13</v>
      </c>
      <c r="H16454" s="4" t="str">
        <f t="shared" si="514"/>
        <v>J031.D13</v>
      </c>
      <c r="I16454" s="4">
        <f t="shared" si="515"/>
        <v>0</v>
      </c>
    </row>
    <row r="16455" spans="1:9">
      <c r="A16455" t="s">
        <v>261</v>
      </c>
      <c r="B16455" t="s">
        <v>8235</v>
      </c>
      <c r="C16455" t="s">
        <v>8237</v>
      </c>
      <c r="D16455">
        <v>13</v>
      </c>
      <c r="E16455" t="s">
        <v>169</v>
      </c>
      <c r="F16455" t="s">
        <v>224</v>
      </c>
      <c r="G16455">
        <v>13</v>
      </c>
      <c r="H16455" s="4" t="str">
        <f t="shared" si="514"/>
        <v>J031.B13</v>
      </c>
      <c r="I16455" s="4" t="str">
        <f t="shared" si="515"/>
        <v>DGND</v>
      </c>
    </row>
    <row r="16456" spans="1:9">
      <c r="A16456" t="s">
        <v>261</v>
      </c>
      <c r="B16456" t="s">
        <v>8235</v>
      </c>
      <c r="C16456" t="s">
        <v>8237</v>
      </c>
      <c r="D16456">
        <v>14</v>
      </c>
      <c r="E16456" t="s">
        <v>169</v>
      </c>
      <c r="F16456" t="s">
        <v>7674</v>
      </c>
      <c r="G16456">
        <v>14</v>
      </c>
      <c r="H16456" s="4" t="str">
        <f t="shared" si="514"/>
        <v>J031.C14</v>
      </c>
      <c r="I16456" s="4" t="str">
        <f t="shared" si="515"/>
        <v>DGND</v>
      </c>
    </row>
    <row r="16457" spans="1:9">
      <c r="A16457" t="s">
        <v>261</v>
      </c>
      <c r="B16457" t="s">
        <v>8235</v>
      </c>
      <c r="C16457" t="s">
        <v>8237</v>
      </c>
      <c r="D16457">
        <v>14</v>
      </c>
      <c r="E16457" t="s">
        <v>169</v>
      </c>
      <c r="F16457" t="s">
        <v>207</v>
      </c>
      <c r="G16457">
        <v>14</v>
      </c>
      <c r="H16457" s="4" t="str">
        <f t="shared" si="514"/>
        <v>J031.A14</v>
      </c>
      <c r="I16457" s="4" t="str">
        <f t="shared" si="515"/>
        <v>DGND</v>
      </c>
    </row>
    <row r="16458" spans="1:9">
      <c r="A16458" t="s">
        <v>261</v>
      </c>
      <c r="B16458" t="s">
        <v>8235</v>
      </c>
      <c r="C16458" t="s">
        <v>8237</v>
      </c>
      <c r="D16458">
        <v>14</v>
      </c>
      <c r="F16458" t="s">
        <v>457</v>
      </c>
      <c r="G16458">
        <v>14</v>
      </c>
      <c r="H16458" s="4" t="str">
        <f t="shared" si="514"/>
        <v>J031.D14</v>
      </c>
      <c r="I16458" s="4">
        <f t="shared" si="515"/>
        <v>0</v>
      </c>
    </row>
    <row r="16459" spans="1:9">
      <c r="A16459" t="s">
        <v>261</v>
      </c>
      <c r="B16459" t="s">
        <v>8235</v>
      </c>
      <c r="C16459" t="s">
        <v>8237</v>
      </c>
      <c r="D16459">
        <v>14</v>
      </c>
      <c r="E16459" t="s">
        <v>92</v>
      </c>
      <c r="F16459" t="s">
        <v>225</v>
      </c>
      <c r="G16459">
        <v>14</v>
      </c>
      <c r="H16459" s="4" t="str">
        <f t="shared" si="514"/>
        <v>J031.B14</v>
      </c>
      <c r="I16459" s="4" t="str">
        <f t="shared" si="515"/>
        <v>CH207</v>
      </c>
    </row>
    <row r="16460" spans="1:9">
      <c r="A16460" t="s">
        <v>261</v>
      </c>
      <c r="B16460" t="s">
        <v>8235</v>
      </c>
      <c r="C16460" t="s">
        <v>8237</v>
      </c>
      <c r="D16460">
        <v>15</v>
      </c>
      <c r="E16460" t="s">
        <v>42</v>
      </c>
      <c r="F16460" t="s">
        <v>256</v>
      </c>
      <c r="G16460">
        <v>15</v>
      </c>
      <c r="H16460" s="4" t="str">
        <f t="shared" si="514"/>
        <v>J031.C15</v>
      </c>
      <c r="I16460" s="4" t="str">
        <f t="shared" si="515"/>
        <v>CH206</v>
      </c>
    </row>
    <row r="16461" spans="1:9">
      <c r="A16461" t="s">
        <v>261</v>
      </c>
      <c r="B16461" t="s">
        <v>8235</v>
      </c>
      <c r="C16461" t="s">
        <v>8237</v>
      </c>
      <c r="D16461">
        <v>15</v>
      </c>
      <c r="F16461" t="s">
        <v>907</v>
      </c>
      <c r="G16461">
        <v>15</v>
      </c>
      <c r="H16461" s="4" t="str">
        <f t="shared" si="514"/>
        <v>J031.D15</v>
      </c>
      <c r="I16461" s="4">
        <f t="shared" si="515"/>
        <v>0</v>
      </c>
    </row>
    <row r="16462" spans="1:9">
      <c r="A16462" t="s">
        <v>261</v>
      </c>
      <c r="B16462" t="s">
        <v>8235</v>
      </c>
      <c r="C16462" t="s">
        <v>8237</v>
      </c>
      <c r="D16462">
        <v>15</v>
      </c>
      <c r="E16462" t="s">
        <v>93</v>
      </c>
      <c r="F16462" t="s">
        <v>208</v>
      </c>
      <c r="G16462">
        <v>15</v>
      </c>
      <c r="H16462" s="4" t="str">
        <f t="shared" si="514"/>
        <v>J031.A15</v>
      </c>
      <c r="I16462" s="4" t="str">
        <f t="shared" si="515"/>
        <v>CH205</v>
      </c>
    </row>
    <row r="16463" spans="1:9">
      <c r="A16463" t="s">
        <v>261</v>
      </c>
      <c r="B16463" t="s">
        <v>8235</v>
      </c>
      <c r="C16463" t="s">
        <v>8237</v>
      </c>
      <c r="D16463">
        <v>15</v>
      </c>
      <c r="E16463" t="s">
        <v>169</v>
      </c>
      <c r="F16463" t="s">
        <v>226</v>
      </c>
      <c r="G16463">
        <v>15</v>
      </c>
      <c r="H16463" s="4" t="str">
        <f t="shared" si="514"/>
        <v>J031.B15</v>
      </c>
      <c r="I16463" s="4" t="str">
        <f t="shared" si="515"/>
        <v>DGND</v>
      </c>
    </row>
    <row r="16464" spans="1:9">
      <c r="A16464" t="s">
        <v>261</v>
      </c>
      <c r="B16464" t="s">
        <v>8235</v>
      </c>
      <c r="C16464" t="s">
        <v>8237</v>
      </c>
      <c r="D16464">
        <v>16</v>
      </c>
      <c r="E16464" t="s">
        <v>169</v>
      </c>
      <c r="F16464" t="s">
        <v>257</v>
      </c>
      <c r="G16464">
        <v>16</v>
      </c>
      <c r="H16464" s="4" t="str">
        <f t="shared" si="514"/>
        <v>J031.C16</v>
      </c>
      <c r="I16464" s="4" t="str">
        <f t="shared" si="515"/>
        <v>DGND</v>
      </c>
    </row>
    <row r="16465" spans="1:9">
      <c r="A16465" t="s">
        <v>261</v>
      </c>
      <c r="B16465" t="s">
        <v>8235</v>
      </c>
      <c r="C16465" t="s">
        <v>8237</v>
      </c>
      <c r="D16465">
        <v>16</v>
      </c>
      <c r="E16465" t="s">
        <v>169</v>
      </c>
      <c r="F16465" t="s">
        <v>209</v>
      </c>
      <c r="G16465">
        <v>16</v>
      </c>
      <c r="H16465" s="4" t="str">
        <f t="shared" si="514"/>
        <v>J031.A16</v>
      </c>
      <c r="I16465" s="4" t="str">
        <f t="shared" si="515"/>
        <v>DGND</v>
      </c>
    </row>
    <row r="16466" spans="1:9">
      <c r="A16466" t="s">
        <v>261</v>
      </c>
      <c r="B16466" t="s">
        <v>8235</v>
      </c>
      <c r="C16466" t="s">
        <v>8237</v>
      </c>
      <c r="D16466">
        <v>16</v>
      </c>
      <c r="E16466" t="s">
        <v>41</v>
      </c>
      <c r="F16466" t="s">
        <v>227</v>
      </c>
      <c r="G16466">
        <v>16</v>
      </c>
      <c r="H16466" s="4" t="str">
        <f t="shared" si="514"/>
        <v>J031.B16</v>
      </c>
      <c r="I16466" s="4" t="str">
        <f t="shared" si="515"/>
        <v>CH204</v>
      </c>
    </row>
    <row r="16467" spans="1:9">
      <c r="A16467" t="s">
        <v>261</v>
      </c>
      <c r="B16467" t="s">
        <v>8235</v>
      </c>
      <c r="C16467" t="s">
        <v>8237</v>
      </c>
      <c r="D16467">
        <v>16</v>
      </c>
      <c r="F16467" t="s">
        <v>449</v>
      </c>
      <c r="G16467">
        <v>16</v>
      </c>
      <c r="H16467" s="4" t="str">
        <f t="shared" si="514"/>
        <v>J031.D16</v>
      </c>
      <c r="I16467" s="4">
        <f t="shared" si="515"/>
        <v>0</v>
      </c>
    </row>
    <row r="16468" spans="1:9">
      <c r="A16468" t="s">
        <v>261</v>
      </c>
      <c r="B16468" t="s">
        <v>8235</v>
      </c>
      <c r="C16468" t="s">
        <v>8237</v>
      </c>
      <c r="D16468">
        <v>17</v>
      </c>
      <c r="E16468" t="s">
        <v>169</v>
      </c>
      <c r="F16468" t="s">
        <v>228</v>
      </c>
      <c r="G16468">
        <v>17</v>
      </c>
      <c r="H16468" s="4" t="str">
        <f t="shared" si="514"/>
        <v>J031.B17</v>
      </c>
      <c r="I16468" s="4" t="str">
        <f t="shared" si="515"/>
        <v>DGND</v>
      </c>
    </row>
    <row r="16469" spans="1:9">
      <c r="A16469" t="s">
        <v>261</v>
      </c>
      <c r="B16469" t="s">
        <v>8235</v>
      </c>
      <c r="C16469" t="s">
        <v>8237</v>
      </c>
      <c r="D16469">
        <v>17</v>
      </c>
      <c r="E16469" t="s">
        <v>7727</v>
      </c>
      <c r="F16469" t="s">
        <v>7679</v>
      </c>
      <c r="G16469">
        <v>17</v>
      </c>
      <c r="H16469" s="4" t="str">
        <f t="shared" si="514"/>
        <v>J031.C17</v>
      </c>
      <c r="I16469" s="4" t="str">
        <f t="shared" si="515"/>
        <v>CH203</v>
      </c>
    </row>
    <row r="16470" spans="1:9">
      <c r="A16470" t="s">
        <v>261</v>
      </c>
      <c r="B16470" t="s">
        <v>8235</v>
      </c>
      <c r="C16470" t="s">
        <v>8237</v>
      </c>
      <c r="D16470">
        <v>17</v>
      </c>
      <c r="F16470" t="s">
        <v>7677</v>
      </c>
      <c r="G16470">
        <v>17</v>
      </c>
      <c r="H16470" s="4" t="str">
        <f t="shared" si="514"/>
        <v>J031.D17</v>
      </c>
      <c r="I16470" s="4">
        <f t="shared" si="515"/>
        <v>0</v>
      </c>
    </row>
    <row r="16471" spans="1:9">
      <c r="A16471" t="s">
        <v>261</v>
      </c>
      <c r="B16471" t="s">
        <v>8235</v>
      </c>
      <c r="C16471" t="s">
        <v>8237</v>
      </c>
      <c r="D16471">
        <v>17</v>
      </c>
      <c r="E16471" t="s">
        <v>7728</v>
      </c>
      <c r="F16471" t="s">
        <v>210</v>
      </c>
      <c r="G16471">
        <v>17</v>
      </c>
      <c r="H16471" s="4" t="str">
        <f t="shared" si="514"/>
        <v>J031.A17</v>
      </c>
      <c r="I16471" s="4" t="str">
        <f t="shared" si="515"/>
        <v>CH202</v>
      </c>
    </row>
    <row r="16472" spans="1:9">
      <c r="A16472" t="s">
        <v>261</v>
      </c>
      <c r="B16472" t="s">
        <v>8235</v>
      </c>
      <c r="C16472" t="s">
        <v>8237</v>
      </c>
      <c r="D16472">
        <v>18</v>
      </c>
      <c r="E16472" t="s">
        <v>169</v>
      </c>
      <c r="F16472" t="s">
        <v>211</v>
      </c>
      <c r="G16472">
        <v>18</v>
      </c>
      <c r="H16472" s="4" t="str">
        <f t="shared" si="514"/>
        <v>J031.A18</v>
      </c>
      <c r="I16472" s="4" t="str">
        <f t="shared" si="515"/>
        <v>DGND</v>
      </c>
    </row>
    <row r="16473" spans="1:9">
      <c r="A16473" t="s">
        <v>261</v>
      </c>
      <c r="B16473" t="s">
        <v>8235</v>
      </c>
      <c r="C16473" t="s">
        <v>8237</v>
      </c>
      <c r="D16473">
        <v>18</v>
      </c>
      <c r="F16473" t="s">
        <v>910</v>
      </c>
      <c r="G16473">
        <v>18</v>
      </c>
      <c r="H16473" s="4" t="str">
        <f t="shared" si="514"/>
        <v>J031.D18</v>
      </c>
      <c r="I16473" s="4">
        <f t="shared" si="515"/>
        <v>0</v>
      </c>
    </row>
    <row r="16474" spans="1:9">
      <c r="A16474" t="s">
        <v>261</v>
      </c>
      <c r="B16474" t="s">
        <v>8235</v>
      </c>
      <c r="C16474" t="s">
        <v>8237</v>
      </c>
      <c r="D16474">
        <v>18</v>
      </c>
      <c r="E16474" t="s">
        <v>72</v>
      </c>
      <c r="F16474" t="s">
        <v>229</v>
      </c>
      <c r="G16474">
        <v>18</v>
      </c>
      <c r="H16474" s="4" t="str">
        <f t="shared" si="514"/>
        <v>J031.B18</v>
      </c>
      <c r="I16474" s="4" t="str">
        <f t="shared" si="515"/>
        <v>CH201</v>
      </c>
    </row>
    <row r="16475" spans="1:9">
      <c r="A16475" t="s">
        <v>261</v>
      </c>
      <c r="B16475" t="s">
        <v>8235</v>
      </c>
      <c r="C16475" t="s">
        <v>8237</v>
      </c>
      <c r="D16475">
        <v>18</v>
      </c>
      <c r="E16475" t="s">
        <v>169</v>
      </c>
      <c r="F16475" t="s">
        <v>258</v>
      </c>
      <c r="G16475">
        <v>18</v>
      </c>
      <c r="H16475" s="4" t="str">
        <f t="shared" si="514"/>
        <v>J031.C18</v>
      </c>
      <c r="I16475" s="4" t="str">
        <f t="shared" si="515"/>
        <v>DGND</v>
      </c>
    </row>
    <row r="16476" spans="1:9">
      <c r="A16476" t="s">
        <v>261</v>
      </c>
      <c r="B16476" t="s">
        <v>8235</v>
      </c>
      <c r="C16476" t="s">
        <v>8237</v>
      </c>
      <c r="D16476">
        <v>19</v>
      </c>
      <c r="E16476" t="s">
        <v>66</v>
      </c>
      <c r="F16476" t="s">
        <v>212</v>
      </c>
      <c r="G16476">
        <v>19</v>
      </c>
      <c r="H16476" s="4" t="str">
        <f t="shared" si="514"/>
        <v>J031.A19</v>
      </c>
      <c r="I16476" s="4" t="str">
        <f t="shared" si="515"/>
        <v>CH199</v>
      </c>
    </row>
    <row r="16477" spans="1:9">
      <c r="A16477" t="s">
        <v>261</v>
      </c>
      <c r="B16477" t="s">
        <v>8235</v>
      </c>
      <c r="C16477" t="s">
        <v>8237</v>
      </c>
      <c r="D16477">
        <v>19</v>
      </c>
      <c r="F16477" t="s">
        <v>912</v>
      </c>
      <c r="G16477">
        <v>19</v>
      </c>
      <c r="H16477" s="4" t="str">
        <f t="shared" si="514"/>
        <v>J031.D19</v>
      </c>
      <c r="I16477" s="4">
        <f t="shared" si="515"/>
        <v>0</v>
      </c>
    </row>
    <row r="16478" spans="1:9">
      <c r="A16478" t="s">
        <v>261</v>
      </c>
      <c r="B16478" t="s">
        <v>8235</v>
      </c>
      <c r="C16478" t="s">
        <v>8237</v>
      </c>
      <c r="D16478">
        <v>19</v>
      </c>
      <c r="E16478" t="s">
        <v>169</v>
      </c>
      <c r="F16478" t="s">
        <v>230</v>
      </c>
      <c r="G16478">
        <v>19</v>
      </c>
      <c r="H16478" s="4" t="str">
        <f t="shared" si="514"/>
        <v>J031.B19</v>
      </c>
      <c r="I16478" s="4" t="str">
        <f t="shared" si="515"/>
        <v>DGND</v>
      </c>
    </row>
    <row r="16479" spans="1:9">
      <c r="A16479" t="s">
        <v>261</v>
      </c>
      <c r="B16479" t="s">
        <v>8235</v>
      </c>
      <c r="C16479" t="s">
        <v>8237</v>
      </c>
      <c r="D16479">
        <v>19</v>
      </c>
      <c r="E16479" t="s">
        <v>62</v>
      </c>
      <c r="F16479" t="s">
        <v>259</v>
      </c>
      <c r="G16479">
        <v>19</v>
      </c>
      <c r="H16479" s="4" t="str">
        <f t="shared" si="514"/>
        <v>J031.C19</v>
      </c>
      <c r="I16479" s="4" t="str">
        <f t="shared" si="515"/>
        <v>CH200</v>
      </c>
    </row>
    <row r="16480" spans="1:9">
      <c r="A16480" t="s">
        <v>261</v>
      </c>
      <c r="B16480" t="s">
        <v>8235</v>
      </c>
      <c r="C16480" t="s">
        <v>8237</v>
      </c>
      <c r="D16480">
        <v>20</v>
      </c>
      <c r="E16480" t="s">
        <v>169</v>
      </c>
      <c r="F16480" t="s">
        <v>260</v>
      </c>
      <c r="G16480">
        <v>20</v>
      </c>
      <c r="H16480" s="4" t="str">
        <f t="shared" si="514"/>
        <v>J031.C20</v>
      </c>
      <c r="I16480" s="4" t="str">
        <f t="shared" si="515"/>
        <v>DGND</v>
      </c>
    </row>
    <row r="16481" spans="1:9">
      <c r="A16481" t="s">
        <v>261</v>
      </c>
      <c r="B16481" t="s">
        <v>8235</v>
      </c>
      <c r="C16481" t="s">
        <v>8237</v>
      </c>
      <c r="D16481">
        <v>20</v>
      </c>
      <c r="F16481" t="s">
        <v>7684</v>
      </c>
      <c r="G16481">
        <v>20</v>
      </c>
      <c r="H16481" s="4" t="str">
        <f t="shared" si="514"/>
        <v>J031.D20</v>
      </c>
      <c r="I16481" s="4">
        <f t="shared" si="515"/>
        <v>0</v>
      </c>
    </row>
    <row r="16482" spans="1:9">
      <c r="A16482" t="s">
        <v>261</v>
      </c>
      <c r="B16482" t="s">
        <v>8235</v>
      </c>
      <c r="C16482" t="s">
        <v>8237</v>
      </c>
      <c r="D16482">
        <v>20</v>
      </c>
      <c r="E16482" t="s">
        <v>16</v>
      </c>
      <c r="F16482" t="s">
        <v>7683</v>
      </c>
      <c r="G16482">
        <v>20</v>
      </c>
      <c r="H16482" s="4" t="str">
        <f t="shared" si="514"/>
        <v>J031.B20</v>
      </c>
      <c r="I16482" s="4" t="str">
        <f t="shared" si="515"/>
        <v>CH198</v>
      </c>
    </row>
    <row r="16483" spans="1:9">
      <c r="A16483" t="s">
        <v>261</v>
      </c>
      <c r="B16483" t="s">
        <v>8235</v>
      </c>
      <c r="C16483" t="s">
        <v>8237</v>
      </c>
      <c r="D16483">
        <v>20</v>
      </c>
      <c r="E16483" t="s">
        <v>169</v>
      </c>
      <c r="F16483" t="s">
        <v>7682</v>
      </c>
      <c r="G16483">
        <v>20</v>
      </c>
      <c r="H16483" s="4" t="str">
        <f t="shared" si="514"/>
        <v>J031.A20</v>
      </c>
      <c r="I16483" s="4" t="str">
        <f t="shared" si="515"/>
        <v>DGND</v>
      </c>
    </row>
    <row r="16484" spans="1:9">
      <c r="A16484" t="s">
        <v>261</v>
      </c>
      <c r="B16484" t="s">
        <v>8235</v>
      </c>
      <c r="C16484" t="s">
        <v>8237</v>
      </c>
      <c r="D16484">
        <v>21</v>
      </c>
      <c r="F16484" t="s">
        <v>7687</v>
      </c>
      <c r="G16484">
        <v>21</v>
      </c>
      <c r="H16484" s="4" t="str">
        <f t="shared" si="514"/>
        <v>J031.D21</v>
      </c>
      <c r="I16484" s="4">
        <f t="shared" si="515"/>
        <v>0</v>
      </c>
    </row>
    <row r="16485" spans="1:9">
      <c r="A16485" t="s">
        <v>261</v>
      </c>
      <c r="B16485" t="s">
        <v>8235</v>
      </c>
      <c r="C16485" t="s">
        <v>8237</v>
      </c>
      <c r="D16485">
        <v>21</v>
      </c>
      <c r="E16485" t="s">
        <v>15</v>
      </c>
      <c r="F16485" t="s">
        <v>7688</v>
      </c>
      <c r="G16485">
        <v>21</v>
      </c>
      <c r="H16485" s="4" t="str">
        <f t="shared" si="514"/>
        <v>J031.A21</v>
      </c>
      <c r="I16485" s="4" t="str">
        <f t="shared" si="515"/>
        <v>CH196</v>
      </c>
    </row>
    <row r="16486" spans="1:9">
      <c r="A16486" t="s">
        <v>261</v>
      </c>
      <c r="B16486" t="s">
        <v>8235</v>
      </c>
      <c r="C16486" t="s">
        <v>8237</v>
      </c>
      <c r="D16486">
        <v>21</v>
      </c>
      <c r="E16486" t="s">
        <v>63</v>
      </c>
      <c r="F16486" t="s">
        <v>7686</v>
      </c>
      <c r="G16486">
        <v>21</v>
      </c>
      <c r="H16486" s="4" t="str">
        <f t="shared" si="514"/>
        <v>J031.C21</v>
      </c>
      <c r="I16486" s="4" t="str">
        <f t="shared" si="515"/>
        <v>CH197</v>
      </c>
    </row>
    <row r="16487" spans="1:9">
      <c r="A16487" t="s">
        <v>261</v>
      </c>
      <c r="B16487" t="s">
        <v>8235</v>
      </c>
      <c r="C16487" t="s">
        <v>8237</v>
      </c>
      <c r="D16487">
        <v>21</v>
      </c>
      <c r="E16487" t="s">
        <v>169</v>
      </c>
      <c r="F16487" t="s">
        <v>7685</v>
      </c>
      <c r="G16487">
        <v>21</v>
      </c>
      <c r="H16487" s="4" t="str">
        <f t="shared" si="514"/>
        <v>J031.B21</v>
      </c>
      <c r="I16487" s="4" t="str">
        <f t="shared" si="515"/>
        <v>DGND</v>
      </c>
    </row>
    <row r="16488" spans="1:9">
      <c r="A16488" t="s">
        <v>261</v>
      </c>
      <c r="B16488" t="s">
        <v>8235</v>
      </c>
      <c r="C16488" t="s">
        <v>8237</v>
      </c>
      <c r="D16488">
        <v>22</v>
      </c>
      <c r="E16488" t="s">
        <v>65</v>
      </c>
      <c r="F16488" t="s">
        <v>7692</v>
      </c>
      <c r="G16488">
        <v>22</v>
      </c>
      <c r="H16488" s="4" t="str">
        <f t="shared" si="514"/>
        <v>J031.B22</v>
      </c>
      <c r="I16488" s="4" t="str">
        <f t="shared" si="515"/>
        <v>CH195</v>
      </c>
    </row>
    <row r="16489" spans="1:9">
      <c r="A16489" t="s">
        <v>261</v>
      </c>
      <c r="B16489" t="s">
        <v>8235</v>
      </c>
      <c r="C16489" t="s">
        <v>8237</v>
      </c>
      <c r="D16489">
        <v>22</v>
      </c>
      <c r="E16489" t="s">
        <v>169</v>
      </c>
      <c r="F16489" t="s">
        <v>7689</v>
      </c>
      <c r="G16489">
        <v>22</v>
      </c>
      <c r="H16489" s="4" t="str">
        <f t="shared" si="514"/>
        <v>J031.A22</v>
      </c>
      <c r="I16489" s="4" t="str">
        <f t="shared" si="515"/>
        <v>DGND</v>
      </c>
    </row>
    <row r="16490" spans="1:9">
      <c r="A16490" t="s">
        <v>261</v>
      </c>
      <c r="B16490" t="s">
        <v>8235</v>
      </c>
      <c r="C16490" t="s">
        <v>8237</v>
      </c>
      <c r="D16490">
        <v>22</v>
      </c>
      <c r="E16490" t="s">
        <v>169</v>
      </c>
      <c r="F16490" t="s">
        <v>7691</v>
      </c>
      <c r="G16490">
        <v>22</v>
      </c>
      <c r="H16490" s="4" t="str">
        <f t="shared" si="514"/>
        <v>J031.C22</v>
      </c>
      <c r="I16490" s="4" t="str">
        <f t="shared" si="515"/>
        <v>DGND</v>
      </c>
    </row>
    <row r="16491" spans="1:9">
      <c r="A16491" t="s">
        <v>261</v>
      </c>
      <c r="B16491" t="s">
        <v>8235</v>
      </c>
      <c r="C16491" t="s">
        <v>8237</v>
      </c>
      <c r="D16491">
        <v>22</v>
      </c>
      <c r="F16491" t="s">
        <v>7690</v>
      </c>
      <c r="G16491">
        <v>22</v>
      </c>
      <c r="H16491" s="4" t="str">
        <f t="shared" si="514"/>
        <v>J031.D22</v>
      </c>
      <c r="I16491" s="4">
        <f t="shared" si="515"/>
        <v>0</v>
      </c>
    </row>
    <row r="16492" spans="1:9">
      <c r="A16492" t="s">
        <v>261</v>
      </c>
      <c r="B16492" t="s">
        <v>8235</v>
      </c>
      <c r="C16492" t="s">
        <v>8237</v>
      </c>
      <c r="D16492">
        <v>23</v>
      </c>
      <c r="E16492" t="s">
        <v>94</v>
      </c>
      <c r="F16492" t="s">
        <v>7695</v>
      </c>
      <c r="G16492">
        <v>23</v>
      </c>
      <c r="H16492" s="4" t="str">
        <f t="shared" si="514"/>
        <v>J031.A23</v>
      </c>
      <c r="I16492" s="4" t="str">
        <f t="shared" si="515"/>
        <v>CH193</v>
      </c>
    </row>
    <row r="16493" spans="1:9">
      <c r="A16493" t="s">
        <v>261</v>
      </c>
      <c r="B16493" t="s">
        <v>8235</v>
      </c>
      <c r="C16493" t="s">
        <v>8237</v>
      </c>
      <c r="D16493">
        <v>23</v>
      </c>
      <c r="E16493" t="s">
        <v>169</v>
      </c>
      <c r="F16493" t="s">
        <v>7696</v>
      </c>
      <c r="G16493">
        <v>23</v>
      </c>
      <c r="H16493" s="4" t="str">
        <f t="shared" si="514"/>
        <v>J031.B23</v>
      </c>
      <c r="I16493" s="4" t="str">
        <f t="shared" si="515"/>
        <v>DGND</v>
      </c>
    </row>
    <row r="16494" spans="1:9">
      <c r="A16494" t="s">
        <v>261</v>
      </c>
      <c r="B16494" t="s">
        <v>8235</v>
      </c>
      <c r="C16494" t="s">
        <v>8237</v>
      </c>
      <c r="D16494">
        <v>23</v>
      </c>
      <c r="F16494" t="s">
        <v>7694</v>
      </c>
      <c r="G16494">
        <v>23</v>
      </c>
      <c r="H16494" s="4" t="str">
        <f t="shared" si="514"/>
        <v>J031.D23</v>
      </c>
      <c r="I16494" s="4">
        <f t="shared" si="515"/>
        <v>0</v>
      </c>
    </row>
    <row r="16495" spans="1:9">
      <c r="A16495" t="s">
        <v>261</v>
      </c>
      <c r="B16495" t="s">
        <v>8235</v>
      </c>
      <c r="C16495" t="s">
        <v>8237</v>
      </c>
      <c r="D16495">
        <v>23</v>
      </c>
      <c r="E16495" t="s">
        <v>64</v>
      </c>
      <c r="F16495" t="s">
        <v>7693</v>
      </c>
      <c r="G16495">
        <v>23</v>
      </c>
      <c r="H16495" s="4" t="str">
        <f t="shared" si="514"/>
        <v>J031.C23</v>
      </c>
      <c r="I16495" s="4" t="str">
        <f t="shared" si="515"/>
        <v>CH194</v>
      </c>
    </row>
    <row r="16496" spans="1:9">
      <c r="A16496" t="s">
        <v>261</v>
      </c>
      <c r="B16496" t="s">
        <v>8235</v>
      </c>
      <c r="C16496" t="s">
        <v>8237</v>
      </c>
      <c r="D16496">
        <v>24</v>
      </c>
      <c r="E16496" t="s">
        <v>148</v>
      </c>
      <c r="F16496" t="s">
        <v>7700</v>
      </c>
      <c r="G16496">
        <v>24</v>
      </c>
      <c r="H16496" s="4" t="str">
        <f t="shared" si="514"/>
        <v>J031.B24</v>
      </c>
      <c r="I16496" s="4" t="str">
        <f t="shared" si="515"/>
        <v>CH192</v>
      </c>
    </row>
    <row r="16497" spans="1:9">
      <c r="A16497" t="s">
        <v>261</v>
      </c>
      <c r="B16497" t="s">
        <v>8235</v>
      </c>
      <c r="C16497" t="s">
        <v>8237</v>
      </c>
      <c r="D16497">
        <v>24</v>
      </c>
      <c r="F16497" t="s">
        <v>7698</v>
      </c>
      <c r="G16497">
        <v>24</v>
      </c>
      <c r="H16497" s="4" t="str">
        <f t="shared" si="514"/>
        <v>J031.D24</v>
      </c>
      <c r="I16497" s="4">
        <f t="shared" si="515"/>
        <v>0</v>
      </c>
    </row>
    <row r="16498" spans="1:9">
      <c r="A16498" t="s">
        <v>261</v>
      </c>
      <c r="B16498" t="s">
        <v>8235</v>
      </c>
      <c r="C16498" t="s">
        <v>8237</v>
      </c>
      <c r="D16498">
        <v>24</v>
      </c>
      <c r="E16498" t="s">
        <v>169</v>
      </c>
      <c r="F16498" t="s">
        <v>7699</v>
      </c>
      <c r="G16498">
        <v>24</v>
      </c>
      <c r="H16498" s="4" t="str">
        <f t="shared" si="514"/>
        <v>J031.A24</v>
      </c>
      <c r="I16498" s="4" t="str">
        <f t="shared" si="515"/>
        <v>DGND</v>
      </c>
    </row>
    <row r="16499" spans="1:9">
      <c r="A16499" t="s">
        <v>261</v>
      </c>
      <c r="B16499" t="s">
        <v>8235</v>
      </c>
      <c r="C16499" t="s">
        <v>8237</v>
      </c>
      <c r="D16499">
        <v>24</v>
      </c>
      <c r="E16499" t="s">
        <v>169</v>
      </c>
      <c r="F16499" t="s">
        <v>7697</v>
      </c>
      <c r="G16499">
        <v>24</v>
      </c>
      <c r="H16499" s="4" t="str">
        <f t="shared" si="514"/>
        <v>J031.C24</v>
      </c>
      <c r="I16499" s="4" t="str">
        <f t="shared" si="515"/>
        <v>DGND</v>
      </c>
    </row>
    <row r="16500" spans="1:9">
      <c r="A16500" t="s">
        <v>261</v>
      </c>
      <c r="B16500" t="s">
        <v>8235</v>
      </c>
      <c r="C16500" t="s">
        <v>8238</v>
      </c>
      <c r="D16500">
        <v>1</v>
      </c>
      <c r="E16500" t="s">
        <v>996</v>
      </c>
      <c r="F16500" t="s">
        <v>246</v>
      </c>
      <c r="G16500">
        <v>1</v>
      </c>
      <c r="H16500" s="4" t="str">
        <f t="shared" si="514"/>
        <v>J032.C1</v>
      </c>
      <c r="I16500" s="4" t="str">
        <f t="shared" si="515"/>
        <v>U26</v>
      </c>
    </row>
    <row r="16501" spans="1:9">
      <c r="A16501" t="s">
        <v>261</v>
      </c>
      <c r="B16501" t="s">
        <v>8235</v>
      </c>
      <c r="C16501" t="s">
        <v>8238</v>
      </c>
      <c r="D16501">
        <v>1</v>
      </c>
      <c r="E16501" t="s">
        <v>994</v>
      </c>
      <c r="F16501" t="s">
        <v>195</v>
      </c>
      <c r="G16501">
        <v>1</v>
      </c>
      <c r="H16501" s="4" t="str">
        <f t="shared" si="514"/>
        <v>J032.A1</v>
      </c>
      <c r="I16501" s="4" t="str">
        <f t="shared" si="515"/>
        <v>U24</v>
      </c>
    </row>
    <row r="16502" spans="1:9">
      <c r="A16502" t="s">
        <v>261</v>
      </c>
      <c r="B16502" t="s">
        <v>8235</v>
      </c>
      <c r="C16502" t="s">
        <v>8238</v>
      </c>
      <c r="D16502">
        <v>1</v>
      </c>
      <c r="E16502" t="s">
        <v>995</v>
      </c>
      <c r="F16502" t="s">
        <v>402</v>
      </c>
      <c r="G16502">
        <v>1</v>
      </c>
      <c r="H16502" s="4" t="str">
        <f t="shared" si="514"/>
        <v>J032.D1</v>
      </c>
      <c r="I16502" s="4" t="str">
        <f t="shared" si="515"/>
        <v>U28</v>
      </c>
    </row>
    <row r="16503" spans="1:9">
      <c r="A16503" t="s">
        <v>261</v>
      </c>
      <c r="B16503" t="s">
        <v>8235</v>
      </c>
      <c r="C16503" t="s">
        <v>8238</v>
      </c>
      <c r="D16503">
        <v>1</v>
      </c>
      <c r="E16503" t="s">
        <v>169</v>
      </c>
      <c r="F16503" t="s">
        <v>213</v>
      </c>
      <c r="G16503">
        <v>1</v>
      </c>
      <c r="H16503" s="4" t="str">
        <f t="shared" si="514"/>
        <v>J032.B1</v>
      </c>
      <c r="I16503" s="4" t="str">
        <f t="shared" si="515"/>
        <v>DGND</v>
      </c>
    </row>
    <row r="16504" spans="1:9">
      <c r="A16504" t="s">
        <v>261</v>
      </c>
      <c r="B16504" t="s">
        <v>8235</v>
      </c>
      <c r="C16504" t="s">
        <v>8238</v>
      </c>
      <c r="D16504">
        <v>2</v>
      </c>
      <c r="E16504" t="s">
        <v>169</v>
      </c>
      <c r="F16504" t="s">
        <v>10</v>
      </c>
      <c r="G16504">
        <v>2</v>
      </c>
      <c r="H16504" s="4" t="str">
        <f t="shared" si="514"/>
        <v>J032.C2</v>
      </c>
      <c r="I16504" s="4" t="str">
        <f t="shared" si="515"/>
        <v>DGND</v>
      </c>
    </row>
    <row r="16505" spans="1:9">
      <c r="A16505" t="s">
        <v>261</v>
      </c>
      <c r="B16505" t="s">
        <v>8235</v>
      </c>
      <c r="C16505" t="s">
        <v>8238</v>
      </c>
      <c r="D16505">
        <v>2</v>
      </c>
      <c r="E16505" t="s">
        <v>997</v>
      </c>
      <c r="F16505" t="s">
        <v>362</v>
      </c>
      <c r="G16505">
        <v>2</v>
      </c>
      <c r="H16505" s="4" t="str">
        <f t="shared" si="514"/>
        <v>J032.D2</v>
      </c>
      <c r="I16505" s="4" t="str">
        <f t="shared" si="515"/>
        <v>U29</v>
      </c>
    </row>
    <row r="16506" spans="1:9">
      <c r="A16506" t="s">
        <v>261</v>
      </c>
      <c r="B16506" t="s">
        <v>8235</v>
      </c>
      <c r="C16506" t="s">
        <v>8238</v>
      </c>
      <c r="D16506">
        <v>2</v>
      </c>
      <c r="E16506" t="s">
        <v>169</v>
      </c>
      <c r="F16506" t="s">
        <v>196</v>
      </c>
      <c r="G16506">
        <v>2</v>
      </c>
      <c r="H16506" s="4" t="str">
        <f t="shared" si="514"/>
        <v>J032.A2</v>
      </c>
      <c r="I16506" s="4" t="str">
        <f t="shared" si="515"/>
        <v>DGND</v>
      </c>
    </row>
    <row r="16507" spans="1:9">
      <c r="A16507" t="s">
        <v>261</v>
      </c>
      <c r="B16507" t="s">
        <v>8235</v>
      </c>
      <c r="C16507" t="s">
        <v>8238</v>
      </c>
      <c r="D16507">
        <v>2</v>
      </c>
      <c r="E16507" t="s">
        <v>998</v>
      </c>
      <c r="F16507" t="s">
        <v>214</v>
      </c>
      <c r="G16507">
        <v>2</v>
      </c>
      <c r="H16507" s="4" t="str">
        <f t="shared" si="514"/>
        <v>J032.B2</v>
      </c>
      <c r="I16507" s="4" t="str">
        <f t="shared" si="515"/>
        <v>U25</v>
      </c>
    </row>
    <row r="16508" spans="1:9">
      <c r="A16508" t="s">
        <v>261</v>
      </c>
      <c r="B16508" t="s">
        <v>8235</v>
      </c>
      <c r="C16508" t="s">
        <v>8238</v>
      </c>
      <c r="D16508">
        <v>3</v>
      </c>
      <c r="E16508" t="s">
        <v>51</v>
      </c>
      <c r="F16508" t="s">
        <v>197</v>
      </c>
      <c r="G16508">
        <v>3</v>
      </c>
      <c r="H16508" s="4" t="str">
        <f t="shared" si="514"/>
        <v>J032.A3</v>
      </c>
      <c r="I16508" s="4" t="str">
        <f t="shared" si="515"/>
        <v>CH255</v>
      </c>
    </row>
    <row r="16509" spans="1:9">
      <c r="A16509" t="s">
        <v>261</v>
      </c>
      <c r="B16509" t="s">
        <v>8235</v>
      </c>
      <c r="C16509" t="s">
        <v>8238</v>
      </c>
      <c r="D16509">
        <v>3</v>
      </c>
      <c r="E16509" t="s">
        <v>999</v>
      </c>
      <c r="F16509" t="s">
        <v>7663</v>
      </c>
      <c r="G16509">
        <v>3</v>
      </c>
      <c r="H16509" s="4" t="str">
        <f t="shared" si="514"/>
        <v>J032.D3</v>
      </c>
      <c r="I16509" s="4" t="str">
        <f t="shared" si="515"/>
        <v>U30</v>
      </c>
    </row>
    <row r="16510" spans="1:9">
      <c r="A16510" t="s">
        <v>261</v>
      </c>
      <c r="B16510" t="s">
        <v>8235</v>
      </c>
      <c r="C16510" t="s">
        <v>8238</v>
      </c>
      <c r="D16510">
        <v>3</v>
      </c>
      <c r="E16510" t="s">
        <v>169</v>
      </c>
      <c r="F16510" t="s">
        <v>215</v>
      </c>
      <c r="G16510">
        <v>3</v>
      </c>
      <c r="H16510" s="4" t="str">
        <f t="shared" si="514"/>
        <v>J032.B3</v>
      </c>
      <c r="I16510" s="4" t="str">
        <f t="shared" si="515"/>
        <v>DGND</v>
      </c>
    </row>
    <row r="16511" spans="1:9">
      <c r="A16511" t="s">
        <v>261</v>
      </c>
      <c r="B16511" t="s">
        <v>8235</v>
      </c>
      <c r="C16511" t="s">
        <v>8238</v>
      </c>
      <c r="D16511">
        <v>3</v>
      </c>
      <c r="E16511" t="s">
        <v>1000</v>
      </c>
      <c r="F16511" t="s">
        <v>9</v>
      </c>
      <c r="G16511">
        <v>3</v>
      </c>
      <c r="H16511" s="4" t="str">
        <f t="shared" si="514"/>
        <v>J032.C3</v>
      </c>
      <c r="I16511" s="4" t="str">
        <f t="shared" si="515"/>
        <v>U27</v>
      </c>
    </row>
    <row r="16512" spans="1:9">
      <c r="A16512" t="s">
        <v>261</v>
      </c>
      <c r="B16512" t="s">
        <v>8235</v>
      </c>
      <c r="C16512" t="s">
        <v>8238</v>
      </c>
      <c r="D16512">
        <v>4</v>
      </c>
      <c r="E16512" t="s">
        <v>1001</v>
      </c>
      <c r="F16512" t="s">
        <v>364</v>
      </c>
      <c r="G16512">
        <v>4</v>
      </c>
      <c r="H16512" s="4" t="str">
        <f t="shared" si="514"/>
        <v>J032.D4</v>
      </c>
      <c r="I16512" s="4" t="str">
        <f t="shared" si="515"/>
        <v>U31</v>
      </c>
    </row>
    <row r="16513" spans="1:9">
      <c r="A16513" t="s">
        <v>261</v>
      </c>
      <c r="B16513" t="s">
        <v>8235</v>
      </c>
      <c r="C16513" t="s">
        <v>8238</v>
      </c>
      <c r="D16513">
        <v>4</v>
      </c>
      <c r="E16513" t="s">
        <v>28</v>
      </c>
      <c r="F16513" t="s">
        <v>216</v>
      </c>
      <c r="G16513">
        <v>4</v>
      </c>
      <c r="H16513" s="4" t="str">
        <f t="shared" si="514"/>
        <v>J032.B4</v>
      </c>
      <c r="I16513" s="4" t="str">
        <f t="shared" si="515"/>
        <v>CH254</v>
      </c>
    </row>
    <row r="16514" spans="1:9">
      <c r="A16514" t="s">
        <v>261</v>
      </c>
      <c r="B16514" t="s">
        <v>8235</v>
      </c>
      <c r="C16514" t="s">
        <v>8238</v>
      </c>
      <c r="D16514">
        <v>4</v>
      </c>
      <c r="E16514" t="s">
        <v>169</v>
      </c>
      <c r="F16514" t="s">
        <v>247</v>
      </c>
      <c r="G16514">
        <v>4</v>
      </c>
      <c r="H16514" s="4" t="str">
        <f t="shared" ref="H16514:H16577" si="516">CONCATENATE(C16514,".",F16514)</f>
        <v>J032.C4</v>
      </c>
      <c r="I16514" s="4" t="str">
        <f t="shared" ref="I16514:I16577" si="517">E16514</f>
        <v>DGND</v>
      </c>
    </row>
    <row r="16515" spans="1:9">
      <c r="A16515" t="s">
        <v>261</v>
      </c>
      <c r="B16515" t="s">
        <v>8235</v>
      </c>
      <c r="C16515" t="s">
        <v>8238</v>
      </c>
      <c r="D16515">
        <v>4</v>
      </c>
      <c r="E16515" t="s">
        <v>169</v>
      </c>
      <c r="F16515" t="s">
        <v>11</v>
      </c>
      <c r="G16515">
        <v>4</v>
      </c>
      <c r="H16515" s="4" t="str">
        <f t="shared" si="516"/>
        <v>J032.A4</v>
      </c>
      <c r="I16515" s="4" t="str">
        <f t="shared" si="517"/>
        <v>DGND</v>
      </c>
    </row>
    <row r="16516" spans="1:9">
      <c r="A16516" t="s">
        <v>261</v>
      </c>
      <c r="B16516" t="s">
        <v>8235</v>
      </c>
      <c r="C16516" t="s">
        <v>8238</v>
      </c>
      <c r="D16516">
        <v>5</v>
      </c>
      <c r="E16516" t="s">
        <v>14</v>
      </c>
      <c r="F16516" t="s">
        <v>12</v>
      </c>
      <c r="G16516">
        <v>5</v>
      </c>
      <c r="H16516" s="4" t="str">
        <f t="shared" si="516"/>
        <v>J032.C5</v>
      </c>
      <c r="I16516" s="4" t="str">
        <f t="shared" si="517"/>
        <v>CH253</v>
      </c>
    </row>
    <row r="16517" spans="1:9">
      <c r="A16517" t="s">
        <v>261</v>
      </c>
      <c r="B16517" t="s">
        <v>8235</v>
      </c>
      <c r="C16517" t="s">
        <v>8238</v>
      </c>
      <c r="D16517">
        <v>5</v>
      </c>
      <c r="E16517" t="s">
        <v>169</v>
      </c>
      <c r="F16517" t="s">
        <v>13</v>
      </c>
      <c r="G16517">
        <v>5</v>
      </c>
      <c r="H16517" s="4" t="str">
        <f t="shared" si="516"/>
        <v>J032.B5</v>
      </c>
      <c r="I16517" s="4" t="str">
        <f t="shared" si="517"/>
        <v>DGND</v>
      </c>
    </row>
    <row r="16518" spans="1:9">
      <c r="A16518" t="s">
        <v>261</v>
      </c>
      <c r="B16518" t="s">
        <v>8235</v>
      </c>
      <c r="C16518" t="s">
        <v>8238</v>
      </c>
      <c r="D16518">
        <v>5</v>
      </c>
      <c r="E16518" t="s">
        <v>169</v>
      </c>
      <c r="F16518" t="s">
        <v>404</v>
      </c>
      <c r="G16518">
        <v>5</v>
      </c>
      <c r="H16518" s="4" t="str">
        <f t="shared" si="516"/>
        <v>J032.D5</v>
      </c>
      <c r="I16518" s="4" t="str">
        <f t="shared" si="517"/>
        <v>DGND</v>
      </c>
    </row>
    <row r="16519" spans="1:9">
      <c r="A16519" t="s">
        <v>261</v>
      </c>
      <c r="B16519" t="s">
        <v>8235</v>
      </c>
      <c r="C16519" t="s">
        <v>8238</v>
      </c>
      <c r="D16519">
        <v>5</v>
      </c>
      <c r="E16519" t="s">
        <v>35</v>
      </c>
      <c r="F16519" t="s">
        <v>198</v>
      </c>
      <c r="G16519">
        <v>5</v>
      </c>
      <c r="H16519" s="4" t="str">
        <f t="shared" si="516"/>
        <v>J032.A5</v>
      </c>
      <c r="I16519" s="4" t="str">
        <f t="shared" si="517"/>
        <v>CH252</v>
      </c>
    </row>
    <row r="16520" spans="1:9">
      <c r="A16520" t="s">
        <v>261</v>
      </c>
      <c r="B16520" t="s">
        <v>8235</v>
      </c>
      <c r="C16520" t="s">
        <v>8238</v>
      </c>
      <c r="D16520">
        <v>6</v>
      </c>
      <c r="E16520" t="s">
        <v>169</v>
      </c>
      <c r="F16520" t="s">
        <v>199</v>
      </c>
      <c r="G16520">
        <v>6</v>
      </c>
      <c r="H16520" s="4" t="str">
        <f t="shared" si="516"/>
        <v>J032.A6</v>
      </c>
      <c r="I16520" s="4" t="str">
        <f t="shared" si="517"/>
        <v>DGND</v>
      </c>
    </row>
    <row r="16521" spans="1:9">
      <c r="A16521" t="s">
        <v>261</v>
      </c>
      <c r="B16521" t="s">
        <v>8235</v>
      </c>
      <c r="C16521" t="s">
        <v>8238</v>
      </c>
      <c r="D16521">
        <v>6</v>
      </c>
      <c r="F16521" t="s">
        <v>434</v>
      </c>
      <c r="G16521">
        <v>6</v>
      </c>
      <c r="H16521" s="4" t="str">
        <f t="shared" si="516"/>
        <v>J032.D6</v>
      </c>
      <c r="I16521" s="4">
        <f t="shared" si="517"/>
        <v>0</v>
      </c>
    </row>
    <row r="16522" spans="1:9">
      <c r="A16522" t="s">
        <v>261</v>
      </c>
      <c r="B16522" t="s">
        <v>8235</v>
      </c>
      <c r="C16522" t="s">
        <v>8238</v>
      </c>
      <c r="D16522">
        <v>6</v>
      </c>
      <c r="E16522" t="s">
        <v>50</v>
      </c>
      <c r="F16522" t="s">
        <v>217</v>
      </c>
      <c r="G16522">
        <v>6</v>
      </c>
      <c r="H16522" s="4" t="str">
        <f t="shared" si="516"/>
        <v>J032.B6</v>
      </c>
      <c r="I16522" s="4" t="str">
        <f t="shared" si="517"/>
        <v>CH251</v>
      </c>
    </row>
    <row r="16523" spans="1:9">
      <c r="A16523" t="s">
        <v>261</v>
      </c>
      <c r="B16523" t="s">
        <v>8235</v>
      </c>
      <c r="C16523" t="s">
        <v>8238</v>
      </c>
      <c r="D16523">
        <v>6</v>
      </c>
      <c r="E16523" t="s">
        <v>169</v>
      </c>
      <c r="F16523" t="s">
        <v>248</v>
      </c>
      <c r="G16523">
        <v>6</v>
      </c>
      <c r="H16523" s="4" t="str">
        <f t="shared" si="516"/>
        <v>J032.C6</v>
      </c>
      <c r="I16523" s="4" t="str">
        <f t="shared" si="517"/>
        <v>DGND</v>
      </c>
    </row>
    <row r="16524" spans="1:9">
      <c r="A16524" t="s">
        <v>261</v>
      </c>
      <c r="B16524" t="s">
        <v>8235</v>
      </c>
      <c r="C16524" t="s">
        <v>8238</v>
      </c>
      <c r="D16524">
        <v>7</v>
      </c>
      <c r="E16524" t="s">
        <v>169</v>
      </c>
      <c r="F16524" t="s">
        <v>435</v>
      </c>
      <c r="G16524">
        <v>7</v>
      </c>
      <c r="H16524" s="4" t="str">
        <f t="shared" si="516"/>
        <v>J032.D7</v>
      </c>
      <c r="I16524" s="4" t="str">
        <f t="shared" si="517"/>
        <v>DGND</v>
      </c>
    </row>
    <row r="16525" spans="1:9">
      <c r="A16525" t="s">
        <v>261</v>
      </c>
      <c r="B16525" t="s">
        <v>8235</v>
      </c>
      <c r="C16525" t="s">
        <v>8238</v>
      </c>
      <c r="D16525">
        <v>7</v>
      </c>
      <c r="E16525" t="s">
        <v>169</v>
      </c>
      <c r="F16525" t="s">
        <v>218</v>
      </c>
      <c r="G16525">
        <v>7</v>
      </c>
      <c r="H16525" s="4" t="str">
        <f t="shared" si="516"/>
        <v>J032.B7</v>
      </c>
      <c r="I16525" s="4" t="str">
        <f t="shared" si="517"/>
        <v>DGND</v>
      </c>
    </row>
    <row r="16526" spans="1:9">
      <c r="A16526" t="s">
        <v>261</v>
      </c>
      <c r="B16526" t="s">
        <v>8235</v>
      </c>
      <c r="C16526" t="s">
        <v>8238</v>
      </c>
      <c r="D16526">
        <v>7</v>
      </c>
      <c r="E16526" t="s">
        <v>30</v>
      </c>
      <c r="F16526" t="s">
        <v>200</v>
      </c>
      <c r="G16526">
        <v>7</v>
      </c>
      <c r="H16526" s="4" t="str">
        <f t="shared" si="516"/>
        <v>J032.A7</v>
      </c>
      <c r="I16526" s="4" t="str">
        <f t="shared" si="517"/>
        <v>CH249</v>
      </c>
    </row>
    <row r="16527" spans="1:9">
      <c r="A16527" t="s">
        <v>261</v>
      </c>
      <c r="B16527" t="s">
        <v>8235</v>
      </c>
      <c r="C16527" t="s">
        <v>8238</v>
      </c>
      <c r="D16527">
        <v>7</v>
      </c>
      <c r="E16527" t="s">
        <v>49</v>
      </c>
      <c r="F16527" t="s">
        <v>249</v>
      </c>
      <c r="G16527">
        <v>7</v>
      </c>
      <c r="H16527" s="4" t="str">
        <f t="shared" si="516"/>
        <v>J032.C7</v>
      </c>
      <c r="I16527" s="4" t="str">
        <f t="shared" si="517"/>
        <v>CH250</v>
      </c>
    </row>
    <row r="16528" spans="1:9">
      <c r="A16528" t="s">
        <v>261</v>
      </c>
      <c r="B16528" t="s">
        <v>8235</v>
      </c>
      <c r="C16528" t="s">
        <v>8238</v>
      </c>
      <c r="D16528">
        <v>8</v>
      </c>
      <c r="E16528" t="s">
        <v>36</v>
      </c>
      <c r="F16528" t="s">
        <v>219</v>
      </c>
      <c r="G16528">
        <v>8</v>
      </c>
      <c r="H16528" s="4" t="str">
        <f t="shared" si="516"/>
        <v>J032.B8</v>
      </c>
      <c r="I16528" s="4" t="str">
        <f t="shared" si="517"/>
        <v>CH248</v>
      </c>
    </row>
    <row r="16529" spans="1:9">
      <c r="A16529" t="s">
        <v>261</v>
      </c>
      <c r="B16529" t="s">
        <v>8235</v>
      </c>
      <c r="C16529" t="s">
        <v>8238</v>
      </c>
      <c r="D16529">
        <v>8</v>
      </c>
      <c r="E16529" t="s">
        <v>169</v>
      </c>
      <c r="F16529" t="s">
        <v>250</v>
      </c>
      <c r="G16529">
        <v>8</v>
      </c>
      <c r="H16529" s="4" t="str">
        <f t="shared" si="516"/>
        <v>J032.C8</v>
      </c>
      <c r="I16529" s="4" t="str">
        <f t="shared" si="517"/>
        <v>DGND</v>
      </c>
    </row>
    <row r="16530" spans="1:9">
      <c r="A16530" t="s">
        <v>261</v>
      </c>
      <c r="B16530" t="s">
        <v>8235</v>
      </c>
      <c r="C16530" t="s">
        <v>8238</v>
      </c>
      <c r="D16530">
        <v>8</v>
      </c>
      <c r="E16530" t="s">
        <v>169</v>
      </c>
      <c r="F16530" t="s">
        <v>201</v>
      </c>
      <c r="G16530">
        <v>8</v>
      </c>
      <c r="H16530" s="4" t="str">
        <f t="shared" si="516"/>
        <v>J032.A8</v>
      </c>
      <c r="I16530" s="4" t="str">
        <f t="shared" si="517"/>
        <v>DGND</v>
      </c>
    </row>
    <row r="16531" spans="1:9">
      <c r="A16531" t="s">
        <v>261</v>
      </c>
      <c r="B16531" t="s">
        <v>8235</v>
      </c>
      <c r="C16531" t="s">
        <v>8238</v>
      </c>
      <c r="D16531">
        <v>8</v>
      </c>
      <c r="F16531" t="s">
        <v>456</v>
      </c>
      <c r="G16531">
        <v>8</v>
      </c>
      <c r="H16531" s="4" t="str">
        <f t="shared" si="516"/>
        <v>J032.D8</v>
      </c>
      <c r="I16531" s="4">
        <f t="shared" si="517"/>
        <v>0</v>
      </c>
    </row>
    <row r="16532" spans="1:9">
      <c r="A16532" t="s">
        <v>261</v>
      </c>
      <c r="B16532" t="s">
        <v>8235</v>
      </c>
      <c r="C16532" t="s">
        <v>8238</v>
      </c>
      <c r="D16532">
        <v>9</v>
      </c>
      <c r="E16532" t="s">
        <v>27</v>
      </c>
      <c r="F16532" t="s">
        <v>202</v>
      </c>
      <c r="G16532">
        <v>9</v>
      </c>
      <c r="H16532" s="4" t="str">
        <f t="shared" si="516"/>
        <v>J032.A9</v>
      </c>
      <c r="I16532" s="4" t="str">
        <f t="shared" si="517"/>
        <v>CH246</v>
      </c>
    </row>
    <row r="16533" spans="1:9">
      <c r="A16533" t="s">
        <v>261</v>
      </c>
      <c r="B16533" t="s">
        <v>8235</v>
      </c>
      <c r="C16533" t="s">
        <v>8238</v>
      </c>
      <c r="D16533">
        <v>9</v>
      </c>
      <c r="E16533" t="s">
        <v>169</v>
      </c>
      <c r="F16533" t="s">
        <v>220</v>
      </c>
      <c r="G16533">
        <v>9</v>
      </c>
      <c r="H16533" s="4" t="str">
        <f t="shared" si="516"/>
        <v>J032.B9</v>
      </c>
      <c r="I16533" s="4" t="str">
        <f t="shared" si="517"/>
        <v>DGND</v>
      </c>
    </row>
    <row r="16534" spans="1:9">
      <c r="A16534" t="s">
        <v>261</v>
      </c>
      <c r="B16534" t="s">
        <v>8235</v>
      </c>
      <c r="C16534" t="s">
        <v>8238</v>
      </c>
      <c r="D16534">
        <v>9</v>
      </c>
      <c r="E16534" t="s">
        <v>31</v>
      </c>
      <c r="F16534" t="s">
        <v>251</v>
      </c>
      <c r="G16534">
        <v>9</v>
      </c>
      <c r="H16534" s="4" t="str">
        <f t="shared" si="516"/>
        <v>J032.C9</v>
      </c>
      <c r="I16534" s="4" t="str">
        <f t="shared" si="517"/>
        <v>CH247</v>
      </c>
    </row>
    <row r="16535" spans="1:9">
      <c r="A16535" t="s">
        <v>261</v>
      </c>
      <c r="B16535" t="s">
        <v>8235</v>
      </c>
      <c r="C16535" t="s">
        <v>8238</v>
      </c>
      <c r="D16535">
        <v>9</v>
      </c>
      <c r="F16535" t="s">
        <v>405</v>
      </c>
      <c r="G16535">
        <v>9</v>
      </c>
      <c r="H16535" s="4" t="str">
        <f t="shared" si="516"/>
        <v>J032.D9</v>
      </c>
      <c r="I16535" s="4">
        <f t="shared" si="517"/>
        <v>0</v>
      </c>
    </row>
    <row r="16536" spans="1:9">
      <c r="A16536" t="s">
        <v>261</v>
      </c>
      <c r="B16536" t="s">
        <v>8235</v>
      </c>
      <c r="C16536" t="s">
        <v>8238</v>
      </c>
      <c r="D16536">
        <v>10</v>
      </c>
      <c r="E16536" t="s">
        <v>169</v>
      </c>
      <c r="F16536" t="s">
        <v>252</v>
      </c>
      <c r="G16536">
        <v>10</v>
      </c>
      <c r="H16536" s="4" t="str">
        <f t="shared" si="516"/>
        <v>J032.C10</v>
      </c>
      <c r="I16536" s="4" t="str">
        <f t="shared" si="517"/>
        <v>DGND</v>
      </c>
    </row>
    <row r="16537" spans="1:9">
      <c r="A16537" t="s">
        <v>261</v>
      </c>
      <c r="B16537" t="s">
        <v>8235</v>
      </c>
      <c r="C16537" t="s">
        <v>8238</v>
      </c>
      <c r="D16537">
        <v>10</v>
      </c>
      <c r="E16537" t="s">
        <v>53</v>
      </c>
      <c r="F16537" t="s">
        <v>221</v>
      </c>
      <c r="G16537">
        <v>10</v>
      </c>
      <c r="H16537" s="4" t="str">
        <f t="shared" si="516"/>
        <v>J032.B10</v>
      </c>
      <c r="I16537" s="4" t="str">
        <f t="shared" si="517"/>
        <v>CH245</v>
      </c>
    </row>
    <row r="16538" spans="1:9">
      <c r="A16538" t="s">
        <v>261</v>
      </c>
      <c r="B16538" t="s">
        <v>8235</v>
      </c>
      <c r="C16538" t="s">
        <v>8238</v>
      </c>
      <c r="D16538">
        <v>10</v>
      </c>
      <c r="E16538" t="s">
        <v>169</v>
      </c>
      <c r="F16538" t="s">
        <v>203</v>
      </c>
      <c r="G16538">
        <v>10</v>
      </c>
      <c r="H16538" s="4" t="str">
        <f t="shared" si="516"/>
        <v>J032.A10</v>
      </c>
      <c r="I16538" s="4" t="str">
        <f t="shared" si="517"/>
        <v>DGND</v>
      </c>
    </row>
    <row r="16539" spans="1:9">
      <c r="A16539" t="s">
        <v>261</v>
      </c>
      <c r="B16539" t="s">
        <v>8235</v>
      </c>
      <c r="C16539" t="s">
        <v>8238</v>
      </c>
      <c r="D16539">
        <v>10</v>
      </c>
      <c r="F16539" t="s">
        <v>437</v>
      </c>
      <c r="G16539">
        <v>10</v>
      </c>
      <c r="H16539" s="4" t="str">
        <f t="shared" si="516"/>
        <v>J032.D10</v>
      </c>
      <c r="I16539" s="4">
        <f t="shared" si="517"/>
        <v>0</v>
      </c>
    </row>
    <row r="16540" spans="1:9">
      <c r="A16540" t="s">
        <v>261</v>
      </c>
      <c r="B16540" t="s">
        <v>8235</v>
      </c>
      <c r="C16540" t="s">
        <v>8238</v>
      </c>
      <c r="D16540">
        <v>11</v>
      </c>
      <c r="F16540" t="s">
        <v>351</v>
      </c>
      <c r="G16540">
        <v>11</v>
      </c>
      <c r="H16540" s="4" t="str">
        <f t="shared" si="516"/>
        <v>J032.D11</v>
      </c>
      <c r="I16540" s="4">
        <f t="shared" si="517"/>
        <v>0</v>
      </c>
    </row>
    <row r="16541" spans="1:9">
      <c r="A16541" t="s">
        <v>261</v>
      </c>
      <c r="B16541" t="s">
        <v>8235</v>
      </c>
      <c r="C16541" t="s">
        <v>8238</v>
      </c>
      <c r="D16541">
        <v>11</v>
      </c>
      <c r="E16541" t="s">
        <v>44</v>
      </c>
      <c r="F16541" t="s">
        <v>253</v>
      </c>
      <c r="G16541">
        <v>11</v>
      </c>
      <c r="H16541" s="4" t="str">
        <f t="shared" si="516"/>
        <v>J032.C11</v>
      </c>
      <c r="I16541" s="4" t="str">
        <f t="shared" si="517"/>
        <v>CH244</v>
      </c>
    </row>
    <row r="16542" spans="1:9">
      <c r="A16542" t="s">
        <v>261</v>
      </c>
      <c r="B16542" t="s">
        <v>8235</v>
      </c>
      <c r="C16542" t="s">
        <v>8238</v>
      </c>
      <c r="D16542">
        <v>11</v>
      </c>
      <c r="E16542" t="s">
        <v>169</v>
      </c>
      <c r="F16542" t="s">
        <v>222</v>
      </c>
      <c r="G16542">
        <v>11</v>
      </c>
      <c r="H16542" s="4" t="str">
        <f t="shared" si="516"/>
        <v>J032.B11</v>
      </c>
      <c r="I16542" s="4" t="str">
        <f t="shared" si="517"/>
        <v>DGND</v>
      </c>
    </row>
    <row r="16543" spans="1:9">
      <c r="A16543" t="s">
        <v>261</v>
      </c>
      <c r="B16543" t="s">
        <v>8235</v>
      </c>
      <c r="C16543" t="s">
        <v>8238</v>
      </c>
      <c r="D16543">
        <v>11</v>
      </c>
      <c r="E16543" t="s">
        <v>32</v>
      </c>
      <c r="F16543" t="s">
        <v>204</v>
      </c>
      <c r="G16543">
        <v>11</v>
      </c>
      <c r="H16543" s="4" t="str">
        <f t="shared" si="516"/>
        <v>J032.A11</v>
      </c>
      <c r="I16543" s="4" t="str">
        <f t="shared" si="517"/>
        <v>CH243</v>
      </c>
    </row>
    <row r="16544" spans="1:9">
      <c r="A16544" t="s">
        <v>261</v>
      </c>
      <c r="B16544" t="s">
        <v>8235</v>
      </c>
      <c r="C16544" t="s">
        <v>8238</v>
      </c>
      <c r="D16544">
        <v>12</v>
      </c>
      <c r="E16544" t="s">
        <v>169</v>
      </c>
      <c r="F16544" t="s">
        <v>205</v>
      </c>
      <c r="G16544">
        <v>12</v>
      </c>
      <c r="H16544" s="4" t="str">
        <f t="shared" si="516"/>
        <v>J032.A12</v>
      </c>
      <c r="I16544" s="4" t="str">
        <f t="shared" si="517"/>
        <v>DGND</v>
      </c>
    </row>
    <row r="16545" spans="1:9">
      <c r="A16545" t="s">
        <v>261</v>
      </c>
      <c r="B16545" t="s">
        <v>8235</v>
      </c>
      <c r="C16545" t="s">
        <v>8238</v>
      </c>
      <c r="D16545">
        <v>12</v>
      </c>
      <c r="F16545" t="s">
        <v>325</v>
      </c>
      <c r="G16545">
        <v>12</v>
      </c>
      <c r="H16545" s="4" t="str">
        <f t="shared" si="516"/>
        <v>J032.D12</v>
      </c>
      <c r="I16545" s="4">
        <f t="shared" si="517"/>
        <v>0</v>
      </c>
    </row>
    <row r="16546" spans="1:9">
      <c r="A16546" t="s">
        <v>261</v>
      </c>
      <c r="B16546" t="s">
        <v>8235</v>
      </c>
      <c r="C16546" t="s">
        <v>8238</v>
      </c>
      <c r="D16546">
        <v>12</v>
      </c>
      <c r="E16546" t="s">
        <v>169</v>
      </c>
      <c r="F16546" t="s">
        <v>254</v>
      </c>
      <c r="G16546">
        <v>12</v>
      </c>
      <c r="H16546" s="4" t="str">
        <f t="shared" si="516"/>
        <v>J032.C12</v>
      </c>
      <c r="I16546" s="4" t="str">
        <f t="shared" si="517"/>
        <v>DGND</v>
      </c>
    </row>
    <row r="16547" spans="1:9">
      <c r="A16547" t="s">
        <v>261</v>
      </c>
      <c r="B16547" t="s">
        <v>8235</v>
      </c>
      <c r="C16547" t="s">
        <v>8238</v>
      </c>
      <c r="D16547">
        <v>12</v>
      </c>
      <c r="E16547" t="s">
        <v>29</v>
      </c>
      <c r="F16547" t="s">
        <v>223</v>
      </c>
      <c r="G16547">
        <v>12</v>
      </c>
      <c r="H16547" s="4" t="str">
        <f t="shared" si="516"/>
        <v>J032.B12</v>
      </c>
      <c r="I16547" s="4" t="str">
        <f t="shared" si="517"/>
        <v>CH242</v>
      </c>
    </row>
    <row r="16548" spans="1:9">
      <c r="A16548" t="s">
        <v>261</v>
      </c>
      <c r="B16548" t="s">
        <v>8235</v>
      </c>
      <c r="C16548" t="s">
        <v>8238</v>
      </c>
      <c r="D16548">
        <v>13</v>
      </c>
      <c r="F16548" t="s">
        <v>313</v>
      </c>
      <c r="G16548">
        <v>13</v>
      </c>
      <c r="H16548" s="4" t="str">
        <f t="shared" si="516"/>
        <v>J032.D13</v>
      </c>
      <c r="I16548" s="4">
        <f t="shared" si="517"/>
        <v>0</v>
      </c>
    </row>
    <row r="16549" spans="1:9">
      <c r="A16549" t="s">
        <v>261</v>
      </c>
      <c r="B16549" t="s">
        <v>8235</v>
      </c>
      <c r="C16549" t="s">
        <v>8238</v>
      </c>
      <c r="D16549">
        <v>13</v>
      </c>
      <c r="E16549" t="s">
        <v>169</v>
      </c>
      <c r="F16549" t="s">
        <v>224</v>
      </c>
      <c r="G16549">
        <v>13</v>
      </c>
      <c r="H16549" s="4" t="str">
        <f t="shared" si="516"/>
        <v>J032.B13</v>
      </c>
      <c r="I16549" s="4" t="str">
        <f t="shared" si="517"/>
        <v>DGND</v>
      </c>
    </row>
    <row r="16550" spans="1:9">
      <c r="A16550" t="s">
        <v>261</v>
      </c>
      <c r="B16550" t="s">
        <v>8235</v>
      </c>
      <c r="C16550" t="s">
        <v>8238</v>
      </c>
      <c r="D16550">
        <v>13</v>
      </c>
      <c r="E16550" t="s">
        <v>52</v>
      </c>
      <c r="F16550" t="s">
        <v>255</v>
      </c>
      <c r="G16550">
        <v>13</v>
      </c>
      <c r="H16550" s="4" t="str">
        <f t="shared" si="516"/>
        <v>J032.C13</v>
      </c>
      <c r="I16550" s="4" t="str">
        <f t="shared" si="517"/>
        <v>CH241</v>
      </c>
    </row>
    <row r="16551" spans="1:9">
      <c r="A16551" t="s">
        <v>261</v>
      </c>
      <c r="B16551" t="s">
        <v>8235</v>
      </c>
      <c r="C16551" t="s">
        <v>8238</v>
      </c>
      <c r="D16551">
        <v>13</v>
      </c>
      <c r="E16551" t="s">
        <v>22</v>
      </c>
      <c r="F16551" t="s">
        <v>206</v>
      </c>
      <c r="G16551">
        <v>13</v>
      </c>
      <c r="H16551" s="4" t="str">
        <f t="shared" si="516"/>
        <v>J032.A13</v>
      </c>
      <c r="I16551" s="4" t="str">
        <f t="shared" si="517"/>
        <v>CH240</v>
      </c>
    </row>
    <row r="16552" spans="1:9">
      <c r="A16552" t="s">
        <v>261</v>
      </c>
      <c r="B16552" t="s">
        <v>8235</v>
      </c>
      <c r="C16552" t="s">
        <v>8238</v>
      </c>
      <c r="D16552">
        <v>14</v>
      </c>
      <c r="E16552" t="s">
        <v>169</v>
      </c>
      <c r="F16552" t="s">
        <v>207</v>
      </c>
      <c r="G16552">
        <v>14</v>
      </c>
      <c r="H16552" s="4" t="str">
        <f t="shared" si="516"/>
        <v>J032.A14</v>
      </c>
      <c r="I16552" s="4" t="str">
        <f t="shared" si="517"/>
        <v>DGND</v>
      </c>
    </row>
    <row r="16553" spans="1:9">
      <c r="A16553" t="s">
        <v>261</v>
      </c>
      <c r="B16553" t="s">
        <v>8235</v>
      </c>
      <c r="C16553" t="s">
        <v>8238</v>
      </c>
      <c r="D16553">
        <v>14</v>
      </c>
      <c r="F16553" t="s">
        <v>457</v>
      </c>
      <c r="G16553">
        <v>14</v>
      </c>
      <c r="H16553" s="4" t="str">
        <f t="shared" si="516"/>
        <v>J032.D14</v>
      </c>
      <c r="I16553" s="4">
        <f t="shared" si="517"/>
        <v>0</v>
      </c>
    </row>
    <row r="16554" spans="1:9">
      <c r="A16554" t="s">
        <v>261</v>
      </c>
      <c r="B16554" t="s">
        <v>8235</v>
      </c>
      <c r="C16554" t="s">
        <v>8238</v>
      </c>
      <c r="D16554">
        <v>14</v>
      </c>
      <c r="E16554" t="s">
        <v>169</v>
      </c>
      <c r="F16554" t="s">
        <v>7674</v>
      </c>
      <c r="G16554">
        <v>14</v>
      </c>
      <c r="H16554" s="4" t="str">
        <f t="shared" si="516"/>
        <v>J032.C14</v>
      </c>
      <c r="I16554" s="4" t="str">
        <f t="shared" si="517"/>
        <v>DGND</v>
      </c>
    </row>
    <row r="16555" spans="1:9">
      <c r="A16555" t="s">
        <v>261</v>
      </c>
      <c r="B16555" t="s">
        <v>8235</v>
      </c>
      <c r="C16555" t="s">
        <v>8238</v>
      </c>
      <c r="D16555">
        <v>14</v>
      </c>
      <c r="E16555" t="s">
        <v>47</v>
      </c>
      <c r="F16555" t="s">
        <v>225</v>
      </c>
      <c r="G16555">
        <v>14</v>
      </c>
      <c r="H16555" s="4" t="str">
        <f t="shared" si="516"/>
        <v>J032.B14</v>
      </c>
      <c r="I16555" s="4" t="str">
        <f t="shared" si="517"/>
        <v>CH239</v>
      </c>
    </row>
    <row r="16556" spans="1:9">
      <c r="A16556" t="s">
        <v>261</v>
      </c>
      <c r="B16556" t="s">
        <v>8235</v>
      </c>
      <c r="C16556" t="s">
        <v>8238</v>
      </c>
      <c r="D16556">
        <v>15</v>
      </c>
      <c r="E16556" t="s">
        <v>21</v>
      </c>
      <c r="F16556" t="s">
        <v>256</v>
      </c>
      <c r="G16556">
        <v>15</v>
      </c>
      <c r="H16556" s="4" t="str">
        <f t="shared" si="516"/>
        <v>J032.C15</v>
      </c>
      <c r="I16556" s="4" t="str">
        <f t="shared" si="517"/>
        <v>CH238</v>
      </c>
    </row>
    <row r="16557" spans="1:9">
      <c r="A16557" t="s">
        <v>261</v>
      </c>
      <c r="B16557" t="s">
        <v>8235</v>
      </c>
      <c r="C16557" t="s">
        <v>8238</v>
      </c>
      <c r="D16557">
        <v>15</v>
      </c>
      <c r="E16557" t="s">
        <v>169</v>
      </c>
      <c r="F16557" t="s">
        <v>226</v>
      </c>
      <c r="G16557">
        <v>15</v>
      </c>
      <c r="H16557" s="4" t="str">
        <f t="shared" si="516"/>
        <v>J032.B15</v>
      </c>
      <c r="I16557" s="4" t="str">
        <f t="shared" si="517"/>
        <v>DGND</v>
      </c>
    </row>
    <row r="16558" spans="1:9">
      <c r="A16558" t="s">
        <v>261</v>
      </c>
      <c r="B16558" t="s">
        <v>8235</v>
      </c>
      <c r="C16558" t="s">
        <v>8238</v>
      </c>
      <c r="D16558">
        <v>15</v>
      </c>
      <c r="E16558" t="s">
        <v>73</v>
      </c>
      <c r="F16558" t="s">
        <v>208</v>
      </c>
      <c r="G16558">
        <v>15</v>
      </c>
      <c r="H16558" s="4" t="str">
        <f t="shared" si="516"/>
        <v>J032.A15</v>
      </c>
      <c r="I16558" s="4" t="str">
        <f t="shared" si="517"/>
        <v>CH237</v>
      </c>
    </row>
    <row r="16559" spans="1:9">
      <c r="A16559" t="s">
        <v>261</v>
      </c>
      <c r="B16559" t="s">
        <v>8235</v>
      </c>
      <c r="C16559" t="s">
        <v>8238</v>
      </c>
      <c r="D16559">
        <v>15</v>
      </c>
      <c r="F16559" t="s">
        <v>907</v>
      </c>
      <c r="G16559">
        <v>15</v>
      </c>
      <c r="H16559" s="4" t="str">
        <f t="shared" si="516"/>
        <v>J032.D15</v>
      </c>
      <c r="I16559" s="4">
        <f t="shared" si="517"/>
        <v>0</v>
      </c>
    </row>
    <row r="16560" spans="1:9">
      <c r="A16560" t="s">
        <v>261</v>
      </c>
      <c r="B16560" t="s">
        <v>8235</v>
      </c>
      <c r="C16560" t="s">
        <v>8238</v>
      </c>
      <c r="D16560">
        <v>16</v>
      </c>
      <c r="E16560" t="s">
        <v>20</v>
      </c>
      <c r="F16560" t="s">
        <v>227</v>
      </c>
      <c r="G16560">
        <v>16</v>
      </c>
      <c r="H16560" s="4" t="str">
        <f t="shared" si="516"/>
        <v>J032.B16</v>
      </c>
      <c r="I16560" s="4" t="str">
        <f t="shared" si="517"/>
        <v>CH236</v>
      </c>
    </row>
    <row r="16561" spans="1:9">
      <c r="A16561" t="s">
        <v>261</v>
      </c>
      <c r="B16561" t="s">
        <v>8235</v>
      </c>
      <c r="C16561" t="s">
        <v>8238</v>
      </c>
      <c r="D16561">
        <v>16</v>
      </c>
      <c r="F16561" t="s">
        <v>449</v>
      </c>
      <c r="G16561">
        <v>16</v>
      </c>
      <c r="H16561" s="4" t="str">
        <f t="shared" si="516"/>
        <v>J032.D16</v>
      </c>
      <c r="I16561" s="4">
        <f t="shared" si="517"/>
        <v>0</v>
      </c>
    </row>
    <row r="16562" spans="1:9">
      <c r="A16562" t="s">
        <v>261</v>
      </c>
      <c r="B16562" t="s">
        <v>8235</v>
      </c>
      <c r="C16562" t="s">
        <v>8238</v>
      </c>
      <c r="D16562">
        <v>16</v>
      </c>
      <c r="E16562" t="s">
        <v>169</v>
      </c>
      <c r="F16562" t="s">
        <v>209</v>
      </c>
      <c r="G16562">
        <v>16</v>
      </c>
      <c r="H16562" s="4" t="str">
        <f t="shared" si="516"/>
        <v>J032.A16</v>
      </c>
      <c r="I16562" s="4" t="str">
        <f t="shared" si="517"/>
        <v>DGND</v>
      </c>
    </row>
    <row r="16563" spans="1:9">
      <c r="A16563" t="s">
        <v>261</v>
      </c>
      <c r="B16563" t="s">
        <v>8235</v>
      </c>
      <c r="C16563" t="s">
        <v>8238</v>
      </c>
      <c r="D16563">
        <v>16</v>
      </c>
      <c r="E16563" t="s">
        <v>169</v>
      </c>
      <c r="F16563" t="s">
        <v>257</v>
      </c>
      <c r="G16563">
        <v>16</v>
      </c>
      <c r="H16563" s="4" t="str">
        <f t="shared" si="516"/>
        <v>J032.C16</v>
      </c>
      <c r="I16563" s="4" t="str">
        <f t="shared" si="517"/>
        <v>DGND</v>
      </c>
    </row>
    <row r="16564" spans="1:9">
      <c r="A16564" t="s">
        <v>261</v>
      </c>
      <c r="B16564" t="s">
        <v>8235</v>
      </c>
      <c r="C16564" t="s">
        <v>8238</v>
      </c>
      <c r="D16564">
        <v>17</v>
      </c>
      <c r="E16564" t="s">
        <v>169</v>
      </c>
      <c r="F16564" t="s">
        <v>228</v>
      </c>
      <c r="G16564">
        <v>17</v>
      </c>
      <c r="H16564" s="4" t="str">
        <f t="shared" si="516"/>
        <v>J032.B17</v>
      </c>
      <c r="I16564" s="4" t="str">
        <f t="shared" si="517"/>
        <v>DGND</v>
      </c>
    </row>
    <row r="16565" spans="1:9">
      <c r="A16565" t="s">
        <v>261</v>
      </c>
      <c r="B16565" t="s">
        <v>8235</v>
      </c>
      <c r="C16565" t="s">
        <v>8238</v>
      </c>
      <c r="D16565">
        <v>17</v>
      </c>
      <c r="F16565" t="s">
        <v>7677</v>
      </c>
      <c r="G16565">
        <v>17</v>
      </c>
      <c r="H16565" s="4" t="str">
        <f t="shared" si="516"/>
        <v>J032.D17</v>
      </c>
      <c r="I16565" s="4">
        <f t="shared" si="517"/>
        <v>0</v>
      </c>
    </row>
    <row r="16566" spans="1:9">
      <c r="A16566" t="s">
        <v>261</v>
      </c>
      <c r="B16566" t="s">
        <v>8235</v>
      </c>
      <c r="C16566" t="s">
        <v>8238</v>
      </c>
      <c r="D16566">
        <v>17</v>
      </c>
      <c r="E16566" t="s">
        <v>48</v>
      </c>
      <c r="F16566" t="s">
        <v>210</v>
      </c>
      <c r="G16566">
        <v>17</v>
      </c>
      <c r="H16566" s="4" t="str">
        <f t="shared" si="516"/>
        <v>J032.A17</v>
      </c>
      <c r="I16566" s="4" t="str">
        <f t="shared" si="517"/>
        <v>CH234</v>
      </c>
    </row>
    <row r="16567" spans="1:9">
      <c r="A16567" t="s">
        <v>261</v>
      </c>
      <c r="B16567" t="s">
        <v>8235</v>
      </c>
      <c r="C16567" t="s">
        <v>8238</v>
      </c>
      <c r="D16567">
        <v>17</v>
      </c>
      <c r="E16567" t="s">
        <v>74</v>
      </c>
      <c r="F16567" t="s">
        <v>7679</v>
      </c>
      <c r="G16567">
        <v>17</v>
      </c>
      <c r="H16567" s="4" t="str">
        <f t="shared" si="516"/>
        <v>J032.C17</v>
      </c>
      <c r="I16567" s="4" t="str">
        <f t="shared" si="517"/>
        <v>CH235</v>
      </c>
    </row>
    <row r="16568" spans="1:9">
      <c r="A16568" t="s">
        <v>261</v>
      </c>
      <c r="B16568" t="s">
        <v>8235</v>
      </c>
      <c r="C16568" t="s">
        <v>8238</v>
      </c>
      <c r="D16568">
        <v>18</v>
      </c>
      <c r="E16568" t="s">
        <v>169</v>
      </c>
      <c r="F16568" t="s">
        <v>258</v>
      </c>
      <c r="G16568">
        <v>18</v>
      </c>
      <c r="H16568" s="4" t="str">
        <f t="shared" si="516"/>
        <v>J032.C18</v>
      </c>
      <c r="I16568" s="4" t="str">
        <f t="shared" si="517"/>
        <v>DGND</v>
      </c>
    </row>
    <row r="16569" spans="1:9">
      <c r="A16569" t="s">
        <v>261</v>
      </c>
      <c r="B16569" t="s">
        <v>8235</v>
      </c>
      <c r="C16569" t="s">
        <v>8238</v>
      </c>
      <c r="D16569">
        <v>18</v>
      </c>
      <c r="E16569" t="s">
        <v>75</v>
      </c>
      <c r="F16569" t="s">
        <v>229</v>
      </c>
      <c r="G16569">
        <v>18</v>
      </c>
      <c r="H16569" s="4" t="str">
        <f t="shared" si="516"/>
        <v>J032.B18</v>
      </c>
      <c r="I16569" s="4" t="str">
        <f t="shared" si="517"/>
        <v>CH233</v>
      </c>
    </row>
    <row r="16570" spans="1:9">
      <c r="A16570" t="s">
        <v>261</v>
      </c>
      <c r="B16570" t="s">
        <v>8235</v>
      </c>
      <c r="C16570" t="s">
        <v>8238</v>
      </c>
      <c r="D16570">
        <v>18</v>
      </c>
      <c r="F16570" t="s">
        <v>910</v>
      </c>
      <c r="G16570">
        <v>18</v>
      </c>
      <c r="H16570" s="4" t="str">
        <f t="shared" si="516"/>
        <v>J032.D18</v>
      </c>
      <c r="I16570" s="4">
        <f t="shared" si="517"/>
        <v>0</v>
      </c>
    </row>
    <row r="16571" spans="1:9">
      <c r="A16571" t="s">
        <v>261</v>
      </c>
      <c r="B16571" t="s">
        <v>8235</v>
      </c>
      <c r="C16571" t="s">
        <v>8238</v>
      </c>
      <c r="D16571">
        <v>18</v>
      </c>
      <c r="E16571" t="s">
        <v>169</v>
      </c>
      <c r="F16571" t="s">
        <v>211</v>
      </c>
      <c r="G16571">
        <v>18</v>
      </c>
      <c r="H16571" s="4" t="str">
        <f t="shared" si="516"/>
        <v>J032.A18</v>
      </c>
      <c r="I16571" s="4" t="str">
        <f t="shared" si="517"/>
        <v>DGND</v>
      </c>
    </row>
    <row r="16572" spans="1:9">
      <c r="A16572" t="s">
        <v>261</v>
      </c>
      <c r="B16572" t="s">
        <v>8235</v>
      </c>
      <c r="C16572" t="s">
        <v>8238</v>
      </c>
      <c r="D16572">
        <v>19</v>
      </c>
      <c r="F16572" t="s">
        <v>912</v>
      </c>
      <c r="G16572">
        <v>19</v>
      </c>
      <c r="H16572" s="4" t="str">
        <f t="shared" si="516"/>
        <v>J032.D19</v>
      </c>
      <c r="I16572" s="4">
        <f t="shared" si="517"/>
        <v>0</v>
      </c>
    </row>
    <row r="16573" spans="1:9">
      <c r="A16573" t="s">
        <v>261</v>
      </c>
      <c r="B16573" t="s">
        <v>8235</v>
      </c>
      <c r="C16573" t="s">
        <v>8238</v>
      </c>
      <c r="D16573">
        <v>19</v>
      </c>
      <c r="E16573" t="s">
        <v>169</v>
      </c>
      <c r="F16573" t="s">
        <v>230</v>
      </c>
      <c r="G16573">
        <v>19</v>
      </c>
      <c r="H16573" s="4" t="str">
        <f t="shared" si="516"/>
        <v>J032.B19</v>
      </c>
      <c r="I16573" s="4" t="str">
        <f t="shared" si="517"/>
        <v>DGND</v>
      </c>
    </row>
    <row r="16574" spans="1:9">
      <c r="A16574" t="s">
        <v>261</v>
      </c>
      <c r="B16574" t="s">
        <v>8235</v>
      </c>
      <c r="C16574" t="s">
        <v>8238</v>
      </c>
      <c r="D16574">
        <v>19</v>
      </c>
      <c r="E16574" t="s">
        <v>60</v>
      </c>
      <c r="F16574" t="s">
        <v>212</v>
      </c>
      <c r="G16574">
        <v>19</v>
      </c>
      <c r="H16574" s="4" t="str">
        <f t="shared" si="516"/>
        <v>J032.A19</v>
      </c>
      <c r="I16574" s="4" t="str">
        <f t="shared" si="517"/>
        <v>CH231</v>
      </c>
    </row>
    <row r="16575" spans="1:9">
      <c r="A16575" t="s">
        <v>261</v>
      </c>
      <c r="B16575" t="s">
        <v>8235</v>
      </c>
      <c r="C16575" t="s">
        <v>8238</v>
      </c>
      <c r="D16575">
        <v>19</v>
      </c>
      <c r="E16575" t="s">
        <v>61</v>
      </c>
      <c r="F16575" t="s">
        <v>259</v>
      </c>
      <c r="G16575">
        <v>19</v>
      </c>
      <c r="H16575" s="4" t="str">
        <f t="shared" si="516"/>
        <v>J032.C19</v>
      </c>
      <c r="I16575" s="4" t="str">
        <f t="shared" si="517"/>
        <v>CH232</v>
      </c>
    </row>
    <row r="16576" spans="1:9">
      <c r="A16576" t="s">
        <v>261</v>
      </c>
      <c r="B16576" t="s">
        <v>8235</v>
      </c>
      <c r="C16576" t="s">
        <v>8238</v>
      </c>
      <c r="D16576">
        <v>20</v>
      </c>
      <c r="E16576" t="s">
        <v>19</v>
      </c>
      <c r="F16576" t="s">
        <v>7683</v>
      </c>
      <c r="G16576">
        <v>20</v>
      </c>
      <c r="H16576" s="4" t="str">
        <f t="shared" si="516"/>
        <v>J032.B20</v>
      </c>
      <c r="I16576" s="4" t="str">
        <f t="shared" si="517"/>
        <v>CH230</v>
      </c>
    </row>
    <row r="16577" spans="1:9">
      <c r="A16577" t="s">
        <v>261</v>
      </c>
      <c r="B16577" t="s">
        <v>8235</v>
      </c>
      <c r="C16577" t="s">
        <v>8238</v>
      </c>
      <c r="D16577">
        <v>20</v>
      </c>
      <c r="E16577" t="s">
        <v>169</v>
      </c>
      <c r="F16577" t="s">
        <v>7682</v>
      </c>
      <c r="G16577">
        <v>20</v>
      </c>
      <c r="H16577" s="4" t="str">
        <f t="shared" si="516"/>
        <v>J032.A20</v>
      </c>
      <c r="I16577" s="4" t="str">
        <f t="shared" si="517"/>
        <v>DGND</v>
      </c>
    </row>
    <row r="16578" spans="1:9">
      <c r="A16578" t="s">
        <v>261</v>
      </c>
      <c r="B16578" t="s">
        <v>8235</v>
      </c>
      <c r="C16578" t="s">
        <v>8238</v>
      </c>
      <c r="D16578">
        <v>20</v>
      </c>
      <c r="F16578" t="s">
        <v>7684</v>
      </c>
      <c r="G16578">
        <v>20</v>
      </c>
      <c r="H16578" s="4" t="str">
        <f t="shared" ref="H16578:H16641" si="518">CONCATENATE(C16578,".",F16578)</f>
        <v>J032.D20</v>
      </c>
      <c r="I16578" s="4">
        <f t="shared" ref="I16578:I16641" si="519">E16578</f>
        <v>0</v>
      </c>
    </row>
    <row r="16579" spans="1:9">
      <c r="A16579" t="s">
        <v>261</v>
      </c>
      <c r="B16579" t="s">
        <v>8235</v>
      </c>
      <c r="C16579" t="s">
        <v>8238</v>
      </c>
      <c r="D16579">
        <v>20</v>
      </c>
      <c r="E16579" t="s">
        <v>169</v>
      </c>
      <c r="F16579" t="s">
        <v>260</v>
      </c>
      <c r="G16579">
        <v>20</v>
      </c>
      <c r="H16579" s="4" t="str">
        <f t="shared" si="518"/>
        <v>J032.C20</v>
      </c>
      <c r="I16579" s="4" t="str">
        <f t="shared" si="519"/>
        <v>DGND</v>
      </c>
    </row>
    <row r="16580" spans="1:9">
      <c r="A16580" t="s">
        <v>261</v>
      </c>
      <c r="B16580" t="s">
        <v>8235</v>
      </c>
      <c r="C16580" t="s">
        <v>8238</v>
      </c>
      <c r="D16580">
        <v>21</v>
      </c>
      <c r="E16580" t="s">
        <v>18</v>
      </c>
      <c r="F16580" t="s">
        <v>7688</v>
      </c>
      <c r="G16580">
        <v>21</v>
      </c>
      <c r="H16580" s="4" t="str">
        <f t="shared" si="518"/>
        <v>J032.A21</v>
      </c>
      <c r="I16580" s="4" t="str">
        <f t="shared" si="519"/>
        <v>CH228</v>
      </c>
    </row>
    <row r="16581" spans="1:9">
      <c r="A16581" t="s">
        <v>261</v>
      </c>
      <c r="B16581" t="s">
        <v>8235</v>
      </c>
      <c r="C16581" t="s">
        <v>8238</v>
      </c>
      <c r="D16581">
        <v>21</v>
      </c>
      <c r="E16581" t="s">
        <v>76</v>
      </c>
      <c r="F16581" t="s">
        <v>7686</v>
      </c>
      <c r="G16581">
        <v>21</v>
      </c>
      <c r="H16581" s="4" t="str">
        <f t="shared" si="518"/>
        <v>J032.C21</v>
      </c>
      <c r="I16581" s="4" t="str">
        <f t="shared" si="519"/>
        <v>CH229</v>
      </c>
    </row>
    <row r="16582" spans="1:9">
      <c r="A16582" t="s">
        <v>261</v>
      </c>
      <c r="B16582" t="s">
        <v>8235</v>
      </c>
      <c r="C16582" t="s">
        <v>8238</v>
      </c>
      <c r="D16582">
        <v>21</v>
      </c>
      <c r="F16582" t="s">
        <v>7687</v>
      </c>
      <c r="G16582">
        <v>21</v>
      </c>
      <c r="H16582" s="4" t="str">
        <f t="shared" si="518"/>
        <v>J032.D21</v>
      </c>
      <c r="I16582" s="4">
        <f t="shared" si="519"/>
        <v>0</v>
      </c>
    </row>
    <row r="16583" spans="1:9">
      <c r="A16583" t="s">
        <v>261</v>
      </c>
      <c r="B16583" t="s">
        <v>8235</v>
      </c>
      <c r="C16583" t="s">
        <v>8238</v>
      </c>
      <c r="D16583">
        <v>21</v>
      </c>
      <c r="E16583" t="s">
        <v>169</v>
      </c>
      <c r="F16583" t="s">
        <v>7685</v>
      </c>
      <c r="G16583">
        <v>21</v>
      </c>
      <c r="H16583" s="4" t="str">
        <f t="shared" si="518"/>
        <v>J032.B21</v>
      </c>
      <c r="I16583" s="4" t="str">
        <f t="shared" si="519"/>
        <v>DGND</v>
      </c>
    </row>
    <row r="16584" spans="1:9">
      <c r="A16584" t="s">
        <v>261</v>
      </c>
      <c r="B16584" t="s">
        <v>8235</v>
      </c>
      <c r="C16584" t="s">
        <v>8238</v>
      </c>
      <c r="D16584">
        <v>22</v>
      </c>
      <c r="E16584" t="s">
        <v>77</v>
      </c>
      <c r="F16584" t="s">
        <v>7692</v>
      </c>
      <c r="G16584">
        <v>22</v>
      </c>
      <c r="H16584" s="4" t="str">
        <f t="shared" si="518"/>
        <v>J032.B22</v>
      </c>
      <c r="I16584" s="4" t="str">
        <f t="shared" si="519"/>
        <v>CH227</v>
      </c>
    </row>
    <row r="16585" spans="1:9">
      <c r="A16585" t="s">
        <v>261</v>
      </c>
      <c r="B16585" t="s">
        <v>8235</v>
      </c>
      <c r="C16585" t="s">
        <v>8238</v>
      </c>
      <c r="D16585">
        <v>22</v>
      </c>
      <c r="F16585" t="s">
        <v>7690</v>
      </c>
      <c r="G16585">
        <v>22</v>
      </c>
      <c r="H16585" s="4" t="str">
        <f t="shared" si="518"/>
        <v>J032.D22</v>
      </c>
      <c r="I16585" s="4">
        <f t="shared" si="519"/>
        <v>0</v>
      </c>
    </row>
    <row r="16586" spans="1:9">
      <c r="A16586" t="s">
        <v>261</v>
      </c>
      <c r="B16586" t="s">
        <v>8235</v>
      </c>
      <c r="C16586" t="s">
        <v>8238</v>
      </c>
      <c r="D16586">
        <v>22</v>
      </c>
      <c r="E16586" t="s">
        <v>169</v>
      </c>
      <c r="F16586" t="s">
        <v>7691</v>
      </c>
      <c r="G16586">
        <v>22</v>
      </c>
      <c r="H16586" s="4" t="str">
        <f t="shared" si="518"/>
        <v>J032.C22</v>
      </c>
      <c r="I16586" s="4" t="str">
        <f t="shared" si="519"/>
        <v>DGND</v>
      </c>
    </row>
    <row r="16587" spans="1:9">
      <c r="A16587" t="s">
        <v>261</v>
      </c>
      <c r="B16587" t="s">
        <v>8235</v>
      </c>
      <c r="C16587" t="s">
        <v>8238</v>
      </c>
      <c r="D16587">
        <v>22</v>
      </c>
      <c r="E16587" t="s">
        <v>169</v>
      </c>
      <c r="F16587" t="s">
        <v>7689</v>
      </c>
      <c r="G16587">
        <v>22</v>
      </c>
      <c r="H16587" s="4" t="str">
        <f t="shared" si="518"/>
        <v>J032.A22</v>
      </c>
      <c r="I16587" s="4" t="str">
        <f t="shared" si="519"/>
        <v>DGND</v>
      </c>
    </row>
    <row r="16588" spans="1:9">
      <c r="A16588" t="s">
        <v>261</v>
      </c>
      <c r="B16588" t="s">
        <v>8235</v>
      </c>
      <c r="C16588" t="s">
        <v>8238</v>
      </c>
      <c r="D16588">
        <v>23</v>
      </c>
      <c r="E16588" t="s">
        <v>59</v>
      </c>
      <c r="F16588" t="s">
        <v>7695</v>
      </c>
      <c r="G16588">
        <v>23</v>
      </c>
      <c r="H16588" s="4" t="str">
        <f t="shared" si="518"/>
        <v>J032.A23</v>
      </c>
      <c r="I16588" s="4" t="str">
        <f t="shared" si="519"/>
        <v>CH225</v>
      </c>
    </row>
    <row r="16589" spans="1:9">
      <c r="A16589" t="s">
        <v>261</v>
      </c>
      <c r="B16589" t="s">
        <v>8235</v>
      </c>
      <c r="C16589" t="s">
        <v>8238</v>
      </c>
      <c r="D16589">
        <v>23</v>
      </c>
      <c r="E16589" t="s">
        <v>169</v>
      </c>
      <c r="F16589" t="s">
        <v>7696</v>
      </c>
      <c r="G16589">
        <v>23</v>
      </c>
      <c r="H16589" s="4" t="str">
        <f t="shared" si="518"/>
        <v>J032.B23</v>
      </c>
      <c r="I16589" s="4" t="str">
        <f t="shared" si="519"/>
        <v>DGND</v>
      </c>
    </row>
    <row r="16590" spans="1:9">
      <c r="A16590" t="s">
        <v>261</v>
      </c>
      <c r="B16590" t="s">
        <v>8235</v>
      </c>
      <c r="C16590" t="s">
        <v>8238</v>
      </c>
      <c r="D16590">
        <v>23</v>
      </c>
      <c r="E16590" t="s">
        <v>17</v>
      </c>
      <c r="F16590" t="s">
        <v>7693</v>
      </c>
      <c r="G16590">
        <v>23</v>
      </c>
      <c r="H16590" s="4" t="str">
        <f t="shared" si="518"/>
        <v>J032.C23</v>
      </c>
      <c r="I16590" s="4" t="str">
        <f t="shared" si="519"/>
        <v>CH226</v>
      </c>
    </row>
    <row r="16591" spans="1:9">
      <c r="A16591" t="s">
        <v>261</v>
      </c>
      <c r="B16591" t="s">
        <v>8235</v>
      </c>
      <c r="C16591" t="s">
        <v>8238</v>
      </c>
      <c r="D16591">
        <v>23</v>
      </c>
      <c r="F16591" t="s">
        <v>7694</v>
      </c>
      <c r="G16591">
        <v>23</v>
      </c>
      <c r="H16591" s="4" t="str">
        <f t="shared" si="518"/>
        <v>J032.D23</v>
      </c>
      <c r="I16591" s="4">
        <f t="shared" si="519"/>
        <v>0</v>
      </c>
    </row>
    <row r="16592" spans="1:9">
      <c r="A16592" t="s">
        <v>261</v>
      </c>
      <c r="B16592" t="s">
        <v>8235</v>
      </c>
      <c r="C16592" t="s">
        <v>8238</v>
      </c>
      <c r="D16592">
        <v>24</v>
      </c>
      <c r="E16592" t="s">
        <v>56</v>
      </c>
      <c r="F16592" t="s">
        <v>7700</v>
      </c>
      <c r="G16592">
        <v>24</v>
      </c>
      <c r="H16592" s="4" t="str">
        <f t="shared" si="518"/>
        <v>J032.B24</v>
      </c>
      <c r="I16592" s="4" t="str">
        <f t="shared" si="519"/>
        <v>CH224</v>
      </c>
    </row>
    <row r="16593" spans="1:9">
      <c r="A16593" t="s">
        <v>261</v>
      </c>
      <c r="B16593" t="s">
        <v>8235</v>
      </c>
      <c r="C16593" t="s">
        <v>8238</v>
      </c>
      <c r="D16593">
        <v>24</v>
      </c>
      <c r="E16593" t="s">
        <v>169</v>
      </c>
      <c r="F16593" t="s">
        <v>7697</v>
      </c>
      <c r="G16593">
        <v>24</v>
      </c>
      <c r="H16593" s="4" t="str">
        <f t="shared" si="518"/>
        <v>J032.C24</v>
      </c>
      <c r="I16593" s="4" t="str">
        <f t="shared" si="519"/>
        <v>DGND</v>
      </c>
    </row>
    <row r="16594" spans="1:9">
      <c r="A16594" t="s">
        <v>261</v>
      </c>
      <c r="B16594" t="s">
        <v>8235</v>
      </c>
      <c r="C16594" t="s">
        <v>8238</v>
      </c>
      <c r="D16594">
        <v>24</v>
      </c>
      <c r="F16594" t="s">
        <v>7698</v>
      </c>
      <c r="G16594">
        <v>24</v>
      </c>
      <c r="H16594" s="4" t="str">
        <f t="shared" si="518"/>
        <v>J032.D24</v>
      </c>
      <c r="I16594" s="4">
        <f t="shared" si="519"/>
        <v>0</v>
      </c>
    </row>
    <row r="16595" spans="1:9">
      <c r="A16595" t="s">
        <v>261</v>
      </c>
      <c r="B16595" t="s">
        <v>8235</v>
      </c>
      <c r="C16595" t="s">
        <v>8238</v>
      </c>
      <c r="D16595">
        <v>24</v>
      </c>
      <c r="E16595" t="s">
        <v>169</v>
      </c>
      <c r="F16595" t="s">
        <v>7699</v>
      </c>
      <c r="G16595">
        <v>24</v>
      </c>
      <c r="H16595" s="4" t="str">
        <f t="shared" si="518"/>
        <v>J032.A24</v>
      </c>
      <c r="I16595" s="4" t="str">
        <f t="shared" si="519"/>
        <v>DGND</v>
      </c>
    </row>
    <row r="16596" spans="1:9">
      <c r="A16596" t="s">
        <v>261</v>
      </c>
      <c r="B16596" t="s">
        <v>8239</v>
      </c>
      <c r="C16596" t="s">
        <v>8240</v>
      </c>
      <c r="D16596">
        <v>1</v>
      </c>
      <c r="E16596" t="s">
        <v>169</v>
      </c>
      <c r="F16596">
        <v>1</v>
      </c>
      <c r="G16596">
        <v>1</v>
      </c>
      <c r="H16596" s="4" t="str">
        <f t="shared" si="518"/>
        <v>DGS5.1</v>
      </c>
      <c r="I16596" s="4" t="str">
        <f t="shared" si="519"/>
        <v>DGND</v>
      </c>
    </row>
    <row r="16597" spans="1:9">
      <c r="A16597" t="s">
        <v>261</v>
      </c>
      <c r="B16597" t="s">
        <v>8239</v>
      </c>
      <c r="C16597" t="s">
        <v>8240</v>
      </c>
      <c r="D16597">
        <v>2</v>
      </c>
      <c r="E16597" t="s">
        <v>1002</v>
      </c>
      <c r="F16597">
        <v>2</v>
      </c>
      <c r="G16597">
        <v>2</v>
      </c>
      <c r="H16597" s="4" t="str">
        <f t="shared" si="518"/>
        <v>DGS5.2</v>
      </c>
      <c r="I16597" s="4" t="str">
        <f t="shared" si="519"/>
        <v>SL4_DGS</v>
      </c>
    </row>
    <row r="16598" spans="1:9">
      <c r="A16598" t="s">
        <v>261</v>
      </c>
      <c r="B16598" t="s">
        <v>8239</v>
      </c>
      <c r="C16598" t="s">
        <v>8241</v>
      </c>
      <c r="D16598">
        <v>1</v>
      </c>
      <c r="E16598" t="s">
        <v>169</v>
      </c>
      <c r="F16598" t="s">
        <v>213</v>
      </c>
      <c r="G16598">
        <v>1</v>
      </c>
      <c r="H16598" s="4" t="str">
        <f t="shared" si="518"/>
        <v>J041.B1</v>
      </c>
      <c r="I16598" s="4" t="str">
        <f t="shared" si="519"/>
        <v>DGND</v>
      </c>
    </row>
    <row r="16599" spans="1:9">
      <c r="A16599" t="s">
        <v>261</v>
      </c>
      <c r="B16599" t="s">
        <v>8239</v>
      </c>
      <c r="C16599" t="s">
        <v>8241</v>
      </c>
      <c r="D16599">
        <v>1</v>
      </c>
      <c r="E16599" t="s">
        <v>7729</v>
      </c>
      <c r="F16599" t="s">
        <v>246</v>
      </c>
      <c r="G16599">
        <v>1</v>
      </c>
      <c r="H16599" s="4" t="str">
        <f t="shared" si="518"/>
        <v>J041.C1</v>
      </c>
      <c r="I16599" s="4" t="str">
        <f t="shared" si="519"/>
        <v>SLOT4_SENSE</v>
      </c>
    </row>
    <row r="16600" spans="1:9">
      <c r="A16600" t="s">
        <v>261</v>
      </c>
      <c r="B16600" t="s">
        <v>8239</v>
      </c>
      <c r="C16600" t="s">
        <v>8241</v>
      </c>
      <c r="D16600">
        <v>1</v>
      </c>
      <c r="E16600" t="s">
        <v>7730</v>
      </c>
      <c r="F16600" t="s">
        <v>195</v>
      </c>
      <c r="G16600">
        <v>1</v>
      </c>
      <c r="H16600" s="4" t="str">
        <f t="shared" si="518"/>
        <v>J041.A1</v>
      </c>
      <c r="I16600" s="4" t="str">
        <f t="shared" si="519"/>
        <v>SLOT4_FORCE</v>
      </c>
    </row>
    <row r="16601" spans="1:9">
      <c r="A16601" t="s">
        <v>261</v>
      </c>
      <c r="B16601" t="s">
        <v>8239</v>
      </c>
      <c r="C16601" t="s">
        <v>8241</v>
      </c>
      <c r="D16601">
        <v>1</v>
      </c>
      <c r="E16601" t="s">
        <v>169</v>
      </c>
      <c r="F16601" t="s">
        <v>402</v>
      </c>
      <c r="G16601">
        <v>1</v>
      </c>
      <c r="H16601" s="4" t="str">
        <f t="shared" si="518"/>
        <v>J041.D1</v>
      </c>
      <c r="I16601" s="4" t="str">
        <f t="shared" si="519"/>
        <v>DGND</v>
      </c>
    </row>
    <row r="16602" spans="1:9">
      <c r="A16602" t="s">
        <v>261</v>
      </c>
      <c r="B16602" t="s">
        <v>8239</v>
      </c>
      <c r="C16602" t="s">
        <v>8241</v>
      </c>
      <c r="D16602">
        <v>2</v>
      </c>
      <c r="E16602" t="s">
        <v>1002</v>
      </c>
      <c r="F16602" t="s">
        <v>214</v>
      </c>
      <c r="G16602">
        <v>2</v>
      </c>
      <c r="H16602" s="4" t="str">
        <f t="shared" si="518"/>
        <v>J041.B2</v>
      </c>
      <c r="I16602" s="4" t="str">
        <f t="shared" si="519"/>
        <v>SL4_DGS</v>
      </c>
    </row>
    <row r="16603" spans="1:9">
      <c r="A16603" t="s">
        <v>261</v>
      </c>
      <c r="B16603" t="s">
        <v>8239</v>
      </c>
      <c r="C16603" t="s">
        <v>8241</v>
      </c>
      <c r="D16603">
        <v>2</v>
      </c>
      <c r="E16603" t="s">
        <v>169</v>
      </c>
      <c r="F16603" t="s">
        <v>10</v>
      </c>
      <c r="G16603">
        <v>2</v>
      </c>
      <c r="H16603" s="4" t="str">
        <f t="shared" si="518"/>
        <v>J041.C2</v>
      </c>
      <c r="I16603" s="4" t="str">
        <f t="shared" si="519"/>
        <v>DGND</v>
      </c>
    </row>
    <row r="16604" spans="1:9">
      <c r="A16604" t="s">
        <v>261</v>
      </c>
      <c r="B16604" t="s">
        <v>8239</v>
      </c>
      <c r="C16604" t="s">
        <v>8241</v>
      </c>
      <c r="D16604">
        <v>2</v>
      </c>
      <c r="E16604" t="s">
        <v>7731</v>
      </c>
      <c r="F16604" t="s">
        <v>362</v>
      </c>
      <c r="G16604">
        <v>2</v>
      </c>
      <c r="H16604" s="4" t="str">
        <f t="shared" si="518"/>
        <v>J041.D2</v>
      </c>
      <c r="I16604" s="4" t="str">
        <f t="shared" si="519"/>
        <v>SL4_GUARD</v>
      </c>
    </row>
    <row r="16605" spans="1:9">
      <c r="A16605" t="s">
        <v>261</v>
      </c>
      <c r="B16605" t="s">
        <v>8239</v>
      </c>
      <c r="C16605" t="s">
        <v>8241</v>
      </c>
      <c r="D16605">
        <v>2</v>
      </c>
      <c r="E16605" t="s">
        <v>169</v>
      </c>
      <c r="F16605" t="s">
        <v>196</v>
      </c>
      <c r="G16605">
        <v>2</v>
      </c>
      <c r="H16605" s="4" t="str">
        <f t="shared" si="518"/>
        <v>J041.A2</v>
      </c>
      <c r="I16605" s="4" t="str">
        <f t="shared" si="519"/>
        <v>DGND</v>
      </c>
    </row>
    <row r="16606" spans="1:9">
      <c r="A16606" t="s">
        <v>261</v>
      </c>
      <c r="B16606" t="s">
        <v>8239</v>
      </c>
      <c r="C16606" t="s">
        <v>8241</v>
      </c>
      <c r="D16606">
        <v>3</v>
      </c>
      <c r="E16606" t="s">
        <v>1003</v>
      </c>
      <c r="F16606" t="s">
        <v>197</v>
      </c>
      <c r="G16606">
        <v>3</v>
      </c>
      <c r="H16606" s="4" t="str">
        <f t="shared" si="518"/>
        <v>J041.A3</v>
      </c>
      <c r="I16606" s="4" t="str">
        <f t="shared" si="519"/>
        <v>CH287</v>
      </c>
    </row>
    <row r="16607" spans="1:9">
      <c r="A16607" t="s">
        <v>261</v>
      </c>
      <c r="B16607" t="s">
        <v>8239</v>
      </c>
      <c r="C16607" t="s">
        <v>8241</v>
      </c>
      <c r="D16607">
        <v>3</v>
      </c>
      <c r="E16607" t="s">
        <v>7732</v>
      </c>
      <c r="F16607" t="s">
        <v>9</v>
      </c>
      <c r="G16607">
        <v>3</v>
      </c>
      <c r="H16607" s="4" t="str">
        <f t="shared" si="518"/>
        <v>J041.C3</v>
      </c>
      <c r="I16607" s="4" t="str">
        <f t="shared" si="519"/>
        <v>SL4_EXT_F</v>
      </c>
    </row>
    <row r="16608" spans="1:9">
      <c r="A16608" t="s">
        <v>261</v>
      </c>
      <c r="B16608" t="s">
        <v>8239</v>
      </c>
      <c r="C16608" t="s">
        <v>8241</v>
      </c>
      <c r="D16608">
        <v>3</v>
      </c>
      <c r="E16608" t="s">
        <v>169</v>
      </c>
      <c r="F16608" t="s">
        <v>7663</v>
      </c>
      <c r="G16608">
        <v>3</v>
      </c>
      <c r="H16608" s="4" t="str">
        <f t="shared" si="518"/>
        <v>J041.D3</v>
      </c>
      <c r="I16608" s="4" t="str">
        <f t="shared" si="519"/>
        <v>DGND</v>
      </c>
    </row>
    <row r="16609" spans="1:9">
      <c r="A16609" t="s">
        <v>261</v>
      </c>
      <c r="B16609" t="s">
        <v>8239</v>
      </c>
      <c r="C16609" t="s">
        <v>8241</v>
      </c>
      <c r="D16609">
        <v>3</v>
      </c>
      <c r="E16609" t="s">
        <v>169</v>
      </c>
      <c r="F16609" t="s">
        <v>215</v>
      </c>
      <c r="G16609">
        <v>3</v>
      </c>
      <c r="H16609" s="4" t="str">
        <f t="shared" si="518"/>
        <v>J041.B3</v>
      </c>
      <c r="I16609" s="4" t="str">
        <f t="shared" si="519"/>
        <v>DGND</v>
      </c>
    </row>
    <row r="16610" spans="1:9">
      <c r="A16610" t="s">
        <v>261</v>
      </c>
      <c r="B16610" t="s">
        <v>8239</v>
      </c>
      <c r="C16610" t="s">
        <v>8241</v>
      </c>
      <c r="D16610">
        <v>4</v>
      </c>
      <c r="E16610" t="s">
        <v>169</v>
      </c>
      <c r="F16610" t="s">
        <v>247</v>
      </c>
      <c r="G16610">
        <v>4</v>
      </c>
      <c r="H16610" s="4" t="str">
        <f t="shared" si="518"/>
        <v>J041.C4</v>
      </c>
      <c r="I16610" s="4" t="str">
        <f t="shared" si="519"/>
        <v>DGND</v>
      </c>
    </row>
    <row r="16611" spans="1:9">
      <c r="A16611" t="s">
        <v>261</v>
      </c>
      <c r="B16611" t="s">
        <v>8239</v>
      </c>
      <c r="C16611" t="s">
        <v>8241</v>
      </c>
      <c r="D16611">
        <v>4</v>
      </c>
      <c r="E16611" t="s">
        <v>1004</v>
      </c>
      <c r="F16611" t="s">
        <v>216</v>
      </c>
      <c r="G16611">
        <v>4</v>
      </c>
      <c r="H16611" s="4" t="str">
        <f t="shared" si="518"/>
        <v>J041.B4</v>
      </c>
      <c r="I16611" s="4" t="str">
        <f t="shared" si="519"/>
        <v>CH286</v>
      </c>
    </row>
    <row r="16612" spans="1:9">
      <c r="A16612" t="s">
        <v>261</v>
      </c>
      <c r="B16612" t="s">
        <v>8239</v>
      </c>
      <c r="C16612" t="s">
        <v>8241</v>
      </c>
      <c r="D16612">
        <v>4</v>
      </c>
      <c r="E16612" t="s">
        <v>169</v>
      </c>
      <c r="F16612" t="s">
        <v>11</v>
      </c>
      <c r="G16612">
        <v>4</v>
      </c>
      <c r="H16612" s="4" t="str">
        <f t="shared" si="518"/>
        <v>J041.A4</v>
      </c>
      <c r="I16612" s="4" t="str">
        <f t="shared" si="519"/>
        <v>DGND</v>
      </c>
    </row>
    <row r="16613" spans="1:9">
      <c r="A16613" t="s">
        <v>261</v>
      </c>
      <c r="B16613" t="s">
        <v>8239</v>
      </c>
      <c r="C16613" t="s">
        <v>8241</v>
      </c>
      <c r="D16613">
        <v>4</v>
      </c>
      <c r="E16613" t="s">
        <v>7733</v>
      </c>
      <c r="F16613" t="s">
        <v>364</v>
      </c>
      <c r="G16613">
        <v>4</v>
      </c>
      <c r="H16613" s="4" t="str">
        <f t="shared" si="518"/>
        <v>J041.D4</v>
      </c>
      <c r="I16613" s="4" t="str">
        <f t="shared" si="519"/>
        <v>SL4_EXT_S</v>
      </c>
    </row>
    <row r="16614" spans="1:9">
      <c r="A16614" t="s">
        <v>261</v>
      </c>
      <c r="B16614" t="s">
        <v>8239</v>
      </c>
      <c r="C16614" t="s">
        <v>8241</v>
      </c>
      <c r="D16614">
        <v>5</v>
      </c>
      <c r="E16614" t="s">
        <v>1005</v>
      </c>
      <c r="F16614" t="s">
        <v>198</v>
      </c>
      <c r="G16614">
        <v>5</v>
      </c>
      <c r="H16614" s="4" t="str">
        <f t="shared" si="518"/>
        <v>J041.A5</v>
      </c>
      <c r="I16614" s="4" t="str">
        <f t="shared" si="519"/>
        <v>CH284</v>
      </c>
    </row>
    <row r="16615" spans="1:9">
      <c r="A16615" t="s">
        <v>261</v>
      </c>
      <c r="B16615" t="s">
        <v>8239</v>
      </c>
      <c r="C16615" t="s">
        <v>8241</v>
      </c>
      <c r="D16615">
        <v>5</v>
      </c>
      <c r="E16615" t="s">
        <v>1006</v>
      </c>
      <c r="F16615" t="s">
        <v>12</v>
      </c>
      <c r="G16615">
        <v>5</v>
      </c>
      <c r="H16615" s="4" t="str">
        <f t="shared" si="518"/>
        <v>J041.C5</v>
      </c>
      <c r="I16615" s="4" t="str">
        <f t="shared" si="519"/>
        <v>CH285</v>
      </c>
    </row>
    <row r="16616" spans="1:9">
      <c r="A16616" t="s">
        <v>261</v>
      </c>
      <c r="B16616" t="s">
        <v>8239</v>
      </c>
      <c r="C16616" t="s">
        <v>8241</v>
      </c>
      <c r="D16616">
        <v>5</v>
      </c>
      <c r="E16616" t="s">
        <v>169</v>
      </c>
      <c r="F16616" t="s">
        <v>404</v>
      </c>
      <c r="G16616">
        <v>5</v>
      </c>
      <c r="H16616" s="4" t="str">
        <f t="shared" si="518"/>
        <v>J041.D5</v>
      </c>
      <c r="I16616" s="4" t="str">
        <f t="shared" si="519"/>
        <v>DGND</v>
      </c>
    </row>
    <row r="16617" spans="1:9">
      <c r="A16617" t="s">
        <v>261</v>
      </c>
      <c r="B16617" t="s">
        <v>8239</v>
      </c>
      <c r="C16617" t="s">
        <v>8241</v>
      </c>
      <c r="D16617">
        <v>5</v>
      </c>
      <c r="E16617" t="s">
        <v>169</v>
      </c>
      <c r="F16617" t="s">
        <v>13</v>
      </c>
      <c r="G16617">
        <v>5</v>
      </c>
      <c r="H16617" s="4" t="str">
        <f t="shared" si="518"/>
        <v>J041.B5</v>
      </c>
      <c r="I16617" s="4" t="str">
        <f t="shared" si="519"/>
        <v>DGND</v>
      </c>
    </row>
    <row r="16618" spans="1:9">
      <c r="A16618" t="s">
        <v>261</v>
      </c>
      <c r="B16618" t="s">
        <v>8239</v>
      </c>
      <c r="C16618" t="s">
        <v>8241</v>
      </c>
      <c r="D16618">
        <v>6</v>
      </c>
      <c r="E16618" t="s">
        <v>1007</v>
      </c>
      <c r="F16618" t="s">
        <v>217</v>
      </c>
      <c r="G16618">
        <v>6</v>
      </c>
      <c r="H16618" s="4" t="str">
        <f t="shared" si="518"/>
        <v>J041.B6</v>
      </c>
      <c r="I16618" s="4" t="str">
        <f t="shared" si="519"/>
        <v>CH283</v>
      </c>
    </row>
    <row r="16619" spans="1:9">
      <c r="A16619" t="s">
        <v>261</v>
      </c>
      <c r="B16619" t="s">
        <v>8239</v>
      </c>
      <c r="C16619" t="s">
        <v>8241</v>
      </c>
      <c r="D16619">
        <v>6</v>
      </c>
      <c r="E16619" t="s">
        <v>169</v>
      </c>
      <c r="F16619" t="s">
        <v>248</v>
      </c>
      <c r="G16619">
        <v>6</v>
      </c>
      <c r="H16619" s="4" t="str">
        <f t="shared" si="518"/>
        <v>J041.C6</v>
      </c>
      <c r="I16619" s="4" t="str">
        <f t="shared" si="519"/>
        <v>DGND</v>
      </c>
    </row>
    <row r="16620" spans="1:9">
      <c r="A16620" t="s">
        <v>261</v>
      </c>
      <c r="B16620" t="s">
        <v>8239</v>
      </c>
      <c r="C16620" t="s">
        <v>8241</v>
      </c>
      <c r="D16620">
        <v>6</v>
      </c>
      <c r="E16620" t="s">
        <v>169</v>
      </c>
      <c r="F16620" t="s">
        <v>199</v>
      </c>
      <c r="G16620">
        <v>6</v>
      </c>
      <c r="H16620" s="4" t="str">
        <f t="shared" si="518"/>
        <v>J041.A6</v>
      </c>
      <c r="I16620" s="4" t="str">
        <f t="shared" si="519"/>
        <v>DGND</v>
      </c>
    </row>
    <row r="16621" spans="1:9">
      <c r="A16621" t="s">
        <v>261</v>
      </c>
      <c r="B16621" t="s">
        <v>8239</v>
      </c>
      <c r="C16621" t="s">
        <v>8241</v>
      </c>
      <c r="D16621">
        <v>6</v>
      </c>
      <c r="F16621" t="s">
        <v>434</v>
      </c>
      <c r="G16621">
        <v>6</v>
      </c>
      <c r="H16621" s="4" t="str">
        <f t="shared" si="518"/>
        <v>J041.D6</v>
      </c>
      <c r="I16621" s="4">
        <f t="shared" si="519"/>
        <v>0</v>
      </c>
    </row>
    <row r="16622" spans="1:9">
      <c r="A16622" t="s">
        <v>261</v>
      </c>
      <c r="B16622" t="s">
        <v>8239</v>
      </c>
      <c r="C16622" t="s">
        <v>8241</v>
      </c>
      <c r="D16622">
        <v>7</v>
      </c>
      <c r="E16622" t="s">
        <v>1009</v>
      </c>
      <c r="F16622" t="s">
        <v>200</v>
      </c>
      <c r="G16622">
        <v>7</v>
      </c>
      <c r="H16622" s="4" t="str">
        <f t="shared" si="518"/>
        <v>J041.A7</v>
      </c>
      <c r="I16622" s="4" t="str">
        <f t="shared" si="519"/>
        <v>CH281</v>
      </c>
    </row>
    <row r="16623" spans="1:9">
      <c r="A16623" t="s">
        <v>261</v>
      </c>
      <c r="B16623" t="s">
        <v>8239</v>
      </c>
      <c r="C16623" t="s">
        <v>8241</v>
      </c>
      <c r="D16623">
        <v>7</v>
      </c>
      <c r="E16623" t="s">
        <v>1008</v>
      </c>
      <c r="F16623" t="s">
        <v>249</v>
      </c>
      <c r="G16623">
        <v>7</v>
      </c>
      <c r="H16623" s="4" t="str">
        <f t="shared" si="518"/>
        <v>J041.C7</v>
      </c>
      <c r="I16623" s="4" t="str">
        <f t="shared" si="519"/>
        <v>CH282</v>
      </c>
    </row>
    <row r="16624" spans="1:9">
      <c r="A16624" t="s">
        <v>261</v>
      </c>
      <c r="B16624" t="s">
        <v>8239</v>
      </c>
      <c r="C16624" t="s">
        <v>8241</v>
      </c>
      <c r="D16624">
        <v>7</v>
      </c>
      <c r="E16624" t="s">
        <v>169</v>
      </c>
      <c r="F16624" t="s">
        <v>218</v>
      </c>
      <c r="G16624">
        <v>7</v>
      </c>
      <c r="H16624" s="4" t="str">
        <f t="shared" si="518"/>
        <v>J041.B7</v>
      </c>
      <c r="I16624" s="4" t="str">
        <f t="shared" si="519"/>
        <v>DGND</v>
      </c>
    </row>
    <row r="16625" spans="1:9">
      <c r="A16625" t="s">
        <v>261</v>
      </c>
      <c r="B16625" t="s">
        <v>8239</v>
      </c>
      <c r="C16625" t="s">
        <v>8241</v>
      </c>
      <c r="D16625">
        <v>7</v>
      </c>
      <c r="E16625" t="s">
        <v>169</v>
      </c>
      <c r="F16625" t="s">
        <v>435</v>
      </c>
      <c r="G16625">
        <v>7</v>
      </c>
      <c r="H16625" s="4" t="str">
        <f t="shared" si="518"/>
        <v>J041.D7</v>
      </c>
      <c r="I16625" s="4" t="str">
        <f t="shared" si="519"/>
        <v>DGND</v>
      </c>
    </row>
    <row r="16626" spans="1:9">
      <c r="A16626" t="s">
        <v>261</v>
      </c>
      <c r="B16626" t="s">
        <v>8239</v>
      </c>
      <c r="C16626" t="s">
        <v>8241</v>
      </c>
      <c r="D16626">
        <v>8</v>
      </c>
      <c r="E16626" t="s">
        <v>169</v>
      </c>
      <c r="F16626" t="s">
        <v>250</v>
      </c>
      <c r="G16626">
        <v>8</v>
      </c>
      <c r="H16626" s="4" t="str">
        <f t="shared" si="518"/>
        <v>J041.C8</v>
      </c>
      <c r="I16626" s="4" t="str">
        <f t="shared" si="519"/>
        <v>DGND</v>
      </c>
    </row>
    <row r="16627" spans="1:9">
      <c r="A16627" t="s">
        <v>261</v>
      </c>
      <c r="B16627" t="s">
        <v>8239</v>
      </c>
      <c r="C16627" t="s">
        <v>8241</v>
      </c>
      <c r="D16627">
        <v>8</v>
      </c>
      <c r="E16627" t="s">
        <v>1010</v>
      </c>
      <c r="F16627" t="s">
        <v>219</v>
      </c>
      <c r="G16627">
        <v>8</v>
      </c>
      <c r="H16627" s="4" t="str">
        <f t="shared" si="518"/>
        <v>J041.B8</v>
      </c>
      <c r="I16627" s="4" t="str">
        <f t="shared" si="519"/>
        <v>CH280</v>
      </c>
    </row>
    <row r="16628" spans="1:9">
      <c r="A16628" t="s">
        <v>261</v>
      </c>
      <c r="B16628" t="s">
        <v>8239</v>
      </c>
      <c r="C16628" t="s">
        <v>8241</v>
      </c>
      <c r="D16628">
        <v>8</v>
      </c>
      <c r="E16628" t="s">
        <v>169</v>
      </c>
      <c r="F16628" t="s">
        <v>201</v>
      </c>
      <c r="G16628">
        <v>8</v>
      </c>
      <c r="H16628" s="4" t="str">
        <f t="shared" si="518"/>
        <v>J041.A8</v>
      </c>
      <c r="I16628" s="4" t="str">
        <f t="shared" si="519"/>
        <v>DGND</v>
      </c>
    </row>
    <row r="16629" spans="1:9">
      <c r="A16629" t="s">
        <v>261</v>
      </c>
      <c r="B16629" t="s">
        <v>8239</v>
      </c>
      <c r="C16629" t="s">
        <v>8241</v>
      </c>
      <c r="D16629">
        <v>8</v>
      </c>
      <c r="F16629" t="s">
        <v>456</v>
      </c>
      <c r="G16629">
        <v>8</v>
      </c>
      <c r="H16629" s="4" t="str">
        <f t="shared" si="518"/>
        <v>J041.D8</v>
      </c>
      <c r="I16629" s="4">
        <f t="shared" si="519"/>
        <v>0</v>
      </c>
    </row>
    <row r="16630" spans="1:9">
      <c r="A16630" t="s">
        <v>261</v>
      </c>
      <c r="B16630" t="s">
        <v>8239</v>
      </c>
      <c r="C16630" t="s">
        <v>8241</v>
      </c>
      <c r="D16630">
        <v>9</v>
      </c>
      <c r="E16630" t="s">
        <v>1011</v>
      </c>
      <c r="F16630" t="s">
        <v>251</v>
      </c>
      <c r="G16630">
        <v>9</v>
      </c>
      <c r="H16630" s="4" t="str">
        <f t="shared" si="518"/>
        <v>J041.C9</v>
      </c>
      <c r="I16630" s="4" t="str">
        <f t="shared" si="519"/>
        <v>CH279</v>
      </c>
    </row>
    <row r="16631" spans="1:9">
      <c r="A16631" t="s">
        <v>261</v>
      </c>
      <c r="B16631" t="s">
        <v>8239</v>
      </c>
      <c r="C16631" t="s">
        <v>8241</v>
      </c>
      <c r="D16631">
        <v>9</v>
      </c>
      <c r="E16631" t="s">
        <v>169</v>
      </c>
      <c r="F16631" t="s">
        <v>220</v>
      </c>
      <c r="G16631">
        <v>9</v>
      </c>
      <c r="H16631" s="4" t="str">
        <f t="shared" si="518"/>
        <v>J041.B9</v>
      </c>
      <c r="I16631" s="4" t="str">
        <f t="shared" si="519"/>
        <v>DGND</v>
      </c>
    </row>
    <row r="16632" spans="1:9">
      <c r="A16632" t="s">
        <v>261</v>
      </c>
      <c r="B16632" t="s">
        <v>8239</v>
      </c>
      <c r="C16632" t="s">
        <v>8241</v>
      </c>
      <c r="D16632">
        <v>9</v>
      </c>
      <c r="F16632" t="s">
        <v>405</v>
      </c>
      <c r="G16632">
        <v>9</v>
      </c>
      <c r="H16632" s="4" t="str">
        <f t="shared" si="518"/>
        <v>J041.D9</v>
      </c>
      <c r="I16632" s="4">
        <f t="shared" si="519"/>
        <v>0</v>
      </c>
    </row>
    <row r="16633" spans="1:9">
      <c r="A16633" t="s">
        <v>261</v>
      </c>
      <c r="B16633" t="s">
        <v>8239</v>
      </c>
      <c r="C16633" t="s">
        <v>8241</v>
      </c>
      <c r="D16633">
        <v>9</v>
      </c>
      <c r="E16633" t="s">
        <v>1012</v>
      </c>
      <c r="F16633" t="s">
        <v>202</v>
      </c>
      <c r="G16633">
        <v>9</v>
      </c>
      <c r="H16633" s="4" t="str">
        <f t="shared" si="518"/>
        <v>J041.A9</v>
      </c>
      <c r="I16633" s="4" t="str">
        <f t="shared" si="519"/>
        <v>CH278</v>
      </c>
    </row>
    <row r="16634" spans="1:9">
      <c r="A16634" t="s">
        <v>261</v>
      </c>
      <c r="B16634" t="s">
        <v>8239</v>
      </c>
      <c r="C16634" t="s">
        <v>8241</v>
      </c>
      <c r="D16634">
        <v>10</v>
      </c>
      <c r="E16634" t="s">
        <v>1013</v>
      </c>
      <c r="F16634" t="s">
        <v>221</v>
      </c>
      <c r="G16634">
        <v>10</v>
      </c>
      <c r="H16634" s="4" t="str">
        <f t="shared" si="518"/>
        <v>J041.B10</v>
      </c>
      <c r="I16634" s="4" t="str">
        <f t="shared" si="519"/>
        <v>CH277</v>
      </c>
    </row>
    <row r="16635" spans="1:9">
      <c r="A16635" t="s">
        <v>261</v>
      </c>
      <c r="B16635" t="s">
        <v>8239</v>
      </c>
      <c r="C16635" t="s">
        <v>8241</v>
      </c>
      <c r="D16635">
        <v>10</v>
      </c>
      <c r="E16635" t="s">
        <v>169</v>
      </c>
      <c r="F16635" t="s">
        <v>252</v>
      </c>
      <c r="G16635">
        <v>10</v>
      </c>
      <c r="H16635" s="4" t="str">
        <f t="shared" si="518"/>
        <v>J041.C10</v>
      </c>
      <c r="I16635" s="4" t="str">
        <f t="shared" si="519"/>
        <v>DGND</v>
      </c>
    </row>
    <row r="16636" spans="1:9">
      <c r="A16636" t="s">
        <v>261</v>
      </c>
      <c r="B16636" t="s">
        <v>8239</v>
      </c>
      <c r="C16636" t="s">
        <v>8241</v>
      </c>
      <c r="D16636">
        <v>10</v>
      </c>
      <c r="F16636" t="s">
        <v>437</v>
      </c>
      <c r="G16636">
        <v>10</v>
      </c>
      <c r="H16636" s="4" t="str">
        <f t="shared" si="518"/>
        <v>J041.D10</v>
      </c>
      <c r="I16636" s="4">
        <f t="shared" si="519"/>
        <v>0</v>
      </c>
    </row>
    <row r="16637" spans="1:9">
      <c r="A16637" t="s">
        <v>261</v>
      </c>
      <c r="B16637" t="s">
        <v>8239</v>
      </c>
      <c r="C16637" t="s">
        <v>8241</v>
      </c>
      <c r="D16637">
        <v>10</v>
      </c>
      <c r="E16637" t="s">
        <v>169</v>
      </c>
      <c r="F16637" t="s">
        <v>203</v>
      </c>
      <c r="G16637">
        <v>10</v>
      </c>
      <c r="H16637" s="4" t="str">
        <f t="shared" si="518"/>
        <v>J041.A10</v>
      </c>
      <c r="I16637" s="4" t="str">
        <f t="shared" si="519"/>
        <v>DGND</v>
      </c>
    </row>
    <row r="16638" spans="1:9">
      <c r="A16638" t="s">
        <v>261</v>
      </c>
      <c r="B16638" t="s">
        <v>8239</v>
      </c>
      <c r="C16638" t="s">
        <v>8241</v>
      </c>
      <c r="D16638">
        <v>11</v>
      </c>
      <c r="E16638" t="s">
        <v>1014</v>
      </c>
      <c r="F16638" t="s">
        <v>204</v>
      </c>
      <c r="G16638">
        <v>11</v>
      </c>
      <c r="H16638" s="4" t="str">
        <f t="shared" si="518"/>
        <v>J041.A11</v>
      </c>
      <c r="I16638" s="4" t="str">
        <f t="shared" si="519"/>
        <v>CH275</v>
      </c>
    </row>
    <row r="16639" spans="1:9">
      <c r="A16639" t="s">
        <v>261</v>
      </c>
      <c r="B16639" t="s">
        <v>8239</v>
      </c>
      <c r="C16639" t="s">
        <v>8241</v>
      </c>
      <c r="D16639">
        <v>11</v>
      </c>
      <c r="E16639" t="s">
        <v>169</v>
      </c>
      <c r="F16639" t="s">
        <v>222</v>
      </c>
      <c r="G16639">
        <v>11</v>
      </c>
      <c r="H16639" s="4" t="str">
        <f t="shared" si="518"/>
        <v>J041.B11</v>
      </c>
      <c r="I16639" s="4" t="str">
        <f t="shared" si="519"/>
        <v>DGND</v>
      </c>
    </row>
    <row r="16640" spans="1:9">
      <c r="A16640" t="s">
        <v>261</v>
      </c>
      <c r="B16640" t="s">
        <v>8239</v>
      </c>
      <c r="C16640" t="s">
        <v>8241</v>
      </c>
      <c r="D16640">
        <v>11</v>
      </c>
      <c r="F16640" t="s">
        <v>351</v>
      </c>
      <c r="G16640">
        <v>11</v>
      </c>
      <c r="H16640" s="4" t="str">
        <f t="shared" si="518"/>
        <v>J041.D11</v>
      </c>
      <c r="I16640" s="4">
        <f t="shared" si="519"/>
        <v>0</v>
      </c>
    </row>
    <row r="16641" spans="1:9">
      <c r="A16641" t="s">
        <v>261</v>
      </c>
      <c r="B16641" t="s">
        <v>8239</v>
      </c>
      <c r="C16641" t="s">
        <v>8241</v>
      </c>
      <c r="D16641">
        <v>11</v>
      </c>
      <c r="E16641" t="s">
        <v>1015</v>
      </c>
      <c r="F16641" t="s">
        <v>253</v>
      </c>
      <c r="G16641">
        <v>11</v>
      </c>
      <c r="H16641" s="4" t="str">
        <f t="shared" si="518"/>
        <v>J041.C11</v>
      </c>
      <c r="I16641" s="4" t="str">
        <f t="shared" si="519"/>
        <v>CH276</v>
      </c>
    </row>
    <row r="16642" spans="1:9">
      <c r="A16642" t="s">
        <v>261</v>
      </c>
      <c r="B16642" t="s">
        <v>8239</v>
      </c>
      <c r="C16642" t="s">
        <v>8241</v>
      </c>
      <c r="D16642">
        <v>12</v>
      </c>
      <c r="F16642" t="s">
        <v>325</v>
      </c>
      <c r="G16642">
        <v>12</v>
      </c>
      <c r="H16642" s="4" t="str">
        <f t="shared" ref="H16642:H16705" si="520">CONCATENATE(C16642,".",F16642)</f>
        <v>J041.D12</v>
      </c>
      <c r="I16642" s="4">
        <f t="shared" ref="I16642:I16705" si="521">E16642</f>
        <v>0</v>
      </c>
    </row>
    <row r="16643" spans="1:9">
      <c r="A16643" t="s">
        <v>261</v>
      </c>
      <c r="B16643" t="s">
        <v>8239</v>
      </c>
      <c r="C16643" t="s">
        <v>8241</v>
      </c>
      <c r="D16643">
        <v>12</v>
      </c>
      <c r="E16643" t="s">
        <v>169</v>
      </c>
      <c r="F16643" t="s">
        <v>254</v>
      </c>
      <c r="G16643">
        <v>12</v>
      </c>
      <c r="H16643" s="4" t="str">
        <f t="shared" si="520"/>
        <v>J041.C12</v>
      </c>
      <c r="I16643" s="4" t="str">
        <f t="shared" si="521"/>
        <v>DGND</v>
      </c>
    </row>
    <row r="16644" spans="1:9">
      <c r="A16644" t="s">
        <v>261</v>
      </c>
      <c r="B16644" t="s">
        <v>8239</v>
      </c>
      <c r="C16644" t="s">
        <v>8241</v>
      </c>
      <c r="D16644">
        <v>12</v>
      </c>
      <c r="E16644" t="s">
        <v>1016</v>
      </c>
      <c r="F16644" t="s">
        <v>223</v>
      </c>
      <c r="G16644">
        <v>12</v>
      </c>
      <c r="H16644" s="4" t="str">
        <f t="shared" si="520"/>
        <v>J041.B12</v>
      </c>
      <c r="I16644" s="4" t="str">
        <f t="shared" si="521"/>
        <v>CH274</v>
      </c>
    </row>
    <row r="16645" spans="1:9">
      <c r="A16645" t="s">
        <v>261</v>
      </c>
      <c r="B16645" t="s">
        <v>8239</v>
      </c>
      <c r="C16645" t="s">
        <v>8241</v>
      </c>
      <c r="D16645">
        <v>12</v>
      </c>
      <c r="E16645" t="s">
        <v>169</v>
      </c>
      <c r="F16645" t="s">
        <v>205</v>
      </c>
      <c r="G16645">
        <v>12</v>
      </c>
      <c r="H16645" s="4" t="str">
        <f t="shared" si="520"/>
        <v>J041.A12</v>
      </c>
      <c r="I16645" s="4" t="str">
        <f t="shared" si="521"/>
        <v>DGND</v>
      </c>
    </row>
    <row r="16646" spans="1:9">
      <c r="A16646" t="s">
        <v>261</v>
      </c>
      <c r="B16646" t="s">
        <v>8239</v>
      </c>
      <c r="C16646" t="s">
        <v>8241</v>
      </c>
      <c r="D16646">
        <v>13</v>
      </c>
      <c r="E16646" t="s">
        <v>1017</v>
      </c>
      <c r="F16646" t="s">
        <v>206</v>
      </c>
      <c r="G16646">
        <v>13</v>
      </c>
      <c r="H16646" s="4" t="str">
        <f t="shared" si="520"/>
        <v>J041.A13</v>
      </c>
      <c r="I16646" s="4" t="str">
        <f t="shared" si="521"/>
        <v>CH272</v>
      </c>
    </row>
    <row r="16647" spans="1:9">
      <c r="A16647" t="s">
        <v>261</v>
      </c>
      <c r="B16647" t="s">
        <v>8239</v>
      </c>
      <c r="C16647" t="s">
        <v>8241</v>
      </c>
      <c r="D16647">
        <v>13</v>
      </c>
      <c r="E16647" t="s">
        <v>1018</v>
      </c>
      <c r="F16647" t="s">
        <v>255</v>
      </c>
      <c r="G16647">
        <v>13</v>
      </c>
      <c r="H16647" s="4" t="str">
        <f t="shared" si="520"/>
        <v>J041.C13</v>
      </c>
      <c r="I16647" s="4" t="str">
        <f t="shared" si="521"/>
        <v>CH273</v>
      </c>
    </row>
    <row r="16648" spans="1:9">
      <c r="A16648" t="s">
        <v>261</v>
      </c>
      <c r="B16648" t="s">
        <v>8239</v>
      </c>
      <c r="C16648" t="s">
        <v>8241</v>
      </c>
      <c r="D16648">
        <v>13</v>
      </c>
      <c r="E16648" t="s">
        <v>169</v>
      </c>
      <c r="F16648" t="s">
        <v>224</v>
      </c>
      <c r="G16648">
        <v>13</v>
      </c>
      <c r="H16648" s="4" t="str">
        <f t="shared" si="520"/>
        <v>J041.B13</v>
      </c>
      <c r="I16648" s="4" t="str">
        <f t="shared" si="521"/>
        <v>DGND</v>
      </c>
    </row>
    <row r="16649" spans="1:9">
      <c r="A16649" t="s">
        <v>261</v>
      </c>
      <c r="B16649" t="s">
        <v>8239</v>
      </c>
      <c r="C16649" t="s">
        <v>8241</v>
      </c>
      <c r="D16649">
        <v>13</v>
      </c>
      <c r="F16649" t="s">
        <v>313</v>
      </c>
      <c r="G16649">
        <v>13</v>
      </c>
      <c r="H16649" s="4" t="str">
        <f t="shared" si="520"/>
        <v>J041.D13</v>
      </c>
      <c r="I16649" s="4">
        <f t="shared" si="521"/>
        <v>0</v>
      </c>
    </row>
    <row r="16650" spans="1:9">
      <c r="A16650" t="s">
        <v>261</v>
      </c>
      <c r="B16650" t="s">
        <v>8239</v>
      </c>
      <c r="C16650" t="s">
        <v>8241</v>
      </c>
      <c r="D16650">
        <v>14</v>
      </c>
      <c r="E16650" t="s">
        <v>1019</v>
      </c>
      <c r="F16650" t="s">
        <v>225</v>
      </c>
      <c r="G16650">
        <v>14</v>
      </c>
      <c r="H16650" s="4" t="str">
        <f t="shared" si="520"/>
        <v>J041.B14</v>
      </c>
      <c r="I16650" s="4" t="str">
        <f t="shared" si="521"/>
        <v>CH271</v>
      </c>
    </row>
    <row r="16651" spans="1:9">
      <c r="A16651" t="s">
        <v>261</v>
      </c>
      <c r="B16651" t="s">
        <v>8239</v>
      </c>
      <c r="C16651" t="s">
        <v>8241</v>
      </c>
      <c r="D16651">
        <v>14</v>
      </c>
      <c r="E16651" t="s">
        <v>169</v>
      </c>
      <c r="F16651" t="s">
        <v>7674</v>
      </c>
      <c r="G16651">
        <v>14</v>
      </c>
      <c r="H16651" s="4" t="str">
        <f t="shared" si="520"/>
        <v>J041.C14</v>
      </c>
      <c r="I16651" s="4" t="str">
        <f t="shared" si="521"/>
        <v>DGND</v>
      </c>
    </row>
    <row r="16652" spans="1:9">
      <c r="A16652" t="s">
        <v>261</v>
      </c>
      <c r="B16652" t="s">
        <v>8239</v>
      </c>
      <c r="C16652" t="s">
        <v>8241</v>
      </c>
      <c r="D16652">
        <v>14</v>
      </c>
      <c r="F16652" t="s">
        <v>457</v>
      </c>
      <c r="G16652">
        <v>14</v>
      </c>
      <c r="H16652" s="4" t="str">
        <f t="shared" si="520"/>
        <v>J041.D14</v>
      </c>
      <c r="I16652" s="4">
        <f t="shared" si="521"/>
        <v>0</v>
      </c>
    </row>
    <row r="16653" spans="1:9">
      <c r="A16653" t="s">
        <v>261</v>
      </c>
      <c r="B16653" t="s">
        <v>8239</v>
      </c>
      <c r="C16653" t="s">
        <v>8241</v>
      </c>
      <c r="D16653">
        <v>14</v>
      </c>
      <c r="E16653" t="s">
        <v>169</v>
      </c>
      <c r="F16653" t="s">
        <v>207</v>
      </c>
      <c r="G16653">
        <v>14</v>
      </c>
      <c r="H16653" s="4" t="str">
        <f t="shared" si="520"/>
        <v>J041.A14</v>
      </c>
      <c r="I16653" s="4" t="str">
        <f t="shared" si="521"/>
        <v>DGND</v>
      </c>
    </row>
    <row r="16654" spans="1:9">
      <c r="A16654" t="s">
        <v>261</v>
      </c>
      <c r="B16654" t="s">
        <v>8239</v>
      </c>
      <c r="C16654" t="s">
        <v>8241</v>
      </c>
      <c r="D16654">
        <v>15</v>
      </c>
      <c r="E16654" t="s">
        <v>1020</v>
      </c>
      <c r="F16654" t="s">
        <v>208</v>
      </c>
      <c r="G16654">
        <v>15</v>
      </c>
      <c r="H16654" s="4" t="str">
        <f t="shared" si="520"/>
        <v>J041.A15</v>
      </c>
      <c r="I16654" s="4" t="str">
        <f t="shared" si="521"/>
        <v>CH269</v>
      </c>
    </row>
    <row r="16655" spans="1:9">
      <c r="A16655" t="s">
        <v>261</v>
      </c>
      <c r="B16655" t="s">
        <v>8239</v>
      </c>
      <c r="C16655" t="s">
        <v>8241</v>
      </c>
      <c r="D16655">
        <v>15</v>
      </c>
      <c r="E16655" t="s">
        <v>1021</v>
      </c>
      <c r="F16655" t="s">
        <v>256</v>
      </c>
      <c r="G16655">
        <v>15</v>
      </c>
      <c r="H16655" s="4" t="str">
        <f t="shared" si="520"/>
        <v>J041.C15</v>
      </c>
      <c r="I16655" s="4" t="str">
        <f t="shared" si="521"/>
        <v>CH270</v>
      </c>
    </row>
    <row r="16656" spans="1:9">
      <c r="A16656" t="s">
        <v>261</v>
      </c>
      <c r="B16656" t="s">
        <v>8239</v>
      </c>
      <c r="C16656" t="s">
        <v>8241</v>
      </c>
      <c r="D16656">
        <v>15</v>
      </c>
      <c r="F16656" t="s">
        <v>907</v>
      </c>
      <c r="G16656">
        <v>15</v>
      </c>
      <c r="H16656" s="4" t="str">
        <f t="shared" si="520"/>
        <v>J041.D15</v>
      </c>
      <c r="I16656" s="4">
        <f t="shared" si="521"/>
        <v>0</v>
      </c>
    </row>
    <row r="16657" spans="1:9">
      <c r="A16657" t="s">
        <v>261</v>
      </c>
      <c r="B16657" t="s">
        <v>8239</v>
      </c>
      <c r="C16657" t="s">
        <v>8241</v>
      </c>
      <c r="D16657">
        <v>15</v>
      </c>
      <c r="E16657" t="s">
        <v>169</v>
      </c>
      <c r="F16657" t="s">
        <v>226</v>
      </c>
      <c r="G16657">
        <v>15</v>
      </c>
      <c r="H16657" s="4" t="str">
        <f t="shared" si="520"/>
        <v>J041.B15</v>
      </c>
      <c r="I16657" s="4" t="str">
        <f t="shared" si="521"/>
        <v>DGND</v>
      </c>
    </row>
    <row r="16658" spans="1:9">
      <c r="A16658" t="s">
        <v>261</v>
      </c>
      <c r="B16658" t="s">
        <v>8239</v>
      </c>
      <c r="C16658" t="s">
        <v>8241</v>
      </c>
      <c r="D16658">
        <v>16</v>
      </c>
      <c r="E16658" t="s">
        <v>169</v>
      </c>
      <c r="F16658" t="s">
        <v>209</v>
      </c>
      <c r="G16658">
        <v>16</v>
      </c>
      <c r="H16658" s="4" t="str">
        <f t="shared" si="520"/>
        <v>J041.A16</v>
      </c>
      <c r="I16658" s="4" t="str">
        <f t="shared" si="521"/>
        <v>DGND</v>
      </c>
    </row>
    <row r="16659" spans="1:9">
      <c r="A16659" t="s">
        <v>261</v>
      </c>
      <c r="B16659" t="s">
        <v>8239</v>
      </c>
      <c r="C16659" t="s">
        <v>8241</v>
      </c>
      <c r="D16659">
        <v>16</v>
      </c>
      <c r="E16659" t="s">
        <v>1022</v>
      </c>
      <c r="F16659" t="s">
        <v>227</v>
      </c>
      <c r="G16659">
        <v>16</v>
      </c>
      <c r="H16659" s="4" t="str">
        <f t="shared" si="520"/>
        <v>J041.B16</v>
      </c>
      <c r="I16659" s="4" t="str">
        <f t="shared" si="521"/>
        <v>CH268</v>
      </c>
    </row>
    <row r="16660" spans="1:9">
      <c r="A16660" t="s">
        <v>261</v>
      </c>
      <c r="B16660" t="s">
        <v>8239</v>
      </c>
      <c r="C16660" t="s">
        <v>8241</v>
      </c>
      <c r="D16660">
        <v>16</v>
      </c>
      <c r="E16660" t="s">
        <v>169</v>
      </c>
      <c r="F16660" t="s">
        <v>257</v>
      </c>
      <c r="G16660">
        <v>16</v>
      </c>
      <c r="H16660" s="4" t="str">
        <f t="shared" si="520"/>
        <v>J041.C16</v>
      </c>
      <c r="I16660" s="4" t="str">
        <f t="shared" si="521"/>
        <v>DGND</v>
      </c>
    </row>
    <row r="16661" spans="1:9">
      <c r="A16661" t="s">
        <v>261</v>
      </c>
      <c r="B16661" t="s">
        <v>8239</v>
      </c>
      <c r="C16661" t="s">
        <v>8241</v>
      </c>
      <c r="D16661">
        <v>16</v>
      </c>
      <c r="F16661" t="s">
        <v>449</v>
      </c>
      <c r="G16661">
        <v>16</v>
      </c>
      <c r="H16661" s="4" t="str">
        <f t="shared" si="520"/>
        <v>J041.D16</v>
      </c>
      <c r="I16661" s="4">
        <f t="shared" si="521"/>
        <v>0</v>
      </c>
    </row>
    <row r="16662" spans="1:9">
      <c r="A16662" t="s">
        <v>261</v>
      </c>
      <c r="B16662" t="s">
        <v>8239</v>
      </c>
      <c r="C16662" t="s">
        <v>8241</v>
      </c>
      <c r="D16662">
        <v>17</v>
      </c>
      <c r="E16662" t="s">
        <v>1024</v>
      </c>
      <c r="F16662" t="s">
        <v>7679</v>
      </c>
      <c r="G16662">
        <v>17</v>
      </c>
      <c r="H16662" s="4" t="str">
        <f t="shared" si="520"/>
        <v>J041.C17</v>
      </c>
      <c r="I16662" s="4" t="str">
        <f t="shared" si="521"/>
        <v>CH267</v>
      </c>
    </row>
    <row r="16663" spans="1:9">
      <c r="A16663" t="s">
        <v>261</v>
      </c>
      <c r="B16663" t="s">
        <v>8239</v>
      </c>
      <c r="C16663" t="s">
        <v>8241</v>
      </c>
      <c r="D16663">
        <v>17</v>
      </c>
      <c r="F16663" t="s">
        <v>7677</v>
      </c>
      <c r="G16663">
        <v>17</v>
      </c>
      <c r="H16663" s="4" t="str">
        <f t="shared" si="520"/>
        <v>J041.D17</v>
      </c>
      <c r="I16663" s="4">
        <f t="shared" si="521"/>
        <v>0</v>
      </c>
    </row>
    <row r="16664" spans="1:9">
      <c r="A16664" t="s">
        <v>261</v>
      </c>
      <c r="B16664" t="s">
        <v>8239</v>
      </c>
      <c r="C16664" t="s">
        <v>8241</v>
      </c>
      <c r="D16664">
        <v>17</v>
      </c>
      <c r="E16664" t="s">
        <v>169</v>
      </c>
      <c r="F16664" t="s">
        <v>228</v>
      </c>
      <c r="G16664">
        <v>17</v>
      </c>
      <c r="H16664" s="4" t="str">
        <f t="shared" si="520"/>
        <v>J041.B17</v>
      </c>
      <c r="I16664" s="4" t="str">
        <f t="shared" si="521"/>
        <v>DGND</v>
      </c>
    </row>
    <row r="16665" spans="1:9">
      <c r="A16665" t="s">
        <v>261</v>
      </c>
      <c r="B16665" t="s">
        <v>8239</v>
      </c>
      <c r="C16665" t="s">
        <v>8241</v>
      </c>
      <c r="D16665">
        <v>17</v>
      </c>
      <c r="E16665" t="s">
        <v>1023</v>
      </c>
      <c r="F16665" t="s">
        <v>210</v>
      </c>
      <c r="G16665">
        <v>17</v>
      </c>
      <c r="H16665" s="4" t="str">
        <f t="shared" si="520"/>
        <v>J041.A17</v>
      </c>
      <c r="I16665" s="4" t="str">
        <f t="shared" si="521"/>
        <v>CH266</v>
      </c>
    </row>
    <row r="16666" spans="1:9">
      <c r="A16666" t="s">
        <v>261</v>
      </c>
      <c r="B16666" t="s">
        <v>8239</v>
      </c>
      <c r="C16666" t="s">
        <v>8241</v>
      </c>
      <c r="D16666">
        <v>18</v>
      </c>
      <c r="E16666" t="s">
        <v>1025</v>
      </c>
      <c r="F16666" t="s">
        <v>229</v>
      </c>
      <c r="G16666">
        <v>18</v>
      </c>
      <c r="H16666" s="4" t="str">
        <f t="shared" si="520"/>
        <v>J041.B18</v>
      </c>
      <c r="I16666" s="4" t="str">
        <f t="shared" si="521"/>
        <v>CH265</v>
      </c>
    </row>
    <row r="16667" spans="1:9">
      <c r="A16667" t="s">
        <v>261</v>
      </c>
      <c r="B16667" t="s">
        <v>8239</v>
      </c>
      <c r="C16667" t="s">
        <v>8241</v>
      </c>
      <c r="D16667">
        <v>18</v>
      </c>
      <c r="E16667" t="s">
        <v>169</v>
      </c>
      <c r="F16667" t="s">
        <v>258</v>
      </c>
      <c r="G16667">
        <v>18</v>
      </c>
      <c r="H16667" s="4" t="str">
        <f t="shared" si="520"/>
        <v>J041.C18</v>
      </c>
      <c r="I16667" s="4" t="str">
        <f t="shared" si="521"/>
        <v>DGND</v>
      </c>
    </row>
    <row r="16668" spans="1:9">
      <c r="A16668" t="s">
        <v>261</v>
      </c>
      <c r="B16668" t="s">
        <v>8239</v>
      </c>
      <c r="C16668" t="s">
        <v>8241</v>
      </c>
      <c r="D16668">
        <v>18</v>
      </c>
      <c r="F16668" t="s">
        <v>910</v>
      </c>
      <c r="G16668">
        <v>18</v>
      </c>
      <c r="H16668" s="4" t="str">
        <f t="shared" si="520"/>
        <v>J041.D18</v>
      </c>
      <c r="I16668" s="4">
        <f t="shared" si="521"/>
        <v>0</v>
      </c>
    </row>
    <row r="16669" spans="1:9">
      <c r="A16669" t="s">
        <v>261</v>
      </c>
      <c r="B16669" t="s">
        <v>8239</v>
      </c>
      <c r="C16669" t="s">
        <v>8241</v>
      </c>
      <c r="D16669">
        <v>18</v>
      </c>
      <c r="E16669" t="s">
        <v>169</v>
      </c>
      <c r="F16669" t="s">
        <v>211</v>
      </c>
      <c r="G16669">
        <v>18</v>
      </c>
      <c r="H16669" s="4" t="str">
        <f t="shared" si="520"/>
        <v>J041.A18</v>
      </c>
      <c r="I16669" s="4" t="str">
        <f t="shared" si="521"/>
        <v>DGND</v>
      </c>
    </row>
    <row r="16670" spans="1:9">
      <c r="A16670" t="s">
        <v>261</v>
      </c>
      <c r="B16670" t="s">
        <v>8239</v>
      </c>
      <c r="C16670" t="s">
        <v>8241</v>
      </c>
      <c r="D16670">
        <v>19</v>
      </c>
      <c r="E16670" t="s">
        <v>169</v>
      </c>
      <c r="F16670" t="s">
        <v>230</v>
      </c>
      <c r="G16670">
        <v>19</v>
      </c>
      <c r="H16670" s="4" t="str">
        <f t="shared" si="520"/>
        <v>J041.B19</v>
      </c>
      <c r="I16670" s="4" t="str">
        <f t="shared" si="521"/>
        <v>DGND</v>
      </c>
    </row>
    <row r="16671" spans="1:9">
      <c r="A16671" t="s">
        <v>261</v>
      </c>
      <c r="B16671" t="s">
        <v>8239</v>
      </c>
      <c r="C16671" t="s">
        <v>8241</v>
      </c>
      <c r="D16671">
        <v>19</v>
      </c>
      <c r="E16671" t="s">
        <v>1027</v>
      </c>
      <c r="F16671" t="s">
        <v>259</v>
      </c>
      <c r="G16671">
        <v>19</v>
      </c>
      <c r="H16671" s="4" t="str">
        <f t="shared" si="520"/>
        <v>J041.C19</v>
      </c>
      <c r="I16671" s="4" t="str">
        <f t="shared" si="521"/>
        <v>CH264</v>
      </c>
    </row>
    <row r="16672" spans="1:9">
      <c r="A16672" t="s">
        <v>261</v>
      </c>
      <c r="B16672" t="s">
        <v>8239</v>
      </c>
      <c r="C16672" t="s">
        <v>8241</v>
      </c>
      <c r="D16672">
        <v>19</v>
      </c>
      <c r="F16672" t="s">
        <v>912</v>
      </c>
      <c r="G16672">
        <v>19</v>
      </c>
      <c r="H16672" s="4" t="str">
        <f t="shared" si="520"/>
        <v>J041.D19</v>
      </c>
      <c r="I16672" s="4">
        <f t="shared" si="521"/>
        <v>0</v>
      </c>
    </row>
    <row r="16673" spans="1:9">
      <c r="A16673" t="s">
        <v>261</v>
      </c>
      <c r="B16673" t="s">
        <v>8239</v>
      </c>
      <c r="C16673" t="s">
        <v>8241</v>
      </c>
      <c r="D16673">
        <v>19</v>
      </c>
      <c r="E16673" t="s">
        <v>1026</v>
      </c>
      <c r="F16673" t="s">
        <v>212</v>
      </c>
      <c r="G16673">
        <v>19</v>
      </c>
      <c r="H16673" s="4" t="str">
        <f t="shared" si="520"/>
        <v>J041.A19</v>
      </c>
      <c r="I16673" s="4" t="str">
        <f t="shared" si="521"/>
        <v>CH263</v>
      </c>
    </row>
    <row r="16674" spans="1:9">
      <c r="A16674" t="s">
        <v>261</v>
      </c>
      <c r="B16674" t="s">
        <v>8239</v>
      </c>
      <c r="C16674" t="s">
        <v>8241</v>
      </c>
      <c r="D16674">
        <v>20</v>
      </c>
      <c r="E16674" t="s">
        <v>169</v>
      </c>
      <c r="F16674" t="s">
        <v>7682</v>
      </c>
      <c r="G16674">
        <v>20</v>
      </c>
      <c r="H16674" s="4" t="str">
        <f t="shared" si="520"/>
        <v>J041.A20</v>
      </c>
      <c r="I16674" s="4" t="str">
        <f t="shared" si="521"/>
        <v>DGND</v>
      </c>
    </row>
    <row r="16675" spans="1:9">
      <c r="A16675" t="s">
        <v>261</v>
      </c>
      <c r="B16675" t="s">
        <v>8239</v>
      </c>
      <c r="C16675" t="s">
        <v>8241</v>
      </c>
      <c r="D16675">
        <v>20</v>
      </c>
      <c r="E16675" t="s">
        <v>169</v>
      </c>
      <c r="F16675" t="s">
        <v>260</v>
      </c>
      <c r="G16675">
        <v>20</v>
      </c>
      <c r="H16675" s="4" t="str">
        <f t="shared" si="520"/>
        <v>J041.C20</v>
      </c>
      <c r="I16675" s="4" t="str">
        <f t="shared" si="521"/>
        <v>DGND</v>
      </c>
    </row>
    <row r="16676" spans="1:9">
      <c r="A16676" t="s">
        <v>261</v>
      </c>
      <c r="B16676" t="s">
        <v>8239</v>
      </c>
      <c r="C16676" t="s">
        <v>8241</v>
      </c>
      <c r="D16676">
        <v>20</v>
      </c>
      <c r="F16676" t="s">
        <v>7684</v>
      </c>
      <c r="G16676">
        <v>20</v>
      </c>
      <c r="H16676" s="4" t="str">
        <f t="shared" si="520"/>
        <v>J041.D20</v>
      </c>
      <c r="I16676" s="4">
        <f t="shared" si="521"/>
        <v>0</v>
      </c>
    </row>
    <row r="16677" spans="1:9">
      <c r="A16677" t="s">
        <v>261</v>
      </c>
      <c r="B16677" t="s">
        <v>8239</v>
      </c>
      <c r="C16677" t="s">
        <v>8241</v>
      </c>
      <c r="D16677">
        <v>20</v>
      </c>
      <c r="E16677" t="s">
        <v>1028</v>
      </c>
      <c r="F16677" t="s">
        <v>7683</v>
      </c>
      <c r="G16677">
        <v>20</v>
      </c>
      <c r="H16677" s="4" t="str">
        <f t="shared" si="520"/>
        <v>J041.B20</v>
      </c>
      <c r="I16677" s="4" t="str">
        <f t="shared" si="521"/>
        <v>CH262</v>
      </c>
    </row>
    <row r="16678" spans="1:9">
      <c r="A16678" t="s">
        <v>261</v>
      </c>
      <c r="B16678" t="s">
        <v>8239</v>
      </c>
      <c r="C16678" t="s">
        <v>8241</v>
      </c>
      <c r="D16678">
        <v>21</v>
      </c>
      <c r="E16678" t="s">
        <v>7734</v>
      </c>
      <c r="F16678" t="s">
        <v>7686</v>
      </c>
      <c r="G16678">
        <v>21</v>
      </c>
      <c r="H16678" s="4" t="str">
        <f t="shared" si="520"/>
        <v>J041.C21</v>
      </c>
      <c r="I16678" s="4" t="str">
        <f t="shared" si="521"/>
        <v>CH261</v>
      </c>
    </row>
    <row r="16679" spans="1:9">
      <c r="A16679" t="s">
        <v>261</v>
      </c>
      <c r="B16679" t="s">
        <v>8239</v>
      </c>
      <c r="C16679" t="s">
        <v>8241</v>
      </c>
      <c r="D16679">
        <v>21</v>
      </c>
      <c r="F16679" t="s">
        <v>7687</v>
      </c>
      <c r="G16679">
        <v>21</v>
      </c>
      <c r="H16679" s="4" t="str">
        <f t="shared" si="520"/>
        <v>J041.D21</v>
      </c>
      <c r="I16679" s="4">
        <f t="shared" si="521"/>
        <v>0</v>
      </c>
    </row>
    <row r="16680" spans="1:9">
      <c r="A16680" t="s">
        <v>261</v>
      </c>
      <c r="B16680" t="s">
        <v>8239</v>
      </c>
      <c r="C16680" t="s">
        <v>8241</v>
      </c>
      <c r="D16680">
        <v>21</v>
      </c>
      <c r="E16680" t="s">
        <v>1029</v>
      </c>
      <c r="F16680" t="s">
        <v>7688</v>
      </c>
      <c r="G16680">
        <v>21</v>
      </c>
      <c r="H16680" s="4" t="str">
        <f t="shared" si="520"/>
        <v>J041.A21</v>
      </c>
      <c r="I16680" s="4" t="str">
        <f t="shared" si="521"/>
        <v>CH260</v>
      </c>
    </row>
    <row r="16681" spans="1:9">
      <c r="A16681" t="s">
        <v>261</v>
      </c>
      <c r="B16681" t="s">
        <v>8239</v>
      </c>
      <c r="C16681" t="s">
        <v>8241</v>
      </c>
      <c r="D16681">
        <v>21</v>
      </c>
      <c r="E16681" t="s">
        <v>169</v>
      </c>
      <c r="F16681" t="s">
        <v>7685</v>
      </c>
      <c r="G16681">
        <v>21</v>
      </c>
      <c r="H16681" s="4" t="str">
        <f t="shared" si="520"/>
        <v>J041.B21</v>
      </c>
      <c r="I16681" s="4" t="str">
        <f t="shared" si="521"/>
        <v>DGND</v>
      </c>
    </row>
    <row r="16682" spans="1:9">
      <c r="A16682" t="s">
        <v>261</v>
      </c>
      <c r="B16682" t="s">
        <v>8239</v>
      </c>
      <c r="C16682" t="s">
        <v>8241</v>
      </c>
      <c r="D16682">
        <v>22</v>
      </c>
      <c r="E16682" t="s">
        <v>1030</v>
      </c>
      <c r="F16682" t="s">
        <v>7692</v>
      </c>
      <c r="G16682">
        <v>22</v>
      </c>
      <c r="H16682" s="4" t="str">
        <f t="shared" si="520"/>
        <v>J041.B22</v>
      </c>
      <c r="I16682" s="4" t="str">
        <f t="shared" si="521"/>
        <v>CH259</v>
      </c>
    </row>
    <row r="16683" spans="1:9">
      <c r="A16683" t="s">
        <v>261</v>
      </c>
      <c r="B16683" t="s">
        <v>8239</v>
      </c>
      <c r="C16683" t="s">
        <v>8241</v>
      </c>
      <c r="D16683">
        <v>22</v>
      </c>
      <c r="F16683" t="s">
        <v>7690</v>
      </c>
      <c r="G16683">
        <v>22</v>
      </c>
      <c r="H16683" s="4" t="str">
        <f t="shared" si="520"/>
        <v>J041.D22</v>
      </c>
      <c r="I16683" s="4">
        <f t="shared" si="521"/>
        <v>0</v>
      </c>
    </row>
    <row r="16684" spans="1:9">
      <c r="A16684" t="s">
        <v>261</v>
      </c>
      <c r="B16684" t="s">
        <v>8239</v>
      </c>
      <c r="C16684" t="s">
        <v>8241</v>
      </c>
      <c r="D16684">
        <v>22</v>
      </c>
      <c r="E16684" t="s">
        <v>169</v>
      </c>
      <c r="F16684" t="s">
        <v>7689</v>
      </c>
      <c r="G16684">
        <v>22</v>
      </c>
      <c r="H16684" s="4" t="str">
        <f t="shared" si="520"/>
        <v>J041.A22</v>
      </c>
      <c r="I16684" s="4" t="str">
        <f t="shared" si="521"/>
        <v>DGND</v>
      </c>
    </row>
    <row r="16685" spans="1:9">
      <c r="A16685" t="s">
        <v>261</v>
      </c>
      <c r="B16685" t="s">
        <v>8239</v>
      </c>
      <c r="C16685" t="s">
        <v>8241</v>
      </c>
      <c r="D16685">
        <v>22</v>
      </c>
      <c r="E16685" t="s">
        <v>169</v>
      </c>
      <c r="F16685" t="s">
        <v>7691</v>
      </c>
      <c r="G16685">
        <v>22</v>
      </c>
      <c r="H16685" s="4" t="str">
        <f t="shared" si="520"/>
        <v>J041.C22</v>
      </c>
      <c r="I16685" s="4" t="str">
        <f t="shared" si="521"/>
        <v>DGND</v>
      </c>
    </row>
    <row r="16686" spans="1:9">
      <c r="A16686" t="s">
        <v>261</v>
      </c>
      <c r="B16686" t="s">
        <v>8239</v>
      </c>
      <c r="C16686" t="s">
        <v>8241</v>
      </c>
      <c r="D16686">
        <v>23</v>
      </c>
      <c r="F16686" t="s">
        <v>7694</v>
      </c>
      <c r="G16686">
        <v>23</v>
      </c>
      <c r="H16686" s="4" t="str">
        <f t="shared" si="520"/>
        <v>J041.D23</v>
      </c>
      <c r="I16686" s="4">
        <f t="shared" si="521"/>
        <v>0</v>
      </c>
    </row>
    <row r="16687" spans="1:9">
      <c r="A16687" t="s">
        <v>261</v>
      </c>
      <c r="B16687" t="s">
        <v>8239</v>
      </c>
      <c r="C16687" t="s">
        <v>8241</v>
      </c>
      <c r="D16687">
        <v>23</v>
      </c>
      <c r="E16687" t="s">
        <v>1031</v>
      </c>
      <c r="F16687" t="s">
        <v>7693</v>
      </c>
      <c r="G16687">
        <v>23</v>
      </c>
      <c r="H16687" s="4" t="str">
        <f t="shared" si="520"/>
        <v>J041.C23</v>
      </c>
      <c r="I16687" s="4" t="str">
        <f t="shared" si="521"/>
        <v>CH258</v>
      </c>
    </row>
    <row r="16688" spans="1:9">
      <c r="A16688" t="s">
        <v>261</v>
      </c>
      <c r="B16688" t="s">
        <v>8239</v>
      </c>
      <c r="C16688" t="s">
        <v>8241</v>
      </c>
      <c r="D16688">
        <v>23</v>
      </c>
      <c r="E16688" t="s">
        <v>169</v>
      </c>
      <c r="F16688" t="s">
        <v>7696</v>
      </c>
      <c r="G16688">
        <v>23</v>
      </c>
      <c r="H16688" s="4" t="str">
        <f t="shared" si="520"/>
        <v>J041.B23</v>
      </c>
      <c r="I16688" s="4" t="str">
        <f t="shared" si="521"/>
        <v>DGND</v>
      </c>
    </row>
    <row r="16689" spans="1:9">
      <c r="A16689" t="s">
        <v>261</v>
      </c>
      <c r="B16689" t="s">
        <v>8239</v>
      </c>
      <c r="C16689" t="s">
        <v>8241</v>
      </c>
      <c r="D16689">
        <v>23</v>
      </c>
      <c r="E16689" t="s">
        <v>1032</v>
      </c>
      <c r="F16689" t="s">
        <v>7695</v>
      </c>
      <c r="G16689">
        <v>23</v>
      </c>
      <c r="H16689" s="4" t="str">
        <f t="shared" si="520"/>
        <v>J041.A23</v>
      </c>
      <c r="I16689" s="4" t="str">
        <f t="shared" si="521"/>
        <v>CH257</v>
      </c>
    </row>
    <row r="16690" spans="1:9">
      <c r="A16690" t="s">
        <v>261</v>
      </c>
      <c r="B16690" t="s">
        <v>8239</v>
      </c>
      <c r="C16690" t="s">
        <v>8241</v>
      </c>
      <c r="D16690">
        <v>24</v>
      </c>
      <c r="E16690" t="s">
        <v>26</v>
      </c>
      <c r="F16690" t="s">
        <v>7700</v>
      </c>
      <c r="G16690">
        <v>24</v>
      </c>
      <c r="H16690" s="4" t="str">
        <f t="shared" si="520"/>
        <v>J041.B24</v>
      </c>
      <c r="I16690" s="4" t="str">
        <f t="shared" si="521"/>
        <v>CH256</v>
      </c>
    </row>
    <row r="16691" spans="1:9">
      <c r="A16691" t="s">
        <v>261</v>
      </c>
      <c r="B16691" t="s">
        <v>8239</v>
      </c>
      <c r="C16691" t="s">
        <v>8241</v>
      </c>
      <c r="D16691">
        <v>24</v>
      </c>
      <c r="E16691" t="s">
        <v>169</v>
      </c>
      <c r="F16691" t="s">
        <v>7699</v>
      </c>
      <c r="G16691">
        <v>24</v>
      </c>
      <c r="H16691" s="4" t="str">
        <f t="shared" si="520"/>
        <v>J041.A24</v>
      </c>
      <c r="I16691" s="4" t="str">
        <f t="shared" si="521"/>
        <v>DGND</v>
      </c>
    </row>
    <row r="16692" spans="1:9">
      <c r="A16692" t="s">
        <v>261</v>
      </c>
      <c r="B16692" t="s">
        <v>8239</v>
      </c>
      <c r="C16692" t="s">
        <v>8241</v>
      </c>
      <c r="D16692">
        <v>24</v>
      </c>
      <c r="F16692" t="s">
        <v>7698</v>
      </c>
      <c r="G16692">
        <v>24</v>
      </c>
      <c r="H16692" s="4" t="str">
        <f t="shared" si="520"/>
        <v>J041.D24</v>
      </c>
      <c r="I16692" s="4">
        <f t="shared" si="521"/>
        <v>0</v>
      </c>
    </row>
    <row r="16693" spans="1:9">
      <c r="A16693" t="s">
        <v>261</v>
      </c>
      <c r="B16693" t="s">
        <v>8239</v>
      </c>
      <c r="C16693" t="s">
        <v>8241</v>
      </c>
      <c r="D16693">
        <v>24</v>
      </c>
      <c r="E16693" t="s">
        <v>169</v>
      </c>
      <c r="F16693" t="s">
        <v>7697</v>
      </c>
      <c r="G16693">
        <v>24</v>
      </c>
      <c r="H16693" s="4" t="str">
        <f t="shared" si="520"/>
        <v>J041.C24</v>
      </c>
      <c r="I16693" s="4" t="str">
        <f t="shared" si="521"/>
        <v>DGND</v>
      </c>
    </row>
    <row r="16694" spans="1:9">
      <c r="A16694" t="s">
        <v>261</v>
      </c>
      <c r="B16694" t="s">
        <v>8239</v>
      </c>
      <c r="C16694" t="s">
        <v>8242</v>
      </c>
      <c r="D16694">
        <v>1</v>
      </c>
      <c r="E16694" t="s">
        <v>1033</v>
      </c>
      <c r="F16694" t="s">
        <v>246</v>
      </c>
      <c r="G16694">
        <v>1</v>
      </c>
      <c r="H16694" s="4" t="str">
        <f t="shared" si="520"/>
        <v>J042.C1</v>
      </c>
      <c r="I16694" s="4" t="str">
        <f t="shared" si="521"/>
        <v>U34</v>
      </c>
    </row>
    <row r="16695" spans="1:9">
      <c r="A16695" t="s">
        <v>261</v>
      </c>
      <c r="B16695" t="s">
        <v>8239</v>
      </c>
      <c r="C16695" t="s">
        <v>8242</v>
      </c>
      <c r="D16695">
        <v>1</v>
      </c>
      <c r="E16695" t="s">
        <v>1035</v>
      </c>
      <c r="F16695" t="s">
        <v>195</v>
      </c>
      <c r="G16695">
        <v>1</v>
      </c>
      <c r="H16695" s="4" t="str">
        <f t="shared" si="520"/>
        <v>J042.A1</v>
      </c>
      <c r="I16695" s="4" t="str">
        <f t="shared" si="521"/>
        <v>U32</v>
      </c>
    </row>
    <row r="16696" spans="1:9">
      <c r="A16696" t="s">
        <v>261</v>
      </c>
      <c r="B16696" t="s">
        <v>8239</v>
      </c>
      <c r="C16696" t="s">
        <v>8242</v>
      </c>
      <c r="D16696">
        <v>1</v>
      </c>
      <c r="E16696" t="s">
        <v>169</v>
      </c>
      <c r="F16696" t="s">
        <v>213</v>
      </c>
      <c r="G16696">
        <v>1</v>
      </c>
      <c r="H16696" s="4" t="str">
        <f t="shared" si="520"/>
        <v>J042.B1</v>
      </c>
      <c r="I16696" s="4" t="str">
        <f t="shared" si="521"/>
        <v>DGND</v>
      </c>
    </row>
    <row r="16697" spans="1:9">
      <c r="A16697" t="s">
        <v>261</v>
      </c>
      <c r="B16697" t="s">
        <v>8239</v>
      </c>
      <c r="C16697" t="s">
        <v>8242</v>
      </c>
      <c r="D16697">
        <v>1</v>
      </c>
      <c r="E16697" t="s">
        <v>1034</v>
      </c>
      <c r="F16697" t="s">
        <v>402</v>
      </c>
      <c r="G16697">
        <v>1</v>
      </c>
      <c r="H16697" s="4" t="str">
        <f t="shared" si="520"/>
        <v>J042.D1</v>
      </c>
      <c r="I16697" s="4" t="str">
        <f t="shared" si="521"/>
        <v>U36</v>
      </c>
    </row>
    <row r="16698" spans="1:9">
      <c r="A16698" t="s">
        <v>261</v>
      </c>
      <c r="B16698" t="s">
        <v>8239</v>
      </c>
      <c r="C16698" t="s">
        <v>8242</v>
      </c>
      <c r="D16698">
        <v>2</v>
      </c>
      <c r="E16698" t="s">
        <v>169</v>
      </c>
      <c r="F16698" t="s">
        <v>10</v>
      </c>
      <c r="G16698">
        <v>2</v>
      </c>
      <c r="H16698" s="4" t="str">
        <f t="shared" si="520"/>
        <v>J042.C2</v>
      </c>
      <c r="I16698" s="4" t="str">
        <f t="shared" si="521"/>
        <v>DGND</v>
      </c>
    </row>
    <row r="16699" spans="1:9">
      <c r="A16699" t="s">
        <v>261</v>
      </c>
      <c r="B16699" t="s">
        <v>8239</v>
      </c>
      <c r="C16699" t="s">
        <v>8242</v>
      </c>
      <c r="D16699">
        <v>2</v>
      </c>
      <c r="E16699" t="s">
        <v>1037</v>
      </c>
      <c r="F16699" t="s">
        <v>214</v>
      </c>
      <c r="G16699">
        <v>2</v>
      </c>
      <c r="H16699" s="4" t="str">
        <f t="shared" si="520"/>
        <v>J042.B2</v>
      </c>
      <c r="I16699" s="4" t="str">
        <f t="shared" si="521"/>
        <v>U33</v>
      </c>
    </row>
    <row r="16700" spans="1:9">
      <c r="A16700" t="s">
        <v>261</v>
      </c>
      <c r="B16700" t="s">
        <v>8239</v>
      </c>
      <c r="C16700" t="s">
        <v>8242</v>
      </c>
      <c r="D16700">
        <v>2</v>
      </c>
      <c r="E16700" t="s">
        <v>1036</v>
      </c>
      <c r="F16700" t="s">
        <v>362</v>
      </c>
      <c r="G16700">
        <v>2</v>
      </c>
      <c r="H16700" s="4" t="str">
        <f t="shared" si="520"/>
        <v>J042.D2</v>
      </c>
      <c r="I16700" s="4" t="str">
        <f t="shared" si="521"/>
        <v>U37</v>
      </c>
    </row>
    <row r="16701" spans="1:9">
      <c r="A16701" t="s">
        <v>261</v>
      </c>
      <c r="B16701" t="s">
        <v>8239</v>
      </c>
      <c r="C16701" t="s">
        <v>8242</v>
      </c>
      <c r="D16701">
        <v>2</v>
      </c>
      <c r="E16701" t="s">
        <v>169</v>
      </c>
      <c r="F16701" t="s">
        <v>196</v>
      </c>
      <c r="G16701">
        <v>2</v>
      </c>
      <c r="H16701" s="4" t="str">
        <f t="shared" si="520"/>
        <v>J042.A2</v>
      </c>
      <c r="I16701" s="4" t="str">
        <f t="shared" si="521"/>
        <v>DGND</v>
      </c>
    </row>
    <row r="16702" spans="1:9">
      <c r="A16702" t="s">
        <v>261</v>
      </c>
      <c r="B16702" t="s">
        <v>8239</v>
      </c>
      <c r="C16702" t="s">
        <v>8242</v>
      </c>
      <c r="D16702">
        <v>3</v>
      </c>
      <c r="E16702" t="s">
        <v>1038</v>
      </c>
      <c r="F16702" t="s">
        <v>197</v>
      </c>
      <c r="G16702">
        <v>3</v>
      </c>
      <c r="H16702" s="4" t="str">
        <f t="shared" si="520"/>
        <v>J042.A3</v>
      </c>
      <c r="I16702" s="4" t="str">
        <f t="shared" si="521"/>
        <v>CH319</v>
      </c>
    </row>
    <row r="16703" spans="1:9">
      <c r="A16703" t="s">
        <v>261</v>
      </c>
      <c r="B16703" t="s">
        <v>8239</v>
      </c>
      <c r="C16703" t="s">
        <v>8242</v>
      </c>
      <c r="D16703">
        <v>3</v>
      </c>
      <c r="E16703" t="s">
        <v>169</v>
      </c>
      <c r="F16703" t="s">
        <v>215</v>
      </c>
      <c r="G16703">
        <v>3</v>
      </c>
      <c r="H16703" s="4" t="str">
        <f t="shared" si="520"/>
        <v>J042.B3</v>
      </c>
      <c r="I16703" s="4" t="str">
        <f t="shared" si="521"/>
        <v>DGND</v>
      </c>
    </row>
    <row r="16704" spans="1:9">
      <c r="A16704" t="s">
        <v>261</v>
      </c>
      <c r="B16704" t="s">
        <v>8239</v>
      </c>
      <c r="C16704" t="s">
        <v>8242</v>
      </c>
      <c r="D16704">
        <v>3</v>
      </c>
      <c r="E16704" t="s">
        <v>1039</v>
      </c>
      <c r="F16704" t="s">
        <v>9</v>
      </c>
      <c r="G16704">
        <v>3</v>
      </c>
      <c r="H16704" s="4" t="str">
        <f t="shared" si="520"/>
        <v>J042.C3</v>
      </c>
      <c r="I16704" s="4" t="str">
        <f t="shared" si="521"/>
        <v>U35</v>
      </c>
    </row>
    <row r="16705" spans="1:9">
      <c r="A16705" t="s">
        <v>261</v>
      </c>
      <c r="B16705" t="s">
        <v>8239</v>
      </c>
      <c r="C16705" t="s">
        <v>8242</v>
      </c>
      <c r="D16705">
        <v>3</v>
      </c>
      <c r="E16705" t="s">
        <v>1040</v>
      </c>
      <c r="F16705" t="s">
        <v>7663</v>
      </c>
      <c r="G16705">
        <v>3</v>
      </c>
      <c r="H16705" s="4" t="str">
        <f t="shared" si="520"/>
        <v>J042.D3</v>
      </c>
      <c r="I16705" s="4" t="str">
        <f t="shared" si="521"/>
        <v>U38</v>
      </c>
    </row>
    <row r="16706" spans="1:9">
      <c r="A16706" t="s">
        <v>261</v>
      </c>
      <c r="B16706" t="s">
        <v>8239</v>
      </c>
      <c r="C16706" t="s">
        <v>8242</v>
      </c>
      <c r="D16706">
        <v>4</v>
      </c>
      <c r="E16706" t="s">
        <v>1042</v>
      </c>
      <c r="F16706" t="s">
        <v>364</v>
      </c>
      <c r="G16706">
        <v>4</v>
      </c>
      <c r="H16706" s="4" t="str">
        <f t="shared" ref="H16706:H16769" si="522">CONCATENATE(C16706,".",F16706)</f>
        <v>J042.D4</v>
      </c>
      <c r="I16706" s="4" t="str">
        <f t="shared" ref="I16706:I16769" si="523">E16706</f>
        <v>U39</v>
      </c>
    </row>
    <row r="16707" spans="1:9">
      <c r="A16707" t="s">
        <v>261</v>
      </c>
      <c r="B16707" t="s">
        <v>8239</v>
      </c>
      <c r="C16707" t="s">
        <v>8242</v>
      </c>
      <c r="D16707">
        <v>4</v>
      </c>
      <c r="E16707" t="s">
        <v>1041</v>
      </c>
      <c r="F16707" t="s">
        <v>216</v>
      </c>
      <c r="G16707">
        <v>4</v>
      </c>
      <c r="H16707" s="4" t="str">
        <f t="shared" si="522"/>
        <v>J042.B4</v>
      </c>
      <c r="I16707" s="4" t="str">
        <f t="shared" si="523"/>
        <v>CH318</v>
      </c>
    </row>
    <row r="16708" spans="1:9">
      <c r="A16708" t="s">
        <v>261</v>
      </c>
      <c r="B16708" t="s">
        <v>8239</v>
      </c>
      <c r="C16708" t="s">
        <v>8242</v>
      </c>
      <c r="D16708">
        <v>4</v>
      </c>
      <c r="E16708" t="s">
        <v>169</v>
      </c>
      <c r="F16708" t="s">
        <v>247</v>
      </c>
      <c r="G16708">
        <v>4</v>
      </c>
      <c r="H16708" s="4" t="str">
        <f t="shared" si="522"/>
        <v>J042.C4</v>
      </c>
      <c r="I16708" s="4" t="str">
        <f t="shared" si="523"/>
        <v>DGND</v>
      </c>
    </row>
    <row r="16709" spans="1:9">
      <c r="A16709" t="s">
        <v>261</v>
      </c>
      <c r="B16709" t="s">
        <v>8239</v>
      </c>
      <c r="C16709" t="s">
        <v>8242</v>
      </c>
      <c r="D16709">
        <v>4</v>
      </c>
      <c r="E16709" t="s">
        <v>169</v>
      </c>
      <c r="F16709" t="s">
        <v>11</v>
      </c>
      <c r="G16709">
        <v>4</v>
      </c>
      <c r="H16709" s="4" t="str">
        <f t="shared" si="522"/>
        <v>J042.A4</v>
      </c>
      <c r="I16709" s="4" t="str">
        <f t="shared" si="523"/>
        <v>DGND</v>
      </c>
    </row>
    <row r="16710" spans="1:9">
      <c r="A16710" t="s">
        <v>261</v>
      </c>
      <c r="B16710" t="s">
        <v>8239</v>
      </c>
      <c r="C16710" t="s">
        <v>8242</v>
      </c>
      <c r="D16710">
        <v>5</v>
      </c>
      <c r="E16710" t="s">
        <v>169</v>
      </c>
      <c r="F16710" t="s">
        <v>13</v>
      </c>
      <c r="G16710">
        <v>5</v>
      </c>
      <c r="H16710" s="4" t="str">
        <f t="shared" si="522"/>
        <v>J042.B5</v>
      </c>
      <c r="I16710" s="4" t="str">
        <f t="shared" si="523"/>
        <v>DGND</v>
      </c>
    </row>
    <row r="16711" spans="1:9">
      <c r="A16711" t="s">
        <v>261</v>
      </c>
      <c r="B16711" t="s">
        <v>8239</v>
      </c>
      <c r="C16711" t="s">
        <v>8242</v>
      </c>
      <c r="D16711">
        <v>5</v>
      </c>
      <c r="E16711" t="s">
        <v>1043</v>
      </c>
      <c r="F16711" t="s">
        <v>12</v>
      </c>
      <c r="G16711">
        <v>5</v>
      </c>
      <c r="H16711" s="4" t="str">
        <f t="shared" si="522"/>
        <v>J042.C5</v>
      </c>
      <c r="I16711" s="4" t="str">
        <f t="shared" si="523"/>
        <v>CH317</v>
      </c>
    </row>
    <row r="16712" spans="1:9">
      <c r="A16712" t="s">
        <v>261</v>
      </c>
      <c r="B16712" t="s">
        <v>8239</v>
      </c>
      <c r="C16712" t="s">
        <v>8242</v>
      </c>
      <c r="D16712">
        <v>5</v>
      </c>
      <c r="E16712" t="s">
        <v>1044</v>
      </c>
      <c r="F16712" t="s">
        <v>198</v>
      </c>
      <c r="G16712">
        <v>5</v>
      </c>
      <c r="H16712" s="4" t="str">
        <f t="shared" si="522"/>
        <v>J042.A5</v>
      </c>
      <c r="I16712" s="4" t="str">
        <f t="shared" si="523"/>
        <v>CH316</v>
      </c>
    </row>
    <row r="16713" spans="1:9">
      <c r="A16713" t="s">
        <v>261</v>
      </c>
      <c r="B16713" t="s">
        <v>8239</v>
      </c>
      <c r="C16713" t="s">
        <v>8242</v>
      </c>
      <c r="D16713">
        <v>5</v>
      </c>
      <c r="E16713" t="s">
        <v>169</v>
      </c>
      <c r="F16713" t="s">
        <v>404</v>
      </c>
      <c r="G16713">
        <v>5</v>
      </c>
      <c r="H16713" s="4" t="str">
        <f t="shared" si="522"/>
        <v>J042.D5</v>
      </c>
      <c r="I16713" s="4" t="str">
        <f t="shared" si="523"/>
        <v>DGND</v>
      </c>
    </row>
    <row r="16714" spans="1:9">
      <c r="A16714" t="s">
        <v>261</v>
      </c>
      <c r="B16714" t="s">
        <v>8239</v>
      </c>
      <c r="C16714" t="s">
        <v>8242</v>
      </c>
      <c r="D16714">
        <v>6</v>
      </c>
      <c r="E16714" t="s">
        <v>169</v>
      </c>
      <c r="F16714" t="s">
        <v>199</v>
      </c>
      <c r="G16714">
        <v>6</v>
      </c>
      <c r="H16714" s="4" t="str">
        <f t="shared" si="522"/>
        <v>J042.A6</v>
      </c>
      <c r="I16714" s="4" t="str">
        <f t="shared" si="523"/>
        <v>DGND</v>
      </c>
    </row>
    <row r="16715" spans="1:9">
      <c r="A16715" t="s">
        <v>261</v>
      </c>
      <c r="B16715" t="s">
        <v>8239</v>
      </c>
      <c r="C16715" t="s">
        <v>8242</v>
      </c>
      <c r="D16715">
        <v>6</v>
      </c>
      <c r="E16715" t="s">
        <v>1045</v>
      </c>
      <c r="F16715" t="s">
        <v>217</v>
      </c>
      <c r="G16715">
        <v>6</v>
      </c>
      <c r="H16715" s="4" t="str">
        <f t="shared" si="522"/>
        <v>J042.B6</v>
      </c>
      <c r="I16715" s="4" t="str">
        <f t="shared" si="523"/>
        <v>CH315</v>
      </c>
    </row>
    <row r="16716" spans="1:9">
      <c r="A16716" t="s">
        <v>261</v>
      </c>
      <c r="B16716" t="s">
        <v>8239</v>
      </c>
      <c r="C16716" t="s">
        <v>8242</v>
      </c>
      <c r="D16716">
        <v>6</v>
      </c>
      <c r="E16716" t="s">
        <v>169</v>
      </c>
      <c r="F16716" t="s">
        <v>248</v>
      </c>
      <c r="G16716">
        <v>6</v>
      </c>
      <c r="H16716" s="4" t="str">
        <f t="shared" si="522"/>
        <v>J042.C6</v>
      </c>
      <c r="I16716" s="4" t="str">
        <f t="shared" si="523"/>
        <v>DGND</v>
      </c>
    </row>
    <row r="16717" spans="1:9">
      <c r="A16717" t="s">
        <v>261</v>
      </c>
      <c r="B16717" t="s">
        <v>8239</v>
      </c>
      <c r="C16717" t="s">
        <v>8242</v>
      </c>
      <c r="D16717">
        <v>6</v>
      </c>
      <c r="F16717" t="s">
        <v>434</v>
      </c>
      <c r="G16717">
        <v>6</v>
      </c>
      <c r="H16717" s="4" t="str">
        <f t="shared" si="522"/>
        <v>J042.D6</v>
      </c>
      <c r="I16717" s="4">
        <f t="shared" si="523"/>
        <v>0</v>
      </c>
    </row>
    <row r="16718" spans="1:9">
      <c r="A16718" t="s">
        <v>261</v>
      </c>
      <c r="B16718" t="s">
        <v>8239</v>
      </c>
      <c r="C16718" t="s">
        <v>8242</v>
      </c>
      <c r="D16718">
        <v>7</v>
      </c>
      <c r="E16718" t="s">
        <v>1047</v>
      </c>
      <c r="F16718" t="s">
        <v>249</v>
      </c>
      <c r="G16718">
        <v>7</v>
      </c>
      <c r="H16718" s="4" t="str">
        <f t="shared" si="522"/>
        <v>J042.C7</v>
      </c>
      <c r="I16718" s="4" t="str">
        <f t="shared" si="523"/>
        <v>CH314</v>
      </c>
    </row>
    <row r="16719" spans="1:9">
      <c r="A16719" t="s">
        <v>261</v>
      </c>
      <c r="B16719" t="s">
        <v>8239</v>
      </c>
      <c r="C16719" t="s">
        <v>8242</v>
      </c>
      <c r="D16719">
        <v>7</v>
      </c>
      <c r="E16719" t="s">
        <v>169</v>
      </c>
      <c r="F16719" t="s">
        <v>435</v>
      </c>
      <c r="G16719">
        <v>7</v>
      </c>
      <c r="H16719" s="4" t="str">
        <f t="shared" si="522"/>
        <v>J042.D7</v>
      </c>
      <c r="I16719" s="4" t="str">
        <f t="shared" si="523"/>
        <v>DGND</v>
      </c>
    </row>
    <row r="16720" spans="1:9">
      <c r="A16720" t="s">
        <v>261</v>
      </c>
      <c r="B16720" t="s">
        <v>8239</v>
      </c>
      <c r="C16720" t="s">
        <v>8242</v>
      </c>
      <c r="D16720">
        <v>7</v>
      </c>
      <c r="E16720" t="s">
        <v>169</v>
      </c>
      <c r="F16720" t="s">
        <v>218</v>
      </c>
      <c r="G16720">
        <v>7</v>
      </c>
      <c r="H16720" s="4" t="str">
        <f t="shared" si="522"/>
        <v>J042.B7</v>
      </c>
      <c r="I16720" s="4" t="str">
        <f t="shared" si="523"/>
        <v>DGND</v>
      </c>
    </row>
    <row r="16721" spans="1:9">
      <c r="A16721" t="s">
        <v>261</v>
      </c>
      <c r="B16721" t="s">
        <v>8239</v>
      </c>
      <c r="C16721" t="s">
        <v>8242</v>
      </c>
      <c r="D16721">
        <v>7</v>
      </c>
      <c r="E16721" t="s">
        <v>1046</v>
      </c>
      <c r="F16721" t="s">
        <v>200</v>
      </c>
      <c r="G16721">
        <v>7</v>
      </c>
      <c r="H16721" s="4" t="str">
        <f t="shared" si="522"/>
        <v>J042.A7</v>
      </c>
      <c r="I16721" s="4" t="str">
        <f t="shared" si="523"/>
        <v>CH313</v>
      </c>
    </row>
    <row r="16722" spans="1:9">
      <c r="A16722" t="s">
        <v>261</v>
      </c>
      <c r="B16722" t="s">
        <v>8239</v>
      </c>
      <c r="C16722" t="s">
        <v>8242</v>
      </c>
      <c r="D16722">
        <v>8</v>
      </c>
      <c r="F16722" t="s">
        <v>456</v>
      </c>
      <c r="G16722">
        <v>8</v>
      </c>
      <c r="H16722" s="4" t="str">
        <f t="shared" si="522"/>
        <v>J042.D8</v>
      </c>
      <c r="I16722" s="4">
        <f t="shared" si="523"/>
        <v>0</v>
      </c>
    </row>
    <row r="16723" spans="1:9">
      <c r="A16723" t="s">
        <v>261</v>
      </c>
      <c r="B16723" t="s">
        <v>8239</v>
      </c>
      <c r="C16723" t="s">
        <v>8242</v>
      </c>
      <c r="D16723">
        <v>8</v>
      </c>
      <c r="E16723" t="s">
        <v>169</v>
      </c>
      <c r="F16723" t="s">
        <v>250</v>
      </c>
      <c r="G16723">
        <v>8</v>
      </c>
      <c r="H16723" s="4" t="str">
        <f t="shared" si="522"/>
        <v>J042.C8</v>
      </c>
      <c r="I16723" s="4" t="str">
        <f t="shared" si="523"/>
        <v>DGND</v>
      </c>
    </row>
    <row r="16724" spans="1:9">
      <c r="A16724" t="s">
        <v>261</v>
      </c>
      <c r="B16724" t="s">
        <v>8239</v>
      </c>
      <c r="C16724" t="s">
        <v>8242</v>
      </c>
      <c r="D16724">
        <v>8</v>
      </c>
      <c r="E16724" t="s">
        <v>1048</v>
      </c>
      <c r="F16724" t="s">
        <v>219</v>
      </c>
      <c r="G16724">
        <v>8</v>
      </c>
      <c r="H16724" s="4" t="str">
        <f t="shared" si="522"/>
        <v>J042.B8</v>
      </c>
      <c r="I16724" s="4" t="str">
        <f t="shared" si="523"/>
        <v>CH312</v>
      </c>
    </row>
    <row r="16725" spans="1:9">
      <c r="A16725" t="s">
        <v>261</v>
      </c>
      <c r="B16725" t="s">
        <v>8239</v>
      </c>
      <c r="C16725" t="s">
        <v>8242</v>
      </c>
      <c r="D16725">
        <v>8</v>
      </c>
      <c r="E16725" t="s">
        <v>169</v>
      </c>
      <c r="F16725" t="s">
        <v>201</v>
      </c>
      <c r="G16725">
        <v>8</v>
      </c>
      <c r="H16725" s="4" t="str">
        <f t="shared" si="522"/>
        <v>J042.A8</v>
      </c>
      <c r="I16725" s="4" t="str">
        <f t="shared" si="523"/>
        <v>DGND</v>
      </c>
    </row>
    <row r="16726" spans="1:9">
      <c r="A16726" t="s">
        <v>261</v>
      </c>
      <c r="B16726" t="s">
        <v>8239</v>
      </c>
      <c r="C16726" t="s">
        <v>8242</v>
      </c>
      <c r="D16726">
        <v>9</v>
      </c>
      <c r="F16726" t="s">
        <v>405</v>
      </c>
      <c r="G16726">
        <v>9</v>
      </c>
      <c r="H16726" s="4" t="str">
        <f t="shared" si="522"/>
        <v>J042.D9</v>
      </c>
      <c r="I16726" s="4">
        <f t="shared" si="523"/>
        <v>0</v>
      </c>
    </row>
    <row r="16727" spans="1:9">
      <c r="A16727" t="s">
        <v>261</v>
      </c>
      <c r="B16727" t="s">
        <v>8239</v>
      </c>
      <c r="C16727" t="s">
        <v>8242</v>
      </c>
      <c r="D16727">
        <v>9</v>
      </c>
      <c r="E16727" t="s">
        <v>1049</v>
      </c>
      <c r="F16727" t="s">
        <v>251</v>
      </c>
      <c r="G16727">
        <v>9</v>
      </c>
      <c r="H16727" s="4" t="str">
        <f t="shared" si="522"/>
        <v>J042.C9</v>
      </c>
      <c r="I16727" s="4" t="str">
        <f t="shared" si="523"/>
        <v>CH311</v>
      </c>
    </row>
    <row r="16728" spans="1:9">
      <c r="A16728" t="s">
        <v>261</v>
      </c>
      <c r="B16728" t="s">
        <v>8239</v>
      </c>
      <c r="C16728" t="s">
        <v>8242</v>
      </c>
      <c r="D16728">
        <v>9</v>
      </c>
      <c r="E16728" t="s">
        <v>169</v>
      </c>
      <c r="F16728" t="s">
        <v>220</v>
      </c>
      <c r="G16728">
        <v>9</v>
      </c>
      <c r="H16728" s="4" t="str">
        <f t="shared" si="522"/>
        <v>J042.B9</v>
      </c>
      <c r="I16728" s="4" t="str">
        <f t="shared" si="523"/>
        <v>DGND</v>
      </c>
    </row>
    <row r="16729" spans="1:9">
      <c r="A16729" t="s">
        <v>261</v>
      </c>
      <c r="B16729" t="s">
        <v>8239</v>
      </c>
      <c r="C16729" t="s">
        <v>8242</v>
      </c>
      <c r="D16729">
        <v>9</v>
      </c>
      <c r="E16729" t="s">
        <v>1050</v>
      </c>
      <c r="F16729" t="s">
        <v>202</v>
      </c>
      <c r="G16729">
        <v>9</v>
      </c>
      <c r="H16729" s="4" t="str">
        <f t="shared" si="522"/>
        <v>J042.A9</v>
      </c>
      <c r="I16729" s="4" t="str">
        <f t="shared" si="523"/>
        <v>CH310</v>
      </c>
    </row>
    <row r="16730" spans="1:9">
      <c r="A16730" t="s">
        <v>261</v>
      </c>
      <c r="B16730" t="s">
        <v>8239</v>
      </c>
      <c r="C16730" t="s">
        <v>8242</v>
      </c>
      <c r="D16730">
        <v>10</v>
      </c>
      <c r="E16730" t="s">
        <v>1051</v>
      </c>
      <c r="F16730" t="s">
        <v>221</v>
      </c>
      <c r="G16730">
        <v>10</v>
      </c>
      <c r="H16730" s="4" t="str">
        <f t="shared" si="522"/>
        <v>J042.B10</v>
      </c>
      <c r="I16730" s="4" t="str">
        <f t="shared" si="523"/>
        <v>CH309</v>
      </c>
    </row>
    <row r="16731" spans="1:9">
      <c r="A16731" t="s">
        <v>261</v>
      </c>
      <c r="B16731" t="s">
        <v>8239</v>
      </c>
      <c r="C16731" t="s">
        <v>8242</v>
      </c>
      <c r="D16731">
        <v>10</v>
      </c>
      <c r="E16731" t="s">
        <v>169</v>
      </c>
      <c r="F16731" t="s">
        <v>203</v>
      </c>
      <c r="G16731">
        <v>10</v>
      </c>
      <c r="H16731" s="4" t="str">
        <f t="shared" si="522"/>
        <v>J042.A10</v>
      </c>
      <c r="I16731" s="4" t="str">
        <f t="shared" si="523"/>
        <v>DGND</v>
      </c>
    </row>
    <row r="16732" spans="1:9">
      <c r="A16732" t="s">
        <v>261</v>
      </c>
      <c r="B16732" t="s">
        <v>8239</v>
      </c>
      <c r="C16732" t="s">
        <v>8242</v>
      </c>
      <c r="D16732">
        <v>10</v>
      </c>
      <c r="F16732" t="s">
        <v>437</v>
      </c>
      <c r="G16732">
        <v>10</v>
      </c>
      <c r="H16732" s="4" t="str">
        <f t="shared" si="522"/>
        <v>J042.D10</v>
      </c>
      <c r="I16732" s="4">
        <f t="shared" si="523"/>
        <v>0</v>
      </c>
    </row>
    <row r="16733" spans="1:9">
      <c r="A16733" t="s">
        <v>261</v>
      </c>
      <c r="B16733" t="s">
        <v>8239</v>
      </c>
      <c r="C16733" t="s">
        <v>8242</v>
      </c>
      <c r="D16733">
        <v>10</v>
      </c>
      <c r="E16733" t="s">
        <v>169</v>
      </c>
      <c r="F16733" t="s">
        <v>252</v>
      </c>
      <c r="G16733">
        <v>10</v>
      </c>
      <c r="H16733" s="4" t="str">
        <f t="shared" si="522"/>
        <v>J042.C10</v>
      </c>
      <c r="I16733" s="4" t="str">
        <f t="shared" si="523"/>
        <v>DGND</v>
      </c>
    </row>
    <row r="16734" spans="1:9">
      <c r="A16734" t="s">
        <v>261</v>
      </c>
      <c r="B16734" t="s">
        <v>8239</v>
      </c>
      <c r="C16734" t="s">
        <v>8242</v>
      </c>
      <c r="D16734">
        <v>11</v>
      </c>
      <c r="E16734" t="s">
        <v>1053</v>
      </c>
      <c r="F16734" t="s">
        <v>253</v>
      </c>
      <c r="G16734">
        <v>11</v>
      </c>
      <c r="H16734" s="4" t="str">
        <f t="shared" si="522"/>
        <v>J042.C11</v>
      </c>
      <c r="I16734" s="4" t="str">
        <f t="shared" si="523"/>
        <v>CH308</v>
      </c>
    </row>
    <row r="16735" spans="1:9">
      <c r="A16735" t="s">
        <v>261</v>
      </c>
      <c r="B16735" t="s">
        <v>8239</v>
      </c>
      <c r="C16735" t="s">
        <v>8242</v>
      </c>
      <c r="D16735">
        <v>11</v>
      </c>
      <c r="E16735" t="s">
        <v>169</v>
      </c>
      <c r="F16735" t="s">
        <v>222</v>
      </c>
      <c r="G16735">
        <v>11</v>
      </c>
      <c r="H16735" s="4" t="str">
        <f t="shared" si="522"/>
        <v>J042.B11</v>
      </c>
      <c r="I16735" s="4" t="str">
        <f t="shared" si="523"/>
        <v>DGND</v>
      </c>
    </row>
    <row r="16736" spans="1:9">
      <c r="A16736" t="s">
        <v>261</v>
      </c>
      <c r="B16736" t="s">
        <v>8239</v>
      </c>
      <c r="C16736" t="s">
        <v>8242</v>
      </c>
      <c r="D16736">
        <v>11</v>
      </c>
      <c r="E16736" t="s">
        <v>1052</v>
      </c>
      <c r="F16736" t="s">
        <v>204</v>
      </c>
      <c r="G16736">
        <v>11</v>
      </c>
      <c r="H16736" s="4" t="str">
        <f t="shared" si="522"/>
        <v>J042.A11</v>
      </c>
      <c r="I16736" s="4" t="str">
        <f t="shared" si="523"/>
        <v>CH307</v>
      </c>
    </row>
    <row r="16737" spans="1:9">
      <c r="A16737" t="s">
        <v>261</v>
      </c>
      <c r="B16737" t="s">
        <v>8239</v>
      </c>
      <c r="C16737" t="s">
        <v>8242</v>
      </c>
      <c r="D16737">
        <v>11</v>
      </c>
      <c r="F16737" t="s">
        <v>351</v>
      </c>
      <c r="G16737">
        <v>11</v>
      </c>
      <c r="H16737" s="4" t="str">
        <f t="shared" si="522"/>
        <v>J042.D11</v>
      </c>
      <c r="I16737" s="4">
        <f t="shared" si="523"/>
        <v>0</v>
      </c>
    </row>
    <row r="16738" spans="1:9">
      <c r="A16738" t="s">
        <v>261</v>
      </c>
      <c r="B16738" t="s">
        <v>8239</v>
      </c>
      <c r="C16738" t="s">
        <v>8242</v>
      </c>
      <c r="D16738">
        <v>12</v>
      </c>
      <c r="E16738" t="s">
        <v>169</v>
      </c>
      <c r="F16738" t="s">
        <v>254</v>
      </c>
      <c r="G16738">
        <v>12</v>
      </c>
      <c r="H16738" s="4" t="str">
        <f t="shared" si="522"/>
        <v>J042.C12</v>
      </c>
      <c r="I16738" s="4" t="str">
        <f t="shared" si="523"/>
        <v>DGND</v>
      </c>
    </row>
    <row r="16739" spans="1:9">
      <c r="A16739" t="s">
        <v>261</v>
      </c>
      <c r="B16739" t="s">
        <v>8239</v>
      </c>
      <c r="C16739" t="s">
        <v>8242</v>
      </c>
      <c r="D16739">
        <v>12</v>
      </c>
      <c r="E16739" t="s">
        <v>169</v>
      </c>
      <c r="F16739" t="s">
        <v>205</v>
      </c>
      <c r="G16739">
        <v>12</v>
      </c>
      <c r="H16739" s="4" t="str">
        <f t="shared" si="522"/>
        <v>J042.A12</v>
      </c>
      <c r="I16739" s="4" t="str">
        <f t="shared" si="523"/>
        <v>DGND</v>
      </c>
    </row>
    <row r="16740" spans="1:9">
      <c r="A16740" t="s">
        <v>261</v>
      </c>
      <c r="B16740" t="s">
        <v>8239</v>
      </c>
      <c r="C16740" t="s">
        <v>8242</v>
      </c>
      <c r="D16740">
        <v>12</v>
      </c>
      <c r="F16740" t="s">
        <v>325</v>
      </c>
      <c r="G16740">
        <v>12</v>
      </c>
      <c r="H16740" s="4" t="str">
        <f t="shared" si="522"/>
        <v>J042.D12</v>
      </c>
      <c r="I16740" s="4">
        <f t="shared" si="523"/>
        <v>0</v>
      </c>
    </row>
    <row r="16741" spans="1:9">
      <c r="A16741" t="s">
        <v>261</v>
      </c>
      <c r="B16741" t="s">
        <v>8239</v>
      </c>
      <c r="C16741" t="s">
        <v>8242</v>
      </c>
      <c r="D16741">
        <v>12</v>
      </c>
      <c r="E16741" t="s">
        <v>1054</v>
      </c>
      <c r="F16741" t="s">
        <v>223</v>
      </c>
      <c r="G16741">
        <v>12</v>
      </c>
      <c r="H16741" s="4" t="str">
        <f t="shared" si="522"/>
        <v>J042.B12</v>
      </c>
      <c r="I16741" s="4" t="str">
        <f t="shared" si="523"/>
        <v>CH306</v>
      </c>
    </row>
    <row r="16742" spans="1:9">
      <c r="A16742" t="s">
        <v>261</v>
      </c>
      <c r="B16742" t="s">
        <v>8239</v>
      </c>
      <c r="C16742" t="s">
        <v>8242</v>
      </c>
      <c r="D16742">
        <v>13</v>
      </c>
      <c r="E16742" t="s">
        <v>169</v>
      </c>
      <c r="F16742" t="s">
        <v>224</v>
      </c>
      <c r="G16742">
        <v>13</v>
      </c>
      <c r="H16742" s="4" t="str">
        <f t="shared" si="522"/>
        <v>J042.B13</v>
      </c>
      <c r="I16742" s="4" t="str">
        <f t="shared" si="523"/>
        <v>DGND</v>
      </c>
    </row>
    <row r="16743" spans="1:9">
      <c r="A16743" t="s">
        <v>261</v>
      </c>
      <c r="B16743" t="s">
        <v>8239</v>
      </c>
      <c r="C16743" t="s">
        <v>8242</v>
      </c>
      <c r="D16743">
        <v>13</v>
      </c>
      <c r="E16743" t="s">
        <v>1056</v>
      </c>
      <c r="F16743" t="s">
        <v>206</v>
      </c>
      <c r="G16743">
        <v>13</v>
      </c>
      <c r="H16743" s="4" t="str">
        <f t="shared" si="522"/>
        <v>J042.A13</v>
      </c>
      <c r="I16743" s="4" t="str">
        <f t="shared" si="523"/>
        <v>CH304</v>
      </c>
    </row>
    <row r="16744" spans="1:9">
      <c r="A16744" t="s">
        <v>261</v>
      </c>
      <c r="B16744" t="s">
        <v>8239</v>
      </c>
      <c r="C16744" t="s">
        <v>8242</v>
      </c>
      <c r="D16744">
        <v>13</v>
      </c>
      <c r="E16744" t="s">
        <v>1055</v>
      </c>
      <c r="F16744" t="s">
        <v>255</v>
      </c>
      <c r="G16744">
        <v>13</v>
      </c>
      <c r="H16744" s="4" t="str">
        <f t="shared" si="522"/>
        <v>J042.C13</v>
      </c>
      <c r="I16744" s="4" t="str">
        <f t="shared" si="523"/>
        <v>CH305</v>
      </c>
    </row>
    <row r="16745" spans="1:9">
      <c r="A16745" t="s">
        <v>261</v>
      </c>
      <c r="B16745" t="s">
        <v>8239</v>
      </c>
      <c r="C16745" t="s">
        <v>8242</v>
      </c>
      <c r="D16745">
        <v>13</v>
      </c>
      <c r="F16745" t="s">
        <v>313</v>
      </c>
      <c r="G16745">
        <v>13</v>
      </c>
      <c r="H16745" s="4" t="str">
        <f t="shared" si="522"/>
        <v>J042.D13</v>
      </c>
      <c r="I16745" s="4">
        <f t="shared" si="523"/>
        <v>0</v>
      </c>
    </row>
    <row r="16746" spans="1:9">
      <c r="A16746" t="s">
        <v>261</v>
      </c>
      <c r="B16746" t="s">
        <v>8239</v>
      </c>
      <c r="C16746" t="s">
        <v>8242</v>
      </c>
      <c r="D16746">
        <v>14</v>
      </c>
      <c r="F16746" t="s">
        <v>457</v>
      </c>
      <c r="G16746">
        <v>14</v>
      </c>
      <c r="H16746" s="4" t="str">
        <f t="shared" si="522"/>
        <v>J042.D14</v>
      </c>
      <c r="I16746" s="4">
        <f t="shared" si="523"/>
        <v>0</v>
      </c>
    </row>
    <row r="16747" spans="1:9">
      <c r="A16747" t="s">
        <v>261</v>
      </c>
      <c r="B16747" t="s">
        <v>8239</v>
      </c>
      <c r="C16747" t="s">
        <v>8242</v>
      </c>
      <c r="D16747">
        <v>14</v>
      </c>
      <c r="E16747" t="s">
        <v>1057</v>
      </c>
      <c r="F16747" t="s">
        <v>225</v>
      </c>
      <c r="G16747">
        <v>14</v>
      </c>
      <c r="H16747" s="4" t="str">
        <f t="shared" si="522"/>
        <v>J042.B14</v>
      </c>
      <c r="I16747" s="4" t="str">
        <f t="shared" si="523"/>
        <v>CH303</v>
      </c>
    </row>
    <row r="16748" spans="1:9">
      <c r="A16748" t="s">
        <v>261</v>
      </c>
      <c r="B16748" t="s">
        <v>8239</v>
      </c>
      <c r="C16748" t="s">
        <v>8242</v>
      </c>
      <c r="D16748">
        <v>14</v>
      </c>
      <c r="E16748" t="s">
        <v>169</v>
      </c>
      <c r="F16748" t="s">
        <v>207</v>
      </c>
      <c r="G16748">
        <v>14</v>
      </c>
      <c r="H16748" s="4" t="str">
        <f t="shared" si="522"/>
        <v>J042.A14</v>
      </c>
      <c r="I16748" s="4" t="str">
        <f t="shared" si="523"/>
        <v>DGND</v>
      </c>
    </row>
    <row r="16749" spans="1:9">
      <c r="A16749" t="s">
        <v>261</v>
      </c>
      <c r="B16749" t="s">
        <v>8239</v>
      </c>
      <c r="C16749" t="s">
        <v>8242</v>
      </c>
      <c r="D16749">
        <v>14</v>
      </c>
      <c r="E16749" t="s">
        <v>169</v>
      </c>
      <c r="F16749" t="s">
        <v>7674</v>
      </c>
      <c r="G16749">
        <v>14</v>
      </c>
      <c r="H16749" s="4" t="str">
        <f t="shared" si="522"/>
        <v>J042.C14</v>
      </c>
      <c r="I16749" s="4" t="str">
        <f t="shared" si="523"/>
        <v>DGND</v>
      </c>
    </row>
    <row r="16750" spans="1:9">
      <c r="A16750" t="s">
        <v>261</v>
      </c>
      <c r="B16750" t="s">
        <v>8239</v>
      </c>
      <c r="C16750" t="s">
        <v>8242</v>
      </c>
      <c r="D16750">
        <v>15</v>
      </c>
      <c r="E16750" t="s">
        <v>169</v>
      </c>
      <c r="F16750" t="s">
        <v>226</v>
      </c>
      <c r="G16750">
        <v>15</v>
      </c>
      <c r="H16750" s="4" t="str">
        <f t="shared" si="522"/>
        <v>J042.B15</v>
      </c>
      <c r="I16750" s="4" t="str">
        <f t="shared" si="523"/>
        <v>DGND</v>
      </c>
    </row>
    <row r="16751" spans="1:9">
      <c r="A16751" t="s">
        <v>261</v>
      </c>
      <c r="B16751" t="s">
        <v>8239</v>
      </c>
      <c r="C16751" t="s">
        <v>8242</v>
      </c>
      <c r="D16751">
        <v>15</v>
      </c>
      <c r="E16751" t="s">
        <v>1059</v>
      </c>
      <c r="F16751" t="s">
        <v>208</v>
      </c>
      <c r="G16751">
        <v>15</v>
      </c>
      <c r="H16751" s="4" t="str">
        <f t="shared" si="522"/>
        <v>J042.A15</v>
      </c>
      <c r="I16751" s="4" t="str">
        <f t="shared" si="523"/>
        <v>CH301</v>
      </c>
    </row>
    <row r="16752" spans="1:9">
      <c r="A16752" t="s">
        <v>261</v>
      </c>
      <c r="B16752" t="s">
        <v>8239</v>
      </c>
      <c r="C16752" t="s">
        <v>8242</v>
      </c>
      <c r="D16752">
        <v>15</v>
      </c>
      <c r="E16752" t="s">
        <v>1058</v>
      </c>
      <c r="F16752" t="s">
        <v>256</v>
      </c>
      <c r="G16752">
        <v>15</v>
      </c>
      <c r="H16752" s="4" t="str">
        <f t="shared" si="522"/>
        <v>J042.C15</v>
      </c>
      <c r="I16752" s="4" t="str">
        <f t="shared" si="523"/>
        <v>CH302</v>
      </c>
    </row>
    <row r="16753" spans="1:9">
      <c r="A16753" t="s">
        <v>261</v>
      </c>
      <c r="B16753" t="s">
        <v>8239</v>
      </c>
      <c r="C16753" t="s">
        <v>8242</v>
      </c>
      <c r="D16753">
        <v>15</v>
      </c>
      <c r="F16753" t="s">
        <v>907</v>
      </c>
      <c r="G16753">
        <v>15</v>
      </c>
      <c r="H16753" s="4" t="str">
        <f t="shared" si="522"/>
        <v>J042.D15</v>
      </c>
      <c r="I16753" s="4">
        <f t="shared" si="523"/>
        <v>0</v>
      </c>
    </row>
    <row r="16754" spans="1:9">
      <c r="A16754" t="s">
        <v>261</v>
      </c>
      <c r="B16754" t="s">
        <v>8239</v>
      </c>
      <c r="C16754" t="s">
        <v>8242</v>
      </c>
      <c r="D16754">
        <v>16</v>
      </c>
      <c r="E16754" t="s">
        <v>169</v>
      </c>
      <c r="F16754" t="s">
        <v>257</v>
      </c>
      <c r="G16754">
        <v>16</v>
      </c>
      <c r="H16754" s="4" t="str">
        <f t="shared" si="522"/>
        <v>J042.C16</v>
      </c>
      <c r="I16754" s="4" t="str">
        <f t="shared" si="523"/>
        <v>DGND</v>
      </c>
    </row>
    <row r="16755" spans="1:9">
      <c r="A16755" t="s">
        <v>261</v>
      </c>
      <c r="B16755" t="s">
        <v>8239</v>
      </c>
      <c r="C16755" t="s">
        <v>8242</v>
      </c>
      <c r="D16755">
        <v>16</v>
      </c>
      <c r="F16755" t="s">
        <v>449</v>
      </c>
      <c r="G16755">
        <v>16</v>
      </c>
      <c r="H16755" s="4" t="str">
        <f t="shared" si="522"/>
        <v>J042.D16</v>
      </c>
      <c r="I16755" s="4">
        <f t="shared" si="523"/>
        <v>0</v>
      </c>
    </row>
    <row r="16756" spans="1:9">
      <c r="A16756" t="s">
        <v>261</v>
      </c>
      <c r="B16756" t="s">
        <v>8239</v>
      </c>
      <c r="C16756" t="s">
        <v>8242</v>
      </c>
      <c r="D16756">
        <v>16</v>
      </c>
      <c r="E16756" t="s">
        <v>1060</v>
      </c>
      <c r="F16756" t="s">
        <v>227</v>
      </c>
      <c r="G16756">
        <v>16</v>
      </c>
      <c r="H16756" s="4" t="str">
        <f t="shared" si="522"/>
        <v>J042.B16</v>
      </c>
      <c r="I16756" s="4" t="str">
        <f t="shared" si="523"/>
        <v>CH300</v>
      </c>
    </row>
    <row r="16757" spans="1:9">
      <c r="A16757" t="s">
        <v>261</v>
      </c>
      <c r="B16757" t="s">
        <v>8239</v>
      </c>
      <c r="C16757" t="s">
        <v>8242</v>
      </c>
      <c r="D16757">
        <v>16</v>
      </c>
      <c r="E16757" t="s">
        <v>169</v>
      </c>
      <c r="F16757" t="s">
        <v>209</v>
      </c>
      <c r="G16757">
        <v>16</v>
      </c>
      <c r="H16757" s="4" t="str">
        <f t="shared" si="522"/>
        <v>J042.A16</v>
      </c>
      <c r="I16757" s="4" t="str">
        <f t="shared" si="523"/>
        <v>DGND</v>
      </c>
    </row>
    <row r="16758" spans="1:9">
      <c r="A16758" t="s">
        <v>261</v>
      </c>
      <c r="B16758" t="s">
        <v>8239</v>
      </c>
      <c r="C16758" t="s">
        <v>8242</v>
      </c>
      <c r="D16758">
        <v>17</v>
      </c>
      <c r="E16758" t="s">
        <v>1062</v>
      </c>
      <c r="F16758" t="s">
        <v>210</v>
      </c>
      <c r="G16758">
        <v>17</v>
      </c>
      <c r="H16758" s="4" t="str">
        <f t="shared" si="522"/>
        <v>J042.A17</v>
      </c>
      <c r="I16758" s="4" t="str">
        <f t="shared" si="523"/>
        <v>CH298</v>
      </c>
    </row>
    <row r="16759" spans="1:9">
      <c r="A16759" t="s">
        <v>261</v>
      </c>
      <c r="B16759" t="s">
        <v>8239</v>
      </c>
      <c r="C16759" t="s">
        <v>8242</v>
      </c>
      <c r="D16759">
        <v>17</v>
      </c>
      <c r="F16759" t="s">
        <v>7677</v>
      </c>
      <c r="G16759">
        <v>17</v>
      </c>
      <c r="H16759" s="4" t="str">
        <f t="shared" si="522"/>
        <v>J042.D17</v>
      </c>
      <c r="I16759" s="4">
        <f t="shared" si="523"/>
        <v>0</v>
      </c>
    </row>
    <row r="16760" spans="1:9">
      <c r="A16760" t="s">
        <v>261</v>
      </c>
      <c r="B16760" t="s">
        <v>8239</v>
      </c>
      <c r="C16760" t="s">
        <v>8242</v>
      </c>
      <c r="D16760">
        <v>17</v>
      </c>
      <c r="E16760" t="s">
        <v>1061</v>
      </c>
      <c r="F16760" t="s">
        <v>7679</v>
      </c>
      <c r="G16760">
        <v>17</v>
      </c>
      <c r="H16760" s="4" t="str">
        <f t="shared" si="522"/>
        <v>J042.C17</v>
      </c>
      <c r="I16760" s="4" t="str">
        <f t="shared" si="523"/>
        <v>CH299</v>
      </c>
    </row>
    <row r="16761" spans="1:9">
      <c r="A16761" t="s">
        <v>261</v>
      </c>
      <c r="B16761" t="s">
        <v>8239</v>
      </c>
      <c r="C16761" t="s">
        <v>8242</v>
      </c>
      <c r="D16761">
        <v>17</v>
      </c>
      <c r="E16761" t="s">
        <v>169</v>
      </c>
      <c r="F16761" t="s">
        <v>228</v>
      </c>
      <c r="G16761">
        <v>17</v>
      </c>
      <c r="H16761" s="4" t="str">
        <f t="shared" si="522"/>
        <v>J042.B17</v>
      </c>
      <c r="I16761" s="4" t="str">
        <f t="shared" si="523"/>
        <v>DGND</v>
      </c>
    </row>
    <row r="16762" spans="1:9">
      <c r="A16762" t="s">
        <v>261</v>
      </c>
      <c r="B16762" t="s">
        <v>8239</v>
      </c>
      <c r="C16762" t="s">
        <v>8242</v>
      </c>
      <c r="D16762">
        <v>18</v>
      </c>
      <c r="F16762" t="s">
        <v>910</v>
      </c>
      <c r="G16762">
        <v>18</v>
      </c>
      <c r="H16762" s="4" t="str">
        <f t="shared" si="522"/>
        <v>J042.D18</v>
      </c>
      <c r="I16762" s="4">
        <f t="shared" si="523"/>
        <v>0</v>
      </c>
    </row>
    <row r="16763" spans="1:9">
      <c r="A16763" t="s">
        <v>261</v>
      </c>
      <c r="B16763" t="s">
        <v>8239</v>
      </c>
      <c r="C16763" t="s">
        <v>8242</v>
      </c>
      <c r="D16763">
        <v>18</v>
      </c>
      <c r="E16763" t="s">
        <v>1063</v>
      </c>
      <c r="F16763" t="s">
        <v>229</v>
      </c>
      <c r="G16763">
        <v>18</v>
      </c>
      <c r="H16763" s="4" t="str">
        <f t="shared" si="522"/>
        <v>J042.B18</v>
      </c>
      <c r="I16763" s="4" t="str">
        <f t="shared" si="523"/>
        <v>CH297</v>
      </c>
    </row>
    <row r="16764" spans="1:9">
      <c r="A16764" t="s">
        <v>261</v>
      </c>
      <c r="B16764" t="s">
        <v>8239</v>
      </c>
      <c r="C16764" t="s">
        <v>8242</v>
      </c>
      <c r="D16764">
        <v>18</v>
      </c>
      <c r="E16764" t="s">
        <v>169</v>
      </c>
      <c r="F16764" t="s">
        <v>258</v>
      </c>
      <c r="G16764">
        <v>18</v>
      </c>
      <c r="H16764" s="4" t="str">
        <f t="shared" si="522"/>
        <v>J042.C18</v>
      </c>
      <c r="I16764" s="4" t="str">
        <f t="shared" si="523"/>
        <v>DGND</v>
      </c>
    </row>
    <row r="16765" spans="1:9">
      <c r="A16765" t="s">
        <v>261</v>
      </c>
      <c r="B16765" t="s">
        <v>8239</v>
      </c>
      <c r="C16765" t="s">
        <v>8242</v>
      </c>
      <c r="D16765">
        <v>18</v>
      </c>
      <c r="E16765" t="s">
        <v>169</v>
      </c>
      <c r="F16765" t="s">
        <v>211</v>
      </c>
      <c r="G16765">
        <v>18</v>
      </c>
      <c r="H16765" s="4" t="str">
        <f t="shared" si="522"/>
        <v>J042.A18</v>
      </c>
      <c r="I16765" s="4" t="str">
        <f t="shared" si="523"/>
        <v>DGND</v>
      </c>
    </row>
    <row r="16766" spans="1:9">
      <c r="A16766" t="s">
        <v>261</v>
      </c>
      <c r="B16766" t="s">
        <v>8239</v>
      </c>
      <c r="C16766" t="s">
        <v>8242</v>
      </c>
      <c r="D16766">
        <v>19</v>
      </c>
      <c r="E16766" t="s">
        <v>1064</v>
      </c>
      <c r="F16766" t="s">
        <v>259</v>
      </c>
      <c r="G16766">
        <v>19</v>
      </c>
      <c r="H16766" s="4" t="str">
        <f t="shared" si="522"/>
        <v>J042.C19</v>
      </c>
      <c r="I16766" s="4" t="str">
        <f t="shared" si="523"/>
        <v>CH296</v>
      </c>
    </row>
    <row r="16767" spans="1:9">
      <c r="A16767" t="s">
        <v>261</v>
      </c>
      <c r="B16767" t="s">
        <v>8239</v>
      </c>
      <c r="C16767" t="s">
        <v>8242</v>
      </c>
      <c r="D16767">
        <v>19</v>
      </c>
      <c r="F16767" t="s">
        <v>912</v>
      </c>
      <c r="G16767">
        <v>19</v>
      </c>
      <c r="H16767" s="4" t="str">
        <f t="shared" si="522"/>
        <v>J042.D19</v>
      </c>
      <c r="I16767" s="4">
        <f t="shared" si="523"/>
        <v>0</v>
      </c>
    </row>
    <row r="16768" spans="1:9">
      <c r="A16768" t="s">
        <v>261</v>
      </c>
      <c r="B16768" t="s">
        <v>8239</v>
      </c>
      <c r="C16768" t="s">
        <v>8242</v>
      </c>
      <c r="D16768">
        <v>19</v>
      </c>
      <c r="E16768" t="s">
        <v>1065</v>
      </c>
      <c r="F16768" t="s">
        <v>212</v>
      </c>
      <c r="G16768">
        <v>19</v>
      </c>
      <c r="H16768" s="4" t="str">
        <f t="shared" si="522"/>
        <v>J042.A19</v>
      </c>
      <c r="I16768" s="4" t="str">
        <f t="shared" si="523"/>
        <v>CH295</v>
      </c>
    </row>
    <row r="16769" spans="1:9">
      <c r="A16769" t="s">
        <v>261</v>
      </c>
      <c r="B16769" t="s">
        <v>8239</v>
      </c>
      <c r="C16769" t="s">
        <v>8242</v>
      </c>
      <c r="D16769">
        <v>19</v>
      </c>
      <c r="E16769" t="s">
        <v>169</v>
      </c>
      <c r="F16769" t="s">
        <v>230</v>
      </c>
      <c r="G16769">
        <v>19</v>
      </c>
      <c r="H16769" s="4" t="str">
        <f t="shared" si="522"/>
        <v>J042.B19</v>
      </c>
      <c r="I16769" s="4" t="str">
        <f t="shared" si="523"/>
        <v>DGND</v>
      </c>
    </row>
    <row r="16770" spans="1:9">
      <c r="A16770" t="s">
        <v>261</v>
      </c>
      <c r="B16770" t="s">
        <v>8239</v>
      </c>
      <c r="C16770" t="s">
        <v>8242</v>
      </c>
      <c r="D16770">
        <v>20</v>
      </c>
      <c r="E16770" t="s">
        <v>169</v>
      </c>
      <c r="F16770" t="s">
        <v>7682</v>
      </c>
      <c r="G16770">
        <v>20</v>
      </c>
      <c r="H16770" s="4" t="str">
        <f t="shared" ref="H16770:H16833" si="524">CONCATENATE(C16770,".",F16770)</f>
        <v>J042.A20</v>
      </c>
      <c r="I16770" s="4" t="str">
        <f t="shared" ref="I16770:I16833" si="525">E16770</f>
        <v>DGND</v>
      </c>
    </row>
    <row r="16771" spans="1:9">
      <c r="A16771" t="s">
        <v>261</v>
      </c>
      <c r="B16771" t="s">
        <v>8239</v>
      </c>
      <c r="C16771" t="s">
        <v>8242</v>
      </c>
      <c r="D16771">
        <v>20</v>
      </c>
      <c r="F16771" t="s">
        <v>7684</v>
      </c>
      <c r="G16771">
        <v>20</v>
      </c>
      <c r="H16771" s="4" t="str">
        <f t="shared" si="524"/>
        <v>J042.D20</v>
      </c>
      <c r="I16771" s="4">
        <f t="shared" si="525"/>
        <v>0</v>
      </c>
    </row>
    <row r="16772" spans="1:9">
      <c r="A16772" t="s">
        <v>261</v>
      </c>
      <c r="B16772" t="s">
        <v>8239</v>
      </c>
      <c r="C16772" t="s">
        <v>8242</v>
      </c>
      <c r="D16772">
        <v>20</v>
      </c>
      <c r="E16772" t="s">
        <v>1066</v>
      </c>
      <c r="F16772" t="s">
        <v>7683</v>
      </c>
      <c r="G16772">
        <v>20</v>
      </c>
      <c r="H16772" s="4" t="str">
        <f t="shared" si="524"/>
        <v>J042.B20</v>
      </c>
      <c r="I16772" s="4" t="str">
        <f t="shared" si="525"/>
        <v>CH294</v>
      </c>
    </row>
    <row r="16773" spans="1:9">
      <c r="A16773" t="s">
        <v>261</v>
      </c>
      <c r="B16773" t="s">
        <v>8239</v>
      </c>
      <c r="C16773" t="s">
        <v>8242</v>
      </c>
      <c r="D16773">
        <v>20</v>
      </c>
      <c r="E16773" t="s">
        <v>169</v>
      </c>
      <c r="F16773" t="s">
        <v>260</v>
      </c>
      <c r="G16773">
        <v>20</v>
      </c>
      <c r="H16773" s="4" t="str">
        <f t="shared" si="524"/>
        <v>J042.C20</v>
      </c>
      <c r="I16773" s="4" t="str">
        <f t="shared" si="525"/>
        <v>DGND</v>
      </c>
    </row>
    <row r="16774" spans="1:9">
      <c r="A16774" t="s">
        <v>261</v>
      </c>
      <c r="B16774" t="s">
        <v>8239</v>
      </c>
      <c r="C16774" t="s">
        <v>8242</v>
      </c>
      <c r="D16774">
        <v>21</v>
      </c>
      <c r="F16774" t="s">
        <v>7687</v>
      </c>
      <c r="G16774">
        <v>21</v>
      </c>
      <c r="H16774" s="4" t="str">
        <f t="shared" si="524"/>
        <v>J042.D21</v>
      </c>
      <c r="I16774" s="4">
        <f t="shared" si="525"/>
        <v>0</v>
      </c>
    </row>
    <row r="16775" spans="1:9">
      <c r="A16775" t="s">
        <v>261</v>
      </c>
      <c r="B16775" t="s">
        <v>8239</v>
      </c>
      <c r="C16775" t="s">
        <v>8242</v>
      </c>
      <c r="D16775">
        <v>21</v>
      </c>
      <c r="E16775" t="s">
        <v>1068</v>
      </c>
      <c r="F16775" t="s">
        <v>7688</v>
      </c>
      <c r="G16775">
        <v>21</v>
      </c>
      <c r="H16775" s="4" t="str">
        <f t="shared" si="524"/>
        <v>J042.A21</v>
      </c>
      <c r="I16775" s="4" t="str">
        <f t="shared" si="525"/>
        <v>CH292</v>
      </c>
    </row>
    <row r="16776" spans="1:9">
      <c r="A16776" t="s">
        <v>261</v>
      </c>
      <c r="B16776" t="s">
        <v>8239</v>
      </c>
      <c r="C16776" t="s">
        <v>8242</v>
      </c>
      <c r="D16776">
        <v>21</v>
      </c>
      <c r="E16776" t="s">
        <v>169</v>
      </c>
      <c r="F16776" t="s">
        <v>7685</v>
      </c>
      <c r="G16776">
        <v>21</v>
      </c>
      <c r="H16776" s="4" t="str">
        <f t="shared" si="524"/>
        <v>J042.B21</v>
      </c>
      <c r="I16776" s="4" t="str">
        <f t="shared" si="525"/>
        <v>DGND</v>
      </c>
    </row>
    <row r="16777" spans="1:9">
      <c r="A16777" t="s">
        <v>261</v>
      </c>
      <c r="B16777" t="s">
        <v>8239</v>
      </c>
      <c r="C16777" t="s">
        <v>8242</v>
      </c>
      <c r="D16777">
        <v>21</v>
      </c>
      <c r="E16777" t="s">
        <v>1067</v>
      </c>
      <c r="F16777" t="s">
        <v>7686</v>
      </c>
      <c r="G16777">
        <v>21</v>
      </c>
      <c r="H16777" s="4" t="str">
        <f t="shared" si="524"/>
        <v>J042.C21</v>
      </c>
      <c r="I16777" s="4" t="str">
        <f t="shared" si="525"/>
        <v>CH293</v>
      </c>
    </row>
    <row r="16778" spans="1:9">
      <c r="A16778" t="s">
        <v>261</v>
      </c>
      <c r="B16778" t="s">
        <v>8239</v>
      </c>
      <c r="C16778" t="s">
        <v>8242</v>
      </c>
      <c r="D16778">
        <v>22</v>
      </c>
      <c r="E16778" t="s">
        <v>1069</v>
      </c>
      <c r="F16778" t="s">
        <v>7692</v>
      </c>
      <c r="G16778">
        <v>22</v>
      </c>
      <c r="H16778" s="4" t="str">
        <f t="shared" si="524"/>
        <v>J042.B22</v>
      </c>
      <c r="I16778" s="4" t="str">
        <f t="shared" si="525"/>
        <v>CH291</v>
      </c>
    </row>
    <row r="16779" spans="1:9">
      <c r="A16779" t="s">
        <v>261</v>
      </c>
      <c r="B16779" t="s">
        <v>8239</v>
      </c>
      <c r="C16779" t="s">
        <v>8242</v>
      </c>
      <c r="D16779">
        <v>22</v>
      </c>
      <c r="E16779" t="s">
        <v>169</v>
      </c>
      <c r="F16779" t="s">
        <v>7689</v>
      </c>
      <c r="G16779">
        <v>22</v>
      </c>
      <c r="H16779" s="4" t="str">
        <f t="shared" si="524"/>
        <v>J042.A22</v>
      </c>
      <c r="I16779" s="4" t="str">
        <f t="shared" si="525"/>
        <v>DGND</v>
      </c>
    </row>
    <row r="16780" spans="1:9">
      <c r="A16780" t="s">
        <v>261</v>
      </c>
      <c r="B16780" t="s">
        <v>8239</v>
      </c>
      <c r="C16780" t="s">
        <v>8242</v>
      </c>
      <c r="D16780">
        <v>22</v>
      </c>
      <c r="F16780" t="s">
        <v>7690</v>
      </c>
      <c r="G16780">
        <v>22</v>
      </c>
      <c r="H16780" s="4" t="str">
        <f t="shared" si="524"/>
        <v>J042.D22</v>
      </c>
      <c r="I16780" s="4">
        <f t="shared" si="525"/>
        <v>0</v>
      </c>
    </row>
    <row r="16781" spans="1:9">
      <c r="A16781" t="s">
        <v>261</v>
      </c>
      <c r="B16781" t="s">
        <v>8239</v>
      </c>
      <c r="C16781" t="s">
        <v>8242</v>
      </c>
      <c r="D16781">
        <v>22</v>
      </c>
      <c r="E16781" t="s">
        <v>169</v>
      </c>
      <c r="F16781" t="s">
        <v>7691</v>
      </c>
      <c r="G16781">
        <v>22</v>
      </c>
      <c r="H16781" s="4" t="str">
        <f t="shared" si="524"/>
        <v>J042.C22</v>
      </c>
      <c r="I16781" s="4" t="str">
        <f t="shared" si="525"/>
        <v>DGND</v>
      </c>
    </row>
    <row r="16782" spans="1:9">
      <c r="A16782" t="s">
        <v>261</v>
      </c>
      <c r="B16782" t="s">
        <v>8239</v>
      </c>
      <c r="C16782" t="s">
        <v>8242</v>
      </c>
      <c r="D16782">
        <v>23</v>
      </c>
      <c r="F16782" t="s">
        <v>7694</v>
      </c>
      <c r="G16782">
        <v>23</v>
      </c>
      <c r="H16782" s="4" t="str">
        <f t="shared" si="524"/>
        <v>J042.D23</v>
      </c>
      <c r="I16782" s="4">
        <f t="shared" si="525"/>
        <v>0</v>
      </c>
    </row>
    <row r="16783" spans="1:9">
      <c r="A16783" t="s">
        <v>261</v>
      </c>
      <c r="B16783" t="s">
        <v>8239</v>
      </c>
      <c r="C16783" t="s">
        <v>8242</v>
      </c>
      <c r="D16783">
        <v>23</v>
      </c>
      <c r="E16783" t="s">
        <v>1071</v>
      </c>
      <c r="F16783" t="s">
        <v>7695</v>
      </c>
      <c r="G16783">
        <v>23</v>
      </c>
      <c r="H16783" s="4" t="str">
        <f t="shared" si="524"/>
        <v>J042.A23</v>
      </c>
      <c r="I16783" s="4" t="str">
        <f t="shared" si="525"/>
        <v>CH289</v>
      </c>
    </row>
    <row r="16784" spans="1:9">
      <c r="A16784" t="s">
        <v>261</v>
      </c>
      <c r="B16784" t="s">
        <v>8239</v>
      </c>
      <c r="C16784" t="s">
        <v>8242</v>
      </c>
      <c r="D16784">
        <v>23</v>
      </c>
      <c r="E16784" t="s">
        <v>1070</v>
      </c>
      <c r="F16784" t="s">
        <v>7693</v>
      </c>
      <c r="G16784">
        <v>23</v>
      </c>
      <c r="H16784" s="4" t="str">
        <f t="shared" si="524"/>
        <v>J042.C23</v>
      </c>
      <c r="I16784" s="4" t="str">
        <f t="shared" si="525"/>
        <v>CH290</v>
      </c>
    </row>
    <row r="16785" spans="1:9">
      <c r="A16785" t="s">
        <v>261</v>
      </c>
      <c r="B16785" t="s">
        <v>8239</v>
      </c>
      <c r="C16785" t="s">
        <v>8242</v>
      </c>
      <c r="D16785">
        <v>23</v>
      </c>
      <c r="E16785" t="s">
        <v>169</v>
      </c>
      <c r="F16785" t="s">
        <v>7696</v>
      </c>
      <c r="G16785">
        <v>23</v>
      </c>
      <c r="H16785" s="4" t="str">
        <f t="shared" si="524"/>
        <v>J042.B23</v>
      </c>
      <c r="I16785" s="4" t="str">
        <f t="shared" si="525"/>
        <v>DGND</v>
      </c>
    </row>
    <row r="16786" spans="1:9">
      <c r="A16786" t="s">
        <v>261</v>
      </c>
      <c r="B16786" t="s">
        <v>8239</v>
      </c>
      <c r="C16786" t="s">
        <v>8242</v>
      </c>
      <c r="D16786">
        <v>24</v>
      </c>
      <c r="F16786" t="s">
        <v>7698</v>
      </c>
      <c r="G16786">
        <v>24</v>
      </c>
      <c r="H16786" s="4" t="str">
        <f t="shared" si="524"/>
        <v>J042.D24</v>
      </c>
      <c r="I16786" s="4">
        <f t="shared" si="525"/>
        <v>0</v>
      </c>
    </row>
    <row r="16787" spans="1:9">
      <c r="A16787" t="s">
        <v>261</v>
      </c>
      <c r="B16787" t="s">
        <v>8239</v>
      </c>
      <c r="C16787" t="s">
        <v>8242</v>
      </c>
      <c r="D16787">
        <v>24</v>
      </c>
      <c r="E16787" t="s">
        <v>169</v>
      </c>
      <c r="F16787" t="s">
        <v>7697</v>
      </c>
      <c r="G16787">
        <v>24</v>
      </c>
      <c r="H16787" s="4" t="str">
        <f t="shared" si="524"/>
        <v>J042.C24</v>
      </c>
      <c r="I16787" s="4" t="str">
        <f t="shared" si="525"/>
        <v>DGND</v>
      </c>
    </row>
    <row r="16788" spans="1:9">
      <c r="A16788" t="s">
        <v>261</v>
      </c>
      <c r="B16788" t="s">
        <v>8239</v>
      </c>
      <c r="C16788" t="s">
        <v>8242</v>
      </c>
      <c r="D16788">
        <v>24</v>
      </c>
      <c r="E16788" t="s">
        <v>1072</v>
      </c>
      <c r="F16788" t="s">
        <v>7700</v>
      </c>
      <c r="G16788">
        <v>24</v>
      </c>
      <c r="H16788" s="4" t="str">
        <f t="shared" si="524"/>
        <v>J042.B24</v>
      </c>
      <c r="I16788" s="4" t="str">
        <f t="shared" si="525"/>
        <v>CH288</v>
      </c>
    </row>
    <row r="16789" spans="1:9">
      <c r="A16789" t="s">
        <v>261</v>
      </c>
      <c r="B16789" t="s">
        <v>8239</v>
      </c>
      <c r="C16789" t="s">
        <v>8242</v>
      </c>
      <c r="D16789">
        <v>24</v>
      </c>
      <c r="E16789" t="s">
        <v>169</v>
      </c>
      <c r="F16789" t="s">
        <v>7699</v>
      </c>
      <c r="G16789">
        <v>24</v>
      </c>
      <c r="H16789" s="4" t="str">
        <f t="shared" si="524"/>
        <v>J042.A24</v>
      </c>
      <c r="I16789" s="4" t="str">
        <f t="shared" si="525"/>
        <v>DGND</v>
      </c>
    </row>
    <row r="16790" spans="1:9">
      <c r="A16790" t="s">
        <v>261</v>
      </c>
      <c r="B16790" t="s">
        <v>8243</v>
      </c>
      <c r="C16790" t="s">
        <v>8244</v>
      </c>
      <c r="D16790">
        <v>1</v>
      </c>
      <c r="E16790" t="s">
        <v>169</v>
      </c>
      <c r="F16790">
        <v>1</v>
      </c>
      <c r="G16790">
        <v>1</v>
      </c>
      <c r="H16790" s="4" t="str">
        <f t="shared" si="524"/>
        <v>DGS6.1</v>
      </c>
      <c r="I16790" s="4" t="str">
        <f t="shared" si="525"/>
        <v>DGND</v>
      </c>
    </row>
    <row r="16791" spans="1:9">
      <c r="A16791" t="s">
        <v>261</v>
      </c>
      <c r="B16791" t="s">
        <v>8243</v>
      </c>
      <c r="C16791" t="s">
        <v>8244</v>
      </c>
      <c r="D16791">
        <v>2</v>
      </c>
      <c r="E16791" t="s">
        <v>1073</v>
      </c>
      <c r="F16791">
        <v>2</v>
      </c>
      <c r="G16791">
        <v>2</v>
      </c>
      <c r="H16791" s="4" t="str">
        <f t="shared" si="524"/>
        <v>DGS6.2</v>
      </c>
      <c r="I16791" s="4" t="str">
        <f t="shared" si="525"/>
        <v>SL5_DGS</v>
      </c>
    </row>
    <row r="16792" spans="1:9">
      <c r="A16792" t="s">
        <v>261</v>
      </c>
      <c r="B16792" t="s">
        <v>8243</v>
      </c>
      <c r="C16792" t="s">
        <v>8245</v>
      </c>
      <c r="D16792">
        <v>1</v>
      </c>
      <c r="E16792" t="s">
        <v>7736</v>
      </c>
      <c r="F16792" t="s">
        <v>246</v>
      </c>
      <c r="G16792">
        <v>1</v>
      </c>
      <c r="H16792" s="4" t="str">
        <f t="shared" si="524"/>
        <v>J051.C1</v>
      </c>
      <c r="I16792" s="4" t="str">
        <f t="shared" si="525"/>
        <v>SLOT5_SENSE</v>
      </c>
    </row>
    <row r="16793" spans="1:9">
      <c r="A16793" t="s">
        <v>261</v>
      </c>
      <c r="B16793" t="s">
        <v>8243</v>
      </c>
      <c r="C16793" t="s">
        <v>8245</v>
      </c>
      <c r="D16793">
        <v>1</v>
      </c>
      <c r="E16793" t="s">
        <v>7735</v>
      </c>
      <c r="F16793" t="s">
        <v>195</v>
      </c>
      <c r="G16793">
        <v>1</v>
      </c>
      <c r="H16793" s="4" t="str">
        <f t="shared" si="524"/>
        <v>J051.A1</v>
      </c>
      <c r="I16793" s="4" t="str">
        <f t="shared" si="525"/>
        <v>SLOT5_FORCE</v>
      </c>
    </row>
    <row r="16794" spans="1:9">
      <c r="A16794" t="s">
        <v>261</v>
      </c>
      <c r="B16794" t="s">
        <v>8243</v>
      </c>
      <c r="C16794" t="s">
        <v>8245</v>
      </c>
      <c r="D16794">
        <v>1</v>
      </c>
      <c r="E16794" t="s">
        <v>169</v>
      </c>
      <c r="F16794" t="s">
        <v>402</v>
      </c>
      <c r="G16794">
        <v>1</v>
      </c>
      <c r="H16794" s="4" t="str">
        <f t="shared" si="524"/>
        <v>J051.D1</v>
      </c>
      <c r="I16794" s="4" t="str">
        <f t="shared" si="525"/>
        <v>DGND</v>
      </c>
    </row>
    <row r="16795" spans="1:9">
      <c r="A16795" t="s">
        <v>261</v>
      </c>
      <c r="B16795" t="s">
        <v>8243</v>
      </c>
      <c r="C16795" t="s">
        <v>8245</v>
      </c>
      <c r="D16795">
        <v>1</v>
      </c>
      <c r="E16795" t="s">
        <v>169</v>
      </c>
      <c r="F16795" t="s">
        <v>213</v>
      </c>
      <c r="G16795">
        <v>1</v>
      </c>
      <c r="H16795" s="4" t="str">
        <f t="shared" si="524"/>
        <v>J051.B1</v>
      </c>
      <c r="I16795" s="4" t="str">
        <f t="shared" si="525"/>
        <v>DGND</v>
      </c>
    </row>
    <row r="16796" spans="1:9">
      <c r="A16796" t="s">
        <v>261</v>
      </c>
      <c r="B16796" t="s">
        <v>8243</v>
      </c>
      <c r="C16796" t="s">
        <v>8245</v>
      </c>
      <c r="D16796">
        <v>2</v>
      </c>
      <c r="E16796" t="s">
        <v>7737</v>
      </c>
      <c r="F16796" t="s">
        <v>362</v>
      </c>
      <c r="G16796">
        <v>2</v>
      </c>
      <c r="H16796" s="4" t="str">
        <f t="shared" si="524"/>
        <v>J051.D2</v>
      </c>
      <c r="I16796" s="4" t="str">
        <f t="shared" si="525"/>
        <v>SL5_GUARD</v>
      </c>
    </row>
    <row r="16797" spans="1:9">
      <c r="A16797" t="s">
        <v>261</v>
      </c>
      <c r="B16797" t="s">
        <v>8243</v>
      </c>
      <c r="C16797" t="s">
        <v>8245</v>
      </c>
      <c r="D16797">
        <v>2</v>
      </c>
      <c r="E16797" t="s">
        <v>169</v>
      </c>
      <c r="F16797" t="s">
        <v>196</v>
      </c>
      <c r="G16797">
        <v>2</v>
      </c>
      <c r="H16797" s="4" t="str">
        <f t="shared" si="524"/>
        <v>J051.A2</v>
      </c>
      <c r="I16797" s="4" t="str">
        <f t="shared" si="525"/>
        <v>DGND</v>
      </c>
    </row>
    <row r="16798" spans="1:9">
      <c r="A16798" t="s">
        <v>261</v>
      </c>
      <c r="B16798" t="s">
        <v>8243</v>
      </c>
      <c r="C16798" t="s">
        <v>8245</v>
      </c>
      <c r="D16798">
        <v>2</v>
      </c>
      <c r="E16798" t="s">
        <v>169</v>
      </c>
      <c r="F16798" t="s">
        <v>10</v>
      </c>
      <c r="G16798">
        <v>2</v>
      </c>
      <c r="H16798" s="4" t="str">
        <f t="shared" si="524"/>
        <v>J051.C2</v>
      </c>
      <c r="I16798" s="4" t="str">
        <f t="shared" si="525"/>
        <v>DGND</v>
      </c>
    </row>
    <row r="16799" spans="1:9">
      <c r="A16799" t="s">
        <v>261</v>
      </c>
      <c r="B16799" t="s">
        <v>8243</v>
      </c>
      <c r="C16799" t="s">
        <v>8245</v>
      </c>
      <c r="D16799">
        <v>2</v>
      </c>
      <c r="E16799" t="s">
        <v>1073</v>
      </c>
      <c r="F16799" t="s">
        <v>214</v>
      </c>
      <c r="G16799">
        <v>2</v>
      </c>
      <c r="H16799" s="4" t="str">
        <f t="shared" si="524"/>
        <v>J051.B2</v>
      </c>
      <c r="I16799" s="4" t="str">
        <f t="shared" si="525"/>
        <v>SL5_DGS</v>
      </c>
    </row>
    <row r="16800" spans="1:9">
      <c r="A16800" t="s">
        <v>261</v>
      </c>
      <c r="B16800" t="s">
        <v>8243</v>
      </c>
      <c r="C16800" t="s">
        <v>8245</v>
      </c>
      <c r="D16800">
        <v>3</v>
      </c>
      <c r="E16800" t="s">
        <v>169</v>
      </c>
      <c r="F16800" t="s">
        <v>7663</v>
      </c>
      <c r="G16800">
        <v>3</v>
      </c>
      <c r="H16800" s="4" t="str">
        <f t="shared" si="524"/>
        <v>J051.D3</v>
      </c>
      <c r="I16800" s="4" t="str">
        <f t="shared" si="525"/>
        <v>DGND</v>
      </c>
    </row>
    <row r="16801" spans="1:9">
      <c r="A16801" t="s">
        <v>261</v>
      </c>
      <c r="B16801" t="s">
        <v>8243</v>
      </c>
      <c r="C16801" t="s">
        <v>8245</v>
      </c>
      <c r="D16801">
        <v>3</v>
      </c>
      <c r="E16801" t="s">
        <v>1074</v>
      </c>
      <c r="F16801" t="s">
        <v>197</v>
      </c>
      <c r="G16801">
        <v>3</v>
      </c>
      <c r="H16801" s="4" t="str">
        <f t="shared" si="524"/>
        <v>J051.A3</v>
      </c>
      <c r="I16801" s="4" t="str">
        <f t="shared" si="525"/>
        <v>CH351</v>
      </c>
    </row>
    <row r="16802" spans="1:9">
      <c r="A16802" t="s">
        <v>261</v>
      </c>
      <c r="B16802" t="s">
        <v>8243</v>
      </c>
      <c r="C16802" t="s">
        <v>8245</v>
      </c>
      <c r="D16802">
        <v>3</v>
      </c>
      <c r="E16802" t="s">
        <v>169</v>
      </c>
      <c r="F16802" t="s">
        <v>215</v>
      </c>
      <c r="G16802">
        <v>3</v>
      </c>
      <c r="H16802" s="4" t="str">
        <f t="shared" si="524"/>
        <v>J051.B3</v>
      </c>
      <c r="I16802" s="4" t="str">
        <f t="shared" si="525"/>
        <v>DGND</v>
      </c>
    </row>
    <row r="16803" spans="1:9">
      <c r="A16803" t="s">
        <v>261</v>
      </c>
      <c r="B16803" t="s">
        <v>8243</v>
      </c>
      <c r="C16803" t="s">
        <v>8245</v>
      </c>
      <c r="D16803">
        <v>3</v>
      </c>
      <c r="E16803" t="s">
        <v>7738</v>
      </c>
      <c r="F16803" t="s">
        <v>9</v>
      </c>
      <c r="G16803">
        <v>3</v>
      </c>
      <c r="H16803" s="4" t="str">
        <f t="shared" si="524"/>
        <v>J051.C3</v>
      </c>
      <c r="I16803" s="4" t="str">
        <f t="shared" si="525"/>
        <v>SL5_EXT_F</v>
      </c>
    </row>
    <row r="16804" spans="1:9">
      <c r="A16804" t="s">
        <v>261</v>
      </c>
      <c r="B16804" t="s">
        <v>8243</v>
      </c>
      <c r="C16804" t="s">
        <v>8245</v>
      </c>
      <c r="D16804">
        <v>4</v>
      </c>
      <c r="E16804" t="s">
        <v>7739</v>
      </c>
      <c r="F16804" t="s">
        <v>364</v>
      </c>
      <c r="G16804">
        <v>4</v>
      </c>
      <c r="H16804" s="4" t="str">
        <f t="shared" si="524"/>
        <v>J051.D4</v>
      </c>
      <c r="I16804" s="4" t="str">
        <f t="shared" si="525"/>
        <v>SL5_EXT_S</v>
      </c>
    </row>
    <row r="16805" spans="1:9">
      <c r="A16805" t="s">
        <v>261</v>
      </c>
      <c r="B16805" t="s">
        <v>8243</v>
      </c>
      <c r="C16805" t="s">
        <v>8245</v>
      </c>
      <c r="D16805">
        <v>4</v>
      </c>
      <c r="E16805" t="s">
        <v>169</v>
      </c>
      <c r="F16805" t="s">
        <v>247</v>
      </c>
      <c r="G16805">
        <v>4</v>
      </c>
      <c r="H16805" s="4" t="str">
        <f t="shared" si="524"/>
        <v>J051.C4</v>
      </c>
      <c r="I16805" s="4" t="str">
        <f t="shared" si="525"/>
        <v>DGND</v>
      </c>
    </row>
    <row r="16806" spans="1:9">
      <c r="A16806" t="s">
        <v>261</v>
      </c>
      <c r="B16806" t="s">
        <v>8243</v>
      </c>
      <c r="C16806" t="s">
        <v>8245</v>
      </c>
      <c r="D16806">
        <v>4</v>
      </c>
      <c r="E16806" t="s">
        <v>1075</v>
      </c>
      <c r="F16806" t="s">
        <v>216</v>
      </c>
      <c r="G16806">
        <v>4</v>
      </c>
      <c r="H16806" s="4" t="str">
        <f t="shared" si="524"/>
        <v>J051.B4</v>
      </c>
      <c r="I16806" s="4" t="str">
        <f t="shared" si="525"/>
        <v>CH350</v>
      </c>
    </row>
    <row r="16807" spans="1:9">
      <c r="A16807" t="s">
        <v>261</v>
      </c>
      <c r="B16807" t="s">
        <v>8243</v>
      </c>
      <c r="C16807" t="s">
        <v>8245</v>
      </c>
      <c r="D16807">
        <v>4</v>
      </c>
      <c r="E16807" t="s">
        <v>169</v>
      </c>
      <c r="F16807" t="s">
        <v>11</v>
      </c>
      <c r="G16807">
        <v>4</v>
      </c>
      <c r="H16807" s="4" t="str">
        <f t="shared" si="524"/>
        <v>J051.A4</v>
      </c>
      <c r="I16807" s="4" t="str">
        <f t="shared" si="525"/>
        <v>DGND</v>
      </c>
    </row>
    <row r="16808" spans="1:9">
      <c r="A16808" t="s">
        <v>261</v>
      </c>
      <c r="B16808" t="s">
        <v>8243</v>
      </c>
      <c r="C16808" t="s">
        <v>8245</v>
      </c>
      <c r="D16808">
        <v>5</v>
      </c>
      <c r="E16808" t="s">
        <v>169</v>
      </c>
      <c r="F16808" t="s">
        <v>404</v>
      </c>
      <c r="G16808">
        <v>5</v>
      </c>
      <c r="H16808" s="4" t="str">
        <f t="shared" si="524"/>
        <v>J051.D5</v>
      </c>
      <c r="I16808" s="4" t="str">
        <f t="shared" si="525"/>
        <v>DGND</v>
      </c>
    </row>
    <row r="16809" spans="1:9">
      <c r="A16809" t="s">
        <v>261</v>
      </c>
      <c r="B16809" t="s">
        <v>8243</v>
      </c>
      <c r="C16809" t="s">
        <v>8245</v>
      </c>
      <c r="D16809">
        <v>5</v>
      </c>
      <c r="E16809" t="s">
        <v>1076</v>
      </c>
      <c r="F16809" t="s">
        <v>198</v>
      </c>
      <c r="G16809">
        <v>5</v>
      </c>
      <c r="H16809" s="4" t="str">
        <f t="shared" si="524"/>
        <v>J051.A5</v>
      </c>
      <c r="I16809" s="4" t="str">
        <f t="shared" si="525"/>
        <v>CH348</v>
      </c>
    </row>
    <row r="16810" spans="1:9">
      <c r="A16810" t="s">
        <v>261</v>
      </c>
      <c r="B16810" t="s">
        <v>8243</v>
      </c>
      <c r="C16810" t="s">
        <v>8245</v>
      </c>
      <c r="D16810">
        <v>5</v>
      </c>
      <c r="E16810" t="s">
        <v>169</v>
      </c>
      <c r="F16810" t="s">
        <v>13</v>
      </c>
      <c r="G16810">
        <v>5</v>
      </c>
      <c r="H16810" s="4" t="str">
        <f t="shared" si="524"/>
        <v>J051.B5</v>
      </c>
      <c r="I16810" s="4" t="str">
        <f t="shared" si="525"/>
        <v>DGND</v>
      </c>
    </row>
    <row r="16811" spans="1:9">
      <c r="A16811" t="s">
        <v>261</v>
      </c>
      <c r="B16811" t="s">
        <v>8243</v>
      </c>
      <c r="C16811" t="s">
        <v>8245</v>
      </c>
      <c r="D16811">
        <v>5</v>
      </c>
      <c r="E16811" t="s">
        <v>1077</v>
      </c>
      <c r="F16811" t="s">
        <v>12</v>
      </c>
      <c r="G16811">
        <v>5</v>
      </c>
      <c r="H16811" s="4" t="str">
        <f t="shared" si="524"/>
        <v>J051.C5</v>
      </c>
      <c r="I16811" s="4" t="str">
        <f t="shared" si="525"/>
        <v>CH349</v>
      </c>
    </row>
    <row r="16812" spans="1:9">
      <c r="A16812" t="s">
        <v>261</v>
      </c>
      <c r="B16812" t="s">
        <v>8243</v>
      </c>
      <c r="C16812" t="s">
        <v>8245</v>
      </c>
      <c r="D16812">
        <v>6</v>
      </c>
      <c r="E16812" t="s">
        <v>1078</v>
      </c>
      <c r="F16812" t="s">
        <v>217</v>
      </c>
      <c r="G16812">
        <v>6</v>
      </c>
      <c r="H16812" s="4" t="str">
        <f t="shared" si="524"/>
        <v>J051.B6</v>
      </c>
      <c r="I16812" s="4" t="str">
        <f t="shared" si="525"/>
        <v>CH347</v>
      </c>
    </row>
    <row r="16813" spans="1:9">
      <c r="A16813" t="s">
        <v>261</v>
      </c>
      <c r="B16813" t="s">
        <v>8243</v>
      </c>
      <c r="C16813" t="s">
        <v>8245</v>
      </c>
      <c r="D16813">
        <v>6</v>
      </c>
      <c r="E16813" t="s">
        <v>169</v>
      </c>
      <c r="F16813" t="s">
        <v>199</v>
      </c>
      <c r="G16813">
        <v>6</v>
      </c>
      <c r="H16813" s="4" t="str">
        <f t="shared" si="524"/>
        <v>J051.A6</v>
      </c>
      <c r="I16813" s="4" t="str">
        <f t="shared" si="525"/>
        <v>DGND</v>
      </c>
    </row>
    <row r="16814" spans="1:9">
      <c r="A16814" t="s">
        <v>261</v>
      </c>
      <c r="B16814" t="s">
        <v>8243</v>
      </c>
      <c r="C16814" t="s">
        <v>8245</v>
      </c>
      <c r="D16814">
        <v>6</v>
      </c>
      <c r="E16814" t="s">
        <v>169</v>
      </c>
      <c r="F16814" t="s">
        <v>248</v>
      </c>
      <c r="G16814">
        <v>6</v>
      </c>
      <c r="H16814" s="4" t="str">
        <f t="shared" si="524"/>
        <v>J051.C6</v>
      </c>
      <c r="I16814" s="4" t="str">
        <f t="shared" si="525"/>
        <v>DGND</v>
      </c>
    </row>
    <row r="16815" spans="1:9">
      <c r="A16815" t="s">
        <v>261</v>
      </c>
      <c r="B16815" t="s">
        <v>8243</v>
      </c>
      <c r="C16815" t="s">
        <v>8245</v>
      </c>
      <c r="D16815">
        <v>6</v>
      </c>
      <c r="F16815" t="s">
        <v>434</v>
      </c>
      <c r="G16815">
        <v>6</v>
      </c>
      <c r="H16815" s="4" t="str">
        <f t="shared" si="524"/>
        <v>J051.D6</v>
      </c>
      <c r="I16815" s="4">
        <f t="shared" si="525"/>
        <v>0</v>
      </c>
    </row>
    <row r="16816" spans="1:9">
      <c r="A16816" t="s">
        <v>261</v>
      </c>
      <c r="B16816" t="s">
        <v>8243</v>
      </c>
      <c r="C16816" t="s">
        <v>8245</v>
      </c>
      <c r="D16816">
        <v>7</v>
      </c>
      <c r="E16816" t="s">
        <v>1079</v>
      </c>
      <c r="F16816" t="s">
        <v>200</v>
      </c>
      <c r="G16816">
        <v>7</v>
      </c>
      <c r="H16816" s="4" t="str">
        <f t="shared" si="524"/>
        <v>J051.A7</v>
      </c>
      <c r="I16816" s="4" t="str">
        <f t="shared" si="525"/>
        <v>CH345</v>
      </c>
    </row>
    <row r="16817" spans="1:9">
      <c r="A16817" t="s">
        <v>261</v>
      </c>
      <c r="B16817" t="s">
        <v>8243</v>
      </c>
      <c r="C16817" t="s">
        <v>8245</v>
      </c>
      <c r="D16817">
        <v>7</v>
      </c>
      <c r="E16817" t="s">
        <v>169</v>
      </c>
      <c r="F16817" t="s">
        <v>218</v>
      </c>
      <c r="G16817">
        <v>7</v>
      </c>
      <c r="H16817" s="4" t="str">
        <f t="shared" si="524"/>
        <v>J051.B7</v>
      </c>
      <c r="I16817" s="4" t="str">
        <f t="shared" si="525"/>
        <v>DGND</v>
      </c>
    </row>
    <row r="16818" spans="1:9">
      <c r="A16818" t="s">
        <v>261</v>
      </c>
      <c r="B16818" t="s">
        <v>8243</v>
      </c>
      <c r="C16818" t="s">
        <v>8245</v>
      </c>
      <c r="D16818">
        <v>7</v>
      </c>
      <c r="E16818" t="s">
        <v>169</v>
      </c>
      <c r="F16818" t="s">
        <v>435</v>
      </c>
      <c r="G16818">
        <v>7</v>
      </c>
      <c r="H16818" s="4" t="str">
        <f t="shared" si="524"/>
        <v>J051.D7</v>
      </c>
      <c r="I16818" s="4" t="str">
        <f t="shared" si="525"/>
        <v>DGND</v>
      </c>
    </row>
    <row r="16819" spans="1:9">
      <c r="A16819" t="s">
        <v>261</v>
      </c>
      <c r="B16819" t="s">
        <v>8243</v>
      </c>
      <c r="C16819" t="s">
        <v>8245</v>
      </c>
      <c r="D16819">
        <v>7</v>
      </c>
      <c r="E16819" t="s">
        <v>1080</v>
      </c>
      <c r="F16819" t="s">
        <v>249</v>
      </c>
      <c r="G16819">
        <v>7</v>
      </c>
      <c r="H16819" s="4" t="str">
        <f t="shared" si="524"/>
        <v>J051.C7</v>
      </c>
      <c r="I16819" s="4" t="str">
        <f t="shared" si="525"/>
        <v>CH346</v>
      </c>
    </row>
    <row r="16820" spans="1:9">
      <c r="A16820" t="s">
        <v>261</v>
      </c>
      <c r="B16820" t="s">
        <v>8243</v>
      </c>
      <c r="C16820" t="s">
        <v>8245</v>
      </c>
      <c r="D16820">
        <v>8</v>
      </c>
      <c r="E16820" t="s">
        <v>169</v>
      </c>
      <c r="F16820" t="s">
        <v>250</v>
      </c>
      <c r="G16820">
        <v>8</v>
      </c>
      <c r="H16820" s="4" t="str">
        <f t="shared" si="524"/>
        <v>J051.C8</v>
      </c>
      <c r="I16820" s="4" t="str">
        <f t="shared" si="525"/>
        <v>DGND</v>
      </c>
    </row>
    <row r="16821" spans="1:9">
      <c r="A16821" t="s">
        <v>261</v>
      </c>
      <c r="B16821" t="s">
        <v>8243</v>
      </c>
      <c r="C16821" t="s">
        <v>8245</v>
      </c>
      <c r="D16821">
        <v>8</v>
      </c>
      <c r="E16821" t="s">
        <v>169</v>
      </c>
      <c r="F16821" t="s">
        <v>201</v>
      </c>
      <c r="G16821">
        <v>8</v>
      </c>
      <c r="H16821" s="4" t="str">
        <f t="shared" si="524"/>
        <v>J051.A8</v>
      </c>
      <c r="I16821" s="4" t="str">
        <f t="shared" si="525"/>
        <v>DGND</v>
      </c>
    </row>
    <row r="16822" spans="1:9">
      <c r="A16822" t="s">
        <v>261</v>
      </c>
      <c r="B16822" t="s">
        <v>8243</v>
      </c>
      <c r="C16822" t="s">
        <v>8245</v>
      </c>
      <c r="D16822">
        <v>8</v>
      </c>
      <c r="E16822" t="s">
        <v>1081</v>
      </c>
      <c r="F16822" t="s">
        <v>219</v>
      </c>
      <c r="G16822">
        <v>8</v>
      </c>
      <c r="H16822" s="4" t="str">
        <f t="shared" si="524"/>
        <v>J051.B8</v>
      </c>
      <c r="I16822" s="4" t="str">
        <f t="shared" si="525"/>
        <v>CH344</v>
      </c>
    </row>
    <row r="16823" spans="1:9">
      <c r="A16823" t="s">
        <v>261</v>
      </c>
      <c r="B16823" t="s">
        <v>8243</v>
      </c>
      <c r="C16823" t="s">
        <v>8245</v>
      </c>
      <c r="D16823">
        <v>8</v>
      </c>
      <c r="F16823" t="s">
        <v>456</v>
      </c>
      <c r="G16823">
        <v>8</v>
      </c>
      <c r="H16823" s="4" t="str">
        <f t="shared" si="524"/>
        <v>J051.D8</v>
      </c>
      <c r="I16823" s="4">
        <f t="shared" si="525"/>
        <v>0</v>
      </c>
    </row>
    <row r="16824" spans="1:9">
      <c r="A16824" t="s">
        <v>261</v>
      </c>
      <c r="B16824" t="s">
        <v>8243</v>
      </c>
      <c r="C16824" t="s">
        <v>8245</v>
      </c>
      <c r="D16824">
        <v>9</v>
      </c>
      <c r="F16824" t="s">
        <v>405</v>
      </c>
      <c r="G16824">
        <v>9</v>
      </c>
      <c r="H16824" s="4" t="str">
        <f t="shared" si="524"/>
        <v>J051.D9</v>
      </c>
      <c r="I16824" s="4">
        <f t="shared" si="525"/>
        <v>0</v>
      </c>
    </row>
    <row r="16825" spans="1:9">
      <c r="A16825" t="s">
        <v>261</v>
      </c>
      <c r="B16825" t="s">
        <v>8243</v>
      </c>
      <c r="C16825" t="s">
        <v>8245</v>
      </c>
      <c r="D16825">
        <v>9</v>
      </c>
      <c r="E16825" t="s">
        <v>1083</v>
      </c>
      <c r="F16825" t="s">
        <v>202</v>
      </c>
      <c r="G16825">
        <v>9</v>
      </c>
      <c r="H16825" s="4" t="str">
        <f t="shared" si="524"/>
        <v>J051.A9</v>
      </c>
      <c r="I16825" s="4" t="str">
        <f t="shared" si="525"/>
        <v>CH342</v>
      </c>
    </row>
    <row r="16826" spans="1:9">
      <c r="A16826" t="s">
        <v>261</v>
      </c>
      <c r="B16826" t="s">
        <v>8243</v>
      </c>
      <c r="C16826" t="s">
        <v>8245</v>
      </c>
      <c r="D16826">
        <v>9</v>
      </c>
      <c r="E16826" t="s">
        <v>1082</v>
      </c>
      <c r="F16826" t="s">
        <v>251</v>
      </c>
      <c r="G16826">
        <v>9</v>
      </c>
      <c r="H16826" s="4" t="str">
        <f t="shared" si="524"/>
        <v>J051.C9</v>
      </c>
      <c r="I16826" s="4" t="str">
        <f t="shared" si="525"/>
        <v>CH343</v>
      </c>
    </row>
    <row r="16827" spans="1:9">
      <c r="A16827" t="s">
        <v>261</v>
      </c>
      <c r="B16827" t="s">
        <v>8243</v>
      </c>
      <c r="C16827" t="s">
        <v>8245</v>
      </c>
      <c r="D16827">
        <v>9</v>
      </c>
      <c r="E16827" t="s">
        <v>169</v>
      </c>
      <c r="F16827" t="s">
        <v>220</v>
      </c>
      <c r="G16827">
        <v>9</v>
      </c>
      <c r="H16827" s="4" t="str">
        <f t="shared" si="524"/>
        <v>J051.B9</v>
      </c>
      <c r="I16827" s="4" t="str">
        <f t="shared" si="525"/>
        <v>DGND</v>
      </c>
    </row>
    <row r="16828" spans="1:9">
      <c r="A16828" t="s">
        <v>261</v>
      </c>
      <c r="B16828" t="s">
        <v>8243</v>
      </c>
      <c r="C16828" t="s">
        <v>8245</v>
      </c>
      <c r="D16828">
        <v>10</v>
      </c>
      <c r="E16828" t="s">
        <v>169</v>
      </c>
      <c r="F16828" t="s">
        <v>252</v>
      </c>
      <c r="G16828">
        <v>10</v>
      </c>
      <c r="H16828" s="4" t="str">
        <f t="shared" si="524"/>
        <v>J051.C10</v>
      </c>
      <c r="I16828" s="4" t="str">
        <f t="shared" si="525"/>
        <v>DGND</v>
      </c>
    </row>
    <row r="16829" spans="1:9">
      <c r="A16829" t="s">
        <v>261</v>
      </c>
      <c r="B16829" t="s">
        <v>8243</v>
      </c>
      <c r="C16829" t="s">
        <v>8245</v>
      </c>
      <c r="D16829">
        <v>10</v>
      </c>
      <c r="E16829" t="s">
        <v>169</v>
      </c>
      <c r="F16829" t="s">
        <v>203</v>
      </c>
      <c r="G16829">
        <v>10</v>
      </c>
      <c r="H16829" s="4" t="str">
        <f t="shared" si="524"/>
        <v>J051.A10</v>
      </c>
      <c r="I16829" s="4" t="str">
        <f t="shared" si="525"/>
        <v>DGND</v>
      </c>
    </row>
    <row r="16830" spans="1:9">
      <c r="A16830" t="s">
        <v>261</v>
      </c>
      <c r="B16830" t="s">
        <v>8243</v>
      </c>
      <c r="C16830" t="s">
        <v>8245</v>
      </c>
      <c r="D16830">
        <v>10</v>
      </c>
      <c r="F16830" t="s">
        <v>437</v>
      </c>
      <c r="G16830">
        <v>10</v>
      </c>
      <c r="H16830" s="4" t="str">
        <f t="shared" si="524"/>
        <v>J051.D10</v>
      </c>
      <c r="I16830" s="4">
        <f t="shared" si="525"/>
        <v>0</v>
      </c>
    </row>
    <row r="16831" spans="1:9">
      <c r="A16831" t="s">
        <v>261</v>
      </c>
      <c r="B16831" t="s">
        <v>8243</v>
      </c>
      <c r="C16831" t="s">
        <v>8245</v>
      </c>
      <c r="D16831">
        <v>10</v>
      </c>
      <c r="E16831" t="s">
        <v>1084</v>
      </c>
      <c r="F16831" t="s">
        <v>221</v>
      </c>
      <c r="G16831">
        <v>10</v>
      </c>
      <c r="H16831" s="4" t="str">
        <f t="shared" si="524"/>
        <v>J051.B10</v>
      </c>
      <c r="I16831" s="4" t="str">
        <f t="shared" si="525"/>
        <v>CH341</v>
      </c>
    </row>
    <row r="16832" spans="1:9">
      <c r="A16832" t="s">
        <v>261</v>
      </c>
      <c r="B16832" t="s">
        <v>8243</v>
      </c>
      <c r="C16832" t="s">
        <v>8245</v>
      </c>
      <c r="D16832">
        <v>11</v>
      </c>
      <c r="F16832" t="s">
        <v>351</v>
      </c>
      <c r="G16832">
        <v>11</v>
      </c>
      <c r="H16832" s="4" t="str">
        <f t="shared" si="524"/>
        <v>J051.D11</v>
      </c>
      <c r="I16832" s="4">
        <f t="shared" si="525"/>
        <v>0</v>
      </c>
    </row>
    <row r="16833" spans="1:9">
      <c r="A16833" t="s">
        <v>261</v>
      </c>
      <c r="B16833" t="s">
        <v>8243</v>
      </c>
      <c r="C16833" t="s">
        <v>8245</v>
      </c>
      <c r="D16833">
        <v>11</v>
      </c>
      <c r="E16833" t="s">
        <v>1085</v>
      </c>
      <c r="F16833" t="s">
        <v>204</v>
      </c>
      <c r="G16833">
        <v>11</v>
      </c>
      <c r="H16833" s="4" t="str">
        <f t="shared" si="524"/>
        <v>J051.A11</v>
      </c>
      <c r="I16833" s="4" t="str">
        <f t="shared" si="525"/>
        <v>CH339</v>
      </c>
    </row>
    <row r="16834" spans="1:9">
      <c r="A16834" t="s">
        <v>261</v>
      </c>
      <c r="B16834" t="s">
        <v>8243</v>
      </c>
      <c r="C16834" t="s">
        <v>8245</v>
      </c>
      <c r="D16834">
        <v>11</v>
      </c>
      <c r="E16834" t="s">
        <v>1086</v>
      </c>
      <c r="F16834" t="s">
        <v>253</v>
      </c>
      <c r="G16834">
        <v>11</v>
      </c>
      <c r="H16834" s="4" t="str">
        <f t="shared" ref="H16834:H16897" si="526">CONCATENATE(C16834,".",F16834)</f>
        <v>J051.C11</v>
      </c>
      <c r="I16834" s="4" t="str">
        <f t="shared" ref="I16834:I16897" si="527">E16834</f>
        <v>CH340</v>
      </c>
    </row>
    <row r="16835" spans="1:9">
      <c r="A16835" t="s">
        <v>261</v>
      </c>
      <c r="B16835" t="s">
        <v>8243</v>
      </c>
      <c r="C16835" t="s">
        <v>8245</v>
      </c>
      <c r="D16835">
        <v>11</v>
      </c>
      <c r="E16835" t="s">
        <v>169</v>
      </c>
      <c r="F16835" t="s">
        <v>222</v>
      </c>
      <c r="G16835">
        <v>11</v>
      </c>
      <c r="H16835" s="4" t="str">
        <f t="shared" si="526"/>
        <v>J051.B11</v>
      </c>
      <c r="I16835" s="4" t="str">
        <f t="shared" si="527"/>
        <v>DGND</v>
      </c>
    </row>
    <row r="16836" spans="1:9">
      <c r="A16836" t="s">
        <v>261</v>
      </c>
      <c r="B16836" t="s">
        <v>8243</v>
      </c>
      <c r="C16836" t="s">
        <v>8245</v>
      </c>
      <c r="D16836">
        <v>12</v>
      </c>
      <c r="F16836" t="s">
        <v>325</v>
      </c>
      <c r="G16836">
        <v>12</v>
      </c>
      <c r="H16836" s="4" t="str">
        <f t="shared" si="526"/>
        <v>J051.D12</v>
      </c>
      <c r="I16836" s="4">
        <f t="shared" si="527"/>
        <v>0</v>
      </c>
    </row>
    <row r="16837" spans="1:9">
      <c r="A16837" t="s">
        <v>261</v>
      </c>
      <c r="B16837" t="s">
        <v>8243</v>
      </c>
      <c r="C16837" t="s">
        <v>8245</v>
      </c>
      <c r="D16837">
        <v>12</v>
      </c>
      <c r="E16837" t="s">
        <v>169</v>
      </c>
      <c r="F16837" t="s">
        <v>254</v>
      </c>
      <c r="G16837">
        <v>12</v>
      </c>
      <c r="H16837" s="4" t="str">
        <f t="shared" si="526"/>
        <v>J051.C12</v>
      </c>
      <c r="I16837" s="4" t="str">
        <f t="shared" si="527"/>
        <v>DGND</v>
      </c>
    </row>
    <row r="16838" spans="1:9">
      <c r="A16838" t="s">
        <v>261</v>
      </c>
      <c r="B16838" t="s">
        <v>8243</v>
      </c>
      <c r="C16838" t="s">
        <v>8245</v>
      </c>
      <c r="D16838">
        <v>12</v>
      </c>
      <c r="E16838" t="s">
        <v>169</v>
      </c>
      <c r="F16838" t="s">
        <v>205</v>
      </c>
      <c r="G16838">
        <v>12</v>
      </c>
      <c r="H16838" s="4" t="str">
        <f t="shared" si="526"/>
        <v>J051.A12</v>
      </c>
      <c r="I16838" s="4" t="str">
        <f t="shared" si="527"/>
        <v>DGND</v>
      </c>
    </row>
    <row r="16839" spans="1:9">
      <c r="A16839" t="s">
        <v>261</v>
      </c>
      <c r="B16839" t="s">
        <v>8243</v>
      </c>
      <c r="C16839" t="s">
        <v>8245</v>
      </c>
      <c r="D16839">
        <v>12</v>
      </c>
      <c r="E16839" t="s">
        <v>1087</v>
      </c>
      <c r="F16839" t="s">
        <v>223</v>
      </c>
      <c r="G16839">
        <v>12</v>
      </c>
      <c r="H16839" s="4" t="str">
        <f t="shared" si="526"/>
        <v>J051.B12</v>
      </c>
      <c r="I16839" s="4" t="str">
        <f t="shared" si="527"/>
        <v>CH338</v>
      </c>
    </row>
    <row r="16840" spans="1:9">
      <c r="A16840" t="s">
        <v>261</v>
      </c>
      <c r="B16840" t="s">
        <v>8243</v>
      </c>
      <c r="C16840" t="s">
        <v>8245</v>
      </c>
      <c r="D16840">
        <v>13</v>
      </c>
      <c r="F16840" t="s">
        <v>313</v>
      </c>
      <c r="G16840">
        <v>13</v>
      </c>
      <c r="H16840" s="4" t="str">
        <f t="shared" si="526"/>
        <v>J051.D13</v>
      </c>
      <c r="I16840" s="4">
        <f t="shared" si="527"/>
        <v>0</v>
      </c>
    </row>
    <row r="16841" spans="1:9">
      <c r="A16841" t="s">
        <v>261</v>
      </c>
      <c r="B16841" t="s">
        <v>8243</v>
      </c>
      <c r="C16841" t="s">
        <v>8245</v>
      </c>
      <c r="D16841">
        <v>13</v>
      </c>
      <c r="E16841" t="s">
        <v>169</v>
      </c>
      <c r="F16841" t="s">
        <v>224</v>
      </c>
      <c r="G16841">
        <v>13</v>
      </c>
      <c r="H16841" s="4" t="str">
        <f t="shared" si="526"/>
        <v>J051.B13</v>
      </c>
      <c r="I16841" s="4" t="str">
        <f t="shared" si="527"/>
        <v>DGND</v>
      </c>
    </row>
    <row r="16842" spans="1:9">
      <c r="A16842" t="s">
        <v>261</v>
      </c>
      <c r="B16842" t="s">
        <v>8243</v>
      </c>
      <c r="C16842" t="s">
        <v>8245</v>
      </c>
      <c r="D16842">
        <v>13</v>
      </c>
      <c r="E16842" t="s">
        <v>7740</v>
      </c>
      <c r="F16842" t="s">
        <v>255</v>
      </c>
      <c r="G16842">
        <v>13</v>
      </c>
      <c r="H16842" s="4" t="str">
        <f t="shared" si="526"/>
        <v>J051.C13</v>
      </c>
      <c r="I16842" s="4" t="str">
        <f t="shared" si="527"/>
        <v>CH337</v>
      </c>
    </row>
    <row r="16843" spans="1:9">
      <c r="A16843" t="s">
        <v>261</v>
      </c>
      <c r="B16843" t="s">
        <v>8243</v>
      </c>
      <c r="C16843" t="s">
        <v>8245</v>
      </c>
      <c r="D16843">
        <v>13</v>
      </c>
      <c r="E16843" t="s">
        <v>1088</v>
      </c>
      <c r="F16843" t="s">
        <v>206</v>
      </c>
      <c r="G16843">
        <v>13</v>
      </c>
      <c r="H16843" s="4" t="str">
        <f t="shared" si="526"/>
        <v>J051.A13</v>
      </c>
      <c r="I16843" s="4" t="str">
        <f t="shared" si="527"/>
        <v>CH336</v>
      </c>
    </row>
    <row r="16844" spans="1:9">
      <c r="A16844" t="s">
        <v>261</v>
      </c>
      <c r="B16844" t="s">
        <v>8243</v>
      </c>
      <c r="C16844" t="s">
        <v>8245</v>
      </c>
      <c r="D16844">
        <v>14</v>
      </c>
      <c r="E16844" t="s">
        <v>1089</v>
      </c>
      <c r="F16844" t="s">
        <v>225</v>
      </c>
      <c r="G16844">
        <v>14</v>
      </c>
      <c r="H16844" s="4" t="str">
        <f t="shared" si="526"/>
        <v>J051.B14</v>
      </c>
      <c r="I16844" s="4" t="str">
        <f t="shared" si="527"/>
        <v>CH335</v>
      </c>
    </row>
    <row r="16845" spans="1:9">
      <c r="A16845" t="s">
        <v>261</v>
      </c>
      <c r="B16845" t="s">
        <v>8243</v>
      </c>
      <c r="C16845" t="s">
        <v>8245</v>
      </c>
      <c r="D16845">
        <v>14</v>
      </c>
      <c r="F16845" t="s">
        <v>457</v>
      </c>
      <c r="G16845">
        <v>14</v>
      </c>
      <c r="H16845" s="4" t="str">
        <f t="shared" si="526"/>
        <v>J051.D14</v>
      </c>
      <c r="I16845" s="4">
        <f t="shared" si="527"/>
        <v>0</v>
      </c>
    </row>
    <row r="16846" spans="1:9">
      <c r="A16846" t="s">
        <v>261</v>
      </c>
      <c r="B16846" t="s">
        <v>8243</v>
      </c>
      <c r="C16846" t="s">
        <v>8245</v>
      </c>
      <c r="D16846">
        <v>14</v>
      </c>
      <c r="E16846" t="s">
        <v>169</v>
      </c>
      <c r="F16846" t="s">
        <v>207</v>
      </c>
      <c r="G16846">
        <v>14</v>
      </c>
      <c r="H16846" s="4" t="str">
        <f t="shared" si="526"/>
        <v>J051.A14</v>
      </c>
      <c r="I16846" s="4" t="str">
        <f t="shared" si="527"/>
        <v>DGND</v>
      </c>
    </row>
    <row r="16847" spans="1:9">
      <c r="A16847" t="s">
        <v>261</v>
      </c>
      <c r="B16847" t="s">
        <v>8243</v>
      </c>
      <c r="C16847" t="s">
        <v>8245</v>
      </c>
      <c r="D16847">
        <v>14</v>
      </c>
      <c r="E16847" t="s">
        <v>169</v>
      </c>
      <c r="F16847" t="s">
        <v>7674</v>
      </c>
      <c r="G16847">
        <v>14</v>
      </c>
      <c r="H16847" s="4" t="str">
        <f t="shared" si="526"/>
        <v>J051.C14</v>
      </c>
      <c r="I16847" s="4" t="str">
        <f t="shared" si="527"/>
        <v>DGND</v>
      </c>
    </row>
    <row r="16848" spans="1:9">
      <c r="A16848" t="s">
        <v>261</v>
      </c>
      <c r="B16848" t="s">
        <v>8243</v>
      </c>
      <c r="C16848" t="s">
        <v>8245</v>
      </c>
      <c r="D16848">
        <v>15</v>
      </c>
      <c r="E16848" t="s">
        <v>1090</v>
      </c>
      <c r="F16848" t="s">
        <v>208</v>
      </c>
      <c r="G16848">
        <v>15</v>
      </c>
      <c r="H16848" s="4" t="str">
        <f t="shared" si="526"/>
        <v>J051.A15</v>
      </c>
      <c r="I16848" s="4" t="str">
        <f t="shared" si="527"/>
        <v>CH333</v>
      </c>
    </row>
    <row r="16849" spans="1:9">
      <c r="A16849" t="s">
        <v>261</v>
      </c>
      <c r="B16849" t="s">
        <v>8243</v>
      </c>
      <c r="C16849" t="s">
        <v>8245</v>
      </c>
      <c r="D16849">
        <v>15</v>
      </c>
      <c r="E16849" t="s">
        <v>169</v>
      </c>
      <c r="F16849" t="s">
        <v>226</v>
      </c>
      <c r="G16849">
        <v>15</v>
      </c>
      <c r="H16849" s="4" t="str">
        <f t="shared" si="526"/>
        <v>J051.B15</v>
      </c>
      <c r="I16849" s="4" t="str">
        <f t="shared" si="527"/>
        <v>DGND</v>
      </c>
    </row>
    <row r="16850" spans="1:9">
      <c r="A16850" t="s">
        <v>261</v>
      </c>
      <c r="B16850" t="s">
        <v>8243</v>
      </c>
      <c r="C16850" t="s">
        <v>8245</v>
      </c>
      <c r="D16850">
        <v>15</v>
      </c>
      <c r="F16850" t="s">
        <v>907</v>
      </c>
      <c r="G16850">
        <v>15</v>
      </c>
      <c r="H16850" s="4" t="str">
        <f t="shared" si="526"/>
        <v>J051.D15</v>
      </c>
      <c r="I16850" s="4">
        <f t="shared" si="527"/>
        <v>0</v>
      </c>
    </row>
    <row r="16851" spans="1:9">
      <c r="A16851" t="s">
        <v>261</v>
      </c>
      <c r="B16851" t="s">
        <v>8243</v>
      </c>
      <c r="C16851" t="s">
        <v>8245</v>
      </c>
      <c r="D16851">
        <v>15</v>
      </c>
      <c r="E16851" t="s">
        <v>7741</v>
      </c>
      <c r="F16851" t="s">
        <v>256</v>
      </c>
      <c r="G16851">
        <v>15</v>
      </c>
      <c r="H16851" s="4" t="str">
        <f t="shared" si="526"/>
        <v>J051.C15</v>
      </c>
      <c r="I16851" s="4" t="str">
        <f t="shared" si="527"/>
        <v>CH334</v>
      </c>
    </row>
    <row r="16852" spans="1:9">
      <c r="A16852" t="s">
        <v>261</v>
      </c>
      <c r="B16852" t="s">
        <v>8243</v>
      </c>
      <c r="C16852" t="s">
        <v>8245</v>
      </c>
      <c r="D16852">
        <v>16</v>
      </c>
      <c r="E16852" t="s">
        <v>169</v>
      </c>
      <c r="F16852" t="s">
        <v>209</v>
      </c>
      <c r="G16852">
        <v>16</v>
      </c>
      <c r="H16852" s="4" t="str">
        <f t="shared" si="526"/>
        <v>J051.A16</v>
      </c>
      <c r="I16852" s="4" t="str">
        <f t="shared" si="527"/>
        <v>DGND</v>
      </c>
    </row>
    <row r="16853" spans="1:9">
      <c r="A16853" t="s">
        <v>261</v>
      </c>
      <c r="B16853" t="s">
        <v>8243</v>
      </c>
      <c r="C16853" t="s">
        <v>8245</v>
      </c>
      <c r="D16853">
        <v>16</v>
      </c>
      <c r="E16853" t="s">
        <v>1091</v>
      </c>
      <c r="F16853" t="s">
        <v>227</v>
      </c>
      <c r="G16853">
        <v>16</v>
      </c>
      <c r="H16853" s="4" t="str">
        <f t="shared" si="526"/>
        <v>J051.B16</v>
      </c>
      <c r="I16853" s="4" t="str">
        <f t="shared" si="527"/>
        <v>CH332</v>
      </c>
    </row>
    <row r="16854" spans="1:9">
      <c r="A16854" t="s">
        <v>261</v>
      </c>
      <c r="B16854" t="s">
        <v>8243</v>
      </c>
      <c r="C16854" t="s">
        <v>8245</v>
      </c>
      <c r="D16854">
        <v>16</v>
      </c>
      <c r="F16854" t="s">
        <v>449</v>
      </c>
      <c r="G16854">
        <v>16</v>
      </c>
      <c r="H16854" s="4" t="str">
        <f t="shared" si="526"/>
        <v>J051.D16</v>
      </c>
      <c r="I16854" s="4">
        <f t="shared" si="527"/>
        <v>0</v>
      </c>
    </row>
    <row r="16855" spans="1:9">
      <c r="A16855" t="s">
        <v>261</v>
      </c>
      <c r="B16855" t="s">
        <v>8243</v>
      </c>
      <c r="C16855" t="s">
        <v>8245</v>
      </c>
      <c r="D16855">
        <v>16</v>
      </c>
      <c r="E16855" t="s">
        <v>169</v>
      </c>
      <c r="F16855" t="s">
        <v>257</v>
      </c>
      <c r="G16855">
        <v>16</v>
      </c>
      <c r="H16855" s="4" t="str">
        <f t="shared" si="526"/>
        <v>J051.C16</v>
      </c>
      <c r="I16855" s="4" t="str">
        <f t="shared" si="527"/>
        <v>DGND</v>
      </c>
    </row>
    <row r="16856" spans="1:9">
      <c r="A16856" t="s">
        <v>261</v>
      </c>
      <c r="B16856" t="s">
        <v>8243</v>
      </c>
      <c r="C16856" t="s">
        <v>8245</v>
      </c>
      <c r="D16856">
        <v>17</v>
      </c>
      <c r="E16856" t="s">
        <v>169</v>
      </c>
      <c r="F16856" t="s">
        <v>228</v>
      </c>
      <c r="G16856">
        <v>17</v>
      </c>
      <c r="H16856" s="4" t="str">
        <f t="shared" si="526"/>
        <v>J051.B17</v>
      </c>
      <c r="I16856" s="4" t="str">
        <f t="shared" si="527"/>
        <v>DGND</v>
      </c>
    </row>
    <row r="16857" spans="1:9">
      <c r="A16857" t="s">
        <v>261</v>
      </c>
      <c r="B16857" t="s">
        <v>8243</v>
      </c>
      <c r="C16857" t="s">
        <v>8245</v>
      </c>
      <c r="D16857">
        <v>17</v>
      </c>
      <c r="F16857" t="s">
        <v>7677</v>
      </c>
      <c r="G16857">
        <v>17</v>
      </c>
      <c r="H16857" s="4" t="str">
        <f t="shared" si="526"/>
        <v>J051.D17</v>
      </c>
      <c r="I16857" s="4">
        <f t="shared" si="527"/>
        <v>0</v>
      </c>
    </row>
    <row r="16858" spans="1:9">
      <c r="A16858" t="s">
        <v>261</v>
      </c>
      <c r="B16858" t="s">
        <v>8243</v>
      </c>
      <c r="C16858" t="s">
        <v>8245</v>
      </c>
      <c r="D16858">
        <v>17</v>
      </c>
      <c r="E16858" t="s">
        <v>1093</v>
      </c>
      <c r="F16858" t="s">
        <v>210</v>
      </c>
      <c r="G16858">
        <v>17</v>
      </c>
      <c r="H16858" s="4" t="str">
        <f t="shared" si="526"/>
        <v>J051.A17</v>
      </c>
      <c r="I16858" s="4" t="str">
        <f t="shared" si="527"/>
        <v>CH330</v>
      </c>
    </row>
    <row r="16859" spans="1:9">
      <c r="A16859" t="s">
        <v>261</v>
      </c>
      <c r="B16859" t="s">
        <v>8243</v>
      </c>
      <c r="C16859" t="s">
        <v>8245</v>
      </c>
      <c r="D16859">
        <v>17</v>
      </c>
      <c r="E16859" t="s">
        <v>1092</v>
      </c>
      <c r="F16859" t="s">
        <v>7679</v>
      </c>
      <c r="G16859">
        <v>17</v>
      </c>
      <c r="H16859" s="4" t="str">
        <f t="shared" si="526"/>
        <v>J051.C17</v>
      </c>
      <c r="I16859" s="4" t="str">
        <f t="shared" si="527"/>
        <v>CH331</v>
      </c>
    </row>
    <row r="16860" spans="1:9">
      <c r="A16860" t="s">
        <v>261</v>
      </c>
      <c r="B16860" t="s">
        <v>8243</v>
      </c>
      <c r="C16860" t="s">
        <v>8245</v>
      </c>
      <c r="D16860">
        <v>18</v>
      </c>
      <c r="E16860" t="s">
        <v>169</v>
      </c>
      <c r="F16860" t="s">
        <v>211</v>
      </c>
      <c r="G16860">
        <v>18</v>
      </c>
      <c r="H16860" s="4" t="str">
        <f t="shared" si="526"/>
        <v>J051.A18</v>
      </c>
      <c r="I16860" s="4" t="str">
        <f t="shared" si="527"/>
        <v>DGND</v>
      </c>
    </row>
    <row r="16861" spans="1:9">
      <c r="A16861" t="s">
        <v>261</v>
      </c>
      <c r="B16861" t="s">
        <v>8243</v>
      </c>
      <c r="C16861" t="s">
        <v>8245</v>
      </c>
      <c r="D16861">
        <v>18</v>
      </c>
      <c r="E16861" t="s">
        <v>1094</v>
      </c>
      <c r="F16861" t="s">
        <v>229</v>
      </c>
      <c r="G16861">
        <v>18</v>
      </c>
      <c r="H16861" s="4" t="str">
        <f t="shared" si="526"/>
        <v>J051.B18</v>
      </c>
      <c r="I16861" s="4" t="str">
        <f t="shared" si="527"/>
        <v>CH329</v>
      </c>
    </row>
    <row r="16862" spans="1:9">
      <c r="A16862" t="s">
        <v>261</v>
      </c>
      <c r="B16862" t="s">
        <v>8243</v>
      </c>
      <c r="C16862" t="s">
        <v>8245</v>
      </c>
      <c r="D16862">
        <v>18</v>
      </c>
      <c r="F16862" t="s">
        <v>910</v>
      </c>
      <c r="G16862">
        <v>18</v>
      </c>
      <c r="H16862" s="4" t="str">
        <f t="shared" si="526"/>
        <v>J051.D18</v>
      </c>
      <c r="I16862" s="4">
        <f t="shared" si="527"/>
        <v>0</v>
      </c>
    </row>
    <row r="16863" spans="1:9">
      <c r="A16863" t="s">
        <v>261</v>
      </c>
      <c r="B16863" t="s">
        <v>8243</v>
      </c>
      <c r="C16863" t="s">
        <v>8245</v>
      </c>
      <c r="D16863">
        <v>18</v>
      </c>
      <c r="E16863" t="s">
        <v>169</v>
      </c>
      <c r="F16863" t="s">
        <v>258</v>
      </c>
      <c r="G16863">
        <v>18</v>
      </c>
      <c r="H16863" s="4" t="str">
        <f t="shared" si="526"/>
        <v>J051.C18</v>
      </c>
      <c r="I16863" s="4" t="str">
        <f t="shared" si="527"/>
        <v>DGND</v>
      </c>
    </row>
    <row r="16864" spans="1:9">
      <c r="A16864" t="s">
        <v>261</v>
      </c>
      <c r="B16864" t="s">
        <v>8243</v>
      </c>
      <c r="C16864" t="s">
        <v>8245</v>
      </c>
      <c r="D16864">
        <v>19</v>
      </c>
      <c r="F16864" t="s">
        <v>912</v>
      </c>
      <c r="G16864">
        <v>19</v>
      </c>
      <c r="H16864" s="4" t="str">
        <f t="shared" si="526"/>
        <v>J051.D19</v>
      </c>
      <c r="I16864" s="4">
        <f t="shared" si="527"/>
        <v>0</v>
      </c>
    </row>
    <row r="16865" spans="1:9">
      <c r="A16865" t="s">
        <v>261</v>
      </c>
      <c r="B16865" t="s">
        <v>8243</v>
      </c>
      <c r="C16865" t="s">
        <v>8245</v>
      </c>
      <c r="D16865">
        <v>19</v>
      </c>
      <c r="E16865" t="s">
        <v>1095</v>
      </c>
      <c r="F16865" t="s">
        <v>259</v>
      </c>
      <c r="G16865">
        <v>19</v>
      </c>
      <c r="H16865" s="4" t="str">
        <f t="shared" si="526"/>
        <v>J051.C19</v>
      </c>
      <c r="I16865" s="4" t="str">
        <f t="shared" si="527"/>
        <v>CH328</v>
      </c>
    </row>
    <row r="16866" spans="1:9">
      <c r="A16866" t="s">
        <v>261</v>
      </c>
      <c r="B16866" t="s">
        <v>8243</v>
      </c>
      <c r="C16866" t="s">
        <v>8245</v>
      </c>
      <c r="D16866">
        <v>19</v>
      </c>
      <c r="E16866" t="s">
        <v>169</v>
      </c>
      <c r="F16866" t="s">
        <v>230</v>
      </c>
      <c r="G16866">
        <v>19</v>
      </c>
      <c r="H16866" s="4" t="str">
        <f t="shared" si="526"/>
        <v>J051.B19</v>
      </c>
      <c r="I16866" s="4" t="str">
        <f t="shared" si="527"/>
        <v>DGND</v>
      </c>
    </row>
    <row r="16867" spans="1:9">
      <c r="A16867" t="s">
        <v>261</v>
      </c>
      <c r="B16867" t="s">
        <v>8243</v>
      </c>
      <c r="C16867" t="s">
        <v>8245</v>
      </c>
      <c r="D16867">
        <v>19</v>
      </c>
      <c r="E16867" t="s">
        <v>1096</v>
      </c>
      <c r="F16867" t="s">
        <v>212</v>
      </c>
      <c r="G16867">
        <v>19</v>
      </c>
      <c r="H16867" s="4" t="str">
        <f t="shared" si="526"/>
        <v>J051.A19</v>
      </c>
      <c r="I16867" s="4" t="str">
        <f t="shared" si="527"/>
        <v>CH327</v>
      </c>
    </row>
    <row r="16868" spans="1:9">
      <c r="A16868" t="s">
        <v>261</v>
      </c>
      <c r="B16868" t="s">
        <v>8243</v>
      </c>
      <c r="C16868" t="s">
        <v>8245</v>
      </c>
      <c r="D16868">
        <v>20</v>
      </c>
      <c r="E16868" t="s">
        <v>1097</v>
      </c>
      <c r="F16868" t="s">
        <v>7683</v>
      </c>
      <c r="G16868">
        <v>20</v>
      </c>
      <c r="H16868" s="4" t="str">
        <f t="shared" si="526"/>
        <v>J051.B20</v>
      </c>
      <c r="I16868" s="4" t="str">
        <f t="shared" si="527"/>
        <v>CH326</v>
      </c>
    </row>
    <row r="16869" spans="1:9">
      <c r="A16869" t="s">
        <v>261</v>
      </c>
      <c r="B16869" t="s">
        <v>8243</v>
      </c>
      <c r="C16869" t="s">
        <v>8245</v>
      </c>
      <c r="D16869">
        <v>20</v>
      </c>
      <c r="F16869" t="s">
        <v>7684</v>
      </c>
      <c r="G16869">
        <v>20</v>
      </c>
      <c r="H16869" s="4" t="str">
        <f t="shared" si="526"/>
        <v>J051.D20</v>
      </c>
      <c r="I16869" s="4">
        <f t="shared" si="527"/>
        <v>0</v>
      </c>
    </row>
    <row r="16870" spans="1:9">
      <c r="A16870" t="s">
        <v>261</v>
      </c>
      <c r="B16870" t="s">
        <v>8243</v>
      </c>
      <c r="C16870" t="s">
        <v>8245</v>
      </c>
      <c r="D16870">
        <v>20</v>
      </c>
      <c r="E16870" t="s">
        <v>169</v>
      </c>
      <c r="F16870" t="s">
        <v>260</v>
      </c>
      <c r="G16870">
        <v>20</v>
      </c>
      <c r="H16870" s="4" t="str">
        <f t="shared" si="526"/>
        <v>J051.C20</v>
      </c>
      <c r="I16870" s="4" t="str">
        <f t="shared" si="527"/>
        <v>DGND</v>
      </c>
    </row>
    <row r="16871" spans="1:9">
      <c r="A16871" t="s">
        <v>261</v>
      </c>
      <c r="B16871" t="s">
        <v>8243</v>
      </c>
      <c r="C16871" t="s">
        <v>8245</v>
      </c>
      <c r="D16871">
        <v>20</v>
      </c>
      <c r="E16871" t="s">
        <v>169</v>
      </c>
      <c r="F16871" t="s">
        <v>7682</v>
      </c>
      <c r="G16871">
        <v>20</v>
      </c>
      <c r="H16871" s="4" t="str">
        <f t="shared" si="526"/>
        <v>J051.A20</v>
      </c>
      <c r="I16871" s="4" t="str">
        <f t="shared" si="527"/>
        <v>DGND</v>
      </c>
    </row>
    <row r="16872" spans="1:9">
      <c r="A16872" t="s">
        <v>261</v>
      </c>
      <c r="B16872" t="s">
        <v>8243</v>
      </c>
      <c r="C16872" t="s">
        <v>8245</v>
      </c>
      <c r="D16872">
        <v>21</v>
      </c>
      <c r="E16872" t="s">
        <v>169</v>
      </c>
      <c r="F16872" t="s">
        <v>7685</v>
      </c>
      <c r="G16872">
        <v>21</v>
      </c>
      <c r="H16872" s="4" t="str">
        <f t="shared" si="526"/>
        <v>J051.B21</v>
      </c>
      <c r="I16872" s="4" t="str">
        <f t="shared" si="527"/>
        <v>DGND</v>
      </c>
    </row>
    <row r="16873" spans="1:9">
      <c r="A16873" t="s">
        <v>261</v>
      </c>
      <c r="B16873" t="s">
        <v>8243</v>
      </c>
      <c r="C16873" t="s">
        <v>8245</v>
      </c>
      <c r="D16873">
        <v>21</v>
      </c>
      <c r="E16873" t="s">
        <v>1098</v>
      </c>
      <c r="F16873" t="s">
        <v>7686</v>
      </c>
      <c r="G16873">
        <v>21</v>
      </c>
      <c r="H16873" s="4" t="str">
        <f t="shared" si="526"/>
        <v>J051.C21</v>
      </c>
      <c r="I16873" s="4" t="str">
        <f t="shared" si="527"/>
        <v>CH325</v>
      </c>
    </row>
    <row r="16874" spans="1:9">
      <c r="A16874" t="s">
        <v>261</v>
      </c>
      <c r="B16874" t="s">
        <v>8243</v>
      </c>
      <c r="C16874" t="s">
        <v>8245</v>
      </c>
      <c r="D16874">
        <v>21</v>
      </c>
      <c r="F16874" t="s">
        <v>7687</v>
      </c>
      <c r="G16874">
        <v>21</v>
      </c>
      <c r="H16874" s="4" t="str">
        <f t="shared" si="526"/>
        <v>J051.D21</v>
      </c>
      <c r="I16874" s="4">
        <f t="shared" si="527"/>
        <v>0</v>
      </c>
    </row>
    <row r="16875" spans="1:9">
      <c r="A16875" t="s">
        <v>261</v>
      </c>
      <c r="B16875" t="s">
        <v>8243</v>
      </c>
      <c r="C16875" t="s">
        <v>8245</v>
      </c>
      <c r="D16875">
        <v>21</v>
      </c>
      <c r="E16875" t="s">
        <v>1099</v>
      </c>
      <c r="F16875" t="s">
        <v>7688</v>
      </c>
      <c r="G16875">
        <v>21</v>
      </c>
      <c r="H16875" s="4" t="str">
        <f t="shared" si="526"/>
        <v>J051.A21</v>
      </c>
      <c r="I16875" s="4" t="str">
        <f t="shared" si="527"/>
        <v>CH324</v>
      </c>
    </row>
    <row r="16876" spans="1:9">
      <c r="A16876" t="s">
        <v>261</v>
      </c>
      <c r="B16876" t="s">
        <v>8243</v>
      </c>
      <c r="C16876" t="s">
        <v>8245</v>
      </c>
      <c r="D16876">
        <v>22</v>
      </c>
      <c r="F16876" t="s">
        <v>7690</v>
      </c>
      <c r="G16876">
        <v>22</v>
      </c>
      <c r="H16876" s="4" t="str">
        <f t="shared" si="526"/>
        <v>J051.D22</v>
      </c>
      <c r="I16876" s="4">
        <f t="shared" si="527"/>
        <v>0</v>
      </c>
    </row>
    <row r="16877" spans="1:9">
      <c r="A16877" t="s">
        <v>261</v>
      </c>
      <c r="B16877" t="s">
        <v>8243</v>
      </c>
      <c r="C16877" t="s">
        <v>8245</v>
      </c>
      <c r="D16877">
        <v>22</v>
      </c>
      <c r="E16877" t="s">
        <v>1100</v>
      </c>
      <c r="F16877" t="s">
        <v>7692</v>
      </c>
      <c r="G16877">
        <v>22</v>
      </c>
      <c r="H16877" s="4" t="str">
        <f t="shared" si="526"/>
        <v>J051.B22</v>
      </c>
      <c r="I16877" s="4" t="str">
        <f t="shared" si="527"/>
        <v>CH323</v>
      </c>
    </row>
    <row r="16878" spans="1:9">
      <c r="A16878" t="s">
        <v>261</v>
      </c>
      <c r="B16878" t="s">
        <v>8243</v>
      </c>
      <c r="C16878" t="s">
        <v>8245</v>
      </c>
      <c r="D16878">
        <v>22</v>
      </c>
      <c r="E16878" t="s">
        <v>169</v>
      </c>
      <c r="F16878" t="s">
        <v>7691</v>
      </c>
      <c r="G16878">
        <v>22</v>
      </c>
      <c r="H16878" s="4" t="str">
        <f t="shared" si="526"/>
        <v>J051.C22</v>
      </c>
      <c r="I16878" s="4" t="str">
        <f t="shared" si="527"/>
        <v>DGND</v>
      </c>
    </row>
    <row r="16879" spans="1:9">
      <c r="A16879" t="s">
        <v>261</v>
      </c>
      <c r="B16879" t="s">
        <v>8243</v>
      </c>
      <c r="C16879" t="s">
        <v>8245</v>
      </c>
      <c r="D16879">
        <v>22</v>
      </c>
      <c r="E16879" t="s">
        <v>169</v>
      </c>
      <c r="F16879" t="s">
        <v>7689</v>
      </c>
      <c r="G16879">
        <v>22</v>
      </c>
      <c r="H16879" s="4" t="str">
        <f t="shared" si="526"/>
        <v>J051.A22</v>
      </c>
      <c r="I16879" s="4" t="str">
        <f t="shared" si="527"/>
        <v>DGND</v>
      </c>
    </row>
    <row r="16880" spans="1:9">
      <c r="A16880" t="s">
        <v>261</v>
      </c>
      <c r="B16880" t="s">
        <v>8243</v>
      </c>
      <c r="C16880" t="s">
        <v>8245</v>
      </c>
      <c r="D16880">
        <v>23</v>
      </c>
      <c r="E16880" t="s">
        <v>1102</v>
      </c>
      <c r="F16880" t="s">
        <v>7693</v>
      </c>
      <c r="G16880">
        <v>23</v>
      </c>
      <c r="H16880" s="4" t="str">
        <f t="shared" si="526"/>
        <v>J051.C23</v>
      </c>
      <c r="I16880" s="4" t="str">
        <f t="shared" si="527"/>
        <v>CH322</v>
      </c>
    </row>
    <row r="16881" spans="1:9">
      <c r="A16881" t="s">
        <v>261</v>
      </c>
      <c r="B16881" t="s">
        <v>8243</v>
      </c>
      <c r="C16881" t="s">
        <v>8245</v>
      </c>
      <c r="D16881">
        <v>23</v>
      </c>
      <c r="E16881" t="s">
        <v>1101</v>
      </c>
      <c r="F16881" t="s">
        <v>7695</v>
      </c>
      <c r="G16881">
        <v>23</v>
      </c>
      <c r="H16881" s="4" t="str">
        <f t="shared" si="526"/>
        <v>J051.A23</v>
      </c>
      <c r="I16881" s="4" t="str">
        <f t="shared" si="527"/>
        <v>CH321</v>
      </c>
    </row>
    <row r="16882" spans="1:9">
      <c r="A16882" t="s">
        <v>261</v>
      </c>
      <c r="B16882" t="s">
        <v>8243</v>
      </c>
      <c r="C16882" t="s">
        <v>8245</v>
      </c>
      <c r="D16882">
        <v>23</v>
      </c>
      <c r="E16882" t="s">
        <v>169</v>
      </c>
      <c r="F16882" t="s">
        <v>7696</v>
      </c>
      <c r="G16882">
        <v>23</v>
      </c>
      <c r="H16882" s="4" t="str">
        <f t="shared" si="526"/>
        <v>J051.B23</v>
      </c>
      <c r="I16882" s="4" t="str">
        <f t="shared" si="527"/>
        <v>DGND</v>
      </c>
    </row>
    <row r="16883" spans="1:9">
      <c r="A16883" t="s">
        <v>261</v>
      </c>
      <c r="B16883" t="s">
        <v>8243</v>
      </c>
      <c r="C16883" t="s">
        <v>8245</v>
      </c>
      <c r="D16883">
        <v>23</v>
      </c>
      <c r="F16883" t="s">
        <v>7694</v>
      </c>
      <c r="G16883">
        <v>23</v>
      </c>
      <c r="H16883" s="4" t="str">
        <f t="shared" si="526"/>
        <v>J051.D23</v>
      </c>
      <c r="I16883" s="4">
        <f t="shared" si="527"/>
        <v>0</v>
      </c>
    </row>
    <row r="16884" spans="1:9">
      <c r="A16884" t="s">
        <v>261</v>
      </c>
      <c r="B16884" t="s">
        <v>8243</v>
      </c>
      <c r="C16884" t="s">
        <v>8245</v>
      </c>
      <c r="D16884">
        <v>24</v>
      </c>
      <c r="E16884" t="s">
        <v>169</v>
      </c>
      <c r="F16884" t="s">
        <v>7699</v>
      </c>
      <c r="G16884">
        <v>24</v>
      </c>
      <c r="H16884" s="4" t="str">
        <f t="shared" si="526"/>
        <v>J051.A24</v>
      </c>
      <c r="I16884" s="4" t="str">
        <f t="shared" si="527"/>
        <v>DGND</v>
      </c>
    </row>
    <row r="16885" spans="1:9">
      <c r="A16885" t="s">
        <v>261</v>
      </c>
      <c r="B16885" t="s">
        <v>8243</v>
      </c>
      <c r="C16885" t="s">
        <v>8245</v>
      </c>
      <c r="D16885">
        <v>24</v>
      </c>
      <c r="E16885" t="s">
        <v>1103</v>
      </c>
      <c r="F16885" t="s">
        <v>7700</v>
      </c>
      <c r="G16885">
        <v>24</v>
      </c>
      <c r="H16885" s="4" t="str">
        <f t="shared" si="526"/>
        <v>J051.B24</v>
      </c>
      <c r="I16885" s="4" t="str">
        <f t="shared" si="527"/>
        <v>CH320</v>
      </c>
    </row>
    <row r="16886" spans="1:9">
      <c r="A16886" t="s">
        <v>261</v>
      </c>
      <c r="B16886" t="s">
        <v>8243</v>
      </c>
      <c r="C16886" t="s">
        <v>8245</v>
      </c>
      <c r="D16886">
        <v>24</v>
      </c>
      <c r="F16886" t="s">
        <v>7698</v>
      </c>
      <c r="G16886">
        <v>24</v>
      </c>
      <c r="H16886" s="4" t="str">
        <f t="shared" si="526"/>
        <v>J051.D24</v>
      </c>
      <c r="I16886" s="4">
        <f t="shared" si="527"/>
        <v>0</v>
      </c>
    </row>
    <row r="16887" spans="1:9">
      <c r="A16887" t="s">
        <v>261</v>
      </c>
      <c r="B16887" t="s">
        <v>8243</v>
      </c>
      <c r="C16887" t="s">
        <v>8245</v>
      </c>
      <c r="D16887">
        <v>24</v>
      </c>
      <c r="E16887" t="s">
        <v>169</v>
      </c>
      <c r="F16887" t="s">
        <v>7697</v>
      </c>
      <c r="G16887">
        <v>24</v>
      </c>
      <c r="H16887" s="4" t="str">
        <f t="shared" si="526"/>
        <v>J051.C24</v>
      </c>
      <c r="I16887" s="4" t="str">
        <f t="shared" si="527"/>
        <v>DGND</v>
      </c>
    </row>
    <row r="16888" spans="1:9">
      <c r="A16888" t="s">
        <v>261</v>
      </c>
      <c r="B16888" t="s">
        <v>8243</v>
      </c>
      <c r="C16888" t="s">
        <v>8246</v>
      </c>
      <c r="D16888">
        <v>1</v>
      </c>
      <c r="E16888" t="s">
        <v>169</v>
      </c>
      <c r="F16888" t="s">
        <v>213</v>
      </c>
      <c r="G16888">
        <v>1</v>
      </c>
      <c r="H16888" s="4" t="str">
        <f t="shared" si="526"/>
        <v>J052.B1</v>
      </c>
      <c r="I16888" s="4" t="str">
        <f t="shared" si="527"/>
        <v>DGND</v>
      </c>
    </row>
    <row r="16889" spans="1:9">
      <c r="A16889" t="s">
        <v>261</v>
      </c>
      <c r="B16889" t="s">
        <v>8243</v>
      </c>
      <c r="C16889" t="s">
        <v>8246</v>
      </c>
      <c r="D16889">
        <v>1</v>
      </c>
      <c r="E16889" t="s">
        <v>1106</v>
      </c>
      <c r="F16889" t="s">
        <v>402</v>
      </c>
      <c r="G16889">
        <v>1</v>
      </c>
      <c r="H16889" s="4" t="str">
        <f t="shared" si="526"/>
        <v>J052.D1</v>
      </c>
      <c r="I16889" s="4" t="str">
        <f t="shared" si="527"/>
        <v>U44</v>
      </c>
    </row>
    <row r="16890" spans="1:9">
      <c r="A16890" t="s">
        <v>261</v>
      </c>
      <c r="B16890" t="s">
        <v>8243</v>
      </c>
      <c r="C16890" t="s">
        <v>8246</v>
      </c>
      <c r="D16890">
        <v>1</v>
      </c>
      <c r="E16890" t="s">
        <v>1105</v>
      </c>
      <c r="F16890" t="s">
        <v>246</v>
      </c>
      <c r="G16890">
        <v>1</v>
      </c>
      <c r="H16890" s="4" t="str">
        <f t="shared" si="526"/>
        <v>J052.C1</v>
      </c>
      <c r="I16890" s="4" t="str">
        <f t="shared" si="527"/>
        <v>U42</v>
      </c>
    </row>
    <row r="16891" spans="1:9">
      <c r="A16891" t="s">
        <v>261</v>
      </c>
      <c r="B16891" t="s">
        <v>8243</v>
      </c>
      <c r="C16891" t="s">
        <v>8246</v>
      </c>
      <c r="D16891">
        <v>1</v>
      </c>
      <c r="E16891" t="s">
        <v>1104</v>
      </c>
      <c r="F16891" t="s">
        <v>195</v>
      </c>
      <c r="G16891">
        <v>1</v>
      </c>
      <c r="H16891" s="4" t="str">
        <f t="shared" si="526"/>
        <v>J052.A1</v>
      </c>
      <c r="I16891" s="4" t="str">
        <f t="shared" si="527"/>
        <v>U40</v>
      </c>
    </row>
    <row r="16892" spans="1:9">
      <c r="A16892" t="s">
        <v>261</v>
      </c>
      <c r="B16892" t="s">
        <v>8243</v>
      </c>
      <c r="C16892" t="s">
        <v>8246</v>
      </c>
      <c r="D16892">
        <v>2</v>
      </c>
      <c r="E16892" t="s">
        <v>169</v>
      </c>
      <c r="F16892" t="s">
        <v>10</v>
      </c>
      <c r="G16892">
        <v>2</v>
      </c>
      <c r="H16892" s="4" t="str">
        <f t="shared" si="526"/>
        <v>J052.C2</v>
      </c>
      <c r="I16892" s="4" t="str">
        <f t="shared" si="527"/>
        <v>DGND</v>
      </c>
    </row>
    <row r="16893" spans="1:9">
      <c r="A16893" t="s">
        <v>261</v>
      </c>
      <c r="B16893" t="s">
        <v>8243</v>
      </c>
      <c r="C16893" t="s">
        <v>8246</v>
      </c>
      <c r="D16893">
        <v>2</v>
      </c>
      <c r="E16893" t="s">
        <v>169</v>
      </c>
      <c r="F16893" t="s">
        <v>196</v>
      </c>
      <c r="G16893">
        <v>2</v>
      </c>
      <c r="H16893" s="4" t="str">
        <f t="shared" si="526"/>
        <v>J052.A2</v>
      </c>
      <c r="I16893" s="4" t="str">
        <f t="shared" si="527"/>
        <v>DGND</v>
      </c>
    </row>
    <row r="16894" spans="1:9">
      <c r="A16894" t="s">
        <v>261</v>
      </c>
      <c r="B16894" t="s">
        <v>8243</v>
      </c>
      <c r="C16894" t="s">
        <v>8246</v>
      </c>
      <c r="D16894">
        <v>2</v>
      </c>
      <c r="E16894" t="s">
        <v>1107</v>
      </c>
      <c r="F16894" t="s">
        <v>362</v>
      </c>
      <c r="G16894">
        <v>2</v>
      </c>
      <c r="H16894" s="4" t="str">
        <f t="shared" si="526"/>
        <v>J052.D2</v>
      </c>
      <c r="I16894" s="4" t="str">
        <f t="shared" si="527"/>
        <v>U45</v>
      </c>
    </row>
    <row r="16895" spans="1:9">
      <c r="A16895" t="s">
        <v>261</v>
      </c>
      <c r="B16895" t="s">
        <v>8243</v>
      </c>
      <c r="C16895" t="s">
        <v>8246</v>
      </c>
      <c r="D16895">
        <v>2</v>
      </c>
      <c r="E16895" t="s">
        <v>1108</v>
      </c>
      <c r="F16895" t="s">
        <v>214</v>
      </c>
      <c r="G16895">
        <v>2</v>
      </c>
      <c r="H16895" s="4" t="str">
        <f t="shared" si="526"/>
        <v>J052.B2</v>
      </c>
      <c r="I16895" s="4" t="str">
        <f t="shared" si="527"/>
        <v>U41</v>
      </c>
    </row>
    <row r="16896" spans="1:9">
      <c r="A16896" t="s">
        <v>261</v>
      </c>
      <c r="B16896" t="s">
        <v>8243</v>
      </c>
      <c r="C16896" t="s">
        <v>8246</v>
      </c>
      <c r="D16896">
        <v>3</v>
      </c>
      <c r="E16896" t="s">
        <v>169</v>
      </c>
      <c r="F16896" t="s">
        <v>215</v>
      </c>
      <c r="G16896">
        <v>3</v>
      </c>
      <c r="H16896" s="4" t="str">
        <f t="shared" si="526"/>
        <v>J052.B3</v>
      </c>
      <c r="I16896" s="4" t="str">
        <f t="shared" si="527"/>
        <v>DGND</v>
      </c>
    </row>
    <row r="16897" spans="1:9">
      <c r="A16897" t="s">
        <v>261</v>
      </c>
      <c r="B16897" t="s">
        <v>8243</v>
      </c>
      <c r="C16897" t="s">
        <v>8246</v>
      </c>
      <c r="D16897">
        <v>3</v>
      </c>
      <c r="E16897" t="s">
        <v>1110</v>
      </c>
      <c r="F16897" t="s">
        <v>197</v>
      </c>
      <c r="G16897">
        <v>3</v>
      </c>
      <c r="H16897" s="4" t="str">
        <f t="shared" si="526"/>
        <v>J052.A3</v>
      </c>
      <c r="I16897" s="4" t="str">
        <f t="shared" si="527"/>
        <v>CH383</v>
      </c>
    </row>
    <row r="16898" spans="1:9">
      <c r="A16898" t="s">
        <v>261</v>
      </c>
      <c r="B16898" t="s">
        <v>8243</v>
      </c>
      <c r="C16898" t="s">
        <v>8246</v>
      </c>
      <c r="D16898">
        <v>3</v>
      </c>
      <c r="E16898" t="s">
        <v>7742</v>
      </c>
      <c r="F16898" t="s">
        <v>9</v>
      </c>
      <c r="G16898">
        <v>3</v>
      </c>
      <c r="H16898" s="4" t="str">
        <f t="shared" ref="H16898:H16961" si="528">CONCATENATE(C16898,".",F16898)</f>
        <v>J052.C3</v>
      </c>
      <c r="I16898" s="4" t="str">
        <f t="shared" ref="I16898:I16961" si="529">E16898</f>
        <v>U43</v>
      </c>
    </row>
    <row r="16899" spans="1:9">
      <c r="A16899" t="s">
        <v>261</v>
      </c>
      <c r="B16899" t="s">
        <v>8243</v>
      </c>
      <c r="C16899" t="s">
        <v>8246</v>
      </c>
      <c r="D16899">
        <v>3</v>
      </c>
      <c r="E16899" t="s">
        <v>1109</v>
      </c>
      <c r="F16899" t="s">
        <v>7663</v>
      </c>
      <c r="G16899">
        <v>3</v>
      </c>
      <c r="H16899" s="4" t="str">
        <f t="shared" si="528"/>
        <v>J052.D3</v>
      </c>
      <c r="I16899" s="4" t="str">
        <f t="shared" si="529"/>
        <v>U46</v>
      </c>
    </row>
    <row r="16900" spans="1:9">
      <c r="A16900" t="s">
        <v>261</v>
      </c>
      <c r="B16900" t="s">
        <v>8243</v>
      </c>
      <c r="C16900" t="s">
        <v>8246</v>
      </c>
      <c r="D16900">
        <v>4</v>
      </c>
      <c r="E16900" t="s">
        <v>1112</v>
      </c>
      <c r="F16900" t="s">
        <v>364</v>
      </c>
      <c r="G16900">
        <v>4</v>
      </c>
      <c r="H16900" s="4" t="str">
        <f t="shared" si="528"/>
        <v>J052.D4</v>
      </c>
      <c r="I16900" s="4" t="str">
        <f t="shared" si="529"/>
        <v>U47</v>
      </c>
    </row>
    <row r="16901" spans="1:9">
      <c r="A16901" t="s">
        <v>261</v>
      </c>
      <c r="B16901" t="s">
        <v>8243</v>
      </c>
      <c r="C16901" t="s">
        <v>8246</v>
      </c>
      <c r="D16901">
        <v>4</v>
      </c>
      <c r="E16901" t="s">
        <v>169</v>
      </c>
      <c r="F16901" t="s">
        <v>247</v>
      </c>
      <c r="G16901">
        <v>4</v>
      </c>
      <c r="H16901" s="4" t="str">
        <f t="shared" si="528"/>
        <v>J052.C4</v>
      </c>
      <c r="I16901" s="4" t="str">
        <f t="shared" si="529"/>
        <v>DGND</v>
      </c>
    </row>
    <row r="16902" spans="1:9">
      <c r="A16902" t="s">
        <v>261</v>
      </c>
      <c r="B16902" t="s">
        <v>8243</v>
      </c>
      <c r="C16902" t="s">
        <v>8246</v>
      </c>
      <c r="D16902">
        <v>4</v>
      </c>
      <c r="E16902" t="s">
        <v>169</v>
      </c>
      <c r="F16902" t="s">
        <v>11</v>
      </c>
      <c r="G16902">
        <v>4</v>
      </c>
      <c r="H16902" s="4" t="str">
        <f t="shared" si="528"/>
        <v>J052.A4</v>
      </c>
      <c r="I16902" s="4" t="str">
        <f t="shared" si="529"/>
        <v>DGND</v>
      </c>
    </row>
    <row r="16903" spans="1:9">
      <c r="A16903" t="s">
        <v>261</v>
      </c>
      <c r="B16903" t="s">
        <v>8243</v>
      </c>
      <c r="C16903" t="s">
        <v>8246</v>
      </c>
      <c r="D16903">
        <v>4</v>
      </c>
      <c r="E16903" t="s">
        <v>1111</v>
      </c>
      <c r="F16903" t="s">
        <v>216</v>
      </c>
      <c r="G16903">
        <v>4</v>
      </c>
      <c r="H16903" s="4" t="str">
        <f t="shared" si="528"/>
        <v>J052.B4</v>
      </c>
      <c r="I16903" s="4" t="str">
        <f t="shared" si="529"/>
        <v>CH382</v>
      </c>
    </row>
    <row r="16904" spans="1:9">
      <c r="A16904" t="s">
        <v>261</v>
      </c>
      <c r="B16904" t="s">
        <v>8243</v>
      </c>
      <c r="C16904" t="s">
        <v>8246</v>
      </c>
      <c r="D16904">
        <v>5</v>
      </c>
      <c r="E16904" t="s">
        <v>1113</v>
      </c>
      <c r="F16904" t="s">
        <v>12</v>
      </c>
      <c r="G16904">
        <v>5</v>
      </c>
      <c r="H16904" s="4" t="str">
        <f t="shared" si="528"/>
        <v>J052.C5</v>
      </c>
      <c r="I16904" s="4" t="str">
        <f t="shared" si="529"/>
        <v>CH381</v>
      </c>
    </row>
    <row r="16905" spans="1:9">
      <c r="A16905" t="s">
        <v>261</v>
      </c>
      <c r="B16905" t="s">
        <v>8243</v>
      </c>
      <c r="C16905" t="s">
        <v>8246</v>
      </c>
      <c r="D16905">
        <v>5</v>
      </c>
      <c r="E16905" t="s">
        <v>1114</v>
      </c>
      <c r="F16905" t="s">
        <v>198</v>
      </c>
      <c r="G16905">
        <v>5</v>
      </c>
      <c r="H16905" s="4" t="str">
        <f t="shared" si="528"/>
        <v>J052.A5</v>
      </c>
      <c r="I16905" s="4" t="str">
        <f t="shared" si="529"/>
        <v>CH380</v>
      </c>
    </row>
    <row r="16906" spans="1:9">
      <c r="A16906" t="s">
        <v>261</v>
      </c>
      <c r="B16906" t="s">
        <v>8243</v>
      </c>
      <c r="C16906" t="s">
        <v>8246</v>
      </c>
      <c r="D16906">
        <v>5</v>
      </c>
      <c r="E16906" t="s">
        <v>169</v>
      </c>
      <c r="F16906" t="s">
        <v>404</v>
      </c>
      <c r="G16906">
        <v>5</v>
      </c>
      <c r="H16906" s="4" t="str">
        <f t="shared" si="528"/>
        <v>J052.D5</v>
      </c>
      <c r="I16906" s="4" t="str">
        <f t="shared" si="529"/>
        <v>DGND</v>
      </c>
    </row>
    <row r="16907" spans="1:9">
      <c r="A16907" t="s">
        <v>261</v>
      </c>
      <c r="B16907" t="s">
        <v>8243</v>
      </c>
      <c r="C16907" t="s">
        <v>8246</v>
      </c>
      <c r="D16907">
        <v>5</v>
      </c>
      <c r="E16907" t="s">
        <v>169</v>
      </c>
      <c r="F16907" t="s">
        <v>13</v>
      </c>
      <c r="G16907">
        <v>5</v>
      </c>
      <c r="H16907" s="4" t="str">
        <f t="shared" si="528"/>
        <v>J052.B5</v>
      </c>
      <c r="I16907" s="4" t="str">
        <f t="shared" si="529"/>
        <v>DGND</v>
      </c>
    </row>
    <row r="16908" spans="1:9">
      <c r="A16908" t="s">
        <v>261</v>
      </c>
      <c r="B16908" t="s">
        <v>8243</v>
      </c>
      <c r="C16908" t="s">
        <v>8246</v>
      </c>
      <c r="D16908">
        <v>6</v>
      </c>
      <c r="E16908" t="s">
        <v>1115</v>
      </c>
      <c r="F16908" t="s">
        <v>217</v>
      </c>
      <c r="G16908">
        <v>6</v>
      </c>
      <c r="H16908" s="4" t="str">
        <f t="shared" si="528"/>
        <v>J052.B6</v>
      </c>
      <c r="I16908" s="4" t="str">
        <f t="shared" si="529"/>
        <v>CH379</v>
      </c>
    </row>
    <row r="16909" spans="1:9">
      <c r="A16909" t="s">
        <v>261</v>
      </c>
      <c r="B16909" t="s">
        <v>8243</v>
      </c>
      <c r="C16909" t="s">
        <v>8246</v>
      </c>
      <c r="D16909">
        <v>6</v>
      </c>
      <c r="E16909" t="s">
        <v>169</v>
      </c>
      <c r="F16909" t="s">
        <v>199</v>
      </c>
      <c r="G16909">
        <v>6</v>
      </c>
      <c r="H16909" s="4" t="str">
        <f t="shared" si="528"/>
        <v>J052.A6</v>
      </c>
      <c r="I16909" s="4" t="str">
        <f t="shared" si="529"/>
        <v>DGND</v>
      </c>
    </row>
    <row r="16910" spans="1:9">
      <c r="A16910" t="s">
        <v>261</v>
      </c>
      <c r="B16910" t="s">
        <v>8243</v>
      </c>
      <c r="C16910" t="s">
        <v>8246</v>
      </c>
      <c r="D16910">
        <v>6</v>
      </c>
      <c r="E16910" t="s">
        <v>169</v>
      </c>
      <c r="F16910" t="s">
        <v>248</v>
      </c>
      <c r="G16910">
        <v>6</v>
      </c>
      <c r="H16910" s="4" t="str">
        <f t="shared" si="528"/>
        <v>J052.C6</v>
      </c>
      <c r="I16910" s="4" t="str">
        <f t="shared" si="529"/>
        <v>DGND</v>
      </c>
    </row>
    <row r="16911" spans="1:9">
      <c r="A16911" t="s">
        <v>261</v>
      </c>
      <c r="B16911" t="s">
        <v>8243</v>
      </c>
      <c r="C16911" t="s">
        <v>8246</v>
      </c>
      <c r="D16911">
        <v>6</v>
      </c>
      <c r="F16911" t="s">
        <v>434</v>
      </c>
      <c r="G16911">
        <v>6</v>
      </c>
      <c r="H16911" s="4" t="str">
        <f t="shared" si="528"/>
        <v>J052.D6</v>
      </c>
      <c r="I16911" s="4">
        <f t="shared" si="529"/>
        <v>0</v>
      </c>
    </row>
    <row r="16912" spans="1:9">
      <c r="A16912" t="s">
        <v>261</v>
      </c>
      <c r="B16912" t="s">
        <v>8243</v>
      </c>
      <c r="C16912" t="s">
        <v>8246</v>
      </c>
      <c r="D16912">
        <v>7</v>
      </c>
      <c r="E16912" t="s">
        <v>1116</v>
      </c>
      <c r="F16912" t="s">
        <v>249</v>
      </c>
      <c r="G16912">
        <v>7</v>
      </c>
      <c r="H16912" s="4" t="str">
        <f t="shared" si="528"/>
        <v>J052.C7</v>
      </c>
      <c r="I16912" s="4" t="str">
        <f t="shared" si="529"/>
        <v>CH378</v>
      </c>
    </row>
    <row r="16913" spans="1:9">
      <c r="A16913" t="s">
        <v>261</v>
      </c>
      <c r="B16913" t="s">
        <v>8243</v>
      </c>
      <c r="C16913" t="s">
        <v>8246</v>
      </c>
      <c r="D16913">
        <v>7</v>
      </c>
      <c r="E16913" t="s">
        <v>169</v>
      </c>
      <c r="F16913" t="s">
        <v>218</v>
      </c>
      <c r="G16913">
        <v>7</v>
      </c>
      <c r="H16913" s="4" t="str">
        <f t="shared" si="528"/>
        <v>J052.B7</v>
      </c>
      <c r="I16913" s="4" t="str">
        <f t="shared" si="529"/>
        <v>DGND</v>
      </c>
    </row>
    <row r="16914" spans="1:9">
      <c r="A16914" t="s">
        <v>261</v>
      </c>
      <c r="B16914" t="s">
        <v>8243</v>
      </c>
      <c r="C16914" t="s">
        <v>8246</v>
      </c>
      <c r="D16914">
        <v>7</v>
      </c>
      <c r="E16914" t="s">
        <v>169</v>
      </c>
      <c r="F16914" t="s">
        <v>435</v>
      </c>
      <c r="G16914">
        <v>7</v>
      </c>
      <c r="H16914" s="4" t="str">
        <f t="shared" si="528"/>
        <v>J052.D7</v>
      </c>
      <c r="I16914" s="4" t="str">
        <f t="shared" si="529"/>
        <v>DGND</v>
      </c>
    </row>
    <row r="16915" spans="1:9">
      <c r="A16915" t="s">
        <v>261</v>
      </c>
      <c r="B16915" t="s">
        <v>8243</v>
      </c>
      <c r="C16915" t="s">
        <v>8246</v>
      </c>
      <c r="D16915">
        <v>7</v>
      </c>
      <c r="E16915" t="s">
        <v>1117</v>
      </c>
      <c r="F16915" t="s">
        <v>200</v>
      </c>
      <c r="G16915">
        <v>7</v>
      </c>
      <c r="H16915" s="4" t="str">
        <f t="shared" si="528"/>
        <v>J052.A7</v>
      </c>
      <c r="I16915" s="4" t="str">
        <f t="shared" si="529"/>
        <v>CH377</v>
      </c>
    </row>
    <row r="16916" spans="1:9">
      <c r="A16916" t="s">
        <v>261</v>
      </c>
      <c r="B16916" t="s">
        <v>8243</v>
      </c>
      <c r="C16916" t="s">
        <v>8246</v>
      </c>
      <c r="D16916">
        <v>8</v>
      </c>
      <c r="E16916" t="s">
        <v>169</v>
      </c>
      <c r="F16916" t="s">
        <v>201</v>
      </c>
      <c r="G16916">
        <v>8</v>
      </c>
      <c r="H16916" s="4" t="str">
        <f t="shared" si="528"/>
        <v>J052.A8</v>
      </c>
      <c r="I16916" s="4" t="str">
        <f t="shared" si="529"/>
        <v>DGND</v>
      </c>
    </row>
    <row r="16917" spans="1:9">
      <c r="A16917" t="s">
        <v>261</v>
      </c>
      <c r="B16917" t="s">
        <v>8243</v>
      </c>
      <c r="C16917" t="s">
        <v>8246</v>
      </c>
      <c r="D16917">
        <v>8</v>
      </c>
      <c r="E16917" t="s">
        <v>1118</v>
      </c>
      <c r="F16917" t="s">
        <v>219</v>
      </c>
      <c r="G16917">
        <v>8</v>
      </c>
      <c r="H16917" s="4" t="str">
        <f t="shared" si="528"/>
        <v>J052.B8</v>
      </c>
      <c r="I16917" s="4" t="str">
        <f t="shared" si="529"/>
        <v>CH376</v>
      </c>
    </row>
    <row r="16918" spans="1:9">
      <c r="A16918" t="s">
        <v>261</v>
      </c>
      <c r="B16918" t="s">
        <v>8243</v>
      </c>
      <c r="C16918" t="s">
        <v>8246</v>
      </c>
      <c r="D16918">
        <v>8</v>
      </c>
      <c r="F16918" t="s">
        <v>456</v>
      </c>
      <c r="G16918">
        <v>8</v>
      </c>
      <c r="H16918" s="4" t="str">
        <f t="shared" si="528"/>
        <v>J052.D8</v>
      </c>
      <c r="I16918" s="4">
        <f t="shared" si="529"/>
        <v>0</v>
      </c>
    </row>
    <row r="16919" spans="1:9">
      <c r="A16919" t="s">
        <v>261</v>
      </c>
      <c r="B16919" t="s">
        <v>8243</v>
      </c>
      <c r="C16919" t="s">
        <v>8246</v>
      </c>
      <c r="D16919">
        <v>8</v>
      </c>
      <c r="E16919" t="s">
        <v>169</v>
      </c>
      <c r="F16919" t="s">
        <v>250</v>
      </c>
      <c r="G16919">
        <v>8</v>
      </c>
      <c r="H16919" s="4" t="str">
        <f t="shared" si="528"/>
        <v>J052.C8</v>
      </c>
      <c r="I16919" s="4" t="str">
        <f t="shared" si="529"/>
        <v>DGND</v>
      </c>
    </row>
    <row r="16920" spans="1:9">
      <c r="A16920" t="s">
        <v>261</v>
      </c>
      <c r="B16920" t="s">
        <v>8243</v>
      </c>
      <c r="C16920" t="s">
        <v>8246</v>
      </c>
      <c r="D16920">
        <v>9</v>
      </c>
      <c r="E16920" t="s">
        <v>1119</v>
      </c>
      <c r="F16920" t="s">
        <v>251</v>
      </c>
      <c r="G16920">
        <v>9</v>
      </c>
      <c r="H16920" s="4" t="str">
        <f t="shared" si="528"/>
        <v>J052.C9</v>
      </c>
      <c r="I16920" s="4" t="str">
        <f t="shared" si="529"/>
        <v>CH375</v>
      </c>
    </row>
    <row r="16921" spans="1:9">
      <c r="A16921" t="s">
        <v>261</v>
      </c>
      <c r="B16921" t="s">
        <v>8243</v>
      </c>
      <c r="C16921" t="s">
        <v>8246</v>
      </c>
      <c r="D16921">
        <v>9</v>
      </c>
      <c r="F16921" t="s">
        <v>405</v>
      </c>
      <c r="G16921">
        <v>9</v>
      </c>
      <c r="H16921" s="4" t="str">
        <f t="shared" si="528"/>
        <v>J052.D9</v>
      </c>
      <c r="I16921" s="4">
        <f t="shared" si="529"/>
        <v>0</v>
      </c>
    </row>
    <row r="16922" spans="1:9">
      <c r="A16922" t="s">
        <v>261</v>
      </c>
      <c r="B16922" t="s">
        <v>8243</v>
      </c>
      <c r="C16922" t="s">
        <v>8246</v>
      </c>
      <c r="D16922">
        <v>9</v>
      </c>
      <c r="E16922" t="s">
        <v>169</v>
      </c>
      <c r="F16922" t="s">
        <v>220</v>
      </c>
      <c r="G16922">
        <v>9</v>
      </c>
      <c r="H16922" s="4" t="str">
        <f t="shared" si="528"/>
        <v>J052.B9</v>
      </c>
      <c r="I16922" s="4" t="str">
        <f t="shared" si="529"/>
        <v>DGND</v>
      </c>
    </row>
    <row r="16923" spans="1:9">
      <c r="A16923" t="s">
        <v>261</v>
      </c>
      <c r="B16923" t="s">
        <v>8243</v>
      </c>
      <c r="C16923" t="s">
        <v>8246</v>
      </c>
      <c r="D16923">
        <v>9</v>
      </c>
      <c r="E16923" t="s">
        <v>1120</v>
      </c>
      <c r="F16923" t="s">
        <v>202</v>
      </c>
      <c r="G16923">
        <v>9</v>
      </c>
      <c r="H16923" s="4" t="str">
        <f t="shared" si="528"/>
        <v>J052.A9</v>
      </c>
      <c r="I16923" s="4" t="str">
        <f t="shared" si="529"/>
        <v>CH374</v>
      </c>
    </row>
    <row r="16924" spans="1:9">
      <c r="A16924" t="s">
        <v>261</v>
      </c>
      <c r="B16924" t="s">
        <v>8243</v>
      </c>
      <c r="C16924" t="s">
        <v>8246</v>
      </c>
      <c r="D16924">
        <v>10</v>
      </c>
      <c r="E16924" t="s">
        <v>169</v>
      </c>
      <c r="F16924" t="s">
        <v>252</v>
      </c>
      <c r="G16924">
        <v>10</v>
      </c>
      <c r="H16924" s="4" t="str">
        <f t="shared" si="528"/>
        <v>J052.C10</v>
      </c>
      <c r="I16924" s="4" t="str">
        <f t="shared" si="529"/>
        <v>DGND</v>
      </c>
    </row>
    <row r="16925" spans="1:9">
      <c r="A16925" t="s">
        <v>261</v>
      </c>
      <c r="B16925" t="s">
        <v>8243</v>
      </c>
      <c r="C16925" t="s">
        <v>8246</v>
      </c>
      <c r="D16925">
        <v>10</v>
      </c>
      <c r="E16925" t="s">
        <v>1121</v>
      </c>
      <c r="F16925" t="s">
        <v>221</v>
      </c>
      <c r="G16925">
        <v>10</v>
      </c>
      <c r="H16925" s="4" t="str">
        <f t="shared" si="528"/>
        <v>J052.B10</v>
      </c>
      <c r="I16925" s="4" t="str">
        <f t="shared" si="529"/>
        <v>CH373</v>
      </c>
    </row>
    <row r="16926" spans="1:9">
      <c r="A16926" t="s">
        <v>261</v>
      </c>
      <c r="B16926" t="s">
        <v>8243</v>
      </c>
      <c r="C16926" t="s">
        <v>8246</v>
      </c>
      <c r="D16926">
        <v>10</v>
      </c>
      <c r="F16926" t="s">
        <v>437</v>
      </c>
      <c r="G16926">
        <v>10</v>
      </c>
      <c r="H16926" s="4" t="str">
        <f t="shared" si="528"/>
        <v>J052.D10</v>
      </c>
      <c r="I16926" s="4">
        <f t="shared" si="529"/>
        <v>0</v>
      </c>
    </row>
    <row r="16927" spans="1:9">
      <c r="A16927" t="s">
        <v>261</v>
      </c>
      <c r="B16927" t="s">
        <v>8243</v>
      </c>
      <c r="C16927" t="s">
        <v>8246</v>
      </c>
      <c r="D16927">
        <v>10</v>
      </c>
      <c r="E16927" t="s">
        <v>169</v>
      </c>
      <c r="F16927" t="s">
        <v>203</v>
      </c>
      <c r="G16927">
        <v>10</v>
      </c>
      <c r="H16927" s="4" t="str">
        <f t="shared" si="528"/>
        <v>J052.A10</v>
      </c>
      <c r="I16927" s="4" t="str">
        <f t="shared" si="529"/>
        <v>DGND</v>
      </c>
    </row>
    <row r="16928" spans="1:9">
      <c r="A16928" t="s">
        <v>261</v>
      </c>
      <c r="B16928" t="s">
        <v>8243</v>
      </c>
      <c r="C16928" t="s">
        <v>8246</v>
      </c>
      <c r="D16928">
        <v>11</v>
      </c>
      <c r="F16928" t="s">
        <v>351</v>
      </c>
      <c r="G16928">
        <v>11</v>
      </c>
      <c r="H16928" s="4" t="str">
        <f t="shared" si="528"/>
        <v>J052.D11</v>
      </c>
      <c r="I16928" s="4">
        <f t="shared" si="529"/>
        <v>0</v>
      </c>
    </row>
    <row r="16929" spans="1:9">
      <c r="A16929" t="s">
        <v>261</v>
      </c>
      <c r="B16929" t="s">
        <v>8243</v>
      </c>
      <c r="C16929" t="s">
        <v>8246</v>
      </c>
      <c r="D16929">
        <v>11</v>
      </c>
      <c r="E16929" t="s">
        <v>169</v>
      </c>
      <c r="F16929" t="s">
        <v>222</v>
      </c>
      <c r="G16929">
        <v>11</v>
      </c>
      <c r="H16929" s="4" t="str">
        <f t="shared" si="528"/>
        <v>J052.B11</v>
      </c>
      <c r="I16929" s="4" t="str">
        <f t="shared" si="529"/>
        <v>DGND</v>
      </c>
    </row>
    <row r="16930" spans="1:9">
      <c r="A16930" t="s">
        <v>261</v>
      </c>
      <c r="B16930" t="s">
        <v>8243</v>
      </c>
      <c r="C16930" t="s">
        <v>8246</v>
      </c>
      <c r="D16930">
        <v>11</v>
      </c>
      <c r="E16930" t="s">
        <v>1123</v>
      </c>
      <c r="F16930" t="s">
        <v>253</v>
      </c>
      <c r="G16930">
        <v>11</v>
      </c>
      <c r="H16930" s="4" t="str">
        <f t="shared" si="528"/>
        <v>J052.C11</v>
      </c>
      <c r="I16930" s="4" t="str">
        <f t="shared" si="529"/>
        <v>CH372</v>
      </c>
    </row>
    <row r="16931" spans="1:9">
      <c r="A16931" t="s">
        <v>261</v>
      </c>
      <c r="B16931" t="s">
        <v>8243</v>
      </c>
      <c r="C16931" t="s">
        <v>8246</v>
      </c>
      <c r="D16931">
        <v>11</v>
      </c>
      <c r="E16931" t="s">
        <v>1122</v>
      </c>
      <c r="F16931" t="s">
        <v>204</v>
      </c>
      <c r="G16931">
        <v>11</v>
      </c>
      <c r="H16931" s="4" t="str">
        <f t="shared" si="528"/>
        <v>J052.A11</v>
      </c>
      <c r="I16931" s="4" t="str">
        <f t="shared" si="529"/>
        <v>CH371</v>
      </c>
    </row>
    <row r="16932" spans="1:9">
      <c r="A16932" t="s">
        <v>261</v>
      </c>
      <c r="B16932" t="s">
        <v>8243</v>
      </c>
      <c r="C16932" t="s">
        <v>8246</v>
      </c>
      <c r="D16932">
        <v>12</v>
      </c>
      <c r="E16932" t="s">
        <v>169</v>
      </c>
      <c r="F16932" t="s">
        <v>254</v>
      </c>
      <c r="G16932">
        <v>12</v>
      </c>
      <c r="H16932" s="4" t="str">
        <f t="shared" si="528"/>
        <v>J052.C12</v>
      </c>
      <c r="I16932" s="4" t="str">
        <f t="shared" si="529"/>
        <v>DGND</v>
      </c>
    </row>
    <row r="16933" spans="1:9">
      <c r="A16933" t="s">
        <v>261</v>
      </c>
      <c r="B16933" t="s">
        <v>8243</v>
      </c>
      <c r="C16933" t="s">
        <v>8246</v>
      </c>
      <c r="D16933">
        <v>12</v>
      </c>
      <c r="F16933" t="s">
        <v>325</v>
      </c>
      <c r="G16933">
        <v>12</v>
      </c>
      <c r="H16933" s="4" t="str">
        <f t="shared" si="528"/>
        <v>J052.D12</v>
      </c>
      <c r="I16933" s="4">
        <f t="shared" si="529"/>
        <v>0</v>
      </c>
    </row>
    <row r="16934" spans="1:9">
      <c r="A16934" t="s">
        <v>261</v>
      </c>
      <c r="B16934" t="s">
        <v>8243</v>
      </c>
      <c r="C16934" t="s">
        <v>8246</v>
      </c>
      <c r="D16934">
        <v>12</v>
      </c>
      <c r="E16934" t="s">
        <v>169</v>
      </c>
      <c r="F16934" t="s">
        <v>205</v>
      </c>
      <c r="G16934">
        <v>12</v>
      </c>
      <c r="H16934" s="4" t="str">
        <f t="shared" si="528"/>
        <v>J052.A12</v>
      </c>
      <c r="I16934" s="4" t="str">
        <f t="shared" si="529"/>
        <v>DGND</v>
      </c>
    </row>
    <row r="16935" spans="1:9">
      <c r="A16935" t="s">
        <v>261</v>
      </c>
      <c r="B16935" t="s">
        <v>8243</v>
      </c>
      <c r="C16935" t="s">
        <v>8246</v>
      </c>
      <c r="D16935">
        <v>12</v>
      </c>
      <c r="E16935" t="s">
        <v>1124</v>
      </c>
      <c r="F16935" t="s">
        <v>223</v>
      </c>
      <c r="G16935">
        <v>12</v>
      </c>
      <c r="H16935" s="4" t="str">
        <f t="shared" si="528"/>
        <v>J052.B12</v>
      </c>
      <c r="I16935" s="4" t="str">
        <f t="shared" si="529"/>
        <v>CH370</v>
      </c>
    </row>
    <row r="16936" spans="1:9">
      <c r="A16936" t="s">
        <v>261</v>
      </c>
      <c r="B16936" t="s">
        <v>8243</v>
      </c>
      <c r="C16936" t="s">
        <v>8246</v>
      </c>
      <c r="D16936">
        <v>13</v>
      </c>
      <c r="F16936" t="s">
        <v>313</v>
      </c>
      <c r="G16936">
        <v>13</v>
      </c>
      <c r="H16936" s="4" t="str">
        <f t="shared" si="528"/>
        <v>J052.D13</v>
      </c>
      <c r="I16936" s="4">
        <f t="shared" si="529"/>
        <v>0</v>
      </c>
    </row>
    <row r="16937" spans="1:9">
      <c r="A16937" t="s">
        <v>261</v>
      </c>
      <c r="B16937" t="s">
        <v>8243</v>
      </c>
      <c r="C16937" t="s">
        <v>8246</v>
      </c>
      <c r="D16937">
        <v>13</v>
      </c>
      <c r="E16937" t="s">
        <v>1126</v>
      </c>
      <c r="F16937" t="s">
        <v>206</v>
      </c>
      <c r="G16937">
        <v>13</v>
      </c>
      <c r="H16937" s="4" t="str">
        <f t="shared" si="528"/>
        <v>J052.A13</v>
      </c>
      <c r="I16937" s="4" t="str">
        <f t="shared" si="529"/>
        <v>CH368</v>
      </c>
    </row>
    <row r="16938" spans="1:9">
      <c r="A16938" t="s">
        <v>261</v>
      </c>
      <c r="B16938" t="s">
        <v>8243</v>
      </c>
      <c r="C16938" t="s">
        <v>8246</v>
      </c>
      <c r="D16938">
        <v>13</v>
      </c>
      <c r="E16938" t="s">
        <v>169</v>
      </c>
      <c r="F16938" t="s">
        <v>224</v>
      </c>
      <c r="G16938">
        <v>13</v>
      </c>
      <c r="H16938" s="4" t="str">
        <f t="shared" si="528"/>
        <v>J052.B13</v>
      </c>
      <c r="I16938" s="4" t="str">
        <f t="shared" si="529"/>
        <v>DGND</v>
      </c>
    </row>
    <row r="16939" spans="1:9">
      <c r="A16939" t="s">
        <v>261</v>
      </c>
      <c r="B16939" t="s">
        <v>8243</v>
      </c>
      <c r="C16939" t="s">
        <v>8246</v>
      </c>
      <c r="D16939">
        <v>13</v>
      </c>
      <c r="E16939" t="s">
        <v>1125</v>
      </c>
      <c r="F16939" t="s">
        <v>255</v>
      </c>
      <c r="G16939">
        <v>13</v>
      </c>
      <c r="H16939" s="4" t="str">
        <f t="shared" si="528"/>
        <v>J052.C13</v>
      </c>
      <c r="I16939" s="4" t="str">
        <f t="shared" si="529"/>
        <v>CH369</v>
      </c>
    </row>
    <row r="16940" spans="1:9">
      <c r="A16940" t="s">
        <v>261</v>
      </c>
      <c r="B16940" t="s">
        <v>8243</v>
      </c>
      <c r="C16940" t="s">
        <v>8246</v>
      </c>
      <c r="D16940">
        <v>14</v>
      </c>
      <c r="E16940" t="s">
        <v>169</v>
      </c>
      <c r="F16940" t="s">
        <v>7674</v>
      </c>
      <c r="G16940">
        <v>14</v>
      </c>
      <c r="H16940" s="4" t="str">
        <f t="shared" si="528"/>
        <v>J052.C14</v>
      </c>
      <c r="I16940" s="4" t="str">
        <f t="shared" si="529"/>
        <v>DGND</v>
      </c>
    </row>
    <row r="16941" spans="1:9">
      <c r="A16941" t="s">
        <v>261</v>
      </c>
      <c r="B16941" t="s">
        <v>8243</v>
      </c>
      <c r="C16941" t="s">
        <v>8246</v>
      </c>
      <c r="D16941">
        <v>14</v>
      </c>
      <c r="E16941" t="s">
        <v>169</v>
      </c>
      <c r="F16941" t="s">
        <v>207</v>
      </c>
      <c r="G16941">
        <v>14</v>
      </c>
      <c r="H16941" s="4" t="str">
        <f t="shared" si="528"/>
        <v>J052.A14</v>
      </c>
      <c r="I16941" s="4" t="str">
        <f t="shared" si="529"/>
        <v>DGND</v>
      </c>
    </row>
    <row r="16942" spans="1:9">
      <c r="A16942" t="s">
        <v>261</v>
      </c>
      <c r="B16942" t="s">
        <v>8243</v>
      </c>
      <c r="C16942" t="s">
        <v>8246</v>
      </c>
      <c r="D16942">
        <v>14</v>
      </c>
      <c r="F16942" t="s">
        <v>457</v>
      </c>
      <c r="G16942">
        <v>14</v>
      </c>
      <c r="H16942" s="4" t="str">
        <f t="shared" si="528"/>
        <v>J052.D14</v>
      </c>
      <c r="I16942" s="4">
        <f t="shared" si="529"/>
        <v>0</v>
      </c>
    </row>
    <row r="16943" spans="1:9">
      <c r="A16943" t="s">
        <v>261</v>
      </c>
      <c r="B16943" t="s">
        <v>8243</v>
      </c>
      <c r="C16943" t="s">
        <v>8246</v>
      </c>
      <c r="D16943">
        <v>14</v>
      </c>
      <c r="E16943" t="s">
        <v>1127</v>
      </c>
      <c r="F16943" t="s">
        <v>225</v>
      </c>
      <c r="G16943">
        <v>14</v>
      </c>
      <c r="H16943" s="4" t="str">
        <f t="shared" si="528"/>
        <v>J052.B14</v>
      </c>
      <c r="I16943" s="4" t="str">
        <f t="shared" si="529"/>
        <v>CH367</v>
      </c>
    </row>
    <row r="16944" spans="1:9">
      <c r="A16944" t="s">
        <v>261</v>
      </c>
      <c r="B16944" t="s">
        <v>8243</v>
      </c>
      <c r="C16944" t="s">
        <v>8246</v>
      </c>
      <c r="D16944">
        <v>15</v>
      </c>
      <c r="E16944" t="s">
        <v>1129</v>
      </c>
      <c r="F16944" t="s">
        <v>256</v>
      </c>
      <c r="G16944">
        <v>15</v>
      </c>
      <c r="H16944" s="4" t="str">
        <f t="shared" si="528"/>
        <v>J052.C15</v>
      </c>
      <c r="I16944" s="4" t="str">
        <f t="shared" si="529"/>
        <v>CH366</v>
      </c>
    </row>
    <row r="16945" spans="1:9">
      <c r="A16945" t="s">
        <v>261</v>
      </c>
      <c r="B16945" t="s">
        <v>8243</v>
      </c>
      <c r="C16945" t="s">
        <v>8246</v>
      </c>
      <c r="D16945">
        <v>15</v>
      </c>
      <c r="E16945" t="s">
        <v>169</v>
      </c>
      <c r="F16945" t="s">
        <v>226</v>
      </c>
      <c r="G16945">
        <v>15</v>
      </c>
      <c r="H16945" s="4" t="str">
        <f t="shared" si="528"/>
        <v>J052.B15</v>
      </c>
      <c r="I16945" s="4" t="str">
        <f t="shared" si="529"/>
        <v>DGND</v>
      </c>
    </row>
    <row r="16946" spans="1:9">
      <c r="A16946" t="s">
        <v>261</v>
      </c>
      <c r="B16946" t="s">
        <v>8243</v>
      </c>
      <c r="C16946" t="s">
        <v>8246</v>
      </c>
      <c r="D16946">
        <v>15</v>
      </c>
      <c r="F16946" t="s">
        <v>907</v>
      </c>
      <c r="G16946">
        <v>15</v>
      </c>
      <c r="H16946" s="4" t="str">
        <f t="shared" si="528"/>
        <v>J052.D15</v>
      </c>
      <c r="I16946" s="4">
        <f t="shared" si="529"/>
        <v>0</v>
      </c>
    </row>
    <row r="16947" spans="1:9">
      <c r="A16947" t="s">
        <v>261</v>
      </c>
      <c r="B16947" t="s">
        <v>8243</v>
      </c>
      <c r="C16947" t="s">
        <v>8246</v>
      </c>
      <c r="D16947">
        <v>15</v>
      </c>
      <c r="E16947" t="s">
        <v>1128</v>
      </c>
      <c r="F16947" t="s">
        <v>208</v>
      </c>
      <c r="G16947">
        <v>15</v>
      </c>
      <c r="H16947" s="4" t="str">
        <f t="shared" si="528"/>
        <v>J052.A15</v>
      </c>
      <c r="I16947" s="4" t="str">
        <f t="shared" si="529"/>
        <v>CH365</v>
      </c>
    </row>
    <row r="16948" spans="1:9">
      <c r="A16948" t="s">
        <v>261</v>
      </c>
      <c r="B16948" t="s">
        <v>8243</v>
      </c>
      <c r="C16948" t="s">
        <v>8246</v>
      </c>
      <c r="D16948">
        <v>16</v>
      </c>
      <c r="E16948" t="s">
        <v>169</v>
      </c>
      <c r="F16948" t="s">
        <v>209</v>
      </c>
      <c r="G16948">
        <v>16</v>
      </c>
      <c r="H16948" s="4" t="str">
        <f t="shared" si="528"/>
        <v>J052.A16</v>
      </c>
      <c r="I16948" s="4" t="str">
        <f t="shared" si="529"/>
        <v>DGND</v>
      </c>
    </row>
    <row r="16949" spans="1:9">
      <c r="A16949" t="s">
        <v>261</v>
      </c>
      <c r="B16949" t="s">
        <v>8243</v>
      </c>
      <c r="C16949" t="s">
        <v>8246</v>
      </c>
      <c r="D16949">
        <v>16</v>
      </c>
      <c r="E16949" t="s">
        <v>169</v>
      </c>
      <c r="F16949" t="s">
        <v>257</v>
      </c>
      <c r="G16949">
        <v>16</v>
      </c>
      <c r="H16949" s="4" t="str">
        <f t="shared" si="528"/>
        <v>J052.C16</v>
      </c>
      <c r="I16949" s="4" t="str">
        <f t="shared" si="529"/>
        <v>DGND</v>
      </c>
    </row>
    <row r="16950" spans="1:9">
      <c r="A16950" t="s">
        <v>261</v>
      </c>
      <c r="B16950" t="s">
        <v>8243</v>
      </c>
      <c r="C16950" t="s">
        <v>8246</v>
      </c>
      <c r="D16950">
        <v>16</v>
      </c>
      <c r="F16950" t="s">
        <v>449</v>
      </c>
      <c r="G16950">
        <v>16</v>
      </c>
      <c r="H16950" s="4" t="str">
        <f t="shared" si="528"/>
        <v>J052.D16</v>
      </c>
      <c r="I16950" s="4">
        <f t="shared" si="529"/>
        <v>0</v>
      </c>
    </row>
    <row r="16951" spans="1:9">
      <c r="A16951" t="s">
        <v>261</v>
      </c>
      <c r="B16951" t="s">
        <v>8243</v>
      </c>
      <c r="C16951" t="s">
        <v>8246</v>
      </c>
      <c r="D16951">
        <v>16</v>
      </c>
      <c r="E16951" t="s">
        <v>1130</v>
      </c>
      <c r="F16951" t="s">
        <v>227</v>
      </c>
      <c r="G16951">
        <v>16</v>
      </c>
      <c r="H16951" s="4" t="str">
        <f t="shared" si="528"/>
        <v>J052.B16</v>
      </c>
      <c r="I16951" s="4" t="str">
        <f t="shared" si="529"/>
        <v>CH364</v>
      </c>
    </row>
    <row r="16952" spans="1:9">
      <c r="A16952" t="s">
        <v>261</v>
      </c>
      <c r="B16952" t="s">
        <v>8243</v>
      </c>
      <c r="C16952" t="s">
        <v>8246</v>
      </c>
      <c r="D16952">
        <v>17</v>
      </c>
      <c r="F16952" t="s">
        <v>7677</v>
      </c>
      <c r="G16952">
        <v>17</v>
      </c>
      <c r="H16952" s="4" t="str">
        <f t="shared" si="528"/>
        <v>J052.D17</v>
      </c>
      <c r="I16952" s="4">
        <f t="shared" si="529"/>
        <v>0</v>
      </c>
    </row>
    <row r="16953" spans="1:9">
      <c r="A16953" t="s">
        <v>261</v>
      </c>
      <c r="B16953" t="s">
        <v>8243</v>
      </c>
      <c r="C16953" t="s">
        <v>8246</v>
      </c>
      <c r="D16953">
        <v>17</v>
      </c>
      <c r="E16953" t="s">
        <v>1131</v>
      </c>
      <c r="F16953" t="s">
        <v>7679</v>
      </c>
      <c r="G16953">
        <v>17</v>
      </c>
      <c r="H16953" s="4" t="str">
        <f t="shared" si="528"/>
        <v>J052.C17</v>
      </c>
      <c r="I16953" s="4" t="str">
        <f t="shared" si="529"/>
        <v>CH363</v>
      </c>
    </row>
    <row r="16954" spans="1:9">
      <c r="A16954" t="s">
        <v>261</v>
      </c>
      <c r="B16954" t="s">
        <v>8243</v>
      </c>
      <c r="C16954" t="s">
        <v>8246</v>
      </c>
      <c r="D16954">
        <v>17</v>
      </c>
      <c r="E16954" t="s">
        <v>169</v>
      </c>
      <c r="F16954" t="s">
        <v>228</v>
      </c>
      <c r="G16954">
        <v>17</v>
      </c>
      <c r="H16954" s="4" t="str">
        <f t="shared" si="528"/>
        <v>J052.B17</v>
      </c>
      <c r="I16954" s="4" t="str">
        <f t="shared" si="529"/>
        <v>DGND</v>
      </c>
    </row>
    <row r="16955" spans="1:9">
      <c r="A16955" t="s">
        <v>261</v>
      </c>
      <c r="B16955" t="s">
        <v>8243</v>
      </c>
      <c r="C16955" t="s">
        <v>8246</v>
      </c>
      <c r="D16955">
        <v>17</v>
      </c>
      <c r="E16955" t="s">
        <v>1132</v>
      </c>
      <c r="F16955" t="s">
        <v>210</v>
      </c>
      <c r="G16955">
        <v>17</v>
      </c>
      <c r="H16955" s="4" t="str">
        <f t="shared" si="528"/>
        <v>J052.A17</v>
      </c>
      <c r="I16955" s="4" t="str">
        <f t="shared" si="529"/>
        <v>CH362</v>
      </c>
    </row>
    <row r="16956" spans="1:9">
      <c r="A16956" t="s">
        <v>261</v>
      </c>
      <c r="B16956" t="s">
        <v>8243</v>
      </c>
      <c r="C16956" t="s">
        <v>8246</v>
      </c>
      <c r="D16956">
        <v>18</v>
      </c>
      <c r="E16956" t="s">
        <v>1133</v>
      </c>
      <c r="F16956" t="s">
        <v>229</v>
      </c>
      <c r="G16956">
        <v>18</v>
      </c>
      <c r="H16956" s="4" t="str">
        <f t="shared" si="528"/>
        <v>J052.B18</v>
      </c>
      <c r="I16956" s="4" t="str">
        <f t="shared" si="529"/>
        <v>CH361</v>
      </c>
    </row>
    <row r="16957" spans="1:9">
      <c r="A16957" t="s">
        <v>261</v>
      </c>
      <c r="B16957" t="s">
        <v>8243</v>
      </c>
      <c r="C16957" t="s">
        <v>8246</v>
      </c>
      <c r="D16957">
        <v>18</v>
      </c>
      <c r="F16957" t="s">
        <v>910</v>
      </c>
      <c r="G16957">
        <v>18</v>
      </c>
      <c r="H16957" s="4" t="str">
        <f t="shared" si="528"/>
        <v>J052.D18</v>
      </c>
      <c r="I16957" s="4">
        <f t="shared" si="529"/>
        <v>0</v>
      </c>
    </row>
    <row r="16958" spans="1:9">
      <c r="A16958" t="s">
        <v>261</v>
      </c>
      <c r="B16958" t="s">
        <v>8243</v>
      </c>
      <c r="C16958" t="s">
        <v>8246</v>
      </c>
      <c r="D16958">
        <v>18</v>
      </c>
      <c r="E16958" t="s">
        <v>169</v>
      </c>
      <c r="F16958" t="s">
        <v>258</v>
      </c>
      <c r="G16958">
        <v>18</v>
      </c>
      <c r="H16958" s="4" t="str">
        <f t="shared" si="528"/>
        <v>J052.C18</v>
      </c>
      <c r="I16958" s="4" t="str">
        <f t="shared" si="529"/>
        <v>DGND</v>
      </c>
    </row>
    <row r="16959" spans="1:9">
      <c r="A16959" t="s">
        <v>261</v>
      </c>
      <c r="B16959" t="s">
        <v>8243</v>
      </c>
      <c r="C16959" t="s">
        <v>8246</v>
      </c>
      <c r="D16959">
        <v>18</v>
      </c>
      <c r="E16959" t="s">
        <v>169</v>
      </c>
      <c r="F16959" t="s">
        <v>211</v>
      </c>
      <c r="G16959">
        <v>18</v>
      </c>
      <c r="H16959" s="4" t="str">
        <f t="shared" si="528"/>
        <v>J052.A18</v>
      </c>
      <c r="I16959" s="4" t="str">
        <f t="shared" si="529"/>
        <v>DGND</v>
      </c>
    </row>
    <row r="16960" spans="1:9">
      <c r="A16960" t="s">
        <v>261</v>
      </c>
      <c r="B16960" t="s">
        <v>8243</v>
      </c>
      <c r="C16960" t="s">
        <v>8246</v>
      </c>
      <c r="D16960">
        <v>19</v>
      </c>
      <c r="E16960" t="s">
        <v>1134</v>
      </c>
      <c r="F16960" t="s">
        <v>259</v>
      </c>
      <c r="G16960">
        <v>19</v>
      </c>
      <c r="H16960" s="4" t="str">
        <f t="shared" si="528"/>
        <v>J052.C19</v>
      </c>
      <c r="I16960" s="4" t="str">
        <f t="shared" si="529"/>
        <v>CH360</v>
      </c>
    </row>
    <row r="16961" spans="1:9">
      <c r="A16961" t="s">
        <v>261</v>
      </c>
      <c r="B16961" t="s">
        <v>8243</v>
      </c>
      <c r="C16961" t="s">
        <v>8246</v>
      </c>
      <c r="D16961">
        <v>19</v>
      </c>
      <c r="E16961" t="s">
        <v>1135</v>
      </c>
      <c r="F16961" t="s">
        <v>212</v>
      </c>
      <c r="G16961">
        <v>19</v>
      </c>
      <c r="H16961" s="4" t="str">
        <f t="shared" si="528"/>
        <v>J052.A19</v>
      </c>
      <c r="I16961" s="4" t="str">
        <f t="shared" si="529"/>
        <v>CH359</v>
      </c>
    </row>
    <row r="16962" spans="1:9">
      <c r="A16962" t="s">
        <v>261</v>
      </c>
      <c r="B16962" t="s">
        <v>8243</v>
      </c>
      <c r="C16962" t="s">
        <v>8246</v>
      </c>
      <c r="D16962">
        <v>19</v>
      </c>
      <c r="F16962" t="s">
        <v>912</v>
      </c>
      <c r="G16962">
        <v>19</v>
      </c>
      <c r="H16962" s="4" t="str">
        <f t="shared" ref="H16962:H17025" si="530">CONCATENATE(C16962,".",F16962)</f>
        <v>J052.D19</v>
      </c>
      <c r="I16962" s="4">
        <f t="shared" ref="I16962:I17025" si="531">E16962</f>
        <v>0</v>
      </c>
    </row>
    <row r="16963" spans="1:9">
      <c r="A16963" t="s">
        <v>261</v>
      </c>
      <c r="B16963" t="s">
        <v>8243</v>
      </c>
      <c r="C16963" t="s">
        <v>8246</v>
      </c>
      <c r="D16963">
        <v>19</v>
      </c>
      <c r="E16963" t="s">
        <v>169</v>
      </c>
      <c r="F16963" t="s">
        <v>230</v>
      </c>
      <c r="G16963">
        <v>19</v>
      </c>
      <c r="H16963" s="4" t="str">
        <f t="shared" si="530"/>
        <v>J052.B19</v>
      </c>
      <c r="I16963" s="4" t="str">
        <f t="shared" si="531"/>
        <v>DGND</v>
      </c>
    </row>
    <row r="16964" spans="1:9">
      <c r="A16964" t="s">
        <v>261</v>
      </c>
      <c r="B16964" t="s">
        <v>8243</v>
      </c>
      <c r="C16964" t="s">
        <v>8246</v>
      </c>
      <c r="D16964">
        <v>20</v>
      </c>
      <c r="F16964" t="s">
        <v>7684</v>
      </c>
      <c r="G16964">
        <v>20</v>
      </c>
      <c r="H16964" s="4" t="str">
        <f t="shared" si="530"/>
        <v>J052.D20</v>
      </c>
      <c r="I16964" s="4">
        <f t="shared" si="531"/>
        <v>0</v>
      </c>
    </row>
    <row r="16965" spans="1:9">
      <c r="A16965" t="s">
        <v>261</v>
      </c>
      <c r="B16965" t="s">
        <v>8243</v>
      </c>
      <c r="C16965" t="s">
        <v>8246</v>
      </c>
      <c r="D16965">
        <v>20</v>
      </c>
      <c r="E16965" t="s">
        <v>1136</v>
      </c>
      <c r="F16965" t="s">
        <v>7683</v>
      </c>
      <c r="G16965">
        <v>20</v>
      </c>
      <c r="H16965" s="4" t="str">
        <f t="shared" si="530"/>
        <v>J052.B20</v>
      </c>
      <c r="I16965" s="4" t="str">
        <f t="shared" si="531"/>
        <v>CH358</v>
      </c>
    </row>
    <row r="16966" spans="1:9">
      <c r="A16966" t="s">
        <v>261</v>
      </c>
      <c r="B16966" t="s">
        <v>8243</v>
      </c>
      <c r="C16966" t="s">
        <v>8246</v>
      </c>
      <c r="D16966">
        <v>20</v>
      </c>
      <c r="E16966" t="s">
        <v>169</v>
      </c>
      <c r="F16966" t="s">
        <v>7682</v>
      </c>
      <c r="G16966">
        <v>20</v>
      </c>
      <c r="H16966" s="4" t="str">
        <f t="shared" si="530"/>
        <v>J052.A20</v>
      </c>
      <c r="I16966" s="4" t="str">
        <f t="shared" si="531"/>
        <v>DGND</v>
      </c>
    </row>
    <row r="16967" spans="1:9">
      <c r="A16967" t="s">
        <v>261</v>
      </c>
      <c r="B16967" t="s">
        <v>8243</v>
      </c>
      <c r="C16967" t="s">
        <v>8246</v>
      </c>
      <c r="D16967">
        <v>20</v>
      </c>
      <c r="E16967" t="s">
        <v>169</v>
      </c>
      <c r="F16967" t="s">
        <v>260</v>
      </c>
      <c r="G16967">
        <v>20</v>
      </c>
      <c r="H16967" s="4" t="str">
        <f t="shared" si="530"/>
        <v>J052.C20</v>
      </c>
      <c r="I16967" s="4" t="str">
        <f t="shared" si="531"/>
        <v>DGND</v>
      </c>
    </row>
    <row r="16968" spans="1:9">
      <c r="A16968" t="s">
        <v>261</v>
      </c>
      <c r="B16968" t="s">
        <v>8243</v>
      </c>
      <c r="C16968" t="s">
        <v>8246</v>
      </c>
      <c r="D16968">
        <v>21</v>
      </c>
      <c r="E16968" t="s">
        <v>169</v>
      </c>
      <c r="F16968" t="s">
        <v>7685</v>
      </c>
      <c r="G16968">
        <v>21</v>
      </c>
      <c r="H16968" s="4" t="str">
        <f t="shared" si="530"/>
        <v>J052.B21</v>
      </c>
      <c r="I16968" s="4" t="str">
        <f t="shared" si="531"/>
        <v>DGND</v>
      </c>
    </row>
    <row r="16969" spans="1:9">
      <c r="A16969" t="s">
        <v>261</v>
      </c>
      <c r="B16969" t="s">
        <v>8243</v>
      </c>
      <c r="C16969" t="s">
        <v>8246</v>
      </c>
      <c r="D16969">
        <v>21</v>
      </c>
      <c r="F16969" t="s">
        <v>7687</v>
      </c>
      <c r="G16969">
        <v>21</v>
      </c>
      <c r="H16969" s="4" t="str">
        <f t="shared" si="530"/>
        <v>J052.D21</v>
      </c>
      <c r="I16969" s="4">
        <f t="shared" si="531"/>
        <v>0</v>
      </c>
    </row>
    <row r="16970" spans="1:9">
      <c r="A16970" t="s">
        <v>261</v>
      </c>
      <c r="B16970" t="s">
        <v>8243</v>
      </c>
      <c r="C16970" t="s">
        <v>8246</v>
      </c>
      <c r="D16970">
        <v>21</v>
      </c>
      <c r="E16970" t="s">
        <v>1137</v>
      </c>
      <c r="F16970" t="s">
        <v>7686</v>
      </c>
      <c r="G16970">
        <v>21</v>
      </c>
      <c r="H16970" s="4" t="str">
        <f t="shared" si="530"/>
        <v>J052.C21</v>
      </c>
      <c r="I16970" s="4" t="str">
        <f t="shared" si="531"/>
        <v>CH357</v>
      </c>
    </row>
    <row r="16971" spans="1:9">
      <c r="A16971" t="s">
        <v>261</v>
      </c>
      <c r="B16971" t="s">
        <v>8243</v>
      </c>
      <c r="C16971" t="s">
        <v>8246</v>
      </c>
      <c r="D16971">
        <v>21</v>
      </c>
      <c r="E16971" t="s">
        <v>1138</v>
      </c>
      <c r="F16971" t="s">
        <v>7688</v>
      </c>
      <c r="G16971">
        <v>21</v>
      </c>
      <c r="H16971" s="4" t="str">
        <f t="shared" si="530"/>
        <v>J052.A21</v>
      </c>
      <c r="I16971" s="4" t="str">
        <f t="shared" si="531"/>
        <v>CH356</v>
      </c>
    </row>
    <row r="16972" spans="1:9">
      <c r="A16972" t="s">
        <v>261</v>
      </c>
      <c r="B16972" t="s">
        <v>8243</v>
      </c>
      <c r="C16972" t="s">
        <v>8246</v>
      </c>
      <c r="D16972">
        <v>22</v>
      </c>
      <c r="F16972" t="s">
        <v>7690</v>
      </c>
      <c r="G16972">
        <v>22</v>
      </c>
      <c r="H16972" s="4" t="str">
        <f t="shared" si="530"/>
        <v>J052.D22</v>
      </c>
      <c r="I16972" s="4">
        <f t="shared" si="531"/>
        <v>0</v>
      </c>
    </row>
    <row r="16973" spans="1:9">
      <c r="A16973" t="s">
        <v>261</v>
      </c>
      <c r="B16973" t="s">
        <v>8243</v>
      </c>
      <c r="C16973" t="s">
        <v>8246</v>
      </c>
      <c r="D16973">
        <v>22</v>
      </c>
      <c r="E16973" t="s">
        <v>169</v>
      </c>
      <c r="F16973" t="s">
        <v>7691</v>
      </c>
      <c r="G16973">
        <v>22</v>
      </c>
      <c r="H16973" s="4" t="str">
        <f t="shared" si="530"/>
        <v>J052.C22</v>
      </c>
      <c r="I16973" s="4" t="str">
        <f t="shared" si="531"/>
        <v>DGND</v>
      </c>
    </row>
    <row r="16974" spans="1:9">
      <c r="A16974" t="s">
        <v>261</v>
      </c>
      <c r="B16974" t="s">
        <v>8243</v>
      </c>
      <c r="C16974" t="s">
        <v>8246</v>
      </c>
      <c r="D16974">
        <v>22</v>
      </c>
      <c r="E16974" t="s">
        <v>1139</v>
      </c>
      <c r="F16974" t="s">
        <v>7692</v>
      </c>
      <c r="G16974">
        <v>22</v>
      </c>
      <c r="H16974" s="4" t="str">
        <f t="shared" si="530"/>
        <v>J052.B22</v>
      </c>
      <c r="I16974" s="4" t="str">
        <f t="shared" si="531"/>
        <v>CH355</v>
      </c>
    </row>
    <row r="16975" spans="1:9">
      <c r="A16975" t="s">
        <v>261</v>
      </c>
      <c r="B16975" t="s">
        <v>8243</v>
      </c>
      <c r="C16975" t="s">
        <v>8246</v>
      </c>
      <c r="D16975">
        <v>22</v>
      </c>
      <c r="E16975" t="s">
        <v>169</v>
      </c>
      <c r="F16975" t="s">
        <v>7689</v>
      </c>
      <c r="G16975">
        <v>22</v>
      </c>
      <c r="H16975" s="4" t="str">
        <f t="shared" si="530"/>
        <v>J052.A22</v>
      </c>
      <c r="I16975" s="4" t="str">
        <f t="shared" si="531"/>
        <v>DGND</v>
      </c>
    </row>
    <row r="16976" spans="1:9">
      <c r="A16976" t="s">
        <v>261</v>
      </c>
      <c r="B16976" t="s">
        <v>8243</v>
      </c>
      <c r="C16976" t="s">
        <v>8246</v>
      </c>
      <c r="D16976">
        <v>23</v>
      </c>
      <c r="E16976" t="s">
        <v>1140</v>
      </c>
      <c r="F16976" t="s">
        <v>7693</v>
      </c>
      <c r="G16976">
        <v>23</v>
      </c>
      <c r="H16976" s="4" t="str">
        <f t="shared" si="530"/>
        <v>J052.C23</v>
      </c>
      <c r="I16976" s="4" t="str">
        <f t="shared" si="531"/>
        <v>CH354</v>
      </c>
    </row>
    <row r="16977" spans="1:9">
      <c r="A16977" t="s">
        <v>261</v>
      </c>
      <c r="B16977" t="s">
        <v>8243</v>
      </c>
      <c r="C16977" t="s">
        <v>8246</v>
      </c>
      <c r="D16977">
        <v>23</v>
      </c>
      <c r="E16977" t="s">
        <v>169</v>
      </c>
      <c r="F16977" t="s">
        <v>7696</v>
      </c>
      <c r="G16977">
        <v>23</v>
      </c>
      <c r="H16977" s="4" t="str">
        <f t="shared" si="530"/>
        <v>J052.B23</v>
      </c>
      <c r="I16977" s="4" t="str">
        <f t="shared" si="531"/>
        <v>DGND</v>
      </c>
    </row>
    <row r="16978" spans="1:9">
      <c r="A16978" t="s">
        <v>261</v>
      </c>
      <c r="B16978" t="s">
        <v>8243</v>
      </c>
      <c r="C16978" t="s">
        <v>8246</v>
      </c>
      <c r="D16978">
        <v>23</v>
      </c>
      <c r="F16978" t="s">
        <v>7694</v>
      </c>
      <c r="G16978">
        <v>23</v>
      </c>
      <c r="H16978" s="4" t="str">
        <f t="shared" si="530"/>
        <v>J052.D23</v>
      </c>
      <c r="I16978" s="4">
        <f t="shared" si="531"/>
        <v>0</v>
      </c>
    </row>
    <row r="16979" spans="1:9">
      <c r="A16979" t="s">
        <v>261</v>
      </c>
      <c r="B16979" t="s">
        <v>8243</v>
      </c>
      <c r="C16979" t="s">
        <v>8246</v>
      </c>
      <c r="D16979">
        <v>23</v>
      </c>
      <c r="E16979" t="s">
        <v>1141</v>
      </c>
      <c r="F16979" t="s">
        <v>7695</v>
      </c>
      <c r="G16979">
        <v>23</v>
      </c>
      <c r="H16979" s="4" t="str">
        <f t="shared" si="530"/>
        <v>J052.A23</v>
      </c>
      <c r="I16979" s="4" t="str">
        <f t="shared" si="531"/>
        <v>CH353</v>
      </c>
    </row>
    <row r="16980" spans="1:9">
      <c r="A16980" t="s">
        <v>261</v>
      </c>
      <c r="B16980" t="s">
        <v>8243</v>
      </c>
      <c r="C16980" t="s">
        <v>8246</v>
      </c>
      <c r="D16980">
        <v>24</v>
      </c>
      <c r="E16980" t="s">
        <v>1142</v>
      </c>
      <c r="F16980" t="s">
        <v>7700</v>
      </c>
      <c r="G16980">
        <v>24</v>
      </c>
      <c r="H16980" s="4" t="str">
        <f t="shared" si="530"/>
        <v>J052.B24</v>
      </c>
      <c r="I16980" s="4" t="str">
        <f t="shared" si="531"/>
        <v>CH352</v>
      </c>
    </row>
    <row r="16981" spans="1:9">
      <c r="A16981" t="s">
        <v>261</v>
      </c>
      <c r="B16981" t="s">
        <v>8243</v>
      </c>
      <c r="C16981" t="s">
        <v>8246</v>
      </c>
      <c r="D16981">
        <v>24</v>
      </c>
      <c r="E16981" t="s">
        <v>169</v>
      </c>
      <c r="F16981" t="s">
        <v>7699</v>
      </c>
      <c r="G16981">
        <v>24</v>
      </c>
      <c r="H16981" s="4" t="str">
        <f t="shared" si="530"/>
        <v>J052.A24</v>
      </c>
      <c r="I16981" s="4" t="str">
        <f t="shared" si="531"/>
        <v>DGND</v>
      </c>
    </row>
    <row r="16982" spans="1:9">
      <c r="A16982" t="s">
        <v>261</v>
      </c>
      <c r="B16982" t="s">
        <v>8243</v>
      </c>
      <c r="C16982" t="s">
        <v>8246</v>
      </c>
      <c r="D16982">
        <v>24</v>
      </c>
      <c r="F16982" t="s">
        <v>7698</v>
      </c>
      <c r="G16982">
        <v>24</v>
      </c>
      <c r="H16982" s="4" t="str">
        <f t="shared" si="530"/>
        <v>J052.D24</v>
      </c>
      <c r="I16982" s="4">
        <f t="shared" si="531"/>
        <v>0</v>
      </c>
    </row>
    <row r="16983" spans="1:9">
      <c r="A16983" t="s">
        <v>261</v>
      </c>
      <c r="B16983" t="s">
        <v>8243</v>
      </c>
      <c r="C16983" t="s">
        <v>8246</v>
      </c>
      <c r="D16983">
        <v>24</v>
      </c>
      <c r="E16983" t="s">
        <v>169</v>
      </c>
      <c r="F16983" t="s">
        <v>7697</v>
      </c>
      <c r="G16983">
        <v>24</v>
      </c>
      <c r="H16983" s="4" t="str">
        <f t="shared" si="530"/>
        <v>J052.C24</v>
      </c>
      <c r="I16983" s="4" t="str">
        <f t="shared" si="531"/>
        <v>DGND</v>
      </c>
    </row>
    <row r="16984" spans="1:9">
      <c r="A16984" t="s">
        <v>261</v>
      </c>
      <c r="B16984" t="s">
        <v>8247</v>
      </c>
      <c r="C16984" t="s">
        <v>8248</v>
      </c>
      <c r="D16984">
        <v>1</v>
      </c>
      <c r="E16984" t="s">
        <v>169</v>
      </c>
      <c r="F16984">
        <v>1</v>
      </c>
      <c r="G16984">
        <v>1</v>
      </c>
      <c r="H16984" s="4" t="str">
        <f t="shared" si="530"/>
        <v>DGS7.1</v>
      </c>
      <c r="I16984" s="4" t="str">
        <f t="shared" si="531"/>
        <v>DGND</v>
      </c>
    </row>
    <row r="16985" spans="1:9">
      <c r="A16985" t="s">
        <v>261</v>
      </c>
      <c r="B16985" t="s">
        <v>8247</v>
      </c>
      <c r="C16985" t="s">
        <v>8248</v>
      </c>
      <c r="D16985">
        <v>2</v>
      </c>
      <c r="E16985" t="s">
        <v>1143</v>
      </c>
      <c r="F16985">
        <v>2</v>
      </c>
      <c r="G16985">
        <v>2</v>
      </c>
      <c r="H16985" s="4" t="str">
        <f t="shared" si="530"/>
        <v>DGS7.2</v>
      </c>
      <c r="I16985" s="4" t="str">
        <f t="shared" si="531"/>
        <v>SL6_DGS</v>
      </c>
    </row>
    <row r="16986" spans="1:9">
      <c r="A16986" t="s">
        <v>261</v>
      </c>
      <c r="B16986" t="s">
        <v>8247</v>
      </c>
      <c r="C16986" t="s">
        <v>8249</v>
      </c>
      <c r="D16986">
        <v>1</v>
      </c>
      <c r="E16986" t="s">
        <v>169</v>
      </c>
      <c r="F16986" t="s">
        <v>213</v>
      </c>
      <c r="G16986">
        <v>1</v>
      </c>
      <c r="H16986" s="4" t="str">
        <f t="shared" si="530"/>
        <v>J061.B1</v>
      </c>
      <c r="I16986" s="4" t="str">
        <f t="shared" si="531"/>
        <v>DGND</v>
      </c>
    </row>
    <row r="16987" spans="1:9">
      <c r="A16987" t="s">
        <v>261</v>
      </c>
      <c r="B16987" t="s">
        <v>8247</v>
      </c>
      <c r="C16987" t="s">
        <v>8249</v>
      </c>
      <c r="D16987">
        <v>1</v>
      </c>
      <c r="E16987" t="s">
        <v>7743</v>
      </c>
      <c r="F16987" t="s">
        <v>246</v>
      </c>
      <c r="G16987">
        <v>1</v>
      </c>
      <c r="H16987" s="4" t="str">
        <f t="shared" si="530"/>
        <v>J061.C1</v>
      </c>
      <c r="I16987" s="4" t="str">
        <f t="shared" si="531"/>
        <v>SLOT6_SENSE</v>
      </c>
    </row>
    <row r="16988" spans="1:9">
      <c r="A16988" t="s">
        <v>261</v>
      </c>
      <c r="B16988" t="s">
        <v>8247</v>
      </c>
      <c r="C16988" t="s">
        <v>8249</v>
      </c>
      <c r="D16988">
        <v>1</v>
      </c>
      <c r="E16988" t="s">
        <v>169</v>
      </c>
      <c r="F16988" t="s">
        <v>402</v>
      </c>
      <c r="G16988">
        <v>1</v>
      </c>
      <c r="H16988" s="4" t="str">
        <f t="shared" si="530"/>
        <v>J061.D1</v>
      </c>
      <c r="I16988" s="4" t="str">
        <f t="shared" si="531"/>
        <v>DGND</v>
      </c>
    </row>
    <row r="16989" spans="1:9">
      <c r="A16989" t="s">
        <v>261</v>
      </c>
      <c r="B16989" t="s">
        <v>8247</v>
      </c>
      <c r="C16989" t="s">
        <v>8249</v>
      </c>
      <c r="D16989">
        <v>1</v>
      </c>
      <c r="E16989" t="s">
        <v>7744</v>
      </c>
      <c r="F16989" t="s">
        <v>195</v>
      </c>
      <c r="G16989">
        <v>1</v>
      </c>
      <c r="H16989" s="4" t="str">
        <f t="shared" si="530"/>
        <v>J061.A1</v>
      </c>
      <c r="I16989" s="4" t="str">
        <f t="shared" si="531"/>
        <v>SLOT6_FORCE</v>
      </c>
    </row>
    <row r="16990" spans="1:9">
      <c r="A16990" t="s">
        <v>261</v>
      </c>
      <c r="B16990" t="s">
        <v>8247</v>
      </c>
      <c r="C16990" t="s">
        <v>8249</v>
      </c>
      <c r="D16990">
        <v>2</v>
      </c>
      <c r="E16990" t="s">
        <v>1143</v>
      </c>
      <c r="F16990" t="s">
        <v>214</v>
      </c>
      <c r="G16990">
        <v>2</v>
      </c>
      <c r="H16990" s="4" t="str">
        <f t="shared" si="530"/>
        <v>J061.B2</v>
      </c>
      <c r="I16990" s="4" t="str">
        <f t="shared" si="531"/>
        <v>SL6_DGS</v>
      </c>
    </row>
    <row r="16991" spans="1:9">
      <c r="A16991" t="s">
        <v>261</v>
      </c>
      <c r="B16991" t="s">
        <v>8247</v>
      </c>
      <c r="C16991" t="s">
        <v>8249</v>
      </c>
      <c r="D16991">
        <v>2</v>
      </c>
      <c r="E16991" t="s">
        <v>169</v>
      </c>
      <c r="F16991" t="s">
        <v>10</v>
      </c>
      <c r="G16991">
        <v>2</v>
      </c>
      <c r="H16991" s="4" t="str">
        <f t="shared" si="530"/>
        <v>J061.C2</v>
      </c>
      <c r="I16991" s="4" t="str">
        <f t="shared" si="531"/>
        <v>DGND</v>
      </c>
    </row>
    <row r="16992" spans="1:9">
      <c r="A16992" t="s">
        <v>261</v>
      </c>
      <c r="B16992" t="s">
        <v>8247</v>
      </c>
      <c r="C16992" t="s">
        <v>8249</v>
      </c>
      <c r="D16992">
        <v>2</v>
      </c>
      <c r="E16992" t="s">
        <v>7745</v>
      </c>
      <c r="F16992" t="s">
        <v>362</v>
      </c>
      <c r="G16992">
        <v>2</v>
      </c>
      <c r="H16992" s="4" t="str">
        <f t="shared" si="530"/>
        <v>J061.D2</v>
      </c>
      <c r="I16992" s="4" t="str">
        <f t="shared" si="531"/>
        <v>SL6_GUARD</v>
      </c>
    </row>
    <row r="16993" spans="1:9">
      <c r="A16993" t="s">
        <v>261</v>
      </c>
      <c r="B16993" t="s">
        <v>8247</v>
      </c>
      <c r="C16993" t="s">
        <v>8249</v>
      </c>
      <c r="D16993">
        <v>2</v>
      </c>
      <c r="E16993" t="s">
        <v>169</v>
      </c>
      <c r="F16993" t="s">
        <v>196</v>
      </c>
      <c r="G16993">
        <v>2</v>
      </c>
      <c r="H16993" s="4" t="str">
        <f t="shared" si="530"/>
        <v>J061.A2</v>
      </c>
      <c r="I16993" s="4" t="str">
        <f t="shared" si="531"/>
        <v>DGND</v>
      </c>
    </row>
    <row r="16994" spans="1:9">
      <c r="A16994" t="s">
        <v>261</v>
      </c>
      <c r="B16994" t="s">
        <v>8247</v>
      </c>
      <c r="C16994" t="s">
        <v>8249</v>
      </c>
      <c r="D16994">
        <v>3</v>
      </c>
      <c r="E16994" t="s">
        <v>1144</v>
      </c>
      <c r="F16994" t="s">
        <v>197</v>
      </c>
      <c r="G16994">
        <v>3</v>
      </c>
      <c r="H16994" s="4" t="str">
        <f t="shared" si="530"/>
        <v>J061.A3</v>
      </c>
      <c r="I16994" s="4" t="str">
        <f t="shared" si="531"/>
        <v>CH415</v>
      </c>
    </row>
    <row r="16995" spans="1:9">
      <c r="A16995" t="s">
        <v>261</v>
      </c>
      <c r="B16995" t="s">
        <v>8247</v>
      </c>
      <c r="C16995" t="s">
        <v>8249</v>
      </c>
      <c r="D16995">
        <v>3</v>
      </c>
      <c r="E16995" t="s">
        <v>7746</v>
      </c>
      <c r="F16995" t="s">
        <v>9</v>
      </c>
      <c r="G16995">
        <v>3</v>
      </c>
      <c r="H16995" s="4" t="str">
        <f t="shared" si="530"/>
        <v>J061.C3</v>
      </c>
      <c r="I16995" s="4" t="str">
        <f t="shared" si="531"/>
        <v>SL6_EXT_F</v>
      </c>
    </row>
    <row r="16996" spans="1:9">
      <c r="A16996" t="s">
        <v>261</v>
      </c>
      <c r="B16996" t="s">
        <v>8247</v>
      </c>
      <c r="C16996" t="s">
        <v>8249</v>
      </c>
      <c r="D16996">
        <v>3</v>
      </c>
      <c r="E16996" t="s">
        <v>169</v>
      </c>
      <c r="F16996" t="s">
        <v>215</v>
      </c>
      <c r="G16996">
        <v>3</v>
      </c>
      <c r="H16996" s="4" t="str">
        <f t="shared" si="530"/>
        <v>J061.B3</v>
      </c>
      <c r="I16996" s="4" t="str">
        <f t="shared" si="531"/>
        <v>DGND</v>
      </c>
    </row>
    <row r="16997" spans="1:9">
      <c r="A16997" t="s">
        <v>261</v>
      </c>
      <c r="B16997" t="s">
        <v>8247</v>
      </c>
      <c r="C16997" t="s">
        <v>8249</v>
      </c>
      <c r="D16997">
        <v>3</v>
      </c>
      <c r="E16997" t="s">
        <v>169</v>
      </c>
      <c r="F16997" t="s">
        <v>7663</v>
      </c>
      <c r="G16997">
        <v>3</v>
      </c>
      <c r="H16997" s="4" t="str">
        <f t="shared" si="530"/>
        <v>J061.D3</v>
      </c>
      <c r="I16997" s="4" t="str">
        <f t="shared" si="531"/>
        <v>DGND</v>
      </c>
    </row>
    <row r="16998" spans="1:9">
      <c r="A16998" t="s">
        <v>261</v>
      </c>
      <c r="B16998" t="s">
        <v>8247</v>
      </c>
      <c r="C16998" t="s">
        <v>8249</v>
      </c>
      <c r="D16998">
        <v>4</v>
      </c>
      <c r="E16998" t="s">
        <v>169</v>
      </c>
      <c r="F16998" t="s">
        <v>11</v>
      </c>
      <c r="G16998">
        <v>4</v>
      </c>
      <c r="H16998" s="4" t="str">
        <f t="shared" si="530"/>
        <v>J061.A4</v>
      </c>
      <c r="I16998" s="4" t="str">
        <f t="shared" si="531"/>
        <v>DGND</v>
      </c>
    </row>
    <row r="16999" spans="1:9">
      <c r="A16999" t="s">
        <v>261</v>
      </c>
      <c r="B16999" t="s">
        <v>8247</v>
      </c>
      <c r="C16999" t="s">
        <v>8249</v>
      </c>
      <c r="D16999">
        <v>4</v>
      </c>
      <c r="E16999" t="s">
        <v>7747</v>
      </c>
      <c r="F16999" t="s">
        <v>364</v>
      </c>
      <c r="G16999">
        <v>4</v>
      </c>
      <c r="H16999" s="4" t="str">
        <f t="shared" si="530"/>
        <v>J061.D4</v>
      </c>
      <c r="I16999" s="4" t="str">
        <f t="shared" si="531"/>
        <v>SL6_EXT_S</v>
      </c>
    </row>
    <row r="17000" spans="1:9">
      <c r="A17000" t="s">
        <v>261</v>
      </c>
      <c r="B17000" t="s">
        <v>8247</v>
      </c>
      <c r="C17000" t="s">
        <v>8249</v>
      </c>
      <c r="D17000">
        <v>4</v>
      </c>
      <c r="E17000" t="s">
        <v>1145</v>
      </c>
      <c r="F17000" t="s">
        <v>216</v>
      </c>
      <c r="G17000">
        <v>4</v>
      </c>
      <c r="H17000" s="4" t="str">
        <f t="shared" si="530"/>
        <v>J061.B4</v>
      </c>
      <c r="I17000" s="4" t="str">
        <f t="shared" si="531"/>
        <v>CH414</v>
      </c>
    </row>
    <row r="17001" spans="1:9">
      <c r="A17001" t="s">
        <v>261</v>
      </c>
      <c r="B17001" t="s">
        <v>8247</v>
      </c>
      <c r="C17001" t="s">
        <v>8249</v>
      </c>
      <c r="D17001">
        <v>4</v>
      </c>
      <c r="E17001" t="s">
        <v>169</v>
      </c>
      <c r="F17001" t="s">
        <v>247</v>
      </c>
      <c r="G17001">
        <v>4</v>
      </c>
      <c r="H17001" s="4" t="str">
        <f t="shared" si="530"/>
        <v>J061.C4</v>
      </c>
      <c r="I17001" s="4" t="str">
        <f t="shared" si="531"/>
        <v>DGND</v>
      </c>
    </row>
    <row r="17002" spans="1:9">
      <c r="A17002" t="s">
        <v>261</v>
      </c>
      <c r="B17002" t="s">
        <v>8247</v>
      </c>
      <c r="C17002" t="s">
        <v>8249</v>
      </c>
      <c r="D17002">
        <v>5</v>
      </c>
      <c r="E17002" t="s">
        <v>169</v>
      </c>
      <c r="F17002" t="s">
        <v>404</v>
      </c>
      <c r="G17002">
        <v>5</v>
      </c>
      <c r="H17002" s="4" t="str">
        <f t="shared" si="530"/>
        <v>J061.D5</v>
      </c>
      <c r="I17002" s="4" t="str">
        <f t="shared" si="531"/>
        <v>DGND</v>
      </c>
    </row>
    <row r="17003" spans="1:9">
      <c r="A17003" t="s">
        <v>261</v>
      </c>
      <c r="B17003" t="s">
        <v>8247</v>
      </c>
      <c r="C17003" t="s">
        <v>8249</v>
      </c>
      <c r="D17003">
        <v>5</v>
      </c>
      <c r="E17003" t="s">
        <v>1147</v>
      </c>
      <c r="F17003" t="s">
        <v>198</v>
      </c>
      <c r="G17003">
        <v>5</v>
      </c>
      <c r="H17003" s="4" t="str">
        <f t="shared" si="530"/>
        <v>J061.A5</v>
      </c>
      <c r="I17003" s="4" t="str">
        <f t="shared" si="531"/>
        <v>CH412</v>
      </c>
    </row>
    <row r="17004" spans="1:9">
      <c r="A17004" t="s">
        <v>261</v>
      </c>
      <c r="B17004" t="s">
        <v>8247</v>
      </c>
      <c r="C17004" t="s">
        <v>8249</v>
      </c>
      <c r="D17004">
        <v>5</v>
      </c>
      <c r="E17004" t="s">
        <v>169</v>
      </c>
      <c r="F17004" t="s">
        <v>13</v>
      </c>
      <c r="G17004">
        <v>5</v>
      </c>
      <c r="H17004" s="4" t="str">
        <f t="shared" si="530"/>
        <v>J061.B5</v>
      </c>
      <c r="I17004" s="4" t="str">
        <f t="shared" si="531"/>
        <v>DGND</v>
      </c>
    </row>
    <row r="17005" spans="1:9">
      <c r="A17005" t="s">
        <v>261</v>
      </c>
      <c r="B17005" t="s">
        <v>8247</v>
      </c>
      <c r="C17005" t="s">
        <v>8249</v>
      </c>
      <c r="D17005">
        <v>5</v>
      </c>
      <c r="E17005" t="s">
        <v>1146</v>
      </c>
      <c r="F17005" t="s">
        <v>12</v>
      </c>
      <c r="G17005">
        <v>5</v>
      </c>
      <c r="H17005" s="4" t="str">
        <f t="shared" si="530"/>
        <v>J061.C5</v>
      </c>
      <c r="I17005" s="4" t="str">
        <f t="shared" si="531"/>
        <v>CH413</v>
      </c>
    </row>
    <row r="17006" spans="1:9">
      <c r="A17006" t="s">
        <v>261</v>
      </c>
      <c r="B17006" t="s">
        <v>8247</v>
      </c>
      <c r="C17006" t="s">
        <v>8249</v>
      </c>
      <c r="D17006">
        <v>6</v>
      </c>
      <c r="E17006" t="s">
        <v>1148</v>
      </c>
      <c r="F17006" t="s">
        <v>217</v>
      </c>
      <c r="G17006">
        <v>6</v>
      </c>
      <c r="H17006" s="4" t="str">
        <f t="shared" si="530"/>
        <v>J061.B6</v>
      </c>
      <c r="I17006" s="4" t="str">
        <f t="shared" si="531"/>
        <v>CH411</v>
      </c>
    </row>
    <row r="17007" spans="1:9">
      <c r="A17007" t="s">
        <v>261</v>
      </c>
      <c r="B17007" t="s">
        <v>8247</v>
      </c>
      <c r="C17007" t="s">
        <v>8249</v>
      </c>
      <c r="D17007">
        <v>6</v>
      </c>
      <c r="F17007" t="s">
        <v>434</v>
      </c>
      <c r="G17007">
        <v>6</v>
      </c>
      <c r="H17007" s="4" t="str">
        <f t="shared" si="530"/>
        <v>J061.D6</v>
      </c>
      <c r="I17007" s="4">
        <f t="shared" si="531"/>
        <v>0</v>
      </c>
    </row>
    <row r="17008" spans="1:9">
      <c r="A17008" t="s">
        <v>261</v>
      </c>
      <c r="B17008" t="s">
        <v>8247</v>
      </c>
      <c r="C17008" t="s">
        <v>8249</v>
      </c>
      <c r="D17008">
        <v>6</v>
      </c>
      <c r="E17008" t="s">
        <v>169</v>
      </c>
      <c r="F17008" t="s">
        <v>199</v>
      </c>
      <c r="G17008">
        <v>6</v>
      </c>
      <c r="H17008" s="4" t="str">
        <f t="shared" si="530"/>
        <v>J061.A6</v>
      </c>
      <c r="I17008" s="4" t="str">
        <f t="shared" si="531"/>
        <v>DGND</v>
      </c>
    </row>
    <row r="17009" spans="1:9">
      <c r="A17009" t="s">
        <v>261</v>
      </c>
      <c r="B17009" t="s">
        <v>8247</v>
      </c>
      <c r="C17009" t="s">
        <v>8249</v>
      </c>
      <c r="D17009">
        <v>6</v>
      </c>
      <c r="E17009" t="s">
        <v>169</v>
      </c>
      <c r="F17009" t="s">
        <v>248</v>
      </c>
      <c r="G17009">
        <v>6</v>
      </c>
      <c r="H17009" s="4" t="str">
        <f t="shared" si="530"/>
        <v>J061.C6</v>
      </c>
      <c r="I17009" s="4" t="str">
        <f t="shared" si="531"/>
        <v>DGND</v>
      </c>
    </row>
    <row r="17010" spans="1:9">
      <c r="A17010" t="s">
        <v>261</v>
      </c>
      <c r="B17010" t="s">
        <v>8247</v>
      </c>
      <c r="C17010" t="s">
        <v>8249</v>
      </c>
      <c r="D17010">
        <v>7</v>
      </c>
      <c r="E17010" t="s">
        <v>1149</v>
      </c>
      <c r="F17010" t="s">
        <v>200</v>
      </c>
      <c r="G17010">
        <v>7</v>
      </c>
      <c r="H17010" s="4" t="str">
        <f t="shared" si="530"/>
        <v>J061.A7</v>
      </c>
      <c r="I17010" s="4" t="str">
        <f t="shared" si="531"/>
        <v>CH409</v>
      </c>
    </row>
    <row r="17011" spans="1:9">
      <c r="A17011" t="s">
        <v>261</v>
      </c>
      <c r="B17011" t="s">
        <v>8247</v>
      </c>
      <c r="C17011" t="s">
        <v>8249</v>
      </c>
      <c r="D17011">
        <v>7</v>
      </c>
      <c r="E17011" t="s">
        <v>169</v>
      </c>
      <c r="F17011" t="s">
        <v>218</v>
      </c>
      <c r="G17011">
        <v>7</v>
      </c>
      <c r="H17011" s="4" t="str">
        <f t="shared" si="530"/>
        <v>J061.B7</v>
      </c>
      <c r="I17011" s="4" t="str">
        <f t="shared" si="531"/>
        <v>DGND</v>
      </c>
    </row>
    <row r="17012" spans="1:9">
      <c r="A17012" t="s">
        <v>261</v>
      </c>
      <c r="B17012" t="s">
        <v>8247</v>
      </c>
      <c r="C17012" t="s">
        <v>8249</v>
      </c>
      <c r="D17012">
        <v>7</v>
      </c>
      <c r="E17012" t="s">
        <v>169</v>
      </c>
      <c r="F17012" t="s">
        <v>435</v>
      </c>
      <c r="G17012">
        <v>7</v>
      </c>
      <c r="H17012" s="4" t="str">
        <f t="shared" si="530"/>
        <v>J061.D7</v>
      </c>
      <c r="I17012" s="4" t="str">
        <f t="shared" si="531"/>
        <v>DGND</v>
      </c>
    </row>
    <row r="17013" spans="1:9">
      <c r="A17013" t="s">
        <v>261</v>
      </c>
      <c r="B17013" t="s">
        <v>8247</v>
      </c>
      <c r="C17013" t="s">
        <v>8249</v>
      </c>
      <c r="D17013">
        <v>7</v>
      </c>
      <c r="E17013" t="s">
        <v>1150</v>
      </c>
      <c r="F17013" t="s">
        <v>249</v>
      </c>
      <c r="G17013">
        <v>7</v>
      </c>
      <c r="H17013" s="4" t="str">
        <f t="shared" si="530"/>
        <v>J061.C7</v>
      </c>
      <c r="I17013" s="4" t="str">
        <f t="shared" si="531"/>
        <v>CH410</v>
      </c>
    </row>
    <row r="17014" spans="1:9">
      <c r="A17014" t="s">
        <v>261</v>
      </c>
      <c r="B17014" t="s">
        <v>8247</v>
      </c>
      <c r="C17014" t="s">
        <v>8249</v>
      </c>
      <c r="D17014">
        <v>8</v>
      </c>
      <c r="E17014" t="s">
        <v>169</v>
      </c>
      <c r="F17014" t="s">
        <v>250</v>
      </c>
      <c r="G17014">
        <v>8</v>
      </c>
      <c r="H17014" s="4" t="str">
        <f t="shared" si="530"/>
        <v>J061.C8</v>
      </c>
      <c r="I17014" s="4" t="str">
        <f t="shared" si="531"/>
        <v>DGND</v>
      </c>
    </row>
    <row r="17015" spans="1:9">
      <c r="A17015" t="s">
        <v>261</v>
      </c>
      <c r="B17015" t="s">
        <v>8247</v>
      </c>
      <c r="C17015" t="s">
        <v>8249</v>
      </c>
      <c r="D17015">
        <v>8</v>
      </c>
      <c r="E17015" t="s">
        <v>169</v>
      </c>
      <c r="F17015" t="s">
        <v>201</v>
      </c>
      <c r="G17015">
        <v>8</v>
      </c>
      <c r="H17015" s="4" t="str">
        <f t="shared" si="530"/>
        <v>J061.A8</v>
      </c>
      <c r="I17015" s="4" t="str">
        <f t="shared" si="531"/>
        <v>DGND</v>
      </c>
    </row>
    <row r="17016" spans="1:9">
      <c r="A17016" t="s">
        <v>261</v>
      </c>
      <c r="B17016" t="s">
        <v>8247</v>
      </c>
      <c r="C17016" t="s">
        <v>8249</v>
      </c>
      <c r="D17016">
        <v>8</v>
      </c>
      <c r="F17016" t="s">
        <v>456</v>
      </c>
      <c r="G17016">
        <v>8</v>
      </c>
      <c r="H17016" s="4" t="str">
        <f t="shared" si="530"/>
        <v>J061.D8</v>
      </c>
      <c r="I17016" s="4">
        <f t="shared" si="531"/>
        <v>0</v>
      </c>
    </row>
    <row r="17017" spans="1:9">
      <c r="A17017" t="s">
        <v>261</v>
      </c>
      <c r="B17017" t="s">
        <v>8247</v>
      </c>
      <c r="C17017" t="s">
        <v>8249</v>
      </c>
      <c r="D17017">
        <v>8</v>
      </c>
      <c r="E17017" t="s">
        <v>1151</v>
      </c>
      <c r="F17017" t="s">
        <v>219</v>
      </c>
      <c r="G17017">
        <v>8</v>
      </c>
      <c r="H17017" s="4" t="str">
        <f t="shared" si="530"/>
        <v>J061.B8</v>
      </c>
      <c r="I17017" s="4" t="str">
        <f t="shared" si="531"/>
        <v>CH408</v>
      </c>
    </row>
    <row r="17018" spans="1:9">
      <c r="A17018" t="s">
        <v>261</v>
      </c>
      <c r="B17018" t="s">
        <v>8247</v>
      </c>
      <c r="C17018" t="s">
        <v>8249</v>
      </c>
      <c r="D17018">
        <v>9</v>
      </c>
      <c r="F17018" t="s">
        <v>405</v>
      </c>
      <c r="G17018">
        <v>9</v>
      </c>
      <c r="H17018" s="4" t="str">
        <f t="shared" si="530"/>
        <v>J061.D9</v>
      </c>
      <c r="I17018" s="4">
        <f t="shared" si="531"/>
        <v>0</v>
      </c>
    </row>
    <row r="17019" spans="1:9">
      <c r="A17019" t="s">
        <v>261</v>
      </c>
      <c r="B17019" t="s">
        <v>8247</v>
      </c>
      <c r="C17019" t="s">
        <v>8249</v>
      </c>
      <c r="D17019">
        <v>9</v>
      </c>
      <c r="E17019" t="s">
        <v>1153</v>
      </c>
      <c r="F17019" t="s">
        <v>251</v>
      </c>
      <c r="G17019">
        <v>9</v>
      </c>
      <c r="H17019" s="4" t="str">
        <f t="shared" si="530"/>
        <v>J061.C9</v>
      </c>
      <c r="I17019" s="4" t="str">
        <f t="shared" si="531"/>
        <v>CH407</v>
      </c>
    </row>
    <row r="17020" spans="1:9">
      <c r="A17020" t="s">
        <v>261</v>
      </c>
      <c r="B17020" t="s">
        <v>8247</v>
      </c>
      <c r="C17020" t="s">
        <v>8249</v>
      </c>
      <c r="D17020">
        <v>9</v>
      </c>
      <c r="E17020" t="s">
        <v>1152</v>
      </c>
      <c r="F17020" t="s">
        <v>202</v>
      </c>
      <c r="G17020">
        <v>9</v>
      </c>
      <c r="H17020" s="4" t="str">
        <f t="shared" si="530"/>
        <v>J061.A9</v>
      </c>
      <c r="I17020" s="4" t="str">
        <f t="shared" si="531"/>
        <v>CH406</v>
      </c>
    </row>
    <row r="17021" spans="1:9">
      <c r="A17021" t="s">
        <v>261</v>
      </c>
      <c r="B17021" t="s">
        <v>8247</v>
      </c>
      <c r="C17021" t="s">
        <v>8249</v>
      </c>
      <c r="D17021">
        <v>9</v>
      </c>
      <c r="E17021" t="s">
        <v>169</v>
      </c>
      <c r="F17021" t="s">
        <v>220</v>
      </c>
      <c r="G17021">
        <v>9</v>
      </c>
      <c r="H17021" s="4" t="str">
        <f t="shared" si="530"/>
        <v>J061.B9</v>
      </c>
      <c r="I17021" s="4" t="str">
        <f t="shared" si="531"/>
        <v>DGND</v>
      </c>
    </row>
    <row r="17022" spans="1:9">
      <c r="A17022" t="s">
        <v>261</v>
      </c>
      <c r="B17022" t="s">
        <v>8247</v>
      </c>
      <c r="C17022" t="s">
        <v>8249</v>
      </c>
      <c r="D17022">
        <v>10</v>
      </c>
      <c r="F17022" t="s">
        <v>437</v>
      </c>
      <c r="G17022">
        <v>10</v>
      </c>
      <c r="H17022" s="4" t="str">
        <f t="shared" si="530"/>
        <v>J061.D10</v>
      </c>
      <c r="I17022" s="4">
        <f t="shared" si="531"/>
        <v>0</v>
      </c>
    </row>
    <row r="17023" spans="1:9">
      <c r="A17023" t="s">
        <v>261</v>
      </c>
      <c r="B17023" t="s">
        <v>8247</v>
      </c>
      <c r="C17023" t="s">
        <v>8249</v>
      </c>
      <c r="D17023">
        <v>10</v>
      </c>
      <c r="E17023" t="s">
        <v>169</v>
      </c>
      <c r="F17023" t="s">
        <v>252</v>
      </c>
      <c r="G17023">
        <v>10</v>
      </c>
      <c r="H17023" s="4" t="str">
        <f t="shared" si="530"/>
        <v>J061.C10</v>
      </c>
      <c r="I17023" s="4" t="str">
        <f t="shared" si="531"/>
        <v>DGND</v>
      </c>
    </row>
    <row r="17024" spans="1:9">
      <c r="A17024" t="s">
        <v>261</v>
      </c>
      <c r="B17024" t="s">
        <v>8247</v>
      </c>
      <c r="C17024" t="s">
        <v>8249</v>
      </c>
      <c r="D17024">
        <v>10</v>
      </c>
      <c r="E17024" t="s">
        <v>1154</v>
      </c>
      <c r="F17024" t="s">
        <v>221</v>
      </c>
      <c r="G17024">
        <v>10</v>
      </c>
      <c r="H17024" s="4" t="str">
        <f t="shared" si="530"/>
        <v>J061.B10</v>
      </c>
      <c r="I17024" s="4" t="str">
        <f t="shared" si="531"/>
        <v>CH405</v>
      </c>
    </row>
    <row r="17025" spans="1:9">
      <c r="A17025" t="s">
        <v>261</v>
      </c>
      <c r="B17025" t="s">
        <v>8247</v>
      </c>
      <c r="C17025" t="s">
        <v>8249</v>
      </c>
      <c r="D17025">
        <v>10</v>
      </c>
      <c r="E17025" t="s">
        <v>169</v>
      </c>
      <c r="F17025" t="s">
        <v>203</v>
      </c>
      <c r="G17025">
        <v>10</v>
      </c>
      <c r="H17025" s="4" t="str">
        <f t="shared" si="530"/>
        <v>J061.A10</v>
      </c>
      <c r="I17025" s="4" t="str">
        <f t="shared" si="531"/>
        <v>DGND</v>
      </c>
    </row>
    <row r="17026" spans="1:9">
      <c r="A17026" t="s">
        <v>261</v>
      </c>
      <c r="B17026" t="s">
        <v>8247</v>
      </c>
      <c r="C17026" t="s">
        <v>8249</v>
      </c>
      <c r="D17026">
        <v>11</v>
      </c>
      <c r="E17026" t="s">
        <v>1155</v>
      </c>
      <c r="F17026" t="s">
        <v>204</v>
      </c>
      <c r="G17026">
        <v>11</v>
      </c>
      <c r="H17026" s="4" t="str">
        <f t="shared" ref="H17026:H17089" si="532">CONCATENATE(C17026,".",F17026)</f>
        <v>J061.A11</v>
      </c>
      <c r="I17026" s="4" t="str">
        <f t="shared" ref="I17026:I17089" si="533">E17026</f>
        <v>CH403</v>
      </c>
    </row>
    <row r="17027" spans="1:9">
      <c r="A17027" t="s">
        <v>261</v>
      </c>
      <c r="B17027" t="s">
        <v>8247</v>
      </c>
      <c r="C17027" t="s">
        <v>8249</v>
      </c>
      <c r="D17027">
        <v>11</v>
      </c>
      <c r="F17027" t="s">
        <v>351</v>
      </c>
      <c r="G17027">
        <v>11</v>
      </c>
      <c r="H17027" s="4" t="str">
        <f t="shared" si="532"/>
        <v>J061.D11</v>
      </c>
      <c r="I17027" s="4">
        <f t="shared" si="533"/>
        <v>0</v>
      </c>
    </row>
    <row r="17028" spans="1:9">
      <c r="A17028" t="s">
        <v>261</v>
      </c>
      <c r="B17028" t="s">
        <v>8247</v>
      </c>
      <c r="C17028" t="s">
        <v>8249</v>
      </c>
      <c r="D17028">
        <v>11</v>
      </c>
      <c r="E17028" t="s">
        <v>169</v>
      </c>
      <c r="F17028" t="s">
        <v>222</v>
      </c>
      <c r="G17028">
        <v>11</v>
      </c>
      <c r="H17028" s="4" t="str">
        <f t="shared" si="532"/>
        <v>J061.B11</v>
      </c>
      <c r="I17028" s="4" t="str">
        <f t="shared" si="533"/>
        <v>DGND</v>
      </c>
    </row>
    <row r="17029" spans="1:9">
      <c r="A17029" t="s">
        <v>261</v>
      </c>
      <c r="B17029" t="s">
        <v>8247</v>
      </c>
      <c r="C17029" t="s">
        <v>8249</v>
      </c>
      <c r="D17029">
        <v>11</v>
      </c>
      <c r="E17029" t="s">
        <v>1156</v>
      </c>
      <c r="F17029" t="s">
        <v>253</v>
      </c>
      <c r="G17029">
        <v>11</v>
      </c>
      <c r="H17029" s="4" t="str">
        <f t="shared" si="532"/>
        <v>J061.C11</v>
      </c>
      <c r="I17029" s="4" t="str">
        <f t="shared" si="533"/>
        <v>CH404</v>
      </c>
    </row>
    <row r="17030" spans="1:9">
      <c r="A17030" t="s">
        <v>261</v>
      </c>
      <c r="B17030" t="s">
        <v>8247</v>
      </c>
      <c r="C17030" t="s">
        <v>8249</v>
      </c>
      <c r="D17030">
        <v>12</v>
      </c>
      <c r="E17030" t="s">
        <v>169</v>
      </c>
      <c r="F17030" t="s">
        <v>205</v>
      </c>
      <c r="G17030">
        <v>12</v>
      </c>
      <c r="H17030" s="4" t="str">
        <f t="shared" si="532"/>
        <v>J061.A12</v>
      </c>
      <c r="I17030" s="4" t="str">
        <f t="shared" si="533"/>
        <v>DGND</v>
      </c>
    </row>
    <row r="17031" spans="1:9">
      <c r="A17031" t="s">
        <v>261</v>
      </c>
      <c r="B17031" t="s">
        <v>8247</v>
      </c>
      <c r="C17031" t="s">
        <v>8249</v>
      </c>
      <c r="D17031">
        <v>12</v>
      </c>
      <c r="E17031" t="s">
        <v>169</v>
      </c>
      <c r="F17031" t="s">
        <v>254</v>
      </c>
      <c r="G17031">
        <v>12</v>
      </c>
      <c r="H17031" s="4" t="str">
        <f t="shared" si="532"/>
        <v>J061.C12</v>
      </c>
      <c r="I17031" s="4" t="str">
        <f t="shared" si="533"/>
        <v>DGND</v>
      </c>
    </row>
    <row r="17032" spans="1:9">
      <c r="A17032" t="s">
        <v>261</v>
      </c>
      <c r="B17032" t="s">
        <v>8247</v>
      </c>
      <c r="C17032" t="s">
        <v>8249</v>
      </c>
      <c r="D17032">
        <v>12</v>
      </c>
      <c r="E17032" t="s">
        <v>1157</v>
      </c>
      <c r="F17032" t="s">
        <v>223</v>
      </c>
      <c r="G17032">
        <v>12</v>
      </c>
      <c r="H17032" s="4" t="str">
        <f t="shared" si="532"/>
        <v>J061.B12</v>
      </c>
      <c r="I17032" s="4" t="str">
        <f t="shared" si="533"/>
        <v>CH402</v>
      </c>
    </row>
    <row r="17033" spans="1:9">
      <c r="A17033" t="s">
        <v>261</v>
      </c>
      <c r="B17033" t="s">
        <v>8247</v>
      </c>
      <c r="C17033" t="s">
        <v>8249</v>
      </c>
      <c r="D17033">
        <v>12</v>
      </c>
      <c r="F17033" t="s">
        <v>325</v>
      </c>
      <c r="G17033">
        <v>12</v>
      </c>
      <c r="H17033" s="4" t="str">
        <f t="shared" si="532"/>
        <v>J061.D12</v>
      </c>
      <c r="I17033" s="4">
        <f t="shared" si="533"/>
        <v>0</v>
      </c>
    </row>
    <row r="17034" spans="1:9">
      <c r="A17034" t="s">
        <v>261</v>
      </c>
      <c r="B17034" t="s">
        <v>8247</v>
      </c>
      <c r="C17034" t="s">
        <v>8249</v>
      </c>
      <c r="D17034">
        <v>13</v>
      </c>
      <c r="E17034" t="s">
        <v>1159</v>
      </c>
      <c r="F17034" t="s">
        <v>255</v>
      </c>
      <c r="G17034">
        <v>13</v>
      </c>
      <c r="H17034" s="4" t="str">
        <f t="shared" si="532"/>
        <v>J061.C13</v>
      </c>
      <c r="I17034" s="4" t="str">
        <f t="shared" si="533"/>
        <v>CH401</v>
      </c>
    </row>
    <row r="17035" spans="1:9">
      <c r="A17035" t="s">
        <v>261</v>
      </c>
      <c r="B17035" t="s">
        <v>8247</v>
      </c>
      <c r="C17035" t="s">
        <v>8249</v>
      </c>
      <c r="D17035">
        <v>13</v>
      </c>
      <c r="E17035" t="s">
        <v>1158</v>
      </c>
      <c r="F17035" t="s">
        <v>206</v>
      </c>
      <c r="G17035">
        <v>13</v>
      </c>
      <c r="H17035" s="4" t="str">
        <f t="shared" si="532"/>
        <v>J061.A13</v>
      </c>
      <c r="I17035" s="4" t="str">
        <f t="shared" si="533"/>
        <v>CH400</v>
      </c>
    </row>
    <row r="17036" spans="1:9">
      <c r="A17036" t="s">
        <v>261</v>
      </c>
      <c r="B17036" t="s">
        <v>8247</v>
      </c>
      <c r="C17036" t="s">
        <v>8249</v>
      </c>
      <c r="D17036">
        <v>13</v>
      </c>
      <c r="E17036" t="s">
        <v>169</v>
      </c>
      <c r="F17036" t="s">
        <v>224</v>
      </c>
      <c r="G17036">
        <v>13</v>
      </c>
      <c r="H17036" s="4" t="str">
        <f t="shared" si="532"/>
        <v>J061.B13</v>
      </c>
      <c r="I17036" s="4" t="str">
        <f t="shared" si="533"/>
        <v>DGND</v>
      </c>
    </row>
    <row r="17037" spans="1:9">
      <c r="A17037" t="s">
        <v>261</v>
      </c>
      <c r="B17037" t="s">
        <v>8247</v>
      </c>
      <c r="C17037" t="s">
        <v>8249</v>
      </c>
      <c r="D17037">
        <v>13</v>
      </c>
      <c r="F17037" t="s">
        <v>313</v>
      </c>
      <c r="G17037">
        <v>13</v>
      </c>
      <c r="H17037" s="4" t="str">
        <f t="shared" si="532"/>
        <v>J061.D13</v>
      </c>
      <c r="I17037" s="4">
        <f t="shared" si="533"/>
        <v>0</v>
      </c>
    </row>
    <row r="17038" spans="1:9">
      <c r="A17038" t="s">
        <v>261</v>
      </c>
      <c r="B17038" t="s">
        <v>8247</v>
      </c>
      <c r="C17038" t="s">
        <v>8249</v>
      </c>
      <c r="D17038">
        <v>14</v>
      </c>
      <c r="E17038" t="s">
        <v>1160</v>
      </c>
      <c r="F17038" t="s">
        <v>225</v>
      </c>
      <c r="G17038">
        <v>14</v>
      </c>
      <c r="H17038" s="4" t="str">
        <f t="shared" si="532"/>
        <v>J061.B14</v>
      </c>
      <c r="I17038" s="4" t="str">
        <f t="shared" si="533"/>
        <v>CH399</v>
      </c>
    </row>
    <row r="17039" spans="1:9">
      <c r="A17039" t="s">
        <v>261</v>
      </c>
      <c r="B17039" t="s">
        <v>8247</v>
      </c>
      <c r="C17039" t="s">
        <v>8249</v>
      </c>
      <c r="D17039">
        <v>14</v>
      </c>
      <c r="E17039" t="s">
        <v>169</v>
      </c>
      <c r="F17039" t="s">
        <v>207</v>
      </c>
      <c r="G17039">
        <v>14</v>
      </c>
      <c r="H17039" s="4" t="str">
        <f t="shared" si="532"/>
        <v>J061.A14</v>
      </c>
      <c r="I17039" s="4" t="str">
        <f t="shared" si="533"/>
        <v>DGND</v>
      </c>
    </row>
    <row r="17040" spans="1:9">
      <c r="A17040" t="s">
        <v>261</v>
      </c>
      <c r="B17040" t="s">
        <v>8247</v>
      </c>
      <c r="C17040" t="s">
        <v>8249</v>
      </c>
      <c r="D17040">
        <v>14</v>
      </c>
      <c r="F17040" t="s">
        <v>457</v>
      </c>
      <c r="G17040">
        <v>14</v>
      </c>
      <c r="H17040" s="4" t="str">
        <f t="shared" si="532"/>
        <v>J061.D14</v>
      </c>
      <c r="I17040" s="4">
        <f t="shared" si="533"/>
        <v>0</v>
      </c>
    </row>
    <row r="17041" spans="1:9">
      <c r="A17041" t="s">
        <v>261</v>
      </c>
      <c r="B17041" t="s">
        <v>8247</v>
      </c>
      <c r="C17041" t="s">
        <v>8249</v>
      </c>
      <c r="D17041">
        <v>14</v>
      </c>
      <c r="E17041" t="s">
        <v>169</v>
      </c>
      <c r="F17041" t="s">
        <v>7674</v>
      </c>
      <c r="G17041">
        <v>14</v>
      </c>
      <c r="H17041" s="4" t="str">
        <f t="shared" si="532"/>
        <v>J061.C14</v>
      </c>
      <c r="I17041" s="4" t="str">
        <f t="shared" si="533"/>
        <v>DGND</v>
      </c>
    </row>
    <row r="17042" spans="1:9">
      <c r="A17042" t="s">
        <v>261</v>
      </c>
      <c r="B17042" t="s">
        <v>8247</v>
      </c>
      <c r="C17042" t="s">
        <v>8249</v>
      </c>
      <c r="D17042">
        <v>15</v>
      </c>
      <c r="E17042" t="s">
        <v>1161</v>
      </c>
      <c r="F17042" t="s">
        <v>256</v>
      </c>
      <c r="G17042">
        <v>15</v>
      </c>
      <c r="H17042" s="4" t="str">
        <f t="shared" si="532"/>
        <v>J061.C15</v>
      </c>
      <c r="I17042" s="4" t="str">
        <f t="shared" si="533"/>
        <v>CH398</v>
      </c>
    </row>
    <row r="17043" spans="1:9">
      <c r="A17043" t="s">
        <v>261</v>
      </c>
      <c r="B17043" t="s">
        <v>8247</v>
      </c>
      <c r="C17043" t="s">
        <v>8249</v>
      </c>
      <c r="D17043">
        <v>15</v>
      </c>
      <c r="E17043" t="s">
        <v>169</v>
      </c>
      <c r="F17043" t="s">
        <v>226</v>
      </c>
      <c r="G17043">
        <v>15</v>
      </c>
      <c r="H17043" s="4" t="str">
        <f t="shared" si="532"/>
        <v>J061.B15</v>
      </c>
      <c r="I17043" s="4" t="str">
        <f t="shared" si="533"/>
        <v>DGND</v>
      </c>
    </row>
    <row r="17044" spans="1:9">
      <c r="A17044" t="s">
        <v>261</v>
      </c>
      <c r="B17044" t="s">
        <v>8247</v>
      </c>
      <c r="C17044" t="s">
        <v>8249</v>
      </c>
      <c r="D17044">
        <v>15</v>
      </c>
      <c r="F17044" t="s">
        <v>907</v>
      </c>
      <c r="G17044">
        <v>15</v>
      </c>
      <c r="H17044" s="4" t="str">
        <f t="shared" si="532"/>
        <v>J061.D15</v>
      </c>
      <c r="I17044" s="4">
        <f t="shared" si="533"/>
        <v>0</v>
      </c>
    </row>
    <row r="17045" spans="1:9">
      <c r="A17045" t="s">
        <v>261</v>
      </c>
      <c r="B17045" t="s">
        <v>8247</v>
      </c>
      <c r="C17045" t="s">
        <v>8249</v>
      </c>
      <c r="D17045">
        <v>15</v>
      </c>
      <c r="E17045" t="s">
        <v>1162</v>
      </c>
      <c r="F17045" t="s">
        <v>208</v>
      </c>
      <c r="G17045">
        <v>15</v>
      </c>
      <c r="H17045" s="4" t="str">
        <f t="shared" si="532"/>
        <v>J061.A15</v>
      </c>
      <c r="I17045" s="4" t="str">
        <f t="shared" si="533"/>
        <v>CH397</v>
      </c>
    </row>
    <row r="17046" spans="1:9">
      <c r="A17046" t="s">
        <v>261</v>
      </c>
      <c r="B17046" t="s">
        <v>8247</v>
      </c>
      <c r="C17046" t="s">
        <v>8249</v>
      </c>
      <c r="D17046">
        <v>16</v>
      </c>
      <c r="F17046" t="s">
        <v>449</v>
      </c>
      <c r="G17046">
        <v>16</v>
      </c>
      <c r="H17046" s="4" t="str">
        <f t="shared" si="532"/>
        <v>J061.D16</v>
      </c>
      <c r="I17046" s="4">
        <f t="shared" si="533"/>
        <v>0</v>
      </c>
    </row>
    <row r="17047" spans="1:9">
      <c r="A17047" t="s">
        <v>261</v>
      </c>
      <c r="B17047" t="s">
        <v>8247</v>
      </c>
      <c r="C17047" t="s">
        <v>8249</v>
      </c>
      <c r="D17047">
        <v>16</v>
      </c>
      <c r="E17047" t="s">
        <v>1163</v>
      </c>
      <c r="F17047" t="s">
        <v>227</v>
      </c>
      <c r="G17047">
        <v>16</v>
      </c>
      <c r="H17047" s="4" t="str">
        <f t="shared" si="532"/>
        <v>J061.B16</v>
      </c>
      <c r="I17047" s="4" t="str">
        <f t="shared" si="533"/>
        <v>CH396</v>
      </c>
    </row>
    <row r="17048" spans="1:9">
      <c r="A17048" t="s">
        <v>261</v>
      </c>
      <c r="B17048" t="s">
        <v>8247</v>
      </c>
      <c r="C17048" t="s">
        <v>8249</v>
      </c>
      <c r="D17048">
        <v>16</v>
      </c>
      <c r="E17048" t="s">
        <v>169</v>
      </c>
      <c r="F17048" t="s">
        <v>257</v>
      </c>
      <c r="G17048">
        <v>16</v>
      </c>
      <c r="H17048" s="4" t="str">
        <f t="shared" si="532"/>
        <v>J061.C16</v>
      </c>
      <c r="I17048" s="4" t="str">
        <f t="shared" si="533"/>
        <v>DGND</v>
      </c>
    </row>
    <row r="17049" spans="1:9">
      <c r="A17049" t="s">
        <v>261</v>
      </c>
      <c r="B17049" t="s">
        <v>8247</v>
      </c>
      <c r="C17049" t="s">
        <v>8249</v>
      </c>
      <c r="D17049">
        <v>16</v>
      </c>
      <c r="E17049" t="s">
        <v>169</v>
      </c>
      <c r="F17049" t="s">
        <v>209</v>
      </c>
      <c r="G17049">
        <v>16</v>
      </c>
      <c r="H17049" s="4" t="str">
        <f t="shared" si="532"/>
        <v>J061.A16</v>
      </c>
      <c r="I17049" s="4" t="str">
        <f t="shared" si="533"/>
        <v>DGND</v>
      </c>
    </row>
    <row r="17050" spans="1:9">
      <c r="A17050" t="s">
        <v>261</v>
      </c>
      <c r="B17050" t="s">
        <v>8247</v>
      </c>
      <c r="C17050" t="s">
        <v>8249</v>
      </c>
      <c r="D17050">
        <v>17</v>
      </c>
      <c r="E17050" t="s">
        <v>169</v>
      </c>
      <c r="F17050" t="s">
        <v>228</v>
      </c>
      <c r="G17050">
        <v>17</v>
      </c>
      <c r="H17050" s="4" t="str">
        <f t="shared" si="532"/>
        <v>J061.B17</v>
      </c>
      <c r="I17050" s="4" t="str">
        <f t="shared" si="533"/>
        <v>DGND</v>
      </c>
    </row>
    <row r="17051" spans="1:9">
      <c r="A17051" t="s">
        <v>261</v>
      </c>
      <c r="B17051" t="s">
        <v>8247</v>
      </c>
      <c r="C17051" t="s">
        <v>8249</v>
      </c>
      <c r="D17051">
        <v>17</v>
      </c>
      <c r="F17051" t="s">
        <v>7677</v>
      </c>
      <c r="G17051">
        <v>17</v>
      </c>
      <c r="H17051" s="4" t="str">
        <f t="shared" si="532"/>
        <v>J061.D17</v>
      </c>
      <c r="I17051" s="4">
        <f t="shared" si="533"/>
        <v>0</v>
      </c>
    </row>
    <row r="17052" spans="1:9">
      <c r="A17052" t="s">
        <v>261</v>
      </c>
      <c r="B17052" t="s">
        <v>8247</v>
      </c>
      <c r="C17052" t="s">
        <v>8249</v>
      </c>
      <c r="D17052">
        <v>17</v>
      </c>
      <c r="E17052" t="s">
        <v>1164</v>
      </c>
      <c r="F17052" t="s">
        <v>7679</v>
      </c>
      <c r="G17052">
        <v>17</v>
      </c>
      <c r="H17052" s="4" t="str">
        <f t="shared" si="532"/>
        <v>J061.C17</v>
      </c>
      <c r="I17052" s="4" t="str">
        <f t="shared" si="533"/>
        <v>CH395</v>
      </c>
    </row>
    <row r="17053" spans="1:9">
      <c r="A17053" t="s">
        <v>261</v>
      </c>
      <c r="B17053" t="s">
        <v>8247</v>
      </c>
      <c r="C17053" t="s">
        <v>8249</v>
      </c>
      <c r="D17053">
        <v>17</v>
      </c>
      <c r="E17053" t="s">
        <v>1165</v>
      </c>
      <c r="F17053" t="s">
        <v>210</v>
      </c>
      <c r="G17053">
        <v>17</v>
      </c>
      <c r="H17053" s="4" t="str">
        <f t="shared" si="532"/>
        <v>J061.A17</v>
      </c>
      <c r="I17053" s="4" t="str">
        <f t="shared" si="533"/>
        <v>CH394</v>
      </c>
    </row>
    <row r="17054" spans="1:9">
      <c r="A17054" t="s">
        <v>261</v>
      </c>
      <c r="B17054" t="s">
        <v>8247</v>
      </c>
      <c r="C17054" t="s">
        <v>8249</v>
      </c>
      <c r="D17054">
        <v>18</v>
      </c>
      <c r="E17054" t="s">
        <v>169</v>
      </c>
      <c r="F17054" t="s">
        <v>258</v>
      </c>
      <c r="G17054">
        <v>18</v>
      </c>
      <c r="H17054" s="4" t="str">
        <f t="shared" si="532"/>
        <v>J061.C18</v>
      </c>
      <c r="I17054" s="4" t="str">
        <f t="shared" si="533"/>
        <v>DGND</v>
      </c>
    </row>
    <row r="17055" spans="1:9">
      <c r="A17055" t="s">
        <v>261</v>
      </c>
      <c r="B17055" t="s">
        <v>8247</v>
      </c>
      <c r="C17055" t="s">
        <v>8249</v>
      </c>
      <c r="D17055">
        <v>18</v>
      </c>
      <c r="E17055" t="s">
        <v>1166</v>
      </c>
      <c r="F17055" t="s">
        <v>229</v>
      </c>
      <c r="G17055">
        <v>18</v>
      </c>
      <c r="H17055" s="4" t="str">
        <f t="shared" si="532"/>
        <v>J061.B18</v>
      </c>
      <c r="I17055" s="4" t="str">
        <f t="shared" si="533"/>
        <v>CH393</v>
      </c>
    </row>
    <row r="17056" spans="1:9">
      <c r="A17056" t="s">
        <v>261</v>
      </c>
      <c r="B17056" t="s">
        <v>8247</v>
      </c>
      <c r="C17056" t="s">
        <v>8249</v>
      </c>
      <c r="D17056">
        <v>18</v>
      </c>
      <c r="F17056" t="s">
        <v>910</v>
      </c>
      <c r="G17056">
        <v>18</v>
      </c>
      <c r="H17056" s="4" t="str">
        <f t="shared" si="532"/>
        <v>J061.D18</v>
      </c>
      <c r="I17056" s="4">
        <f t="shared" si="533"/>
        <v>0</v>
      </c>
    </row>
    <row r="17057" spans="1:9">
      <c r="A17057" t="s">
        <v>261</v>
      </c>
      <c r="B17057" t="s">
        <v>8247</v>
      </c>
      <c r="C17057" t="s">
        <v>8249</v>
      </c>
      <c r="D17057">
        <v>18</v>
      </c>
      <c r="E17057" t="s">
        <v>169</v>
      </c>
      <c r="F17057" t="s">
        <v>211</v>
      </c>
      <c r="G17057">
        <v>18</v>
      </c>
      <c r="H17057" s="4" t="str">
        <f t="shared" si="532"/>
        <v>J061.A18</v>
      </c>
      <c r="I17057" s="4" t="str">
        <f t="shared" si="533"/>
        <v>DGND</v>
      </c>
    </row>
    <row r="17058" spans="1:9">
      <c r="A17058" t="s">
        <v>261</v>
      </c>
      <c r="B17058" t="s">
        <v>8247</v>
      </c>
      <c r="C17058" t="s">
        <v>8249</v>
      </c>
      <c r="D17058">
        <v>19</v>
      </c>
      <c r="E17058" t="s">
        <v>1168</v>
      </c>
      <c r="F17058" t="s">
        <v>212</v>
      </c>
      <c r="G17058">
        <v>19</v>
      </c>
      <c r="H17058" s="4" t="str">
        <f t="shared" si="532"/>
        <v>J061.A19</v>
      </c>
      <c r="I17058" s="4" t="str">
        <f t="shared" si="533"/>
        <v>CH391</v>
      </c>
    </row>
    <row r="17059" spans="1:9">
      <c r="A17059" t="s">
        <v>261</v>
      </c>
      <c r="B17059" t="s">
        <v>8247</v>
      </c>
      <c r="C17059" t="s">
        <v>8249</v>
      </c>
      <c r="D17059">
        <v>19</v>
      </c>
      <c r="E17059" t="s">
        <v>169</v>
      </c>
      <c r="F17059" t="s">
        <v>230</v>
      </c>
      <c r="G17059">
        <v>19</v>
      </c>
      <c r="H17059" s="4" t="str">
        <f t="shared" si="532"/>
        <v>J061.B19</v>
      </c>
      <c r="I17059" s="4" t="str">
        <f t="shared" si="533"/>
        <v>DGND</v>
      </c>
    </row>
    <row r="17060" spans="1:9">
      <c r="A17060" t="s">
        <v>261</v>
      </c>
      <c r="B17060" t="s">
        <v>8247</v>
      </c>
      <c r="C17060" t="s">
        <v>8249</v>
      </c>
      <c r="D17060">
        <v>19</v>
      </c>
      <c r="F17060" t="s">
        <v>912</v>
      </c>
      <c r="G17060">
        <v>19</v>
      </c>
      <c r="H17060" s="4" t="str">
        <f t="shared" si="532"/>
        <v>J061.D19</v>
      </c>
      <c r="I17060" s="4">
        <f t="shared" si="533"/>
        <v>0</v>
      </c>
    </row>
    <row r="17061" spans="1:9">
      <c r="A17061" t="s">
        <v>261</v>
      </c>
      <c r="B17061" t="s">
        <v>8247</v>
      </c>
      <c r="C17061" t="s">
        <v>8249</v>
      </c>
      <c r="D17061">
        <v>19</v>
      </c>
      <c r="E17061" t="s">
        <v>1167</v>
      </c>
      <c r="F17061" t="s">
        <v>259</v>
      </c>
      <c r="G17061">
        <v>19</v>
      </c>
      <c r="H17061" s="4" t="str">
        <f t="shared" si="532"/>
        <v>J061.C19</v>
      </c>
      <c r="I17061" s="4" t="str">
        <f t="shared" si="533"/>
        <v>CH392</v>
      </c>
    </row>
    <row r="17062" spans="1:9">
      <c r="A17062" t="s">
        <v>261</v>
      </c>
      <c r="B17062" t="s">
        <v>8247</v>
      </c>
      <c r="C17062" t="s">
        <v>8249</v>
      </c>
      <c r="D17062">
        <v>20</v>
      </c>
      <c r="E17062" t="s">
        <v>169</v>
      </c>
      <c r="F17062" t="s">
        <v>260</v>
      </c>
      <c r="G17062">
        <v>20</v>
      </c>
      <c r="H17062" s="4" t="str">
        <f t="shared" si="532"/>
        <v>J061.C20</v>
      </c>
      <c r="I17062" s="4" t="str">
        <f t="shared" si="533"/>
        <v>DGND</v>
      </c>
    </row>
    <row r="17063" spans="1:9">
      <c r="A17063" t="s">
        <v>261</v>
      </c>
      <c r="B17063" t="s">
        <v>8247</v>
      </c>
      <c r="C17063" t="s">
        <v>8249</v>
      </c>
      <c r="D17063">
        <v>20</v>
      </c>
      <c r="E17063" t="s">
        <v>169</v>
      </c>
      <c r="F17063" t="s">
        <v>7682</v>
      </c>
      <c r="G17063">
        <v>20</v>
      </c>
      <c r="H17063" s="4" t="str">
        <f t="shared" si="532"/>
        <v>J061.A20</v>
      </c>
      <c r="I17063" s="4" t="str">
        <f t="shared" si="533"/>
        <v>DGND</v>
      </c>
    </row>
    <row r="17064" spans="1:9">
      <c r="A17064" t="s">
        <v>261</v>
      </c>
      <c r="B17064" t="s">
        <v>8247</v>
      </c>
      <c r="C17064" t="s">
        <v>8249</v>
      </c>
      <c r="D17064">
        <v>20</v>
      </c>
      <c r="E17064" t="s">
        <v>1169</v>
      </c>
      <c r="F17064" t="s">
        <v>7683</v>
      </c>
      <c r="G17064">
        <v>20</v>
      </c>
      <c r="H17064" s="4" t="str">
        <f t="shared" si="532"/>
        <v>J061.B20</v>
      </c>
      <c r="I17064" s="4" t="str">
        <f t="shared" si="533"/>
        <v>CH390</v>
      </c>
    </row>
    <row r="17065" spans="1:9">
      <c r="A17065" t="s">
        <v>261</v>
      </c>
      <c r="B17065" t="s">
        <v>8247</v>
      </c>
      <c r="C17065" t="s">
        <v>8249</v>
      </c>
      <c r="D17065">
        <v>20</v>
      </c>
      <c r="F17065" t="s">
        <v>7684</v>
      </c>
      <c r="G17065">
        <v>20</v>
      </c>
      <c r="H17065" s="4" t="str">
        <f t="shared" si="532"/>
        <v>J061.D20</v>
      </c>
      <c r="I17065" s="4">
        <f t="shared" si="533"/>
        <v>0</v>
      </c>
    </row>
    <row r="17066" spans="1:9">
      <c r="A17066" t="s">
        <v>261</v>
      </c>
      <c r="B17066" t="s">
        <v>8247</v>
      </c>
      <c r="C17066" t="s">
        <v>8249</v>
      </c>
      <c r="D17066">
        <v>21</v>
      </c>
      <c r="F17066" t="s">
        <v>7687</v>
      </c>
      <c r="G17066">
        <v>21</v>
      </c>
      <c r="H17066" s="4" t="str">
        <f t="shared" si="532"/>
        <v>J061.D21</v>
      </c>
      <c r="I17066" s="4">
        <f t="shared" si="533"/>
        <v>0</v>
      </c>
    </row>
    <row r="17067" spans="1:9">
      <c r="A17067" t="s">
        <v>261</v>
      </c>
      <c r="B17067" t="s">
        <v>8247</v>
      </c>
      <c r="C17067" t="s">
        <v>8249</v>
      </c>
      <c r="D17067">
        <v>21</v>
      </c>
      <c r="E17067" t="s">
        <v>1170</v>
      </c>
      <c r="F17067" t="s">
        <v>7686</v>
      </c>
      <c r="G17067">
        <v>21</v>
      </c>
      <c r="H17067" s="4" t="str">
        <f t="shared" si="532"/>
        <v>J061.C21</v>
      </c>
      <c r="I17067" s="4" t="str">
        <f t="shared" si="533"/>
        <v>CH389</v>
      </c>
    </row>
    <row r="17068" spans="1:9">
      <c r="A17068" t="s">
        <v>261</v>
      </c>
      <c r="B17068" t="s">
        <v>8247</v>
      </c>
      <c r="C17068" t="s">
        <v>8249</v>
      </c>
      <c r="D17068">
        <v>21</v>
      </c>
      <c r="E17068" t="s">
        <v>169</v>
      </c>
      <c r="F17068" t="s">
        <v>7685</v>
      </c>
      <c r="G17068">
        <v>21</v>
      </c>
      <c r="H17068" s="4" t="str">
        <f t="shared" si="532"/>
        <v>J061.B21</v>
      </c>
      <c r="I17068" s="4" t="str">
        <f t="shared" si="533"/>
        <v>DGND</v>
      </c>
    </row>
    <row r="17069" spans="1:9">
      <c r="A17069" t="s">
        <v>261</v>
      </c>
      <c r="B17069" t="s">
        <v>8247</v>
      </c>
      <c r="C17069" t="s">
        <v>8249</v>
      </c>
      <c r="D17069">
        <v>21</v>
      </c>
      <c r="E17069" t="s">
        <v>1171</v>
      </c>
      <c r="F17069" t="s">
        <v>7688</v>
      </c>
      <c r="G17069">
        <v>21</v>
      </c>
      <c r="H17069" s="4" t="str">
        <f t="shared" si="532"/>
        <v>J061.A21</v>
      </c>
      <c r="I17069" s="4" t="str">
        <f t="shared" si="533"/>
        <v>CH388</v>
      </c>
    </row>
    <row r="17070" spans="1:9">
      <c r="A17070" t="s">
        <v>261</v>
      </c>
      <c r="B17070" t="s">
        <v>8247</v>
      </c>
      <c r="C17070" t="s">
        <v>8249</v>
      </c>
      <c r="D17070">
        <v>22</v>
      </c>
      <c r="F17070" t="s">
        <v>7690</v>
      </c>
      <c r="G17070">
        <v>22</v>
      </c>
      <c r="H17070" s="4" t="str">
        <f t="shared" si="532"/>
        <v>J061.D22</v>
      </c>
      <c r="I17070" s="4">
        <f t="shared" si="533"/>
        <v>0</v>
      </c>
    </row>
    <row r="17071" spans="1:9">
      <c r="A17071" t="s">
        <v>261</v>
      </c>
      <c r="B17071" t="s">
        <v>8247</v>
      </c>
      <c r="C17071" t="s">
        <v>8249</v>
      </c>
      <c r="D17071">
        <v>22</v>
      </c>
      <c r="E17071" t="s">
        <v>169</v>
      </c>
      <c r="F17071" t="s">
        <v>7689</v>
      </c>
      <c r="G17071">
        <v>22</v>
      </c>
      <c r="H17071" s="4" t="str">
        <f t="shared" si="532"/>
        <v>J061.A22</v>
      </c>
      <c r="I17071" s="4" t="str">
        <f t="shared" si="533"/>
        <v>DGND</v>
      </c>
    </row>
    <row r="17072" spans="1:9">
      <c r="A17072" t="s">
        <v>261</v>
      </c>
      <c r="B17072" t="s">
        <v>8247</v>
      </c>
      <c r="C17072" t="s">
        <v>8249</v>
      </c>
      <c r="D17072">
        <v>22</v>
      </c>
      <c r="E17072" t="s">
        <v>1172</v>
      </c>
      <c r="F17072" t="s">
        <v>7692</v>
      </c>
      <c r="G17072">
        <v>22</v>
      </c>
      <c r="H17072" s="4" t="str">
        <f t="shared" si="532"/>
        <v>J061.B22</v>
      </c>
      <c r="I17072" s="4" t="str">
        <f t="shared" si="533"/>
        <v>CH387</v>
      </c>
    </row>
    <row r="17073" spans="1:9">
      <c r="A17073" t="s">
        <v>261</v>
      </c>
      <c r="B17073" t="s">
        <v>8247</v>
      </c>
      <c r="C17073" t="s">
        <v>8249</v>
      </c>
      <c r="D17073">
        <v>22</v>
      </c>
      <c r="E17073" t="s">
        <v>169</v>
      </c>
      <c r="F17073" t="s">
        <v>7691</v>
      </c>
      <c r="G17073">
        <v>22</v>
      </c>
      <c r="H17073" s="4" t="str">
        <f t="shared" si="532"/>
        <v>J061.C22</v>
      </c>
      <c r="I17073" s="4" t="str">
        <f t="shared" si="533"/>
        <v>DGND</v>
      </c>
    </row>
    <row r="17074" spans="1:9">
      <c r="A17074" t="s">
        <v>261</v>
      </c>
      <c r="B17074" t="s">
        <v>8247</v>
      </c>
      <c r="C17074" t="s">
        <v>8249</v>
      </c>
      <c r="D17074">
        <v>23</v>
      </c>
      <c r="E17074" t="s">
        <v>1174</v>
      </c>
      <c r="F17074" t="s">
        <v>7695</v>
      </c>
      <c r="G17074">
        <v>23</v>
      </c>
      <c r="H17074" s="4" t="str">
        <f t="shared" si="532"/>
        <v>J061.A23</v>
      </c>
      <c r="I17074" s="4" t="str">
        <f t="shared" si="533"/>
        <v>CH385</v>
      </c>
    </row>
    <row r="17075" spans="1:9">
      <c r="A17075" t="s">
        <v>261</v>
      </c>
      <c r="B17075" t="s">
        <v>8247</v>
      </c>
      <c r="C17075" t="s">
        <v>8249</v>
      </c>
      <c r="D17075">
        <v>23</v>
      </c>
      <c r="F17075" t="s">
        <v>7694</v>
      </c>
      <c r="G17075">
        <v>23</v>
      </c>
      <c r="H17075" s="4" t="str">
        <f t="shared" si="532"/>
        <v>J061.D23</v>
      </c>
      <c r="I17075" s="4">
        <f t="shared" si="533"/>
        <v>0</v>
      </c>
    </row>
    <row r="17076" spans="1:9">
      <c r="A17076" t="s">
        <v>261</v>
      </c>
      <c r="B17076" t="s">
        <v>8247</v>
      </c>
      <c r="C17076" t="s">
        <v>8249</v>
      </c>
      <c r="D17076">
        <v>23</v>
      </c>
      <c r="E17076" t="s">
        <v>169</v>
      </c>
      <c r="F17076" t="s">
        <v>7696</v>
      </c>
      <c r="G17076">
        <v>23</v>
      </c>
      <c r="H17076" s="4" t="str">
        <f t="shared" si="532"/>
        <v>J061.B23</v>
      </c>
      <c r="I17076" s="4" t="str">
        <f t="shared" si="533"/>
        <v>DGND</v>
      </c>
    </row>
    <row r="17077" spans="1:9">
      <c r="A17077" t="s">
        <v>261</v>
      </c>
      <c r="B17077" t="s">
        <v>8247</v>
      </c>
      <c r="C17077" t="s">
        <v>8249</v>
      </c>
      <c r="D17077">
        <v>23</v>
      </c>
      <c r="E17077" t="s">
        <v>1173</v>
      </c>
      <c r="F17077" t="s">
        <v>7693</v>
      </c>
      <c r="G17077">
        <v>23</v>
      </c>
      <c r="H17077" s="4" t="str">
        <f t="shared" si="532"/>
        <v>J061.C23</v>
      </c>
      <c r="I17077" s="4" t="str">
        <f t="shared" si="533"/>
        <v>CH386</v>
      </c>
    </row>
    <row r="17078" spans="1:9">
      <c r="A17078" t="s">
        <v>261</v>
      </c>
      <c r="B17078" t="s">
        <v>8247</v>
      </c>
      <c r="C17078" t="s">
        <v>8249</v>
      </c>
      <c r="D17078">
        <v>24</v>
      </c>
      <c r="E17078" t="s">
        <v>169</v>
      </c>
      <c r="F17078" t="s">
        <v>7697</v>
      </c>
      <c r="G17078">
        <v>24</v>
      </c>
      <c r="H17078" s="4" t="str">
        <f t="shared" si="532"/>
        <v>J061.C24</v>
      </c>
      <c r="I17078" s="4" t="str">
        <f t="shared" si="533"/>
        <v>DGND</v>
      </c>
    </row>
    <row r="17079" spans="1:9">
      <c r="A17079" t="s">
        <v>261</v>
      </c>
      <c r="B17079" t="s">
        <v>8247</v>
      </c>
      <c r="C17079" t="s">
        <v>8249</v>
      </c>
      <c r="D17079">
        <v>24</v>
      </c>
      <c r="E17079" t="s">
        <v>169</v>
      </c>
      <c r="F17079" t="s">
        <v>7699</v>
      </c>
      <c r="G17079">
        <v>24</v>
      </c>
      <c r="H17079" s="4" t="str">
        <f t="shared" si="532"/>
        <v>J061.A24</v>
      </c>
      <c r="I17079" s="4" t="str">
        <f t="shared" si="533"/>
        <v>DGND</v>
      </c>
    </row>
    <row r="17080" spans="1:9">
      <c r="A17080" t="s">
        <v>261</v>
      </c>
      <c r="B17080" t="s">
        <v>8247</v>
      </c>
      <c r="C17080" t="s">
        <v>8249</v>
      </c>
      <c r="D17080">
        <v>24</v>
      </c>
      <c r="E17080" t="s">
        <v>1175</v>
      </c>
      <c r="F17080" t="s">
        <v>7700</v>
      </c>
      <c r="G17080">
        <v>24</v>
      </c>
      <c r="H17080" s="4" t="str">
        <f t="shared" si="532"/>
        <v>J061.B24</v>
      </c>
      <c r="I17080" s="4" t="str">
        <f t="shared" si="533"/>
        <v>CH384</v>
      </c>
    </row>
    <row r="17081" spans="1:9">
      <c r="A17081" t="s">
        <v>261</v>
      </c>
      <c r="B17081" t="s">
        <v>8247</v>
      </c>
      <c r="C17081" t="s">
        <v>8249</v>
      </c>
      <c r="D17081">
        <v>24</v>
      </c>
      <c r="F17081" t="s">
        <v>7698</v>
      </c>
      <c r="G17081">
        <v>24</v>
      </c>
      <c r="H17081" s="4" t="str">
        <f t="shared" si="532"/>
        <v>J061.D24</v>
      </c>
      <c r="I17081" s="4">
        <f t="shared" si="533"/>
        <v>0</v>
      </c>
    </row>
    <row r="17082" spans="1:9">
      <c r="A17082" t="s">
        <v>261</v>
      </c>
      <c r="B17082" t="s">
        <v>8247</v>
      </c>
      <c r="C17082" t="s">
        <v>8250</v>
      </c>
      <c r="D17082">
        <v>1</v>
      </c>
      <c r="E17082" t="s">
        <v>1176</v>
      </c>
      <c r="F17082" t="s">
        <v>246</v>
      </c>
      <c r="G17082">
        <v>1</v>
      </c>
      <c r="H17082" s="4" t="str">
        <f t="shared" si="532"/>
        <v>J062.C1</v>
      </c>
      <c r="I17082" s="4" t="str">
        <f t="shared" si="533"/>
        <v>U50</v>
      </c>
    </row>
    <row r="17083" spans="1:9">
      <c r="A17083" t="s">
        <v>261</v>
      </c>
      <c r="B17083" t="s">
        <v>8247</v>
      </c>
      <c r="C17083" t="s">
        <v>8250</v>
      </c>
      <c r="D17083">
        <v>1</v>
      </c>
      <c r="E17083" t="s">
        <v>1177</v>
      </c>
      <c r="F17083" t="s">
        <v>402</v>
      </c>
      <c r="G17083">
        <v>1</v>
      </c>
      <c r="H17083" s="4" t="str">
        <f t="shared" si="532"/>
        <v>J062.D1</v>
      </c>
      <c r="I17083" s="4" t="str">
        <f t="shared" si="533"/>
        <v>U52</v>
      </c>
    </row>
    <row r="17084" spans="1:9">
      <c r="A17084" t="s">
        <v>261</v>
      </c>
      <c r="B17084" t="s">
        <v>8247</v>
      </c>
      <c r="C17084" t="s">
        <v>8250</v>
      </c>
      <c r="D17084">
        <v>1</v>
      </c>
      <c r="E17084" t="s">
        <v>169</v>
      </c>
      <c r="F17084" t="s">
        <v>213</v>
      </c>
      <c r="G17084">
        <v>1</v>
      </c>
      <c r="H17084" s="4" t="str">
        <f t="shared" si="532"/>
        <v>J062.B1</v>
      </c>
      <c r="I17084" s="4" t="str">
        <f t="shared" si="533"/>
        <v>DGND</v>
      </c>
    </row>
    <row r="17085" spans="1:9">
      <c r="A17085" t="s">
        <v>261</v>
      </c>
      <c r="B17085" t="s">
        <v>8247</v>
      </c>
      <c r="C17085" t="s">
        <v>8250</v>
      </c>
      <c r="D17085">
        <v>1</v>
      </c>
      <c r="E17085" t="s">
        <v>1178</v>
      </c>
      <c r="F17085" t="s">
        <v>195</v>
      </c>
      <c r="G17085">
        <v>1</v>
      </c>
      <c r="H17085" s="4" t="str">
        <f t="shared" si="532"/>
        <v>J062.A1</v>
      </c>
      <c r="I17085" s="4" t="str">
        <f t="shared" si="533"/>
        <v>U48</v>
      </c>
    </row>
    <row r="17086" spans="1:9">
      <c r="A17086" t="s">
        <v>261</v>
      </c>
      <c r="B17086" t="s">
        <v>8247</v>
      </c>
      <c r="C17086" t="s">
        <v>8250</v>
      </c>
      <c r="D17086">
        <v>2</v>
      </c>
      <c r="E17086" t="s">
        <v>1180</v>
      </c>
      <c r="F17086" t="s">
        <v>362</v>
      </c>
      <c r="G17086">
        <v>2</v>
      </c>
      <c r="H17086" s="4" t="str">
        <f t="shared" si="532"/>
        <v>J062.D2</v>
      </c>
      <c r="I17086" s="4" t="str">
        <f t="shared" si="533"/>
        <v>U53</v>
      </c>
    </row>
    <row r="17087" spans="1:9">
      <c r="A17087" t="s">
        <v>261</v>
      </c>
      <c r="B17087" t="s">
        <v>8247</v>
      </c>
      <c r="C17087" t="s">
        <v>8250</v>
      </c>
      <c r="D17087">
        <v>2</v>
      </c>
      <c r="E17087" t="s">
        <v>1179</v>
      </c>
      <c r="F17087" t="s">
        <v>214</v>
      </c>
      <c r="G17087">
        <v>2</v>
      </c>
      <c r="H17087" s="4" t="str">
        <f t="shared" si="532"/>
        <v>J062.B2</v>
      </c>
      <c r="I17087" s="4" t="str">
        <f t="shared" si="533"/>
        <v>U49</v>
      </c>
    </row>
    <row r="17088" spans="1:9">
      <c r="A17088" t="s">
        <v>261</v>
      </c>
      <c r="B17088" t="s">
        <v>8247</v>
      </c>
      <c r="C17088" t="s">
        <v>8250</v>
      </c>
      <c r="D17088">
        <v>2</v>
      </c>
      <c r="E17088" t="s">
        <v>169</v>
      </c>
      <c r="F17088" t="s">
        <v>10</v>
      </c>
      <c r="G17088">
        <v>2</v>
      </c>
      <c r="H17088" s="4" t="str">
        <f t="shared" si="532"/>
        <v>J062.C2</v>
      </c>
      <c r="I17088" s="4" t="str">
        <f t="shared" si="533"/>
        <v>DGND</v>
      </c>
    </row>
    <row r="17089" spans="1:9">
      <c r="A17089" t="s">
        <v>261</v>
      </c>
      <c r="B17089" t="s">
        <v>8247</v>
      </c>
      <c r="C17089" t="s">
        <v>8250</v>
      </c>
      <c r="D17089">
        <v>2</v>
      </c>
      <c r="E17089" t="s">
        <v>169</v>
      </c>
      <c r="F17089" t="s">
        <v>196</v>
      </c>
      <c r="G17089">
        <v>2</v>
      </c>
      <c r="H17089" s="4" t="str">
        <f t="shared" si="532"/>
        <v>J062.A2</v>
      </c>
      <c r="I17089" s="4" t="str">
        <f t="shared" si="533"/>
        <v>DGND</v>
      </c>
    </row>
    <row r="17090" spans="1:9">
      <c r="A17090" t="s">
        <v>261</v>
      </c>
      <c r="B17090" t="s">
        <v>8247</v>
      </c>
      <c r="C17090" t="s">
        <v>8250</v>
      </c>
      <c r="D17090">
        <v>3</v>
      </c>
      <c r="E17090" t="s">
        <v>1182</v>
      </c>
      <c r="F17090" t="s">
        <v>9</v>
      </c>
      <c r="G17090">
        <v>3</v>
      </c>
      <c r="H17090" s="4" t="str">
        <f t="shared" ref="H17090:H17153" si="534">CONCATENATE(C17090,".",F17090)</f>
        <v>J062.C3</v>
      </c>
      <c r="I17090" s="4" t="str">
        <f t="shared" ref="I17090:I17153" si="535">E17090</f>
        <v>U51</v>
      </c>
    </row>
    <row r="17091" spans="1:9">
      <c r="A17091" t="s">
        <v>261</v>
      </c>
      <c r="B17091" t="s">
        <v>8247</v>
      </c>
      <c r="C17091" t="s">
        <v>8250</v>
      </c>
      <c r="D17091">
        <v>3</v>
      </c>
      <c r="E17091" t="s">
        <v>1181</v>
      </c>
      <c r="F17091" t="s">
        <v>197</v>
      </c>
      <c r="G17091">
        <v>3</v>
      </c>
      <c r="H17091" s="4" t="str">
        <f t="shared" si="534"/>
        <v>J062.A3</v>
      </c>
      <c r="I17091" s="4" t="str">
        <f t="shared" si="535"/>
        <v>CH447</v>
      </c>
    </row>
    <row r="17092" spans="1:9">
      <c r="A17092" t="s">
        <v>261</v>
      </c>
      <c r="B17092" t="s">
        <v>8247</v>
      </c>
      <c r="C17092" t="s">
        <v>8250</v>
      </c>
      <c r="D17092">
        <v>3</v>
      </c>
      <c r="E17092" t="s">
        <v>1183</v>
      </c>
      <c r="F17092" t="s">
        <v>7663</v>
      </c>
      <c r="G17092">
        <v>3</v>
      </c>
      <c r="H17092" s="4" t="str">
        <f t="shared" si="534"/>
        <v>J062.D3</v>
      </c>
      <c r="I17092" s="4" t="str">
        <f t="shared" si="535"/>
        <v>U54</v>
      </c>
    </row>
    <row r="17093" spans="1:9">
      <c r="A17093" t="s">
        <v>261</v>
      </c>
      <c r="B17093" t="s">
        <v>8247</v>
      </c>
      <c r="C17093" t="s">
        <v>8250</v>
      </c>
      <c r="D17093">
        <v>3</v>
      </c>
      <c r="E17093" t="s">
        <v>169</v>
      </c>
      <c r="F17093" t="s">
        <v>215</v>
      </c>
      <c r="G17093">
        <v>3</v>
      </c>
      <c r="H17093" s="4" t="str">
        <f t="shared" si="534"/>
        <v>J062.B3</v>
      </c>
      <c r="I17093" s="4" t="str">
        <f t="shared" si="535"/>
        <v>DGND</v>
      </c>
    </row>
    <row r="17094" spans="1:9">
      <c r="A17094" t="s">
        <v>261</v>
      </c>
      <c r="B17094" t="s">
        <v>8247</v>
      </c>
      <c r="C17094" t="s">
        <v>8250</v>
      </c>
      <c r="D17094">
        <v>4</v>
      </c>
      <c r="E17094" t="s">
        <v>169</v>
      </c>
      <c r="F17094" t="s">
        <v>247</v>
      </c>
      <c r="G17094">
        <v>4</v>
      </c>
      <c r="H17094" s="4" t="str">
        <f t="shared" si="534"/>
        <v>J062.C4</v>
      </c>
      <c r="I17094" s="4" t="str">
        <f t="shared" si="535"/>
        <v>DGND</v>
      </c>
    </row>
    <row r="17095" spans="1:9">
      <c r="A17095" t="s">
        <v>261</v>
      </c>
      <c r="B17095" t="s">
        <v>8247</v>
      </c>
      <c r="C17095" t="s">
        <v>8250</v>
      </c>
      <c r="D17095">
        <v>4</v>
      </c>
      <c r="E17095" t="s">
        <v>1184</v>
      </c>
      <c r="F17095" t="s">
        <v>364</v>
      </c>
      <c r="G17095">
        <v>4</v>
      </c>
      <c r="H17095" s="4" t="str">
        <f t="shared" si="534"/>
        <v>J062.D4</v>
      </c>
      <c r="I17095" s="4" t="str">
        <f t="shared" si="535"/>
        <v>U55</v>
      </c>
    </row>
    <row r="17096" spans="1:9">
      <c r="A17096" t="s">
        <v>261</v>
      </c>
      <c r="B17096" t="s">
        <v>8247</v>
      </c>
      <c r="C17096" t="s">
        <v>8250</v>
      </c>
      <c r="D17096">
        <v>4</v>
      </c>
      <c r="E17096" t="s">
        <v>169</v>
      </c>
      <c r="F17096" t="s">
        <v>11</v>
      </c>
      <c r="G17096">
        <v>4</v>
      </c>
      <c r="H17096" s="4" t="str">
        <f t="shared" si="534"/>
        <v>J062.A4</v>
      </c>
      <c r="I17096" s="4" t="str">
        <f t="shared" si="535"/>
        <v>DGND</v>
      </c>
    </row>
    <row r="17097" spans="1:9">
      <c r="A17097" t="s">
        <v>261</v>
      </c>
      <c r="B17097" t="s">
        <v>8247</v>
      </c>
      <c r="C17097" t="s">
        <v>8250</v>
      </c>
      <c r="D17097">
        <v>4</v>
      </c>
      <c r="E17097" t="s">
        <v>1185</v>
      </c>
      <c r="F17097" t="s">
        <v>216</v>
      </c>
      <c r="G17097">
        <v>4</v>
      </c>
      <c r="H17097" s="4" t="str">
        <f t="shared" si="534"/>
        <v>J062.B4</v>
      </c>
      <c r="I17097" s="4" t="str">
        <f t="shared" si="535"/>
        <v>CH446</v>
      </c>
    </row>
    <row r="17098" spans="1:9">
      <c r="A17098" t="s">
        <v>261</v>
      </c>
      <c r="B17098" t="s">
        <v>8247</v>
      </c>
      <c r="C17098" t="s">
        <v>8250</v>
      </c>
      <c r="D17098">
        <v>5</v>
      </c>
      <c r="E17098" t="s">
        <v>169</v>
      </c>
      <c r="F17098" t="s">
        <v>13</v>
      </c>
      <c r="G17098">
        <v>5</v>
      </c>
      <c r="H17098" s="4" t="str">
        <f t="shared" si="534"/>
        <v>J062.B5</v>
      </c>
      <c r="I17098" s="4" t="str">
        <f t="shared" si="535"/>
        <v>DGND</v>
      </c>
    </row>
    <row r="17099" spans="1:9">
      <c r="A17099" t="s">
        <v>261</v>
      </c>
      <c r="B17099" t="s">
        <v>8247</v>
      </c>
      <c r="C17099" t="s">
        <v>8250</v>
      </c>
      <c r="D17099">
        <v>5</v>
      </c>
      <c r="E17099" t="s">
        <v>1186</v>
      </c>
      <c r="F17099" t="s">
        <v>12</v>
      </c>
      <c r="G17099">
        <v>5</v>
      </c>
      <c r="H17099" s="4" t="str">
        <f t="shared" si="534"/>
        <v>J062.C5</v>
      </c>
      <c r="I17099" s="4" t="str">
        <f t="shared" si="535"/>
        <v>CH445</v>
      </c>
    </row>
    <row r="17100" spans="1:9">
      <c r="A17100" t="s">
        <v>261</v>
      </c>
      <c r="B17100" t="s">
        <v>8247</v>
      </c>
      <c r="C17100" t="s">
        <v>8250</v>
      </c>
      <c r="D17100">
        <v>5</v>
      </c>
      <c r="E17100" t="s">
        <v>1187</v>
      </c>
      <c r="F17100" t="s">
        <v>198</v>
      </c>
      <c r="G17100">
        <v>5</v>
      </c>
      <c r="H17100" s="4" t="str">
        <f t="shared" si="534"/>
        <v>J062.A5</v>
      </c>
      <c r="I17100" s="4" t="str">
        <f t="shared" si="535"/>
        <v>CH444</v>
      </c>
    </row>
    <row r="17101" spans="1:9">
      <c r="A17101" t="s">
        <v>261</v>
      </c>
      <c r="B17101" t="s">
        <v>8247</v>
      </c>
      <c r="C17101" t="s">
        <v>8250</v>
      </c>
      <c r="D17101">
        <v>5</v>
      </c>
      <c r="E17101" t="s">
        <v>169</v>
      </c>
      <c r="F17101" t="s">
        <v>404</v>
      </c>
      <c r="G17101">
        <v>5</v>
      </c>
      <c r="H17101" s="4" t="str">
        <f t="shared" si="534"/>
        <v>J062.D5</v>
      </c>
      <c r="I17101" s="4" t="str">
        <f t="shared" si="535"/>
        <v>DGND</v>
      </c>
    </row>
    <row r="17102" spans="1:9">
      <c r="A17102" t="s">
        <v>261</v>
      </c>
      <c r="B17102" t="s">
        <v>8247</v>
      </c>
      <c r="C17102" t="s">
        <v>8250</v>
      </c>
      <c r="D17102">
        <v>6</v>
      </c>
      <c r="F17102" t="s">
        <v>434</v>
      </c>
      <c r="G17102">
        <v>6</v>
      </c>
      <c r="H17102" s="4" t="str">
        <f t="shared" si="534"/>
        <v>J062.D6</v>
      </c>
      <c r="I17102" s="4">
        <f t="shared" si="535"/>
        <v>0</v>
      </c>
    </row>
    <row r="17103" spans="1:9">
      <c r="A17103" t="s">
        <v>261</v>
      </c>
      <c r="B17103" t="s">
        <v>8247</v>
      </c>
      <c r="C17103" t="s">
        <v>8250</v>
      </c>
      <c r="D17103">
        <v>6</v>
      </c>
      <c r="E17103" t="s">
        <v>169</v>
      </c>
      <c r="F17103" t="s">
        <v>199</v>
      </c>
      <c r="G17103">
        <v>6</v>
      </c>
      <c r="H17103" s="4" t="str">
        <f t="shared" si="534"/>
        <v>J062.A6</v>
      </c>
      <c r="I17103" s="4" t="str">
        <f t="shared" si="535"/>
        <v>DGND</v>
      </c>
    </row>
    <row r="17104" spans="1:9">
      <c r="A17104" t="s">
        <v>261</v>
      </c>
      <c r="B17104" t="s">
        <v>8247</v>
      </c>
      <c r="C17104" t="s">
        <v>8250</v>
      </c>
      <c r="D17104">
        <v>6</v>
      </c>
      <c r="E17104" t="s">
        <v>1188</v>
      </c>
      <c r="F17104" t="s">
        <v>217</v>
      </c>
      <c r="G17104">
        <v>6</v>
      </c>
      <c r="H17104" s="4" t="str">
        <f t="shared" si="534"/>
        <v>J062.B6</v>
      </c>
      <c r="I17104" s="4" t="str">
        <f t="shared" si="535"/>
        <v>CH443</v>
      </c>
    </row>
    <row r="17105" spans="1:9">
      <c r="A17105" t="s">
        <v>261</v>
      </c>
      <c r="B17105" t="s">
        <v>8247</v>
      </c>
      <c r="C17105" t="s">
        <v>8250</v>
      </c>
      <c r="D17105">
        <v>6</v>
      </c>
      <c r="E17105" t="s">
        <v>169</v>
      </c>
      <c r="F17105" t="s">
        <v>248</v>
      </c>
      <c r="G17105">
        <v>6</v>
      </c>
      <c r="H17105" s="4" t="str">
        <f t="shared" si="534"/>
        <v>J062.C6</v>
      </c>
      <c r="I17105" s="4" t="str">
        <f t="shared" si="535"/>
        <v>DGND</v>
      </c>
    </row>
    <row r="17106" spans="1:9">
      <c r="A17106" t="s">
        <v>261</v>
      </c>
      <c r="B17106" t="s">
        <v>8247</v>
      </c>
      <c r="C17106" t="s">
        <v>8250</v>
      </c>
      <c r="D17106">
        <v>7</v>
      </c>
      <c r="E17106" t="s">
        <v>1190</v>
      </c>
      <c r="F17106" t="s">
        <v>249</v>
      </c>
      <c r="G17106">
        <v>7</v>
      </c>
      <c r="H17106" s="4" t="str">
        <f t="shared" si="534"/>
        <v>J062.C7</v>
      </c>
      <c r="I17106" s="4" t="str">
        <f t="shared" si="535"/>
        <v>CH442</v>
      </c>
    </row>
    <row r="17107" spans="1:9">
      <c r="A17107" t="s">
        <v>261</v>
      </c>
      <c r="B17107" t="s">
        <v>8247</v>
      </c>
      <c r="C17107" t="s">
        <v>8250</v>
      </c>
      <c r="D17107">
        <v>7</v>
      </c>
      <c r="E17107" t="s">
        <v>169</v>
      </c>
      <c r="F17107" t="s">
        <v>435</v>
      </c>
      <c r="G17107">
        <v>7</v>
      </c>
      <c r="H17107" s="4" t="str">
        <f t="shared" si="534"/>
        <v>J062.D7</v>
      </c>
      <c r="I17107" s="4" t="str">
        <f t="shared" si="535"/>
        <v>DGND</v>
      </c>
    </row>
    <row r="17108" spans="1:9">
      <c r="A17108" t="s">
        <v>261</v>
      </c>
      <c r="B17108" t="s">
        <v>8247</v>
      </c>
      <c r="C17108" t="s">
        <v>8250</v>
      </c>
      <c r="D17108">
        <v>7</v>
      </c>
      <c r="E17108" t="s">
        <v>1189</v>
      </c>
      <c r="F17108" t="s">
        <v>200</v>
      </c>
      <c r="G17108">
        <v>7</v>
      </c>
      <c r="H17108" s="4" t="str">
        <f t="shared" si="534"/>
        <v>J062.A7</v>
      </c>
      <c r="I17108" s="4" t="str">
        <f t="shared" si="535"/>
        <v>CH441</v>
      </c>
    </row>
    <row r="17109" spans="1:9">
      <c r="A17109" t="s">
        <v>261</v>
      </c>
      <c r="B17109" t="s">
        <v>8247</v>
      </c>
      <c r="C17109" t="s">
        <v>8250</v>
      </c>
      <c r="D17109">
        <v>7</v>
      </c>
      <c r="E17109" t="s">
        <v>169</v>
      </c>
      <c r="F17109" t="s">
        <v>218</v>
      </c>
      <c r="G17109">
        <v>7</v>
      </c>
      <c r="H17109" s="4" t="str">
        <f t="shared" si="534"/>
        <v>J062.B7</v>
      </c>
      <c r="I17109" s="4" t="str">
        <f t="shared" si="535"/>
        <v>DGND</v>
      </c>
    </row>
    <row r="17110" spans="1:9">
      <c r="A17110" t="s">
        <v>261</v>
      </c>
      <c r="B17110" t="s">
        <v>8247</v>
      </c>
      <c r="C17110" t="s">
        <v>8250</v>
      </c>
      <c r="D17110">
        <v>8</v>
      </c>
      <c r="E17110" t="s">
        <v>169</v>
      </c>
      <c r="F17110" t="s">
        <v>201</v>
      </c>
      <c r="G17110">
        <v>8</v>
      </c>
      <c r="H17110" s="4" t="str">
        <f t="shared" si="534"/>
        <v>J062.A8</v>
      </c>
      <c r="I17110" s="4" t="str">
        <f t="shared" si="535"/>
        <v>DGND</v>
      </c>
    </row>
    <row r="17111" spans="1:9">
      <c r="A17111" t="s">
        <v>261</v>
      </c>
      <c r="B17111" t="s">
        <v>8247</v>
      </c>
      <c r="C17111" t="s">
        <v>8250</v>
      </c>
      <c r="D17111">
        <v>8</v>
      </c>
      <c r="F17111" t="s">
        <v>456</v>
      </c>
      <c r="G17111">
        <v>8</v>
      </c>
      <c r="H17111" s="4" t="str">
        <f t="shared" si="534"/>
        <v>J062.D8</v>
      </c>
      <c r="I17111" s="4">
        <f t="shared" si="535"/>
        <v>0</v>
      </c>
    </row>
    <row r="17112" spans="1:9">
      <c r="A17112" t="s">
        <v>261</v>
      </c>
      <c r="B17112" t="s">
        <v>8247</v>
      </c>
      <c r="C17112" t="s">
        <v>8250</v>
      </c>
      <c r="D17112">
        <v>8</v>
      </c>
      <c r="E17112" t="s">
        <v>169</v>
      </c>
      <c r="F17112" t="s">
        <v>250</v>
      </c>
      <c r="G17112">
        <v>8</v>
      </c>
      <c r="H17112" s="4" t="str">
        <f t="shared" si="534"/>
        <v>J062.C8</v>
      </c>
      <c r="I17112" s="4" t="str">
        <f t="shared" si="535"/>
        <v>DGND</v>
      </c>
    </row>
    <row r="17113" spans="1:9">
      <c r="A17113" t="s">
        <v>261</v>
      </c>
      <c r="B17113" t="s">
        <v>8247</v>
      </c>
      <c r="C17113" t="s">
        <v>8250</v>
      </c>
      <c r="D17113">
        <v>8</v>
      </c>
      <c r="E17113" t="s">
        <v>1191</v>
      </c>
      <c r="F17113" t="s">
        <v>219</v>
      </c>
      <c r="G17113">
        <v>8</v>
      </c>
      <c r="H17113" s="4" t="str">
        <f t="shared" si="534"/>
        <v>J062.B8</v>
      </c>
      <c r="I17113" s="4" t="str">
        <f t="shared" si="535"/>
        <v>CH440</v>
      </c>
    </row>
    <row r="17114" spans="1:9">
      <c r="A17114" t="s">
        <v>261</v>
      </c>
      <c r="B17114" t="s">
        <v>8247</v>
      </c>
      <c r="C17114" t="s">
        <v>8250</v>
      </c>
      <c r="D17114">
        <v>9</v>
      </c>
      <c r="E17114" t="s">
        <v>1193</v>
      </c>
      <c r="F17114" t="s">
        <v>202</v>
      </c>
      <c r="G17114">
        <v>9</v>
      </c>
      <c r="H17114" s="4" t="str">
        <f t="shared" si="534"/>
        <v>J062.A9</v>
      </c>
      <c r="I17114" s="4" t="str">
        <f t="shared" si="535"/>
        <v>CH438</v>
      </c>
    </row>
    <row r="17115" spans="1:9">
      <c r="A17115" t="s">
        <v>261</v>
      </c>
      <c r="B17115" t="s">
        <v>8247</v>
      </c>
      <c r="C17115" t="s">
        <v>8250</v>
      </c>
      <c r="D17115">
        <v>9</v>
      </c>
      <c r="E17115" t="s">
        <v>1192</v>
      </c>
      <c r="F17115" t="s">
        <v>251</v>
      </c>
      <c r="G17115">
        <v>9</v>
      </c>
      <c r="H17115" s="4" t="str">
        <f t="shared" si="534"/>
        <v>J062.C9</v>
      </c>
      <c r="I17115" s="4" t="str">
        <f t="shared" si="535"/>
        <v>CH439</v>
      </c>
    </row>
    <row r="17116" spans="1:9">
      <c r="A17116" t="s">
        <v>261</v>
      </c>
      <c r="B17116" t="s">
        <v>8247</v>
      </c>
      <c r="C17116" t="s">
        <v>8250</v>
      </c>
      <c r="D17116">
        <v>9</v>
      </c>
      <c r="E17116" t="s">
        <v>169</v>
      </c>
      <c r="F17116" t="s">
        <v>220</v>
      </c>
      <c r="G17116">
        <v>9</v>
      </c>
      <c r="H17116" s="4" t="str">
        <f t="shared" si="534"/>
        <v>J062.B9</v>
      </c>
      <c r="I17116" s="4" t="str">
        <f t="shared" si="535"/>
        <v>DGND</v>
      </c>
    </row>
    <row r="17117" spans="1:9">
      <c r="A17117" t="s">
        <v>261</v>
      </c>
      <c r="B17117" t="s">
        <v>8247</v>
      </c>
      <c r="C17117" t="s">
        <v>8250</v>
      </c>
      <c r="D17117">
        <v>9</v>
      </c>
      <c r="F17117" t="s">
        <v>405</v>
      </c>
      <c r="G17117">
        <v>9</v>
      </c>
      <c r="H17117" s="4" t="str">
        <f t="shared" si="534"/>
        <v>J062.D9</v>
      </c>
      <c r="I17117" s="4">
        <f t="shared" si="535"/>
        <v>0</v>
      </c>
    </row>
    <row r="17118" spans="1:9">
      <c r="A17118" t="s">
        <v>261</v>
      </c>
      <c r="B17118" t="s">
        <v>8247</v>
      </c>
      <c r="C17118" t="s">
        <v>8250</v>
      </c>
      <c r="D17118">
        <v>10</v>
      </c>
      <c r="E17118" t="s">
        <v>169</v>
      </c>
      <c r="F17118" t="s">
        <v>252</v>
      </c>
      <c r="G17118">
        <v>10</v>
      </c>
      <c r="H17118" s="4" t="str">
        <f t="shared" si="534"/>
        <v>J062.C10</v>
      </c>
      <c r="I17118" s="4" t="str">
        <f t="shared" si="535"/>
        <v>DGND</v>
      </c>
    </row>
    <row r="17119" spans="1:9">
      <c r="A17119" t="s">
        <v>261</v>
      </c>
      <c r="B17119" t="s">
        <v>8247</v>
      </c>
      <c r="C17119" t="s">
        <v>8250</v>
      </c>
      <c r="D17119">
        <v>10</v>
      </c>
      <c r="E17119" t="s">
        <v>169</v>
      </c>
      <c r="F17119" t="s">
        <v>203</v>
      </c>
      <c r="G17119">
        <v>10</v>
      </c>
      <c r="H17119" s="4" t="str">
        <f t="shared" si="534"/>
        <v>J062.A10</v>
      </c>
      <c r="I17119" s="4" t="str">
        <f t="shared" si="535"/>
        <v>DGND</v>
      </c>
    </row>
    <row r="17120" spans="1:9">
      <c r="A17120" t="s">
        <v>261</v>
      </c>
      <c r="B17120" t="s">
        <v>8247</v>
      </c>
      <c r="C17120" t="s">
        <v>8250</v>
      </c>
      <c r="D17120">
        <v>10</v>
      </c>
      <c r="E17120" t="s">
        <v>1194</v>
      </c>
      <c r="F17120" t="s">
        <v>221</v>
      </c>
      <c r="G17120">
        <v>10</v>
      </c>
      <c r="H17120" s="4" t="str">
        <f t="shared" si="534"/>
        <v>J062.B10</v>
      </c>
      <c r="I17120" s="4" t="str">
        <f t="shared" si="535"/>
        <v>CH437</v>
      </c>
    </row>
    <row r="17121" spans="1:9">
      <c r="A17121" t="s">
        <v>261</v>
      </c>
      <c r="B17121" t="s">
        <v>8247</v>
      </c>
      <c r="C17121" t="s">
        <v>8250</v>
      </c>
      <c r="D17121">
        <v>10</v>
      </c>
      <c r="F17121" t="s">
        <v>437</v>
      </c>
      <c r="G17121">
        <v>10</v>
      </c>
      <c r="H17121" s="4" t="str">
        <f t="shared" si="534"/>
        <v>J062.D10</v>
      </c>
      <c r="I17121" s="4">
        <f t="shared" si="535"/>
        <v>0</v>
      </c>
    </row>
    <row r="17122" spans="1:9">
      <c r="A17122" t="s">
        <v>261</v>
      </c>
      <c r="B17122" t="s">
        <v>8247</v>
      </c>
      <c r="C17122" t="s">
        <v>8250</v>
      </c>
      <c r="D17122">
        <v>11</v>
      </c>
      <c r="E17122" t="s">
        <v>1196</v>
      </c>
      <c r="F17122" t="s">
        <v>253</v>
      </c>
      <c r="G17122">
        <v>11</v>
      </c>
      <c r="H17122" s="4" t="str">
        <f t="shared" si="534"/>
        <v>J062.C11</v>
      </c>
      <c r="I17122" s="4" t="str">
        <f t="shared" si="535"/>
        <v>CH436</v>
      </c>
    </row>
    <row r="17123" spans="1:9">
      <c r="A17123" t="s">
        <v>261</v>
      </c>
      <c r="B17123" t="s">
        <v>8247</v>
      </c>
      <c r="C17123" t="s">
        <v>8250</v>
      </c>
      <c r="D17123">
        <v>11</v>
      </c>
      <c r="E17123" t="s">
        <v>1195</v>
      </c>
      <c r="F17123" t="s">
        <v>204</v>
      </c>
      <c r="G17123">
        <v>11</v>
      </c>
      <c r="H17123" s="4" t="str">
        <f t="shared" si="534"/>
        <v>J062.A11</v>
      </c>
      <c r="I17123" s="4" t="str">
        <f t="shared" si="535"/>
        <v>CH435</v>
      </c>
    </row>
    <row r="17124" spans="1:9">
      <c r="A17124" t="s">
        <v>261</v>
      </c>
      <c r="B17124" t="s">
        <v>8247</v>
      </c>
      <c r="C17124" t="s">
        <v>8250</v>
      </c>
      <c r="D17124">
        <v>11</v>
      </c>
      <c r="F17124" t="s">
        <v>351</v>
      </c>
      <c r="G17124">
        <v>11</v>
      </c>
      <c r="H17124" s="4" t="str">
        <f t="shared" si="534"/>
        <v>J062.D11</v>
      </c>
      <c r="I17124" s="4">
        <f t="shared" si="535"/>
        <v>0</v>
      </c>
    </row>
    <row r="17125" spans="1:9">
      <c r="A17125" t="s">
        <v>261</v>
      </c>
      <c r="B17125" t="s">
        <v>8247</v>
      </c>
      <c r="C17125" t="s">
        <v>8250</v>
      </c>
      <c r="D17125">
        <v>11</v>
      </c>
      <c r="E17125" t="s">
        <v>169</v>
      </c>
      <c r="F17125" t="s">
        <v>222</v>
      </c>
      <c r="G17125">
        <v>11</v>
      </c>
      <c r="H17125" s="4" t="str">
        <f t="shared" si="534"/>
        <v>J062.B11</v>
      </c>
      <c r="I17125" s="4" t="str">
        <f t="shared" si="535"/>
        <v>DGND</v>
      </c>
    </row>
    <row r="17126" spans="1:9">
      <c r="A17126" t="s">
        <v>261</v>
      </c>
      <c r="B17126" t="s">
        <v>8247</v>
      </c>
      <c r="C17126" t="s">
        <v>8250</v>
      </c>
      <c r="D17126">
        <v>12</v>
      </c>
      <c r="E17126" t="s">
        <v>1197</v>
      </c>
      <c r="F17126" t="s">
        <v>223</v>
      </c>
      <c r="G17126">
        <v>12</v>
      </c>
      <c r="H17126" s="4" t="str">
        <f t="shared" si="534"/>
        <v>J062.B12</v>
      </c>
      <c r="I17126" s="4" t="str">
        <f t="shared" si="535"/>
        <v>CH434</v>
      </c>
    </row>
    <row r="17127" spans="1:9">
      <c r="A17127" t="s">
        <v>261</v>
      </c>
      <c r="B17127" t="s">
        <v>8247</v>
      </c>
      <c r="C17127" t="s">
        <v>8250</v>
      </c>
      <c r="D17127">
        <v>12</v>
      </c>
      <c r="E17127" t="s">
        <v>169</v>
      </c>
      <c r="F17127" t="s">
        <v>254</v>
      </c>
      <c r="G17127">
        <v>12</v>
      </c>
      <c r="H17127" s="4" t="str">
        <f t="shared" si="534"/>
        <v>J062.C12</v>
      </c>
      <c r="I17127" s="4" t="str">
        <f t="shared" si="535"/>
        <v>DGND</v>
      </c>
    </row>
    <row r="17128" spans="1:9">
      <c r="A17128" t="s">
        <v>261</v>
      </c>
      <c r="B17128" t="s">
        <v>8247</v>
      </c>
      <c r="C17128" t="s">
        <v>8250</v>
      </c>
      <c r="D17128">
        <v>12</v>
      </c>
      <c r="E17128" t="s">
        <v>169</v>
      </c>
      <c r="F17128" t="s">
        <v>205</v>
      </c>
      <c r="G17128">
        <v>12</v>
      </c>
      <c r="H17128" s="4" t="str">
        <f t="shared" si="534"/>
        <v>J062.A12</v>
      </c>
      <c r="I17128" s="4" t="str">
        <f t="shared" si="535"/>
        <v>DGND</v>
      </c>
    </row>
    <row r="17129" spans="1:9">
      <c r="A17129" t="s">
        <v>261</v>
      </c>
      <c r="B17129" t="s">
        <v>8247</v>
      </c>
      <c r="C17129" t="s">
        <v>8250</v>
      </c>
      <c r="D17129">
        <v>12</v>
      </c>
      <c r="F17129" t="s">
        <v>325</v>
      </c>
      <c r="G17129">
        <v>12</v>
      </c>
      <c r="H17129" s="4" t="str">
        <f t="shared" si="534"/>
        <v>J062.D12</v>
      </c>
      <c r="I17129" s="4">
        <f t="shared" si="535"/>
        <v>0</v>
      </c>
    </row>
    <row r="17130" spans="1:9">
      <c r="A17130" t="s">
        <v>261</v>
      </c>
      <c r="B17130" t="s">
        <v>8247</v>
      </c>
      <c r="C17130" t="s">
        <v>8250</v>
      </c>
      <c r="D17130">
        <v>13</v>
      </c>
      <c r="E17130" t="s">
        <v>169</v>
      </c>
      <c r="F17130" t="s">
        <v>224</v>
      </c>
      <c r="G17130">
        <v>13</v>
      </c>
      <c r="H17130" s="4" t="str">
        <f t="shared" si="534"/>
        <v>J062.B13</v>
      </c>
      <c r="I17130" s="4" t="str">
        <f t="shared" si="535"/>
        <v>DGND</v>
      </c>
    </row>
    <row r="17131" spans="1:9">
      <c r="A17131" t="s">
        <v>261</v>
      </c>
      <c r="B17131" t="s">
        <v>8247</v>
      </c>
      <c r="C17131" t="s">
        <v>8250</v>
      </c>
      <c r="D17131">
        <v>13</v>
      </c>
      <c r="E17131" t="s">
        <v>1199</v>
      </c>
      <c r="F17131" t="s">
        <v>255</v>
      </c>
      <c r="G17131">
        <v>13</v>
      </c>
      <c r="H17131" s="4" t="str">
        <f t="shared" si="534"/>
        <v>J062.C13</v>
      </c>
      <c r="I17131" s="4" t="str">
        <f t="shared" si="535"/>
        <v>CH433</v>
      </c>
    </row>
    <row r="17132" spans="1:9">
      <c r="A17132" t="s">
        <v>261</v>
      </c>
      <c r="B17132" t="s">
        <v>8247</v>
      </c>
      <c r="C17132" t="s">
        <v>8250</v>
      </c>
      <c r="D17132">
        <v>13</v>
      </c>
      <c r="E17132" t="s">
        <v>1198</v>
      </c>
      <c r="F17132" t="s">
        <v>206</v>
      </c>
      <c r="G17132">
        <v>13</v>
      </c>
      <c r="H17132" s="4" t="str">
        <f t="shared" si="534"/>
        <v>J062.A13</v>
      </c>
      <c r="I17132" s="4" t="str">
        <f t="shared" si="535"/>
        <v>CH432</v>
      </c>
    </row>
    <row r="17133" spans="1:9">
      <c r="A17133" t="s">
        <v>261</v>
      </c>
      <c r="B17133" t="s">
        <v>8247</v>
      </c>
      <c r="C17133" t="s">
        <v>8250</v>
      </c>
      <c r="D17133">
        <v>13</v>
      </c>
      <c r="F17133" t="s">
        <v>313</v>
      </c>
      <c r="G17133">
        <v>13</v>
      </c>
      <c r="H17133" s="4" t="str">
        <f t="shared" si="534"/>
        <v>J062.D13</v>
      </c>
      <c r="I17133" s="4">
        <f t="shared" si="535"/>
        <v>0</v>
      </c>
    </row>
    <row r="17134" spans="1:9">
      <c r="A17134" t="s">
        <v>261</v>
      </c>
      <c r="B17134" t="s">
        <v>8247</v>
      </c>
      <c r="C17134" t="s">
        <v>8250</v>
      </c>
      <c r="D17134">
        <v>14</v>
      </c>
      <c r="E17134" t="s">
        <v>169</v>
      </c>
      <c r="F17134" t="s">
        <v>207</v>
      </c>
      <c r="G17134">
        <v>14</v>
      </c>
      <c r="H17134" s="4" t="str">
        <f t="shared" si="534"/>
        <v>J062.A14</v>
      </c>
      <c r="I17134" s="4" t="str">
        <f t="shared" si="535"/>
        <v>DGND</v>
      </c>
    </row>
    <row r="17135" spans="1:9">
      <c r="A17135" t="s">
        <v>261</v>
      </c>
      <c r="B17135" t="s">
        <v>8247</v>
      </c>
      <c r="C17135" t="s">
        <v>8250</v>
      </c>
      <c r="D17135">
        <v>14</v>
      </c>
      <c r="E17135" t="s">
        <v>1200</v>
      </c>
      <c r="F17135" t="s">
        <v>225</v>
      </c>
      <c r="G17135">
        <v>14</v>
      </c>
      <c r="H17135" s="4" t="str">
        <f t="shared" si="534"/>
        <v>J062.B14</v>
      </c>
      <c r="I17135" s="4" t="str">
        <f t="shared" si="535"/>
        <v>CH431</v>
      </c>
    </row>
    <row r="17136" spans="1:9">
      <c r="A17136" t="s">
        <v>261</v>
      </c>
      <c r="B17136" t="s">
        <v>8247</v>
      </c>
      <c r="C17136" t="s">
        <v>8250</v>
      </c>
      <c r="D17136">
        <v>14</v>
      </c>
      <c r="E17136" t="s">
        <v>169</v>
      </c>
      <c r="F17136" t="s">
        <v>7674</v>
      </c>
      <c r="G17136">
        <v>14</v>
      </c>
      <c r="H17136" s="4" t="str">
        <f t="shared" si="534"/>
        <v>J062.C14</v>
      </c>
      <c r="I17136" s="4" t="str">
        <f t="shared" si="535"/>
        <v>DGND</v>
      </c>
    </row>
    <row r="17137" spans="1:9">
      <c r="A17137" t="s">
        <v>261</v>
      </c>
      <c r="B17137" t="s">
        <v>8247</v>
      </c>
      <c r="C17137" t="s">
        <v>8250</v>
      </c>
      <c r="D17137">
        <v>14</v>
      </c>
      <c r="F17137" t="s">
        <v>457</v>
      </c>
      <c r="G17137">
        <v>14</v>
      </c>
      <c r="H17137" s="4" t="str">
        <f t="shared" si="534"/>
        <v>J062.D14</v>
      </c>
      <c r="I17137" s="4">
        <f t="shared" si="535"/>
        <v>0</v>
      </c>
    </row>
    <row r="17138" spans="1:9">
      <c r="A17138" t="s">
        <v>261</v>
      </c>
      <c r="B17138" t="s">
        <v>8247</v>
      </c>
      <c r="C17138" t="s">
        <v>8250</v>
      </c>
      <c r="D17138">
        <v>15</v>
      </c>
      <c r="F17138" t="s">
        <v>907</v>
      </c>
      <c r="G17138">
        <v>15</v>
      </c>
      <c r="H17138" s="4" t="str">
        <f t="shared" si="534"/>
        <v>J062.D15</v>
      </c>
      <c r="I17138" s="4">
        <f t="shared" si="535"/>
        <v>0</v>
      </c>
    </row>
    <row r="17139" spans="1:9">
      <c r="A17139" t="s">
        <v>261</v>
      </c>
      <c r="B17139" t="s">
        <v>8247</v>
      </c>
      <c r="C17139" t="s">
        <v>8250</v>
      </c>
      <c r="D17139">
        <v>15</v>
      </c>
      <c r="E17139" t="s">
        <v>1202</v>
      </c>
      <c r="F17139" t="s">
        <v>208</v>
      </c>
      <c r="G17139">
        <v>15</v>
      </c>
      <c r="H17139" s="4" t="str">
        <f t="shared" si="534"/>
        <v>J062.A15</v>
      </c>
      <c r="I17139" s="4" t="str">
        <f t="shared" si="535"/>
        <v>CH429</v>
      </c>
    </row>
    <row r="17140" spans="1:9">
      <c r="A17140" t="s">
        <v>261</v>
      </c>
      <c r="B17140" t="s">
        <v>8247</v>
      </c>
      <c r="C17140" t="s">
        <v>8250</v>
      </c>
      <c r="D17140">
        <v>15</v>
      </c>
      <c r="E17140" t="s">
        <v>169</v>
      </c>
      <c r="F17140" t="s">
        <v>226</v>
      </c>
      <c r="G17140">
        <v>15</v>
      </c>
      <c r="H17140" s="4" t="str">
        <f t="shared" si="534"/>
        <v>J062.B15</v>
      </c>
      <c r="I17140" s="4" t="str">
        <f t="shared" si="535"/>
        <v>DGND</v>
      </c>
    </row>
    <row r="17141" spans="1:9">
      <c r="A17141" t="s">
        <v>261</v>
      </c>
      <c r="B17141" t="s">
        <v>8247</v>
      </c>
      <c r="C17141" t="s">
        <v>8250</v>
      </c>
      <c r="D17141">
        <v>15</v>
      </c>
      <c r="E17141" t="s">
        <v>1201</v>
      </c>
      <c r="F17141" t="s">
        <v>256</v>
      </c>
      <c r="G17141">
        <v>15</v>
      </c>
      <c r="H17141" s="4" t="str">
        <f t="shared" si="534"/>
        <v>J062.C15</v>
      </c>
      <c r="I17141" s="4" t="str">
        <f t="shared" si="535"/>
        <v>CH430</v>
      </c>
    </row>
    <row r="17142" spans="1:9">
      <c r="A17142" t="s">
        <v>261</v>
      </c>
      <c r="B17142" t="s">
        <v>8247</v>
      </c>
      <c r="C17142" t="s">
        <v>8250</v>
      </c>
      <c r="D17142">
        <v>16</v>
      </c>
      <c r="E17142" t="s">
        <v>169</v>
      </c>
      <c r="F17142" t="s">
        <v>257</v>
      </c>
      <c r="G17142">
        <v>16</v>
      </c>
      <c r="H17142" s="4" t="str">
        <f t="shared" si="534"/>
        <v>J062.C16</v>
      </c>
      <c r="I17142" s="4" t="str">
        <f t="shared" si="535"/>
        <v>DGND</v>
      </c>
    </row>
    <row r="17143" spans="1:9">
      <c r="A17143" t="s">
        <v>261</v>
      </c>
      <c r="B17143" t="s">
        <v>8247</v>
      </c>
      <c r="C17143" t="s">
        <v>8250</v>
      </c>
      <c r="D17143">
        <v>16</v>
      </c>
      <c r="E17143" t="s">
        <v>1203</v>
      </c>
      <c r="F17143" t="s">
        <v>227</v>
      </c>
      <c r="G17143">
        <v>16</v>
      </c>
      <c r="H17143" s="4" t="str">
        <f t="shared" si="534"/>
        <v>J062.B16</v>
      </c>
      <c r="I17143" s="4" t="str">
        <f t="shared" si="535"/>
        <v>CH428</v>
      </c>
    </row>
    <row r="17144" spans="1:9">
      <c r="A17144" t="s">
        <v>261</v>
      </c>
      <c r="B17144" t="s">
        <v>8247</v>
      </c>
      <c r="C17144" t="s">
        <v>8250</v>
      </c>
      <c r="D17144">
        <v>16</v>
      </c>
      <c r="F17144" t="s">
        <v>449</v>
      </c>
      <c r="G17144">
        <v>16</v>
      </c>
      <c r="H17144" s="4" t="str">
        <f t="shared" si="534"/>
        <v>J062.D16</v>
      </c>
      <c r="I17144" s="4">
        <f t="shared" si="535"/>
        <v>0</v>
      </c>
    </row>
    <row r="17145" spans="1:9">
      <c r="A17145" t="s">
        <v>261</v>
      </c>
      <c r="B17145" t="s">
        <v>8247</v>
      </c>
      <c r="C17145" t="s">
        <v>8250</v>
      </c>
      <c r="D17145">
        <v>16</v>
      </c>
      <c r="E17145" t="s">
        <v>169</v>
      </c>
      <c r="F17145" t="s">
        <v>209</v>
      </c>
      <c r="G17145">
        <v>16</v>
      </c>
      <c r="H17145" s="4" t="str">
        <f t="shared" si="534"/>
        <v>J062.A16</v>
      </c>
      <c r="I17145" s="4" t="str">
        <f t="shared" si="535"/>
        <v>DGND</v>
      </c>
    </row>
    <row r="17146" spans="1:9">
      <c r="A17146" t="s">
        <v>261</v>
      </c>
      <c r="B17146" t="s">
        <v>8247</v>
      </c>
      <c r="C17146" t="s">
        <v>8250</v>
      </c>
      <c r="D17146">
        <v>17</v>
      </c>
      <c r="E17146" t="s">
        <v>169</v>
      </c>
      <c r="F17146" t="s">
        <v>228</v>
      </c>
      <c r="G17146">
        <v>17</v>
      </c>
      <c r="H17146" s="4" t="str">
        <f t="shared" si="534"/>
        <v>J062.B17</v>
      </c>
      <c r="I17146" s="4" t="str">
        <f t="shared" si="535"/>
        <v>DGND</v>
      </c>
    </row>
    <row r="17147" spans="1:9">
      <c r="A17147" t="s">
        <v>261</v>
      </c>
      <c r="B17147" t="s">
        <v>8247</v>
      </c>
      <c r="C17147" t="s">
        <v>8250</v>
      </c>
      <c r="D17147">
        <v>17</v>
      </c>
      <c r="E17147" t="s">
        <v>1205</v>
      </c>
      <c r="F17147" t="s">
        <v>7679</v>
      </c>
      <c r="G17147">
        <v>17</v>
      </c>
      <c r="H17147" s="4" t="str">
        <f t="shared" si="534"/>
        <v>J062.C17</v>
      </c>
      <c r="I17147" s="4" t="str">
        <f t="shared" si="535"/>
        <v>CH427</v>
      </c>
    </row>
    <row r="17148" spans="1:9">
      <c r="A17148" t="s">
        <v>261</v>
      </c>
      <c r="B17148" t="s">
        <v>8247</v>
      </c>
      <c r="C17148" t="s">
        <v>8250</v>
      </c>
      <c r="D17148">
        <v>17</v>
      </c>
      <c r="E17148" t="s">
        <v>1204</v>
      </c>
      <c r="F17148" t="s">
        <v>210</v>
      </c>
      <c r="G17148">
        <v>17</v>
      </c>
      <c r="H17148" s="4" t="str">
        <f t="shared" si="534"/>
        <v>J062.A17</v>
      </c>
      <c r="I17148" s="4" t="str">
        <f t="shared" si="535"/>
        <v>CH426</v>
      </c>
    </row>
    <row r="17149" spans="1:9">
      <c r="A17149" t="s">
        <v>261</v>
      </c>
      <c r="B17149" t="s">
        <v>8247</v>
      </c>
      <c r="C17149" t="s">
        <v>8250</v>
      </c>
      <c r="D17149">
        <v>17</v>
      </c>
      <c r="F17149" t="s">
        <v>7677</v>
      </c>
      <c r="G17149">
        <v>17</v>
      </c>
      <c r="H17149" s="4" t="str">
        <f t="shared" si="534"/>
        <v>J062.D17</v>
      </c>
      <c r="I17149" s="4">
        <f t="shared" si="535"/>
        <v>0</v>
      </c>
    </row>
    <row r="17150" spans="1:9">
      <c r="A17150" t="s">
        <v>261</v>
      </c>
      <c r="B17150" t="s">
        <v>8247</v>
      </c>
      <c r="C17150" t="s">
        <v>8250</v>
      </c>
      <c r="D17150">
        <v>18</v>
      </c>
      <c r="E17150" t="s">
        <v>169</v>
      </c>
      <c r="F17150" t="s">
        <v>258</v>
      </c>
      <c r="G17150">
        <v>18</v>
      </c>
      <c r="H17150" s="4" t="str">
        <f t="shared" si="534"/>
        <v>J062.C18</v>
      </c>
      <c r="I17150" s="4" t="str">
        <f t="shared" si="535"/>
        <v>DGND</v>
      </c>
    </row>
    <row r="17151" spans="1:9">
      <c r="A17151" t="s">
        <v>261</v>
      </c>
      <c r="B17151" t="s">
        <v>8247</v>
      </c>
      <c r="C17151" t="s">
        <v>8250</v>
      </c>
      <c r="D17151">
        <v>18</v>
      </c>
      <c r="E17151" t="s">
        <v>169</v>
      </c>
      <c r="F17151" t="s">
        <v>211</v>
      </c>
      <c r="G17151">
        <v>18</v>
      </c>
      <c r="H17151" s="4" t="str">
        <f t="shared" si="534"/>
        <v>J062.A18</v>
      </c>
      <c r="I17151" s="4" t="str">
        <f t="shared" si="535"/>
        <v>DGND</v>
      </c>
    </row>
    <row r="17152" spans="1:9">
      <c r="A17152" t="s">
        <v>261</v>
      </c>
      <c r="B17152" t="s">
        <v>8247</v>
      </c>
      <c r="C17152" t="s">
        <v>8250</v>
      </c>
      <c r="D17152">
        <v>18</v>
      </c>
      <c r="E17152" t="s">
        <v>1206</v>
      </c>
      <c r="F17152" t="s">
        <v>229</v>
      </c>
      <c r="G17152">
        <v>18</v>
      </c>
      <c r="H17152" s="4" t="str">
        <f t="shared" si="534"/>
        <v>J062.B18</v>
      </c>
      <c r="I17152" s="4" t="str">
        <f t="shared" si="535"/>
        <v>CH425</v>
      </c>
    </row>
    <row r="17153" spans="1:9">
      <c r="A17153" t="s">
        <v>261</v>
      </c>
      <c r="B17153" t="s">
        <v>8247</v>
      </c>
      <c r="C17153" t="s">
        <v>8250</v>
      </c>
      <c r="D17153">
        <v>18</v>
      </c>
      <c r="F17153" t="s">
        <v>910</v>
      </c>
      <c r="G17153">
        <v>18</v>
      </c>
      <c r="H17153" s="4" t="str">
        <f t="shared" si="534"/>
        <v>J062.D18</v>
      </c>
      <c r="I17153" s="4">
        <f t="shared" si="535"/>
        <v>0</v>
      </c>
    </row>
    <row r="17154" spans="1:9">
      <c r="A17154" t="s">
        <v>261</v>
      </c>
      <c r="B17154" t="s">
        <v>8247</v>
      </c>
      <c r="C17154" t="s">
        <v>8250</v>
      </c>
      <c r="D17154">
        <v>19</v>
      </c>
      <c r="E17154" t="s">
        <v>169</v>
      </c>
      <c r="F17154" t="s">
        <v>230</v>
      </c>
      <c r="G17154">
        <v>19</v>
      </c>
      <c r="H17154" s="4" t="str">
        <f t="shared" ref="H17154:H17217" si="536">CONCATENATE(C17154,".",F17154)</f>
        <v>J062.B19</v>
      </c>
      <c r="I17154" s="4" t="str">
        <f t="shared" ref="I17154:I17217" si="537">E17154</f>
        <v>DGND</v>
      </c>
    </row>
    <row r="17155" spans="1:9">
      <c r="A17155" t="s">
        <v>261</v>
      </c>
      <c r="B17155" t="s">
        <v>8247</v>
      </c>
      <c r="C17155" t="s">
        <v>8250</v>
      </c>
      <c r="D17155">
        <v>19</v>
      </c>
      <c r="E17155" t="s">
        <v>1207</v>
      </c>
      <c r="F17155" t="s">
        <v>212</v>
      </c>
      <c r="G17155">
        <v>19</v>
      </c>
      <c r="H17155" s="4" t="str">
        <f t="shared" si="536"/>
        <v>J062.A19</v>
      </c>
      <c r="I17155" s="4" t="str">
        <f t="shared" si="537"/>
        <v>CH423</v>
      </c>
    </row>
    <row r="17156" spans="1:9">
      <c r="A17156" t="s">
        <v>261</v>
      </c>
      <c r="B17156" t="s">
        <v>8247</v>
      </c>
      <c r="C17156" t="s">
        <v>8250</v>
      </c>
      <c r="D17156">
        <v>19</v>
      </c>
      <c r="E17156" t="s">
        <v>1208</v>
      </c>
      <c r="F17156" t="s">
        <v>259</v>
      </c>
      <c r="G17156">
        <v>19</v>
      </c>
      <c r="H17156" s="4" t="str">
        <f t="shared" si="536"/>
        <v>J062.C19</v>
      </c>
      <c r="I17156" s="4" t="str">
        <f t="shared" si="537"/>
        <v>CH424</v>
      </c>
    </row>
    <row r="17157" spans="1:9">
      <c r="A17157" t="s">
        <v>261</v>
      </c>
      <c r="B17157" t="s">
        <v>8247</v>
      </c>
      <c r="C17157" t="s">
        <v>8250</v>
      </c>
      <c r="D17157">
        <v>19</v>
      </c>
      <c r="F17157" t="s">
        <v>912</v>
      </c>
      <c r="G17157">
        <v>19</v>
      </c>
      <c r="H17157" s="4" t="str">
        <f t="shared" si="536"/>
        <v>J062.D19</v>
      </c>
      <c r="I17157" s="4">
        <f t="shared" si="537"/>
        <v>0</v>
      </c>
    </row>
    <row r="17158" spans="1:9">
      <c r="A17158" t="s">
        <v>261</v>
      </c>
      <c r="B17158" t="s">
        <v>8247</v>
      </c>
      <c r="C17158" t="s">
        <v>8250</v>
      </c>
      <c r="D17158">
        <v>20</v>
      </c>
      <c r="E17158" t="s">
        <v>169</v>
      </c>
      <c r="F17158" t="s">
        <v>260</v>
      </c>
      <c r="G17158">
        <v>20</v>
      </c>
      <c r="H17158" s="4" t="str">
        <f t="shared" si="536"/>
        <v>J062.C20</v>
      </c>
      <c r="I17158" s="4" t="str">
        <f t="shared" si="537"/>
        <v>DGND</v>
      </c>
    </row>
    <row r="17159" spans="1:9">
      <c r="A17159" t="s">
        <v>261</v>
      </c>
      <c r="B17159" t="s">
        <v>8247</v>
      </c>
      <c r="C17159" t="s">
        <v>8250</v>
      </c>
      <c r="D17159">
        <v>20</v>
      </c>
      <c r="E17159" t="s">
        <v>1209</v>
      </c>
      <c r="F17159" t="s">
        <v>7683</v>
      </c>
      <c r="G17159">
        <v>20</v>
      </c>
      <c r="H17159" s="4" t="str">
        <f t="shared" si="536"/>
        <v>J062.B20</v>
      </c>
      <c r="I17159" s="4" t="str">
        <f t="shared" si="537"/>
        <v>CH422</v>
      </c>
    </row>
    <row r="17160" spans="1:9">
      <c r="A17160" t="s">
        <v>261</v>
      </c>
      <c r="B17160" t="s">
        <v>8247</v>
      </c>
      <c r="C17160" t="s">
        <v>8250</v>
      </c>
      <c r="D17160">
        <v>20</v>
      </c>
      <c r="F17160" t="s">
        <v>7684</v>
      </c>
      <c r="G17160">
        <v>20</v>
      </c>
      <c r="H17160" s="4" t="str">
        <f t="shared" si="536"/>
        <v>J062.D20</v>
      </c>
      <c r="I17160" s="4">
        <f t="shared" si="537"/>
        <v>0</v>
      </c>
    </row>
    <row r="17161" spans="1:9">
      <c r="A17161" t="s">
        <v>261</v>
      </c>
      <c r="B17161" t="s">
        <v>8247</v>
      </c>
      <c r="C17161" t="s">
        <v>8250</v>
      </c>
      <c r="D17161">
        <v>20</v>
      </c>
      <c r="E17161" t="s">
        <v>169</v>
      </c>
      <c r="F17161" t="s">
        <v>7682</v>
      </c>
      <c r="G17161">
        <v>20</v>
      </c>
      <c r="H17161" s="4" t="str">
        <f t="shared" si="536"/>
        <v>J062.A20</v>
      </c>
      <c r="I17161" s="4" t="str">
        <f t="shared" si="537"/>
        <v>DGND</v>
      </c>
    </row>
    <row r="17162" spans="1:9">
      <c r="A17162" t="s">
        <v>261</v>
      </c>
      <c r="B17162" t="s">
        <v>8247</v>
      </c>
      <c r="C17162" t="s">
        <v>8250</v>
      </c>
      <c r="D17162">
        <v>21</v>
      </c>
      <c r="E17162" t="s">
        <v>1211</v>
      </c>
      <c r="F17162" t="s">
        <v>7686</v>
      </c>
      <c r="G17162">
        <v>21</v>
      </c>
      <c r="H17162" s="4" t="str">
        <f t="shared" si="536"/>
        <v>J062.C21</v>
      </c>
      <c r="I17162" s="4" t="str">
        <f t="shared" si="537"/>
        <v>CH421</v>
      </c>
    </row>
    <row r="17163" spans="1:9">
      <c r="A17163" t="s">
        <v>261</v>
      </c>
      <c r="B17163" t="s">
        <v>8247</v>
      </c>
      <c r="C17163" t="s">
        <v>8250</v>
      </c>
      <c r="D17163">
        <v>21</v>
      </c>
      <c r="F17163" t="s">
        <v>7687</v>
      </c>
      <c r="G17163">
        <v>21</v>
      </c>
      <c r="H17163" s="4" t="str">
        <f t="shared" si="536"/>
        <v>J062.D21</v>
      </c>
      <c r="I17163" s="4">
        <f t="shared" si="537"/>
        <v>0</v>
      </c>
    </row>
    <row r="17164" spans="1:9">
      <c r="A17164" t="s">
        <v>261</v>
      </c>
      <c r="B17164" t="s">
        <v>8247</v>
      </c>
      <c r="C17164" t="s">
        <v>8250</v>
      </c>
      <c r="D17164">
        <v>21</v>
      </c>
      <c r="E17164" t="s">
        <v>169</v>
      </c>
      <c r="F17164" t="s">
        <v>7685</v>
      </c>
      <c r="G17164">
        <v>21</v>
      </c>
      <c r="H17164" s="4" t="str">
        <f t="shared" si="536"/>
        <v>J062.B21</v>
      </c>
      <c r="I17164" s="4" t="str">
        <f t="shared" si="537"/>
        <v>DGND</v>
      </c>
    </row>
    <row r="17165" spans="1:9">
      <c r="A17165" t="s">
        <v>261</v>
      </c>
      <c r="B17165" t="s">
        <v>8247</v>
      </c>
      <c r="C17165" t="s">
        <v>8250</v>
      </c>
      <c r="D17165">
        <v>21</v>
      </c>
      <c r="E17165" t="s">
        <v>1210</v>
      </c>
      <c r="F17165" t="s">
        <v>7688</v>
      </c>
      <c r="G17165">
        <v>21</v>
      </c>
      <c r="H17165" s="4" t="str">
        <f t="shared" si="536"/>
        <v>J062.A21</v>
      </c>
      <c r="I17165" s="4" t="str">
        <f t="shared" si="537"/>
        <v>CH420</v>
      </c>
    </row>
    <row r="17166" spans="1:9">
      <c r="A17166" t="s">
        <v>261</v>
      </c>
      <c r="B17166" t="s">
        <v>8247</v>
      </c>
      <c r="C17166" t="s">
        <v>8250</v>
      </c>
      <c r="D17166">
        <v>22</v>
      </c>
      <c r="F17166" t="s">
        <v>7690</v>
      </c>
      <c r="G17166">
        <v>22</v>
      </c>
      <c r="H17166" s="4" t="str">
        <f t="shared" si="536"/>
        <v>J062.D22</v>
      </c>
      <c r="I17166" s="4">
        <f t="shared" si="537"/>
        <v>0</v>
      </c>
    </row>
    <row r="17167" spans="1:9">
      <c r="A17167" t="s">
        <v>261</v>
      </c>
      <c r="B17167" t="s">
        <v>8247</v>
      </c>
      <c r="C17167" t="s">
        <v>8250</v>
      </c>
      <c r="D17167">
        <v>22</v>
      </c>
      <c r="E17167" t="s">
        <v>169</v>
      </c>
      <c r="F17167" t="s">
        <v>7691</v>
      </c>
      <c r="G17167">
        <v>22</v>
      </c>
      <c r="H17167" s="4" t="str">
        <f t="shared" si="536"/>
        <v>J062.C22</v>
      </c>
      <c r="I17167" s="4" t="str">
        <f t="shared" si="537"/>
        <v>DGND</v>
      </c>
    </row>
    <row r="17168" spans="1:9">
      <c r="A17168" t="s">
        <v>261</v>
      </c>
      <c r="B17168" t="s">
        <v>8247</v>
      </c>
      <c r="C17168" t="s">
        <v>8250</v>
      </c>
      <c r="D17168">
        <v>22</v>
      </c>
      <c r="E17168" t="s">
        <v>1212</v>
      </c>
      <c r="F17168" t="s">
        <v>7692</v>
      </c>
      <c r="G17168">
        <v>22</v>
      </c>
      <c r="H17168" s="4" t="str">
        <f t="shared" si="536"/>
        <v>J062.B22</v>
      </c>
      <c r="I17168" s="4" t="str">
        <f t="shared" si="537"/>
        <v>CH419</v>
      </c>
    </row>
    <row r="17169" spans="1:9">
      <c r="A17169" t="s">
        <v>261</v>
      </c>
      <c r="B17169" t="s">
        <v>8247</v>
      </c>
      <c r="C17169" t="s">
        <v>8250</v>
      </c>
      <c r="D17169">
        <v>22</v>
      </c>
      <c r="E17169" t="s">
        <v>169</v>
      </c>
      <c r="F17169" t="s">
        <v>7689</v>
      </c>
      <c r="G17169">
        <v>22</v>
      </c>
      <c r="H17169" s="4" t="str">
        <f t="shared" si="536"/>
        <v>J062.A22</v>
      </c>
      <c r="I17169" s="4" t="str">
        <f t="shared" si="537"/>
        <v>DGND</v>
      </c>
    </row>
    <row r="17170" spans="1:9">
      <c r="A17170" t="s">
        <v>261</v>
      </c>
      <c r="B17170" t="s">
        <v>8247</v>
      </c>
      <c r="C17170" t="s">
        <v>8250</v>
      </c>
      <c r="D17170">
        <v>23</v>
      </c>
      <c r="F17170" t="s">
        <v>7694</v>
      </c>
      <c r="G17170">
        <v>23</v>
      </c>
      <c r="H17170" s="4" t="str">
        <f t="shared" si="536"/>
        <v>J062.D23</v>
      </c>
      <c r="I17170" s="4">
        <f t="shared" si="537"/>
        <v>0</v>
      </c>
    </row>
    <row r="17171" spans="1:9">
      <c r="A17171" t="s">
        <v>261</v>
      </c>
      <c r="B17171" t="s">
        <v>8247</v>
      </c>
      <c r="C17171" t="s">
        <v>8250</v>
      </c>
      <c r="D17171">
        <v>23</v>
      </c>
      <c r="E17171" t="s">
        <v>169</v>
      </c>
      <c r="F17171" t="s">
        <v>7696</v>
      </c>
      <c r="G17171">
        <v>23</v>
      </c>
      <c r="H17171" s="4" t="str">
        <f t="shared" si="536"/>
        <v>J062.B23</v>
      </c>
      <c r="I17171" s="4" t="str">
        <f t="shared" si="537"/>
        <v>DGND</v>
      </c>
    </row>
    <row r="17172" spans="1:9">
      <c r="A17172" t="s">
        <v>261</v>
      </c>
      <c r="B17172" t="s">
        <v>8247</v>
      </c>
      <c r="C17172" t="s">
        <v>8250</v>
      </c>
      <c r="D17172">
        <v>23</v>
      </c>
      <c r="E17172" t="s">
        <v>1213</v>
      </c>
      <c r="F17172" t="s">
        <v>7695</v>
      </c>
      <c r="G17172">
        <v>23</v>
      </c>
      <c r="H17172" s="4" t="str">
        <f t="shared" si="536"/>
        <v>J062.A23</v>
      </c>
      <c r="I17172" s="4" t="str">
        <f t="shared" si="537"/>
        <v>CH417</v>
      </c>
    </row>
    <row r="17173" spans="1:9">
      <c r="A17173" t="s">
        <v>261</v>
      </c>
      <c r="B17173" t="s">
        <v>8247</v>
      </c>
      <c r="C17173" t="s">
        <v>8250</v>
      </c>
      <c r="D17173">
        <v>23</v>
      </c>
      <c r="E17173" t="s">
        <v>1214</v>
      </c>
      <c r="F17173" t="s">
        <v>7693</v>
      </c>
      <c r="G17173">
        <v>23</v>
      </c>
      <c r="H17173" s="4" t="str">
        <f t="shared" si="536"/>
        <v>J062.C23</v>
      </c>
      <c r="I17173" s="4" t="str">
        <f t="shared" si="537"/>
        <v>CH418</v>
      </c>
    </row>
    <row r="17174" spans="1:9">
      <c r="A17174" t="s">
        <v>261</v>
      </c>
      <c r="B17174" t="s">
        <v>8247</v>
      </c>
      <c r="C17174" t="s">
        <v>8250</v>
      </c>
      <c r="D17174">
        <v>24</v>
      </c>
      <c r="E17174" t="s">
        <v>169</v>
      </c>
      <c r="F17174" t="s">
        <v>7699</v>
      </c>
      <c r="G17174">
        <v>24</v>
      </c>
      <c r="H17174" s="4" t="str">
        <f t="shared" si="536"/>
        <v>J062.A24</v>
      </c>
      <c r="I17174" s="4" t="str">
        <f t="shared" si="537"/>
        <v>DGND</v>
      </c>
    </row>
    <row r="17175" spans="1:9">
      <c r="A17175" t="s">
        <v>261</v>
      </c>
      <c r="B17175" t="s">
        <v>8247</v>
      </c>
      <c r="C17175" t="s">
        <v>8250</v>
      </c>
      <c r="D17175">
        <v>24</v>
      </c>
      <c r="E17175" t="s">
        <v>169</v>
      </c>
      <c r="F17175" t="s">
        <v>7697</v>
      </c>
      <c r="G17175">
        <v>24</v>
      </c>
      <c r="H17175" s="4" t="str">
        <f t="shared" si="536"/>
        <v>J062.C24</v>
      </c>
      <c r="I17175" s="4" t="str">
        <f t="shared" si="537"/>
        <v>DGND</v>
      </c>
    </row>
    <row r="17176" spans="1:9">
      <c r="A17176" t="s">
        <v>261</v>
      </c>
      <c r="B17176" t="s">
        <v>8247</v>
      </c>
      <c r="C17176" t="s">
        <v>8250</v>
      </c>
      <c r="D17176">
        <v>24</v>
      </c>
      <c r="F17176" t="s">
        <v>7698</v>
      </c>
      <c r="G17176">
        <v>24</v>
      </c>
      <c r="H17176" s="4" t="str">
        <f t="shared" si="536"/>
        <v>J062.D24</v>
      </c>
      <c r="I17176" s="4">
        <f t="shared" si="537"/>
        <v>0</v>
      </c>
    </row>
    <row r="17177" spans="1:9">
      <c r="A17177" t="s">
        <v>261</v>
      </c>
      <c r="B17177" t="s">
        <v>8247</v>
      </c>
      <c r="C17177" t="s">
        <v>8250</v>
      </c>
      <c r="D17177">
        <v>24</v>
      </c>
      <c r="E17177" t="s">
        <v>1215</v>
      </c>
      <c r="F17177" t="s">
        <v>7700</v>
      </c>
      <c r="G17177">
        <v>24</v>
      </c>
      <c r="H17177" s="4" t="str">
        <f t="shared" si="536"/>
        <v>J062.B24</v>
      </c>
      <c r="I17177" s="4" t="str">
        <f t="shared" si="537"/>
        <v>CH416</v>
      </c>
    </row>
    <row r="17178" spans="1:9">
      <c r="A17178" t="s">
        <v>261</v>
      </c>
      <c r="B17178" t="s">
        <v>8251</v>
      </c>
      <c r="C17178" t="s">
        <v>8252</v>
      </c>
      <c r="D17178">
        <v>1</v>
      </c>
      <c r="E17178" t="s">
        <v>169</v>
      </c>
      <c r="F17178">
        <v>1</v>
      </c>
      <c r="G17178">
        <v>1</v>
      </c>
      <c r="H17178" s="4" t="str">
        <f t="shared" si="536"/>
        <v>DGS8.1</v>
      </c>
      <c r="I17178" s="4" t="str">
        <f t="shared" si="537"/>
        <v>DGND</v>
      </c>
    </row>
    <row r="17179" spans="1:9">
      <c r="A17179" t="s">
        <v>261</v>
      </c>
      <c r="B17179" t="s">
        <v>8251</v>
      </c>
      <c r="C17179" t="s">
        <v>8252</v>
      </c>
      <c r="D17179">
        <v>2</v>
      </c>
      <c r="E17179" t="s">
        <v>1216</v>
      </c>
      <c r="F17179">
        <v>2</v>
      </c>
      <c r="G17179">
        <v>2</v>
      </c>
      <c r="H17179" s="4" t="str">
        <f t="shared" si="536"/>
        <v>DGS8.2</v>
      </c>
      <c r="I17179" s="4" t="str">
        <f t="shared" si="537"/>
        <v>SL7_DGS</v>
      </c>
    </row>
    <row r="17180" spans="1:9">
      <c r="A17180" t="s">
        <v>261</v>
      </c>
      <c r="B17180" t="s">
        <v>8251</v>
      </c>
      <c r="C17180" t="s">
        <v>8253</v>
      </c>
      <c r="D17180">
        <v>1</v>
      </c>
      <c r="E17180" t="s">
        <v>7748</v>
      </c>
      <c r="F17180" t="s">
        <v>246</v>
      </c>
      <c r="G17180">
        <v>1</v>
      </c>
      <c r="H17180" s="4" t="str">
        <f t="shared" si="536"/>
        <v>J071.C1</v>
      </c>
      <c r="I17180" s="4" t="str">
        <f t="shared" si="537"/>
        <v>SLOT7_SENSE</v>
      </c>
    </row>
    <row r="17181" spans="1:9">
      <c r="A17181" t="s">
        <v>261</v>
      </c>
      <c r="B17181" t="s">
        <v>8251</v>
      </c>
      <c r="C17181" t="s">
        <v>8253</v>
      </c>
      <c r="D17181">
        <v>1</v>
      </c>
      <c r="E17181" t="s">
        <v>169</v>
      </c>
      <c r="F17181" t="s">
        <v>213</v>
      </c>
      <c r="G17181">
        <v>1</v>
      </c>
      <c r="H17181" s="4" t="str">
        <f t="shared" si="536"/>
        <v>J071.B1</v>
      </c>
      <c r="I17181" s="4" t="str">
        <f t="shared" si="537"/>
        <v>DGND</v>
      </c>
    </row>
    <row r="17182" spans="1:9">
      <c r="A17182" t="s">
        <v>261</v>
      </c>
      <c r="B17182" t="s">
        <v>8251</v>
      </c>
      <c r="C17182" t="s">
        <v>8253</v>
      </c>
      <c r="D17182">
        <v>1</v>
      </c>
      <c r="E17182" t="s">
        <v>169</v>
      </c>
      <c r="F17182" t="s">
        <v>402</v>
      </c>
      <c r="G17182">
        <v>1</v>
      </c>
      <c r="H17182" s="4" t="str">
        <f t="shared" si="536"/>
        <v>J071.D1</v>
      </c>
      <c r="I17182" s="4" t="str">
        <f t="shared" si="537"/>
        <v>DGND</v>
      </c>
    </row>
    <row r="17183" spans="1:9">
      <c r="A17183" t="s">
        <v>261</v>
      </c>
      <c r="B17183" t="s">
        <v>8251</v>
      </c>
      <c r="C17183" t="s">
        <v>8253</v>
      </c>
      <c r="D17183">
        <v>1</v>
      </c>
      <c r="E17183" t="s">
        <v>7749</v>
      </c>
      <c r="F17183" t="s">
        <v>195</v>
      </c>
      <c r="G17183">
        <v>1</v>
      </c>
      <c r="H17183" s="4" t="str">
        <f t="shared" si="536"/>
        <v>J071.A1</v>
      </c>
      <c r="I17183" s="4" t="str">
        <f t="shared" si="537"/>
        <v>SLOT7_FORCE</v>
      </c>
    </row>
    <row r="17184" spans="1:9">
      <c r="A17184" t="s">
        <v>261</v>
      </c>
      <c r="B17184" t="s">
        <v>8251</v>
      </c>
      <c r="C17184" t="s">
        <v>8253</v>
      </c>
      <c r="D17184">
        <v>2</v>
      </c>
      <c r="E17184" t="s">
        <v>169</v>
      </c>
      <c r="F17184" t="s">
        <v>10</v>
      </c>
      <c r="G17184">
        <v>2</v>
      </c>
      <c r="H17184" s="4" t="str">
        <f t="shared" si="536"/>
        <v>J071.C2</v>
      </c>
      <c r="I17184" s="4" t="str">
        <f t="shared" si="537"/>
        <v>DGND</v>
      </c>
    </row>
    <row r="17185" spans="1:9">
      <c r="A17185" t="s">
        <v>261</v>
      </c>
      <c r="B17185" t="s">
        <v>8251</v>
      </c>
      <c r="C17185" t="s">
        <v>8253</v>
      </c>
      <c r="D17185">
        <v>2</v>
      </c>
      <c r="E17185" t="s">
        <v>169</v>
      </c>
      <c r="F17185" t="s">
        <v>196</v>
      </c>
      <c r="G17185">
        <v>2</v>
      </c>
      <c r="H17185" s="4" t="str">
        <f t="shared" si="536"/>
        <v>J071.A2</v>
      </c>
      <c r="I17185" s="4" t="str">
        <f t="shared" si="537"/>
        <v>DGND</v>
      </c>
    </row>
    <row r="17186" spans="1:9">
      <c r="A17186" t="s">
        <v>261</v>
      </c>
      <c r="B17186" t="s">
        <v>8251</v>
      </c>
      <c r="C17186" t="s">
        <v>8253</v>
      </c>
      <c r="D17186">
        <v>2</v>
      </c>
      <c r="E17186" t="s">
        <v>7750</v>
      </c>
      <c r="F17186" t="s">
        <v>362</v>
      </c>
      <c r="G17186">
        <v>2</v>
      </c>
      <c r="H17186" s="4" t="str">
        <f t="shared" si="536"/>
        <v>J071.D2</v>
      </c>
      <c r="I17186" s="4" t="str">
        <f t="shared" si="537"/>
        <v>SL7_GUARD</v>
      </c>
    </row>
    <row r="17187" spans="1:9">
      <c r="A17187" t="s">
        <v>261</v>
      </c>
      <c r="B17187" t="s">
        <v>8251</v>
      </c>
      <c r="C17187" t="s">
        <v>8253</v>
      </c>
      <c r="D17187">
        <v>2</v>
      </c>
      <c r="E17187" t="s">
        <v>1216</v>
      </c>
      <c r="F17187" t="s">
        <v>214</v>
      </c>
      <c r="G17187">
        <v>2</v>
      </c>
      <c r="H17187" s="4" t="str">
        <f t="shared" si="536"/>
        <v>J071.B2</v>
      </c>
      <c r="I17187" s="4" t="str">
        <f t="shared" si="537"/>
        <v>SL7_DGS</v>
      </c>
    </row>
    <row r="17188" spans="1:9">
      <c r="A17188" t="s">
        <v>261</v>
      </c>
      <c r="B17188" t="s">
        <v>8251</v>
      </c>
      <c r="C17188" t="s">
        <v>8253</v>
      </c>
      <c r="D17188">
        <v>3</v>
      </c>
      <c r="E17188" t="s">
        <v>169</v>
      </c>
      <c r="F17188" t="s">
        <v>215</v>
      </c>
      <c r="G17188">
        <v>3</v>
      </c>
      <c r="H17188" s="4" t="str">
        <f t="shared" si="536"/>
        <v>J071.B3</v>
      </c>
      <c r="I17188" s="4" t="str">
        <f t="shared" si="537"/>
        <v>DGND</v>
      </c>
    </row>
    <row r="17189" spans="1:9">
      <c r="A17189" t="s">
        <v>261</v>
      </c>
      <c r="B17189" t="s">
        <v>8251</v>
      </c>
      <c r="C17189" t="s">
        <v>8253</v>
      </c>
      <c r="D17189">
        <v>3</v>
      </c>
      <c r="E17189" t="s">
        <v>169</v>
      </c>
      <c r="F17189" t="s">
        <v>7663</v>
      </c>
      <c r="G17189">
        <v>3</v>
      </c>
      <c r="H17189" s="4" t="str">
        <f t="shared" si="536"/>
        <v>J071.D3</v>
      </c>
      <c r="I17189" s="4" t="str">
        <f t="shared" si="537"/>
        <v>DGND</v>
      </c>
    </row>
    <row r="17190" spans="1:9">
      <c r="A17190" t="s">
        <v>261</v>
      </c>
      <c r="B17190" t="s">
        <v>8251</v>
      </c>
      <c r="C17190" t="s">
        <v>8253</v>
      </c>
      <c r="D17190">
        <v>3</v>
      </c>
      <c r="E17190" t="s">
        <v>1217</v>
      </c>
      <c r="F17190" t="s">
        <v>197</v>
      </c>
      <c r="G17190">
        <v>3</v>
      </c>
      <c r="H17190" s="4" t="str">
        <f t="shared" si="536"/>
        <v>J071.A3</v>
      </c>
      <c r="I17190" s="4" t="str">
        <f t="shared" si="537"/>
        <v>CH479</v>
      </c>
    </row>
    <row r="17191" spans="1:9">
      <c r="A17191" t="s">
        <v>261</v>
      </c>
      <c r="B17191" t="s">
        <v>8251</v>
      </c>
      <c r="C17191" t="s">
        <v>8253</v>
      </c>
      <c r="D17191">
        <v>3</v>
      </c>
      <c r="E17191" t="s">
        <v>7751</v>
      </c>
      <c r="F17191" t="s">
        <v>9</v>
      </c>
      <c r="G17191">
        <v>3</v>
      </c>
      <c r="H17191" s="4" t="str">
        <f t="shared" si="536"/>
        <v>J071.C3</v>
      </c>
      <c r="I17191" s="4" t="str">
        <f t="shared" si="537"/>
        <v>SL7_EXT_F</v>
      </c>
    </row>
    <row r="17192" spans="1:9">
      <c r="A17192" t="s">
        <v>261</v>
      </c>
      <c r="B17192" t="s">
        <v>8251</v>
      </c>
      <c r="C17192" t="s">
        <v>8253</v>
      </c>
      <c r="D17192">
        <v>4</v>
      </c>
      <c r="E17192" t="s">
        <v>7752</v>
      </c>
      <c r="F17192" t="s">
        <v>364</v>
      </c>
      <c r="G17192">
        <v>4</v>
      </c>
      <c r="H17192" s="4" t="str">
        <f t="shared" si="536"/>
        <v>J071.D4</v>
      </c>
      <c r="I17192" s="4" t="str">
        <f t="shared" si="537"/>
        <v>SL7_EXT_S</v>
      </c>
    </row>
    <row r="17193" spans="1:9">
      <c r="A17193" t="s">
        <v>261</v>
      </c>
      <c r="B17193" t="s">
        <v>8251</v>
      </c>
      <c r="C17193" t="s">
        <v>8253</v>
      </c>
      <c r="D17193">
        <v>4</v>
      </c>
      <c r="E17193" t="s">
        <v>169</v>
      </c>
      <c r="F17193" t="s">
        <v>247</v>
      </c>
      <c r="G17193">
        <v>4</v>
      </c>
      <c r="H17193" s="4" t="str">
        <f t="shared" si="536"/>
        <v>J071.C4</v>
      </c>
      <c r="I17193" s="4" t="str">
        <f t="shared" si="537"/>
        <v>DGND</v>
      </c>
    </row>
    <row r="17194" spans="1:9">
      <c r="A17194" t="s">
        <v>261</v>
      </c>
      <c r="B17194" t="s">
        <v>8251</v>
      </c>
      <c r="C17194" t="s">
        <v>8253</v>
      </c>
      <c r="D17194">
        <v>4</v>
      </c>
      <c r="E17194" t="s">
        <v>169</v>
      </c>
      <c r="F17194" t="s">
        <v>11</v>
      </c>
      <c r="G17194">
        <v>4</v>
      </c>
      <c r="H17194" s="4" t="str">
        <f t="shared" si="536"/>
        <v>J071.A4</v>
      </c>
      <c r="I17194" s="4" t="str">
        <f t="shared" si="537"/>
        <v>DGND</v>
      </c>
    </row>
    <row r="17195" spans="1:9">
      <c r="A17195" t="s">
        <v>261</v>
      </c>
      <c r="B17195" t="s">
        <v>8251</v>
      </c>
      <c r="C17195" t="s">
        <v>8253</v>
      </c>
      <c r="D17195">
        <v>4</v>
      </c>
      <c r="E17195" t="s">
        <v>1218</v>
      </c>
      <c r="F17195" t="s">
        <v>216</v>
      </c>
      <c r="G17195">
        <v>4</v>
      </c>
      <c r="H17195" s="4" t="str">
        <f t="shared" si="536"/>
        <v>J071.B4</v>
      </c>
      <c r="I17195" s="4" t="str">
        <f t="shared" si="537"/>
        <v>CH478</v>
      </c>
    </row>
    <row r="17196" spans="1:9">
      <c r="A17196" t="s">
        <v>261</v>
      </c>
      <c r="B17196" t="s">
        <v>8251</v>
      </c>
      <c r="C17196" t="s">
        <v>8253</v>
      </c>
      <c r="D17196">
        <v>5</v>
      </c>
      <c r="E17196" t="s">
        <v>169</v>
      </c>
      <c r="F17196" t="s">
        <v>13</v>
      </c>
      <c r="G17196">
        <v>5</v>
      </c>
      <c r="H17196" s="4" t="str">
        <f t="shared" si="536"/>
        <v>J071.B5</v>
      </c>
      <c r="I17196" s="4" t="str">
        <f t="shared" si="537"/>
        <v>DGND</v>
      </c>
    </row>
    <row r="17197" spans="1:9">
      <c r="A17197" t="s">
        <v>261</v>
      </c>
      <c r="B17197" t="s">
        <v>8251</v>
      </c>
      <c r="C17197" t="s">
        <v>8253</v>
      </c>
      <c r="D17197">
        <v>5</v>
      </c>
      <c r="E17197" t="s">
        <v>1220</v>
      </c>
      <c r="F17197" t="s">
        <v>12</v>
      </c>
      <c r="G17197">
        <v>5</v>
      </c>
      <c r="H17197" s="4" t="str">
        <f t="shared" si="536"/>
        <v>J071.C5</v>
      </c>
      <c r="I17197" s="4" t="str">
        <f t="shared" si="537"/>
        <v>CH477</v>
      </c>
    </row>
    <row r="17198" spans="1:9">
      <c r="A17198" t="s">
        <v>261</v>
      </c>
      <c r="B17198" t="s">
        <v>8251</v>
      </c>
      <c r="C17198" t="s">
        <v>8253</v>
      </c>
      <c r="D17198">
        <v>5</v>
      </c>
      <c r="E17198" t="s">
        <v>1219</v>
      </c>
      <c r="F17198" t="s">
        <v>198</v>
      </c>
      <c r="G17198">
        <v>5</v>
      </c>
      <c r="H17198" s="4" t="str">
        <f t="shared" si="536"/>
        <v>J071.A5</v>
      </c>
      <c r="I17198" s="4" t="str">
        <f t="shared" si="537"/>
        <v>CH476</v>
      </c>
    </row>
    <row r="17199" spans="1:9">
      <c r="A17199" t="s">
        <v>261</v>
      </c>
      <c r="B17199" t="s">
        <v>8251</v>
      </c>
      <c r="C17199" t="s">
        <v>8253</v>
      </c>
      <c r="D17199">
        <v>5</v>
      </c>
      <c r="E17199" t="s">
        <v>169</v>
      </c>
      <c r="F17199" t="s">
        <v>404</v>
      </c>
      <c r="G17199">
        <v>5</v>
      </c>
      <c r="H17199" s="4" t="str">
        <f t="shared" si="536"/>
        <v>J071.D5</v>
      </c>
      <c r="I17199" s="4" t="str">
        <f t="shared" si="537"/>
        <v>DGND</v>
      </c>
    </row>
    <row r="17200" spans="1:9">
      <c r="A17200" t="s">
        <v>261</v>
      </c>
      <c r="B17200" t="s">
        <v>8251</v>
      </c>
      <c r="C17200" t="s">
        <v>8253</v>
      </c>
      <c r="D17200">
        <v>6</v>
      </c>
      <c r="E17200" t="s">
        <v>1221</v>
      </c>
      <c r="F17200" t="s">
        <v>217</v>
      </c>
      <c r="G17200">
        <v>6</v>
      </c>
      <c r="H17200" s="4" t="str">
        <f t="shared" si="536"/>
        <v>J071.B6</v>
      </c>
      <c r="I17200" s="4" t="str">
        <f t="shared" si="537"/>
        <v>CH475</v>
      </c>
    </row>
    <row r="17201" spans="1:9">
      <c r="A17201" t="s">
        <v>261</v>
      </c>
      <c r="B17201" t="s">
        <v>8251</v>
      </c>
      <c r="C17201" t="s">
        <v>8253</v>
      </c>
      <c r="D17201">
        <v>6</v>
      </c>
      <c r="E17201" t="s">
        <v>169</v>
      </c>
      <c r="F17201" t="s">
        <v>199</v>
      </c>
      <c r="G17201">
        <v>6</v>
      </c>
      <c r="H17201" s="4" t="str">
        <f t="shared" si="536"/>
        <v>J071.A6</v>
      </c>
      <c r="I17201" s="4" t="str">
        <f t="shared" si="537"/>
        <v>DGND</v>
      </c>
    </row>
    <row r="17202" spans="1:9">
      <c r="A17202" t="s">
        <v>261</v>
      </c>
      <c r="B17202" t="s">
        <v>8251</v>
      </c>
      <c r="C17202" t="s">
        <v>8253</v>
      </c>
      <c r="D17202">
        <v>6</v>
      </c>
      <c r="F17202" t="s">
        <v>434</v>
      </c>
      <c r="G17202">
        <v>6</v>
      </c>
      <c r="H17202" s="4" t="str">
        <f t="shared" si="536"/>
        <v>J071.D6</v>
      </c>
      <c r="I17202" s="4">
        <f t="shared" si="537"/>
        <v>0</v>
      </c>
    </row>
    <row r="17203" spans="1:9">
      <c r="A17203" t="s">
        <v>261</v>
      </c>
      <c r="B17203" t="s">
        <v>8251</v>
      </c>
      <c r="C17203" t="s">
        <v>8253</v>
      </c>
      <c r="D17203">
        <v>6</v>
      </c>
      <c r="E17203" t="s">
        <v>169</v>
      </c>
      <c r="F17203" t="s">
        <v>248</v>
      </c>
      <c r="G17203">
        <v>6</v>
      </c>
      <c r="H17203" s="4" t="str">
        <f t="shared" si="536"/>
        <v>J071.C6</v>
      </c>
      <c r="I17203" s="4" t="str">
        <f t="shared" si="537"/>
        <v>DGND</v>
      </c>
    </row>
    <row r="17204" spans="1:9">
      <c r="A17204" t="s">
        <v>261</v>
      </c>
      <c r="B17204" t="s">
        <v>8251</v>
      </c>
      <c r="C17204" t="s">
        <v>8253</v>
      </c>
      <c r="D17204">
        <v>7</v>
      </c>
      <c r="E17204" t="s">
        <v>169</v>
      </c>
      <c r="F17204" t="s">
        <v>435</v>
      </c>
      <c r="G17204">
        <v>7</v>
      </c>
      <c r="H17204" s="4" t="str">
        <f t="shared" si="536"/>
        <v>J071.D7</v>
      </c>
      <c r="I17204" s="4" t="str">
        <f t="shared" si="537"/>
        <v>DGND</v>
      </c>
    </row>
    <row r="17205" spans="1:9">
      <c r="A17205" t="s">
        <v>261</v>
      </c>
      <c r="B17205" t="s">
        <v>8251</v>
      </c>
      <c r="C17205" t="s">
        <v>8253</v>
      </c>
      <c r="D17205">
        <v>7</v>
      </c>
      <c r="E17205" t="s">
        <v>169</v>
      </c>
      <c r="F17205" t="s">
        <v>218</v>
      </c>
      <c r="G17205">
        <v>7</v>
      </c>
      <c r="H17205" s="4" t="str">
        <f t="shared" si="536"/>
        <v>J071.B7</v>
      </c>
      <c r="I17205" s="4" t="str">
        <f t="shared" si="537"/>
        <v>DGND</v>
      </c>
    </row>
    <row r="17206" spans="1:9">
      <c r="A17206" t="s">
        <v>261</v>
      </c>
      <c r="B17206" t="s">
        <v>8251</v>
      </c>
      <c r="C17206" t="s">
        <v>8253</v>
      </c>
      <c r="D17206">
        <v>7</v>
      </c>
      <c r="E17206" t="s">
        <v>1223</v>
      </c>
      <c r="F17206" t="s">
        <v>200</v>
      </c>
      <c r="G17206">
        <v>7</v>
      </c>
      <c r="H17206" s="4" t="str">
        <f t="shared" si="536"/>
        <v>J071.A7</v>
      </c>
      <c r="I17206" s="4" t="str">
        <f t="shared" si="537"/>
        <v>CH473</v>
      </c>
    </row>
    <row r="17207" spans="1:9">
      <c r="A17207" t="s">
        <v>261</v>
      </c>
      <c r="B17207" t="s">
        <v>8251</v>
      </c>
      <c r="C17207" t="s">
        <v>8253</v>
      </c>
      <c r="D17207">
        <v>7</v>
      </c>
      <c r="E17207" t="s">
        <v>1222</v>
      </c>
      <c r="F17207" t="s">
        <v>249</v>
      </c>
      <c r="G17207">
        <v>7</v>
      </c>
      <c r="H17207" s="4" t="str">
        <f t="shared" si="536"/>
        <v>J071.C7</v>
      </c>
      <c r="I17207" s="4" t="str">
        <f t="shared" si="537"/>
        <v>CH474</v>
      </c>
    </row>
    <row r="17208" spans="1:9">
      <c r="A17208" t="s">
        <v>261</v>
      </c>
      <c r="B17208" t="s">
        <v>8251</v>
      </c>
      <c r="C17208" t="s">
        <v>8253</v>
      </c>
      <c r="D17208">
        <v>8</v>
      </c>
      <c r="E17208" t="s">
        <v>1224</v>
      </c>
      <c r="F17208" t="s">
        <v>219</v>
      </c>
      <c r="G17208">
        <v>8</v>
      </c>
      <c r="H17208" s="4" t="str">
        <f t="shared" si="536"/>
        <v>J071.B8</v>
      </c>
      <c r="I17208" s="4" t="str">
        <f t="shared" si="537"/>
        <v>CH472</v>
      </c>
    </row>
    <row r="17209" spans="1:9">
      <c r="A17209" t="s">
        <v>261</v>
      </c>
      <c r="B17209" t="s">
        <v>8251</v>
      </c>
      <c r="C17209" t="s">
        <v>8253</v>
      </c>
      <c r="D17209">
        <v>8</v>
      </c>
      <c r="E17209" t="s">
        <v>169</v>
      </c>
      <c r="F17209" t="s">
        <v>201</v>
      </c>
      <c r="G17209">
        <v>8</v>
      </c>
      <c r="H17209" s="4" t="str">
        <f t="shared" si="536"/>
        <v>J071.A8</v>
      </c>
      <c r="I17209" s="4" t="str">
        <f t="shared" si="537"/>
        <v>DGND</v>
      </c>
    </row>
    <row r="17210" spans="1:9">
      <c r="A17210" t="s">
        <v>261</v>
      </c>
      <c r="B17210" t="s">
        <v>8251</v>
      </c>
      <c r="C17210" t="s">
        <v>8253</v>
      </c>
      <c r="D17210">
        <v>8</v>
      </c>
      <c r="F17210" t="s">
        <v>456</v>
      </c>
      <c r="G17210">
        <v>8</v>
      </c>
      <c r="H17210" s="4" t="str">
        <f t="shared" si="536"/>
        <v>J071.D8</v>
      </c>
      <c r="I17210" s="4">
        <f t="shared" si="537"/>
        <v>0</v>
      </c>
    </row>
    <row r="17211" spans="1:9">
      <c r="A17211" t="s">
        <v>261</v>
      </c>
      <c r="B17211" t="s">
        <v>8251</v>
      </c>
      <c r="C17211" t="s">
        <v>8253</v>
      </c>
      <c r="D17211">
        <v>8</v>
      </c>
      <c r="E17211" t="s">
        <v>169</v>
      </c>
      <c r="F17211" t="s">
        <v>250</v>
      </c>
      <c r="G17211">
        <v>8</v>
      </c>
      <c r="H17211" s="4" t="str">
        <f t="shared" si="536"/>
        <v>J071.C8</v>
      </c>
      <c r="I17211" s="4" t="str">
        <f t="shared" si="537"/>
        <v>DGND</v>
      </c>
    </row>
    <row r="17212" spans="1:9">
      <c r="A17212" t="s">
        <v>261</v>
      </c>
      <c r="B17212" t="s">
        <v>8251</v>
      </c>
      <c r="C17212" t="s">
        <v>8253</v>
      </c>
      <c r="D17212">
        <v>9</v>
      </c>
      <c r="E17212" t="s">
        <v>169</v>
      </c>
      <c r="F17212" t="s">
        <v>220</v>
      </c>
      <c r="G17212">
        <v>9</v>
      </c>
      <c r="H17212" s="4" t="str">
        <f t="shared" si="536"/>
        <v>J071.B9</v>
      </c>
      <c r="I17212" s="4" t="str">
        <f t="shared" si="537"/>
        <v>DGND</v>
      </c>
    </row>
    <row r="17213" spans="1:9">
      <c r="A17213" t="s">
        <v>261</v>
      </c>
      <c r="B17213" t="s">
        <v>8251</v>
      </c>
      <c r="C17213" t="s">
        <v>8253</v>
      </c>
      <c r="D17213">
        <v>9</v>
      </c>
      <c r="E17213" t="s">
        <v>1226</v>
      </c>
      <c r="F17213" t="s">
        <v>202</v>
      </c>
      <c r="G17213">
        <v>9</v>
      </c>
      <c r="H17213" s="4" t="str">
        <f t="shared" si="536"/>
        <v>J071.A9</v>
      </c>
      <c r="I17213" s="4" t="str">
        <f t="shared" si="537"/>
        <v>CH470</v>
      </c>
    </row>
    <row r="17214" spans="1:9">
      <c r="A17214" t="s">
        <v>261</v>
      </c>
      <c r="B17214" t="s">
        <v>8251</v>
      </c>
      <c r="C17214" t="s">
        <v>8253</v>
      </c>
      <c r="D17214">
        <v>9</v>
      </c>
      <c r="F17214" t="s">
        <v>405</v>
      </c>
      <c r="G17214">
        <v>9</v>
      </c>
      <c r="H17214" s="4" t="str">
        <f t="shared" si="536"/>
        <v>J071.D9</v>
      </c>
      <c r="I17214" s="4">
        <f t="shared" si="537"/>
        <v>0</v>
      </c>
    </row>
    <row r="17215" spans="1:9">
      <c r="A17215" t="s">
        <v>261</v>
      </c>
      <c r="B17215" t="s">
        <v>8251</v>
      </c>
      <c r="C17215" t="s">
        <v>8253</v>
      </c>
      <c r="D17215">
        <v>9</v>
      </c>
      <c r="E17215" t="s">
        <v>1225</v>
      </c>
      <c r="F17215" t="s">
        <v>251</v>
      </c>
      <c r="G17215">
        <v>9</v>
      </c>
      <c r="H17215" s="4" t="str">
        <f t="shared" si="536"/>
        <v>J071.C9</v>
      </c>
      <c r="I17215" s="4" t="str">
        <f t="shared" si="537"/>
        <v>CH471</v>
      </c>
    </row>
    <row r="17216" spans="1:9">
      <c r="A17216" t="s">
        <v>261</v>
      </c>
      <c r="B17216" t="s">
        <v>8251</v>
      </c>
      <c r="C17216" t="s">
        <v>8253</v>
      </c>
      <c r="D17216">
        <v>10</v>
      </c>
      <c r="F17216" t="s">
        <v>437</v>
      </c>
      <c r="G17216">
        <v>10</v>
      </c>
      <c r="H17216" s="4" t="str">
        <f t="shared" si="536"/>
        <v>J071.D10</v>
      </c>
      <c r="I17216" s="4">
        <f t="shared" si="537"/>
        <v>0</v>
      </c>
    </row>
    <row r="17217" spans="1:9">
      <c r="A17217" t="s">
        <v>261</v>
      </c>
      <c r="B17217" t="s">
        <v>8251</v>
      </c>
      <c r="C17217" t="s">
        <v>8253</v>
      </c>
      <c r="D17217">
        <v>10</v>
      </c>
      <c r="E17217" t="s">
        <v>1227</v>
      </c>
      <c r="F17217" t="s">
        <v>221</v>
      </c>
      <c r="G17217">
        <v>10</v>
      </c>
      <c r="H17217" s="4" t="str">
        <f t="shared" si="536"/>
        <v>J071.B10</v>
      </c>
      <c r="I17217" s="4" t="str">
        <f t="shared" si="537"/>
        <v>CH469</v>
      </c>
    </row>
    <row r="17218" spans="1:9">
      <c r="A17218" t="s">
        <v>261</v>
      </c>
      <c r="B17218" t="s">
        <v>8251</v>
      </c>
      <c r="C17218" t="s">
        <v>8253</v>
      </c>
      <c r="D17218">
        <v>10</v>
      </c>
      <c r="E17218" t="s">
        <v>169</v>
      </c>
      <c r="F17218" t="s">
        <v>203</v>
      </c>
      <c r="G17218">
        <v>10</v>
      </c>
      <c r="H17218" s="4" t="str">
        <f t="shared" ref="H17218:H17281" si="538">CONCATENATE(C17218,".",F17218)</f>
        <v>J071.A10</v>
      </c>
      <c r="I17218" s="4" t="str">
        <f t="shared" ref="I17218:I17281" si="539">E17218</f>
        <v>DGND</v>
      </c>
    </row>
    <row r="17219" spans="1:9">
      <c r="A17219" t="s">
        <v>261</v>
      </c>
      <c r="B17219" t="s">
        <v>8251</v>
      </c>
      <c r="C17219" t="s">
        <v>8253</v>
      </c>
      <c r="D17219">
        <v>10</v>
      </c>
      <c r="E17219" t="s">
        <v>169</v>
      </c>
      <c r="F17219" t="s">
        <v>252</v>
      </c>
      <c r="G17219">
        <v>10</v>
      </c>
      <c r="H17219" s="4" t="str">
        <f t="shared" si="538"/>
        <v>J071.C10</v>
      </c>
      <c r="I17219" s="4" t="str">
        <f t="shared" si="539"/>
        <v>DGND</v>
      </c>
    </row>
    <row r="17220" spans="1:9">
      <c r="A17220" t="s">
        <v>261</v>
      </c>
      <c r="B17220" t="s">
        <v>8251</v>
      </c>
      <c r="C17220" t="s">
        <v>8253</v>
      </c>
      <c r="D17220">
        <v>11</v>
      </c>
      <c r="E17220" t="s">
        <v>1228</v>
      </c>
      <c r="F17220" t="s">
        <v>253</v>
      </c>
      <c r="G17220">
        <v>11</v>
      </c>
      <c r="H17220" s="4" t="str">
        <f t="shared" si="538"/>
        <v>J071.C11</v>
      </c>
      <c r="I17220" s="4" t="str">
        <f t="shared" si="539"/>
        <v>CH468</v>
      </c>
    </row>
    <row r="17221" spans="1:9">
      <c r="A17221" t="s">
        <v>261</v>
      </c>
      <c r="B17221" t="s">
        <v>8251</v>
      </c>
      <c r="C17221" t="s">
        <v>8253</v>
      </c>
      <c r="D17221">
        <v>11</v>
      </c>
      <c r="F17221" t="s">
        <v>351</v>
      </c>
      <c r="G17221">
        <v>11</v>
      </c>
      <c r="H17221" s="4" t="str">
        <f t="shared" si="538"/>
        <v>J071.D11</v>
      </c>
      <c r="I17221" s="4">
        <f t="shared" si="539"/>
        <v>0</v>
      </c>
    </row>
    <row r="17222" spans="1:9">
      <c r="A17222" t="s">
        <v>261</v>
      </c>
      <c r="B17222" t="s">
        <v>8251</v>
      </c>
      <c r="C17222" t="s">
        <v>8253</v>
      </c>
      <c r="D17222">
        <v>11</v>
      </c>
      <c r="E17222" t="s">
        <v>1229</v>
      </c>
      <c r="F17222" t="s">
        <v>204</v>
      </c>
      <c r="G17222">
        <v>11</v>
      </c>
      <c r="H17222" s="4" t="str">
        <f t="shared" si="538"/>
        <v>J071.A11</v>
      </c>
      <c r="I17222" s="4" t="str">
        <f t="shared" si="539"/>
        <v>CH467</v>
      </c>
    </row>
    <row r="17223" spans="1:9">
      <c r="A17223" t="s">
        <v>261</v>
      </c>
      <c r="B17223" t="s">
        <v>8251</v>
      </c>
      <c r="C17223" t="s">
        <v>8253</v>
      </c>
      <c r="D17223">
        <v>11</v>
      </c>
      <c r="E17223" t="s">
        <v>169</v>
      </c>
      <c r="F17223" t="s">
        <v>222</v>
      </c>
      <c r="G17223">
        <v>11</v>
      </c>
      <c r="H17223" s="4" t="str">
        <f t="shared" si="538"/>
        <v>J071.B11</v>
      </c>
      <c r="I17223" s="4" t="str">
        <f t="shared" si="539"/>
        <v>DGND</v>
      </c>
    </row>
    <row r="17224" spans="1:9">
      <c r="A17224" t="s">
        <v>261</v>
      </c>
      <c r="B17224" t="s">
        <v>8251</v>
      </c>
      <c r="C17224" t="s">
        <v>8253</v>
      </c>
      <c r="D17224">
        <v>12</v>
      </c>
      <c r="E17224" t="s">
        <v>169</v>
      </c>
      <c r="F17224" t="s">
        <v>205</v>
      </c>
      <c r="G17224">
        <v>12</v>
      </c>
      <c r="H17224" s="4" t="str">
        <f t="shared" si="538"/>
        <v>J071.A12</v>
      </c>
      <c r="I17224" s="4" t="str">
        <f t="shared" si="539"/>
        <v>DGND</v>
      </c>
    </row>
    <row r="17225" spans="1:9">
      <c r="A17225" t="s">
        <v>261</v>
      </c>
      <c r="B17225" t="s">
        <v>8251</v>
      </c>
      <c r="C17225" t="s">
        <v>8253</v>
      </c>
      <c r="D17225">
        <v>12</v>
      </c>
      <c r="E17225" t="s">
        <v>1230</v>
      </c>
      <c r="F17225" t="s">
        <v>223</v>
      </c>
      <c r="G17225">
        <v>12</v>
      </c>
      <c r="H17225" s="4" t="str">
        <f t="shared" si="538"/>
        <v>J071.B12</v>
      </c>
      <c r="I17225" s="4" t="str">
        <f t="shared" si="539"/>
        <v>CH466</v>
      </c>
    </row>
    <row r="17226" spans="1:9">
      <c r="A17226" t="s">
        <v>261</v>
      </c>
      <c r="B17226" t="s">
        <v>8251</v>
      </c>
      <c r="C17226" t="s">
        <v>8253</v>
      </c>
      <c r="D17226">
        <v>12</v>
      </c>
      <c r="F17226" t="s">
        <v>325</v>
      </c>
      <c r="G17226">
        <v>12</v>
      </c>
      <c r="H17226" s="4" t="str">
        <f t="shared" si="538"/>
        <v>J071.D12</v>
      </c>
      <c r="I17226" s="4">
        <f t="shared" si="539"/>
        <v>0</v>
      </c>
    </row>
    <row r="17227" spans="1:9">
      <c r="A17227" t="s">
        <v>261</v>
      </c>
      <c r="B17227" t="s">
        <v>8251</v>
      </c>
      <c r="C17227" t="s">
        <v>8253</v>
      </c>
      <c r="D17227">
        <v>12</v>
      </c>
      <c r="E17227" t="s">
        <v>169</v>
      </c>
      <c r="F17227" t="s">
        <v>254</v>
      </c>
      <c r="G17227">
        <v>12</v>
      </c>
      <c r="H17227" s="4" t="str">
        <f t="shared" si="538"/>
        <v>J071.C12</v>
      </c>
      <c r="I17227" s="4" t="str">
        <f t="shared" si="539"/>
        <v>DGND</v>
      </c>
    </row>
    <row r="17228" spans="1:9">
      <c r="A17228" t="s">
        <v>261</v>
      </c>
      <c r="B17228" t="s">
        <v>8251</v>
      </c>
      <c r="C17228" t="s">
        <v>8253</v>
      </c>
      <c r="D17228">
        <v>13</v>
      </c>
      <c r="F17228" t="s">
        <v>313</v>
      </c>
      <c r="G17228">
        <v>13</v>
      </c>
      <c r="H17228" s="4" t="str">
        <f t="shared" si="538"/>
        <v>J071.D13</v>
      </c>
      <c r="I17228" s="4">
        <f t="shared" si="539"/>
        <v>0</v>
      </c>
    </row>
    <row r="17229" spans="1:9">
      <c r="A17229" t="s">
        <v>261</v>
      </c>
      <c r="B17229" t="s">
        <v>8251</v>
      </c>
      <c r="C17229" t="s">
        <v>8253</v>
      </c>
      <c r="D17229">
        <v>13</v>
      </c>
      <c r="E17229" t="s">
        <v>169</v>
      </c>
      <c r="F17229" t="s">
        <v>224</v>
      </c>
      <c r="G17229">
        <v>13</v>
      </c>
      <c r="H17229" s="4" t="str">
        <f t="shared" si="538"/>
        <v>J071.B13</v>
      </c>
      <c r="I17229" s="4" t="str">
        <f t="shared" si="539"/>
        <v>DGND</v>
      </c>
    </row>
    <row r="17230" spans="1:9">
      <c r="A17230" t="s">
        <v>261</v>
      </c>
      <c r="B17230" t="s">
        <v>8251</v>
      </c>
      <c r="C17230" t="s">
        <v>8253</v>
      </c>
      <c r="D17230">
        <v>13</v>
      </c>
      <c r="E17230" t="s">
        <v>1231</v>
      </c>
      <c r="F17230" t="s">
        <v>255</v>
      </c>
      <c r="G17230">
        <v>13</v>
      </c>
      <c r="H17230" s="4" t="str">
        <f t="shared" si="538"/>
        <v>J071.C13</v>
      </c>
      <c r="I17230" s="4" t="str">
        <f t="shared" si="539"/>
        <v>CH465</v>
      </c>
    </row>
    <row r="17231" spans="1:9">
      <c r="A17231" t="s">
        <v>261</v>
      </c>
      <c r="B17231" t="s">
        <v>8251</v>
      </c>
      <c r="C17231" t="s">
        <v>8253</v>
      </c>
      <c r="D17231">
        <v>13</v>
      </c>
      <c r="E17231" t="s">
        <v>1232</v>
      </c>
      <c r="F17231" t="s">
        <v>206</v>
      </c>
      <c r="G17231">
        <v>13</v>
      </c>
      <c r="H17231" s="4" t="str">
        <f t="shared" si="538"/>
        <v>J071.A13</v>
      </c>
      <c r="I17231" s="4" t="str">
        <f t="shared" si="539"/>
        <v>CH464</v>
      </c>
    </row>
    <row r="17232" spans="1:9">
      <c r="A17232" t="s">
        <v>261</v>
      </c>
      <c r="B17232" t="s">
        <v>8251</v>
      </c>
      <c r="C17232" t="s">
        <v>8253</v>
      </c>
      <c r="D17232">
        <v>14</v>
      </c>
      <c r="E17232" t="s">
        <v>169</v>
      </c>
      <c r="F17232" t="s">
        <v>7674</v>
      </c>
      <c r="G17232">
        <v>14</v>
      </c>
      <c r="H17232" s="4" t="str">
        <f t="shared" si="538"/>
        <v>J071.C14</v>
      </c>
      <c r="I17232" s="4" t="str">
        <f t="shared" si="539"/>
        <v>DGND</v>
      </c>
    </row>
    <row r="17233" spans="1:9">
      <c r="A17233" t="s">
        <v>261</v>
      </c>
      <c r="B17233" t="s">
        <v>8251</v>
      </c>
      <c r="C17233" t="s">
        <v>8253</v>
      </c>
      <c r="D17233">
        <v>14</v>
      </c>
      <c r="F17233" t="s">
        <v>457</v>
      </c>
      <c r="G17233">
        <v>14</v>
      </c>
      <c r="H17233" s="4" t="str">
        <f t="shared" si="538"/>
        <v>J071.D14</v>
      </c>
      <c r="I17233" s="4">
        <f t="shared" si="539"/>
        <v>0</v>
      </c>
    </row>
    <row r="17234" spans="1:9">
      <c r="A17234" t="s">
        <v>261</v>
      </c>
      <c r="B17234" t="s">
        <v>8251</v>
      </c>
      <c r="C17234" t="s">
        <v>8253</v>
      </c>
      <c r="D17234">
        <v>14</v>
      </c>
      <c r="E17234" t="s">
        <v>169</v>
      </c>
      <c r="F17234" t="s">
        <v>207</v>
      </c>
      <c r="G17234">
        <v>14</v>
      </c>
      <c r="H17234" s="4" t="str">
        <f t="shared" si="538"/>
        <v>J071.A14</v>
      </c>
      <c r="I17234" s="4" t="str">
        <f t="shared" si="539"/>
        <v>DGND</v>
      </c>
    </row>
    <row r="17235" spans="1:9">
      <c r="A17235" t="s">
        <v>261</v>
      </c>
      <c r="B17235" t="s">
        <v>8251</v>
      </c>
      <c r="C17235" t="s">
        <v>8253</v>
      </c>
      <c r="D17235">
        <v>14</v>
      </c>
      <c r="E17235" t="s">
        <v>1233</v>
      </c>
      <c r="F17235" t="s">
        <v>225</v>
      </c>
      <c r="G17235">
        <v>14</v>
      </c>
      <c r="H17235" s="4" t="str">
        <f t="shared" si="538"/>
        <v>J071.B14</v>
      </c>
      <c r="I17235" s="4" t="str">
        <f t="shared" si="539"/>
        <v>CH463</v>
      </c>
    </row>
    <row r="17236" spans="1:9">
      <c r="A17236" t="s">
        <v>261</v>
      </c>
      <c r="B17236" t="s">
        <v>8251</v>
      </c>
      <c r="C17236" t="s">
        <v>8253</v>
      </c>
      <c r="D17236">
        <v>15</v>
      </c>
      <c r="F17236" t="s">
        <v>907</v>
      </c>
      <c r="G17236">
        <v>15</v>
      </c>
      <c r="H17236" s="4" t="str">
        <f t="shared" si="538"/>
        <v>J071.D15</v>
      </c>
      <c r="I17236" s="4">
        <f t="shared" si="539"/>
        <v>0</v>
      </c>
    </row>
    <row r="17237" spans="1:9">
      <c r="A17237" t="s">
        <v>261</v>
      </c>
      <c r="B17237" t="s">
        <v>8251</v>
      </c>
      <c r="C17237" t="s">
        <v>8253</v>
      </c>
      <c r="D17237">
        <v>15</v>
      </c>
      <c r="E17237" t="s">
        <v>169</v>
      </c>
      <c r="F17237" t="s">
        <v>226</v>
      </c>
      <c r="G17237">
        <v>15</v>
      </c>
      <c r="H17237" s="4" t="str">
        <f t="shared" si="538"/>
        <v>J071.B15</v>
      </c>
      <c r="I17237" s="4" t="str">
        <f t="shared" si="539"/>
        <v>DGND</v>
      </c>
    </row>
    <row r="17238" spans="1:9">
      <c r="A17238" t="s">
        <v>261</v>
      </c>
      <c r="B17238" t="s">
        <v>8251</v>
      </c>
      <c r="C17238" t="s">
        <v>8253</v>
      </c>
      <c r="D17238">
        <v>15</v>
      </c>
      <c r="E17238" t="s">
        <v>1235</v>
      </c>
      <c r="F17238" t="s">
        <v>256</v>
      </c>
      <c r="G17238">
        <v>15</v>
      </c>
      <c r="H17238" s="4" t="str">
        <f t="shared" si="538"/>
        <v>J071.C15</v>
      </c>
      <c r="I17238" s="4" t="str">
        <f t="shared" si="539"/>
        <v>CH462</v>
      </c>
    </row>
    <row r="17239" spans="1:9">
      <c r="A17239" t="s">
        <v>261</v>
      </c>
      <c r="B17239" t="s">
        <v>8251</v>
      </c>
      <c r="C17239" t="s">
        <v>8253</v>
      </c>
      <c r="D17239">
        <v>15</v>
      </c>
      <c r="E17239" t="s">
        <v>1234</v>
      </c>
      <c r="F17239" t="s">
        <v>208</v>
      </c>
      <c r="G17239">
        <v>15</v>
      </c>
      <c r="H17239" s="4" t="str">
        <f t="shared" si="538"/>
        <v>J071.A15</v>
      </c>
      <c r="I17239" s="4" t="str">
        <f t="shared" si="539"/>
        <v>CH461</v>
      </c>
    </row>
    <row r="17240" spans="1:9">
      <c r="A17240" t="s">
        <v>261</v>
      </c>
      <c r="B17240" t="s">
        <v>8251</v>
      </c>
      <c r="C17240" t="s">
        <v>8253</v>
      </c>
      <c r="D17240">
        <v>16</v>
      </c>
      <c r="E17240" t="s">
        <v>169</v>
      </c>
      <c r="F17240" t="s">
        <v>209</v>
      </c>
      <c r="G17240">
        <v>16</v>
      </c>
      <c r="H17240" s="4" t="str">
        <f t="shared" si="538"/>
        <v>J071.A16</v>
      </c>
      <c r="I17240" s="4" t="str">
        <f t="shared" si="539"/>
        <v>DGND</v>
      </c>
    </row>
    <row r="17241" spans="1:9">
      <c r="A17241" t="s">
        <v>261</v>
      </c>
      <c r="B17241" t="s">
        <v>8251</v>
      </c>
      <c r="C17241" t="s">
        <v>8253</v>
      </c>
      <c r="D17241">
        <v>16</v>
      </c>
      <c r="F17241" t="s">
        <v>449</v>
      </c>
      <c r="G17241">
        <v>16</v>
      </c>
      <c r="H17241" s="4" t="str">
        <f t="shared" si="538"/>
        <v>J071.D16</v>
      </c>
      <c r="I17241" s="4">
        <f t="shared" si="539"/>
        <v>0</v>
      </c>
    </row>
    <row r="17242" spans="1:9">
      <c r="A17242" t="s">
        <v>261</v>
      </c>
      <c r="B17242" t="s">
        <v>8251</v>
      </c>
      <c r="C17242" t="s">
        <v>8253</v>
      </c>
      <c r="D17242">
        <v>16</v>
      </c>
      <c r="E17242" t="s">
        <v>1236</v>
      </c>
      <c r="F17242" t="s">
        <v>227</v>
      </c>
      <c r="G17242">
        <v>16</v>
      </c>
      <c r="H17242" s="4" t="str">
        <f t="shared" si="538"/>
        <v>J071.B16</v>
      </c>
      <c r="I17242" s="4" t="str">
        <f t="shared" si="539"/>
        <v>CH460</v>
      </c>
    </row>
    <row r="17243" spans="1:9">
      <c r="A17243" t="s">
        <v>261</v>
      </c>
      <c r="B17243" t="s">
        <v>8251</v>
      </c>
      <c r="C17243" t="s">
        <v>8253</v>
      </c>
      <c r="D17243">
        <v>16</v>
      </c>
      <c r="E17243" t="s">
        <v>169</v>
      </c>
      <c r="F17243" t="s">
        <v>257</v>
      </c>
      <c r="G17243">
        <v>16</v>
      </c>
      <c r="H17243" s="4" t="str">
        <f t="shared" si="538"/>
        <v>J071.C16</v>
      </c>
      <c r="I17243" s="4" t="str">
        <f t="shared" si="539"/>
        <v>DGND</v>
      </c>
    </row>
    <row r="17244" spans="1:9">
      <c r="A17244" t="s">
        <v>261</v>
      </c>
      <c r="B17244" t="s">
        <v>8251</v>
      </c>
      <c r="C17244" t="s">
        <v>8253</v>
      </c>
      <c r="D17244">
        <v>17</v>
      </c>
      <c r="E17244" t="s">
        <v>1238</v>
      </c>
      <c r="F17244" t="s">
        <v>7679</v>
      </c>
      <c r="G17244">
        <v>17</v>
      </c>
      <c r="H17244" s="4" t="str">
        <f t="shared" si="538"/>
        <v>J071.C17</v>
      </c>
      <c r="I17244" s="4" t="str">
        <f t="shared" si="539"/>
        <v>CH459</v>
      </c>
    </row>
    <row r="17245" spans="1:9">
      <c r="A17245" t="s">
        <v>261</v>
      </c>
      <c r="B17245" t="s">
        <v>8251</v>
      </c>
      <c r="C17245" t="s">
        <v>8253</v>
      </c>
      <c r="D17245">
        <v>17</v>
      </c>
      <c r="F17245" t="s">
        <v>7677</v>
      </c>
      <c r="G17245">
        <v>17</v>
      </c>
      <c r="H17245" s="4" t="str">
        <f t="shared" si="538"/>
        <v>J071.D17</v>
      </c>
      <c r="I17245" s="4">
        <f t="shared" si="539"/>
        <v>0</v>
      </c>
    </row>
    <row r="17246" spans="1:9">
      <c r="A17246" t="s">
        <v>261</v>
      </c>
      <c r="B17246" t="s">
        <v>8251</v>
      </c>
      <c r="C17246" t="s">
        <v>8253</v>
      </c>
      <c r="D17246">
        <v>17</v>
      </c>
      <c r="E17246" t="s">
        <v>169</v>
      </c>
      <c r="F17246" t="s">
        <v>228</v>
      </c>
      <c r="G17246">
        <v>17</v>
      </c>
      <c r="H17246" s="4" t="str">
        <f t="shared" si="538"/>
        <v>J071.B17</v>
      </c>
      <c r="I17246" s="4" t="str">
        <f t="shared" si="539"/>
        <v>DGND</v>
      </c>
    </row>
    <row r="17247" spans="1:9">
      <c r="A17247" t="s">
        <v>261</v>
      </c>
      <c r="B17247" t="s">
        <v>8251</v>
      </c>
      <c r="C17247" t="s">
        <v>8253</v>
      </c>
      <c r="D17247">
        <v>17</v>
      </c>
      <c r="E17247" t="s">
        <v>1237</v>
      </c>
      <c r="F17247" t="s">
        <v>210</v>
      </c>
      <c r="G17247">
        <v>17</v>
      </c>
      <c r="H17247" s="4" t="str">
        <f t="shared" si="538"/>
        <v>J071.A17</v>
      </c>
      <c r="I17247" s="4" t="str">
        <f t="shared" si="539"/>
        <v>CH458</v>
      </c>
    </row>
    <row r="17248" spans="1:9">
      <c r="A17248" t="s">
        <v>261</v>
      </c>
      <c r="B17248" t="s">
        <v>8251</v>
      </c>
      <c r="C17248" t="s">
        <v>8253</v>
      </c>
      <c r="D17248">
        <v>18</v>
      </c>
      <c r="F17248" t="s">
        <v>910</v>
      </c>
      <c r="G17248">
        <v>18</v>
      </c>
      <c r="H17248" s="4" t="str">
        <f t="shared" si="538"/>
        <v>J071.D18</v>
      </c>
      <c r="I17248" s="4">
        <f t="shared" si="539"/>
        <v>0</v>
      </c>
    </row>
    <row r="17249" spans="1:9">
      <c r="A17249" t="s">
        <v>261</v>
      </c>
      <c r="B17249" t="s">
        <v>8251</v>
      </c>
      <c r="C17249" t="s">
        <v>8253</v>
      </c>
      <c r="D17249">
        <v>18</v>
      </c>
      <c r="E17249" t="s">
        <v>169</v>
      </c>
      <c r="F17249" t="s">
        <v>258</v>
      </c>
      <c r="G17249">
        <v>18</v>
      </c>
      <c r="H17249" s="4" t="str">
        <f t="shared" si="538"/>
        <v>J071.C18</v>
      </c>
      <c r="I17249" s="4" t="str">
        <f t="shared" si="539"/>
        <v>DGND</v>
      </c>
    </row>
    <row r="17250" spans="1:9">
      <c r="A17250" t="s">
        <v>261</v>
      </c>
      <c r="B17250" t="s">
        <v>8251</v>
      </c>
      <c r="C17250" t="s">
        <v>8253</v>
      </c>
      <c r="D17250">
        <v>18</v>
      </c>
      <c r="E17250" t="s">
        <v>169</v>
      </c>
      <c r="F17250" t="s">
        <v>211</v>
      </c>
      <c r="G17250">
        <v>18</v>
      </c>
      <c r="H17250" s="4" t="str">
        <f t="shared" si="538"/>
        <v>J071.A18</v>
      </c>
      <c r="I17250" s="4" t="str">
        <f t="shared" si="539"/>
        <v>DGND</v>
      </c>
    </row>
    <row r="17251" spans="1:9">
      <c r="A17251" t="s">
        <v>261</v>
      </c>
      <c r="B17251" t="s">
        <v>8251</v>
      </c>
      <c r="C17251" t="s">
        <v>8253</v>
      </c>
      <c r="D17251">
        <v>18</v>
      </c>
      <c r="E17251" t="s">
        <v>1239</v>
      </c>
      <c r="F17251" t="s">
        <v>229</v>
      </c>
      <c r="G17251">
        <v>18</v>
      </c>
      <c r="H17251" s="4" t="str">
        <f t="shared" si="538"/>
        <v>J071.B18</v>
      </c>
      <c r="I17251" s="4" t="str">
        <f t="shared" si="539"/>
        <v>CH457</v>
      </c>
    </row>
    <row r="17252" spans="1:9">
      <c r="A17252" t="s">
        <v>261</v>
      </c>
      <c r="B17252" t="s">
        <v>8251</v>
      </c>
      <c r="C17252" t="s">
        <v>8253</v>
      </c>
      <c r="D17252">
        <v>19</v>
      </c>
      <c r="E17252" t="s">
        <v>1241</v>
      </c>
      <c r="F17252" t="s">
        <v>259</v>
      </c>
      <c r="G17252">
        <v>19</v>
      </c>
      <c r="H17252" s="4" t="str">
        <f t="shared" si="538"/>
        <v>J071.C19</v>
      </c>
      <c r="I17252" s="4" t="str">
        <f t="shared" si="539"/>
        <v>CH456</v>
      </c>
    </row>
    <row r="17253" spans="1:9">
      <c r="A17253" t="s">
        <v>261</v>
      </c>
      <c r="B17253" t="s">
        <v>8251</v>
      </c>
      <c r="C17253" t="s">
        <v>8253</v>
      </c>
      <c r="D17253">
        <v>19</v>
      </c>
      <c r="F17253" t="s">
        <v>912</v>
      </c>
      <c r="G17253">
        <v>19</v>
      </c>
      <c r="H17253" s="4" t="str">
        <f t="shared" si="538"/>
        <v>J071.D19</v>
      </c>
      <c r="I17253" s="4">
        <f t="shared" si="539"/>
        <v>0</v>
      </c>
    </row>
    <row r="17254" spans="1:9">
      <c r="A17254" t="s">
        <v>261</v>
      </c>
      <c r="B17254" t="s">
        <v>8251</v>
      </c>
      <c r="C17254" t="s">
        <v>8253</v>
      </c>
      <c r="D17254">
        <v>19</v>
      </c>
      <c r="E17254" t="s">
        <v>1240</v>
      </c>
      <c r="F17254" t="s">
        <v>212</v>
      </c>
      <c r="G17254">
        <v>19</v>
      </c>
      <c r="H17254" s="4" t="str">
        <f t="shared" si="538"/>
        <v>J071.A19</v>
      </c>
      <c r="I17254" s="4" t="str">
        <f t="shared" si="539"/>
        <v>CH455</v>
      </c>
    </row>
    <row r="17255" spans="1:9">
      <c r="A17255" t="s">
        <v>261</v>
      </c>
      <c r="B17255" t="s">
        <v>8251</v>
      </c>
      <c r="C17255" t="s">
        <v>8253</v>
      </c>
      <c r="D17255">
        <v>19</v>
      </c>
      <c r="E17255" t="s">
        <v>169</v>
      </c>
      <c r="F17255" t="s">
        <v>230</v>
      </c>
      <c r="G17255">
        <v>19</v>
      </c>
      <c r="H17255" s="4" t="str">
        <f t="shared" si="538"/>
        <v>J071.B19</v>
      </c>
      <c r="I17255" s="4" t="str">
        <f t="shared" si="539"/>
        <v>DGND</v>
      </c>
    </row>
    <row r="17256" spans="1:9">
      <c r="A17256" t="s">
        <v>261</v>
      </c>
      <c r="B17256" t="s">
        <v>8251</v>
      </c>
      <c r="C17256" t="s">
        <v>8253</v>
      </c>
      <c r="D17256">
        <v>20</v>
      </c>
      <c r="E17256" t="s">
        <v>169</v>
      </c>
      <c r="F17256" t="s">
        <v>7682</v>
      </c>
      <c r="G17256">
        <v>20</v>
      </c>
      <c r="H17256" s="4" t="str">
        <f t="shared" si="538"/>
        <v>J071.A20</v>
      </c>
      <c r="I17256" s="4" t="str">
        <f t="shared" si="539"/>
        <v>DGND</v>
      </c>
    </row>
    <row r="17257" spans="1:9">
      <c r="A17257" t="s">
        <v>261</v>
      </c>
      <c r="B17257" t="s">
        <v>8251</v>
      </c>
      <c r="C17257" t="s">
        <v>8253</v>
      </c>
      <c r="D17257">
        <v>20</v>
      </c>
      <c r="F17257" t="s">
        <v>7684</v>
      </c>
      <c r="G17257">
        <v>20</v>
      </c>
      <c r="H17257" s="4" t="str">
        <f t="shared" si="538"/>
        <v>J071.D20</v>
      </c>
      <c r="I17257" s="4">
        <f t="shared" si="539"/>
        <v>0</v>
      </c>
    </row>
    <row r="17258" spans="1:9">
      <c r="A17258" t="s">
        <v>261</v>
      </c>
      <c r="B17258" t="s">
        <v>8251</v>
      </c>
      <c r="C17258" t="s">
        <v>8253</v>
      </c>
      <c r="D17258">
        <v>20</v>
      </c>
      <c r="E17258" t="s">
        <v>169</v>
      </c>
      <c r="F17258" t="s">
        <v>260</v>
      </c>
      <c r="G17258">
        <v>20</v>
      </c>
      <c r="H17258" s="4" t="str">
        <f t="shared" si="538"/>
        <v>J071.C20</v>
      </c>
      <c r="I17258" s="4" t="str">
        <f t="shared" si="539"/>
        <v>DGND</v>
      </c>
    </row>
    <row r="17259" spans="1:9">
      <c r="A17259" t="s">
        <v>261</v>
      </c>
      <c r="B17259" t="s">
        <v>8251</v>
      </c>
      <c r="C17259" t="s">
        <v>8253</v>
      </c>
      <c r="D17259">
        <v>20</v>
      </c>
      <c r="E17259" t="s">
        <v>1242</v>
      </c>
      <c r="F17259" t="s">
        <v>7683</v>
      </c>
      <c r="G17259">
        <v>20</v>
      </c>
      <c r="H17259" s="4" t="str">
        <f t="shared" si="538"/>
        <v>J071.B20</v>
      </c>
      <c r="I17259" s="4" t="str">
        <f t="shared" si="539"/>
        <v>CH454</v>
      </c>
    </row>
    <row r="17260" spans="1:9">
      <c r="A17260" t="s">
        <v>261</v>
      </c>
      <c r="B17260" t="s">
        <v>8251</v>
      </c>
      <c r="C17260" t="s">
        <v>8253</v>
      </c>
      <c r="D17260">
        <v>21</v>
      </c>
      <c r="E17260" t="s">
        <v>1244</v>
      </c>
      <c r="F17260" t="s">
        <v>7688</v>
      </c>
      <c r="G17260">
        <v>21</v>
      </c>
      <c r="H17260" s="4" t="str">
        <f t="shared" si="538"/>
        <v>J071.A21</v>
      </c>
      <c r="I17260" s="4" t="str">
        <f t="shared" si="539"/>
        <v>CH452</v>
      </c>
    </row>
    <row r="17261" spans="1:9">
      <c r="A17261" t="s">
        <v>261</v>
      </c>
      <c r="B17261" t="s">
        <v>8251</v>
      </c>
      <c r="C17261" t="s">
        <v>8253</v>
      </c>
      <c r="D17261">
        <v>21</v>
      </c>
      <c r="E17261" t="s">
        <v>1243</v>
      </c>
      <c r="F17261" t="s">
        <v>7686</v>
      </c>
      <c r="G17261">
        <v>21</v>
      </c>
      <c r="H17261" s="4" t="str">
        <f t="shared" si="538"/>
        <v>J071.C21</v>
      </c>
      <c r="I17261" s="4" t="str">
        <f t="shared" si="539"/>
        <v>CH453</v>
      </c>
    </row>
    <row r="17262" spans="1:9">
      <c r="A17262" t="s">
        <v>261</v>
      </c>
      <c r="B17262" t="s">
        <v>8251</v>
      </c>
      <c r="C17262" t="s">
        <v>8253</v>
      </c>
      <c r="D17262">
        <v>21</v>
      </c>
      <c r="F17262" t="s">
        <v>7687</v>
      </c>
      <c r="G17262">
        <v>21</v>
      </c>
      <c r="H17262" s="4" t="str">
        <f t="shared" si="538"/>
        <v>J071.D21</v>
      </c>
      <c r="I17262" s="4">
        <f t="shared" si="539"/>
        <v>0</v>
      </c>
    </row>
    <row r="17263" spans="1:9">
      <c r="A17263" t="s">
        <v>261</v>
      </c>
      <c r="B17263" t="s">
        <v>8251</v>
      </c>
      <c r="C17263" t="s">
        <v>8253</v>
      </c>
      <c r="D17263">
        <v>21</v>
      </c>
      <c r="E17263" t="s">
        <v>169</v>
      </c>
      <c r="F17263" t="s">
        <v>7685</v>
      </c>
      <c r="G17263">
        <v>21</v>
      </c>
      <c r="H17263" s="4" t="str">
        <f t="shared" si="538"/>
        <v>J071.B21</v>
      </c>
      <c r="I17263" s="4" t="str">
        <f t="shared" si="539"/>
        <v>DGND</v>
      </c>
    </row>
    <row r="17264" spans="1:9">
      <c r="A17264" t="s">
        <v>261</v>
      </c>
      <c r="B17264" t="s">
        <v>8251</v>
      </c>
      <c r="C17264" t="s">
        <v>8253</v>
      </c>
      <c r="D17264">
        <v>22</v>
      </c>
      <c r="F17264" t="s">
        <v>7690</v>
      </c>
      <c r="G17264">
        <v>22</v>
      </c>
      <c r="H17264" s="4" t="str">
        <f t="shared" si="538"/>
        <v>J071.D22</v>
      </c>
      <c r="I17264" s="4">
        <f t="shared" si="539"/>
        <v>0</v>
      </c>
    </row>
    <row r="17265" spans="1:9">
      <c r="A17265" t="s">
        <v>261</v>
      </c>
      <c r="B17265" t="s">
        <v>8251</v>
      </c>
      <c r="C17265" t="s">
        <v>8253</v>
      </c>
      <c r="D17265">
        <v>22</v>
      </c>
      <c r="E17265" t="s">
        <v>169</v>
      </c>
      <c r="F17265" t="s">
        <v>7691</v>
      </c>
      <c r="G17265">
        <v>22</v>
      </c>
      <c r="H17265" s="4" t="str">
        <f t="shared" si="538"/>
        <v>J071.C22</v>
      </c>
      <c r="I17265" s="4" t="str">
        <f t="shared" si="539"/>
        <v>DGND</v>
      </c>
    </row>
    <row r="17266" spans="1:9">
      <c r="A17266" t="s">
        <v>261</v>
      </c>
      <c r="B17266" t="s">
        <v>8251</v>
      </c>
      <c r="C17266" t="s">
        <v>8253</v>
      </c>
      <c r="D17266">
        <v>22</v>
      </c>
      <c r="E17266" t="s">
        <v>1245</v>
      </c>
      <c r="F17266" t="s">
        <v>7692</v>
      </c>
      <c r="G17266">
        <v>22</v>
      </c>
      <c r="H17266" s="4" t="str">
        <f t="shared" si="538"/>
        <v>J071.B22</v>
      </c>
      <c r="I17266" s="4" t="str">
        <f t="shared" si="539"/>
        <v>CH451</v>
      </c>
    </row>
    <row r="17267" spans="1:9">
      <c r="A17267" t="s">
        <v>261</v>
      </c>
      <c r="B17267" t="s">
        <v>8251</v>
      </c>
      <c r="C17267" t="s">
        <v>8253</v>
      </c>
      <c r="D17267">
        <v>22</v>
      </c>
      <c r="E17267" t="s">
        <v>169</v>
      </c>
      <c r="F17267" t="s">
        <v>7689</v>
      </c>
      <c r="G17267">
        <v>22</v>
      </c>
      <c r="H17267" s="4" t="str">
        <f t="shared" si="538"/>
        <v>J071.A22</v>
      </c>
      <c r="I17267" s="4" t="str">
        <f t="shared" si="539"/>
        <v>DGND</v>
      </c>
    </row>
    <row r="17268" spans="1:9">
      <c r="A17268" t="s">
        <v>261</v>
      </c>
      <c r="B17268" t="s">
        <v>8251</v>
      </c>
      <c r="C17268" t="s">
        <v>8253</v>
      </c>
      <c r="D17268">
        <v>23</v>
      </c>
      <c r="E17268" t="s">
        <v>169</v>
      </c>
      <c r="F17268" t="s">
        <v>7696</v>
      </c>
      <c r="G17268">
        <v>23</v>
      </c>
      <c r="H17268" s="4" t="str">
        <f t="shared" si="538"/>
        <v>J071.B23</v>
      </c>
      <c r="I17268" s="4" t="str">
        <f t="shared" si="539"/>
        <v>DGND</v>
      </c>
    </row>
    <row r="17269" spans="1:9">
      <c r="A17269" t="s">
        <v>261</v>
      </c>
      <c r="B17269" t="s">
        <v>8251</v>
      </c>
      <c r="C17269" t="s">
        <v>8253</v>
      </c>
      <c r="D17269">
        <v>23</v>
      </c>
      <c r="E17269" t="s">
        <v>1246</v>
      </c>
      <c r="F17269" t="s">
        <v>7695</v>
      </c>
      <c r="G17269">
        <v>23</v>
      </c>
      <c r="H17269" s="4" t="str">
        <f t="shared" si="538"/>
        <v>J071.A23</v>
      </c>
      <c r="I17269" s="4" t="str">
        <f t="shared" si="539"/>
        <v>CH449</v>
      </c>
    </row>
    <row r="17270" spans="1:9">
      <c r="A17270" t="s">
        <v>261</v>
      </c>
      <c r="B17270" t="s">
        <v>8251</v>
      </c>
      <c r="C17270" t="s">
        <v>8253</v>
      </c>
      <c r="D17270">
        <v>23</v>
      </c>
      <c r="F17270" t="s">
        <v>7694</v>
      </c>
      <c r="G17270">
        <v>23</v>
      </c>
      <c r="H17270" s="4" t="str">
        <f t="shared" si="538"/>
        <v>J071.D23</v>
      </c>
      <c r="I17270" s="4">
        <f t="shared" si="539"/>
        <v>0</v>
      </c>
    </row>
    <row r="17271" spans="1:9">
      <c r="A17271" t="s">
        <v>261</v>
      </c>
      <c r="B17271" t="s">
        <v>8251</v>
      </c>
      <c r="C17271" t="s">
        <v>8253</v>
      </c>
      <c r="D17271">
        <v>23</v>
      </c>
      <c r="E17271" t="s">
        <v>1247</v>
      </c>
      <c r="F17271" t="s">
        <v>7693</v>
      </c>
      <c r="G17271">
        <v>23</v>
      </c>
      <c r="H17271" s="4" t="str">
        <f t="shared" si="538"/>
        <v>J071.C23</v>
      </c>
      <c r="I17271" s="4" t="str">
        <f t="shared" si="539"/>
        <v>CH450</v>
      </c>
    </row>
    <row r="17272" spans="1:9">
      <c r="A17272" t="s">
        <v>261</v>
      </c>
      <c r="B17272" t="s">
        <v>8251</v>
      </c>
      <c r="C17272" t="s">
        <v>8253</v>
      </c>
      <c r="D17272">
        <v>24</v>
      </c>
      <c r="E17272" t="s">
        <v>169</v>
      </c>
      <c r="F17272" t="s">
        <v>7699</v>
      </c>
      <c r="G17272">
        <v>24</v>
      </c>
      <c r="H17272" s="4" t="str">
        <f t="shared" si="538"/>
        <v>J071.A24</v>
      </c>
      <c r="I17272" s="4" t="str">
        <f t="shared" si="539"/>
        <v>DGND</v>
      </c>
    </row>
    <row r="17273" spans="1:9">
      <c r="A17273" t="s">
        <v>261</v>
      </c>
      <c r="B17273" t="s">
        <v>8251</v>
      </c>
      <c r="C17273" t="s">
        <v>8253</v>
      </c>
      <c r="D17273">
        <v>24</v>
      </c>
      <c r="F17273" t="s">
        <v>7698</v>
      </c>
      <c r="G17273">
        <v>24</v>
      </c>
      <c r="H17273" s="4" t="str">
        <f t="shared" si="538"/>
        <v>J071.D24</v>
      </c>
      <c r="I17273" s="4">
        <f t="shared" si="539"/>
        <v>0</v>
      </c>
    </row>
    <row r="17274" spans="1:9">
      <c r="A17274" t="s">
        <v>261</v>
      </c>
      <c r="B17274" t="s">
        <v>8251</v>
      </c>
      <c r="C17274" t="s">
        <v>8253</v>
      </c>
      <c r="D17274">
        <v>24</v>
      </c>
      <c r="E17274" t="s">
        <v>1248</v>
      </c>
      <c r="F17274" t="s">
        <v>7700</v>
      </c>
      <c r="G17274">
        <v>24</v>
      </c>
      <c r="H17274" s="4" t="str">
        <f t="shared" si="538"/>
        <v>J071.B24</v>
      </c>
      <c r="I17274" s="4" t="str">
        <f t="shared" si="539"/>
        <v>CH448</v>
      </c>
    </row>
    <row r="17275" spans="1:9">
      <c r="A17275" t="s">
        <v>261</v>
      </c>
      <c r="B17275" t="s">
        <v>8251</v>
      </c>
      <c r="C17275" t="s">
        <v>8253</v>
      </c>
      <c r="D17275">
        <v>24</v>
      </c>
      <c r="E17275" t="s">
        <v>169</v>
      </c>
      <c r="F17275" t="s">
        <v>7697</v>
      </c>
      <c r="G17275">
        <v>24</v>
      </c>
      <c r="H17275" s="4" t="str">
        <f t="shared" si="538"/>
        <v>J071.C24</v>
      </c>
      <c r="I17275" s="4" t="str">
        <f t="shared" si="539"/>
        <v>DGND</v>
      </c>
    </row>
    <row r="17276" spans="1:9">
      <c r="A17276" t="s">
        <v>261</v>
      </c>
      <c r="B17276" t="s">
        <v>8251</v>
      </c>
      <c r="C17276" t="s">
        <v>8254</v>
      </c>
      <c r="D17276">
        <v>1</v>
      </c>
      <c r="E17276" t="s">
        <v>169</v>
      </c>
      <c r="F17276" t="s">
        <v>213</v>
      </c>
      <c r="G17276">
        <v>1</v>
      </c>
      <c r="H17276" s="4" t="str">
        <f t="shared" si="538"/>
        <v>J072.B1</v>
      </c>
      <c r="I17276" s="4" t="str">
        <f t="shared" si="539"/>
        <v>DGND</v>
      </c>
    </row>
    <row r="17277" spans="1:9">
      <c r="A17277" t="s">
        <v>261</v>
      </c>
      <c r="B17277" t="s">
        <v>8251</v>
      </c>
      <c r="C17277" t="s">
        <v>8254</v>
      </c>
      <c r="D17277">
        <v>1</v>
      </c>
      <c r="E17277" t="s">
        <v>1250</v>
      </c>
      <c r="F17277" t="s">
        <v>246</v>
      </c>
      <c r="G17277">
        <v>1</v>
      </c>
      <c r="H17277" s="4" t="str">
        <f t="shared" si="538"/>
        <v>J072.C1</v>
      </c>
      <c r="I17277" s="4" t="str">
        <f t="shared" si="539"/>
        <v>U58</v>
      </c>
    </row>
    <row r="17278" spans="1:9">
      <c r="A17278" t="s">
        <v>261</v>
      </c>
      <c r="B17278" t="s">
        <v>8251</v>
      </c>
      <c r="C17278" t="s">
        <v>8254</v>
      </c>
      <c r="D17278">
        <v>1</v>
      </c>
      <c r="E17278" t="s">
        <v>1251</v>
      </c>
      <c r="F17278" t="s">
        <v>195</v>
      </c>
      <c r="G17278">
        <v>1</v>
      </c>
      <c r="H17278" s="4" t="str">
        <f t="shared" si="538"/>
        <v>J072.A1</v>
      </c>
      <c r="I17278" s="4" t="str">
        <f t="shared" si="539"/>
        <v>U56</v>
      </c>
    </row>
    <row r="17279" spans="1:9">
      <c r="A17279" t="s">
        <v>261</v>
      </c>
      <c r="B17279" t="s">
        <v>8251</v>
      </c>
      <c r="C17279" t="s">
        <v>8254</v>
      </c>
      <c r="D17279">
        <v>1</v>
      </c>
      <c r="E17279" t="s">
        <v>1249</v>
      </c>
      <c r="F17279" t="s">
        <v>402</v>
      </c>
      <c r="G17279">
        <v>1</v>
      </c>
      <c r="H17279" s="4" t="str">
        <f t="shared" si="538"/>
        <v>J072.D1</v>
      </c>
      <c r="I17279" s="4" t="str">
        <f t="shared" si="539"/>
        <v>U60</v>
      </c>
    </row>
    <row r="17280" spans="1:9">
      <c r="A17280" t="s">
        <v>261</v>
      </c>
      <c r="B17280" t="s">
        <v>8251</v>
      </c>
      <c r="C17280" t="s">
        <v>8254</v>
      </c>
      <c r="D17280">
        <v>2</v>
      </c>
      <c r="E17280" t="s">
        <v>1252</v>
      </c>
      <c r="F17280" t="s">
        <v>362</v>
      </c>
      <c r="G17280">
        <v>2</v>
      </c>
      <c r="H17280" s="4" t="str">
        <f t="shared" si="538"/>
        <v>J072.D2</v>
      </c>
      <c r="I17280" s="4" t="str">
        <f t="shared" si="539"/>
        <v>U61</v>
      </c>
    </row>
    <row r="17281" spans="1:9">
      <c r="A17281" t="s">
        <v>261</v>
      </c>
      <c r="B17281" t="s">
        <v>8251</v>
      </c>
      <c r="C17281" t="s">
        <v>8254</v>
      </c>
      <c r="D17281">
        <v>2</v>
      </c>
      <c r="E17281" t="s">
        <v>169</v>
      </c>
      <c r="F17281" t="s">
        <v>196</v>
      </c>
      <c r="G17281">
        <v>2</v>
      </c>
      <c r="H17281" s="4" t="str">
        <f t="shared" si="538"/>
        <v>J072.A2</v>
      </c>
      <c r="I17281" s="4" t="str">
        <f t="shared" si="539"/>
        <v>DGND</v>
      </c>
    </row>
    <row r="17282" spans="1:9">
      <c r="A17282" t="s">
        <v>261</v>
      </c>
      <c r="B17282" t="s">
        <v>8251</v>
      </c>
      <c r="C17282" t="s">
        <v>8254</v>
      </c>
      <c r="D17282">
        <v>2</v>
      </c>
      <c r="E17282" t="s">
        <v>169</v>
      </c>
      <c r="F17282" t="s">
        <v>10</v>
      </c>
      <c r="G17282">
        <v>2</v>
      </c>
      <c r="H17282" s="4" t="str">
        <f t="shared" ref="H17282:H17345" si="540">CONCATENATE(C17282,".",F17282)</f>
        <v>J072.C2</v>
      </c>
      <c r="I17282" s="4" t="str">
        <f t="shared" ref="I17282:I17345" si="541">E17282</f>
        <v>DGND</v>
      </c>
    </row>
    <row r="17283" spans="1:9">
      <c r="A17283" t="s">
        <v>261</v>
      </c>
      <c r="B17283" t="s">
        <v>8251</v>
      </c>
      <c r="C17283" t="s">
        <v>8254</v>
      </c>
      <c r="D17283">
        <v>2</v>
      </c>
      <c r="E17283" t="s">
        <v>1253</v>
      </c>
      <c r="F17283" t="s">
        <v>214</v>
      </c>
      <c r="G17283">
        <v>2</v>
      </c>
      <c r="H17283" s="4" t="str">
        <f t="shared" si="540"/>
        <v>J072.B2</v>
      </c>
      <c r="I17283" s="4" t="str">
        <f t="shared" si="541"/>
        <v>U57</v>
      </c>
    </row>
    <row r="17284" spans="1:9">
      <c r="A17284" t="s">
        <v>261</v>
      </c>
      <c r="B17284" t="s">
        <v>8251</v>
      </c>
      <c r="C17284" t="s">
        <v>8254</v>
      </c>
      <c r="D17284">
        <v>3</v>
      </c>
      <c r="E17284" t="s">
        <v>1255</v>
      </c>
      <c r="F17284" t="s">
        <v>197</v>
      </c>
      <c r="G17284">
        <v>3</v>
      </c>
      <c r="H17284" s="4" t="str">
        <f t="shared" si="540"/>
        <v>J072.A3</v>
      </c>
      <c r="I17284" s="4" t="str">
        <f t="shared" si="541"/>
        <v>CH511</v>
      </c>
    </row>
    <row r="17285" spans="1:9">
      <c r="A17285" t="s">
        <v>261</v>
      </c>
      <c r="B17285" t="s">
        <v>8251</v>
      </c>
      <c r="C17285" t="s">
        <v>8254</v>
      </c>
      <c r="D17285">
        <v>3</v>
      </c>
      <c r="E17285" t="s">
        <v>1256</v>
      </c>
      <c r="F17285" t="s">
        <v>7663</v>
      </c>
      <c r="G17285">
        <v>3</v>
      </c>
      <c r="H17285" s="4" t="str">
        <f t="shared" si="540"/>
        <v>J072.D3</v>
      </c>
      <c r="I17285" s="4" t="str">
        <f t="shared" si="541"/>
        <v>U62</v>
      </c>
    </row>
    <row r="17286" spans="1:9">
      <c r="A17286" t="s">
        <v>261</v>
      </c>
      <c r="B17286" t="s">
        <v>8251</v>
      </c>
      <c r="C17286" t="s">
        <v>8254</v>
      </c>
      <c r="D17286">
        <v>3</v>
      </c>
      <c r="E17286" t="s">
        <v>169</v>
      </c>
      <c r="F17286" t="s">
        <v>215</v>
      </c>
      <c r="G17286">
        <v>3</v>
      </c>
      <c r="H17286" s="4" t="str">
        <f t="shared" si="540"/>
        <v>J072.B3</v>
      </c>
      <c r="I17286" s="4" t="str">
        <f t="shared" si="541"/>
        <v>DGND</v>
      </c>
    </row>
    <row r="17287" spans="1:9">
      <c r="A17287" t="s">
        <v>261</v>
      </c>
      <c r="B17287" t="s">
        <v>8251</v>
      </c>
      <c r="C17287" t="s">
        <v>8254</v>
      </c>
      <c r="D17287">
        <v>3</v>
      </c>
      <c r="E17287" t="s">
        <v>1254</v>
      </c>
      <c r="F17287" t="s">
        <v>9</v>
      </c>
      <c r="G17287">
        <v>3</v>
      </c>
      <c r="H17287" s="4" t="str">
        <f t="shared" si="540"/>
        <v>J072.C3</v>
      </c>
      <c r="I17287" s="4" t="str">
        <f t="shared" si="541"/>
        <v>U59</v>
      </c>
    </row>
    <row r="17288" spans="1:9">
      <c r="A17288" t="s">
        <v>261</v>
      </c>
      <c r="B17288" t="s">
        <v>8251</v>
      </c>
      <c r="C17288" t="s">
        <v>8254</v>
      </c>
      <c r="D17288">
        <v>4</v>
      </c>
      <c r="E17288" t="s">
        <v>1257</v>
      </c>
      <c r="F17288" t="s">
        <v>364</v>
      </c>
      <c r="G17288">
        <v>4</v>
      </c>
      <c r="H17288" s="4" t="str">
        <f t="shared" si="540"/>
        <v>J072.D4</v>
      </c>
      <c r="I17288" s="4" t="str">
        <f t="shared" si="541"/>
        <v>U63</v>
      </c>
    </row>
    <row r="17289" spans="1:9">
      <c r="A17289" t="s">
        <v>261</v>
      </c>
      <c r="B17289" t="s">
        <v>8251</v>
      </c>
      <c r="C17289" t="s">
        <v>8254</v>
      </c>
      <c r="D17289">
        <v>4</v>
      </c>
      <c r="E17289" t="s">
        <v>169</v>
      </c>
      <c r="F17289" t="s">
        <v>11</v>
      </c>
      <c r="G17289">
        <v>4</v>
      </c>
      <c r="H17289" s="4" t="str">
        <f t="shared" si="540"/>
        <v>J072.A4</v>
      </c>
      <c r="I17289" s="4" t="str">
        <f t="shared" si="541"/>
        <v>DGND</v>
      </c>
    </row>
    <row r="17290" spans="1:9">
      <c r="A17290" t="s">
        <v>261</v>
      </c>
      <c r="B17290" t="s">
        <v>8251</v>
      </c>
      <c r="C17290" t="s">
        <v>8254</v>
      </c>
      <c r="D17290">
        <v>4</v>
      </c>
      <c r="E17290" t="s">
        <v>1258</v>
      </c>
      <c r="F17290" t="s">
        <v>216</v>
      </c>
      <c r="G17290">
        <v>4</v>
      </c>
      <c r="H17290" s="4" t="str">
        <f t="shared" si="540"/>
        <v>J072.B4</v>
      </c>
      <c r="I17290" s="4" t="str">
        <f t="shared" si="541"/>
        <v>CH510</v>
      </c>
    </row>
    <row r="17291" spans="1:9">
      <c r="A17291" t="s">
        <v>261</v>
      </c>
      <c r="B17291" t="s">
        <v>8251</v>
      </c>
      <c r="C17291" t="s">
        <v>8254</v>
      </c>
      <c r="D17291">
        <v>4</v>
      </c>
      <c r="E17291" t="s">
        <v>169</v>
      </c>
      <c r="F17291" t="s">
        <v>247</v>
      </c>
      <c r="G17291">
        <v>4</v>
      </c>
      <c r="H17291" s="4" t="str">
        <f t="shared" si="540"/>
        <v>J072.C4</v>
      </c>
      <c r="I17291" s="4" t="str">
        <f t="shared" si="541"/>
        <v>DGND</v>
      </c>
    </row>
    <row r="17292" spans="1:9">
      <c r="A17292" t="s">
        <v>261</v>
      </c>
      <c r="B17292" t="s">
        <v>8251</v>
      </c>
      <c r="C17292" t="s">
        <v>8254</v>
      </c>
      <c r="D17292">
        <v>5</v>
      </c>
      <c r="E17292" t="s">
        <v>1260</v>
      </c>
      <c r="F17292" t="s">
        <v>12</v>
      </c>
      <c r="G17292">
        <v>5</v>
      </c>
      <c r="H17292" s="4" t="str">
        <f t="shared" si="540"/>
        <v>J072.C5</v>
      </c>
      <c r="I17292" s="4" t="str">
        <f t="shared" si="541"/>
        <v>CH509</v>
      </c>
    </row>
    <row r="17293" spans="1:9">
      <c r="A17293" t="s">
        <v>261</v>
      </c>
      <c r="B17293" t="s">
        <v>8251</v>
      </c>
      <c r="C17293" t="s">
        <v>8254</v>
      </c>
      <c r="D17293">
        <v>5</v>
      </c>
      <c r="E17293" t="s">
        <v>1259</v>
      </c>
      <c r="F17293" t="s">
        <v>198</v>
      </c>
      <c r="G17293">
        <v>5</v>
      </c>
      <c r="H17293" s="4" t="str">
        <f t="shared" si="540"/>
        <v>J072.A5</v>
      </c>
      <c r="I17293" s="4" t="str">
        <f t="shared" si="541"/>
        <v>CH508</v>
      </c>
    </row>
    <row r="17294" spans="1:9">
      <c r="A17294" t="s">
        <v>261</v>
      </c>
      <c r="B17294" t="s">
        <v>8251</v>
      </c>
      <c r="C17294" t="s">
        <v>8254</v>
      </c>
      <c r="D17294">
        <v>5</v>
      </c>
      <c r="E17294" t="s">
        <v>169</v>
      </c>
      <c r="F17294" t="s">
        <v>404</v>
      </c>
      <c r="G17294">
        <v>5</v>
      </c>
      <c r="H17294" s="4" t="str">
        <f t="shared" si="540"/>
        <v>J072.D5</v>
      </c>
      <c r="I17294" s="4" t="str">
        <f t="shared" si="541"/>
        <v>DGND</v>
      </c>
    </row>
    <row r="17295" spans="1:9">
      <c r="A17295" t="s">
        <v>261</v>
      </c>
      <c r="B17295" t="s">
        <v>8251</v>
      </c>
      <c r="C17295" t="s">
        <v>8254</v>
      </c>
      <c r="D17295">
        <v>5</v>
      </c>
      <c r="E17295" t="s">
        <v>169</v>
      </c>
      <c r="F17295" t="s">
        <v>13</v>
      </c>
      <c r="G17295">
        <v>5</v>
      </c>
      <c r="H17295" s="4" t="str">
        <f t="shared" si="540"/>
        <v>J072.B5</v>
      </c>
      <c r="I17295" s="4" t="str">
        <f t="shared" si="541"/>
        <v>DGND</v>
      </c>
    </row>
    <row r="17296" spans="1:9">
      <c r="A17296" t="s">
        <v>261</v>
      </c>
      <c r="B17296" t="s">
        <v>8251</v>
      </c>
      <c r="C17296" t="s">
        <v>8254</v>
      </c>
      <c r="D17296">
        <v>6</v>
      </c>
      <c r="E17296" t="s">
        <v>169</v>
      </c>
      <c r="F17296" t="s">
        <v>199</v>
      </c>
      <c r="G17296">
        <v>6</v>
      </c>
      <c r="H17296" s="4" t="str">
        <f t="shared" si="540"/>
        <v>J072.A6</v>
      </c>
      <c r="I17296" s="4" t="str">
        <f t="shared" si="541"/>
        <v>DGND</v>
      </c>
    </row>
    <row r="17297" spans="1:9">
      <c r="A17297" t="s">
        <v>261</v>
      </c>
      <c r="B17297" t="s">
        <v>8251</v>
      </c>
      <c r="C17297" t="s">
        <v>8254</v>
      </c>
      <c r="D17297">
        <v>6</v>
      </c>
      <c r="F17297" t="s">
        <v>434</v>
      </c>
      <c r="G17297">
        <v>6</v>
      </c>
      <c r="H17297" s="4" t="str">
        <f t="shared" si="540"/>
        <v>J072.D6</v>
      </c>
      <c r="I17297" s="4">
        <f t="shared" si="541"/>
        <v>0</v>
      </c>
    </row>
    <row r="17298" spans="1:9">
      <c r="A17298" t="s">
        <v>261</v>
      </c>
      <c r="B17298" t="s">
        <v>8251</v>
      </c>
      <c r="C17298" t="s">
        <v>8254</v>
      </c>
      <c r="D17298">
        <v>6</v>
      </c>
      <c r="E17298" t="s">
        <v>169</v>
      </c>
      <c r="F17298" t="s">
        <v>248</v>
      </c>
      <c r="G17298">
        <v>6</v>
      </c>
      <c r="H17298" s="4" t="str">
        <f t="shared" si="540"/>
        <v>J072.C6</v>
      </c>
      <c r="I17298" s="4" t="str">
        <f t="shared" si="541"/>
        <v>DGND</v>
      </c>
    </row>
    <row r="17299" spans="1:9">
      <c r="A17299" t="s">
        <v>261</v>
      </c>
      <c r="B17299" t="s">
        <v>8251</v>
      </c>
      <c r="C17299" t="s">
        <v>8254</v>
      </c>
      <c r="D17299">
        <v>6</v>
      </c>
      <c r="E17299" t="s">
        <v>1261</v>
      </c>
      <c r="F17299" t="s">
        <v>217</v>
      </c>
      <c r="G17299">
        <v>6</v>
      </c>
      <c r="H17299" s="4" t="str">
        <f t="shared" si="540"/>
        <v>J072.B6</v>
      </c>
      <c r="I17299" s="4" t="str">
        <f t="shared" si="541"/>
        <v>CH507</v>
      </c>
    </row>
    <row r="17300" spans="1:9">
      <c r="A17300" t="s">
        <v>261</v>
      </c>
      <c r="B17300" t="s">
        <v>8251</v>
      </c>
      <c r="C17300" t="s">
        <v>8254</v>
      </c>
      <c r="D17300">
        <v>7</v>
      </c>
      <c r="E17300" t="s">
        <v>169</v>
      </c>
      <c r="F17300" t="s">
        <v>218</v>
      </c>
      <c r="G17300">
        <v>7</v>
      </c>
      <c r="H17300" s="4" t="str">
        <f t="shared" si="540"/>
        <v>J072.B7</v>
      </c>
      <c r="I17300" s="4" t="str">
        <f t="shared" si="541"/>
        <v>DGND</v>
      </c>
    </row>
    <row r="17301" spans="1:9">
      <c r="A17301" t="s">
        <v>261</v>
      </c>
      <c r="B17301" t="s">
        <v>8251</v>
      </c>
      <c r="C17301" t="s">
        <v>8254</v>
      </c>
      <c r="D17301">
        <v>7</v>
      </c>
      <c r="E17301" t="s">
        <v>1263</v>
      </c>
      <c r="F17301" t="s">
        <v>200</v>
      </c>
      <c r="G17301">
        <v>7</v>
      </c>
      <c r="H17301" s="4" t="str">
        <f t="shared" si="540"/>
        <v>J072.A7</v>
      </c>
      <c r="I17301" s="4" t="str">
        <f t="shared" si="541"/>
        <v>CH505</v>
      </c>
    </row>
    <row r="17302" spans="1:9">
      <c r="A17302" t="s">
        <v>261</v>
      </c>
      <c r="B17302" t="s">
        <v>8251</v>
      </c>
      <c r="C17302" t="s">
        <v>8254</v>
      </c>
      <c r="D17302">
        <v>7</v>
      </c>
      <c r="E17302" t="s">
        <v>1262</v>
      </c>
      <c r="F17302" t="s">
        <v>249</v>
      </c>
      <c r="G17302">
        <v>7</v>
      </c>
      <c r="H17302" s="4" t="str">
        <f t="shared" si="540"/>
        <v>J072.C7</v>
      </c>
      <c r="I17302" s="4" t="str">
        <f t="shared" si="541"/>
        <v>CH506</v>
      </c>
    </row>
    <row r="17303" spans="1:9">
      <c r="A17303" t="s">
        <v>261</v>
      </c>
      <c r="B17303" t="s">
        <v>8251</v>
      </c>
      <c r="C17303" t="s">
        <v>8254</v>
      </c>
      <c r="D17303">
        <v>7</v>
      </c>
      <c r="E17303" t="s">
        <v>169</v>
      </c>
      <c r="F17303" t="s">
        <v>435</v>
      </c>
      <c r="G17303">
        <v>7</v>
      </c>
      <c r="H17303" s="4" t="str">
        <f t="shared" si="540"/>
        <v>J072.D7</v>
      </c>
      <c r="I17303" s="4" t="str">
        <f t="shared" si="541"/>
        <v>DGND</v>
      </c>
    </row>
    <row r="17304" spans="1:9">
      <c r="A17304" t="s">
        <v>261</v>
      </c>
      <c r="B17304" t="s">
        <v>8251</v>
      </c>
      <c r="C17304" t="s">
        <v>8254</v>
      </c>
      <c r="D17304">
        <v>8</v>
      </c>
      <c r="E17304" t="s">
        <v>169</v>
      </c>
      <c r="F17304" t="s">
        <v>201</v>
      </c>
      <c r="G17304">
        <v>8</v>
      </c>
      <c r="H17304" s="4" t="str">
        <f t="shared" si="540"/>
        <v>J072.A8</v>
      </c>
      <c r="I17304" s="4" t="str">
        <f t="shared" si="541"/>
        <v>DGND</v>
      </c>
    </row>
    <row r="17305" spans="1:9">
      <c r="A17305" t="s">
        <v>261</v>
      </c>
      <c r="B17305" t="s">
        <v>8251</v>
      </c>
      <c r="C17305" t="s">
        <v>8254</v>
      </c>
      <c r="D17305">
        <v>8</v>
      </c>
      <c r="E17305" t="s">
        <v>169</v>
      </c>
      <c r="F17305" t="s">
        <v>250</v>
      </c>
      <c r="G17305">
        <v>8</v>
      </c>
      <c r="H17305" s="4" t="str">
        <f t="shared" si="540"/>
        <v>J072.C8</v>
      </c>
      <c r="I17305" s="4" t="str">
        <f t="shared" si="541"/>
        <v>DGND</v>
      </c>
    </row>
    <row r="17306" spans="1:9">
      <c r="A17306" t="s">
        <v>261</v>
      </c>
      <c r="B17306" t="s">
        <v>8251</v>
      </c>
      <c r="C17306" t="s">
        <v>8254</v>
      </c>
      <c r="D17306">
        <v>8</v>
      </c>
      <c r="F17306" t="s">
        <v>456</v>
      </c>
      <c r="G17306">
        <v>8</v>
      </c>
      <c r="H17306" s="4" t="str">
        <f t="shared" si="540"/>
        <v>J072.D8</v>
      </c>
      <c r="I17306" s="4">
        <f t="shared" si="541"/>
        <v>0</v>
      </c>
    </row>
    <row r="17307" spans="1:9">
      <c r="A17307" t="s">
        <v>261</v>
      </c>
      <c r="B17307" t="s">
        <v>8251</v>
      </c>
      <c r="C17307" t="s">
        <v>8254</v>
      </c>
      <c r="D17307">
        <v>8</v>
      </c>
      <c r="E17307" t="s">
        <v>1264</v>
      </c>
      <c r="F17307" t="s">
        <v>219</v>
      </c>
      <c r="G17307">
        <v>8</v>
      </c>
      <c r="H17307" s="4" t="str">
        <f t="shared" si="540"/>
        <v>J072.B8</v>
      </c>
      <c r="I17307" s="4" t="str">
        <f t="shared" si="541"/>
        <v>CH504</v>
      </c>
    </row>
    <row r="17308" spans="1:9">
      <c r="A17308" t="s">
        <v>261</v>
      </c>
      <c r="B17308" t="s">
        <v>8251</v>
      </c>
      <c r="C17308" t="s">
        <v>8254</v>
      </c>
      <c r="D17308">
        <v>9</v>
      </c>
      <c r="E17308" t="s">
        <v>1266</v>
      </c>
      <c r="F17308" t="s">
        <v>251</v>
      </c>
      <c r="G17308">
        <v>9</v>
      </c>
      <c r="H17308" s="4" t="str">
        <f t="shared" si="540"/>
        <v>J072.C9</v>
      </c>
      <c r="I17308" s="4" t="str">
        <f t="shared" si="541"/>
        <v>CH503</v>
      </c>
    </row>
    <row r="17309" spans="1:9">
      <c r="A17309" t="s">
        <v>261</v>
      </c>
      <c r="B17309" t="s">
        <v>8251</v>
      </c>
      <c r="C17309" t="s">
        <v>8254</v>
      </c>
      <c r="D17309">
        <v>9</v>
      </c>
      <c r="F17309" t="s">
        <v>405</v>
      </c>
      <c r="G17309">
        <v>9</v>
      </c>
      <c r="H17309" s="4" t="str">
        <f t="shared" si="540"/>
        <v>J072.D9</v>
      </c>
      <c r="I17309" s="4">
        <f t="shared" si="541"/>
        <v>0</v>
      </c>
    </row>
    <row r="17310" spans="1:9">
      <c r="A17310" t="s">
        <v>261</v>
      </c>
      <c r="B17310" t="s">
        <v>8251</v>
      </c>
      <c r="C17310" t="s">
        <v>8254</v>
      </c>
      <c r="D17310">
        <v>9</v>
      </c>
      <c r="E17310" t="s">
        <v>169</v>
      </c>
      <c r="F17310" t="s">
        <v>220</v>
      </c>
      <c r="G17310">
        <v>9</v>
      </c>
      <c r="H17310" s="4" t="str">
        <f t="shared" si="540"/>
        <v>J072.B9</v>
      </c>
      <c r="I17310" s="4" t="str">
        <f t="shared" si="541"/>
        <v>DGND</v>
      </c>
    </row>
    <row r="17311" spans="1:9">
      <c r="A17311" t="s">
        <v>261</v>
      </c>
      <c r="B17311" t="s">
        <v>8251</v>
      </c>
      <c r="C17311" t="s">
        <v>8254</v>
      </c>
      <c r="D17311">
        <v>9</v>
      </c>
      <c r="E17311" t="s">
        <v>1265</v>
      </c>
      <c r="F17311" t="s">
        <v>202</v>
      </c>
      <c r="G17311">
        <v>9</v>
      </c>
      <c r="H17311" s="4" t="str">
        <f t="shared" si="540"/>
        <v>J072.A9</v>
      </c>
      <c r="I17311" s="4" t="str">
        <f t="shared" si="541"/>
        <v>CH502</v>
      </c>
    </row>
    <row r="17312" spans="1:9">
      <c r="A17312" t="s">
        <v>261</v>
      </c>
      <c r="B17312" t="s">
        <v>8251</v>
      </c>
      <c r="C17312" t="s">
        <v>8254</v>
      </c>
      <c r="D17312">
        <v>10</v>
      </c>
      <c r="E17312" t="s">
        <v>169</v>
      </c>
      <c r="F17312" t="s">
        <v>252</v>
      </c>
      <c r="G17312">
        <v>10</v>
      </c>
      <c r="H17312" s="4" t="str">
        <f t="shared" si="540"/>
        <v>J072.C10</v>
      </c>
      <c r="I17312" s="4" t="str">
        <f t="shared" si="541"/>
        <v>DGND</v>
      </c>
    </row>
    <row r="17313" spans="1:9">
      <c r="A17313" t="s">
        <v>261</v>
      </c>
      <c r="B17313" t="s">
        <v>8251</v>
      </c>
      <c r="C17313" t="s">
        <v>8254</v>
      </c>
      <c r="D17313">
        <v>10</v>
      </c>
      <c r="E17313" t="s">
        <v>1267</v>
      </c>
      <c r="F17313" t="s">
        <v>221</v>
      </c>
      <c r="G17313">
        <v>10</v>
      </c>
      <c r="H17313" s="4" t="str">
        <f t="shared" si="540"/>
        <v>J072.B10</v>
      </c>
      <c r="I17313" s="4" t="str">
        <f t="shared" si="541"/>
        <v>CH501</v>
      </c>
    </row>
    <row r="17314" spans="1:9">
      <c r="A17314" t="s">
        <v>261</v>
      </c>
      <c r="B17314" t="s">
        <v>8251</v>
      </c>
      <c r="C17314" t="s">
        <v>8254</v>
      </c>
      <c r="D17314">
        <v>10</v>
      </c>
      <c r="F17314" t="s">
        <v>437</v>
      </c>
      <c r="G17314">
        <v>10</v>
      </c>
      <c r="H17314" s="4" t="str">
        <f t="shared" si="540"/>
        <v>J072.D10</v>
      </c>
      <c r="I17314" s="4">
        <f t="shared" si="541"/>
        <v>0</v>
      </c>
    </row>
    <row r="17315" spans="1:9">
      <c r="A17315" t="s">
        <v>261</v>
      </c>
      <c r="B17315" t="s">
        <v>8251</v>
      </c>
      <c r="C17315" t="s">
        <v>8254</v>
      </c>
      <c r="D17315">
        <v>10</v>
      </c>
      <c r="E17315" t="s">
        <v>169</v>
      </c>
      <c r="F17315" t="s">
        <v>203</v>
      </c>
      <c r="G17315">
        <v>10</v>
      </c>
      <c r="H17315" s="4" t="str">
        <f t="shared" si="540"/>
        <v>J072.A10</v>
      </c>
      <c r="I17315" s="4" t="str">
        <f t="shared" si="541"/>
        <v>DGND</v>
      </c>
    </row>
    <row r="17316" spans="1:9">
      <c r="A17316" t="s">
        <v>261</v>
      </c>
      <c r="B17316" t="s">
        <v>8251</v>
      </c>
      <c r="C17316" t="s">
        <v>8254</v>
      </c>
      <c r="D17316">
        <v>11</v>
      </c>
      <c r="E17316" t="s">
        <v>169</v>
      </c>
      <c r="F17316" t="s">
        <v>222</v>
      </c>
      <c r="G17316">
        <v>11</v>
      </c>
      <c r="H17316" s="4" t="str">
        <f t="shared" si="540"/>
        <v>J072.B11</v>
      </c>
      <c r="I17316" s="4" t="str">
        <f t="shared" si="541"/>
        <v>DGND</v>
      </c>
    </row>
    <row r="17317" spans="1:9">
      <c r="A17317" t="s">
        <v>261</v>
      </c>
      <c r="B17317" t="s">
        <v>8251</v>
      </c>
      <c r="C17317" t="s">
        <v>8254</v>
      </c>
      <c r="D17317">
        <v>11</v>
      </c>
      <c r="F17317" t="s">
        <v>351</v>
      </c>
      <c r="G17317">
        <v>11</v>
      </c>
      <c r="H17317" s="4" t="str">
        <f t="shared" si="540"/>
        <v>J072.D11</v>
      </c>
      <c r="I17317" s="4">
        <f t="shared" si="541"/>
        <v>0</v>
      </c>
    </row>
    <row r="17318" spans="1:9">
      <c r="A17318" t="s">
        <v>261</v>
      </c>
      <c r="B17318" t="s">
        <v>8251</v>
      </c>
      <c r="C17318" t="s">
        <v>8254</v>
      </c>
      <c r="D17318">
        <v>11</v>
      </c>
      <c r="E17318" t="s">
        <v>1269</v>
      </c>
      <c r="F17318" t="s">
        <v>253</v>
      </c>
      <c r="G17318">
        <v>11</v>
      </c>
      <c r="H17318" s="4" t="str">
        <f t="shared" si="540"/>
        <v>J072.C11</v>
      </c>
      <c r="I17318" s="4" t="str">
        <f t="shared" si="541"/>
        <v>CH500</v>
      </c>
    </row>
    <row r="17319" spans="1:9">
      <c r="A17319" t="s">
        <v>261</v>
      </c>
      <c r="B17319" t="s">
        <v>8251</v>
      </c>
      <c r="C17319" t="s">
        <v>8254</v>
      </c>
      <c r="D17319">
        <v>11</v>
      </c>
      <c r="E17319" t="s">
        <v>1268</v>
      </c>
      <c r="F17319" t="s">
        <v>204</v>
      </c>
      <c r="G17319">
        <v>11</v>
      </c>
      <c r="H17319" s="4" t="str">
        <f t="shared" si="540"/>
        <v>J072.A11</v>
      </c>
      <c r="I17319" s="4" t="str">
        <f t="shared" si="541"/>
        <v>CH499</v>
      </c>
    </row>
    <row r="17320" spans="1:9">
      <c r="A17320" t="s">
        <v>261</v>
      </c>
      <c r="B17320" t="s">
        <v>8251</v>
      </c>
      <c r="C17320" t="s">
        <v>8254</v>
      </c>
      <c r="D17320">
        <v>12</v>
      </c>
      <c r="E17320" t="s">
        <v>1270</v>
      </c>
      <c r="F17320" t="s">
        <v>223</v>
      </c>
      <c r="G17320">
        <v>12</v>
      </c>
      <c r="H17320" s="4" t="str">
        <f t="shared" si="540"/>
        <v>J072.B12</v>
      </c>
      <c r="I17320" s="4" t="str">
        <f t="shared" si="541"/>
        <v>CH498</v>
      </c>
    </row>
    <row r="17321" spans="1:9">
      <c r="A17321" t="s">
        <v>261</v>
      </c>
      <c r="B17321" t="s">
        <v>8251</v>
      </c>
      <c r="C17321" t="s">
        <v>8254</v>
      </c>
      <c r="D17321">
        <v>12</v>
      </c>
      <c r="F17321" t="s">
        <v>325</v>
      </c>
      <c r="G17321">
        <v>12</v>
      </c>
      <c r="H17321" s="4" t="str">
        <f t="shared" si="540"/>
        <v>J072.D12</v>
      </c>
      <c r="I17321" s="4">
        <f t="shared" si="541"/>
        <v>0</v>
      </c>
    </row>
    <row r="17322" spans="1:9">
      <c r="A17322" t="s">
        <v>261</v>
      </c>
      <c r="B17322" t="s">
        <v>8251</v>
      </c>
      <c r="C17322" t="s">
        <v>8254</v>
      </c>
      <c r="D17322">
        <v>12</v>
      </c>
      <c r="E17322" t="s">
        <v>169</v>
      </c>
      <c r="F17322" t="s">
        <v>205</v>
      </c>
      <c r="G17322">
        <v>12</v>
      </c>
      <c r="H17322" s="4" t="str">
        <f t="shared" si="540"/>
        <v>J072.A12</v>
      </c>
      <c r="I17322" s="4" t="str">
        <f t="shared" si="541"/>
        <v>DGND</v>
      </c>
    </row>
    <row r="17323" spans="1:9">
      <c r="A17323" t="s">
        <v>261</v>
      </c>
      <c r="B17323" t="s">
        <v>8251</v>
      </c>
      <c r="C17323" t="s">
        <v>8254</v>
      </c>
      <c r="D17323">
        <v>12</v>
      </c>
      <c r="E17323" t="s">
        <v>169</v>
      </c>
      <c r="F17323" t="s">
        <v>254</v>
      </c>
      <c r="G17323">
        <v>12</v>
      </c>
      <c r="H17323" s="4" t="str">
        <f t="shared" si="540"/>
        <v>J072.C12</v>
      </c>
      <c r="I17323" s="4" t="str">
        <f t="shared" si="541"/>
        <v>DGND</v>
      </c>
    </row>
    <row r="17324" spans="1:9">
      <c r="A17324" t="s">
        <v>261</v>
      </c>
      <c r="B17324" t="s">
        <v>8251</v>
      </c>
      <c r="C17324" t="s">
        <v>8254</v>
      </c>
      <c r="D17324">
        <v>13</v>
      </c>
      <c r="E17324" t="s">
        <v>169</v>
      </c>
      <c r="F17324" t="s">
        <v>224</v>
      </c>
      <c r="G17324">
        <v>13</v>
      </c>
      <c r="H17324" s="4" t="str">
        <f t="shared" si="540"/>
        <v>J072.B13</v>
      </c>
      <c r="I17324" s="4" t="str">
        <f t="shared" si="541"/>
        <v>DGND</v>
      </c>
    </row>
    <row r="17325" spans="1:9">
      <c r="A17325" t="s">
        <v>261</v>
      </c>
      <c r="B17325" t="s">
        <v>8251</v>
      </c>
      <c r="C17325" t="s">
        <v>8254</v>
      </c>
      <c r="D17325">
        <v>13</v>
      </c>
      <c r="E17325" t="s">
        <v>1272</v>
      </c>
      <c r="F17325" t="s">
        <v>255</v>
      </c>
      <c r="G17325">
        <v>13</v>
      </c>
      <c r="H17325" s="4" t="str">
        <f t="shared" si="540"/>
        <v>J072.C13</v>
      </c>
      <c r="I17325" s="4" t="str">
        <f t="shared" si="541"/>
        <v>CH497</v>
      </c>
    </row>
    <row r="17326" spans="1:9">
      <c r="A17326" t="s">
        <v>261</v>
      </c>
      <c r="B17326" t="s">
        <v>8251</v>
      </c>
      <c r="C17326" t="s">
        <v>8254</v>
      </c>
      <c r="D17326">
        <v>13</v>
      </c>
      <c r="F17326" t="s">
        <v>313</v>
      </c>
      <c r="G17326">
        <v>13</v>
      </c>
      <c r="H17326" s="4" t="str">
        <f t="shared" si="540"/>
        <v>J072.D13</v>
      </c>
      <c r="I17326" s="4">
        <f t="shared" si="541"/>
        <v>0</v>
      </c>
    </row>
    <row r="17327" spans="1:9">
      <c r="A17327" t="s">
        <v>261</v>
      </c>
      <c r="B17327" t="s">
        <v>8251</v>
      </c>
      <c r="C17327" t="s">
        <v>8254</v>
      </c>
      <c r="D17327">
        <v>13</v>
      </c>
      <c r="E17327" t="s">
        <v>1271</v>
      </c>
      <c r="F17327" t="s">
        <v>206</v>
      </c>
      <c r="G17327">
        <v>13</v>
      </c>
      <c r="H17327" s="4" t="str">
        <f t="shared" si="540"/>
        <v>J072.A13</v>
      </c>
      <c r="I17327" s="4" t="str">
        <f t="shared" si="541"/>
        <v>CH496</v>
      </c>
    </row>
    <row r="17328" spans="1:9">
      <c r="A17328" t="s">
        <v>261</v>
      </c>
      <c r="B17328" t="s">
        <v>8251</v>
      </c>
      <c r="C17328" t="s">
        <v>8254</v>
      </c>
      <c r="D17328">
        <v>14</v>
      </c>
      <c r="E17328" t="s">
        <v>1273</v>
      </c>
      <c r="F17328" t="s">
        <v>225</v>
      </c>
      <c r="G17328">
        <v>14</v>
      </c>
      <c r="H17328" s="4" t="str">
        <f t="shared" si="540"/>
        <v>J072.B14</v>
      </c>
      <c r="I17328" s="4" t="str">
        <f t="shared" si="541"/>
        <v>CH495</v>
      </c>
    </row>
    <row r="17329" spans="1:9">
      <c r="A17329" t="s">
        <v>261</v>
      </c>
      <c r="B17329" t="s">
        <v>8251</v>
      </c>
      <c r="C17329" t="s">
        <v>8254</v>
      </c>
      <c r="D17329">
        <v>14</v>
      </c>
      <c r="F17329" t="s">
        <v>457</v>
      </c>
      <c r="G17329">
        <v>14</v>
      </c>
      <c r="H17329" s="4" t="str">
        <f t="shared" si="540"/>
        <v>J072.D14</v>
      </c>
      <c r="I17329" s="4">
        <f t="shared" si="541"/>
        <v>0</v>
      </c>
    </row>
    <row r="17330" spans="1:9">
      <c r="A17330" t="s">
        <v>261</v>
      </c>
      <c r="B17330" t="s">
        <v>8251</v>
      </c>
      <c r="C17330" t="s">
        <v>8254</v>
      </c>
      <c r="D17330">
        <v>14</v>
      </c>
      <c r="E17330" t="s">
        <v>169</v>
      </c>
      <c r="F17330" t="s">
        <v>207</v>
      </c>
      <c r="G17330">
        <v>14</v>
      </c>
      <c r="H17330" s="4" t="str">
        <f t="shared" si="540"/>
        <v>J072.A14</v>
      </c>
      <c r="I17330" s="4" t="str">
        <f t="shared" si="541"/>
        <v>DGND</v>
      </c>
    </row>
    <row r="17331" spans="1:9">
      <c r="A17331" t="s">
        <v>261</v>
      </c>
      <c r="B17331" t="s">
        <v>8251</v>
      </c>
      <c r="C17331" t="s">
        <v>8254</v>
      </c>
      <c r="D17331">
        <v>14</v>
      </c>
      <c r="E17331" t="s">
        <v>169</v>
      </c>
      <c r="F17331" t="s">
        <v>7674</v>
      </c>
      <c r="G17331">
        <v>14</v>
      </c>
      <c r="H17331" s="4" t="str">
        <f t="shared" si="540"/>
        <v>J072.C14</v>
      </c>
      <c r="I17331" s="4" t="str">
        <f t="shared" si="541"/>
        <v>DGND</v>
      </c>
    </row>
    <row r="17332" spans="1:9">
      <c r="A17332" t="s">
        <v>261</v>
      </c>
      <c r="B17332" t="s">
        <v>8251</v>
      </c>
      <c r="C17332" t="s">
        <v>8254</v>
      </c>
      <c r="D17332">
        <v>15</v>
      </c>
      <c r="E17332" t="s">
        <v>1274</v>
      </c>
      <c r="F17332" t="s">
        <v>208</v>
      </c>
      <c r="G17332">
        <v>15</v>
      </c>
      <c r="H17332" s="4" t="str">
        <f t="shared" si="540"/>
        <v>J072.A15</v>
      </c>
      <c r="I17332" s="4" t="str">
        <f t="shared" si="541"/>
        <v>CH493</v>
      </c>
    </row>
    <row r="17333" spans="1:9">
      <c r="A17333" t="s">
        <v>261</v>
      </c>
      <c r="B17333" t="s">
        <v>8251</v>
      </c>
      <c r="C17333" t="s">
        <v>8254</v>
      </c>
      <c r="D17333">
        <v>15</v>
      </c>
      <c r="E17333" t="s">
        <v>1275</v>
      </c>
      <c r="F17333" t="s">
        <v>256</v>
      </c>
      <c r="G17333">
        <v>15</v>
      </c>
      <c r="H17333" s="4" t="str">
        <f t="shared" si="540"/>
        <v>J072.C15</v>
      </c>
      <c r="I17333" s="4" t="str">
        <f t="shared" si="541"/>
        <v>CH494</v>
      </c>
    </row>
    <row r="17334" spans="1:9">
      <c r="A17334" t="s">
        <v>261</v>
      </c>
      <c r="B17334" t="s">
        <v>8251</v>
      </c>
      <c r="C17334" t="s">
        <v>8254</v>
      </c>
      <c r="D17334">
        <v>15</v>
      </c>
      <c r="E17334" t="s">
        <v>169</v>
      </c>
      <c r="F17334" t="s">
        <v>226</v>
      </c>
      <c r="G17334">
        <v>15</v>
      </c>
      <c r="H17334" s="4" t="str">
        <f t="shared" si="540"/>
        <v>J072.B15</v>
      </c>
      <c r="I17334" s="4" t="str">
        <f t="shared" si="541"/>
        <v>DGND</v>
      </c>
    </row>
    <row r="17335" spans="1:9">
      <c r="A17335" t="s">
        <v>261</v>
      </c>
      <c r="B17335" t="s">
        <v>8251</v>
      </c>
      <c r="C17335" t="s">
        <v>8254</v>
      </c>
      <c r="D17335">
        <v>15</v>
      </c>
      <c r="F17335" t="s">
        <v>907</v>
      </c>
      <c r="G17335">
        <v>15</v>
      </c>
      <c r="H17335" s="4" t="str">
        <f t="shared" si="540"/>
        <v>J072.D15</v>
      </c>
      <c r="I17335" s="4">
        <f t="shared" si="541"/>
        <v>0</v>
      </c>
    </row>
    <row r="17336" spans="1:9">
      <c r="A17336" t="s">
        <v>261</v>
      </c>
      <c r="B17336" t="s">
        <v>8251</v>
      </c>
      <c r="C17336" t="s">
        <v>8254</v>
      </c>
      <c r="D17336">
        <v>16</v>
      </c>
      <c r="F17336" t="s">
        <v>449</v>
      </c>
      <c r="G17336">
        <v>16</v>
      </c>
      <c r="H17336" s="4" t="str">
        <f t="shared" si="540"/>
        <v>J072.D16</v>
      </c>
      <c r="I17336" s="4">
        <f t="shared" si="541"/>
        <v>0</v>
      </c>
    </row>
    <row r="17337" spans="1:9">
      <c r="A17337" t="s">
        <v>261</v>
      </c>
      <c r="B17337" t="s">
        <v>8251</v>
      </c>
      <c r="C17337" t="s">
        <v>8254</v>
      </c>
      <c r="D17337">
        <v>16</v>
      </c>
      <c r="E17337" t="s">
        <v>169</v>
      </c>
      <c r="F17337" t="s">
        <v>209</v>
      </c>
      <c r="G17337">
        <v>16</v>
      </c>
      <c r="H17337" s="4" t="str">
        <f t="shared" si="540"/>
        <v>J072.A16</v>
      </c>
      <c r="I17337" s="4" t="str">
        <f t="shared" si="541"/>
        <v>DGND</v>
      </c>
    </row>
    <row r="17338" spans="1:9">
      <c r="A17338" t="s">
        <v>261</v>
      </c>
      <c r="B17338" t="s">
        <v>8251</v>
      </c>
      <c r="C17338" t="s">
        <v>8254</v>
      </c>
      <c r="D17338">
        <v>16</v>
      </c>
      <c r="E17338" t="s">
        <v>1276</v>
      </c>
      <c r="F17338" t="s">
        <v>227</v>
      </c>
      <c r="G17338">
        <v>16</v>
      </c>
      <c r="H17338" s="4" t="str">
        <f t="shared" si="540"/>
        <v>J072.B16</v>
      </c>
      <c r="I17338" s="4" t="str">
        <f t="shared" si="541"/>
        <v>CH492</v>
      </c>
    </row>
    <row r="17339" spans="1:9">
      <c r="A17339" t="s">
        <v>261</v>
      </c>
      <c r="B17339" t="s">
        <v>8251</v>
      </c>
      <c r="C17339" t="s">
        <v>8254</v>
      </c>
      <c r="D17339">
        <v>16</v>
      </c>
      <c r="E17339" t="s">
        <v>169</v>
      </c>
      <c r="F17339" t="s">
        <v>257</v>
      </c>
      <c r="G17339">
        <v>16</v>
      </c>
      <c r="H17339" s="4" t="str">
        <f t="shared" si="540"/>
        <v>J072.C16</v>
      </c>
      <c r="I17339" s="4" t="str">
        <f t="shared" si="541"/>
        <v>DGND</v>
      </c>
    </row>
    <row r="17340" spans="1:9">
      <c r="A17340" t="s">
        <v>261</v>
      </c>
      <c r="B17340" t="s">
        <v>8251</v>
      </c>
      <c r="C17340" t="s">
        <v>8254</v>
      </c>
      <c r="D17340">
        <v>17</v>
      </c>
      <c r="E17340" t="s">
        <v>169</v>
      </c>
      <c r="F17340" t="s">
        <v>228</v>
      </c>
      <c r="G17340">
        <v>17</v>
      </c>
      <c r="H17340" s="4" t="str">
        <f t="shared" si="540"/>
        <v>J072.B17</v>
      </c>
      <c r="I17340" s="4" t="str">
        <f t="shared" si="541"/>
        <v>DGND</v>
      </c>
    </row>
    <row r="17341" spans="1:9">
      <c r="A17341" t="s">
        <v>261</v>
      </c>
      <c r="B17341" t="s">
        <v>8251</v>
      </c>
      <c r="C17341" t="s">
        <v>8254</v>
      </c>
      <c r="D17341">
        <v>17</v>
      </c>
      <c r="F17341" t="s">
        <v>7677</v>
      </c>
      <c r="G17341">
        <v>17</v>
      </c>
      <c r="H17341" s="4" t="str">
        <f t="shared" si="540"/>
        <v>J072.D17</v>
      </c>
      <c r="I17341" s="4">
        <f t="shared" si="541"/>
        <v>0</v>
      </c>
    </row>
    <row r="17342" spans="1:9">
      <c r="A17342" t="s">
        <v>261</v>
      </c>
      <c r="B17342" t="s">
        <v>8251</v>
      </c>
      <c r="C17342" t="s">
        <v>8254</v>
      </c>
      <c r="D17342">
        <v>17</v>
      </c>
      <c r="E17342" t="s">
        <v>1278</v>
      </c>
      <c r="F17342" t="s">
        <v>7679</v>
      </c>
      <c r="G17342">
        <v>17</v>
      </c>
      <c r="H17342" s="4" t="str">
        <f t="shared" si="540"/>
        <v>J072.C17</v>
      </c>
      <c r="I17342" s="4" t="str">
        <f t="shared" si="541"/>
        <v>CH491</v>
      </c>
    </row>
    <row r="17343" spans="1:9">
      <c r="A17343" t="s">
        <v>261</v>
      </c>
      <c r="B17343" t="s">
        <v>8251</v>
      </c>
      <c r="C17343" t="s">
        <v>8254</v>
      </c>
      <c r="D17343">
        <v>17</v>
      </c>
      <c r="E17343" t="s">
        <v>1277</v>
      </c>
      <c r="F17343" t="s">
        <v>210</v>
      </c>
      <c r="G17343">
        <v>17</v>
      </c>
      <c r="H17343" s="4" t="str">
        <f t="shared" si="540"/>
        <v>J072.A17</v>
      </c>
      <c r="I17343" s="4" t="str">
        <f t="shared" si="541"/>
        <v>CH490</v>
      </c>
    </row>
    <row r="17344" spans="1:9">
      <c r="A17344" t="s">
        <v>261</v>
      </c>
      <c r="B17344" t="s">
        <v>8251</v>
      </c>
      <c r="C17344" t="s">
        <v>8254</v>
      </c>
      <c r="D17344">
        <v>18</v>
      </c>
      <c r="E17344" t="s">
        <v>169</v>
      </c>
      <c r="F17344" t="s">
        <v>258</v>
      </c>
      <c r="G17344">
        <v>18</v>
      </c>
      <c r="H17344" s="4" t="str">
        <f t="shared" si="540"/>
        <v>J072.C18</v>
      </c>
      <c r="I17344" s="4" t="str">
        <f t="shared" si="541"/>
        <v>DGND</v>
      </c>
    </row>
    <row r="17345" spans="1:9">
      <c r="A17345" t="s">
        <v>261</v>
      </c>
      <c r="B17345" t="s">
        <v>8251</v>
      </c>
      <c r="C17345" t="s">
        <v>8254</v>
      </c>
      <c r="D17345">
        <v>18</v>
      </c>
      <c r="E17345" t="s">
        <v>169</v>
      </c>
      <c r="F17345" t="s">
        <v>211</v>
      </c>
      <c r="G17345">
        <v>18</v>
      </c>
      <c r="H17345" s="4" t="str">
        <f t="shared" si="540"/>
        <v>J072.A18</v>
      </c>
      <c r="I17345" s="4" t="str">
        <f t="shared" si="541"/>
        <v>DGND</v>
      </c>
    </row>
    <row r="17346" spans="1:9">
      <c r="A17346" t="s">
        <v>261</v>
      </c>
      <c r="B17346" t="s">
        <v>8251</v>
      </c>
      <c r="C17346" t="s">
        <v>8254</v>
      </c>
      <c r="D17346">
        <v>18</v>
      </c>
      <c r="E17346" t="s">
        <v>1279</v>
      </c>
      <c r="F17346" t="s">
        <v>229</v>
      </c>
      <c r="G17346">
        <v>18</v>
      </c>
      <c r="H17346" s="4" t="str">
        <f t="shared" ref="H17346:H17409" si="542">CONCATENATE(C17346,".",F17346)</f>
        <v>J072.B18</v>
      </c>
      <c r="I17346" s="4" t="str">
        <f t="shared" ref="I17346:I17409" si="543">E17346</f>
        <v>CH489</v>
      </c>
    </row>
    <row r="17347" spans="1:9">
      <c r="A17347" t="s">
        <v>261</v>
      </c>
      <c r="B17347" t="s">
        <v>8251</v>
      </c>
      <c r="C17347" t="s">
        <v>8254</v>
      </c>
      <c r="D17347">
        <v>18</v>
      </c>
      <c r="F17347" t="s">
        <v>910</v>
      </c>
      <c r="G17347">
        <v>18</v>
      </c>
      <c r="H17347" s="4" t="str">
        <f t="shared" si="542"/>
        <v>J072.D18</v>
      </c>
      <c r="I17347" s="4">
        <f t="shared" si="543"/>
        <v>0</v>
      </c>
    </row>
    <row r="17348" spans="1:9">
      <c r="A17348" t="s">
        <v>261</v>
      </c>
      <c r="B17348" t="s">
        <v>8251</v>
      </c>
      <c r="C17348" t="s">
        <v>8254</v>
      </c>
      <c r="D17348">
        <v>19</v>
      </c>
      <c r="F17348" t="s">
        <v>912</v>
      </c>
      <c r="G17348">
        <v>19</v>
      </c>
      <c r="H17348" s="4" t="str">
        <f t="shared" si="542"/>
        <v>J072.D19</v>
      </c>
      <c r="I17348" s="4">
        <f t="shared" si="543"/>
        <v>0</v>
      </c>
    </row>
    <row r="17349" spans="1:9">
      <c r="A17349" t="s">
        <v>261</v>
      </c>
      <c r="B17349" t="s">
        <v>8251</v>
      </c>
      <c r="C17349" t="s">
        <v>8254</v>
      </c>
      <c r="D17349">
        <v>19</v>
      </c>
      <c r="E17349" t="s">
        <v>169</v>
      </c>
      <c r="F17349" t="s">
        <v>230</v>
      </c>
      <c r="G17349">
        <v>19</v>
      </c>
      <c r="H17349" s="4" t="str">
        <f t="shared" si="542"/>
        <v>J072.B19</v>
      </c>
      <c r="I17349" s="4" t="str">
        <f t="shared" si="543"/>
        <v>DGND</v>
      </c>
    </row>
    <row r="17350" spans="1:9">
      <c r="A17350" t="s">
        <v>261</v>
      </c>
      <c r="B17350" t="s">
        <v>8251</v>
      </c>
      <c r="C17350" t="s">
        <v>8254</v>
      </c>
      <c r="D17350">
        <v>19</v>
      </c>
      <c r="E17350" t="s">
        <v>1281</v>
      </c>
      <c r="F17350" t="s">
        <v>259</v>
      </c>
      <c r="G17350">
        <v>19</v>
      </c>
      <c r="H17350" s="4" t="str">
        <f t="shared" si="542"/>
        <v>J072.C19</v>
      </c>
      <c r="I17350" s="4" t="str">
        <f t="shared" si="543"/>
        <v>CH488</v>
      </c>
    </row>
    <row r="17351" spans="1:9">
      <c r="A17351" t="s">
        <v>261</v>
      </c>
      <c r="B17351" t="s">
        <v>8251</v>
      </c>
      <c r="C17351" t="s">
        <v>8254</v>
      </c>
      <c r="D17351">
        <v>19</v>
      </c>
      <c r="E17351" t="s">
        <v>1280</v>
      </c>
      <c r="F17351" t="s">
        <v>212</v>
      </c>
      <c r="G17351">
        <v>19</v>
      </c>
      <c r="H17351" s="4" t="str">
        <f t="shared" si="542"/>
        <v>J072.A19</v>
      </c>
      <c r="I17351" s="4" t="str">
        <f t="shared" si="543"/>
        <v>CH487</v>
      </c>
    </row>
    <row r="17352" spans="1:9">
      <c r="A17352" t="s">
        <v>261</v>
      </c>
      <c r="B17352" t="s">
        <v>8251</v>
      </c>
      <c r="C17352" t="s">
        <v>8254</v>
      </c>
      <c r="D17352">
        <v>20</v>
      </c>
      <c r="E17352" t="s">
        <v>1282</v>
      </c>
      <c r="F17352" t="s">
        <v>7683</v>
      </c>
      <c r="G17352">
        <v>20</v>
      </c>
      <c r="H17352" s="4" t="str">
        <f t="shared" si="542"/>
        <v>J072.B20</v>
      </c>
      <c r="I17352" s="4" t="str">
        <f t="shared" si="543"/>
        <v>CH486</v>
      </c>
    </row>
    <row r="17353" spans="1:9">
      <c r="A17353" t="s">
        <v>261</v>
      </c>
      <c r="B17353" t="s">
        <v>8251</v>
      </c>
      <c r="C17353" t="s">
        <v>8254</v>
      </c>
      <c r="D17353">
        <v>20</v>
      </c>
      <c r="E17353" t="s">
        <v>169</v>
      </c>
      <c r="F17353" t="s">
        <v>7682</v>
      </c>
      <c r="G17353">
        <v>20</v>
      </c>
      <c r="H17353" s="4" t="str">
        <f t="shared" si="542"/>
        <v>J072.A20</v>
      </c>
      <c r="I17353" s="4" t="str">
        <f t="shared" si="543"/>
        <v>DGND</v>
      </c>
    </row>
    <row r="17354" spans="1:9">
      <c r="A17354" t="s">
        <v>261</v>
      </c>
      <c r="B17354" t="s">
        <v>8251</v>
      </c>
      <c r="C17354" t="s">
        <v>8254</v>
      </c>
      <c r="D17354">
        <v>20</v>
      </c>
      <c r="E17354" t="s">
        <v>169</v>
      </c>
      <c r="F17354" t="s">
        <v>260</v>
      </c>
      <c r="G17354">
        <v>20</v>
      </c>
      <c r="H17354" s="4" t="str">
        <f t="shared" si="542"/>
        <v>J072.C20</v>
      </c>
      <c r="I17354" s="4" t="str">
        <f t="shared" si="543"/>
        <v>DGND</v>
      </c>
    </row>
    <row r="17355" spans="1:9">
      <c r="A17355" t="s">
        <v>261</v>
      </c>
      <c r="B17355" t="s">
        <v>8251</v>
      </c>
      <c r="C17355" t="s">
        <v>8254</v>
      </c>
      <c r="D17355">
        <v>20</v>
      </c>
      <c r="F17355" t="s">
        <v>7684</v>
      </c>
      <c r="G17355">
        <v>20</v>
      </c>
      <c r="H17355" s="4" t="str">
        <f t="shared" si="542"/>
        <v>J072.D20</v>
      </c>
      <c r="I17355" s="4">
        <f t="shared" si="543"/>
        <v>0</v>
      </c>
    </row>
    <row r="17356" spans="1:9">
      <c r="A17356" t="s">
        <v>261</v>
      </c>
      <c r="B17356" t="s">
        <v>8251</v>
      </c>
      <c r="C17356" t="s">
        <v>8254</v>
      </c>
      <c r="D17356">
        <v>21</v>
      </c>
      <c r="E17356" t="s">
        <v>169</v>
      </c>
      <c r="F17356" t="s">
        <v>7685</v>
      </c>
      <c r="G17356">
        <v>21</v>
      </c>
      <c r="H17356" s="4" t="str">
        <f t="shared" si="542"/>
        <v>J072.B21</v>
      </c>
      <c r="I17356" s="4" t="str">
        <f t="shared" si="543"/>
        <v>DGND</v>
      </c>
    </row>
    <row r="17357" spans="1:9">
      <c r="A17357" t="s">
        <v>261</v>
      </c>
      <c r="B17357" t="s">
        <v>8251</v>
      </c>
      <c r="C17357" t="s">
        <v>8254</v>
      </c>
      <c r="D17357">
        <v>21</v>
      </c>
      <c r="E17357" t="s">
        <v>1284</v>
      </c>
      <c r="F17357" t="s">
        <v>7686</v>
      </c>
      <c r="G17357">
        <v>21</v>
      </c>
      <c r="H17357" s="4" t="str">
        <f t="shared" si="542"/>
        <v>J072.C21</v>
      </c>
      <c r="I17357" s="4" t="str">
        <f t="shared" si="543"/>
        <v>CH485</v>
      </c>
    </row>
    <row r="17358" spans="1:9">
      <c r="A17358" t="s">
        <v>261</v>
      </c>
      <c r="B17358" t="s">
        <v>8251</v>
      </c>
      <c r="C17358" t="s">
        <v>8254</v>
      </c>
      <c r="D17358">
        <v>21</v>
      </c>
      <c r="E17358" t="s">
        <v>1283</v>
      </c>
      <c r="F17358" t="s">
        <v>7688</v>
      </c>
      <c r="G17358">
        <v>21</v>
      </c>
      <c r="H17358" s="4" t="str">
        <f t="shared" si="542"/>
        <v>J072.A21</v>
      </c>
      <c r="I17358" s="4" t="str">
        <f t="shared" si="543"/>
        <v>CH484</v>
      </c>
    </row>
    <row r="17359" spans="1:9">
      <c r="A17359" t="s">
        <v>261</v>
      </c>
      <c r="B17359" t="s">
        <v>8251</v>
      </c>
      <c r="C17359" t="s">
        <v>8254</v>
      </c>
      <c r="D17359">
        <v>21</v>
      </c>
      <c r="F17359" t="s">
        <v>7687</v>
      </c>
      <c r="G17359">
        <v>21</v>
      </c>
      <c r="H17359" s="4" t="str">
        <f t="shared" si="542"/>
        <v>J072.D21</v>
      </c>
      <c r="I17359" s="4">
        <f t="shared" si="543"/>
        <v>0</v>
      </c>
    </row>
    <row r="17360" spans="1:9">
      <c r="A17360" t="s">
        <v>261</v>
      </c>
      <c r="B17360" t="s">
        <v>8251</v>
      </c>
      <c r="C17360" t="s">
        <v>8254</v>
      </c>
      <c r="D17360">
        <v>22</v>
      </c>
      <c r="E17360" t="s">
        <v>169</v>
      </c>
      <c r="F17360" t="s">
        <v>7689</v>
      </c>
      <c r="G17360">
        <v>22</v>
      </c>
      <c r="H17360" s="4" t="str">
        <f t="shared" si="542"/>
        <v>J072.A22</v>
      </c>
      <c r="I17360" s="4" t="str">
        <f t="shared" si="543"/>
        <v>DGND</v>
      </c>
    </row>
    <row r="17361" spans="1:9">
      <c r="A17361" t="s">
        <v>261</v>
      </c>
      <c r="B17361" t="s">
        <v>8251</v>
      </c>
      <c r="C17361" t="s">
        <v>8254</v>
      </c>
      <c r="D17361">
        <v>22</v>
      </c>
      <c r="E17361" t="s">
        <v>169</v>
      </c>
      <c r="F17361" t="s">
        <v>7691</v>
      </c>
      <c r="G17361">
        <v>22</v>
      </c>
      <c r="H17361" s="4" t="str">
        <f t="shared" si="542"/>
        <v>J072.C22</v>
      </c>
      <c r="I17361" s="4" t="str">
        <f t="shared" si="543"/>
        <v>DGND</v>
      </c>
    </row>
    <row r="17362" spans="1:9">
      <c r="A17362" t="s">
        <v>261</v>
      </c>
      <c r="B17362" t="s">
        <v>8251</v>
      </c>
      <c r="C17362" t="s">
        <v>8254</v>
      </c>
      <c r="D17362">
        <v>22</v>
      </c>
      <c r="E17362" t="s">
        <v>1285</v>
      </c>
      <c r="F17362" t="s">
        <v>7692</v>
      </c>
      <c r="G17362">
        <v>22</v>
      </c>
      <c r="H17362" s="4" t="str">
        <f t="shared" si="542"/>
        <v>J072.B22</v>
      </c>
      <c r="I17362" s="4" t="str">
        <f t="shared" si="543"/>
        <v>CH483</v>
      </c>
    </row>
    <row r="17363" spans="1:9">
      <c r="A17363" t="s">
        <v>261</v>
      </c>
      <c r="B17363" t="s">
        <v>8251</v>
      </c>
      <c r="C17363" t="s">
        <v>8254</v>
      </c>
      <c r="D17363">
        <v>22</v>
      </c>
      <c r="F17363" t="s">
        <v>7690</v>
      </c>
      <c r="G17363">
        <v>22</v>
      </c>
      <c r="H17363" s="4" t="str">
        <f t="shared" si="542"/>
        <v>J072.D22</v>
      </c>
      <c r="I17363" s="4">
        <f t="shared" si="543"/>
        <v>0</v>
      </c>
    </row>
    <row r="17364" spans="1:9">
      <c r="A17364" t="s">
        <v>261</v>
      </c>
      <c r="B17364" t="s">
        <v>8251</v>
      </c>
      <c r="C17364" t="s">
        <v>8254</v>
      </c>
      <c r="D17364">
        <v>23</v>
      </c>
      <c r="E17364" t="s">
        <v>169</v>
      </c>
      <c r="F17364" t="s">
        <v>7696</v>
      </c>
      <c r="G17364">
        <v>23</v>
      </c>
      <c r="H17364" s="4" t="str">
        <f t="shared" si="542"/>
        <v>J072.B23</v>
      </c>
      <c r="I17364" s="4" t="str">
        <f t="shared" si="543"/>
        <v>DGND</v>
      </c>
    </row>
    <row r="17365" spans="1:9">
      <c r="A17365" t="s">
        <v>261</v>
      </c>
      <c r="B17365" t="s">
        <v>8251</v>
      </c>
      <c r="C17365" t="s">
        <v>8254</v>
      </c>
      <c r="D17365">
        <v>23</v>
      </c>
      <c r="E17365" t="s">
        <v>1287</v>
      </c>
      <c r="F17365" t="s">
        <v>7695</v>
      </c>
      <c r="G17365">
        <v>23</v>
      </c>
      <c r="H17365" s="4" t="str">
        <f t="shared" si="542"/>
        <v>J072.A23</v>
      </c>
      <c r="I17365" s="4" t="str">
        <f t="shared" si="543"/>
        <v>CH481</v>
      </c>
    </row>
    <row r="17366" spans="1:9">
      <c r="A17366" t="s">
        <v>261</v>
      </c>
      <c r="B17366" t="s">
        <v>8251</v>
      </c>
      <c r="C17366" t="s">
        <v>8254</v>
      </c>
      <c r="D17366">
        <v>23</v>
      </c>
      <c r="F17366" t="s">
        <v>7694</v>
      </c>
      <c r="G17366">
        <v>23</v>
      </c>
      <c r="H17366" s="4" t="str">
        <f t="shared" si="542"/>
        <v>J072.D23</v>
      </c>
      <c r="I17366" s="4">
        <f t="shared" si="543"/>
        <v>0</v>
      </c>
    </row>
    <row r="17367" spans="1:9">
      <c r="A17367" t="s">
        <v>261</v>
      </c>
      <c r="B17367" t="s">
        <v>8251</v>
      </c>
      <c r="C17367" t="s">
        <v>8254</v>
      </c>
      <c r="D17367">
        <v>23</v>
      </c>
      <c r="E17367" t="s">
        <v>1286</v>
      </c>
      <c r="F17367" t="s">
        <v>7693</v>
      </c>
      <c r="G17367">
        <v>23</v>
      </c>
      <c r="H17367" s="4" t="str">
        <f t="shared" si="542"/>
        <v>J072.C23</v>
      </c>
      <c r="I17367" s="4" t="str">
        <f t="shared" si="543"/>
        <v>CH482</v>
      </c>
    </row>
    <row r="17368" spans="1:9">
      <c r="A17368" t="s">
        <v>261</v>
      </c>
      <c r="B17368" t="s">
        <v>8251</v>
      </c>
      <c r="C17368" t="s">
        <v>8254</v>
      </c>
      <c r="D17368">
        <v>24</v>
      </c>
      <c r="E17368" t="s">
        <v>169</v>
      </c>
      <c r="F17368" t="s">
        <v>7699</v>
      </c>
      <c r="G17368">
        <v>24</v>
      </c>
      <c r="H17368" s="4" t="str">
        <f t="shared" si="542"/>
        <v>J072.A24</v>
      </c>
      <c r="I17368" s="4" t="str">
        <f t="shared" si="543"/>
        <v>DGND</v>
      </c>
    </row>
    <row r="17369" spans="1:9">
      <c r="A17369" t="s">
        <v>261</v>
      </c>
      <c r="B17369" t="s">
        <v>8251</v>
      </c>
      <c r="C17369" t="s">
        <v>8254</v>
      </c>
      <c r="D17369">
        <v>24</v>
      </c>
      <c r="F17369" t="s">
        <v>7698</v>
      </c>
      <c r="G17369">
        <v>24</v>
      </c>
      <c r="H17369" s="4" t="str">
        <f t="shared" si="542"/>
        <v>J072.D24</v>
      </c>
      <c r="I17369" s="4">
        <f t="shared" si="543"/>
        <v>0</v>
      </c>
    </row>
    <row r="17370" spans="1:9">
      <c r="A17370" t="s">
        <v>261</v>
      </c>
      <c r="B17370" t="s">
        <v>8251</v>
      </c>
      <c r="C17370" t="s">
        <v>8254</v>
      </c>
      <c r="D17370">
        <v>24</v>
      </c>
      <c r="E17370" t="s">
        <v>1288</v>
      </c>
      <c r="F17370" t="s">
        <v>7700</v>
      </c>
      <c r="G17370">
        <v>24</v>
      </c>
      <c r="H17370" s="4" t="str">
        <f t="shared" si="542"/>
        <v>J072.B24</v>
      </c>
      <c r="I17370" s="4" t="str">
        <f t="shared" si="543"/>
        <v>CH480</v>
      </c>
    </row>
    <row r="17371" spans="1:9">
      <c r="A17371" t="s">
        <v>261</v>
      </c>
      <c r="B17371" t="s">
        <v>8251</v>
      </c>
      <c r="C17371" t="s">
        <v>8254</v>
      </c>
      <c r="D17371">
        <v>24</v>
      </c>
      <c r="E17371" t="s">
        <v>169</v>
      </c>
      <c r="F17371" t="s">
        <v>7697</v>
      </c>
      <c r="G17371">
        <v>24</v>
      </c>
      <c r="H17371" s="4" t="str">
        <f t="shared" si="542"/>
        <v>J072.C24</v>
      </c>
      <c r="I17371" s="4" t="str">
        <f t="shared" si="543"/>
        <v>DGND</v>
      </c>
    </row>
    <row r="17372" spans="1:9">
      <c r="A17372" t="s">
        <v>261</v>
      </c>
      <c r="B17372" t="s">
        <v>8255</v>
      </c>
      <c r="C17372" t="s">
        <v>1289</v>
      </c>
      <c r="D17372">
        <v>1</v>
      </c>
      <c r="E17372" t="s">
        <v>1289</v>
      </c>
      <c r="F17372">
        <v>1</v>
      </c>
      <c r="G17372">
        <v>1</v>
      </c>
      <c r="H17372" s="4" t="str">
        <f t="shared" si="542"/>
        <v>CTO_DGS16.1</v>
      </c>
      <c r="I17372" s="4" t="str">
        <f t="shared" si="543"/>
        <v>CTO_DGS16</v>
      </c>
    </row>
    <row r="17373" spans="1:9">
      <c r="A17373" t="s">
        <v>261</v>
      </c>
      <c r="B17373" t="s">
        <v>8255</v>
      </c>
      <c r="C17373" t="s">
        <v>1289</v>
      </c>
      <c r="D17373">
        <v>2</v>
      </c>
      <c r="E17373" t="s">
        <v>190</v>
      </c>
      <c r="F17373">
        <v>2</v>
      </c>
      <c r="G17373">
        <v>2</v>
      </c>
      <c r="H17373" s="4" t="str">
        <f t="shared" si="542"/>
        <v>CTO_DGS16.2</v>
      </c>
      <c r="I17373" s="4" t="str">
        <f t="shared" si="543"/>
        <v>AGND</v>
      </c>
    </row>
    <row r="17374" spans="1:9">
      <c r="A17374" t="s">
        <v>261</v>
      </c>
      <c r="B17374" t="s">
        <v>8255</v>
      </c>
      <c r="C17374" t="s">
        <v>1290</v>
      </c>
      <c r="D17374">
        <v>1</v>
      </c>
      <c r="E17374" t="s">
        <v>1290</v>
      </c>
      <c r="F17374">
        <v>1</v>
      </c>
      <c r="G17374">
        <v>1</v>
      </c>
      <c r="H17374" s="4" t="str">
        <f t="shared" si="542"/>
        <v>CTO_DGS17.1</v>
      </c>
      <c r="I17374" s="4" t="str">
        <f t="shared" si="543"/>
        <v>CTO_DGS17</v>
      </c>
    </row>
    <row r="17375" spans="1:9">
      <c r="A17375" t="s">
        <v>261</v>
      </c>
      <c r="B17375" t="s">
        <v>8255</v>
      </c>
      <c r="C17375" t="s">
        <v>1290</v>
      </c>
      <c r="D17375">
        <v>2</v>
      </c>
      <c r="E17375" t="s">
        <v>190</v>
      </c>
      <c r="F17375">
        <v>2</v>
      </c>
      <c r="G17375">
        <v>2</v>
      </c>
      <c r="H17375" s="4" t="str">
        <f t="shared" si="542"/>
        <v>CTO_DGS17.2</v>
      </c>
      <c r="I17375" s="4" t="str">
        <f t="shared" si="543"/>
        <v>AGND</v>
      </c>
    </row>
    <row r="17376" spans="1:9">
      <c r="A17376" t="s">
        <v>261</v>
      </c>
      <c r="B17376" t="s">
        <v>8255</v>
      </c>
      <c r="C17376" t="s">
        <v>1291</v>
      </c>
      <c r="D17376">
        <v>1</v>
      </c>
      <c r="E17376" t="s">
        <v>1291</v>
      </c>
      <c r="F17376">
        <v>1</v>
      </c>
      <c r="G17376">
        <v>1</v>
      </c>
      <c r="H17376" s="4" t="str">
        <f t="shared" si="542"/>
        <v>CTO_DGS18.1</v>
      </c>
      <c r="I17376" s="4" t="str">
        <f t="shared" si="543"/>
        <v>CTO_DGS18</v>
      </c>
    </row>
    <row r="17377" spans="1:9">
      <c r="A17377" t="s">
        <v>261</v>
      </c>
      <c r="B17377" t="s">
        <v>8255</v>
      </c>
      <c r="C17377" t="s">
        <v>1291</v>
      </c>
      <c r="D17377">
        <v>2</v>
      </c>
      <c r="E17377" t="s">
        <v>190</v>
      </c>
      <c r="F17377">
        <v>2</v>
      </c>
      <c r="G17377">
        <v>2</v>
      </c>
      <c r="H17377" s="4" t="str">
        <f t="shared" si="542"/>
        <v>CTO_DGS18.2</v>
      </c>
      <c r="I17377" s="4" t="str">
        <f t="shared" si="543"/>
        <v>AGND</v>
      </c>
    </row>
    <row r="17378" spans="1:9">
      <c r="A17378" t="s">
        <v>261</v>
      </c>
      <c r="B17378" t="s">
        <v>8255</v>
      </c>
      <c r="C17378" t="s">
        <v>1292</v>
      </c>
      <c r="D17378">
        <v>1</v>
      </c>
      <c r="E17378" t="s">
        <v>1292</v>
      </c>
      <c r="F17378">
        <v>1</v>
      </c>
      <c r="G17378">
        <v>1</v>
      </c>
      <c r="H17378" s="4" t="str">
        <f t="shared" si="542"/>
        <v>CTO_DGS19.1</v>
      </c>
      <c r="I17378" s="4" t="str">
        <f t="shared" si="543"/>
        <v>CTO_DGS19</v>
      </c>
    </row>
    <row r="17379" spans="1:9">
      <c r="A17379" t="s">
        <v>261</v>
      </c>
      <c r="B17379" t="s">
        <v>8255</v>
      </c>
      <c r="C17379" t="s">
        <v>1292</v>
      </c>
      <c r="D17379">
        <v>2</v>
      </c>
      <c r="E17379" t="s">
        <v>190</v>
      </c>
      <c r="F17379">
        <v>2</v>
      </c>
      <c r="G17379">
        <v>2</v>
      </c>
      <c r="H17379" s="4" t="str">
        <f t="shared" si="542"/>
        <v>CTO_DGS19.2</v>
      </c>
      <c r="I17379" s="4" t="str">
        <f t="shared" si="543"/>
        <v>AGND</v>
      </c>
    </row>
    <row r="17380" spans="1:9">
      <c r="A17380" t="s">
        <v>261</v>
      </c>
      <c r="B17380" t="s">
        <v>8255</v>
      </c>
      <c r="C17380" t="s">
        <v>1293</v>
      </c>
      <c r="D17380">
        <v>1</v>
      </c>
      <c r="E17380" t="s">
        <v>1293</v>
      </c>
      <c r="F17380">
        <v>1</v>
      </c>
      <c r="G17380">
        <v>1</v>
      </c>
      <c r="H17380" s="4" t="str">
        <f t="shared" si="542"/>
        <v>CTO_DGS20.1</v>
      </c>
      <c r="I17380" s="4" t="str">
        <f t="shared" si="543"/>
        <v>CTO_DGS20</v>
      </c>
    </row>
    <row r="17381" spans="1:9">
      <c r="A17381" t="s">
        <v>261</v>
      </c>
      <c r="B17381" t="s">
        <v>8255</v>
      </c>
      <c r="C17381" t="s">
        <v>1293</v>
      </c>
      <c r="D17381">
        <v>2</v>
      </c>
      <c r="E17381" t="s">
        <v>190</v>
      </c>
      <c r="F17381">
        <v>2</v>
      </c>
      <c r="G17381">
        <v>2</v>
      </c>
      <c r="H17381" s="4" t="str">
        <f t="shared" si="542"/>
        <v>CTO_DGS20.2</v>
      </c>
      <c r="I17381" s="4" t="str">
        <f t="shared" si="543"/>
        <v>AGND</v>
      </c>
    </row>
    <row r="17382" spans="1:9">
      <c r="A17382" t="s">
        <v>261</v>
      </c>
      <c r="B17382" t="s">
        <v>8255</v>
      </c>
      <c r="C17382" t="s">
        <v>1294</v>
      </c>
      <c r="D17382">
        <v>1</v>
      </c>
      <c r="E17382" t="s">
        <v>1294</v>
      </c>
      <c r="F17382">
        <v>1</v>
      </c>
      <c r="G17382">
        <v>1</v>
      </c>
      <c r="H17382" s="4" t="str">
        <f t="shared" si="542"/>
        <v>CTO_DGS21.1</v>
      </c>
      <c r="I17382" s="4" t="str">
        <f t="shared" si="543"/>
        <v>CTO_DGS21</v>
      </c>
    </row>
    <row r="17383" spans="1:9">
      <c r="A17383" t="s">
        <v>261</v>
      </c>
      <c r="B17383" t="s">
        <v>8255</v>
      </c>
      <c r="C17383" t="s">
        <v>1294</v>
      </c>
      <c r="D17383">
        <v>2</v>
      </c>
      <c r="E17383" t="s">
        <v>190</v>
      </c>
      <c r="F17383">
        <v>2</v>
      </c>
      <c r="G17383">
        <v>2</v>
      </c>
      <c r="H17383" s="4" t="str">
        <f t="shared" si="542"/>
        <v>CTO_DGS21.2</v>
      </c>
      <c r="I17383" s="4" t="str">
        <f t="shared" si="543"/>
        <v>AGND</v>
      </c>
    </row>
    <row r="17384" spans="1:9">
      <c r="A17384" t="s">
        <v>261</v>
      </c>
      <c r="B17384" t="s">
        <v>8255</v>
      </c>
      <c r="C17384" t="s">
        <v>1295</v>
      </c>
      <c r="D17384">
        <v>1</v>
      </c>
      <c r="E17384" t="s">
        <v>1295</v>
      </c>
      <c r="F17384">
        <v>1</v>
      </c>
      <c r="G17384">
        <v>1</v>
      </c>
      <c r="H17384" s="4" t="str">
        <f t="shared" si="542"/>
        <v>CTO_DGS22.1</v>
      </c>
      <c r="I17384" s="4" t="str">
        <f t="shared" si="543"/>
        <v>CTO_DGS22</v>
      </c>
    </row>
    <row r="17385" spans="1:9">
      <c r="A17385" t="s">
        <v>261</v>
      </c>
      <c r="B17385" t="s">
        <v>8255</v>
      </c>
      <c r="C17385" t="s">
        <v>1295</v>
      </c>
      <c r="D17385">
        <v>2</v>
      </c>
      <c r="E17385" t="s">
        <v>190</v>
      </c>
      <c r="F17385">
        <v>2</v>
      </c>
      <c r="G17385">
        <v>2</v>
      </c>
      <c r="H17385" s="4" t="str">
        <f t="shared" si="542"/>
        <v>CTO_DGS22.2</v>
      </c>
      <c r="I17385" s="4" t="str">
        <f t="shared" si="543"/>
        <v>AGND</v>
      </c>
    </row>
    <row r="17386" spans="1:9">
      <c r="A17386" t="s">
        <v>261</v>
      </c>
      <c r="B17386" t="s">
        <v>8255</v>
      </c>
      <c r="C17386" t="s">
        <v>1296</v>
      </c>
      <c r="D17386">
        <v>1</v>
      </c>
      <c r="E17386" t="s">
        <v>1296</v>
      </c>
      <c r="F17386">
        <v>1</v>
      </c>
      <c r="G17386">
        <v>1</v>
      </c>
      <c r="H17386" s="4" t="str">
        <f t="shared" si="542"/>
        <v>CTO_DGS23.1</v>
      </c>
      <c r="I17386" s="4" t="str">
        <f t="shared" si="543"/>
        <v>CTO_DGS23</v>
      </c>
    </row>
    <row r="17387" spans="1:9">
      <c r="A17387" t="s">
        <v>261</v>
      </c>
      <c r="B17387" t="s">
        <v>8255</v>
      </c>
      <c r="C17387" t="s">
        <v>1296</v>
      </c>
      <c r="D17387">
        <v>2</v>
      </c>
      <c r="E17387" t="s">
        <v>190</v>
      </c>
      <c r="F17387">
        <v>2</v>
      </c>
      <c r="G17387">
        <v>2</v>
      </c>
      <c r="H17387" s="4" t="str">
        <f t="shared" si="542"/>
        <v>CTO_DGS23.2</v>
      </c>
      <c r="I17387" s="4" t="str">
        <f t="shared" si="543"/>
        <v>AGND</v>
      </c>
    </row>
    <row r="17388" spans="1:9">
      <c r="A17388" t="s">
        <v>261</v>
      </c>
      <c r="B17388" t="s">
        <v>8255</v>
      </c>
      <c r="C17388" t="s">
        <v>8256</v>
      </c>
      <c r="D17388">
        <v>1</v>
      </c>
      <c r="E17388" t="s">
        <v>7754</v>
      </c>
      <c r="F17388" t="s">
        <v>195</v>
      </c>
      <c r="G17388">
        <v>1</v>
      </c>
      <c r="H17388" s="4" t="str">
        <f t="shared" si="542"/>
        <v>J161.A1</v>
      </c>
      <c r="I17388" s="4" t="str">
        <f t="shared" si="543"/>
        <v>CTO_SENSE23</v>
      </c>
    </row>
    <row r="17389" spans="1:9">
      <c r="A17389" t="s">
        <v>261</v>
      </c>
      <c r="B17389" t="s">
        <v>8255</v>
      </c>
      <c r="C17389" t="s">
        <v>8256</v>
      </c>
      <c r="D17389">
        <v>1</v>
      </c>
      <c r="F17389" t="s">
        <v>402</v>
      </c>
      <c r="G17389">
        <v>1</v>
      </c>
      <c r="H17389" s="4" t="str">
        <f t="shared" si="542"/>
        <v>J161.D1</v>
      </c>
      <c r="I17389" s="4">
        <f t="shared" si="543"/>
        <v>0</v>
      </c>
    </row>
    <row r="17390" spans="1:9">
      <c r="A17390" t="s">
        <v>261</v>
      </c>
      <c r="B17390" t="s">
        <v>8255</v>
      </c>
      <c r="C17390" t="s">
        <v>8256</v>
      </c>
      <c r="D17390">
        <v>1</v>
      </c>
      <c r="E17390" t="s">
        <v>190</v>
      </c>
      <c r="F17390" t="s">
        <v>246</v>
      </c>
      <c r="G17390">
        <v>1</v>
      </c>
      <c r="H17390" s="4" t="str">
        <f t="shared" si="542"/>
        <v>J161.C1</v>
      </c>
      <c r="I17390" s="4" t="str">
        <f t="shared" si="543"/>
        <v>AGND</v>
      </c>
    </row>
    <row r="17391" spans="1:9">
      <c r="A17391" t="s">
        <v>261</v>
      </c>
      <c r="B17391" t="s">
        <v>8255</v>
      </c>
      <c r="C17391" t="s">
        <v>8256</v>
      </c>
      <c r="D17391">
        <v>1</v>
      </c>
      <c r="E17391" t="s">
        <v>7753</v>
      </c>
      <c r="F17391" t="s">
        <v>213</v>
      </c>
      <c r="G17391">
        <v>1</v>
      </c>
      <c r="H17391" s="4" t="str">
        <f t="shared" si="542"/>
        <v>J161.B1</v>
      </c>
      <c r="I17391" s="4" t="str">
        <f t="shared" si="543"/>
        <v>CTO_FORCE23</v>
      </c>
    </row>
    <row r="17392" spans="1:9">
      <c r="A17392" t="s">
        <v>261</v>
      </c>
      <c r="B17392" t="s">
        <v>8255</v>
      </c>
      <c r="C17392" t="s">
        <v>8256</v>
      </c>
      <c r="D17392">
        <v>2</v>
      </c>
      <c r="E17392" t="s">
        <v>7755</v>
      </c>
      <c r="F17392" t="s">
        <v>10</v>
      </c>
      <c r="G17392">
        <v>2</v>
      </c>
      <c r="H17392" s="4" t="str">
        <f t="shared" si="542"/>
        <v>J161.C2</v>
      </c>
      <c r="I17392" s="4" t="str">
        <f t="shared" si="543"/>
        <v>CTO_CAP23</v>
      </c>
    </row>
    <row r="17393" spans="1:9">
      <c r="A17393" t="s">
        <v>261</v>
      </c>
      <c r="B17393" t="s">
        <v>8255</v>
      </c>
      <c r="C17393" t="s">
        <v>8256</v>
      </c>
      <c r="D17393">
        <v>2</v>
      </c>
      <c r="E17393" t="s">
        <v>1296</v>
      </c>
      <c r="F17393" t="s">
        <v>196</v>
      </c>
      <c r="G17393">
        <v>2</v>
      </c>
      <c r="H17393" s="4" t="str">
        <f t="shared" si="542"/>
        <v>J161.A2</v>
      </c>
      <c r="I17393" s="4" t="str">
        <f t="shared" si="543"/>
        <v>CTO_DGS23</v>
      </c>
    </row>
    <row r="17394" spans="1:9">
      <c r="A17394" t="s">
        <v>261</v>
      </c>
      <c r="B17394" t="s">
        <v>8255</v>
      </c>
      <c r="C17394" t="s">
        <v>8256</v>
      </c>
      <c r="D17394">
        <v>2</v>
      </c>
      <c r="E17394" t="s">
        <v>190</v>
      </c>
      <c r="F17394" t="s">
        <v>214</v>
      </c>
      <c r="G17394">
        <v>2</v>
      </c>
      <c r="H17394" s="4" t="str">
        <f t="shared" si="542"/>
        <v>J161.B2</v>
      </c>
      <c r="I17394" s="4" t="str">
        <f t="shared" si="543"/>
        <v>AGND</v>
      </c>
    </row>
    <row r="17395" spans="1:9">
      <c r="A17395" t="s">
        <v>261</v>
      </c>
      <c r="B17395" t="s">
        <v>8255</v>
      </c>
      <c r="C17395" t="s">
        <v>8256</v>
      </c>
      <c r="D17395">
        <v>2</v>
      </c>
      <c r="F17395" t="s">
        <v>362</v>
      </c>
      <c r="G17395">
        <v>2</v>
      </c>
      <c r="H17395" s="4" t="str">
        <f t="shared" si="542"/>
        <v>J161.D2</v>
      </c>
      <c r="I17395" s="4">
        <f t="shared" si="543"/>
        <v>0</v>
      </c>
    </row>
    <row r="17396" spans="1:9">
      <c r="A17396" t="s">
        <v>261</v>
      </c>
      <c r="B17396" t="s">
        <v>8255</v>
      </c>
      <c r="C17396" t="s">
        <v>8256</v>
      </c>
      <c r="D17396">
        <v>3</v>
      </c>
      <c r="E17396" t="s">
        <v>190</v>
      </c>
      <c r="F17396" t="s">
        <v>9</v>
      </c>
      <c r="G17396">
        <v>3</v>
      </c>
      <c r="H17396" s="4" t="str">
        <f t="shared" si="542"/>
        <v>J161.C3</v>
      </c>
      <c r="I17396" s="4" t="str">
        <f t="shared" si="543"/>
        <v>AGND</v>
      </c>
    </row>
    <row r="17397" spans="1:9">
      <c r="A17397" t="s">
        <v>261</v>
      </c>
      <c r="B17397" t="s">
        <v>8255</v>
      </c>
      <c r="C17397" t="s">
        <v>8256</v>
      </c>
      <c r="D17397">
        <v>3</v>
      </c>
      <c r="E17397" t="s">
        <v>7756</v>
      </c>
      <c r="F17397" t="s">
        <v>197</v>
      </c>
      <c r="G17397">
        <v>3</v>
      </c>
      <c r="H17397" s="4" t="str">
        <f t="shared" si="542"/>
        <v>J161.A3</v>
      </c>
      <c r="I17397" s="4" t="str">
        <f t="shared" si="543"/>
        <v>CTO_VREFB23</v>
      </c>
    </row>
    <row r="17398" spans="1:9">
      <c r="A17398" t="s">
        <v>261</v>
      </c>
      <c r="B17398" t="s">
        <v>8255</v>
      </c>
      <c r="C17398" t="s">
        <v>8256</v>
      </c>
      <c r="D17398">
        <v>3</v>
      </c>
      <c r="E17398" t="s">
        <v>7757</v>
      </c>
      <c r="F17398" t="s">
        <v>215</v>
      </c>
      <c r="G17398">
        <v>3</v>
      </c>
      <c r="H17398" s="4" t="str">
        <f t="shared" si="542"/>
        <v>J161.B3</v>
      </c>
      <c r="I17398" s="4" t="str">
        <f t="shared" si="543"/>
        <v>CTO_VREFA23</v>
      </c>
    </row>
    <row r="17399" spans="1:9">
      <c r="A17399" t="s">
        <v>261</v>
      </c>
      <c r="B17399" t="s">
        <v>8255</v>
      </c>
      <c r="C17399" t="s">
        <v>8256</v>
      </c>
      <c r="D17399">
        <v>3</v>
      </c>
      <c r="F17399" t="s">
        <v>7663</v>
      </c>
      <c r="G17399">
        <v>3</v>
      </c>
      <c r="H17399" s="4" t="str">
        <f t="shared" si="542"/>
        <v>J161.D3</v>
      </c>
      <c r="I17399" s="4">
        <f t="shared" si="543"/>
        <v>0</v>
      </c>
    </row>
    <row r="17400" spans="1:9">
      <c r="A17400" t="s">
        <v>261</v>
      </c>
      <c r="B17400" t="s">
        <v>8255</v>
      </c>
      <c r="C17400" t="s">
        <v>8256</v>
      </c>
      <c r="D17400">
        <v>4</v>
      </c>
      <c r="E17400" t="s">
        <v>7759</v>
      </c>
      <c r="F17400" t="s">
        <v>216</v>
      </c>
      <c r="G17400">
        <v>4</v>
      </c>
      <c r="H17400" s="4" t="str">
        <f t="shared" si="542"/>
        <v>J161.B4</v>
      </c>
      <c r="I17400" s="4" t="str">
        <f t="shared" si="543"/>
        <v>CTO_FORCE22</v>
      </c>
    </row>
    <row r="17401" spans="1:9">
      <c r="A17401" t="s">
        <v>261</v>
      </c>
      <c r="B17401" t="s">
        <v>8255</v>
      </c>
      <c r="C17401" t="s">
        <v>8256</v>
      </c>
      <c r="D17401">
        <v>4</v>
      </c>
      <c r="E17401" t="s">
        <v>7758</v>
      </c>
      <c r="F17401" t="s">
        <v>11</v>
      </c>
      <c r="G17401">
        <v>4</v>
      </c>
      <c r="H17401" s="4" t="str">
        <f t="shared" si="542"/>
        <v>J161.A4</v>
      </c>
      <c r="I17401" s="4" t="str">
        <f t="shared" si="543"/>
        <v>CTO_SENSE22</v>
      </c>
    </row>
    <row r="17402" spans="1:9">
      <c r="A17402" t="s">
        <v>261</v>
      </c>
      <c r="B17402" t="s">
        <v>8255</v>
      </c>
      <c r="C17402" t="s">
        <v>8256</v>
      </c>
      <c r="D17402">
        <v>4</v>
      </c>
      <c r="E17402" t="s">
        <v>190</v>
      </c>
      <c r="F17402" t="s">
        <v>247</v>
      </c>
      <c r="G17402">
        <v>4</v>
      </c>
      <c r="H17402" s="4" t="str">
        <f t="shared" si="542"/>
        <v>J161.C4</v>
      </c>
      <c r="I17402" s="4" t="str">
        <f t="shared" si="543"/>
        <v>AGND</v>
      </c>
    </row>
    <row r="17403" spans="1:9">
      <c r="A17403" t="s">
        <v>261</v>
      </c>
      <c r="B17403" t="s">
        <v>8255</v>
      </c>
      <c r="C17403" t="s">
        <v>8256</v>
      </c>
      <c r="D17403">
        <v>4</v>
      </c>
      <c r="F17403" t="s">
        <v>364</v>
      </c>
      <c r="G17403">
        <v>4</v>
      </c>
      <c r="H17403" s="4" t="str">
        <f t="shared" si="542"/>
        <v>J161.D4</v>
      </c>
      <c r="I17403" s="4">
        <f t="shared" si="543"/>
        <v>0</v>
      </c>
    </row>
    <row r="17404" spans="1:9">
      <c r="A17404" t="s">
        <v>261</v>
      </c>
      <c r="B17404" t="s">
        <v>8255</v>
      </c>
      <c r="C17404" t="s">
        <v>8256</v>
      </c>
      <c r="D17404">
        <v>5</v>
      </c>
      <c r="E17404" t="s">
        <v>1295</v>
      </c>
      <c r="F17404" t="s">
        <v>198</v>
      </c>
      <c r="G17404">
        <v>5</v>
      </c>
      <c r="H17404" s="4" t="str">
        <f t="shared" si="542"/>
        <v>J161.A5</v>
      </c>
      <c r="I17404" s="4" t="str">
        <f t="shared" si="543"/>
        <v>CTO_DGS22</v>
      </c>
    </row>
    <row r="17405" spans="1:9">
      <c r="A17405" t="s">
        <v>261</v>
      </c>
      <c r="B17405" t="s">
        <v>8255</v>
      </c>
      <c r="C17405" t="s">
        <v>8256</v>
      </c>
      <c r="D17405">
        <v>5</v>
      </c>
      <c r="E17405" t="s">
        <v>7760</v>
      </c>
      <c r="F17405" t="s">
        <v>12</v>
      </c>
      <c r="G17405">
        <v>5</v>
      </c>
      <c r="H17405" s="4" t="str">
        <f t="shared" si="542"/>
        <v>J161.C5</v>
      </c>
      <c r="I17405" s="4" t="str">
        <f t="shared" si="543"/>
        <v>CTO_CAP22</v>
      </c>
    </row>
    <row r="17406" spans="1:9">
      <c r="A17406" t="s">
        <v>261</v>
      </c>
      <c r="B17406" t="s">
        <v>8255</v>
      </c>
      <c r="C17406" t="s">
        <v>8256</v>
      </c>
      <c r="D17406">
        <v>5</v>
      </c>
      <c r="F17406" t="s">
        <v>404</v>
      </c>
      <c r="G17406">
        <v>5</v>
      </c>
      <c r="H17406" s="4" t="str">
        <f t="shared" si="542"/>
        <v>J161.D5</v>
      </c>
      <c r="I17406" s="4">
        <f t="shared" si="543"/>
        <v>0</v>
      </c>
    </row>
    <row r="17407" spans="1:9">
      <c r="A17407" t="s">
        <v>261</v>
      </c>
      <c r="B17407" t="s">
        <v>8255</v>
      </c>
      <c r="C17407" t="s">
        <v>8256</v>
      </c>
      <c r="D17407">
        <v>5</v>
      </c>
      <c r="E17407" t="s">
        <v>190</v>
      </c>
      <c r="F17407" t="s">
        <v>13</v>
      </c>
      <c r="G17407">
        <v>5</v>
      </c>
      <c r="H17407" s="4" t="str">
        <f t="shared" si="542"/>
        <v>J161.B5</v>
      </c>
      <c r="I17407" s="4" t="str">
        <f t="shared" si="543"/>
        <v>AGND</v>
      </c>
    </row>
    <row r="17408" spans="1:9">
      <c r="A17408" t="s">
        <v>261</v>
      </c>
      <c r="B17408" t="s">
        <v>8255</v>
      </c>
      <c r="C17408" t="s">
        <v>8256</v>
      </c>
      <c r="D17408">
        <v>6</v>
      </c>
      <c r="E17408" t="s">
        <v>7761</v>
      </c>
      <c r="F17408" t="s">
        <v>217</v>
      </c>
      <c r="G17408">
        <v>6</v>
      </c>
      <c r="H17408" s="4" t="str">
        <f t="shared" si="542"/>
        <v>J161.B6</v>
      </c>
      <c r="I17408" s="4" t="str">
        <f t="shared" si="543"/>
        <v>CTO_VREFA22</v>
      </c>
    </row>
    <row r="17409" spans="1:9">
      <c r="A17409" t="s">
        <v>261</v>
      </c>
      <c r="B17409" t="s">
        <v>8255</v>
      </c>
      <c r="C17409" t="s">
        <v>8256</v>
      </c>
      <c r="D17409">
        <v>6</v>
      </c>
      <c r="E17409" t="s">
        <v>190</v>
      </c>
      <c r="F17409" t="s">
        <v>248</v>
      </c>
      <c r="G17409">
        <v>6</v>
      </c>
      <c r="H17409" s="4" t="str">
        <f t="shared" si="542"/>
        <v>J161.C6</v>
      </c>
      <c r="I17409" s="4" t="str">
        <f t="shared" si="543"/>
        <v>AGND</v>
      </c>
    </row>
    <row r="17410" spans="1:9">
      <c r="A17410" t="s">
        <v>261</v>
      </c>
      <c r="B17410" t="s">
        <v>8255</v>
      </c>
      <c r="C17410" t="s">
        <v>8256</v>
      </c>
      <c r="D17410">
        <v>6</v>
      </c>
      <c r="E17410" t="s">
        <v>7762</v>
      </c>
      <c r="F17410" t="s">
        <v>199</v>
      </c>
      <c r="G17410">
        <v>6</v>
      </c>
      <c r="H17410" s="4" t="str">
        <f t="shared" ref="H17410:H17473" si="544">CONCATENATE(C17410,".",F17410)</f>
        <v>J161.A6</v>
      </c>
      <c r="I17410" s="4" t="str">
        <f t="shared" ref="I17410:I17473" si="545">E17410</f>
        <v>CTO_VREFB22</v>
      </c>
    </row>
    <row r="17411" spans="1:9">
      <c r="A17411" t="s">
        <v>261</v>
      </c>
      <c r="B17411" t="s">
        <v>8255</v>
      </c>
      <c r="C17411" t="s">
        <v>8256</v>
      </c>
      <c r="D17411">
        <v>6</v>
      </c>
      <c r="F17411" t="s">
        <v>434</v>
      </c>
      <c r="G17411">
        <v>6</v>
      </c>
      <c r="H17411" s="4" t="str">
        <f t="shared" si="544"/>
        <v>J161.D6</v>
      </c>
      <c r="I17411" s="4">
        <f t="shared" si="545"/>
        <v>0</v>
      </c>
    </row>
    <row r="17412" spans="1:9">
      <c r="A17412" t="s">
        <v>261</v>
      </c>
      <c r="B17412" t="s">
        <v>8255</v>
      </c>
      <c r="C17412" t="s">
        <v>8256</v>
      </c>
      <c r="D17412">
        <v>7</v>
      </c>
      <c r="F17412" t="s">
        <v>435</v>
      </c>
      <c r="G17412">
        <v>7</v>
      </c>
      <c r="H17412" s="4" t="str">
        <f t="shared" si="544"/>
        <v>J161.D7</v>
      </c>
      <c r="I17412" s="4">
        <f t="shared" si="545"/>
        <v>0</v>
      </c>
    </row>
    <row r="17413" spans="1:9">
      <c r="A17413" t="s">
        <v>261</v>
      </c>
      <c r="B17413" t="s">
        <v>8255</v>
      </c>
      <c r="C17413" t="s">
        <v>8256</v>
      </c>
      <c r="D17413">
        <v>7</v>
      </c>
      <c r="E17413" t="s">
        <v>7763</v>
      </c>
      <c r="F17413" t="s">
        <v>200</v>
      </c>
      <c r="G17413">
        <v>7</v>
      </c>
      <c r="H17413" s="4" t="str">
        <f t="shared" si="544"/>
        <v>J161.A7</v>
      </c>
      <c r="I17413" s="4" t="str">
        <f t="shared" si="545"/>
        <v>CTO_SENSE21</v>
      </c>
    </row>
    <row r="17414" spans="1:9">
      <c r="A17414" t="s">
        <v>261</v>
      </c>
      <c r="B17414" t="s">
        <v>8255</v>
      </c>
      <c r="C17414" t="s">
        <v>8256</v>
      </c>
      <c r="D17414">
        <v>7</v>
      </c>
      <c r="E17414" t="s">
        <v>7764</v>
      </c>
      <c r="F17414" t="s">
        <v>218</v>
      </c>
      <c r="G17414">
        <v>7</v>
      </c>
      <c r="H17414" s="4" t="str">
        <f t="shared" si="544"/>
        <v>J161.B7</v>
      </c>
      <c r="I17414" s="4" t="str">
        <f t="shared" si="545"/>
        <v>CTO_FORCE21</v>
      </c>
    </row>
    <row r="17415" spans="1:9">
      <c r="A17415" t="s">
        <v>261</v>
      </c>
      <c r="B17415" t="s">
        <v>8255</v>
      </c>
      <c r="C17415" t="s">
        <v>8256</v>
      </c>
      <c r="D17415">
        <v>7</v>
      </c>
      <c r="E17415" t="s">
        <v>190</v>
      </c>
      <c r="F17415" t="s">
        <v>249</v>
      </c>
      <c r="G17415">
        <v>7</v>
      </c>
      <c r="H17415" s="4" t="str">
        <f t="shared" si="544"/>
        <v>J161.C7</v>
      </c>
      <c r="I17415" s="4" t="str">
        <f t="shared" si="545"/>
        <v>AGND</v>
      </c>
    </row>
    <row r="17416" spans="1:9">
      <c r="A17416" t="s">
        <v>261</v>
      </c>
      <c r="B17416" t="s">
        <v>8255</v>
      </c>
      <c r="C17416" t="s">
        <v>8256</v>
      </c>
      <c r="D17416">
        <v>8</v>
      </c>
      <c r="F17416" t="s">
        <v>456</v>
      </c>
      <c r="G17416">
        <v>8</v>
      </c>
      <c r="H17416" s="4" t="str">
        <f t="shared" si="544"/>
        <v>J161.D8</v>
      </c>
      <c r="I17416" s="4">
        <f t="shared" si="545"/>
        <v>0</v>
      </c>
    </row>
    <row r="17417" spans="1:9">
      <c r="A17417" t="s">
        <v>261</v>
      </c>
      <c r="B17417" t="s">
        <v>8255</v>
      </c>
      <c r="C17417" t="s">
        <v>8256</v>
      </c>
      <c r="D17417">
        <v>8</v>
      </c>
      <c r="E17417" t="s">
        <v>1294</v>
      </c>
      <c r="F17417" t="s">
        <v>201</v>
      </c>
      <c r="G17417">
        <v>8</v>
      </c>
      <c r="H17417" s="4" t="str">
        <f t="shared" si="544"/>
        <v>J161.A8</v>
      </c>
      <c r="I17417" s="4" t="str">
        <f t="shared" si="545"/>
        <v>CTO_DGS21</v>
      </c>
    </row>
    <row r="17418" spans="1:9">
      <c r="A17418" t="s">
        <v>261</v>
      </c>
      <c r="B17418" t="s">
        <v>8255</v>
      </c>
      <c r="C17418" t="s">
        <v>8256</v>
      </c>
      <c r="D17418">
        <v>8</v>
      </c>
      <c r="E17418" t="s">
        <v>190</v>
      </c>
      <c r="F17418" t="s">
        <v>219</v>
      </c>
      <c r="G17418">
        <v>8</v>
      </c>
      <c r="H17418" s="4" t="str">
        <f t="shared" si="544"/>
        <v>J161.B8</v>
      </c>
      <c r="I17418" s="4" t="str">
        <f t="shared" si="545"/>
        <v>AGND</v>
      </c>
    </row>
    <row r="17419" spans="1:9">
      <c r="A17419" t="s">
        <v>261</v>
      </c>
      <c r="B17419" t="s">
        <v>8255</v>
      </c>
      <c r="C17419" t="s">
        <v>8256</v>
      </c>
      <c r="D17419">
        <v>8</v>
      </c>
      <c r="E17419" t="s">
        <v>7765</v>
      </c>
      <c r="F17419" t="s">
        <v>250</v>
      </c>
      <c r="G17419">
        <v>8</v>
      </c>
      <c r="H17419" s="4" t="str">
        <f t="shared" si="544"/>
        <v>J161.C8</v>
      </c>
      <c r="I17419" s="4" t="str">
        <f t="shared" si="545"/>
        <v>CTO_CAP21</v>
      </c>
    </row>
    <row r="17420" spans="1:9">
      <c r="A17420" t="s">
        <v>261</v>
      </c>
      <c r="B17420" t="s">
        <v>8255</v>
      </c>
      <c r="C17420" t="s">
        <v>8256</v>
      </c>
      <c r="D17420">
        <v>9</v>
      </c>
      <c r="E17420" t="s">
        <v>7767</v>
      </c>
      <c r="F17420" t="s">
        <v>220</v>
      </c>
      <c r="G17420">
        <v>9</v>
      </c>
      <c r="H17420" s="4" t="str">
        <f t="shared" si="544"/>
        <v>J161.B9</v>
      </c>
      <c r="I17420" s="4" t="str">
        <f t="shared" si="545"/>
        <v>CTO_VREFA21</v>
      </c>
    </row>
    <row r="17421" spans="1:9">
      <c r="A17421" t="s">
        <v>261</v>
      </c>
      <c r="B17421" t="s">
        <v>8255</v>
      </c>
      <c r="C17421" t="s">
        <v>8256</v>
      </c>
      <c r="D17421">
        <v>9</v>
      </c>
      <c r="E17421" t="s">
        <v>7766</v>
      </c>
      <c r="F17421" t="s">
        <v>202</v>
      </c>
      <c r="G17421">
        <v>9</v>
      </c>
      <c r="H17421" s="4" t="str">
        <f t="shared" si="544"/>
        <v>J161.A9</v>
      </c>
      <c r="I17421" s="4" t="str">
        <f t="shared" si="545"/>
        <v>CTO_VREFB21</v>
      </c>
    </row>
    <row r="17422" spans="1:9">
      <c r="A17422" t="s">
        <v>261</v>
      </c>
      <c r="B17422" t="s">
        <v>8255</v>
      </c>
      <c r="C17422" t="s">
        <v>8256</v>
      </c>
      <c r="D17422">
        <v>9</v>
      </c>
      <c r="F17422" t="s">
        <v>405</v>
      </c>
      <c r="G17422">
        <v>9</v>
      </c>
      <c r="H17422" s="4" t="str">
        <f t="shared" si="544"/>
        <v>J161.D9</v>
      </c>
      <c r="I17422" s="4">
        <f t="shared" si="545"/>
        <v>0</v>
      </c>
    </row>
    <row r="17423" spans="1:9">
      <c r="A17423" t="s">
        <v>261</v>
      </c>
      <c r="B17423" t="s">
        <v>8255</v>
      </c>
      <c r="C17423" t="s">
        <v>8256</v>
      </c>
      <c r="D17423">
        <v>9</v>
      </c>
      <c r="E17423" t="s">
        <v>190</v>
      </c>
      <c r="F17423" t="s">
        <v>251</v>
      </c>
      <c r="G17423">
        <v>9</v>
      </c>
      <c r="H17423" s="4" t="str">
        <f t="shared" si="544"/>
        <v>J161.C9</v>
      </c>
      <c r="I17423" s="4" t="str">
        <f t="shared" si="545"/>
        <v>AGND</v>
      </c>
    </row>
    <row r="17424" spans="1:9">
      <c r="A17424" t="s">
        <v>261</v>
      </c>
      <c r="B17424" t="s">
        <v>8255</v>
      </c>
      <c r="C17424" t="s">
        <v>8256</v>
      </c>
      <c r="D17424">
        <v>10</v>
      </c>
      <c r="E17424" t="s">
        <v>7769</v>
      </c>
      <c r="F17424" t="s">
        <v>203</v>
      </c>
      <c r="G17424">
        <v>10</v>
      </c>
      <c r="H17424" s="4" t="str">
        <f t="shared" si="544"/>
        <v>J161.A10</v>
      </c>
      <c r="I17424" s="4" t="str">
        <f t="shared" si="545"/>
        <v>CTO_SENSE20</v>
      </c>
    </row>
    <row r="17425" spans="1:9">
      <c r="A17425" t="s">
        <v>261</v>
      </c>
      <c r="B17425" t="s">
        <v>8255</v>
      </c>
      <c r="C17425" t="s">
        <v>8256</v>
      </c>
      <c r="D17425">
        <v>10</v>
      </c>
      <c r="F17425" t="s">
        <v>437</v>
      </c>
      <c r="G17425">
        <v>10</v>
      </c>
      <c r="H17425" s="4" t="str">
        <f t="shared" si="544"/>
        <v>J161.D10</v>
      </c>
      <c r="I17425" s="4">
        <f t="shared" si="545"/>
        <v>0</v>
      </c>
    </row>
    <row r="17426" spans="1:9">
      <c r="A17426" t="s">
        <v>261</v>
      </c>
      <c r="B17426" t="s">
        <v>8255</v>
      </c>
      <c r="C17426" t="s">
        <v>8256</v>
      </c>
      <c r="D17426">
        <v>10</v>
      </c>
      <c r="E17426" t="s">
        <v>7768</v>
      </c>
      <c r="F17426" t="s">
        <v>221</v>
      </c>
      <c r="G17426">
        <v>10</v>
      </c>
      <c r="H17426" s="4" t="str">
        <f t="shared" si="544"/>
        <v>J161.B10</v>
      </c>
      <c r="I17426" s="4" t="str">
        <f t="shared" si="545"/>
        <v>CTO_FORCE20</v>
      </c>
    </row>
    <row r="17427" spans="1:9">
      <c r="A17427" t="s">
        <v>261</v>
      </c>
      <c r="B17427" t="s">
        <v>8255</v>
      </c>
      <c r="C17427" t="s">
        <v>8256</v>
      </c>
      <c r="D17427">
        <v>10</v>
      </c>
      <c r="E17427" t="s">
        <v>190</v>
      </c>
      <c r="F17427" t="s">
        <v>252</v>
      </c>
      <c r="G17427">
        <v>10</v>
      </c>
      <c r="H17427" s="4" t="str">
        <f t="shared" si="544"/>
        <v>J161.C10</v>
      </c>
      <c r="I17427" s="4" t="str">
        <f t="shared" si="545"/>
        <v>AGND</v>
      </c>
    </row>
    <row r="17428" spans="1:9">
      <c r="A17428" t="s">
        <v>261</v>
      </c>
      <c r="B17428" t="s">
        <v>8255</v>
      </c>
      <c r="C17428" t="s">
        <v>8256</v>
      </c>
      <c r="D17428">
        <v>11</v>
      </c>
      <c r="E17428" t="s">
        <v>190</v>
      </c>
      <c r="F17428" t="s">
        <v>222</v>
      </c>
      <c r="G17428">
        <v>11</v>
      </c>
      <c r="H17428" s="4" t="str">
        <f t="shared" si="544"/>
        <v>J161.B11</v>
      </c>
      <c r="I17428" s="4" t="str">
        <f t="shared" si="545"/>
        <v>AGND</v>
      </c>
    </row>
    <row r="17429" spans="1:9">
      <c r="A17429" t="s">
        <v>261</v>
      </c>
      <c r="B17429" t="s">
        <v>8255</v>
      </c>
      <c r="C17429" t="s">
        <v>8256</v>
      </c>
      <c r="D17429">
        <v>11</v>
      </c>
      <c r="F17429" t="s">
        <v>351</v>
      </c>
      <c r="G17429">
        <v>11</v>
      </c>
      <c r="H17429" s="4" t="str">
        <f t="shared" si="544"/>
        <v>J161.D11</v>
      </c>
      <c r="I17429" s="4">
        <f t="shared" si="545"/>
        <v>0</v>
      </c>
    </row>
    <row r="17430" spans="1:9">
      <c r="A17430" t="s">
        <v>261</v>
      </c>
      <c r="B17430" t="s">
        <v>8255</v>
      </c>
      <c r="C17430" t="s">
        <v>8256</v>
      </c>
      <c r="D17430">
        <v>11</v>
      </c>
      <c r="E17430" t="s">
        <v>7770</v>
      </c>
      <c r="F17430" t="s">
        <v>253</v>
      </c>
      <c r="G17430">
        <v>11</v>
      </c>
      <c r="H17430" s="4" t="str">
        <f t="shared" si="544"/>
        <v>J161.C11</v>
      </c>
      <c r="I17430" s="4" t="str">
        <f t="shared" si="545"/>
        <v>CTO_CAP20</v>
      </c>
    </row>
    <row r="17431" spans="1:9">
      <c r="A17431" t="s">
        <v>261</v>
      </c>
      <c r="B17431" t="s">
        <v>8255</v>
      </c>
      <c r="C17431" t="s">
        <v>8256</v>
      </c>
      <c r="D17431">
        <v>11</v>
      </c>
      <c r="E17431" t="s">
        <v>1293</v>
      </c>
      <c r="F17431" t="s">
        <v>204</v>
      </c>
      <c r="G17431">
        <v>11</v>
      </c>
      <c r="H17431" s="4" t="str">
        <f t="shared" si="544"/>
        <v>J161.A11</v>
      </c>
      <c r="I17431" s="4" t="str">
        <f t="shared" si="545"/>
        <v>CTO_DGS20</v>
      </c>
    </row>
    <row r="17432" spans="1:9">
      <c r="A17432" t="s">
        <v>261</v>
      </c>
      <c r="B17432" t="s">
        <v>8255</v>
      </c>
      <c r="C17432" t="s">
        <v>8256</v>
      </c>
      <c r="D17432">
        <v>12</v>
      </c>
      <c r="E17432" t="s">
        <v>7772</v>
      </c>
      <c r="F17432" t="s">
        <v>223</v>
      </c>
      <c r="G17432">
        <v>12</v>
      </c>
      <c r="H17432" s="4" t="str">
        <f t="shared" si="544"/>
        <v>J161.B12</v>
      </c>
      <c r="I17432" s="4" t="str">
        <f t="shared" si="545"/>
        <v>CTO_VREFA20</v>
      </c>
    </row>
    <row r="17433" spans="1:9">
      <c r="A17433" t="s">
        <v>261</v>
      </c>
      <c r="B17433" t="s">
        <v>8255</v>
      </c>
      <c r="C17433" t="s">
        <v>8256</v>
      </c>
      <c r="D17433">
        <v>12</v>
      </c>
      <c r="F17433" t="s">
        <v>325</v>
      </c>
      <c r="G17433">
        <v>12</v>
      </c>
      <c r="H17433" s="4" t="str">
        <f t="shared" si="544"/>
        <v>J161.D12</v>
      </c>
      <c r="I17433" s="4">
        <f t="shared" si="545"/>
        <v>0</v>
      </c>
    </row>
    <row r="17434" spans="1:9">
      <c r="A17434" t="s">
        <v>261</v>
      </c>
      <c r="B17434" t="s">
        <v>8255</v>
      </c>
      <c r="C17434" t="s">
        <v>8256</v>
      </c>
      <c r="D17434">
        <v>12</v>
      </c>
      <c r="E17434" t="s">
        <v>7771</v>
      </c>
      <c r="F17434" t="s">
        <v>205</v>
      </c>
      <c r="G17434">
        <v>12</v>
      </c>
      <c r="H17434" s="4" t="str">
        <f t="shared" si="544"/>
        <v>J161.A12</v>
      </c>
      <c r="I17434" s="4" t="str">
        <f t="shared" si="545"/>
        <v>CTO_VREFB20</v>
      </c>
    </row>
    <row r="17435" spans="1:9">
      <c r="A17435" t="s">
        <v>261</v>
      </c>
      <c r="B17435" t="s">
        <v>8255</v>
      </c>
      <c r="C17435" t="s">
        <v>8256</v>
      </c>
      <c r="D17435">
        <v>12</v>
      </c>
      <c r="E17435" t="s">
        <v>190</v>
      </c>
      <c r="F17435" t="s">
        <v>254</v>
      </c>
      <c r="G17435">
        <v>12</v>
      </c>
      <c r="H17435" s="4" t="str">
        <f t="shared" si="544"/>
        <v>J161.C12</v>
      </c>
      <c r="I17435" s="4" t="str">
        <f t="shared" si="545"/>
        <v>AGND</v>
      </c>
    </row>
    <row r="17436" spans="1:9">
      <c r="A17436" t="s">
        <v>261</v>
      </c>
      <c r="B17436" t="s">
        <v>8255</v>
      </c>
      <c r="C17436" t="s">
        <v>8256</v>
      </c>
      <c r="D17436">
        <v>13</v>
      </c>
      <c r="E17436" t="s">
        <v>7774</v>
      </c>
      <c r="F17436" t="s">
        <v>206</v>
      </c>
      <c r="G17436">
        <v>13</v>
      </c>
      <c r="H17436" s="4" t="str">
        <f t="shared" si="544"/>
        <v>J161.A13</v>
      </c>
      <c r="I17436" s="4" t="str">
        <f t="shared" si="545"/>
        <v>CTO_SENSE19</v>
      </c>
    </row>
    <row r="17437" spans="1:9">
      <c r="A17437" t="s">
        <v>261</v>
      </c>
      <c r="B17437" t="s">
        <v>8255</v>
      </c>
      <c r="C17437" t="s">
        <v>8256</v>
      </c>
      <c r="D17437">
        <v>13</v>
      </c>
      <c r="F17437" t="s">
        <v>313</v>
      </c>
      <c r="G17437">
        <v>13</v>
      </c>
      <c r="H17437" s="4" t="str">
        <f t="shared" si="544"/>
        <v>J161.D13</v>
      </c>
      <c r="I17437" s="4">
        <f t="shared" si="545"/>
        <v>0</v>
      </c>
    </row>
    <row r="17438" spans="1:9">
      <c r="A17438" t="s">
        <v>261</v>
      </c>
      <c r="B17438" t="s">
        <v>8255</v>
      </c>
      <c r="C17438" t="s">
        <v>8256</v>
      </c>
      <c r="D17438">
        <v>13</v>
      </c>
      <c r="E17438" t="s">
        <v>7773</v>
      </c>
      <c r="F17438" t="s">
        <v>224</v>
      </c>
      <c r="G17438">
        <v>13</v>
      </c>
      <c r="H17438" s="4" t="str">
        <f t="shared" si="544"/>
        <v>J161.B13</v>
      </c>
      <c r="I17438" s="4" t="str">
        <f t="shared" si="545"/>
        <v>CTO_FORCE19</v>
      </c>
    </row>
    <row r="17439" spans="1:9">
      <c r="A17439" t="s">
        <v>261</v>
      </c>
      <c r="B17439" t="s">
        <v>8255</v>
      </c>
      <c r="C17439" t="s">
        <v>8256</v>
      </c>
      <c r="D17439">
        <v>13</v>
      </c>
      <c r="E17439" t="s">
        <v>190</v>
      </c>
      <c r="F17439" t="s">
        <v>255</v>
      </c>
      <c r="G17439">
        <v>13</v>
      </c>
      <c r="H17439" s="4" t="str">
        <f t="shared" si="544"/>
        <v>J161.C13</v>
      </c>
      <c r="I17439" s="4" t="str">
        <f t="shared" si="545"/>
        <v>AGND</v>
      </c>
    </row>
    <row r="17440" spans="1:9">
      <c r="A17440" t="s">
        <v>261</v>
      </c>
      <c r="B17440" t="s">
        <v>8255</v>
      </c>
      <c r="C17440" t="s">
        <v>8256</v>
      </c>
      <c r="D17440">
        <v>14</v>
      </c>
      <c r="E17440" t="s">
        <v>190</v>
      </c>
      <c r="F17440" t="s">
        <v>225</v>
      </c>
      <c r="G17440">
        <v>14</v>
      </c>
      <c r="H17440" s="4" t="str">
        <f t="shared" si="544"/>
        <v>J161.B14</v>
      </c>
      <c r="I17440" s="4" t="str">
        <f t="shared" si="545"/>
        <v>AGND</v>
      </c>
    </row>
    <row r="17441" spans="1:9">
      <c r="A17441" t="s">
        <v>261</v>
      </c>
      <c r="B17441" t="s">
        <v>8255</v>
      </c>
      <c r="C17441" t="s">
        <v>8256</v>
      </c>
      <c r="D17441">
        <v>14</v>
      </c>
      <c r="E17441" t="s">
        <v>1292</v>
      </c>
      <c r="F17441" t="s">
        <v>207</v>
      </c>
      <c r="G17441">
        <v>14</v>
      </c>
      <c r="H17441" s="4" t="str">
        <f t="shared" si="544"/>
        <v>J161.A14</v>
      </c>
      <c r="I17441" s="4" t="str">
        <f t="shared" si="545"/>
        <v>CTO_DGS19</v>
      </c>
    </row>
    <row r="17442" spans="1:9">
      <c r="A17442" t="s">
        <v>261</v>
      </c>
      <c r="B17442" t="s">
        <v>8255</v>
      </c>
      <c r="C17442" t="s">
        <v>8256</v>
      </c>
      <c r="D17442">
        <v>14</v>
      </c>
      <c r="E17442" t="s">
        <v>7775</v>
      </c>
      <c r="F17442" t="s">
        <v>7674</v>
      </c>
      <c r="G17442">
        <v>14</v>
      </c>
      <c r="H17442" s="4" t="str">
        <f t="shared" si="544"/>
        <v>J161.C14</v>
      </c>
      <c r="I17442" s="4" t="str">
        <f t="shared" si="545"/>
        <v>CTO_CAP19</v>
      </c>
    </row>
    <row r="17443" spans="1:9">
      <c r="A17443" t="s">
        <v>261</v>
      </c>
      <c r="B17443" t="s">
        <v>8255</v>
      </c>
      <c r="C17443" t="s">
        <v>8256</v>
      </c>
      <c r="D17443">
        <v>14</v>
      </c>
      <c r="F17443" t="s">
        <v>457</v>
      </c>
      <c r="G17443">
        <v>14</v>
      </c>
      <c r="H17443" s="4" t="str">
        <f t="shared" si="544"/>
        <v>J161.D14</v>
      </c>
      <c r="I17443" s="4">
        <f t="shared" si="545"/>
        <v>0</v>
      </c>
    </row>
    <row r="17444" spans="1:9">
      <c r="A17444" t="s">
        <v>261</v>
      </c>
      <c r="B17444" t="s">
        <v>8255</v>
      </c>
      <c r="C17444" t="s">
        <v>8256</v>
      </c>
      <c r="D17444">
        <v>15</v>
      </c>
      <c r="F17444" t="s">
        <v>907</v>
      </c>
      <c r="G17444">
        <v>15</v>
      </c>
      <c r="H17444" s="4" t="str">
        <f t="shared" si="544"/>
        <v>J161.D15</v>
      </c>
      <c r="I17444" s="4">
        <f t="shared" si="545"/>
        <v>0</v>
      </c>
    </row>
    <row r="17445" spans="1:9">
      <c r="A17445" t="s">
        <v>261</v>
      </c>
      <c r="B17445" t="s">
        <v>8255</v>
      </c>
      <c r="C17445" t="s">
        <v>8256</v>
      </c>
      <c r="D17445">
        <v>15</v>
      </c>
      <c r="E17445" t="s">
        <v>190</v>
      </c>
      <c r="F17445" t="s">
        <v>256</v>
      </c>
      <c r="G17445">
        <v>15</v>
      </c>
      <c r="H17445" s="4" t="str">
        <f t="shared" si="544"/>
        <v>J161.C15</v>
      </c>
      <c r="I17445" s="4" t="str">
        <f t="shared" si="545"/>
        <v>AGND</v>
      </c>
    </row>
    <row r="17446" spans="1:9">
      <c r="A17446" t="s">
        <v>261</v>
      </c>
      <c r="B17446" t="s">
        <v>8255</v>
      </c>
      <c r="C17446" t="s">
        <v>8256</v>
      </c>
      <c r="D17446">
        <v>15</v>
      </c>
      <c r="E17446" t="s">
        <v>7776</v>
      </c>
      <c r="F17446" t="s">
        <v>226</v>
      </c>
      <c r="G17446">
        <v>15</v>
      </c>
      <c r="H17446" s="4" t="str">
        <f t="shared" si="544"/>
        <v>J161.B15</v>
      </c>
      <c r="I17446" s="4" t="str">
        <f t="shared" si="545"/>
        <v>CTO_VREFA19</v>
      </c>
    </row>
    <row r="17447" spans="1:9">
      <c r="A17447" t="s">
        <v>261</v>
      </c>
      <c r="B17447" t="s">
        <v>8255</v>
      </c>
      <c r="C17447" t="s">
        <v>8256</v>
      </c>
      <c r="D17447">
        <v>15</v>
      </c>
      <c r="E17447" t="s">
        <v>7777</v>
      </c>
      <c r="F17447" t="s">
        <v>208</v>
      </c>
      <c r="G17447">
        <v>15</v>
      </c>
      <c r="H17447" s="4" t="str">
        <f t="shared" si="544"/>
        <v>J161.A15</v>
      </c>
      <c r="I17447" s="4" t="str">
        <f t="shared" si="545"/>
        <v>CTO_VREFB19</v>
      </c>
    </row>
    <row r="17448" spans="1:9">
      <c r="A17448" t="s">
        <v>261</v>
      </c>
      <c r="B17448" t="s">
        <v>8255</v>
      </c>
      <c r="C17448" t="s">
        <v>8256</v>
      </c>
      <c r="D17448">
        <v>16</v>
      </c>
      <c r="E17448" t="s">
        <v>190</v>
      </c>
      <c r="F17448" t="s">
        <v>257</v>
      </c>
      <c r="G17448">
        <v>16</v>
      </c>
      <c r="H17448" s="4" t="str">
        <f t="shared" si="544"/>
        <v>J161.C16</v>
      </c>
      <c r="I17448" s="4" t="str">
        <f t="shared" si="545"/>
        <v>AGND</v>
      </c>
    </row>
    <row r="17449" spans="1:9">
      <c r="A17449" t="s">
        <v>261</v>
      </c>
      <c r="B17449" t="s">
        <v>8255</v>
      </c>
      <c r="C17449" t="s">
        <v>8256</v>
      </c>
      <c r="D17449">
        <v>16</v>
      </c>
      <c r="E17449" t="s">
        <v>7779</v>
      </c>
      <c r="F17449" t="s">
        <v>209</v>
      </c>
      <c r="G17449">
        <v>16</v>
      </c>
      <c r="H17449" s="4" t="str">
        <f t="shared" si="544"/>
        <v>J161.A16</v>
      </c>
      <c r="I17449" s="4" t="str">
        <f t="shared" si="545"/>
        <v>CTO_SENSE18</v>
      </c>
    </row>
    <row r="17450" spans="1:9">
      <c r="A17450" t="s">
        <v>261</v>
      </c>
      <c r="B17450" t="s">
        <v>8255</v>
      </c>
      <c r="C17450" t="s">
        <v>8256</v>
      </c>
      <c r="D17450">
        <v>16</v>
      </c>
      <c r="E17450" t="s">
        <v>7778</v>
      </c>
      <c r="F17450" t="s">
        <v>227</v>
      </c>
      <c r="G17450">
        <v>16</v>
      </c>
      <c r="H17450" s="4" t="str">
        <f t="shared" si="544"/>
        <v>J161.B16</v>
      </c>
      <c r="I17450" s="4" t="str">
        <f t="shared" si="545"/>
        <v>CTO_FORCE18</v>
      </c>
    </row>
    <row r="17451" spans="1:9">
      <c r="A17451" t="s">
        <v>261</v>
      </c>
      <c r="B17451" t="s">
        <v>8255</v>
      </c>
      <c r="C17451" t="s">
        <v>8256</v>
      </c>
      <c r="D17451">
        <v>16</v>
      </c>
      <c r="F17451" t="s">
        <v>449</v>
      </c>
      <c r="G17451">
        <v>16</v>
      </c>
      <c r="H17451" s="4" t="str">
        <f t="shared" si="544"/>
        <v>J161.D16</v>
      </c>
      <c r="I17451" s="4">
        <f t="shared" si="545"/>
        <v>0</v>
      </c>
    </row>
    <row r="17452" spans="1:9">
      <c r="A17452" t="s">
        <v>261</v>
      </c>
      <c r="B17452" t="s">
        <v>8255</v>
      </c>
      <c r="C17452" t="s">
        <v>8256</v>
      </c>
      <c r="D17452">
        <v>17</v>
      </c>
      <c r="E17452" t="s">
        <v>1291</v>
      </c>
      <c r="F17452" t="s">
        <v>210</v>
      </c>
      <c r="G17452">
        <v>17</v>
      </c>
      <c r="H17452" s="4" t="str">
        <f t="shared" si="544"/>
        <v>J161.A17</v>
      </c>
      <c r="I17452" s="4" t="str">
        <f t="shared" si="545"/>
        <v>CTO_DGS18</v>
      </c>
    </row>
    <row r="17453" spans="1:9">
      <c r="A17453" t="s">
        <v>261</v>
      </c>
      <c r="B17453" t="s">
        <v>8255</v>
      </c>
      <c r="C17453" t="s">
        <v>8256</v>
      </c>
      <c r="D17453">
        <v>17</v>
      </c>
      <c r="E17453" t="s">
        <v>7780</v>
      </c>
      <c r="F17453" t="s">
        <v>7679</v>
      </c>
      <c r="G17453">
        <v>17</v>
      </c>
      <c r="H17453" s="4" t="str">
        <f t="shared" si="544"/>
        <v>J161.C17</v>
      </c>
      <c r="I17453" s="4" t="str">
        <f t="shared" si="545"/>
        <v>CTO_CAP18</v>
      </c>
    </row>
    <row r="17454" spans="1:9">
      <c r="A17454" t="s">
        <v>261</v>
      </c>
      <c r="B17454" t="s">
        <v>8255</v>
      </c>
      <c r="C17454" t="s">
        <v>8256</v>
      </c>
      <c r="D17454">
        <v>17</v>
      </c>
      <c r="E17454" t="s">
        <v>190</v>
      </c>
      <c r="F17454" t="s">
        <v>228</v>
      </c>
      <c r="G17454">
        <v>17</v>
      </c>
      <c r="H17454" s="4" t="str">
        <f t="shared" si="544"/>
        <v>J161.B17</v>
      </c>
      <c r="I17454" s="4" t="str">
        <f t="shared" si="545"/>
        <v>AGND</v>
      </c>
    </row>
    <row r="17455" spans="1:9">
      <c r="A17455" t="s">
        <v>261</v>
      </c>
      <c r="B17455" t="s">
        <v>8255</v>
      </c>
      <c r="C17455" t="s">
        <v>8256</v>
      </c>
      <c r="D17455">
        <v>17</v>
      </c>
      <c r="F17455" t="s">
        <v>7677</v>
      </c>
      <c r="G17455">
        <v>17</v>
      </c>
      <c r="H17455" s="4" t="str">
        <f t="shared" si="544"/>
        <v>J161.D17</v>
      </c>
      <c r="I17455" s="4">
        <f t="shared" si="545"/>
        <v>0</v>
      </c>
    </row>
    <row r="17456" spans="1:9">
      <c r="A17456" t="s">
        <v>261</v>
      </c>
      <c r="B17456" t="s">
        <v>8255</v>
      </c>
      <c r="C17456" t="s">
        <v>8256</v>
      </c>
      <c r="D17456">
        <v>18</v>
      </c>
      <c r="E17456" t="s">
        <v>190</v>
      </c>
      <c r="F17456" t="s">
        <v>258</v>
      </c>
      <c r="G17456">
        <v>18</v>
      </c>
      <c r="H17456" s="4" t="str">
        <f t="shared" si="544"/>
        <v>J161.C18</v>
      </c>
      <c r="I17456" s="4" t="str">
        <f t="shared" si="545"/>
        <v>AGND</v>
      </c>
    </row>
    <row r="17457" spans="1:9">
      <c r="A17457" t="s">
        <v>261</v>
      </c>
      <c r="B17457" t="s">
        <v>8255</v>
      </c>
      <c r="C17457" t="s">
        <v>8256</v>
      </c>
      <c r="D17457">
        <v>18</v>
      </c>
      <c r="E17457" t="s">
        <v>7782</v>
      </c>
      <c r="F17457" t="s">
        <v>229</v>
      </c>
      <c r="G17457">
        <v>18</v>
      </c>
      <c r="H17457" s="4" t="str">
        <f t="shared" si="544"/>
        <v>J161.B18</v>
      </c>
      <c r="I17457" s="4" t="str">
        <f t="shared" si="545"/>
        <v>CTO_VREFA18</v>
      </c>
    </row>
    <row r="17458" spans="1:9">
      <c r="A17458" t="s">
        <v>261</v>
      </c>
      <c r="B17458" t="s">
        <v>8255</v>
      </c>
      <c r="C17458" t="s">
        <v>8256</v>
      </c>
      <c r="D17458">
        <v>18</v>
      </c>
      <c r="F17458" t="s">
        <v>910</v>
      </c>
      <c r="G17458">
        <v>18</v>
      </c>
      <c r="H17458" s="4" t="str">
        <f t="shared" si="544"/>
        <v>J161.D18</v>
      </c>
      <c r="I17458" s="4">
        <f t="shared" si="545"/>
        <v>0</v>
      </c>
    </row>
    <row r="17459" spans="1:9">
      <c r="A17459" t="s">
        <v>261</v>
      </c>
      <c r="B17459" t="s">
        <v>8255</v>
      </c>
      <c r="C17459" t="s">
        <v>8256</v>
      </c>
      <c r="D17459">
        <v>18</v>
      </c>
      <c r="E17459" t="s">
        <v>7781</v>
      </c>
      <c r="F17459" t="s">
        <v>211</v>
      </c>
      <c r="G17459">
        <v>18</v>
      </c>
      <c r="H17459" s="4" t="str">
        <f t="shared" si="544"/>
        <v>J161.A18</v>
      </c>
      <c r="I17459" s="4" t="str">
        <f t="shared" si="545"/>
        <v>CTO_VREFB18</v>
      </c>
    </row>
    <row r="17460" spans="1:9">
      <c r="A17460" t="s">
        <v>261</v>
      </c>
      <c r="B17460" t="s">
        <v>8255</v>
      </c>
      <c r="C17460" t="s">
        <v>8256</v>
      </c>
      <c r="D17460">
        <v>19</v>
      </c>
      <c r="E17460" t="s">
        <v>7783</v>
      </c>
      <c r="F17460" t="s">
        <v>230</v>
      </c>
      <c r="G17460">
        <v>19</v>
      </c>
      <c r="H17460" s="4" t="str">
        <f t="shared" si="544"/>
        <v>J161.B19</v>
      </c>
      <c r="I17460" s="4" t="str">
        <f t="shared" si="545"/>
        <v>CTO_FORCE17</v>
      </c>
    </row>
    <row r="17461" spans="1:9">
      <c r="A17461" t="s">
        <v>261</v>
      </c>
      <c r="B17461" t="s">
        <v>8255</v>
      </c>
      <c r="C17461" t="s">
        <v>8256</v>
      </c>
      <c r="D17461">
        <v>19</v>
      </c>
      <c r="F17461" t="s">
        <v>912</v>
      </c>
      <c r="G17461">
        <v>19</v>
      </c>
      <c r="H17461" s="4" t="str">
        <f t="shared" si="544"/>
        <v>J161.D19</v>
      </c>
      <c r="I17461" s="4">
        <f t="shared" si="545"/>
        <v>0</v>
      </c>
    </row>
    <row r="17462" spans="1:9">
      <c r="A17462" t="s">
        <v>261</v>
      </c>
      <c r="B17462" t="s">
        <v>8255</v>
      </c>
      <c r="C17462" t="s">
        <v>8256</v>
      </c>
      <c r="D17462">
        <v>19</v>
      </c>
      <c r="E17462" t="s">
        <v>7784</v>
      </c>
      <c r="F17462" t="s">
        <v>212</v>
      </c>
      <c r="G17462">
        <v>19</v>
      </c>
      <c r="H17462" s="4" t="str">
        <f t="shared" si="544"/>
        <v>J161.A19</v>
      </c>
      <c r="I17462" s="4" t="str">
        <f t="shared" si="545"/>
        <v>CTO_SENSE17</v>
      </c>
    </row>
    <row r="17463" spans="1:9">
      <c r="A17463" t="s">
        <v>261</v>
      </c>
      <c r="B17463" t="s">
        <v>8255</v>
      </c>
      <c r="C17463" t="s">
        <v>8256</v>
      </c>
      <c r="D17463">
        <v>19</v>
      </c>
      <c r="E17463" t="s">
        <v>190</v>
      </c>
      <c r="F17463" t="s">
        <v>259</v>
      </c>
      <c r="G17463">
        <v>19</v>
      </c>
      <c r="H17463" s="4" t="str">
        <f t="shared" si="544"/>
        <v>J161.C19</v>
      </c>
      <c r="I17463" s="4" t="str">
        <f t="shared" si="545"/>
        <v>AGND</v>
      </c>
    </row>
    <row r="17464" spans="1:9">
      <c r="A17464" t="s">
        <v>261</v>
      </c>
      <c r="B17464" t="s">
        <v>8255</v>
      </c>
      <c r="C17464" t="s">
        <v>8256</v>
      </c>
      <c r="D17464">
        <v>20</v>
      </c>
      <c r="E17464" t="s">
        <v>1290</v>
      </c>
      <c r="F17464" t="s">
        <v>7682</v>
      </c>
      <c r="G17464">
        <v>20</v>
      </c>
      <c r="H17464" s="4" t="str">
        <f t="shared" si="544"/>
        <v>J161.A20</v>
      </c>
      <c r="I17464" s="4" t="str">
        <f t="shared" si="545"/>
        <v>CTO_DGS17</v>
      </c>
    </row>
    <row r="17465" spans="1:9">
      <c r="A17465" t="s">
        <v>261</v>
      </c>
      <c r="B17465" t="s">
        <v>8255</v>
      </c>
      <c r="C17465" t="s">
        <v>8256</v>
      </c>
      <c r="D17465">
        <v>20</v>
      </c>
      <c r="F17465" t="s">
        <v>7684</v>
      </c>
      <c r="G17465">
        <v>20</v>
      </c>
      <c r="H17465" s="4" t="str">
        <f t="shared" si="544"/>
        <v>J161.D20</v>
      </c>
      <c r="I17465" s="4">
        <f t="shared" si="545"/>
        <v>0</v>
      </c>
    </row>
    <row r="17466" spans="1:9">
      <c r="A17466" t="s">
        <v>261</v>
      </c>
      <c r="B17466" t="s">
        <v>8255</v>
      </c>
      <c r="C17466" t="s">
        <v>8256</v>
      </c>
      <c r="D17466">
        <v>20</v>
      </c>
      <c r="E17466" t="s">
        <v>7785</v>
      </c>
      <c r="F17466" t="s">
        <v>260</v>
      </c>
      <c r="G17466">
        <v>20</v>
      </c>
      <c r="H17466" s="4" t="str">
        <f t="shared" si="544"/>
        <v>J161.C20</v>
      </c>
      <c r="I17466" s="4" t="str">
        <f t="shared" si="545"/>
        <v>CTO_CAP17</v>
      </c>
    </row>
    <row r="17467" spans="1:9">
      <c r="A17467" t="s">
        <v>261</v>
      </c>
      <c r="B17467" t="s">
        <v>8255</v>
      </c>
      <c r="C17467" t="s">
        <v>8256</v>
      </c>
      <c r="D17467">
        <v>20</v>
      </c>
      <c r="E17467" t="s">
        <v>190</v>
      </c>
      <c r="F17467" t="s">
        <v>7683</v>
      </c>
      <c r="G17467">
        <v>20</v>
      </c>
      <c r="H17467" s="4" t="str">
        <f t="shared" si="544"/>
        <v>J161.B20</v>
      </c>
      <c r="I17467" s="4" t="str">
        <f t="shared" si="545"/>
        <v>AGND</v>
      </c>
    </row>
    <row r="17468" spans="1:9">
      <c r="A17468" t="s">
        <v>261</v>
      </c>
      <c r="B17468" t="s">
        <v>8255</v>
      </c>
      <c r="C17468" t="s">
        <v>8256</v>
      </c>
      <c r="D17468">
        <v>21</v>
      </c>
      <c r="F17468" t="s">
        <v>7687</v>
      </c>
      <c r="G17468">
        <v>21</v>
      </c>
      <c r="H17468" s="4" t="str">
        <f t="shared" si="544"/>
        <v>J161.D21</v>
      </c>
      <c r="I17468" s="4">
        <f t="shared" si="545"/>
        <v>0</v>
      </c>
    </row>
    <row r="17469" spans="1:9">
      <c r="A17469" t="s">
        <v>261</v>
      </c>
      <c r="B17469" t="s">
        <v>8255</v>
      </c>
      <c r="C17469" t="s">
        <v>8256</v>
      </c>
      <c r="D17469">
        <v>21</v>
      </c>
      <c r="E17469" t="s">
        <v>190</v>
      </c>
      <c r="F17469" t="s">
        <v>7686</v>
      </c>
      <c r="G17469">
        <v>21</v>
      </c>
      <c r="H17469" s="4" t="str">
        <f t="shared" si="544"/>
        <v>J161.C21</v>
      </c>
      <c r="I17469" s="4" t="str">
        <f t="shared" si="545"/>
        <v>AGND</v>
      </c>
    </row>
    <row r="17470" spans="1:9">
      <c r="A17470" t="s">
        <v>261</v>
      </c>
      <c r="B17470" t="s">
        <v>8255</v>
      </c>
      <c r="C17470" t="s">
        <v>8256</v>
      </c>
      <c r="D17470">
        <v>21</v>
      </c>
      <c r="E17470" t="s">
        <v>7787</v>
      </c>
      <c r="F17470" t="s">
        <v>7688</v>
      </c>
      <c r="G17470">
        <v>21</v>
      </c>
      <c r="H17470" s="4" t="str">
        <f t="shared" si="544"/>
        <v>J161.A21</v>
      </c>
      <c r="I17470" s="4" t="str">
        <f t="shared" si="545"/>
        <v>CTO_VREFB17</v>
      </c>
    </row>
    <row r="17471" spans="1:9">
      <c r="A17471" t="s">
        <v>261</v>
      </c>
      <c r="B17471" t="s">
        <v>8255</v>
      </c>
      <c r="C17471" t="s">
        <v>8256</v>
      </c>
      <c r="D17471">
        <v>21</v>
      </c>
      <c r="E17471" t="s">
        <v>7786</v>
      </c>
      <c r="F17471" t="s">
        <v>7685</v>
      </c>
      <c r="G17471">
        <v>21</v>
      </c>
      <c r="H17471" s="4" t="str">
        <f t="shared" si="544"/>
        <v>J161.B21</v>
      </c>
      <c r="I17471" s="4" t="str">
        <f t="shared" si="545"/>
        <v>CTO_VREFA17</v>
      </c>
    </row>
    <row r="17472" spans="1:9">
      <c r="A17472" t="s">
        <v>261</v>
      </c>
      <c r="B17472" t="s">
        <v>8255</v>
      </c>
      <c r="C17472" t="s">
        <v>8256</v>
      </c>
      <c r="D17472">
        <v>22</v>
      </c>
      <c r="E17472" t="s">
        <v>190</v>
      </c>
      <c r="F17472" t="s">
        <v>7691</v>
      </c>
      <c r="G17472">
        <v>22</v>
      </c>
      <c r="H17472" s="4" t="str">
        <f t="shared" si="544"/>
        <v>J161.C22</v>
      </c>
      <c r="I17472" s="4" t="str">
        <f t="shared" si="545"/>
        <v>AGND</v>
      </c>
    </row>
    <row r="17473" spans="1:9">
      <c r="A17473" t="s">
        <v>261</v>
      </c>
      <c r="B17473" t="s">
        <v>8255</v>
      </c>
      <c r="C17473" t="s">
        <v>8256</v>
      </c>
      <c r="D17473">
        <v>22</v>
      </c>
      <c r="E17473" t="s">
        <v>7789</v>
      </c>
      <c r="F17473" t="s">
        <v>7692</v>
      </c>
      <c r="G17473">
        <v>22</v>
      </c>
      <c r="H17473" s="4" t="str">
        <f t="shared" si="544"/>
        <v>J161.B22</v>
      </c>
      <c r="I17473" s="4" t="str">
        <f t="shared" si="545"/>
        <v>CTO_FORCE16</v>
      </c>
    </row>
    <row r="17474" spans="1:9">
      <c r="A17474" t="s">
        <v>261</v>
      </c>
      <c r="B17474" t="s">
        <v>8255</v>
      </c>
      <c r="C17474" t="s">
        <v>8256</v>
      </c>
      <c r="D17474">
        <v>22</v>
      </c>
      <c r="E17474" t="s">
        <v>7788</v>
      </c>
      <c r="F17474" t="s">
        <v>7689</v>
      </c>
      <c r="G17474">
        <v>22</v>
      </c>
      <c r="H17474" s="4" t="str">
        <f t="shared" ref="H17474:H17537" si="546">CONCATENATE(C17474,".",F17474)</f>
        <v>J161.A22</v>
      </c>
      <c r="I17474" s="4" t="str">
        <f t="shared" ref="I17474:I17537" si="547">E17474</f>
        <v>CTO_SENSE16</v>
      </c>
    </row>
    <row r="17475" spans="1:9">
      <c r="A17475" t="s">
        <v>261</v>
      </c>
      <c r="B17475" t="s">
        <v>8255</v>
      </c>
      <c r="C17475" t="s">
        <v>8256</v>
      </c>
      <c r="D17475">
        <v>22</v>
      </c>
      <c r="F17475" t="s">
        <v>7690</v>
      </c>
      <c r="G17475">
        <v>22</v>
      </c>
      <c r="H17475" s="4" t="str">
        <f t="shared" si="546"/>
        <v>J161.D22</v>
      </c>
      <c r="I17475" s="4">
        <f t="shared" si="547"/>
        <v>0</v>
      </c>
    </row>
    <row r="17476" spans="1:9">
      <c r="A17476" t="s">
        <v>261</v>
      </c>
      <c r="B17476" t="s">
        <v>8255</v>
      </c>
      <c r="C17476" t="s">
        <v>8256</v>
      </c>
      <c r="D17476">
        <v>23</v>
      </c>
      <c r="F17476" t="s">
        <v>7694</v>
      </c>
      <c r="G17476">
        <v>23</v>
      </c>
      <c r="H17476" s="4" t="str">
        <f t="shared" si="546"/>
        <v>J161.D23</v>
      </c>
      <c r="I17476" s="4">
        <f t="shared" si="547"/>
        <v>0</v>
      </c>
    </row>
    <row r="17477" spans="1:9">
      <c r="A17477" t="s">
        <v>261</v>
      </c>
      <c r="B17477" t="s">
        <v>8255</v>
      </c>
      <c r="C17477" t="s">
        <v>8256</v>
      </c>
      <c r="D17477">
        <v>23</v>
      </c>
      <c r="E17477" t="s">
        <v>1289</v>
      </c>
      <c r="F17477" t="s">
        <v>7695</v>
      </c>
      <c r="G17477">
        <v>23</v>
      </c>
      <c r="H17477" s="4" t="str">
        <f t="shared" si="546"/>
        <v>J161.A23</v>
      </c>
      <c r="I17477" s="4" t="str">
        <f t="shared" si="547"/>
        <v>CTO_DGS16</v>
      </c>
    </row>
    <row r="17478" spans="1:9">
      <c r="A17478" t="s">
        <v>261</v>
      </c>
      <c r="B17478" t="s">
        <v>8255</v>
      </c>
      <c r="C17478" t="s">
        <v>8256</v>
      </c>
      <c r="D17478">
        <v>23</v>
      </c>
      <c r="E17478" t="s">
        <v>7790</v>
      </c>
      <c r="F17478" t="s">
        <v>7693</v>
      </c>
      <c r="G17478">
        <v>23</v>
      </c>
      <c r="H17478" s="4" t="str">
        <f t="shared" si="546"/>
        <v>J161.C23</v>
      </c>
      <c r="I17478" s="4" t="str">
        <f t="shared" si="547"/>
        <v>CTO_CAP16</v>
      </c>
    </row>
    <row r="17479" spans="1:9">
      <c r="A17479" t="s">
        <v>261</v>
      </c>
      <c r="B17479" t="s">
        <v>8255</v>
      </c>
      <c r="C17479" t="s">
        <v>8256</v>
      </c>
      <c r="D17479">
        <v>23</v>
      </c>
      <c r="E17479" t="s">
        <v>190</v>
      </c>
      <c r="F17479" t="s">
        <v>7696</v>
      </c>
      <c r="G17479">
        <v>23</v>
      </c>
      <c r="H17479" s="4" t="str">
        <f t="shared" si="546"/>
        <v>J161.B23</v>
      </c>
      <c r="I17479" s="4" t="str">
        <f t="shared" si="547"/>
        <v>AGND</v>
      </c>
    </row>
    <row r="17480" spans="1:9">
      <c r="A17480" t="s">
        <v>261</v>
      </c>
      <c r="B17480" t="s">
        <v>8255</v>
      </c>
      <c r="C17480" t="s">
        <v>8256</v>
      </c>
      <c r="D17480">
        <v>24</v>
      </c>
      <c r="E17480" t="s">
        <v>7791</v>
      </c>
      <c r="F17480" t="s">
        <v>7699</v>
      </c>
      <c r="G17480">
        <v>24</v>
      </c>
      <c r="H17480" s="4" t="str">
        <f t="shared" si="546"/>
        <v>J161.A24</v>
      </c>
      <c r="I17480" s="4" t="str">
        <f t="shared" si="547"/>
        <v>CTO_VREFB16</v>
      </c>
    </row>
    <row r="17481" spans="1:9">
      <c r="A17481" t="s">
        <v>261</v>
      </c>
      <c r="B17481" t="s">
        <v>8255</v>
      </c>
      <c r="C17481" t="s">
        <v>8256</v>
      </c>
      <c r="D17481">
        <v>24</v>
      </c>
      <c r="F17481" t="s">
        <v>7698</v>
      </c>
      <c r="G17481">
        <v>24</v>
      </c>
      <c r="H17481" s="4" t="str">
        <f t="shared" si="546"/>
        <v>J161.D24</v>
      </c>
      <c r="I17481" s="4">
        <f t="shared" si="547"/>
        <v>0</v>
      </c>
    </row>
    <row r="17482" spans="1:9">
      <c r="A17482" t="s">
        <v>261</v>
      </c>
      <c r="B17482" t="s">
        <v>8255</v>
      </c>
      <c r="C17482" t="s">
        <v>8256</v>
      </c>
      <c r="D17482">
        <v>24</v>
      </c>
      <c r="E17482" t="s">
        <v>7792</v>
      </c>
      <c r="F17482" t="s">
        <v>7700</v>
      </c>
      <c r="G17482">
        <v>24</v>
      </c>
      <c r="H17482" s="4" t="str">
        <f t="shared" si="546"/>
        <v>J161.B24</v>
      </c>
      <c r="I17482" s="4" t="str">
        <f t="shared" si="547"/>
        <v>CTO_VREFA16</v>
      </c>
    </row>
    <row r="17483" spans="1:9">
      <c r="A17483" t="s">
        <v>261</v>
      </c>
      <c r="B17483" t="s">
        <v>8255</v>
      </c>
      <c r="C17483" t="s">
        <v>8256</v>
      </c>
      <c r="D17483">
        <v>24</v>
      </c>
      <c r="E17483" t="s">
        <v>190</v>
      </c>
      <c r="F17483" t="s">
        <v>7697</v>
      </c>
      <c r="G17483">
        <v>24</v>
      </c>
      <c r="H17483" s="4" t="str">
        <f t="shared" si="546"/>
        <v>J161.C24</v>
      </c>
      <c r="I17483" s="4" t="str">
        <f t="shared" si="547"/>
        <v>AGND</v>
      </c>
    </row>
    <row r="17484" spans="1:9">
      <c r="A17484" t="s">
        <v>261</v>
      </c>
      <c r="B17484" t="s">
        <v>8257</v>
      </c>
      <c r="C17484" t="s">
        <v>1297</v>
      </c>
      <c r="D17484">
        <v>1</v>
      </c>
      <c r="E17484" t="s">
        <v>1297</v>
      </c>
      <c r="F17484">
        <v>1</v>
      </c>
      <c r="G17484">
        <v>1</v>
      </c>
      <c r="H17484" s="4" t="str">
        <f t="shared" si="546"/>
        <v>CTO_DGS00.1</v>
      </c>
      <c r="I17484" s="4" t="str">
        <f t="shared" si="547"/>
        <v>CTO_DGS00</v>
      </c>
    </row>
    <row r="17485" spans="1:9">
      <c r="A17485" t="s">
        <v>261</v>
      </c>
      <c r="B17485" t="s">
        <v>8257</v>
      </c>
      <c r="C17485" t="s">
        <v>1297</v>
      </c>
      <c r="D17485">
        <v>2</v>
      </c>
      <c r="E17485" t="s">
        <v>190</v>
      </c>
      <c r="F17485">
        <v>2</v>
      </c>
      <c r="G17485">
        <v>2</v>
      </c>
      <c r="H17485" s="4" t="str">
        <f t="shared" si="546"/>
        <v>CTO_DGS00.2</v>
      </c>
      <c r="I17485" s="4" t="str">
        <f t="shared" si="547"/>
        <v>AGND</v>
      </c>
    </row>
    <row r="17486" spans="1:9">
      <c r="A17486" t="s">
        <v>261</v>
      </c>
      <c r="B17486" t="s">
        <v>8257</v>
      </c>
      <c r="C17486" t="s">
        <v>1298</v>
      </c>
      <c r="D17486">
        <v>1</v>
      </c>
      <c r="E17486" t="s">
        <v>1298</v>
      </c>
      <c r="F17486">
        <v>1</v>
      </c>
      <c r="G17486">
        <v>1</v>
      </c>
      <c r="H17486" s="4" t="str">
        <f t="shared" si="546"/>
        <v>CTO_DGS01.1</v>
      </c>
      <c r="I17486" s="4" t="str">
        <f t="shared" si="547"/>
        <v>CTO_DGS01</v>
      </c>
    </row>
    <row r="17487" spans="1:9">
      <c r="A17487" t="s">
        <v>261</v>
      </c>
      <c r="B17487" t="s">
        <v>8257</v>
      </c>
      <c r="C17487" t="s">
        <v>1298</v>
      </c>
      <c r="D17487">
        <v>2</v>
      </c>
      <c r="E17487" t="s">
        <v>190</v>
      </c>
      <c r="F17487">
        <v>2</v>
      </c>
      <c r="G17487">
        <v>2</v>
      </c>
      <c r="H17487" s="4" t="str">
        <f t="shared" si="546"/>
        <v>CTO_DGS01.2</v>
      </c>
      <c r="I17487" s="4" t="str">
        <f t="shared" si="547"/>
        <v>AGND</v>
      </c>
    </row>
    <row r="17488" spans="1:9">
      <c r="A17488" t="s">
        <v>261</v>
      </c>
      <c r="B17488" t="s">
        <v>8257</v>
      </c>
      <c r="C17488" t="s">
        <v>1299</v>
      </c>
      <c r="D17488">
        <v>1</v>
      </c>
      <c r="E17488" t="s">
        <v>1299</v>
      </c>
      <c r="F17488">
        <v>1</v>
      </c>
      <c r="G17488">
        <v>1</v>
      </c>
      <c r="H17488" s="4" t="str">
        <f t="shared" si="546"/>
        <v>CTO_DGS02.1</v>
      </c>
      <c r="I17488" s="4" t="str">
        <f t="shared" si="547"/>
        <v>CTO_DGS02</v>
      </c>
    </row>
    <row r="17489" spans="1:9">
      <c r="A17489" t="s">
        <v>261</v>
      </c>
      <c r="B17489" t="s">
        <v>8257</v>
      </c>
      <c r="C17489" t="s">
        <v>1299</v>
      </c>
      <c r="D17489">
        <v>2</v>
      </c>
      <c r="E17489" t="s">
        <v>190</v>
      </c>
      <c r="F17489">
        <v>2</v>
      </c>
      <c r="G17489">
        <v>2</v>
      </c>
      <c r="H17489" s="4" t="str">
        <f t="shared" si="546"/>
        <v>CTO_DGS02.2</v>
      </c>
      <c r="I17489" s="4" t="str">
        <f t="shared" si="547"/>
        <v>AGND</v>
      </c>
    </row>
    <row r="17490" spans="1:9">
      <c r="A17490" t="s">
        <v>261</v>
      </c>
      <c r="B17490" t="s">
        <v>8257</v>
      </c>
      <c r="C17490" t="s">
        <v>1300</v>
      </c>
      <c r="D17490">
        <v>1</v>
      </c>
      <c r="E17490" t="s">
        <v>1300</v>
      </c>
      <c r="F17490">
        <v>1</v>
      </c>
      <c r="G17490">
        <v>1</v>
      </c>
      <c r="H17490" s="4" t="str">
        <f t="shared" si="546"/>
        <v>CTO_DGS03.1</v>
      </c>
      <c r="I17490" s="4" t="str">
        <f t="shared" si="547"/>
        <v>CTO_DGS03</v>
      </c>
    </row>
    <row r="17491" spans="1:9">
      <c r="A17491" t="s">
        <v>261</v>
      </c>
      <c r="B17491" t="s">
        <v>8257</v>
      </c>
      <c r="C17491" t="s">
        <v>1300</v>
      </c>
      <c r="D17491">
        <v>2</v>
      </c>
      <c r="E17491" t="s">
        <v>190</v>
      </c>
      <c r="F17491">
        <v>2</v>
      </c>
      <c r="G17491">
        <v>2</v>
      </c>
      <c r="H17491" s="4" t="str">
        <f t="shared" si="546"/>
        <v>CTO_DGS03.2</v>
      </c>
      <c r="I17491" s="4" t="str">
        <f t="shared" si="547"/>
        <v>AGND</v>
      </c>
    </row>
    <row r="17492" spans="1:9">
      <c r="A17492" t="s">
        <v>261</v>
      </c>
      <c r="B17492" t="s">
        <v>8257</v>
      </c>
      <c r="C17492" t="s">
        <v>1301</v>
      </c>
      <c r="D17492">
        <v>1</v>
      </c>
      <c r="E17492" t="s">
        <v>1301</v>
      </c>
      <c r="F17492">
        <v>1</v>
      </c>
      <c r="G17492">
        <v>1</v>
      </c>
      <c r="H17492" s="4" t="str">
        <f t="shared" si="546"/>
        <v>CTO_DGS04.1</v>
      </c>
      <c r="I17492" s="4" t="str">
        <f t="shared" si="547"/>
        <v>CTO_DGS04</v>
      </c>
    </row>
    <row r="17493" spans="1:9">
      <c r="A17493" t="s">
        <v>261</v>
      </c>
      <c r="B17493" t="s">
        <v>8257</v>
      </c>
      <c r="C17493" t="s">
        <v>1301</v>
      </c>
      <c r="D17493">
        <v>2</v>
      </c>
      <c r="E17493" t="s">
        <v>190</v>
      </c>
      <c r="F17493">
        <v>2</v>
      </c>
      <c r="G17493">
        <v>2</v>
      </c>
      <c r="H17493" s="4" t="str">
        <f t="shared" si="546"/>
        <v>CTO_DGS04.2</v>
      </c>
      <c r="I17493" s="4" t="str">
        <f t="shared" si="547"/>
        <v>AGND</v>
      </c>
    </row>
    <row r="17494" spans="1:9">
      <c r="A17494" t="s">
        <v>261</v>
      </c>
      <c r="B17494" t="s">
        <v>8257</v>
      </c>
      <c r="C17494" t="s">
        <v>1302</v>
      </c>
      <c r="D17494">
        <v>1</v>
      </c>
      <c r="E17494" t="s">
        <v>1302</v>
      </c>
      <c r="F17494">
        <v>1</v>
      </c>
      <c r="G17494">
        <v>1</v>
      </c>
      <c r="H17494" s="4" t="str">
        <f t="shared" si="546"/>
        <v>CTO_DGS05.1</v>
      </c>
      <c r="I17494" s="4" t="str">
        <f t="shared" si="547"/>
        <v>CTO_DGS05</v>
      </c>
    </row>
    <row r="17495" spans="1:9">
      <c r="A17495" t="s">
        <v>261</v>
      </c>
      <c r="B17495" t="s">
        <v>8257</v>
      </c>
      <c r="C17495" t="s">
        <v>1302</v>
      </c>
      <c r="D17495">
        <v>2</v>
      </c>
      <c r="E17495" t="s">
        <v>190</v>
      </c>
      <c r="F17495">
        <v>2</v>
      </c>
      <c r="G17495">
        <v>2</v>
      </c>
      <c r="H17495" s="4" t="str">
        <f t="shared" si="546"/>
        <v>CTO_DGS05.2</v>
      </c>
      <c r="I17495" s="4" t="str">
        <f t="shared" si="547"/>
        <v>AGND</v>
      </c>
    </row>
    <row r="17496" spans="1:9">
      <c r="A17496" t="s">
        <v>261</v>
      </c>
      <c r="B17496" t="s">
        <v>8257</v>
      </c>
      <c r="C17496" t="s">
        <v>1303</v>
      </c>
      <c r="D17496">
        <v>1</v>
      </c>
      <c r="E17496" t="s">
        <v>1303</v>
      </c>
      <c r="F17496">
        <v>1</v>
      </c>
      <c r="G17496">
        <v>1</v>
      </c>
      <c r="H17496" s="4" t="str">
        <f t="shared" si="546"/>
        <v>CTO_DGS06.1</v>
      </c>
      <c r="I17496" s="4" t="str">
        <f t="shared" si="547"/>
        <v>CTO_DGS06</v>
      </c>
    </row>
    <row r="17497" spans="1:9">
      <c r="A17497" t="s">
        <v>261</v>
      </c>
      <c r="B17497" t="s">
        <v>8257</v>
      </c>
      <c r="C17497" t="s">
        <v>1303</v>
      </c>
      <c r="D17497">
        <v>2</v>
      </c>
      <c r="E17497" t="s">
        <v>190</v>
      </c>
      <c r="F17497">
        <v>2</v>
      </c>
      <c r="G17497">
        <v>2</v>
      </c>
      <c r="H17497" s="4" t="str">
        <f t="shared" si="546"/>
        <v>CTO_DGS06.2</v>
      </c>
      <c r="I17497" s="4" t="str">
        <f t="shared" si="547"/>
        <v>AGND</v>
      </c>
    </row>
    <row r="17498" spans="1:9">
      <c r="A17498" t="s">
        <v>261</v>
      </c>
      <c r="B17498" t="s">
        <v>8257</v>
      </c>
      <c r="C17498" t="s">
        <v>1304</v>
      </c>
      <c r="D17498">
        <v>1</v>
      </c>
      <c r="E17498" t="s">
        <v>1304</v>
      </c>
      <c r="F17498">
        <v>1</v>
      </c>
      <c r="G17498">
        <v>1</v>
      </c>
      <c r="H17498" s="4" t="str">
        <f t="shared" si="546"/>
        <v>CTO_DGS07.1</v>
      </c>
      <c r="I17498" s="4" t="str">
        <f t="shared" si="547"/>
        <v>CTO_DGS07</v>
      </c>
    </row>
    <row r="17499" spans="1:9">
      <c r="A17499" t="s">
        <v>261</v>
      </c>
      <c r="B17499" t="s">
        <v>8257</v>
      </c>
      <c r="C17499" t="s">
        <v>1304</v>
      </c>
      <c r="D17499">
        <v>2</v>
      </c>
      <c r="E17499" t="s">
        <v>190</v>
      </c>
      <c r="F17499">
        <v>2</v>
      </c>
      <c r="G17499">
        <v>2</v>
      </c>
      <c r="H17499" s="4" t="str">
        <f t="shared" si="546"/>
        <v>CTO_DGS07.2</v>
      </c>
      <c r="I17499" s="4" t="str">
        <f t="shared" si="547"/>
        <v>AGND</v>
      </c>
    </row>
    <row r="17500" spans="1:9">
      <c r="A17500" t="s">
        <v>261</v>
      </c>
      <c r="B17500" t="s">
        <v>8257</v>
      </c>
      <c r="C17500" t="s">
        <v>8258</v>
      </c>
      <c r="D17500">
        <v>1</v>
      </c>
      <c r="E17500" t="s">
        <v>7793</v>
      </c>
      <c r="F17500" t="s">
        <v>195</v>
      </c>
      <c r="G17500">
        <v>1</v>
      </c>
      <c r="H17500" s="4" t="str">
        <f t="shared" si="546"/>
        <v>J171.A1</v>
      </c>
      <c r="I17500" s="4" t="str">
        <f t="shared" si="547"/>
        <v>CTO_SENSE07</v>
      </c>
    </row>
    <row r="17501" spans="1:9">
      <c r="A17501" t="s">
        <v>261</v>
      </c>
      <c r="B17501" t="s">
        <v>8257</v>
      </c>
      <c r="C17501" t="s">
        <v>8258</v>
      </c>
      <c r="D17501">
        <v>1</v>
      </c>
      <c r="E17501" t="s">
        <v>7794</v>
      </c>
      <c r="F17501" t="s">
        <v>213</v>
      </c>
      <c r="G17501">
        <v>1</v>
      </c>
      <c r="H17501" s="4" t="str">
        <f t="shared" si="546"/>
        <v>J171.B1</v>
      </c>
      <c r="I17501" s="4" t="str">
        <f t="shared" si="547"/>
        <v>CTO_FORCE07</v>
      </c>
    </row>
    <row r="17502" spans="1:9">
      <c r="A17502" t="s">
        <v>261</v>
      </c>
      <c r="B17502" t="s">
        <v>8257</v>
      </c>
      <c r="C17502" t="s">
        <v>8258</v>
      </c>
      <c r="D17502">
        <v>1</v>
      </c>
      <c r="F17502" t="s">
        <v>402</v>
      </c>
      <c r="G17502">
        <v>1</v>
      </c>
      <c r="H17502" s="4" t="str">
        <f t="shared" si="546"/>
        <v>J171.D1</v>
      </c>
      <c r="I17502" s="4">
        <f t="shared" si="547"/>
        <v>0</v>
      </c>
    </row>
    <row r="17503" spans="1:9">
      <c r="A17503" t="s">
        <v>261</v>
      </c>
      <c r="B17503" t="s">
        <v>8257</v>
      </c>
      <c r="C17503" t="s">
        <v>8258</v>
      </c>
      <c r="D17503">
        <v>1</v>
      </c>
      <c r="E17503" t="s">
        <v>190</v>
      </c>
      <c r="F17503" t="s">
        <v>246</v>
      </c>
      <c r="G17503">
        <v>1</v>
      </c>
      <c r="H17503" s="4" t="str">
        <f t="shared" si="546"/>
        <v>J171.C1</v>
      </c>
      <c r="I17503" s="4" t="str">
        <f t="shared" si="547"/>
        <v>AGND</v>
      </c>
    </row>
    <row r="17504" spans="1:9">
      <c r="A17504" t="s">
        <v>261</v>
      </c>
      <c r="B17504" t="s">
        <v>8257</v>
      </c>
      <c r="C17504" t="s">
        <v>8258</v>
      </c>
      <c r="D17504">
        <v>2</v>
      </c>
      <c r="F17504" t="s">
        <v>362</v>
      </c>
      <c r="G17504">
        <v>2</v>
      </c>
      <c r="H17504" s="4" t="str">
        <f t="shared" si="546"/>
        <v>J171.D2</v>
      </c>
      <c r="I17504" s="4">
        <f t="shared" si="547"/>
        <v>0</v>
      </c>
    </row>
    <row r="17505" spans="1:9">
      <c r="A17505" t="s">
        <v>261</v>
      </c>
      <c r="B17505" t="s">
        <v>8257</v>
      </c>
      <c r="C17505" t="s">
        <v>8258</v>
      </c>
      <c r="D17505">
        <v>2</v>
      </c>
      <c r="E17505" t="s">
        <v>190</v>
      </c>
      <c r="F17505" t="s">
        <v>214</v>
      </c>
      <c r="G17505">
        <v>2</v>
      </c>
      <c r="H17505" s="4" t="str">
        <f t="shared" si="546"/>
        <v>J171.B2</v>
      </c>
      <c r="I17505" s="4" t="str">
        <f t="shared" si="547"/>
        <v>AGND</v>
      </c>
    </row>
    <row r="17506" spans="1:9">
      <c r="A17506" t="s">
        <v>261</v>
      </c>
      <c r="B17506" t="s">
        <v>8257</v>
      </c>
      <c r="C17506" t="s">
        <v>8258</v>
      </c>
      <c r="D17506">
        <v>2</v>
      </c>
      <c r="E17506" t="s">
        <v>1304</v>
      </c>
      <c r="F17506" t="s">
        <v>196</v>
      </c>
      <c r="G17506">
        <v>2</v>
      </c>
      <c r="H17506" s="4" t="str">
        <f t="shared" si="546"/>
        <v>J171.A2</v>
      </c>
      <c r="I17506" s="4" t="str">
        <f t="shared" si="547"/>
        <v>CTO_DGS07</v>
      </c>
    </row>
    <row r="17507" spans="1:9">
      <c r="A17507" t="s">
        <v>261</v>
      </c>
      <c r="B17507" t="s">
        <v>8257</v>
      </c>
      <c r="C17507" t="s">
        <v>8258</v>
      </c>
      <c r="D17507">
        <v>2</v>
      </c>
      <c r="E17507" t="s">
        <v>7795</v>
      </c>
      <c r="F17507" t="s">
        <v>10</v>
      </c>
      <c r="G17507">
        <v>2</v>
      </c>
      <c r="H17507" s="4" t="str">
        <f t="shared" si="546"/>
        <v>J171.C2</v>
      </c>
      <c r="I17507" s="4" t="str">
        <f t="shared" si="547"/>
        <v>CTO_CAP07</v>
      </c>
    </row>
    <row r="17508" spans="1:9">
      <c r="A17508" t="s">
        <v>261</v>
      </c>
      <c r="B17508" t="s">
        <v>8257</v>
      </c>
      <c r="C17508" t="s">
        <v>8258</v>
      </c>
      <c r="D17508">
        <v>3</v>
      </c>
      <c r="F17508" t="s">
        <v>7663</v>
      </c>
      <c r="G17508">
        <v>3</v>
      </c>
      <c r="H17508" s="4" t="str">
        <f t="shared" si="546"/>
        <v>J171.D3</v>
      </c>
      <c r="I17508" s="4">
        <f t="shared" si="547"/>
        <v>0</v>
      </c>
    </row>
    <row r="17509" spans="1:9">
      <c r="A17509" t="s">
        <v>261</v>
      </c>
      <c r="B17509" t="s">
        <v>8257</v>
      </c>
      <c r="C17509" t="s">
        <v>8258</v>
      </c>
      <c r="D17509">
        <v>3</v>
      </c>
      <c r="E17509" t="s">
        <v>7796</v>
      </c>
      <c r="F17509" t="s">
        <v>197</v>
      </c>
      <c r="G17509">
        <v>3</v>
      </c>
      <c r="H17509" s="4" t="str">
        <f t="shared" si="546"/>
        <v>J171.A3</v>
      </c>
      <c r="I17509" s="4" t="str">
        <f t="shared" si="547"/>
        <v>CTO_VREFB07</v>
      </c>
    </row>
    <row r="17510" spans="1:9">
      <c r="A17510" t="s">
        <v>261</v>
      </c>
      <c r="B17510" t="s">
        <v>8257</v>
      </c>
      <c r="C17510" t="s">
        <v>8258</v>
      </c>
      <c r="D17510">
        <v>3</v>
      </c>
      <c r="E17510" t="s">
        <v>190</v>
      </c>
      <c r="F17510" t="s">
        <v>9</v>
      </c>
      <c r="G17510">
        <v>3</v>
      </c>
      <c r="H17510" s="4" t="str">
        <f t="shared" si="546"/>
        <v>J171.C3</v>
      </c>
      <c r="I17510" s="4" t="str">
        <f t="shared" si="547"/>
        <v>AGND</v>
      </c>
    </row>
    <row r="17511" spans="1:9">
      <c r="A17511" t="s">
        <v>261</v>
      </c>
      <c r="B17511" t="s">
        <v>8257</v>
      </c>
      <c r="C17511" t="s">
        <v>8258</v>
      </c>
      <c r="D17511">
        <v>3</v>
      </c>
      <c r="E17511" t="s">
        <v>7797</v>
      </c>
      <c r="F17511" t="s">
        <v>215</v>
      </c>
      <c r="G17511">
        <v>3</v>
      </c>
      <c r="H17511" s="4" t="str">
        <f t="shared" si="546"/>
        <v>J171.B3</v>
      </c>
      <c r="I17511" s="4" t="str">
        <f t="shared" si="547"/>
        <v>CTO_VREFA07</v>
      </c>
    </row>
    <row r="17512" spans="1:9">
      <c r="A17512" t="s">
        <v>261</v>
      </c>
      <c r="B17512" t="s">
        <v>8257</v>
      </c>
      <c r="C17512" t="s">
        <v>8258</v>
      </c>
      <c r="D17512">
        <v>4</v>
      </c>
      <c r="F17512" t="s">
        <v>364</v>
      </c>
      <c r="G17512">
        <v>4</v>
      </c>
      <c r="H17512" s="4" t="str">
        <f t="shared" si="546"/>
        <v>J171.D4</v>
      </c>
      <c r="I17512" s="4">
        <f t="shared" si="547"/>
        <v>0</v>
      </c>
    </row>
    <row r="17513" spans="1:9">
      <c r="A17513" t="s">
        <v>261</v>
      </c>
      <c r="B17513" t="s">
        <v>8257</v>
      </c>
      <c r="C17513" t="s">
        <v>8258</v>
      </c>
      <c r="D17513">
        <v>4</v>
      </c>
      <c r="E17513" t="s">
        <v>190</v>
      </c>
      <c r="F17513" t="s">
        <v>247</v>
      </c>
      <c r="G17513">
        <v>4</v>
      </c>
      <c r="H17513" s="4" t="str">
        <f t="shared" si="546"/>
        <v>J171.C4</v>
      </c>
      <c r="I17513" s="4" t="str">
        <f t="shared" si="547"/>
        <v>AGND</v>
      </c>
    </row>
    <row r="17514" spans="1:9">
      <c r="A17514" t="s">
        <v>261</v>
      </c>
      <c r="B17514" t="s">
        <v>8257</v>
      </c>
      <c r="C17514" t="s">
        <v>8258</v>
      </c>
      <c r="D17514">
        <v>4</v>
      </c>
      <c r="E17514" t="s">
        <v>7799</v>
      </c>
      <c r="F17514" t="s">
        <v>11</v>
      </c>
      <c r="G17514">
        <v>4</v>
      </c>
      <c r="H17514" s="4" t="str">
        <f t="shared" si="546"/>
        <v>J171.A4</v>
      </c>
      <c r="I17514" s="4" t="str">
        <f t="shared" si="547"/>
        <v>CTO_SENSE06</v>
      </c>
    </row>
    <row r="17515" spans="1:9">
      <c r="A17515" t="s">
        <v>261</v>
      </c>
      <c r="B17515" t="s">
        <v>8257</v>
      </c>
      <c r="C17515" t="s">
        <v>8258</v>
      </c>
      <c r="D17515">
        <v>4</v>
      </c>
      <c r="E17515" t="s">
        <v>7798</v>
      </c>
      <c r="F17515" t="s">
        <v>216</v>
      </c>
      <c r="G17515">
        <v>4</v>
      </c>
      <c r="H17515" s="4" t="str">
        <f t="shared" si="546"/>
        <v>J171.B4</v>
      </c>
      <c r="I17515" s="4" t="str">
        <f t="shared" si="547"/>
        <v>CTO_FORCE06</v>
      </c>
    </row>
    <row r="17516" spans="1:9">
      <c r="A17516" t="s">
        <v>261</v>
      </c>
      <c r="B17516" t="s">
        <v>8257</v>
      </c>
      <c r="C17516" t="s">
        <v>8258</v>
      </c>
      <c r="D17516">
        <v>5</v>
      </c>
      <c r="E17516" t="s">
        <v>190</v>
      </c>
      <c r="F17516" t="s">
        <v>13</v>
      </c>
      <c r="G17516">
        <v>5</v>
      </c>
      <c r="H17516" s="4" t="str">
        <f t="shared" si="546"/>
        <v>J171.B5</v>
      </c>
      <c r="I17516" s="4" t="str">
        <f t="shared" si="547"/>
        <v>AGND</v>
      </c>
    </row>
    <row r="17517" spans="1:9">
      <c r="A17517" t="s">
        <v>261</v>
      </c>
      <c r="B17517" t="s">
        <v>8257</v>
      </c>
      <c r="C17517" t="s">
        <v>8258</v>
      </c>
      <c r="D17517">
        <v>5</v>
      </c>
      <c r="F17517" t="s">
        <v>404</v>
      </c>
      <c r="G17517">
        <v>5</v>
      </c>
      <c r="H17517" s="4" t="str">
        <f t="shared" si="546"/>
        <v>J171.D5</v>
      </c>
      <c r="I17517" s="4">
        <f t="shared" si="547"/>
        <v>0</v>
      </c>
    </row>
    <row r="17518" spans="1:9">
      <c r="A17518" t="s">
        <v>261</v>
      </c>
      <c r="B17518" t="s">
        <v>8257</v>
      </c>
      <c r="C17518" t="s">
        <v>8258</v>
      </c>
      <c r="D17518">
        <v>5</v>
      </c>
      <c r="E17518" t="s">
        <v>7800</v>
      </c>
      <c r="F17518" t="s">
        <v>12</v>
      </c>
      <c r="G17518">
        <v>5</v>
      </c>
      <c r="H17518" s="4" t="str">
        <f t="shared" si="546"/>
        <v>J171.C5</v>
      </c>
      <c r="I17518" s="4" t="str">
        <f t="shared" si="547"/>
        <v>CTO_CAP06</v>
      </c>
    </row>
    <row r="17519" spans="1:9">
      <c r="A17519" t="s">
        <v>261</v>
      </c>
      <c r="B17519" t="s">
        <v>8257</v>
      </c>
      <c r="C17519" t="s">
        <v>8258</v>
      </c>
      <c r="D17519">
        <v>5</v>
      </c>
      <c r="E17519" t="s">
        <v>1303</v>
      </c>
      <c r="F17519" t="s">
        <v>198</v>
      </c>
      <c r="G17519">
        <v>5</v>
      </c>
      <c r="H17519" s="4" t="str">
        <f t="shared" si="546"/>
        <v>J171.A5</v>
      </c>
      <c r="I17519" s="4" t="str">
        <f t="shared" si="547"/>
        <v>CTO_DGS06</v>
      </c>
    </row>
    <row r="17520" spans="1:9">
      <c r="A17520" t="s">
        <v>261</v>
      </c>
      <c r="B17520" t="s">
        <v>8257</v>
      </c>
      <c r="C17520" t="s">
        <v>8258</v>
      </c>
      <c r="D17520">
        <v>6</v>
      </c>
      <c r="E17520" t="s">
        <v>7801</v>
      </c>
      <c r="F17520" t="s">
        <v>217</v>
      </c>
      <c r="G17520">
        <v>6</v>
      </c>
      <c r="H17520" s="4" t="str">
        <f t="shared" si="546"/>
        <v>J171.B6</v>
      </c>
      <c r="I17520" s="4" t="str">
        <f t="shared" si="547"/>
        <v>CTO_VREFA06</v>
      </c>
    </row>
    <row r="17521" spans="1:9">
      <c r="A17521" t="s">
        <v>261</v>
      </c>
      <c r="B17521" t="s">
        <v>8257</v>
      </c>
      <c r="C17521" t="s">
        <v>8258</v>
      </c>
      <c r="D17521">
        <v>6</v>
      </c>
      <c r="F17521" t="s">
        <v>434</v>
      </c>
      <c r="G17521">
        <v>6</v>
      </c>
      <c r="H17521" s="4" t="str">
        <f t="shared" si="546"/>
        <v>J171.D6</v>
      </c>
      <c r="I17521" s="4">
        <f t="shared" si="547"/>
        <v>0</v>
      </c>
    </row>
    <row r="17522" spans="1:9">
      <c r="A17522" t="s">
        <v>261</v>
      </c>
      <c r="B17522" t="s">
        <v>8257</v>
      </c>
      <c r="C17522" t="s">
        <v>8258</v>
      </c>
      <c r="D17522">
        <v>6</v>
      </c>
      <c r="E17522" t="s">
        <v>190</v>
      </c>
      <c r="F17522" t="s">
        <v>248</v>
      </c>
      <c r="G17522">
        <v>6</v>
      </c>
      <c r="H17522" s="4" t="str">
        <f t="shared" si="546"/>
        <v>J171.C6</v>
      </c>
      <c r="I17522" s="4" t="str">
        <f t="shared" si="547"/>
        <v>AGND</v>
      </c>
    </row>
    <row r="17523" spans="1:9">
      <c r="A17523" t="s">
        <v>261</v>
      </c>
      <c r="B17523" t="s">
        <v>8257</v>
      </c>
      <c r="C17523" t="s">
        <v>8258</v>
      </c>
      <c r="D17523">
        <v>6</v>
      </c>
      <c r="E17523" t="s">
        <v>7802</v>
      </c>
      <c r="F17523" t="s">
        <v>199</v>
      </c>
      <c r="G17523">
        <v>6</v>
      </c>
      <c r="H17523" s="4" t="str">
        <f t="shared" si="546"/>
        <v>J171.A6</v>
      </c>
      <c r="I17523" s="4" t="str">
        <f t="shared" si="547"/>
        <v>CTO_VREFB06</v>
      </c>
    </row>
    <row r="17524" spans="1:9">
      <c r="A17524" t="s">
        <v>261</v>
      </c>
      <c r="B17524" t="s">
        <v>8257</v>
      </c>
      <c r="C17524" t="s">
        <v>8258</v>
      </c>
      <c r="D17524">
        <v>7</v>
      </c>
      <c r="E17524" t="s">
        <v>190</v>
      </c>
      <c r="F17524" t="s">
        <v>249</v>
      </c>
      <c r="G17524">
        <v>7</v>
      </c>
      <c r="H17524" s="4" t="str">
        <f t="shared" si="546"/>
        <v>J171.C7</v>
      </c>
      <c r="I17524" s="4" t="str">
        <f t="shared" si="547"/>
        <v>AGND</v>
      </c>
    </row>
    <row r="17525" spans="1:9">
      <c r="A17525" t="s">
        <v>261</v>
      </c>
      <c r="B17525" t="s">
        <v>8257</v>
      </c>
      <c r="C17525" t="s">
        <v>8258</v>
      </c>
      <c r="D17525">
        <v>7</v>
      </c>
      <c r="E17525" t="s">
        <v>7803</v>
      </c>
      <c r="F17525" t="s">
        <v>200</v>
      </c>
      <c r="G17525">
        <v>7</v>
      </c>
      <c r="H17525" s="4" t="str">
        <f t="shared" si="546"/>
        <v>J171.A7</v>
      </c>
      <c r="I17525" s="4" t="str">
        <f t="shared" si="547"/>
        <v>CTO_SENSE05</v>
      </c>
    </row>
    <row r="17526" spans="1:9">
      <c r="A17526" t="s">
        <v>261</v>
      </c>
      <c r="B17526" t="s">
        <v>8257</v>
      </c>
      <c r="C17526" t="s">
        <v>8258</v>
      </c>
      <c r="D17526">
        <v>7</v>
      </c>
      <c r="E17526" t="s">
        <v>7804</v>
      </c>
      <c r="F17526" t="s">
        <v>218</v>
      </c>
      <c r="G17526">
        <v>7</v>
      </c>
      <c r="H17526" s="4" t="str">
        <f t="shared" si="546"/>
        <v>J171.B7</v>
      </c>
      <c r="I17526" s="4" t="str">
        <f t="shared" si="547"/>
        <v>CTO_FORCE05</v>
      </c>
    </row>
    <row r="17527" spans="1:9">
      <c r="A17527" t="s">
        <v>261</v>
      </c>
      <c r="B17527" t="s">
        <v>8257</v>
      </c>
      <c r="C17527" t="s">
        <v>8258</v>
      </c>
      <c r="D17527">
        <v>7</v>
      </c>
      <c r="F17527" t="s">
        <v>435</v>
      </c>
      <c r="G17527">
        <v>7</v>
      </c>
      <c r="H17527" s="4" t="str">
        <f t="shared" si="546"/>
        <v>J171.D7</v>
      </c>
      <c r="I17527" s="4">
        <f t="shared" si="547"/>
        <v>0</v>
      </c>
    </row>
    <row r="17528" spans="1:9">
      <c r="A17528" t="s">
        <v>261</v>
      </c>
      <c r="B17528" t="s">
        <v>8257</v>
      </c>
      <c r="C17528" t="s">
        <v>8258</v>
      </c>
      <c r="D17528">
        <v>8</v>
      </c>
      <c r="F17528" t="s">
        <v>456</v>
      </c>
      <c r="G17528">
        <v>8</v>
      </c>
      <c r="H17528" s="4" t="str">
        <f t="shared" si="546"/>
        <v>J171.D8</v>
      </c>
      <c r="I17528" s="4">
        <f t="shared" si="547"/>
        <v>0</v>
      </c>
    </row>
    <row r="17529" spans="1:9">
      <c r="A17529" t="s">
        <v>261</v>
      </c>
      <c r="B17529" t="s">
        <v>8257</v>
      </c>
      <c r="C17529" t="s">
        <v>8258</v>
      </c>
      <c r="D17529">
        <v>8</v>
      </c>
      <c r="E17529" t="s">
        <v>190</v>
      </c>
      <c r="F17529" t="s">
        <v>219</v>
      </c>
      <c r="G17529">
        <v>8</v>
      </c>
      <c r="H17529" s="4" t="str">
        <f t="shared" si="546"/>
        <v>J171.B8</v>
      </c>
      <c r="I17529" s="4" t="str">
        <f t="shared" si="547"/>
        <v>AGND</v>
      </c>
    </row>
    <row r="17530" spans="1:9">
      <c r="A17530" t="s">
        <v>261</v>
      </c>
      <c r="B17530" t="s">
        <v>8257</v>
      </c>
      <c r="C17530" t="s">
        <v>8258</v>
      </c>
      <c r="D17530">
        <v>8</v>
      </c>
      <c r="E17530" t="s">
        <v>1302</v>
      </c>
      <c r="F17530" t="s">
        <v>201</v>
      </c>
      <c r="G17530">
        <v>8</v>
      </c>
      <c r="H17530" s="4" t="str">
        <f t="shared" si="546"/>
        <v>J171.A8</v>
      </c>
      <c r="I17530" s="4" t="str">
        <f t="shared" si="547"/>
        <v>CTO_DGS05</v>
      </c>
    </row>
    <row r="17531" spans="1:9">
      <c r="A17531" t="s">
        <v>261</v>
      </c>
      <c r="B17531" t="s">
        <v>8257</v>
      </c>
      <c r="C17531" t="s">
        <v>8258</v>
      </c>
      <c r="D17531">
        <v>8</v>
      </c>
      <c r="E17531" t="s">
        <v>7805</v>
      </c>
      <c r="F17531" t="s">
        <v>250</v>
      </c>
      <c r="G17531">
        <v>8</v>
      </c>
      <c r="H17531" s="4" t="str">
        <f t="shared" si="546"/>
        <v>J171.C8</v>
      </c>
      <c r="I17531" s="4" t="str">
        <f t="shared" si="547"/>
        <v>CTO_CAP05</v>
      </c>
    </row>
    <row r="17532" spans="1:9">
      <c r="A17532" t="s">
        <v>261</v>
      </c>
      <c r="B17532" t="s">
        <v>8257</v>
      </c>
      <c r="C17532" t="s">
        <v>8258</v>
      </c>
      <c r="D17532">
        <v>9</v>
      </c>
      <c r="E17532" t="s">
        <v>190</v>
      </c>
      <c r="F17532" t="s">
        <v>251</v>
      </c>
      <c r="G17532">
        <v>9</v>
      </c>
      <c r="H17532" s="4" t="str">
        <f t="shared" si="546"/>
        <v>J171.C9</v>
      </c>
      <c r="I17532" s="4" t="str">
        <f t="shared" si="547"/>
        <v>AGND</v>
      </c>
    </row>
    <row r="17533" spans="1:9">
      <c r="A17533" t="s">
        <v>261</v>
      </c>
      <c r="B17533" t="s">
        <v>8257</v>
      </c>
      <c r="C17533" t="s">
        <v>8258</v>
      </c>
      <c r="D17533">
        <v>9</v>
      </c>
      <c r="E17533" t="s">
        <v>7806</v>
      </c>
      <c r="F17533" t="s">
        <v>202</v>
      </c>
      <c r="G17533">
        <v>9</v>
      </c>
      <c r="H17533" s="4" t="str">
        <f t="shared" si="546"/>
        <v>J171.A9</v>
      </c>
      <c r="I17533" s="4" t="str">
        <f t="shared" si="547"/>
        <v>CTO_VREFB05</v>
      </c>
    </row>
    <row r="17534" spans="1:9">
      <c r="A17534" t="s">
        <v>261</v>
      </c>
      <c r="B17534" t="s">
        <v>8257</v>
      </c>
      <c r="C17534" t="s">
        <v>8258</v>
      </c>
      <c r="D17534">
        <v>9</v>
      </c>
      <c r="E17534" t="s">
        <v>7807</v>
      </c>
      <c r="F17534" t="s">
        <v>220</v>
      </c>
      <c r="G17534">
        <v>9</v>
      </c>
      <c r="H17534" s="4" t="str">
        <f t="shared" si="546"/>
        <v>J171.B9</v>
      </c>
      <c r="I17534" s="4" t="str">
        <f t="shared" si="547"/>
        <v>CTO_VREFA05</v>
      </c>
    </row>
    <row r="17535" spans="1:9">
      <c r="A17535" t="s">
        <v>261</v>
      </c>
      <c r="B17535" t="s">
        <v>8257</v>
      </c>
      <c r="C17535" t="s">
        <v>8258</v>
      </c>
      <c r="D17535">
        <v>9</v>
      </c>
      <c r="F17535" t="s">
        <v>405</v>
      </c>
      <c r="G17535">
        <v>9</v>
      </c>
      <c r="H17535" s="4" t="str">
        <f t="shared" si="546"/>
        <v>J171.D9</v>
      </c>
      <c r="I17535" s="4">
        <f t="shared" si="547"/>
        <v>0</v>
      </c>
    </row>
    <row r="17536" spans="1:9">
      <c r="A17536" t="s">
        <v>261</v>
      </c>
      <c r="B17536" t="s">
        <v>8257</v>
      </c>
      <c r="C17536" t="s">
        <v>8258</v>
      </c>
      <c r="D17536">
        <v>10</v>
      </c>
      <c r="E17536" t="s">
        <v>190</v>
      </c>
      <c r="F17536" t="s">
        <v>252</v>
      </c>
      <c r="G17536">
        <v>10</v>
      </c>
      <c r="H17536" s="4" t="str">
        <f t="shared" si="546"/>
        <v>J171.C10</v>
      </c>
      <c r="I17536" s="4" t="str">
        <f t="shared" si="547"/>
        <v>AGND</v>
      </c>
    </row>
    <row r="17537" spans="1:9">
      <c r="A17537" t="s">
        <v>261</v>
      </c>
      <c r="B17537" t="s">
        <v>8257</v>
      </c>
      <c r="C17537" t="s">
        <v>8258</v>
      </c>
      <c r="D17537">
        <v>10</v>
      </c>
      <c r="E17537" t="s">
        <v>7809</v>
      </c>
      <c r="F17537" t="s">
        <v>221</v>
      </c>
      <c r="G17537">
        <v>10</v>
      </c>
      <c r="H17537" s="4" t="str">
        <f t="shared" si="546"/>
        <v>J171.B10</v>
      </c>
      <c r="I17537" s="4" t="str">
        <f t="shared" si="547"/>
        <v>CTO_FORCE04</v>
      </c>
    </row>
    <row r="17538" spans="1:9">
      <c r="A17538" t="s">
        <v>261</v>
      </c>
      <c r="B17538" t="s">
        <v>8257</v>
      </c>
      <c r="C17538" t="s">
        <v>8258</v>
      </c>
      <c r="D17538">
        <v>10</v>
      </c>
      <c r="F17538" t="s">
        <v>437</v>
      </c>
      <c r="G17538">
        <v>10</v>
      </c>
      <c r="H17538" s="4" t="str">
        <f t="shared" ref="H17538:H17601" si="548">CONCATENATE(C17538,".",F17538)</f>
        <v>J171.D10</v>
      </c>
      <c r="I17538" s="4">
        <f t="shared" ref="I17538:I17601" si="549">E17538</f>
        <v>0</v>
      </c>
    </row>
    <row r="17539" spans="1:9">
      <c r="A17539" t="s">
        <v>261</v>
      </c>
      <c r="B17539" t="s">
        <v>8257</v>
      </c>
      <c r="C17539" t="s">
        <v>8258</v>
      </c>
      <c r="D17539">
        <v>10</v>
      </c>
      <c r="E17539" t="s">
        <v>7808</v>
      </c>
      <c r="F17539" t="s">
        <v>203</v>
      </c>
      <c r="G17539">
        <v>10</v>
      </c>
      <c r="H17539" s="4" t="str">
        <f t="shared" si="548"/>
        <v>J171.A10</v>
      </c>
      <c r="I17539" s="4" t="str">
        <f t="shared" si="549"/>
        <v>CTO_SENSE04</v>
      </c>
    </row>
    <row r="17540" spans="1:9">
      <c r="A17540" t="s">
        <v>261</v>
      </c>
      <c r="B17540" t="s">
        <v>8257</v>
      </c>
      <c r="C17540" t="s">
        <v>8258</v>
      </c>
      <c r="D17540">
        <v>11</v>
      </c>
      <c r="E17540" t="s">
        <v>7810</v>
      </c>
      <c r="F17540" t="s">
        <v>253</v>
      </c>
      <c r="G17540">
        <v>11</v>
      </c>
      <c r="H17540" s="4" t="str">
        <f t="shared" si="548"/>
        <v>J171.C11</v>
      </c>
      <c r="I17540" s="4" t="str">
        <f t="shared" si="549"/>
        <v>CTO_CAP04</v>
      </c>
    </row>
    <row r="17541" spans="1:9">
      <c r="A17541" t="s">
        <v>261</v>
      </c>
      <c r="B17541" t="s">
        <v>8257</v>
      </c>
      <c r="C17541" t="s">
        <v>8258</v>
      </c>
      <c r="D17541">
        <v>11</v>
      </c>
      <c r="E17541" t="s">
        <v>190</v>
      </c>
      <c r="F17541" t="s">
        <v>222</v>
      </c>
      <c r="G17541">
        <v>11</v>
      </c>
      <c r="H17541" s="4" t="str">
        <f t="shared" si="548"/>
        <v>J171.B11</v>
      </c>
      <c r="I17541" s="4" t="str">
        <f t="shared" si="549"/>
        <v>AGND</v>
      </c>
    </row>
    <row r="17542" spans="1:9">
      <c r="A17542" t="s">
        <v>261</v>
      </c>
      <c r="B17542" t="s">
        <v>8257</v>
      </c>
      <c r="C17542" t="s">
        <v>8258</v>
      </c>
      <c r="D17542">
        <v>11</v>
      </c>
      <c r="F17542" t="s">
        <v>351</v>
      </c>
      <c r="G17542">
        <v>11</v>
      </c>
      <c r="H17542" s="4" t="str">
        <f t="shared" si="548"/>
        <v>J171.D11</v>
      </c>
      <c r="I17542" s="4">
        <f t="shared" si="549"/>
        <v>0</v>
      </c>
    </row>
    <row r="17543" spans="1:9">
      <c r="A17543" t="s">
        <v>261</v>
      </c>
      <c r="B17543" t="s">
        <v>8257</v>
      </c>
      <c r="C17543" t="s">
        <v>8258</v>
      </c>
      <c r="D17543">
        <v>11</v>
      </c>
      <c r="E17543" t="s">
        <v>1301</v>
      </c>
      <c r="F17543" t="s">
        <v>204</v>
      </c>
      <c r="G17543">
        <v>11</v>
      </c>
      <c r="H17543" s="4" t="str">
        <f t="shared" si="548"/>
        <v>J171.A11</v>
      </c>
      <c r="I17543" s="4" t="str">
        <f t="shared" si="549"/>
        <v>CTO_DGS04</v>
      </c>
    </row>
    <row r="17544" spans="1:9">
      <c r="A17544" t="s">
        <v>261</v>
      </c>
      <c r="B17544" t="s">
        <v>8257</v>
      </c>
      <c r="C17544" t="s">
        <v>8258</v>
      </c>
      <c r="D17544">
        <v>12</v>
      </c>
      <c r="F17544" t="s">
        <v>325</v>
      </c>
      <c r="G17544">
        <v>12</v>
      </c>
      <c r="H17544" s="4" t="str">
        <f t="shared" si="548"/>
        <v>J171.D12</v>
      </c>
      <c r="I17544" s="4">
        <f t="shared" si="549"/>
        <v>0</v>
      </c>
    </row>
    <row r="17545" spans="1:9">
      <c r="A17545" t="s">
        <v>261</v>
      </c>
      <c r="B17545" t="s">
        <v>8257</v>
      </c>
      <c r="C17545" t="s">
        <v>8258</v>
      </c>
      <c r="D17545">
        <v>12</v>
      </c>
      <c r="E17545" t="s">
        <v>7812</v>
      </c>
      <c r="F17545" t="s">
        <v>223</v>
      </c>
      <c r="G17545">
        <v>12</v>
      </c>
      <c r="H17545" s="4" t="str">
        <f t="shared" si="548"/>
        <v>J171.B12</v>
      </c>
      <c r="I17545" s="4" t="str">
        <f t="shared" si="549"/>
        <v>CTO_VREFA04</v>
      </c>
    </row>
    <row r="17546" spans="1:9">
      <c r="A17546" t="s">
        <v>261</v>
      </c>
      <c r="B17546" t="s">
        <v>8257</v>
      </c>
      <c r="C17546" t="s">
        <v>8258</v>
      </c>
      <c r="D17546">
        <v>12</v>
      </c>
      <c r="E17546" t="s">
        <v>190</v>
      </c>
      <c r="F17546" t="s">
        <v>254</v>
      </c>
      <c r="G17546">
        <v>12</v>
      </c>
      <c r="H17546" s="4" t="str">
        <f t="shared" si="548"/>
        <v>J171.C12</v>
      </c>
      <c r="I17546" s="4" t="str">
        <f t="shared" si="549"/>
        <v>AGND</v>
      </c>
    </row>
    <row r="17547" spans="1:9">
      <c r="A17547" t="s">
        <v>261</v>
      </c>
      <c r="B17547" t="s">
        <v>8257</v>
      </c>
      <c r="C17547" t="s">
        <v>8258</v>
      </c>
      <c r="D17547">
        <v>12</v>
      </c>
      <c r="E17547" t="s">
        <v>7811</v>
      </c>
      <c r="F17547" t="s">
        <v>205</v>
      </c>
      <c r="G17547">
        <v>12</v>
      </c>
      <c r="H17547" s="4" t="str">
        <f t="shared" si="548"/>
        <v>J171.A12</v>
      </c>
      <c r="I17547" s="4" t="str">
        <f t="shared" si="549"/>
        <v>CTO_VREFB04</v>
      </c>
    </row>
    <row r="17548" spans="1:9">
      <c r="A17548" t="s">
        <v>261</v>
      </c>
      <c r="B17548" t="s">
        <v>8257</v>
      </c>
      <c r="C17548" t="s">
        <v>8258</v>
      </c>
      <c r="D17548">
        <v>13</v>
      </c>
      <c r="E17548" t="s">
        <v>7814</v>
      </c>
      <c r="F17548" t="s">
        <v>206</v>
      </c>
      <c r="G17548">
        <v>13</v>
      </c>
      <c r="H17548" s="4" t="str">
        <f t="shared" si="548"/>
        <v>J171.A13</v>
      </c>
      <c r="I17548" s="4" t="str">
        <f t="shared" si="549"/>
        <v>CTO_SENSE03</v>
      </c>
    </row>
    <row r="17549" spans="1:9">
      <c r="A17549" t="s">
        <v>261</v>
      </c>
      <c r="B17549" t="s">
        <v>8257</v>
      </c>
      <c r="C17549" t="s">
        <v>8258</v>
      </c>
      <c r="D17549">
        <v>13</v>
      </c>
      <c r="E17549" t="s">
        <v>190</v>
      </c>
      <c r="F17549" t="s">
        <v>255</v>
      </c>
      <c r="G17549">
        <v>13</v>
      </c>
      <c r="H17549" s="4" t="str">
        <f t="shared" si="548"/>
        <v>J171.C13</v>
      </c>
      <c r="I17549" s="4" t="str">
        <f t="shared" si="549"/>
        <v>AGND</v>
      </c>
    </row>
    <row r="17550" spans="1:9">
      <c r="A17550" t="s">
        <v>261</v>
      </c>
      <c r="B17550" t="s">
        <v>8257</v>
      </c>
      <c r="C17550" t="s">
        <v>8258</v>
      </c>
      <c r="D17550">
        <v>13</v>
      </c>
      <c r="F17550" t="s">
        <v>313</v>
      </c>
      <c r="G17550">
        <v>13</v>
      </c>
      <c r="H17550" s="4" t="str">
        <f t="shared" si="548"/>
        <v>J171.D13</v>
      </c>
      <c r="I17550" s="4">
        <f t="shared" si="549"/>
        <v>0</v>
      </c>
    </row>
    <row r="17551" spans="1:9">
      <c r="A17551" t="s">
        <v>261</v>
      </c>
      <c r="B17551" t="s">
        <v>8257</v>
      </c>
      <c r="C17551" t="s">
        <v>8258</v>
      </c>
      <c r="D17551">
        <v>13</v>
      </c>
      <c r="E17551" t="s">
        <v>7813</v>
      </c>
      <c r="F17551" t="s">
        <v>224</v>
      </c>
      <c r="G17551">
        <v>13</v>
      </c>
      <c r="H17551" s="4" t="str">
        <f t="shared" si="548"/>
        <v>J171.B13</v>
      </c>
      <c r="I17551" s="4" t="str">
        <f t="shared" si="549"/>
        <v>CTO_FORCE03</v>
      </c>
    </row>
    <row r="17552" spans="1:9">
      <c r="A17552" t="s">
        <v>261</v>
      </c>
      <c r="B17552" t="s">
        <v>8257</v>
      </c>
      <c r="C17552" t="s">
        <v>8258</v>
      </c>
      <c r="D17552">
        <v>14</v>
      </c>
      <c r="E17552" t="s">
        <v>7815</v>
      </c>
      <c r="F17552" t="s">
        <v>7674</v>
      </c>
      <c r="G17552">
        <v>14</v>
      </c>
      <c r="H17552" s="4" t="str">
        <f t="shared" si="548"/>
        <v>J171.C14</v>
      </c>
      <c r="I17552" s="4" t="str">
        <f t="shared" si="549"/>
        <v>CTO_CAP03</v>
      </c>
    </row>
    <row r="17553" spans="1:9">
      <c r="A17553" t="s">
        <v>261</v>
      </c>
      <c r="B17553" t="s">
        <v>8257</v>
      </c>
      <c r="C17553" t="s">
        <v>8258</v>
      </c>
      <c r="D17553">
        <v>14</v>
      </c>
      <c r="F17553" t="s">
        <v>457</v>
      </c>
      <c r="G17553">
        <v>14</v>
      </c>
      <c r="H17553" s="4" t="str">
        <f t="shared" si="548"/>
        <v>J171.D14</v>
      </c>
      <c r="I17553" s="4">
        <f t="shared" si="549"/>
        <v>0</v>
      </c>
    </row>
    <row r="17554" spans="1:9">
      <c r="A17554" t="s">
        <v>261</v>
      </c>
      <c r="B17554" t="s">
        <v>8257</v>
      </c>
      <c r="C17554" t="s">
        <v>8258</v>
      </c>
      <c r="D17554">
        <v>14</v>
      </c>
      <c r="E17554" t="s">
        <v>1300</v>
      </c>
      <c r="F17554" t="s">
        <v>207</v>
      </c>
      <c r="G17554">
        <v>14</v>
      </c>
      <c r="H17554" s="4" t="str">
        <f t="shared" si="548"/>
        <v>J171.A14</v>
      </c>
      <c r="I17554" s="4" t="str">
        <f t="shared" si="549"/>
        <v>CTO_DGS03</v>
      </c>
    </row>
    <row r="17555" spans="1:9">
      <c r="A17555" t="s">
        <v>261</v>
      </c>
      <c r="B17555" t="s">
        <v>8257</v>
      </c>
      <c r="C17555" t="s">
        <v>8258</v>
      </c>
      <c r="D17555">
        <v>14</v>
      </c>
      <c r="E17555" t="s">
        <v>190</v>
      </c>
      <c r="F17555" t="s">
        <v>225</v>
      </c>
      <c r="G17555">
        <v>14</v>
      </c>
      <c r="H17555" s="4" t="str">
        <f t="shared" si="548"/>
        <v>J171.B14</v>
      </c>
      <c r="I17555" s="4" t="str">
        <f t="shared" si="549"/>
        <v>AGND</v>
      </c>
    </row>
    <row r="17556" spans="1:9">
      <c r="A17556" t="s">
        <v>261</v>
      </c>
      <c r="B17556" t="s">
        <v>8257</v>
      </c>
      <c r="C17556" t="s">
        <v>8258</v>
      </c>
      <c r="D17556">
        <v>15</v>
      </c>
      <c r="E17556" t="s">
        <v>7816</v>
      </c>
      <c r="F17556" t="s">
        <v>208</v>
      </c>
      <c r="G17556">
        <v>15</v>
      </c>
      <c r="H17556" s="4" t="str">
        <f t="shared" si="548"/>
        <v>J171.A15</v>
      </c>
      <c r="I17556" s="4" t="str">
        <f t="shared" si="549"/>
        <v>CTO_VREFB03</v>
      </c>
    </row>
    <row r="17557" spans="1:9">
      <c r="A17557" t="s">
        <v>261</v>
      </c>
      <c r="B17557" t="s">
        <v>8257</v>
      </c>
      <c r="C17557" t="s">
        <v>8258</v>
      </c>
      <c r="D17557">
        <v>15</v>
      </c>
      <c r="E17557" t="s">
        <v>190</v>
      </c>
      <c r="F17557" t="s">
        <v>256</v>
      </c>
      <c r="G17557">
        <v>15</v>
      </c>
      <c r="H17557" s="4" t="str">
        <f t="shared" si="548"/>
        <v>J171.C15</v>
      </c>
      <c r="I17557" s="4" t="str">
        <f t="shared" si="549"/>
        <v>AGND</v>
      </c>
    </row>
    <row r="17558" spans="1:9">
      <c r="A17558" t="s">
        <v>261</v>
      </c>
      <c r="B17558" t="s">
        <v>8257</v>
      </c>
      <c r="C17558" t="s">
        <v>8258</v>
      </c>
      <c r="D17558">
        <v>15</v>
      </c>
      <c r="E17558" t="s">
        <v>7817</v>
      </c>
      <c r="F17558" t="s">
        <v>226</v>
      </c>
      <c r="G17558">
        <v>15</v>
      </c>
      <c r="H17558" s="4" t="str">
        <f t="shared" si="548"/>
        <v>J171.B15</v>
      </c>
      <c r="I17558" s="4" t="str">
        <f t="shared" si="549"/>
        <v>CTO_VREFA03</v>
      </c>
    </row>
    <row r="17559" spans="1:9">
      <c r="A17559" t="s">
        <v>261</v>
      </c>
      <c r="B17559" t="s">
        <v>8257</v>
      </c>
      <c r="C17559" t="s">
        <v>8258</v>
      </c>
      <c r="D17559">
        <v>15</v>
      </c>
      <c r="F17559" t="s">
        <v>907</v>
      </c>
      <c r="G17559">
        <v>15</v>
      </c>
      <c r="H17559" s="4" t="str">
        <f t="shared" si="548"/>
        <v>J171.D15</v>
      </c>
      <c r="I17559" s="4">
        <f t="shared" si="549"/>
        <v>0</v>
      </c>
    </row>
    <row r="17560" spans="1:9">
      <c r="A17560" t="s">
        <v>261</v>
      </c>
      <c r="B17560" t="s">
        <v>8257</v>
      </c>
      <c r="C17560" t="s">
        <v>8258</v>
      </c>
      <c r="D17560">
        <v>16</v>
      </c>
      <c r="E17560" t="s">
        <v>7818</v>
      </c>
      <c r="F17560" t="s">
        <v>209</v>
      </c>
      <c r="G17560">
        <v>16</v>
      </c>
      <c r="H17560" s="4" t="str">
        <f t="shared" si="548"/>
        <v>J171.A16</v>
      </c>
      <c r="I17560" s="4" t="str">
        <f t="shared" si="549"/>
        <v>CTO_SENSE02</v>
      </c>
    </row>
    <row r="17561" spans="1:9">
      <c r="A17561" t="s">
        <v>261</v>
      </c>
      <c r="B17561" t="s">
        <v>8257</v>
      </c>
      <c r="C17561" t="s">
        <v>8258</v>
      </c>
      <c r="D17561">
        <v>16</v>
      </c>
      <c r="E17561" t="s">
        <v>7819</v>
      </c>
      <c r="F17561" t="s">
        <v>227</v>
      </c>
      <c r="G17561">
        <v>16</v>
      </c>
      <c r="H17561" s="4" t="str">
        <f t="shared" si="548"/>
        <v>J171.B16</v>
      </c>
      <c r="I17561" s="4" t="str">
        <f t="shared" si="549"/>
        <v>CTO_FORCE02</v>
      </c>
    </row>
    <row r="17562" spans="1:9">
      <c r="A17562" t="s">
        <v>261</v>
      </c>
      <c r="B17562" t="s">
        <v>8257</v>
      </c>
      <c r="C17562" t="s">
        <v>8258</v>
      </c>
      <c r="D17562">
        <v>16</v>
      </c>
      <c r="F17562" t="s">
        <v>449</v>
      </c>
      <c r="G17562">
        <v>16</v>
      </c>
      <c r="H17562" s="4" t="str">
        <f t="shared" si="548"/>
        <v>J171.D16</v>
      </c>
      <c r="I17562" s="4">
        <f t="shared" si="549"/>
        <v>0</v>
      </c>
    </row>
    <row r="17563" spans="1:9">
      <c r="A17563" t="s">
        <v>261</v>
      </c>
      <c r="B17563" t="s">
        <v>8257</v>
      </c>
      <c r="C17563" t="s">
        <v>8258</v>
      </c>
      <c r="D17563">
        <v>16</v>
      </c>
      <c r="E17563" t="s">
        <v>190</v>
      </c>
      <c r="F17563" t="s">
        <v>257</v>
      </c>
      <c r="G17563">
        <v>16</v>
      </c>
      <c r="H17563" s="4" t="str">
        <f t="shared" si="548"/>
        <v>J171.C16</v>
      </c>
      <c r="I17563" s="4" t="str">
        <f t="shared" si="549"/>
        <v>AGND</v>
      </c>
    </row>
    <row r="17564" spans="1:9">
      <c r="A17564" t="s">
        <v>261</v>
      </c>
      <c r="B17564" t="s">
        <v>8257</v>
      </c>
      <c r="C17564" t="s">
        <v>8258</v>
      </c>
      <c r="D17564">
        <v>17</v>
      </c>
      <c r="F17564" t="s">
        <v>7677</v>
      </c>
      <c r="G17564">
        <v>17</v>
      </c>
      <c r="H17564" s="4" t="str">
        <f t="shared" si="548"/>
        <v>J171.D17</v>
      </c>
      <c r="I17564" s="4">
        <f t="shared" si="549"/>
        <v>0</v>
      </c>
    </row>
    <row r="17565" spans="1:9">
      <c r="A17565" t="s">
        <v>261</v>
      </c>
      <c r="B17565" t="s">
        <v>8257</v>
      </c>
      <c r="C17565" t="s">
        <v>8258</v>
      </c>
      <c r="D17565">
        <v>17</v>
      </c>
      <c r="E17565" t="s">
        <v>1299</v>
      </c>
      <c r="F17565" t="s">
        <v>210</v>
      </c>
      <c r="G17565">
        <v>17</v>
      </c>
      <c r="H17565" s="4" t="str">
        <f t="shared" si="548"/>
        <v>J171.A17</v>
      </c>
      <c r="I17565" s="4" t="str">
        <f t="shared" si="549"/>
        <v>CTO_DGS02</v>
      </c>
    </row>
    <row r="17566" spans="1:9">
      <c r="A17566" t="s">
        <v>261</v>
      </c>
      <c r="B17566" t="s">
        <v>8257</v>
      </c>
      <c r="C17566" t="s">
        <v>8258</v>
      </c>
      <c r="D17566">
        <v>17</v>
      </c>
      <c r="E17566" t="s">
        <v>190</v>
      </c>
      <c r="F17566" t="s">
        <v>228</v>
      </c>
      <c r="G17566">
        <v>17</v>
      </c>
      <c r="H17566" s="4" t="str">
        <f t="shared" si="548"/>
        <v>J171.B17</v>
      </c>
      <c r="I17566" s="4" t="str">
        <f t="shared" si="549"/>
        <v>AGND</v>
      </c>
    </row>
    <row r="17567" spans="1:9">
      <c r="A17567" t="s">
        <v>261</v>
      </c>
      <c r="B17567" t="s">
        <v>8257</v>
      </c>
      <c r="C17567" t="s">
        <v>8258</v>
      </c>
      <c r="D17567">
        <v>17</v>
      </c>
      <c r="E17567" t="s">
        <v>7820</v>
      </c>
      <c r="F17567" t="s">
        <v>7679</v>
      </c>
      <c r="G17567">
        <v>17</v>
      </c>
      <c r="H17567" s="4" t="str">
        <f t="shared" si="548"/>
        <v>J171.C17</v>
      </c>
      <c r="I17567" s="4" t="str">
        <f t="shared" si="549"/>
        <v>CTO_CAP02</v>
      </c>
    </row>
    <row r="17568" spans="1:9">
      <c r="A17568" t="s">
        <v>261</v>
      </c>
      <c r="B17568" t="s">
        <v>8257</v>
      </c>
      <c r="C17568" t="s">
        <v>8258</v>
      </c>
      <c r="D17568">
        <v>18</v>
      </c>
      <c r="E17568" t="s">
        <v>7821</v>
      </c>
      <c r="F17568" t="s">
        <v>211</v>
      </c>
      <c r="G17568">
        <v>18</v>
      </c>
      <c r="H17568" s="4" t="str">
        <f t="shared" si="548"/>
        <v>J171.A18</v>
      </c>
      <c r="I17568" s="4" t="str">
        <f t="shared" si="549"/>
        <v>CTO_VREFB02</v>
      </c>
    </row>
    <row r="17569" spans="1:9">
      <c r="A17569" t="s">
        <v>261</v>
      </c>
      <c r="B17569" t="s">
        <v>8257</v>
      </c>
      <c r="C17569" t="s">
        <v>8258</v>
      </c>
      <c r="D17569">
        <v>18</v>
      </c>
      <c r="E17569" t="s">
        <v>190</v>
      </c>
      <c r="F17569" t="s">
        <v>258</v>
      </c>
      <c r="G17569">
        <v>18</v>
      </c>
      <c r="H17569" s="4" t="str">
        <f t="shared" si="548"/>
        <v>J171.C18</v>
      </c>
      <c r="I17569" s="4" t="str">
        <f t="shared" si="549"/>
        <v>AGND</v>
      </c>
    </row>
    <row r="17570" spans="1:9">
      <c r="A17570" t="s">
        <v>261</v>
      </c>
      <c r="B17570" t="s">
        <v>8257</v>
      </c>
      <c r="C17570" t="s">
        <v>8258</v>
      </c>
      <c r="D17570">
        <v>18</v>
      </c>
      <c r="E17570" t="s">
        <v>7822</v>
      </c>
      <c r="F17570" t="s">
        <v>229</v>
      </c>
      <c r="G17570">
        <v>18</v>
      </c>
      <c r="H17570" s="4" t="str">
        <f t="shared" si="548"/>
        <v>J171.B18</v>
      </c>
      <c r="I17570" s="4" t="str">
        <f t="shared" si="549"/>
        <v>CTO_VREFA02</v>
      </c>
    </row>
    <row r="17571" spans="1:9">
      <c r="A17571" t="s">
        <v>261</v>
      </c>
      <c r="B17571" t="s">
        <v>8257</v>
      </c>
      <c r="C17571" t="s">
        <v>8258</v>
      </c>
      <c r="D17571">
        <v>18</v>
      </c>
      <c r="F17571" t="s">
        <v>910</v>
      </c>
      <c r="G17571">
        <v>18</v>
      </c>
      <c r="H17571" s="4" t="str">
        <f t="shared" si="548"/>
        <v>J171.D18</v>
      </c>
      <c r="I17571" s="4">
        <f t="shared" si="549"/>
        <v>0</v>
      </c>
    </row>
    <row r="17572" spans="1:9">
      <c r="A17572" t="s">
        <v>261</v>
      </c>
      <c r="B17572" t="s">
        <v>8257</v>
      </c>
      <c r="C17572" t="s">
        <v>8258</v>
      </c>
      <c r="D17572">
        <v>19</v>
      </c>
      <c r="E17572" t="s">
        <v>7823</v>
      </c>
      <c r="F17572" t="s">
        <v>230</v>
      </c>
      <c r="G17572">
        <v>19</v>
      </c>
      <c r="H17572" s="4" t="str">
        <f t="shared" si="548"/>
        <v>J171.B19</v>
      </c>
      <c r="I17572" s="4" t="str">
        <f t="shared" si="549"/>
        <v>CTO_FORCE01</v>
      </c>
    </row>
    <row r="17573" spans="1:9">
      <c r="A17573" t="s">
        <v>261</v>
      </c>
      <c r="B17573" t="s">
        <v>8257</v>
      </c>
      <c r="C17573" t="s">
        <v>8258</v>
      </c>
      <c r="D17573">
        <v>19</v>
      </c>
      <c r="E17573" t="s">
        <v>7824</v>
      </c>
      <c r="F17573" t="s">
        <v>212</v>
      </c>
      <c r="G17573">
        <v>19</v>
      </c>
      <c r="H17573" s="4" t="str">
        <f t="shared" si="548"/>
        <v>J171.A19</v>
      </c>
      <c r="I17573" s="4" t="str">
        <f t="shared" si="549"/>
        <v>CTO_SENSE01</v>
      </c>
    </row>
    <row r="17574" spans="1:9">
      <c r="A17574" t="s">
        <v>261</v>
      </c>
      <c r="B17574" t="s">
        <v>8257</v>
      </c>
      <c r="C17574" t="s">
        <v>8258</v>
      </c>
      <c r="D17574">
        <v>19</v>
      </c>
      <c r="E17574" t="s">
        <v>190</v>
      </c>
      <c r="F17574" t="s">
        <v>259</v>
      </c>
      <c r="G17574">
        <v>19</v>
      </c>
      <c r="H17574" s="4" t="str">
        <f t="shared" si="548"/>
        <v>J171.C19</v>
      </c>
      <c r="I17574" s="4" t="str">
        <f t="shared" si="549"/>
        <v>AGND</v>
      </c>
    </row>
    <row r="17575" spans="1:9">
      <c r="A17575" t="s">
        <v>261</v>
      </c>
      <c r="B17575" t="s">
        <v>8257</v>
      </c>
      <c r="C17575" t="s">
        <v>8258</v>
      </c>
      <c r="D17575">
        <v>19</v>
      </c>
      <c r="F17575" t="s">
        <v>912</v>
      </c>
      <c r="G17575">
        <v>19</v>
      </c>
      <c r="H17575" s="4" t="str">
        <f t="shared" si="548"/>
        <v>J171.D19</v>
      </c>
      <c r="I17575" s="4">
        <f t="shared" si="549"/>
        <v>0</v>
      </c>
    </row>
    <row r="17576" spans="1:9">
      <c r="A17576" t="s">
        <v>261</v>
      </c>
      <c r="B17576" t="s">
        <v>8257</v>
      </c>
      <c r="C17576" t="s">
        <v>8258</v>
      </c>
      <c r="D17576">
        <v>20</v>
      </c>
      <c r="F17576" t="s">
        <v>7684</v>
      </c>
      <c r="G17576">
        <v>20</v>
      </c>
      <c r="H17576" s="4" t="str">
        <f t="shared" si="548"/>
        <v>J171.D20</v>
      </c>
      <c r="I17576" s="4">
        <f t="shared" si="549"/>
        <v>0</v>
      </c>
    </row>
    <row r="17577" spans="1:9">
      <c r="A17577" t="s">
        <v>261</v>
      </c>
      <c r="B17577" t="s">
        <v>8257</v>
      </c>
      <c r="C17577" t="s">
        <v>8258</v>
      </c>
      <c r="D17577">
        <v>20</v>
      </c>
      <c r="E17577" t="s">
        <v>190</v>
      </c>
      <c r="F17577" t="s">
        <v>7683</v>
      </c>
      <c r="G17577">
        <v>20</v>
      </c>
      <c r="H17577" s="4" t="str">
        <f t="shared" si="548"/>
        <v>J171.B20</v>
      </c>
      <c r="I17577" s="4" t="str">
        <f t="shared" si="549"/>
        <v>AGND</v>
      </c>
    </row>
    <row r="17578" spans="1:9">
      <c r="A17578" t="s">
        <v>261</v>
      </c>
      <c r="B17578" t="s">
        <v>8257</v>
      </c>
      <c r="C17578" t="s">
        <v>8258</v>
      </c>
      <c r="D17578">
        <v>20</v>
      </c>
      <c r="E17578" t="s">
        <v>1298</v>
      </c>
      <c r="F17578" t="s">
        <v>7682</v>
      </c>
      <c r="G17578">
        <v>20</v>
      </c>
      <c r="H17578" s="4" t="str">
        <f t="shared" si="548"/>
        <v>J171.A20</v>
      </c>
      <c r="I17578" s="4" t="str">
        <f t="shared" si="549"/>
        <v>CTO_DGS01</v>
      </c>
    </row>
    <row r="17579" spans="1:9">
      <c r="A17579" t="s">
        <v>261</v>
      </c>
      <c r="B17579" t="s">
        <v>8257</v>
      </c>
      <c r="C17579" t="s">
        <v>8258</v>
      </c>
      <c r="D17579">
        <v>20</v>
      </c>
      <c r="E17579" t="s">
        <v>7825</v>
      </c>
      <c r="F17579" t="s">
        <v>260</v>
      </c>
      <c r="G17579">
        <v>20</v>
      </c>
      <c r="H17579" s="4" t="str">
        <f t="shared" si="548"/>
        <v>J171.C20</v>
      </c>
      <c r="I17579" s="4" t="str">
        <f t="shared" si="549"/>
        <v>CTO_CAP01</v>
      </c>
    </row>
    <row r="17580" spans="1:9">
      <c r="A17580" t="s">
        <v>261</v>
      </c>
      <c r="B17580" t="s">
        <v>8257</v>
      </c>
      <c r="C17580" t="s">
        <v>8258</v>
      </c>
      <c r="D17580">
        <v>21</v>
      </c>
      <c r="E17580" t="s">
        <v>7827</v>
      </c>
      <c r="F17580" t="s">
        <v>7688</v>
      </c>
      <c r="G17580">
        <v>21</v>
      </c>
      <c r="H17580" s="4" t="str">
        <f t="shared" si="548"/>
        <v>J171.A21</v>
      </c>
      <c r="I17580" s="4" t="str">
        <f t="shared" si="549"/>
        <v>CTO_VREFB01</v>
      </c>
    </row>
    <row r="17581" spans="1:9">
      <c r="A17581" t="s">
        <v>261</v>
      </c>
      <c r="B17581" t="s">
        <v>8257</v>
      </c>
      <c r="C17581" t="s">
        <v>8258</v>
      </c>
      <c r="D17581">
        <v>21</v>
      </c>
      <c r="E17581" t="s">
        <v>7826</v>
      </c>
      <c r="F17581" t="s">
        <v>7685</v>
      </c>
      <c r="G17581">
        <v>21</v>
      </c>
      <c r="H17581" s="4" t="str">
        <f t="shared" si="548"/>
        <v>J171.B21</v>
      </c>
      <c r="I17581" s="4" t="str">
        <f t="shared" si="549"/>
        <v>CTO_VREFA01</v>
      </c>
    </row>
    <row r="17582" spans="1:9">
      <c r="A17582" t="s">
        <v>261</v>
      </c>
      <c r="B17582" t="s">
        <v>8257</v>
      </c>
      <c r="C17582" t="s">
        <v>8258</v>
      </c>
      <c r="D17582">
        <v>21</v>
      </c>
      <c r="F17582" t="s">
        <v>7687</v>
      </c>
      <c r="G17582">
        <v>21</v>
      </c>
      <c r="H17582" s="4" t="str">
        <f t="shared" si="548"/>
        <v>J171.D21</v>
      </c>
      <c r="I17582" s="4">
        <f t="shared" si="549"/>
        <v>0</v>
      </c>
    </row>
    <row r="17583" spans="1:9">
      <c r="A17583" t="s">
        <v>261</v>
      </c>
      <c r="B17583" t="s">
        <v>8257</v>
      </c>
      <c r="C17583" t="s">
        <v>8258</v>
      </c>
      <c r="D17583">
        <v>21</v>
      </c>
      <c r="E17583" t="s">
        <v>190</v>
      </c>
      <c r="F17583" t="s">
        <v>7686</v>
      </c>
      <c r="G17583">
        <v>21</v>
      </c>
      <c r="H17583" s="4" t="str">
        <f t="shared" si="548"/>
        <v>J171.C21</v>
      </c>
      <c r="I17583" s="4" t="str">
        <f t="shared" si="549"/>
        <v>AGND</v>
      </c>
    </row>
    <row r="17584" spans="1:9">
      <c r="A17584" t="s">
        <v>261</v>
      </c>
      <c r="B17584" t="s">
        <v>8257</v>
      </c>
      <c r="C17584" t="s">
        <v>8258</v>
      </c>
      <c r="D17584">
        <v>22</v>
      </c>
      <c r="E17584" t="s">
        <v>190</v>
      </c>
      <c r="F17584" t="s">
        <v>7691</v>
      </c>
      <c r="G17584">
        <v>22</v>
      </c>
      <c r="H17584" s="4" t="str">
        <f t="shared" si="548"/>
        <v>J171.C22</v>
      </c>
      <c r="I17584" s="4" t="str">
        <f t="shared" si="549"/>
        <v>AGND</v>
      </c>
    </row>
    <row r="17585" spans="1:9">
      <c r="A17585" t="s">
        <v>261</v>
      </c>
      <c r="B17585" t="s">
        <v>8257</v>
      </c>
      <c r="C17585" t="s">
        <v>8258</v>
      </c>
      <c r="D17585">
        <v>22</v>
      </c>
      <c r="E17585" t="s">
        <v>7829</v>
      </c>
      <c r="F17585" t="s">
        <v>7689</v>
      </c>
      <c r="G17585">
        <v>22</v>
      </c>
      <c r="H17585" s="4" t="str">
        <f t="shared" si="548"/>
        <v>J171.A22</v>
      </c>
      <c r="I17585" s="4" t="str">
        <f t="shared" si="549"/>
        <v>CTO_SENSE00</v>
      </c>
    </row>
    <row r="17586" spans="1:9">
      <c r="A17586" t="s">
        <v>261</v>
      </c>
      <c r="B17586" t="s">
        <v>8257</v>
      </c>
      <c r="C17586" t="s">
        <v>8258</v>
      </c>
      <c r="D17586">
        <v>22</v>
      </c>
      <c r="E17586" t="s">
        <v>7828</v>
      </c>
      <c r="F17586" t="s">
        <v>7692</v>
      </c>
      <c r="G17586">
        <v>22</v>
      </c>
      <c r="H17586" s="4" t="str">
        <f t="shared" si="548"/>
        <v>J171.B22</v>
      </c>
      <c r="I17586" s="4" t="str">
        <f t="shared" si="549"/>
        <v>CTO_FORCE00</v>
      </c>
    </row>
    <row r="17587" spans="1:9">
      <c r="A17587" t="s">
        <v>261</v>
      </c>
      <c r="B17587" t="s">
        <v>8257</v>
      </c>
      <c r="C17587" t="s">
        <v>8258</v>
      </c>
      <c r="D17587">
        <v>22</v>
      </c>
      <c r="F17587" t="s">
        <v>7690</v>
      </c>
      <c r="G17587">
        <v>22</v>
      </c>
      <c r="H17587" s="4" t="str">
        <f t="shared" si="548"/>
        <v>J171.D22</v>
      </c>
      <c r="I17587" s="4">
        <f t="shared" si="549"/>
        <v>0</v>
      </c>
    </row>
    <row r="17588" spans="1:9">
      <c r="A17588" t="s">
        <v>261</v>
      </c>
      <c r="B17588" t="s">
        <v>8257</v>
      </c>
      <c r="C17588" t="s">
        <v>8258</v>
      </c>
      <c r="D17588">
        <v>23</v>
      </c>
      <c r="E17588" t="s">
        <v>7830</v>
      </c>
      <c r="F17588" t="s">
        <v>7693</v>
      </c>
      <c r="G17588">
        <v>23</v>
      </c>
      <c r="H17588" s="4" t="str">
        <f t="shared" si="548"/>
        <v>J171.C23</v>
      </c>
      <c r="I17588" s="4" t="str">
        <f t="shared" si="549"/>
        <v>CTO_CAP00</v>
      </c>
    </row>
    <row r="17589" spans="1:9">
      <c r="A17589" t="s">
        <v>261</v>
      </c>
      <c r="B17589" t="s">
        <v>8257</v>
      </c>
      <c r="C17589" t="s">
        <v>8258</v>
      </c>
      <c r="D17589">
        <v>23</v>
      </c>
      <c r="E17589" t="s">
        <v>190</v>
      </c>
      <c r="F17589" t="s">
        <v>7696</v>
      </c>
      <c r="G17589">
        <v>23</v>
      </c>
      <c r="H17589" s="4" t="str">
        <f t="shared" si="548"/>
        <v>J171.B23</v>
      </c>
      <c r="I17589" s="4" t="str">
        <f t="shared" si="549"/>
        <v>AGND</v>
      </c>
    </row>
    <row r="17590" spans="1:9">
      <c r="A17590" t="s">
        <v>261</v>
      </c>
      <c r="B17590" t="s">
        <v>8257</v>
      </c>
      <c r="C17590" t="s">
        <v>8258</v>
      </c>
      <c r="D17590">
        <v>23</v>
      </c>
      <c r="E17590" t="s">
        <v>1297</v>
      </c>
      <c r="F17590" t="s">
        <v>7695</v>
      </c>
      <c r="G17590">
        <v>23</v>
      </c>
      <c r="H17590" s="4" t="str">
        <f t="shared" si="548"/>
        <v>J171.A23</v>
      </c>
      <c r="I17590" s="4" t="str">
        <f t="shared" si="549"/>
        <v>CTO_DGS00</v>
      </c>
    </row>
    <row r="17591" spans="1:9">
      <c r="A17591" t="s">
        <v>261</v>
      </c>
      <c r="B17591" t="s">
        <v>8257</v>
      </c>
      <c r="C17591" t="s">
        <v>8258</v>
      </c>
      <c r="D17591">
        <v>23</v>
      </c>
      <c r="F17591" t="s">
        <v>7694</v>
      </c>
      <c r="G17591">
        <v>23</v>
      </c>
      <c r="H17591" s="4" t="str">
        <f t="shared" si="548"/>
        <v>J171.D23</v>
      </c>
      <c r="I17591" s="4">
        <f t="shared" si="549"/>
        <v>0</v>
      </c>
    </row>
    <row r="17592" spans="1:9">
      <c r="A17592" t="s">
        <v>261</v>
      </c>
      <c r="B17592" t="s">
        <v>8257</v>
      </c>
      <c r="C17592" t="s">
        <v>8258</v>
      </c>
      <c r="D17592">
        <v>24</v>
      </c>
      <c r="E17592" t="s">
        <v>7832</v>
      </c>
      <c r="F17592" t="s">
        <v>7699</v>
      </c>
      <c r="G17592">
        <v>24</v>
      </c>
      <c r="H17592" s="4" t="str">
        <f t="shared" si="548"/>
        <v>J171.A24</v>
      </c>
      <c r="I17592" s="4" t="str">
        <f t="shared" si="549"/>
        <v>CTO_VREFB00</v>
      </c>
    </row>
    <row r="17593" spans="1:9">
      <c r="A17593" t="s">
        <v>261</v>
      </c>
      <c r="B17593" t="s">
        <v>8257</v>
      </c>
      <c r="C17593" t="s">
        <v>8258</v>
      </c>
      <c r="D17593">
        <v>24</v>
      </c>
      <c r="E17593" t="s">
        <v>190</v>
      </c>
      <c r="F17593" t="s">
        <v>7697</v>
      </c>
      <c r="G17593">
        <v>24</v>
      </c>
      <c r="H17593" s="4" t="str">
        <f t="shared" si="548"/>
        <v>J171.C24</v>
      </c>
      <c r="I17593" s="4" t="str">
        <f t="shared" si="549"/>
        <v>AGND</v>
      </c>
    </row>
    <row r="17594" spans="1:9">
      <c r="A17594" t="s">
        <v>261</v>
      </c>
      <c r="B17594" t="s">
        <v>8257</v>
      </c>
      <c r="C17594" t="s">
        <v>8258</v>
      </c>
      <c r="D17594">
        <v>24</v>
      </c>
      <c r="E17594" t="s">
        <v>7831</v>
      </c>
      <c r="F17594" t="s">
        <v>7700</v>
      </c>
      <c r="G17594">
        <v>24</v>
      </c>
      <c r="H17594" s="4" t="str">
        <f t="shared" si="548"/>
        <v>J171.B24</v>
      </c>
      <c r="I17594" s="4" t="str">
        <f t="shared" si="549"/>
        <v>CTO_VREFA00</v>
      </c>
    </row>
    <row r="17595" spans="1:9">
      <c r="A17595" t="s">
        <v>261</v>
      </c>
      <c r="B17595" t="s">
        <v>8257</v>
      </c>
      <c r="C17595" t="s">
        <v>8258</v>
      </c>
      <c r="D17595">
        <v>24</v>
      </c>
      <c r="F17595" t="s">
        <v>7698</v>
      </c>
      <c r="G17595">
        <v>24</v>
      </c>
      <c r="H17595" s="4" t="str">
        <f t="shared" si="548"/>
        <v>J171.D24</v>
      </c>
      <c r="I17595" s="4">
        <f t="shared" si="549"/>
        <v>0</v>
      </c>
    </row>
    <row r="17596" spans="1:9">
      <c r="A17596" t="s">
        <v>261</v>
      </c>
      <c r="B17596" t="s">
        <v>8259</v>
      </c>
      <c r="C17596" t="s">
        <v>8260</v>
      </c>
      <c r="D17596">
        <v>1</v>
      </c>
      <c r="E17596" t="s">
        <v>865</v>
      </c>
      <c r="F17596">
        <v>1</v>
      </c>
      <c r="G17596">
        <v>1</v>
      </c>
      <c r="H17596" s="4" t="str">
        <f t="shared" si="548"/>
        <v>CB6.1</v>
      </c>
      <c r="I17596" s="4" t="str">
        <f t="shared" si="549"/>
        <v>VP5</v>
      </c>
    </row>
    <row r="17597" spans="1:9">
      <c r="A17597" t="s">
        <v>261</v>
      </c>
      <c r="B17597" t="s">
        <v>8259</v>
      </c>
      <c r="C17597" t="s">
        <v>8260</v>
      </c>
      <c r="D17597">
        <v>2</v>
      </c>
      <c r="E17597" t="s">
        <v>169</v>
      </c>
      <c r="F17597">
        <v>2</v>
      </c>
      <c r="G17597">
        <v>2</v>
      </c>
      <c r="H17597" s="4" t="str">
        <f t="shared" si="548"/>
        <v>CB6.2</v>
      </c>
      <c r="I17597" s="4" t="str">
        <f t="shared" si="549"/>
        <v>DGND</v>
      </c>
    </row>
    <row r="17598" spans="1:9">
      <c r="A17598" t="s">
        <v>261</v>
      </c>
      <c r="B17598" t="s">
        <v>8259</v>
      </c>
      <c r="C17598" t="s">
        <v>8261</v>
      </c>
      <c r="D17598">
        <v>1</v>
      </c>
      <c r="E17598" t="s">
        <v>865</v>
      </c>
      <c r="F17598">
        <v>1</v>
      </c>
      <c r="G17598">
        <v>1</v>
      </c>
      <c r="H17598" s="4" t="str">
        <f t="shared" si="548"/>
        <v>CB7.1</v>
      </c>
      <c r="I17598" s="4" t="str">
        <f t="shared" si="549"/>
        <v>VP5</v>
      </c>
    </row>
    <row r="17599" spans="1:9">
      <c r="A17599" t="s">
        <v>261</v>
      </c>
      <c r="B17599" t="s">
        <v>8259</v>
      </c>
      <c r="C17599" t="s">
        <v>8261</v>
      </c>
      <c r="D17599">
        <v>2</v>
      </c>
      <c r="E17599" t="s">
        <v>169</v>
      </c>
      <c r="F17599">
        <v>2</v>
      </c>
      <c r="G17599">
        <v>2</v>
      </c>
      <c r="H17599" s="4" t="str">
        <f t="shared" si="548"/>
        <v>CB7.2</v>
      </c>
      <c r="I17599" s="4" t="str">
        <f t="shared" si="549"/>
        <v>DGND</v>
      </c>
    </row>
    <row r="17600" spans="1:9">
      <c r="A17600" t="s">
        <v>261</v>
      </c>
      <c r="B17600" t="s">
        <v>8259</v>
      </c>
      <c r="C17600" t="s">
        <v>8262</v>
      </c>
      <c r="D17600" t="s">
        <v>864</v>
      </c>
      <c r="F17600">
        <v>2</v>
      </c>
      <c r="G17600" t="s">
        <v>864</v>
      </c>
      <c r="H17600" s="4" t="str">
        <f t="shared" si="548"/>
        <v>DB1.2</v>
      </c>
      <c r="I17600" s="4">
        <f t="shared" si="549"/>
        <v>0</v>
      </c>
    </row>
    <row r="17601" spans="1:9">
      <c r="A17601" t="s">
        <v>261</v>
      </c>
      <c r="B17601" t="s">
        <v>8259</v>
      </c>
      <c r="C17601" t="s">
        <v>8262</v>
      </c>
      <c r="D17601" t="s">
        <v>7833</v>
      </c>
      <c r="E17601" t="s">
        <v>1305</v>
      </c>
      <c r="F17601">
        <v>3</v>
      </c>
      <c r="G17601" t="s">
        <v>7833</v>
      </c>
      <c r="H17601" s="4" t="str">
        <f t="shared" si="548"/>
        <v>DB1.3</v>
      </c>
      <c r="I17601" s="4" t="str">
        <f t="shared" si="549"/>
        <v>CUB_IDDI</v>
      </c>
    </row>
    <row r="17602" spans="1:9">
      <c r="A17602" t="s">
        <v>261</v>
      </c>
      <c r="B17602" t="s">
        <v>8259</v>
      </c>
      <c r="C17602" t="s">
        <v>8262</v>
      </c>
      <c r="D17602" t="s">
        <v>7834</v>
      </c>
      <c r="E17602" t="s">
        <v>169</v>
      </c>
      <c r="F17602">
        <v>1</v>
      </c>
      <c r="G17602" t="s">
        <v>7834</v>
      </c>
      <c r="H17602" s="4" t="str">
        <f t="shared" ref="H17602:H17665" si="550">CONCATENATE(C17602,".",F17602)</f>
        <v>DB1.1</v>
      </c>
      <c r="I17602" s="4" t="str">
        <f t="shared" ref="I17602:I17665" si="551">E17602</f>
        <v>DGND</v>
      </c>
    </row>
    <row r="17603" spans="1:9">
      <c r="A17603" t="s">
        <v>261</v>
      </c>
      <c r="B17603" t="s">
        <v>8259</v>
      </c>
      <c r="C17603" t="s">
        <v>8263</v>
      </c>
      <c r="D17603" t="s">
        <v>864</v>
      </c>
      <c r="F17603">
        <v>2</v>
      </c>
      <c r="G17603" t="s">
        <v>864</v>
      </c>
      <c r="H17603" s="4" t="str">
        <f t="shared" si="550"/>
        <v>DB2.2</v>
      </c>
      <c r="I17603" s="4">
        <f t="shared" si="551"/>
        <v>0</v>
      </c>
    </row>
    <row r="17604" spans="1:9">
      <c r="A17604" t="s">
        <v>261</v>
      </c>
      <c r="B17604" t="s">
        <v>8259</v>
      </c>
      <c r="C17604" t="s">
        <v>8263</v>
      </c>
      <c r="D17604" t="s">
        <v>7833</v>
      </c>
      <c r="E17604" t="s">
        <v>1306</v>
      </c>
      <c r="F17604">
        <v>3</v>
      </c>
      <c r="G17604" t="s">
        <v>7833</v>
      </c>
      <c r="H17604" s="4" t="str">
        <f t="shared" si="550"/>
        <v>DB2.3</v>
      </c>
      <c r="I17604" s="4" t="str">
        <f t="shared" si="551"/>
        <v>CUB_IDCE</v>
      </c>
    </row>
    <row r="17605" spans="1:9">
      <c r="A17605" t="s">
        <v>261</v>
      </c>
      <c r="B17605" t="s">
        <v>8259</v>
      </c>
      <c r="C17605" t="s">
        <v>8263</v>
      </c>
      <c r="D17605" t="s">
        <v>7834</v>
      </c>
      <c r="E17605" t="s">
        <v>169</v>
      </c>
      <c r="F17605">
        <v>1</v>
      </c>
      <c r="G17605" t="s">
        <v>7834</v>
      </c>
      <c r="H17605" s="4" t="str">
        <f t="shared" si="550"/>
        <v>DB2.1</v>
      </c>
      <c r="I17605" s="4" t="str">
        <f t="shared" si="551"/>
        <v>DGND</v>
      </c>
    </row>
    <row r="17606" spans="1:9">
      <c r="A17606" t="s">
        <v>261</v>
      </c>
      <c r="B17606" t="s">
        <v>8259</v>
      </c>
      <c r="C17606" t="s">
        <v>8264</v>
      </c>
      <c r="D17606" t="s">
        <v>864</v>
      </c>
      <c r="F17606">
        <v>2</v>
      </c>
      <c r="G17606" t="s">
        <v>864</v>
      </c>
      <c r="H17606" s="4" t="str">
        <f t="shared" si="550"/>
        <v>DB3.2</v>
      </c>
      <c r="I17606" s="4">
        <f t="shared" si="551"/>
        <v>0</v>
      </c>
    </row>
    <row r="17607" spans="1:9">
      <c r="A17607" t="s">
        <v>261</v>
      </c>
      <c r="B17607" t="s">
        <v>8259</v>
      </c>
      <c r="C17607" t="s">
        <v>8264</v>
      </c>
      <c r="D17607" t="s">
        <v>7833</v>
      </c>
      <c r="E17607" t="s">
        <v>1307</v>
      </c>
      <c r="F17607">
        <v>3</v>
      </c>
      <c r="G17607" t="s">
        <v>7833</v>
      </c>
      <c r="H17607" s="4" t="str">
        <f t="shared" si="550"/>
        <v>DB3.3</v>
      </c>
      <c r="I17607" s="4" t="str">
        <f t="shared" si="551"/>
        <v>CUB_IDSK</v>
      </c>
    </row>
    <row r="17608" spans="1:9">
      <c r="A17608" t="s">
        <v>261</v>
      </c>
      <c r="B17608" t="s">
        <v>8259</v>
      </c>
      <c r="C17608" t="s">
        <v>8264</v>
      </c>
      <c r="D17608" t="s">
        <v>7834</v>
      </c>
      <c r="E17608" t="s">
        <v>169</v>
      </c>
      <c r="F17608">
        <v>1</v>
      </c>
      <c r="G17608" t="s">
        <v>7834</v>
      </c>
      <c r="H17608" s="4" t="str">
        <f t="shared" si="550"/>
        <v>DB3.1</v>
      </c>
      <c r="I17608" s="4" t="str">
        <f t="shared" si="551"/>
        <v>DGND</v>
      </c>
    </row>
    <row r="17609" spans="1:9">
      <c r="A17609" t="s">
        <v>261</v>
      </c>
      <c r="B17609" t="s">
        <v>8259</v>
      </c>
      <c r="C17609" t="s">
        <v>8265</v>
      </c>
      <c r="D17609" t="s">
        <v>864</v>
      </c>
      <c r="F17609">
        <v>2</v>
      </c>
      <c r="G17609" t="s">
        <v>864</v>
      </c>
      <c r="H17609" s="4" t="str">
        <f t="shared" si="550"/>
        <v>DB4.2</v>
      </c>
      <c r="I17609" s="4">
        <f t="shared" si="551"/>
        <v>0</v>
      </c>
    </row>
    <row r="17610" spans="1:9">
      <c r="A17610" t="s">
        <v>261</v>
      </c>
      <c r="B17610" t="s">
        <v>8259</v>
      </c>
      <c r="C17610" t="s">
        <v>8265</v>
      </c>
      <c r="D17610" t="s">
        <v>7833</v>
      </c>
      <c r="E17610" t="s">
        <v>865</v>
      </c>
      <c r="F17610">
        <v>3</v>
      </c>
      <c r="G17610" t="s">
        <v>7833</v>
      </c>
      <c r="H17610" s="4" t="str">
        <f t="shared" si="550"/>
        <v>DB4.3</v>
      </c>
      <c r="I17610" s="4" t="str">
        <f t="shared" si="551"/>
        <v>VP5</v>
      </c>
    </row>
    <row r="17611" spans="1:9">
      <c r="A17611" t="s">
        <v>261</v>
      </c>
      <c r="B17611" t="s">
        <v>8259</v>
      </c>
      <c r="C17611" t="s">
        <v>8265</v>
      </c>
      <c r="D17611" t="s">
        <v>7834</v>
      </c>
      <c r="E17611" t="s">
        <v>169</v>
      </c>
      <c r="F17611">
        <v>1</v>
      </c>
      <c r="G17611" t="s">
        <v>7834</v>
      </c>
      <c r="H17611" s="4" t="str">
        <f t="shared" si="550"/>
        <v>DB4.1</v>
      </c>
      <c r="I17611" s="4" t="str">
        <f t="shared" si="551"/>
        <v>DGND</v>
      </c>
    </row>
    <row r="17612" spans="1:9">
      <c r="A17612" t="s">
        <v>261</v>
      </c>
      <c r="B17612" t="s">
        <v>8259</v>
      </c>
      <c r="C17612" t="s">
        <v>8266</v>
      </c>
      <c r="D17612" t="s">
        <v>864</v>
      </c>
      <c r="F17612">
        <v>2</v>
      </c>
      <c r="G17612" t="s">
        <v>864</v>
      </c>
      <c r="H17612" s="4" t="str">
        <f t="shared" si="550"/>
        <v>DB5.2</v>
      </c>
      <c r="I17612" s="4">
        <f t="shared" si="551"/>
        <v>0</v>
      </c>
    </row>
    <row r="17613" spans="1:9">
      <c r="A17613" t="s">
        <v>261</v>
      </c>
      <c r="B17613" t="s">
        <v>8259</v>
      </c>
      <c r="C17613" t="s">
        <v>8266</v>
      </c>
      <c r="D17613" t="s">
        <v>7833</v>
      </c>
      <c r="E17613" t="s">
        <v>1308</v>
      </c>
      <c r="F17613">
        <v>3</v>
      </c>
      <c r="G17613" t="s">
        <v>7833</v>
      </c>
      <c r="H17613" s="4" t="str">
        <f t="shared" si="550"/>
        <v>DB5.3</v>
      </c>
      <c r="I17613" s="4" t="str">
        <f t="shared" si="551"/>
        <v>CUB_IDDO</v>
      </c>
    </row>
    <row r="17614" spans="1:9">
      <c r="A17614" t="s">
        <v>261</v>
      </c>
      <c r="B17614" t="s">
        <v>8259</v>
      </c>
      <c r="C17614" t="s">
        <v>8266</v>
      </c>
      <c r="D17614" t="s">
        <v>7834</v>
      </c>
      <c r="E17614" t="s">
        <v>169</v>
      </c>
      <c r="F17614">
        <v>1</v>
      </c>
      <c r="G17614" t="s">
        <v>7834</v>
      </c>
      <c r="H17614" s="4" t="str">
        <f t="shared" si="550"/>
        <v>DB5.1</v>
      </c>
      <c r="I17614" s="4" t="str">
        <f t="shared" si="551"/>
        <v>DGND</v>
      </c>
    </row>
    <row r="17615" spans="1:9">
      <c r="A17615" t="s">
        <v>261</v>
      </c>
      <c r="B17615" t="s">
        <v>8259</v>
      </c>
      <c r="C17615" t="s">
        <v>8267</v>
      </c>
      <c r="D17615">
        <v>1</v>
      </c>
      <c r="E17615" t="s">
        <v>1309</v>
      </c>
      <c r="F17615">
        <v>1</v>
      </c>
      <c r="G17615">
        <v>1</v>
      </c>
      <c r="H17615" s="4" t="str">
        <f t="shared" si="550"/>
        <v>DGS40.1</v>
      </c>
      <c r="I17615" s="4" t="str">
        <f t="shared" si="551"/>
        <v>CUB_DGS</v>
      </c>
    </row>
    <row r="17616" spans="1:9">
      <c r="A17616" t="s">
        <v>261</v>
      </c>
      <c r="B17616" t="s">
        <v>8259</v>
      </c>
      <c r="C17616" t="s">
        <v>8267</v>
      </c>
      <c r="D17616">
        <v>2</v>
      </c>
      <c r="E17616" t="s">
        <v>169</v>
      </c>
      <c r="F17616">
        <v>2</v>
      </c>
      <c r="G17616">
        <v>2</v>
      </c>
      <c r="H17616" s="4" t="str">
        <f t="shared" si="550"/>
        <v>DGS40.2</v>
      </c>
      <c r="I17616" s="4" t="str">
        <f t="shared" si="551"/>
        <v>DGND</v>
      </c>
    </row>
    <row r="17617" spans="1:9">
      <c r="A17617" t="s">
        <v>261</v>
      </c>
      <c r="B17617" t="s">
        <v>8259</v>
      </c>
      <c r="C17617" t="s">
        <v>8268</v>
      </c>
      <c r="D17617">
        <v>1</v>
      </c>
      <c r="E17617" t="s">
        <v>884</v>
      </c>
      <c r="F17617" t="s">
        <v>195</v>
      </c>
      <c r="G17617">
        <v>1</v>
      </c>
      <c r="H17617" s="4" t="str">
        <f t="shared" si="550"/>
        <v>J181.A1</v>
      </c>
      <c r="I17617" s="4" t="str">
        <f t="shared" si="551"/>
        <v>VN15</v>
      </c>
    </row>
    <row r="17618" spans="1:9">
      <c r="A17618" t="s">
        <v>261</v>
      </c>
      <c r="B17618" t="s">
        <v>8259</v>
      </c>
      <c r="C17618" t="s">
        <v>8268</v>
      </c>
      <c r="D17618">
        <v>1</v>
      </c>
      <c r="E17618" t="s">
        <v>169</v>
      </c>
      <c r="F17618" t="s">
        <v>246</v>
      </c>
      <c r="G17618">
        <v>1</v>
      </c>
      <c r="H17618" s="4" t="str">
        <f t="shared" si="550"/>
        <v>J181.C1</v>
      </c>
      <c r="I17618" s="4" t="str">
        <f t="shared" si="551"/>
        <v>DGND</v>
      </c>
    </row>
    <row r="17619" spans="1:9">
      <c r="A17619" t="s">
        <v>261</v>
      </c>
      <c r="B17619" t="s">
        <v>8259</v>
      </c>
      <c r="C17619" t="s">
        <v>8268</v>
      </c>
      <c r="D17619">
        <v>1</v>
      </c>
      <c r="E17619" t="s">
        <v>169</v>
      </c>
      <c r="F17619" t="s">
        <v>402</v>
      </c>
      <c r="G17619">
        <v>1</v>
      </c>
      <c r="H17619" s="4" t="str">
        <f t="shared" si="550"/>
        <v>J181.D1</v>
      </c>
      <c r="I17619" s="4" t="str">
        <f t="shared" si="551"/>
        <v>DGND</v>
      </c>
    </row>
    <row r="17620" spans="1:9">
      <c r="A17620" t="s">
        <v>261</v>
      </c>
      <c r="B17620" t="s">
        <v>8259</v>
      </c>
      <c r="C17620" t="s">
        <v>8268</v>
      </c>
      <c r="D17620">
        <v>1</v>
      </c>
      <c r="E17620" t="s">
        <v>884</v>
      </c>
      <c r="F17620" t="s">
        <v>213</v>
      </c>
      <c r="G17620">
        <v>1</v>
      </c>
      <c r="H17620" s="4" t="str">
        <f t="shared" si="550"/>
        <v>J181.B1</v>
      </c>
      <c r="I17620" s="4" t="str">
        <f t="shared" si="551"/>
        <v>VN15</v>
      </c>
    </row>
    <row r="17621" spans="1:9">
      <c r="A17621" t="s">
        <v>261</v>
      </c>
      <c r="B17621" t="s">
        <v>8259</v>
      </c>
      <c r="C17621" t="s">
        <v>8268</v>
      </c>
      <c r="D17621">
        <v>2</v>
      </c>
      <c r="E17621" t="s">
        <v>169</v>
      </c>
      <c r="F17621" t="s">
        <v>362</v>
      </c>
      <c r="G17621">
        <v>2</v>
      </c>
      <c r="H17621" s="4" t="str">
        <f t="shared" si="550"/>
        <v>J181.D2</v>
      </c>
      <c r="I17621" s="4" t="str">
        <f t="shared" si="551"/>
        <v>DGND</v>
      </c>
    </row>
    <row r="17622" spans="1:9">
      <c r="A17622" t="s">
        <v>261</v>
      </c>
      <c r="B17622" t="s">
        <v>8259</v>
      </c>
      <c r="C17622" t="s">
        <v>8268</v>
      </c>
      <c r="D17622">
        <v>2</v>
      </c>
      <c r="E17622" t="s">
        <v>169</v>
      </c>
      <c r="F17622" t="s">
        <v>10</v>
      </c>
      <c r="G17622">
        <v>2</v>
      </c>
      <c r="H17622" s="4" t="str">
        <f t="shared" si="550"/>
        <v>J181.C2</v>
      </c>
      <c r="I17622" s="4" t="str">
        <f t="shared" si="551"/>
        <v>DGND</v>
      </c>
    </row>
    <row r="17623" spans="1:9">
      <c r="A17623" t="s">
        <v>261</v>
      </c>
      <c r="B17623" t="s">
        <v>8259</v>
      </c>
      <c r="C17623" t="s">
        <v>8268</v>
      </c>
      <c r="D17623">
        <v>2</v>
      </c>
      <c r="E17623" t="s">
        <v>885</v>
      </c>
      <c r="F17623" t="s">
        <v>214</v>
      </c>
      <c r="G17623">
        <v>2</v>
      </c>
      <c r="H17623" s="4" t="str">
        <f t="shared" si="550"/>
        <v>J181.B2</v>
      </c>
      <c r="I17623" s="4" t="str">
        <f t="shared" si="551"/>
        <v>VP15</v>
      </c>
    </row>
    <row r="17624" spans="1:9">
      <c r="A17624" t="s">
        <v>261</v>
      </c>
      <c r="B17624" t="s">
        <v>8259</v>
      </c>
      <c r="C17624" t="s">
        <v>8268</v>
      </c>
      <c r="D17624">
        <v>2</v>
      </c>
      <c r="E17624" t="s">
        <v>885</v>
      </c>
      <c r="F17624" t="s">
        <v>196</v>
      </c>
      <c r="G17624">
        <v>2</v>
      </c>
      <c r="H17624" s="4" t="str">
        <f t="shared" si="550"/>
        <v>J181.A2</v>
      </c>
      <c r="I17624" s="4" t="str">
        <f t="shared" si="551"/>
        <v>VP15</v>
      </c>
    </row>
    <row r="17625" spans="1:9">
      <c r="A17625" t="s">
        <v>261</v>
      </c>
      <c r="B17625" t="s">
        <v>8259</v>
      </c>
      <c r="C17625" t="s">
        <v>8268</v>
      </c>
      <c r="D17625">
        <v>3</v>
      </c>
      <c r="E17625" t="s">
        <v>1311</v>
      </c>
      <c r="F17625" t="s">
        <v>197</v>
      </c>
      <c r="G17625">
        <v>3</v>
      </c>
      <c r="H17625" s="4" t="str">
        <f t="shared" si="550"/>
        <v>J181.A3</v>
      </c>
      <c r="I17625" s="4" t="str">
        <f t="shared" si="551"/>
        <v>VP24</v>
      </c>
    </row>
    <row r="17626" spans="1:9">
      <c r="A17626" t="s">
        <v>261</v>
      </c>
      <c r="B17626" t="s">
        <v>8259</v>
      </c>
      <c r="C17626" t="s">
        <v>8268</v>
      </c>
      <c r="D17626">
        <v>3</v>
      </c>
      <c r="E17626" t="s">
        <v>1310</v>
      </c>
      <c r="F17626" t="s">
        <v>9</v>
      </c>
      <c r="G17626">
        <v>3</v>
      </c>
      <c r="H17626" s="4" t="str">
        <f t="shared" si="550"/>
        <v>J181.C3</v>
      </c>
      <c r="I17626" s="4" t="str">
        <f t="shared" si="551"/>
        <v>VR24</v>
      </c>
    </row>
    <row r="17627" spans="1:9">
      <c r="A17627" t="s">
        <v>261</v>
      </c>
      <c r="B17627" t="s">
        <v>8259</v>
      </c>
      <c r="C17627" t="s">
        <v>8268</v>
      </c>
      <c r="D17627">
        <v>3</v>
      </c>
      <c r="E17627" t="s">
        <v>169</v>
      </c>
      <c r="F17627" t="s">
        <v>7663</v>
      </c>
      <c r="G17627">
        <v>3</v>
      </c>
      <c r="H17627" s="4" t="str">
        <f t="shared" si="550"/>
        <v>J181.D3</v>
      </c>
      <c r="I17627" s="4" t="str">
        <f t="shared" si="551"/>
        <v>DGND</v>
      </c>
    </row>
    <row r="17628" spans="1:9">
      <c r="A17628" t="s">
        <v>261</v>
      </c>
      <c r="B17628" t="s">
        <v>8259</v>
      </c>
      <c r="C17628" t="s">
        <v>8268</v>
      </c>
      <c r="D17628">
        <v>3</v>
      </c>
      <c r="E17628" t="s">
        <v>1311</v>
      </c>
      <c r="F17628" t="s">
        <v>215</v>
      </c>
      <c r="G17628">
        <v>3</v>
      </c>
      <c r="H17628" s="4" t="str">
        <f t="shared" si="550"/>
        <v>J181.B3</v>
      </c>
      <c r="I17628" s="4" t="str">
        <f t="shared" si="551"/>
        <v>VP24</v>
      </c>
    </row>
    <row r="17629" spans="1:9">
      <c r="A17629" t="s">
        <v>261</v>
      </c>
      <c r="B17629" t="s">
        <v>8259</v>
      </c>
      <c r="C17629" t="s">
        <v>8268</v>
      </c>
      <c r="D17629">
        <v>4</v>
      </c>
      <c r="E17629" t="s">
        <v>490</v>
      </c>
      <c r="F17629" t="s">
        <v>216</v>
      </c>
      <c r="G17629">
        <v>4</v>
      </c>
      <c r="H17629" s="4" t="str">
        <f t="shared" si="550"/>
        <v>J181.B4</v>
      </c>
      <c r="I17629" s="4" t="str">
        <f t="shared" si="551"/>
        <v>VP12</v>
      </c>
    </row>
    <row r="17630" spans="1:9">
      <c r="A17630" t="s">
        <v>261</v>
      </c>
      <c r="B17630" t="s">
        <v>8259</v>
      </c>
      <c r="C17630" t="s">
        <v>8268</v>
      </c>
      <c r="D17630">
        <v>4</v>
      </c>
      <c r="E17630" t="s">
        <v>1310</v>
      </c>
      <c r="F17630" t="s">
        <v>247</v>
      </c>
      <c r="G17630">
        <v>4</v>
      </c>
      <c r="H17630" s="4" t="str">
        <f t="shared" si="550"/>
        <v>J181.C4</v>
      </c>
      <c r="I17630" s="4" t="str">
        <f t="shared" si="551"/>
        <v>VR24</v>
      </c>
    </row>
    <row r="17631" spans="1:9">
      <c r="A17631" t="s">
        <v>261</v>
      </c>
      <c r="B17631" t="s">
        <v>8259</v>
      </c>
      <c r="C17631" t="s">
        <v>8268</v>
      </c>
      <c r="D17631">
        <v>4</v>
      </c>
      <c r="E17631" t="s">
        <v>490</v>
      </c>
      <c r="F17631" t="s">
        <v>11</v>
      </c>
      <c r="G17631">
        <v>4</v>
      </c>
      <c r="H17631" s="4" t="str">
        <f t="shared" si="550"/>
        <v>J181.A4</v>
      </c>
      <c r="I17631" s="4" t="str">
        <f t="shared" si="551"/>
        <v>VP12</v>
      </c>
    </row>
    <row r="17632" spans="1:9">
      <c r="A17632" t="s">
        <v>261</v>
      </c>
      <c r="B17632" t="s">
        <v>8259</v>
      </c>
      <c r="C17632" t="s">
        <v>8268</v>
      </c>
      <c r="D17632">
        <v>4</v>
      </c>
      <c r="E17632" t="s">
        <v>169</v>
      </c>
      <c r="F17632" t="s">
        <v>364</v>
      </c>
      <c r="G17632">
        <v>4</v>
      </c>
      <c r="H17632" s="4" t="str">
        <f t="shared" si="550"/>
        <v>J181.D4</v>
      </c>
      <c r="I17632" s="4" t="str">
        <f t="shared" si="551"/>
        <v>DGND</v>
      </c>
    </row>
    <row r="17633" spans="1:9">
      <c r="A17633" t="s">
        <v>261</v>
      </c>
      <c r="B17633" t="s">
        <v>8259</v>
      </c>
      <c r="C17633" t="s">
        <v>8268</v>
      </c>
      <c r="D17633">
        <v>5</v>
      </c>
      <c r="E17633" t="s">
        <v>865</v>
      </c>
      <c r="F17633" t="s">
        <v>13</v>
      </c>
      <c r="G17633">
        <v>5</v>
      </c>
      <c r="H17633" s="4" t="str">
        <f t="shared" si="550"/>
        <v>J181.B5</v>
      </c>
      <c r="I17633" s="4" t="str">
        <f t="shared" si="551"/>
        <v>VP5</v>
      </c>
    </row>
    <row r="17634" spans="1:9">
      <c r="A17634" t="s">
        <v>261</v>
      </c>
      <c r="B17634" t="s">
        <v>8259</v>
      </c>
      <c r="C17634" t="s">
        <v>8268</v>
      </c>
      <c r="D17634">
        <v>5</v>
      </c>
      <c r="E17634" t="s">
        <v>169</v>
      </c>
      <c r="F17634" t="s">
        <v>198</v>
      </c>
      <c r="G17634">
        <v>5</v>
      </c>
      <c r="H17634" s="4" t="str">
        <f t="shared" si="550"/>
        <v>J181.A5</v>
      </c>
      <c r="I17634" s="4" t="str">
        <f t="shared" si="551"/>
        <v>DGND</v>
      </c>
    </row>
    <row r="17635" spans="1:9">
      <c r="A17635" t="s">
        <v>261</v>
      </c>
      <c r="B17635" t="s">
        <v>8259</v>
      </c>
      <c r="C17635" t="s">
        <v>8268</v>
      </c>
      <c r="D17635">
        <v>5</v>
      </c>
      <c r="E17635" t="s">
        <v>865</v>
      </c>
      <c r="F17635" t="s">
        <v>12</v>
      </c>
      <c r="G17635">
        <v>5</v>
      </c>
      <c r="H17635" s="4" t="str">
        <f t="shared" si="550"/>
        <v>J181.C5</v>
      </c>
      <c r="I17635" s="4" t="str">
        <f t="shared" si="551"/>
        <v>VP5</v>
      </c>
    </row>
    <row r="17636" spans="1:9">
      <c r="A17636" t="s">
        <v>261</v>
      </c>
      <c r="B17636" t="s">
        <v>8259</v>
      </c>
      <c r="C17636" t="s">
        <v>8268</v>
      </c>
      <c r="D17636">
        <v>5</v>
      </c>
      <c r="E17636" t="s">
        <v>169</v>
      </c>
      <c r="F17636" t="s">
        <v>404</v>
      </c>
      <c r="G17636">
        <v>5</v>
      </c>
      <c r="H17636" s="4" t="str">
        <f t="shared" si="550"/>
        <v>J181.D5</v>
      </c>
      <c r="I17636" s="4" t="str">
        <f t="shared" si="551"/>
        <v>DGND</v>
      </c>
    </row>
    <row r="17637" spans="1:9">
      <c r="A17637" t="s">
        <v>261</v>
      </c>
      <c r="B17637" t="s">
        <v>8259</v>
      </c>
      <c r="C17637" t="s">
        <v>8268</v>
      </c>
      <c r="D17637">
        <v>6</v>
      </c>
      <c r="E17637" t="s">
        <v>169</v>
      </c>
      <c r="F17637" t="s">
        <v>434</v>
      </c>
      <c r="G17637">
        <v>6</v>
      </c>
      <c r="H17637" s="4" t="str">
        <f t="shared" si="550"/>
        <v>J181.D6</v>
      </c>
      <c r="I17637" s="4" t="str">
        <f t="shared" si="551"/>
        <v>DGND</v>
      </c>
    </row>
    <row r="17638" spans="1:9">
      <c r="A17638" t="s">
        <v>261</v>
      </c>
      <c r="B17638" t="s">
        <v>8259</v>
      </c>
      <c r="C17638" t="s">
        <v>8268</v>
      </c>
      <c r="D17638">
        <v>6</v>
      </c>
      <c r="E17638" t="s">
        <v>169</v>
      </c>
      <c r="F17638" t="s">
        <v>199</v>
      </c>
      <c r="G17638">
        <v>6</v>
      </c>
      <c r="H17638" s="4" t="str">
        <f t="shared" si="550"/>
        <v>J181.A6</v>
      </c>
      <c r="I17638" s="4" t="str">
        <f t="shared" si="551"/>
        <v>DGND</v>
      </c>
    </row>
    <row r="17639" spans="1:9">
      <c r="A17639" t="s">
        <v>261</v>
      </c>
      <c r="B17639" t="s">
        <v>8259</v>
      </c>
      <c r="C17639" t="s">
        <v>8268</v>
      </c>
      <c r="D17639">
        <v>6</v>
      </c>
      <c r="E17639" t="s">
        <v>169</v>
      </c>
      <c r="F17639" t="s">
        <v>248</v>
      </c>
      <c r="G17639">
        <v>6</v>
      </c>
      <c r="H17639" s="4" t="str">
        <f t="shared" si="550"/>
        <v>J181.C6</v>
      </c>
      <c r="I17639" s="4" t="str">
        <f t="shared" si="551"/>
        <v>DGND</v>
      </c>
    </row>
    <row r="17640" spans="1:9">
      <c r="A17640" t="s">
        <v>261</v>
      </c>
      <c r="B17640" t="s">
        <v>8259</v>
      </c>
      <c r="C17640" t="s">
        <v>8268</v>
      </c>
      <c r="D17640">
        <v>6</v>
      </c>
      <c r="E17640" t="s">
        <v>169</v>
      </c>
      <c r="F17640" t="s">
        <v>217</v>
      </c>
      <c r="G17640">
        <v>6</v>
      </c>
      <c r="H17640" s="4" t="str">
        <f t="shared" si="550"/>
        <v>J181.B6</v>
      </c>
      <c r="I17640" s="4" t="str">
        <f t="shared" si="551"/>
        <v>DGND</v>
      </c>
    </row>
    <row r="17641" spans="1:9">
      <c r="A17641" t="s">
        <v>261</v>
      </c>
      <c r="B17641" t="s">
        <v>8259</v>
      </c>
      <c r="C17641" t="s">
        <v>8268</v>
      </c>
      <c r="D17641">
        <v>7</v>
      </c>
      <c r="E17641" t="s">
        <v>1308</v>
      </c>
      <c r="F17641" t="s">
        <v>249</v>
      </c>
      <c r="G17641">
        <v>7</v>
      </c>
      <c r="H17641" s="4" t="str">
        <f t="shared" si="550"/>
        <v>J181.C7</v>
      </c>
      <c r="I17641" s="4" t="str">
        <f t="shared" si="551"/>
        <v>CUB_IDDO</v>
      </c>
    </row>
    <row r="17642" spans="1:9">
      <c r="A17642" t="s">
        <v>261</v>
      </c>
      <c r="B17642" t="s">
        <v>8259</v>
      </c>
      <c r="C17642" t="s">
        <v>8268</v>
      </c>
      <c r="D17642">
        <v>7</v>
      </c>
      <c r="E17642" t="s">
        <v>1306</v>
      </c>
      <c r="F17642" t="s">
        <v>200</v>
      </c>
      <c r="G17642">
        <v>7</v>
      </c>
      <c r="H17642" s="4" t="str">
        <f t="shared" si="550"/>
        <v>J181.A7</v>
      </c>
      <c r="I17642" s="4" t="str">
        <f t="shared" si="551"/>
        <v>CUB_IDCE</v>
      </c>
    </row>
    <row r="17643" spans="1:9">
      <c r="A17643" t="s">
        <v>261</v>
      </c>
      <c r="B17643" t="s">
        <v>8259</v>
      </c>
      <c r="C17643" t="s">
        <v>8268</v>
      </c>
      <c r="D17643">
        <v>7</v>
      </c>
      <c r="E17643" t="s">
        <v>169</v>
      </c>
      <c r="F17643" t="s">
        <v>435</v>
      </c>
      <c r="G17643">
        <v>7</v>
      </c>
      <c r="H17643" s="4" t="str">
        <f t="shared" si="550"/>
        <v>J181.D7</v>
      </c>
      <c r="I17643" s="4" t="str">
        <f t="shared" si="551"/>
        <v>DGND</v>
      </c>
    </row>
    <row r="17644" spans="1:9">
      <c r="A17644" t="s">
        <v>261</v>
      </c>
      <c r="B17644" t="s">
        <v>8259</v>
      </c>
      <c r="C17644" t="s">
        <v>8268</v>
      </c>
      <c r="D17644">
        <v>7</v>
      </c>
      <c r="E17644" t="s">
        <v>1305</v>
      </c>
      <c r="F17644" t="s">
        <v>218</v>
      </c>
      <c r="G17644">
        <v>7</v>
      </c>
      <c r="H17644" s="4" t="str">
        <f t="shared" si="550"/>
        <v>J181.B7</v>
      </c>
      <c r="I17644" s="4" t="str">
        <f t="shared" si="551"/>
        <v>CUB_IDDI</v>
      </c>
    </row>
    <row r="17645" spans="1:9">
      <c r="A17645" t="s">
        <v>261</v>
      </c>
      <c r="B17645" t="s">
        <v>8259</v>
      </c>
      <c r="C17645" t="s">
        <v>8268</v>
      </c>
      <c r="D17645">
        <v>8</v>
      </c>
      <c r="E17645" t="s">
        <v>169</v>
      </c>
      <c r="F17645" t="s">
        <v>219</v>
      </c>
      <c r="G17645">
        <v>8</v>
      </c>
      <c r="H17645" s="4" t="str">
        <f t="shared" si="550"/>
        <v>J181.B8</v>
      </c>
      <c r="I17645" s="4" t="str">
        <f t="shared" si="551"/>
        <v>DGND</v>
      </c>
    </row>
    <row r="17646" spans="1:9">
      <c r="A17646" t="s">
        <v>261</v>
      </c>
      <c r="B17646" t="s">
        <v>8259</v>
      </c>
      <c r="C17646" t="s">
        <v>8268</v>
      </c>
      <c r="D17646">
        <v>8</v>
      </c>
      <c r="E17646" t="s">
        <v>169</v>
      </c>
      <c r="F17646" t="s">
        <v>250</v>
      </c>
      <c r="G17646">
        <v>8</v>
      </c>
      <c r="H17646" s="4" t="str">
        <f t="shared" si="550"/>
        <v>J181.C8</v>
      </c>
      <c r="I17646" s="4" t="str">
        <f t="shared" si="551"/>
        <v>DGND</v>
      </c>
    </row>
    <row r="17647" spans="1:9">
      <c r="A17647" t="s">
        <v>261</v>
      </c>
      <c r="B17647" t="s">
        <v>8259</v>
      </c>
      <c r="C17647" t="s">
        <v>8268</v>
      </c>
      <c r="D17647">
        <v>8</v>
      </c>
      <c r="E17647" t="s">
        <v>169</v>
      </c>
      <c r="F17647" t="s">
        <v>456</v>
      </c>
      <c r="G17647">
        <v>8</v>
      </c>
      <c r="H17647" s="4" t="str">
        <f t="shared" si="550"/>
        <v>J181.D8</v>
      </c>
      <c r="I17647" s="4" t="str">
        <f t="shared" si="551"/>
        <v>DGND</v>
      </c>
    </row>
    <row r="17648" spans="1:9">
      <c r="A17648" t="s">
        <v>261</v>
      </c>
      <c r="B17648" t="s">
        <v>8259</v>
      </c>
      <c r="C17648" t="s">
        <v>8268</v>
      </c>
      <c r="D17648">
        <v>8</v>
      </c>
      <c r="E17648" t="s">
        <v>1307</v>
      </c>
      <c r="F17648" t="s">
        <v>201</v>
      </c>
      <c r="G17648">
        <v>8</v>
      </c>
      <c r="H17648" s="4" t="str">
        <f t="shared" si="550"/>
        <v>J181.A8</v>
      </c>
      <c r="I17648" s="4" t="str">
        <f t="shared" si="551"/>
        <v>CUB_IDSK</v>
      </c>
    </row>
    <row r="17649" spans="1:9">
      <c r="A17649" t="s">
        <v>261</v>
      </c>
      <c r="B17649" t="s">
        <v>8259</v>
      </c>
      <c r="C17649" t="s">
        <v>8268</v>
      </c>
      <c r="D17649">
        <v>9</v>
      </c>
      <c r="E17649" t="s">
        <v>169</v>
      </c>
      <c r="F17649" t="s">
        <v>220</v>
      </c>
      <c r="G17649">
        <v>9</v>
      </c>
      <c r="H17649" s="4" t="str">
        <f t="shared" si="550"/>
        <v>J181.B9</v>
      </c>
      <c r="I17649" s="4" t="str">
        <f t="shared" si="551"/>
        <v>DGND</v>
      </c>
    </row>
    <row r="17650" spans="1:9">
      <c r="A17650" t="s">
        <v>261</v>
      </c>
      <c r="B17650" t="s">
        <v>8259</v>
      </c>
      <c r="C17650" t="s">
        <v>8268</v>
      </c>
      <c r="D17650">
        <v>9</v>
      </c>
      <c r="E17650" t="s">
        <v>169</v>
      </c>
      <c r="F17650" t="s">
        <v>202</v>
      </c>
      <c r="G17650">
        <v>9</v>
      </c>
      <c r="H17650" s="4" t="str">
        <f t="shared" si="550"/>
        <v>J181.A9</v>
      </c>
      <c r="I17650" s="4" t="str">
        <f t="shared" si="551"/>
        <v>DGND</v>
      </c>
    </row>
    <row r="17651" spans="1:9">
      <c r="A17651" t="s">
        <v>261</v>
      </c>
      <c r="B17651" t="s">
        <v>8259</v>
      </c>
      <c r="C17651" t="s">
        <v>8268</v>
      </c>
      <c r="D17651">
        <v>9</v>
      </c>
      <c r="E17651" t="s">
        <v>169</v>
      </c>
      <c r="F17651" t="s">
        <v>251</v>
      </c>
      <c r="G17651">
        <v>9</v>
      </c>
      <c r="H17651" s="4" t="str">
        <f t="shared" si="550"/>
        <v>J181.C9</v>
      </c>
      <c r="I17651" s="4" t="str">
        <f t="shared" si="551"/>
        <v>DGND</v>
      </c>
    </row>
    <row r="17652" spans="1:9">
      <c r="A17652" t="s">
        <v>261</v>
      </c>
      <c r="B17652" t="s">
        <v>8259</v>
      </c>
      <c r="C17652" t="s">
        <v>8268</v>
      </c>
      <c r="D17652">
        <v>9</v>
      </c>
      <c r="F17652" t="s">
        <v>405</v>
      </c>
      <c r="G17652">
        <v>9</v>
      </c>
      <c r="H17652" s="4" t="str">
        <f t="shared" si="550"/>
        <v>J181.D9</v>
      </c>
      <c r="I17652" s="4">
        <f t="shared" si="551"/>
        <v>0</v>
      </c>
    </row>
    <row r="17653" spans="1:9">
      <c r="A17653" t="s">
        <v>261</v>
      </c>
      <c r="B17653" t="s">
        <v>8259</v>
      </c>
      <c r="C17653" t="s">
        <v>8268</v>
      </c>
      <c r="D17653">
        <v>10</v>
      </c>
      <c r="E17653" t="s">
        <v>1312</v>
      </c>
      <c r="F17653" t="s">
        <v>203</v>
      </c>
      <c r="G17653">
        <v>10</v>
      </c>
      <c r="H17653" s="4" t="str">
        <f t="shared" si="550"/>
        <v>J181.A10</v>
      </c>
      <c r="I17653" s="4" t="str">
        <f t="shared" si="551"/>
        <v>VP5B</v>
      </c>
    </row>
    <row r="17654" spans="1:9">
      <c r="A17654" t="s">
        <v>261</v>
      </c>
      <c r="B17654" t="s">
        <v>8259</v>
      </c>
      <c r="C17654" t="s">
        <v>8268</v>
      </c>
      <c r="D17654">
        <v>10</v>
      </c>
      <c r="E17654" t="s">
        <v>1312</v>
      </c>
      <c r="F17654" t="s">
        <v>252</v>
      </c>
      <c r="G17654">
        <v>10</v>
      </c>
      <c r="H17654" s="4" t="str">
        <f t="shared" si="550"/>
        <v>J181.C10</v>
      </c>
      <c r="I17654" s="4" t="str">
        <f t="shared" si="551"/>
        <v>VP5B</v>
      </c>
    </row>
    <row r="17655" spans="1:9">
      <c r="A17655" t="s">
        <v>261</v>
      </c>
      <c r="B17655" t="s">
        <v>8259</v>
      </c>
      <c r="C17655" t="s">
        <v>8268</v>
      </c>
      <c r="D17655">
        <v>10</v>
      </c>
      <c r="F17655" t="s">
        <v>437</v>
      </c>
      <c r="G17655">
        <v>10</v>
      </c>
      <c r="H17655" s="4" t="str">
        <f t="shared" si="550"/>
        <v>J181.D10</v>
      </c>
      <c r="I17655" s="4">
        <f t="shared" si="551"/>
        <v>0</v>
      </c>
    </row>
    <row r="17656" spans="1:9">
      <c r="A17656" t="s">
        <v>261</v>
      </c>
      <c r="B17656" t="s">
        <v>8259</v>
      </c>
      <c r="C17656" t="s">
        <v>8268</v>
      </c>
      <c r="D17656">
        <v>10</v>
      </c>
      <c r="E17656" t="s">
        <v>1312</v>
      </c>
      <c r="F17656" t="s">
        <v>221</v>
      </c>
      <c r="G17656">
        <v>10</v>
      </c>
      <c r="H17656" s="4" t="str">
        <f t="shared" si="550"/>
        <v>J181.B10</v>
      </c>
      <c r="I17656" s="4" t="str">
        <f t="shared" si="551"/>
        <v>VP5B</v>
      </c>
    </row>
    <row r="17657" spans="1:9">
      <c r="A17657" t="s">
        <v>261</v>
      </c>
      <c r="B17657" t="s">
        <v>8259</v>
      </c>
      <c r="C17657" t="s">
        <v>8268</v>
      </c>
      <c r="D17657">
        <v>11</v>
      </c>
      <c r="E17657" t="s">
        <v>169</v>
      </c>
      <c r="F17657" t="s">
        <v>253</v>
      </c>
      <c r="G17657">
        <v>11</v>
      </c>
      <c r="H17657" s="4" t="str">
        <f t="shared" si="550"/>
        <v>J181.C11</v>
      </c>
      <c r="I17657" s="4" t="str">
        <f t="shared" si="551"/>
        <v>DGND</v>
      </c>
    </row>
    <row r="17658" spans="1:9">
      <c r="A17658" t="s">
        <v>261</v>
      </c>
      <c r="B17658" t="s">
        <v>8259</v>
      </c>
      <c r="C17658" t="s">
        <v>8268</v>
      </c>
      <c r="D17658">
        <v>11</v>
      </c>
      <c r="E17658" t="s">
        <v>169</v>
      </c>
      <c r="F17658" t="s">
        <v>222</v>
      </c>
      <c r="G17658">
        <v>11</v>
      </c>
      <c r="H17658" s="4" t="str">
        <f t="shared" si="550"/>
        <v>J181.B11</v>
      </c>
      <c r="I17658" s="4" t="str">
        <f t="shared" si="551"/>
        <v>DGND</v>
      </c>
    </row>
    <row r="17659" spans="1:9">
      <c r="A17659" t="s">
        <v>261</v>
      </c>
      <c r="B17659" t="s">
        <v>8259</v>
      </c>
      <c r="C17659" t="s">
        <v>8268</v>
      </c>
      <c r="D17659">
        <v>11</v>
      </c>
      <c r="E17659" t="s">
        <v>169</v>
      </c>
      <c r="F17659" t="s">
        <v>204</v>
      </c>
      <c r="G17659">
        <v>11</v>
      </c>
      <c r="H17659" s="4" t="str">
        <f t="shared" si="550"/>
        <v>J181.A11</v>
      </c>
      <c r="I17659" s="4" t="str">
        <f t="shared" si="551"/>
        <v>DGND</v>
      </c>
    </row>
    <row r="17660" spans="1:9">
      <c r="A17660" t="s">
        <v>261</v>
      </c>
      <c r="B17660" t="s">
        <v>8259</v>
      </c>
      <c r="C17660" t="s">
        <v>8268</v>
      </c>
      <c r="D17660">
        <v>11</v>
      </c>
      <c r="F17660" t="s">
        <v>351</v>
      </c>
      <c r="G17660">
        <v>11</v>
      </c>
      <c r="H17660" s="4" t="str">
        <f t="shared" si="550"/>
        <v>J181.D11</v>
      </c>
      <c r="I17660" s="4">
        <f t="shared" si="551"/>
        <v>0</v>
      </c>
    </row>
    <row r="17661" spans="1:9">
      <c r="A17661" t="s">
        <v>261</v>
      </c>
      <c r="B17661" t="s">
        <v>8259</v>
      </c>
      <c r="C17661" t="s">
        <v>8268</v>
      </c>
      <c r="D17661">
        <v>12</v>
      </c>
      <c r="E17661" t="s">
        <v>1312</v>
      </c>
      <c r="F17661" t="s">
        <v>205</v>
      </c>
      <c r="G17661">
        <v>12</v>
      </c>
      <c r="H17661" s="4" t="str">
        <f t="shared" si="550"/>
        <v>J181.A12</v>
      </c>
      <c r="I17661" s="4" t="str">
        <f t="shared" si="551"/>
        <v>VP5B</v>
      </c>
    </row>
    <row r="17662" spans="1:9">
      <c r="A17662" t="s">
        <v>261</v>
      </c>
      <c r="B17662" t="s">
        <v>8259</v>
      </c>
      <c r="C17662" t="s">
        <v>8268</v>
      </c>
      <c r="D17662">
        <v>12</v>
      </c>
      <c r="E17662" t="s">
        <v>1312</v>
      </c>
      <c r="F17662" t="s">
        <v>223</v>
      </c>
      <c r="G17662">
        <v>12</v>
      </c>
      <c r="H17662" s="4" t="str">
        <f t="shared" si="550"/>
        <v>J181.B12</v>
      </c>
      <c r="I17662" s="4" t="str">
        <f t="shared" si="551"/>
        <v>VP5B</v>
      </c>
    </row>
    <row r="17663" spans="1:9">
      <c r="A17663" t="s">
        <v>261</v>
      </c>
      <c r="B17663" t="s">
        <v>8259</v>
      </c>
      <c r="C17663" t="s">
        <v>8268</v>
      </c>
      <c r="D17663">
        <v>12</v>
      </c>
      <c r="E17663" t="s">
        <v>1312</v>
      </c>
      <c r="F17663" t="s">
        <v>254</v>
      </c>
      <c r="G17663">
        <v>12</v>
      </c>
      <c r="H17663" s="4" t="str">
        <f t="shared" si="550"/>
        <v>J181.C12</v>
      </c>
      <c r="I17663" s="4" t="str">
        <f t="shared" si="551"/>
        <v>VP5B</v>
      </c>
    </row>
    <row r="17664" spans="1:9">
      <c r="A17664" t="s">
        <v>261</v>
      </c>
      <c r="B17664" t="s">
        <v>8259</v>
      </c>
      <c r="C17664" t="s">
        <v>8268</v>
      </c>
      <c r="D17664">
        <v>12</v>
      </c>
      <c r="F17664" t="s">
        <v>325</v>
      </c>
      <c r="G17664">
        <v>12</v>
      </c>
      <c r="H17664" s="4" t="str">
        <f t="shared" si="550"/>
        <v>J181.D12</v>
      </c>
      <c r="I17664" s="4">
        <f t="shared" si="551"/>
        <v>0</v>
      </c>
    </row>
    <row r="17665" spans="1:9">
      <c r="A17665" t="s">
        <v>261</v>
      </c>
      <c r="B17665" t="s">
        <v>8259</v>
      </c>
      <c r="C17665" t="s">
        <v>8268</v>
      </c>
      <c r="D17665">
        <v>13</v>
      </c>
      <c r="E17665" t="s">
        <v>169</v>
      </c>
      <c r="F17665" t="s">
        <v>224</v>
      </c>
      <c r="G17665">
        <v>13</v>
      </c>
      <c r="H17665" s="4" t="str">
        <f t="shared" si="550"/>
        <v>J181.B13</v>
      </c>
      <c r="I17665" s="4" t="str">
        <f t="shared" si="551"/>
        <v>DGND</v>
      </c>
    </row>
    <row r="17666" spans="1:9">
      <c r="A17666" t="s">
        <v>261</v>
      </c>
      <c r="B17666" t="s">
        <v>8259</v>
      </c>
      <c r="C17666" t="s">
        <v>8268</v>
      </c>
      <c r="D17666">
        <v>13</v>
      </c>
      <c r="E17666" t="s">
        <v>169</v>
      </c>
      <c r="F17666" t="s">
        <v>206</v>
      </c>
      <c r="G17666">
        <v>13</v>
      </c>
      <c r="H17666" s="4" t="str">
        <f t="shared" ref="H17666:H17729" si="552">CONCATENATE(C17666,".",F17666)</f>
        <v>J181.A13</v>
      </c>
      <c r="I17666" s="4" t="str">
        <f t="shared" ref="I17666:I17729" si="553">E17666</f>
        <v>DGND</v>
      </c>
    </row>
    <row r="17667" spans="1:9">
      <c r="A17667" t="s">
        <v>261</v>
      </c>
      <c r="B17667" t="s">
        <v>8259</v>
      </c>
      <c r="C17667" t="s">
        <v>8268</v>
      </c>
      <c r="D17667">
        <v>13</v>
      </c>
      <c r="E17667" t="s">
        <v>169</v>
      </c>
      <c r="F17667" t="s">
        <v>255</v>
      </c>
      <c r="G17667">
        <v>13</v>
      </c>
      <c r="H17667" s="4" t="str">
        <f t="shared" si="552"/>
        <v>J181.C13</v>
      </c>
      <c r="I17667" s="4" t="str">
        <f t="shared" si="553"/>
        <v>DGND</v>
      </c>
    </row>
    <row r="17668" spans="1:9">
      <c r="A17668" t="s">
        <v>261</v>
      </c>
      <c r="B17668" t="s">
        <v>8259</v>
      </c>
      <c r="C17668" t="s">
        <v>8268</v>
      </c>
      <c r="D17668">
        <v>13</v>
      </c>
      <c r="F17668" t="s">
        <v>313</v>
      </c>
      <c r="G17668">
        <v>13</v>
      </c>
      <c r="H17668" s="4" t="str">
        <f t="shared" si="552"/>
        <v>J181.D13</v>
      </c>
      <c r="I17668" s="4">
        <f t="shared" si="553"/>
        <v>0</v>
      </c>
    </row>
    <row r="17669" spans="1:9">
      <c r="A17669" t="s">
        <v>261</v>
      </c>
      <c r="B17669" t="s">
        <v>8259</v>
      </c>
      <c r="C17669" t="s">
        <v>8268</v>
      </c>
      <c r="D17669">
        <v>14</v>
      </c>
      <c r="F17669" t="s">
        <v>457</v>
      </c>
      <c r="G17669">
        <v>14</v>
      </c>
      <c r="H17669" s="4" t="str">
        <f t="shared" si="552"/>
        <v>J181.D14</v>
      </c>
      <c r="I17669" s="4">
        <f t="shared" si="553"/>
        <v>0</v>
      </c>
    </row>
    <row r="17670" spans="1:9">
      <c r="A17670" t="s">
        <v>261</v>
      </c>
      <c r="B17670" t="s">
        <v>8259</v>
      </c>
      <c r="C17670" t="s">
        <v>8268</v>
      </c>
      <c r="D17670">
        <v>14</v>
      </c>
      <c r="E17670" t="s">
        <v>1312</v>
      </c>
      <c r="F17670" t="s">
        <v>7674</v>
      </c>
      <c r="G17670">
        <v>14</v>
      </c>
      <c r="H17670" s="4" t="str">
        <f t="shared" si="552"/>
        <v>J181.C14</v>
      </c>
      <c r="I17670" s="4" t="str">
        <f t="shared" si="553"/>
        <v>VP5B</v>
      </c>
    </row>
    <row r="17671" spans="1:9">
      <c r="A17671" t="s">
        <v>261</v>
      </c>
      <c r="B17671" t="s">
        <v>8259</v>
      </c>
      <c r="C17671" t="s">
        <v>8268</v>
      </c>
      <c r="D17671">
        <v>14</v>
      </c>
      <c r="E17671" t="s">
        <v>1312</v>
      </c>
      <c r="F17671" t="s">
        <v>207</v>
      </c>
      <c r="G17671">
        <v>14</v>
      </c>
      <c r="H17671" s="4" t="str">
        <f t="shared" si="552"/>
        <v>J181.A14</v>
      </c>
      <c r="I17671" s="4" t="str">
        <f t="shared" si="553"/>
        <v>VP5B</v>
      </c>
    </row>
    <row r="17672" spans="1:9">
      <c r="A17672" t="s">
        <v>261</v>
      </c>
      <c r="B17672" t="s">
        <v>8259</v>
      </c>
      <c r="C17672" t="s">
        <v>8268</v>
      </c>
      <c r="D17672">
        <v>14</v>
      </c>
      <c r="E17672" t="s">
        <v>1312</v>
      </c>
      <c r="F17672" t="s">
        <v>225</v>
      </c>
      <c r="G17672">
        <v>14</v>
      </c>
      <c r="H17672" s="4" t="str">
        <f t="shared" si="552"/>
        <v>J181.B14</v>
      </c>
      <c r="I17672" s="4" t="str">
        <f t="shared" si="553"/>
        <v>VP5B</v>
      </c>
    </row>
    <row r="17673" spans="1:9">
      <c r="A17673" t="s">
        <v>261</v>
      </c>
      <c r="B17673" t="s">
        <v>8259</v>
      </c>
      <c r="C17673" t="s">
        <v>8268</v>
      </c>
      <c r="D17673">
        <v>15</v>
      </c>
      <c r="E17673" t="s">
        <v>169</v>
      </c>
      <c r="F17673" t="s">
        <v>256</v>
      </c>
      <c r="G17673">
        <v>15</v>
      </c>
      <c r="H17673" s="4" t="str">
        <f t="shared" si="552"/>
        <v>J181.C15</v>
      </c>
      <c r="I17673" s="4" t="str">
        <f t="shared" si="553"/>
        <v>DGND</v>
      </c>
    </row>
    <row r="17674" spans="1:9">
      <c r="A17674" t="s">
        <v>261</v>
      </c>
      <c r="B17674" t="s">
        <v>8259</v>
      </c>
      <c r="C17674" t="s">
        <v>8268</v>
      </c>
      <c r="D17674">
        <v>15</v>
      </c>
      <c r="E17674" t="s">
        <v>169</v>
      </c>
      <c r="F17674" t="s">
        <v>226</v>
      </c>
      <c r="G17674">
        <v>15</v>
      </c>
      <c r="H17674" s="4" t="str">
        <f t="shared" si="552"/>
        <v>J181.B15</v>
      </c>
      <c r="I17674" s="4" t="str">
        <f t="shared" si="553"/>
        <v>DGND</v>
      </c>
    </row>
    <row r="17675" spans="1:9">
      <c r="A17675" t="s">
        <v>261</v>
      </c>
      <c r="B17675" t="s">
        <v>8259</v>
      </c>
      <c r="C17675" t="s">
        <v>8268</v>
      </c>
      <c r="D17675">
        <v>15</v>
      </c>
      <c r="E17675" t="s">
        <v>1312</v>
      </c>
      <c r="F17675" t="s">
        <v>208</v>
      </c>
      <c r="G17675">
        <v>15</v>
      </c>
      <c r="H17675" s="4" t="str">
        <f t="shared" si="552"/>
        <v>J181.A15</v>
      </c>
      <c r="I17675" s="4" t="str">
        <f t="shared" si="553"/>
        <v>VP5B</v>
      </c>
    </row>
    <row r="17676" spans="1:9">
      <c r="A17676" t="s">
        <v>261</v>
      </c>
      <c r="B17676" t="s">
        <v>8259</v>
      </c>
      <c r="C17676" t="s">
        <v>8268</v>
      </c>
      <c r="D17676">
        <v>15</v>
      </c>
      <c r="F17676" t="s">
        <v>907</v>
      </c>
      <c r="G17676">
        <v>15</v>
      </c>
      <c r="H17676" s="4" t="str">
        <f t="shared" si="552"/>
        <v>J181.D15</v>
      </c>
      <c r="I17676" s="4">
        <f t="shared" si="553"/>
        <v>0</v>
      </c>
    </row>
    <row r="17677" spans="1:9">
      <c r="A17677" t="s">
        <v>261</v>
      </c>
      <c r="B17677" t="s">
        <v>8259</v>
      </c>
      <c r="C17677" t="s">
        <v>8268</v>
      </c>
      <c r="D17677">
        <v>16</v>
      </c>
      <c r="F17677" t="s">
        <v>227</v>
      </c>
      <c r="G17677">
        <v>16</v>
      </c>
      <c r="H17677" s="4" t="str">
        <f t="shared" si="552"/>
        <v>J181.B16</v>
      </c>
      <c r="I17677" s="4">
        <f t="shared" si="553"/>
        <v>0</v>
      </c>
    </row>
    <row r="17678" spans="1:9">
      <c r="A17678" t="s">
        <v>261</v>
      </c>
      <c r="B17678" t="s">
        <v>8259</v>
      </c>
      <c r="C17678" t="s">
        <v>8268</v>
      </c>
      <c r="D17678">
        <v>16</v>
      </c>
      <c r="F17678" t="s">
        <v>449</v>
      </c>
      <c r="G17678">
        <v>16</v>
      </c>
      <c r="H17678" s="4" t="str">
        <f t="shared" si="552"/>
        <v>J181.D16</v>
      </c>
      <c r="I17678" s="4">
        <f t="shared" si="553"/>
        <v>0</v>
      </c>
    </row>
    <row r="17679" spans="1:9">
      <c r="A17679" t="s">
        <v>261</v>
      </c>
      <c r="B17679" t="s">
        <v>8259</v>
      </c>
      <c r="C17679" t="s">
        <v>8268</v>
      </c>
      <c r="D17679">
        <v>16</v>
      </c>
      <c r="F17679" t="s">
        <v>209</v>
      </c>
      <c r="G17679">
        <v>16</v>
      </c>
      <c r="H17679" s="4" t="str">
        <f t="shared" si="552"/>
        <v>J181.A16</v>
      </c>
      <c r="I17679" s="4">
        <f t="shared" si="553"/>
        <v>0</v>
      </c>
    </row>
    <row r="17680" spans="1:9">
      <c r="A17680" t="s">
        <v>261</v>
      </c>
      <c r="B17680" t="s">
        <v>8259</v>
      </c>
      <c r="C17680" t="s">
        <v>8268</v>
      </c>
      <c r="D17680">
        <v>16</v>
      </c>
      <c r="E17680" t="s">
        <v>1313</v>
      </c>
      <c r="F17680" t="s">
        <v>257</v>
      </c>
      <c r="G17680">
        <v>16</v>
      </c>
      <c r="H17680" s="4" t="str">
        <f t="shared" si="552"/>
        <v>J181.C16</v>
      </c>
      <c r="I17680" s="4" t="str">
        <f t="shared" si="553"/>
        <v>VP5B_EN</v>
      </c>
    </row>
    <row r="17681" spans="1:9">
      <c r="A17681" t="s">
        <v>261</v>
      </c>
      <c r="B17681" t="s">
        <v>8259</v>
      </c>
      <c r="C17681" t="s">
        <v>8268</v>
      </c>
      <c r="D17681">
        <v>17</v>
      </c>
      <c r="F17681" t="s">
        <v>228</v>
      </c>
      <c r="G17681">
        <v>17</v>
      </c>
      <c r="H17681" s="4" t="str">
        <f t="shared" si="552"/>
        <v>J181.B17</v>
      </c>
      <c r="I17681" s="4">
        <f t="shared" si="553"/>
        <v>0</v>
      </c>
    </row>
    <row r="17682" spans="1:9">
      <c r="A17682" t="s">
        <v>261</v>
      </c>
      <c r="B17682" t="s">
        <v>8259</v>
      </c>
      <c r="C17682" t="s">
        <v>8268</v>
      </c>
      <c r="D17682">
        <v>17</v>
      </c>
      <c r="F17682" t="s">
        <v>7677</v>
      </c>
      <c r="G17682">
        <v>17</v>
      </c>
      <c r="H17682" s="4" t="str">
        <f t="shared" si="552"/>
        <v>J181.D17</v>
      </c>
      <c r="I17682" s="4">
        <f t="shared" si="553"/>
        <v>0</v>
      </c>
    </row>
    <row r="17683" spans="1:9">
      <c r="A17683" t="s">
        <v>261</v>
      </c>
      <c r="B17683" t="s">
        <v>8259</v>
      </c>
      <c r="C17683" t="s">
        <v>8268</v>
      </c>
      <c r="D17683">
        <v>17</v>
      </c>
      <c r="F17683" t="s">
        <v>210</v>
      </c>
      <c r="G17683">
        <v>17</v>
      </c>
      <c r="H17683" s="4" t="str">
        <f t="shared" si="552"/>
        <v>J181.A17</v>
      </c>
      <c r="I17683" s="4">
        <f t="shared" si="553"/>
        <v>0</v>
      </c>
    </row>
    <row r="17684" spans="1:9">
      <c r="A17684" t="s">
        <v>261</v>
      </c>
      <c r="B17684" t="s">
        <v>8259</v>
      </c>
      <c r="C17684" t="s">
        <v>8268</v>
      </c>
      <c r="D17684">
        <v>17</v>
      </c>
      <c r="F17684" t="s">
        <v>7679</v>
      </c>
      <c r="G17684">
        <v>17</v>
      </c>
      <c r="H17684" s="4" t="str">
        <f t="shared" si="552"/>
        <v>J181.C17</v>
      </c>
      <c r="I17684" s="4">
        <f t="shared" si="553"/>
        <v>0</v>
      </c>
    </row>
    <row r="17685" spans="1:9">
      <c r="A17685" t="s">
        <v>261</v>
      </c>
      <c r="B17685" t="s">
        <v>8259</v>
      </c>
      <c r="C17685" t="s">
        <v>8268</v>
      </c>
      <c r="D17685">
        <v>18</v>
      </c>
      <c r="E17685" t="s">
        <v>7836</v>
      </c>
      <c r="F17685" t="s">
        <v>258</v>
      </c>
      <c r="G17685">
        <v>18</v>
      </c>
      <c r="H17685" s="4" t="str">
        <f t="shared" si="552"/>
        <v>J181.C18</v>
      </c>
      <c r="I17685" s="4" t="str">
        <f t="shared" si="553"/>
        <v>CUB_CLR5</v>
      </c>
    </row>
    <row r="17686" spans="1:9">
      <c r="A17686" t="s">
        <v>261</v>
      </c>
      <c r="B17686" t="s">
        <v>8259</v>
      </c>
      <c r="C17686" t="s">
        <v>8268</v>
      </c>
      <c r="D17686">
        <v>18</v>
      </c>
      <c r="E17686" t="s">
        <v>1309</v>
      </c>
      <c r="F17686" t="s">
        <v>211</v>
      </c>
      <c r="G17686">
        <v>18</v>
      </c>
      <c r="H17686" s="4" t="str">
        <f t="shared" si="552"/>
        <v>J181.A18</v>
      </c>
      <c r="I17686" s="4" t="str">
        <f t="shared" si="553"/>
        <v>CUB_DGS</v>
      </c>
    </row>
    <row r="17687" spans="1:9">
      <c r="A17687" t="s">
        <v>261</v>
      </c>
      <c r="B17687" t="s">
        <v>8259</v>
      </c>
      <c r="C17687" t="s">
        <v>8268</v>
      </c>
      <c r="D17687">
        <v>18</v>
      </c>
      <c r="E17687" t="s">
        <v>7835</v>
      </c>
      <c r="F17687" t="s">
        <v>229</v>
      </c>
      <c r="G17687">
        <v>18</v>
      </c>
      <c r="H17687" s="4" t="str">
        <f t="shared" si="552"/>
        <v>J181.B18</v>
      </c>
      <c r="I17687" s="4" t="str">
        <f t="shared" si="553"/>
        <v>CUB_DIBG</v>
      </c>
    </row>
    <row r="17688" spans="1:9">
      <c r="A17688" t="s">
        <v>261</v>
      </c>
      <c r="B17688" t="s">
        <v>8259</v>
      </c>
      <c r="C17688" t="s">
        <v>8268</v>
      </c>
      <c r="D17688">
        <v>18</v>
      </c>
      <c r="F17688" t="s">
        <v>910</v>
      </c>
      <c r="G17688">
        <v>18</v>
      </c>
      <c r="H17688" s="4" t="str">
        <f t="shared" si="552"/>
        <v>J181.D18</v>
      </c>
      <c r="I17688" s="4">
        <f t="shared" si="553"/>
        <v>0</v>
      </c>
    </row>
    <row r="17689" spans="1:9">
      <c r="A17689" t="s">
        <v>261</v>
      </c>
      <c r="B17689" t="s">
        <v>8259</v>
      </c>
      <c r="C17689" t="s">
        <v>8268</v>
      </c>
      <c r="D17689">
        <v>19</v>
      </c>
      <c r="E17689" t="s">
        <v>7837</v>
      </c>
      <c r="F17689" t="s">
        <v>259</v>
      </c>
      <c r="G17689">
        <v>19</v>
      </c>
      <c r="H17689" s="4" t="str">
        <f t="shared" si="552"/>
        <v>J181.C19</v>
      </c>
      <c r="I17689" s="4" t="str">
        <f t="shared" si="553"/>
        <v>CUB_DIBS</v>
      </c>
    </row>
    <row r="17690" spans="1:9">
      <c r="A17690" t="s">
        <v>261</v>
      </c>
      <c r="B17690" t="s">
        <v>8259</v>
      </c>
      <c r="C17690" t="s">
        <v>8268</v>
      </c>
      <c r="D17690">
        <v>19</v>
      </c>
      <c r="E17690" t="s">
        <v>7838</v>
      </c>
      <c r="F17690" t="s">
        <v>230</v>
      </c>
      <c r="G17690">
        <v>19</v>
      </c>
      <c r="H17690" s="4" t="str">
        <f t="shared" si="552"/>
        <v>J181.B19</v>
      </c>
      <c r="I17690" s="4" t="str">
        <f t="shared" si="553"/>
        <v>CUB_DIBF_1</v>
      </c>
    </row>
    <row r="17691" spans="1:9">
      <c r="A17691" t="s">
        <v>261</v>
      </c>
      <c r="B17691" t="s">
        <v>8259</v>
      </c>
      <c r="C17691" t="s">
        <v>8268</v>
      </c>
      <c r="D17691">
        <v>19</v>
      </c>
      <c r="F17691" t="s">
        <v>912</v>
      </c>
      <c r="G17691">
        <v>19</v>
      </c>
      <c r="H17691" s="4" t="str">
        <f t="shared" si="552"/>
        <v>J181.D19</v>
      </c>
      <c r="I17691" s="4">
        <f t="shared" si="553"/>
        <v>0</v>
      </c>
    </row>
    <row r="17692" spans="1:9">
      <c r="A17692" t="s">
        <v>261</v>
      </c>
      <c r="B17692" t="s">
        <v>8259</v>
      </c>
      <c r="C17692" t="s">
        <v>8268</v>
      </c>
      <c r="D17692">
        <v>19</v>
      </c>
      <c r="E17692" t="s">
        <v>7839</v>
      </c>
      <c r="F17692" t="s">
        <v>212</v>
      </c>
      <c r="G17692">
        <v>19</v>
      </c>
      <c r="H17692" s="4" t="str">
        <f t="shared" si="552"/>
        <v>J181.A19</v>
      </c>
      <c r="I17692" s="4" t="str">
        <f t="shared" si="553"/>
        <v>CUB_CALI_1</v>
      </c>
    </row>
    <row r="17693" spans="1:9">
      <c r="A17693" t="s">
        <v>261</v>
      </c>
      <c r="B17693" t="s">
        <v>8259</v>
      </c>
      <c r="C17693" t="s">
        <v>8268</v>
      </c>
      <c r="D17693">
        <v>20</v>
      </c>
      <c r="E17693" t="s">
        <v>169</v>
      </c>
      <c r="F17693" t="s">
        <v>260</v>
      </c>
      <c r="G17693">
        <v>20</v>
      </c>
      <c r="H17693" s="4" t="str">
        <f t="shared" si="552"/>
        <v>J181.C20</v>
      </c>
      <c r="I17693" s="4" t="str">
        <f t="shared" si="553"/>
        <v>DGND</v>
      </c>
    </row>
    <row r="17694" spans="1:9">
      <c r="A17694" t="s">
        <v>261</v>
      </c>
      <c r="B17694" t="s">
        <v>8259</v>
      </c>
      <c r="C17694" t="s">
        <v>8268</v>
      </c>
      <c r="D17694">
        <v>20</v>
      </c>
      <c r="F17694" t="s">
        <v>7684</v>
      </c>
      <c r="G17694">
        <v>20</v>
      </c>
      <c r="H17694" s="4" t="str">
        <f t="shared" si="552"/>
        <v>J181.D20</v>
      </c>
      <c r="I17694" s="4">
        <f t="shared" si="553"/>
        <v>0</v>
      </c>
    </row>
    <row r="17695" spans="1:9">
      <c r="A17695" t="s">
        <v>261</v>
      </c>
      <c r="B17695" t="s">
        <v>8259</v>
      </c>
      <c r="C17695" t="s">
        <v>8268</v>
      </c>
      <c r="D17695">
        <v>20</v>
      </c>
      <c r="E17695" t="s">
        <v>7841</v>
      </c>
      <c r="F17695" t="s">
        <v>7683</v>
      </c>
      <c r="G17695">
        <v>20</v>
      </c>
      <c r="H17695" s="4" t="str">
        <f t="shared" si="552"/>
        <v>J181.B20</v>
      </c>
      <c r="I17695" s="4" t="str">
        <f t="shared" si="553"/>
        <v>CUB_DIBF_2</v>
      </c>
    </row>
    <row r="17696" spans="1:9">
      <c r="A17696" t="s">
        <v>261</v>
      </c>
      <c r="B17696" t="s">
        <v>8259</v>
      </c>
      <c r="C17696" t="s">
        <v>8268</v>
      </c>
      <c r="D17696">
        <v>20</v>
      </c>
      <c r="E17696" t="s">
        <v>7840</v>
      </c>
      <c r="F17696" t="s">
        <v>7682</v>
      </c>
      <c r="G17696">
        <v>20</v>
      </c>
      <c r="H17696" s="4" t="str">
        <f t="shared" si="552"/>
        <v>J181.A20</v>
      </c>
      <c r="I17696" s="4" t="str">
        <f t="shared" si="553"/>
        <v>CUB_CALI_2</v>
      </c>
    </row>
    <row r="17697" spans="1:9">
      <c r="A17697" t="s">
        <v>261</v>
      </c>
      <c r="B17697" t="s">
        <v>8259</v>
      </c>
      <c r="C17697" t="s">
        <v>8268</v>
      </c>
      <c r="D17697">
        <v>21</v>
      </c>
      <c r="E17697" t="s">
        <v>7842</v>
      </c>
      <c r="F17697" t="s">
        <v>7686</v>
      </c>
      <c r="G17697">
        <v>21</v>
      </c>
      <c r="H17697" s="4" t="str">
        <f t="shared" si="552"/>
        <v>J181.C21</v>
      </c>
      <c r="I17697" s="4" t="str">
        <f t="shared" si="553"/>
        <v>CUB_CK100+</v>
      </c>
    </row>
    <row r="17698" spans="1:9">
      <c r="A17698" t="s">
        <v>261</v>
      </c>
      <c r="B17698" t="s">
        <v>8259</v>
      </c>
      <c r="C17698" t="s">
        <v>8268</v>
      </c>
      <c r="D17698">
        <v>21</v>
      </c>
      <c r="F17698" t="s">
        <v>7687</v>
      </c>
      <c r="G17698">
        <v>21</v>
      </c>
      <c r="H17698" s="4" t="str">
        <f t="shared" si="552"/>
        <v>J181.D21</v>
      </c>
      <c r="I17698" s="4">
        <f t="shared" si="553"/>
        <v>0</v>
      </c>
    </row>
    <row r="17699" spans="1:9">
      <c r="A17699" t="s">
        <v>261</v>
      </c>
      <c r="B17699" t="s">
        <v>8259</v>
      </c>
      <c r="C17699" t="s">
        <v>8268</v>
      </c>
      <c r="D17699">
        <v>21</v>
      </c>
      <c r="E17699" t="s">
        <v>7843</v>
      </c>
      <c r="F17699" t="s">
        <v>7688</v>
      </c>
      <c r="G17699">
        <v>21</v>
      </c>
      <c r="H17699" s="4" t="str">
        <f t="shared" si="552"/>
        <v>J181.A21</v>
      </c>
      <c r="I17699" s="4" t="str">
        <f t="shared" si="553"/>
        <v>CUB_RYCK</v>
      </c>
    </row>
    <row r="17700" spans="1:9">
      <c r="A17700" t="s">
        <v>261</v>
      </c>
      <c r="B17700" t="s">
        <v>8259</v>
      </c>
      <c r="C17700" t="s">
        <v>8268</v>
      </c>
      <c r="D17700">
        <v>21</v>
      </c>
      <c r="E17700" t="s">
        <v>169</v>
      </c>
      <c r="F17700" t="s">
        <v>7685</v>
      </c>
      <c r="G17700">
        <v>21</v>
      </c>
      <c r="H17700" s="4" t="str">
        <f t="shared" si="552"/>
        <v>J181.B21</v>
      </c>
      <c r="I17700" s="4" t="str">
        <f t="shared" si="553"/>
        <v>DGND</v>
      </c>
    </row>
    <row r="17701" spans="1:9">
      <c r="A17701" t="s">
        <v>261</v>
      </c>
      <c r="B17701" t="s">
        <v>8259</v>
      </c>
      <c r="C17701" t="s">
        <v>8268</v>
      </c>
      <c r="D17701">
        <v>22</v>
      </c>
      <c r="F17701" t="s">
        <v>7690</v>
      </c>
      <c r="G17701">
        <v>22</v>
      </c>
      <c r="H17701" s="4" t="str">
        <f t="shared" si="552"/>
        <v>J181.D22</v>
      </c>
      <c r="I17701" s="4">
        <f t="shared" si="553"/>
        <v>0</v>
      </c>
    </row>
    <row r="17702" spans="1:9">
      <c r="A17702" t="s">
        <v>261</v>
      </c>
      <c r="B17702" t="s">
        <v>8259</v>
      </c>
      <c r="C17702" t="s">
        <v>8268</v>
      </c>
      <c r="D17702">
        <v>22</v>
      </c>
      <c r="E17702" t="s">
        <v>7844</v>
      </c>
      <c r="F17702" t="s">
        <v>7691</v>
      </c>
      <c r="G17702">
        <v>22</v>
      </c>
      <c r="H17702" s="4" t="str">
        <f t="shared" si="552"/>
        <v>J181.C22</v>
      </c>
      <c r="I17702" s="4" t="str">
        <f t="shared" si="553"/>
        <v>CUB_CK100-</v>
      </c>
    </row>
    <row r="17703" spans="1:9">
      <c r="A17703" t="s">
        <v>261</v>
      </c>
      <c r="B17703" t="s">
        <v>8259</v>
      </c>
      <c r="C17703" t="s">
        <v>8268</v>
      </c>
      <c r="D17703">
        <v>22</v>
      </c>
      <c r="E17703" t="s">
        <v>7845</v>
      </c>
      <c r="F17703" t="s">
        <v>7689</v>
      </c>
      <c r="G17703">
        <v>22</v>
      </c>
      <c r="H17703" s="4" t="str">
        <f t="shared" si="552"/>
        <v>J181.A22</v>
      </c>
      <c r="I17703" s="4" t="str">
        <f t="shared" si="553"/>
        <v>CUB_RYSL</v>
      </c>
    </row>
    <row r="17704" spans="1:9">
      <c r="A17704" t="s">
        <v>261</v>
      </c>
      <c r="B17704" t="s">
        <v>8259</v>
      </c>
      <c r="C17704" t="s">
        <v>8268</v>
      </c>
      <c r="D17704">
        <v>22</v>
      </c>
      <c r="E17704" t="s">
        <v>169</v>
      </c>
      <c r="F17704" t="s">
        <v>7692</v>
      </c>
      <c r="G17704">
        <v>22</v>
      </c>
      <c r="H17704" s="4" t="str">
        <f t="shared" si="552"/>
        <v>J181.B22</v>
      </c>
      <c r="I17704" s="4" t="str">
        <f t="shared" si="553"/>
        <v>DGND</v>
      </c>
    </row>
    <row r="17705" spans="1:9">
      <c r="A17705" t="s">
        <v>261</v>
      </c>
      <c r="B17705" t="s">
        <v>8259</v>
      </c>
      <c r="C17705" t="s">
        <v>8268</v>
      </c>
      <c r="D17705">
        <v>23</v>
      </c>
      <c r="E17705" t="s">
        <v>169</v>
      </c>
      <c r="F17705" t="s">
        <v>7693</v>
      </c>
      <c r="G17705">
        <v>23</v>
      </c>
      <c r="H17705" s="4" t="str">
        <f t="shared" si="552"/>
        <v>J181.C23</v>
      </c>
      <c r="I17705" s="4" t="str">
        <f t="shared" si="553"/>
        <v>DGND</v>
      </c>
    </row>
    <row r="17706" spans="1:9">
      <c r="A17706" t="s">
        <v>261</v>
      </c>
      <c r="B17706" t="s">
        <v>8259</v>
      </c>
      <c r="C17706" t="s">
        <v>8268</v>
      </c>
      <c r="D17706">
        <v>23</v>
      </c>
      <c r="E17706" t="s">
        <v>7846</v>
      </c>
      <c r="F17706" t="s">
        <v>7696</v>
      </c>
      <c r="G17706">
        <v>23</v>
      </c>
      <c r="H17706" s="4" t="str">
        <f t="shared" si="552"/>
        <v>J181.B23</v>
      </c>
      <c r="I17706" s="4" t="str">
        <f t="shared" si="553"/>
        <v>CUB_TDRIO</v>
      </c>
    </row>
    <row r="17707" spans="1:9">
      <c r="A17707" t="s">
        <v>261</v>
      </c>
      <c r="B17707" t="s">
        <v>8259</v>
      </c>
      <c r="C17707" t="s">
        <v>8268</v>
      </c>
      <c r="D17707">
        <v>23</v>
      </c>
      <c r="F17707" t="s">
        <v>7694</v>
      </c>
      <c r="G17707">
        <v>23</v>
      </c>
      <c r="H17707" s="4" t="str">
        <f t="shared" si="552"/>
        <v>J181.D23</v>
      </c>
      <c r="I17707" s="4">
        <f t="shared" si="553"/>
        <v>0</v>
      </c>
    </row>
    <row r="17708" spans="1:9">
      <c r="A17708" t="s">
        <v>261</v>
      </c>
      <c r="B17708" t="s">
        <v>8259</v>
      </c>
      <c r="C17708" t="s">
        <v>8268</v>
      </c>
      <c r="D17708">
        <v>23</v>
      </c>
      <c r="E17708" t="s">
        <v>169</v>
      </c>
      <c r="F17708" t="s">
        <v>7695</v>
      </c>
      <c r="G17708">
        <v>23</v>
      </c>
      <c r="H17708" s="4" t="str">
        <f t="shared" si="552"/>
        <v>J181.A23</v>
      </c>
      <c r="I17708" s="4" t="str">
        <f t="shared" si="553"/>
        <v>DGND</v>
      </c>
    </row>
    <row r="17709" spans="1:9">
      <c r="A17709" t="s">
        <v>261</v>
      </c>
      <c r="B17709" t="s">
        <v>8259</v>
      </c>
      <c r="C17709" t="s">
        <v>8268</v>
      </c>
      <c r="D17709">
        <v>24</v>
      </c>
      <c r="F17709" t="s">
        <v>7698</v>
      </c>
      <c r="G17709">
        <v>24</v>
      </c>
      <c r="H17709" s="4" t="str">
        <f t="shared" si="552"/>
        <v>J181.D24</v>
      </c>
      <c r="I17709" s="4">
        <f t="shared" si="553"/>
        <v>0</v>
      </c>
    </row>
    <row r="17710" spans="1:9">
      <c r="A17710" t="s">
        <v>261</v>
      </c>
      <c r="B17710" t="s">
        <v>8259</v>
      </c>
      <c r="C17710" t="s">
        <v>8268</v>
      </c>
      <c r="D17710">
        <v>24</v>
      </c>
      <c r="E17710" t="s">
        <v>7848</v>
      </c>
      <c r="F17710" t="s">
        <v>7699</v>
      </c>
      <c r="G17710">
        <v>24</v>
      </c>
      <c r="H17710" s="4" t="str">
        <f t="shared" si="552"/>
        <v>J181.A24</v>
      </c>
      <c r="I17710" s="4" t="str">
        <f t="shared" si="553"/>
        <v>CUB_RYDO</v>
      </c>
    </row>
    <row r="17711" spans="1:9">
      <c r="A17711" t="s">
        <v>261</v>
      </c>
      <c r="B17711" t="s">
        <v>8259</v>
      </c>
      <c r="C17711" t="s">
        <v>8268</v>
      </c>
      <c r="D17711">
        <v>24</v>
      </c>
      <c r="E17711" t="s">
        <v>7847</v>
      </c>
      <c r="F17711" t="s">
        <v>7697</v>
      </c>
      <c r="G17711">
        <v>24</v>
      </c>
      <c r="H17711" s="4" t="str">
        <f t="shared" si="552"/>
        <v>J181.C24</v>
      </c>
      <c r="I17711" s="4" t="str">
        <f t="shared" si="553"/>
        <v>CUB_RYDIN</v>
      </c>
    </row>
    <row r="17712" spans="1:9">
      <c r="A17712" t="s">
        <v>261</v>
      </c>
      <c r="B17712" t="s">
        <v>8259</v>
      </c>
      <c r="C17712" t="s">
        <v>8268</v>
      </c>
      <c r="D17712">
        <v>24</v>
      </c>
      <c r="E17712" t="s">
        <v>169</v>
      </c>
      <c r="F17712" t="s">
        <v>7700</v>
      </c>
      <c r="G17712">
        <v>24</v>
      </c>
      <c r="H17712" s="4" t="str">
        <f t="shared" si="552"/>
        <v>J181.B24</v>
      </c>
      <c r="I17712" s="4" t="str">
        <f t="shared" si="553"/>
        <v>DGND</v>
      </c>
    </row>
    <row r="17713" spans="1:9">
      <c r="A17713" t="s">
        <v>261</v>
      </c>
      <c r="B17713" t="s">
        <v>8259</v>
      </c>
      <c r="C17713" t="s">
        <v>8269</v>
      </c>
      <c r="D17713">
        <v>1</v>
      </c>
      <c r="E17713" t="s">
        <v>1314</v>
      </c>
      <c r="F17713">
        <v>1</v>
      </c>
      <c r="G17713">
        <v>1</v>
      </c>
      <c r="H17713" s="4" t="str">
        <f t="shared" si="552"/>
        <v>RB3.1</v>
      </c>
      <c r="I17713" s="4" t="str">
        <f t="shared" si="553"/>
        <v>EEST</v>
      </c>
    </row>
    <row r="17714" spans="1:9">
      <c r="A17714" t="s">
        <v>261</v>
      </c>
      <c r="B17714" t="s">
        <v>8259</v>
      </c>
      <c r="C17714" t="s">
        <v>8269</v>
      </c>
      <c r="D17714">
        <v>2</v>
      </c>
      <c r="E17714" t="s">
        <v>865</v>
      </c>
      <c r="F17714">
        <v>2</v>
      </c>
      <c r="G17714">
        <v>2</v>
      </c>
      <c r="H17714" s="4" t="str">
        <f t="shared" si="552"/>
        <v>RB3.2</v>
      </c>
      <c r="I17714" s="4" t="str">
        <f t="shared" si="553"/>
        <v>VP5</v>
      </c>
    </row>
    <row r="17715" spans="1:9">
      <c r="A17715" t="s">
        <v>261</v>
      </c>
      <c r="B17715" t="s">
        <v>8259</v>
      </c>
      <c r="C17715" t="s">
        <v>8270</v>
      </c>
      <c r="D17715">
        <v>1</v>
      </c>
      <c r="E17715" t="s">
        <v>1315</v>
      </c>
      <c r="F17715">
        <v>1</v>
      </c>
      <c r="G17715">
        <v>1</v>
      </c>
      <c r="H17715" s="4" t="str">
        <f t="shared" si="552"/>
        <v>RB4.1</v>
      </c>
      <c r="I17715" s="4" t="str">
        <f t="shared" si="553"/>
        <v>EERC</v>
      </c>
    </row>
    <row r="17716" spans="1:9">
      <c r="A17716" t="s">
        <v>261</v>
      </c>
      <c r="B17716" t="s">
        <v>8259</v>
      </c>
      <c r="C17716" t="s">
        <v>8270</v>
      </c>
      <c r="D17716">
        <v>2</v>
      </c>
      <c r="E17716" t="s">
        <v>865</v>
      </c>
      <c r="F17716">
        <v>2</v>
      </c>
      <c r="G17716">
        <v>2</v>
      </c>
      <c r="H17716" s="4" t="str">
        <f t="shared" si="552"/>
        <v>RB4.2</v>
      </c>
      <c r="I17716" s="4" t="str">
        <f t="shared" si="553"/>
        <v>VP5</v>
      </c>
    </row>
    <row r="17717" spans="1:9">
      <c r="A17717" t="s">
        <v>261</v>
      </c>
      <c r="B17717" t="s">
        <v>8259</v>
      </c>
      <c r="C17717" t="s">
        <v>8271</v>
      </c>
      <c r="D17717">
        <v>1</v>
      </c>
      <c r="E17717" t="s">
        <v>1313</v>
      </c>
      <c r="F17717">
        <v>1</v>
      </c>
      <c r="G17717">
        <v>1</v>
      </c>
      <c r="H17717" s="4" t="str">
        <f t="shared" si="552"/>
        <v>RB100.1</v>
      </c>
      <c r="I17717" s="4" t="str">
        <f t="shared" si="553"/>
        <v>VP5B_EN</v>
      </c>
    </row>
    <row r="17718" spans="1:9">
      <c r="A17718" t="s">
        <v>261</v>
      </c>
      <c r="B17718" t="s">
        <v>8259</v>
      </c>
      <c r="C17718" t="s">
        <v>8271</v>
      </c>
      <c r="D17718">
        <v>2</v>
      </c>
      <c r="E17718" t="s">
        <v>169</v>
      </c>
      <c r="F17718">
        <v>2</v>
      </c>
      <c r="G17718">
        <v>2</v>
      </c>
      <c r="H17718" s="4" t="str">
        <f t="shared" si="552"/>
        <v>RB100.2</v>
      </c>
      <c r="I17718" s="4" t="str">
        <f t="shared" si="553"/>
        <v>DGND</v>
      </c>
    </row>
    <row r="17719" spans="1:9">
      <c r="A17719" t="s">
        <v>261</v>
      </c>
      <c r="B17719" t="s">
        <v>8259</v>
      </c>
      <c r="C17719" t="s">
        <v>8272</v>
      </c>
      <c r="D17719" t="s">
        <v>7849</v>
      </c>
      <c r="E17719" t="s">
        <v>1306</v>
      </c>
      <c r="F17719">
        <v>1</v>
      </c>
      <c r="G17719" t="s">
        <v>7849</v>
      </c>
      <c r="H17719" s="4" t="str">
        <f t="shared" si="552"/>
        <v>UB1.1</v>
      </c>
      <c r="I17719" s="4" t="str">
        <f t="shared" si="553"/>
        <v>CUB_IDCE</v>
      </c>
    </row>
    <row r="17720" spans="1:9">
      <c r="A17720" t="s">
        <v>261</v>
      </c>
      <c r="B17720" t="s">
        <v>8259</v>
      </c>
      <c r="C17720" t="s">
        <v>8272</v>
      </c>
      <c r="D17720" t="s">
        <v>7850</v>
      </c>
      <c r="E17720" t="s">
        <v>1308</v>
      </c>
      <c r="F17720">
        <v>4</v>
      </c>
      <c r="G17720" t="s">
        <v>7850</v>
      </c>
      <c r="H17720" s="4" t="str">
        <f t="shared" si="552"/>
        <v>UB1.4</v>
      </c>
      <c r="I17720" s="4" t="str">
        <f t="shared" si="553"/>
        <v>CUB_IDDO</v>
      </c>
    </row>
    <row r="17721" spans="1:9">
      <c r="A17721" t="s">
        <v>261</v>
      </c>
      <c r="B17721" t="s">
        <v>8259</v>
      </c>
      <c r="C17721" t="s">
        <v>8272</v>
      </c>
      <c r="D17721" t="s">
        <v>7851</v>
      </c>
      <c r="E17721" t="s">
        <v>1305</v>
      </c>
      <c r="F17721">
        <v>3</v>
      </c>
      <c r="G17721" t="s">
        <v>7851</v>
      </c>
      <c r="H17721" s="4" t="str">
        <f t="shared" si="552"/>
        <v>UB1.3</v>
      </c>
      <c r="I17721" s="4" t="str">
        <f t="shared" si="553"/>
        <v>CUB_IDDI</v>
      </c>
    </row>
    <row r="17722" spans="1:9">
      <c r="A17722" t="s">
        <v>261</v>
      </c>
      <c r="B17722" t="s">
        <v>8259</v>
      </c>
      <c r="C17722" t="s">
        <v>8272</v>
      </c>
      <c r="D17722" t="s">
        <v>7665</v>
      </c>
      <c r="E17722" t="s">
        <v>169</v>
      </c>
      <c r="F17722">
        <v>5</v>
      </c>
      <c r="G17722" t="s">
        <v>7665</v>
      </c>
      <c r="H17722" s="4" t="str">
        <f t="shared" si="552"/>
        <v>UB1.5</v>
      </c>
      <c r="I17722" s="4" t="str">
        <f t="shared" si="553"/>
        <v>DGND</v>
      </c>
    </row>
    <row r="17723" spans="1:9">
      <c r="A17723" t="s">
        <v>261</v>
      </c>
      <c r="B17723" t="s">
        <v>8259</v>
      </c>
      <c r="C17723" t="s">
        <v>8272</v>
      </c>
      <c r="D17723" t="s">
        <v>7852</v>
      </c>
      <c r="E17723" t="s">
        <v>1315</v>
      </c>
      <c r="F17723">
        <v>6</v>
      </c>
      <c r="G17723" t="s">
        <v>7852</v>
      </c>
      <c r="H17723" s="4" t="str">
        <f t="shared" si="552"/>
        <v>UB1.6</v>
      </c>
      <c r="I17723" s="4" t="str">
        <f t="shared" si="553"/>
        <v>EERC</v>
      </c>
    </row>
    <row r="17724" spans="1:9">
      <c r="A17724" t="s">
        <v>261</v>
      </c>
      <c r="B17724" t="s">
        <v>8259</v>
      </c>
      <c r="C17724" t="s">
        <v>8272</v>
      </c>
      <c r="D17724" t="s">
        <v>7853</v>
      </c>
      <c r="E17724" t="s">
        <v>1307</v>
      </c>
      <c r="F17724">
        <v>2</v>
      </c>
      <c r="G17724" t="s">
        <v>7853</v>
      </c>
      <c r="H17724" s="4" t="str">
        <f t="shared" si="552"/>
        <v>UB1.2</v>
      </c>
      <c r="I17724" s="4" t="str">
        <f t="shared" si="553"/>
        <v>CUB_IDSK</v>
      </c>
    </row>
    <row r="17725" spans="1:9">
      <c r="A17725" t="s">
        <v>261</v>
      </c>
      <c r="B17725" t="s">
        <v>8259</v>
      </c>
      <c r="C17725" t="s">
        <v>8272</v>
      </c>
      <c r="D17725" t="s">
        <v>7854</v>
      </c>
      <c r="E17725" t="s">
        <v>1314</v>
      </c>
      <c r="F17725">
        <v>7</v>
      </c>
      <c r="G17725" t="s">
        <v>7854</v>
      </c>
      <c r="H17725" s="4" t="str">
        <f t="shared" si="552"/>
        <v>UB1.7</v>
      </c>
      <c r="I17725" s="4" t="str">
        <f t="shared" si="553"/>
        <v>EEST</v>
      </c>
    </row>
    <row r="17726" spans="1:9">
      <c r="A17726" t="s">
        <v>261</v>
      </c>
      <c r="B17726" t="s">
        <v>8259</v>
      </c>
      <c r="C17726" t="s">
        <v>8272</v>
      </c>
      <c r="D17726" t="s">
        <v>1316</v>
      </c>
      <c r="E17726" t="s">
        <v>865</v>
      </c>
      <c r="F17726">
        <v>8</v>
      </c>
      <c r="G17726" t="s">
        <v>1316</v>
      </c>
      <c r="H17726" s="4" t="str">
        <f t="shared" si="552"/>
        <v>UB1.8</v>
      </c>
      <c r="I17726" s="4" t="str">
        <f t="shared" si="553"/>
        <v>VP5</v>
      </c>
    </row>
    <row r="17727" spans="1:9">
      <c r="A17727" t="s">
        <v>261</v>
      </c>
      <c r="B17727" t="s">
        <v>8273</v>
      </c>
      <c r="C17727" t="s">
        <v>1317</v>
      </c>
      <c r="D17727">
        <v>1</v>
      </c>
      <c r="E17727" t="s">
        <v>1317</v>
      </c>
      <c r="F17727">
        <v>1</v>
      </c>
      <c r="G17727">
        <v>1</v>
      </c>
      <c r="H17727" s="4" t="str">
        <f t="shared" si="552"/>
        <v>CTO_DGS08.1</v>
      </c>
      <c r="I17727" s="4" t="str">
        <f t="shared" si="553"/>
        <v>CTO_DGS08</v>
      </c>
    </row>
    <row r="17728" spans="1:9">
      <c r="A17728" t="s">
        <v>261</v>
      </c>
      <c r="B17728" t="s">
        <v>8273</v>
      </c>
      <c r="C17728" t="s">
        <v>1317</v>
      </c>
      <c r="D17728">
        <v>2</v>
      </c>
      <c r="E17728" t="s">
        <v>190</v>
      </c>
      <c r="F17728">
        <v>2</v>
      </c>
      <c r="G17728">
        <v>2</v>
      </c>
      <c r="H17728" s="4" t="str">
        <f t="shared" si="552"/>
        <v>CTO_DGS08.2</v>
      </c>
      <c r="I17728" s="4" t="str">
        <f t="shared" si="553"/>
        <v>AGND</v>
      </c>
    </row>
    <row r="17729" spans="1:9">
      <c r="A17729" t="s">
        <v>261</v>
      </c>
      <c r="B17729" t="s">
        <v>8273</v>
      </c>
      <c r="C17729" t="s">
        <v>1318</v>
      </c>
      <c r="D17729">
        <v>1</v>
      </c>
      <c r="E17729" t="s">
        <v>1318</v>
      </c>
      <c r="F17729">
        <v>1</v>
      </c>
      <c r="G17729">
        <v>1</v>
      </c>
      <c r="H17729" s="4" t="str">
        <f t="shared" si="552"/>
        <v>CTO_DGS09.1</v>
      </c>
      <c r="I17729" s="4" t="str">
        <f t="shared" si="553"/>
        <v>CTO_DGS09</v>
      </c>
    </row>
    <row r="17730" spans="1:9">
      <c r="A17730" t="s">
        <v>261</v>
      </c>
      <c r="B17730" t="s">
        <v>8273</v>
      </c>
      <c r="C17730" t="s">
        <v>1318</v>
      </c>
      <c r="D17730">
        <v>2</v>
      </c>
      <c r="E17730" t="s">
        <v>190</v>
      </c>
      <c r="F17730">
        <v>2</v>
      </c>
      <c r="G17730">
        <v>2</v>
      </c>
      <c r="H17730" s="4" t="str">
        <f t="shared" ref="H17730:H17793" si="554">CONCATENATE(C17730,".",F17730)</f>
        <v>CTO_DGS09.2</v>
      </c>
      <c r="I17730" s="4" t="str">
        <f t="shared" ref="I17730:I17793" si="555">E17730</f>
        <v>AGND</v>
      </c>
    </row>
    <row r="17731" spans="1:9">
      <c r="A17731" t="s">
        <v>261</v>
      </c>
      <c r="B17731" t="s">
        <v>8273</v>
      </c>
      <c r="C17731" t="s">
        <v>1319</v>
      </c>
      <c r="D17731">
        <v>1</v>
      </c>
      <c r="E17731" t="s">
        <v>1319</v>
      </c>
      <c r="F17731">
        <v>1</v>
      </c>
      <c r="G17731">
        <v>1</v>
      </c>
      <c r="H17731" s="4" t="str">
        <f t="shared" si="554"/>
        <v>CTO_DGS10.1</v>
      </c>
      <c r="I17731" s="4" t="str">
        <f t="shared" si="555"/>
        <v>CTO_DGS10</v>
      </c>
    </row>
    <row r="17732" spans="1:9">
      <c r="A17732" t="s">
        <v>261</v>
      </c>
      <c r="B17732" t="s">
        <v>8273</v>
      </c>
      <c r="C17732" t="s">
        <v>1319</v>
      </c>
      <c r="D17732">
        <v>2</v>
      </c>
      <c r="E17732" t="s">
        <v>190</v>
      </c>
      <c r="F17732">
        <v>2</v>
      </c>
      <c r="G17732">
        <v>2</v>
      </c>
      <c r="H17732" s="4" t="str">
        <f t="shared" si="554"/>
        <v>CTO_DGS10.2</v>
      </c>
      <c r="I17732" s="4" t="str">
        <f t="shared" si="555"/>
        <v>AGND</v>
      </c>
    </row>
    <row r="17733" spans="1:9">
      <c r="A17733" t="s">
        <v>261</v>
      </c>
      <c r="B17733" t="s">
        <v>8273</v>
      </c>
      <c r="C17733" t="s">
        <v>1320</v>
      </c>
      <c r="D17733">
        <v>1</v>
      </c>
      <c r="E17733" t="s">
        <v>1320</v>
      </c>
      <c r="F17733">
        <v>1</v>
      </c>
      <c r="G17733">
        <v>1</v>
      </c>
      <c r="H17733" s="4" t="str">
        <f t="shared" si="554"/>
        <v>CTO_DGS11.1</v>
      </c>
      <c r="I17733" s="4" t="str">
        <f t="shared" si="555"/>
        <v>CTO_DGS11</v>
      </c>
    </row>
    <row r="17734" spans="1:9">
      <c r="A17734" t="s">
        <v>261</v>
      </c>
      <c r="B17734" t="s">
        <v>8273</v>
      </c>
      <c r="C17734" t="s">
        <v>1320</v>
      </c>
      <c r="D17734">
        <v>2</v>
      </c>
      <c r="E17734" t="s">
        <v>190</v>
      </c>
      <c r="F17734">
        <v>2</v>
      </c>
      <c r="G17734">
        <v>2</v>
      </c>
      <c r="H17734" s="4" t="str">
        <f t="shared" si="554"/>
        <v>CTO_DGS11.2</v>
      </c>
      <c r="I17734" s="4" t="str">
        <f t="shared" si="555"/>
        <v>AGND</v>
      </c>
    </row>
    <row r="17735" spans="1:9">
      <c r="A17735" t="s">
        <v>261</v>
      </c>
      <c r="B17735" t="s">
        <v>8273</v>
      </c>
      <c r="C17735" t="s">
        <v>1321</v>
      </c>
      <c r="D17735">
        <v>1</v>
      </c>
      <c r="E17735" t="s">
        <v>1321</v>
      </c>
      <c r="F17735">
        <v>1</v>
      </c>
      <c r="G17735">
        <v>1</v>
      </c>
      <c r="H17735" s="4" t="str">
        <f t="shared" si="554"/>
        <v>CTO_DGS12.1</v>
      </c>
      <c r="I17735" s="4" t="str">
        <f t="shared" si="555"/>
        <v>CTO_DGS12</v>
      </c>
    </row>
    <row r="17736" spans="1:9">
      <c r="A17736" t="s">
        <v>261</v>
      </c>
      <c r="B17736" t="s">
        <v>8273</v>
      </c>
      <c r="C17736" t="s">
        <v>1321</v>
      </c>
      <c r="D17736">
        <v>2</v>
      </c>
      <c r="E17736" t="s">
        <v>190</v>
      </c>
      <c r="F17736">
        <v>2</v>
      </c>
      <c r="G17736">
        <v>2</v>
      </c>
      <c r="H17736" s="4" t="str">
        <f t="shared" si="554"/>
        <v>CTO_DGS12.2</v>
      </c>
      <c r="I17736" s="4" t="str">
        <f t="shared" si="555"/>
        <v>AGND</v>
      </c>
    </row>
    <row r="17737" spans="1:9">
      <c r="A17737" t="s">
        <v>261</v>
      </c>
      <c r="B17737" t="s">
        <v>8273</v>
      </c>
      <c r="C17737" t="s">
        <v>1322</v>
      </c>
      <c r="D17737">
        <v>1</v>
      </c>
      <c r="E17737" t="s">
        <v>1322</v>
      </c>
      <c r="F17737">
        <v>1</v>
      </c>
      <c r="G17737">
        <v>1</v>
      </c>
      <c r="H17737" s="4" t="str">
        <f t="shared" si="554"/>
        <v>CTO_DGS13.1</v>
      </c>
      <c r="I17737" s="4" t="str">
        <f t="shared" si="555"/>
        <v>CTO_DGS13</v>
      </c>
    </row>
    <row r="17738" spans="1:9">
      <c r="A17738" t="s">
        <v>261</v>
      </c>
      <c r="B17738" t="s">
        <v>8273</v>
      </c>
      <c r="C17738" t="s">
        <v>1322</v>
      </c>
      <c r="D17738">
        <v>2</v>
      </c>
      <c r="E17738" t="s">
        <v>190</v>
      </c>
      <c r="F17738">
        <v>2</v>
      </c>
      <c r="G17738">
        <v>2</v>
      </c>
      <c r="H17738" s="4" t="str">
        <f t="shared" si="554"/>
        <v>CTO_DGS13.2</v>
      </c>
      <c r="I17738" s="4" t="str">
        <f t="shared" si="555"/>
        <v>AGND</v>
      </c>
    </row>
    <row r="17739" spans="1:9">
      <c r="A17739" t="s">
        <v>261</v>
      </c>
      <c r="B17739" t="s">
        <v>8273</v>
      </c>
      <c r="C17739" t="s">
        <v>1323</v>
      </c>
      <c r="D17739">
        <v>1</v>
      </c>
      <c r="E17739" t="s">
        <v>1323</v>
      </c>
      <c r="F17739">
        <v>1</v>
      </c>
      <c r="G17739">
        <v>1</v>
      </c>
      <c r="H17739" s="4" t="str">
        <f t="shared" si="554"/>
        <v>CTO_DGS14.1</v>
      </c>
      <c r="I17739" s="4" t="str">
        <f t="shared" si="555"/>
        <v>CTO_DGS14</v>
      </c>
    </row>
    <row r="17740" spans="1:9">
      <c r="A17740" t="s">
        <v>261</v>
      </c>
      <c r="B17740" t="s">
        <v>8273</v>
      </c>
      <c r="C17740" t="s">
        <v>1323</v>
      </c>
      <c r="D17740">
        <v>2</v>
      </c>
      <c r="E17740" t="s">
        <v>190</v>
      </c>
      <c r="F17740">
        <v>2</v>
      </c>
      <c r="G17740">
        <v>2</v>
      </c>
      <c r="H17740" s="4" t="str">
        <f t="shared" si="554"/>
        <v>CTO_DGS14.2</v>
      </c>
      <c r="I17740" s="4" t="str">
        <f t="shared" si="555"/>
        <v>AGND</v>
      </c>
    </row>
    <row r="17741" spans="1:9">
      <c r="A17741" t="s">
        <v>261</v>
      </c>
      <c r="B17741" t="s">
        <v>8273</v>
      </c>
      <c r="C17741" t="s">
        <v>1324</v>
      </c>
      <c r="D17741">
        <v>1</v>
      </c>
      <c r="E17741" t="s">
        <v>1324</v>
      </c>
      <c r="F17741">
        <v>1</v>
      </c>
      <c r="G17741">
        <v>1</v>
      </c>
      <c r="H17741" s="4" t="str">
        <f t="shared" si="554"/>
        <v>CTO_DGS15.1</v>
      </c>
      <c r="I17741" s="4" t="str">
        <f t="shared" si="555"/>
        <v>CTO_DGS15</v>
      </c>
    </row>
    <row r="17742" spans="1:9">
      <c r="A17742" t="s">
        <v>261</v>
      </c>
      <c r="B17742" t="s">
        <v>8273</v>
      </c>
      <c r="C17742" t="s">
        <v>1324</v>
      </c>
      <c r="D17742">
        <v>2</v>
      </c>
      <c r="E17742" t="s">
        <v>190</v>
      </c>
      <c r="F17742">
        <v>2</v>
      </c>
      <c r="G17742">
        <v>2</v>
      </c>
      <c r="H17742" s="4" t="str">
        <f t="shared" si="554"/>
        <v>CTO_DGS15.2</v>
      </c>
      <c r="I17742" s="4" t="str">
        <f t="shared" si="555"/>
        <v>AGND</v>
      </c>
    </row>
    <row r="17743" spans="1:9">
      <c r="A17743" t="s">
        <v>261</v>
      </c>
      <c r="B17743" t="s">
        <v>8273</v>
      </c>
      <c r="C17743" t="s">
        <v>8274</v>
      </c>
      <c r="D17743">
        <v>1</v>
      </c>
      <c r="E17743" t="s">
        <v>7856</v>
      </c>
      <c r="F17743" t="s">
        <v>195</v>
      </c>
      <c r="G17743">
        <v>1</v>
      </c>
      <c r="H17743" s="4" t="str">
        <f t="shared" si="554"/>
        <v>J191.A1</v>
      </c>
      <c r="I17743" s="4" t="str">
        <f t="shared" si="555"/>
        <v>CTO_SENSE15</v>
      </c>
    </row>
    <row r="17744" spans="1:9">
      <c r="A17744" t="s">
        <v>261</v>
      </c>
      <c r="B17744" t="s">
        <v>8273</v>
      </c>
      <c r="C17744" t="s">
        <v>8274</v>
      </c>
      <c r="D17744">
        <v>1</v>
      </c>
      <c r="E17744" t="s">
        <v>190</v>
      </c>
      <c r="F17744" t="s">
        <v>246</v>
      </c>
      <c r="G17744">
        <v>1</v>
      </c>
      <c r="H17744" s="4" t="str">
        <f t="shared" si="554"/>
        <v>J191.C1</v>
      </c>
      <c r="I17744" s="4" t="str">
        <f t="shared" si="555"/>
        <v>AGND</v>
      </c>
    </row>
    <row r="17745" spans="1:9">
      <c r="A17745" t="s">
        <v>261</v>
      </c>
      <c r="B17745" t="s">
        <v>8273</v>
      </c>
      <c r="C17745" t="s">
        <v>8274</v>
      </c>
      <c r="D17745">
        <v>1</v>
      </c>
      <c r="E17745" t="s">
        <v>7855</v>
      </c>
      <c r="F17745" t="s">
        <v>213</v>
      </c>
      <c r="G17745">
        <v>1</v>
      </c>
      <c r="H17745" s="4" t="str">
        <f t="shared" si="554"/>
        <v>J191.B1</v>
      </c>
      <c r="I17745" s="4" t="str">
        <f t="shared" si="555"/>
        <v>CTO_FORCE15</v>
      </c>
    </row>
    <row r="17746" spans="1:9">
      <c r="A17746" t="s">
        <v>261</v>
      </c>
      <c r="B17746" t="s">
        <v>8273</v>
      </c>
      <c r="C17746" t="s">
        <v>8274</v>
      </c>
      <c r="D17746">
        <v>1</v>
      </c>
      <c r="F17746" t="s">
        <v>402</v>
      </c>
      <c r="G17746">
        <v>1</v>
      </c>
      <c r="H17746" s="4" t="str">
        <f t="shared" si="554"/>
        <v>J191.D1</v>
      </c>
      <c r="I17746" s="4">
        <f t="shared" si="555"/>
        <v>0</v>
      </c>
    </row>
    <row r="17747" spans="1:9">
      <c r="A17747" t="s">
        <v>261</v>
      </c>
      <c r="B17747" t="s">
        <v>8273</v>
      </c>
      <c r="C17747" t="s">
        <v>8274</v>
      </c>
      <c r="D17747">
        <v>2</v>
      </c>
      <c r="E17747" t="s">
        <v>1324</v>
      </c>
      <c r="F17747" t="s">
        <v>196</v>
      </c>
      <c r="G17747">
        <v>2</v>
      </c>
      <c r="H17747" s="4" t="str">
        <f t="shared" si="554"/>
        <v>J191.A2</v>
      </c>
      <c r="I17747" s="4" t="str">
        <f t="shared" si="555"/>
        <v>CTO_DGS15</v>
      </c>
    </row>
    <row r="17748" spans="1:9">
      <c r="A17748" t="s">
        <v>261</v>
      </c>
      <c r="B17748" t="s">
        <v>8273</v>
      </c>
      <c r="C17748" t="s">
        <v>8274</v>
      </c>
      <c r="D17748">
        <v>2</v>
      </c>
      <c r="E17748" t="s">
        <v>7857</v>
      </c>
      <c r="F17748" t="s">
        <v>10</v>
      </c>
      <c r="G17748">
        <v>2</v>
      </c>
      <c r="H17748" s="4" t="str">
        <f t="shared" si="554"/>
        <v>J191.C2</v>
      </c>
      <c r="I17748" s="4" t="str">
        <f t="shared" si="555"/>
        <v>CTO_CAP15</v>
      </c>
    </row>
    <row r="17749" spans="1:9">
      <c r="A17749" t="s">
        <v>261</v>
      </c>
      <c r="B17749" t="s">
        <v>8273</v>
      </c>
      <c r="C17749" t="s">
        <v>8274</v>
      </c>
      <c r="D17749">
        <v>2</v>
      </c>
      <c r="F17749" t="s">
        <v>362</v>
      </c>
      <c r="G17749">
        <v>2</v>
      </c>
      <c r="H17749" s="4" t="str">
        <f t="shared" si="554"/>
        <v>J191.D2</v>
      </c>
      <c r="I17749" s="4">
        <f t="shared" si="555"/>
        <v>0</v>
      </c>
    </row>
    <row r="17750" spans="1:9">
      <c r="A17750" t="s">
        <v>261</v>
      </c>
      <c r="B17750" t="s">
        <v>8273</v>
      </c>
      <c r="C17750" t="s">
        <v>8274</v>
      </c>
      <c r="D17750">
        <v>2</v>
      </c>
      <c r="E17750" t="s">
        <v>190</v>
      </c>
      <c r="F17750" t="s">
        <v>214</v>
      </c>
      <c r="G17750">
        <v>2</v>
      </c>
      <c r="H17750" s="4" t="str">
        <f t="shared" si="554"/>
        <v>J191.B2</v>
      </c>
      <c r="I17750" s="4" t="str">
        <f t="shared" si="555"/>
        <v>AGND</v>
      </c>
    </row>
    <row r="17751" spans="1:9">
      <c r="A17751" t="s">
        <v>261</v>
      </c>
      <c r="B17751" t="s">
        <v>8273</v>
      </c>
      <c r="C17751" t="s">
        <v>8274</v>
      </c>
      <c r="D17751">
        <v>3</v>
      </c>
      <c r="E17751" t="s">
        <v>7859</v>
      </c>
      <c r="F17751" t="s">
        <v>197</v>
      </c>
      <c r="G17751">
        <v>3</v>
      </c>
      <c r="H17751" s="4" t="str">
        <f t="shared" si="554"/>
        <v>J191.A3</v>
      </c>
      <c r="I17751" s="4" t="str">
        <f t="shared" si="555"/>
        <v>CTO_VREFB15</v>
      </c>
    </row>
    <row r="17752" spans="1:9">
      <c r="A17752" t="s">
        <v>261</v>
      </c>
      <c r="B17752" t="s">
        <v>8273</v>
      </c>
      <c r="C17752" t="s">
        <v>8274</v>
      </c>
      <c r="D17752">
        <v>3</v>
      </c>
      <c r="F17752" t="s">
        <v>7663</v>
      </c>
      <c r="G17752">
        <v>3</v>
      </c>
      <c r="H17752" s="4" t="str">
        <f t="shared" si="554"/>
        <v>J191.D3</v>
      </c>
      <c r="I17752" s="4">
        <f t="shared" si="555"/>
        <v>0</v>
      </c>
    </row>
    <row r="17753" spans="1:9">
      <c r="A17753" t="s">
        <v>261</v>
      </c>
      <c r="B17753" t="s">
        <v>8273</v>
      </c>
      <c r="C17753" t="s">
        <v>8274</v>
      </c>
      <c r="D17753">
        <v>3</v>
      </c>
      <c r="E17753" t="s">
        <v>7858</v>
      </c>
      <c r="F17753" t="s">
        <v>215</v>
      </c>
      <c r="G17753">
        <v>3</v>
      </c>
      <c r="H17753" s="4" t="str">
        <f t="shared" si="554"/>
        <v>J191.B3</v>
      </c>
      <c r="I17753" s="4" t="str">
        <f t="shared" si="555"/>
        <v>CTO_VREFA15</v>
      </c>
    </row>
    <row r="17754" spans="1:9">
      <c r="A17754" t="s">
        <v>261</v>
      </c>
      <c r="B17754" t="s">
        <v>8273</v>
      </c>
      <c r="C17754" t="s">
        <v>8274</v>
      </c>
      <c r="D17754">
        <v>3</v>
      </c>
      <c r="E17754" t="s">
        <v>190</v>
      </c>
      <c r="F17754" t="s">
        <v>9</v>
      </c>
      <c r="G17754">
        <v>3</v>
      </c>
      <c r="H17754" s="4" t="str">
        <f t="shared" si="554"/>
        <v>J191.C3</v>
      </c>
      <c r="I17754" s="4" t="str">
        <f t="shared" si="555"/>
        <v>AGND</v>
      </c>
    </row>
    <row r="17755" spans="1:9">
      <c r="A17755" t="s">
        <v>261</v>
      </c>
      <c r="B17755" t="s">
        <v>8273</v>
      </c>
      <c r="C17755" t="s">
        <v>8274</v>
      </c>
      <c r="D17755">
        <v>4</v>
      </c>
      <c r="E17755" t="s">
        <v>190</v>
      </c>
      <c r="F17755" t="s">
        <v>247</v>
      </c>
      <c r="G17755">
        <v>4</v>
      </c>
      <c r="H17755" s="4" t="str">
        <f t="shared" si="554"/>
        <v>J191.C4</v>
      </c>
      <c r="I17755" s="4" t="str">
        <f t="shared" si="555"/>
        <v>AGND</v>
      </c>
    </row>
    <row r="17756" spans="1:9">
      <c r="A17756" t="s">
        <v>261</v>
      </c>
      <c r="B17756" t="s">
        <v>8273</v>
      </c>
      <c r="C17756" t="s">
        <v>8274</v>
      </c>
      <c r="D17756">
        <v>4</v>
      </c>
      <c r="F17756" t="s">
        <v>364</v>
      </c>
      <c r="G17756">
        <v>4</v>
      </c>
      <c r="H17756" s="4" t="str">
        <f t="shared" si="554"/>
        <v>J191.D4</v>
      </c>
      <c r="I17756" s="4">
        <f t="shared" si="555"/>
        <v>0</v>
      </c>
    </row>
    <row r="17757" spans="1:9">
      <c r="A17757" t="s">
        <v>261</v>
      </c>
      <c r="B17757" t="s">
        <v>8273</v>
      </c>
      <c r="C17757" t="s">
        <v>8274</v>
      </c>
      <c r="D17757">
        <v>4</v>
      </c>
      <c r="E17757" t="s">
        <v>7860</v>
      </c>
      <c r="F17757" t="s">
        <v>216</v>
      </c>
      <c r="G17757">
        <v>4</v>
      </c>
      <c r="H17757" s="4" t="str">
        <f t="shared" si="554"/>
        <v>J191.B4</v>
      </c>
      <c r="I17757" s="4" t="str">
        <f t="shared" si="555"/>
        <v>CTO_FORCE14</v>
      </c>
    </row>
    <row r="17758" spans="1:9">
      <c r="A17758" t="s">
        <v>261</v>
      </c>
      <c r="B17758" t="s">
        <v>8273</v>
      </c>
      <c r="C17758" t="s">
        <v>8274</v>
      </c>
      <c r="D17758">
        <v>4</v>
      </c>
      <c r="E17758" t="s">
        <v>7861</v>
      </c>
      <c r="F17758" t="s">
        <v>11</v>
      </c>
      <c r="G17758">
        <v>4</v>
      </c>
      <c r="H17758" s="4" t="str">
        <f t="shared" si="554"/>
        <v>J191.A4</v>
      </c>
      <c r="I17758" s="4" t="str">
        <f t="shared" si="555"/>
        <v>CTO_SENSE14</v>
      </c>
    </row>
    <row r="17759" spans="1:9">
      <c r="A17759" t="s">
        <v>261</v>
      </c>
      <c r="B17759" t="s">
        <v>8273</v>
      </c>
      <c r="C17759" t="s">
        <v>8274</v>
      </c>
      <c r="D17759">
        <v>5</v>
      </c>
      <c r="F17759" t="s">
        <v>404</v>
      </c>
      <c r="G17759">
        <v>5</v>
      </c>
      <c r="H17759" s="4" t="str">
        <f t="shared" si="554"/>
        <v>J191.D5</v>
      </c>
      <c r="I17759" s="4">
        <f t="shared" si="555"/>
        <v>0</v>
      </c>
    </row>
    <row r="17760" spans="1:9">
      <c r="A17760" t="s">
        <v>261</v>
      </c>
      <c r="B17760" t="s">
        <v>8273</v>
      </c>
      <c r="C17760" t="s">
        <v>8274</v>
      </c>
      <c r="D17760">
        <v>5</v>
      </c>
      <c r="E17760" t="s">
        <v>190</v>
      </c>
      <c r="F17760" t="s">
        <v>13</v>
      </c>
      <c r="G17760">
        <v>5</v>
      </c>
      <c r="H17760" s="4" t="str">
        <f t="shared" si="554"/>
        <v>J191.B5</v>
      </c>
      <c r="I17760" s="4" t="str">
        <f t="shared" si="555"/>
        <v>AGND</v>
      </c>
    </row>
    <row r="17761" spans="1:9">
      <c r="A17761" t="s">
        <v>261</v>
      </c>
      <c r="B17761" t="s">
        <v>8273</v>
      </c>
      <c r="C17761" t="s">
        <v>8274</v>
      </c>
      <c r="D17761">
        <v>5</v>
      </c>
      <c r="E17761" t="s">
        <v>7862</v>
      </c>
      <c r="F17761" t="s">
        <v>12</v>
      </c>
      <c r="G17761">
        <v>5</v>
      </c>
      <c r="H17761" s="4" t="str">
        <f t="shared" si="554"/>
        <v>J191.C5</v>
      </c>
      <c r="I17761" s="4" t="str">
        <f t="shared" si="555"/>
        <v>CTO_CAP14</v>
      </c>
    </row>
    <row r="17762" spans="1:9">
      <c r="A17762" t="s">
        <v>261</v>
      </c>
      <c r="B17762" t="s">
        <v>8273</v>
      </c>
      <c r="C17762" t="s">
        <v>8274</v>
      </c>
      <c r="D17762">
        <v>5</v>
      </c>
      <c r="E17762" t="s">
        <v>1323</v>
      </c>
      <c r="F17762" t="s">
        <v>198</v>
      </c>
      <c r="G17762">
        <v>5</v>
      </c>
      <c r="H17762" s="4" t="str">
        <f t="shared" si="554"/>
        <v>J191.A5</v>
      </c>
      <c r="I17762" s="4" t="str">
        <f t="shared" si="555"/>
        <v>CTO_DGS14</v>
      </c>
    </row>
    <row r="17763" spans="1:9">
      <c r="A17763" t="s">
        <v>261</v>
      </c>
      <c r="B17763" t="s">
        <v>8273</v>
      </c>
      <c r="C17763" t="s">
        <v>8274</v>
      </c>
      <c r="D17763">
        <v>6</v>
      </c>
      <c r="F17763" t="s">
        <v>434</v>
      </c>
      <c r="G17763">
        <v>6</v>
      </c>
      <c r="H17763" s="4" t="str">
        <f t="shared" si="554"/>
        <v>J191.D6</v>
      </c>
      <c r="I17763" s="4">
        <f t="shared" si="555"/>
        <v>0</v>
      </c>
    </row>
    <row r="17764" spans="1:9">
      <c r="A17764" t="s">
        <v>261</v>
      </c>
      <c r="B17764" t="s">
        <v>8273</v>
      </c>
      <c r="C17764" t="s">
        <v>8274</v>
      </c>
      <c r="D17764">
        <v>6</v>
      </c>
      <c r="E17764" t="s">
        <v>190</v>
      </c>
      <c r="F17764" t="s">
        <v>248</v>
      </c>
      <c r="G17764">
        <v>6</v>
      </c>
      <c r="H17764" s="4" t="str">
        <f t="shared" si="554"/>
        <v>J191.C6</v>
      </c>
      <c r="I17764" s="4" t="str">
        <f t="shared" si="555"/>
        <v>AGND</v>
      </c>
    </row>
    <row r="17765" spans="1:9">
      <c r="A17765" t="s">
        <v>261</v>
      </c>
      <c r="B17765" t="s">
        <v>8273</v>
      </c>
      <c r="C17765" t="s">
        <v>8274</v>
      </c>
      <c r="D17765">
        <v>6</v>
      </c>
      <c r="E17765" t="s">
        <v>7864</v>
      </c>
      <c r="F17765" t="s">
        <v>217</v>
      </c>
      <c r="G17765">
        <v>6</v>
      </c>
      <c r="H17765" s="4" t="str">
        <f t="shared" si="554"/>
        <v>J191.B6</v>
      </c>
      <c r="I17765" s="4" t="str">
        <f t="shared" si="555"/>
        <v>CTO_VREFA14</v>
      </c>
    </row>
    <row r="17766" spans="1:9">
      <c r="A17766" t="s">
        <v>261</v>
      </c>
      <c r="B17766" t="s">
        <v>8273</v>
      </c>
      <c r="C17766" t="s">
        <v>8274</v>
      </c>
      <c r="D17766">
        <v>6</v>
      </c>
      <c r="E17766" t="s">
        <v>7863</v>
      </c>
      <c r="F17766" t="s">
        <v>199</v>
      </c>
      <c r="G17766">
        <v>6</v>
      </c>
      <c r="H17766" s="4" t="str">
        <f t="shared" si="554"/>
        <v>J191.A6</v>
      </c>
      <c r="I17766" s="4" t="str">
        <f t="shared" si="555"/>
        <v>CTO_VREFB14</v>
      </c>
    </row>
    <row r="17767" spans="1:9">
      <c r="A17767" t="s">
        <v>261</v>
      </c>
      <c r="B17767" t="s">
        <v>8273</v>
      </c>
      <c r="C17767" t="s">
        <v>8274</v>
      </c>
      <c r="D17767">
        <v>7</v>
      </c>
      <c r="E17767" t="s">
        <v>190</v>
      </c>
      <c r="F17767" t="s">
        <v>249</v>
      </c>
      <c r="G17767">
        <v>7</v>
      </c>
      <c r="H17767" s="4" t="str">
        <f t="shared" si="554"/>
        <v>J191.C7</v>
      </c>
      <c r="I17767" s="4" t="str">
        <f t="shared" si="555"/>
        <v>AGND</v>
      </c>
    </row>
    <row r="17768" spans="1:9">
      <c r="A17768" t="s">
        <v>261</v>
      </c>
      <c r="B17768" t="s">
        <v>8273</v>
      </c>
      <c r="C17768" t="s">
        <v>8274</v>
      </c>
      <c r="D17768">
        <v>7</v>
      </c>
      <c r="E17768" t="s">
        <v>7866</v>
      </c>
      <c r="F17768" t="s">
        <v>218</v>
      </c>
      <c r="G17768">
        <v>7</v>
      </c>
      <c r="H17768" s="4" t="str">
        <f t="shared" si="554"/>
        <v>J191.B7</v>
      </c>
      <c r="I17768" s="4" t="str">
        <f t="shared" si="555"/>
        <v>CTO_FORCE13</v>
      </c>
    </row>
    <row r="17769" spans="1:9">
      <c r="A17769" t="s">
        <v>261</v>
      </c>
      <c r="B17769" t="s">
        <v>8273</v>
      </c>
      <c r="C17769" t="s">
        <v>8274</v>
      </c>
      <c r="D17769">
        <v>7</v>
      </c>
      <c r="F17769" t="s">
        <v>435</v>
      </c>
      <c r="G17769">
        <v>7</v>
      </c>
      <c r="H17769" s="4" t="str">
        <f t="shared" si="554"/>
        <v>J191.D7</v>
      </c>
      <c r="I17769" s="4">
        <f t="shared" si="555"/>
        <v>0</v>
      </c>
    </row>
    <row r="17770" spans="1:9">
      <c r="A17770" t="s">
        <v>261</v>
      </c>
      <c r="B17770" t="s">
        <v>8273</v>
      </c>
      <c r="C17770" t="s">
        <v>8274</v>
      </c>
      <c r="D17770">
        <v>7</v>
      </c>
      <c r="E17770" t="s">
        <v>7865</v>
      </c>
      <c r="F17770" t="s">
        <v>200</v>
      </c>
      <c r="G17770">
        <v>7</v>
      </c>
      <c r="H17770" s="4" t="str">
        <f t="shared" si="554"/>
        <v>J191.A7</v>
      </c>
      <c r="I17770" s="4" t="str">
        <f t="shared" si="555"/>
        <v>CTO_SENSE13</v>
      </c>
    </row>
    <row r="17771" spans="1:9">
      <c r="A17771" t="s">
        <v>261</v>
      </c>
      <c r="B17771" t="s">
        <v>8273</v>
      </c>
      <c r="C17771" t="s">
        <v>8274</v>
      </c>
      <c r="D17771">
        <v>8</v>
      </c>
      <c r="E17771" t="s">
        <v>1322</v>
      </c>
      <c r="F17771" t="s">
        <v>201</v>
      </c>
      <c r="G17771">
        <v>8</v>
      </c>
      <c r="H17771" s="4" t="str">
        <f t="shared" si="554"/>
        <v>J191.A8</v>
      </c>
      <c r="I17771" s="4" t="str">
        <f t="shared" si="555"/>
        <v>CTO_DGS13</v>
      </c>
    </row>
    <row r="17772" spans="1:9">
      <c r="A17772" t="s">
        <v>261</v>
      </c>
      <c r="B17772" t="s">
        <v>8273</v>
      </c>
      <c r="C17772" t="s">
        <v>8274</v>
      </c>
      <c r="D17772">
        <v>8</v>
      </c>
      <c r="E17772" t="s">
        <v>190</v>
      </c>
      <c r="F17772" t="s">
        <v>219</v>
      </c>
      <c r="G17772">
        <v>8</v>
      </c>
      <c r="H17772" s="4" t="str">
        <f t="shared" si="554"/>
        <v>J191.B8</v>
      </c>
      <c r="I17772" s="4" t="str">
        <f t="shared" si="555"/>
        <v>AGND</v>
      </c>
    </row>
    <row r="17773" spans="1:9">
      <c r="A17773" t="s">
        <v>261</v>
      </c>
      <c r="B17773" t="s">
        <v>8273</v>
      </c>
      <c r="C17773" t="s">
        <v>8274</v>
      </c>
      <c r="D17773">
        <v>8</v>
      </c>
      <c r="E17773" t="s">
        <v>7867</v>
      </c>
      <c r="F17773" t="s">
        <v>250</v>
      </c>
      <c r="G17773">
        <v>8</v>
      </c>
      <c r="H17773" s="4" t="str">
        <f t="shared" si="554"/>
        <v>J191.C8</v>
      </c>
      <c r="I17773" s="4" t="str">
        <f t="shared" si="555"/>
        <v>CTO_CAP13</v>
      </c>
    </row>
    <row r="17774" spans="1:9">
      <c r="A17774" t="s">
        <v>261</v>
      </c>
      <c r="B17774" t="s">
        <v>8273</v>
      </c>
      <c r="C17774" t="s">
        <v>8274</v>
      </c>
      <c r="D17774">
        <v>8</v>
      </c>
      <c r="F17774" t="s">
        <v>456</v>
      </c>
      <c r="G17774">
        <v>8</v>
      </c>
      <c r="H17774" s="4" t="str">
        <f t="shared" si="554"/>
        <v>J191.D8</v>
      </c>
      <c r="I17774" s="4">
        <f t="shared" si="555"/>
        <v>0</v>
      </c>
    </row>
    <row r="17775" spans="1:9">
      <c r="A17775" t="s">
        <v>261</v>
      </c>
      <c r="B17775" t="s">
        <v>8273</v>
      </c>
      <c r="C17775" t="s">
        <v>8274</v>
      </c>
      <c r="D17775">
        <v>9</v>
      </c>
      <c r="E17775" t="s">
        <v>7869</v>
      </c>
      <c r="F17775" t="s">
        <v>220</v>
      </c>
      <c r="G17775">
        <v>9</v>
      </c>
      <c r="H17775" s="4" t="str">
        <f t="shared" si="554"/>
        <v>J191.B9</v>
      </c>
      <c r="I17775" s="4" t="str">
        <f t="shared" si="555"/>
        <v>CTO_VREFA13</v>
      </c>
    </row>
    <row r="17776" spans="1:9">
      <c r="A17776" t="s">
        <v>261</v>
      </c>
      <c r="B17776" t="s">
        <v>8273</v>
      </c>
      <c r="C17776" t="s">
        <v>8274</v>
      </c>
      <c r="D17776">
        <v>9</v>
      </c>
      <c r="E17776" t="s">
        <v>7868</v>
      </c>
      <c r="F17776" t="s">
        <v>202</v>
      </c>
      <c r="G17776">
        <v>9</v>
      </c>
      <c r="H17776" s="4" t="str">
        <f t="shared" si="554"/>
        <v>J191.A9</v>
      </c>
      <c r="I17776" s="4" t="str">
        <f t="shared" si="555"/>
        <v>CTO_VREFB13</v>
      </c>
    </row>
    <row r="17777" spans="1:9">
      <c r="A17777" t="s">
        <v>261</v>
      </c>
      <c r="B17777" t="s">
        <v>8273</v>
      </c>
      <c r="C17777" t="s">
        <v>8274</v>
      </c>
      <c r="D17777">
        <v>9</v>
      </c>
      <c r="E17777" t="s">
        <v>190</v>
      </c>
      <c r="F17777" t="s">
        <v>251</v>
      </c>
      <c r="G17777">
        <v>9</v>
      </c>
      <c r="H17777" s="4" t="str">
        <f t="shared" si="554"/>
        <v>J191.C9</v>
      </c>
      <c r="I17777" s="4" t="str">
        <f t="shared" si="555"/>
        <v>AGND</v>
      </c>
    </row>
    <row r="17778" spans="1:9">
      <c r="A17778" t="s">
        <v>261</v>
      </c>
      <c r="B17778" t="s">
        <v>8273</v>
      </c>
      <c r="C17778" t="s">
        <v>8274</v>
      </c>
      <c r="D17778">
        <v>9</v>
      </c>
      <c r="F17778" t="s">
        <v>405</v>
      </c>
      <c r="G17778">
        <v>9</v>
      </c>
      <c r="H17778" s="4" t="str">
        <f t="shared" si="554"/>
        <v>J191.D9</v>
      </c>
      <c r="I17778" s="4">
        <f t="shared" si="555"/>
        <v>0</v>
      </c>
    </row>
    <row r="17779" spans="1:9">
      <c r="A17779" t="s">
        <v>261</v>
      </c>
      <c r="B17779" t="s">
        <v>8273</v>
      </c>
      <c r="C17779" t="s">
        <v>8274</v>
      </c>
      <c r="D17779">
        <v>10</v>
      </c>
      <c r="E17779" t="s">
        <v>190</v>
      </c>
      <c r="F17779" t="s">
        <v>252</v>
      </c>
      <c r="G17779">
        <v>10</v>
      </c>
      <c r="H17779" s="4" t="str">
        <f t="shared" si="554"/>
        <v>J191.C10</v>
      </c>
      <c r="I17779" s="4" t="str">
        <f t="shared" si="555"/>
        <v>AGND</v>
      </c>
    </row>
    <row r="17780" spans="1:9">
      <c r="A17780" t="s">
        <v>261</v>
      </c>
      <c r="B17780" t="s">
        <v>8273</v>
      </c>
      <c r="C17780" t="s">
        <v>8274</v>
      </c>
      <c r="D17780">
        <v>10</v>
      </c>
      <c r="E17780" t="s">
        <v>7870</v>
      </c>
      <c r="F17780" t="s">
        <v>203</v>
      </c>
      <c r="G17780">
        <v>10</v>
      </c>
      <c r="H17780" s="4" t="str">
        <f t="shared" si="554"/>
        <v>J191.A10</v>
      </c>
      <c r="I17780" s="4" t="str">
        <f t="shared" si="555"/>
        <v>CTO_SENSE12</v>
      </c>
    </row>
    <row r="17781" spans="1:9">
      <c r="A17781" t="s">
        <v>261</v>
      </c>
      <c r="B17781" t="s">
        <v>8273</v>
      </c>
      <c r="C17781" t="s">
        <v>8274</v>
      </c>
      <c r="D17781">
        <v>10</v>
      </c>
      <c r="F17781" t="s">
        <v>437</v>
      </c>
      <c r="G17781">
        <v>10</v>
      </c>
      <c r="H17781" s="4" t="str">
        <f t="shared" si="554"/>
        <v>J191.D10</v>
      </c>
      <c r="I17781" s="4">
        <f t="shared" si="555"/>
        <v>0</v>
      </c>
    </row>
    <row r="17782" spans="1:9">
      <c r="A17782" t="s">
        <v>261</v>
      </c>
      <c r="B17782" t="s">
        <v>8273</v>
      </c>
      <c r="C17782" t="s">
        <v>8274</v>
      </c>
      <c r="D17782">
        <v>10</v>
      </c>
      <c r="E17782" t="s">
        <v>7871</v>
      </c>
      <c r="F17782" t="s">
        <v>221</v>
      </c>
      <c r="G17782">
        <v>10</v>
      </c>
      <c r="H17782" s="4" t="str">
        <f t="shared" si="554"/>
        <v>J191.B10</v>
      </c>
      <c r="I17782" s="4" t="str">
        <f t="shared" si="555"/>
        <v>CTO_FORCE12</v>
      </c>
    </row>
    <row r="17783" spans="1:9">
      <c r="A17783" t="s">
        <v>261</v>
      </c>
      <c r="B17783" t="s">
        <v>8273</v>
      </c>
      <c r="C17783" t="s">
        <v>8274</v>
      </c>
      <c r="D17783">
        <v>11</v>
      </c>
      <c r="E17783" t="s">
        <v>190</v>
      </c>
      <c r="F17783" t="s">
        <v>222</v>
      </c>
      <c r="G17783">
        <v>11</v>
      </c>
      <c r="H17783" s="4" t="str">
        <f t="shared" si="554"/>
        <v>J191.B11</v>
      </c>
      <c r="I17783" s="4" t="str">
        <f t="shared" si="555"/>
        <v>AGND</v>
      </c>
    </row>
    <row r="17784" spans="1:9">
      <c r="A17784" t="s">
        <v>261</v>
      </c>
      <c r="B17784" t="s">
        <v>8273</v>
      </c>
      <c r="C17784" t="s">
        <v>8274</v>
      </c>
      <c r="D17784">
        <v>11</v>
      </c>
      <c r="F17784" t="s">
        <v>351</v>
      </c>
      <c r="G17784">
        <v>11</v>
      </c>
      <c r="H17784" s="4" t="str">
        <f t="shared" si="554"/>
        <v>J191.D11</v>
      </c>
      <c r="I17784" s="4">
        <f t="shared" si="555"/>
        <v>0</v>
      </c>
    </row>
    <row r="17785" spans="1:9">
      <c r="A17785" t="s">
        <v>261</v>
      </c>
      <c r="B17785" t="s">
        <v>8273</v>
      </c>
      <c r="C17785" t="s">
        <v>8274</v>
      </c>
      <c r="D17785">
        <v>11</v>
      </c>
      <c r="E17785" t="s">
        <v>1321</v>
      </c>
      <c r="F17785" t="s">
        <v>204</v>
      </c>
      <c r="G17785">
        <v>11</v>
      </c>
      <c r="H17785" s="4" t="str">
        <f t="shared" si="554"/>
        <v>J191.A11</v>
      </c>
      <c r="I17785" s="4" t="str">
        <f t="shared" si="555"/>
        <v>CTO_DGS12</v>
      </c>
    </row>
    <row r="17786" spans="1:9">
      <c r="A17786" t="s">
        <v>261</v>
      </c>
      <c r="B17786" t="s">
        <v>8273</v>
      </c>
      <c r="C17786" t="s">
        <v>8274</v>
      </c>
      <c r="D17786">
        <v>11</v>
      </c>
      <c r="E17786" t="s">
        <v>7872</v>
      </c>
      <c r="F17786" t="s">
        <v>253</v>
      </c>
      <c r="G17786">
        <v>11</v>
      </c>
      <c r="H17786" s="4" t="str">
        <f t="shared" si="554"/>
        <v>J191.C11</v>
      </c>
      <c r="I17786" s="4" t="str">
        <f t="shared" si="555"/>
        <v>CTO_CAP12</v>
      </c>
    </row>
    <row r="17787" spans="1:9">
      <c r="A17787" t="s">
        <v>261</v>
      </c>
      <c r="B17787" t="s">
        <v>8273</v>
      </c>
      <c r="C17787" t="s">
        <v>8274</v>
      </c>
      <c r="D17787">
        <v>12</v>
      </c>
      <c r="E17787" t="s">
        <v>190</v>
      </c>
      <c r="F17787" t="s">
        <v>254</v>
      </c>
      <c r="G17787">
        <v>12</v>
      </c>
      <c r="H17787" s="4" t="str">
        <f t="shared" si="554"/>
        <v>J191.C12</v>
      </c>
      <c r="I17787" s="4" t="str">
        <f t="shared" si="555"/>
        <v>AGND</v>
      </c>
    </row>
    <row r="17788" spans="1:9">
      <c r="A17788" t="s">
        <v>261</v>
      </c>
      <c r="B17788" t="s">
        <v>8273</v>
      </c>
      <c r="C17788" t="s">
        <v>8274</v>
      </c>
      <c r="D17788">
        <v>12</v>
      </c>
      <c r="E17788" t="s">
        <v>7873</v>
      </c>
      <c r="F17788" t="s">
        <v>205</v>
      </c>
      <c r="G17788">
        <v>12</v>
      </c>
      <c r="H17788" s="4" t="str">
        <f t="shared" si="554"/>
        <v>J191.A12</v>
      </c>
      <c r="I17788" s="4" t="str">
        <f t="shared" si="555"/>
        <v>CTO_VREFB12</v>
      </c>
    </row>
    <row r="17789" spans="1:9">
      <c r="A17789" t="s">
        <v>261</v>
      </c>
      <c r="B17789" t="s">
        <v>8273</v>
      </c>
      <c r="C17789" t="s">
        <v>8274</v>
      </c>
      <c r="D17789">
        <v>12</v>
      </c>
      <c r="F17789" t="s">
        <v>325</v>
      </c>
      <c r="G17789">
        <v>12</v>
      </c>
      <c r="H17789" s="4" t="str">
        <f t="shared" si="554"/>
        <v>J191.D12</v>
      </c>
      <c r="I17789" s="4">
        <f t="shared" si="555"/>
        <v>0</v>
      </c>
    </row>
    <row r="17790" spans="1:9">
      <c r="A17790" t="s">
        <v>261</v>
      </c>
      <c r="B17790" t="s">
        <v>8273</v>
      </c>
      <c r="C17790" t="s">
        <v>8274</v>
      </c>
      <c r="D17790">
        <v>12</v>
      </c>
      <c r="E17790" t="s">
        <v>7874</v>
      </c>
      <c r="F17790" t="s">
        <v>223</v>
      </c>
      <c r="G17790">
        <v>12</v>
      </c>
      <c r="H17790" s="4" t="str">
        <f t="shared" si="554"/>
        <v>J191.B12</v>
      </c>
      <c r="I17790" s="4" t="str">
        <f t="shared" si="555"/>
        <v>CTO_VREFA12</v>
      </c>
    </row>
    <row r="17791" spans="1:9">
      <c r="A17791" t="s">
        <v>261</v>
      </c>
      <c r="B17791" t="s">
        <v>8273</v>
      </c>
      <c r="C17791" t="s">
        <v>8274</v>
      </c>
      <c r="D17791">
        <v>13</v>
      </c>
      <c r="E17791" t="s">
        <v>190</v>
      </c>
      <c r="F17791" t="s">
        <v>255</v>
      </c>
      <c r="G17791">
        <v>13</v>
      </c>
      <c r="H17791" s="4" t="str">
        <f t="shared" si="554"/>
        <v>J191.C13</v>
      </c>
      <c r="I17791" s="4" t="str">
        <f t="shared" si="555"/>
        <v>AGND</v>
      </c>
    </row>
    <row r="17792" spans="1:9">
      <c r="A17792" t="s">
        <v>261</v>
      </c>
      <c r="B17792" t="s">
        <v>8273</v>
      </c>
      <c r="C17792" t="s">
        <v>8274</v>
      </c>
      <c r="D17792">
        <v>13</v>
      </c>
      <c r="E17792" t="s">
        <v>7875</v>
      </c>
      <c r="F17792" t="s">
        <v>206</v>
      </c>
      <c r="G17792">
        <v>13</v>
      </c>
      <c r="H17792" s="4" t="str">
        <f t="shared" si="554"/>
        <v>J191.A13</v>
      </c>
      <c r="I17792" s="4" t="str">
        <f t="shared" si="555"/>
        <v>CTO_SENSE11</v>
      </c>
    </row>
    <row r="17793" spans="1:9">
      <c r="A17793" t="s">
        <v>261</v>
      </c>
      <c r="B17793" t="s">
        <v>8273</v>
      </c>
      <c r="C17793" t="s">
        <v>8274</v>
      </c>
      <c r="D17793">
        <v>13</v>
      </c>
      <c r="E17793" t="s">
        <v>7876</v>
      </c>
      <c r="F17793" t="s">
        <v>224</v>
      </c>
      <c r="G17793">
        <v>13</v>
      </c>
      <c r="H17793" s="4" t="str">
        <f t="shared" si="554"/>
        <v>J191.B13</v>
      </c>
      <c r="I17793" s="4" t="str">
        <f t="shared" si="555"/>
        <v>CTO_FORCE11</v>
      </c>
    </row>
    <row r="17794" spans="1:9">
      <c r="A17794" t="s">
        <v>261</v>
      </c>
      <c r="B17794" t="s">
        <v>8273</v>
      </c>
      <c r="C17794" t="s">
        <v>8274</v>
      </c>
      <c r="D17794">
        <v>13</v>
      </c>
      <c r="F17794" t="s">
        <v>313</v>
      </c>
      <c r="G17794">
        <v>13</v>
      </c>
      <c r="H17794" s="4" t="str">
        <f t="shared" ref="H17794:H17857" si="556">CONCATENATE(C17794,".",F17794)</f>
        <v>J191.D13</v>
      </c>
      <c r="I17794" s="4">
        <f t="shared" ref="I17794:I17857" si="557">E17794</f>
        <v>0</v>
      </c>
    </row>
    <row r="17795" spans="1:9">
      <c r="A17795" t="s">
        <v>261</v>
      </c>
      <c r="B17795" t="s">
        <v>8273</v>
      </c>
      <c r="C17795" t="s">
        <v>8274</v>
      </c>
      <c r="D17795">
        <v>14</v>
      </c>
      <c r="F17795" t="s">
        <v>457</v>
      </c>
      <c r="G17795">
        <v>14</v>
      </c>
      <c r="H17795" s="4" t="str">
        <f t="shared" si="556"/>
        <v>J191.D14</v>
      </c>
      <c r="I17795" s="4">
        <f t="shared" si="557"/>
        <v>0</v>
      </c>
    </row>
    <row r="17796" spans="1:9">
      <c r="A17796" t="s">
        <v>261</v>
      </c>
      <c r="B17796" t="s">
        <v>8273</v>
      </c>
      <c r="C17796" t="s">
        <v>8274</v>
      </c>
      <c r="D17796">
        <v>14</v>
      </c>
      <c r="E17796" t="s">
        <v>1320</v>
      </c>
      <c r="F17796" t="s">
        <v>207</v>
      </c>
      <c r="G17796">
        <v>14</v>
      </c>
      <c r="H17796" s="4" t="str">
        <f t="shared" si="556"/>
        <v>J191.A14</v>
      </c>
      <c r="I17796" s="4" t="str">
        <f t="shared" si="557"/>
        <v>CTO_DGS11</v>
      </c>
    </row>
    <row r="17797" spans="1:9">
      <c r="A17797" t="s">
        <v>261</v>
      </c>
      <c r="B17797" t="s">
        <v>8273</v>
      </c>
      <c r="C17797" t="s">
        <v>8274</v>
      </c>
      <c r="D17797">
        <v>14</v>
      </c>
      <c r="E17797" t="s">
        <v>190</v>
      </c>
      <c r="F17797" t="s">
        <v>225</v>
      </c>
      <c r="G17797">
        <v>14</v>
      </c>
      <c r="H17797" s="4" t="str">
        <f t="shared" si="556"/>
        <v>J191.B14</v>
      </c>
      <c r="I17797" s="4" t="str">
        <f t="shared" si="557"/>
        <v>AGND</v>
      </c>
    </row>
    <row r="17798" spans="1:9">
      <c r="A17798" t="s">
        <v>261</v>
      </c>
      <c r="B17798" t="s">
        <v>8273</v>
      </c>
      <c r="C17798" t="s">
        <v>8274</v>
      </c>
      <c r="D17798">
        <v>14</v>
      </c>
      <c r="E17798" t="s">
        <v>7877</v>
      </c>
      <c r="F17798" t="s">
        <v>7674</v>
      </c>
      <c r="G17798">
        <v>14</v>
      </c>
      <c r="H17798" s="4" t="str">
        <f t="shared" si="556"/>
        <v>J191.C14</v>
      </c>
      <c r="I17798" s="4" t="str">
        <f t="shared" si="557"/>
        <v>CTO_CAP11</v>
      </c>
    </row>
    <row r="17799" spans="1:9">
      <c r="A17799" t="s">
        <v>261</v>
      </c>
      <c r="B17799" t="s">
        <v>8273</v>
      </c>
      <c r="C17799" t="s">
        <v>8274</v>
      </c>
      <c r="D17799">
        <v>15</v>
      </c>
      <c r="E17799" t="s">
        <v>7879</v>
      </c>
      <c r="F17799" t="s">
        <v>208</v>
      </c>
      <c r="G17799">
        <v>15</v>
      </c>
      <c r="H17799" s="4" t="str">
        <f t="shared" si="556"/>
        <v>J191.A15</v>
      </c>
      <c r="I17799" s="4" t="str">
        <f t="shared" si="557"/>
        <v>CTO_VREFB11</v>
      </c>
    </row>
    <row r="17800" spans="1:9">
      <c r="A17800" t="s">
        <v>261</v>
      </c>
      <c r="B17800" t="s">
        <v>8273</v>
      </c>
      <c r="C17800" t="s">
        <v>8274</v>
      </c>
      <c r="D17800">
        <v>15</v>
      </c>
      <c r="E17800" t="s">
        <v>190</v>
      </c>
      <c r="F17800" t="s">
        <v>256</v>
      </c>
      <c r="G17800">
        <v>15</v>
      </c>
      <c r="H17800" s="4" t="str">
        <f t="shared" si="556"/>
        <v>J191.C15</v>
      </c>
      <c r="I17800" s="4" t="str">
        <f t="shared" si="557"/>
        <v>AGND</v>
      </c>
    </row>
    <row r="17801" spans="1:9">
      <c r="A17801" t="s">
        <v>261</v>
      </c>
      <c r="B17801" t="s">
        <v>8273</v>
      </c>
      <c r="C17801" t="s">
        <v>8274</v>
      </c>
      <c r="D17801">
        <v>15</v>
      </c>
      <c r="F17801" t="s">
        <v>907</v>
      </c>
      <c r="G17801">
        <v>15</v>
      </c>
      <c r="H17801" s="4" t="str">
        <f t="shared" si="556"/>
        <v>J191.D15</v>
      </c>
      <c r="I17801" s="4">
        <f t="shared" si="557"/>
        <v>0</v>
      </c>
    </row>
    <row r="17802" spans="1:9">
      <c r="A17802" t="s">
        <v>261</v>
      </c>
      <c r="B17802" t="s">
        <v>8273</v>
      </c>
      <c r="C17802" t="s">
        <v>8274</v>
      </c>
      <c r="D17802">
        <v>15</v>
      </c>
      <c r="E17802" t="s">
        <v>7878</v>
      </c>
      <c r="F17802" t="s">
        <v>226</v>
      </c>
      <c r="G17802">
        <v>15</v>
      </c>
      <c r="H17802" s="4" t="str">
        <f t="shared" si="556"/>
        <v>J191.B15</v>
      </c>
      <c r="I17802" s="4" t="str">
        <f t="shared" si="557"/>
        <v>CTO_VREFA11</v>
      </c>
    </row>
    <row r="17803" spans="1:9">
      <c r="A17803" t="s">
        <v>261</v>
      </c>
      <c r="B17803" t="s">
        <v>8273</v>
      </c>
      <c r="C17803" t="s">
        <v>8274</v>
      </c>
      <c r="D17803">
        <v>16</v>
      </c>
      <c r="F17803" t="s">
        <v>449</v>
      </c>
      <c r="G17803">
        <v>16</v>
      </c>
      <c r="H17803" s="4" t="str">
        <f t="shared" si="556"/>
        <v>J191.D16</v>
      </c>
      <c r="I17803" s="4">
        <f t="shared" si="557"/>
        <v>0</v>
      </c>
    </row>
    <row r="17804" spans="1:9">
      <c r="A17804" t="s">
        <v>261</v>
      </c>
      <c r="B17804" t="s">
        <v>8273</v>
      </c>
      <c r="C17804" t="s">
        <v>8274</v>
      </c>
      <c r="D17804">
        <v>16</v>
      </c>
      <c r="E17804" t="s">
        <v>7880</v>
      </c>
      <c r="F17804" t="s">
        <v>209</v>
      </c>
      <c r="G17804">
        <v>16</v>
      </c>
      <c r="H17804" s="4" t="str">
        <f t="shared" si="556"/>
        <v>J191.A16</v>
      </c>
      <c r="I17804" s="4" t="str">
        <f t="shared" si="557"/>
        <v>CTO_SENSE10</v>
      </c>
    </row>
    <row r="17805" spans="1:9">
      <c r="A17805" t="s">
        <v>261</v>
      </c>
      <c r="B17805" t="s">
        <v>8273</v>
      </c>
      <c r="C17805" t="s">
        <v>8274</v>
      </c>
      <c r="D17805">
        <v>16</v>
      </c>
      <c r="E17805" t="s">
        <v>7881</v>
      </c>
      <c r="F17805" t="s">
        <v>227</v>
      </c>
      <c r="G17805">
        <v>16</v>
      </c>
      <c r="H17805" s="4" t="str">
        <f t="shared" si="556"/>
        <v>J191.B16</v>
      </c>
      <c r="I17805" s="4" t="str">
        <f t="shared" si="557"/>
        <v>CTO_FORCE10</v>
      </c>
    </row>
    <row r="17806" spans="1:9">
      <c r="A17806" t="s">
        <v>261</v>
      </c>
      <c r="B17806" t="s">
        <v>8273</v>
      </c>
      <c r="C17806" t="s">
        <v>8274</v>
      </c>
      <c r="D17806">
        <v>16</v>
      </c>
      <c r="E17806" t="s">
        <v>190</v>
      </c>
      <c r="F17806" t="s">
        <v>257</v>
      </c>
      <c r="G17806">
        <v>16</v>
      </c>
      <c r="H17806" s="4" t="str">
        <f t="shared" si="556"/>
        <v>J191.C16</v>
      </c>
      <c r="I17806" s="4" t="str">
        <f t="shared" si="557"/>
        <v>AGND</v>
      </c>
    </row>
    <row r="17807" spans="1:9">
      <c r="A17807" t="s">
        <v>261</v>
      </c>
      <c r="B17807" t="s">
        <v>8273</v>
      </c>
      <c r="C17807" t="s">
        <v>8274</v>
      </c>
      <c r="D17807">
        <v>17</v>
      </c>
      <c r="E17807" t="s">
        <v>1319</v>
      </c>
      <c r="F17807" t="s">
        <v>210</v>
      </c>
      <c r="G17807">
        <v>17</v>
      </c>
      <c r="H17807" s="4" t="str">
        <f t="shared" si="556"/>
        <v>J191.A17</v>
      </c>
      <c r="I17807" s="4" t="str">
        <f t="shared" si="557"/>
        <v>CTO_DGS10</v>
      </c>
    </row>
    <row r="17808" spans="1:9">
      <c r="A17808" t="s">
        <v>261</v>
      </c>
      <c r="B17808" t="s">
        <v>8273</v>
      </c>
      <c r="C17808" t="s">
        <v>8274</v>
      </c>
      <c r="D17808">
        <v>17</v>
      </c>
      <c r="F17808" t="s">
        <v>7677</v>
      </c>
      <c r="G17808">
        <v>17</v>
      </c>
      <c r="H17808" s="4" t="str">
        <f t="shared" si="556"/>
        <v>J191.D17</v>
      </c>
      <c r="I17808" s="4">
        <f t="shared" si="557"/>
        <v>0</v>
      </c>
    </row>
    <row r="17809" spans="1:9">
      <c r="A17809" t="s">
        <v>261</v>
      </c>
      <c r="B17809" t="s">
        <v>8273</v>
      </c>
      <c r="C17809" t="s">
        <v>8274</v>
      </c>
      <c r="D17809">
        <v>17</v>
      </c>
      <c r="E17809" t="s">
        <v>190</v>
      </c>
      <c r="F17809" t="s">
        <v>228</v>
      </c>
      <c r="G17809">
        <v>17</v>
      </c>
      <c r="H17809" s="4" t="str">
        <f t="shared" si="556"/>
        <v>J191.B17</v>
      </c>
      <c r="I17809" s="4" t="str">
        <f t="shared" si="557"/>
        <v>AGND</v>
      </c>
    </row>
    <row r="17810" spans="1:9">
      <c r="A17810" t="s">
        <v>261</v>
      </c>
      <c r="B17810" t="s">
        <v>8273</v>
      </c>
      <c r="C17810" t="s">
        <v>8274</v>
      </c>
      <c r="D17810">
        <v>17</v>
      </c>
      <c r="E17810" t="s">
        <v>7882</v>
      </c>
      <c r="F17810" t="s">
        <v>7679</v>
      </c>
      <c r="G17810">
        <v>17</v>
      </c>
      <c r="H17810" s="4" t="str">
        <f t="shared" si="556"/>
        <v>J191.C17</v>
      </c>
      <c r="I17810" s="4" t="str">
        <f t="shared" si="557"/>
        <v>CTO_CAP10</v>
      </c>
    </row>
    <row r="17811" spans="1:9">
      <c r="A17811" t="s">
        <v>261</v>
      </c>
      <c r="B17811" t="s">
        <v>8273</v>
      </c>
      <c r="C17811" t="s">
        <v>8274</v>
      </c>
      <c r="D17811">
        <v>18</v>
      </c>
      <c r="E17811" t="s">
        <v>7884</v>
      </c>
      <c r="F17811" t="s">
        <v>229</v>
      </c>
      <c r="G17811">
        <v>18</v>
      </c>
      <c r="H17811" s="4" t="str">
        <f t="shared" si="556"/>
        <v>J191.B18</v>
      </c>
      <c r="I17811" s="4" t="str">
        <f t="shared" si="557"/>
        <v>CTO_VREFA10</v>
      </c>
    </row>
    <row r="17812" spans="1:9">
      <c r="A17812" t="s">
        <v>261</v>
      </c>
      <c r="B17812" t="s">
        <v>8273</v>
      </c>
      <c r="C17812" t="s">
        <v>8274</v>
      </c>
      <c r="D17812">
        <v>18</v>
      </c>
      <c r="E17812" t="s">
        <v>190</v>
      </c>
      <c r="F17812" t="s">
        <v>258</v>
      </c>
      <c r="G17812">
        <v>18</v>
      </c>
      <c r="H17812" s="4" t="str">
        <f t="shared" si="556"/>
        <v>J191.C18</v>
      </c>
      <c r="I17812" s="4" t="str">
        <f t="shared" si="557"/>
        <v>AGND</v>
      </c>
    </row>
    <row r="17813" spans="1:9">
      <c r="A17813" t="s">
        <v>261</v>
      </c>
      <c r="B17813" t="s">
        <v>8273</v>
      </c>
      <c r="C17813" t="s">
        <v>8274</v>
      </c>
      <c r="D17813">
        <v>18</v>
      </c>
      <c r="E17813" t="s">
        <v>7883</v>
      </c>
      <c r="F17813" t="s">
        <v>211</v>
      </c>
      <c r="G17813">
        <v>18</v>
      </c>
      <c r="H17813" s="4" t="str">
        <f t="shared" si="556"/>
        <v>J191.A18</v>
      </c>
      <c r="I17813" s="4" t="str">
        <f t="shared" si="557"/>
        <v>CTO_VREFB10</v>
      </c>
    </row>
    <row r="17814" spans="1:9">
      <c r="A17814" t="s">
        <v>261</v>
      </c>
      <c r="B17814" t="s">
        <v>8273</v>
      </c>
      <c r="C17814" t="s">
        <v>8274</v>
      </c>
      <c r="D17814">
        <v>18</v>
      </c>
      <c r="F17814" t="s">
        <v>910</v>
      </c>
      <c r="G17814">
        <v>18</v>
      </c>
      <c r="H17814" s="4" t="str">
        <f t="shared" si="556"/>
        <v>J191.D18</v>
      </c>
      <c r="I17814" s="4">
        <f t="shared" si="557"/>
        <v>0</v>
      </c>
    </row>
    <row r="17815" spans="1:9">
      <c r="A17815" t="s">
        <v>261</v>
      </c>
      <c r="B17815" t="s">
        <v>8273</v>
      </c>
      <c r="C17815" t="s">
        <v>8274</v>
      </c>
      <c r="D17815">
        <v>19</v>
      </c>
      <c r="E17815" t="s">
        <v>7885</v>
      </c>
      <c r="F17815" t="s">
        <v>230</v>
      </c>
      <c r="G17815">
        <v>19</v>
      </c>
      <c r="H17815" s="4" t="str">
        <f t="shared" si="556"/>
        <v>J191.B19</v>
      </c>
      <c r="I17815" s="4" t="str">
        <f t="shared" si="557"/>
        <v>CTO_FORCE09</v>
      </c>
    </row>
    <row r="17816" spans="1:9">
      <c r="A17816" t="s">
        <v>261</v>
      </c>
      <c r="B17816" t="s">
        <v>8273</v>
      </c>
      <c r="C17816" t="s">
        <v>8274</v>
      </c>
      <c r="D17816">
        <v>19</v>
      </c>
      <c r="F17816" t="s">
        <v>912</v>
      </c>
      <c r="G17816">
        <v>19</v>
      </c>
      <c r="H17816" s="4" t="str">
        <f t="shared" si="556"/>
        <v>J191.D19</v>
      </c>
      <c r="I17816" s="4">
        <f t="shared" si="557"/>
        <v>0</v>
      </c>
    </row>
    <row r="17817" spans="1:9">
      <c r="A17817" t="s">
        <v>261</v>
      </c>
      <c r="B17817" t="s">
        <v>8273</v>
      </c>
      <c r="C17817" t="s">
        <v>8274</v>
      </c>
      <c r="D17817">
        <v>19</v>
      </c>
      <c r="E17817" t="s">
        <v>190</v>
      </c>
      <c r="F17817" t="s">
        <v>259</v>
      </c>
      <c r="G17817">
        <v>19</v>
      </c>
      <c r="H17817" s="4" t="str">
        <f t="shared" si="556"/>
        <v>J191.C19</v>
      </c>
      <c r="I17817" s="4" t="str">
        <f t="shared" si="557"/>
        <v>AGND</v>
      </c>
    </row>
    <row r="17818" spans="1:9">
      <c r="A17818" t="s">
        <v>261</v>
      </c>
      <c r="B17818" t="s">
        <v>8273</v>
      </c>
      <c r="C17818" t="s">
        <v>8274</v>
      </c>
      <c r="D17818">
        <v>19</v>
      </c>
      <c r="E17818" t="s">
        <v>7886</v>
      </c>
      <c r="F17818" t="s">
        <v>212</v>
      </c>
      <c r="G17818">
        <v>19</v>
      </c>
      <c r="H17818" s="4" t="str">
        <f t="shared" si="556"/>
        <v>J191.A19</v>
      </c>
      <c r="I17818" s="4" t="str">
        <f t="shared" si="557"/>
        <v>CTO_SENSE09</v>
      </c>
    </row>
    <row r="17819" spans="1:9">
      <c r="A17819" t="s">
        <v>261</v>
      </c>
      <c r="B17819" t="s">
        <v>8273</v>
      </c>
      <c r="C17819" t="s">
        <v>8274</v>
      </c>
      <c r="D17819">
        <v>20</v>
      </c>
      <c r="E17819" t="s">
        <v>7887</v>
      </c>
      <c r="F17819" t="s">
        <v>260</v>
      </c>
      <c r="G17819">
        <v>20</v>
      </c>
      <c r="H17819" s="4" t="str">
        <f t="shared" si="556"/>
        <v>J191.C20</v>
      </c>
      <c r="I17819" s="4" t="str">
        <f t="shared" si="557"/>
        <v>CTO_CAP09</v>
      </c>
    </row>
    <row r="17820" spans="1:9">
      <c r="A17820" t="s">
        <v>261</v>
      </c>
      <c r="B17820" t="s">
        <v>8273</v>
      </c>
      <c r="C17820" t="s">
        <v>8274</v>
      </c>
      <c r="D17820">
        <v>20</v>
      </c>
      <c r="E17820" t="s">
        <v>190</v>
      </c>
      <c r="F17820" t="s">
        <v>7683</v>
      </c>
      <c r="G17820">
        <v>20</v>
      </c>
      <c r="H17820" s="4" t="str">
        <f t="shared" si="556"/>
        <v>J191.B20</v>
      </c>
      <c r="I17820" s="4" t="str">
        <f t="shared" si="557"/>
        <v>AGND</v>
      </c>
    </row>
    <row r="17821" spans="1:9">
      <c r="A17821" t="s">
        <v>261</v>
      </c>
      <c r="B17821" t="s">
        <v>8273</v>
      </c>
      <c r="C17821" t="s">
        <v>8274</v>
      </c>
      <c r="D17821">
        <v>20</v>
      </c>
      <c r="E17821" t="s">
        <v>1318</v>
      </c>
      <c r="F17821" t="s">
        <v>7682</v>
      </c>
      <c r="G17821">
        <v>20</v>
      </c>
      <c r="H17821" s="4" t="str">
        <f t="shared" si="556"/>
        <v>J191.A20</v>
      </c>
      <c r="I17821" s="4" t="str">
        <f t="shared" si="557"/>
        <v>CTO_DGS09</v>
      </c>
    </row>
    <row r="17822" spans="1:9">
      <c r="A17822" t="s">
        <v>261</v>
      </c>
      <c r="B17822" t="s">
        <v>8273</v>
      </c>
      <c r="C17822" t="s">
        <v>8274</v>
      </c>
      <c r="D17822">
        <v>20</v>
      </c>
      <c r="F17822" t="s">
        <v>7684</v>
      </c>
      <c r="G17822">
        <v>20</v>
      </c>
      <c r="H17822" s="4" t="str">
        <f t="shared" si="556"/>
        <v>J191.D20</v>
      </c>
      <c r="I17822" s="4">
        <f t="shared" si="557"/>
        <v>0</v>
      </c>
    </row>
    <row r="17823" spans="1:9">
      <c r="A17823" t="s">
        <v>261</v>
      </c>
      <c r="B17823" t="s">
        <v>8273</v>
      </c>
      <c r="C17823" t="s">
        <v>8274</v>
      </c>
      <c r="D17823">
        <v>21</v>
      </c>
      <c r="E17823" t="s">
        <v>190</v>
      </c>
      <c r="F17823" t="s">
        <v>7686</v>
      </c>
      <c r="G17823">
        <v>21</v>
      </c>
      <c r="H17823" s="4" t="str">
        <f t="shared" si="556"/>
        <v>J191.C21</v>
      </c>
      <c r="I17823" s="4" t="str">
        <f t="shared" si="557"/>
        <v>AGND</v>
      </c>
    </row>
    <row r="17824" spans="1:9">
      <c r="A17824" t="s">
        <v>261</v>
      </c>
      <c r="B17824" t="s">
        <v>8273</v>
      </c>
      <c r="C17824" t="s">
        <v>8274</v>
      </c>
      <c r="D17824">
        <v>21</v>
      </c>
      <c r="E17824" t="s">
        <v>7888</v>
      </c>
      <c r="F17824" t="s">
        <v>7685</v>
      </c>
      <c r="G17824">
        <v>21</v>
      </c>
      <c r="H17824" s="4" t="str">
        <f t="shared" si="556"/>
        <v>J191.B21</v>
      </c>
      <c r="I17824" s="4" t="str">
        <f t="shared" si="557"/>
        <v>CTO_VREFA09</v>
      </c>
    </row>
    <row r="17825" spans="1:9">
      <c r="A17825" t="s">
        <v>261</v>
      </c>
      <c r="B17825" t="s">
        <v>8273</v>
      </c>
      <c r="C17825" t="s">
        <v>8274</v>
      </c>
      <c r="D17825">
        <v>21</v>
      </c>
      <c r="E17825" t="s">
        <v>7889</v>
      </c>
      <c r="F17825" t="s">
        <v>7688</v>
      </c>
      <c r="G17825">
        <v>21</v>
      </c>
      <c r="H17825" s="4" t="str">
        <f t="shared" si="556"/>
        <v>J191.A21</v>
      </c>
      <c r="I17825" s="4" t="str">
        <f t="shared" si="557"/>
        <v>CTO_VREFB09</v>
      </c>
    </row>
    <row r="17826" spans="1:9">
      <c r="A17826" t="s">
        <v>261</v>
      </c>
      <c r="B17826" t="s">
        <v>8273</v>
      </c>
      <c r="C17826" t="s">
        <v>8274</v>
      </c>
      <c r="D17826">
        <v>21</v>
      </c>
      <c r="F17826" t="s">
        <v>7687</v>
      </c>
      <c r="G17826">
        <v>21</v>
      </c>
      <c r="H17826" s="4" t="str">
        <f t="shared" si="556"/>
        <v>J191.D21</v>
      </c>
      <c r="I17826" s="4">
        <f t="shared" si="557"/>
        <v>0</v>
      </c>
    </row>
    <row r="17827" spans="1:9">
      <c r="A17827" t="s">
        <v>261</v>
      </c>
      <c r="B17827" t="s">
        <v>8273</v>
      </c>
      <c r="C17827" t="s">
        <v>8274</v>
      </c>
      <c r="D17827">
        <v>22</v>
      </c>
      <c r="E17827" t="s">
        <v>7891</v>
      </c>
      <c r="F17827" t="s">
        <v>7689</v>
      </c>
      <c r="G17827">
        <v>22</v>
      </c>
      <c r="H17827" s="4" t="str">
        <f t="shared" si="556"/>
        <v>J191.A22</v>
      </c>
      <c r="I17827" s="4" t="str">
        <f t="shared" si="557"/>
        <v>CTO_SENSE08</v>
      </c>
    </row>
    <row r="17828" spans="1:9">
      <c r="A17828" t="s">
        <v>261</v>
      </c>
      <c r="B17828" t="s">
        <v>8273</v>
      </c>
      <c r="C17828" t="s">
        <v>8274</v>
      </c>
      <c r="D17828">
        <v>22</v>
      </c>
      <c r="F17828" t="s">
        <v>7690</v>
      </c>
      <c r="G17828">
        <v>22</v>
      </c>
      <c r="H17828" s="4" t="str">
        <f t="shared" si="556"/>
        <v>J191.D22</v>
      </c>
      <c r="I17828" s="4">
        <f t="shared" si="557"/>
        <v>0</v>
      </c>
    </row>
    <row r="17829" spans="1:9">
      <c r="A17829" t="s">
        <v>261</v>
      </c>
      <c r="B17829" t="s">
        <v>8273</v>
      </c>
      <c r="C17829" t="s">
        <v>8274</v>
      </c>
      <c r="D17829">
        <v>22</v>
      </c>
      <c r="E17829" t="s">
        <v>7890</v>
      </c>
      <c r="F17829" t="s">
        <v>7692</v>
      </c>
      <c r="G17829">
        <v>22</v>
      </c>
      <c r="H17829" s="4" t="str">
        <f t="shared" si="556"/>
        <v>J191.B22</v>
      </c>
      <c r="I17829" s="4" t="str">
        <f t="shared" si="557"/>
        <v>CTO_FORCE08</v>
      </c>
    </row>
    <row r="17830" spans="1:9">
      <c r="A17830" t="s">
        <v>261</v>
      </c>
      <c r="B17830" t="s">
        <v>8273</v>
      </c>
      <c r="C17830" t="s">
        <v>8274</v>
      </c>
      <c r="D17830">
        <v>22</v>
      </c>
      <c r="E17830" t="s">
        <v>190</v>
      </c>
      <c r="F17830" t="s">
        <v>7691</v>
      </c>
      <c r="G17830">
        <v>22</v>
      </c>
      <c r="H17830" s="4" t="str">
        <f t="shared" si="556"/>
        <v>J191.C22</v>
      </c>
      <c r="I17830" s="4" t="str">
        <f t="shared" si="557"/>
        <v>AGND</v>
      </c>
    </row>
    <row r="17831" spans="1:9">
      <c r="A17831" t="s">
        <v>261</v>
      </c>
      <c r="B17831" t="s">
        <v>8273</v>
      </c>
      <c r="C17831" t="s">
        <v>8274</v>
      </c>
      <c r="D17831">
        <v>23</v>
      </c>
      <c r="E17831" t="s">
        <v>1317</v>
      </c>
      <c r="F17831" t="s">
        <v>7695</v>
      </c>
      <c r="G17831">
        <v>23</v>
      </c>
      <c r="H17831" s="4" t="str">
        <f t="shared" si="556"/>
        <v>J191.A23</v>
      </c>
      <c r="I17831" s="4" t="str">
        <f t="shared" si="557"/>
        <v>CTO_DGS08</v>
      </c>
    </row>
    <row r="17832" spans="1:9">
      <c r="A17832" t="s">
        <v>261</v>
      </c>
      <c r="B17832" t="s">
        <v>8273</v>
      </c>
      <c r="C17832" t="s">
        <v>8274</v>
      </c>
      <c r="D17832">
        <v>23</v>
      </c>
      <c r="E17832" t="s">
        <v>190</v>
      </c>
      <c r="F17832" t="s">
        <v>7696</v>
      </c>
      <c r="G17832">
        <v>23</v>
      </c>
      <c r="H17832" s="4" t="str">
        <f t="shared" si="556"/>
        <v>J191.B23</v>
      </c>
      <c r="I17832" s="4" t="str">
        <f t="shared" si="557"/>
        <v>AGND</v>
      </c>
    </row>
    <row r="17833" spans="1:9">
      <c r="A17833" t="s">
        <v>261</v>
      </c>
      <c r="B17833" t="s">
        <v>8273</v>
      </c>
      <c r="C17833" t="s">
        <v>8274</v>
      </c>
      <c r="D17833">
        <v>23</v>
      </c>
      <c r="F17833" t="s">
        <v>7694</v>
      </c>
      <c r="G17833">
        <v>23</v>
      </c>
      <c r="H17833" s="4" t="str">
        <f t="shared" si="556"/>
        <v>J191.D23</v>
      </c>
      <c r="I17833" s="4">
        <f t="shared" si="557"/>
        <v>0</v>
      </c>
    </row>
    <row r="17834" spans="1:9">
      <c r="A17834" t="s">
        <v>261</v>
      </c>
      <c r="B17834" t="s">
        <v>8273</v>
      </c>
      <c r="C17834" t="s">
        <v>8274</v>
      </c>
      <c r="D17834">
        <v>23</v>
      </c>
      <c r="E17834" t="s">
        <v>7892</v>
      </c>
      <c r="F17834" t="s">
        <v>7693</v>
      </c>
      <c r="G17834">
        <v>23</v>
      </c>
      <c r="H17834" s="4" t="str">
        <f t="shared" si="556"/>
        <v>J191.C23</v>
      </c>
      <c r="I17834" s="4" t="str">
        <f t="shared" si="557"/>
        <v>CTO_CAP08</v>
      </c>
    </row>
    <row r="17835" spans="1:9">
      <c r="A17835" t="s">
        <v>261</v>
      </c>
      <c r="B17835" t="s">
        <v>8273</v>
      </c>
      <c r="C17835" t="s">
        <v>8274</v>
      </c>
      <c r="D17835">
        <v>24</v>
      </c>
      <c r="E17835" t="s">
        <v>7893</v>
      </c>
      <c r="F17835" t="s">
        <v>7699</v>
      </c>
      <c r="G17835">
        <v>24</v>
      </c>
      <c r="H17835" s="4" t="str">
        <f t="shared" si="556"/>
        <v>J191.A24</v>
      </c>
      <c r="I17835" s="4" t="str">
        <f t="shared" si="557"/>
        <v>CTO_VREFB08</v>
      </c>
    </row>
    <row r="17836" spans="1:9">
      <c r="A17836" t="s">
        <v>261</v>
      </c>
      <c r="B17836" t="s">
        <v>8273</v>
      </c>
      <c r="C17836" t="s">
        <v>8274</v>
      </c>
      <c r="D17836">
        <v>24</v>
      </c>
      <c r="F17836" t="s">
        <v>7698</v>
      </c>
      <c r="G17836">
        <v>24</v>
      </c>
      <c r="H17836" s="4" t="str">
        <f t="shared" si="556"/>
        <v>J191.D24</v>
      </c>
      <c r="I17836" s="4">
        <f t="shared" si="557"/>
        <v>0</v>
      </c>
    </row>
    <row r="17837" spans="1:9">
      <c r="A17837" t="s">
        <v>261</v>
      </c>
      <c r="B17837" t="s">
        <v>8273</v>
      </c>
      <c r="C17837" t="s">
        <v>8274</v>
      </c>
      <c r="D17837">
        <v>24</v>
      </c>
      <c r="E17837" t="s">
        <v>7894</v>
      </c>
      <c r="F17837" t="s">
        <v>7700</v>
      </c>
      <c r="G17837">
        <v>24</v>
      </c>
      <c r="H17837" s="4" t="str">
        <f t="shared" si="556"/>
        <v>J191.B24</v>
      </c>
      <c r="I17837" s="4" t="str">
        <f t="shared" si="557"/>
        <v>CTO_VREFA08</v>
      </c>
    </row>
    <row r="17838" spans="1:9">
      <c r="A17838" t="s">
        <v>261</v>
      </c>
      <c r="B17838" t="s">
        <v>8273</v>
      </c>
      <c r="C17838" t="s">
        <v>8274</v>
      </c>
      <c r="D17838">
        <v>24</v>
      </c>
      <c r="E17838" t="s">
        <v>190</v>
      </c>
      <c r="F17838" t="s">
        <v>7697</v>
      </c>
      <c r="G17838">
        <v>24</v>
      </c>
      <c r="H17838" s="4" t="str">
        <f t="shared" si="556"/>
        <v>J191.C24</v>
      </c>
      <c r="I17838" s="4" t="str">
        <f t="shared" si="557"/>
        <v>AGND</v>
      </c>
    </row>
    <row r="17839" spans="1:9">
      <c r="A17839" t="s">
        <v>261</v>
      </c>
      <c r="B17839" t="s">
        <v>8275</v>
      </c>
      <c r="C17839" t="s">
        <v>1325</v>
      </c>
      <c r="D17839">
        <v>1</v>
      </c>
      <c r="E17839" t="s">
        <v>1325</v>
      </c>
      <c r="F17839">
        <v>1</v>
      </c>
      <c r="G17839">
        <v>1</v>
      </c>
      <c r="H17839" s="4" t="str">
        <f t="shared" si="556"/>
        <v>CTO_DGS24.1</v>
      </c>
      <c r="I17839" s="4" t="str">
        <f t="shared" si="557"/>
        <v>CTO_DGS24</v>
      </c>
    </row>
    <row r="17840" spans="1:9">
      <c r="A17840" t="s">
        <v>261</v>
      </c>
      <c r="B17840" t="s">
        <v>8275</v>
      </c>
      <c r="C17840" t="s">
        <v>1325</v>
      </c>
      <c r="D17840">
        <v>2</v>
      </c>
      <c r="E17840" t="s">
        <v>190</v>
      </c>
      <c r="F17840">
        <v>2</v>
      </c>
      <c r="G17840">
        <v>2</v>
      </c>
      <c r="H17840" s="4" t="str">
        <f t="shared" si="556"/>
        <v>CTO_DGS24.2</v>
      </c>
      <c r="I17840" s="4" t="str">
        <f t="shared" si="557"/>
        <v>AGND</v>
      </c>
    </row>
    <row r="17841" spans="1:9">
      <c r="A17841" t="s">
        <v>261</v>
      </c>
      <c r="B17841" t="s">
        <v>8275</v>
      </c>
      <c r="C17841" t="s">
        <v>1326</v>
      </c>
      <c r="D17841">
        <v>1</v>
      </c>
      <c r="E17841" t="s">
        <v>1326</v>
      </c>
      <c r="F17841">
        <v>1</v>
      </c>
      <c r="G17841">
        <v>1</v>
      </c>
      <c r="H17841" s="4" t="str">
        <f t="shared" si="556"/>
        <v>CTO_DGS25.1</v>
      </c>
      <c r="I17841" s="4" t="str">
        <f t="shared" si="557"/>
        <v>CTO_DGS25</v>
      </c>
    </row>
    <row r="17842" spans="1:9">
      <c r="A17842" t="s">
        <v>261</v>
      </c>
      <c r="B17842" t="s">
        <v>8275</v>
      </c>
      <c r="C17842" t="s">
        <v>1326</v>
      </c>
      <c r="D17842">
        <v>2</v>
      </c>
      <c r="E17842" t="s">
        <v>190</v>
      </c>
      <c r="F17842">
        <v>2</v>
      </c>
      <c r="G17842">
        <v>2</v>
      </c>
      <c r="H17842" s="4" t="str">
        <f t="shared" si="556"/>
        <v>CTO_DGS25.2</v>
      </c>
      <c r="I17842" s="4" t="str">
        <f t="shared" si="557"/>
        <v>AGND</v>
      </c>
    </row>
    <row r="17843" spans="1:9">
      <c r="A17843" t="s">
        <v>261</v>
      </c>
      <c r="B17843" t="s">
        <v>8275</v>
      </c>
      <c r="C17843" t="s">
        <v>1327</v>
      </c>
      <c r="D17843">
        <v>1</v>
      </c>
      <c r="E17843" t="s">
        <v>1327</v>
      </c>
      <c r="F17843">
        <v>1</v>
      </c>
      <c r="G17843">
        <v>1</v>
      </c>
      <c r="H17843" s="4" t="str">
        <f t="shared" si="556"/>
        <v>CTO_DGS26.1</v>
      </c>
      <c r="I17843" s="4" t="str">
        <f t="shared" si="557"/>
        <v>CTO_DGS26</v>
      </c>
    </row>
    <row r="17844" spans="1:9">
      <c r="A17844" t="s">
        <v>261</v>
      </c>
      <c r="B17844" t="s">
        <v>8275</v>
      </c>
      <c r="C17844" t="s">
        <v>1327</v>
      </c>
      <c r="D17844">
        <v>2</v>
      </c>
      <c r="E17844" t="s">
        <v>190</v>
      </c>
      <c r="F17844">
        <v>2</v>
      </c>
      <c r="G17844">
        <v>2</v>
      </c>
      <c r="H17844" s="4" t="str">
        <f t="shared" si="556"/>
        <v>CTO_DGS26.2</v>
      </c>
      <c r="I17844" s="4" t="str">
        <f t="shared" si="557"/>
        <v>AGND</v>
      </c>
    </row>
    <row r="17845" spans="1:9">
      <c r="A17845" t="s">
        <v>261</v>
      </c>
      <c r="B17845" t="s">
        <v>8275</v>
      </c>
      <c r="C17845" t="s">
        <v>1328</v>
      </c>
      <c r="D17845">
        <v>1</v>
      </c>
      <c r="E17845" t="s">
        <v>1328</v>
      </c>
      <c r="F17845">
        <v>1</v>
      </c>
      <c r="G17845">
        <v>1</v>
      </c>
      <c r="H17845" s="4" t="str">
        <f t="shared" si="556"/>
        <v>CTO_DGS27.1</v>
      </c>
      <c r="I17845" s="4" t="str">
        <f t="shared" si="557"/>
        <v>CTO_DGS27</v>
      </c>
    </row>
    <row r="17846" spans="1:9">
      <c r="A17846" t="s">
        <v>261</v>
      </c>
      <c r="B17846" t="s">
        <v>8275</v>
      </c>
      <c r="C17846" t="s">
        <v>1328</v>
      </c>
      <c r="D17846">
        <v>2</v>
      </c>
      <c r="E17846" t="s">
        <v>190</v>
      </c>
      <c r="F17846">
        <v>2</v>
      </c>
      <c r="G17846">
        <v>2</v>
      </c>
      <c r="H17846" s="4" t="str">
        <f t="shared" si="556"/>
        <v>CTO_DGS27.2</v>
      </c>
      <c r="I17846" s="4" t="str">
        <f t="shared" si="557"/>
        <v>AGND</v>
      </c>
    </row>
    <row r="17847" spans="1:9">
      <c r="A17847" t="s">
        <v>261</v>
      </c>
      <c r="B17847" t="s">
        <v>8275</v>
      </c>
      <c r="C17847" t="s">
        <v>1329</v>
      </c>
      <c r="D17847">
        <v>1</v>
      </c>
      <c r="E17847" t="s">
        <v>1329</v>
      </c>
      <c r="F17847">
        <v>1</v>
      </c>
      <c r="G17847">
        <v>1</v>
      </c>
      <c r="H17847" s="4" t="str">
        <f t="shared" si="556"/>
        <v>CTO_DGS28.1</v>
      </c>
      <c r="I17847" s="4" t="str">
        <f t="shared" si="557"/>
        <v>CTO_DGS28</v>
      </c>
    </row>
    <row r="17848" spans="1:9">
      <c r="A17848" t="s">
        <v>261</v>
      </c>
      <c r="B17848" t="s">
        <v>8275</v>
      </c>
      <c r="C17848" t="s">
        <v>1329</v>
      </c>
      <c r="D17848">
        <v>2</v>
      </c>
      <c r="E17848" t="s">
        <v>190</v>
      </c>
      <c r="F17848">
        <v>2</v>
      </c>
      <c r="G17848">
        <v>2</v>
      </c>
      <c r="H17848" s="4" t="str">
        <f t="shared" si="556"/>
        <v>CTO_DGS28.2</v>
      </c>
      <c r="I17848" s="4" t="str">
        <f t="shared" si="557"/>
        <v>AGND</v>
      </c>
    </row>
    <row r="17849" spans="1:9">
      <c r="A17849" t="s">
        <v>261</v>
      </c>
      <c r="B17849" t="s">
        <v>8275</v>
      </c>
      <c r="C17849" t="s">
        <v>1330</v>
      </c>
      <c r="D17849">
        <v>1</v>
      </c>
      <c r="E17849" t="s">
        <v>1330</v>
      </c>
      <c r="F17849">
        <v>1</v>
      </c>
      <c r="G17849">
        <v>1</v>
      </c>
      <c r="H17849" s="4" t="str">
        <f t="shared" si="556"/>
        <v>CTO_DGS29.1</v>
      </c>
      <c r="I17849" s="4" t="str">
        <f t="shared" si="557"/>
        <v>CTO_DGS29</v>
      </c>
    </row>
    <row r="17850" spans="1:9">
      <c r="A17850" t="s">
        <v>261</v>
      </c>
      <c r="B17850" t="s">
        <v>8275</v>
      </c>
      <c r="C17850" t="s">
        <v>1330</v>
      </c>
      <c r="D17850">
        <v>2</v>
      </c>
      <c r="E17850" t="s">
        <v>190</v>
      </c>
      <c r="F17850">
        <v>2</v>
      </c>
      <c r="G17850">
        <v>2</v>
      </c>
      <c r="H17850" s="4" t="str">
        <f t="shared" si="556"/>
        <v>CTO_DGS29.2</v>
      </c>
      <c r="I17850" s="4" t="str">
        <f t="shared" si="557"/>
        <v>AGND</v>
      </c>
    </row>
    <row r="17851" spans="1:9">
      <c r="A17851" t="s">
        <v>261</v>
      </c>
      <c r="B17851" t="s">
        <v>8275</v>
      </c>
      <c r="C17851" t="s">
        <v>1331</v>
      </c>
      <c r="D17851">
        <v>1</v>
      </c>
      <c r="E17851" t="s">
        <v>1331</v>
      </c>
      <c r="F17851">
        <v>1</v>
      </c>
      <c r="G17851">
        <v>1</v>
      </c>
      <c r="H17851" s="4" t="str">
        <f t="shared" si="556"/>
        <v>CTO_DGS30.1</v>
      </c>
      <c r="I17851" s="4" t="str">
        <f t="shared" si="557"/>
        <v>CTO_DGS30</v>
      </c>
    </row>
    <row r="17852" spans="1:9">
      <c r="A17852" t="s">
        <v>261</v>
      </c>
      <c r="B17852" t="s">
        <v>8275</v>
      </c>
      <c r="C17852" t="s">
        <v>1331</v>
      </c>
      <c r="D17852">
        <v>2</v>
      </c>
      <c r="E17852" t="s">
        <v>190</v>
      </c>
      <c r="F17852">
        <v>2</v>
      </c>
      <c r="G17852">
        <v>2</v>
      </c>
      <c r="H17852" s="4" t="str">
        <f t="shared" si="556"/>
        <v>CTO_DGS30.2</v>
      </c>
      <c r="I17852" s="4" t="str">
        <f t="shared" si="557"/>
        <v>AGND</v>
      </c>
    </row>
    <row r="17853" spans="1:9">
      <c r="A17853" t="s">
        <v>261</v>
      </c>
      <c r="B17853" t="s">
        <v>8275</v>
      </c>
      <c r="C17853" t="s">
        <v>1332</v>
      </c>
      <c r="D17853">
        <v>1</v>
      </c>
      <c r="E17853" t="s">
        <v>1332</v>
      </c>
      <c r="F17853">
        <v>1</v>
      </c>
      <c r="G17853">
        <v>1</v>
      </c>
      <c r="H17853" s="4" t="str">
        <f t="shared" si="556"/>
        <v>CTO_DGS31.1</v>
      </c>
      <c r="I17853" s="4" t="str">
        <f t="shared" si="557"/>
        <v>CTO_DGS31</v>
      </c>
    </row>
    <row r="17854" spans="1:9">
      <c r="A17854" t="s">
        <v>261</v>
      </c>
      <c r="B17854" t="s">
        <v>8275</v>
      </c>
      <c r="C17854" t="s">
        <v>1332</v>
      </c>
      <c r="D17854">
        <v>2</v>
      </c>
      <c r="E17854" t="s">
        <v>190</v>
      </c>
      <c r="F17854">
        <v>2</v>
      </c>
      <c r="G17854">
        <v>2</v>
      </c>
      <c r="H17854" s="4" t="str">
        <f t="shared" si="556"/>
        <v>CTO_DGS31.2</v>
      </c>
      <c r="I17854" s="4" t="str">
        <f t="shared" si="557"/>
        <v>AGND</v>
      </c>
    </row>
    <row r="17855" spans="1:9">
      <c r="A17855" t="s">
        <v>261</v>
      </c>
      <c r="B17855" t="s">
        <v>8275</v>
      </c>
      <c r="C17855" t="s">
        <v>8276</v>
      </c>
      <c r="D17855">
        <v>1</v>
      </c>
      <c r="E17855" t="s">
        <v>7895</v>
      </c>
      <c r="F17855" t="s">
        <v>195</v>
      </c>
      <c r="G17855">
        <v>1</v>
      </c>
      <c r="H17855" s="4" t="str">
        <f t="shared" si="556"/>
        <v>J201.A1</v>
      </c>
      <c r="I17855" s="4" t="str">
        <f t="shared" si="557"/>
        <v>CTO_SENSE31</v>
      </c>
    </row>
    <row r="17856" spans="1:9">
      <c r="A17856" t="s">
        <v>261</v>
      </c>
      <c r="B17856" t="s">
        <v>8275</v>
      </c>
      <c r="C17856" t="s">
        <v>8276</v>
      </c>
      <c r="D17856">
        <v>1</v>
      </c>
      <c r="E17856" t="s">
        <v>7896</v>
      </c>
      <c r="F17856" t="s">
        <v>213</v>
      </c>
      <c r="G17856">
        <v>1</v>
      </c>
      <c r="H17856" s="4" t="str">
        <f t="shared" si="556"/>
        <v>J201.B1</v>
      </c>
      <c r="I17856" s="4" t="str">
        <f t="shared" si="557"/>
        <v>CTO_FORCE31</v>
      </c>
    </row>
    <row r="17857" spans="1:9">
      <c r="A17857" t="s">
        <v>261</v>
      </c>
      <c r="B17857" t="s">
        <v>8275</v>
      </c>
      <c r="C17857" t="s">
        <v>8276</v>
      </c>
      <c r="D17857">
        <v>1</v>
      </c>
      <c r="E17857" t="s">
        <v>190</v>
      </c>
      <c r="F17857" t="s">
        <v>246</v>
      </c>
      <c r="G17857">
        <v>1</v>
      </c>
      <c r="H17857" s="4" t="str">
        <f t="shared" si="556"/>
        <v>J201.C1</v>
      </c>
      <c r="I17857" s="4" t="str">
        <f t="shared" si="557"/>
        <v>AGND</v>
      </c>
    </row>
    <row r="17858" spans="1:9">
      <c r="A17858" t="s">
        <v>261</v>
      </c>
      <c r="B17858" t="s">
        <v>8275</v>
      </c>
      <c r="C17858" t="s">
        <v>8276</v>
      </c>
      <c r="D17858">
        <v>1</v>
      </c>
      <c r="F17858" t="s">
        <v>402</v>
      </c>
      <c r="G17858">
        <v>1</v>
      </c>
      <c r="H17858" s="4" t="str">
        <f t="shared" ref="H17858:H17921" si="558">CONCATENATE(C17858,".",F17858)</f>
        <v>J201.D1</v>
      </c>
      <c r="I17858" s="4">
        <f t="shared" ref="I17858:I17921" si="559">E17858</f>
        <v>0</v>
      </c>
    </row>
    <row r="17859" spans="1:9">
      <c r="A17859" t="s">
        <v>261</v>
      </c>
      <c r="B17859" t="s">
        <v>8275</v>
      </c>
      <c r="C17859" t="s">
        <v>8276</v>
      </c>
      <c r="D17859">
        <v>2</v>
      </c>
      <c r="E17859" t="s">
        <v>1332</v>
      </c>
      <c r="F17859" t="s">
        <v>196</v>
      </c>
      <c r="G17859">
        <v>2</v>
      </c>
      <c r="H17859" s="4" t="str">
        <f t="shared" si="558"/>
        <v>J201.A2</v>
      </c>
      <c r="I17859" s="4" t="str">
        <f t="shared" si="559"/>
        <v>CTO_DGS31</v>
      </c>
    </row>
    <row r="17860" spans="1:9">
      <c r="A17860" t="s">
        <v>261</v>
      </c>
      <c r="B17860" t="s">
        <v>8275</v>
      </c>
      <c r="C17860" t="s">
        <v>8276</v>
      </c>
      <c r="D17860">
        <v>2</v>
      </c>
      <c r="E17860" t="s">
        <v>7897</v>
      </c>
      <c r="F17860" t="s">
        <v>10</v>
      </c>
      <c r="G17860">
        <v>2</v>
      </c>
      <c r="H17860" s="4" t="str">
        <f t="shared" si="558"/>
        <v>J201.C2</v>
      </c>
      <c r="I17860" s="4" t="str">
        <f t="shared" si="559"/>
        <v>CTO_CAP31</v>
      </c>
    </row>
    <row r="17861" spans="1:9">
      <c r="A17861" t="s">
        <v>261</v>
      </c>
      <c r="B17861" t="s">
        <v>8275</v>
      </c>
      <c r="C17861" t="s">
        <v>8276</v>
      </c>
      <c r="D17861">
        <v>2</v>
      </c>
      <c r="E17861" t="s">
        <v>190</v>
      </c>
      <c r="F17861" t="s">
        <v>214</v>
      </c>
      <c r="G17861">
        <v>2</v>
      </c>
      <c r="H17861" s="4" t="str">
        <f t="shared" si="558"/>
        <v>J201.B2</v>
      </c>
      <c r="I17861" s="4" t="str">
        <f t="shared" si="559"/>
        <v>AGND</v>
      </c>
    </row>
    <row r="17862" spans="1:9">
      <c r="A17862" t="s">
        <v>261</v>
      </c>
      <c r="B17862" t="s">
        <v>8275</v>
      </c>
      <c r="C17862" t="s">
        <v>8276</v>
      </c>
      <c r="D17862">
        <v>2</v>
      </c>
      <c r="F17862" t="s">
        <v>362</v>
      </c>
      <c r="G17862">
        <v>2</v>
      </c>
      <c r="H17862" s="4" t="str">
        <f t="shared" si="558"/>
        <v>J201.D2</v>
      </c>
      <c r="I17862" s="4">
        <f t="shared" si="559"/>
        <v>0</v>
      </c>
    </row>
    <row r="17863" spans="1:9">
      <c r="A17863" t="s">
        <v>261</v>
      </c>
      <c r="B17863" t="s">
        <v>8275</v>
      </c>
      <c r="C17863" t="s">
        <v>8276</v>
      </c>
      <c r="D17863">
        <v>3</v>
      </c>
      <c r="F17863" t="s">
        <v>7663</v>
      </c>
      <c r="G17863">
        <v>3</v>
      </c>
      <c r="H17863" s="4" t="str">
        <f t="shared" si="558"/>
        <v>J201.D3</v>
      </c>
      <c r="I17863" s="4">
        <f t="shared" si="559"/>
        <v>0</v>
      </c>
    </row>
    <row r="17864" spans="1:9">
      <c r="A17864" t="s">
        <v>261</v>
      </c>
      <c r="B17864" t="s">
        <v>8275</v>
      </c>
      <c r="C17864" t="s">
        <v>8276</v>
      </c>
      <c r="D17864">
        <v>3</v>
      </c>
      <c r="E17864" t="s">
        <v>7899</v>
      </c>
      <c r="F17864" t="s">
        <v>197</v>
      </c>
      <c r="G17864">
        <v>3</v>
      </c>
      <c r="H17864" s="4" t="str">
        <f t="shared" si="558"/>
        <v>J201.A3</v>
      </c>
      <c r="I17864" s="4" t="str">
        <f t="shared" si="559"/>
        <v>CTO_VREFB31</v>
      </c>
    </row>
    <row r="17865" spans="1:9">
      <c r="A17865" t="s">
        <v>261</v>
      </c>
      <c r="B17865" t="s">
        <v>8275</v>
      </c>
      <c r="C17865" t="s">
        <v>8276</v>
      </c>
      <c r="D17865">
        <v>3</v>
      </c>
      <c r="E17865" t="s">
        <v>7898</v>
      </c>
      <c r="F17865" t="s">
        <v>215</v>
      </c>
      <c r="G17865">
        <v>3</v>
      </c>
      <c r="H17865" s="4" t="str">
        <f t="shared" si="558"/>
        <v>J201.B3</v>
      </c>
      <c r="I17865" s="4" t="str">
        <f t="shared" si="559"/>
        <v>CTO_VREFA31</v>
      </c>
    </row>
    <row r="17866" spans="1:9">
      <c r="A17866" t="s">
        <v>261</v>
      </c>
      <c r="B17866" t="s">
        <v>8275</v>
      </c>
      <c r="C17866" t="s">
        <v>8276</v>
      </c>
      <c r="D17866">
        <v>3</v>
      </c>
      <c r="E17866" t="s">
        <v>190</v>
      </c>
      <c r="F17866" t="s">
        <v>9</v>
      </c>
      <c r="G17866">
        <v>3</v>
      </c>
      <c r="H17866" s="4" t="str">
        <f t="shared" si="558"/>
        <v>J201.C3</v>
      </c>
      <c r="I17866" s="4" t="str">
        <f t="shared" si="559"/>
        <v>AGND</v>
      </c>
    </row>
    <row r="17867" spans="1:9">
      <c r="A17867" t="s">
        <v>261</v>
      </c>
      <c r="B17867" t="s">
        <v>8275</v>
      </c>
      <c r="C17867" t="s">
        <v>8276</v>
      </c>
      <c r="D17867">
        <v>4</v>
      </c>
      <c r="E17867" t="s">
        <v>7900</v>
      </c>
      <c r="F17867" t="s">
        <v>11</v>
      </c>
      <c r="G17867">
        <v>4</v>
      </c>
      <c r="H17867" s="4" t="str">
        <f t="shared" si="558"/>
        <v>J201.A4</v>
      </c>
      <c r="I17867" s="4" t="str">
        <f t="shared" si="559"/>
        <v>CTO_SENSE30</v>
      </c>
    </row>
    <row r="17868" spans="1:9">
      <c r="A17868" t="s">
        <v>261</v>
      </c>
      <c r="B17868" t="s">
        <v>8275</v>
      </c>
      <c r="C17868" t="s">
        <v>8276</v>
      </c>
      <c r="D17868">
        <v>4</v>
      </c>
      <c r="E17868" t="s">
        <v>7901</v>
      </c>
      <c r="F17868" t="s">
        <v>216</v>
      </c>
      <c r="G17868">
        <v>4</v>
      </c>
      <c r="H17868" s="4" t="str">
        <f t="shared" si="558"/>
        <v>J201.B4</v>
      </c>
      <c r="I17868" s="4" t="str">
        <f t="shared" si="559"/>
        <v>CTO_FORCE30</v>
      </c>
    </row>
    <row r="17869" spans="1:9">
      <c r="A17869" t="s">
        <v>261</v>
      </c>
      <c r="B17869" t="s">
        <v>8275</v>
      </c>
      <c r="C17869" t="s">
        <v>8276</v>
      </c>
      <c r="D17869">
        <v>4</v>
      </c>
      <c r="F17869" t="s">
        <v>364</v>
      </c>
      <c r="G17869">
        <v>4</v>
      </c>
      <c r="H17869" s="4" t="str">
        <f t="shared" si="558"/>
        <v>J201.D4</v>
      </c>
      <c r="I17869" s="4">
        <f t="shared" si="559"/>
        <v>0</v>
      </c>
    </row>
    <row r="17870" spans="1:9">
      <c r="A17870" t="s">
        <v>261</v>
      </c>
      <c r="B17870" t="s">
        <v>8275</v>
      </c>
      <c r="C17870" t="s">
        <v>8276</v>
      </c>
      <c r="D17870">
        <v>4</v>
      </c>
      <c r="E17870" t="s">
        <v>190</v>
      </c>
      <c r="F17870" t="s">
        <v>247</v>
      </c>
      <c r="G17870">
        <v>4</v>
      </c>
      <c r="H17870" s="4" t="str">
        <f t="shared" si="558"/>
        <v>J201.C4</v>
      </c>
      <c r="I17870" s="4" t="str">
        <f t="shared" si="559"/>
        <v>AGND</v>
      </c>
    </row>
    <row r="17871" spans="1:9">
      <c r="A17871" t="s">
        <v>261</v>
      </c>
      <c r="B17871" t="s">
        <v>8275</v>
      </c>
      <c r="C17871" t="s">
        <v>8276</v>
      </c>
      <c r="D17871">
        <v>5</v>
      </c>
      <c r="F17871" t="s">
        <v>404</v>
      </c>
      <c r="G17871">
        <v>5</v>
      </c>
      <c r="H17871" s="4" t="str">
        <f t="shared" si="558"/>
        <v>J201.D5</v>
      </c>
      <c r="I17871" s="4">
        <f t="shared" si="559"/>
        <v>0</v>
      </c>
    </row>
    <row r="17872" spans="1:9">
      <c r="A17872" t="s">
        <v>261</v>
      </c>
      <c r="B17872" t="s">
        <v>8275</v>
      </c>
      <c r="C17872" t="s">
        <v>8276</v>
      </c>
      <c r="D17872">
        <v>5</v>
      </c>
      <c r="E17872" t="s">
        <v>7902</v>
      </c>
      <c r="F17872" t="s">
        <v>12</v>
      </c>
      <c r="G17872">
        <v>5</v>
      </c>
      <c r="H17872" s="4" t="str">
        <f t="shared" si="558"/>
        <v>J201.C5</v>
      </c>
      <c r="I17872" s="4" t="str">
        <f t="shared" si="559"/>
        <v>CTO_CAP30</v>
      </c>
    </row>
    <row r="17873" spans="1:9">
      <c r="A17873" t="s">
        <v>261</v>
      </c>
      <c r="B17873" t="s">
        <v>8275</v>
      </c>
      <c r="C17873" t="s">
        <v>8276</v>
      </c>
      <c r="D17873">
        <v>5</v>
      </c>
      <c r="E17873" t="s">
        <v>190</v>
      </c>
      <c r="F17873" t="s">
        <v>13</v>
      </c>
      <c r="G17873">
        <v>5</v>
      </c>
      <c r="H17873" s="4" t="str">
        <f t="shared" si="558"/>
        <v>J201.B5</v>
      </c>
      <c r="I17873" s="4" t="str">
        <f t="shared" si="559"/>
        <v>AGND</v>
      </c>
    </row>
    <row r="17874" spans="1:9">
      <c r="A17874" t="s">
        <v>261</v>
      </c>
      <c r="B17874" t="s">
        <v>8275</v>
      </c>
      <c r="C17874" t="s">
        <v>8276</v>
      </c>
      <c r="D17874">
        <v>5</v>
      </c>
      <c r="E17874" t="s">
        <v>1331</v>
      </c>
      <c r="F17874" t="s">
        <v>198</v>
      </c>
      <c r="G17874">
        <v>5</v>
      </c>
      <c r="H17874" s="4" t="str">
        <f t="shared" si="558"/>
        <v>J201.A5</v>
      </c>
      <c r="I17874" s="4" t="str">
        <f t="shared" si="559"/>
        <v>CTO_DGS30</v>
      </c>
    </row>
    <row r="17875" spans="1:9">
      <c r="A17875" t="s">
        <v>261</v>
      </c>
      <c r="B17875" t="s">
        <v>8275</v>
      </c>
      <c r="C17875" t="s">
        <v>8276</v>
      </c>
      <c r="D17875">
        <v>6</v>
      </c>
      <c r="E17875" t="s">
        <v>7903</v>
      </c>
      <c r="F17875" t="s">
        <v>217</v>
      </c>
      <c r="G17875">
        <v>6</v>
      </c>
      <c r="H17875" s="4" t="str">
        <f t="shared" si="558"/>
        <v>J201.B6</v>
      </c>
      <c r="I17875" s="4" t="str">
        <f t="shared" si="559"/>
        <v>CTO_VREFA30</v>
      </c>
    </row>
    <row r="17876" spans="1:9">
      <c r="A17876" t="s">
        <v>261</v>
      </c>
      <c r="B17876" t="s">
        <v>8275</v>
      </c>
      <c r="C17876" t="s">
        <v>8276</v>
      </c>
      <c r="D17876">
        <v>6</v>
      </c>
      <c r="E17876" t="s">
        <v>7904</v>
      </c>
      <c r="F17876" t="s">
        <v>199</v>
      </c>
      <c r="G17876">
        <v>6</v>
      </c>
      <c r="H17876" s="4" t="str">
        <f t="shared" si="558"/>
        <v>J201.A6</v>
      </c>
      <c r="I17876" s="4" t="str">
        <f t="shared" si="559"/>
        <v>CTO_VREFB30</v>
      </c>
    </row>
    <row r="17877" spans="1:9">
      <c r="A17877" t="s">
        <v>261</v>
      </c>
      <c r="B17877" t="s">
        <v>8275</v>
      </c>
      <c r="C17877" t="s">
        <v>8276</v>
      </c>
      <c r="D17877">
        <v>6</v>
      </c>
      <c r="E17877" t="s">
        <v>190</v>
      </c>
      <c r="F17877" t="s">
        <v>248</v>
      </c>
      <c r="G17877">
        <v>6</v>
      </c>
      <c r="H17877" s="4" t="str">
        <f t="shared" si="558"/>
        <v>J201.C6</v>
      </c>
      <c r="I17877" s="4" t="str">
        <f t="shared" si="559"/>
        <v>AGND</v>
      </c>
    </row>
    <row r="17878" spans="1:9">
      <c r="A17878" t="s">
        <v>261</v>
      </c>
      <c r="B17878" t="s">
        <v>8275</v>
      </c>
      <c r="C17878" t="s">
        <v>8276</v>
      </c>
      <c r="D17878">
        <v>6</v>
      </c>
      <c r="F17878" t="s">
        <v>434</v>
      </c>
      <c r="G17878">
        <v>6</v>
      </c>
      <c r="H17878" s="4" t="str">
        <f t="shared" si="558"/>
        <v>J201.D6</v>
      </c>
      <c r="I17878" s="4">
        <f t="shared" si="559"/>
        <v>0</v>
      </c>
    </row>
    <row r="17879" spans="1:9">
      <c r="A17879" t="s">
        <v>261</v>
      </c>
      <c r="B17879" t="s">
        <v>8275</v>
      </c>
      <c r="C17879" t="s">
        <v>8276</v>
      </c>
      <c r="D17879">
        <v>7</v>
      </c>
      <c r="E17879" t="s">
        <v>7906</v>
      </c>
      <c r="F17879" t="s">
        <v>218</v>
      </c>
      <c r="G17879">
        <v>7</v>
      </c>
      <c r="H17879" s="4" t="str">
        <f t="shared" si="558"/>
        <v>J201.B7</v>
      </c>
      <c r="I17879" s="4" t="str">
        <f t="shared" si="559"/>
        <v>CTO_FORCE29</v>
      </c>
    </row>
    <row r="17880" spans="1:9">
      <c r="A17880" t="s">
        <v>261</v>
      </c>
      <c r="B17880" t="s">
        <v>8275</v>
      </c>
      <c r="C17880" t="s">
        <v>8276</v>
      </c>
      <c r="D17880">
        <v>7</v>
      </c>
      <c r="E17880" t="s">
        <v>190</v>
      </c>
      <c r="F17880" t="s">
        <v>249</v>
      </c>
      <c r="G17880">
        <v>7</v>
      </c>
      <c r="H17880" s="4" t="str">
        <f t="shared" si="558"/>
        <v>J201.C7</v>
      </c>
      <c r="I17880" s="4" t="str">
        <f t="shared" si="559"/>
        <v>AGND</v>
      </c>
    </row>
    <row r="17881" spans="1:9">
      <c r="A17881" t="s">
        <v>261</v>
      </c>
      <c r="B17881" t="s">
        <v>8275</v>
      </c>
      <c r="C17881" t="s">
        <v>8276</v>
      </c>
      <c r="D17881">
        <v>7</v>
      </c>
      <c r="F17881" t="s">
        <v>435</v>
      </c>
      <c r="G17881">
        <v>7</v>
      </c>
      <c r="H17881" s="4" t="str">
        <f t="shared" si="558"/>
        <v>J201.D7</v>
      </c>
      <c r="I17881" s="4">
        <f t="shared" si="559"/>
        <v>0</v>
      </c>
    </row>
    <row r="17882" spans="1:9">
      <c r="A17882" t="s">
        <v>261</v>
      </c>
      <c r="B17882" t="s">
        <v>8275</v>
      </c>
      <c r="C17882" t="s">
        <v>8276</v>
      </c>
      <c r="D17882">
        <v>7</v>
      </c>
      <c r="E17882" t="s">
        <v>7905</v>
      </c>
      <c r="F17882" t="s">
        <v>200</v>
      </c>
      <c r="G17882">
        <v>7</v>
      </c>
      <c r="H17882" s="4" t="str">
        <f t="shared" si="558"/>
        <v>J201.A7</v>
      </c>
      <c r="I17882" s="4" t="str">
        <f t="shared" si="559"/>
        <v>CTO_SENSE29</v>
      </c>
    </row>
    <row r="17883" spans="1:9">
      <c r="A17883" t="s">
        <v>261</v>
      </c>
      <c r="B17883" t="s">
        <v>8275</v>
      </c>
      <c r="C17883" t="s">
        <v>8276</v>
      </c>
      <c r="D17883">
        <v>8</v>
      </c>
      <c r="E17883" t="s">
        <v>7907</v>
      </c>
      <c r="F17883" t="s">
        <v>250</v>
      </c>
      <c r="G17883">
        <v>8</v>
      </c>
      <c r="H17883" s="4" t="str">
        <f t="shared" si="558"/>
        <v>J201.C8</v>
      </c>
      <c r="I17883" s="4" t="str">
        <f t="shared" si="559"/>
        <v>CTO_CAP29</v>
      </c>
    </row>
    <row r="17884" spans="1:9">
      <c r="A17884" t="s">
        <v>261</v>
      </c>
      <c r="B17884" t="s">
        <v>8275</v>
      </c>
      <c r="C17884" t="s">
        <v>8276</v>
      </c>
      <c r="D17884">
        <v>8</v>
      </c>
      <c r="E17884" t="s">
        <v>1330</v>
      </c>
      <c r="F17884" t="s">
        <v>201</v>
      </c>
      <c r="G17884">
        <v>8</v>
      </c>
      <c r="H17884" s="4" t="str">
        <f t="shared" si="558"/>
        <v>J201.A8</v>
      </c>
      <c r="I17884" s="4" t="str">
        <f t="shared" si="559"/>
        <v>CTO_DGS29</v>
      </c>
    </row>
    <row r="17885" spans="1:9">
      <c r="A17885" t="s">
        <v>261</v>
      </c>
      <c r="B17885" t="s">
        <v>8275</v>
      </c>
      <c r="C17885" t="s">
        <v>8276</v>
      </c>
      <c r="D17885">
        <v>8</v>
      </c>
      <c r="E17885" t="s">
        <v>190</v>
      </c>
      <c r="F17885" t="s">
        <v>219</v>
      </c>
      <c r="G17885">
        <v>8</v>
      </c>
      <c r="H17885" s="4" t="str">
        <f t="shared" si="558"/>
        <v>J201.B8</v>
      </c>
      <c r="I17885" s="4" t="str">
        <f t="shared" si="559"/>
        <v>AGND</v>
      </c>
    </row>
    <row r="17886" spans="1:9">
      <c r="A17886" t="s">
        <v>261</v>
      </c>
      <c r="B17886" t="s">
        <v>8275</v>
      </c>
      <c r="C17886" t="s">
        <v>8276</v>
      </c>
      <c r="D17886">
        <v>8</v>
      </c>
      <c r="F17886" t="s">
        <v>456</v>
      </c>
      <c r="G17886">
        <v>8</v>
      </c>
      <c r="H17886" s="4" t="str">
        <f t="shared" si="558"/>
        <v>J201.D8</v>
      </c>
      <c r="I17886" s="4">
        <f t="shared" si="559"/>
        <v>0</v>
      </c>
    </row>
    <row r="17887" spans="1:9">
      <c r="A17887" t="s">
        <v>261</v>
      </c>
      <c r="B17887" t="s">
        <v>8275</v>
      </c>
      <c r="C17887" t="s">
        <v>8276</v>
      </c>
      <c r="D17887">
        <v>9</v>
      </c>
      <c r="E17887" t="s">
        <v>7908</v>
      </c>
      <c r="F17887" t="s">
        <v>220</v>
      </c>
      <c r="G17887">
        <v>9</v>
      </c>
      <c r="H17887" s="4" t="str">
        <f t="shared" si="558"/>
        <v>J201.B9</v>
      </c>
      <c r="I17887" s="4" t="str">
        <f t="shared" si="559"/>
        <v>CTO_VREFA29</v>
      </c>
    </row>
    <row r="17888" spans="1:9">
      <c r="A17888" t="s">
        <v>261</v>
      </c>
      <c r="B17888" t="s">
        <v>8275</v>
      </c>
      <c r="C17888" t="s">
        <v>8276</v>
      </c>
      <c r="D17888">
        <v>9</v>
      </c>
      <c r="E17888" t="s">
        <v>7909</v>
      </c>
      <c r="F17888" t="s">
        <v>202</v>
      </c>
      <c r="G17888">
        <v>9</v>
      </c>
      <c r="H17888" s="4" t="str">
        <f t="shared" si="558"/>
        <v>J201.A9</v>
      </c>
      <c r="I17888" s="4" t="str">
        <f t="shared" si="559"/>
        <v>CTO_VREFB29</v>
      </c>
    </row>
    <row r="17889" spans="1:9">
      <c r="A17889" t="s">
        <v>261</v>
      </c>
      <c r="B17889" t="s">
        <v>8275</v>
      </c>
      <c r="C17889" t="s">
        <v>8276</v>
      </c>
      <c r="D17889">
        <v>9</v>
      </c>
      <c r="F17889" t="s">
        <v>405</v>
      </c>
      <c r="G17889">
        <v>9</v>
      </c>
      <c r="H17889" s="4" t="str">
        <f t="shared" si="558"/>
        <v>J201.D9</v>
      </c>
      <c r="I17889" s="4">
        <f t="shared" si="559"/>
        <v>0</v>
      </c>
    </row>
    <row r="17890" spans="1:9">
      <c r="A17890" t="s">
        <v>261</v>
      </c>
      <c r="B17890" t="s">
        <v>8275</v>
      </c>
      <c r="C17890" t="s">
        <v>8276</v>
      </c>
      <c r="D17890">
        <v>9</v>
      </c>
      <c r="E17890" t="s">
        <v>190</v>
      </c>
      <c r="F17890" t="s">
        <v>251</v>
      </c>
      <c r="G17890">
        <v>9</v>
      </c>
      <c r="H17890" s="4" t="str">
        <f t="shared" si="558"/>
        <v>J201.C9</v>
      </c>
      <c r="I17890" s="4" t="str">
        <f t="shared" si="559"/>
        <v>AGND</v>
      </c>
    </row>
    <row r="17891" spans="1:9">
      <c r="A17891" t="s">
        <v>261</v>
      </c>
      <c r="B17891" t="s">
        <v>8275</v>
      </c>
      <c r="C17891" t="s">
        <v>8276</v>
      </c>
      <c r="D17891">
        <v>10</v>
      </c>
      <c r="E17891" t="s">
        <v>190</v>
      </c>
      <c r="F17891" t="s">
        <v>252</v>
      </c>
      <c r="G17891">
        <v>10</v>
      </c>
      <c r="H17891" s="4" t="str">
        <f t="shared" si="558"/>
        <v>J201.C10</v>
      </c>
      <c r="I17891" s="4" t="str">
        <f t="shared" si="559"/>
        <v>AGND</v>
      </c>
    </row>
    <row r="17892" spans="1:9">
      <c r="A17892" t="s">
        <v>261</v>
      </c>
      <c r="B17892" t="s">
        <v>8275</v>
      </c>
      <c r="C17892" t="s">
        <v>8276</v>
      </c>
      <c r="D17892">
        <v>10</v>
      </c>
      <c r="F17892" t="s">
        <v>437</v>
      </c>
      <c r="G17892">
        <v>10</v>
      </c>
      <c r="H17892" s="4" t="str">
        <f t="shared" si="558"/>
        <v>J201.D10</v>
      </c>
      <c r="I17892" s="4">
        <f t="shared" si="559"/>
        <v>0</v>
      </c>
    </row>
    <row r="17893" spans="1:9">
      <c r="A17893" t="s">
        <v>261</v>
      </c>
      <c r="B17893" t="s">
        <v>8275</v>
      </c>
      <c r="C17893" t="s">
        <v>8276</v>
      </c>
      <c r="D17893">
        <v>10</v>
      </c>
      <c r="E17893" t="s">
        <v>7911</v>
      </c>
      <c r="F17893" t="s">
        <v>221</v>
      </c>
      <c r="G17893">
        <v>10</v>
      </c>
      <c r="H17893" s="4" t="str">
        <f t="shared" si="558"/>
        <v>J201.B10</v>
      </c>
      <c r="I17893" s="4" t="str">
        <f t="shared" si="559"/>
        <v>CTO_FORCE28</v>
      </c>
    </row>
    <row r="17894" spans="1:9">
      <c r="A17894" t="s">
        <v>261</v>
      </c>
      <c r="B17894" t="s">
        <v>8275</v>
      </c>
      <c r="C17894" t="s">
        <v>8276</v>
      </c>
      <c r="D17894">
        <v>10</v>
      </c>
      <c r="E17894" t="s">
        <v>7910</v>
      </c>
      <c r="F17894" t="s">
        <v>203</v>
      </c>
      <c r="G17894">
        <v>10</v>
      </c>
      <c r="H17894" s="4" t="str">
        <f t="shared" si="558"/>
        <v>J201.A10</v>
      </c>
      <c r="I17894" s="4" t="str">
        <f t="shared" si="559"/>
        <v>CTO_SENSE28</v>
      </c>
    </row>
    <row r="17895" spans="1:9">
      <c r="A17895" t="s">
        <v>261</v>
      </c>
      <c r="B17895" t="s">
        <v>8275</v>
      </c>
      <c r="C17895" t="s">
        <v>8276</v>
      </c>
      <c r="D17895">
        <v>11</v>
      </c>
      <c r="E17895" t="s">
        <v>190</v>
      </c>
      <c r="F17895" t="s">
        <v>222</v>
      </c>
      <c r="G17895">
        <v>11</v>
      </c>
      <c r="H17895" s="4" t="str">
        <f t="shared" si="558"/>
        <v>J201.B11</v>
      </c>
      <c r="I17895" s="4" t="str">
        <f t="shared" si="559"/>
        <v>AGND</v>
      </c>
    </row>
    <row r="17896" spans="1:9">
      <c r="A17896" t="s">
        <v>261</v>
      </c>
      <c r="B17896" t="s">
        <v>8275</v>
      </c>
      <c r="C17896" t="s">
        <v>8276</v>
      </c>
      <c r="D17896">
        <v>11</v>
      </c>
      <c r="E17896" t="s">
        <v>1329</v>
      </c>
      <c r="F17896" t="s">
        <v>204</v>
      </c>
      <c r="G17896">
        <v>11</v>
      </c>
      <c r="H17896" s="4" t="str">
        <f t="shared" si="558"/>
        <v>J201.A11</v>
      </c>
      <c r="I17896" s="4" t="str">
        <f t="shared" si="559"/>
        <v>CTO_DGS28</v>
      </c>
    </row>
    <row r="17897" spans="1:9">
      <c r="A17897" t="s">
        <v>261</v>
      </c>
      <c r="B17897" t="s">
        <v>8275</v>
      </c>
      <c r="C17897" t="s">
        <v>8276</v>
      </c>
      <c r="D17897">
        <v>11</v>
      </c>
      <c r="F17897" t="s">
        <v>351</v>
      </c>
      <c r="G17897">
        <v>11</v>
      </c>
      <c r="H17897" s="4" t="str">
        <f t="shared" si="558"/>
        <v>J201.D11</v>
      </c>
      <c r="I17897" s="4">
        <f t="shared" si="559"/>
        <v>0</v>
      </c>
    </row>
    <row r="17898" spans="1:9">
      <c r="A17898" t="s">
        <v>261</v>
      </c>
      <c r="B17898" t="s">
        <v>8275</v>
      </c>
      <c r="C17898" t="s">
        <v>8276</v>
      </c>
      <c r="D17898">
        <v>11</v>
      </c>
      <c r="E17898" t="s">
        <v>7912</v>
      </c>
      <c r="F17898" t="s">
        <v>253</v>
      </c>
      <c r="G17898">
        <v>11</v>
      </c>
      <c r="H17898" s="4" t="str">
        <f t="shared" si="558"/>
        <v>J201.C11</v>
      </c>
      <c r="I17898" s="4" t="str">
        <f t="shared" si="559"/>
        <v>CTO_CAP28</v>
      </c>
    </row>
    <row r="17899" spans="1:9">
      <c r="A17899" t="s">
        <v>261</v>
      </c>
      <c r="B17899" t="s">
        <v>8275</v>
      </c>
      <c r="C17899" t="s">
        <v>8276</v>
      </c>
      <c r="D17899">
        <v>12</v>
      </c>
      <c r="F17899" t="s">
        <v>325</v>
      </c>
      <c r="G17899">
        <v>12</v>
      </c>
      <c r="H17899" s="4" t="str">
        <f t="shared" si="558"/>
        <v>J201.D12</v>
      </c>
      <c r="I17899" s="4">
        <f t="shared" si="559"/>
        <v>0</v>
      </c>
    </row>
    <row r="17900" spans="1:9">
      <c r="A17900" t="s">
        <v>261</v>
      </c>
      <c r="B17900" t="s">
        <v>8275</v>
      </c>
      <c r="C17900" t="s">
        <v>8276</v>
      </c>
      <c r="D17900">
        <v>12</v>
      </c>
      <c r="E17900" t="s">
        <v>7914</v>
      </c>
      <c r="F17900" t="s">
        <v>223</v>
      </c>
      <c r="G17900">
        <v>12</v>
      </c>
      <c r="H17900" s="4" t="str">
        <f t="shared" si="558"/>
        <v>J201.B12</v>
      </c>
      <c r="I17900" s="4" t="str">
        <f t="shared" si="559"/>
        <v>CTO_VREFA28</v>
      </c>
    </row>
    <row r="17901" spans="1:9">
      <c r="A17901" t="s">
        <v>261</v>
      </c>
      <c r="B17901" t="s">
        <v>8275</v>
      </c>
      <c r="C17901" t="s">
        <v>8276</v>
      </c>
      <c r="D17901">
        <v>12</v>
      </c>
      <c r="E17901" t="s">
        <v>7913</v>
      </c>
      <c r="F17901" t="s">
        <v>205</v>
      </c>
      <c r="G17901">
        <v>12</v>
      </c>
      <c r="H17901" s="4" t="str">
        <f t="shared" si="558"/>
        <v>J201.A12</v>
      </c>
      <c r="I17901" s="4" t="str">
        <f t="shared" si="559"/>
        <v>CTO_VREFB28</v>
      </c>
    </row>
    <row r="17902" spans="1:9">
      <c r="A17902" t="s">
        <v>261</v>
      </c>
      <c r="B17902" t="s">
        <v>8275</v>
      </c>
      <c r="C17902" t="s">
        <v>8276</v>
      </c>
      <c r="D17902">
        <v>12</v>
      </c>
      <c r="E17902" t="s">
        <v>190</v>
      </c>
      <c r="F17902" t="s">
        <v>254</v>
      </c>
      <c r="G17902">
        <v>12</v>
      </c>
      <c r="H17902" s="4" t="str">
        <f t="shared" si="558"/>
        <v>J201.C12</v>
      </c>
      <c r="I17902" s="4" t="str">
        <f t="shared" si="559"/>
        <v>AGND</v>
      </c>
    </row>
    <row r="17903" spans="1:9">
      <c r="A17903" t="s">
        <v>261</v>
      </c>
      <c r="B17903" t="s">
        <v>8275</v>
      </c>
      <c r="C17903" t="s">
        <v>8276</v>
      </c>
      <c r="D17903">
        <v>13</v>
      </c>
      <c r="F17903" t="s">
        <v>313</v>
      </c>
      <c r="G17903">
        <v>13</v>
      </c>
      <c r="H17903" s="4" t="str">
        <f t="shared" si="558"/>
        <v>J201.D13</v>
      </c>
      <c r="I17903" s="4">
        <f t="shared" si="559"/>
        <v>0</v>
      </c>
    </row>
    <row r="17904" spans="1:9">
      <c r="A17904" t="s">
        <v>261</v>
      </c>
      <c r="B17904" t="s">
        <v>8275</v>
      </c>
      <c r="C17904" t="s">
        <v>8276</v>
      </c>
      <c r="D17904">
        <v>13</v>
      </c>
      <c r="E17904" t="s">
        <v>190</v>
      </c>
      <c r="F17904" t="s">
        <v>255</v>
      </c>
      <c r="G17904">
        <v>13</v>
      </c>
      <c r="H17904" s="4" t="str">
        <f t="shared" si="558"/>
        <v>J201.C13</v>
      </c>
      <c r="I17904" s="4" t="str">
        <f t="shared" si="559"/>
        <v>AGND</v>
      </c>
    </row>
    <row r="17905" spans="1:9">
      <c r="A17905" t="s">
        <v>261</v>
      </c>
      <c r="B17905" t="s">
        <v>8275</v>
      </c>
      <c r="C17905" t="s">
        <v>8276</v>
      </c>
      <c r="D17905">
        <v>13</v>
      </c>
      <c r="E17905" t="s">
        <v>7916</v>
      </c>
      <c r="F17905" t="s">
        <v>224</v>
      </c>
      <c r="G17905">
        <v>13</v>
      </c>
      <c r="H17905" s="4" t="str">
        <f t="shared" si="558"/>
        <v>J201.B13</v>
      </c>
      <c r="I17905" s="4" t="str">
        <f t="shared" si="559"/>
        <v>CTO_FORCE27</v>
      </c>
    </row>
    <row r="17906" spans="1:9">
      <c r="A17906" t="s">
        <v>261</v>
      </c>
      <c r="B17906" t="s">
        <v>8275</v>
      </c>
      <c r="C17906" t="s">
        <v>8276</v>
      </c>
      <c r="D17906">
        <v>13</v>
      </c>
      <c r="E17906" t="s">
        <v>7915</v>
      </c>
      <c r="F17906" t="s">
        <v>206</v>
      </c>
      <c r="G17906">
        <v>13</v>
      </c>
      <c r="H17906" s="4" t="str">
        <f t="shared" si="558"/>
        <v>J201.A13</v>
      </c>
      <c r="I17906" s="4" t="str">
        <f t="shared" si="559"/>
        <v>CTO_SENSE27</v>
      </c>
    </row>
    <row r="17907" spans="1:9">
      <c r="A17907" t="s">
        <v>261</v>
      </c>
      <c r="B17907" t="s">
        <v>8275</v>
      </c>
      <c r="C17907" t="s">
        <v>8276</v>
      </c>
      <c r="D17907">
        <v>14</v>
      </c>
      <c r="E17907" t="s">
        <v>190</v>
      </c>
      <c r="F17907" t="s">
        <v>225</v>
      </c>
      <c r="G17907">
        <v>14</v>
      </c>
      <c r="H17907" s="4" t="str">
        <f t="shared" si="558"/>
        <v>J201.B14</v>
      </c>
      <c r="I17907" s="4" t="str">
        <f t="shared" si="559"/>
        <v>AGND</v>
      </c>
    </row>
    <row r="17908" spans="1:9">
      <c r="A17908" t="s">
        <v>261</v>
      </c>
      <c r="B17908" t="s">
        <v>8275</v>
      </c>
      <c r="C17908" t="s">
        <v>8276</v>
      </c>
      <c r="D17908">
        <v>14</v>
      </c>
      <c r="E17908" t="s">
        <v>7917</v>
      </c>
      <c r="F17908" t="s">
        <v>7674</v>
      </c>
      <c r="G17908">
        <v>14</v>
      </c>
      <c r="H17908" s="4" t="str">
        <f t="shared" si="558"/>
        <v>J201.C14</v>
      </c>
      <c r="I17908" s="4" t="str">
        <f t="shared" si="559"/>
        <v>CTO_CAP27</v>
      </c>
    </row>
    <row r="17909" spans="1:9">
      <c r="A17909" t="s">
        <v>261</v>
      </c>
      <c r="B17909" t="s">
        <v>8275</v>
      </c>
      <c r="C17909" t="s">
        <v>8276</v>
      </c>
      <c r="D17909">
        <v>14</v>
      </c>
      <c r="E17909" t="s">
        <v>1328</v>
      </c>
      <c r="F17909" t="s">
        <v>207</v>
      </c>
      <c r="G17909">
        <v>14</v>
      </c>
      <c r="H17909" s="4" t="str">
        <f t="shared" si="558"/>
        <v>J201.A14</v>
      </c>
      <c r="I17909" s="4" t="str">
        <f t="shared" si="559"/>
        <v>CTO_DGS27</v>
      </c>
    </row>
    <row r="17910" spans="1:9">
      <c r="A17910" t="s">
        <v>261</v>
      </c>
      <c r="B17910" t="s">
        <v>8275</v>
      </c>
      <c r="C17910" t="s">
        <v>8276</v>
      </c>
      <c r="D17910">
        <v>14</v>
      </c>
      <c r="F17910" t="s">
        <v>457</v>
      </c>
      <c r="G17910">
        <v>14</v>
      </c>
      <c r="H17910" s="4" t="str">
        <f t="shared" si="558"/>
        <v>J201.D14</v>
      </c>
      <c r="I17910" s="4">
        <f t="shared" si="559"/>
        <v>0</v>
      </c>
    </row>
    <row r="17911" spans="1:9">
      <c r="A17911" t="s">
        <v>261</v>
      </c>
      <c r="B17911" t="s">
        <v>8275</v>
      </c>
      <c r="C17911" t="s">
        <v>8276</v>
      </c>
      <c r="D17911">
        <v>15</v>
      </c>
      <c r="F17911" t="s">
        <v>907</v>
      </c>
      <c r="G17911">
        <v>15</v>
      </c>
      <c r="H17911" s="4" t="str">
        <f t="shared" si="558"/>
        <v>J201.D15</v>
      </c>
      <c r="I17911" s="4">
        <f t="shared" si="559"/>
        <v>0</v>
      </c>
    </row>
    <row r="17912" spans="1:9">
      <c r="A17912" t="s">
        <v>261</v>
      </c>
      <c r="B17912" t="s">
        <v>8275</v>
      </c>
      <c r="C17912" t="s">
        <v>8276</v>
      </c>
      <c r="D17912">
        <v>15</v>
      </c>
      <c r="E17912" t="s">
        <v>190</v>
      </c>
      <c r="F17912" t="s">
        <v>256</v>
      </c>
      <c r="G17912">
        <v>15</v>
      </c>
      <c r="H17912" s="4" t="str">
        <f t="shared" si="558"/>
        <v>J201.C15</v>
      </c>
      <c r="I17912" s="4" t="str">
        <f t="shared" si="559"/>
        <v>AGND</v>
      </c>
    </row>
    <row r="17913" spans="1:9">
      <c r="A17913" t="s">
        <v>261</v>
      </c>
      <c r="B17913" t="s">
        <v>8275</v>
      </c>
      <c r="C17913" t="s">
        <v>8276</v>
      </c>
      <c r="D17913">
        <v>15</v>
      </c>
      <c r="E17913" t="s">
        <v>7918</v>
      </c>
      <c r="F17913" t="s">
        <v>208</v>
      </c>
      <c r="G17913">
        <v>15</v>
      </c>
      <c r="H17913" s="4" t="str">
        <f t="shared" si="558"/>
        <v>J201.A15</v>
      </c>
      <c r="I17913" s="4" t="str">
        <f t="shared" si="559"/>
        <v>CTO_VREFB27</v>
      </c>
    </row>
    <row r="17914" spans="1:9">
      <c r="A17914" t="s">
        <v>261</v>
      </c>
      <c r="B17914" t="s">
        <v>8275</v>
      </c>
      <c r="C17914" t="s">
        <v>8276</v>
      </c>
      <c r="D17914">
        <v>15</v>
      </c>
      <c r="E17914" t="s">
        <v>7919</v>
      </c>
      <c r="F17914" t="s">
        <v>226</v>
      </c>
      <c r="G17914">
        <v>15</v>
      </c>
      <c r="H17914" s="4" t="str">
        <f t="shared" si="558"/>
        <v>J201.B15</v>
      </c>
      <c r="I17914" s="4" t="str">
        <f t="shared" si="559"/>
        <v>CTO_VREFA27</v>
      </c>
    </row>
    <row r="17915" spans="1:9">
      <c r="A17915" t="s">
        <v>261</v>
      </c>
      <c r="B17915" t="s">
        <v>8275</v>
      </c>
      <c r="C17915" t="s">
        <v>8276</v>
      </c>
      <c r="D17915">
        <v>16</v>
      </c>
      <c r="E17915" t="s">
        <v>7920</v>
      </c>
      <c r="F17915" t="s">
        <v>209</v>
      </c>
      <c r="G17915">
        <v>16</v>
      </c>
      <c r="H17915" s="4" t="str">
        <f t="shared" si="558"/>
        <v>J201.A16</v>
      </c>
      <c r="I17915" s="4" t="str">
        <f t="shared" si="559"/>
        <v>CTO_SENSE26</v>
      </c>
    </row>
    <row r="17916" spans="1:9">
      <c r="A17916" t="s">
        <v>261</v>
      </c>
      <c r="B17916" t="s">
        <v>8275</v>
      </c>
      <c r="C17916" t="s">
        <v>8276</v>
      </c>
      <c r="D17916">
        <v>16</v>
      </c>
      <c r="F17916" t="s">
        <v>449</v>
      </c>
      <c r="G17916">
        <v>16</v>
      </c>
      <c r="H17916" s="4" t="str">
        <f t="shared" si="558"/>
        <v>J201.D16</v>
      </c>
      <c r="I17916" s="4">
        <f t="shared" si="559"/>
        <v>0</v>
      </c>
    </row>
    <row r="17917" spans="1:9">
      <c r="A17917" t="s">
        <v>261</v>
      </c>
      <c r="B17917" t="s">
        <v>8275</v>
      </c>
      <c r="C17917" t="s">
        <v>8276</v>
      </c>
      <c r="D17917">
        <v>16</v>
      </c>
      <c r="E17917" t="s">
        <v>7921</v>
      </c>
      <c r="F17917" t="s">
        <v>227</v>
      </c>
      <c r="G17917">
        <v>16</v>
      </c>
      <c r="H17917" s="4" t="str">
        <f t="shared" si="558"/>
        <v>J201.B16</v>
      </c>
      <c r="I17917" s="4" t="str">
        <f t="shared" si="559"/>
        <v>CTO_FORCE26</v>
      </c>
    </row>
    <row r="17918" spans="1:9">
      <c r="A17918" t="s">
        <v>261</v>
      </c>
      <c r="B17918" t="s">
        <v>8275</v>
      </c>
      <c r="C17918" t="s">
        <v>8276</v>
      </c>
      <c r="D17918">
        <v>16</v>
      </c>
      <c r="E17918" t="s">
        <v>190</v>
      </c>
      <c r="F17918" t="s">
        <v>257</v>
      </c>
      <c r="G17918">
        <v>16</v>
      </c>
      <c r="H17918" s="4" t="str">
        <f t="shared" si="558"/>
        <v>J201.C16</v>
      </c>
      <c r="I17918" s="4" t="str">
        <f t="shared" si="559"/>
        <v>AGND</v>
      </c>
    </row>
    <row r="17919" spans="1:9">
      <c r="A17919" t="s">
        <v>261</v>
      </c>
      <c r="B17919" t="s">
        <v>8275</v>
      </c>
      <c r="C17919" t="s">
        <v>8276</v>
      </c>
      <c r="D17919">
        <v>17</v>
      </c>
      <c r="E17919" t="s">
        <v>190</v>
      </c>
      <c r="F17919" t="s">
        <v>228</v>
      </c>
      <c r="G17919">
        <v>17</v>
      </c>
      <c r="H17919" s="4" t="str">
        <f t="shared" si="558"/>
        <v>J201.B17</v>
      </c>
      <c r="I17919" s="4" t="str">
        <f t="shared" si="559"/>
        <v>AGND</v>
      </c>
    </row>
    <row r="17920" spans="1:9">
      <c r="A17920" t="s">
        <v>261</v>
      </c>
      <c r="B17920" t="s">
        <v>8275</v>
      </c>
      <c r="C17920" t="s">
        <v>8276</v>
      </c>
      <c r="D17920">
        <v>17</v>
      </c>
      <c r="E17920" t="s">
        <v>7922</v>
      </c>
      <c r="F17920" t="s">
        <v>7679</v>
      </c>
      <c r="G17920">
        <v>17</v>
      </c>
      <c r="H17920" s="4" t="str">
        <f t="shared" si="558"/>
        <v>J201.C17</v>
      </c>
      <c r="I17920" s="4" t="str">
        <f t="shared" si="559"/>
        <v>CTO_CAP26</v>
      </c>
    </row>
    <row r="17921" spans="1:9">
      <c r="A17921" t="s">
        <v>261</v>
      </c>
      <c r="B17921" t="s">
        <v>8275</v>
      </c>
      <c r="C17921" t="s">
        <v>8276</v>
      </c>
      <c r="D17921">
        <v>17</v>
      </c>
      <c r="F17921" t="s">
        <v>7677</v>
      </c>
      <c r="G17921">
        <v>17</v>
      </c>
      <c r="H17921" s="4" t="str">
        <f t="shared" si="558"/>
        <v>J201.D17</v>
      </c>
      <c r="I17921" s="4">
        <f t="shared" si="559"/>
        <v>0</v>
      </c>
    </row>
    <row r="17922" spans="1:9">
      <c r="A17922" t="s">
        <v>261</v>
      </c>
      <c r="B17922" t="s">
        <v>8275</v>
      </c>
      <c r="C17922" t="s">
        <v>8276</v>
      </c>
      <c r="D17922">
        <v>17</v>
      </c>
      <c r="E17922" t="s">
        <v>1327</v>
      </c>
      <c r="F17922" t="s">
        <v>210</v>
      </c>
      <c r="G17922">
        <v>17</v>
      </c>
      <c r="H17922" s="4" t="str">
        <f t="shared" ref="H17922:H17985" si="560">CONCATENATE(C17922,".",F17922)</f>
        <v>J201.A17</v>
      </c>
      <c r="I17922" s="4" t="str">
        <f t="shared" ref="I17922:I17985" si="561">E17922</f>
        <v>CTO_DGS26</v>
      </c>
    </row>
    <row r="17923" spans="1:9">
      <c r="A17923" t="s">
        <v>261</v>
      </c>
      <c r="B17923" t="s">
        <v>8275</v>
      </c>
      <c r="C17923" t="s">
        <v>8276</v>
      </c>
      <c r="D17923">
        <v>18</v>
      </c>
      <c r="E17923" t="s">
        <v>7923</v>
      </c>
      <c r="F17923" t="s">
        <v>229</v>
      </c>
      <c r="G17923">
        <v>18</v>
      </c>
      <c r="H17923" s="4" t="str">
        <f t="shared" si="560"/>
        <v>J201.B18</v>
      </c>
      <c r="I17923" s="4" t="str">
        <f t="shared" si="561"/>
        <v>CTO_VREFA26</v>
      </c>
    </row>
    <row r="17924" spans="1:9">
      <c r="A17924" t="s">
        <v>261</v>
      </c>
      <c r="B17924" t="s">
        <v>8275</v>
      </c>
      <c r="C17924" t="s">
        <v>8276</v>
      </c>
      <c r="D17924">
        <v>18</v>
      </c>
      <c r="E17924" t="s">
        <v>190</v>
      </c>
      <c r="F17924" t="s">
        <v>258</v>
      </c>
      <c r="G17924">
        <v>18</v>
      </c>
      <c r="H17924" s="4" t="str">
        <f t="shared" si="560"/>
        <v>J201.C18</v>
      </c>
      <c r="I17924" s="4" t="str">
        <f t="shared" si="561"/>
        <v>AGND</v>
      </c>
    </row>
    <row r="17925" spans="1:9">
      <c r="A17925" t="s">
        <v>261</v>
      </c>
      <c r="B17925" t="s">
        <v>8275</v>
      </c>
      <c r="C17925" t="s">
        <v>8276</v>
      </c>
      <c r="D17925">
        <v>18</v>
      </c>
      <c r="F17925" t="s">
        <v>910</v>
      </c>
      <c r="G17925">
        <v>18</v>
      </c>
      <c r="H17925" s="4" t="str">
        <f t="shared" si="560"/>
        <v>J201.D18</v>
      </c>
      <c r="I17925" s="4">
        <f t="shared" si="561"/>
        <v>0</v>
      </c>
    </row>
    <row r="17926" spans="1:9">
      <c r="A17926" t="s">
        <v>261</v>
      </c>
      <c r="B17926" t="s">
        <v>8275</v>
      </c>
      <c r="C17926" t="s">
        <v>8276</v>
      </c>
      <c r="D17926">
        <v>18</v>
      </c>
      <c r="E17926" t="s">
        <v>7924</v>
      </c>
      <c r="F17926" t="s">
        <v>211</v>
      </c>
      <c r="G17926">
        <v>18</v>
      </c>
      <c r="H17926" s="4" t="str">
        <f t="shared" si="560"/>
        <v>J201.A18</v>
      </c>
      <c r="I17926" s="4" t="str">
        <f t="shared" si="561"/>
        <v>CTO_VREFB26</v>
      </c>
    </row>
    <row r="17927" spans="1:9">
      <c r="A17927" t="s">
        <v>261</v>
      </c>
      <c r="B17927" t="s">
        <v>8275</v>
      </c>
      <c r="C17927" t="s">
        <v>8276</v>
      </c>
      <c r="D17927">
        <v>19</v>
      </c>
      <c r="F17927" t="s">
        <v>912</v>
      </c>
      <c r="G17927">
        <v>19</v>
      </c>
      <c r="H17927" s="4" t="str">
        <f t="shared" si="560"/>
        <v>J201.D19</v>
      </c>
      <c r="I17927" s="4">
        <f t="shared" si="561"/>
        <v>0</v>
      </c>
    </row>
    <row r="17928" spans="1:9">
      <c r="A17928" t="s">
        <v>261</v>
      </c>
      <c r="B17928" t="s">
        <v>8275</v>
      </c>
      <c r="C17928" t="s">
        <v>8276</v>
      </c>
      <c r="D17928">
        <v>19</v>
      </c>
      <c r="E17928" t="s">
        <v>7925</v>
      </c>
      <c r="F17928" t="s">
        <v>230</v>
      </c>
      <c r="G17928">
        <v>19</v>
      </c>
      <c r="H17928" s="4" t="str">
        <f t="shared" si="560"/>
        <v>J201.B19</v>
      </c>
      <c r="I17928" s="4" t="str">
        <f t="shared" si="561"/>
        <v>CTO_FORCE25</v>
      </c>
    </row>
    <row r="17929" spans="1:9">
      <c r="A17929" t="s">
        <v>261</v>
      </c>
      <c r="B17929" t="s">
        <v>8275</v>
      </c>
      <c r="C17929" t="s">
        <v>8276</v>
      </c>
      <c r="D17929">
        <v>19</v>
      </c>
      <c r="E17929" t="s">
        <v>190</v>
      </c>
      <c r="F17929" t="s">
        <v>259</v>
      </c>
      <c r="G17929">
        <v>19</v>
      </c>
      <c r="H17929" s="4" t="str">
        <f t="shared" si="560"/>
        <v>J201.C19</v>
      </c>
      <c r="I17929" s="4" t="str">
        <f t="shared" si="561"/>
        <v>AGND</v>
      </c>
    </row>
    <row r="17930" spans="1:9">
      <c r="A17930" t="s">
        <v>261</v>
      </c>
      <c r="B17930" t="s">
        <v>8275</v>
      </c>
      <c r="C17930" t="s">
        <v>8276</v>
      </c>
      <c r="D17930">
        <v>19</v>
      </c>
      <c r="E17930" t="s">
        <v>7926</v>
      </c>
      <c r="F17930" t="s">
        <v>212</v>
      </c>
      <c r="G17930">
        <v>19</v>
      </c>
      <c r="H17930" s="4" t="str">
        <f t="shared" si="560"/>
        <v>J201.A19</v>
      </c>
      <c r="I17930" s="4" t="str">
        <f t="shared" si="561"/>
        <v>CTO_SENSE25</v>
      </c>
    </row>
    <row r="17931" spans="1:9">
      <c r="A17931" t="s">
        <v>261</v>
      </c>
      <c r="B17931" t="s">
        <v>8275</v>
      </c>
      <c r="C17931" t="s">
        <v>8276</v>
      </c>
      <c r="D17931">
        <v>20</v>
      </c>
      <c r="F17931" t="s">
        <v>7684</v>
      </c>
      <c r="G17931">
        <v>20</v>
      </c>
      <c r="H17931" s="4" t="str">
        <f t="shared" si="560"/>
        <v>J201.D20</v>
      </c>
      <c r="I17931" s="4">
        <f t="shared" si="561"/>
        <v>0</v>
      </c>
    </row>
    <row r="17932" spans="1:9">
      <c r="A17932" t="s">
        <v>261</v>
      </c>
      <c r="B17932" t="s">
        <v>8275</v>
      </c>
      <c r="C17932" t="s">
        <v>8276</v>
      </c>
      <c r="D17932">
        <v>20</v>
      </c>
      <c r="E17932" t="s">
        <v>1326</v>
      </c>
      <c r="F17932" t="s">
        <v>7682</v>
      </c>
      <c r="G17932">
        <v>20</v>
      </c>
      <c r="H17932" s="4" t="str">
        <f t="shared" si="560"/>
        <v>J201.A20</v>
      </c>
      <c r="I17932" s="4" t="str">
        <f t="shared" si="561"/>
        <v>CTO_DGS25</v>
      </c>
    </row>
    <row r="17933" spans="1:9">
      <c r="A17933" t="s">
        <v>261</v>
      </c>
      <c r="B17933" t="s">
        <v>8275</v>
      </c>
      <c r="C17933" t="s">
        <v>8276</v>
      </c>
      <c r="D17933">
        <v>20</v>
      </c>
      <c r="E17933" t="s">
        <v>7927</v>
      </c>
      <c r="F17933" t="s">
        <v>260</v>
      </c>
      <c r="G17933">
        <v>20</v>
      </c>
      <c r="H17933" s="4" t="str">
        <f t="shared" si="560"/>
        <v>J201.C20</v>
      </c>
      <c r="I17933" s="4" t="str">
        <f t="shared" si="561"/>
        <v>CTO_CAP25</v>
      </c>
    </row>
    <row r="17934" spans="1:9">
      <c r="A17934" t="s">
        <v>261</v>
      </c>
      <c r="B17934" t="s">
        <v>8275</v>
      </c>
      <c r="C17934" t="s">
        <v>8276</v>
      </c>
      <c r="D17934">
        <v>20</v>
      </c>
      <c r="E17934" t="s">
        <v>190</v>
      </c>
      <c r="F17934" t="s">
        <v>7683</v>
      </c>
      <c r="G17934">
        <v>20</v>
      </c>
      <c r="H17934" s="4" t="str">
        <f t="shared" si="560"/>
        <v>J201.B20</v>
      </c>
      <c r="I17934" s="4" t="str">
        <f t="shared" si="561"/>
        <v>AGND</v>
      </c>
    </row>
    <row r="17935" spans="1:9">
      <c r="A17935" t="s">
        <v>261</v>
      </c>
      <c r="B17935" t="s">
        <v>8275</v>
      </c>
      <c r="C17935" t="s">
        <v>8276</v>
      </c>
      <c r="D17935">
        <v>21</v>
      </c>
      <c r="E17935" t="s">
        <v>7928</v>
      </c>
      <c r="F17935" t="s">
        <v>7688</v>
      </c>
      <c r="G17935">
        <v>21</v>
      </c>
      <c r="H17935" s="4" t="str">
        <f t="shared" si="560"/>
        <v>J201.A21</v>
      </c>
      <c r="I17935" s="4" t="str">
        <f t="shared" si="561"/>
        <v>CTO_VREFB25</v>
      </c>
    </row>
    <row r="17936" spans="1:9">
      <c r="A17936" t="s">
        <v>261</v>
      </c>
      <c r="B17936" t="s">
        <v>8275</v>
      </c>
      <c r="C17936" t="s">
        <v>8276</v>
      </c>
      <c r="D17936">
        <v>21</v>
      </c>
      <c r="E17936" t="s">
        <v>190</v>
      </c>
      <c r="F17936" t="s">
        <v>7686</v>
      </c>
      <c r="G17936">
        <v>21</v>
      </c>
      <c r="H17936" s="4" t="str">
        <f t="shared" si="560"/>
        <v>J201.C21</v>
      </c>
      <c r="I17936" s="4" t="str">
        <f t="shared" si="561"/>
        <v>AGND</v>
      </c>
    </row>
    <row r="17937" spans="1:9">
      <c r="A17937" t="s">
        <v>261</v>
      </c>
      <c r="B17937" t="s">
        <v>8275</v>
      </c>
      <c r="C17937" t="s">
        <v>8276</v>
      </c>
      <c r="D17937">
        <v>21</v>
      </c>
      <c r="F17937" t="s">
        <v>7687</v>
      </c>
      <c r="G17937">
        <v>21</v>
      </c>
      <c r="H17937" s="4" t="str">
        <f t="shared" si="560"/>
        <v>J201.D21</v>
      </c>
      <c r="I17937" s="4">
        <f t="shared" si="561"/>
        <v>0</v>
      </c>
    </row>
    <row r="17938" spans="1:9">
      <c r="A17938" t="s">
        <v>261</v>
      </c>
      <c r="B17938" t="s">
        <v>8275</v>
      </c>
      <c r="C17938" t="s">
        <v>8276</v>
      </c>
      <c r="D17938">
        <v>21</v>
      </c>
      <c r="E17938" t="s">
        <v>7929</v>
      </c>
      <c r="F17938" t="s">
        <v>7685</v>
      </c>
      <c r="G17938">
        <v>21</v>
      </c>
      <c r="H17938" s="4" t="str">
        <f t="shared" si="560"/>
        <v>J201.B21</v>
      </c>
      <c r="I17938" s="4" t="str">
        <f t="shared" si="561"/>
        <v>CTO_VREFA25</v>
      </c>
    </row>
    <row r="17939" spans="1:9">
      <c r="A17939" t="s">
        <v>261</v>
      </c>
      <c r="B17939" t="s">
        <v>8275</v>
      </c>
      <c r="C17939" t="s">
        <v>8276</v>
      </c>
      <c r="D17939">
        <v>22</v>
      </c>
      <c r="E17939" t="s">
        <v>7930</v>
      </c>
      <c r="F17939" t="s">
        <v>7692</v>
      </c>
      <c r="G17939">
        <v>22</v>
      </c>
      <c r="H17939" s="4" t="str">
        <f t="shared" si="560"/>
        <v>J201.B22</v>
      </c>
      <c r="I17939" s="4" t="str">
        <f t="shared" si="561"/>
        <v>CTO_FORCE24</v>
      </c>
    </row>
    <row r="17940" spans="1:9">
      <c r="A17940" t="s">
        <v>261</v>
      </c>
      <c r="B17940" t="s">
        <v>8275</v>
      </c>
      <c r="C17940" t="s">
        <v>8276</v>
      </c>
      <c r="D17940">
        <v>22</v>
      </c>
      <c r="F17940" t="s">
        <v>7690</v>
      </c>
      <c r="G17940">
        <v>22</v>
      </c>
      <c r="H17940" s="4" t="str">
        <f t="shared" si="560"/>
        <v>J201.D22</v>
      </c>
      <c r="I17940" s="4">
        <f t="shared" si="561"/>
        <v>0</v>
      </c>
    </row>
    <row r="17941" spans="1:9">
      <c r="A17941" t="s">
        <v>261</v>
      </c>
      <c r="B17941" t="s">
        <v>8275</v>
      </c>
      <c r="C17941" t="s">
        <v>8276</v>
      </c>
      <c r="D17941">
        <v>22</v>
      </c>
      <c r="E17941" t="s">
        <v>7931</v>
      </c>
      <c r="F17941" t="s">
        <v>7689</v>
      </c>
      <c r="G17941">
        <v>22</v>
      </c>
      <c r="H17941" s="4" t="str">
        <f t="shared" si="560"/>
        <v>J201.A22</v>
      </c>
      <c r="I17941" s="4" t="str">
        <f t="shared" si="561"/>
        <v>CTO_SENSE24</v>
      </c>
    </row>
    <row r="17942" spans="1:9">
      <c r="A17942" t="s">
        <v>261</v>
      </c>
      <c r="B17942" t="s">
        <v>8275</v>
      </c>
      <c r="C17942" t="s">
        <v>8276</v>
      </c>
      <c r="D17942">
        <v>22</v>
      </c>
      <c r="E17942" t="s">
        <v>190</v>
      </c>
      <c r="F17942" t="s">
        <v>7691</v>
      </c>
      <c r="G17942">
        <v>22</v>
      </c>
      <c r="H17942" s="4" t="str">
        <f t="shared" si="560"/>
        <v>J201.C22</v>
      </c>
      <c r="I17942" s="4" t="str">
        <f t="shared" si="561"/>
        <v>AGND</v>
      </c>
    </row>
    <row r="17943" spans="1:9">
      <c r="A17943" t="s">
        <v>261</v>
      </c>
      <c r="B17943" t="s">
        <v>8275</v>
      </c>
      <c r="C17943" t="s">
        <v>8276</v>
      </c>
      <c r="D17943">
        <v>23</v>
      </c>
      <c r="E17943" t="s">
        <v>190</v>
      </c>
      <c r="F17943" t="s">
        <v>7696</v>
      </c>
      <c r="G17943">
        <v>23</v>
      </c>
      <c r="H17943" s="4" t="str">
        <f t="shared" si="560"/>
        <v>J201.B23</v>
      </c>
      <c r="I17943" s="4" t="str">
        <f t="shared" si="561"/>
        <v>AGND</v>
      </c>
    </row>
    <row r="17944" spans="1:9">
      <c r="A17944" t="s">
        <v>261</v>
      </c>
      <c r="B17944" t="s">
        <v>8275</v>
      </c>
      <c r="C17944" t="s">
        <v>8276</v>
      </c>
      <c r="D17944">
        <v>23</v>
      </c>
      <c r="E17944" t="s">
        <v>7932</v>
      </c>
      <c r="F17944" t="s">
        <v>7693</v>
      </c>
      <c r="G17944">
        <v>23</v>
      </c>
      <c r="H17944" s="4" t="str">
        <f t="shared" si="560"/>
        <v>J201.C23</v>
      </c>
      <c r="I17944" s="4" t="str">
        <f t="shared" si="561"/>
        <v>CTO_CAP24</v>
      </c>
    </row>
    <row r="17945" spans="1:9">
      <c r="A17945" t="s">
        <v>261</v>
      </c>
      <c r="B17945" t="s">
        <v>8275</v>
      </c>
      <c r="C17945" t="s">
        <v>8276</v>
      </c>
      <c r="D17945">
        <v>23</v>
      </c>
      <c r="E17945" t="s">
        <v>1325</v>
      </c>
      <c r="F17945" t="s">
        <v>7695</v>
      </c>
      <c r="G17945">
        <v>23</v>
      </c>
      <c r="H17945" s="4" t="str">
        <f t="shared" si="560"/>
        <v>J201.A23</v>
      </c>
      <c r="I17945" s="4" t="str">
        <f t="shared" si="561"/>
        <v>CTO_DGS24</v>
      </c>
    </row>
    <row r="17946" spans="1:9">
      <c r="A17946" t="s">
        <v>261</v>
      </c>
      <c r="B17946" t="s">
        <v>8275</v>
      </c>
      <c r="C17946" t="s">
        <v>8276</v>
      </c>
      <c r="D17946">
        <v>23</v>
      </c>
      <c r="F17946" t="s">
        <v>7694</v>
      </c>
      <c r="G17946">
        <v>23</v>
      </c>
      <c r="H17946" s="4" t="str">
        <f t="shared" si="560"/>
        <v>J201.D23</v>
      </c>
      <c r="I17946" s="4">
        <f t="shared" si="561"/>
        <v>0</v>
      </c>
    </row>
    <row r="17947" spans="1:9">
      <c r="A17947" t="s">
        <v>261</v>
      </c>
      <c r="B17947" t="s">
        <v>8275</v>
      </c>
      <c r="C17947" t="s">
        <v>8276</v>
      </c>
      <c r="D17947">
        <v>24</v>
      </c>
      <c r="E17947" t="s">
        <v>7934</v>
      </c>
      <c r="F17947" t="s">
        <v>7699</v>
      </c>
      <c r="G17947">
        <v>24</v>
      </c>
      <c r="H17947" s="4" t="str">
        <f t="shared" si="560"/>
        <v>J201.A24</v>
      </c>
      <c r="I17947" s="4" t="str">
        <f t="shared" si="561"/>
        <v>CTO_VREFB24</v>
      </c>
    </row>
    <row r="17948" spans="1:9">
      <c r="A17948" t="s">
        <v>261</v>
      </c>
      <c r="B17948" t="s">
        <v>8275</v>
      </c>
      <c r="C17948" t="s">
        <v>8276</v>
      </c>
      <c r="D17948">
        <v>24</v>
      </c>
      <c r="E17948" t="s">
        <v>190</v>
      </c>
      <c r="F17948" t="s">
        <v>7697</v>
      </c>
      <c r="G17948">
        <v>24</v>
      </c>
      <c r="H17948" s="4" t="str">
        <f t="shared" si="560"/>
        <v>J201.C24</v>
      </c>
      <c r="I17948" s="4" t="str">
        <f t="shared" si="561"/>
        <v>AGND</v>
      </c>
    </row>
    <row r="17949" spans="1:9">
      <c r="A17949" t="s">
        <v>261</v>
      </c>
      <c r="B17949" t="s">
        <v>8275</v>
      </c>
      <c r="C17949" t="s">
        <v>8276</v>
      </c>
      <c r="D17949">
        <v>24</v>
      </c>
      <c r="F17949" t="s">
        <v>7698</v>
      </c>
      <c r="G17949">
        <v>24</v>
      </c>
      <c r="H17949" s="4" t="str">
        <f t="shared" si="560"/>
        <v>J201.D24</v>
      </c>
      <c r="I17949" s="4">
        <f t="shared" si="561"/>
        <v>0</v>
      </c>
    </row>
    <row r="17950" spans="1:9">
      <c r="A17950" t="s">
        <v>261</v>
      </c>
      <c r="B17950" t="s">
        <v>8275</v>
      </c>
      <c r="C17950" t="s">
        <v>8276</v>
      </c>
      <c r="D17950">
        <v>24</v>
      </c>
      <c r="E17950" t="s">
        <v>7933</v>
      </c>
      <c r="F17950" t="s">
        <v>7700</v>
      </c>
      <c r="G17950">
        <v>24</v>
      </c>
      <c r="H17950" s="4" t="str">
        <f t="shared" si="560"/>
        <v>J201.B24</v>
      </c>
      <c r="I17950" s="4" t="str">
        <f t="shared" si="561"/>
        <v>CTO_VREFA24</v>
      </c>
    </row>
    <row r="17951" spans="1:9">
      <c r="A17951" t="s">
        <v>261</v>
      </c>
      <c r="B17951" t="s">
        <v>8277</v>
      </c>
      <c r="C17951" t="s">
        <v>8278</v>
      </c>
      <c r="D17951">
        <v>1</v>
      </c>
      <c r="E17951" t="s">
        <v>472</v>
      </c>
      <c r="F17951" t="s">
        <v>246</v>
      </c>
      <c r="G17951">
        <v>1</v>
      </c>
      <c r="H17951" s="4" t="str">
        <f t="shared" si="560"/>
        <v>J211.C1</v>
      </c>
      <c r="I17951" s="4" t="str">
        <f t="shared" si="561"/>
        <v>DPS_FORCE23</v>
      </c>
    </row>
    <row r="17952" spans="1:9">
      <c r="A17952" t="s">
        <v>261</v>
      </c>
      <c r="B17952" t="s">
        <v>8277</v>
      </c>
      <c r="C17952" t="s">
        <v>8278</v>
      </c>
      <c r="D17952">
        <v>1</v>
      </c>
      <c r="F17952" t="s">
        <v>402</v>
      </c>
      <c r="G17952">
        <v>1</v>
      </c>
      <c r="H17952" s="4" t="str">
        <f t="shared" si="560"/>
        <v>J211.D1</v>
      </c>
      <c r="I17952" s="4">
        <f t="shared" si="561"/>
        <v>0</v>
      </c>
    </row>
    <row r="17953" spans="1:9">
      <c r="A17953" t="s">
        <v>261</v>
      </c>
      <c r="B17953" t="s">
        <v>8277</v>
      </c>
      <c r="C17953" t="s">
        <v>8278</v>
      </c>
      <c r="D17953">
        <v>1</v>
      </c>
      <c r="E17953" t="s">
        <v>545</v>
      </c>
      <c r="F17953" t="s">
        <v>195</v>
      </c>
      <c r="G17953">
        <v>1</v>
      </c>
      <c r="H17953" s="4" t="str">
        <f t="shared" si="560"/>
        <v>J211.A1</v>
      </c>
      <c r="I17953" s="4" t="str">
        <f t="shared" si="561"/>
        <v>DPS_SENSE23</v>
      </c>
    </row>
    <row r="17954" spans="1:9">
      <c r="A17954" t="s">
        <v>261</v>
      </c>
      <c r="B17954" t="s">
        <v>8277</v>
      </c>
      <c r="C17954" t="s">
        <v>8278</v>
      </c>
      <c r="D17954">
        <v>1</v>
      </c>
      <c r="E17954" t="s">
        <v>472</v>
      </c>
      <c r="F17954" t="s">
        <v>213</v>
      </c>
      <c r="G17954">
        <v>1</v>
      </c>
      <c r="H17954" s="4" t="str">
        <f t="shared" si="560"/>
        <v>J211.B1</v>
      </c>
      <c r="I17954" s="4" t="str">
        <f t="shared" si="561"/>
        <v>DPS_FORCE23</v>
      </c>
    </row>
    <row r="17955" spans="1:9">
      <c r="A17955" t="s">
        <v>261</v>
      </c>
      <c r="B17955" t="s">
        <v>8277</v>
      </c>
      <c r="C17955" t="s">
        <v>8278</v>
      </c>
      <c r="D17955">
        <v>2</v>
      </c>
      <c r="E17955" t="s">
        <v>169</v>
      </c>
      <c r="F17955" t="s">
        <v>214</v>
      </c>
      <c r="G17955">
        <v>2</v>
      </c>
      <c r="H17955" s="4" t="str">
        <f t="shared" si="560"/>
        <v>J211.B2</v>
      </c>
      <c r="I17955" s="4" t="str">
        <f t="shared" si="561"/>
        <v>DGND</v>
      </c>
    </row>
    <row r="17956" spans="1:9">
      <c r="A17956" t="s">
        <v>261</v>
      </c>
      <c r="B17956" t="s">
        <v>8277</v>
      </c>
      <c r="C17956" t="s">
        <v>8278</v>
      </c>
      <c r="D17956">
        <v>2</v>
      </c>
      <c r="E17956" t="s">
        <v>169</v>
      </c>
      <c r="F17956" t="s">
        <v>10</v>
      </c>
      <c r="G17956">
        <v>2</v>
      </c>
      <c r="H17956" s="4" t="str">
        <f t="shared" si="560"/>
        <v>J211.C2</v>
      </c>
      <c r="I17956" s="4" t="str">
        <f t="shared" si="561"/>
        <v>DGND</v>
      </c>
    </row>
    <row r="17957" spans="1:9">
      <c r="A17957" t="s">
        <v>261</v>
      </c>
      <c r="B17957" t="s">
        <v>8277</v>
      </c>
      <c r="C17957" t="s">
        <v>8278</v>
      </c>
      <c r="D17957">
        <v>2</v>
      </c>
      <c r="F17957" t="s">
        <v>362</v>
      </c>
      <c r="G17957">
        <v>2</v>
      </c>
      <c r="H17957" s="4" t="str">
        <f t="shared" si="560"/>
        <v>J211.D2</v>
      </c>
      <c r="I17957" s="4">
        <f t="shared" si="561"/>
        <v>0</v>
      </c>
    </row>
    <row r="17958" spans="1:9">
      <c r="A17958" t="s">
        <v>261</v>
      </c>
      <c r="B17958" t="s">
        <v>8277</v>
      </c>
      <c r="C17958" t="s">
        <v>8278</v>
      </c>
      <c r="D17958">
        <v>2</v>
      </c>
      <c r="E17958" t="s">
        <v>7935</v>
      </c>
      <c r="F17958" t="s">
        <v>196</v>
      </c>
      <c r="G17958">
        <v>2</v>
      </c>
      <c r="H17958" s="4" t="str">
        <f t="shared" si="560"/>
        <v>J211.A2</v>
      </c>
      <c r="I17958" s="4" t="str">
        <f t="shared" si="561"/>
        <v>DPS_GUARD23</v>
      </c>
    </row>
    <row r="17959" spans="1:9">
      <c r="A17959" t="s">
        <v>261</v>
      </c>
      <c r="B17959" t="s">
        <v>8277</v>
      </c>
      <c r="C17959" t="s">
        <v>8278</v>
      </c>
      <c r="D17959">
        <v>3</v>
      </c>
      <c r="E17959" t="s">
        <v>7936</v>
      </c>
      <c r="F17959" t="s">
        <v>215</v>
      </c>
      <c r="G17959">
        <v>3</v>
      </c>
      <c r="H17959" s="4" t="str">
        <f t="shared" si="560"/>
        <v>J211.B3</v>
      </c>
      <c r="I17959" s="4" t="str">
        <f t="shared" si="561"/>
        <v>DPS_MOUT23</v>
      </c>
    </row>
    <row r="17960" spans="1:9">
      <c r="A17960" t="s">
        <v>261</v>
      </c>
      <c r="B17960" t="s">
        <v>8277</v>
      </c>
      <c r="C17960" t="s">
        <v>8278</v>
      </c>
      <c r="D17960">
        <v>3</v>
      </c>
      <c r="E17960" t="s">
        <v>7937</v>
      </c>
      <c r="F17960" t="s">
        <v>9</v>
      </c>
      <c r="G17960">
        <v>3</v>
      </c>
      <c r="H17960" s="4" t="str">
        <f t="shared" si="560"/>
        <v>J211.C3</v>
      </c>
      <c r="I17960" s="4" t="str">
        <f t="shared" si="561"/>
        <v>DPS_MRTN23</v>
      </c>
    </row>
    <row r="17961" spans="1:9">
      <c r="A17961" t="s">
        <v>261</v>
      </c>
      <c r="B17961" t="s">
        <v>8277</v>
      </c>
      <c r="C17961" t="s">
        <v>8278</v>
      </c>
      <c r="D17961">
        <v>3</v>
      </c>
      <c r="F17961" t="s">
        <v>7663</v>
      </c>
      <c r="G17961">
        <v>3</v>
      </c>
      <c r="H17961" s="4" t="str">
        <f t="shared" si="560"/>
        <v>J211.D3</v>
      </c>
      <c r="I17961" s="4">
        <f t="shared" si="561"/>
        <v>0</v>
      </c>
    </row>
    <row r="17962" spans="1:9">
      <c r="A17962" t="s">
        <v>261</v>
      </c>
      <c r="B17962" t="s">
        <v>8277</v>
      </c>
      <c r="C17962" t="s">
        <v>8278</v>
      </c>
      <c r="D17962">
        <v>3</v>
      </c>
      <c r="E17962" t="s">
        <v>546</v>
      </c>
      <c r="F17962" t="s">
        <v>197</v>
      </c>
      <c r="G17962">
        <v>3</v>
      </c>
      <c r="H17962" s="4" t="str">
        <f t="shared" si="560"/>
        <v>J211.A3</v>
      </c>
      <c r="I17962" s="4" t="str">
        <f t="shared" si="561"/>
        <v>DPS_DGS23</v>
      </c>
    </row>
    <row r="17963" spans="1:9">
      <c r="A17963" t="s">
        <v>261</v>
      </c>
      <c r="B17963" t="s">
        <v>8277</v>
      </c>
      <c r="C17963" t="s">
        <v>8278</v>
      </c>
      <c r="D17963">
        <v>4</v>
      </c>
      <c r="E17963" t="s">
        <v>468</v>
      </c>
      <c r="F17963" t="s">
        <v>247</v>
      </c>
      <c r="G17963">
        <v>4</v>
      </c>
      <c r="H17963" s="4" t="str">
        <f t="shared" si="560"/>
        <v>J211.C4</v>
      </c>
      <c r="I17963" s="4" t="str">
        <f t="shared" si="561"/>
        <v>DPS_FORCE22</v>
      </c>
    </row>
    <row r="17964" spans="1:9">
      <c r="A17964" t="s">
        <v>261</v>
      </c>
      <c r="B17964" t="s">
        <v>8277</v>
      </c>
      <c r="C17964" t="s">
        <v>8278</v>
      </c>
      <c r="D17964">
        <v>4</v>
      </c>
      <c r="E17964" t="s">
        <v>537</v>
      </c>
      <c r="F17964" t="s">
        <v>11</v>
      </c>
      <c r="G17964">
        <v>4</v>
      </c>
      <c r="H17964" s="4" t="str">
        <f t="shared" si="560"/>
        <v>J211.A4</v>
      </c>
      <c r="I17964" s="4" t="str">
        <f t="shared" si="561"/>
        <v>DPS_SENSE22</v>
      </c>
    </row>
    <row r="17965" spans="1:9">
      <c r="A17965" t="s">
        <v>261</v>
      </c>
      <c r="B17965" t="s">
        <v>8277</v>
      </c>
      <c r="C17965" t="s">
        <v>8278</v>
      </c>
      <c r="D17965">
        <v>4</v>
      </c>
      <c r="E17965" t="s">
        <v>468</v>
      </c>
      <c r="F17965" t="s">
        <v>216</v>
      </c>
      <c r="G17965">
        <v>4</v>
      </c>
      <c r="H17965" s="4" t="str">
        <f t="shared" si="560"/>
        <v>J211.B4</v>
      </c>
      <c r="I17965" s="4" t="str">
        <f t="shared" si="561"/>
        <v>DPS_FORCE22</v>
      </c>
    </row>
    <row r="17966" spans="1:9">
      <c r="A17966" t="s">
        <v>261</v>
      </c>
      <c r="B17966" t="s">
        <v>8277</v>
      </c>
      <c r="C17966" t="s">
        <v>8278</v>
      </c>
      <c r="D17966">
        <v>4</v>
      </c>
      <c r="F17966" t="s">
        <v>364</v>
      </c>
      <c r="G17966">
        <v>4</v>
      </c>
      <c r="H17966" s="4" t="str">
        <f t="shared" si="560"/>
        <v>J211.D4</v>
      </c>
      <c r="I17966" s="4">
        <f t="shared" si="561"/>
        <v>0</v>
      </c>
    </row>
    <row r="17967" spans="1:9">
      <c r="A17967" t="s">
        <v>261</v>
      </c>
      <c r="B17967" t="s">
        <v>8277</v>
      </c>
      <c r="C17967" t="s">
        <v>8278</v>
      </c>
      <c r="D17967">
        <v>5</v>
      </c>
      <c r="E17967" t="s">
        <v>169</v>
      </c>
      <c r="F17967" t="s">
        <v>13</v>
      </c>
      <c r="G17967">
        <v>5</v>
      </c>
      <c r="H17967" s="4" t="str">
        <f t="shared" si="560"/>
        <v>J211.B5</v>
      </c>
      <c r="I17967" s="4" t="str">
        <f t="shared" si="561"/>
        <v>DGND</v>
      </c>
    </row>
    <row r="17968" spans="1:9">
      <c r="A17968" t="s">
        <v>261</v>
      </c>
      <c r="B17968" t="s">
        <v>8277</v>
      </c>
      <c r="C17968" t="s">
        <v>8278</v>
      </c>
      <c r="D17968">
        <v>5</v>
      </c>
      <c r="E17968" t="s">
        <v>7938</v>
      </c>
      <c r="F17968" t="s">
        <v>198</v>
      </c>
      <c r="G17968">
        <v>5</v>
      </c>
      <c r="H17968" s="4" t="str">
        <f t="shared" si="560"/>
        <v>J211.A5</v>
      </c>
      <c r="I17968" s="4" t="str">
        <f t="shared" si="561"/>
        <v>DPS_GUARD22</v>
      </c>
    </row>
    <row r="17969" spans="1:9">
      <c r="A17969" t="s">
        <v>261</v>
      </c>
      <c r="B17969" t="s">
        <v>8277</v>
      </c>
      <c r="C17969" t="s">
        <v>8278</v>
      </c>
      <c r="D17969">
        <v>5</v>
      </c>
      <c r="E17969" t="s">
        <v>169</v>
      </c>
      <c r="F17969" t="s">
        <v>12</v>
      </c>
      <c r="G17969">
        <v>5</v>
      </c>
      <c r="H17969" s="4" t="str">
        <f t="shared" si="560"/>
        <v>J211.C5</v>
      </c>
      <c r="I17969" s="4" t="str">
        <f t="shared" si="561"/>
        <v>DGND</v>
      </c>
    </row>
    <row r="17970" spans="1:9">
      <c r="A17970" t="s">
        <v>261</v>
      </c>
      <c r="B17970" t="s">
        <v>8277</v>
      </c>
      <c r="C17970" t="s">
        <v>8278</v>
      </c>
      <c r="D17970">
        <v>5</v>
      </c>
      <c r="F17970" t="s">
        <v>404</v>
      </c>
      <c r="G17970">
        <v>5</v>
      </c>
      <c r="H17970" s="4" t="str">
        <f t="shared" si="560"/>
        <v>J211.D5</v>
      </c>
      <c r="I17970" s="4">
        <f t="shared" si="561"/>
        <v>0</v>
      </c>
    </row>
    <row r="17971" spans="1:9">
      <c r="A17971" t="s">
        <v>261</v>
      </c>
      <c r="B17971" t="s">
        <v>8277</v>
      </c>
      <c r="C17971" t="s">
        <v>8278</v>
      </c>
      <c r="D17971">
        <v>6</v>
      </c>
      <c r="E17971" t="s">
        <v>7939</v>
      </c>
      <c r="F17971" t="s">
        <v>248</v>
      </c>
      <c r="G17971">
        <v>6</v>
      </c>
      <c r="H17971" s="4" t="str">
        <f t="shared" si="560"/>
        <v>J211.C6</v>
      </c>
      <c r="I17971" s="4" t="str">
        <f t="shared" si="561"/>
        <v>DPS_MRTN22</v>
      </c>
    </row>
    <row r="17972" spans="1:9">
      <c r="A17972" t="s">
        <v>261</v>
      </c>
      <c r="B17972" t="s">
        <v>8277</v>
      </c>
      <c r="C17972" t="s">
        <v>8278</v>
      </c>
      <c r="D17972">
        <v>6</v>
      </c>
      <c r="F17972" t="s">
        <v>434</v>
      </c>
      <c r="G17972">
        <v>6</v>
      </c>
      <c r="H17972" s="4" t="str">
        <f t="shared" si="560"/>
        <v>J211.D6</v>
      </c>
      <c r="I17972" s="4">
        <f t="shared" si="561"/>
        <v>0</v>
      </c>
    </row>
    <row r="17973" spans="1:9">
      <c r="A17973" t="s">
        <v>261</v>
      </c>
      <c r="B17973" t="s">
        <v>8277</v>
      </c>
      <c r="C17973" t="s">
        <v>8278</v>
      </c>
      <c r="D17973">
        <v>6</v>
      </c>
      <c r="E17973" t="s">
        <v>7940</v>
      </c>
      <c r="F17973" t="s">
        <v>217</v>
      </c>
      <c r="G17973">
        <v>6</v>
      </c>
      <c r="H17973" s="4" t="str">
        <f t="shared" si="560"/>
        <v>J211.B6</v>
      </c>
      <c r="I17973" s="4" t="str">
        <f t="shared" si="561"/>
        <v>DPS_MOUT22</v>
      </c>
    </row>
    <row r="17974" spans="1:9">
      <c r="A17974" t="s">
        <v>261</v>
      </c>
      <c r="B17974" t="s">
        <v>8277</v>
      </c>
      <c r="C17974" t="s">
        <v>8278</v>
      </c>
      <c r="D17974">
        <v>6</v>
      </c>
      <c r="E17974" t="s">
        <v>538</v>
      </c>
      <c r="F17974" t="s">
        <v>199</v>
      </c>
      <c r="G17974">
        <v>6</v>
      </c>
      <c r="H17974" s="4" t="str">
        <f t="shared" si="560"/>
        <v>J211.A6</v>
      </c>
      <c r="I17974" s="4" t="str">
        <f t="shared" si="561"/>
        <v>DPS_DGS22</v>
      </c>
    </row>
    <row r="17975" spans="1:9">
      <c r="A17975" t="s">
        <v>261</v>
      </c>
      <c r="B17975" t="s">
        <v>8277</v>
      </c>
      <c r="C17975" t="s">
        <v>8278</v>
      </c>
      <c r="D17975">
        <v>7</v>
      </c>
      <c r="E17975" t="s">
        <v>469</v>
      </c>
      <c r="F17975" t="s">
        <v>218</v>
      </c>
      <c r="G17975">
        <v>7</v>
      </c>
      <c r="H17975" s="4" t="str">
        <f t="shared" si="560"/>
        <v>J211.B7</v>
      </c>
      <c r="I17975" s="4" t="str">
        <f t="shared" si="561"/>
        <v>DPS_FORCE21</v>
      </c>
    </row>
    <row r="17976" spans="1:9">
      <c r="A17976" t="s">
        <v>261</v>
      </c>
      <c r="B17976" t="s">
        <v>8277</v>
      </c>
      <c r="C17976" t="s">
        <v>8278</v>
      </c>
      <c r="D17976">
        <v>7</v>
      </c>
      <c r="F17976" t="s">
        <v>435</v>
      </c>
      <c r="G17976">
        <v>7</v>
      </c>
      <c r="H17976" s="4" t="str">
        <f t="shared" si="560"/>
        <v>J211.D7</v>
      </c>
      <c r="I17976" s="4">
        <f t="shared" si="561"/>
        <v>0</v>
      </c>
    </row>
    <row r="17977" spans="1:9">
      <c r="A17977" t="s">
        <v>261</v>
      </c>
      <c r="B17977" t="s">
        <v>8277</v>
      </c>
      <c r="C17977" t="s">
        <v>8278</v>
      </c>
      <c r="D17977">
        <v>7</v>
      </c>
      <c r="E17977" t="s">
        <v>469</v>
      </c>
      <c r="F17977" t="s">
        <v>249</v>
      </c>
      <c r="G17977">
        <v>7</v>
      </c>
      <c r="H17977" s="4" t="str">
        <f t="shared" si="560"/>
        <v>J211.C7</v>
      </c>
      <c r="I17977" s="4" t="str">
        <f t="shared" si="561"/>
        <v>DPS_FORCE21</v>
      </c>
    </row>
    <row r="17978" spans="1:9">
      <c r="A17978" t="s">
        <v>261</v>
      </c>
      <c r="B17978" t="s">
        <v>8277</v>
      </c>
      <c r="C17978" t="s">
        <v>8278</v>
      </c>
      <c r="D17978">
        <v>7</v>
      </c>
      <c r="E17978" t="s">
        <v>539</v>
      </c>
      <c r="F17978" t="s">
        <v>200</v>
      </c>
      <c r="G17978">
        <v>7</v>
      </c>
      <c r="H17978" s="4" t="str">
        <f t="shared" si="560"/>
        <v>J211.A7</v>
      </c>
      <c r="I17978" s="4" t="str">
        <f t="shared" si="561"/>
        <v>DPS_SENSE21</v>
      </c>
    </row>
    <row r="17979" spans="1:9">
      <c r="A17979" t="s">
        <v>261</v>
      </c>
      <c r="B17979" t="s">
        <v>8277</v>
      </c>
      <c r="C17979" t="s">
        <v>8278</v>
      </c>
      <c r="D17979">
        <v>8</v>
      </c>
      <c r="F17979" t="s">
        <v>456</v>
      </c>
      <c r="G17979">
        <v>8</v>
      </c>
      <c r="H17979" s="4" t="str">
        <f t="shared" si="560"/>
        <v>J211.D8</v>
      </c>
      <c r="I17979" s="4">
        <f t="shared" si="561"/>
        <v>0</v>
      </c>
    </row>
    <row r="17980" spans="1:9">
      <c r="A17980" t="s">
        <v>261</v>
      </c>
      <c r="B17980" t="s">
        <v>8277</v>
      </c>
      <c r="C17980" t="s">
        <v>8278</v>
      </c>
      <c r="D17980">
        <v>8</v>
      </c>
      <c r="E17980" t="s">
        <v>7941</v>
      </c>
      <c r="F17980" t="s">
        <v>201</v>
      </c>
      <c r="G17980">
        <v>8</v>
      </c>
      <c r="H17980" s="4" t="str">
        <f t="shared" si="560"/>
        <v>J211.A8</v>
      </c>
      <c r="I17980" s="4" t="str">
        <f t="shared" si="561"/>
        <v>DPS_GUARD21</v>
      </c>
    </row>
    <row r="17981" spans="1:9">
      <c r="A17981" t="s">
        <v>261</v>
      </c>
      <c r="B17981" t="s">
        <v>8277</v>
      </c>
      <c r="C17981" t="s">
        <v>8278</v>
      </c>
      <c r="D17981">
        <v>8</v>
      </c>
      <c r="E17981" t="s">
        <v>169</v>
      </c>
      <c r="F17981" t="s">
        <v>250</v>
      </c>
      <c r="G17981">
        <v>8</v>
      </c>
      <c r="H17981" s="4" t="str">
        <f t="shared" si="560"/>
        <v>J211.C8</v>
      </c>
      <c r="I17981" s="4" t="str">
        <f t="shared" si="561"/>
        <v>DGND</v>
      </c>
    </row>
    <row r="17982" spans="1:9">
      <c r="A17982" t="s">
        <v>261</v>
      </c>
      <c r="B17982" t="s">
        <v>8277</v>
      </c>
      <c r="C17982" t="s">
        <v>8278</v>
      </c>
      <c r="D17982">
        <v>8</v>
      </c>
      <c r="E17982" t="s">
        <v>169</v>
      </c>
      <c r="F17982" t="s">
        <v>219</v>
      </c>
      <c r="G17982">
        <v>8</v>
      </c>
      <c r="H17982" s="4" t="str">
        <f t="shared" si="560"/>
        <v>J211.B8</v>
      </c>
      <c r="I17982" s="4" t="str">
        <f t="shared" si="561"/>
        <v>DGND</v>
      </c>
    </row>
    <row r="17983" spans="1:9">
      <c r="A17983" t="s">
        <v>261</v>
      </c>
      <c r="B17983" t="s">
        <v>8277</v>
      </c>
      <c r="C17983" t="s">
        <v>8278</v>
      </c>
      <c r="D17983">
        <v>9</v>
      </c>
      <c r="E17983" t="s">
        <v>7943</v>
      </c>
      <c r="F17983" t="s">
        <v>220</v>
      </c>
      <c r="G17983">
        <v>9</v>
      </c>
      <c r="H17983" s="4" t="str">
        <f t="shared" si="560"/>
        <v>J211.B9</v>
      </c>
      <c r="I17983" s="4" t="str">
        <f t="shared" si="561"/>
        <v>DPS_MOUT21</v>
      </c>
    </row>
    <row r="17984" spans="1:9">
      <c r="A17984" t="s">
        <v>261</v>
      </c>
      <c r="B17984" t="s">
        <v>8277</v>
      </c>
      <c r="C17984" t="s">
        <v>8278</v>
      </c>
      <c r="D17984">
        <v>9</v>
      </c>
      <c r="E17984" t="s">
        <v>540</v>
      </c>
      <c r="F17984" t="s">
        <v>202</v>
      </c>
      <c r="G17984">
        <v>9</v>
      </c>
      <c r="H17984" s="4" t="str">
        <f t="shared" si="560"/>
        <v>J211.A9</v>
      </c>
      <c r="I17984" s="4" t="str">
        <f t="shared" si="561"/>
        <v>DPS_DGS21</v>
      </c>
    </row>
    <row r="17985" spans="1:9">
      <c r="A17985" t="s">
        <v>261</v>
      </c>
      <c r="B17985" t="s">
        <v>8277</v>
      </c>
      <c r="C17985" t="s">
        <v>8278</v>
      </c>
      <c r="D17985">
        <v>9</v>
      </c>
      <c r="F17985" t="s">
        <v>405</v>
      </c>
      <c r="G17985">
        <v>9</v>
      </c>
      <c r="H17985" s="4" t="str">
        <f t="shared" si="560"/>
        <v>J211.D9</v>
      </c>
      <c r="I17985" s="4">
        <f t="shared" si="561"/>
        <v>0</v>
      </c>
    </row>
    <row r="17986" spans="1:9">
      <c r="A17986" t="s">
        <v>261</v>
      </c>
      <c r="B17986" t="s">
        <v>8277</v>
      </c>
      <c r="C17986" t="s">
        <v>8278</v>
      </c>
      <c r="D17986">
        <v>9</v>
      </c>
      <c r="E17986" t="s">
        <v>7942</v>
      </c>
      <c r="F17986" t="s">
        <v>251</v>
      </c>
      <c r="G17986">
        <v>9</v>
      </c>
      <c r="H17986" s="4" t="str">
        <f t="shared" ref="H17986:H18049" si="562">CONCATENATE(C17986,".",F17986)</f>
        <v>J211.C9</v>
      </c>
      <c r="I17986" s="4" t="str">
        <f t="shared" ref="I17986:I18049" si="563">E17986</f>
        <v>DPS_MRTN21</v>
      </c>
    </row>
    <row r="17987" spans="1:9">
      <c r="A17987" t="s">
        <v>261</v>
      </c>
      <c r="B17987" t="s">
        <v>8277</v>
      </c>
      <c r="C17987" t="s">
        <v>8278</v>
      </c>
      <c r="D17987">
        <v>10</v>
      </c>
      <c r="E17987" t="s">
        <v>543</v>
      </c>
      <c r="F17987" t="s">
        <v>203</v>
      </c>
      <c r="G17987">
        <v>10</v>
      </c>
      <c r="H17987" s="4" t="str">
        <f t="shared" si="562"/>
        <v>J211.A10</v>
      </c>
      <c r="I17987" s="4" t="str">
        <f t="shared" si="563"/>
        <v>DPS_SENSE20</v>
      </c>
    </row>
    <row r="17988" spans="1:9">
      <c r="A17988" t="s">
        <v>261</v>
      </c>
      <c r="B17988" t="s">
        <v>8277</v>
      </c>
      <c r="C17988" t="s">
        <v>8278</v>
      </c>
      <c r="D17988">
        <v>10</v>
      </c>
      <c r="F17988" t="s">
        <v>437</v>
      </c>
      <c r="G17988">
        <v>10</v>
      </c>
      <c r="H17988" s="4" t="str">
        <f t="shared" si="562"/>
        <v>J211.D10</v>
      </c>
      <c r="I17988" s="4">
        <f t="shared" si="563"/>
        <v>0</v>
      </c>
    </row>
    <row r="17989" spans="1:9">
      <c r="A17989" t="s">
        <v>261</v>
      </c>
      <c r="B17989" t="s">
        <v>8277</v>
      </c>
      <c r="C17989" t="s">
        <v>8278</v>
      </c>
      <c r="D17989">
        <v>10</v>
      </c>
      <c r="E17989" t="s">
        <v>471</v>
      </c>
      <c r="F17989" t="s">
        <v>252</v>
      </c>
      <c r="G17989">
        <v>10</v>
      </c>
      <c r="H17989" s="4" t="str">
        <f t="shared" si="562"/>
        <v>J211.C10</v>
      </c>
      <c r="I17989" s="4" t="str">
        <f t="shared" si="563"/>
        <v>DPS_FORCE20</v>
      </c>
    </row>
    <row r="17990" spans="1:9">
      <c r="A17990" t="s">
        <v>261</v>
      </c>
      <c r="B17990" t="s">
        <v>8277</v>
      </c>
      <c r="C17990" t="s">
        <v>8278</v>
      </c>
      <c r="D17990">
        <v>10</v>
      </c>
      <c r="E17990" t="s">
        <v>471</v>
      </c>
      <c r="F17990" t="s">
        <v>221</v>
      </c>
      <c r="G17990">
        <v>10</v>
      </c>
      <c r="H17990" s="4" t="str">
        <f t="shared" si="562"/>
        <v>J211.B10</v>
      </c>
      <c r="I17990" s="4" t="str">
        <f t="shared" si="563"/>
        <v>DPS_FORCE20</v>
      </c>
    </row>
    <row r="17991" spans="1:9">
      <c r="A17991" t="s">
        <v>261</v>
      </c>
      <c r="B17991" t="s">
        <v>8277</v>
      </c>
      <c r="C17991" t="s">
        <v>8278</v>
      </c>
      <c r="D17991">
        <v>11</v>
      </c>
      <c r="F17991" t="s">
        <v>351</v>
      </c>
      <c r="G17991">
        <v>11</v>
      </c>
      <c r="H17991" s="4" t="str">
        <f t="shared" si="562"/>
        <v>J211.D11</v>
      </c>
      <c r="I17991" s="4">
        <f t="shared" si="563"/>
        <v>0</v>
      </c>
    </row>
    <row r="17992" spans="1:9">
      <c r="A17992" t="s">
        <v>261</v>
      </c>
      <c r="B17992" t="s">
        <v>8277</v>
      </c>
      <c r="C17992" t="s">
        <v>8278</v>
      </c>
      <c r="D17992">
        <v>11</v>
      </c>
      <c r="E17992" t="s">
        <v>169</v>
      </c>
      <c r="F17992" t="s">
        <v>253</v>
      </c>
      <c r="G17992">
        <v>11</v>
      </c>
      <c r="H17992" s="4" t="str">
        <f t="shared" si="562"/>
        <v>J211.C11</v>
      </c>
      <c r="I17992" s="4" t="str">
        <f t="shared" si="563"/>
        <v>DGND</v>
      </c>
    </row>
    <row r="17993" spans="1:9">
      <c r="A17993" t="s">
        <v>261</v>
      </c>
      <c r="B17993" t="s">
        <v>8277</v>
      </c>
      <c r="C17993" t="s">
        <v>8278</v>
      </c>
      <c r="D17993">
        <v>11</v>
      </c>
      <c r="E17993" t="s">
        <v>7944</v>
      </c>
      <c r="F17993" t="s">
        <v>204</v>
      </c>
      <c r="G17993">
        <v>11</v>
      </c>
      <c r="H17993" s="4" t="str">
        <f t="shared" si="562"/>
        <v>J211.A11</v>
      </c>
      <c r="I17993" s="4" t="str">
        <f t="shared" si="563"/>
        <v>DPS_GUARD20</v>
      </c>
    </row>
    <row r="17994" spans="1:9">
      <c r="A17994" t="s">
        <v>261</v>
      </c>
      <c r="B17994" t="s">
        <v>8277</v>
      </c>
      <c r="C17994" t="s">
        <v>8278</v>
      </c>
      <c r="D17994">
        <v>11</v>
      </c>
      <c r="E17994" t="s">
        <v>169</v>
      </c>
      <c r="F17994" t="s">
        <v>222</v>
      </c>
      <c r="G17994">
        <v>11</v>
      </c>
      <c r="H17994" s="4" t="str">
        <f t="shared" si="562"/>
        <v>J211.B11</v>
      </c>
      <c r="I17994" s="4" t="str">
        <f t="shared" si="563"/>
        <v>DGND</v>
      </c>
    </row>
    <row r="17995" spans="1:9">
      <c r="A17995" t="s">
        <v>261</v>
      </c>
      <c r="B17995" t="s">
        <v>8277</v>
      </c>
      <c r="C17995" t="s">
        <v>8278</v>
      </c>
      <c r="D17995">
        <v>12</v>
      </c>
      <c r="F17995" t="s">
        <v>325</v>
      </c>
      <c r="G17995">
        <v>12</v>
      </c>
      <c r="H17995" s="4" t="str">
        <f t="shared" si="562"/>
        <v>J211.D12</v>
      </c>
      <c r="I17995" s="4">
        <f t="shared" si="563"/>
        <v>0</v>
      </c>
    </row>
    <row r="17996" spans="1:9">
      <c r="A17996" t="s">
        <v>261</v>
      </c>
      <c r="B17996" t="s">
        <v>8277</v>
      </c>
      <c r="C17996" t="s">
        <v>8278</v>
      </c>
      <c r="D17996">
        <v>12</v>
      </c>
      <c r="E17996" t="s">
        <v>7946</v>
      </c>
      <c r="F17996" t="s">
        <v>254</v>
      </c>
      <c r="G17996">
        <v>12</v>
      </c>
      <c r="H17996" s="4" t="str">
        <f t="shared" si="562"/>
        <v>J211.C12</v>
      </c>
      <c r="I17996" s="4" t="str">
        <f t="shared" si="563"/>
        <v>DPS_MRTN20</v>
      </c>
    </row>
    <row r="17997" spans="1:9">
      <c r="A17997" t="s">
        <v>261</v>
      </c>
      <c r="B17997" t="s">
        <v>8277</v>
      </c>
      <c r="C17997" t="s">
        <v>8278</v>
      </c>
      <c r="D17997">
        <v>12</v>
      </c>
      <c r="E17997" t="s">
        <v>544</v>
      </c>
      <c r="F17997" t="s">
        <v>205</v>
      </c>
      <c r="G17997">
        <v>12</v>
      </c>
      <c r="H17997" s="4" t="str">
        <f t="shared" si="562"/>
        <v>J211.A12</v>
      </c>
      <c r="I17997" s="4" t="str">
        <f t="shared" si="563"/>
        <v>DPS_DGS20</v>
      </c>
    </row>
    <row r="17998" spans="1:9">
      <c r="A17998" t="s">
        <v>261</v>
      </c>
      <c r="B17998" t="s">
        <v>8277</v>
      </c>
      <c r="C17998" t="s">
        <v>8278</v>
      </c>
      <c r="D17998">
        <v>12</v>
      </c>
      <c r="E17998" t="s">
        <v>7945</v>
      </c>
      <c r="F17998" t="s">
        <v>223</v>
      </c>
      <c r="G17998">
        <v>12</v>
      </c>
      <c r="H17998" s="4" t="str">
        <f t="shared" si="562"/>
        <v>J211.B12</v>
      </c>
      <c r="I17998" s="4" t="str">
        <f t="shared" si="563"/>
        <v>DPS_MOUT20</v>
      </c>
    </row>
    <row r="17999" spans="1:9">
      <c r="A17999" t="s">
        <v>261</v>
      </c>
      <c r="B17999" t="s">
        <v>8277</v>
      </c>
      <c r="C17999" t="s">
        <v>8278</v>
      </c>
      <c r="D17999">
        <v>13</v>
      </c>
      <c r="E17999" t="s">
        <v>470</v>
      </c>
      <c r="F17999" t="s">
        <v>255</v>
      </c>
      <c r="G17999">
        <v>13</v>
      </c>
      <c r="H17999" s="4" t="str">
        <f t="shared" si="562"/>
        <v>J211.C13</v>
      </c>
      <c r="I17999" s="4" t="str">
        <f t="shared" si="563"/>
        <v>DPS_FORCE19</v>
      </c>
    </row>
    <row r="18000" spans="1:9">
      <c r="A18000" t="s">
        <v>261</v>
      </c>
      <c r="B18000" t="s">
        <v>8277</v>
      </c>
      <c r="C18000" t="s">
        <v>8278</v>
      </c>
      <c r="D18000">
        <v>13</v>
      </c>
      <c r="E18000" t="s">
        <v>470</v>
      </c>
      <c r="F18000" t="s">
        <v>224</v>
      </c>
      <c r="G18000">
        <v>13</v>
      </c>
      <c r="H18000" s="4" t="str">
        <f t="shared" si="562"/>
        <v>J211.B13</v>
      </c>
      <c r="I18000" s="4" t="str">
        <f t="shared" si="563"/>
        <v>DPS_FORCE19</v>
      </c>
    </row>
    <row r="18001" spans="1:9">
      <c r="A18001" t="s">
        <v>261</v>
      </c>
      <c r="B18001" t="s">
        <v>8277</v>
      </c>
      <c r="C18001" t="s">
        <v>8278</v>
      </c>
      <c r="D18001">
        <v>13</v>
      </c>
      <c r="E18001" t="s">
        <v>541</v>
      </c>
      <c r="F18001" t="s">
        <v>206</v>
      </c>
      <c r="G18001">
        <v>13</v>
      </c>
      <c r="H18001" s="4" t="str">
        <f t="shared" si="562"/>
        <v>J211.A13</v>
      </c>
      <c r="I18001" s="4" t="str">
        <f t="shared" si="563"/>
        <v>DPS_SENSE19</v>
      </c>
    </row>
    <row r="18002" spans="1:9">
      <c r="A18002" t="s">
        <v>261</v>
      </c>
      <c r="B18002" t="s">
        <v>8277</v>
      </c>
      <c r="C18002" t="s">
        <v>8278</v>
      </c>
      <c r="D18002">
        <v>13</v>
      </c>
      <c r="F18002" t="s">
        <v>313</v>
      </c>
      <c r="G18002">
        <v>13</v>
      </c>
      <c r="H18002" s="4" t="str">
        <f t="shared" si="562"/>
        <v>J211.D13</v>
      </c>
      <c r="I18002" s="4">
        <f t="shared" si="563"/>
        <v>0</v>
      </c>
    </row>
    <row r="18003" spans="1:9">
      <c r="A18003" t="s">
        <v>261</v>
      </c>
      <c r="B18003" t="s">
        <v>8277</v>
      </c>
      <c r="C18003" t="s">
        <v>8278</v>
      </c>
      <c r="D18003">
        <v>14</v>
      </c>
      <c r="E18003" t="s">
        <v>169</v>
      </c>
      <c r="F18003" t="s">
        <v>225</v>
      </c>
      <c r="G18003">
        <v>14</v>
      </c>
      <c r="H18003" s="4" t="str">
        <f t="shared" si="562"/>
        <v>J211.B14</v>
      </c>
      <c r="I18003" s="4" t="str">
        <f t="shared" si="563"/>
        <v>DGND</v>
      </c>
    </row>
    <row r="18004" spans="1:9">
      <c r="A18004" t="s">
        <v>261</v>
      </c>
      <c r="B18004" t="s">
        <v>8277</v>
      </c>
      <c r="C18004" t="s">
        <v>8278</v>
      </c>
      <c r="D18004">
        <v>14</v>
      </c>
      <c r="E18004" t="s">
        <v>169</v>
      </c>
      <c r="F18004" t="s">
        <v>7674</v>
      </c>
      <c r="G18004">
        <v>14</v>
      </c>
      <c r="H18004" s="4" t="str">
        <f t="shared" si="562"/>
        <v>J211.C14</v>
      </c>
      <c r="I18004" s="4" t="str">
        <f t="shared" si="563"/>
        <v>DGND</v>
      </c>
    </row>
    <row r="18005" spans="1:9">
      <c r="A18005" t="s">
        <v>261</v>
      </c>
      <c r="B18005" t="s">
        <v>8277</v>
      </c>
      <c r="C18005" t="s">
        <v>8278</v>
      </c>
      <c r="D18005">
        <v>14</v>
      </c>
      <c r="E18005" t="s">
        <v>7947</v>
      </c>
      <c r="F18005" t="s">
        <v>207</v>
      </c>
      <c r="G18005">
        <v>14</v>
      </c>
      <c r="H18005" s="4" t="str">
        <f t="shared" si="562"/>
        <v>J211.A14</v>
      </c>
      <c r="I18005" s="4" t="str">
        <f t="shared" si="563"/>
        <v>DPS_GUARD19</v>
      </c>
    </row>
    <row r="18006" spans="1:9">
      <c r="A18006" t="s">
        <v>261</v>
      </c>
      <c r="B18006" t="s">
        <v>8277</v>
      </c>
      <c r="C18006" t="s">
        <v>8278</v>
      </c>
      <c r="D18006">
        <v>14</v>
      </c>
      <c r="F18006" t="s">
        <v>457</v>
      </c>
      <c r="G18006">
        <v>14</v>
      </c>
      <c r="H18006" s="4" t="str">
        <f t="shared" si="562"/>
        <v>J211.D14</v>
      </c>
      <c r="I18006" s="4">
        <f t="shared" si="563"/>
        <v>0</v>
      </c>
    </row>
    <row r="18007" spans="1:9">
      <c r="A18007" t="s">
        <v>261</v>
      </c>
      <c r="B18007" t="s">
        <v>8277</v>
      </c>
      <c r="C18007" t="s">
        <v>8278</v>
      </c>
      <c r="D18007">
        <v>15</v>
      </c>
      <c r="E18007" t="s">
        <v>7948</v>
      </c>
      <c r="F18007" t="s">
        <v>226</v>
      </c>
      <c r="G18007">
        <v>15</v>
      </c>
      <c r="H18007" s="4" t="str">
        <f t="shared" si="562"/>
        <v>J211.B15</v>
      </c>
      <c r="I18007" s="4" t="str">
        <f t="shared" si="563"/>
        <v>DPS_MOUT19</v>
      </c>
    </row>
    <row r="18008" spans="1:9">
      <c r="A18008" t="s">
        <v>261</v>
      </c>
      <c r="B18008" t="s">
        <v>8277</v>
      </c>
      <c r="C18008" t="s">
        <v>8278</v>
      </c>
      <c r="D18008">
        <v>15</v>
      </c>
      <c r="E18008" t="s">
        <v>542</v>
      </c>
      <c r="F18008" t="s">
        <v>208</v>
      </c>
      <c r="G18008">
        <v>15</v>
      </c>
      <c r="H18008" s="4" t="str">
        <f t="shared" si="562"/>
        <v>J211.A15</v>
      </c>
      <c r="I18008" s="4" t="str">
        <f t="shared" si="563"/>
        <v>DPS_DGS19</v>
      </c>
    </row>
    <row r="18009" spans="1:9">
      <c r="A18009" t="s">
        <v>261</v>
      </c>
      <c r="B18009" t="s">
        <v>8277</v>
      </c>
      <c r="C18009" t="s">
        <v>8278</v>
      </c>
      <c r="D18009">
        <v>15</v>
      </c>
      <c r="E18009" t="s">
        <v>7949</v>
      </c>
      <c r="F18009" t="s">
        <v>256</v>
      </c>
      <c r="G18009">
        <v>15</v>
      </c>
      <c r="H18009" s="4" t="str">
        <f t="shared" si="562"/>
        <v>J211.C15</v>
      </c>
      <c r="I18009" s="4" t="str">
        <f t="shared" si="563"/>
        <v>DPS_MRTN19</v>
      </c>
    </row>
    <row r="18010" spans="1:9">
      <c r="A18010" t="s">
        <v>261</v>
      </c>
      <c r="B18010" t="s">
        <v>8277</v>
      </c>
      <c r="C18010" t="s">
        <v>8278</v>
      </c>
      <c r="D18010">
        <v>15</v>
      </c>
      <c r="F18010" t="s">
        <v>907</v>
      </c>
      <c r="G18010">
        <v>15</v>
      </c>
      <c r="H18010" s="4" t="str">
        <f t="shared" si="562"/>
        <v>J211.D15</v>
      </c>
      <c r="I18010" s="4">
        <f t="shared" si="563"/>
        <v>0</v>
      </c>
    </row>
    <row r="18011" spans="1:9">
      <c r="A18011" t="s">
        <v>261</v>
      </c>
      <c r="B18011" t="s">
        <v>8277</v>
      </c>
      <c r="C18011" t="s">
        <v>8278</v>
      </c>
      <c r="D18011">
        <v>16</v>
      </c>
      <c r="E18011" t="s">
        <v>473</v>
      </c>
      <c r="F18011" t="s">
        <v>257</v>
      </c>
      <c r="G18011">
        <v>16</v>
      </c>
      <c r="H18011" s="4" t="str">
        <f t="shared" si="562"/>
        <v>J211.C16</v>
      </c>
      <c r="I18011" s="4" t="str">
        <f t="shared" si="563"/>
        <v>DPS_FORCE18</v>
      </c>
    </row>
    <row r="18012" spans="1:9">
      <c r="A18012" t="s">
        <v>261</v>
      </c>
      <c r="B18012" t="s">
        <v>8277</v>
      </c>
      <c r="C18012" t="s">
        <v>8278</v>
      </c>
      <c r="D18012">
        <v>16</v>
      </c>
      <c r="F18012" t="s">
        <v>449</v>
      </c>
      <c r="G18012">
        <v>16</v>
      </c>
      <c r="H18012" s="4" t="str">
        <f t="shared" si="562"/>
        <v>J211.D16</v>
      </c>
      <c r="I18012" s="4">
        <f t="shared" si="563"/>
        <v>0</v>
      </c>
    </row>
    <row r="18013" spans="1:9">
      <c r="A18013" t="s">
        <v>261</v>
      </c>
      <c r="B18013" t="s">
        <v>8277</v>
      </c>
      <c r="C18013" t="s">
        <v>8278</v>
      </c>
      <c r="D18013">
        <v>16</v>
      </c>
      <c r="E18013" t="s">
        <v>547</v>
      </c>
      <c r="F18013" t="s">
        <v>209</v>
      </c>
      <c r="G18013">
        <v>16</v>
      </c>
      <c r="H18013" s="4" t="str">
        <f t="shared" si="562"/>
        <v>J211.A16</v>
      </c>
      <c r="I18013" s="4" t="str">
        <f t="shared" si="563"/>
        <v>DPS_SENSE18</v>
      </c>
    </row>
    <row r="18014" spans="1:9">
      <c r="A18014" t="s">
        <v>261</v>
      </c>
      <c r="B18014" t="s">
        <v>8277</v>
      </c>
      <c r="C18014" t="s">
        <v>8278</v>
      </c>
      <c r="D18014">
        <v>16</v>
      </c>
      <c r="E18014" t="s">
        <v>473</v>
      </c>
      <c r="F18014" t="s">
        <v>227</v>
      </c>
      <c r="G18014">
        <v>16</v>
      </c>
      <c r="H18014" s="4" t="str">
        <f t="shared" si="562"/>
        <v>J211.B16</v>
      </c>
      <c r="I18014" s="4" t="str">
        <f t="shared" si="563"/>
        <v>DPS_FORCE18</v>
      </c>
    </row>
    <row r="18015" spans="1:9">
      <c r="A18015" t="s">
        <v>261</v>
      </c>
      <c r="B18015" t="s">
        <v>8277</v>
      </c>
      <c r="C18015" t="s">
        <v>8278</v>
      </c>
      <c r="D18015">
        <v>17</v>
      </c>
      <c r="F18015" t="s">
        <v>7677</v>
      </c>
      <c r="G18015">
        <v>17</v>
      </c>
      <c r="H18015" s="4" t="str">
        <f t="shared" si="562"/>
        <v>J211.D17</v>
      </c>
      <c r="I18015" s="4">
        <f t="shared" si="563"/>
        <v>0</v>
      </c>
    </row>
    <row r="18016" spans="1:9">
      <c r="A18016" t="s">
        <v>261</v>
      </c>
      <c r="B18016" t="s">
        <v>8277</v>
      </c>
      <c r="C18016" t="s">
        <v>8278</v>
      </c>
      <c r="D18016">
        <v>17</v>
      </c>
      <c r="E18016" t="s">
        <v>7950</v>
      </c>
      <c r="F18016" t="s">
        <v>210</v>
      </c>
      <c r="G18016">
        <v>17</v>
      </c>
      <c r="H18016" s="4" t="str">
        <f t="shared" si="562"/>
        <v>J211.A17</v>
      </c>
      <c r="I18016" s="4" t="str">
        <f t="shared" si="563"/>
        <v>DPS_GUARD18</v>
      </c>
    </row>
    <row r="18017" spans="1:9">
      <c r="A18017" t="s">
        <v>261</v>
      </c>
      <c r="B18017" t="s">
        <v>8277</v>
      </c>
      <c r="C18017" t="s">
        <v>8278</v>
      </c>
      <c r="D18017">
        <v>17</v>
      </c>
      <c r="E18017" t="s">
        <v>169</v>
      </c>
      <c r="F18017" t="s">
        <v>228</v>
      </c>
      <c r="G18017">
        <v>17</v>
      </c>
      <c r="H18017" s="4" t="str">
        <f t="shared" si="562"/>
        <v>J211.B17</v>
      </c>
      <c r="I18017" s="4" t="str">
        <f t="shared" si="563"/>
        <v>DGND</v>
      </c>
    </row>
    <row r="18018" spans="1:9">
      <c r="A18018" t="s">
        <v>261</v>
      </c>
      <c r="B18018" t="s">
        <v>8277</v>
      </c>
      <c r="C18018" t="s">
        <v>8278</v>
      </c>
      <c r="D18018">
        <v>17</v>
      </c>
      <c r="E18018" t="s">
        <v>169</v>
      </c>
      <c r="F18018" t="s">
        <v>7679</v>
      </c>
      <c r="G18018">
        <v>17</v>
      </c>
      <c r="H18018" s="4" t="str">
        <f t="shared" si="562"/>
        <v>J211.C17</v>
      </c>
      <c r="I18018" s="4" t="str">
        <f t="shared" si="563"/>
        <v>DGND</v>
      </c>
    </row>
    <row r="18019" spans="1:9">
      <c r="A18019" t="s">
        <v>261</v>
      </c>
      <c r="B18019" t="s">
        <v>8277</v>
      </c>
      <c r="C18019" t="s">
        <v>8278</v>
      </c>
      <c r="D18019">
        <v>18</v>
      </c>
      <c r="E18019" t="s">
        <v>7951</v>
      </c>
      <c r="F18019" t="s">
        <v>229</v>
      </c>
      <c r="G18019">
        <v>18</v>
      </c>
      <c r="H18019" s="4" t="str">
        <f t="shared" si="562"/>
        <v>J211.B18</v>
      </c>
      <c r="I18019" s="4" t="str">
        <f t="shared" si="563"/>
        <v>DPS_MOUT18</v>
      </c>
    </row>
    <row r="18020" spans="1:9">
      <c r="A18020" t="s">
        <v>261</v>
      </c>
      <c r="B18020" t="s">
        <v>8277</v>
      </c>
      <c r="C18020" t="s">
        <v>8278</v>
      </c>
      <c r="D18020">
        <v>18</v>
      </c>
      <c r="E18020" t="s">
        <v>548</v>
      </c>
      <c r="F18020" t="s">
        <v>211</v>
      </c>
      <c r="G18020">
        <v>18</v>
      </c>
      <c r="H18020" s="4" t="str">
        <f t="shared" si="562"/>
        <v>J211.A18</v>
      </c>
      <c r="I18020" s="4" t="str">
        <f t="shared" si="563"/>
        <v>DPS_DGS18</v>
      </c>
    </row>
    <row r="18021" spans="1:9">
      <c r="A18021" t="s">
        <v>261</v>
      </c>
      <c r="B18021" t="s">
        <v>8277</v>
      </c>
      <c r="C18021" t="s">
        <v>8278</v>
      </c>
      <c r="D18021">
        <v>18</v>
      </c>
      <c r="E18021" t="s">
        <v>7952</v>
      </c>
      <c r="F18021" t="s">
        <v>258</v>
      </c>
      <c r="G18021">
        <v>18</v>
      </c>
      <c r="H18021" s="4" t="str">
        <f t="shared" si="562"/>
        <v>J211.C18</v>
      </c>
      <c r="I18021" s="4" t="str">
        <f t="shared" si="563"/>
        <v>DPS_MRTN18</v>
      </c>
    </row>
    <row r="18022" spans="1:9">
      <c r="A18022" t="s">
        <v>261</v>
      </c>
      <c r="B18022" t="s">
        <v>8277</v>
      </c>
      <c r="C18022" t="s">
        <v>8278</v>
      </c>
      <c r="D18022">
        <v>18</v>
      </c>
      <c r="F18022" t="s">
        <v>910</v>
      </c>
      <c r="G18022">
        <v>18</v>
      </c>
      <c r="H18022" s="4" t="str">
        <f t="shared" si="562"/>
        <v>J211.D18</v>
      </c>
      <c r="I18022" s="4">
        <f t="shared" si="563"/>
        <v>0</v>
      </c>
    </row>
    <row r="18023" spans="1:9">
      <c r="A18023" t="s">
        <v>261</v>
      </c>
      <c r="B18023" t="s">
        <v>8277</v>
      </c>
      <c r="C18023" t="s">
        <v>8278</v>
      </c>
      <c r="D18023">
        <v>19</v>
      </c>
      <c r="E18023" t="s">
        <v>467</v>
      </c>
      <c r="F18023" t="s">
        <v>259</v>
      </c>
      <c r="G18023">
        <v>19</v>
      </c>
      <c r="H18023" s="4" t="str">
        <f t="shared" si="562"/>
        <v>J211.C19</v>
      </c>
      <c r="I18023" s="4" t="str">
        <f t="shared" si="563"/>
        <v>DPS_FORCE17</v>
      </c>
    </row>
    <row r="18024" spans="1:9">
      <c r="A18024" t="s">
        <v>261</v>
      </c>
      <c r="B18024" t="s">
        <v>8277</v>
      </c>
      <c r="C18024" t="s">
        <v>8278</v>
      </c>
      <c r="D18024">
        <v>19</v>
      </c>
      <c r="F18024" t="s">
        <v>912</v>
      </c>
      <c r="G18024">
        <v>19</v>
      </c>
      <c r="H18024" s="4" t="str">
        <f t="shared" si="562"/>
        <v>J211.D19</v>
      </c>
      <c r="I18024" s="4">
        <f t="shared" si="563"/>
        <v>0</v>
      </c>
    </row>
    <row r="18025" spans="1:9">
      <c r="A18025" t="s">
        <v>261</v>
      </c>
      <c r="B18025" t="s">
        <v>8277</v>
      </c>
      <c r="C18025" t="s">
        <v>8278</v>
      </c>
      <c r="D18025">
        <v>19</v>
      </c>
      <c r="E18025" t="s">
        <v>467</v>
      </c>
      <c r="F18025" t="s">
        <v>230</v>
      </c>
      <c r="G18025">
        <v>19</v>
      </c>
      <c r="H18025" s="4" t="str">
        <f t="shared" si="562"/>
        <v>J211.B19</v>
      </c>
      <c r="I18025" s="4" t="str">
        <f t="shared" si="563"/>
        <v>DPS_FORCE17</v>
      </c>
    </row>
    <row r="18026" spans="1:9">
      <c r="A18026" t="s">
        <v>261</v>
      </c>
      <c r="B18026" t="s">
        <v>8277</v>
      </c>
      <c r="C18026" t="s">
        <v>8278</v>
      </c>
      <c r="D18026">
        <v>19</v>
      </c>
      <c r="E18026" t="s">
        <v>535</v>
      </c>
      <c r="F18026" t="s">
        <v>212</v>
      </c>
      <c r="G18026">
        <v>19</v>
      </c>
      <c r="H18026" s="4" t="str">
        <f t="shared" si="562"/>
        <v>J211.A19</v>
      </c>
      <c r="I18026" s="4" t="str">
        <f t="shared" si="563"/>
        <v>DPS_SENSE17</v>
      </c>
    </row>
    <row r="18027" spans="1:9">
      <c r="A18027" t="s">
        <v>261</v>
      </c>
      <c r="B18027" t="s">
        <v>8277</v>
      </c>
      <c r="C18027" t="s">
        <v>8278</v>
      </c>
      <c r="D18027">
        <v>20</v>
      </c>
      <c r="F18027" t="s">
        <v>7684</v>
      </c>
      <c r="G18027">
        <v>20</v>
      </c>
      <c r="H18027" s="4" t="str">
        <f t="shared" si="562"/>
        <v>J211.D20</v>
      </c>
      <c r="I18027" s="4">
        <f t="shared" si="563"/>
        <v>0</v>
      </c>
    </row>
    <row r="18028" spans="1:9">
      <c r="A18028" t="s">
        <v>261</v>
      </c>
      <c r="B18028" t="s">
        <v>8277</v>
      </c>
      <c r="C18028" t="s">
        <v>8278</v>
      </c>
      <c r="D18028">
        <v>20</v>
      </c>
      <c r="E18028" t="s">
        <v>169</v>
      </c>
      <c r="F18028" t="s">
        <v>260</v>
      </c>
      <c r="G18028">
        <v>20</v>
      </c>
      <c r="H18028" s="4" t="str">
        <f t="shared" si="562"/>
        <v>J211.C20</v>
      </c>
      <c r="I18028" s="4" t="str">
        <f t="shared" si="563"/>
        <v>DGND</v>
      </c>
    </row>
    <row r="18029" spans="1:9">
      <c r="A18029" t="s">
        <v>261</v>
      </c>
      <c r="B18029" t="s">
        <v>8277</v>
      </c>
      <c r="C18029" t="s">
        <v>8278</v>
      </c>
      <c r="D18029">
        <v>20</v>
      </c>
      <c r="E18029" t="s">
        <v>169</v>
      </c>
      <c r="F18029" t="s">
        <v>7683</v>
      </c>
      <c r="G18029">
        <v>20</v>
      </c>
      <c r="H18029" s="4" t="str">
        <f t="shared" si="562"/>
        <v>J211.B20</v>
      </c>
      <c r="I18029" s="4" t="str">
        <f t="shared" si="563"/>
        <v>DGND</v>
      </c>
    </row>
    <row r="18030" spans="1:9">
      <c r="A18030" t="s">
        <v>261</v>
      </c>
      <c r="B18030" t="s">
        <v>8277</v>
      </c>
      <c r="C18030" t="s">
        <v>8278</v>
      </c>
      <c r="D18030">
        <v>20</v>
      </c>
      <c r="E18030" t="s">
        <v>7953</v>
      </c>
      <c r="F18030" t="s">
        <v>7682</v>
      </c>
      <c r="G18030">
        <v>20</v>
      </c>
      <c r="H18030" s="4" t="str">
        <f t="shared" si="562"/>
        <v>J211.A20</v>
      </c>
      <c r="I18030" s="4" t="str">
        <f t="shared" si="563"/>
        <v>DPS_GUARD17</v>
      </c>
    </row>
    <row r="18031" spans="1:9">
      <c r="A18031" t="s">
        <v>261</v>
      </c>
      <c r="B18031" t="s">
        <v>8277</v>
      </c>
      <c r="C18031" t="s">
        <v>8278</v>
      </c>
      <c r="D18031">
        <v>21</v>
      </c>
      <c r="E18031" t="s">
        <v>7955</v>
      </c>
      <c r="F18031" t="s">
        <v>7686</v>
      </c>
      <c r="G18031">
        <v>21</v>
      </c>
      <c r="H18031" s="4" t="str">
        <f t="shared" si="562"/>
        <v>J211.C21</v>
      </c>
      <c r="I18031" s="4" t="str">
        <f t="shared" si="563"/>
        <v>DPS_MRTN17</v>
      </c>
    </row>
    <row r="18032" spans="1:9">
      <c r="A18032" t="s">
        <v>261</v>
      </c>
      <c r="B18032" t="s">
        <v>8277</v>
      </c>
      <c r="C18032" t="s">
        <v>8278</v>
      </c>
      <c r="D18032">
        <v>21</v>
      </c>
      <c r="E18032" t="s">
        <v>7954</v>
      </c>
      <c r="F18032" t="s">
        <v>7685</v>
      </c>
      <c r="G18032">
        <v>21</v>
      </c>
      <c r="H18032" s="4" t="str">
        <f t="shared" si="562"/>
        <v>J211.B21</v>
      </c>
      <c r="I18032" s="4" t="str">
        <f t="shared" si="563"/>
        <v>DPS_MOUT17</v>
      </c>
    </row>
    <row r="18033" spans="1:9">
      <c r="A18033" t="s">
        <v>261</v>
      </c>
      <c r="B18033" t="s">
        <v>8277</v>
      </c>
      <c r="C18033" t="s">
        <v>8278</v>
      </c>
      <c r="D18033">
        <v>21</v>
      </c>
      <c r="E18033" t="s">
        <v>536</v>
      </c>
      <c r="F18033" t="s">
        <v>7688</v>
      </c>
      <c r="G18033">
        <v>21</v>
      </c>
      <c r="H18033" s="4" t="str">
        <f t="shared" si="562"/>
        <v>J211.A21</v>
      </c>
      <c r="I18033" s="4" t="str">
        <f t="shared" si="563"/>
        <v>DPS_DGS17</v>
      </c>
    </row>
    <row r="18034" spans="1:9">
      <c r="A18034" t="s">
        <v>261</v>
      </c>
      <c r="B18034" t="s">
        <v>8277</v>
      </c>
      <c r="C18034" t="s">
        <v>8278</v>
      </c>
      <c r="D18034">
        <v>21</v>
      </c>
      <c r="F18034" t="s">
        <v>7687</v>
      </c>
      <c r="G18034">
        <v>21</v>
      </c>
      <c r="H18034" s="4" t="str">
        <f t="shared" si="562"/>
        <v>J211.D21</v>
      </c>
      <c r="I18034" s="4">
        <f t="shared" si="563"/>
        <v>0</v>
      </c>
    </row>
    <row r="18035" spans="1:9">
      <c r="A18035" t="s">
        <v>261</v>
      </c>
      <c r="B18035" t="s">
        <v>8277</v>
      </c>
      <c r="C18035" t="s">
        <v>8278</v>
      </c>
      <c r="D18035">
        <v>22</v>
      </c>
      <c r="F18035" t="s">
        <v>7690</v>
      </c>
      <c r="G18035">
        <v>22</v>
      </c>
      <c r="H18035" s="4" t="str">
        <f t="shared" si="562"/>
        <v>J211.D22</v>
      </c>
      <c r="I18035" s="4">
        <f t="shared" si="563"/>
        <v>0</v>
      </c>
    </row>
    <row r="18036" spans="1:9">
      <c r="A18036" t="s">
        <v>261</v>
      </c>
      <c r="B18036" t="s">
        <v>8277</v>
      </c>
      <c r="C18036" t="s">
        <v>8278</v>
      </c>
      <c r="D18036">
        <v>22</v>
      </c>
      <c r="E18036" t="s">
        <v>549</v>
      </c>
      <c r="F18036" t="s">
        <v>7689</v>
      </c>
      <c r="G18036">
        <v>22</v>
      </c>
      <c r="H18036" s="4" t="str">
        <f t="shared" si="562"/>
        <v>J211.A22</v>
      </c>
      <c r="I18036" s="4" t="str">
        <f t="shared" si="563"/>
        <v>DPS_SENSE16</v>
      </c>
    </row>
    <row r="18037" spans="1:9">
      <c r="A18037" t="s">
        <v>261</v>
      </c>
      <c r="B18037" t="s">
        <v>8277</v>
      </c>
      <c r="C18037" t="s">
        <v>8278</v>
      </c>
      <c r="D18037">
        <v>22</v>
      </c>
      <c r="E18037" t="s">
        <v>474</v>
      </c>
      <c r="F18037" t="s">
        <v>7691</v>
      </c>
      <c r="G18037">
        <v>22</v>
      </c>
      <c r="H18037" s="4" t="str">
        <f t="shared" si="562"/>
        <v>J211.C22</v>
      </c>
      <c r="I18037" s="4" t="str">
        <f t="shared" si="563"/>
        <v>DPS_FORCE16</v>
      </c>
    </row>
    <row r="18038" spans="1:9">
      <c r="A18038" t="s">
        <v>261</v>
      </c>
      <c r="B18038" t="s">
        <v>8277</v>
      </c>
      <c r="C18038" t="s">
        <v>8278</v>
      </c>
      <c r="D18038">
        <v>22</v>
      </c>
      <c r="E18038" t="s">
        <v>474</v>
      </c>
      <c r="F18038" t="s">
        <v>7692</v>
      </c>
      <c r="G18038">
        <v>22</v>
      </c>
      <c r="H18038" s="4" t="str">
        <f t="shared" si="562"/>
        <v>J211.B22</v>
      </c>
      <c r="I18038" s="4" t="str">
        <f t="shared" si="563"/>
        <v>DPS_FORCE16</v>
      </c>
    </row>
    <row r="18039" spans="1:9">
      <c r="A18039" t="s">
        <v>261</v>
      </c>
      <c r="B18039" t="s">
        <v>8277</v>
      </c>
      <c r="C18039" t="s">
        <v>8278</v>
      </c>
      <c r="D18039">
        <v>23</v>
      </c>
      <c r="E18039" t="s">
        <v>169</v>
      </c>
      <c r="F18039" t="s">
        <v>7693</v>
      </c>
      <c r="G18039">
        <v>23</v>
      </c>
      <c r="H18039" s="4" t="str">
        <f t="shared" si="562"/>
        <v>J211.C23</v>
      </c>
      <c r="I18039" s="4" t="str">
        <f t="shared" si="563"/>
        <v>DGND</v>
      </c>
    </row>
    <row r="18040" spans="1:9">
      <c r="A18040" t="s">
        <v>261</v>
      </c>
      <c r="B18040" t="s">
        <v>8277</v>
      </c>
      <c r="C18040" t="s">
        <v>8278</v>
      </c>
      <c r="D18040">
        <v>23</v>
      </c>
      <c r="E18040" t="s">
        <v>169</v>
      </c>
      <c r="F18040" t="s">
        <v>7696</v>
      </c>
      <c r="G18040">
        <v>23</v>
      </c>
      <c r="H18040" s="4" t="str">
        <f t="shared" si="562"/>
        <v>J211.B23</v>
      </c>
      <c r="I18040" s="4" t="str">
        <f t="shared" si="563"/>
        <v>DGND</v>
      </c>
    </row>
    <row r="18041" spans="1:9">
      <c r="A18041" t="s">
        <v>261</v>
      </c>
      <c r="B18041" t="s">
        <v>8277</v>
      </c>
      <c r="C18041" t="s">
        <v>8278</v>
      </c>
      <c r="D18041">
        <v>23</v>
      </c>
      <c r="F18041" t="s">
        <v>7694</v>
      </c>
      <c r="G18041">
        <v>23</v>
      </c>
      <c r="H18041" s="4" t="str">
        <f t="shared" si="562"/>
        <v>J211.D23</v>
      </c>
      <c r="I18041" s="4">
        <f t="shared" si="563"/>
        <v>0</v>
      </c>
    </row>
    <row r="18042" spans="1:9">
      <c r="A18042" t="s">
        <v>261</v>
      </c>
      <c r="B18042" t="s">
        <v>8277</v>
      </c>
      <c r="C18042" t="s">
        <v>8278</v>
      </c>
      <c r="D18042">
        <v>23</v>
      </c>
      <c r="E18042" t="s">
        <v>7956</v>
      </c>
      <c r="F18042" t="s">
        <v>7695</v>
      </c>
      <c r="G18042">
        <v>23</v>
      </c>
      <c r="H18042" s="4" t="str">
        <f t="shared" si="562"/>
        <v>J211.A23</v>
      </c>
      <c r="I18042" s="4" t="str">
        <f t="shared" si="563"/>
        <v>DPS_GUARD16</v>
      </c>
    </row>
    <row r="18043" spans="1:9">
      <c r="A18043" t="s">
        <v>261</v>
      </c>
      <c r="B18043" t="s">
        <v>8277</v>
      </c>
      <c r="C18043" t="s">
        <v>8278</v>
      </c>
      <c r="D18043">
        <v>24</v>
      </c>
      <c r="E18043" t="s">
        <v>7957</v>
      </c>
      <c r="F18043" t="s">
        <v>7700</v>
      </c>
      <c r="G18043">
        <v>24</v>
      </c>
      <c r="H18043" s="4" t="str">
        <f t="shared" si="562"/>
        <v>J211.B24</v>
      </c>
      <c r="I18043" s="4" t="str">
        <f t="shared" si="563"/>
        <v>DPS_MOUT16</v>
      </c>
    </row>
    <row r="18044" spans="1:9">
      <c r="A18044" t="s">
        <v>261</v>
      </c>
      <c r="B18044" t="s">
        <v>8277</v>
      </c>
      <c r="C18044" t="s">
        <v>8278</v>
      </c>
      <c r="D18044">
        <v>24</v>
      </c>
      <c r="F18044" t="s">
        <v>7698</v>
      </c>
      <c r="G18044">
        <v>24</v>
      </c>
      <c r="H18044" s="4" t="str">
        <f t="shared" si="562"/>
        <v>J211.D24</v>
      </c>
      <c r="I18044" s="4">
        <f t="shared" si="563"/>
        <v>0</v>
      </c>
    </row>
    <row r="18045" spans="1:9">
      <c r="A18045" t="s">
        <v>261</v>
      </c>
      <c r="B18045" t="s">
        <v>8277</v>
      </c>
      <c r="C18045" t="s">
        <v>8278</v>
      </c>
      <c r="D18045">
        <v>24</v>
      </c>
      <c r="E18045" t="s">
        <v>7958</v>
      </c>
      <c r="F18045" t="s">
        <v>7697</v>
      </c>
      <c r="G18045">
        <v>24</v>
      </c>
      <c r="H18045" s="4" t="str">
        <f t="shared" si="562"/>
        <v>J211.C24</v>
      </c>
      <c r="I18045" s="4" t="str">
        <f t="shared" si="563"/>
        <v>DPS_MRTN16</v>
      </c>
    </row>
    <row r="18046" spans="1:9">
      <c r="A18046" t="s">
        <v>261</v>
      </c>
      <c r="B18046" t="s">
        <v>8277</v>
      </c>
      <c r="C18046" t="s">
        <v>8278</v>
      </c>
      <c r="D18046">
        <v>24</v>
      </c>
      <c r="E18046" t="s">
        <v>550</v>
      </c>
      <c r="F18046" t="s">
        <v>7699</v>
      </c>
      <c r="G18046">
        <v>24</v>
      </c>
      <c r="H18046" s="4" t="str">
        <f t="shared" si="562"/>
        <v>J211.A24</v>
      </c>
      <c r="I18046" s="4" t="str">
        <f t="shared" si="563"/>
        <v>DPS_DGS16</v>
      </c>
    </row>
    <row r="18047" spans="1:9">
      <c r="A18047" t="s">
        <v>261</v>
      </c>
      <c r="B18047" t="s">
        <v>8279</v>
      </c>
      <c r="C18047" t="s">
        <v>8280</v>
      </c>
      <c r="D18047">
        <v>1</v>
      </c>
      <c r="F18047" t="s">
        <v>402</v>
      </c>
      <c r="G18047">
        <v>1</v>
      </c>
      <c r="H18047" s="4" t="str">
        <f t="shared" si="562"/>
        <v>J221.D1</v>
      </c>
      <c r="I18047" s="4">
        <f t="shared" si="563"/>
        <v>0</v>
      </c>
    </row>
    <row r="18048" spans="1:9">
      <c r="A18048" t="s">
        <v>261</v>
      </c>
      <c r="B18048" t="s">
        <v>8279</v>
      </c>
      <c r="C18048" t="s">
        <v>8280</v>
      </c>
      <c r="D18048">
        <v>1</v>
      </c>
      <c r="E18048" t="s">
        <v>824</v>
      </c>
      <c r="F18048" t="s">
        <v>213</v>
      </c>
      <c r="G18048">
        <v>1</v>
      </c>
      <c r="H18048" s="4" t="str">
        <f t="shared" si="562"/>
        <v>J221.B1</v>
      </c>
      <c r="I18048" s="4" t="str">
        <f t="shared" si="563"/>
        <v>DPS_FORCE7</v>
      </c>
    </row>
    <row r="18049" spans="1:9">
      <c r="A18049" t="s">
        <v>261</v>
      </c>
      <c r="B18049" t="s">
        <v>8279</v>
      </c>
      <c r="C18049" t="s">
        <v>8280</v>
      </c>
      <c r="D18049">
        <v>1</v>
      </c>
      <c r="E18049" t="s">
        <v>834</v>
      </c>
      <c r="F18049" t="s">
        <v>195</v>
      </c>
      <c r="G18049">
        <v>1</v>
      </c>
      <c r="H18049" s="4" t="str">
        <f t="shared" si="562"/>
        <v>J221.A1</v>
      </c>
      <c r="I18049" s="4" t="str">
        <f t="shared" si="563"/>
        <v>DPS_SENSE7</v>
      </c>
    </row>
    <row r="18050" spans="1:9">
      <c r="A18050" t="s">
        <v>261</v>
      </c>
      <c r="B18050" t="s">
        <v>8279</v>
      </c>
      <c r="C18050" t="s">
        <v>8280</v>
      </c>
      <c r="D18050">
        <v>1</v>
      </c>
      <c r="E18050" t="s">
        <v>824</v>
      </c>
      <c r="F18050" t="s">
        <v>246</v>
      </c>
      <c r="G18050">
        <v>1</v>
      </c>
      <c r="H18050" s="4" t="str">
        <f t="shared" ref="H18050:H18113" si="564">CONCATENATE(C18050,".",F18050)</f>
        <v>J221.C1</v>
      </c>
      <c r="I18050" s="4" t="str">
        <f t="shared" ref="I18050:I18113" si="565">E18050</f>
        <v>DPS_FORCE7</v>
      </c>
    </row>
    <row r="18051" spans="1:9">
      <c r="A18051" t="s">
        <v>261</v>
      </c>
      <c r="B18051" t="s">
        <v>8279</v>
      </c>
      <c r="C18051" t="s">
        <v>8280</v>
      </c>
      <c r="D18051">
        <v>2</v>
      </c>
      <c r="E18051" t="s">
        <v>169</v>
      </c>
      <c r="F18051" t="s">
        <v>10</v>
      </c>
      <c r="G18051">
        <v>2</v>
      </c>
      <c r="H18051" s="4" t="str">
        <f t="shared" si="564"/>
        <v>J221.C2</v>
      </c>
      <c r="I18051" s="4" t="str">
        <f t="shared" si="565"/>
        <v>DGND</v>
      </c>
    </row>
    <row r="18052" spans="1:9">
      <c r="A18052" t="s">
        <v>261</v>
      </c>
      <c r="B18052" t="s">
        <v>8279</v>
      </c>
      <c r="C18052" t="s">
        <v>8280</v>
      </c>
      <c r="D18052">
        <v>2</v>
      </c>
      <c r="E18052" t="s">
        <v>169</v>
      </c>
      <c r="F18052" t="s">
        <v>214</v>
      </c>
      <c r="G18052">
        <v>2</v>
      </c>
      <c r="H18052" s="4" t="str">
        <f t="shared" si="564"/>
        <v>J221.B2</v>
      </c>
      <c r="I18052" s="4" t="str">
        <f t="shared" si="565"/>
        <v>DGND</v>
      </c>
    </row>
    <row r="18053" spans="1:9">
      <c r="A18053" t="s">
        <v>261</v>
      </c>
      <c r="B18053" t="s">
        <v>8279</v>
      </c>
      <c r="C18053" t="s">
        <v>8280</v>
      </c>
      <c r="D18053">
        <v>2</v>
      </c>
      <c r="F18053" t="s">
        <v>362</v>
      </c>
      <c r="G18053">
        <v>2</v>
      </c>
      <c r="H18053" s="4" t="str">
        <f t="shared" si="564"/>
        <v>J221.D2</v>
      </c>
      <c r="I18053" s="4">
        <f t="shared" si="565"/>
        <v>0</v>
      </c>
    </row>
    <row r="18054" spans="1:9">
      <c r="A18054" t="s">
        <v>261</v>
      </c>
      <c r="B18054" t="s">
        <v>8279</v>
      </c>
      <c r="C18054" t="s">
        <v>8280</v>
      </c>
      <c r="D18054">
        <v>2</v>
      </c>
      <c r="E18054" t="s">
        <v>7959</v>
      </c>
      <c r="F18054" t="s">
        <v>196</v>
      </c>
      <c r="G18054">
        <v>2</v>
      </c>
      <c r="H18054" s="4" t="str">
        <f t="shared" si="564"/>
        <v>J221.A2</v>
      </c>
      <c r="I18054" s="4" t="str">
        <f t="shared" si="565"/>
        <v>DPS_GUARD7</v>
      </c>
    </row>
    <row r="18055" spans="1:9">
      <c r="A18055" t="s">
        <v>261</v>
      </c>
      <c r="B18055" t="s">
        <v>8279</v>
      </c>
      <c r="C18055" t="s">
        <v>8280</v>
      </c>
      <c r="D18055">
        <v>3</v>
      </c>
      <c r="E18055" t="s">
        <v>7960</v>
      </c>
      <c r="F18055" t="s">
        <v>215</v>
      </c>
      <c r="G18055">
        <v>3</v>
      </c>
      <c r="H18055" s="4" t="str">
        <f t="shared" si="564"/>
        <v>J221.B3</v>
      </c>
      <c r="I18055" s="4" t="str">
        <f t="shared" si="565"/>
        <v>DPS_MOUT7</v>
      </c>
    </row>
    <row r="18056" spans="1:9">
      <c r="A18056" t="s">
        <v>261</v>
      </c>
      <c r="B18056" t="s">
        <v>8279</v>
      </c>
      <c r="C18056" t="s">
        <v>8280</v>
      </c>
      <c r="D18056">
        <v>3</v>
      </c>
      <c r="E18056" t="s">
        <v>7961</v>
      </c>
      <c r="F18056" t="s">
        <v>9</v>
      </c>
      <c r="G18056">
        <v>3</v>
      </c>
      <c r="H18056" s="4" t="str">
        <f t="shared" si="564"/>
        <v>J221.C3</v>
      </c>
      <c r="I18056" s="4" t="str">
        <f t="shared" si="565"/>
        <v>DPS_MRTN7</v>
      </c>
    </row>
    <row r="18057" spans="1:9">
      <c r="A18057" t="s">
        <v>261</v>
      </c>
      <c r="B18057" t="s">
        <v>8279</v>
      </c>
      <c r="C18057" t="s">
        <v>8280</v>
      </c>
      <c r="D18057">
        <v>3</v>
      </c>
      <c r="F18057" t="s">
        <v>7663</v>
      </c>
      <c r="G18057">
        <v>3</v>
      </c>
      <c r="H18057" s="4" t="str">
        <f t="shared" si="564"/>
        <v>J221.D3</v>
      </c>
      <c r="I18057" s="4">
        <f t="shared" si="565"/>
        <v>0</v>
      </c>
    </row>
    <row r="18058" spans="1:9">
      <c r="A18058" t="s">
        <v>261</v>
      </c>
      <c r="B18058" t="s">
        <v>8279</v>
      </c>
      <c r="C18058" t="s">
        <v>8280</v>
      </c>
      <c r="D18058">
        <v>3</v>
      </c>
      <c r="E18058" t="s">
        <v>835</v>
      </c>
      <c r="F18058" t="s">
        <v>197</v>
      </c>
      <c r="G18058">
        <v>3</v>
      </c>
      <c r="H18058" s="4" t="str">
        <f t="shared" si="564"/>
        <v>J221.A3</v>
      </c>
      <c r="I18058" s="4" t="str">
        <f t="shared" si="565"/>
        <v>DPS_DGS7</v>
      </c>
    </row>
    <row r="18059" spans="1:9">
      <c r="A18059" t="s">
        <v>261</v>
      </c>
      <c r="B18059" t="s">
        <v>8279</v>
      </c>
      <c r="C18059" t="s">
        <v>8280</v>
      </c>
      <c r="D18059">
        <v>4</v>
      </c>
      <c r="F18059" t="s">
        <v>364</v>
      </c>
      <c r="G18059">
        <v>4</v>
      </c>
      <c r="H18059" s="4" t="str">
        <f t="shared" si="564"/>
        <v>J221.D4</v>
      </c>
      <c r="I18059" s="4">
        <f t="shared" si="565"/>
        <v>0</v>
      </c>
    </row>
    <row r="18060" spans="1:9">
      <c r="A18060" t="s">
        <v>261</v>
      </c>
      <c r="B18060" t="s">
        <v>8279</v>
      </c>
      <c r="C18060" t="s">
        <v>8280</v>
      </c>
      <c r="D18060">
        <v>4</v>
      </c>
      <c r="E18060" t="s">
        <v>697</v>
      </c>
      <c r="F18060" t="s">
        <v>247</v>
      </c>
      <c r="G18060">
        <v>4</v>
      </c>
      <c r="H18060" s="4" t="str">
        <f t="shared" si="564"/>
        <v>J221.C4</v>
      </c>
      <c r="I18060" s="4" t="str">
        <f t="shared" si="565"/>
        <v>DPS_FORCE6</v>
      </c>
    </row>
    <row r="18061" spans="1:9">
      <c r="A18061" t="s">
        <v>261</v>
      </c>
      <c r="B18061" t="s">
        <v>8279</v>
      </c>
      <c r="C18061" t="s">
        <v>8280</v>
      </c>
      <c r="D18061">
        <v>4</v>
      </c>
      <c r="E18061" t="s">
        <v>826</v>
      </c>
      <c r="F18061" t="s">
        <v>11</v>
      </c>
      <c r="G18061">
        <v>4</v>
      </c>
      <c r="H18061" s="4" t="str">
        <f t="shared" si="564"/>
        <v>J221.A4</v>
      </c>
      <c r="I18061" s="4" t="str">
        <f t="shared" si="565"/>
        <v>DPS_SENSE6</v>
      </c>
    </row>
    <row r="18062" spans="1:9">
      <c r="A18062" t="s">
        <v>261</v>
      </c>
      <c r="B18062" t="s">
        <v>8279</v>
      </c>
      <c r="C18062" t="s">
        <v>8280</v>
      </c>
      <c r="D18062">
        <v>4</v>
      </c>
      <c r="E18062" t="s">
        <v>697</v>
      </c>
      <c r="F18062" t="s">
        <v>216</v>
      </c>
      <c r="G18062">
        <v>4</v>
      </c>
      <c r="H18062" s="4" t="str">
        <f t="shared" si="564"/>
        <v>J221.B4</v>
      </c>
      <c r="I18062" s="4" t="str">
        <f t="shared" si="565"/>
        <v>DPS_FORCE6</v>
      </c>
    </row>
    <row r="18063" spans="1:9">
      <c r="A18063" t="s">
        <v>261</v>
      </c>
      <c r="B18063" t="s">
        <v>8279</v>
      </c>
      <c r="C18063" t="s">
        <v>8280</v>
      </c>
      <c r="D18063">
        <v>5</v>
      </c>
      <c r="F18063" t="s">
        <v>404</v>
      </c>
      <c r="G18063">
        <v>5</v>
      </c>
      <c r="H18063" s="4" t="str">
        <f t="shared" si="564"/>
        <v>J221.D5</v>
      </c>
      <c r="I18063" s="4">
        <f t="shared" si="565"/>
        <v>0</v>
      </c>
    </row>
    <row r="18064" spans="1:9">
      <c r="A18064" t="s">
        <v>261</v>
      </c>
      <c r="B18064" t="s">
        <v>8279</v>
      </c>
      <c r="C18064" t="s">
        <v>8280</v>
      </c>
      <c r="D18064">
        <v>5</v>
      </c>
      <c r="E18064" t="s">
        <v>7962</v>
      </c>
      <c r="F18064" t="s">
        <v>198</v>
      </c>
      <c r="G18064">
        <v>5</v>
      </c>
      <c r="H18064" s="4" t="str">
        <f t="shared" si="564"/>
        <v>J221.A5</v>
      </c>
      <c r="I18064" s="4" t="str">
        <f t="shared" si="565"/>
        <v>DPS_GUARD6</v>
      </c>
    </row>
    <row r="18065" spans="1:9">
      <c r="A18065" t="s">
        <v>261</v>
      </c>
      <c r="B18065" t="s">
        <v>8279</v>
      </c>
      <c r="C18065" t="s">
        <v>8280</v>
      </c>
      <c r="D18065">
        <v>5</v>
      </c>
      <c r="E18065" t="s">
        <v>169</v>
      </c>
      <c r="F18065" t="s">
        <v>12</v>
      </c>
      <c r="G18065">
        <v>5</v>
      </c>
      <c r="H18065" s="4" t="str">
        <f t="shared" si="564"/>
        <v>J221.C5</v>
      </c>
      <c r="I18065" s="4" t="str">
        <f t="shared" si="565"/>
        <v>DGND</v>
      </c>
    </row>
    <row r="18066" spans="1:9">
      <c r="A18066" t="s">
        <v>261</v>
      </c>
      <c r="B18066" t="s">
        <v>8279</v>
      </c>
      <c r="C18066" t="s">
        <v>8280</v>
      </c>
      <c r="D18066">
        <v>5</v>
      </c>
      <c r="E18066" t="s">
        <v>169</v>
      </c>
      <c r="F18066" t="s">
        <v>13</v>
      </c>
      <c r="G18066">
        <v>5</v>
      </c>
      <c r="H18066" s="4" t="str">
        <f t="shared" si="564"/>
        <v>J221.B5</v>
      </c>
      <c r="I18066" s="4" t="str">
        <f t="shared" si="565"/>
        <v>DGND</v>
      </c>
    </row>
    <row r="18067" spans="1:9">
      <c r="A18067" t="s">
        <v>261</v>
      </c>
      <c r="B18067" t="s">
        <v>8279</v>
      </c>
      <c r="C18067" t="s">
        <v>8280</v>
      </c>
      <c r="D18067">
        <v>6</v>
      </c>
      <c r="E18067" t="s">
        <v>827</v>
      </c>
      <c r="F18067" t="s">
        <v>199</v>
      </c>
      <c r="G18067">
        <v>6</v>
      </c>
      <c r="H18067" s="4" t="str">
        <f t="shared" si="564"/>
        <v>J221.A6</v>
      </c>
      <c r="I18067" s="4" t="str">
        <f t="shared" si="565"/>
        <v>DPS_DGS6</v>
      </c>
    </row>
    <row r="18068" spans="1:9">
      <c r="A18068" t="s">
        <v>261</v>
      </c>
      <c r="B18068" t="s">
        <v>8279</v>
      </c>
      <c r="C18068" t="s">
        <v>8280</v>
      </c>
      <c r="D18068">
        <v>6</v>
      </c>
      <c r="E18068" t="s">
        <v>7964</v>
      </c>
      <c r="F18068" t="s">
        <v>248</v>
      </c>
      <c r="G18068">
        <v>6</v>
      </c>
      <c r="H18068" s="4" t="str">
        <f t="shared" si="564"/>
        <v>J221.C6</v>
      </c>
      <c r="I18068" s="4" t="str">
        <f t="shared" si="565"/>
        <v>DPS_MRTN6</v>
      </c>
    </row>
    <row r="18069" spans="1:9">
      <c r="A18069" t="s">
        <v>261</v>
      </c>
      <c r="B18069" t="s">
        <v>8279</v>
      </c>
      <c r="C18069" t="s">
        <v>8280</v>
      </c>
      <c r="D18069">
        <v>6</v>
      </c>
      <c r="E18069" t="s">
        <v>7963</v>
      </c>
      <c r="F18069" t="s">
        <v>217</v>
      </c>
      <c r="G18069">
        <v>6</v>
      </c>
      <c r="H18069" s="4" t="str">
        <f t="shared" si="564"/>
        <v>J221.B6</v>
      </c>
      <c r="I18069" s="4" t="str">
        <f t="shared" si="565"/>
        <v>DPS_MOUT6</v>
      </c>
    </row>
    <row r="18070" spans="1:9">
      <c r="A18070" t="s">
        <v>261</v>
      </c>
      <c r="B18070" t="s">
        <v>8279</v>
      </c>
      <c r="C18070" t="s">
        <v>8280</v>
      </c>
      <c r="D18070">
        <v>6</v>
      </c>
      <c r="F18070" t="s">
        <v>434</v>
      </c>
      <c r="G18070">
        <v>6</v>
      </c>
      <c r="H18070" s="4" t="str">
        <f t="shared" si="564"/>
        <v>J221.D6</v>
      </c>
      <c r="I18070" s="4">
        <f t="shared" si="565"/>
        <v>0</v>
      </c>
    </row>
    <row r="18071" spans="1:9">
      <c r="A18071" t="s">
        <v>261</v>
      </c>
      <c r="B18071" t="s">
        <v>8279</v>
      </c>
      <c r="C18071" t="s">
        <v>8280</v>
      </c>
      <c r="D18071">
        <v>7</v>
      </c>
      <c r="F18071" t="s">
        <v>435</v>
      </c>
      <c r="G18071">
        <v>7</v>
      </c>
      <c r="H18071" s="4" t="str">
        <f t="shared" si="564"/>
        <v>J221.D7</v>
      </c>
      <c r="I18071" s="4">
        <f t="shared" si="565"/>
        <v>0</v>
      </c>
    </row>
    <row r="18072" spans="1:9">
      <c r="A18072" t="s">
        <v>261</v>
      </c>
      <c r="B18072" t="s">
        <v>8279</v>
      </c>
      <c r="C18072" t="s">
        <v>8280</v>
      </c>
      <c r="D18072">
        <v>7</v>
      </c>
      <c r="E18072" t="s">
        <v>819</v>
      </c>
      <c r="F18072" t="s">
        <v>249</v>
      </c>
      <c r="G18072">
        <v>7</v>
      </c>
      <c r="H18072" s="4" t="str">
        <f t="shared" si="564"/>
        <v>J221.C7</v>
      </c>
      <c r="I18072" s="4" t="str">
        <f t="shared" si="565"/>
        <v>DPS_FORCE5</v>
      </c>
    </row>
    <row r="18073" spans="1:9">
      <c r="A18073" t="s">
        <v>261</v>
      </c>
      <c r="B18073" t="s">
        <v>8279</v>
      </c>
      <c r="C18073" t="s">
        <v>8280</v>
      </c>
      <c r="D18073">
        <v>7</v>
      </c>
      <c r="E18073" t="s">
        <v>819</v>
      </c>
      <c r="F18073" t="s">
        <v>218</v>
      </c>
      <c r="G18073">
        <v>7</v>
      </c>
      <c r="H18073" s="4" t="str">
        <f t="shared" si="564"/>
        <v>J221.B7</v>
      </c>
      <c r="I18073" s="4" t="str">
        <f t="shared" si="565"/>
        <v>DPS_FORCE5</v>
      </c>
    </row>
    <row r="18074" spans="1:9">
      <c r="A18074" t="s">
        <v>261</v>
      </c>
      <c r="B18074" t="s">
        <v>8279</v>
      </c>
      <c r="C18074" t="s">
        <v>8280</v>
      </c>
      <c r="D18074">
        <v>7</v>
      </c>
      <c r="E18074" t="s">
        <v>7965</v>
      </c>
      <c r="F18074" t="s">
        <v>200</v>
      </c>
      <c r="G18074">
        <v>7</v>
      </c>
      <c r="H18074" s="4" t="str">
        <f t="shared" si="564"/>
        <v>J221.A7</v>
      </c>
      <c r="I18074" s="4" t="str">
        <f t="shared" si="565"/>
        <v>DPS_SENSE5</v>
      </c>
    </row>
    <row r="18075" spans="1:9">
      <c r="A18075" t="s">
        <v>261</v>
      </c>
      <c r="B18075" t="s">
        <v>8279</v>
      </c>
      <c r="C18075" t="s">
        <v>8280</v>
      </c>
      <c r="D18075">
        <v>8</v>
      </c>
      <c r="E18075" t="s">
        <v>169</v>
      </c>
      <c r="F18075" t="s">
        <v>250</v>
      </c>
      <c r="G18075">
        <v>8</v>
      </c>
      <c r="H18075" s="4" t="str">
        <f t="shared" si="564"/>
        <v>J221.C8</v>
      </c>
      <c r="I18075" s="4" t="str">
        <f t="shared" si="565"/>
        <v>DGND</v>
      </c>
    </row>
    <row r="18076" spans="1:9">
      <c r="A18076" t="s">
        <v>261</v>
      </c>
      <c r="B18076" t="s">
        <v>8279</v>
      </c>
      <c r="C18076" t="s">
        <v>8280</v>
      </c>
      <c r="D18076">
        <v>8</v>
      </c>
      <c r="E18076" t="s">
        <v>169</v>
      </c>
      <c r="F18076" t="s">
        <v>219</v>
      </c>
      <c r="G18076">
        <v>8</v>
      </c>
      <c r="H18076" s="4" t="str">
        <f t="shared" si="564"/>
        <v>J221.B8</v>
      </c>
      <c r="I18076" s="4" t="str">
        <f t="shared" si="565"/>
        <v>DGND</v>
      </c>
    </row>
    <row r="18077" spans="1:9">
      <c r="A18077" t="s">
        <v>261</v>
      </c>
      <c r="B18077" t="s">
        <v>8279</v>
      </c>
      <c r="C18077" t="s">
        <v>8280</v>
      </c>
      <c r="D18077">
        <v>8</v>
      </c>
      <c r="F18077" t="s">
        <v>456</v>
      </c>
      <c r="G18077">
        <v>8</v>
      </c>
      <c r="H18077" s="4" t="str">
        <f t="shared" si="564"/>
        <v>J221.D8</v>
      </c>
      <c r="I18077" s="4">
        <f t="shared" si="565"/>
        <v>0</v>
      </c>
    </row>
    <row r="18078" spans="1:9">
      <c r="A18078" t="s">
        <v>261</v>
      </c>
      <c r="B18078" t="s">
        <v>8279</v>
      </c>
      <c r="C18078" t="s">
        <v>8280</v>
      </c>
      <c r="D18078">
        <v>8</v>
      </c>
      <c r="E18078" t="s">
        <v>7966</v>
      </c>
      <c r="F18078" t="s">
        <v>201</v>
      </c>
      <c r="G18078">
        <v>8</v>
      </c>
      <c r="H18078" s="4" t="str">
        <f t="shared" si="564"/>
        <v>J221.A8</v>
      </c>
      <c r="I18078" s="4" t="str">
        <f t="shared" si="565"/>
        <v>DPS_GUARD5</v>
      </c>
    </row>
    <row r="18079" spans="1:9">
      <c r="A18079" t="s">
        <v>261</v>
      </c>
      <c r="B18079" t="s">
        <v>8279</v>
      </c>
      <c r="C18079" t="s">
        <v>8280</v>
      </c>
      <c r="D18079">
        <v>9</v>
      </c>
      <c r="E18079" t="s">
        <v>7967</v>
      </c>
      <c r="F18079" t="s">
        <v>202</v>
      </c>
      <c r="G18079">
        <v>9</v>
      </c>
      <c r="H18079" s="4" t="str">
        <f t="shared" si="564"/>
        <v>J221.A9</v>
      </c>
      <c r="I18079" s="4" t="str">
        <f t="shared" si="565"/>
        <v>DPS_DGS5</v>
      </c>
    </row>
    <row r="18080" spans="1:9">
      <c r="A18080" t="s">
        <v>261</v>
      </c>
      <c r="B18080" t="s">
        <v>8279</v>
      </c>
      <c r="C18080" t="s">
        <v>8280</v>
      </c>
      <c r="D18080">
        <v>9</v>
      </c>
      <c r="F18080" t="s">
        <v>405</v>
      </c>
      <c r="G18080">
        <v>9</v>
      </c>
      <c r="H18080" s="4" t="str">
        <f t="shared" si="564"/>
        <v>J221.D9</v>
      </c>
      <c r="I18080" s="4">
        <f t="shared" si="565"/>
        <v>0</v>
      </c>
    </row>
    <row r="18081" spans="1:9">
      <c r="A18081" t="s">
        <v>261</v>
      </c>
      <c r="B18081" t="s">
        <v>8279</v>
      </c>
      <c r="C18081" t="s">
        <v>8280</v>
      </c>
      <c r="D18081">
        <v>9</v>
      </c>
      <c r="E18081" t="s">
        <v>7968</v>
      </c>
      <c r="F18081" t="s">
        <v>251</v>
      </c>
      <c r="G18081">
        <v>9</v>
      </c>
      <c r="H18081" s="4" t="str">
        <f t="shared" si="564"/>
        <v>J221.C9</v>
      </c>
      <c r="I18081" s="4" t="str">
        <f t="shared" si="565"/>
        <v>DPS_MRTN5</v>
      </c>
    </row>
    <row r="18082" spans="1:9">
      <c r="A18082" t="s">
        <v>261</v>
      </c>
      <c r="B18082" t="s">
        <v>8279</v>
      </c>
      <c r="C18082" t="s">
        <v>8280</v>
      </c>
      <c r="D18082">
        <v>9</v>
      </c>
      <c r="E18082" t="s">
        <v>7969</v>
      </c>
      <c r="F18082" t="s">
        <v>220</v>
      </c>
      <c r="G18082">
        <v>9</v>
      </c>
      <c r="H18082" s="4" t="str">
        <f t="shared" si="564"/>
        <v>J221.B9</v>
      </c>
      <c r="I18082" s="4" t="str">
        <f t="shared" si="565"/>
        <v>DPS_MOUT5</v>
      </c>
    </row>
    <row r="18083" spans="1:9">
      <c r="A18083" t="s">
        <v>261</v>
      </c>
      <c r="B18083" t="s">
        <v>8279</v>
      </c>
      <c r="C18083" t="s">
        <v>8280</v>
      </c>
      <c r="D18083">
        <v>10</v>
      </c>
      <c r="E18083" t="s">
        <v>7970</v>
      </c>
      <c r="F18083" t="s">
        <v>203</v>
      </c>
      <c r="G18083">
        <v>10</v>
      </c>
      <c r="H18083" s="4" t="str">
        <f t="shared" si="564"/>
        <v>J221.A10</v>
      </c>
      <c r="I18083" s="4" t="str">
        <f t="shared" si="565"/>
        <v>DPS_SENSE4</v>
      </c>
    </row>
    <row r="18084" spans="1:9">
      <c r="A18084" t="s">
        <v>261</v>
      </c>
      <c r="B18084" t="s">
        <v>8279</v>
      </c>
      <c r="C18084" t="s">
        <v>8280</v>
      </c>
      <c r="D18084">
        <v>10</v>
      </c>
      <c r="E18084" t="s">
        <v>820</v>
      </c>
      <c r="F18084" t="s">
        <v>221</v>
      </c>
      <c r="G18084">
        <v>10</v>
      </c>
      <c r="H18084" s="4" t="str">
        <f t="shared" si="564"/>
        <v>J221.B10</v>
      </c>
      <c r="I18084" s="4" t="str">
        <f t="shared" si="565"/>
        <v>DPS_FORCE4</v>
      </c>
    </row>
    <row r="18085" spans="1:9">
      <c r="A18085" t="s">
        <v>261</v>
      </c>
      <c r="B18085" t="s">
        <v>8279</v>
      </c>
      <c r="C18085" t="s">
        <v>8280</v>
      </c>
      <c r="D18085">
        <v>10</v>
      </c>
      <c r="E18085" t="s">
        <v>820</v>
      </c>
      <c r="F18085" t="s">
        <v>252</v>
      </c>
      <c r="G18085">
        <v>10</v>
      </c>
      <c r="H18085" s="4" t="str">
        <f t="shared" si="564"/>
        <v>J221.C10</v>
      </c>
      <c r="I18085" s="4" t="str">
        <f t="shared" si="565"/>
        <v>DPS_FORCE4</v>
      </c>
    </row>
    <row r="18086" spans="1:9">
      <c r="A18086" t="s">
        <v>261</v>
      </c>
      <c r="B18086" t="s">
        <v>8279</v>
      </c>
      <c r="C18086" t="s">
        <v>8280</v>
      </c>
      <c r="D18086">
        <v>10</v>
      </c>
      <c r="F18086" t="s">
        <v>437</v>
      </c>
      <c r="G18086">
        <v>10</v>
      </c>
      <c r="H18086" s="4" t="str">
        <f t="shared" si="564"/>
        <v>J221.D10</v>
      </c>
      <c r="I18086" s="4">
        <f t="shared" si="565"/>
        <v>0</v>
      </c>
    </row>
    <row r="18087" spans="1:9">
      <c r="A18087" t="s">
        <v>261</v>
      </c>
      <c r="B18087" t="s">
        <v>8279</v>
      </c>
      <c r="C18087" t="s">
        <v>8280</v>
      </c>
      <c r="D18087">
        <v>11</v>
      </c>
      <c r="E18087" t="s">
        <v>169</v>
      </c>
      <c r="F18087" t="s">
        <v>253</v>
      </c>
      <c r="G18087">
        <v>11</v>
      </c>
      <c r="H18087" s="4" t="str">
        <f t="shared" si="564"/>
        <v>J221.C11</v>
      </c>
      <c r="I18087" s="4" t="str">
        <f t="shared" si="565"/>
        <v>DGND</v>
      </c>
    </row>
    <row r="18088" spans="1:9">
      <c r="A18088" t="s">
        <v>261</v>
      </c>
      <c r="B18088" t="s">
        <v>8279</v>
      </c>
      <c r="C18088" t="s">
        <v>8280</v>
      </c>
      <c r="D18088">
        <v>11</v>
      </c>
      <c r="E18088" t="s">
        <v>169</v>
      </c>
      <c r="F18088" t="s">
        <v>222</v>
      </c>
      <c r="G18088">
        <v>11</v>
      </c>
      <c r="H18088" s="4" t="str">
        <f t="shared" si="564"/>
        <v>J221.B11</v>
      </c>
      <c r="I18088" s="4" t="str">
        <f t="shared" si="565"/>
        <v>DGND</v>
      </c>
    </row>
    <row r="18089" spans="1:9">
      <c r="A18089" t="s">
        <v>261</v>
      </c>
      <c r="B18089" t="s">
        <v>8279</v>
      </c>
      <c r="C18089" t="s">
        <v>8280</v>
      </c>
      <c r="D18089">
        <v>11</v>
      </c>
      <c r="E18089" t="s">
        <v>7971</v>
      </c>
      <c r="F18089" t="s">
        <v>204</v>
      </c>
      <c r="G18089">
        <v>11</v>
      </c>
      <c r="H18089" s="4" t="str">
        <f t="shared" si="564"/>
        <v>J221.A11</v>
      </c>
      <c r="I18089" s="4" t="str">
        <f t="shared" si="565"/>
        <v>DPS_GUARD4</v>
      </c>
    </row>
    <row r="18090" spans="1:9">
      <c r="A18090" t="s">
        <v>261</v>
      </c>
      <c r="B18090" t="s">
        <v>8279</v>
      </c>
      <c r="C18090" t="s">
        <v>8280</v>
      </c>
      <c r="D18090">
        <v>11</v>
      </c>
      <c r="F18090" t="s">
        <v>351</v>
      </c>
      <c r="G18090">
        <v>11</v>
      </c>
      <c r="H18090" s="4" t="str">
        <f t="shared" si="564"/>
        <v>J221.D11</v>
      </c>
      <c r="I18090" s="4">
        <f t="shared" si="565"/>
        <v>0</v>
      </c>
    </row>
    <row r="18091" spans="1:9">
      <c r="A18091" t="s">
        <v>261</v>
      </c>
      <c r="B18091" t="s">
        <v>8279</v>
      </c>
      <c r="C18091" t="s">
        <v>8280</v>
      </c>
      <c r="D18091">
        <v>12</v>
      </c>
      <c r="E18091" t="s">
        <v>7972</v>
      </c>
      <c r="F18091" t="s">
        <v>205</v>
      </c>
      <c r="G18091">
        <v>12</v>
      </c>
      <c r="H18091" s="4" t="str">
        <f t="shared" si="564"/>
        <v>J221.A12</v>
      </c>
      <c r="I18091" s="4" t="str">
        <f t="shared" si="565"/>
        <v>DPS_DGS4</v>
      </c>
    </row>
    <row r="18092" spans="1:9">
      <c r="A18092" t="s">
        <v>261</v>
      </c>
      <c r="B18092" t="s">
        <v>8279</v>
      </c>
      <c r="C18092" t="s">
        <v>8280</v>
      </c>
      <c r="D18092">
        <v>12</v>
      </c>
      <c r="E18092" t="s">
        <v>7974</v>
      </c>
      <c r="F18092" t="s">
        <v>223</v>
      </c>
      <c r="G18092">
        <v>12</v>
      </c>
      <c r="H18092" s="4" t="str">
        <f t="shared" si="564"/>
        <v>J221.B12</v>
      </c>
      <c r="I18092" s="4" t="str">
        <f t="shared" si="565"/>
        <v>DPS_MOUT4</v>
      </c>
    </row>
    <row r="18093" spans="1:9">
      <c r="A18093" t="s">
        <v>261</v>
      </c>
      <c r="B18093" t="s">
        <v>8279</v>
      </c>
      <c r="C18093" t="s">
        <v>8280</v>
      </c>
      <c r="D18093">
        <v>12</v>
      </c>
      <c r="F18093" t="s">
        <v>325</v>
      </c>
      <c r="G18093">
        <v>12</v>
      </c>
      <c r="H18093" s="4" t="str">
        <f t="shared" si="564"/>
        <v>J221.D12</v>
      </c>
      <c r="I18093" s="4">
        <f t="shared" si="565"/>
        <v>0</v>
      </c>
    </row>
    <row r="18094" spans="1:9">
      <c r="A18094" t="s">
        <v>261</v>
      </c>
      <c r="B18094" t="s">
        <v>8279</v>
      </c>
      <c r="C18094" t="s">
        <v>8280</v>
      </c>
      <c r="D18094">
        <v>12</v>
      </c>
      <c r="E18094" t="s">
        <v>7973</v>
      </c>
      <c r="F18094" t="s">
        <v>254</v>
      </c>
      <c r="G18094">
        <v>12</v>
      </c>
      <c r="H18094" s="4" t="str">
        <f t="shared" si="564"/>
        <v>J221.C12</v>
      </c>
      <c r="I18094" s="4" t="str">
        <f t="shared" si="565"/>
        <v>DPS_MRTN4</v>
      </c>
    </row>
    <row r="18095" spans="1:9">
      <c r="A18095" t="s">
        <v>261</v>
      </c>
      <c r="B18095" t="s">
        <v>8279</v>
      </c>
      <c r="C18095" t="s">
        <v>8280</v>
      </c>
      <c r="D18095">
        <v>13</v>
      </c>
      <c r="E18095" t="s">
        <v>823</v>
      </c>
      <c r="F18095" t="s">
        <v>224</v>
      </c>
      <c r="G18095">
        <v>13</v>
      </c>
      <c r="H18095" s="4" t="str">
        <f t="shared" si="564"/>
        <v>J221.B13</v>
      </c>
      <c r="I18095" s="4" t="str">
        <f t="shared" si="565"/>
        <v>DPS_FORCE3</v>
      </c>
    </row>
    <row r="18096" spans="1:9">
      <c r="A18096" t="s">
        <v>261</v>
      </c>
      <c r="B18096" t="s">
        <v>8279</v>
      </c>
      <c r="C18096" t="s">
        <v>8280</v>
      </c>
      <c r="D18096">
        <v>13</v>
      </c>
      <c r="E18096" t="s">
        <v>832</v>
      </c>
      <c r="F18096" t="s">
        <v>206</v>
      </c>
      <c r="G18096">
        <v>13</v>
      </c>
      <c r="H18096" s="4" t="str">
        <f t="shared" si="564"/>
        <v>J221.A13</v>
      </c>
      <c r="I18096" s="4" t="str">
        <f t="shared" si="565"/>
        <v>DPS_SENSE3</v>
      </c>
    </row>
    <row r="18097" spans="1:9">
      <c r="A18097" t="s">
        <v>261</v>
      </c>
      <c r="B18097" t="s">
        <v>8279</v>
      </c>
      <c r="C18097" t="s">
        <v>8280</v>
      </c>
      <c r="D18097">
        <v>13</v>
      </c>
      <c r="F18097" t="s">
        <v>313</v>
      </c>
      <c r="G18097">
        <v>13</v>
      </c>
      <c r="H18097" s="4" t="str">
        <f t="shared" si="564"/>
        <v>J221.D13</v>
      </c>
      <c r="I18097" s="4">
        <f t="shared" si="565"/>
        <v>0</v>
      </c>
    </row>
    <row r="18098" spans="1:9">
      <c r="A18098" t="s">
        <v>261</v>
      </c>
      <c r="B18098" t="s">
        <v>8279</v>
      </c>
      <c r="C18098" t="s">
        <v>8280</v>
      </c>
      <c r="D18098">
        <v>13</v>
      </c>
      <c r="E18098" t="s">
        <v>823</v>
      </c>
      <c r="F18098" t="s">
        <v>255</v>
      </c>
      <c r="G18098">
        <v>13</v>
      </c>
      <c r="H18098" s="4" t="str">
        <f t="shared" si="564"/>
        <v>J221.C13</v>
      </c>
      <c r="I18098" s="4" t="str">
        <f t="shared" si="565"/>
        <v>DPS_FORCE3</v>
      </c>
    </row>
    <row r="18099" spans="1:9">
      <c r="A18099" t="s">
        <v>261</v>
      </c>
      <c r="B18099" t="s">
        <v>8279</v>
      </c>
      <c r="C18099" t="s">
        <v>8280</v>
      </c>
      <c r="D18099">
        <v>14</v>
      </c>
      <c r="F18099" t="s">
        <v>457</v>
      </c>
      <c r="G18099">
        <v>14</v>
      </c>
      <c r="H18099" s="4" t="str">
        <f t="shared" si="564"/>
        <v>J221.D14</v>
      </c>
      <c r="I18099" s="4">
        <f t="shared" si="565"/>
        <v>0</v>
      </c>
    </row>
    <row r="18100" spans="1:9">
      <c r="A18100" t="s">
        <v>261</v>
      </c>
      <c r="B18100" t="s">
        <v>8279</v>
      </c>
      <c r="C18100" t="s">
        <v>8280</v>
      </c>
      <c r="D18100">
        <v>14</v>
      </c>
      <c r="E18100" t="s">
        <v>169</v>
      </c>
      <c r="F18100" t="s">
        <v>7674</v>
      </c>
      <c r="G18100">
        <v>14</v>
      </c>
      <c r="H18100" s="4" t="str">
        <f t="shared" si="564"/>
        <v>J221.C14</v>
      </c>
      <c r="I18100" s="4" t="str">
        <f t="shared" si="565"/>
        <v>DGND</v>
      </c>
    </row>
    <row r="18101" spans="1:9">
      <c r="A18101" t="s">
        <v>261</v>
      </c>
      <c r="B18101" t="s">
        <v>8279</v>
      </c>
      <c r="C18101" t="s">
        <v>8280</v>
      </c>
      <c r="D18101">
        <v>14</v>
      </c>
      <c r="E18101" t="s">
        <v>169</v>
      </c>
      <c r="F18101" t="s">
        <v>225</v>
      </c>
      <c r="G18101">
        <v>14</v>
      </c>
      <c r="H18101" s="4" t="str">
        <f t="shared" si="564"/>
        <v>J221.B14</v>
      </c>
      <c r="I18101" s="4" t="str">
        <f t="shared" si="565"/>
        <v>DGND</v>
      </c>
    </row>
    <row r="18102" spans="1:9">
      <c r="A18102" t="s">
        <v>261</v>
      </c>
      <c r="B18102" t="s">
        <v>8279</v>
      </c>
      <c r="C18102" t="s">
        <v>8280</v>
      </c>
      <c r="D18102">
        <v>14</v>
      </c>
      <c r="E18102" t="s">
        <v>7975</v>
      </c>
      <c r="F18102" t="s">
        <v>207</v>
      </c>
      <c r="G18102">
        <v>14</v>
      </c>
      <c r="H18102" s="4" t="str">
        <f t="shared" si="564"/>
        <v>J221.A14</v>
      </c>
      <c r="I18102" s="4" t="str">
        <f t="shared" si="565"/>
        <v>DPS_GUARD3</v>
      </c>
    </row>
    <row r="18103" spans="1:9">
      <c r="A18103" t="s">
        <v>261</v>
      </c>
      <c r="B18103" t="s">
        <v>8279</v>
      </c>
      <c r="C18103" t="s">
        <v>8280</v>
      </c>
      <c r="D18103">
        <v>15</v>
      </c>
      <c r="E18103" t="s">
        <v>833</v>
      </c>
      <c r="F18103" t="s">
        <v>208</v>
      </c>
      <c r="G18103">
        <v>15</v>
      </c>
      <c r="H18103" s="4" t="str">
        <f t="shared" si="564"/>
        <v>J221.A15</v>
      </c>
      <c r="I18103" s="4" t="str">
        <f t="shared" si="565"/>
        <v>DPS_DGS3</v>
      </c>
    </row>
    <row r="18104" spans="1:9">
      <c r="A18104" t="s">
        <v>261</v>
      </c>
      <c r="B18104" t="s">
        <v>8279</v>
      </c>
      <c r="C18104" t="s">
        <v>8280</v>
      </c>
      <c r="D18104">
        <v>15</v>
      </c>
      <c r="E18104" t="s">
        <v>7977</v>
      </c>
      <c r="F18104" t="s">
        <v>226</v>
      </c>
      <c r="G18104">
        <v>15</v>
      </c>
      <c r="H18104" s="4" t="str">
        <f t="shared" si="564"/>
        <v>J221.B15</v>
      </c>
      <c r="I18104" s="4" t="str">
        <f t="shared" si="565"/>
        <v>DPS_MOUT3</v>
      </c>
    </row>
    <row r="18105" spans="1:9">
      <c r="A18105" t="s">
        <v>261</v>
      </c>
      <c r="B18105" t="s">
        <v>8279</v>
      </c>
      <c r="C18105" t="s">
        <v>8280</v>
      </c>
      <c r="D18105">
        <v>15</v>
      </c>
      <c r="F18105" t="s">
        <v>907</v>
      </c>
      <c r="G18105">
        <v>15</v>
      </c>
      <c r="H18105" s="4" t="str">
        <f t="shared" si="564"/>
        <v>J221.D15</v>
      </c>
      <c r="I18105" s="4">
        <f t="shared" si="565"/>
        <v>0</v>
      </c>
    </row>
    <row r="18106" spans="1:9">
      <c r="A18106" t="s">
        <v>261</v>
      </c>
      <c r="B18106" t="s">
        <v>8279</v>
      </c>
      <c r="C18106" t="s">
        <v>8280</v>
      </c>
      <c r="D18106">
        <v>15</v>
      </c>
      <c r="E18106" t="s">
        <v>7976</v>
      </c>
      <c r="F18106" t="s">
        <v>256</v>
      </c>
      <c r="G18106">
        <v>15</v>
      </c>
      <c r="H18106" s="4" t="str">
        <f t="shared" si="564"/>
        <v>J221.C15</v>
      </c>
      <c r="I18106" s="4" t="str">
        <f t="shared" si="565"/>
        <v>DPS_MRTN3</v>
      </c>
    </row>
    <row r="18107" spans="1:9">
      <c r="A18107" t="s">
        <v>261</v>
      </c>
      <c r="B18107" t="s">
        <v>8279</v>
      </c>
      <c r="C18107" t="s">
        <v>8280</v>
      </c>
      <c r="D18107">
        <v>16</v>
      </c>
      <c r="E18107" t="s">
        <v>821</v>
      </c>
      <c r="F18107" t="s">
        <v>257</v>
      </c>
      <c r="G18107">
        <v>16</v>
      </c>
      <c r="H18107" s="4" t="str">
        <f t="shared" si="564"/>
        <v>J221.C16</v>
      </c>
      <c r="I18107" s="4" t="str">
        <f t="shared" si="565"/>
        <v>DPS_FORCE2</v>
      </c>
    </row>
    <row r="18108" spans="1:9">
      <c r="A18108" t="s">
        <v>261</v>
      </c>
      <c r="B18108" t="s">
        <v>8279</v>
      </c>
      <c r="C18108" t="s">
        <v>8280</v>
      </c>
      <c r="D18108">
        <v>16</v>
      </c>
      <c r="E18108" t="s">
        <v>828</v>
      </c>
      <c r="F18108" t="s">
        <v>209</v>
      </c>
      <c r="G18108">
        <v>16</v>
      </c>
      <c r="H18108" s="4" t="str">
        <f t="shared" si="564"/>
        <v>J221.A16</v>
      </c>
      <c r="I18108" s="4" t="str">
        <f t="shared" si="565"/>
        <v>DPS_SENSE2</v>
      </c>
    </row>
    <row r="18109" spans="1:9">
      <c r="A18109" t="s">
        <v>261</v>
      </c>
      <c r="B18109" t="s">
        <v>8279</v>
      </c>
      <c r="C18109" t="s">
        <v>8280</v>
      </c>
      <c r="D18109">
        <v>16</v>
      </c>
      <c r="E18109" t="s">
        <v>821</v>
      </c>
      <c r="F18109" t="s">
        <v>227</v>
      </c>
      <c r="G18109">
        <v>16</v>
      </c>
      <c r="H18109" s="4" t="str">
        <f t="shared" si="564"/>
        <v>J221.B16</v>
      </c>
      <c r="I18109" s="4" t="str">
        <f t="shared" si="565"/>
        <v>DPS_FORCE2</v>
      </c>
    </row>
    <row r="18110" spans="1:9">
      <c r="A18110" t="s">
        <v>261</v>
      </c>
      <c r="B18110" t="s">
        <v>8279</v>
      </c>
      <c r="C18110" t="s">
        <v>8280</v>
      </c>
      <c r="D18110">
        <v>16</v>
      </c>
      <c r="F18110" t="s">
        <v>449</v>
      </c>
      <c r="G18110">
        <v>16</v>
      </c>
      <c r="H18110" s="4" t="str">
        <f t="shared" si="564"/>
        <v>J221.D16</v>
      </c>
      <c r="I18110" s="4">
        <f t="shared" si="565"/>
        <v>0</v>
      </c>
    </row>
    <row r="18111" spans="1:9">
      <c r="A18111" t="s">
        <v>261</v>
      </c>
      <c r="B18111" t="s">
        <v>8279</v>
      </c>
      <c r="C18111" t="s">
        <v>8280</v>
      </c>
      <c r="D18111">
        <v>17</v>
      </c>
      <c r="E18111" t="s">
        <v>169</v>
      </c>
      <c r="F18111" t="s">
        <v>7679</v>
      </c>
      <c r="G18111">
        <v>17</v>
      </c>
      <c r="H18111" s="4" t="str">
        <f t="shared" si="564"/>
        <v>J221.C17</v>
      </c>
      <c r="I18111" s="4" t="str">
        <f t="shared" si="565"/>
        <v>DGND</v>
      </c>
    </row>
    <row r="18112" spans="1:9">
      <c r="A18112" t="s">
        <v>261</v>
      </c>
      <c r="B18112" t="s">
        <v>8279</v>
      </c>
      <c r="C18112" t="s">
        <v>8280</v>
      </c>
      <c r="D18112">
        <v>17</v>
      </c>
      <c r="E18112" t="s">
        <v>169</v>
      </c>
      <c r="F18112" t="s">
        <v>228</v>
      </c>
      <c r="G18112">
        <v>17</v>
      </c>
      <c r="H18112" s="4" t="str">
        <f t="shared" si="564"/>
        <v>J221.B17</v>
      </c>
      <c r="I18112" s="4" t="str">
        <f t="shared" si="565"/>
        <v>DGND</v>
      </c>
    </row>
    <row r="18113" spans="1:9">
      <c r="A18113" t="s">
        <v>261</v>
      </c>
      <c r="B18113" t="s">
        <v>8279</v>
      </c>
      <c r="C18113" t="s">
        <v>8280</v>
      </c>
      <c r="D18113">
        <v>17</v>
      </c>
      <c r="E18113" t="s">
        <v>7978</v>
      </c>
      <c r="F18113" t="s">
        <v>210</v>
      </c>
      <c r="G18113">
        <v>17</v>
      </c>
      <c r="H18113" s="4" t="str">
        <f t="shared" si="564"/>
        <v>J221.A17</v>
      </c>
      <c r="I18113" s="4" t="str">
        <f t="shared" si="565"/>
        <v>DPS_GUARD2</v>
      </c>
    </row>
    <row r="18114" spans="1:9">
      <c r="A18114" t="s">
        <v>261</v>
      </c>
      <c r="B18114" t="s">
        <v>8279</v>
      </c>
      <c r="C18114" t="s">
        <v>8280</v>
      </c>
      <c r="D18114">
        <v>17</v>
      </c>
      <c r="F18114" t="s">
        <v>7677</v>
      </c>
      <c r="G18114">
        <v>17</v>
      </c>
      <c r="H18114" s="4" t="str">
        <f t="shared" ref="H18114:H18177" si="566">CONCATENATE(C18114,".",F18114)</f>
        <v>J221.D17</v>
      </c>
      <c r="I18114" s="4">
        <f t="shared" ref="I18114:I18177" si="567">E18114</f>
        <v>0</v>
      </c>
    </row>
    <row r="18115" spans="1:9">
      <c r="A18115" t="s">
        <v>261</v>
      </c>
      <c r="B18115" t="s">
        <v>8279</v>
      </c>
      <c r="C18115" t="s">
        <v>8280</v>
      </c>
      <c r="D18115">
        <v>18</v>
      </c>
      <c r="E18115" t="s">
        <v>829</v>
      </c>
      <c r="F18115" t="s">
        <v>211</v>
      </c>
      <c r="G18115">
        <v>18</v>
      </c>
      <c r="H18115" s="4" t="str">
        <f t="shared" si="566"/>
        <v>J221.A18</v>
      </c>
      <c r="I18115" s="4" t="str">
        <f t="shared" si="567"/>
        <v>DPS_DGS2</v>
      </c>
    </row>
    <row r="18116" spans="1:9">
      <c r="A18116" t="s">
        <v>261</v>
      </c>
      <c r="B18116" t="s">
        <v>8279</v>
      </c>
      <c r="C18116" t="s">
        <v>8280</v>
      </c>
      <c r="D18116">
        <v>18</v>
      </c>
      <c r="F18116" t="s">
        <v>910</v>
      </c>
      <c r="G18116">
        <v>18</v>
      </c>
      <c r="H18116" s="4" t="str">
        <f t="shared" si="566"/>
        <v>J221.D18</v>
      </c>
      <c r="I18116" s="4">
        <f t="shared" si="567"/>
        <v>0</v>
      </c>
    </row>
    <row r="18117" spans="1:9">
      <c r="A18117" t="s">
        <v>261</v>
      </c>
      <c r="B18117" t="s">
        <v>8279</v>
      </c>
      <c r="C18117" t="s">
        <v>8280</v>
      </c>
      <c r="D18117">
        <v>18</v>
      </c>
      <c r="E18117" t="s">
        <v>7980</v>
      </c>
      <c r="F18117" t="s">
        <v>229</v>
      </c>
      <c r="G18117">
        <v>18</v>
      </c>
      <c r="H18117" s="4" t="str">
        <f t="shared" si="566"/>
        <v>J221.B18</v>
      </c>
      <c r="I18117" s="4" t="str">
        <f t="shared" si="567"/>
        <v>DPS_MOUT2</v>
      </c>
    </row>
    <row r="18118" spans="1:9">
      <c r="A18118" t="s">
        <v>261</v>
      </c>
      <c r="B18118" t="s">
        <v>8279</v>
      </c>
      <c r="C18118" t="s">
        <v>8280</v>
      </c>
      <c r="D18118">
        <v>18</v>
      </c>
      <c r="E18118" t="s">
        <v>7979</v>
      </c>
      <c r="F18118" t="s">
        <v>258</v>
      </c>
      <c r="G18118">
        <v>18</v>
      </c>
      <c r="H18118" s="4" t="str">
        <f t="shared" si="566"/>
        <v>J221.C18</v>
      </c>
      <c r="I18118" s="4" t="str">
        <f t="shared" si="567"/>
        <v>DPS_MRTN2</v>
      </c>
    </row>
    <row r="18119" spans="1:9">
      <c r="A18119" t="s">
        <v>261</v>
      </c>
      <c r="B18119" t="s">
        <v>8279</v>
      </c>
      <c r="C18119" t="s">
        <v>8280</v>
      </c>
      <c r="D18119">
        <v>19</v>
      </c>
      <c r="E18119" t="s">
        <v>822</v>
      </c>
      <c r="F18119" t="s">
        <v>259</v>
      </c>
      <c r="G18119">
        <v>19</v>
      </c>
      <c r="H18119" s="4" t="str">
        <f t="shared" si="566"/>
        <v>J221.C19</v>
      </c>
      <c r="I18119" s="4" t="str">
        <f t="shared" si="567"/>
        <v>DPS_FORCE1</v>
      </c>
    </row>
    <row r="18120" spans="1:9">
      <c r="A18120" t="s">
        <v>261</v>
      </c>
      <c r="B18120" t="s">
        <v>8279</v>
      </c>
      <c r="C18120" t="s">
        <v>8280</v>
      </c>
      <c r="D18120">
        <v>19</v>
      </c>
      <c r="E18120" t="s">
        <v>822</v>
      </c>
      <c r="F18120" t="s">
        <v>230</v>
      </c>
      <c r="G18120">
        <v>19</v>
      </c>
      <c r="H18120" s="4" t="str">
        <f t="shared" si="566"/>
        <v>J221.B19</v>
      </c>
      <c r="I18120" s="4" t="str">
        <f t="shared" si="567"/>
        <v>DPS_FORCE1</v>
      </c>
    </row>
    <row r="18121" spans="1:9">
      <c r="A18121" t="s">
        <v>261</v>
      </c>
      <c r="B18121" t="s">
        <v>8279</v>
      </c>
      <c r="C18121" t="s">
        <v>8280</v>
      </c>
      <c r="D18121">
        <v>19</v>
      </c>
      <c r="F18121" t="s">
        <v>912</v>
      </c>
      <c r="G18121">
        <v>19</v>
      </c>
      <c r="H18121" s="4" t="str">
        <f t="shared" si="566"/>
        <v>J221.D19</v>
      </c>
      <c r="I18121" s="4">
        <f t="shared" si="567"/>
        <v>0</v>
      </c>
    </row>
    <row r="18122" spans="1:9">
      <c r="A18122" t="s">
        <v>261</v>
      </c>
      <c r="B18122" t="s">
        <v>8279</v>
      </c>
      <c r="C18122" t="s">
        <v>8280</v>
      </c>
      <c r="D18122">
        <v>19</v>
      </c>
      <c r="E18122" t="s">
        <v>830</v>
      </c>
      <c r="F18122" t="s">
        <v>212</v>
      </c>
      <c r="G18122">
        <v>19</v>
      </c>
      <c r="H18122" s="4" t="str">
        <f t="shared" si="566"/>
        <v>J221.A19</v>
      </c>
      <c r="I18122" s="4" t="str">
        <f t="shared" si="567"/>
        <v>DPS_SENSE1</v>
      </c>
    </row>
    <row r="18123" spans="1:9">
      <c r="A18123" t="s">
        <v>261</v>
      </c>
      <c r="B18123" t="s">
        <v>8279</v>
      </c>
      <c r="C18123" t="s">
        <v>8280</v>
      </c>
      <c r="D18123">
        <v>20</v>
      </c>
      <c r="F18123" t="s">
        <v>7684</v>
      </c>
      <c r="G18123">
        <v>20</v>
      </c>
      <c r="H18123" s="4" t="str">
        <f t="shared" si="566"/>
        <v>J221.D20</v>
      </c>
      <c r="I18123" s="4">
        <f t="shared" si="567"/>
        <v>0</v>
      </c>
    </row>
    <row r="18124" spans="1:9">
      <c r="A18124" t="s">
        <v>261</v>
      </c>
      <c r="B18124" t="s">
        <v>8279</v>
      </c>
      <c r="C18124" t="s">
        <v>8280</v>
      </c>
      <c r="D18124">
        <v>20</v>
      </c>
      <c r="E18124" t="s">
        <v>169</v>
      </c>
      <c r="F18124" t="s">
        <v>7683</v>
      </c>
      <c r="G18124">
        <v>20</v>
      </c>
      <c r="H18124" s="4" t="str">
        <f t="shared" si="566"/>
        <v>J221.B20</v>
      </c>
      <c r="I18124" s="4" t="str">
        <f t="shared" si="567"/>
        <v>DGND</v>
      </c>
    </row>
    <row r="18125" spans="1:9">
      <c r="A18125" t="s">
        <v>261</v>
      </c>
      <c r="B18125" t="s">
        <v>8279</v>
      </c>
      <c r="C18125" t="s">
        <v>8280</v>
      </c>
      <c r="D18125">
        <v>20</v>
      </c>
      <c r="E18125" t="s">
        <v>7981</v>
      </c>
      <c r="F18125" t="s">
        <v>7682</v>
      </c>
      <c r="G18125">
        <v>20</v>
      </c>
      <c r="H18125" s="4" t="str">
        <f t="shared" si="566"/>
        <v>J221.A20</v>
      </c>
      <c r="I18125" s="4" t="str">
        <f t="shared" si="567"/>
        <v>DPS_GUARD1</v>
      </c>
    </row>
    <row r="18126" spans="1:9">
      <c r="A18126" t="s">
        <v>261</v>
      </c>
      <c r="B18126" t="s">
        <v>8279</v>
      </c>
      <c r="C18126" t="s">
        <v>8280</v>
      </c>
      <c r="D18126">
        <v>20</v>
      </c>
      <c r="E18126" t="s">
        <v>169</v>
      </c>
      <c r="F18126" t="s">
        <v>260</v>
      </c>
      <c r="G18126">
        <v>20</v>
      </c>
      <c r="H18126" s="4" t="str">
        <f t="shared" si="566"/>
        <v>J221.C20</v>
      </c>
      <c r="I18126" s="4" t="str">
        <f t="shared" si="567"/>
        <v>DGND</v>
      </c>
    </row>
    <row r="18127" spans="1:9">
      <c r="A18127" t="s">
        <v>261</v>
      </c>
      <c r="B18127" t="s">
        <v>8279</v>
      </c>
      <c r="C18127" t="s">
        <v>8280</v>
      </c>
      <c r="D18127">
        <v>21</v>
      </c>
      <c r="F18127" t="s">
        <v>7687</v>
      </c>
      <c r="G18127">
        <v>21</v>
      </c>
      <c r="H18127" s="4" t="str">
        <f t="shared" si="566"/>
        <v>J221.D21</v>
      </c>
      <c r="I18127" s="4">
        <f t="shared" si="567"/>
        <v>0</v>
      </c>
    </row>
    <row r="18128" spans="1:9">
      <c r="A18128" t="s">
        <v>261</v>
      </c>
      <c r="B18128" t="s">
        <v>8279</v>
      </c>
      <c r="C18128" t="s">
        <v>8280</v>
      </c>
      <c r="D18128">
        <v>21</v>
      </c>
      <c r="E18128" t="s">
        <v>7983</v>
      </c>
      <c r="F18128" t="s">
        <v>7685</v>
      </c>
      <c r="G18128">
        <v>21</v>
      </c>
      <c r="H18128" s="4" t="str">
        <f t="shared" si="566"/>
        <v>J221.B21</v>
      </c>
      <c r="I18128" s="4" t="str">
        <f t="shared" si="567"/>
        <v>DPS_MOUT1</v>
      </c>
    </row>
    <row r="18129" spans="1:9">
      <c r="A18129" t="s">
        <v>261</v>
      </c>
      <c r="B18129" t="s">
        <v>8279</v>
      </c>
      <c r="C18129" t="s">
        <v>8280</v>
      </c>
      <c r="D18129">
        <v>21</v>
      </c>
      <c r="E18129" t="s">
        <v>7982</v>
      </c>
      <c r="F18129" t="s">
        <v>7686</v>
      </c>
      <c r="G18129">
        <v>21</v>
      </c>
      <c r="H18129" s="4" t="str">
        <f t="shared" si="566"/>
        <v>J221.C21</v>
      </c>
      <c r="I18129" s="4" t="str">
        <f t="shared" si="567"/>
        <v>DPS_MRTN1</v>
      </c>
    </row>
    <row r="18130" spans="1:9">
      <c r="A18130" t="s">
        <v>261</v>
      </c>
      <c r="B18130" t="s">
        <v>8279</v>
      </c>
      <c r="C18130" t="s">
        <v>8280</v>
      </c>
      <c r="D18130">
        <v>21</v>
      </c>
      <c r="E18130" t="s">
        <v>831</v>
      </c>
      <c r="F18130" t="s">
        <v>7688</v>
      </c>
      <c r="G18130">
        <v>21</v>
      </c>
      <c r="H18130" s="4" t="str">
        <f t="shared" si="566"/>
        <v>J221.A21</v>
      </c>
      <c r="I18130" s="4" t="str">
        <f t="shared" si="567"/>
        <v>DPS_DGS1</v>
      </c>
    </row>
    <row r="18131" spans="1:9">
      <c r="A18131" t="s">
        <v>261</v>
      </c>
      <c r="B18131" t="s">
        <v>8279</v>
      </c>
      <c r="C18131" t="s">
        <v>8280</v>
      </c>
      <c r="D18131">
        <v>22</v>
      </c>
      <c r="E18131" t="s">
        <v>836</v>
      </c>
      <c r="F18131" t="s">
        <v>7689</v>
      </c>
      <c r="G18131">
        <v>22</v>
      </c>
      <c r="H18131" s="4" t="str">
        <f t="shared" si="566"/>
        <v>J221.A22</v>
      </c>
      <c r="I18131" s="4" t="str">
        <f t="shared" si="567"/>
        <v>DPS_SENSE0</v>
      </c>
    </row>
    <row r="18132" spans="1:9">
      <c r="A18132" t="s">
        <v>261</v>
      </c>
      <c r="B18132" t="s">
        <v>8279</v>
      </c>
      <c r="C18132" t="s">
        <v>8280</v>
      </c>
      <c r="D18132">
        <v>22</v>
      </c>
      <c r="E18132" t="s">
        <v>825</v>
      </c>
      <c r="F18132" t="s">
        <v>7691</v>
      </c>
      <c r="G18132">
        <v>22</v>
      </c>
      <c r="H18132" s="4" t="str">
        <f t="shared" si="566"/>
        <v>J221.C22</v>
      </c>
      <c r="I18132" s="4" t="str">
        <f t="shared" si="567"/>
        <v>DPS_FORCE0</v>
      </c>
    </row>
    <row r="18133" spans="1:9">
      <c r="A18133" t="s">
        <v>261</v>
      </c>
      <c r="B18133" t="s">
        <v>8279</v>
      </c>
      <c r="C18133" t="s">
        <v>8280</v>
      </c>
      <c r="D18133">
        <v>22</v>
      </c>
      <c r="E18133" t="s">
        <v>825</v>
      </c>
      <c r="F18133" t="s">
        <v>7692</v>
      </c>
      <c r="G18133">
        <v>22</v>
      </c>
      <c r="H18133" s="4" t="str">
        <f t="shared" si="566"/>
        <v>J221.B22</v>
      </c>
      <c r="I18133" s="4" t="str">
        <f t="shared" si="567"/>
        <v>DPS_FORCE0</v>
      </c>
    </row>
    <row r="18134" spans="1:9">
      <c r="A18134" t="s">
        <v>261</v>
      </c>
      <c r="B18134" t="s">
        <v>8279</v>
      </c>
      <c r="C18134" t="s">
        <v>8280</v>
      </c>
      <c r="D18134">
        <v>22</v>
      </c>
      <c r="F18134" t="s">
        <v>7690</v>
      </c>
      <c r="G18134">
        <v>22</v>
      </c>
      <c r="H18134" s="4" t="str">
        <f t="shared" si="566"/>
        <v>J221.D22</v>
      </c>
      <c r="I18134" s="4">
        <f t="shared" si="567"/>
        <v>0</v>
      </c>
    </row>
    <row r="18135" spans="1:9">
      <c r="A18135" t="s">
        <v>261</v>
      </c>
      <c r="B18135" t="s">
        <v>8279</v>
      </c>
      <c r="C18135" t="s">
        <v>8280</v>
      </c>
      <c r="D18135">
        <v>23</v>
      </c>
      <c r="E18135" t="s">
        <v>169</v>
      </c>
      <c r="F18135" t="s">
        <v>7696</v>
      </c>
      <c r="G18135">
        <v>23</v>
      </c>
      <c r="H18135" s="4" t="str">
        <f t="shared" si="566"/>
        <v>J221.B23</v>
      </c>
      <c r="I18135" s="4" t="str">
        <f t="shared" si="567"/>
        <v>DGND</v>
      </c>
    </row>
    <row r="18136" spans="1:9">
      <c r="A18136" t="s">
        <v>261</v>
      </c>
      <c r="B18136" t="s">
        <v>8279</v>
      </c>
      <c r="C18136" t="s">
        <v>8280</v>
      </c>
      <c r="D18136">
        <v>23</v>
      </c>
      <c r="E18136" t="s">
        <v>169</v>
      </c>
      <c r="F18136" t="s">
        <v>7693</v>
      </c>
      <c r="G18136">
        <v>23</v>
      </c>
      <c r="H18136" s="4" t="str">
        <f t="shared" si="566"/>
        <v>J221.C23</v>
      </c>
      <c r="I18136" s="4" t="str">
        <f t="shared" si="567"/>
        <v>DGND</v>
      </c>
    </row>
    <row r="18137" spans="1:9">
      <c r="A18137" t="s">
        <v>261</v>
      </c>
      <c r="B18137" t="s">
        <v>8279</v>
      </c>
      <c r="C18137" t="s">
        <v>8280</v>
      </c>
      <c r="D18137">
        <v>23</v>
      </c>
      <c r="F18137" t="s">
        <v>7694</v>
      </c>
      <c r="G18137">
        <v>23</v>
      </c>
      <c r="H18137" s="4" t="str">
        <f t="shared" si="566"/>
        <v>J221.D23</v>
      </c>
      <c r="I18137" s="4">
        <f t="shared" si="567"/>
        <v>0</v>
      </c>
    </row>
    <row r="18138" spans="1:9">
      <c r="A18138" t="s">
        <v>261</v>
      </c>
      <c r="B18138" t="s">
        <v>8279</v>
      </c>
      <c r="C18138" t="s">
        <v>8280</v>
      </c>
      <c r="D18138">
        <v>23</v>
      </c>
      <c r="E18138" t="s">
        <v>7984</v>
      </c>
      <c r="F18138" t="s">
        <v>7695</v>
      </c>
      <c r="G18138">
        <v>23</v>
      </c>
      <c r="H18138" s="4" t="str">
        <f t="shared" si="566"/>
        <v>J221.A23</v>
      </c>
      <c r="I18138" s="4" t="str">
        <f t="shared" si="567"/>
        <v>DPS_GUARD0</v>
      </c>
    </row>
    <row r="18139" spans="1:9">
      <c r="A18139" t="s">
        <v>261</v>
      </c>
      <c r="B18139" t="s">
        <v>8279</v>
      </c>
      <c r="C18139" t="s">
        <v>8280</v>
      </c>
      <c r="D18139">
        <v>24</v>
      </c>
      <c r="E18139" t="s">
        <v>837</v>
      </c>
      <c r="F18139" t="s">
        <v>7699</v>
      </c>
      <c r="G18139">
        <v>24</v>
      </c>
      <c r="H18139" s="4" t="str">
        <f t="shared" si="566"/>
        <v>J221.A24</v>
      </c>
      <c r="I18139" s="4" t="str">
        <f t="shared" si="567"/>
        <v>DPS_DGS0</v>
      </c>
    </row>
    <row r="18140" spans="1:9">
      <c r="A18140" t="s">
        <v>261</v>
      </c>
      <c r="B18140" t="s">
        <v>8279</v>
      </c>
      <c r="C18140" t="s">
        <v>8280</v>
      </c>
      <c r="D18140">
        <v>24</v>
      </c>
      <c r="E18140" t="s">
        <v>7986</v>
      </c>
      <c r="F18140" t="s">
        <v>7700</v>
      </c>
      <c r="G18140">
        <v>24</v>
      </c>
      <c r="H18140" s="4" t="str">
        <f t="shared" si="566"/>
        <v>J221.B24</v>
      </c>
      <c r="I18140" s="4" t="str">
        <f t="shared" si="567"/>
        <v>DPS_MOUT0</v>
      </c>
    </row>
    <row r="18141" spans="1:9">
      <c r="A18141" t="s">
        <v>261</v>
      </c>
      <c r="B18141" t="s">
        <v>8279</v>
      </c>
      <c r="C18141" t="s">
        <v>8280</v>
      </c>
      <c r="D18141">
        <v>24</v>
      </c>
      <c r="F18141" t="s">
        <v>7698</v>
      </c>
      <c r="G18141">
        <v>24</v>
      </c>
      <c r="H18141" s="4" t="str">
        <f t="shared" si="566"/>
        <v>J221.D24</v>
      </c>
      <c r="I18141" s="4">
        <f t="shared" si="567"/>
        <v>0</v>
      </c>
    </row>
    <row r="18142" spans="1:9">
      <c r="A18142" t="s">
        <v>261</v>
      </c>
      <c r="B18142" t="s">
        <v>8279</v>
      </c>
      <c r="C18142" t="s">
        <v>8280</v>
      </c>
      <c r="D18142">
        <v>24</v>
      </c>
      <c r="E18142" t="s">
        <v>7985</v>
      </c>
      <c r="F18142" t="s">
        <v>7697</v>
      </c>
      <c r="G18142">
        <v>24</v>
      </c>
      <c r="H18142" s="4" t="str">
        <f t="shared" si="566"/>
        <v>J221.C24</v>
      </c>
      <c r="I18142" s="4" t="str">
        <f t="shared" si="567"/>
        <v>DPS_MRTN0</v>
      </c>
    </row>
    <row r="18143" spans="1:9">
      <c r="A18143" t="s">
        <v>261</v>
      </c>
      <c r="B18143" t="s">
        <v>8281</v>
      </c>
      <c r="C18143" t="s">
        <v>8282</v>
      </c>
      <c r="D18143">
        <v>1</v>
      </c>
      <c r="E18143" t="s">
        <v>843</v>
      </c>
      <c r="F18143" t="s">
        <v>213</v>
      </c>
      <c r="G18143">
        <v>1</v>
      </c>
      <c r="H18143" s="4" t="str">
        <f t="shared" si="566"/>
        <v>J231.B1</v>
      </c>
      <c r="I18143" s="4" t="str">
        <f t="shared" si="567"/>
        <v>DPS_FORCE15</v>
      </c>
    </row>
    <row r="18144" spans="1:9">
      <c r="A18144" t="s">
        <v>261</v>
      </c>
      <c r="B18144" t="s">
        <v>8281</v>
      </c>
      <c r="C18144" t="s">
        <v>8282</v>
      </c>
      <c r="D18144">
        <v>1</v>
      </c>
      <c r="E18144" t="s">
        <v>857</v>
      </c>
      <c r="F18144" t="s">
        <v>195</v>
      </c>
      <c r="G18144">
        <v>1</v>
      </c>
      <c r="H18144" s="4" t="str">
        <f t="shared" si="566"/>
        <v>J231.A1</v>
      </c>
      <c r="I18144" s="4" t="str">
        <f t="shared" si="567"/>
        <v>DPS_SENSE15</v>
      </c>
    </row>
    <row r="18145" spans="1:9">
      <c r="A18145" t="s">
        <v>261</v>
      </c>
      <c r="B18145" t="s">
        <v>8281</v>
      </c>
      <c r="C18145" t="s">
        <v>8282</v>
      </c>
      <c r="D18145">
        <v>1</v>
      </c>
      <c r="E18145" t="s">
        <v>843</v>
      </c>
      <c r="F18145" t="s">
        <v>246</v>
      </c>
      <c r="G18145">
        <v>1</v>
      </c>
      <c r="H18145" s="4" t="str">
        <f t="shared" si="566"/>
        <v>J231.C1</v>
      </c>
      <c r="I18145" s="4" t="str">
        <f t="shared" si="567"/>
        <v>DPS_FORCE15</v>
      </c>
    </row>
    <row r="18146" spans="1:9">
      <c r="A18146" t="s">
        <v>261</v>
      </c>
      <c r="B18146" t="s">
        <v>8281</v>
      </c>
      <c r="C18146" t="s">
        <v>8282</v>
      </c>
      <c r="D18146">
        <v>1</v>
      </c>
      <c r="F18146" t="s">
        <v>402</v>
      </c>
      <c r="G18146">
        <v>1</v>
      </c>
      <c r="H18146" s="4" t="str">
        <f t="shared" si="566"/>
        <v>J231.D1</v>
      </c>
      <c r="I18146" s="4">
        <f t="shared" si="567"/>
        <v>0</v>
      </c>
    </row>
    <row r="18147" spans="1:9">
      <c r="A18147" t="s">
        <v>261</v>
      </c>
      <c r="B18147" t="s">
        <v>8281</v>
      </c>
      <c r="C18147" t="s">
        <v>8282</v>
      </c>
      <c r="D18147">
        <v>2</v>
      </c>
      <c r="F18147" t="s">
        <v>362</v>
      </c>
      <c r="G18147">
        <v>2</v>
      </c>
      <c r="H18147" s="4" t="str">
        <f t="shared" si="566"/>
        <v>J231.D2</v>
      </c>
      <c r="I18147" s="4">
        <f t="shared" si="567"/>
        <v>0</v>
      </c>
    </row>
    <row r="18148" spans="1:9">
      <c r="A18148" t="s">
        <v>261</v>
      </c>
      <c r="B18148" t="s">
        <v>8281</v>
      </c>
      <c r="C18148" t="s">
        <v>8282</v>
      </c>
      <c r="D18148">
        <v>2</v>
      </c>
      <c r="E18148" t="s">
        <v>7987</v>
      </c>
      <c r="F18148" t="s">
        <v>196</v>
      </c>
      <c r="G18148">
        <v>2</v>
      </c>
      <c r="H18148" s="4" t="str">
        <f t="shared" si="566"/>
        <v>J231.A2</v>
      </c>
      <c r="I18148" s="4" t="str">
        <f t="shared" si="567"/>
        <v>DPS_GUARD15</v>
      </c>
    </row>
    <row r="18149" spans="1:9">
      <c r="A18149" t="s">
        <v>261</v>
      </c>
      <c r="B18149" t="s">
        <v>8281</v>
      </c>
      <c r="C18149" t="s">
        <v>8282</v>
      </c>
      <c r="D18149">
        <v>2</v>
      </c>
      <c r="E18149" t="s">
        <v>169</v>
      </c>
      <c r="F18149" t="s">
        <v>214</v>
      </c>
      <c r="G18149">
        <v>2</v>
      </c>
      <c r="H18149" s="4" t="str">
        <f t="shared" si="566"/>
        <v>J231.B2</v>
      </c>
      <c r="I18149" s="4" t="str">
        <f t="shared" si="567"/>
        <v>DGND</v>
      </c>
    </row>
    <row r="18150" spans="1:9">
      <c r="A18150" t="s">
        <v>261</v>
      </c>
      <c r="B18150" t="s">
        <v>8281</v>
      </c>
      <c r="C18150" t="s">
        <v>8282</v>
      </c>
      <c r="D18150">
        <v>2</v>
      </c>
      <c r="E18150" t="s">
        <v>169</v>
      </c>
      <c r="F18150" t="s">
        <v>10</v>
      </c>
      <c r="G18150">
        <v>2</v>
      </c>
      <c r="H18150" s="4" t="str">
        <f t="shared" si="566"/>
        <v>J231.C2</v>
      </c>
      <c r="I18150" s="4" t="str">
        <f t="shared" si="567"/>
        <v>DGND</v>
      </c>
    </row>
    <row r="18151" spans="1:9">
      <c r="A18151" t="s">
        <v>261</v>
      </c>
      <c r="B18151" t="s">
        <v>8281</v>
      </c>
      <c r="C18151" t="s">
        <v>8282</v>
      </c>
      <c r="D18151">
        <v>3</v>
      </c>
      <c r="E18151" t="s">
        <v>858</v>
      </c>
      <c r="F18151" t="s">
        <v>197</v>
      </c>
      <c r="G18151">
        <v>3</v>
      </c>
      <c r="H18151" s="4" t="str">
        <f t="shared" si="566"/>
        <v>J231.A3</v>
      </c>
      <c r="I18151" s="4" t="str">
        <f t="shared" si="567"/>
        <v>DPS_DGS15</v>
      </c>
    </row>
    <row r="18152" spans="1:9">
      <c r="A18152" t="s">
        <v>261</v>
      </c>
      <c r="B18152" t="s">
        <v>8281</v>
      </c>
      <c r="C18152" t="s">
        <v>8282</v>
      </c>
      <c r="D18152">
        <v>3</v>
      </c>
      <c r="F18152" t="s">
        <v>7663</v>
      </c>
      <c r="G18152">
        <v>3</v>
      </c>
      <c r="H18152" s="4" t="str">
        <f t="shared" si="566"/>
        <v>J231.D3</v>
      </c>
      <c r="I18152" s="4">
        <f t="shared" si="567"/>
        <v>0</v>
      </c>
    </row>
    <row r="18153" spans="1:9">
      <c r="A18153" t="s">
        <v>261</v>
      </c>
      <c r="B18153" t="s">
        <v>8281</v>
      </c>
      <c r="C18153" t="s">
        <v>8282</v>
      </c>
      <c r="D18153">
        <v>3</v>
      </c>
      <c r="E18153" t="s">
        <v>7988</v>
      </c>
      <c r="F18153" t="s">
        <v>215</v>
      </c>
      <c r="G18153">
        <v>3</v>
      </c>
      <c r="H18153" s="4" t="str">
        <f t="shared" si="566"/>
        <v>J231.B3</v>
      </c>
      <c r="I18153" s="4" t="str">
        <f t="shared" si="567"/>
        <v>DPS_MOUT15</v>
      </c>
    </row>
    <row r="18154" spans="1:9">
      <c r="A18154" t="s">
        <v>261</v>
      </c>
      <c r="B18154" t="s">
        <v>8281</v>
      </c>
      <c r="C18154" t="s">
        <v>8282</v>
      </c>
      <c r="D18154">
        <v>3</v>
      </c>
      <c r="E18154" t="s">
        <v>7989</v>
      </c>
      <c r="F18154" t="s">
        <v>9</v>
      </c>
      <c r="G18154">
        <v>3</v>
      </c>
      <c r="H18154" s="4" t="str">
        <f t="shared" si="566"/>
        <v>J231.C3</v>
      </c>
      <c r="I18154" s="4" t="str">
        <f t="shared" si="567"/>
        <v>DPS_MRTN15</v>
      </c>
    </row>
    <row r="18155" spans="1:9">
      <c r="A18155" t="s">
        <v>261</v>
      </c>
      <c r="B18155" t="s">
        <v>8281</v>
      </c>
      <c r="C18155" t="s">
        <v>8282</v>
      </c>
      <c r="D18155">
        <v>4</v>
      </c>
      <c r="E18155" t="s">
        <v>840</v>
      </c>
      <c r="F18155" t="s">
        <v>216</v>
      </c>
      <c r="G18155">
        <v>4</v>
      </c>
      <c r="H18155" s="4" t="str">
        <f t="shared" si="566"/>
        <v>J231.B4</v>
      </c>
      <c r="I18155" s="4" t="str">
        <f t="shared" si="567"/>
        <v>DPS_FORCE14</v>
      </c>
    </row>
    <row r="18156" spans="1:9">
      <c r="A18156" t="s">
        <v>261</v>
      </c>
      <c r="B18156" t="s">
        <v>8281</v>
      </c>
      <c r="C18156" t="s">
        <v>8282</v>
      </c>
      <c r="D18156">
        <v>4</v>
      </c>
      <c r="F18156" t="s">
        <v>364</v>
      </c>
      <c r="G18156">
        <v>4</v>
      </c>
      <c r="H18156" s="4" t="str">
        <f t="shared" si="566"/>
        <v>J231.D4</v>
      </c>
      <c r="I18156" s="4">
        <f t="shared" si="567"/>
        <v>0</v>
      </c>
    </row>
    <row r="18157" spans="1:9">
      <c r="A18157" t="s">
        <v>261</v>
      </c>
      <c r="B18157" t="s">
        <v>8281</v>
      </c>
      <c r="C18157" t="s">
        <v>8282</v>
      </c>
      <c r="D18157">
        <v>4</v>
      </c>
      <c r="E18157" t="s">
        <v>840</v>
      </c>
      <c r="F18157" t="s">
        <v>247</v>
      </c>
      <c r="G18157">
        <v>4</v>
      </c>
      <c r="H18157" s="4" t="str">
        <f t="shared" si="566"/>
        <v>J231.C4</v>
      </c>
      <c r="I18157" s="4" t="str">
        <f t="shared" si="567"/>
        <v>DPS_FORCE14</v>
      </c>
    </row>
    <row r="18158" spans="1:9">
      <c r="A18158" t="s">
        <v>261</v>
      </c>
      <c r="B18158" t="s">
        <v>8281</v>
      </c>
      <c r="C18158" t="s">
        <v>8282</v>
      </c>
      <c r="D18158">
        <v>4</v>
      </c>
      <c r="E18158" t="s">
        <v>851</v>
      </c>
      <c r="F18158" t="s">
        <v>11</v>
      </c>
      <c r="G18158">
        <v>4</v>
      </c>
      <c r="H18158" s="4" t="str">
        <f t="shared" si="566"/>
        <v>J231.A4</v>
      </c>
      <c r="I18158" s="4" t="str">
        <f t="shared" si="567"/>
        <v>DPS_SENSE14</v>
      </c>
    </row>
    <row r="18159" spans="1:9">
      <c r="A18159" t="s">
        <v>261</v>
      </c>
      <c r="B18159" t="s">
        <v>8281</v>
      </c>
      <c r="C18159" t="s">
        <v>8282</v>
      </c>
      <c r="D18159">
        <v>5</v>
      </c>
      <c r="E18159" t="s">
        <v>169</v>
      </c>
      <c r="F18159" t="s">
        <v>13</v>
      </c>
      <c r="G18159">
        <v>5</v>
      </c>
      <c r="H18159" s="4" t="str">
        <f t="shared" si="566"/>
        <v>J231.B5</v>
      </c>
      <c r="I18159" s="4" t="str">
        <f t="shared" si="567"/>
        <v>DGND</v>
      </c>
    </row>
    <row r="18160" spans="1:9">
      <c r="A18160" t="s">
        <v>261</v>
      </c>
      <c r="B18160" t="s">
        <v>8281</v>
      </c>
      <c r="C18160" t="s">
        <v>8282</v>
      </c>
      <c r="D18160">
        <v>5</v>
      </c>
      <c r="E18160" t="s">
        <v>169</v>
      </c>
      <c r="F18160" t="s">
        <v>12</v>
      </c>
      <c r="G18160">
        <v>5</v>
      </c>
      <c r="H18160" s="4" t="str">
        <f t="shared" si="566"/>
        <v>J231.C5</v>
      </c>
      <c r="I18160" s="4" t="str">
        <f t="shared" si="567"/>
        <v>DGND</v>
      </c>
    </row>
    <row r="18161" spans="1:9">
      <c r="A18161" t="s">
        <v>261</v>
      </c>
      <c r="B18161" t="s">
        <v>8281</v>
      </c>
      <c r="C18161" t="s">
        <v>8282</v>
      </c>
      <c r="D18161">
        <v>5</v>
      </c>
      <c r="F18161" t="s">
        <v>404</v>
      </c>
      <c r="G18161">
        <v>5</v>
      </c>
      <c r="H18161" s="4" t="str">
        <f t="shared" si="566"/>
        <v>J231.D5</v>
      </c>
      <c r="I18161" s="4">
        <f t="shared" si="567"/>
        <v>0</v>
      </c>
    </row>
    <row r="18162" spans="1:9">
      <c r="A18162" t="s">
        <v>261</v>
      </c>
      <c r="B18162" t="s">
        <v>8281</v>
      </c>
      <c r="C18162" t="s">
        <v>8282</v>
      </c>
      <c r="D18162">
        <v>5</v>
      </c>
      <c r="E18162" t="s">
        <v>7990</v>
      </c>
      <c r="F18162" t="s">
        <v>198</v>
      </c>
      <c r="G18162">
        <v>5</v>
      </c>
      <c r="H18162" s="4" t="str">
        <f t="shared" si="566"/>
        <v>J231.A5</v>
      </c>
      <c r="I18162" s="4" t="str">
        <f t="shared" si="567"/>
        <v>DPS_GUARD14</v>
      </c>
    </row>
    <row r="18163" spans="1:9">
      <c r="A18163" t="s">
        <v>261</v>
      </c>
      <c r="B18163" t="s">
        <v>8281</v>
      </c>
      <c r="C18163" t="s">
        <v>8282</v>
      </c>
      <c r="D18163">
        <v>6</v>
      </c>
      <c r="E18163" t="s">
        <v>7992</v>
      </c>
      <c r="F18163" t="s">
        <v>248</v>
      </c>
      <c r="G18163">
        <v>6</v>
      </c>
      <c r="H18163" s="4" t="str">
        <f t="shared" si="566"/>
        <v>J231.C6</v>
      </c>
      <c r="I18163" s="4" t="str">
        <f t="shared" si="567"/>
        <v>DPS_MRTN14</v>
      </c>
    </row>
    <row r="18164" spans="1:9">
      <c r="A18164" t="s">
        <v>261</v>
      </c>
      <c r="B18164" t="s">
        <v>8281</v>
      </c>
      <c r="C18164" t="s">
        <v>8282</v>
      </c>
      <c r="D18164">
        <v>6</v>
      </c>
      <c r="F18164" t="s">
        <v>434</v>
      </c>
      <c r="G18164">
        <v>6</v>
      </c>
      <c r="H18164" s="4" t="str">
        <f t="shared" si="566"/>
        <v>J231.D6</v>
      </c>
      <c r="I18164" s="4">
        <f t="shared" si="567"/>
        <v>0</v>
      </c>
    </row>
    <row r="18165" spans="1:9">
      <c r="A18165" t="s">
        <v>261</v>
      </c>
      <c r="B18165" t="s">
        <v>8281</v>
      </c>
      <c r="C18165" t="s">
        <v>8282</v>
      </c>
      <c r="D18165">
        <v>6</v>
      </c>
      <c r="E18165" t="s">
        <v>852</v>
      </c>
      <c r="F18165" t="s">
        <v>199</v>
      </c>
      <c r="G18165">
        <v>6</v>
      </c>
      <c r="H18165" s="4" t="str">
        <f t="shared" si="566"/>
        <v>J231.A6</v>
      </c>
      <c r="I18165" s="4" t="str">
        <f t="shared" si="567"/>
        <v>DPS_DGS14</v>
      </c>
    </row>
    <row r="18166" spans="1:9">
      <c r="A18166" t="s">
        <v>261</v>
      </c>
      <c r="B18166" t="s">
        <v>8281</v>
      </c>
      <c r="C18166" t="s">
        <v>8282</v>
      </c>
      <c r="D18166">
        <v>6</v>
      </c>
      <c r="E18166" t="s">
        <v>7991</v>
      </c>
      <c r="F18166" t="s">
        <v>217</v>
      </c>
      <c r="G18166">
        <v>6</v>
      </c>
      <c r="H18166" s="4" t="str">
        <f t="shared" si="566"/>
        <v>J231.B6</v>
      </c>
      <c r="I18166" s="4" t="str">
        <f t="shared" si="567"/>
        <v>DPS_MOUT14</v>
      </c>
    </row>
    <row r="18167" spans="1:9">
      <c r="A18167" t="s">
        <v>261</v>
      </c>
      <c r="B18167" t="s">
        <v>8281</v>
      </c>
      <c r="C18167" t="s">
        <v>8282</v>
      </c>
      <c r="D18167">
        <v>7</v>
      </c>
      <c r="E18167" t="s">
        <v>838</v>
      </c>
      <c r="F18167" t="s">
        <v>218</v>
      </c>
      <c r="G18167">
        <v>7</v>
      </c>
      <c r="H18167" s="4" t="str">
        <f t="shared" si="566"/>
        <v>J231.B7</v>
      </c>
      <c r="I18167" s="4" t="str">
        <f t="shared" si="567"/>
        <v>DPS_FORCE13</v>
      </c>
    </row>
    <row r="18168" spans="1:9">
      <c r="A18168" t="s">
        <v>261</v>
      </c>
      <c r="B18168" t="s">
        <v>8281</v>
      </c>
      <c r="C18168" t="s">
        <v>8282</v>
      </c>
      <c r="D18168">
        <v>7</v>
      </c>
      <c r="E18168" t="s">
        <v>845</v>
      </c>
      <c r="F18168" t="s">
        <v>200</v>
      </c>
      <c r="G18168">
        <v>7</v>
      </c>
      <c r="H18168" s="4" t="str">
        <f t="shared" si="566"/>
        <v>J231.A7</v>
      </c>
      <c r="I18168" s="4" t="str">
        <f t="shared" si="567"/>
        <v>DPS_SENSE13</v>
      </c>
    </row>
    <row r="18169" spans="1:9">
      <c r="A18169" t="s">
        <v>261</v>
      </c>
      <c r="B18169" t="s">
        <v>8281</v>
      </c>
      <c r="C18169" t="s">
        <v>8282</v>
      </c>
      <c r="D18169">
        <v>7</v>
      </c>
      <c r="F18169" t="s">
        <v>435</v>
      </c>
      <c r="G18169">
        <v>7</v>
      </c>
      <c r="H18169" s="4" t="str">
        <f t="shared" si="566"/>
        <v>J231.D7</v>
      </c>
      <c r="I18169" s="4">
        <f t="shared" si="567"/>
        <v>0</v>
      </c>
    </row>
    <row r="18170" spans="1:9">
      <c r="A18170" t="s">
        <v>261</v>
      </c>
      <c r="B18170" t="s">
        <v>8281</v>
      </c>
      <c r="C18170" t="s">
        <v>8282</v>
      </c>
      <c r="D18170">
        <v>7</v>
      </c>
      <c r="E18170" t="s">
        <v>838</v>
      </c>
      <c r="F18170" t="s">
        <v>249</v>
      </c>
      <c r="G18170">
        <v>7</v>
      </c>
      <c r="H18170" s="4" t="str">
        <f t="shared" si="566"/>
        <v>J231.C7</v>
      </c>
      <c r="I18170" s="4" t="str">
        <f t="shared" si="567"/>
        <v>DPS_FORCE13</v>
      </c>
    </row>
    <row r="18171" spans="1:9">
      <c r="A18171" t="s">
        <v>261</v>
      </c>
      <c r="B18171" t="s">
        <v>8281</v>
      </c>
      <c r="C18171" t="s">
        <v>8282</v>
      </c>
      <c r="D18171">
        <v>8</v>
      </c>
      <c r="E18171" t="s">
        <v>7993</v>
      </c>
      <c r="F18171" t="s">
        <v>201</v>
      </c>
      <c r="G18171">
        <v>8</v>
      </c>
      <c r="H18171" s="4" t="str">
        <f t="shared" si="566"/>
        <v>J231.A8</v>
      </c>
      <c r="I18171" s="4" t="str">
        <f t="shared" si="567"/>
        <v>DPS_GUARD13</v>
      </c>
    </row>
    <row r="18172" spans="1:9">
      <c r="A18172" t="s">
        <v>261</v>
      </c>
      <c r="B18172" t="s">
        <v>8281</v>
      </c>
      <c r="C18172" t="s">
        <v>8282</v>
      </c>
      <c r="D18172">
        <v>8</v>
      </c>
      <c r="F18172" t="s">
        <v>456</v>
      </c>
      <c r="G18172">
        <v>8</v>
      </c>
      <c r="H18172" s="4" t="str">
        <f t="shared" si="566"/>
        <v>J231.D8</v>
      </c>
      <c r="I18172" s="4">
        <f t="shared" si="567"/>
        <v>0</v>
      </c>
    </row>
    <row r="18173" spans="1:9">
      <c r="A18173" t="s">
        <v>261</v>
      </c>
      <c r="B18173" t="s">
        <v>8281</v>
      </c>
      <c r="C18173" t="s">
        <v>8282</v>
      </c>
      <c r="D18173">
        <v>8</v>
      </c>
      <c r="E18173" t="s">
        <v>169</v>
      </c>
      <c r="F18173" t="s">
        <v>219</v>
      </c>
      <c r="G18173">
        <v>8</v>
      </c>
      <c r="H18173" s="4" t="str">
        <f t="shared" si="566"/>
        <v>J231.B8</v>
      </c>
      <c r="I18173" s="4" t="str">
        <f t="shared" si="567"/>
        <v>DGND</v>
      </c>
    </row>
    <row r="18174" spans="1:9">
      <c r="A18174" t="s">
        <v>261</v>
      </c>
      <c r="B18174" t="s">
        <v>8281</v>
      </c>
      <c r="C18174" t="s">
        <v>8282</v>
      </c>
      <c r="D18174">
        <v>8</v>
      </c>
      <c r="E18174" t="s">
        <v>169</v>
      </c>
      <c r="F18174" t="s">
        <v>250</v>
      </c>
      <c r="G18174">
        <v>8</v>
      </c>
      <c r="H18174" s="4" t="str">
        <f t="shared" si="566"/>
        <v>J231.C8</v>
      </c>
      <c r="I18174" s="4" t="str">
        <f t="shared" si="567"/>
        <v>DGND</v>
      </c>
    </row>
    <row r="18175" spans="1:9">
      <c r="A18175" t="s">
        <v>261</v>
      </c>
      <c r="B18175" t="s">
        <v>8281</v>
      </c>
      <c r="C18175" t="s">
        <v>8282</v>
      </c>
      <c r="D18175">
        <v>9</v>
      </c>
      <c r="E18175" t="s">
        <v>7995</v>
      </c>
      <c r="F18175" t="s">
        <v>251</v>
      </c>
      <c r="G18175">
        <v>9</v>
      </c>
      <c r="H18175" s="4" t="str">
        <f t="shared" si="566"/>
        <v>J231.C9</v>
      </c>
      <c r="I18175" s="4" t="str">
        <f t="shared" si="567"/>
        <v>DPS_MRTN13</v>
      </c>
    </row>
    <row r="18176" spans="1:9">
      <c r="A18176" t="s">
        <v>261</v>
      </c>
      <c r="B18176" t="s">
        <v>8281</v>
      </c>
      <c r="C18176" t="s">
        <v>8282</v>
      </c>
      <c r="D18176">
        <v>9</v>
      </c>
      <c r="E18176" t="s">
        <v>846</v>
      </c>
      <c r="F18176" t="s">
        <v>202</v>
      </c>
      <c r="G18176">
        <v>9</v>
      </c>
      <c r="H18176" s="4" t="str">
        <f t="shared" si="566"/>
        <v>J231.A9</v>
      </c>
      <c r="I18176" s="4" t="str">
        <f t="shared" si="567"/>
        <v>DPS_DGS13</v>
      </c>
    </row>
    <row r="18177" spans="1:9">
      <c r="A18177" t="s">
        <v>261</v>
      </c>
      <c r="B18177" t="s">
        <v>8281</v>
      </c>
      <c r="C18177" t="s">
        <v>8282</v>
      </c>
      <c r="D18177">
        <v>9</v>
      </c>
      <c r="F18177" t="s">
        <v>405</v>
      </c>
      <c r="G18177">
        <v>9</v>
      </c>
      <c r="H18177" s="4" t="str">
        <f t="shared" si="566"/>
        <v>J231.D9</v>
      </c>
      <c r="I18177" s="4">
        <f t="shared" si="567"/>
        <v>0</v>
      </c>
    </row>
    <row r="18178" spans="1:9">
      <c r="A18178" t="s">
        <v>261</v>
      </c>
      <c r="B18178" t="s">
        <v>8281</v>
      </c>
      <c r="C18178" t="s">
        <v>8282</v>
      </c>
      <c r="D18178">
        <v>9</v>
      </c>
      <c r="E18178" t="s">
        <v>7994</v>
      </c>
      <c r="F18178" t="s">
        <v>220</v>
      </c>
      <c r="G18178">
        <v>9</v>
      </c>
      <c r="H18178" s="4" t="str">
        <f t="shared" ref="H18178:H18241" si="568">CONCATENATE(C18178,".",F18178)</f>
        <v>J231.B9</v>
      </c>
      <c r="I18178" s="4" t="str">
        <f t="shared" ref="I18178:I18241" si="569">E18178</f>
        <v>DPS_MOUT13</v>
      </c>
    </row>
    <row r="18179" spans="1:9">
      <c r="A18179" t="s">
        <v>261</v>
      </c>
      <c r="B18179" t="s">
        <v>8281</v>
      </c>
      <c r="C18179" t="s">
        <v>8282</v>
      </c>
      <c r="D18179">
        <v>10</v>
      </c>
      <c r="E18179" t="s">
        <v>849</v>
      </c>
      <c r="F18179" t="s">
        <v>203</v>
      </c>
      <c r="G18179">
        <v>10</v>
      </c>
      <c r="H18179" s="4" t="str">
        <f t="shared" si="568"/>
        <v>J231.A10</v>
      </c>
      <c r="I18179" s="4" t="str">
        <f t="shared" si="569"/>
        <v>DPS_SENSE12</v>
      </c>
    </row>
    <row r="18180" spans="1:9">
      <c r="A18180" t="s">
        <v>261</v>
      </c>
      <c r="B18180" t="s">
        <v>8281</v>
      </c>
      <c r="C18180" t="s">
        <v>8282</v>
      </c>
      <c r="D18180">
        <v>10</v>
      </c>
      <c r="E18180" t="s">
        <v>839</v>
      </c>
      <c r="F18180" t="s">
        <v>221</v>
      </c>
      <c r="G18180">
        <v>10</v>
      </c>
      <c r="H18180" s="4" t="str">
        <f t="shared" si="568"/>
        <v>J231.B10</v>
      </c>
      <c r="I18180" s="4" t="str">
        <f t="shared" si="569"/>
        <v>DPS_FORCE12</v>
      </c>
    </row>
    <row r="18181" spans="1:9">
      <c r="A18181" t="s">
        <v>261</v>
      </c>
      <c r="B18181" t="s">
        <v>8281</v>
      </c>
      <c r="C18181" t="s">
        <v>8282</v>
      </c>
      <c r="D18181">
        <v>10</v>
      </c>
      <c r="F18181" t="s">
        <v>437</v>
      </c>
      <c r="G18181">
        <v>10</v>
      </c>
      <c r="H18181" s="4" t="str">
        <f t="shared" si="568"/>
        <v>J231.D10</v>
      </c>
      <c r="I18181" s="4">
        <f t="shared" si="569"/>
        <v>0</v>
      </c>
    </row>
    <row r="18182" spans="1:9">
      <c r="A18182" t="s">
        <v>261</v>
      </c>
      <c r="B18182" t="s">
        <v>8281</v>
      </c>
      <c r="C18182" t="s">
        <v>8282</v>
      </c>
      <c r="D18182">
        <v>10</v>
      </c>
      <c r="E18182" t="s">
        <v>839</v>
      </c>
      <c r="F18182" t="s">
        <v>252</v>
      </c>
      <c r="G18182">
        <v>10</v>
      </c>
      <c r="H18182" s="4" t="str">
        <f t="shared" si="568"/>
        <v>J231.C10</v>
      </c>
      <c r="I18182" s="4" t="str">
        <f t="shared" si="569"/>
        <v>DPS_FORCE12</v>
      </c>
    </row>
    <row r="18183" spans="1:9">
      <c r="A18183" t="s">
        <v>261</v>
      </c>
      <c r="B18183" t="s">
        <v>8281</v>
      </c>
      <c r="C18183" t="s">
        <v>8282</v>
      </c>
      <c r="D18183">
        <v>11</v>
      </c>
      <c r="F18183" t="s">
        <v>351</v>
      </c>
      <c r="G18183">
        <v>11</v>
      </c>
      <c r="H18183" s="4" t="str">
        <f t="shared" si="568"/>
        <v>J231.D11</v>
      </c>
      <c r="I18183" s="4">
        <f t="shared" si="569"/>
        <v>0</v>
      </c>
    </row>
    <row r="18184" spans="1:9">
      <c r="A18184" t="s">
        <v>261</v>
      </c>
      <c r="B18184" t="s">
        <v>8281</v>
      </c>
      <c r="C18184" t="s">
        <v>8282</v>
      </c>
      <c r="D18184">
        <v>11</v>
      </c>
      <c r="E18184" t="s">
        <v>169</v>
      </c>
      <c r="F18184" t="s">
        <v>253</v>
      </c>
      <c r="G18184">
        <v>11</v>
      </c>
      <c r="H18184" s="4" t="str">
        <f t="shared" si="568"/>
        <v>J231.C11</v>
      </c>
      <c r="I18184" s="4" t="str">
        <f t="shared" si="569"/>
        <v>DGND</v>
      </c>
    </row>
    <row r="18185" spans="1:9">
      <c r="A18185" t="s">
        <v>261</v>
      </c>
      <c r="B18185" t="s">
        <v>8281</v>
      </c>
      <c r="C18185" t="s">
        <v>8282</v>
      </c>
      <c r="D18185">
        <v>11</v>
      </c>
      <c r="E18185" t="s">
        <v>169</v>
      </c>
      <c r="F18185" t="s">
        <v>222</v>
      </c>
      <c r="G18185">
        <v>11</v>
      </c>
      <c r="H18185" s="4" t="str">
        <f t="shared" si="568"/>
        <v>J231.B11</v>
      </c>
      <c r="I18185" s="4" t="str">
        <f t="shared" si="569"/>
        <v>DGND</v>
      </c>
    </row>
    <row r="18186" spans="1:9">
      <c r="A18186" t="s">
        <v>261</v>
      </c>
      <c r="B18186" t="s">
        <v>8281</v>
      </c>
      <c r="C18186" t="s">
        <v>8282</v>
      </c>
      <c r="D18186">
        <v>11</v>
      </c>
      <c r="E18186" t="s">
        <v>7996</v>
      </c>
      <c r="F18186" t="s">
        <v>204</v>
      </c>
      <c r="G18186">
        <v>11</v>
      </c>
      <c r="H18186" s="4" t="str">
        <f t="shared" si="568"/>
        <v>J231.A11</v>
      </c>
      <c r="I18186" s="4" t="str">
        <f t="shared" si="569"/>
        <v>DPS_GUARD12</v>
      </c>
    </row>
    <row r="18187" spans="1:9">
      <c r="A18187" t="s">
        <v>261</v>
      </c>
      <c r="B18187" t="s">
        <v>8281</v>
      </c>
      <c r="C18187" t="s">
        <v>8282</v>
      </c>
      <c r="D18187">
        <v>12</v>
      </c>
      <c r="E18187" t="s">
        <v>7997</v>
      </c>
      <c r="F18187" t="s">
        <v>254</v>
      </c>
      <c r="G18187">
        <v>12</v>
      </c>
      <c r="H18187" s="4" t="str">
        <f t="shared" si="568"/>
        <v>J231.C12</v>
      </c>
      <c r="I18187" s="4" t="str">
        <f t="shared" si="569"/>
        <v>DPS_MRTN12</v>
      </c>
    </row>
    <row r="18188" spans="1:9">
      <c r="A18188" t="s">
        <v>261</v>
      </c>
      <c r="B18188" t="s">
        <v>8281</v>
      </c>
      <c r="C18188" t="s">
        <v>8282</v>
      </c>
      <c r="D18188">
        <v>12</v>
      </c>
      <c r="E18188" t="s">
        <v>7998</v>
      </c>
      <c r="F18188" t="s">
        <v>223</v>
      </c>
      <c r="G18188">
        <v>12</v>
      </c>
      <c r="H18188" s="4" t="str">
        <f t="shared" si="568"/>
        <v>J231.B12</v>
      </c>
      <c r="I18188" s="4" t="str">
        <f t="shared" si="569"/>
        <v>DPS_MOUT12</v>
      </c>
    </row>
    <row r="18189" spans="1:9">
      <c r="A18189" t="s">
        <v>261</v>
      </c>
      <c r="B18189" t="s">
        <v>8281</v>
      </c>
      <c r="C18189" t="s">
        <v>8282</v>
      </c>
      <c r="D18189">
        <v>12</v>
      </c>
      <c r="F18189" t="s">
        <v>325</v>
      </c>
      <c r="G18189">
        <v>12</v>
      </c>
      <c r="H18189" s="4" t="str">
        <f t="shared" si="568"/>
        <v>J231.D12</v>
      </c>
      <c r="I18189" s="4">
        <f t="shared" si="569"/>
        <v>0</v>
      </c>
    </row>
    <row r="18190" spans="1:9">
      <c r="A18190" t="s">
        <v>261</v>
      </c>
      <c r="B18190" t="s">
        <v>8281</v>
      </c>
      <c r="C18190" t="s">
        <v>8282</v>
      </c>
      <c r="D18190">
        <v>12</v>
      </c>
      <c r="E18190" t="s">
        <v>850</v>
      </c>
      <c r="F18190" t="s">
        <v>205</v>
      </c>
      <c r="G18190">
        <v>12</v>
      </c>
      <c r="H18190" s="4" t="str">
        <f t="shared" si="568"/>
        <v>J231.A12</v>
      </c>
      <c r="I18190" s="4" t="str">
        <f t="shared" si="569"/>
        <v>DPS_DGS12</v>
      </c>
    </row>
    <row r="18191" spans="1:9">
      <c r="A18191" t="s">
        <v>261</v>
      </c>
      <c r="B18191" t="s">
        <v>8281</v>
      </c>
      <c r="C18191" t="s">
        <v>8282</v>
      </c>
      <c r="D18191">
        <v>13</v>
      </c>
      <c r="E18191" t="s">
        <v>842</v>
      </c>
      <c r="F18191" t="s">
        <v>224</v>
      </c>
      <c r="G18191">
        <v>13</v>
      </c>
      <c r="H18191" s="4" t="str">
        <f t="shared" si="568"/>
        <v>J231.B13</v>
      </c>
      <c r="I18191" s="4" t="str">
        <f t="shared" si="569"/>
        <v>DPS_FORCE11</v>
      </c>
    </row>
    <row r="18192" spans="1:9">
      <c r="A18192" t="s">
        <v>261</v>
      </c>
      <c r="B18192" t="s">
        <v>8281</v>
      </c>
      <c r="C18192" t="s">
        <v>8282</v>
      </c>
      <c r="D18192">
        <v>13</v>
      </c>
      <c r="F18192" t="s">
        <v>313</v>
      </c>
      <c r="G18192">
        <v>13</v>
      </c>
      <c r="H18192" s="4" t="str">
        <f t="shared" si="568"/>
        <v>J231.D13</v>
      </c>
      <c r="I18192" s="4">
        <f t="shared" si="569"/>
        <v>0</v>
      </c>
    </row>
    <row r="18193" spans="1:9">
      <c r="A18193" t="s">
        <v>261</v>
      </c>
      <c r="B18193" t="s">
        <v>8281</v>
      </c>
      <c r="C18193" t="s">
        <v>8282</v>
      </c>
      <c r="D18193">
        <v>13</v>
      </c>
      <c r="E18193" t="s">
        <v>855</v>
      </c>
      <c r="F18193" t="s">
        <v>206</v>
      </c>
      <c r="G18193">
        <v>13</v>
      </c>
      <c r="H18193" s="4" t="str">
        <f t="shared" si="568"/>
        <v>J231.A13</v>
      </c>
      <c r="I18193" s="4" t="str">
        <f t="shared" si="569"/>
        <v>DPS_SENSE11</v>
      </c>
    </row>
    <row r="18194" spans="1:9">
      <c r="A18194" t="s">
        <v>261</v>
      </c>
      <c r="B18194" t="s">
        <v>8281</v>
      </c>
      <c r="C18194" t="s">
        <v>8282</v>
      </c>
      <c r="D18194">
        <v>13</v>
      </c>
      <c r="E18194" t="s">
        <v>842</v>
      </c>
      <c r="F18194" t="s">
        <v>255</v>
      </c>
      <c r="G18194">
        <v>13</v>
      </c>
      <c r="H18194" s="4" t="str">
        <f t="shared" si="568"/>
        <v>J231.C13</v>
      </c>
      <c r="I18194" s="4" t="str">
        <f t="shared" si="569"/>
        <v>DPS_FORCE11</v>
      </c>
    </row>
    <row r="18195" spans="1:9">
      <c r="A18195" t="s">
        <v>261</v>
      </c>
      <c r="B18195" t="s">
        <v>8281</v>
      </c>
      <c r="C18195" t="s">
        <v>8282</v>
      </c>
      <c r="D18195">
        <v>14</v>
      </c>
      <c r="E18195" t="s">
        <v>169</v>
      </c>
      <c r="F18195" t="s">
        <v>7674</v>
      </c>
      <c r="G18195">
        <v>14</v>
      </c>
      <c r="H18195" s="4" t="str">
        <f t="shared" si="568"/>
        <v>J231.C14</v>
      </c>
      <c r="I18195" s="4" t="str">
        <f t="shared" si="569"/>
        <v>DGND</v>
      </c>
    </row>
    <row r="18196" spans="1:9">
      <c r="A18196" t="s">
        <v>261</v>
      </c>
      <c r="B18196" t="s">
        <v>8281</v>
      </c>
      <c r="C18196" t="s">
        <v>8282</v>
      </c>
      <c r="D18196">
        <v>14</v>
      </c>
      <c r="F18196" t="s">
        <v>457</v>
      </c>
      <c r="G18196">
        <v>14</v>
      </c>
      <c r="H18196" s="4" t="str">
        <f t="shared" si="568"/>
        <v>J231.D14</v>
      </c>
      <c r="I18196" s="4">
        <f t="shared" si="569"/>
        <v>0</v>
      </c>
    </row>
    <row r="18197" spans="1:9">
      <c r="A18197" t="s">
        <v>261</v>
      </c>
      <c r="B18197" t="s">
        <v>8281</v>
      </c>
      <c r="C18197" t="s">
        <v>8282</v>
      </c>
      <c r="D18197">
        <v>14</v>
      </c>
      <c r="E18197" t="s">
        <v>7999</v>
      </c>
      <c r="F18197" t="s">
        <v>207</v>
      </c>
      <c r="G18197">
        <v>14</v>
      </c>
      <c r="H18197" s="4" t="str">
        <f t="shared" si="568"/>
        <v>J231.A14</v>
      </c>
      <c r="I18197" s="4" t="str">
        <f t="shared" si="569"/>
        <v>DPS_GUARD11</v>
      </c>
    </row>
    <row r="18198" spans="1:9">
      <c r="A18198" t="s">
        <v>261</v>
      </c>
      <c r="B18198" t="s">
        <v>8281</v>
      </c>
      <c r="C18198" t="s">
        <v>8282</v>
      </c>
      <c r="D18198">
        <v>14</v>
      </c>
      <c r="E18198" t="s">
        <v>169</v>
      </c>
      <c r="F18198" t="s">
        <v>225</v>
      </c>
      <c r="G18198">
        <v>14</v>
      </c>
      <c r="H18198" s="4" t="str">
        <f t="shared" si="568"/>
        <v>J231.B14</v>
      </c>
      <c r="I18198" s="4" t="str">
        <f t="shared" si="569"/>
        <v>DGND</v>
      </c>
    </row>
    <row r="18199" spans="1:9">
      <c r="A18199" t="s">
        <v>261</v>
      </c>
      <c r="B18199" t="s">
        <v>8281</v>
      </c>
      <c r="C18199" t="s">
        <v>8282</v>
      </c>
      <c r="D18199">
        <v>15</v>
      </c>
      <c r="E18199" t="s">
        <v>8001</v>
      </c>
      <c r="F18199" t="s">
        <v>256</v>
      </c>
      <c r="G18199">
        <v>15</v>
      </c>
      <c r="H18199" s="4" t="str">
        <f t="shared" si="568"/>
        <v>J231.C15</v>
      </c>
      <c r="I18199" s="4" t="str">
        <f t="shared" si="569"/>
        <v>DPS_MRTN11</v>
      </c>
    </row>
    <row r="18200" spans="1:9">
      <c r="A18200" t="s">
        <v>261</v>
      </c>
      <c r="B18200" t="s">
        <v>8281</v>
      </c>
      <c r="C18200" t="s">
        <v>8282</v>
      </c>
      <c r="D18200">
        <v>15</v>
      </c>
      <c r="F18200" t="s">
        <v>907</v>
      </c>
      <c r="G18200">
        <v>15</v>
      </c>
      <c r="H18200" s="4" t="str">
        <f t="shared" si="568"/>
        <v>J231.D15</v>
      </c>
      <c r="I18200" s="4">
        <f t="shared" si="569"/>
        <v>0</v>
      </c>
    </row>
    <row r="18201" spans="1:9">
      <c r="A18201" t="s">
        <v>261</v>
      </c>
      <c r="B18201" t="s">
        <v>8281</v>
      </c>
      <c r="C18201" t="s">
        <v>8282</v>
      </c>
      <c r="D18201">
        <v>15</v>
      </c>
      <c r="E18201" t="s">
        <v>856</v>
      </c>
      <c r="F18201" t="s">
        <v>208</v>
      </c>
      <c r="G18201">
        <v>15</v>
      </c>
      <c r="H18201" s="4" t="str">
        <f t="shared" si="568"/>
        <v>J231.A15</v>
      </c>
      <c r="I18201" s="4" t="str">
        <f t="shared" si="569"/>
        <v>DPS_DGS11</v>
      </c>
    </row>
    <row r="18202" spans="1:9">
      <c r="A18202" t="s">
        <v>261</v>
      </c>
      <c r="B18202" t="s">
        <v>8281</v>
      </c>
      <c r="C18202" t="s">
        <v>8282</v>
      </c>
      <c r="D18202">
        <v>15</v>
      </c>
      <c r="E18202" t="s">
        <v>8000</v>
      </c>
      <c r="F18202" t="s">
        <v>226</v>
      </c>
      <c r="G18202">
        <v>15</v>
      </c>
      <c r="H18202" s="4" t="str">
        <f t="shared" si="568"/>
        <v>J231.B15</v>
      </c>
      <c r="I18202" s="4" t="str">
        <f t="shared" si="569"/>
        <v>DPS_MOUT11</v>
      </c>
    </row>
    <row r="18203" spans="1:9">
      <c r="A18203" t="s">
        <v>261</v>
      </c>
      <c r="B18203" t="s">
        <v>8281</v>
      </c>
      <c r="C18203" t="s">
        <v>8282</v>
      </c>
      <c r="D18203">
        <v>16</v>
      </c>
      <c r="F18203" t="s">
        <v>449</v>
      </c>
      <c r="G18203">
        <v>16</v>
      </c>
      <c r="H18203" s="4" t="str">
        <f t="shared" si="568"/>
        <v>J231.D16</v>
      </c>
      <c r="I18203" s="4">
        <f t="shared" si="569"/>
        <v>0</v>
      </c>
    </row>
    <row r="18204" spans="1:9">
      <c r="A18204" t="s">
        <v>261</v>
      </c>
      <c r="B18204" t="s">
        <v>8281</v>
      </c>
      <c r="C18204" t="s">
        <v>8282</v>
      </c>
      <c r="D18204">
        <v>16</v>
      </c>
      <c r="E18204" t="s">
        <v>844</v>
      </c>
      <c r="F18204" t="s">
        <v>257</v>
      </c>
      <c r="G18204">
        <v>16</v>
      </c>
      <c r="H18204" s="4" t="str">
        <f t="shared" si="568"/>
        <v>J231.C16</v>
      </c>
      <c r="I18204" s="4" t="str">
        <f t="shared" si="569"/>
        <v>DPS_FORCE10</v>
      </c>
    </row>
    <row r="18205" spans="1:9">
      <c r="A18205" t="s">
        <v>261</v>
      </c>
      <c r="B18205" t="s">
        <v>8281</v>
      </c>
      <c r="C18205" t="s">
        <v>8282</v>
      </c>
      <c r="D18205">
        <v>16</v>
      </c>
      <c r="E18205" t="s">
        <v>844</v>
      </c>
      <c r="F18205" t="s">
        <v>227</v>
      </c>
      <c r="G18205">
        <v>16</v>
      </c>
      <c r="H18205" s="4" t="str">
        <f t="shared" si="568"/>
        <v>J231.B16</v>
      </c>
      <c r="I18205" s="4" t="str">
        <f t="shared" si="569"/>
        <v>DPS_FORCE10</v>
      </c>
    </row>
    <row r="18206" spans="1:9">
      <c r="A18206" t="s">
        <v>261</v>
      </c>
      <c r="B18206" t="s">
        <v>8281</v>
      </c>
      <c r="C18206" t="s">
        <v>8282</v>
      </c>
      <c r="D18206">
        <v>16</v>
      </c>
      <c r="E18206" t="s">
        <v>859</v>
      </c>
      <c r="F18206" t="s">
        <v>209</v>
      </c>
      <c r="G18206">
        <v>16</v>
      </c>
      <c r="H18206" s="4" t="str">
        <f t="shared" si="568"/>
        <v>J231.A16</v>
      </c>
      <c r="I18206" s="4" t="str">
        <f t="shared" si="569"/>
        <v>DPS_SENSE10</v>
      </c>
    </row>
    <row r="18207" spans="1:9">
      <c r="A18207" t="s">
        <v>261</v>
      </c>
      <c r="B18207" t="s">
        <v>8281</v>
      </c>
      <c r="C18207" t="s">
        <v>8282</v>
      </c>
      <c r="D18207">
        <v>17</v>
      </c>
      <c r="E18207" t="s">
        <v>169</v>
      </c>
      <c r="F18207" t="s">
        <v>228</v>
      </c>
      <c r="G18207">
        <v>17</v>
      </c>
      <c r="H18207" s="4" t="str">
        <f t="shared" si="568"/>
        <v>J231.B17</v>
      </c>
      <c r="I18207" s="4" t="str">
        <f t="shared" si="569"/>
        <v>DGND</v>
      </c>
    </row>
    <row r="18208" spans="1:9">
      <c r="A18208" t="s">
        <v>261</v>
      </c>
      <c r="B18208" t="s">
        <v>8281</v>
      </c>
      <c r="C18208" t="s">
        <v>8282</v>
      </c>
      <c r="D18208">
        <v>17</v>
      </c>
      <c r="E18208" t="s">
        <v>169</v>
      </c>
      <c r="F18208" t="s">
        <v>7679</v>
      </c>
      <c r="G18208">
        <v>17</v>
      </c>
      <c r="H18208" s="4" t="str">
        <f t="shared" si="568"/>
        <v>J231.C17</v>
      </c>
      <c r="I18208" s="4" t="str">
        <f t="shared" si="569"/>
        <v>DGND</v>
      </c>
    </row>
    <row r="18209" spans="1:9">
      <c r="A18209" t="s">
        <v>261</v>
      </c>
      <c r="B18209" t="s">
        <v>8281</v>
      </c>
      <c r="C18209" t="s">
        <v>8282</v>
      </c>
      <c r="D18209">
        <v>17</v>
      </c>
      <c r="E18209" t="s">
        <v>8002</v>
      </c>
      <c r="F18209" t="s">
        <v>210</v>
      </c>
      <c r="G18209">
        <v>17</v>
      </c>
      <c r="H18209" s="4" t="str">
        <f t="shared" si="568"/>
        <v>J231.A17</v>
      </c>
      <c r="I18209" s="4" t="str">
        <f t="shared" si="569"/>
        <v>DPS_GUARD10</v>
      </c>
    </row>
    <row r="18210" spans="1:9">
      <c r="A18210" t="s">
        <v>261</v>
      </c>
      <c r="B18210" t="s">
        <v>8281</v>
      </c>
      <c r="C18210" t="s">
        <v>8282</v>
      </c>
      <c r="D18210">
        <v>17</v>
      </c>
      <c r="F18210" t="s">
        <v>7677</v>
      </c>
      <c r="G18210">
        <v>17</v>
      </c>
      <c r="H18210" s="4" t="str">
        <f t="shared" si="568"/>
        <v>J231.D17</v>
      </c>
      <c r="I18210" s="4">
        <f t="shared" si="569"/>
        <v>0</v>
      </c>
    </row>
    <row r="18211" spans="1:9">
      <c r="A18211" t="s">
        <v>261</v>
      </c>
      <c r="B18211" t="s">
        <v>8281</v>
      </c>
      <c r="C18211" t="s">
        <v>8282</v>
      </c>
      <c r="D18211">
        <v>18</v>
      </c>
      <c r="E18211" t="s">
        <v>8004</v>
      </c>
      <c r="F18211" t="s">
        <v>258</v>
      </c>
      <c r="G18211">
        <v>18</v>
      </c>
      <c r="H18211" s="4" t="str">
        <f t="shared" si="568"/>
        <v>J231.C18</v>
      </c>
      <c r="I18211" s="4" t="str">
        <f t="shared" si="569"/>
        <v>DPS_MRTN10</v>
      </c>
    </row>
    <row r="18212" spans="1:9">
      <c r="A18212" t="s">
        <v>261</v>
      </c>
      <c r="B18212" t="s">
        <v>8281</v>
      </c>
      <c r="C18212" t="s">
        <v>8282</v>
      </c>
      <c r="D18212">
        <v>18</v>
      </c>
      <c r="E18212" t="s">
        <v>860</v>
      </c>
      <c r="F18212" t="s">
        <v>211</v>
      </c>
      <c r="G18212">
        <v>18</v>
      </c>
      <c r="H18212" s="4" t="str">
        <f t="shared" si="568"/>
        <v>J231.A18</v>
      </c>
      <c r="I18212" s="4" t="str">
        <f t="shared" si="569"/>
        <v>DPS_DGS10</v>
      </c>
    </row>
    <row r="18213" spans="1:9">
      <c r="A18213" t="s">
        <v>261</v>
      </c>
      <c r="B18213" t="s">
        <v>8281</v>
      </c>
      <c r="C18213" t="s">
        <v>8282</v>
      </c>
      <c r="D18213">
        <v>18</v>
      </c>
      <c r="F18213" t="s">
        <v>910</v>
      </c>
      <c r="G18213">
        <v>18</v>
      </c>
      <c r="H18213" s="4" t="str">
        <f t="shared" si="568"/>
        <v>J231.D18</v>
      </c>
      <c r="I18213" s="4">
        <f t="shared" si="569"/>
        <v>0</v>
      </c>
    </row>
    <row r="18214" spans="1:9">
      <c r="A18214" t="s">
        <v>261</v>
      </c>
      <c r="B18214" t="s">
        <v>8281</v>
      </c>
      <c r="C18214" t="s">
        <v>8282</v>
      </c>
      <c r="D18214">
        <v>18</v>
      </c>
      <c r="E18214" t="s">
        <v>8003</v>
      </c>
      <c r="F18214" t="s">
        <v>229</v>
      </c>
      <c r="G18214">
        <v>18</v>
      </c>
      <c r="H18214" s="4" t="str">
        <f t="shared" si="568"/>
        <v>J231.B18</v>
      </c>
      <c r="I18214" s="4" t="str">
        <f t="shared" si="569"/>
        <v>DPS_MOUT10</v>
      </c>
    </row>
    <row r="18215" spans="1:9">
      <c r="A18215" t="s">
        <v>261</v>
      </c>
      <c r="B18215" t="s">
        <v>8281</v>
      </c>
      <c r="C18215" t="s">
        <v>8282</v>
      </c>
      <c r="D18215">
        <v>19</v>
      </c>
      <c r="E18215" t="s">
        <v>818</v>
      </c>
      <c r="F18215" t="s">
        <v>259</v>
      </c>
      <c r="G18215">
        <v>19</v>
      </c>
      <c r="H18215" s="4" t="str">
        <f t="shared" si="568"/>
        <v>J231.C19</v>
      </c>
      <c r="I18215" s="4" t="str">
        <f t="shared" si="569"/>
        <v>DPS_FORCE9</v>
      </c>
    </row>
    <row r="18216" spans="1:9">
      <c r="A18216" t="s">
        <v>261</v>
      </c>
      <c r="B18216" t="s">
        <v>8281</v>
      </c>
      <c r="C18216" t="s">
        <v>8282</v>
      </c>
      <c r="D18216">
        <v>19</v>
      </c>
      <c r="E18216" t="s">
        <v>847</v>
      </c>
      <c r="F18216" t="s">
        <v>212</v>
      </c>
      <c r="G18216">
        <v>19</v>
      </c>
      <c r="H18216" s="4" t="str">
        <f t="shared" si="568"/>
        <v>J231.A19</v>
      </c>
      <c r="I18216" s="4" t="str">
        <f t="shared" si="569"/>
        <v>DPS_SENSE9</v>
      </c>
    </row>
    <row r="18217" spans="1:9">
      <c r="A18217" t="s">
        <v>261</v>
      </c>
      <c r="B18217" t="s">
        <v>8281</v>
      </c>
      <c r="C18217" t="s">
        <v>8282</v>
      </c>
      <c r="D18217">
        <v>19</v>
      </c>
      <c r="F18217" t="s">
        <v>912</v>
      </c>
      <c r="G18217">
        <v>19</v>
      </c>
      <c r="H18217" s="4" t="str">
        <f t="shared" si="568"/>
        <v>J231.D19</v>
      </c>
      <c r="I18217" s="4">
        <f t="shared" si="569"/>
        <v>0</v>
      </c>
    </row>
    <row r="18218" spans="1:9">
      <c r="A18218" t="s">
        <v>261</v>
      </c>
      <c r="B18218" t="s">
        <v>8281</v>
      </c>
      <c r="C18218" t="s">
        <v>8282</v>
      </c>
      <c r="D18218">
        <v>19</v>
      </c>
      <c r="E18218" t="s">
        <v>818</v>
      </c>
      <c r="F18218" t="s">
        <v>230</v>
      </c>
      <c r="G18218">
        <v>19</v>
      </c>
      <c r="H18218" s="4" t="str">
        <f t="shared" si="568"/>
        <v>J231.B19</v>
      </c>
      <c r="I18218" s="4" t="str">
        <f t="shared" si="569"/>
        <v>DPS_FORCE9</v>
      </c>
    </row>
    <row r="18219" spans="1:9">
      <c r="A18219" t="s">
        <v>261</v>
      </c>
      <c r="B18219" t="s">
        <v>8281</v>
      </c>
      <c r="C18219" t="s">
        <v>8282</v>
      </c>
      <c r="D18219">
        <v>20</v>
      </c>
      <c r="E18219" t="s">
        <v>169</v>
      </c>
      <c r="F18219" t="s">
        <v>7683</v>
      </c>
      <c r="G18219">
        <v>20</v>
      </c>
      <c r="H18219" s="4" t="str">
        <f t="shared" si="568"/>
        <v>J231.B20</v>
      </c>
      <c r="I18219" s="4" t="str">
        <f t="shared" si="569"/>
        <v>DGND</v>
      </c>
    </row>
    <row r="18220" spans="1:9">
      <c r="A18220" t="s">
        <v>261</v>
      </c>
      <c r="B18220" t="s">
        <v>8281</v>
      </c>
      <c r="C18220" t="s">
        <v>8282</v>
      </c>
      <c r="D18220">
        <v>20</v>
      </c>
      <c r="E18220" t="s">
        <v>8005</v>
      </c>
      <c r="F18220" t="s">
        <v>7682</v>
      </c>
      <c r="G18220">
        <v>20</v>
      </c>
      <c r="H18220" s="4" t="str">
        <f t="shared" si="568"/>
        <v>J231.A20</v>
      </c>
      <c r="I18220" s="4" t="str">
        <f t="shared" si="569"/>
        <v>DPS_GUARD9</v>
      </c>
    </row>
    <row r="18221" spans="1:9">
      <c r="A18221" t="s">
        <v>261</v>
      </c>
      <c r="B18221" t="s">
        <v>8281</v>
      </c>
      <c r="C18221" t="s">
        <v>8282</v>
      </c>
      <c r="D18221">
        <v>20</v>
      </c>
      <c r="E18221" t="s">
        <v>169</v>
      </c>
      <c r="F18221" t="s">
        <v>260</v>
      </c>
      <c r="G18221">
        <v>20</v>
      </c>
      <c r="H18221" s="4" t="str">
        <f t="shared" si="568"/>
        <v>J231.C20</v>
      </c>
      <c r="I18221" s="4" t="str">
        <f t="shared" si="569"/>
        <v>DGND</v>
      </c>
    </row>
    <row r="18222" spans="1:9">
      <c r="A18222" t="s">
        <v>261</v>
      </c>
      <c r="B18222" t="s">
        <v>8281</v>
      </c>
      <c r="C18222" t="s">
        <v>8282</v>
      </c>
      <c r="D18222">
        <v>20</v>
      </c>
      <c r="F18222" t="s">
        <v>7684</v>
      </c>
      <c r="G18222">
        <v>20</v>
      </c>
      <c r="H18222" s="4" t="str">
        <f t="shared" si="568"/>
        <v>J231.D20</v>
      </c>
      <c r="I18222" s="4">
        <f t="shared" si="569"/>
        <v>0</v>
      </c>
    </row>
    <row r="18223" spans="1:9">
      <c r="A18223" t="s">
        <v>261</v>
      </c>
      <c r="B18223" t="s">
        <v>8281</v>
      </c>
      <c r="C18223" t="s">
        <v>8282</v>
      </c>
      <c r="D18223">
        <v>21</v>
      </c>
      <c r="F18223" t="s">
        <v>7687</v>
      </c>
      <c r="G18223">
        <v>21</v>
      </c>
      <c r="H18223" s="4" t="str">
        <f t="shared" si="568"/>
        <v>J231.D21</v>
      </c>
      <c r="I18223" s="4">
        <f t="shared" si="569"/>
        <v>0</v>
      </c>
    </row>
    <row r="18224" spans="1:9">
      <c r="A18224" t="s">
        <v>261</v>
      </c>
      <c r="B18224" t="s">
        <v>8281</v>
      </c>
      <c r="C18224" t="s">
        <v>8282</v>
      </c>
      <c r="D18224">
        <v>21</v>
      </c>
      <c r="E18224" t="s">
        <v>848</v>
      </c>
      <c r="F18224" t="s">
        <v>7688</v>
      </c>
      <c r="G18224">
        <v>21</v>
      </c>
      <c r="H18224" s="4" t="str">
        <f t="shared" si="568"/>
        <v>J231.A21</v>
      </c>
      <c r="I18224" s="4" t="str">
        <f t="shared" si="569"/>
        <v>DPS_DGS9</v>
      </c>
    </row>
    <row r="18225" spans="1:9">
      <c r="A18225" t="s">
        <v>261</v>
      </c>
      <c r="B18225" t="s">
        <v>8281</v>
      </c>
      <c r="C18225" t="s">
        <v>8282</v>
      </c>
      <c r="D18225">
        <v>21</v>
      </c>
      <c r="E18225" t="s">
        <v>8006</v>
      </c>
      <c r="F18225" t="s">
        <v>7685</v>
      </c>
      <c r="G18225">
        <v>21</v>
      </c>
      <c r="H18225" s="4" t="str">
        <f t="shared" si="568"/>
        <v>J231.B21</v>
      </c>
      <c r="I18225" s="4" t="str">
        <f t="shared" si="569"/>
        <v>DPS_MOUT9</v>
      </c>
    </row>
    <row r="18226" spans="1:9">
      <c r="A18226" t="s">
        <v>261</v>
      </c>
      <c r="B18226" t="s">
        <v>8281</v>
      </c>
      <c r="C18226" t="s">
        <v>8282</v>
      </c>
      <c r="D18226">
        <v>21</v>
      </c>
      <c r="E18226" t="s">
        <v>8007</v>
      </c>
      <c r="F18226" t="s">
        <v>7686</v>
      </c>
      <c r="G18226">
        <v>21</v>
      </c>
      <c r="H18226" s="4" t="str">
        <f t="shared" si="568"/>
        <v>J231.C21</v>
      </c>
      <c r="I18226" s="4" t="str">
        <f t="shared" si="569"/>
        <v>DPS_MRTN9</v>
      </c>
    </row>
    <row r="18227" spans="1:9">
      <c r="A18227" t="s">
        <v>261</v>
      </c>
      <c r="B18227" t="s">
        <v>8281</v>
      </c>
      <c r="C18227" t="s">
        <v>8282</v>
      </c>
      <c r="D18227">
        <v>22</v>
      </c>
      <c r="E18227" t="s">
        <v>841</v>
      </c>
      <c r="F18227" t="s">
        <v>7691</v>
      </c>
      <c r="G18227">
        <v>22</v>
      </c>
      <c r="H18227" s="4" t="str">
        <f t="shared" si="568"/>
        <v>J231.C22</v>
      </c>
      <c r="I18227" s="4" t="str">
        <f t="shared" si="569"/>
        <v>DPS_FORCE8</v>
      </c>
    </row>
    <row r="18228" spans="1:9">
      <c r="A18228" t="s">
        <v>261</v>
      </c>
      <c r="B18228" t="s">
        <v>8281</v>
      </c>
      <c r="C18228" t="s">
        <v>8282</v>
      </c>
      <c r="D18228">
        <v>22</v>
      </c>
      <c r="F18228" t="s">
        <v>7690</v>
      </c>
      <c r="G18228">
        <v>22</v>
      </c>
      <c r="H18228" s="4" t="str">
        <f t="shared" si="568"/>
        <v>J231.D22</v>
      </c>
      <c r="I18228" s="4">
        <f t="shared" si="569"/>
        <v>0</v>
      </c>
    </row>
    <row r="18229" spans="1:9">
      <c r="A18229" t="s">
        <v>261</v>
      </c>
      <c r="B18229" t="s">
        <v>8281</v>
      </c>
      <c r="C18229" t="s">
        <v>8282</v>
      </c>
      <c r="D18229">
        <v>22</v>
      </c>
      <c r="E18229" t="s">
        <v>841</v>
      </c>
      <c r="F18229" t="s">
        <v>7692</v>
      </c>
      <c r="G18229">
        <v>22</v>
      </c>
      <c r="H18229" s="4" t="str">
        <f t="shared" si="568"/>
        <v>J231.B22</v>
      </c>
      <c r="I18229" s="4" t="str">
        <f t="shared" si="569"/>
        <v>DPS_FORCE8</v>
      </c>
    </row>
    <row r="18230" spans="1:9">
      <c r="A18230" t="s">
        <v>261</v>
      </c>
      <c r="B18230" t="s">
        <v>8281</v>
      </c>
      <c r="C18230" t="s">
        <v>8282</v>
      </c>
      <c r="D18230">
        <v>22</v>
      </c>
      <c r="E18230" t="s">
        <v>853</v>
      </c>
      <c r="F18230" t="s">
        <v>7689</v>
      </c>
      <c r="G18230">
        <v>22</v>
      </c>
      <c r="H18230" s="4" t="str">
        <f t="shared" si="568"/>
        <v>J231.A22</v>
      </c>
      <c r="I18230" s="4" t="str">
        <f t="shared" si="569"/>
        <v>DPS_SENSE8</v>
      </c>
    </row>
    <row r="18231" spans="1:9">
      <c r="A18231" t="s">
        <v>261</v>
      </c>
      <c r="B18231" t="s">
        <v>8281</v>
      </c>
      <c r="C18231" t="s">
        <v>8282</v>
      </c>
      <c r="D18231">
        <v>23</v>
      </c>
      <c r="E18231" t="s">
        <v>8008</v>
      </c>
      <c r="F18231" t="s">
        <v>7695</v>
      </c>
      <c r="G18231">
        <v>23</v>
      </c>
      <c r="H18231" s="4" t="str">
        <f t="shared" si="568"/>
        <v>J231.A23</v>
      </c>
      <c r="I18231" s="4" t="str">
        <f t="shared" si="569"/>
        <v>DPS_GUARD8</v>
      </c>
    </row>
    <row r="18232" spans="1:9">
      <c r="A18232" t="s">
        <v>261</v>
      </c>
      <c r="B18232" t="s">
        <v>8281</v>
      </c>
      <c r="C18232" t="s">
        <v>8282</v>
      </c>
      <c r="D18232">
        <v>23</v>
      </c>
      <c r="E18232" t="s">
        <v>169</v>
      </c>
      <c r="F18232" t="s">
        <v>7696</v>
      </c>
      <c r="G18232">
        <v>23</v>
      </c>
      <c r="H18232" s="4" t="str">
        <f t="shared" si="568"/>
        <v>J231.B23</v>
      </c>
      <c r="I18232" s="4" t="str">
        <f t="shared" si="569"/>
        <v>DGND</v>
      </c>
    </row>
    <row r="18233" spans="1:9">
      <c r="A18233" t="s">
        <v>261</v>
      </c>
      <c r="B18233" t="s">
        <v>8281</v>
      </c>
      <c r="C18233" t="s">
        <v>8282</v>
      </c>
      <c r="D18233">
        <v>23</v>
      </c>
      <c r="E18233" t="s">
        <v>169</v>
      </c>
      <c r="F18233" t="s">
        <v>7693</v>
      </c>
      <c r="G18233">
        <v>23</v>
      </c>
      <c r="H18233" s="4" t="str">
        <f t="shared" si="568"/>
        <v>J231.C23</v>
      </c>
      <c r="I18233" s="4" t="str">
        <f t="shared" si="569"/>
        <v>DGND</v>
      </c>
    </row>
    <row r="18234" spans="1:9">
      <c r="A18234" t="s">
        <v>261</v>
      </c>
      <c r="B18234" t="s">
        <v>8281</v>
      </c>
      <c r="C18234" t="s">
        <v>8282</v>
      </c>
      <c r="D18234">
        <v>23</v>
      </c>
      <c r="F18234" t="s">
        <v>7694</v>
      </c>
      <c r="G18234">
        <v>23</v>
      </c>
      <c r="H18234" s="4" t="str">
        <f t="shared" si="568"/>
        <v>J231.D23</v>
      </c>
      <c r="I18234" s="4">
        <f t="shared" si="569"/>
        <v>0</v>
      </c>
    </row>
    <row r="18235" spans="1:9">
      <c r="A18235" t="s">
        <v>261</v>
      </c>
      <c r="B18235" t="s">
        <v>8281</v>
      </c>
      <c r="C18235" t="s">
        <v>8282</v>
      </c>
      <c r="D18235">
        <v>24</v>
      </c>
      <c r="E18235" t="s">
        <v>854</v>
      </c>
      <c r="F18235" t="s">
        <v>7699</v>
      </c>
      <c r="G18235">
        <v>24</v>
      </c>
      <c r="H18235" s="4" t="str">
        <f t="shared" si="568"/>
        <v>J231.A24</v>
      </c>
      <c r="I18235" s="4" t="str">
        <f t="shared" si="569"/>
        <v>DPS_DGS8</v>
      </c>
    </row>
    <row r="18236" spans="1:9">
      <c r="A18236" t="s">
        <v>261</v>
      </c>
      <c r="B18236" t="s">
        <v>8281</v>
      </c>
      <c r="C18236" t="s">
        <v>8282</v>
      </c>
      <c r="D18236">
        <v>24</v>
      </c>
      <c r="E18236" t="s">
        <v>8010</v>
      </c>
      <c r="F18236" t="s">
        <v>7697</v>
      </c>
      <c r="G18236">
        <v>24</v>
      </c>
      <c r="H18236" s="4" t="str">
        <f t="shared" si="568"/>
        <v>J231.C24</v>
      </c>
      <c r="I18236" s="4" t="str">
        <f t="shared" si="569"/>
        <v>DPS_MRTN8</v>
      </c>
    </row>
    <row r="18237" spans="1:9">
      <c r="A18237" t="s">
        <v>261</v>
      </c>
      <c r="B18237" t="s">
        <v>8281</v>
      </c>
      <c r="C18237" t="s">
        <v>8282</v>
      </c>
      <c r="D18237">
        <v>24</v>
      </c>
      <c r="E18237" t="s">
        <v>8009</v>
      </c>
      <c r="F18237" t="s">
        <v>7700</v>
      </c>
      <c r="G18237">
        <v>24</v>
      </c>
      <c r="H18237" s="4" t="str">
        <f t="shared" si="568"/>
        <v>J231.B24</v>
      </c>
      <c r="I18237" s="4" t="str">
        <f t="shared" si="569"/>
        <v>DPS_MOUT8</v>
      </c>
    </row>
    <row r="18238" spans="1:9">
      <c r="A18238" t="s">
        <v>261</v>
      </c>
      <c r="B18238" t="s">
        <v>8281</v>
      </c>
      <c r="C18238" t="s">
        <v>8282</v>
      </c>
      <c r="D18238">
        <v>24</v>
      </c>
      <c r="F18238" t="s">
        <v>7698</v>
      </c>
      <c r="G18238">
        <v>24</v>
      </c>
      <c r="H18238" s="4" t="str">
        <f t="shared" si="568"/>
        <v>J231.D24</v>
      </c>
      <c r="I18238" s="4">
        <f t="shared" si="569"/>
        <v>0</v>
      </c>
    </row>
    <row r="18239" spans="1:9">
      <c r="A18239" t="s">
        <v>261</v>
      </c>
      <c r="B18239" t="s">
        <v>8283</v>
      </c>
      <c r="C18239" t="s">
        <v>8284</v>
      </c>
      <c r="D18239">
        <v>1</v>
      </c>
      <c r="E18239" t="s">
        <v>8011</v>
      </c>
      <c r="F18239" t="s">
        <v>195</v>
      </c>
      <c r="G18239">
        <v>1</v>
      </c>
      <c r="H18239" s="4" t="str">
        <f t="shared" si="568"/>
        <v>J241.A1</v>
      </c>
      <c r="I18239" s="4" t="str">
        <f t="shared" si="569"/>
        <v>DPS_SENSE31</v>
      </c>
    </row>
    <row r="18240" spans="1:9">
      <c r="A18240" t="s">
        <v>261</v>
      </c>
      <c r="B18240" t="s">
        <v>8283</v>
      </c>
      <c r="C18240" t="s">
        <v>8284</v>
      </c>
      <c r="D18240">
        <v>1</v>
      </c>
      <c r="E18240" t="s">
        <v>701</v>
      </c>
      <c r="F18240" t="s">
        <v>213</v>
      </c>
      <c r="G18240">
        <v>1</v>
      </c>
      <c r="H18240" s="4" t="str">
        <f t="shared" si="568"/>
        <v>J241.B1</v>
      </c>
      <c r="I18240" s="4" t="str">
        <f t="shared" si="569"/>
        <v>DPS_FORCE31</v>
      </c>
    </row>
    <row r="18241" spans="1:9">
      <c r="A18241" t="s">
        <v>261</v>
      </c>
      <c r="B18241" t="s">
        <v>8283</v>
      </c>
      <c r="C18241" t="s">
        <v>8284</v>
      </c>
      <c r="D18241">
        <v>1</v>
      </c>
      <c r="E18241" t="s">
        <v>701</v>
      </c>
      <c r="F18241" t="s">
        <v>246</v>
      </c>
      <c r="G18241">
        <v>1</v>
      </c>
      <c r="H18241" s="4" t="str">
        <f t="shared" si="568"/>
        <v>J241.C1</v>
      </c>
      <c r="I18241" s="4" t="str">
        <f t="shared" si="569"/>
        <v>DPS_FORCE31</v>
      </c>
    </row>
    <row r="18242" spans="1:9">
      <c r="A18242" t="s">
        <v>261</v>
      </c>
      <c r="B18242" t="s">
        <v>8283</v>
      </c>
      <c r="C18242" t="s">
        <v>8284</v>
      </c>
      <c r="D18242">
        <v>1</v>
      </c>
      <c r="F18242" t="s">
        <v>402</v>
      </c>
      <c r="G18242">
        <v>1</v>
      </c>
      <c r="H18242" s="4" t="str">
        <f t="shared" ref="H18242:H18305" si="570">CONCATENATE(C18242,".",F18242)</f>
        <v>J241.D1</v>
      </c>
      <c r="I18242" s="4">
        <f t="shared" ref="I18242:I18305" si="571">E18242</f>
        <v>0</v>
      </c>
    </row>
    <row r="18243" spans="1:9">
      <c r="A18243" t="s">
        <v>261</v>
      </c>
      <c r="B18243" t="s">
        <v>8283</v>
      </c>
      <c r="C18243" t="s">
        <v>8284</v>
      </c>
      <c r="D18243">
        <v>2</v>
      </c>
      <c r="E18243" t="s">
        <v>169</v>
      </c>
      <c r="F18243" t="s">
        <v>214</v>
      </c>
      <c r="G18243">
        <v>2</v>
      </c>
      <c r="H18243" s="4" t="str">
        <f t="shared" si="570"/>
        <v>J241.B2</v>
      </c>
      <c r="I18243" s="4" t="str">
        <f t="shared" si="571"/>
        <v>DGND</v>
      </c>
    </row>
    <row r="18244" spans="1:9">
      <c r="A18244" t="s">
        <v>261</v>
      </c>
      <c r="B18244" t="s">
        <v>8283</v>
      </c>
      <c r="C18244" t="s">
        <v>8284</v>
      </c>
      <c r="D18244">
        <v>2</v>
      </c>
      <c r="E18244" t="s">
        <v>8012</v>
      </c>
      <c r="F18244" t="s">
        <v>196</v>
      </c>
      <c r="G18244">
        <v>2</v>
      </c>
      <c r="H18244" s="4" t="str">
        <f t="shared" si="570"/>
        <v>J241.A2</v>
      </c>
      <c r="I18244" s="4" t="str">
        <f t="shared" si="571"/>
        <v>DPS_GUARD31</v>
      </c>
    </row>
    <row r="18245" spans="1:9">
      <c r="A18245" t="s">
        <v>261</v>
      </c>
      <c r="B18245" t="s">
        <v>8283</v>
      </c>
      <c r="C18245" t="s">
        <v>8284</v>
      </c>
      <c r="D18245">
        <v>2</v>
      </c>
      <c r="F18245" t="s">
        <v>362</v>
      </c>
      <c r="G18245">
        <v>2</v>
      </c>
      <c r="H18245" s="4" t="str">
        <f t="shared" si="570"/>
        <v>J241.D2</v>
      </c>
      <c r="I18245" s="4">
        <f t="shared" si="571"/>
        <v>0</v>
      </c>
    </row>
    <row r="18246" spans="1:9">
      <c r="A18246" t="s">
        <v>261</v>
      </c>
      <c r="B18246" t="s">
        <v>8283</v>
      </c>
      <c r="C18246" t="s">
        <v>8284</v>
      </c>
      <c r="D18246">
        <v>2</v>
      </c>
      <c r="E18246" t="s">
        <v>169</v>
      </c>
      <c r="F18246" t="s">
        <v>10</v>
      </c>
      <c r="G18246">
        <v>2</v>
      </c>
      <c r="H18246" s="4" t="str">
        <f t="shared" si="570"/>
        <v>J241.C2</v>
      </c>
      <c r="I18246" s="4" t="str">
        <f t="shared" si="571"/>
        <v>DGND</v>
      </c>
    </row>
    <row r="18247" spans="1:9">
      <c r="A18247" t="s">
        <v>261</v>
      </c>
      <c r="B18247" t="s">
        <v>8283</v>
      </c>
      <c r="C18247" t="s">
        <v>8284</v>
      </c>
      <c r="D18247">
        <v>3</v>
      </c>
      <c r="E18247" t="s">
        <v>8014</v>
      </c>
      <c r="F18247" t="s">
        <v>9</v>
      </c>
      <c r="G18247">
        <v>3</v>
      </c>
      <c r="H18247" s="4" t="str">
        <f t="shared" si="570"/>
        <v>J241.C3</v>
      </c>
      <c r="I18247" s="4" t="str">
        <f t="shared" si="571"/>
        <v>DPS_MRTN31</v>
      </c>
    </row>
    <row r="18248" spans="1:9">
      <c r="A18248" t="s">
        <v>261</v>
      </c>
      <c r="B18248" t="s">
        <v>8283</v>
      </c>
      <c r="C18248" t="s">
        <v>8284</v>
      </c>
      <c r="D18248">
        <v>3</v>
      </c>
      <c r="E18248" t="s">
        <v>8013</v>
      </c>
      <c r="F18248" t="s">
        <v>197</v>
      </c>
      <c r="G18248">
        <v>3</v>
      </c>
      <c r="H18248" s="4" t="str">
        <f t="shared" si="570"/>
        <v>J241.A3</v>
      </c>
      <c r="I18248" s="4" t="str">
        <f t="shared" si="571"/>
        <v>DPS_DGS31</v>
      </c>
    </row>
    <row r="18249" spans="1:9">
      <c r="A18249" t="s">
        <v>261</v>
      </c>
      <c r="B18249" t="s">
        <v>8283</v>
      </c>
      <c r="C18249" t="s">
        <v>8284</v>
      </c>
      <c r="D18249">
        <v>3</v>
      </c>
      <c r="F18249" t="s">
        <v>7663</v>
      </c>
      <c r="G18249">
        <v>3</v>
      </c>
      <c r="H18249" s="4" t="str">
        <f t="shared" si="570"/>
        <v>J241.D3</v>
      </c>
      <c r="I18249" s="4">
        <f t="shared" si="571"/>
        <v>0</v>
      </c>
    </row>
    <row r="18250" spans="1:9">
      <c r="A18250" t="s">
        <v>261</v>
      </c>
      <c r="B18250" t="s">
        <v>8283</v>
      </c>
      <c r="C18250" t="s">
        <v>8284</v>
      </c>
      <c r="D18250">
        <v>3</v>
      </c>
      <c r="E18250" t="s">
        <v>8015</v>
      </c>
      <c r="F18250" t="s">
        <v>215</v>
      </c>
      <c r="G18250">
        <v>3</v>
      </c>
      <c r="H18250" s="4" t="str">
        <f t="shared" si="570"/>
        <v>J241.B3</v>
      </c>
      <c r="I18250" s="4" t="str">
        <f t="shared" si="571"/>
        <v>DPS_MOUT31</v>
      </c>
    </row>
    <row r="18251" spans="1:9">
      <c r="A18251" t="s">
        <v>261</v>
      </c>
      <c r="B18251" t="s">
        <v>8283</v>
      </c>
      <c r="C18251" t="s">
        <v>8284</v>
      </c>
      <c r="D18251">
        <v>4</v>
      </c>
      <c r="E18251" t="s">
        <v>707</v>
      </c>
      <c r="F18251" t="s">
        <v>216</v>
      </c>
      <c r="G18251">
        <v>4</v>
      </c>
      <c r="H18251" s="4" t="str">
        <f t="shared" si="570"/>
        <v>J241.B4</v>
      </c>
      <c r="I18251" s="4" t="str">
        <f t="shared" si="571"/>
        <v>DPS_FORCE30</v>
      </c>
    </row>
    <row r="18252" spans="1:9">
      <c r="A18252" t="s">
        <v>261</v>
      </c>
      <c r="B18252" t="s">
        <v>8283</v>
      </c>
      <c r="C18252" t="s">
        <v>8284</v>
      </c>
      <c r="D18252">
        <v>4</v>
      </c>
      <c r="F18252" t="s">
        <v>364</v>
      </c>
      <c r="G18252">
        <v>4</v>
      </c>
      <c r="H18252" s="4" t="str">
        <f t="shared" si="570"/>
        <v>J241.D4</v>
      </c>
      <c r="I18252" s="4">
        <f t="shared" si="571"/>
        <v>0</v>
      </c>
    </row>
    <row r="18253" spans="1:9">
      <c r="A18253" t="s">
        <v>261</v>
      </c>
      <c r="B18253" t="s">
        <v>8283</v>
      </c>
      <c r="C18253" t="s">
        <v>8284</v>
      </c>
      <c r="D18253">
        <v>4</v>
      </c>
      <c r="E18253" t="s">
        <v>8016</v>
      </c>
      <c r="F18253" t="s">
        <v>11</v>
      </c>
      <c r="G18253">
        <v>4</v>
      </c>
      <c r="H18253" s="4" t="str">
        <f t="shared" si="570"/>
        <v>J241.A4</v>
      </c>
      <c r="I18253" s="4" t="str">
        <f t="shared" si="571"/>
        <v>DPS_SENSE30</v>
      </c>
    </row>
    <row r="18254" spans="1:9">
      <c r="A18254" t="s">
        <v>261</v>
      </c>
      <c r="B18254" t="s">
        <v>8283</v>
      </c>
      <c r="C18254" t="s">
        <v>8284</v>
      </c>
      <c r="D18254">
        <v>4</v>
      </c>
      <c r="E18254" t="s">
        <v>707</v>
      </c>
      <c r="F18254" t="s">
        <v>247</v>
      </c>
      <c r="G18254">
        <v>4</v>
      </c>
      <c r="H18254" s="4" t="str">
        <f t="shared" si="570"/>
        <v>J241.C4</v>
      </c>
      <c r="I18254" s="4" t="str">
        <f t="shared" si="571"/>
        <v>DPS_FORCE30</v>
      </c>
    </row>
    <row r="18255" spans="1:9">
      <c r="A18255" t="s">
        <v>261</v>
      </c>
      <c r="B18255" t="s">
        <v>8283</v>
      </c>
      <c r="C18255" t="s">
        <v>8284</v>
      </c>
      <c r="D18255">
        <v>5</v>
      </c>
      <c r="F18255" t="s">
        <v>404</v>
      </c>
      <c r="G18255">
        <v>5</v>
      </c>
      <c r="H18255" s="4" t="str">
        <f t="shared" si="570"/>
        <v>J241.D5</v>
      </c>
      <c r="I18255" s="4">
        <f t="shared" si="571"/>
        <v>0</v>
      </c>
    </row>
    <row r="18256" spans="1:9">
      <c r="A18256" t="s">
        <v>261</v>
      </c>
      <c r="B18256" t="s">
        <v>8283</v>
      </c>
      <c r="C18256" t="s">
        <v>8284</v>
      </c>
      <c r="D18256">
        <v>5</v>
      </c>
      <c r="E18256" t="s">
        <v>169</v>
      </c>
      <c r="F18256" t="s">
        <v>13</v>
      </c>
      <c r="G18256">
        <v>5</v>
      </c>
      <c r="H18256" s="4" t="str">
        <f t="shared" si="570"/>
        <v>J241.B5</v>
      </c>
      <c r="I18256" s="4" t="str">
        <f t="shared" si="571"/>
        <v>DGND</v>
      </c>
    </row>
    <row r="18257" spans="1:9">
      <c r="A18257" t="s">
        <v>261</v>
      </c>
      <c r="B18257" t="s">
        <v>8283</v>
      </c>
      <c r="C18257" t="s">
        <v>8284</v>
      </c>
      <c r="D18257">
        <v>5</v>
      </c>
      <c r="E18257" t="s">
        <v>8017</v>
      </c>
      <c r="F18257" t="s">
        <v>198</v>
      </c>
      <c r="G18257">
        <v>5</v>
      </c>
      <c r="H18257" s="4" t="str">
        <f t="shared" si="570"/>
        <v>J241.A5</v>
      </c>
      <c r="I18257" s="4" t="str">
        <f t="shared" si="571"/>
        <v>DPS_GUARD30</v>
      </c>
    </row>
    <row r="18258" spans="1:9">
      <c r="A18258" t="s">
        <v>261</v>
      </c>
      <c r="B18258" t="s">
        <v>8283</v>
      </c>
      <c r="C18258" t="s">
        <v>8284</v>
      </c>
      <c r="D18258">
        <v>5</v>
      </c>
      <c r="E18258" t="s">
        <v>169</v>
      </c>
      <c r="F18258" t="s">
        <v>12</v>
      </c>
      <c r="G18258">
        <v>5</v>
      </c>
      <c r="H18258" s="4" t="str">
        <f t="shared" si="570"/>
        <v>J241.C5</v>
      </c>
      <c r="I18258" s="4" t="str">
        <f t="shared" si="571"/>
        <v>DGND</v>
      </c>
    </row>
    <row r="18259" spans="1:9">
      <c r="A18259" t="s">
        <v>261</v>
      </c>
      <c r="B18259" t="s">
        <v>8283</v>
      </c>
      <c r="C18259" t="s">
        <v>8284</v>
      </c>
      <c r="D18259">
        <v>6</v>
      </c>
      <c r="F18259" t="s">
        <v>434</v>
      </c>
      <c r="G18259">
        <v>6</v>
      </c>
      <c r="H18259" s="4" t="str">
        <f t="shared" si="570"/>
        <v>J241.D6</v>
      </c>
      <c r="I18259" s="4">
        <f t="shared" si="571"/>
        <v>0</v>
      </c>
    </row>
    <row r="18260" spans="1:9">
      <c r="A18260" t="s">
        <v>261</v>
      </c>
      <c r="B18260" t="s">
        <v>8283</v>
      </c>
      <c r="C18260" t="s">
        <v>8284</v>
      </c>
      <c r="D18260">
        <v>6</v>
      </c>
      <c r="E18260" t="s">
        <v>8019</v>
      </c>
      <c r="F18260" t="s">
        <v>199</v>
      </c>
      <c r="G18260">
        <v>6</v>
      </c>
      <c r="H18260" s="4" t="str">
        <f t="shared" si="570"/>
        <v>J241.A6</v>
      </c>
      <c r="I18260" s="4" t="str">
        <f t="shared" si="571"/>
        <v>DPS_DGS30</v>
      </c>
    </row>
    <row r="18261" spans="1:9">
      <c r="A18261" t="s">
        <v>261</v>
      </c>
      <c r="B18261" t="s">
        <v>8283</v>
      </c>
      <c r="C18261" t="s">
        <v>8284</v>
      </c>
      <c r="D18261">
        <v>6</v>
      </c>
      <c r="E18261" t="s">
        <v>8020</v>
      </c>
      <c r="F18261" t="s">
        <v>217</v>
      </c>
      <c r="G18261">
        <v>6</v>
      </c>
      <c r="H18261" s="4" t="str">
        <f t="shared" si="570"/>
        <v>J241.B6</v>
      </c>
      <c r="I18261" s="4" t="str">
        <f t="shared" si="571"/>
        <v>DPS_MOUT30</v>
      </c>
    </row>
    <row r="18262" spans="1:9">
      <c r="A18262" t="s">
        <v>261</v>
      </c>
      <c r="B18262" t="s">
        <v>8283</v>
      </c>
      <c r="C18262" t="s">
        <v>8284</v>
      </c>
      <c r="D18262">
        <v>6</v>
      </c>
      <c r="E18262" t="s">
        <v>8018</v>
      </c>
      <c r="F18262" t="s">
        <v>248</v>
      </c>
      <c r="G18262">
        <v>6</v>
      </c>
      <c r="H18262" s="4" t="str">
        <f t="shared" si="570"/>
        <v>J241.C6</v>
      </c>
      <c r="I18262" s="4" t="str">
        <f t="shared" si="571"/>
        <v>DPS_MRTN30</v>
      </c>
    </row>
    <row r="18263" spans="1:9">
      <c r="A18263" t="s">
        <v>261</v>
      </c>
      <c r="B18263" t="s">
        <v>8283</v>
      </c>
      <c r="C18263" t="s">
        <v>8284</v>
      </c>
      <c r="D18263">
        <v>7</v>
      </c>
      <c r="E18263" t="s">
        <v>705</v>
      </c>
      <c r="F18263" t="s">
        <v>218</v>
      </c>
      <c r="G18263">
        <v>7</v>
      </c>
      <c r="H18263" s="4" t="str">
        <f t="shared" si="570"/>
        <v>J241.B7</v>
      </c>
      <c r="I18263" s="4" t="str">
        <f t="shared" si="571"/>
        <v>DPS_FORCE29</v>
      </c>
    </row>
    <row r="18264" spans="1:9">
      <c r="A18264" t="s">
        <v>261</v>
      </c>
      <c r="B18264" t="s">
        <v>8283</v>
      </c>
      <c r="C18264" t="s">
        <v>8284</v>
      </c>
      <c r="D18264">
        <v>7</v>
      </c>
      <c r="E18264" t="s">
        <v>8021</v>
      </c>
      <c r="F18264" t="s">
        <v>200</v>
      </c>
      <c r="G18264">
        <v>7</v>
      </c>
      <c r="H18264" s="4" t="str">
        <f t="shared" si="570"/>
        <v>J241.A7</v>
      </c>
      <c r="I18264" s="4" t="str">
        <f t="shared" si="571"/>
        <v>DPS_SENSE29</v>
      </c>
    </row>
    <row r="18265" spans="1:9">
      <c r="A18265" t="s">
        <v>261</v>
      </c>
      <c r="B18265" t="s">
        <v>8283</v>
      </c>
      <c r="C18265" t="s">
        <v>8284</v>
      </c>
      <c r="D18265">
        <v>7</v>
      </c>
      <c r="F18265" t="s">
        <v>435</v>
      </c>
      <c r="G18265">
        <v>7</v>
      </c>
      <c r="H18265" s="4" t="str">
        <f t="shared" si="570"/>
        <v>J241.D7</v>
      </c>
      <c r="I18265" s="4">
        <f t="shared" si="571"/>
        <v>0</v>
      </c>
    </row>
    <row r="18266" spans="1:9">
      <c r="A18266" t="s">
        <v>261</v>
      </c>
      <c r="B18266" t="s">
        <v>8283</v>
      </c>
      <c r="C18266" t="s">
        <v>8284</v>
      </c>
      <c r="D18266">
        <v>7</v>
      </c>
      <c r="E18266" t="s">
        <v>705</v>
      </c>
      <c r="F18266" t="s">
        <v>249</v>
      </c>
      <c r="G18266">
        <v>7</v>
      </c>
      <c r="H18266" s="4" t="str">
        <f t="shared" si="570"/>
        <v>J241.C7</v>
      </c>
      <c r="I18266" s="4" t="str">
        <f t="shared" si="571"/>
        <v>DPS_FORCE29</v>
      </c>
    </row>
    <row r="18267" spans="1:9">
      <c r="A18267" t="s">
        <v>261</v>
      </c>
      <c r="B18267" t="s">
        <v>8283</v>
      </c>
      <c r="C18267" t="s">
        <v>8284</v>
      </c>
      <c r="D18267">
        <v>8</v>
      </c>
      <c r="E18267" t="s">
        <v>8022</v>
      </c>
      <c r="F18267" t="s">
        <v>201</v>
      </c>
      <c r="G18267">
        <v>8</v>
      </c>
      <c r="H18267" s="4" t="str">
        <f t="shared" si="570"/>
        <v>J241.A8</v>
      </c>
      <c r="I18267" s="4" t="str">
        <f t="shared" si="571"/>
        <v>DPS_GUARD29</v>
      </c>
    </row>
    <row r="18268" spans="1:9">
      <c r="A18268" t="s">
        <v>261</v>
      </c>
      <c r="B18268" t="s">
        <v>8283</v>
      </c>
      <c r="C18268" t="s">
        <v>8284</v>
      </c>
      <c r="D18268">
        <v>8</v>
      </c>
      <c r="E18268" t="s">
        <v>169</v>
      </c>
      <c r="F18268" t="s">
        <v>250</v>
      </c>
      <c r="G18268">
        <v>8</v>
      </c>
      <c r="H18268" s="4" t="str">
        <f t="shared" si="570"/>
        <v>J241.C8</v>
      </c>
      <c r="I18268" s="4" t="str">
        <f t="shared" si="571"/>
        <v>DGND</v>
      </c>
    </row>
    <row r="18269" spans="1:9">
      <c r="A18269" t="s">
        <v>261</v>
      </c>
      <c r="B18269" t="s">
        <v>8283</v>
      </c>
      <c r="C18269" t="s">
        <v>8284</v>
      </c>
      <c r="D18269">
        <v>8</v>
      </c>
      <c r="E18269" t="s">
        <v>169</v>
      </c>
      <c r="F18269" t="s">
        <v>219</v>
      </c>
      <c r="G18269">
        <v>8</v>
      </c>
      <c r="H18269" s="4" t="str">
        <f t="shared" si="570"/>
        <v>J241.B8</v>
      </c>
      <c r="I18269" s="4" t="str">
        <f t="shared" si="571"/>
        <v>DGND</v>
      </c>
    </row>
    <row r="18270" spans="1:9">
      <c r="A18270" t="s">
        <v>261</v>
      </c>
      <c r="B18270" t="s">
        <v>8283</v>
      </c>
      <c r="C18270" t="s">
        <v>8284</v>
      </c>
      <c r="D18270">
        <v>8</v>
      </c>
      <c r="F18270" t="s">
        <v>456</v>
      </c>
      <c r="G18270">
        <v>8</v>
      </c>
      <c r="H18270" s="4" t="str">
        <f t="shared" si="570"/>
        <v>J241.D8</v>
      </c>
      <c r="I18270" s="4">
        <f t="shared" si="571"/>
        <v>0</v>
      </c>
    </row>
    <row r="18271" spans="1:9">
      <c r="A18271" t="s">
        <v>261</v>
      </c>
      <c r="B18271" t="s">
        <v>8283</v>
      </c>
      <c r="C18271" t="s">
        <v>8284</v>
      </c>
      <c r="D18271">
        <v>9</v>
      </c>
      <c r="E18271" t="s">
        <v>8023</v>
      </c>
      <c r="F18271" t="s">
        <v>220</v>
      </c>
      <c r="G18271">
        <v>9</v>
      </c>
      <c r="H18271" s="4" t="str">
        <f t="shared" si="570"/>
        <v>J241.B9</v>
      </c>
      <c r="I18271" s="4" t="str">
        <f t="shared" si="571"/>
        <v>DPS_MOUT29</v>
      </c>
    </row>
    <row r="18272" spans="1:9">
      <c r="A18272" t="s">
        <v>261</v>
      </c>
      <c r="B18272" t="s">
        <v>8283</v>
      </c>
      <c r="C18272" t="s">
        <v>8284</v>
      </c>
      <c r="D18272">
        <v>9</v>
      </c>
      <c r="E18272" t="s">
        <v>8024</v>
      </c>
      <c r="F18272" t="s">
        <v>202</v>
      </c>
      <c r="G18272">
        <v>9</v>
      </c>
      <c r="H18272" s="4" t="str">
        <f t="shared" si="570"/>
        <v>J241.A9</v>
      </c>
      <c r="I18272" s="4" t="str">
        <f t="shared" si="571"/>
        <v>DPS_DGS29</v>
      </c>
    </row>
    <row r="18273" spans="1:9">
      <c r="A18273" t="s">
        <v>261</v>
      </c>
      <c r="B18273" t="s">
        <v>8283</v>
      </c>
      <c r="C18273" t="s">
        <v>8284</v>
      </c>
      <c r="D18273">
        <v>9</v>
      </c>
      <c r="E18273" t="s">
        <v>8025</v>
      </c>
      <c r="F18273" t="s">
        <v>251</v>
      </c>
      <c r="G18273">
        <v>9</v>
      </c>
      <c r="H18273" s="4" t="str">
        <f t="shared" si="570"/>
        <v>J241.C9</v>
      </c>
      <c r="I18273" s="4" t="str">
        <f t="shared" si="571"/>
        <v>DPS_MRTN29</v>
      </c>
    </row>
    <row r="18274" spans="1:9">
      <c r="A18274" t="s">
        <v>261</v>
      </c>
      <c r="B18274" t="s">
        <v>8283</v>
      </c>
      <c r="C18274" t="s">
        <v>8284</v>
      </c>
      <c r="D18274">
        <v>9</v>
      </c>
      <c r="F18274" t="s">
        <v>405</v>
      </c>
      <c r="G18274">
        <v>9</v>
      </c>
      <c r="H18274" s="4" t="str">
        <f t="shared" si="570"/>
        <v>J241.D9</v>
      </c>
      <c r="I18274" s="4">
        <f t="shared" si="571"/>
        <v>0</v>
      </c>
    </row>
    <row r="18275" spans="1:9">
      <c r="A18275" t="s">
        <v>261</v>
      </c>
      <c r="B18275" t="s">
        <v>8283</v>
      </c>
      <c r="C18275" t="s">
        <v>8284</v>
      </c>
      <c r="D18275">
        <v>10</v>
      </c>
      <c r="E18275" t="s">
        <v>702</v>
      </c>
      <c r="F18275" t="s">
        <v>252</v>
      </c>
      <c r="G18275">
        <v>10</v>
      </c>
      <c r="H18275" s="4" t="str">
        <f t="shared" si="570"/>
        <v>J241.C10</v>
      </c>
      <c r="I18275" s="4" t="str">
        <f t="shared" si="571"/>
        <v>DPS_FORCE28</v>
      </c>
    </row>
    <row r="18276" spans="1:9">
      <c r="A18276" t="s">
        <v>261</v>
      </c>
      <c r="B18276" t="s">
        <v>8283</v>
      </c>
      <c r="C18276" t="s">
        <v>8284</v>
      </c>
      <c r="D18276">
        <v>10</v>
      </c>
      <c r="E18276" t="s">
        <v>702</v>
      </c>
      <c r="F18276" t="s">
        <v>221</v>
      </c>
      <c r="G18276">
        <v>10</v>
      </c>
      <c r="H18276" s="4" t="str">
        <f t="shared" si="570"/>
        <v>J241.B10</v>
      </c>
      <c r="I18276" s="4" t="str">
        <f t="shared" si="571"/>
        <v>DPS_FORCE28</v>
      </c>
    </row>
    <row r="18277" spans="1:9">
      <c r="A18277" t="s">
        <v>261</v>
      </c>
      <c r="B18277" t="s">
        <v>8283</v>
      </c>
      <c r="C18277" t="s">
        <v>8284</v>
      </c>
      <c r="D18277">
        <v>10</v>
      </c>
      <c r="F18277" t="s">
        <v>437</v>
      </c>
      <c r="G18277">
        <v>10</v>
      </c>
      <c r="H18277" s="4" t="str">
        <f t="shared" si="570"/>
        <v>J241.D10</v>
      </c>
      <c r="I18277" s="4">
        <f t="shared" si="571"/>
        <v>0</v>
      </c>
    </row>
    <row r="18278" spans="1:9">
      <c r="A18278" t="s">
        <v>261</v>
      </c>
      <c r="B18278" t="s">
        <v>8283</v>
      </c>
      <c r="C18278" t="s">
        <v>8284</v>
      </c>
      <c r="D18278">
        <v>10</v>
      </c>
      <c r="E18278" t="s">
        <v>8026</v>
      </c>
      <c r="F18278" t="s">
        <v>203</v>
      </c>
      <c r="G18278">
        <v>10</v>
      </c>
      <c r="H18278" s="4" t="str">
        <f t="shared" si="570"/>
        <v>J241.A10</v>
      </c>
      <c r="I18278" s="4" t="str">
        <f t="shared" si="571"/>
        <v>DPS_SENSE28</v>
      </c>
    </row>
    <row r="18279" spans="1:9">
      <c r="A18279" t="s">
        <v>261</v>
      </c>
      <c r="B18279" t="s">
        <v>8283</v>
      </c>
      <c r="C18279" t="s">
        <v>8284</v>
      </c>
      <c r="D18279">
        <v>11</v>
      </c>
      <c r="F18279" t="s">
        <v>351</v>
      </c>
      <c r="G18279">
        <v>11</v>
      </c>
      <c r="H18279" s="4" t="str">
        <f t="shared" si="570"/>
        <v>J241.D11</v>
      </c>
      <c r="I18279" s="4">
        <f t="shared" si="571"/>
        <v>0</v>
      </c>
    </row>
    <row r="18280" spans="1:9">
      <c r="A18280" t="s">
        <v>261</v>
      </c>
      <c r="B18280" t="s">
        <v>8283</v>
      </c>
      <c r="C18280" t="s">
        <v>8284</v>
      </c>
      <c r="D18280">
        <v>11</v>
      </c>
      <c r="E18280" t="s">
        <v>169</v>
      </c>
      <c r="F18280" t="s">
        <v>253</v>
      </c>
      <c r="G18280">
        <v>11</v>
      </c>
      <c r="H18280" s="4" t="str">
        <f t="shared" si="570"/>
        <v>J241.C11</v>
      </c>
      <c r="I18280" s="4" t="str">
        <f t="shared" si="571"/>
        <v>DGND</v>
      </c>
    </row>
    <row r="18281" spans="1:9">
      <c r="A18281" t="s">
        <v>261</v>
      </c>
      <c r="B18281" t="s">
        <v>8283</v>
      </c>
      <c r="C18281" t="s">
        <v>8284</v>
      </c>
      <c r="D18281">
        <v>11</v>
      </c>
      <c r="E18281" t="s">
        <v>169</v>
      </c>
      <c r="F18281" t="s">
        <v>222</v>
      </c>
      <c r="G18281">
        <v>11</v>
      </c>
      <c r="H18281" s="4" t="str">
        <f t="shared" si="570"/>
        <v>J241.B11</v>
      </c>
      <c r="I18281" s="4" t="str">
        <f t="shared" si="571"/>
        <v>DGND</v>
      </c>
    </row>
    <row r="18282" spans="1:9">
      <c r="A18282" t="s">
        <v>261</v>
      </c>
      <c r="B18282" t="s">
        <v>8283</v>
      </c>
      <c r="C18282" t="s">
        <v>8284</v>
      </c>
      <c r="D18282">
        <v>11</v>
      </c>
      <c r="E18282" t="s">
        <v>8027</v>
      </c>
      <c r="F18282" t="s">
        <v>204</v>
      </c>
      <c r="G18282">
        <v>11</v>
      </c>
      <c r="H18282" s="4" t="str">
        <f t="shared" si="570"/>
        <v>J241.A11</v>
      </c>
      <c r="I18282" s="4" t="str">
        <f t="shared" si="571"/>
        <v>DPS_GUARD28</v>
      </c>
    </row>
    <row r="18283" spans="1:9">
      <c r="A18283" t="s">
        <v>261</v>
      </c>
      <c r="B18283" t="s">
        <v>8283</v>
      </c>
      <c r="C18283" t="s">
        <v>8284</v>
      </c>
      <c r="D18283">
        <v>12</v>
      </c>
      <c r="E18283" t="s">
        <v>8028</v>
      </c>
      <c r="F18283" t="s">
        <v>205</v>
      </c>
      <c r="G18283">
        <v>12</v>
      </c>
      <c r="H18283" s="4" t="str">
        <f t="shared" si="570"/>
        <v>J241.A12</v>
      </c>
      <c r="I18283" s="4" t="str">
        <f t="shared" si="571"/>
        <v>DPS_DGS28</v>
      </c>
    </row>
    <row r="18284" spans="1:9">
      <c r="A18284" t="s">
        <v>261</v>
      </c>
      <c r="B18284" t="s">
        <v>8283</v>
      </c>
      <c r="C18284" t="s">
        <v>8284</v>
      </c>
      <c r="D18284">
        <v>12</v>
      </c>
      <c r="E18284" t="s">
        <v>8029</v>
      </c>
      <c r="F18284" t="s">
        <v>254</v>
      </c>
      <c r="G18284">
        <v>12</v>
      </c>
      <c r="H18284" s="4" t="str">
        <f t="shared" si="570"/>
        <v>J241.C12</v>
      </c>
      <c r="I18284" s="4" t="str">
        <f t="shared" si="571"/>
        <v>DPS_MRTN28</v>
      </c>
    </row>
    <row r="18285" spans="1:9">
      <c r="A18285" t="s">
        <v>261</v>
      </c>
      <c r="B18285" t="s">
        <v>8283</v>
      </c>
      <c r="C18285" t="s">
        <v>8284</v>
      </c>
      <c r="D18285">
        <v>12</v>
      </c>
      <c r="F18285" t="s">
        <v>325</v>
      </c>
      <c r="G18285">
        <v>12</v>
      </c>
      <c r="H18285" s="4" t="str">
        <f t="shared" si="570"/>
        <v>J241.D12</v>
      </c>
      <c r="I18285" s="4">
        <f t="shared" si="571"/>
        <v>0</v>
      </c>
    </row>
    <row r="18286" spans="1:9">
      <c r="A18286" t="s">
        <v>261</v>
      </c>
      <c r="B18286" t="s">
        <v>8283</v>
      </c>
      <c r="C18286" t="s">
        <v>8284</v>
      </c>
      <c r="D18286">
        <v>12</v>
      </c>
      <c r="E18286" t="s">
        <v>8030</v>
      </c>
      <c r="F18286" t="s">
        <v>223</v>
      </c>
      <c r="G18286">
        <v>12</v>
      </c>
      <c r="H18286" s="4" t="str">
        <f t="shared" si="570"/>
        <v>J241.B12</v>
      </c>
      <c r="I18286" s="4" t="str">
        <f t="shared" si="571"/>
        <v>DPS_MOUT28</v>
      </c>
    </row>
    <row r="18287" spans="1:9">
      <c r="A18287" t="s">
        <v>261</v>
      </c>
      <c r="B18287" t="s">
        <v>8283</v>
      </c>
      <c r="C18287" t="s">
        <v>8284</v>
      </c>
      <c r="D18287">
        <v>13</v>
      </c>
      <c r="F18287" t="s">
        <v>313</v>
      </c>
      <c r="G18287">
        <v>13</v>
      </c>
      <c r="H18287" s="4" t="str">
        <f t="shared" si="570"/>
        <v>J241.D13</v>
      </c>
      <c r="I18287" s="4">
        <f t="shared" si="571"/>
        <v>0</v>
      </c>
    </row>
    <row r="18288" spans="1:9">
      <c r="A18288" t="s">
        <v>261</v>
      </c>
      <c r="B18288" t="s">
        <v>8283</v>
      </c>
      <c r="C18288" t="s">
        <v>8284</v>
      </c>
      <c r="D18288">
        <v>13</v>
      </c>
      <c r="E18288" t="s">
        <v>8031</v>
      </c>
      <c r="F18288" t="s">
        <v>206</v>
      </c>
      <c r="G18288">
        <v>13</v>
      </c>
      <c r="H18288" s="4" t="str">
        <f t="shared" si="570"/>
        <v>J241.A13</v>
      </c>
      <c r="I18288" s="4" t="str">
        <f t="shared" si="571"/>
        <v>DPS_SENSE27</v>
      </c>
    </row>
    <row r="18289" spans="1:9">
      <c r="A18289" t="s">
        <v>261</v>
      </c>
      <c r="B18289" t="s">
        <v>8283</v>
      </c>
      <c r="C18289" t="s">
        <v>8284</v>
      </c>
      <c r="D18289">
        <v>13</v>
      </c>
      <c r="E18289" t="s">
        <v>704</v>
      </c>
      <c r="F18289" t="s">
        <v>255</v>
      </c>
      <c r="G18289">
        <v>13</v>
      </c>
      <c r="H18289" s="4" t="str">
        <f t="shared" si="570"/>
        <v>J241.C13</v>
      </c>
      <c r="I18289" s="4" t="str">
        <f t="shared" si="571"/>
        <v>DPS_FORCE27</v>
      </c>
    </row>
    <row r="18290" spans="1:9">
      <c r="A18290" t="s">
        <v>261</v>
      </c>
      <c r="B18290" t="s">
        <v>8283</v>
      </c>
      <c r="C18290" t="s">
        <v>8284</v>
      </c>
      <c r="D18290">
        <v>13</v>
      </c>
      <c r="E18290" t="s">
        <v>704</v>
      </c>
      <c r="F18290" t="s">
        <v>224</v>
      </c>
      <c r="G18290">
        <v>13</v>
      </c>
      <c r="H18290" s="4" t="str">
        <f t="shared" si="570"/>
        <v>J241.B13</v>
      </c>
      <c r="I18290" s="4" t="str">
        <f t="shared" si="571"/>
        <v>DPS_FORCE27</v>
      </c>
    </row>
    <row r="18291" spans="1:9">
      <c r="A18291" t="s">
        <v>261</v>
      </c>
      <c r="B18291" t="s">
        <v>8283</v>
      </c>
      <c r="C18291" t="s">
        <v>8284</v>
      </c>
      <c r="D18291">
        <v>14</v>
      </c>
      <c r="F18291" t="s">
        <v>457</v>
      </c>
      <c r="G18291">
        <v>14</v>
      </c>
      <c r="H18291" s="4" t="str">
        <f t="shared" si="570"/>
        <v>J241.D14</v>
      </c>
      <c r="I18291" s="4">
        <f t="shared" si="571"/>
        <v>0</v>
      </c>
    </row>
    <row r="18292" spans="1:9">
      <c r="A18292" t="s">
        <v>261</v>
      </c>
      <c r="B18292" t="s">
        <v>8283</v>
      </c>
      <c r="C18292" t="s">
        <v>8284</v>
      </c>
      <c r="D18292">
        <v>14</v>
      </c>
      <c r="E18292" t="s">
        <v>169</v>
      </c>
      <c r="F18292" t="s">
        <v>7674</v>
      </c>
      <c r="G18292">
        <v>14</v>
      </c>
      <c r="H18292" s="4" t="str">
        <f t="shared" si="570"/>
        <v>J241.C14</v>
      </c>
      <c r="I18292" s="4" t="str">
        <f t="shared" si="571"/>
        <v>DGND</v>
      </c>
    </row>
    <row r="18293" spans="1:9">
      <c r="A18293" t="s">
        <v>261</v>
      </c>
      <c r="B18293" t="s">
        <v>8283</v>
      </c>
      <c r="C18293" t="s">
        <v>8284</v>
      </c>
      <c r="D18293">
        <v>14</v>
      </c>
      <c r="E18293" t="s">
        <v>169</v>
      </c>
      <c r="F18293" t="s">
        <v>225</v>
      </c>
      <c r="G18293">
        <v>14</v>
      </c>
      <c r="H18293" s="4" t="str">
        <f t="shared" si="570"/>
        <v>J241.B14</v>
      </c>
      <c r="I18293" s="4" t="str">
        <f t="shared" si="571"/>
        <v>DGND</v>
      </c>
    </row>
    <row r="18294" spans="1:9">
      <c r="A18294" t="s">
        <v>261</v>
      </c>
      <c r="B18294" t="s">
        <v>8283</v>
      </c>
      <c r="C18294" t="s">
        <v>8284</v>
      </c>
      <c r="D18294">
        <v>14</v>
      </c>
      <c r="E18294" t="s">
        <v>8032</v>
      </c>
      <c r="F18294" t="s">
        <v>207</v>
      </c>
      <c r="G18294">
        <v>14</v>
      </c>
      <c r="H18294" s="4" t="str">
        <f t="shared" si="570"/>
        <v>J241.A14</v>
      </c>
      <c r="I18294" s="4" t="str">
        <f t="shared" si="571"/>
        <v>DPS_GUARD27</v>
      </c>
    </row>
    <row r="18295" spans="1:9">
      <c r="A18295" t="s">
        <v>261</v>
      </c>
      <c r="B18295" t="s">
        <v>8283</v>
      </c>
      <c r="C18295" t="s">
        <v>8284</v>
      </c>
      <c r="D18295">
        <v>15</v>
      </c>
      <c r="E18295" t="s">
        <v>8033</v>
      </c>
      <c r="F18295" t="s">
        <v>208</v>
      </c>
      <c r="G18295">
        <v>15</v>
      </c>
      <c r="H18295" s="4" t="str">
        <f t="shared" si="570"/>
        <v>J241.A15</v>
      </c>
      <c r="I18295" s="4" t="str">
        <f t="shared" si="571"/>
        <v>DPS_DGS27</v>
      </c>
    </row>
    <row r="18296" spans="1:9">
      <c r="A18296" t="s">
        <v>261</v>
      </c>
      <c r="B18296" t="s">
        <v>8283</v>
      </c>
      <c r="C18296" t="s">
        <v>8284</v>
      </c>
      <c r="D18296">
        <v>15</v>
      </c>
      <c r="E18296" t="s">
        <v>8034</v>
      </c>
      <c r="F18296" t="s">
        <v>226</v>
      </c>
      <c r="G18296">
        <v>15</v>
      </c>
      <c r="H18296" s="4" t="str">
        <f t="shared" si="570"/>
        <v>J241.B15</v>
      </c>
      <c r="I18296" s="4" t="str">
        <f t="shared" si="571"/>
        <v>DPS_MOUT27</v>
      </c>
    </row>
    <row r="18297" spans="1:9">
      <c r="A18297" t="s">
        <v>261</v>
      </c>
      <c r="B18297" t="s">
        <v>8283</v>
      </c>
      <c r="C18297" t="s">
        <v>8284</v>
      </c>
      <c r="D18297">
        <v>15</v>
      </c>
      <c r="F18297" t="s">
        <v>907</v>
      </c>
      <c r="G18297">
        <v>15</v>
      </c>
      <c r="H18297" s="4" t="str">
        <f t="shared" si="570"/>
        <v>J241.D15</v>
      </c>
      <c r="I18297" s="4">
        <f t="shared" si="571"/>
        <v>0</v>
      </c>
    </row>
    <row r="18298" spans="1:9">
      <c r="A18298" t="s">
        <v>261</v>
      </c>
      <c r="B18298" t="s">
        <v>8283</v>
      </c>
      <c r="C18298" t="s">
        <v>8284</v>
      </c>
      <c r="D18298">
        <v>15</v>
      </c>
      <c r="E18298" t="s">
        <v>8035</v>
      </c>
      <c r="F18298" t="s">
        <v>256</v>
      </c>
      <c r="G18298">
        <v>15</v>
      </c>
      <c r="H18298" s="4" t="str">
        <f t="shared" si="570"/>
        <v>J241.C15</v>
      </c>
      <c r="I18298" s="4" t="str">
        <f t="shared" si="571"/>
        <v>DPS_MRTN27</v>
      </c>
    </row>
    <row r="18299" spans="1:9">
      <c r="A18299" t="s">
        <v>261</v>
      </c>
      <c r="B18299" t="s">
        <v>8283</v>
      </c>
      <c r="C18299" t="s">
        <v>8284</v>
      </c>
      <c r="D18299">
        <v>16</v>
      </c>
      <c r="E18299" t="s">
        <v>700</v>
      </c>
      <c r="F18299" t="s">
        <v>227</v>
      </c>
      <c r="G18299">
        <v>16</v>
      </c>
      <c r="H18299" s="4" t="str">
        <f t="shared" si="570"/>
        <v>J241.B16</v>
      </c>
      <c r="I18299" s="4" t="str">
        <f t="shared" si="571"/>
        <v>DPS_FORCE26</v>
      </c>
    </row>
    <row r="18300" spans="1:9">
      <c r="A18300" t="s">
        <v>261</v>
      </c>
      <c r="B18300" t="s">
        <v>8283</v>
      </c>
      <c r="C18300" t="s">
        <v>8284</v>
      </c>
      <c r="D18300">
        <v>16</v>
      </c>
      <c r="F18300" t="s">
        <v>449</v>
      </c>
      <c r="G18300">
        <v>16</v>
      </c>
      <c r="H18300" s="4" t="str">
        <f t="shared" si="570"/>
        <v>J241.D16</v>
      </c>
      <c r="I18300" s="4">
        <f t="shared" si="571"/>
        <v>0</v>
      </c>
    </row>
    <row r="18301" spans="1:9">
      <c r="A18301" t="s">
        <v>261</v>
      </c>
      <c r="B18301" t="s">
        <v>8283</v>
      </c>
      <c r="C18301" t="s">
        <v>8284</v>
      </c>
      <c r="D18301">
        <v>16</v>
      </c>
      <c r="E18301" t="s">
        <v>8036</v>
      </c>
      <c r="F18301" t="s">
        <v>209</v>
      </c>
      <c r="G18301">
        <v>16</v>
      </c>
      <c r="H18301" s="4" t="str">
        <f t="shared" si="570"/>
        <v>J241.A16</v>
      </c>
      <c r="I18301" s="4" t="str">
        <f t="shared" si="571"/>
        <v>DPS_SENSE26</v>
      </c>
    </row>
    <row r="18302" spans="1:9">
      <c r="A18302" t="s">
        <v>261</v>
      </c>
      <c r="B18302" t="s">
        <v>8283</v>
      </c>
      <c r="C18302" t="s">
        <v>8284</v>
      </c>
      <c r="D18302">
        <v>16</v>
      </c>
      <c r="E18302" t="s">
        <v>700</v>
      </c>
      <c r="F18302" t="s">
        <v>257</v>
      </c>
      <c r="G18302">
        <v>16</v>
      </c>
      <c r="H18302" s="4" t="str">
        <f t="shared" si="570"/>
        <v>J241.C16</v>
      </c>
      <c r="I18302" s="4" t="str">
        <f t="shared" si="571"/>
        <v>DPS_FORCE26</v>
      </c>
    </row>
    <row r="18303" spans="1:9">
      <c r="A18303" t="s">
        <v>261</v>
      </c>
      <c r="B18303" t="s">
        <v>8283</v>
      </c>
      <c r="C18303" t="s">
        <v>8284</v>
      </c>
      <c r="D18303">
        <v>17</v>
      </c>
      <c r="E18303" t="s">
        <v>169</v>
      </c>
      <c r="F18303" t="s">
        <v>228</v>
      </c>
      <c r="G18303">
        <v>17</v>
      </c>
      <c r="H18303" s="4" t="str">
        <f t="shared" si="570"/>
        <v>J241.B17</v>
      </c>
      <c r="I18303" s="4" t="str">
        <f t="shared" si="571"/>
        <v>DGND</v>
      </c>
    </row>
    <row r="18304" spans="1:9">
      <c r="A18304" t="s">
        <v>261</v>
      </c>
      <c r="B18304" t="s">
        <v>8283</v>
      </c>
      <c r="C18304" t="s">
        <v>8284</v>
      </c>
      <c r="D18304">
        <v>17</v>
      </c>
      <c r="E18304" t="s">
        <v>8037</v>
      </c>
      <c r="F18304" t="s">
        <v>210</v>
      </c>
      <c r="G18304">
        <v>17</v>
      </c>
      <c r="H18304" s="4" t="str">
        <f t="shared" si="570"/>
        <v>J241.A17</v>
      </c>
      <c r="I18304" s="4" t="str">
        <f t="shared" si="571"/>
        <v>DPS_GUARD26</v>
      </c>
    </row>
    <row r="18305" spans="1:9">
      <c r="A18305" t="s">
        <v>261</v>
      </c>
      <c r="B18305" t="s">
        <v>8283</v>
      </c>
      <c r="C18305" t="s">
        <v>8284</v>
      </c>
      <c r="D18305">
        <v>17</v>
      </c>
      <c r="E18305" t="s">
        <v>169</v>
      </c>
      <c r="F18305" t="s">
        <v>7679</v>
      </c>
      <c r="G18305">
        <v>17</v>
      </c>
      <c r="H18305" s="4" t="str">
        <f t="shared" si="570"/>
        <v>J241.C17</v>
      </c>
      <c r="I18305" s="4" t="str">
        <f t="shared" si="571"/>
        <v>DGND</v>
      </c>
    </row>
    <row r="18306" spans="1:9">
      <c r="A18306" t="s">
        <v>261</v>
      </c>
      <c r="B18306" t="s">
        <v>8283</v>
      </c>
      <c r="C18306" t="s">
        <v>8284</v>
      </c>
      <c r="D18306">
        <v>17</v>
      </c>
      <c r="F18306" t="s">
        <v>7677</v>
      </c>
      <c r="G18306">
        <v>17</v>
      </c>
      <c r="H18306" s="4" t="str">
        <f t="shared" ref="H18306:H18369" si="572">CONCATENATE(C18306,".",F18306)</f>
        <v>J241.D17</v>
      </c>
      <c r="I18306" s="4">
        <f t="shared" ref="I18306:I18369" si="573">E18306</f>
        <v>0</v>
      </c>
    </row>
    <row r="18307" spans="1:9">
      <c r="A18307" t="s">
        <v>261</v>
      </c>
      <c r="B18307" t="s">
        <v>8283</v>
      </c>
      <c r="C18307" t="s">
        <v>8284</v>
      </c>
      <c r="D18307">
        <v>18</v>
      </c>
      <c r="E18307" t="s">
        <v>8038</v>
      </c>
      <c r="F18307" t="s">
        <v>229</v>
      </c>
      <c r="G18307">
        <v>18</v>
      </c>
      <c r="H18307" s="4" t="str">
        <f t="shared" si="572"/>
        <v>J241.B18</v>
      </c>
      <c r="I18307" s="4" t="str">
        <f t="shared" si="573"/>
        <v>DPS_MOUT26</v>
      </c>
    </row>
    <row r="18308" spans="1:9">
      <c r="A18308" t="s">
        <v>261</v>
      </c>
      <c r="B18308" t="s">
        <v>8283</v>
      </c>
      <c r="C18308" t="s">
        <v>8284</v>
      </c>
      <c r="D18308">
        <v>18</v>
      </c>
      <c r="E18308" t="s">
        <v>8040</v>
      </c>
      <c r="F18308" t="s">
        <v>258</v>
      </c>
      <c r="G18308">
        <v>18</v>
      </c>
      <c r="H18308" s="4" t="str">
        <f t="shared" si="572"/>
        <v>J241.C18</v>
      </c>
      <c r="I18308" s="4" t="str">
        <f t="shared" si="573"/>
        <v>DPS_MRTN26</v>
      </c>
    </row>
    <row r="18309" spans="1:9">
      <c r="A18309" t="s">
        <v>261</v>
      </c>
      <c r="B18309" t="s">
        <v>8283</v>
      </c>
      <c r="C18309" t="s">
        <v>8284</v>
      </c>
      <c r="D18309">
        <v>18</v>
      </c>
      <c r="E18309" t="s">
        <v>8039</v>
      </c>
      <c r="F18309" t="s">
        <v>211</v>
      </c>
      <c r="G18309">
        <v>18</v>
      </c>
      <c r="H18309" s="4" t="str">
        <f t="shared" si="572"/>
        <v>J241.A18</v>
      </c>
      <c r="I18309" s="4" t="str">
        <f t="shared" si="573"/>
        <v>DPS_DGS26</v>
      </c>
    </row>
    <row r="18310" spans="1:9">
      <c r="A18310" t="s">
        <v>261</v>
      </c>
      <c r="B18310" t="s">
        <v>8283</v>
      </c>
      <c r="C18310" t="s">
        <v>8284</v>
      </c>
      <c r="D18310">
        <v>18</v>
      </c>
      <c r="F18310" t="s">
        <v>910</v>
      </c>
      <c r="G18310">
        <v>18</v>
      </c>
      <c r="H18310" s="4" t="str">
        <f t="shared" si="572"/>
        <v>J241.D18</v>
      </c>
      <c r="I18310" s="4">
        <f t="shared" si="573"/>
        <v>0</v>
      </c>
    </row>
    <row r="18311" spans="1:9">
      <c r="A18311" t="s">
        <v>261</v>
      </c>
      <c r="B18311" t="s">
        <v>8283</v>
      </c>
      <c r="C18311" t="s">
        <v>8284</v>
      </c>
      <c r="D18311">
        <v>19</v>
      </c>
      <c r="E18311" t="s">
        <v>706</v>
      </c>
      <c r="F18311" t="s">
        <v>259</v>
      </c>
      <c r="G18311">
        <v>19</v>
      </c>
      <c r="H18311" s="4" t="str">
        <f t="shared" si="572"/>
        <v>J241.C19</v>
      </c>
      <c r="I18311" s="4" t="str">
        <f t="shared" si="573"/>
        <v>DPS_FORCE25</v>
      </c>
    </row>
    <row r="18312" spans="1:9">
      <c r="A18312" t="s">
        <v>261</v>
      </c>
      <c r="B18312" t="s">
        <v>8283</v>
      </c>
      <c r="C18312" t="s">
        <v>8284</v>
      </c>
      <c r="D18312">
        <v>19</v>
      </c>
      <c r="E18312" t="s">
        <v>8041</v>
      </c>
      <c r="F18312" t="s">
        <v>212</v>
      </c>
      <c r="G18312">
        <v>19</v>
      </c>
      <c r="H18312" s="4" t="str">
        <f t="shared" si="572"/>
        <v>J241.A19</v>
      </c>
      <c r="I18312" s="4" t="str">
        <f t="shared" si="573"/>
        <v>DPS_SENSE25</v>
      </c>
    </row>
    <row r="18313" spans="1:9">
      <c r="A18313" t="s">
        <v>261</v>
      </c>
      <c r="B18313" t="s">
        <v>8283</v>
      </c>
      <c r="C18313" t="s">
        <v>8284</v>
      </c>
      <c r="D18313">
        <v>19</v>
      </c>
      <c r="F18313" t="s">
        <v>912</v>
      </c>
      <c r="G18313">
        <v>19</v>
      </c>
      <c r="H18313" s="4" t="str">
        <f t="shared" si="572"/>
        <v>J241.D19</v>
      </c>
      <c r="I18313" s="4">
        <f t="shared" si="573"/>
        <v>0</v>
      </c>
    </row>
    <row r="18314" spans="1:9">
      <c r="A18314" t="s">
        <v>261</v>
      </c>
      <c r="B18314" t="s">
        <v>8283</v>
      </c>
      <c r="C18314" t="s">
        <v>8284</v>
      </c>
      <c r="D18314">
        <v>19</v>
      </c>
      <c r="E18314" t="s">
        <v>706</v>
      </c>
      <c r="F18314" t="s">
        <v>230</v>
      </c>
      <c r="G18314">
        <v>19</v>
      </c>
      <c r="H18314" s="4" t="str">
        <f t="shared" si="572"/>
        <v>J241.B19</v>
      </c>
      <c r="I18314" s="4" t="str">
        <f t="shared" si="573"/>
        <v>DPS_FORCE25</v>
      </c>
    </row>
    <row r="18315" spans="1:9">
      <c r="A18315" t="s">
        <v>261</v>
      </c>
      <c r="B18315" t="s">
        <v>8283</v>
      </c>
      <c r="C18315" t="s">
        <v>8284</v>
      </c>
      <c r="D18315">
        <v>20</v>
      </c>
      <c r="E18315" t="s">
        <v>8042</v>
      </c>
      <c r="F18315" t="s">
        <v>7682</v>
      </c>
      <c r="G18315">
        <v>20</v>
      </c>
      <c r="H18315" s="4" t="str">
        <f t="shared" si="572"/>
        <v>J241.A20</v>
      </c>
      <c r="I18315" s="4" t="str">
        <f t="shared" si="573"/>
        <v>DPS_GUARD25</v>
      </c>
    </row>
    <row r="18316" spans="1:9">
      <c r="A18316" t="s">
        <v>261</v>
      </c>
      <c r="B18316" t="s">
        <v>8283</v>
      </c>
      <c r="C18316" t="s">
        <v>8284</v>
      </c>
      <c r="D18316">
        <v>20</v>
      </c>
      <c r="F18316" t="s">
        <v>7684</v>
      </c>
      <c r="G18316">
        <v>20</v>
      </c>
      <c r="H18316" s="4" t="str">
        <f t="shared" si="572"/>
        <v>J241.D20</v>
      </c>
      <c r="I18316" s="4">
        <f t="shared" si="573"/>
        <v>0</v>
      </c>
    </row>
    <row r="18317" spans="1:9">
      <c r="A18317" t="s">
        <v>261</v>
      </c>
      <c r="B18317" t="s">
        <v>8283</v>
      </c>
      <c r="C18317" t="s">
        <v>8284</v>
      </c>
      <c r="D18317">
        <v>20</v>
      </c>
      <c r="E18317" t="s">
        <v>169</v>
      </c>
      <c r="F18317" t="s">
        <v>260</v>
      </c>
      <c r="G18317">
        <v>20</v>
      </c>
      <c r="H18317" s="4" t="str">
        <f t="shared" si="572"/>
        <v>J241.C20</v>
      </c>
      <c r="I18317" s="4" t="str">
        <f t="shared" si="573"/>
        <v>DGND</v>
      </c>
    </row>
    <row r="18318" spans="1:9">
      <c r="A18318" t="s">
        <v>261</v>
      </c>
      <c r="B18318" t="s">
        <v>8283</v>
      </c>
      <c r="C18318" t="s">
        <v>8284</v>
      </c>
      <c r="D18318">
        <v>20</v>
      </c>
      <c r="E18318" t="s">
        <v>169</v>
      </c>
      <c r="F18318" t="s">
        <v>7683</v>
      </c>
      <c r="G18318">
        <v>20</v>
      </c>
      <c r="H18318" s="4" t="str">
        <f t="shared" si="572"/>
        <v>J241.B20</v>
      </c>
      <c r="I18318" s="4" t="str">
        <f t="shared" si="573"/>
        <v>DGND</v>
      </c>
    </row>
    <row r="18319" spans="1:9">
      <c r="A18319" t="s">
        <v>261</v>
      </c>
      <c r="B18319" t="s">
        <v>8283</v>
      </c>
      <c r="C18319" t="s">
        <v>8284</v>
      </c>
      <c r="D18319">
        <v>21</v>
      </c>
      <c r="E18319" t="s">
        <v>8043</v>
      </c>
      <c r="F18319" t="s">
        <v>7685</v>
      </c>
      <c r="G18319">
        <v>21</v>
      </c>
      <c r="H18319" s="4" t="str">
        <f t="shared" si="572"/>
        <v>J241.B21</v>
      </c>
      <c r="I18319" s="4" t="str">
        <f t="shared" si="573"/>
        <v>DPS_MOUT25</v>
      </c>
    </row>
    <row r="18320" spans="1:9">
      <c r="A18320" t="s">
        <v>261</v>
      </c>
      <c r="B18320" t="s">
        <v>8283</v>
      </c>
      <c r="C18320" t="s">
        <v>8284</v>
      </c>
      <c r="D18320">
        <v>21</v>
      </c>
      <c r="E18320" t="s">
        <v>8045</v>
      </c>
      <c r="F18320" t="s">
        <v>7686</v>
      </c>
      <c r="G18320">
        <v>21</v>
      </c>
      <c r="H18320" s="4" t="str">
        <f t="shared" si="572"/>
        <v>J241.C21</v>
      </c>
      <c r="I18320" s="4" t="str">
        <f t="shared" si="573"/>
        <v>DPS_MRTN25</v>
      </c>
    </row>
    <row r="18321" spans="1:9">
      <c r="A18321" t="s">
        <v>261</v>
      </c>
      <c r="B18321" t="s">
        <v>8283</v>
      </c>
      <c r="C18321" t="s">
        <v>8284</v>
      </c>
      <c r="D18321">
        <v>21</v>
      </c>
      <c r="E18321" t="s">
        <v>8044</v>
      </c>
      <c r="F18321" t="s">
        <v>7688</v>
      </c>
      <c r="G18321">
        <v>21</v>
      </c>
      <c r="H18321" s="4" t="str">
        <f t="shared" si="572"/>
        <v>J241.A21</v>
      </c>
      <c r="I18321" s="4" t="str">
        <f t="shared" si="573"/>
        <v>DPS_DGS25</v>
      </c>
    </row>
    <row r="18322" spans="1:9">
      <c r="A18322" t="s">
        <v>261</v>
      </c>
      <c r="B18322" t="s">
        <v>8283</v>
      </c>
      <c r="C18322" t="s">
        <v>8284</v>
      </c>
      <c r="D18322">
        <v>21</v>
      </c>
      <c r="F18322" t="s">
        <v>7687</v>
      </c>
      <c r="G18322">
        <v>21</v>
      </c>
      <c r="H18322" s="4" t="str">
        <f t="shared" si="572"/>
        <v>J241.D21</v>
      </c>
      <c r="I18322" s="4">
        <f t="shared" si="573"/>
        <v>0</v>
      </c>
    </row>
    <row r="18323" spans="1:9">
      <c r="A18323" t="s">
        <v>261</v>
      </c>
      <c r="B18323" t="s">
        <v>8283</v>
      </c>
      <c r="C18323" t="s">
        <v>8284</v>
      </c>
      <c r="D18323">
        <v>22</v>
      </c>
      <c r="E18323" t="s">
        <v>703</v>
      </c>
      <c r="F18323" t="s">
        <v>7692</v>
      </c>
      <c r="G18323">
        <v>22</v>
      </c>
      <c r="H18323" s="4" t="str">
        <f t="shared" si="572"/>
        <v>J241.B22</v>
      </c>
      <c r="I18323" s="4" t="str">
        <f t="shared" si="573"/>
        <v>DPS_FORCE24</v>
      </c>
    </row>
    <row r="18324" spans="1:9">
      <c r="A18324" t="s">
        <v>261</v>
      </c>
      <c r="B18324" t="s">
        <v>8283</v>
      </c>
      <c r="C18324" t="s">
        <v>8284</v>
      </c>
      <c r="D18324">
        <v>22</v>
      </c>
      <c r="E18324" t="s">
        <v>703</v>
      </c>
      <c r="F18324" t="s">
        <v>7691</v>
      </c>
      <c r="G18324">
        <v>22</v>
      </c>
      <c r="H18324" s="4" t="str">
        <f t="shared" si="572"/>
        <v>J241.C22</v>
      </c>
      <c r="I18324" s="4" t="str">
        <f t="shared" si="573"/>
        <v>DPS_FORCE24</v>
      </c>
    </row>
    <row r="18325" spans="1:9">
      <c r="A18325" t="s">
        <v>261</v>
      </c>
      <c r="B18325" t="s">
        <v>8283</v>
      </c>
      <c r="C18325" t="s">
        <v>8284</v>
      </c>
      <c r="D18325">
        <v>22</v>
      </c>
      <c r="F18325" t="s">
        <v>7690</v>
      </c>
      <c r="G18325">
        <v>22</v>
      </c>
      <c r="H18325" s="4" t="str">
        <f t="shared" si="572"/>
        <v>J241.D22</v>
      </c>
      <c r="I18325" s="4">
        <f t="shared" si="573"/>
        <v>0</v>
      </c>
    </row>
    <row r="18326" spans="1:9">
      <c r="A18326" t="s">
        <v>261</v>
      </c>
      <c r="B18326" t="s">
        <v>8283</v>
      </c>
      <c r="C18326" t="s">
        <v>8284</v>
      </c>
      <c r="D18326">
        <v>22</v>
      </c>
      <c r="E18326" t="s">
        <v>8046</v>
      </c>
      <c r="F18326" t="s">
        <v>7689</v>
      </c>
      <c r="G18326">
        <v>22</v>
      </c>
      <c r="H18326" s="4" t="str">
        <f t="shared" si="572"/>
        <v>J241.A22</v>
      </c>
      <c r="I18326" s="4" t="str">
        <f t="shared" si="573"/>
        <v>DPS_SENSE24</v>
      </c>
    </row>
    <row r="18327" spans="1:9">
      <c r="A18327" t="s">
        <v>261</v>
      </c>
      <c r="B18327" t="s">
        <v>8283</v>
      </c>
      <c r="C18327" t="s">
        <v>8284</v>
      </c>
      <c r="D18327">
        <v>23</v>
      </c>
      <c r="E18327" t="s">
        <v>8047</v>
      </c>
      <c r="F18327" t="s">
        <v>7695</v>
      </c>
      <c r="G18327">
        <v>23</v>
      </c>
      <c r="H18327" s="4" t="str">
        <f t="shared" si="572"/>
        <v>J241.A23</v>
      </c>
      <c r="I18327" s="4" t="str">
        <f t="shared" si="573"/>
        <v>DPS_GUARD24</v>
      </c>
    </row>
    <row r="18328" spans="1:9">
      <c r="A18328" t="s">
        <v>261</v>
      </c>
      <c r="B18328" t="s">
        <v>8283</v>
      </c>
      <c r="C18328" t="s">
        <v>8284</v>
      </c>
      <c r="D18328">
        <v>23</v>
      </c>
      <c r="F18328" t="s">
        <v>7694</v>
      </c>
      <c r="G18328">
        <v>23</v>
      </c>
      <c r="H18328" s="4" t="str">
        <f t="shared" si="572"/>
        <v>J241.D23</v>
      </c>
      <c r="I18328" s="4">
        <f t="shared" si="573"/>
        <v>0</v>
      </c>
    </row>
    <row r="18329" spans="1:9">
      <c r="A18329" t="s">
        <v>261</v>
      </c>
      <c r="B18329" t="s">
        <v>8283</v>
      </c>
      <c r="C18329" t="s">
        <v>8284</v>
      </c>
      <c r="D18329">
        <v>23</v>
      </c>
      <c r="E18329" t="s">
        <v>169</v>
      </c>
      <c r="F18329" t="s">
        <v>7696</v>
      </c>
      <c r="G18329">
        <v>23</v>
      </c>
      <c r="H18329" s="4" t="str">
        <f t="shared" si="572"/>
        <v>J241.B23</v>
      </c>
      <c r="I18329" s="4" t="str">
        <f t="shared" si="573"/>
        <v>DGND</v>
      </c>
    </row>
    <row r="18330" spans="1:9">
      <c r="A18330" t="s">
        <v>261</v>
      </c>
      <c r="B18330" t="s">
        <v>8283</v>
      </c>
      <c r="C18330" t="s">
        <v>8284</v>
      </c>
      <c r="D18330">
        <v>23</v>
      </c>
      <c r="E18330" t="s">
        <v>169</v>
      </c>
      <c r="F18330" t="s">
        <v>7693</v>
      </c>
      <c r="G18330">
        <v>23</v>
      </c>
      <c r="H18330" s="4" t="str">
        <f t="shared" si="572"/>
        <v>J241.C23</v>
      </c>
      <c r="I18330" s="4" t="str">
        <f t="shared" si="573"/>
        <v>DGND</v>
      </c>
    </row>
    <row r="18331" spans="1:9">
      <c r="A18331" t="s">
        <v>261</v>
      </c>
      <c r="B18331" t="s">
        <v>8283</v>
      </c>
      <c r="C18331" t="s">
        <v>8284</v>
      </c>
      <c r="D18331">
        <v>24</v>
      </c>
      <c r="F18331" t="s">
        <v>7698</v>
      </c>
      <c r="G18331">
        <v>24</v>
      </c>
      <c r="H18331" s="4" t="str">
        <f t="shared" si="572"/>
        <v>J241.D24</v>
      </c>
      <c r="I18331" s="4">
        <f t="shared" si="573"/>
        <v>0</v>
      </c>
    </row>
    <row r="18332" spans="1:9">
      <c r="A18332" t="s">
        <v>261</v>
      </c>
      <c r="B18332" t="s">
        <v>8283</v>
      </c>
      <c r="C18332" t="s">
        <v>8284</v>
      </c>
      <c r="D18332">
        <v>24</v>
      </c>
      <c r="E18332" t="s">
        <v>8049</v>
      </c>
      <c r="F18332" t="s">
        <v>7700</v>
      </c>
      <c r="G18332">
        <v>24</v>
      </c>
      <c r="H18332" s="4" t="str">
        <f t="shared" si="572"/>
        <v>J241.B24</v>
      </c>
      <c r="I18332" s="4" t="str">
        <f t="shared" si="573"/>
        <v>DPS_MOUT24</v>
      </c>
    </row>
    <row r="18333" spans="1:9">
      <c r="A18333" t="s">
        <v>261</v>
      </c>
      <c r="B18333" t="s">
        <v>8283</v>
      </c>
      <c r="C18333" t="s">
        <v>8284</v>
      </c>
      <c r="D18333">
        <v>24</v>
      </c>
      <c r="E18333" t="s">
        <v>8048</v>
      </c>
      <c r="F18333" t="s">
        <v>7697</v>
      </c>
      <c r="G18333">
        <v>24</v>
      </c>
      <c r="H18333" s="4" t="str">
        <f t="shared" si="572"/>
        <v>J241.C24</v>
      </c>
      <c r="I18333" s="4" t="str">
        <f t="shared" si="573"/>
        <v>DPS_MRTN24</v>
      </c>
    </row>
    <row r="18334" spans="1:9">
      <c r="A18334" t="s">
        <v>261</v>
      </c>
      <c r="B18334" t="s">
        <v>8283</v>
      </c>
      <c r="C18334" t="s">
        <v>8284</v>
      </c>
      <c r="D18334">
        <v>24</v>
      </c>
      <c r="E18334" t="s">
        <v>8050</v>
      </c>
      <c r="F18334" t="s">
        <v>7699</v>
      </c>
      <c r="G18334">
        <v>24</v>
      </c>
      <c r="H18334" s="4" t="str">
        <f t="shared" si="572"/>
        <v>J241.A24</v>
      </c>
      <c r="I18334" s="4" t="str">
        <f t="shared" si="573"/>
        <v>DPS_DGS24</v>
      </c>
    </row>
    <row r="18335" spans="1:9">
      <c r="A18335" t="s">
        <v>261</v>
      </c>
      <c r="B18335" t="s">
        <v>8285</v>
      </c>
      <c r="C18335" t="s">
        <v>9877</v>
      </c>
      <c r="D18335">
        <v>1</v>
      </c>
      <c r="F18335">
        <v>1</v>
      </c>
      <c r="G18335">
        <v>1</v>
      </c>
      <c r="H18335" s="4" t="str">
        <f t="shared" si="572"/>
        <v>038RT-90684D10E-B100.1</v>
      </c>
      <c r="I18335" s="4">
        <f t="shared" si="573"/>
        <v>0</v>
      </c>
    </row>
    <row r="18336" spans="1:9">
      <c r="A18336" t="s">
        <v>261</v>
      </c>
      <c r="B18336" t="s">
        <v>8285</v>
      </c>
      <c r="C18336" t="s">
        <v>8286</v>
      </c>
      <c r="D18336">
        <v>1</v>
      </c>
      <c r="F18336">
        <v>1</v>
      </c>
      <c r="G18336">
        <v>1</v>
      </c>
      <c r="H18336" s="4" t="str">
        <f t="shared" si="572"/>
        <v>087-0068F0400000-99.1</v>
      </c>
      <c r="I18336" s="4">
        <f t="shared" si="573"/>
        <v>0</v>
      </c>
    </row>
    <row r="18337" spans="1:9">
      <c r="A18337" t="s">
        <v>261</v>
      </c>
      <c r="B18337" t="s">
        <v>8285</v>
      </c>
      <c r="C18337" t="s">
        <v>8287</v>
      </c>
      <c r="D18337">
        <v>1</v>
      </c>
      <c r="F18337">
        <v>1</v>
      </c>
      <c r="G18337">
        <v>1</v>
      </c>
      <c r="H18337" s="4" t="str">
        <f t="shared" si="572"/>
        <v>087-0273B0800000-99.1</v>
      </c>
      <c r="I18337" s="4">
        <f t="shared" si="573"/>
        <v>0</v>
      </c>
    </row>
    <row r="18338" spans="1:9">
      <c r="A18338" t="s">
        <v>261</v>
      </c>
      <c r="B18338" t="s">
        <v>8285</v>
      </c>
      <c r="C18338" t="s">
        <v>9878</v>
      </c>
      <c r="D18338">
        <v>1</v>
      </c>
      <c r="F18338">
        <v>1</v>
      </c>
      <c r="G18338">
        <v>1</v>
      </c>
      <c r="H18338" s="4" t="str">
        <f t="shared" si="572"/>
        <v>980RT-90684D-1AD-.1</v>
      </c>
      <c r="I18338" s="4">
        <f t="shared" si="573"/>
        <v>0</v>
      </c>
    </row>
    <row r="18339" spans="1:9">
      <c r="A18339" t="s">
        <v>261</v>
      </c>
      <c r="B18339" t="s">
        <v>8285</v>
      </c>
      <c r="C18339" t="s">
        <v>8288</v>
      </c>
      <c r="D18339" t="s">
        <v>186</v>
      </c>
      <c r="F18339" t="s">
        <v>186</v>
      </c>
      <c r="G18339" t="s">
        <v>186</v>
      </c>
      <c r="H18339" s="4" t="str">
        <f t="shared" si="572"/>
        <v>ALWP1.NUT1</v>
      </c>
      <c r="I18339" s="4">
        <f t="shared" si="573"/>
        <v>0</v>
      </c>
    </row>
    <row r="18340" spans="1:9">
      <c r="A18340" t="s">
        <v>261</v>
      </c>
      <c r="B18340" t="s">
        <v>8285</v>
      </c>
      <c r="C18340" t="s">
        <v>8288</v>
      </c>
      <c r="D18340" t="s">
        <v>187</v>
      </c>
      <c r="F18340" t="s">
        <v>187</v>
      </c>
      <c r="G18340" t="s">
        <v>187</v>
      </c>
      <c r="H18340" s="4" t="str">
        <f t="shared" si="572"/>
        <v>ALWP1.NUT2</v>
      </c>
      <c r="I18340" s="4">
        <f t="shared" si="573"/>
        <v>0</v>
      </c>
    </row>
    <row r="18341" spans="1:9">
      <c r="A18341" t="s">
        <v>261</v>
      </c>
      <c r="B18341" t="s">
        <v>8285</v>
      </c>
      <c r="C18341" t="s">
        <v>8288</v>
      </c>
      <c r="D18341" t="s">
        <v>188</v>
      </c>
      <c r="F18341" t="s">
        <v>188</v>
      </c>
      <c r="G18341" t="s">
        <v>188</v>
      </c>
      <c r="H18341" s="4" t="str">
        <f t="shared" si="572"/>
        <v>ALWP1.NUT3</v>
      </c>
      <c r="I18341" s="4">
        <f t="shared" si="573"/>
        <v>0</v>
      </c>
    </row>
    <row r="18342" spans="1:9">
      <c r="A18342" t="s">
        <v>261</v>
      </c>
      <c r="B18342" t="s">
        <v>8285</v>
      </c>
      <c r="C18342" t="s">
        <v>8288</v>
      </c>
      <c r="D18342" t="s">
        <v>189</v>
      </c>
      <c r="F18342" t="s">
        <v>189</v>
      </c>
      <c r="G18342" t="s">
        <v>189</v>
      </c>
      <c r="H18342" s="4" t="str">
        <f t="shared" si="572"/>
        <v>ALWP1.NUT4</v>
      </c>
      <c r="I18342" s="4">
        <f t="shared" si="573"/>
        <v>0</v>
      </c>
    </row>
    <row r="18343" spans="1:9">
      <c r="A18343" t="s">
        <v>261</v>
      </c>
      <c r="B18343" t="s">
        <v>8285</v>
      </c>
      <c r="C18343" t="s">
        <v>8288</v>
      </c>
      <c r="D18343" t="s">
        <v>8051</v>
      </c>
      <c r="F18343" t="s">
        <v>8051</v>
      </c>
      <c r="G18343" t="s">
        <v>8051</v>
      </c>
      <c r="H18343" s="4" t="str">
        <f t="shared" si="572"/>
        <v>ALWP1.NUT5</v>
      </c>
      <c r="I18343" s="4">
        <f t="shared" si="573"/>
        <v>0</v>
      </c>
    </row>
    <row r="18344" spans="1:9">
      <c r="A18344" t="s">
        <v>261</v>
      </c>
      <c r="B18344" t="s">
        <v>8285</v>
      </c>
      <c r="C18344" t="s">
        <v>8288</v>
      </c>
      <c r="D18344" t="s">
        <v>8052</v>
      </c>
      <c r="F18344" t="s">
        <v>8052</v>
      </c>
      <c r="G18344" t="s">
        <v>8052</v>
      </c>
      <c r="H18344" s="4" t="str">
        <f t="shared" si="572"/>
        <v>ALWP1.NUT6</v>
      </c>
      <c r="I18344" s="4">
        <f t="shared" si="573"/>
        <v>0</v>
      </c>
    </row>
    <row r="18345" spans="1:9">
      <c r="A18345" t="s">
        <v>261</v>
      </c>
      <c r="B18345" t="s">
        <v>8285</v>
      </c>
      <c r="C18345" t="s">
        <v>8288</v>
      </c>
      <c r="D18345" t="s">
        <v>8053</v>
      </c>
      <c r="F18345" t="s">
        <v>8053</v>
      </c>
      <c r="G18345" t="s">
        <v>8053</v>
      </c>
      <c r="H18345" s="4" t="str">
        <f t="shared" si="572"/>
        <v>ALWP1.NUT7</v>
      </c>
      <c r="I18345" s="4">
        <f t="shared" si="573"/>
        <v>0</v>
      </c>
    </row>
    <row r="18346" spans="1:9">
      <c r="A18346" t="s">
        <v>261</v>
      </c>
      <c r="B18346" t="s">
        <v>8285</v>
      </c>
      <c r="C18346" t="s">
        <v>8288</v>
      </c>
      <c r="D18346" t="s">
        <v>8054</v>
      </c>
      <c r="F18346" t="s">
        <v>8054</v>
      </c>
      <c r="G18346" t="s">
        <v>8054</v>
      </c>
      <c r="H18346" s="4" t="str">
        <f t="shared" si="572"/>
        <v>ALWP1.NUT8</v>
      </c>
      <c r="I18346" s="4">
        <f t="shared" si="573"/>
        <v>0</v>
      </c>
    </row>
    <row r="18347" spans="1:9">
      <c r="A18347" t="s">
        <v>261</v>
      </c>
      <c r="B18347" t="s">
        <v>8285</v>
      </c>
      <c r="C18347" t="s">
        <v>8288</v>
      </c>
      <c r="D18347" t="s">
        <v>8055</v>
      </c>
      <c r="F18347" t="s">
        <v>8055</v>
      </c>
      <c r="G18347" t="s">
        <v>8055</v>
      </c>
      <c r="H18347" s="4" t="str">
        <f t="shared" si="572"/>
        <v>ALWP1.NUT9</v>
      </c>
      <c r="I18347" s="4">
        <f t="shared" si="573"/>
        <v>0</v>
      </c>
    </row>
    <row r="18348" spans="1:9">
      <c r="A18348" t="s">
        <v>261</v>
      </c>
      <c r="B18348" t="s">
        <v>8285</v>
      </c>
      <c r="C18348" t="s">
        <v>8288</v>
      </c>
      <c r="D18348" t="s">
        <v>8056</v>
      </c>
      <c r="F18348" t="s">
        <v>8056</v>
      </c>
      <c r="G18348" t="s">
        <v>8056</v>
      </c>
      <c r="H18348" s="4" t="str">
        <f t="shared" si="572"/>
        <v>ALWP1.NUT10</v>
      </c>
      <c r="I18348" s="4">
        <f t="shared" si="573"/>
        <v>0</v>
      </c>
    </row>
    <row r="18349" spans="1:9">
      <c r="A18349" t="s">
        <v>261</v>
      </c>
      <c r="B18349" t="s">
        <v>8285</v>
      </c>
      <c r="C18349" t="s">
        <v>8288</v>
      </c>
      <c r="D18349" t="s">
        <v>8057</v>
      </c>
      <c r="F18349" t="s">
        <v>8057</v>
      </c>
      <c r="G18349" t="s">
        <v>8057</v>
      </c>
      <c r="H18349" s="4" t="str">
        <f t="shared" si="572"/>
        <v>ALWP1.NUT11</v>
      </c>
      <c r="I18349" s="4">
        <f t="shared" si="573"/>
        <v>0</v>
      </c>
    </row>
    <row r="18350" spans="1:9">
      <c r="A18350" t="s">
        <v>261</v>
      </c>
      <c r="B18350" t="s">
        <v>8285</v>
      </c>
      <c r="C18350" t="s">
        <v>8288</v>
      </c>
      <c r="D18350" t="s">
        <v>8058</v>
      </c>
      <c r="F18350" t="s">
        <v>8058</v>
      </c>
      <c r="G18350" t="s">
        <v>8058</v>
      </c>
      <c r="H18350" s="4" t="str">
        <f t="shared" si="572"/>
        <v>ALWP1.NUT12</v>
      </c>
      <c r="I18350" s="4">
        <f t="shared" si="573"/>
        <v>0</v>
      </c>
    </row>
    <row r="18351" spans="1:9">
      <c r="A18351" t="s">
        <v>261</v>
      </c>
      <c r="B18351" t="s">
        <v>8285</v>
      </c>
      <c r="C18351" t="s">
        <v>8288</v>
      </c>
      <c r="D18351" t="s">
        <v>8059</v>
      </c>
      <c r="F18351" t="s">
        <v>8059</v>
      </c>
      <c r="G18351" t="s">
        <v>8059</v>
      </c>
      <c r="H18351" s="4" t="str">
        <f t="shared" si="572"/>
        <v>ALWP1.NUT13</v>
      </c>
      <c r="I18351" s="4">
        <f t="shared" si="573"/>
        <v>0</v>
      </c>
    </row>
    <row r="18352" spans="1:9">
      <c r="A18352" t="s">
        <v>261</v>
      </c>
      <c r="B18352" t="s">
        <v>8285</v>
      </c>
      <c r="C18352" t="s">
        <v>8289</v>
      </c>
      <c r="D18352" t="s">
        <v>186</v>
      </c>
      <c r="F18352" t="s">
        <v>186</v>
      </c>
      <c r="G18352" t="s">
        <v>186</v>
      </c>
      <c r="H18352" s="4" t="str">
        <f t="shared" si="572"/>
        <v>ALWP2.NUT1</v>
      </c>
      <c r="I18352" s="4">
        <f t="shared" si="573"/>
        <v>0</v>
      </c>
    </row>
    <row r="18353" spans="1:9">
      <c r="A18353" t="s">
        <v>261</v>
      </c>
      <c r="B18353" t="s">
        <v>8285</v>
      </c>
      <c r="C18353" t="s">
        <v>8289</v>
      </c>
      <c r="D18353" t="s">
        <v>187</v>
      </c>
      <c r="F18353" t="s">
        <v>187</v>
      </c>
      <c r="G18353" t="s">
        <v>187</v>
      </c>
      <c r="H18353" s="4" t="str">
        <f t="shared" si="572"/>
        <v>ALWP2.NUT2</v>
      </c>
      <c r="I18353" s="4">
        <f t="shared" si="573"/>
        <v>0</v>
      </c>
    </row>
    <row r="18354" spans="1:9">
      <c r="A18354" t="s">
        <v>261</v>
      </c>
      <c r="B18354" t="s">
        <v>8285</v>
      </c>
      <c r="C18354" t="s">
        <v>8289</v>
      </c>
      <c r="D18354" t="s">
        <v>188</v>
      </c>
      <c r="F18354" t="s">
        <v>188</v>
      </c>
      <c r="G18354" t="s">
        <v>188</v>
      </c>
      <c r="H18354" s="4" t="str">
        <f t="shared" si="572"/>
        <v>ALWP2.NUT3</v>
      </c>
      <c r="I18354" s="4">
        <f t="shared" si="573"/>
        <v>0</v>
      </c>
    </row>
    <row r="18355" spans="1:9">
      <c r="A18355" t="s">
        <v>261</v>
      </c>
      <c r="B18355" t="s">
        <v>8285</v>
      </c>
      <c r="C18355" t="s">
        <v>8289</v>
      </c>
      <c r="D18355" t="s">
        <v>189</v>
      </c>
      <c r="F18355" t="s">
        <v>189</v>
      </c>
      <c r="G18355" t="s">
        <v>189</v>
      </c>
      <c r="H18355" s="4" t="str">
        <f t="shared" si="572"/>
        <v>ALWP2.NUT4</v>
      </c>
      <c r="I18355" s="4">
        <f t="shared" si="573"/>
        <v>0</v>
      </c>
    </row>
    <row r="18356" spans="1:9">
      <c r="A18356" t="s">
        <v>261</v>
      </c>
      <c r="B18356" t="s">
        <v>8285</v>
      </c>
      <c r="C18356" t="s">
        <v>8289</v>
      </c>
      <c r="D18356" t="s">
        <v>8051</v>
      </c>
      <c r="F18356" t="s">
        <v>8051</v>
      </c>
      <c r="G18356" t="s">
        <v>8051</v>
      </c>
      <c r="H18356" s="4" t="str">
        <f t="shared" si="572"/>
        <v>ALWP2.NUT5</v>
      </c>
      <c r="I18356" s="4">
        <f t="shared" si="573"/>
        <v>0</v>
      </c>
    </row>
    <row r="18357" spans="1:9">
      <c r="A18357" t="s">
        <v>261</v>
      </c>
      <c r="B18357" t="s">
        <v>8285</v>
      </c>
      <c r="C18357" t="s">
        <v>8289</v>
      </c>
      <c r="D18357" t="s">
        <v>8052</v>
      </c>
      <c r="F18357" t="s">
        <v>8052</v>
      </c>
      <c r="G18357" t="s">
        <v>8052</v>
      </c>
      <c r="H18357" s="4" t="str">
        <f t="shared" si="572"/>
        <v>ALWP2.NUT6</v>
      </c>
      <c r="I18357" s="4">
        <f t="shared" si="573"/>
        <v>0</v>
      </c>
    </row>
    <row r="18358" spans="1:9">
      <c r="A18358" t="s">
        <v>261</v>
      </c>
      <c r="B18358" t="s">
        <v>8285</v>
      </c>
      <c r="C18358" t="s">
        <v>8289</v>
      </c>
      <c r="D18358" t="s">
        <v>8053</v>
      </c>
      <c r="F18358" t="s">
        <v>8053</v>
      </c>
      <c r="G18358" t="s">
        <v>8053</v>
      </c>
      <c r="H18358" s="4" t="str">
        <f t="shared" si="572"/>
        <v>ALWP2.NUT7</v>
      </c>
      <c r="I18358" s="4">
        <f t="shared" si="573"/>
        <v>0</v>
      </c>
    </row>
    <row r="18359" spans="1:9">
      <c r="A18359" t="s">
        <v>261</v>
      </c>
      <c r="B18359" t="s">
        <v>8285</v>
      </c>
      <c r="C18359" t="s">
        <v>8289</v>
      </c>
      <c r="D18359" t="s">
        <v>8054</v>
      </c>
      <c r="F18359" t="s">
        <v>8054</v>
      </c>
      <c r="G18359" t="s">
        <v>8054</v>
      </c>
      <c r="H18359" s="4" t="str">
        <f t="shared" si="572"/>
        <v>ALWP2.NUT8</v>
      </c>
      <c r="I18359" s="4">
        <f t="shared" si="573"/>
        <v>0</v>
      </c>
    </row>
    <row r="18360" spans="1:9">
      <c r="A18360" t="s">
        <v>261</v>
      </c>
      <c r="B18360" t="s">
        <v>8285</v>
      </c>
      <c r="C18360" t="s">
        <v>8289</v>
      </c>
      <c r="D18360" t="s">
        <v>8055</v>
      </c>
      <c r="F18360" t="s">
        <v>8055</v>
      </c>
      <c r="G18360" t="s">
        <v>8055</v>
      </c>
      <c r="H18360" s="4" t="str">
        <f t="shared" si="572"/>
        <v>ALWP2.NUT9</v>
      </c>
      <c r="I18360" s="4">
        <f t="shared" si="573"/>
        <v>0</v>
      </c>
    </row>
    <row r="18361" spans="1:9">
      <c r="A18361" t="s">
        <v>261</v>
      </c>
      <c r="B18361" t="s">
        <v>8285</v>
      </c>
      <c r="C18361" t="s">
        <v>8289</v>
      </c>
      <c r="D18361" t="s">
        <v>8056</v>
      </c>
      <c r="F18361" t="s">
        <v>8056</v>
      </c>
      <c r="G18361" t="s">
        <v>8056</v>
      </c>
      <c r="H18361" s="4" t="str">
        <f t="shared" si="572"/>
        <v>ALWP2.NUT10</v>
      </c>
      <c r="I18361" s="4">
        <f t="shared" si="573"/>
        <v>0</v>
      </c>
    </row>
    <row r="18362" spans="1:9">
      <c r="A18362" t="s">
        <v>261</v>
      </c>
      <c r="B18362" t="s">
        <v>8285</v>
      </c>
      <c r="C18362" t="s">
        <v>8289</v>
      </c>
      <c r="D18362" t="s">
        <v>8057</v>
      </c>
      <c r="F18362" t="s">
        <v>8057</v>
      </c>
      <c r="G18362" t="s">
        <v>8057</v>
      </c>
      <c r="H18362" s="4" t="str">
        <f t="shared" si="572"/>
        <v>ALWP2.NUT11</v>
      </c>
      <c r="I18362" s="4">
        <f t="shared" si="573"/>
        <v>0</v>
      </c>
    </row>
    <row r="18363" spans="1:9">
      <c r="A18363" t="s">
        <v>261</v>
      </c>
      <c r="B18363" t="s">
        <v>8285</v>
      </c>
      <c r="C18363" t="s">
        <v>8289</v>
      </c>
      <c r="D18363" t="s">
        <v>8058</v>
      </c>
      <c r="F18363" t="s">
        <v>8058</v>
      </c>
      <c r="G18363" t="s">
        <v>8058</v>
      </c>
      <c r="H18363" s="4" t="str">
        <f t="shared" si="572"/>
        <v>ALWP2.NUT12</v>
      </c>
      <c r="I18363" s="4">
        <f t="shared" si="573"/>
        <v>0</v>
      </c>
    </row>
    <row r="18364" spans="1:9">
      <c r="A18364" t="s">
        <v>261</v>
      </c>
      <c r="B18364" t="s">
        <v>8285</v>
      </c>
      <c r="C18364" t="s">
        <v>8289</v>
      </c>
      <c r="D18364" t="s">
        <v>8059</v>
      </c>
      <c r="F18364" t="s">
        <v>8059</v>
      </c>
      <c r="G18364" t="s">
        <v>8059</v>
      </c>
      <c r="H18364" s="4" t="str">
        <f t="shared" si="572"/>
        <v>ALWP2.NUT13</v>
      </c>
      <c r="I18364" s="4">
        <f t="shared" si="573"/>
        <v>0</v>
      </c>
    </row>
    <row r="18365" spans="1:9">
      <c r="A18365" t="s">
        <v>261</v>
      </c>
      <c r="B18365" t="s">
        <v>8285</v>
      </c>
      <c r="C18365" t="s">
        <v>8290</v>
      </c>
      <c r="D18365" t="s">
        <v>173</v>
      </c>
      <c r="F18365">
        <v>1</v>
      </c>
      <c r="G18365" t="s">
        <v>173</v>
      </c>
      <c r="H18365" s="4" t="str">
        <f t="shared" si="572"/>
        <v>FD1.1</v>
      </c>
      <c r="I18365" s="4">
        <f t="shared" si="573"/>
        <v>0</v>
      </c>
    </row>
    <row r="18366" spans="1:9">
      <c r="A18366" t="s">
        <v>261</v>
      </c>
      <c r="B18366" t="s">
        <v>8285</v>
      </c>
      <c r="C18366" t="s">
        <v>8291</v>
      </c>
      <c r="D18366" t="s">
        <v>173</v>
      </c>
      <c r="F18366">
        <v>1</v>
      </c>
      <c r="G18366" t="s">
        <v>173</v>
      </c>
      <c r="H18366" s="4" t="str">
        <f t="shared" si="572"/>
        <v>FD2.1</v>
      </c>
      <c r="I18366" s="4">
        <f t="shared" si="573"/>
        <v>0</v>
      </c>
    </row>
    <row r="18367" spans="1:9">
      <c r="A18367" t="s">
        <v>261</v>
      </c>
      <c r="B18367" t="s">
        <v>8285</v>
      </c>
      <c r="C18367" t="s">
        <v>8292</v>
      </c>
      <c r="D18367" t="s">
        <v>173</v>
      </c>
      <c r="F18367">
        <v>1</v>
      </c>
      <c r="G18367" t="s">
        <v>173</v>
      </c>
      <c r="H18367" s="4" t="str">
        <f t="shared" si="572"/>
        <v>FD3.1</v>
      </c>
      <c r="I18367" s="4">
        <f t="shared" si="573"/>
        <v>0</v>
      </c>
    </row>
    <row r="18368" spans="1:9">
      <c r="A18368" t="s">
        <v>261</v>
      </c>
      <c r="B18368" t="s">
        <v>8285</v>
      </c>
      <c r="C18368" t="s">
        <v>8293</v>
      </c>
      <c r="D18368" t="s">
        <v>173</v>
      </c>
      <c r="F18368">
        <v>1</v>
      </c>
      <c r="G18368" t="s">
        <v>173</v>
      </c>
      <c r="H18368" s="4" t="str">
        <f t="shared" si="572"/>
        <v>FD4.1</v>
      </c>
      <c r="I18368" s="4">
        <f t="shared" si="573"/>
        <v>0</v>
      </c>
    </row>
    <row r="18369" spans="1:9">
      <c r="A18369" t="s">
        <v>261</v>
      </c>
      <c r="B18369" t="s">
        <v>8285</v>
      </c>
      <c r="C18369" t="s">
        <v>8294</v>
      </c>
      <c r="D18369" t="s">
        <v>173</v>
      </c>
      <c r="F18369">
        <v>1</v>
      </c>
      <c r="G18369" t="s">
        <v>173</v>
      </c>
      <c r="H18369" s="4" t="str">
        <f t="shared" si="572"/>
        <v>FD5.1</v>
      </c>
      <c r="I18369" s="4">
        <f t="shared" si="573"/>
        <v>0</v>
      </c>
    </row>
    <row r="18370" spans="1:9">
      <c r="A18370" t="s">
        <v>261</v>
      </c>
      <c r="B18370" t="s">
        <v>8285</v>
      </c>
      <c r="C18370" t="s">
        <v>8295</v>
      </c>
      <c r="D18370" t="s">
        <v>173</v>
      </c>
      <c r="F18370">
        <v>1</v>
      </c>
      <c r="G18370" t="s">
        <v>173</v>
      </c>
      <c r="H18370" s="4" t="str">
        <f t="shared" ref="H18370:H18407" si="574">CONCATENATE(C18370,".",F18370)</f>
        <v>FD6.1</v>
      </c>
      <c r="I18370" s="4">
        <f t="shared" ref="I18370:I18407" si="575">E18370</f>
        <v>0</v>
      </c>
    </row>
    <row r="18371" spans="1:9">
      <c r="A18371" t="s">
        <v>261</v>
      </c>
      <c r="B18371" t="s">
        <v>8285</v>
      </c>
      <c r="C18371" t="s">
        <v>8296</v>
      </c>
      <c r="D18371" t="s">
        <v>173</v>
      </c>
      <c r="F18371">
        <v>1</v>
      </c>
      <c r="G18371" t="s">
        <v>173</v>
      </c>
      <c r="H18371" s="4" t="str">
        <f t="shared" si="574"/>
        <v>FD7.1</v>
      </c>
      <c r="I18371" s="4">
        <f t="shared" si="575"/>
        <v>0</v>
      </c>
    </row>
    <row r="18372" spans="1:9">
      <c r="A18372" t="s">
        <v>261</v>
      </c>
      <c r="B18372" t="s">
        <v>8285</v>
      </c>
      <c r="C18372" t="s">
        <v>8297</v>
      </c>
      <c r="D18372" t="s">
        <v>173</v>
      </c>
      <c r="F18372">
        <v>1</v>
      </c>
      <c r="G18372" t="s">
        <v>173</v>
      </c>
      <c r="H18372" s="4" t="str">
        <f t="shared" si="574"/>
        <v>FD8.1</v>
      </c>
      <c r="I18372" s="4">
        <f t="shared" si="575"/>
        <v>0</v>
      </c>
    </row>
    <row r="18373" spans="1:9">
      <c r="A18373" t="s">
        <v>261</v>
      </c>
      <c r="B18373" t="s">
        <v>8285</v>
      </c>
      <c r="C18373" t="s">
        <v>8298</v>
      </c>
      <c r="D18373" t="s">
        <v>173</v>
      </c>
      <c r="F18373">
        <v>1</v>
      </c>
      <c r="G18373" t="s">
        <v>173</v>
      </c>
      <c r="H18373" s="4" t="str">
        <f t="shared" si="574"/>
        <v>FD9.1</v>
      </c>
      <c r="I18373" s="4">
        <f t="shared" si="575"/>
        <v>0</v>
      </c>
    </row>
    <row r="18374" spans="1:9">
      <c r="A18374" t="s">
        <v>261</v>
      </c>
      <c r="B18374" t="s">
        <v>8285</v>
      </c>
      <c r="C18374" t="s">
        <v>8299</v>
      </c>
      <c r="D18374" t="s">
        <v>173</v>
      </c>
      <c r="F18374">
        <v>1</v>
      </c>
      <c r="G18374" t="s">
        <v>173</v>
      </c>
      <c r="H18374" s="4" t="str">
        <f t="shared" si="574"/>
        <v>FD10.1</v>
      </c>
      <c r="I18374" s="4">
        <f t="shared" si="575"/>
        <v>0</v>
      </c>
    </row>
    <row r="18375" spans="1:9">
      <c r="A18375" t="s">
        <v>261</v>
      </c>
      <c r="B18375" t="s">
        <v>8285</v>
      </c>
      <c r="C18375" t="s">
        <v>8300</v>
      </c>
      <c r="D18375" t="s">
        <v>173</v>
      </c>
      <c r="F18375">
        <v>1</v>
      </c>
      <c r="G18375" t="s">
        <v>173</v>
      </c>
      <c r="H18375" s="4" t="str">
        <f t="shared" si="574"/>
        <v>FD11.1</v>
      </c>
      <c r="I18375" s="4">
        <f t="shared" si="575"/>
        <v>0</v>
      </c>
    </row>
    <row r="18376" spans="1:9">
      <c r="A18376" t="s">
        <v>261</v>
      </c>
      <c r="B18376" t="s">
        <v>8285</v>
      </c>
      <c r="C18376" t="s">
        <v>8301</v>
      </c>
      <c r="D18376" t="s">
        <v>173</v>
      </c>
      <c r="F18376">
        <v>1</v>
      </c>
      <c r="G18376" t="s">
        <v>173</v>
      </c>
      <c r="H18376" s="4" t="str">
        <f t="shared" si="574"/>
        <v>FD12.1</v>
      </c>
      <c r="I18376" s="4">
        <f t="shared" si="575"/>
        <v>0</v>
      </c>
    </row>
    <row r="18377" spans="1:9">
      <c r="A18377" t="s">
        <v>261</v>
      </c>
      <c r="B18377" t="s">
        <v>8285</v>
      </c>
      <c r="C18377" t="s">
        <v>8302</v>
      </c>
      <c r="D18377" t="s">
        <v>173</v>
      </c>
      <c r="F18377">
        <v>1</v>
      </c>
      <c r="G18377" t="s">
        <v>173</v>
      </c>
      <c r="H18377" s="4" t="str">
        <f t="shared" si="574"/>
        <v>FD13.1</v>
      </c>
      <c r="I18377" s="4">
        <f t="shared" si="575"/>
        <v>0</v>
      </c>
    </row>
    <row r="18378" spans="1:9">
      <c r="A18378" t="s">
        <v>261</v>
      </c>
      <c r="B18378" t="s">
        <v>8285</v>
      </c>
      <c r="C18378" t="s">
        <v>8303</v>
      </c>
      <c r="D18378" t="s">
        <v>173</v>
      </c>
      <c r="F18378">
        <v>1</v>
      </c>
      <c r="G18378" t="s">
        <v>173</v>
      </c>
      <c r="H18378" s="4" t="str">
        <f t="shared" si="574"/>
        <v>FD14.1</v>
      </c>
      <c r="I18378" s="4">
        <f t="shared" si="575"/>
        <v>0</v>
      </c>
    </row>
    <row r="18379" spans="1:9">
      <c r="A18379" t="s">
        <v>261</v>
      </c>
      <c r="B18379" t="s">
        <v>8285</v>
      </c>
      <c r="C18379" t="s">
        <v>8304</v>
      </c>
      <c r="D18379" t="s">
        <v>173</v>
      </c>
      <c r="F18379">
        <v>1</v>
      </c>
      <c r="G18379" t="s">
        <v>173</v>
      </c>
      <c r="H18379" s="4" t="str">
        <f t="shared" si="574"/>
        <v>FD15.1</v>
      </c>
      <c r="I18379" s="4">
        <f t="shared" si="575"/>
        <v>0</v>
      </c>
    </row>
    <row r="18380" spans="1:9">
      <c r="A18380" t="s">
        <v>261</v>
      </c>
      <c r="B18380" t="s">
        <v>8285</v>
      </c>
      <c r="C18380" t="s">
        <v>8305</v>
      </c>
      <c r="D18380" t="s">
        <v>173</v>
      </c>
      <c r="F18380">
        <v>1</v>
      </c>
      <c r="G18380" t="s">
        <v>173</v>
      </c>
      <c r="H18380" s="4" t="str">
        <f t="shared" si="574"/>
        <v>FD16.1</v>
      </c>
      <c r="I18380" s="4">
        <f t="shared" si="575"/>
        <v>0</v>
      </c>
    </row>
    <row r="18381" spans="1:9">
      <c r="A18381" t="s">
        <v>261</v>
      </c>
      <c r="B18381" t="s">
        <v>8285</v>
      </c>
      <c r="C18381" t="s">
        <v>8306</v>
      </c>
      <c r="D18381" t="s">
        <v>173</v>
      </c>
      <c r="F18381">
        <v>1</v>
      </c>
      <c r="G18381" t="s">
        <v>173</v>
      </c>
      <c r="H18381" s="4" t="str">
        <f t="shared" si="574"/>
        <v>FD17.1</v>
      </c>
      <c r="I18381" s="4">
        <f t="shared" si="575"/>
        <v>0</v>
      </c>
    </row>
    <row r="18382" spans="1:9">
      <c r="A18382" t="s">
        <v>261</v>
      </c>
      <c r="B18382" t="s">
        <v>8285</v>
      </c>
      <c r="C18382" t="s">
        <v>8307</v>
      </c>
      <c r="D18382" t="s">
        <v>173</v>
      </c>
      <c r="F18382">
        <v>1</v>
      </c>
      <c r="G18382" t="s">
        <v>173</v>
      </c>
      <c r="H18382" s="4" t="str">
        <f t="shared" si="574"/>
        <v>FD18.1</v>
      </c>
      <c r="I18382" s="4">
        <f t="shared" si="575"/>
        <v>0</v>
      </c>
    </row>
    <row r="18383" spans="1:9">
      <c r="A18383" t="s">
        <v>261</v>
      </c>
      <c r="B18383" t="s">
        <v>8285</v>
      </c>
      <c r="C18383" t="s">
        <v>8308</v>
      </c>
      <c r="D18383" t="s">
        <v>173</v>
      </c>
      <c r="F18383">
        <v>1</v>
      </c>
      <c r="G18383" t="s">
        <v>173</v>
      </c>
      <c r="H18383" s="4" t="str">
        <f t="shared" si="574"/>
        <v>FD19.1</v>
      </c>
      <c r="I18383" s="4">
        <f t="shared" si="575"/>
        <v>0</v>
      </c>
    </row>
    <row r="18384" spans="1:9">
      <c r="A18384" t="s">
        <v>261</v>
      </c>
      <c r="B18384" t="s">
        <v>8285</v>
      </c>
      <c r="C18384" t="s">
        <v>8309</v>
      </c>
      <c r="D18384" t="s">
        <v>173</v>
      </c>
      <c r="F18384">
        <v>1</v>
      </c>
      <c r="G18384" t="s">
        <v>173</v>
      </c>
      <c r="H18384" s="4" t="str">
        <f t="shared" si="574"/>
        <v>FD20.1</v>
      </c>
      <c r="I18384" s="4">
        <f t="shared" si="575"/>
        <v>0</v>
      </c>
    </row>
    <row r="18385" spans="1:9">
      <c r="A18385" t="s">
        <v>261</v>
      </c>
      <c r="B18385" t="s">
        <v>8285</v>
      </c>
      <c r="C18385" t="s">
        <v>8310</v>
      </c>
      <c r="D18385" t="s">
        <v>173</v>
      </c>
      <c r="F18385">
        <v>1</v>
      </c>
      <c r="G18385" t="s">
        <v>173</v>
      </c>
      <c r="H18385" s="4" t="str">
        <f t="shared" si="574"/>
        <v>FD21.1</v>
      </c>
      <c r="I18385" s="4">
        <f t="shared" si="575"/>
        <v>0</v>
      </c>
    </row>
    <row r="18386" spans="1:9">
      <c r="A18386" t="s">
        <v>261</v>
      </c>
      <c r="B18386" t="s">
        <v>8285</v>
      </c>
      <c r="C18386" t="s">
        <v>8311</v>
      </c>
      <c r="D18386" t="s">
        <v>173</v>
      </c>
      <c r="F18386">
        <v>1</v>
      </c>
      <c r="G18386" t="s">
        <v>173</v>
      </c>
      <c r="H18386" s="4" t="str">
        <f t="shared" si="574"/>
        <v>FD22.1</v>
      </c>
      <c r="I18386" s="4">
        <f t="shared" si="575"/>
        <v>0</v>
      </c>
    </row>
    <row r="18387" spans="1:9">
      <c r="A18387" t="s">
        <v>261</v>
      </c>
      <c r="B18387" t="s">
        <v>8285</v>
      </c>
      <c r="C18387" t="s">
        <v>8312</v>
      </c>
      <c r="D18387" t="s">
        <v>173</v>
      </c>
      <c r="F18387">
        <v>1</v>
      </c>
      <c r="G18387" t="s">
        <v>173</v>
      </c>
      <c r="H18387" s="4" t="str">
        <f t="shared" si="574"/>
        <v>FD23.1</v>
      </c>
      <c r="I18387" s="4">
        <f t="shared" si="575"/>
        <v>0</v>
      </c>
    </row>
    <row r="18388" spans="1:9">
      <c r="A18388" t="s">
        <v>261</v>
      </c>
      <c r="B18388" t="s">
        <v>8285</v>
      </c>
      <c r="C18388" t="s">
        <v>8313</v>
      </c>
      <c r="D18388" t="s">
        <v>173</v>
      </c>
      <c r="F18388">
        <v>1</v>
      </c>
      <c r="G18388" t="s">
        <v>173</v>
      </c>
      <c r="H18388" s="4" t="str">
        <f t="shared" si="574"/>
        <v>FD24.1</v>
      </c>
      <c r="I18388" s="4">
        <f t="shared" si="575"/>
        <v>0</v>
      </c>
    </row>
    <row r="18389" spans="1:9">
      <c r="A18389" t="s">
        <v>261</v>
      </c>
      <c r="B18389" t="s">
        <v>8285</v>
      </c>
      <c r="C18389" t="s">
        <v>8314</v>
      </c>
      <c r="D18389" t="s">
        <v>173</v>
      </c>
      <c r="F18389">
        <v>1</v>
      </c>
      <c r="G18389" t="s">
        <v>173</v>
      </c>
      <c r="H18389" s="4" t="str">
        <f t="shared" si="574"/>
        <v>FD25.1</v>
      </c>
      <c r="I18389" s="4">
        <f t="shared" si="575"/>
        <v>0</v>
      </c>
    </row>
    <row r="18390" spans="1:9">
      <c r="A18390" t="s">
        <v>261</v>
      </c>
      <c r="B18390" t="s">
        <v>8285</v>
      </c>
      <c r="C18390" t="s">
        <v>8315</v>
      </c>
      <c r="D18390" t="s">
        <v>173</v>
      </c>
      <c r="F18390">
        <v>1</v>
      </c>
      <c r="G18390" t="s">
        <v>173</v>
      </c>
      <c r="H18390" s="4" t="str">
        <f t="shared" si="574"/>
        <v>FD26.1</v>
      </c>
      <c r="I18390" s="4">
        <f t="shared" si="575"/>
        <v>0</v>
      </c>
    </row>
    <row r="18391" spans="1:9">
      <c r="A18391" t="s">
        <v>261</v>
      </c>
      <c r="B18391" t="s">
        <v>8285</v>
      </c>
      <c r="C18391" t="s">
        <v>8316</v>
      </c>
      <c r="D18391" t="s">
        <v>173</v>
      </c>
      <c r="F18391">
        <v>1</v>
      </c>
      <c r="G18391" t="s">
        <v>173</v>
      </c>
      <c r="H18391" s="4" t="str">
        <f t="shared" si="574"/>
        <v>FD27.1</v>
      </c>
      <c r="I18391" s="4">
        <f t="shared" si="575"/>
        <v>0</v>
      </c>
    </row>
    <row r="18392" spans="1:9">
      <c r="A18392" t="s">
        <v>261</v>
      </c>
      <c r="B18392" t="s">
        <v>8285</v>
      </c>
      <c r="C18392" t="s">
        <v>8317</v>
      </c>
      <c r="D18392" t="s">
        <v>173</v>
      </c>
      <c r="F18392">
        <v>1</v>
      </c>
      <c r="G18392" t="s">
        <v>173</v>
      </c>
      <c r="H18392" s="4" t="str">
        <f t="shared" si="574"/>
        <v>FD28.1</v>
      </c>
      <c r="I18392" s="4">
        <f t="shared" si="575"/>
        <v>0</v>
      </c>
    </row>
    <row r="18393" spans="1:9">
      <c r="A18393" t="s">
        <v>261</v>
      </c>
      <c r="B18393" t="s">
        <v>8285</v>
      </c>
      <c r="C18393" t="s">
        <v>8318</v>
      </c>
      <c r="D18393" t="s">
        <v>173</v>
      </c>
      <c r="F18393">
        <v>1</v>
      </c>
      <c r="G18393" t="s">
        <v>173</v>
      </c>
      <c r="H18393" s="4" t="str">
        <f t="shared" si="574"/>
        <v>FD29.1</v>
      </c>
      <c r="I18393" s="4">
        <f t="shared" si="575"/>
        <v>0</v>
      </c>
    </row>
    <row r="18394" spans="1:9">
      <c r="A18394" t="s">
        <v>261</v>
      </c>
      <c r="B18394" t="s">
        <v>8285</v>
      </c>
      <c r="C18394" t="s">
        <v>8319</v>
      </c>
      <c r="D18394" t="s">
        <v>173</v>
      </c>
      <c r="F18394">
        <v>1</v>
      </c>
      <c r="G18394" t="s">
        <v>173</v>
      </c>
      <c r="H18394" s="4" t="str">
        <f t="shared" si="574"/>
        <v>FD30.1</v>
      </c>
      <c r="I18394" s="4">
        <f t="shared" si="575"/>
        <v>0</v>
      </c>
    </row>
    <row r="18395" spans="1:9">
      <c r="A18395" t="s">
        <v>261</v>
      </c>
      <c r="B18395" t="s">
        <v>8285</v>
      </c>
      <c r="C18395" t="s">
        <v>8320</v>
      </c>
      <c r="D18395" t="s">
        <v>173</v>
      </c>
      <c r="F18395">
        <v>1</v>
      </c>
      <c r="G18395" t="s">
        <v>173</v>
      </c>
      <c r="H18395" s="4" t="str">
        <f t="shared" si="574"/>
        <v>FD31.1</v>
      </c>
      <c r="I18395" s="4">
        <f t="shared" si="575"/>
        <v>0</v>
      </c>
    </row>
    <row r="18396" spans="1:9">
      <c r="A18396" t="s">
        <v>261</v>
      </c>
      <c r="B18396" t="s">
        <v>8285</v>
      </c>
      <c r="C18396" t="s">
        <v>8321</v>
      </c>
      <c r="D18396" t="s">
        <v>173</v>
      </c>
      <c r="F18396">
        <v>1</v>
      </c>
      <c r="G18396" t="s">
        <v>173</v>
      </c>
      <c r="H18396" s="4" t="str">
        <f t="shared" si="574"/>
        <v>FD32.1</v>
      </c>
      <c r="I18396" s="4">
        <f t="shared" si="575"/>
        <v>0</v>
      </c>
    </row>
    <row r="18397" spans="1:9">
      <c r="A18397" t="s">
        <v>261</v>
      </c>
      <c r="B18397" t="s">
        <v>8285</v>
      </c>
      <c r="C18397" t="s">
        <v>358</v>
      </c>
      <c r="D18397" t="s">
        <v>7701</v>
      </c>
      <c r="F18397">
        <v>1</v>
      </c>
      <c r="G18397" t="s">
        <v>7701</v>
      </c>
      <c r="H18397" s="4" t="str">
        <f t="shared" si="574"/>
        <v>H1.1</v>
      </c>
      <c r="I18397" s="4">
        <f t="shared" si="575"/>
        <v>0</v>
      </c>
    </row>
    <row r="18398" spans="1:9">
      <c r="A18398" t="s">
        <v>261</v>
      </c>
      <c r="B18398" t="s">
        <v>8285</v>
      </c>
      <c r="C18398" t="s">
        <v>359</v>
      </c>
      <c r="D18398" t="s">
        <v>7701</v>
      </c>
      <c r="F18398">
        <v>1</v>
      </c>
      <c r="G18398" t="s">
        <v>7701</v>
      </c>
      <c r="H18398" s="4" t="str">
        <f t="shared" si="574"/>
        <v>H2.1</v>
      </c>
      <c r="I18398" s="4">
        <f t="shared" si="575"/>
        <v>0</v>
      </c>
    </row>
    <row r="18399" spans="1:9">
      <c r="A18399" t="s">
        <v>261</v>
      </c>
      <c r="B18399" t="s">
        <v>8285</v>
      </c>
      <c r="C18399" t="s">
        <v>8322</v>
      </c>
      <c r="D18399">
        <v>1</v>
      </c>
      <c r="F18399">
        <v>1</v>
      </c>
      <c r="G18399">
        <v>1</v>
      </c>
      <c r="H18399" s="4" t="str">
        <f t="shared" si="574"/>
        <v>LOGO1.1</v>
      </c>
      <c r="I18399" s="4">
        <f t="shared" si="575"/>
        <v>0</v>
      </c>
    </row>
    <row r="18400" spans="1:9">
      <c r="A18400" t="s">
        <v>261</v>
      </c>
      <c r="B18400" t="s">
        <v>8285</v>
      </c>
      <c r="C18400" t="s">
        <v>8323</v>
      </c>
      <c r="D18400">
        <v>1</v>
      </c>
      <c r="F18400">
        <v>1</v>
      </c>
      <c r="G18400">
        <v>1</v>
      </c>
      <c r="H18400" s="4" t="str">
        <f t="shared" si="574"/>
        <v>LOGO2.1</v>
      </c>
      <c r="I18400" s="4">
        <f t="shared" si="575"/>
        <v>0</v>
      </c>
    </row>
    <row r="18401" spans="1:9">
      <c r="A18401" t="s">
        <v>261</v>
      </c>
      <c r="B18401" t="s">
        <v>8285</v>
      </c>
      <c r="C18401" t="s">
        <v>8324</v>
      </c>
      <c r="D18401">
        <v>1</v>
      </c>
      <c r="F18401">
        <v>1</v>
      </c>
      <c r="G18401">
        <v>1</v>
      </c>
      <c r="H18401" s="4" t="str">
        <f t="shared" si="574"/>
        <v>QFN68-8X8-P0.4mm.1</v>
      </c>
      <c r="I18401" s="4">
        <f t="shared" si="575"/>
        <v>0</v>
      </c>
    </row>
    <row r="18402" spans="1:9">
      <c r="A18402" t="s">
        <v>261</v>
      </c>
      <c r="B18402" t="s">
        <v>8285</v>
      </c>
      <c r="C18402" t="s">
        <v>8325</v>
      </c>
      <c r="D18402">
        <v>1</v>
      </c>
      <c r="F18402">
        <v>1</v>
      </c>
      <c r="G18402">
        <v>1</v>
      </c>
      <c r="H18402" s="4" t="str">
        <f t="shared" si="574"/>
        <v>RTL9068ABD-V2-GR.1</v>
      </c>
      <c r="I18402" s="4">
        <f t="shared" si="575"/>
        <v>0</v>
      </c>
    </row>
    <row r="18403" spans="1:9">
      <c r="A18403" t="s">
        <v>261</v>
      </c>
      <c r="B18403" t="s">
        <v>8285</v>
      </c>
      <c r="C18403" t="s">
        <v>8326</v>
      </c>
      <c r="D18403" t="s">
        <v>186</v>
      </c>
      <c r="F18403" t="s">
        <v>186</v>
      </c>
      <c r="G18403" t="s">
        <v>186</v>
      </c>
      <c r="H18403" s="4" t="str">
        <f t="shared" si="574"/>
        <v>SKB1.NUT1</v>
      </c>
      <c r="I18403" s="4">
        <f t="shared" si="575"/>
        <v>0</v>
      </c>
    </row>
    <row r="18404" spans="1:9">
      <c r="A18404" t="s">
        <v>261</v>
      </c>
      <c r="B18404" t="s">
        <v>8285</v>
      </c>
      <c r="C18404" t="s">
        <v>8326</v>
      </c>
      <c r="D18404" t="s">
        <v>187</v>
      </c>
      <c r="F18404" t="s">
        <v>187</v>
      </c>
      <c r="G18404" t="s">
        <v>187</v>
      </c>
      <c r="H18404" s="4" t="str">
        <f t="shared" si="574"/>
        <v>SKB1.NUT2</v>
      </c>
      <c r="I18404" s="4">
        <f t="shared" si="575"/>
        <v>0</v>
      </c>
    </row>
    <row r="18405" spans="1:9">
      <c r="A18405" t="s">
        <v>261</v>
      </c>
      <c r="B18405" t="s">
        <v>8285</v>
      </c>
      <c r="C18405" t="s">
        <v>8326</v>
      </c>
      <c r="D18405" t="s">
        <v>188</v>
      </c>
      <c r="F18405" t="s">
        <v>188</v>
      </c>
      <c r="G18405" t="s">
        <v>188</v>
      </c>
      <c r="H18405" s="4" t="str">
        <f t="shared" si="574"/>
        <v>SKB1.NUT3</v>
      </c>
      <c r="I18405" s="4">
        <f t="shared" si="575"/>
        <v>0</v>
      </c>
    </row>
    <row r="18406" spans="1:9">
      <c r="A18406" t="s">
        <v>261</v>
      </c>
      <c r="B18406" t="s">
        <v>8285</v>
      </c>
      <c r="C18406" t="s">
        <v>8326</v>
      </c>
      <c r="D18406" t="s">
        <v>189</v>
      </c>
      <c r="F18406" t="s">
        <v>189</v>
      </c>
      <c r="G18406" t="s">
        <v>189</v>
      </c>
      <c r="H18406" s="4" t="str">
        <f t="shared" si="574"/>
        <v>SKB1.NUT4</v>
      </c>
      <c r="I18406" s="4">
        <f t="shared" si="575"/>
        <v>0</v>
      </c>
    </row>
    <row r="18407" spans="1:9">
      <c r="A18407" t="s">
        <v>261</v>
      </c>
      <c r="B18407" t="s">
        <v>8285</v>
      </c>
      <c r="C18407" t="s">
        <v>8327</v>
      </c>
      <c r="D18407">
        <v>1</v>
      </c>
      <c r="F18407">
        <v>1</v>
      </c>
      <c r="G18407">
        <v>1</v>
      </c>
      <c r="H18407" s="4" t="str">
        <f t="shared" si="574"/>
        <v>TFBGA273-17X17-P0.8mm.1</v>
      </c>
      <c r="I18407" s="4">
        <f t="shared" si="575"/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443"/>
  <sheetViews>
    <sheetView zoomScaleNormal="100" workbookViewId="0">
      <selection sqref="A1:D3452"/>
    </sheetView>
  </sheetViews>
  <sheetFormatPr defaultRowHeight="15.75"/>
  <cols>
    <col min="1" max="1" width="21.25" customWidth="1"/>
    <col min="2" max="2" width="21.875" bestFit="1" customWidth="1"/>
    <col min="3" max="3" width="35.25" customWidth="1"/>
    <col min="4" max="4" width="22.375" customWidth="1"/>
  </cols>
  <sheetData>
    <row r="1" spans="1:4">
      <c r="A1" s="100" t="s">
        <v>11942</v>
      </c>
    </row>
    <row r="2" spans="1:4">
      <c r="A2" s="100" t="s">
        <v>11943</v>
      </c>
    </row>
    <row r="3" spans="1:4" ht="31.5">
      <c r="A3" s="101" t="s">
        <v>166</v>
      </c>
      <c r="B3" s="101" t="s">
        <v>11312</v>
      </c>
      <c r="C3" s="101" t="s">
        <v>11313</v>
      </c>
      <c r="D3" s="101" t="s">
        <v>11314</v>
      </c>
    </row>
    <row r="4" spans="1:4">
      <c r="A4" s="1" t="s">
        <v>863</v>
      </c>
      <c r="B4" s="3">
        <v>0</v>
      </c>
      <c r="C4" s="3">
        <v>732.93</v>
      </c>
      <c r="D4" s="3">
        <v>0</v>
      </c>
    </row>
    <row r="5" spans="1:4">
      <c r="A5" s="1" t="s">
        <v>861</v>
      </c>
      <c r="B5" s="3">
        <v>0</v>
      </c>
      <c r="C5" s="3">
        <v>2725.19</v>
      </c>
      <c r="D5" s="3">
        <v>0</v>
      </c>
    </row>
    <row r="6" spans="1:4">
      <c r="A6" s="1" t="s">
        <v>862</v>
      </c>
      <c r="B6" s="3">
        <v>0</v>
      </c>
      <c r="C6" s="3">
        <v>1893.38</v>
      </c>
      <c r="D6" s="3">
        <v>0</v>
      </c>
    </row>
    <row r="7" spans="1:4">
      <c r="A7" s="1" t="s">
        <v>1297</v>
      </c>
      <c r="B7" s="3">
        <v>51.6</v>
      </c>
      <c r="C7" s="3">
        <v>56.29</v>
      </c>
      <c r="D7" s="3">
        <v>91.67</v>
      </c>
    </row>
    <row r="8" spans="1:4">
      <c r="A8" s="1" t="s">
        <v>1298</v>
      </c>
      <c r="B8" s="3">
        <v>51.52</v>
      </c>
      <c r="C8" s="3">
        <v>56.21</v>
      </c>
      <c r="D8" s="3">
        <v>91.66</v>
      </c>
    </row>
    <row r="9" spans="1:4">
      <c r="A9" s="1" t="s">
        <v>1299</v>
      </c>
      <c r="B9" s="3">
        <v>51.54</v>
      </c>
      <c r="C9" s="3">
        <v>56.23</v>
      </c>
      <c r="D9" s="3">
        <v>91.67</v>
      </c>
    </row>
    <row r="10" spans="1:4">
      <c r="A10" s="1" t="s">
        <v>1300</v>
      </c>
      <c r="B10" s="3">
        <v>51.56</v>
      </c>
      <c r="C10" s="3">
        <v>56.25</v>
      </c>
      <c r="D10" s="3">
        <v>91.67</v>
      </c>
    </row>
    <row r="11" spans="1:4">
      <c r="A11" s="1" t="s">
        <v>1301</v>
      </c>
      <c r="B11" s="3">
        <v>51.58</v>
      </c>
      <c r="C11" s="3">
        <v>56.27</v>
      </c>
      <c r="D11" s="3">
        <v>91.67</v>
      </c>
    </row>
    <row r="12" spans="1:4">
      <c r="A12" s="1" t="s">
        <v>1302</v>
      </c>
      <c r="B12" s="3">
        <v>51.6</v>
      </c>
      <c r="C12" s="3">
        <v>56.29</v>
      </c>
      <c r="D12" s="3">
        <v>91.67</v>
      </c>
    </row>
    <row r="13" spans="1:4">
      <c r="A13" s="1" t="s">
        <v>1303</v>
      </c>
      <c r="B13" s="3">
        <v>51.52</v>
      </c>
      <c r="C13" s="3">
        <v>56.21</v>
      </c>
      <c r="D13" s="3">
        <v>91.66</v>
      </c>
    </row>
    <row r="14" spans="1:4">
      <c r="A14" s="1" t="s">
        <v>1304</v>
      </c>
      <c r="B14" s="3">
        <v>51.54</v>
      </c>
      <c r="C14" s="3">
        <v>56.23</v>
      </c>
      <c r="D14" s="3">
        <v>91.67</v>
      </c>
    </row>
    <row r="15" spans="1:4">
      <c r="A15" s="1" t="s">
        <v>1317</v>
      </c>
      <c r="B15" s="3">
        <v>51.6</v>
      </c>
      <c r="C15" s="3">
        <v>56.29</v>
      </c>
      <c r="D15" s="3">
        <v>91.67</v>
      </c>
    </row>
    <row r="16" spans="1:4">
      <c r="A16" s="1" t="s">
        <v>1318</v>
      </c>
      <c r="B16" s="3">
        <v>50.67</v>
      </c>
      <c r="C16" s="3">
        <v>56.21</v>
      </c>
      <c r="D16" s="3">
        <v>90.15</v>
      </c>
    </row>
    <row r="17" spans="1:4">
      <c r="A17" s="1" t="s">
        <v>1319</v>
      </c>
      <c r="B17" s="3">
        <v>51.54</v>
      </c>
      <c r="C17" s="3">
        <v>56.23</v>
      </c>
      <c r="D17" s="3">
        <v>91.67</v>
      </c>
    </row>
    <row r="18" spans="1:4">
      <c r="A18" s="1" t="s">
        <v>1320</v>
      </c>
      <c r="B18" s="3">
        <v>51.56</v>
      </c>
      <c r="C18" s="3">
        <v>56.25</v>
      </c>
      <c r="D18" s="3">
        <v>91.67</v>
      </c>
    </row>
    <row r="19" spans="1:4">
      <c r="A19" s="1" t="s">
        <v>1321</v>
      </c>
      <c r="B19" s="3">
        <v>51.58</v>
      </c>
      <c r="C19" s="3">
        <v>56.27</v>
      </c>
      <c r="D19" s="3">
        <v>91.67</v>
      </c>
    </row>
    <row r="20" spans="1:4">
      <c r="A20" s="1" t="s">
        <v>1322</v>
      </c>
      <c r="B20" s="3">
        <v>51.6</v>
      </c>
      <c r="C20" s="3">
        <v>56.29</v>
      </c>
      <c r="D20" s="3">
        <v>91.67</v>
      </c>
    </row>
    <row r="21" spans="1:4">
      <c r="A21" s="1" t="s">
        <v>1323</v>
      </c>
      <c r="B21" s="3">
        <v>51.52</v>
      </c>
      <c r="C21" s="3">
        <v>56.21</v>
      </c>
      <c r="D21" s="3">
        <v>91.66</v>
      </c>
    </row>
    <row r="22" spans="1:4">
      <c r="A22" s="1" t="s">
        <v>1324</v>
      </c>
      <c r="B22" s="3">
        <v>51.54</v>
      </c>
      <c r="C22" s="3">
        <v>56.23</v>
      </c>
      <c r="D22" s="3">
        <v>91.67</v>
      </c>
    </row>
    <row r="23" spans="1:4">
      <c r="A23" s="1" t="s">
        <v>1289</v>
      </c>
      <c r="B23" s="3">
        <v>51.6</v>
      </c>
      <c r="C23" s="3">
        <v>56.29</v>
      </c>
      <c r="D23" s="3">
        <v>91.67</v>
      </c>
    </row>
    <row r="24" spans="1:4">
      <c r="A24" s="1" t="s">
        <v>1290</v>
      </c>
      <c r="B24" s="3">
        <v>51.52</v>
      </c>
      <c r="C24" s="3">
        <v>56.21</v>
      </c>
      <c r="D24" s="3">
        <v>91.66</v>
      </c>
    </row>
    <row r="25" spans="1:4">
      <c r="A25" s="1" t="s">
        <v>1291</v>
      </c>
      <c r="B25" s="3">
        <v>51.54</v>
      </c>
      <c r="C25" s="3">
        <v>56.23</v>
      </c>
      <c r="D25" s="3">
        <v>91.67</v>
      </c>
    </row>
    <row r="26" spans="1:4">
      <c r="A26" s="1" t="s">
        <v>1292</v>
      </c>
      <c r="B26" s="3">
        <v>51.56</v>
      </c>
      <c r="C26" s="3">
        <v>56.25</v>
      </c>
      <c r="D26" s="3">
        <v>91.67</v>
      </c>
    </row>
    <row r="27" spans="1:4">
      <c r="A27" s="1" t="s">
        <v>1293</v>
      </c>
      <c r="B27" s="3">
        <v>51.58</v>
      </c>
      <c r="C27" s="3">
        <v>56.27</v>
      </c>
      <c r="D27" s="3">
        <v>91.67</v>
      </c>
    </row>
    <row r="28" spans="1:4">
      <c r="A28" s="1" t="s">
        <v>1294</v>
      </c>
      <c r="B28" s="3">
        <v>51.6</v>
      </c>
      <c r="C28" s="3">
        <v>56.29</v>
      </c>
      <c r="D28" s="3">
        <v>91.67</v>
      </c>
    </row>
    <row r="29" spans="1:4">
      <c r="A29" s="1" t="s">
        <v>1295</v>
      </c>
      <c r="B29" s="3">
        <v>51.52</v>
      </c>
      <c r="C29" s="3">
        <v>56.21</v>
      </c>
      <c r="D29" s="3">
        <v>91.66</v>
      </c>
    </row>
    <row r="30" spans="1:4">
      <c r="A30" s="1" t="s">
        <v>1296</v>
      </c>
      <c r="B30" s="3">
        <v>51.54</v>
      </c>
      <c r="C30" s="3">
        <v>56.23</v>
      </c>
      <c r="D30" s="3">
        <v>91.67</v>
      </c>
    </row>
    <row r="31" spans="1:4">
      <c r="A31" s="1" t="s">
        <v>1325</v>
      </c>
      <c r="B31" s="3">
        <v>51.6</v>
      </c>
      <c r="C31" s="3">
        <v>56.29</v>
      </c>
      <c r="D31" s="3">
        <v>91.67</v>
      </c>
    </row>
    <row r="32" spans="1:4">
      <c r="A32" s="1" t="s">
        <v>1326</v>
      </c>
      <c r="B32" s="3">
        <v>51.52</v>
      </c>
      <c r="C32" s="3">
        <v>56.21</v>
      </c>
      <c r="D32" s="3">
        <v>91.66</v>
      </c>
    </row>
    <row r="33" spans="1:4">
      <c r="A33" s="1" t="s">
        <v>1327</v>
      </c>
      <c r="B33" s="3">
        <v>51.54</v>
      </c>
      <c r="C33" s="3">
        <v>56.23</v>
      </c>
      <c r="D33" s="3">
        <v>91.67</v>
      </c>
    </row>
    <row r="34" spans="1:4">
      <c r="A34" s="1" t="s">
        <v>1328</v>
      </c>
      <c r="B34" s="3">
        <v>51.56</v>
      </c>
      <c r="C34" s="3">
        <v>56.25</v>
      </c>
      <c r="D34" s="3">
        <v>91.67</v>
      </c>
    </row>
    <row r="35" spans="1:4">
      <c r="A35" s="1" t="s">
        <v>1329</v>
      </c>
      <c r="B35" s="3">
        <v>51.58</v>
      </c>
      <c r="C35" s="3">
        <v>56.27</v>
      </c>
      <c r="D35" s="3">
        <v>91.67</v>
      </c>
    </row>
    <row r="36" spans="1:4">
      <c r="A36" s="1" t="s">
        <v>1330</v>
      </c>
      <c r="B36" s="3">
        <v>51.6</v>
      </c>
      <c r="C36" s="3">
        <v>56.29</v>
      </c>
      <c r="D36" s="3">
        <v>91.67</v>
      </c>
    </row>
    <row r="37" spans="1:4">
      <c r="A37" s="1" t="s">
        <v>1331</v>
      </c>
      <c r="B37" s="3">
        <v>51.52</v>
      </c>
      <c r="C37" s="3">
        <v>56.21</v>
      </c>
      <c r="D37" s="3">
        <v>91.66</v>
      </c>
    </row>
    <row r="38" spans="1:4">
      <c r="A38" s="1" t="s">
        <v>1332</v>
      </c>
      <c r="B38" s="3">
        <v>51.54</v>
      </c>
      <c r="C38" s="3">
        <v>56.23</v>
      </c>
      <c r="D38" s="3">
        <v>91.67</v>
      </c>
    </row>
    <row r="39" spans="1:4">
      <c r="A39" s="1" t="s">
        <v>1309</v>
      </c>
      <c r="B39" s="3">
        <v>105.89</v>
      </c>
      <c r="C39" s="3">
        <v>114.26</v>
      </c>
      <c r="D39" s="3">
        <v>92.68</v>
      </c>
    </row>
    <row r="40" spans="1:4">
      <c r="A40" s="1" t="s">
        <v>11315</v>
      </c>
      <c r="B40" s="3">
        <v>11435.07</v>
      </c>
      <c r="C40" s="3">
        <v>12283.66</v>
      </c>
      <c r="D40" s="3">
        <v>93.09</v>
      </c>
    </row>
    <row r="41" spans="1:4">
      <c r="A41" s="1" t="s">
        <v>11316</v>
      </c>
      <c r="B41" s="3">
        <v>11182.29</v>
      </c>
      <c r="C41" s="3">
        <v>12321.4</v>
      </c>
      <c r="D41" s="3">
        <v>90.75</v>
      </c>
    </row>
    <row r="42" spans="1:4">
      <c r="A42" s="1" t="s">
        <v>11317</v>
      </c>
      <c r="B42" s="3">
        <v>11698.96</v>
      </c>
      <c r="C42" s="3">
        <v>12498.64</v>
      </c>
      <c r="D42" s="3">
        <v>93.6</v>
      </c>
    </row>
    <row r="43" spans="1:4">
      <c r="A43" s="1" t="s">
        <v>11318</v>
      </c>
      <c r="B43" s="3">
        <v>11092.25</v>
      </c>
      <c r="C43" s="3">
        <v>12263.9</v>
      </c>
      <c r="D43" s="3">
        <v>90.45</v>
      </c>
    </row>
    <row r="44" spans="1:4">
      <c r="A44" s="1" t="s">
        <v>11319</v>
      </c>
      <c r="B44" s="3">
        <v>1234.04</v>
      </c>
      <c r="C44" s="3">
        <v>22022.62</v>
      </c>
      <c r="D44" s="3">
        <v>5.6</v>
      </c>
    </row>
    <row r="45" spans="1:4">
      <c r="A45" s="1" t="s">
        <v>11320</v>
      </c>
      <c r="B45" s="3">
        <v>66.099999999999994</v>
      </c>
      <c r="C45" s="3">
        <v>71.06</v>
      </c>
      <c r="D45" s="3">
        <v>93.03</v>
      </c>
    </row>
    <row r="46" spans="1:4">
      <c r="A46" s="1" t="s">
        <v>11321</v>
      </c>
      <c r="B46" s="3">
        <v>304.02</v>
      </c>
      <c r="C46" s="3">
        <v>333.31</v>
      </c>
      <c r="D46" s="3">
        <v>91.21</v>
      </c>
    </row>
    <row r="47" spans="1:4">
      <c r="A47" s="1" t="s">
        <v>866</v>
      </c>
      <c r="B47" s="3">
        <v>0</v>
      </c>
      <c r="C47" s="3">
        <v>1287.1600000000001</v>
      </c>
      <c r="D47" s="3">
        <v>0</v>
      </c>
    </row>
    <row r="48" spans="1:4">
      <c r="A48" s="1" t="s">
        <v>868</v>
      </c>
      <c r="B48" s="3">
        <v>0</v>
      </c>
      <c r="C48" s="3">
        <v>1335.67</v>
      </c>
      <c r="D48" s="3">
        <v>0</v>
      </c>
    </row>
    <row r="49" spans="1:4">
      <c r="A49" s="1" t="s">
        <v>867</v>
      </c>
      <c r="B49" s="3">
        <v>0</v>
      </c>
      <c r="C49" s="3">
        <v>962.94</v>
      </c>
      <c r="D49" s="3">
        <v>0</v>
      </c>
    </row>
    <row r="50" spans="1:4">
      <c r="A50" s="1" t="s">
        <v>1939</v>
      </c>
      <c r="B50" s="3">
        <v>5105.71</v>
      </c>
      <c r="C50" s="3">
        <v>65289.83</v>
      </c>
      <c r="D50" s="3">
        <v>7.82</v>
      </c>
    </row>
    <row r="51" spans="1:4">
      <c r="A51" s="1" t="s">
        <v>561</v>
      </c>
      <c r="B51" s="3">
        <v>150.47</v>
      </c>
      <c r="C51" s="3">
        <v>166.53</v>
      </c>
      <c r="D51" s="3">
        <v>90.36</v>
      </c>
    </row>
    <row r="52" spans="1:4">
      <c r="A52" s="1" t="s">
        <v>560</v>
      </c>
      <c r="B52" s="3">
        <v>247.52</v>
      </c>
      <c r="C52" s="3">
        <v>221.95</v>
      </c>
      <c r="D52" s="3">
        <v>111.52</v>
      </c>
    </row>
    <row r="53" spans="1:4">
      <c r="A53" s="1" t="s">
        <v>551</v>
      </c>
      <c r="B53" s="3">
        <v>346.48</v>
      </c>
      <c r="C53" s="3">
        <v>291.54000000000002</v>
      </c>
      <c r="D53" s="3">
        <v>118.85</v>
      </c>
    </row>
    <row r="54" spans="1:4">
      <c r="A54" s="1" t="s">
        <v>2040</v>
      </c>
      <c r="B54" s="3">
        <v>417.51</v>
      </c>
      <c r="C54" s="3">
        <v>329.88</v>
      </c>
      <c r="D54" s="3">
        <v>126.57</v>
      </c>
    </row>
    <row r="55" spans="1:4">
      <c r="A55" s="1" t="s">
        <v>1925</v>
      </c>
      <c r="B55" s="3">
        <v>783.65</v>
      </c>
      <c r="C55" s="3">
        <v>796.54</v>
      </c>
      <c r="D55" s="3">
        <v>98.38</v>
      </c>
    </row>
    <row r="56" spans="1:4">
      <c r="A56" s="1" t="s">
        <v>1924</v>
      </c>
      <c r="B56" s="3">
        <v>783.64</v>
      </c>
      <c r="C56" s="3">
        <v>796.53</v>
      </c>
      <c r="D56" s="3">
        <v>98.38</v>
      </c>
    </row>
    <row r="57" spans="1:4">
      <c r="A57" s="1" t="s">
        <v>1929</v>
      </c>
      <c r="B57" s="3">
        <v>4841.5600000000004</v>
      </c>
      <c r="C57" s="3">
        <v>4845.2299999999996</v>
      </c>
      <c r="D57" s="3">
        <v>99.92</v>
      </c>
    </row>
    <row r="58" spans="1:4">
      <c r="A58" s="1" t="s">
        <v>1928</v>
      </c>
      <c r="B58" s="3">
        <v>4841.5600000000004</v>
      </c>
      <c r="C58" s="3">
        <v>4845.22</v>
      </c>
      <c r="D58" s="3">
        <v>99.92</v>
      </c>
    </row>
    <row r="59" spans="1:4">
      <c r="A59" s="1" t="s">
        <v>1933</v>
      </c>
      <c r="B59" s="3">
        <v>882.23</v>
      </c>
      <c r="C59" s="3">
        <v>737.47</v>
      </c>
      <c r="D59" s="3">
        <v>119.63</v>
      </c>
    </row>
    <row r="60" spans="1:4">
      <c r="A60" s="1" t="s">
        <v>1932</v>
      </c>
      <c r="B60" s="3">
        <v>882.24</v>
      </c>
      <c r="C60" s="3">
        <v>737.48</v>
      </c>
      <c r="D60" s="3">
        <v>119.63</v>
      </c>
    </row>
    <row r="61" spans="1:4">
      <c r="A61" s="1" t="s">
        <v>1937</v>
      </c>
      <c r="B61" s="3">
        <v>5014.88</v>
      </c>
      <c r="C61" s="3">
        <v>4943.66</v>
      </c>
      <c r="D61" s="3">
        <v>101.44</v>
      </c>
    </row>
    <row r="62" spans="1:4">
      <c r="A62" s="1" t="s">
        <v>1936</v>
      </c>
      <c r="B62" s="3">
        <v>5014.8599999999997</v>
      </c>
      <c r="C62" s="3">
        <v>4943.6499999999996</v>
      </c>
      <c r="D62" s="3">
        <v>101.44</v>
      </c>
    </row>
    <row r="63" spans="1:4">
      <c r="A63" s="1" t="s">
        <v>2039</v>
      </c>
      <c r="B63" s="3">
        <v>543.48</v>
      </c>
      <c r="C63" s="3">
        <v>629.88</v>
      </c>
      <c r="D63" s="3">
        <v>86.28</v>
      </c>
    </row>
    <row r="64" spans="1:4">
      <c r="A64" s="1" t="s">
        <v>2024</v>
      </c>
      <c r="B64" s="3">
        <v>0</v>
      </c>
      <c r="C64" s="3">
        <v>895.63</v>
      </c>
      <c r="D64" s="3">
        <v>0</v>
      </c>
    </row>
    <row r="65" spans="1:4">
      <c r="A65" s="1" t="s">
        <v>696</v>
      </c>
      <c r="B65" s="3">
        <v>85.57</v>
      </c>
      <c r="C65" s="3">
        <v>85.57</v>
      </c>
      <c r="D65" s="3">
        <v>100</v>
      </c>
    </row>
    <row r="66" spans="1:4">
      <c r="A66" s="1" t="s">
        <v>569</v>
      </c>
      <c r="B66" s="3">
        <v>72.41</v>
      </c>
      <c r="C66" s="3">
        <v>72.41</v>
      </c>
      <c r="D66" s="3">
        <v>100</v>
      </c>
    </row>
    <row r="67" spans="1:4">
      <c r="A67" s="1" t="s">
        <v>568</v>
      </c>
      <c r="B67" s="3">
        <v>72.41</v>
      </c>
      <c r="C67" s="3">
        <v>72.41</v>
      </c>
      <c r="D67" s="3">
        <v>100</v>
      </c>
    </row>
    <row r="68" spans="1:4">
      <c r="A68" s="1" t="s">
        <v>1778</v>
      </c>
      <c r="B68" s="3">
        <v>602.1</v>
      </c>
      <c r="C68" s="3">
        <v>2344.91</v>
      </c>
      <c r="D68" s="3">
        <v>25.68</v>
      </c>
    </row>
    <row r="69" spans="1:4">
      <c r="A69" s="1" t="s">
        <v>533</v>
      </c>
      <c r="B69" s="3">
        <v>802.02</v>
      </c>
      <c r="C69" s="3">
        <v>2843.49</v>
      </c>
      <c r="D69" s="3">
        <v>28.21</v>
      </c>
    </row>
    <row r="70" spans="1:4">
      <c r="A70" s="1" t="s">
        <v>1782</v>
      </c>
      <c r="B70" s="3">
        <v>242.35</v>
      </c>
      <c r="C70" s="3">
        <v>277.5</v>
      </c>
      <c r="D70" s="3">
        <v>87.33</v>
      </c>
    </row>
    <row r="71" spans="1:4">
      <c r="A71" s="1" t="s">
        <v>1786</v>
      </c>
      <c r="B71" s="3">
        <v>789.44</v>
      </c>
      <c r="C71" s="3">
        <v>2480.1999999999998</v>
      </c>
      <c r="D71" s="3">
        <v>31.83</v>
      </c>
    </row>
    <row r="72" spans="1:4">
      <c r="A72" s="1" t="s">
        <v>1854</v>
      </c>
      <c r="B72" s="3">
        <v>155.82</v>
      </c>
      <c r="C72" s="3">
        <v>144.01</v>
      </c>
      <c r="D72" s="3">
        <v>108.2</v>
      </c>
    </row>
    <row r="73" spans="1:4">
      <c r="A73" s="1" t="s">
        <v>1855</v>
      </c>
      <c r="B73" s="3">
        <v>155.82</v>
      </c>
      <c r="C73" s="3">
        <v>144.01</v>
      </c>
      <c r="D73" s="3">
        <v>108.2</v>
      </c>
    </row>
    <row r="74" spans="1:4">
      <c r="A74" s="1" t="s">
        <v>1852</v>
      </c>
      <c r="B74" s="3">
        <v>155.82</v>
      </c>
      <c r="C74" s="3">
        <v>144.01</v>
      </c>
      <c r="D74" s="3">
        <v>108.2</v>
      </c>
    </row>
    <row r="75" spans="1:4">
      <c r="A75" s="1" t="s">
        <v>1853</v>
      </c>
      <c r="B75" s="3">
        <v>155.82</v>
      </c>
      <c r="C75" s="3">
        <v>144.01</v>
      </c>
      <c r="D75" s="3">
        <v>108.2</v>
      </c>
    </row>
    <row r="76" spans="1:4">
      <c r="A76" s="1" t="s">
        <v>562</v>
      </c>
      <c r="B76" s="3">
        <v>1149.49</v>
      </c>
      <c r="C76" s="3">
        <v>1132.52</v>
      </c>
      <c r="D76" s="3">
        <v>101.5</v>
      </c>
    </row>
    <row r="77" spans="1:4">
      <c r="A77" s="1" t="s">
        <v>563</v>
      </c>
      <c r="B77" s="3">
        <v>1193.94</v>
      </c>
      <c r="C77" s="3">
        <v>1149.3</v>
      </c>
      <c r="D77" s="3">
        <v>103.88</v>
      </c>
    </row>
    <row r="78" spans="1:4">
      <c r="A78" s="1" t="s">
        <v>3387</v>
      </c>
      <c r="B78" s="3">
        <v>1878.76</v>
      </c>
      <c r="C78" s="3">
        <v>1776.87</v>
      </c>
      <c r="D78" s="3">
        <v>105.73</v>
      </c>
    </row>
    <row r="79" spans="1:4">
      <c r="A79" s="1" t="s">
        <v>3386</v>
      </c>
      <c r="B79" s="3">
        <v>1878.8</v>
      </c>
      <c r="C79" s="3">
        <v>1589.85</v>
      </c>
      <c r="D79" s="3">
        <v>118.17</v>
      </c>
    </row>
    <row r="80" spans="1:4">
      <c r="A80" s="1" t="s">
        <v>3302</v>
      </c>
      <c r="B80" s="3">
        <v>9920.2900000000009</v>
      </c>
      <c r="C80" s="3">
        <v>10183.09</v>
      </c>
      <c r="D80" s="3">
        <v>97.42</v>
      </c>
    </row>
    <row r="81" spans="1:4">
      <c r="A81" s="1" t="s">
        <v>3301</v>
      </c>
      <c r="B81" s="3">
        <v>9920.2800000000007</v>
      </c>
      <c r="C81" s="3">
        <v>10007.89</v>
      </c>
      <c r="D81" s="3">
        <v>99.12</v>
      </c>
    </row>
    <row r="82" spans="1:4">
      <c r="A82" s="1" t="s">
        <v>3309</v>
      </c>
      <c r="B82" s="3">
        <v>9753.1200000000008</v>
      </c>
      <c r="C82" s="3">
        <v>8472.4599999999991</v>
      </c>
      <c r="D82" s="3">
        <v>115.12</v>
      </c>
    </row>
    <row r="83" spans="1:4">
      <c r="A83" s="1" t="s">
        <v>3308</v>
      </c>
      <c r="B83" s="3">
        <v>9753.16</v>
      </c>
      <c r="C83" s="3">
        <v>8647.66</v>
      </c>
      <c r="D83" s="3">
        <v>112.78</v>
      </c>
    </row>
    <row r="84" spans="1:4">
      <c r="A84" s="1" t="s">
        <v>3304</v>
      </c>
      <c r="B84" s="3">
        <v>10258.07</v>
      </c>
      <c r="C84" s="3">
        <v>9912.26</v>
      </c>
      <c r="D84" s="3">
        <v>103.49</v>
      </c>
    </row>
    <row r="85" spans="1:4">
      <c r="A85" s="1" t="s">
        <v>3303</v>
      </c>
      <c r="B85" s="3">
        <v>10257.9</v>
      </c>
      <c r="C85" s="3">
        <v>9737.06</v>
      </c>
      <c r="D85" s="3">
        <v>105.35</v>
      </c>
    </row>
    <row r="86" spans="1:4">
      <c r="A86" s="1" t="s">
        <v>3313</v>
      </c>
      <c r="B86" s="3">
        <v>9334.92</v>
      </c>
      <c r="C86" s="3">
        <v>8599.6299999999992</v>
      </c>
      <c r="D86" s="3">
        <v>108.55</v>
      </c>
    </row>
    <row r="87" spans="1:4">
      <c r="A87" s="1" t="s">
        <v>3312</v>
      </c>
      <c r="B87" s="3">
        <v>9334.99</v>
      </c>
      <c r="C87" s="3">
        <v>8424.43</v>
      </c>
      <c r="D87" s="3">
        <v>110.81</v>
      </c>
    </row>
    <row r="88" spans="1:4">
      <c r="A88" s="1" t="s">
        <v>3334</v>
      </c>
      <c r="B88" s="3">
        <v>12583.28</v>
      </c>
      <c r="C88" s="3">
        <v>13607.26</v>
      </c>
      <c r="D88" s="3">
        <v>92.47</v>
      </c>
    </row>
    <row r="89" spans="1:4">
      <c r="A89" s="1" t="s">
        <v>3325</v>
      </c>
      <c r="B89" s="3">
        <v>7323.17</v>
      </c>
      <c r="C89" s="3">
        <v>5294.87</v>
      </c>
      <c r="D89" s="3">
        <v>138.31</v>
      </c>
    </row>
    <row r="90" spans="1:4">
      <c r="A90" s="1" t="s">
        <v>3326</v>
      </c>
      <c r="B90" s="3">
        <v>7323.46</v>
      </c>
      <c r="C90" s="3">
        <v>5119.67</v>
      </c>
      <c r="D90" s="3">
        <v>143.05000000000001</v>
      </c>
    </row>
    <row r="91" spans="1:4">
      <c r="A91" s="1" t="s">
        <v>3330</v>
      </c>
      <c r="B91" s="3">
        <v>9744.51</v>
      </c>
      <c r="C91" s="3">
        <v>9626.58</v>
      </c>
      <c r="D91" s="3">
        <v>101.23</v>
      </c>
    </row>
    <row r="92" spans="1:4">
      <c r="A92" s="1" t="s">
        <v>3329</v>
      </c>
      <c r="B92" s="3">
        <v>9744.5</v>
      </c>
      <c r="C92" s="3">
        <v>9490.74</v>
      </c>
      <c r="D92" s="3">
        <v>102.67</v>
      </c>
    </row>
    <row r="93" spans="1:4">
      <c r="A93" s="1" t="s">
        <v>3360</v>
      </c>
      <c r="B93" s="3">
        <v>8753.0499999999993</v>
      </c>
      <c r="C93" s="3">
        <v>10021.52</v>
      </c>
      <c r="D93" s="3">
        <v>87.34</v>
      </c>
    </row>
    <row r="94" spans="1:4">
      <c r="A94" s="1" t="s">
        <v>3339</v>
      </c>
      <c r="B94" s="3">
        <v>12788.86</v>
      </c>
      <c r="C94" s="3">
        <v>13812.84</v>
      </c>
      <c r="D94" s="3">
        <v>92.59</v>
      </c>
    </row>
    <row r="95" spans="1:4">
      <c r="A95" s="1" t="s">
        <v>3365</v>
      </c>
      <c r="B95" s="3">
        <v>8402.74</v>
      </c>
      <c r="C95" s="3">
        <v>9815.94</v>
      </c>
      <c r="D95" s="3">
        <v>85.6</v>
      </c>
    </row>
    <row r="96" spans="1:4">
      <c r="A96" s="1" t="s">
        <v>3328</v>
      </c>
      <c r="B96" s="3">
        <v>5686.49</v>
      </c>
      <c r="C96" s="3">
        <v>4635.22</v>
      </c>
      <c r="D96" s="3">
        <v>122.68</v>
      </c>
    </row>
    <row r="97" spans="1:4">
      <c r="A97" s="1" t="s">
        <v>3327</v>
      </c>
      <c r="B97" s="3">
        <v>5686.49</v>
      </c>
      <c r="C97" s="3">
        <v>4499.38</v>
      </c>
      <c r="D97" s="3">
        <v>126.38</v>
      </c>
    </row>
    <row r="98" spans="1:4">
      <c r="A98" s="1" t="s">
        <v>3335</v>
      </c>
      <c r="B98" s="3">
        <v>12363.06</v>
      </c>
      <c r="C98" s="3">
        <v>13577.72</v>
      </c>
      <c r="D98" s="3">
        <v>91.05</v>
      </c>
    </row>
    <row r="99" spans="1:4">
      <c r="A99" s="1" t="s">
        <v>3346</v>
      </c>
      <c r="B99" s="3">
        <v>5768.19</v>
      </c>
      <c r="C99" s="3">
        <v>4884.24</v>
      </c>
      <c r="D99" s="3">
        <v>118.1</v>
      </c>
    </row>
    <row r="100" spans="1:4">
      <c r="A100" s="1" t="s">
        <v>3347</v>
      </c>
      <c r="B100" s="3">
        <v>5768.01</v>
      </c>
      <c r="C100" s="3">
        <v>4709.04</v>
      </c>
      <c r="D100" s="3">
        <v>122.49</v>
      </c>
    </row>
    <row r="101" spans="1:4">
      <c r="A101" s="1" t="s">
        <v>3354</v>
      </c>
      <c r="B101" s="3">
        <v>10871.32</v>
      </c>
      <c r="C101" s="3">
        <v>10115.950000000001</v>
      </c>
      <c r="D101" s="3">
        <v>107.47</v>
      </c>
    </row>
    <row r="102" spans="1:4">
      <c r="A102" s="1" t="s">
        <v>3353</v>
      </c>
      <c r="B102" s="3">
        <v>10871.39</v>
      </c>
      <c r="C102" s="3">
        <v>9980.11</v>
      </c>
      <c r="D102" s="3">
        <v>108.93</v>
      </c>
    </row>
    <row r="103" spans="1:4">
      <c r="A103" s="1" t="s">
        <v>3361</v>
      </c>
      <c r="B103" s="3">
        <v>8465.73</v>
      </c>
      <c r="C103" s="3">
        <v>9991.98</v>
      </c>
      <c r="D103" s="3">
        <v>84.73</v>
      </c>
    </row>
    <row r="104" spans="1:4">
      <c r="A104" s="1" t="s">
        <v>3340</v>
      </c>
      <c r="B104" s="3">
        <v>12568.64</v>
      </c>
      <c r="C104" s="3">
        <v>13783.3</v>
      </c>
      <c r="D104" s="3">
        <v>91.19</v>
      </c>
    </row>
    <row r="105" spans="1:4">
      <c r="A105" s="1" t="s">
        <v>3366</v>
      </c>
      <c r="B105" s="3">
        <v>8135.45</v>
      </c>
      <c r="C105" s="3">
        <v>9786.4</v>
      </c>
      <c r="D105" s="3">
        <v>83.13</v>
      </c>
    </row>
    <row r="106" spans="1:4">
      <c r="A106" s="1" t="s">
        <v>3349</v>
      </c>
      <c r="B106" s="3">
        <v>7346.63</v>
      </c>
      <c r="C106" s="3">
        <v>6487.39</v>
      </c>
      <c r="D106" s="3">
        <v>113.24</v>
      </c>
    </row>
    <row r="107" spans="1:4">
      <c r="A107" s="1" t="s">
        <v>3348</v>
      </c>
      <c r="B107" s="3">
        <v>7346.63</v>
      </c>
      <c r="C107" s="3">
        <v>6351.55</v>
      </c>
      <c r="D107" s="3">
        <v>115.67</v>
      </c>
    </row>
    <row r="108" spans="1:4">
      <c r="A108" s="1" t="s">
        <v>1408</v>
      </c>
      <c r="B108" s="3">
        <v>2212.91</v>
      </c>
      <c r="C108" s="3">
        <v>2234.91</v>
      </c>
      <c r="D108" s="3">
        <v>99.02</v>
      </c>
    </row>
    <row r="109" spans="1:4">
      <c r="A109" s="1" t="s">
        <v>2494</v>
      </c>
      <c r="B109" s="3">
        <v>826.68</v>
      </c>
      <c r="C109" s="3">
        <v>19833.23</v>
      </c>
      <c r="D109" s="3">
        <v>4.17</v>
      </c>
    </row>
    <row r="110" spans="1:4">
      <c r="A110" s="1" t="s">
        <v>2495</v>
      </c>
      <c r="B110" s="3">
        <v>1663.62</v>
      </c>
      <c r="C110" s="3">
        <v>19810.64</v>
      </c>
      <c r="D110" s="3">
        <v>8.4</v>
      </c>
    </row>
    <row r="111" spans="1:4">
      <c r="A111" s="1" t="s">
        <v>2496</v>
      </c>
      <c r="B111" s="3">
        <v>1592.75</v>
      </c>
      <c r="C111" s="3">
        <v>22940.52</v>
      </c>
      <c r="D111" s="3">
        <v>6.94</v>
      </c>
    </row>
    <row r="112" spans="1:4">
      <c r="A112" s="1" t="s">
        <v>2497</v>
      </c>
      <c r="B112" s="3">
        <v>261.56</v>
      </c>
      <c r="C112" s="3">
        <v>8255.43</v>
      </c>
      <c r="D112" s="3">
        <v>3.17</v>
      </c>
    </row>
    <row r="113" spans="1:4">
      <c r="A113" s="1" t="s">
        <v>11322</v>
      </c>
      <c r="B113" s="3">
        <v>796.37</v>
      </c>
      <c r="C113" s="3">
        <v>15700.44</v>
      </c>
      <c r="D113" s="3">
        <v>5.07</v>
      </c>
    </row>
    <row r="114" spans="1:4">
      <c r="A114" s="1" t="s">
        <v>2498</v>
      </c>
      <c r="B114" s="3">
        <v>808.77</v>
      </c>
      <c r="C114" s="3">
        <v>17274.599999999999</v>
      </c>
      <c r="D114" s="3">
        <v>4.68</v>
      </c>
    </row>
    <row r="115" spans="1:4">
      <c r="A115" s="1" t="s">
        <v>1776</v>
      </c>
      <c r="B115" s="3">
        <v>1910.57</v>
      </c>
      <c r="C115" s="3">
        <v>2143.94</v>
      </c>
      <c r="D115" s="3">
        <v>89.11</v>
      </c>
    </row>
    <row r="116" spans="1:4">
      <c r="A116" s="1" t="s">
        <v>1788</v>
      </c>
      <c r="B116" s="3">
        <v>517.27</v>
      </c>
      <c r="C116" s="3">
        <v>1596.43</v>
      </c>
      <c r="D116" s="3">
        <v>32.4</v>
      </c>
    </row>
    <row r="117" spans="1:4">
      <c r="A117" s="1" t="s">
        <v>1781</v>
      </c>
      <c r="B117" s="3">
        <v>242.35</v>
      </c>
      <c r="C117" s="3">
        <v>277.5</v>
      </c>
      <c r="D117" s="3">
        <v>87.33</v>
      </c>
    </row>
    <row r="118" spans="1:4">
      <c r="A118" s="1" t="s">
        <v>1992</v>
      </c>
      <c r="B118" s="3">
        <v>821.83</v>
      </c>
      <c r="C118" s="3">
        <v>864.67</v>
      </c>
      <c r="D118" s="3">
        <v>95.05</v>
      </c>
    </row>
    <row r="119" spans="1:4">
      <c r="A119" s="1" t="s">
        <v>1994</v>
      </c>
      <c r="B119" s="3">
        <v>967.3</v>
      </c>
      <c r="C119" s="3">
        <v>1058.18</v>
      </c>
      <c r="D119" s="3">
        <v>91.41</v>
      </c>
    </row>
    <row r="120" spans="1:4">
      <c r="A120" s="1" t="s">
        <v>1865</v>
      </c>
      <c r="B120" s="3">
        <v>10690.52</v>
      </c>
      <c r="C120" s="3">
        <v>11339.47</v>
      </c>
      <c r="D120" s="3">
        <v>94.28</v>
      </c>
    </row>
    <row r="121" spans="1:4">
      <c r="A121" s="1" t="s">
        <v>1866</v>
      </c>
      <c r="B121" s="3">
        <v>10690.43</v>
      </c>
      <c r="C121" s="3">
        <v>11181.99</v>
      </c>
      <c r="D121" s="3">
        <v>95.6</v>
      </c>
    </row>
    <row r="122" spans="1:4">
      <c r="A122" s="1" t="s">
        <v>1857</v>
      </c>
      <c r="B122" s="3">
        <v>11180.59</v>
      </c>
      <c r="C122" s="3">
        <v>11616.78</v>
      </c>
      <c r="D122" s="3">
        <v>96.25</v>
      </c>
    </row>
    <row r="123" spans="1:4">
      <c r="A123" s="1" t="s">
        <v>1858</v>
      </c>
      <c r="B123" s="3">
        <v>11180.66</v>
      </c>
      <c r="C123" s="3">
        <v>11459.31</v>
      </c>
      <c r="D123" s="3">
        <v>97.57</v>
      </c>
    </row>
    <row r="124" spans="1:4">
      <c r="A124" s="1" t="s">
        <v>1779</v>
      </c>
      <c r="B124" s="3">
        <v>25</v>
      </c>
      <c r="C124" s="3">
        <v>9542.77</v>
      </c>
      <c r="D124" s="3">
        <v>0.26</v>
      </c>
    </row>
    <row r="125" spans="1:4">
      <c r="A125" s="1" t="s">
        <v>1777</v>
      </c>
      <c r="B125" s="3">
        <v>71.069999999999993</v>
      </c>
      <c r="C125" s="3">
        <v>9515.9699999999993</v>
      </c>
      <c r="D125" s="3">
        <v>0.75</v>
      </c>
    </row>
    <row r="126" spans="1:4">
      <c r="A126" s="1" t="s">
        <v>1794</v>
      </c>
      <c r="B126" s="3">
        <v>25</v>
      </c>
      <c r="C126" s="3">
        <v>6850.83</v>
      </c>
      <c r="D126" s="3">
        <v>0.36</v>
      </c>
    </row>
    <row r="127" spans="1:4">
      <c r="A127" s="1" t="s">
        <v>3408</v>
      </c>
      <c r="B127" s="3">
        <v>75</v>
      </c>
      <c r="C127" s="3">
        <v>8259.6</v>
      </c>
      <c r="D127" s="3">
        <v>0.91</v>
      </c>
    </row>
    <row r="128" spans="1:4">
      <c r="A128" s="1" t="s">
        <v>571</v>
      </c>
      <c r="B128" s="3">
        <v>2334.16</v>
      </c>
      <c r="C128" s="3">
        <v>2695.94</v>
      </c>
      <c r="D128" s="3">
        <v>86.58</v>
      </c>
    </row>
    <row r="129" spans="1:4">
      <c r="A129" s="1" t="s">
        <v>565</v>
      </c>
      <c r="B129" s="3">
        <v>5792.53</v>
      </c>
      <c r="C129" s="3">
        <v>5736.96</v>
      </c>
      <c r="D129" s="3">
        <v>100.97</v>
      </c>
    </row>
    <row r="130" spans="1:4">
      <c r="A130" s="1" t="s">
        <v>564</v>
      </c>
      <c r="B130" s="3">
        <v>5669.3</v>
      </c>
      <c r="C130" s="3">
        <v>5828.58</v>
      </c>
      <c r="D130" s="3">
        <v>97.27</v>
      </c>
    </row>
    <row r="131" spans="1:4">
      <c r="A131" s="1" t="s">
        <v>1990</v>
      </c>
      <c r="B131" s="3">
        <v>2263.17</v>
      </c>
      <c r="C131" s="3">
        <v>2357.4299999999998</v>
      </c>
      <c r="D131" s="3">
        <v>96</v>
      </c>
    </row>
    <row r="132" spans="1:4">
      <c r="A132" s="1" t="s">
        <v>566</v>
      </c>
      <c r="B132" s="3">
        <v>2435.16</v>
      </c>
      <c r="C132" s="3">
        <v>2853.41</v>
      </c>
      <c r="D132" s="3">
        <v>85.34</v>
      </c>
    </row>
    <row r="133" spans="1:4">
      <c r="A133" s="1" t="s">
        <v>567</v>
      </c>
      <c r="B133" s="3">
        <v>2339.56</v>
      </c>
      <c r="C133" s="3">
        <v>2632.94</v>
      </c>
      <c r="D133" s="3">
        <v>88.86</v>
      </c>
    </row>
    <row r="134" spans="1:4">
      <c r="A134" s="1" t="s">
        <v>8584</v>
      </c>
      <c r="B134" s="3">
        <v>2312.75</v>
      </c>
      <c r="C134" s="3">
        <v>2483.41</v>
      </c>
      <c r="D134" s="3">
        <v>93.13</v>
      </c>
    </row>
    <row r="135" spans="1:4">
      <c r="A135" s="1" t="s">
        <v>8328</v>
      </c>
      <c r="B135" s="3">
        <v>2566.98</v>
      </c>
      <c r="C135" s="3">
        <v>3040.42</v>
      </c>
      <c r="D135" s="3">
        <v>84.43</v>
      </c>
    </row>
    <row r="136" spans="1:4">
      <c r="A136" s="1" t="s">
        <v>8329</v>
      </c>
      <c r="B136" s="3">
        <v>2668.11</v>
      </c>
      <c r="C136" s="3">
        <v>3197.9</v>
      </c>
      <c r="D136" s="3">
        <v>83.43</v>
      </c>
    </row>
    <row r="137" spans="1:4">
      <c r="A137" s="1" t="s">
        <v>1793</v>
      </c>
      <c r="B137" s="3">
        <v>1516.49</v>
      </c>
      <c r="C137" s="3">
        <v>1866.37</v>
      </c>
      <c r="D137" s="3">
        <v>81.25</v>
      </c>
    </row>
    <row r="138" spans="1:4">
      <c r="A138" s="1" t="s">
        <v>577</v>
      </c>
      <c r="B138" s="3">
        <v>1063.93</v>
      </c>
      <c r="C138" s="3">
        <v>1083.17</v>
      </c>
      <c r="D138" s="3">
        <v>98.22</v>
      </c>
    </row>
    <row r="139" spans="1:4">
      <c r="A139" s="1" t="s">
        <v>616</v>
      </c>
      <c r="B139" s="3">
        <v>92.81</v>
      </c>
      <c r="C139" s="3">
        <v>92.81</v>
      </c>
      <c r="D139" s="3">
        <v>100</v>
      </c>
    </row>
    <row r="140" spans="1:4">
      <c r="A140" s="1" t="s">
        <v>553</v>
      </c>
      <c r="B140" s="3">
        <v>12646.66</v>
      </c>
      <c r="C140" s="3">
        <v>13363.17</v>
      </c>
      <c r="D140" s="3">
        <v>94.64</v>
      </c>
    </row>
    <row r="141" spans="1:4">
      <c r="A141" s="1" t="s">
        <v>554</v>
      </c>
      <c r="B141" s="3">
        <v>168.08</v>
      </c>
      <c r="C141" s="3">
        <v>168.08</v>
      </c>
      <c r="D141" s="3">
        <v>100</v>
      </c>
    </row>
    <row r="142" spans="1:4">
      <c r="A142" s="1" t="s">
        <v>552</v>
      </c>
      <c r="B142" s="3">
        <v>369.14</v>
      </c>
      <c r="C142" s="3">
        <v>466.92</v>
      </c>
      <c r="D142" s="3">
        <v>79.06</v>
      </c>
    </row>
    <row r="143" spans="1:4">
      <c r="A143" s="1" t="s">
        <v>7547</v>
      </c>
      <c r="B143" s="3">
        <v>970.77</v>
      </c>
      <c r="C143" s="3">
        <v>196.85</v>
      </c>
      <c r="D143" s="3">
        <v>493.15</v>
      </c>
    </row>
    <row r="144" spans="1:4">
      <c r="A144" s="1" t="s">
        <v>7548</v>
      </c>
      <c r="B144" s="3">
        <v>970.77</v>
      </c>
      <c r="C144" s="3">
        <v>196.85</v>
      </c>
      <c r="D144" s="3">
        <v>493.15</v>
      </c>
    </row>
    <row r="145" spans="1:4">
      <c r="A145" s="1" t="s">
        <v>7545</v>
      </c>
      <c r="B145" s="3">
        <v>1331.44</v>
      </c>
      <c r="C145" s="3">
        <v>433.07</v>
      </c>
      <c r="D145" s="3">
        <v>307.44</v>
      </c>
    </row>
    <row r="146" spans="1:4">
      <c r="A146" s="1" t="s">
        <v>7546</v>
      </c>
      <c r="B146" s="3">
        <v>1331.44</v>
      </c>
      <c r="C146" s="3">
        <v>433.07</v>
      </c>
      <c r="D146" s="3">
        <v>307.44</v>
      </c>
    </row>
    <row r="147" spans="1:4">
      <c r="A147" s="1" t="s">
        <v>3210</v>
      </c>
      <c r="B147" s="3">
        <v>581.58000000000004</v>
      </c>
      <c r="C147" s="3">
        <v>39.369999999999997</v>
      </c>
      <c r="D147" s="3">
        <v>1477.22</v>
      </c>
    </row>
    <row r="148" spans="1:4">
      <c r="A148" s="1" t="s">
        <v>3211</v>
      </c>
      <c r="B148" s="3">
        <v>581.6</v>
      </c>
      <c r="C148" s="3">
        <v>39.369999999999997</v>
      </c>
      <c r="D148" s="3">
        <v>1477.26</v>
      </c>
    </row>
    <row r="149" spans="1:4">
      <c r="A149" s="1" t="s">
        <v>3208</v>
      </c>
      <c r="B149" s="3">
        <v>591.54999999999995</v>
      </c>
      <c r="C149" s="3">
        <v>39.369999999999997</v>
      </c>
      <c r="D149" s="3">
        <v>1502.55</v>
      </c>
    </row>
    <row r="150" spans="1:4">
      <c r="A150" s="1" t="s">
        <v>3209</v>
      </c>
      <c r="B150" s="3">
        <v>591.54999999999995</v>
      </c>
      <c r="C150" s="3">
        <v>39.369999999999997</v>
      </c>
      <c r="D150" s="3">
        <v>1502.55</v>
      </c>
    </row>
    <row r="151" spans="1:4">
      <c r="A151" s="1" t="s">
        <v>1802</v>
      </c>
      <c r="B151" s="3">
        <v>1307.78</v>
      </c>
      <c r="C151" s="3">
        <v>1789.55</v>
      </c>
      <c r="D151" s="3">
        <v>73.08</v>
      </c>
    </row>
    <row r="152" spans="1:4">
      <c r="A152" s="1" t="s">
        <v>617</v>
      </c>
      <c r="B152" s="3">
        <v>80.31</v>
      </c>
      <c r="C152" s="3">
        <v>80.31</v>
      </c>
      <c r="D152" s="3">
        <v>100</v>
      </c>
    </row>
    <row r="153" spans="1:4">
      <c r="A153" s="1" t="s">
        <v>613</v>
      </c>
      <c r="B153" s="3">
        <v>203.83</v>
      </c>
      <c r="C153" s="3">
        <v>186.02</v>
      </c>
      <c r="D153" s="3">
        <v>109.57</v>
      </c>
    </row>
    <row r="154" spans="1:4">
      <c r="A154" s="1" t="s">
        <v>612</v>
      </c>
      <c r="B154" s="3">
        <v>198.52</v>
      </c>
      <c r="C154" s="3">
        <v>198.52</v>
      </c>
      <c r="D154" s="3">
        <v>100</v>
      </c>
    </row>
    <row r="155" spans="1:4">
      <c r="A155" s="1" t="s">
        <v>1511</v>
      </c>
      <c r="B155" s="3">
        <v>351.48</v>
      </c>
      <c r="C155" s="3">
        <v>332.98</v>
      </c>
      <c r="D155" s="3">
        <v>105.56</v>
      </c>
    </row>
    <row r="156" spans="1:4">
      <c r="A156" s="1" t="s">
        <v>2036</v>
      </c>
      <c r="B156" s="3">
        <v>0</v>
      </c>
      <c r="C156" s="3">
        <v>1775.44</v>
      </c>
      <c r="D156" s="3">
        <v>0</v>
      </c>
    </row>
    <row r="157" spans="1:4">
      <c r="A157" s="1" t="s">
        <v>3207</v>
      </c>
      <c r="B157" s="3">
        <v>901.16</v>
      </c>
      <c r="C157" s="3">
        <v>410.42</v>
      </c>
      <c r="D157" s="3">
        <v>219.57</v>
      </c>
    </row>
    <row r="158" spans="1:4">
      <c r="A158" s="1" t="s">
        <v>3213</v>
      </c>
      <c r="B158" s="3">
        <v>372.29</v>
      </c>
      <c r="C158" s="3">
        <v>348.18</v>
      </c>
      <c r="D158" s="3">
        <v>106.93</v>
      </c>
    </row>
    <row r="159" spans="1:4">
      <c r="A159" s="1" t="s">
        <v>3296</v>
      </c>
      <c r="B159" s="3">
        <v>559.5</v>
      </c>
      <c r="C159" s="3">
        <v>388.8</v>
      </c>
      <c r="D159" s="3">
        <v>143.91</v>
      </c>
    </row>
    <row r="160" spans="1:4">
      <c r="A160" s="1" t="s">
        <v>3341</v>
      </c>
      <c r="B160" s="3">
        <v>607.54999999999995</v>
      </c>
      <c r="C160" s="3">
        <v>415.75</v>
      </c>
      <c r="D160" s="3">
        <v>146.13</v>
      </c>
    </row>
    <row r="161" spans="1:4">
      <c r="A161" s="1" t="s">
        <v>3343</v>
      </c>
      <c r="B161" s="3">
        <v>555.99</v>
      </c>
      <c r="C161" s="3">
        <v>382.8</v>
      </c>
      <c r="D161" s="3">
        <v>145.24</v>
      </c>
    </row>
    <row r="162" spans="1:4">
      <c r="A162" s="1" t="s">
        <v>3352</v>
      </c>
      <c r="B162" s="3">
        <v>328.22</v>
      </c>
      <c r="C162" s="3">
        <v>324.98</v>
      </c>
      <c r="D162" s="3">
        <v>101</v>
      </c>
    </row>
    <row r="163" spans="1:4">
      <c r="A163" s="1" t="s">
        <v>3398</v>
      </c>
      <c r="B163" s="3">
        <v>0</v>
      </c>
      <c r="C163" s="3">
        <v>5182.92</v>
      </c>
      <c r="D163" s="3">
        <v>0</v>
      </c>
    </row>
    <row r="164" spans="1:4">
      <c r="A164" s="1" t="s">
        <v>1996</v>
      </c>
      <c r="B164" s="3">
        <v>807.67</v>
      </c>
      <c r="C164" s="3">
        <v>820.37</v>
      </c>
      <c r="D164" s="3">
        <v>98.45</v>
      </c>
    </row>
    <row r="165" spans="1:4">
      <c r="A165" s="1" t="s">
        <v>592</v>
      </c>
      <c r="B165" s="3">
        <v>1134.8499999999999</v>
      </c>
      <c r="C165" s="3">
        <v>1098.71</v>
      </c>
      <c r="D165" s="3">
        <v>103.29</v>
      </c>
    </row>
    <row r="166" spans="1:4">
      <c r="A166" s="1" t="s">
        <v>593</v>
      </c>
      <c r="B166" s="3">
        <v>1134.8399999999999</v>
      </c>
      <c r="C166" s="3">
        <v>1193.19</v>
      </c>
      <c r="D166" s="3">
        <v>95.11</v>
      </c>
    </row>
    <row r="167" spans="1:4">
      <c r="A167" s="1" t="s">
        <v>3257</v>
      </c>
      <c r="B167" s="3">
        <v>5516.43</v>
      </c>
      <c r="C167" s="3">
        <v>4959.03</v>
      </c>
      <c r="D167" s="3">
        <v>111.24</v>
      </c>
    </row>
    <row r="168" spans="1:4">
      <c r="A168" s="1" t="s">
        <v>3260</v>
      </c>
      <c r="B168" s="3">
        <v>5172.13</v>
      </c>
      <c r="C168" s="3">
        <v>5389.55</v>
      </c>
      <c r="D168" s="3">
        <v>95.97</v>
      </c>
    </row>
    <row r="169" spans="1:4">
      <c r="A169" s="1" t="s">
        <v>3254</v>
      </c>
      <c r="B169" s="3">
        <v>4197.62</v>
      </c>
      <c r="C169" s="3">
        <v>4493.1899999999996</v>
      </c>
      <c r="D169" s="3">
        <v>93.42</v>
      </c>
    </row>
    <row r="170" spans="1:4">
      <c r="A170" s="1" t="s">
        <v>3258</v>
      </c>
      <c r="B170" s="3">
        <v>5224.74</v>
      </c>
      <c r="C170" s="3">
        <v>5113.63</v>
      </c>
      <c r="D170" s="3">
        <v>102.17</v>
      </c>
    </row>
    <row r="171" spans="1:4">
      <c r="A171" s="1" t="s">
        <v>3255</v>
      </c>
      <c r="B171" s="3">
        <v>5611.79</v>
      </c>
      <c r="C171" s="3">
        <v>4777.6000000000004</v>
      </c>
      <c r="D171" s="3">
        <v>117.46</v>
      </c>
    </row>
    <row r="172" spans="1:4">
      <c r="A172" s="1" t="s">
        <v>3256</v>
      </c>
      <c r="B172" s="3">
        <v>5336.04</v>
      </c>
      <c r="C172" s="3">
        <v>4837.72</v>
      </c>
      <c r="D172" s="3">
        <v>110.3</v>
      </c>
    </row>
    <row r="173" spans="1:4">
      <c r="A173" s="1" t="s">
        <v>3253</v>
      </c>
      <c r="B173" s="3">
        <v>4160.6899999999996</v>
      </c>
      <c r="C173" s="3">
        <v>4674.62</v>
      </c>
      <c r="D173" s="3">
        <v>89.01</v>
      </c>
    </row>
    <row r="174" spans="1:4">
      <c r="A174" s="1" t="s">
        <v>3259</v>
      </c>
      <c r="B174" s="3">
        <v>4334.05</v>
      </c>
      <c r="C174" s="3">
        <v>4370.07</v>
      </c>
      <c r="D174" s="3">
        <v>99.18</v>
      </c>
    </row>
    <row r="175" spans="1:4">
      <c r="A175" s="1" t="s">
        <v>3251</v>
      </c>
      <c r="B175" s="3">
        <v>3988</v>
      </c>
      <c r="C175" s="3">
        <v>4122.78</v>
      </c>
      <c r="D175" s="3">
        <v>96.73</v>
      </c>
    </row>
    <row r="176" spans="1:4">
      <c r="A176" s="1" t="s">
        <v>3247</v>
      </c>
      <c r="B176" s="3">
        <v>3306.32</v>
      </c>
      <c r="C176" s="3">
        <v>3470.83</v>
      </c>
      <c r="D176" s="3">
        <v>95.26</v>
      </c>
    </row>
    <row r="177" spans="1:4">
      <c r="A177" s="1" t="s">
        <v>3248</v>
      </c>
      <c r="B177" s="3">
        <v>4063.54</v>
      </c>
      <c r="C177" s="3">
        <v>3999.67</v>
      </c>
      <c r="D177" s="3">
        <v>101.6</v>
      </c>
    </row>
    <row r="178" spans="1:4">
      <c r="A178" s="1" t="s">
        <v>3249</v>
      </c>
      <c r="B178" s="3">
        <v>4724.28</v>
      </c>
      <c r="C178" s="3">
        <v>5108.96</v>
      </c>
      <c r="D178" s="3">
        <v>92.47</v>
      </c>
    </row>
    <row r="179" spans="1:4">
      <c r="A179" s="1" t="s">
        <v>3250</v>
      </c>
      <c r="B179" s="3">
        <v>4046.77</v>
      </c>
      <c r="C179" s="3">
        <v>4457.0200000000004</v>
      </c>
      <c r="D179" s="3">
        <v>90.8</v>
      </c>
    </row>
    <row r="180" spans="1:4">
      <c r="A180" s="1" t="s">
        <v>3252</v>
      </c>
      <c r="B180" s="3">
        <v>3276.5</v>
      </c>
      <c r="C180" s="3">
        <v>3410.72</v>
      </c>
      <c r="D180" s="3">
        <v>96.06</v>
      </c>
    </row>
    <row r="181" spans="1:4">
      <c r="A181" s="1" t="s">
        <v>3400</v>
      </c>
      <c r="B181" s="3">
        <v>59.85</v>
      </c>
      <c r="C181" s="3">
        <v>5032.97</v>
      </c>
      <c r="D181" s="3">
        <v>1.19</v>
      </c>
    </row>
    <row r="182" spans="1:4">
      <c r="A182" s="1" t="s">
        <v>3402</v>
      </c>
      <c r="B182" s="3">
        <v>0</v>
      </c>
      <c r="C182" s="3">
        <v>5016.8900000000003</v>
      </c>
      <c r="D182" s="3">
        <v>0</v>
      </c>
    </row>
    <row r="183" spans="1:4">
      <c r="A183" s="1" t="s">
        <v>3389</v>
      </c>
      <c r="B183" s="3">
        <v>897.72</v>
      </c>
      <c r="C183" s="3">
        <v>884.16</v>
      </c>
      <c r="D183" s="3">
        <v>101.53</v>
      </c>
    </row>
    <row r="184" spans="1:4">
      <c r="A184" s="1" t="s">
        <v>596</v>
      </c>
      <c r="B184" s="3">
        <v>2642.59</v>
      </c>
      <c r="C184" s="3">
        <v>2367.0300000000002</v>
      </c>
      <c r="D184" s="3">
        <v>111.64</v>
      </c>
    </row>
    <row r="185" spans="1:4">
      <c r="A185" s="1" t="s">
        <v>597</v>
      </c>
      <c r="B185" s="3">
        <v>2642.63</v>
      </c>
      <c r="C185" s="3">
        <v>2209.56</v>
      </c>
      <c r="D185" s="3">
        <v>119.6</v>
      </c>
    </row>
    <row r="186" spans="1:4">
      <c r="A186" s="1" t="s">
        <v>9936</v>
      </c>
      <c r="B186" s="3">
        <v>2080.15</v>
      </c>
      <c r="C186" s="3">
        <v>1530.36</v>
      </c>
      <c r="D186" s="3">
        <v>135.93</v>
      </c>
    </row>
    <row r="187" spans="1:4">
      <c r="A187" s="1" t="s">
        <v>9928</v>
      </c>
      <c r="B187" s="3">
        <v>1275.6300000000001</v>
      </c>
      <c r="C187" s="3">
        <v>1275.8699999999999</v>
      </c>
      <c r="D187" s="3">
        <v>99.98</v>
      </c>
    </row>
    <row r="188" spans="1:4">
      <c r="A188" s="1" t="s">
        <v>9930</v>
      </c>
      <c r="B188" s="3">
        <v>1845.91</v>
      </c>
      <c r="C188" s="3">
        <v>1237.3599999999999</v>
      </c>
      <c r="D188" s="3">
        <v>149.18</v>
      </c>
    </row>
    <row r="189" spans="1:4">
      <c r="A189" s="1" t="s">
        <v>9932</v>
      </c>
      <c r="B189" s="3">
        <v>1168.73</v>
      </c>
      <c r="C189" s="3">
        <v>1227.3699999999999</v>
      </c>
      <c r="D189" s="3">
        <v>95.22</v>
      </c>
    </row>
    <row r="190" spans="1:4">
      <c r="A190" s="1" t="s">
        <v>9934</v>
      </c>
      <c r="B190" s="3">
        <v>2066.4899999999998</v>
      </c>
      <c r="C190" s="3">
        <v>1188.8599999999999</v>
      </c>
      <c r="D190" s="3">
        <v>173.82</v>
      </c>
    </row>
    <row r="191" spans="1:4">
      <c r="A191" s="1" t="s">
        <v>9937</v>
      </c>
      <c r="B191" s="3">
        <v>1237.6099999999999</v>
      </c>
      <c r="C191" s="3">
        <v>1348.86</v>
      </c>
      <c r="D191" s="3">
        <v>91.75</v>
      </c>
    </row>
    <row r="192" spans="1:4">
      <c r="A192" s="1" t="s">
        <v>3277</v>
      </c>
      <c r="B192" s="3">
        <v>8887.59</v>
      </c>
      <c r="C192" s="3">
        <v>8552.11</v>
      </c>
      <c r="D192" s="3">
        <v>103.92</v>
      </c>
    </row>
    <row r="193" spans="1:4">
      <c r="A193" s="1" t="s">
        <v>3273</v>
      </c>
      <c r="B193" s="3">
        <v>9374.73</v>
      </c>
      <c r="C193" s="3">
        <v>8855.1</v>
      </c>
      <c r="D193" s="3">
        <v>105.87</v>
      </c>
    </row>
    <row r="194" spans="1:4">
      <c r="A194" s="1" t="s">
        <v>3274</v>
      </c>
      <c r="B194" s="3">
        <v>9242.6</v>
      </c>
      <c r="C194" s="3">
        <v>8743.61</v>
      </c>
      <c r="D194" s="3">
        <v>105.71</v>
      </c>
    </row>
    <row r="195" spans="1:4">
      <c r="A195" s="1" t="s">
        <v>3275</v>
      </c>
      <c r="B195" s="3">
        <v>9737.02</v>
      </c>
      <c r="C195" s="3">
        <v>8935.1</v>
      </c>
      <c r="D195" s="3">
        <v>108.97</v>
      </c>
    </row>
    <row r="196" spans="1:4">
      <c r="A196" s="1" t="s">
        <v>3276</v>
      </c>
      <c r="B196" s="3">
        <v>10053.9</v>
      </c>
      <c r="C196" s="3">
        <v>8952.11</v>
      </c>
      <c r="D196" s="3">
        <v>112.31</v>
      </c>
    </row>
    <row r="197" spans="1:4">
      <c r="A197" s="1" t="s">
        <v>9927</v>
      </c>
      <c r="B197" s="3">
        <v>9078.6200000000008</v>
      </c>
      <c r="C197" s="3">
        <v>8663.6</v>
      </c>
      <c r="D197" s="3">
        <v>104.79</v>
      </c>
    </row>
    <row r="198" spans="1:4">
      <c r="A198" s="1" t="s">
        <v>3404</v>
      </c>
      <c r="B198" s="3">
        <v>30.13</v>
      </c>
      <c r="C198" s="3">
        <v>5913.52</v>
      </c>
      <c r="D198" s="3">
        <v>0.51</v>
      </c>
    </row>
    <row r="199" spans="1:4">
      <c r="A199" s="1" t="s">
        <v>3134</v>
      </c>
      <c r="B199" s="3">
        <v>218.92</v>
      </c>
      <c r="C199" s="3">
        <v>258.63</v>
      </c>
      <c r="D199" s="3">
        <v>84.65</v>
      </c>
    </row>
    <row r="200" spans="1:4">
      <c r="A200" s="1" t="s">
        <v>3136</v>
      </c>
      <c r="B200" s="3">
        <v>218.92</v>
      </c>
      <c r="C200" s="3">
        <v>276.35000000000002</v>
      </c>
      <c r="D200" s="3">
        <v>79.22</v>
      </c>
    </row>
    <row r="201" spans="1:4">
      <c r="A201" s="1" t="s">
        <v>3391</v>
      </c>
      <c r="B201" s="3">
        <v>1067.69</v>
      </c>
      <c r="C201" s="3">
        <v>1101.8599999999999</v>
      </c>
      <c r="D201" s="3">
        <v>96.9</v>
      </c>
    </row>
    <row r="202" spans="1:4">
      <c r="A202" s="1" t="s">
        <v>3175</v>
      </c>
      <c r="B202" s="3">
        <v>218.92</v>
      </c>
      <c r="C202" s="3">
        <v>276.33999999999997</v>
      </c>
      <c r="D202" s="3">
        <v>79.22</v>
      </c>
    </row>
    <row r="203" spans="1:4">
      <c r="A203" s="1" t="s">
        <v>3176</v>
      </c>
      <c r="B203" s="3">
        <v>218.92</v>
      </c>
      <c r="C203" s="3">
        <v>258.62</v>
      </c>
      <c r="D203" s="3">
        <v>84.65</v>
      </c>
    </row>
    <row r="204" spans="1:4">
      <c r="A204" s="1" t="s">
        <v>8582</v>
      </c>
      <c r="B204" s="3">
        <v>789.32</v>
      </c>
      <c r="C204" s="3">
        <v>783.36</v>
      </c>
      <c r="D204" s="3">
        <v>100.76</v>
      </c>
    </row>
    <row r="205" spans="1:4">
      <c r="A205" s="1" t="s">
        <v>3298</v>
      </c>
      <c r="B205" s="3">
        <v>7342.51</v>
      </c>
      <c r="C205" s="3">
        <v>6765.64</v>
      </c>
      <c r="D205" s="3">
        <v>108.53</v>
      </c>
    </row>
    <row r="206" spans="1:4">
      <c r="A206" s="1" t="s">
        <v>3297</v>
      </c>
      <c r="B206" s="3">
        <v>7342.51</v>
      </c>
      <c r="C206" s="3">
        <v>6816.83</v>
      </c>
      <c r="D206" s="3">
        <v>107.71</v>
      </c>
    </row>
    <row r="207" spans="1:4">
      <c r="A207" s="1" t="s">
        <v>3307</v>
      </c>
      <c r="B207" s="3">
        <v>6858.69</v>
      </c>
      <c r="C207" s="3">
        <v>6749.89</v>
      </c>
      <c r="D207" s="3">
        <v>101.61</v>
      </c>
    </row>
    <row r="208" spans="1:4">
      <c r="A208" s="1" t="s">
        <v>3306</v>
      </c>
      <c r="B208" s="3">
        <v>6858.69</v>
      </c>
      <c r="C208" s="3">
        <v>6801.07</v>
      </c>
      <c r="D208" s="3">
        <v>100.85</v>
      </c>
    </row>
    <row r="209" spans="1:4">
      <c r="A209" s="1" t="s">
        <v>3300</v>
      </c>
      <c r="B209" s="3">
        <v>7444.91</v>
      </c>
      <c r="C209" s="3">
        <v>6651.46</v>
      </c>
      <c r="D209" s="3">
        <v>111.93</v>
      </c>
    </row>
    <row r="210" spans="1:4">
      <c r="A210" s="1" t="s">
        <v>3299</v>
      </c>
      <c r="B210" s="3">
        <v>7444.91</v>
      </c>
      <c r="C210" s="3">
        <v>6702.65</v>
      </c>
      <c r="D210" s="3">
        <v>111.07</v>
      </c>
    </row>
    <row r="211" spans="1:4">
      <c r="A211" s="1" t="s">
        <v>3311</v>
      </c>
      <c r="B211" s="3">
        <v>6737.48</v>
      </c>
      <c r="C211" s="3">
        <v>6635.71</v>
      </c>
      <c r="D211" s="3">
        <v>101.53</v>
      </c>
    </row>
    <row r="212" spans="1:4">
      <c r="A212" s="1" t="s">
        <v>3310</v>
      </c>
      <c r="B212" s="3">
        <v>6737.44</v>
      </c>
      <c r="C212" s="3">
        <v>6686.9</v>
      </c>
      <c r="D212" s="3">
        <v>100.76</v>
      </c>
    </row>
    <row r="213" spans="1:4">
      <c r="A213" s="1" t="s">
        <v>1797</v>
      </c>
      <c r="B213" s="3">
        <v>0</v>
      </c>
      <c r="C213" s="3">
        <v>4569.3900000000003</v>
      </c>
      <c r="D213" s="3">
        <v>0</v>
      </c>
    </row>
    <row r="214" spans="1:4">
      <c r="A214" s="1" t="s">
        <v>1991</v>
      </c>
      <c r="B214" s="3">
        <v>919.62</v>
      </c>
      <c r="C214" s="3">
        <v>952.66</v>
      </c>
      <c r="D214" s="3">
        <v>96.53</v>
      </c>
    </row>
    <row r="215" spans="1:4">
      <c r="A215" s="1" t="s">
        <v>1829</v>
      </c>
      <c r="B215" s="3">
        <v>1170.75</v>
      </c>
      <c r="C215" s="3">
        <v>881.7</v>
      </c>
      <c r="D215" s="3">
        <v>132.78</v>
      </c>
    </row>
    <row r="216" spans="1:4">
      <c r="A216" s="1" t="s">
        <v>1830</v>
      </c>
      <c r="B216" s="3">
        <v>1170.74</v>
      </c>
      <c r="C216" s="3">
        <v>976.18</v>
      </c>
      <c r="D216" s="3">
        <v>119.93</v>
      </c>
    </row>
    <row r="217" spans="1:4">
      <c r="A217" s="1" t="s">
        <v>9946</v>
      </c>
      <c r="B217" s="3">
        <v>1041.3399999999999</v>
      </c>
      <c r="C217" s="3">
        <v>989.88</v>
      </c>
      <c r="D217" s="3">
        <v>105.2</v>
      </c>
    </row>
    <row r="218" spans="1:4">
      <c r="A218" s="1" t="s">
        <v>9939</v>
      </c>
      <c r="B218" s="3">
        <v>7604.3</v>
      </c>
      <c r="C218" s="3">
        <v>7348.08</v>
      </c>
      <c r="D218" s="3">
        <v>103.49</v>
      </c>
    </row>
    <row r="219" spans="1:4">
      <c r="A219" s="1" t="s">
        <v>9941</v>
      </c>
      <c r="B219" s="3">
        <v>809.72</v>
      </c>
      <c r="C219" s="3">
        <v>815.4</v>
      </c>
      <c r="D219" s="3">
        <v>99.3</v>
      </c>
    </row>
    <row r="220" spans="1:4">
      <c r="A220" s="1" t="s">
        <v>9943</v>
      </c>
      <c r="B220" s="3">
        <v>709.82</v>
      </c>
      <c r="C220" s="3">
        <v>776.89</v>
      </c>
      <c r="D220" s="3">
        <v>91.37</v>
      </c>
    </row>
    <row r="221" spans="1:4">
      <c r="A221" s="1" t="s">
        <v>9945</v>
      </c>
      <c r="B221" s="3">
        <v>1112.26</v>
      </c>
      <c r="C221" s="3">
        <v>1166.9000000000001</v>
      </c>
      <c r="D221" s="3">
        <v>95.32</v>
      </c>
    </row>
    <row r="222" spans="1:4">
      <c r="A222" s="1" t="s">
        <v>9947</v>
      </c>
      <c r="B222" s="3">
        <v>897.23</v>
      </c>
      <c r="C222" s="3">
        <v>888.39</v>
      </c>
      <c r="D222" s="3">
        <v>100.99</v>
      </c>
    </row>
    <row r="223" spans="1:4">
      <c r="A223" s="1" t="s">
        <v>1894</v>
      </c>
      <c r="B223" s="3">
        <v>9148.33</v>
      </c>
      <c r="C223" s="3">
        <v>9100.14</v>
      </c>
      <c r="D223" s="3">
        <v>100.53</v>
      </c>
    </row>
    <row r="224" spans="1:4">
      <c r="A224" s="1" t="s">
        <v>1890</v>
      </c>
      <c r="B224" s="3">
        <v>9196.98</v>
      </c>
      <c r="C224" s="3">
        <v>8971.64</v>
      </c>
      <c r="D224" s="3">
        <v>102.51</v>
      </c>
    </row>
    <row r="225" spans="1:4">
      <c r="A225" s="1" t="s">
        <v>1891</v>
      </c>
      <c r="B225" s="3">
        <v>9090.4699999999993</v>
      </c>
      <c r="C225" s="3">
        <v>8923.1299999999992</v>
      </c>
      <c r="D225" s="3">
        <v>101.88</v>
      </c>
    </row>
    <row r="226" spans="1:4">
      <c r="A226" s="1" t="s">
        <v>1892</v>
      </c>
      <c r="B226" s="3">
        <v>8622.69</v>
      </c>
      <c r="C226" s="3">
        <v>8283.14</v>
      </c>
      <c r="D226" s="3">
        <v>104.1</v>
      </c>
    </row>
    <row r="227" spans="1:4">
      <c r="A227" s="1" t="s">
        <v>1893</v>
      </c>
      <c r="B227" s="3">
        <v>9081.5300000000007</v>
      </c>
      <c r="C227" s="3">
        <v>8874.6299999999992</v>
      </c>
      <c r="D227" s="3">
        <v>102.33</v>
      </c>
    </row>
    <row r="228" spans="1:4">
      <c r="A228" s="1" t="s">
        <v>9938</v>
      </c>
      <c r="B228" s="3">
        <v>9061.35</v>
      </c>
      <c r="C228" s="3">
        <v>9051.6299999999992</v>
      </c>
      <c r="D228" s="3">
        <v>100.11</v>
      </c>
    </row>
    <row r="229" spans="1:4">
      <c r="A229" s="1" t="s">
        <v>1795</v>
      </c>
      <c r="B229" s="3">
        <v>29.14</v>
      </c>
      <c r="C229" s="3">
        <v>5207.47</v>
      </c>
      <c r="D229" s="3">
        <v>0.56000000000000005</v>
      </c>
    </row>
    <row r="230" spans="1:4">
      <c r="A230" s="1" t="s">
        <v>3331</v>
      </c>
      <c r="B230" s="3">
        <v>8150.1</v>
      </c>
      <c r="C230" s="3">
        <v>9190.82</v>
      </c>
      <c r="D230" s="3">
        <v>88.68</v>
      </c>
    </row>
    <row r="231" spans="1:4">
      <c r="A231" s="1" t="s">
        <v>1926</v>
      </c>
      <c r="B231" s="3">
        <v>1301.74</v>
      </c>
      <c r="C231" s="3">
        <v>1497.56</v>
      </c>
      <c r="D231" s="3">
        <v>86.92</v>
      </c>
    </row>
    <row r="232" spans="1:4">
      <c r="A232" s="1" t="s">
        <v>1923</v>
      </c>
      <c r="B232" s="3">
        <v>1301.75</v>
      </c>
      <c r="C232" s="3">
        <v>1446.37</v>
      </c>
      <c r="D232" s="3">
        <v>90</v>
      </c>
    </row>
    <row r="233" spans="1:4">
      <c r="A233" s="1" t="s">
        <v>1930</v>
      </c>
      <c r="B233" s="3">
        <v>1201.3699999999999</v>
      </c>
      <c r="C233" s="3">
        <v>1304.6400000000001</v>
      </c>
      <c r="D233" s="3">
        <v>92.08</v>
      </c>
    </row>
    <row r="234" spans="1:4">
      <c r="A234" s="1" t="s">
        <v>1927</v>
      </c>
      <c r="B234" s="3">
        <v>1201.3900000000001</v>
      </c>
      <c r="C234" s="3">
        <v>1355.82</v>
      </c>
      <c r="D234" s="3">
        <v>88.61</v>
      </c>
    </row>
    <row r="235" spans="1:4">
      <c r="A235" s="1" t="s">
        <v>3357</v>
      </c>
      <c r="B235" s="3">
        <v>7112.03</v>
      </c>
      <c r="C235" s="3">
        <v>6536.57</v>
      </c>
      <c r="D235" s="3">
        <v>108.8</v>
      </c>
    </row>
    <row r="236" spans="1:4">
      <c r="A236" s="1" t="s">
        <v>3336</v>
      </c>
      <c r="B236" s="3">
        <v>7606.92</v>
      </c>
      <c r="C236" s="3">
        <v>9009.3799999999992</v>
      </c>
      <c r="D236" s="3">
        <v>84.43</v>
      </c>
    </row>
    <row r="237" spans="1:4">
      <c r="A237" s="1" t="s">
        <v>1998</v>
      </c>
      <c r="B237" s="3">
        <v>948</v>
      </c>
      <c r="C237" s="3">
        <v>1021.17</v>
      </c>
      <c r="D237" s="3">
        <v>92.83</v>
      </c>
    </row>
    <row r="238" spans="1:4">
      <c r="A238" s="1" t="s">
        <v>3183</v>
      </c>
      <c r="B238" s="3">
        <v>2735.36</v>
      </c>
      <c r="C238" s="3">
        <v>2150.0300000000002</v>
      </c>
      <c r="D238" s="3">
        <v>127.22</v>
      </c>
    </row>
    <row r="239" spans="1:4">
      <c r="A239" s="1" t="s">
        <v>3184</v>
      </c>
      <c r="B239" s="3">
        <v>2735.42</v>
      </c>
      <c r="C239" s="3">
        <v>2046.79</v>
      </c>
      <c r="D239" s="3">
        <v>133.63999999999999</v>
      </c>
    </row>
    <row r="240" spans="1:4">
      <c r="A240" s="1" t="s">
        <v>3362</v>
      </c>
      <c r="B240" s="3">
        <v>6626.21</v>
      </c>
      <c r="C240" s="3">
        <v>6718</v>
      </c>
      <c r="D240" s="3">
        <v>98.63</v>
      </c>
    </row>
    <row r="241" spans="1:4">
      <c r="A241" s="1" t="s">
        <v>3322</v>
      </c>
      <c r="B241" s="3">
        <v>2092.3000000000002</v>
      </c>
      <c r="C241" s="3">
        <v>2179.16</v>
      </c>
      <c r="D241" s="3">
        <v>96.01</v>
      </c>
    </row>
    <row r="242" spans="1:4">
      <c r="A242" s="1" t="s">
        <v>3321</v>
      </c>
      <c r="B242" s="3">
        <v>2092.23</v>
      </c>
      <c r="C242" s="3">
        <v>2230.35</v>
      </c>
      <c r="D242" s="3">
        <v>93.81</v>
      </c>
    </row>
    <row r="243" spans="1:4">
      <c r="A243" s="1" t="s">
        <v>3332</v>
      </c>
      <c r="B243" s="3">
        <v>8121</v>
      </c>
      <c r="C243" s="3">
        <v>9505.77</v>
      </c>
      <c r="D243" s="3">
        <v>85.43</v>
      </c>
    </row>
    <row r="244" spans="1:4">
      <c r="A244" s="1" t="s">
        <v>1934</v>
      </c>
      <c r="B244" s="3">
        <v>1618.21</v>
      </c>
      <c r="C244" s="3">
        <v>1832.21</v>
      </c>
      <c r="D244" s="3">
        <v>88.32</v>
      </c>
    </row>
    <row r="245" spans="1:4">
      <c r="A245" s="1" t="s">
        <v>1931</v>
      </c>
      <c r="B245" s="3">
        <v>1618.32</v>
      </c>
      <c r="C245" s="3">
        <v>1781.02</v>
      </c>
      <c r="D245" s="3">
        <v>90.86</v>
      </c>
    </row>
    <row r="246" spans="1:4">
      <c r="A246" s="1" t="s">
        <v>1938</v>
      </c>
      <c r="B246" s="3">
        <v>1465.17</v>
      </c>
      <c r="C246" s="3">
        <v>1639.29</v>
      </c>
      <c r="D246" s="3">
        <v>89.38</v>
      </c>
    </row>
    <row r="247" spans="1:4">
      <c r="A247" s="1" t="s">
        <v>1935</v>
      </c>
      <c r="B247" s="3">
        <v>1465.58</v>
      </c>
      <c r="C247" s="3">
        <v>1690.47</v>
      </c>
      <c r="D247" s="3">
        <v>86.7</v>
      </c>
    </row>
    <row r="248" spans="1:4">
      <c r="A248" s="1" t="s">
        <v>3358</v>
      </c>
      <c r="B248" s="3">
        <v>6777.87</v>
      </c>
      <c r="C248" s="3">
        <v>6757.03</v>
      </c>
      <c r="D248" s="3">
        <v>100.31</v>
      </c>
    </row>
    <row r="249" spans="1:4">
      <c r="A249" s="1" t="s">
        <v>3337</v>
      </c>
      <c r="B249" s="3">
        <v>7766.06</v>
      </c>
      <c r="C249" s="3">
        <v>9229.85</v>
      </c>
      <c r="D249" s="3">
        <v>84.14</v>
      </c>
    </row>
    <row r="250" spans="1:4">
      <c r="A250" s="1" t="s">
        <v>3363</v>
      </c>
      <c r="B250" s="3">
        <v>7440.65</v>
      </c>
      <c r="C250" s="3">
        <v>7032.95</v>
      </c>
      <c r="D250" s="3">
        <v>105.8</v>
      </c>
    </row>
    <row r="251" spans="1:4">
      <c r="A251" s="1" t="s">
        <v>3345</v>
      </c>
      <c r="B251" s="3">
        <v>2247.85</v>
      </c>
      <c r="C251" s="3">
        <v>2383.89</v>
      </c>
      <c r="D251" s="3">
        <v>94.29</v>
      </c>
    </row>
    <row r="252" spans="1:4">
      <c r="A252" s="1" t="s">
        <v>3344</v>
      </c>
      <c r="B252" s="3">
        <v>2247.86</v>
      </c>
      <c r="C252" s="3">
        <v>2435.0700000000002</v>
      </c>
      <c r="D252" s="3">
        <v>92.31</v>
      </c>
    </row>
    <row r="253" spans="1:4">
      <c r="A253" s="1" t="s">
        <v>2035</v>
      </c>
      <c r="B253" s="3">
        <v>0</v>
      </c>
      <c r="C253" s="3">
        <v>1638.43</v>
      </c>
      <c r="D253" s="3">
        <v>0</v>
      </c>
    </row>
    <row r="254" spans="1:4">
      <c r="A254" s="1" t="s">
        <v>1409</v>
      </c>
      <c r="B254" s="3">
        <v>2173.77</v>
      </c>
      <c r="C254" s="3">
        <v>2140.4299999999998</v>
      </c>
      <c r="D254" s="3">
        <v>101.56</v>
      </c>
    </row>
    <row r="255" spans="1:4">
      <c r="A255" s="1" t="s">
        <v>570</v>
      </c>
      <c r="B255" s="3">
        <v>1220.55</v>
      </c>
      <c r="C255" s="3">
        <v>1317.38</v>
      </c>
      <c r="D255" s="3">
        <v>92.65</v>
      </c>
    </row>
    <row r="256" spans="1:4">
      <c r="A256" s="1" t="s">
        <v>3243</v>
      </c>
      <c r="B256" s="3">
        <v>197.47</v>
      </c>
      <c r="C256" s="3">
        <v>209.2</v>
      </c>
      <c r="D256" s="3">
        <v>94.39</v>
      </c>
    </row>
    <row r="257" spans="1:4">
      <c r="A257" s="1" t="s">
        <v>3228</v>
      </c>
      <c r="B257" s="3">
        <v>199.34</v>
      </c>
      <c r="C257" s="3">
        <v>209.2</v>
      </c>
      <c r="D257" s="3">
        <v>95.29</v>
      </c>
    </row>
    <row r="258" spans="1:4">
      <c r="A258" s="1" t="s">
        <v>3236</v>
      </c>
      <c r="B258" s="3">
        <v>199.34</v>
      </c>
      <c r="C258" s="3">
        <v>209.2</v>
      </c>
      <c r="D258" s="3">
        <v>95.29</v>
      </c>
    </row>
    <row r="259" spans="1:4">
      <c r="A259" s="1" t="s">
        <v>3244</v>
      </c>
      <c r="B259" s="3">
        <v>199.34</v>
      </c>
      <c r="C259" s="3">
        <v>209.2</v>
      </c>
      <c r="D259" s="3">
        <v>95.29</v>
      </c>
    </row>
    <row r="260" spans="1:4">
      <c r="A260" s="1" t="s">
        <v>3239</v>
      </c>
      <c r="B260" s="3">
        <v>197.47</v>
      </c>
      <c r="C260" s="3">
        <v>209.2</v>
      </c>
      <c r="D260" s="3">
        <v>94.39</v>
      </c>
    </row>
    <row r="261" spans="1:4">
      <c r="A261" s="1" t="s">
        <v>3240</v>
      </c>
      <c r="B261" s="3">
        <v>199.34</v>
      </c>
      <c r="C261" s="3">
        <v>209.2</v>
      </c>
      <c r="D261" s="3">
        <v>95.29</v>
      </c>
    </row>
    <row r="262" spans="1:4">
      <c r="A262" s="1" t="s">
        <v>3231</v>
      </c>
      <c r="B262" s="3">
        <v>199.34</v>
      </c>
      <c r="C262" s="3">
        <v>209.2</v>
      </c>
      <c r="D262" s="3">
        <v>95.29</v>
      </c>
    </row>
    <row r="263" spans="1:4">
      <c r="A263" s="1" t="s">
        <v>3226</v>
      </c>
      <c r="B263" s="3">
        <v>199.34</v>
      </c>
      <c r="C263" s="3">
        <v>209.2</v>
      </c>
      <c r="D263" s="3">
        <v>95.29</v>
      </c>
    </row>
    <row r="264" spans="1:4">
      <c r="A264" s="1" t="s">
        <v>3223</v>
      </c>
      <c r="B264" s="3">
        <v>199.34</v>
      </c>
      <c r="C264" s="3">
        <v>209.2</v>
      </c>
      <c r="D264" s="3">
        <v>95.29</v>
      </c>
    </row>
    <row r="265" spans="1:4">
      <c r="A265" s="1" t="s">
        <v>3225</v>
      </c>
      <c r="B265" s="3">
        <v>197.47</v>
      </c>
      <c r="C265" s="3">
        <v>209.2</v>
      </c>
      <c r="D265" s="3">
        <v>94.39</v>
      </c>
    </row>
    <row r="266" spans="1:4">
      <c r="A266" s="1" t="s">
        <v>3227</v>
      </c>
      <c r="B266" s="3">
        <v>197.47</v>
      </c>
      <c r="C266" s="3">
        <v>209.2</v>
      </c>
      <c r="D266" s="3">
        <v>94.39</v>
      </c>
    </row>
    <row r="267" spans="1:4">
      <c r="A267" s="1" t="s">
        <v>3230</v>
      </c>
      <c r="B267" s="3">
        <v>197.47</v>
      </c>
      <c r="C267" s="3">
        <v>209.2</v>
      </c>
      <c r="D267" s="3">
        <v>94.39</v>
      </c>
    </row>
    <row r="268" spans="1:4">
      <c r="A268" s="1" t="s">
        <v>3222</v>
      </c>
      <c r="B268" s="3">
        <v>197.47</v>
      </c>
      <c r="C268" s="3">
        <v>209.2</v>
      </c>
      <c r="D268" s="3">
        <v>94.39</v>
      </c>
    </row>
    <row r="269" spans="1:4">
      <c r="A269" s="1" t="s">
        <v>3218</v>
      </c>
      <c r="B269" s="3">
        <v>361.43</v>
      </c>
      <c r="C269" s="3">
        <v>355.66</v>
      </c>
      <c r="D269" s="3">
        <v>101.62</v>
      </c>
    </row>
    <row r="270" spans="1:4">
      <c r="A270" s="1" t="s">
        <v>3219</v>
      </c>
      <c r="B270" s="3">
        <v>126.63</v>
      </c>
      <c r="C270" s="3">
        <v>126.63</v>
      </c>
      <c r="D270" s="3">
        <v>100</v>
      </c>
    </row>
    <row r="271" spans="1:4">
      <c r="A271" s="1" t="s">
        <v>3356</v>
      </c>
      <c r="B271" s="3">
        <v>125.39</v>
      </c>
      <c r="C271" s="3">
        <v>147.12</v>
      </c>
      <c r="D271" s="3">
        <v>85.23</v>
      </c>
    </row>
    <row r="272" spans="1:4">
      <c r="A272" s="1" t="s">
        <v>572</v>
      </c>
      <c r="B272" s="3">
        <v>1013.12</v>
      </c>
      <c r="C272" s="3">
        <v>1046.1600000000001</v>
      </c>
      <c r="D272" s="3">
        <v>96.84</v>
      </c>
    </row>
    <row r="273" spans="1:4">
      <c r="A273" s="1" t="s">
        <v>574</v>
      </c>
      <c r="B273" s="3">
        <v>1059.8599999999999</v>
      </c>
      <c r="C273" s="3">
        <v>1151.68</v>
      </c>
      <c r="D273" s="3">
        <v>92.03</v>
      </c>
    </row>
    <row r="274" spans="1:4">
      <c r="A274" s="1" t="s">
        <v>575</v>
      </c>
      <c r="B274" s="3">
        <v>793.78</v>
      </c>
      <c r="C274" s="3">
        <v>870.18</v>
      </c>
      <c r="D274" s="3">
        <v>91.22</v>
      </c>
    </row>
    <row r="275" spans="1:4">
      <c r="A275" s="1" t="s">
        <v>573</v>
      </c>
      <c r="B275" s="3">
        <v>750.08</v>
      </c>
      <c r="C275" s="3">
        <v>764.67</v>
      </c>
      <c r="D275" s="3">
        <v>98.09</v>
      </c>
    </row>
    <row r="276" spans="1:4">
      <c r="A276" s="1" t="s">
        <v>3409</v>
      </c>
      <c r="B276" s="3">
        <v>25</v>
      </c>
      <c r="C276" s="3">
        <v>1160.5999999999999</v>
      </c>
      <c r="D276" s="3">
        <v>2.15</v>
      </c>
    </row>
    <row r="277" spans="1:4">
      <c r="A277" s="1" t="s">
        <v>1808</v>
      </c>
      <c r="B277" s="3">
        <v>149.72</v>
      </c>
      <c r="C277" s="3">
        <v>170.57</v>
      </c>
      <c r="D277" s="3">
        <v>87.78</v>
      </c>
    </row>
    <row r="278" spans="1:4">
      <c r="A278" s="1" t="s">
        <v>1806</v>
      </c>
      <c r="B278" s="3">
        <v>335.96</v>
      </c>
      <c r="C278" s="3">
        <v>368.07</v>
      </c>
      <c r="D278" s="3">
        <v>91.28</v>
      </c>
    </row>
    <row r="279" spans="1:4">
      <c r="A279" s="1" t="s">
        <v>1809</v>
      </c>
      <c r="B279" s="3">
        <v>68.72</v>
      </c>
      <c r="C279" s="3">
        <v>70.28</v>
      </c>
      <c r="D279" s="3">
        <v>97.78</v>
      </c>
    </row>
    <row r="280" spans="1:4">
      <c r="A280" s="1" t="s">
        <v>1811</v>
      </c>
      <c r="B280" s="3">
        <v>84.36</v>
      </c>
      <c r="C280" s="3">
        <v>97.45</v>
      </c>
      <c r="D280" s="3">
        <v>86.57</v>
      </c>
    </row>
    <row r="281" spans="1:4">
      <c r="A281" s="1" t="s">
        <v>1810</v>
      </c>
      <c r="B281" s="3">
        <v>164.94</v>
      </c>
      <c r="C281" s="3">
        <v>198.06</v>
      </c>
      <c r="D281" s="3">
        <v>83.28</v>
      </c>
    </row>
    <row r="282" spans="1:4">
      <c r="A282" s="1" t="s">
        <v>1448</v>
      </c>
      <c r="B282" s="3">
        <v>13867.58</v>
      </c>
      <c r="C282" s="3">
        <v>12483.71</v>
      </c>
      <c r="D282" s="3">
        <v>111.09</v>
      </c>
    </row>
    <row r="283" spans="1:4">
      <c r="A283" s="1" t="s">
        <v>1395</v>
      </c>
      <c r="B283" s="3">
        <v>10783.53</v>
      </c>
      <c r="C283" s="3">
        <v>13794.24</v>
      </c>
      <c r="D283" s="3">
        <v>78.17</v>
      </c>
    </row>
    <row r="284" spans="1:4">
      <c r="A284" s="1" t="s">
        <v>1396</v>
      </c>
      <c r="B284" s="3">
        <v>10476.469999999999</v>
      </c>
      <c r="C284" s="3">
        <v>13362.74</v>
      </c>
      <c r="D284" s="3">
        <v>78.400000000000006</v>
      </c>
    </row>
    <row r="285" spans="1:4">
      <c r="A285" s="1" t="s">
        <v>555</v>
      </c>
      <c r="B285" s="3">
        <v>105.31</v>
      </c>
      <c r="C285" s="3">
        <v>105.31</v>
      </c>
      <c r="D285" s="3">
        <v>100</v>
      </c>
    </row>
    <row r="286" spans="1:4">
      <c r="A286" s="1" t="s">
        <v>556</v>
      </c>
      <c r="B286" s="3">
        <v>105.31</v>
      </c>
      <c r="C286" s="3">
        <v>105.31</v>
      </c>
      <c r="D286" s="3">
        <v>100</v>
      </c>
    </row>
    <row r="287" spans="1:4">
      <c r="A287" s="1" t="s">
        <v>557</v>
      </c>
      <c r="B287" s="3">
        <v>105.31</v>
      </c>
      <c r="C287" s="3">
        <v>105.31</v>
      </c>
      <c r="D287" s="3">
        <v>100</v>
      </c>
    </row>
    <row r="288" spans="1:4">
      <c r="A288" s="1" t="s">
        <v>558</v>
      </c>
      <c r="B288" s="3">
        <v>105.31</v>
      </c>
      <c r="C288" s="3">
        <v>105.31</v>
      </c>
      <c r="D288" s="3">
        <v>100</v>
      </c>
    </row>
    <row r="289" spans="1:4">
      <c r="A289" s="1" t="s">
        <v>599</v>
      </c>
      <c r="B289" s="3">
        <v>391.73</v>
      </c>
      <c r="C289" s="3">
        <v>422.04</v>
      </c>
      <c r="D289" s="3">
        <v>92.82</v>
      </c>
    </row>
    <row r="290" spans="1:4">
      <c r="A290" s="1" t="s">
        <v>3397</v>
      </c>
      <c r="B290" s="3">
        <v>900.52</v>
      </c>
      <c r="C290" s="3">
        <v>913.87</v>
      </c>
      <c r="D290" s="3">
        <v>98.54</v>
      </c>
    </row>
    <row r="291" spans="1:4">
      <c r="A291" s="1" t="s">
        <v>1864</v>
      </c>
      <c r="B291" s="3">
        <v>373.95</v>
      </c>
      <c r="C291" s="3">
        <v>307.17</v>
      </c>
      <c r="D291" s="3">
        <v>121.74</v>
      </c>
    </row>
    <row r="292" spans="1:4">
      <c r="A292" s="1" t="s">
        <v>1867</v>
      </c>
      <c r="B292" s="3">
        <v>373.95</v>
      </c>
      <c r="C292" s="3">
        <v>333.15</v>
      </c>
      <c r="D292" s="3">
        <v>112.25</v>
      </c>
    </row>
    <row r="293" spans="1:4">
      <c r="A293" s="1" t="s">
        <v>1856</v>
      </c>
      <c r="B293" s="3">
        <v>373.95</v>
      </c>
      <c r="C293" s="3">
        <v>333.15</v>
      </c>
      <c r="D293" s="3">
        <v>112.25</v>
      </c>
    </row>
    <row r="294" spans="1:4">
      <c r="A294" s="1" t="s">
        <v>1859</v>
      </c>
      <c r="B294" s="3">
        <v>373.95</v>
      </c>
      <c r="C294" s="3">
        <v>307.17</v>
      </c>
      <c r="D294" s="3">
        <v>121.74</v>
      </c>
    </row>
    <row r="295" spans="1:4">
      <c r="A295" s="1" t="s">
        <v>591</v>
      </c>
      <c r="B295" s="3">
        <v>522.6</v>
      </c>
      <c r="C295" s="3">
        <v>452.82</v>
      </c>
      <c r="D295" s="3">
        <v>115.41</v>
      </c>
    </row>
    <row r="296" spans="1:4">
      <c r="A296" s="1" t="s">
        <v>594</v>
      </c>
      <c r="B296" s="3">
        <v>522.65</v>
      </c>
      <c r="C296" s="3">
        <v>529.58000000000004</v>
      </c>
      <c r="D296" s="3">
        <v>98.69</v>
      </c>
    </row>
    <row r="297" spans="1:4">
      <c r="A297" s="1" t="s">
        <v>595</v>
      </c>
      <c r="B297" s="3">
        <v>550.6</v>
      </c>
      <c r="C297" s="3">
        <v>472.82</v>
      </c>
      <c r="D297" s="3">
        <v>116.45</v>
      </c>
    </row>
    <row r="298" spans="1:4">
      <c r="A298" s="1" t="s">
        <v>598</v>
      </c>
      <c r="B298" s="3">
        <v>550.79</v>
      </c>
      <c r="C298" s="3">
        <v>549.58000000000004</v>
      </c>
      <c r="D298" s="3">
        <v>100.22</v>
      </c>
    </row>
    <row r="299" spans="1:4">
      <c r="A299" s="1" t="s">
        <v>3144</v>
      </c>
      <c r="B299" s="3">
        <v>100.55</v>
      </c>
      <c r="C299" s="3">
        <v>89.5</v>
      </c>
      <c r="D299" s="3">
        <v>112.35</v>
      </c>
    </row>
    <row r="300" spans="1:4">
      <c r="A300" s="1" t="s">
        <v>3146</v>
      </c>
      <c r="B300" s="3">
        <v>100.55</v>
      </c>
      <c r="C300" s="3">
        <v>89.5</v>
      </c>
      <c r="D300" s="3">
        <v>112.35</v>
      </c>
    </row>
    <row r="301" spans="1:4">
      <c r="A301" s="1" t="s">
        <v>3177</v>
      </c>
      <c r="B301" s="3">
        <v>100.55</v>
      </c>
      <c r="C301" s="3">
        <v>89.5</v>
      </c>
      <c r="D301" s="3">
        <v>112.35</v>
      </c>
    </row>
    <row r="302" spans="1:4">
      <c r="A302" s="1" t="s">
        <v>3178</v>
      </c>
      <c r="B302" s="3">
        <v>100.55</v>
      </c>
      <c r="C302" s="3">
        <v>89.5</v>
      </c>
      <c r="D302" s="3">
        <v>112.35</v>
      </c>
    </row>
    <row r="303" spans="1:4">
      <c r="A303" s="1" t="s">
        <v>1828</v>
      </c>
      <c r="B303" s="3">
        <v>542.6</v>
      </c>
      <c r="C303" s="3">
        <v>472.82</v>
      </c>
      <c r="D303" s="3">
        <v>114.76</v>
      </c>
    </row>
    <row r="304" spans="1:4">
      <c r="A304" s="1" t="s">
        <v>1831</v>
      </c>
      <c r="B304" s="3">
        <v>542.65</v>
      </c>
      <c r="C304" s="3">
        <v>549.58000000000004</v>
      </c>
      <c r="D304" s="3">
        <v>98.74</v>
      </c>
    </row>
    <row r="305" spans="1:4">
      <c r="A305" s="1" t="s">
        <v>3185</v>
      </c>
      <c r="B305" s="3">
        <v>531.29999999999995</v>
      </c>
      <c r="C305" s="3">
        <v>452.82</v>
      </c>
      <c r="D305" s="3">
        <v>117.33</v>
      </c>
    </row>
    <row r="306" spans="1:4">
      <c r="A306" s="1" t="s">
        <v>3186</v>
      </c>
      <c r="B306" s="3">
        <v>531.49</v>
      </c>
      <c r="C306" s="3">
        <v>529.58000000000004</v>
      </c>
      <c r="D306" s="3">
        <v>100.36</v>
      </c>
    </row>
    <row r="307" spans="1:4">
      <c r="A307" s="1" t="s">
        <v>1869</v>
      </c>
      <c r="B307" s="3">
        <v>5037.3100000000004</v>
      </c>
      <c r="C307" s="3">
        <v>4664.21</v>
      </c>
      <c r="D307" s="3">
        <v>108</v>
      </c>
    </row>
    <row r="308" spans="1:4">
      <c r="A308" s="1" t="s">
        <v>1870</v>
      </c>
      <c r="B308" s="3">
        <v>5037.3100000000004</v>
      </c>
      <c r="C308" s="3">
        <v>4744.5200000000004</v>
      </c>
      <c r="D308" s="3">
        <v>106.17</v>
      </c>
    </row>
    <row r="309" spans="1:4">
      <c r="A309" s="1" t="s">
        <v>1861</v>
      </c>
      <c r="B309" s="3">
        <v>5218.42</v>
      </c>
      <c r="C309" s="3">
        <v>4532.32</v>
      </c>
      <c r="D309" s="3">
        <v>115.14</v>
      </c>
    </row>
    <row r="310" spans="1:4">
      <c r="A310" s="1" t="s">
        <v>1862</v>
      </c>
      <c r="B310" s="3">
        <v>5218.42</v>
      </c>
      <c r="C310" s="3">
        <v>4612.63</v>
      </c>
      <c r="D310" s="3">
        <v>113.13</v>
      </c>
    </row>
    <row r="311" spans="1:4">
      <c r="A311" s="1" t="s">
        <v>582</v>
      </c>
      <c r="B311" s="3">
        <v>105.79</v>
      </c>
      <c r="C311" s="3">
        <v>95.04</v>
      </c>
      <c r="D311" s="3">
        <v>111.32</v>
      </c>
    </row>
    <row r="312" spans="1:4">
      <c r="A312" s="1" t="s">
        <v>584</v>
      </c>
      <c r="B312" s="3">
        <v>105.98</v>
      </c>
      <c r="C312" s="3">
        <v>94.58</v>
      </c>
      <c r="D312" s="3">
        <v>112.06</v>
      </c>
    </row>
    <row r="313" spans="1:4">
      <c r="A313" s="1" t="s">
        <v>587</v>
      </c>
      <c r="B313" s="3">
        <v>105.79</v>
      </c>
      <c r="C313" s="3">
        <v>95.04</v>
      </c>
      <c r="D313" s="3">
        <v>111.32</v>
      </c>
    </row>
    <row r="314" spans="1:4">
      <c r="A314" s="1" t="s">
        <v>589</v>
      </c>
      <c r="B314" s="3">
        <v>105.98</v>
      </c>
      <c r="C314" s="3">
        <v>94.58</v>
      </c>
      <c r="D314" s="3">
        <v>112.06</v>
      </c>
    </row>
    <row r="315" spans="1:4">
      <c r="A315" s="1" t="s">
        <v>3126</v>
      </c>
      <c r="B315" s="3">
        <v>9973.92</v>
      </c>
      <c r="C315" s="3">
        <v>9942.11</v>
      </c>
      <c r="D315" s="3">
        <v>100.32</v>
      </c>
    </row>
    <row r="316" spans="1:4">
      <c r="A316" s="1" t="s">
        <v>3124</v>
      </c>
      <c r="B316" s="3">
        <v>9973.91</v>
      </c>
      <c r="C316" s="3">
        <v>9842.2000000000007</v>
      </c>
      <c r="D316" s="3">
        <v>101.34</v>
      </c>
    </row>
    <row r="317" spans="1:4">
      <c r="A317" s="1" t="s">
        <v>8466</v>
      </c>
      <c r="B317" s="3">
        <v>189.58</v>
      </c>
      <c r="C317" s="3">
        <v>204.22</v>
      </c>
      <c r="D317" s="3">
        <v>92.83</v>
      </c>
    </row>
    <row r="318" spans="1:4">
      <c r="A318" s="1" t="s">
        <v>3130</v>
      </c>
      <c r="B318" s="3">
        <v>10284.19</v>
      </c>
      <c r="C318" s="3">
        <v>10379.280000000001</v>
      </c>
      <c r="D318" s="3">
        <v>99.08</v>
      </c>
    </row>
    <row r="319" spans="1:4">
      <c r="A319" s="1" t="s">
        <v>3128</v>
      </c>
      <c r="B319" s="3">
        <v>10284.200000000001</v>
      </c>
      <c r="C319" s="3">
        <v>10279.370000000001</v>
      </c>
      <c r="D319" s="3">
        <v>100.05</v>
      </c>
    </row>
    <row r="320" spans="1:4">
      <c r="A320" s="1" t="s">
        <v>8467</v>
      </c>
      <c r="B320" s="3">
        <v>189.58</v>
      </c>
      <c r="C320" s="3">
        <v>204.22</v>
      </c>
      <c r="D320" s="3">
        <v>92.83</v>
      </c>
    </row>
    <row r="321" spans="1:4">
      <c r="A321" s="1" t="s">
        <v>1826</v>
      </c>
      <c r="B321" s="3">
        <v>105.79</v>
      </c>
      <c r="C321" s="3">
        <v>95.04</v>
      </c>
      <c r="D321" s="3">
        <v>111.32</v>
      </c>
    </row>
    <row r="322" spans="1:4">
      <c r="A322" s="1" t="s">
        <v>1824</v>
      </c>
      <c r="B322" s="3">
        <v>105.98</v>
      </c>
      <c r="C322" s="3">
        <v>94.58</v>
      </c>
      <c r="D322" s="3">
        <v>112.06</v>
      </c>
    </row>
    <row r="323" spans="1:4">
      <c r="A323" s="1" t="s">
        <v>3179</v>
      </c>
      <c r="B323" s="3">
        <v>105.79</v>
      </c>
      <c r="C323" s="3">
        <v>95.04</v>
      </c>
      <c r="D323" s="3">
        <v>111.32</v>
      </c>
    </row>
    <row r="324" spans="1:4">
      <c r="A324" s="1" t="s">
        <v>3181</v>
      </c>
      <c r="B324" s="3">
        <v>105.98</v>
      </c>
      <c r="C324" s="3">
        <v>94.58</v>
      </c>
      <c r="D324" s="3">
        <v>112.06</v>
      </c>
    </row>
    <row r="325" spans="1:4">
      <c r="A325" s="1" t="s">
        <v>1868</v>
      </c>
      <c r="B325" s="3">
        <v>1361.94</v>
      </c>
      <c r="C325" s="3">
        <v>1577.59</v>
      </c>
      <c r="D325" s="3">
        <v>86.33</v>
      </c>
    </row>
    <row r="326" spans="1:4">
      <c r="A326" s="1" t="s">
        <v>1871</v>
      </c>
      <c r="B326" s="3">
        <v>1361.94</v>
      </c>
      <c r="C326" s="3">
        <v>1347.27</v>
      </c>
      <c r="D326" s="3">
        <v>101.09</v>
      </c>
    </row>
    <row r="327" spans="1:4">
      <c r="A327" s="1" t="s">
        <v>1860</v>
      </c>
      <c r="B327" s="3">
        <v>1474.33</v>
      </c>
      <c r="C327" s="3">
        <v>1559.48</v>
      </c>
      <c r="D327" s="3">
        <v>94.54</v>
      </c>
    </row>
    <row r="328" spans="1:4">
      <c r="A328" s="1" t="s">
        <v>1863</v>
      </c>
      <c r="B328" s="3">
        <v>1474.32</v>
      </c>
      <c r="C328" s="3">
        <v>1429.16</v>
      </c>
      <c r="D328" s="3">
        <v>103.16</v>
      </c>
    </row>
    <row r="329" spans="1:4">
      <c r="A329" s="1" t="s">
        <v>583</v>
      </c>
      <c r="B329" s="3">
        <v>11501.22</v>
      </c>
      <c r="C329" s="3">
        <v>12885.74</v>
      </c>
      <c r="D329" s="3">
        <v>89.26</v>
      </c>
    </row>
    <row r="330" spans="1:4">
      <c r="A330" s="1" t="s">
        <v>585</v>
      </c>
      <c r="B330" s="3">
        <v>11501.22</v>
      </c>
      <c r="C330" s="3">
        <v>12850.3</v>
      </c>
      <c r="D330" s="3">
        <v>89.5</v>
      </c>
    </row>
    <row r="331" spans="1:4">
      <c r="A331" s="1" t="s">
        <v>581</v>
      </c>
      <c r="B331" s="3">
        <v>146.36000000000001</v>
      </c>
      <c r="C331" s="3">
        <v>146.36000000000001</v>
      </c>
      <c r="D331" s="3">
        <v>100</v>
      </c>
    </row>
    <row r="332" spans="1:4">
      <c r="A332" s="1" t="s">
        <v>588</v>
      </c>
      <c r="B332" s="3">
        <v>11123.43</v>
      </c>
      <c r="C332" s="3">
        <v>13032.13</v>
      </c>
      <c r="D332" s="3">
        <v>85.35</v>
      </c>
    </row>
    <row r="333" spans="1:4">
      <c r="A333" s="1" t="s">
        <v>590</v>
      </c>
      <c r="B333" s="3">
        <v>11123.43</v>
      </c>
      <c r="C333" s="3">
        <v>13106.93</v>
      </c>
      <c r="D333" s="3">
        <v>84.87</v>
      </c>
    </row>
    <row r="334" spans="1:4">
      <c r="A334" s="1" t="s">
        <v>586</v>
      </c>
      <c r="B334" s="3">
        <v>146.36000000000001</v>
      </c>
      <c r="C334" s="3">
        <v>146.36000000000001</v>
      </c>
      <c r="D334" s="3">
        <v>100</v>
      </c>
    </row>
    <row r="335" spans="1:4">
      <c r="A335" s="1" t="s">
        <v>3127</v>
      </c>
      <c r="B335" s="3">
        <v>1009.92</v>
      </c>
      <c r="C335" s="3">
        <v>530.46</v>
      </c>
      <c r="D335" s="3">
        <v>190.38</v>
      </c>
    </row>
    <row r="336" spans="1:4">
      <c r="A336" s="1" t="s">
        <v>3125</v>
      </c>
      <c r="B336" s="3">
        <v>1009.92</v>
      </c>
      <c r="C336" s="3">
        <v>530.46</v>
      </c>
      <c r="D336" s="3">
        <v>190.38</v>
      </c>
    </row>
    <row r="337" spans="1:4">
      <c r="A337" s="1" t="s">
        <v>3131</v>
      </c>
      <c r="B337" s="3">
        <v>1087.1400000000001</v>
      </c>
      <c r="C337" s="3">
        <v>786.37</v>
      </c>
      <c r="D337" s="3">
        <v>138.25</v>
      </c>
    </row>
    <row r="338" spans="1:4">
      <c r="A338" s="1" t="s">
        <v>3129</v>
      </c>
      <c r="B338" s="3">
        <v>1087.97</v>
      </c>
      <c r="C338" s="3">
        <v>786.37</v>
      </c>
      <c r="D338" s="3">
        <v>138.35</v>
      </c>
    </row>
    <row r="339" spans="1:4">
      <c r="A339" s="1" t="s">
        <v>1827</v>
      </c>
      <c r="B339" s="3">
        <v>11458.27</v>
      </c>
      <c r="C339" s="3">
        <v>13126.68</v>
      </c>
      <c r="D339" s="3">
        <v>87.29</v>
      </c>
    </row>
    <row r="340" spans="1:4">
      <c r="A340" s="1" t="s">
        <v>1825</v>
      </c>
      <c r="B340" s="3">
        <v>11458.28</v>
      </c>
      <c r="C340" s="3">
        <v>13091.25</v>
      </c>
      <c r="D340" s="3">
        <v>87.53</v>
      </c>
    </row>
    <row r="341" spans="1:4">
      <c r="A341" s="1" t="s">
        <v>1823</v>
      </c>
      <c r="B341" s="3">
        <v>146.36000000000001</v>
      </c>
      <c r="C341" s="3">
        <v>146.36000000000001</v>
      </c>
      <c r="D341" s="3">
        <v>100</v>
      </c>
    </row>
    <row r="342" spans="1:4">
      <c r="A342" s="1" t="s">
        <v>3180</v>
      </c>
      <c r="B342" s="3">
        <v>11827.22</v>
      </c>
      <c r="C342" s="3">
        <v>13036.85</v>
      </c>
      <c r="D342" s="3">
        <v>90.72</v>
      </c>
    </row>
    <row r="343" spans="1:4">
      <c r="A343" s="1" t="s">
        <v>3182</v>
      </c>
      <c r="B343" s="3">
        <v>11827.18</v>
      </c>
      <c r="C343" s="3">
        <v>13111.66</v>
      </c>
      <c r="D343" s="3">
        <v>90.2</v>
      </c>
    </row>
    <row r="344" spans="1:4">
      <c r="A344" s="1" t="s">
        <v>2977</v>
      </c>
      <c r="B344" s="3">
        <v>146.36000000000001</v>
      </c>
      <c r="C344" s="3">
        <v>146.36000000000001</v>
      </c>
      <c r="D344" s="3">
        <v>100</v>
      </c>
    </row>
    <row r="345" spans="1:4">
      <c r="A345" s="1" t="s">
        <v>8462</v>
      </c>
      <c r="B345" s="3">
        <v>8741.2800000000007</v>
      </c>
      <c r="C345" s="3">
        <v>1064.96</v>
      </c>
      <c r="D345" s="3">
        <v>820.81</v>
      </c>
    </row>
    <row r="346" spans="1:4">
      <c r="A346" s="1" t="s">
        <v>8463</v>
      </c>
      <c r="B346" s="3">
        <v>8741.2800000000007</v>
      </c>
      <c r="C346" s="3">
        <v>1064.96</v>
      </c>
      <c r="D346" s="3">
        <v>820.81</v>
      </c>
    </row>
    <row r="347" spans="1:4">
      <c r="A347" s="1" t="s">
        <v>8464</v>
      </c>
      <c r="B347" s="3">
        <v>7616.07</v>
      </c>
      <c r="C347" s="3">
        <v>1064.96</v>
      </c>
      <c r="D347" s="3">
        <v>715.15</v>
      </c>
    </row>
    <row r="348" spans="1:4">
      <c r="A348" s="1" t="s">
        <v>8465</v>
      </c>
      <c r="B348" s="3">
        <v>7616.07</v>
      </c>
      <c r="C348" s="3">
        <v>1064.96</v>
      </c>
      <c r="D348" s="3">
        <v>715.15</v>
      </c>
    </row>
    <row r="349" spans="1:4">
      <c r="A349" s="1" t="s">
        <v>8460</v>
      </c>
      <c r="B349" s="3">
        <v>8603.7800000000007</v>
      </c>
      <c r="C349" s="3">
        <v>750</v>
      </c>
      <c r="D349" s="3">
        <v>1147.17</v>
      </c>
    </row>
    <row r="350" spans="1:4">
      <c r="A350" s="1" t="s">
        <v>8461</v>
      </c>
      <c r="B350" s="3">
        <v>8603.7800000000007</v>
      </c>
      <c r="C350" s="3">
        <v>750</v>
      </c>
      <c r="D350" s="3">
        <v>1147.17</v>
      </c>
    </row>
    <row r="351" spans="1:4">
      <c r="A351" s="1" t="s">
        <v>8458</v>
      </c>
      <c r="B351" s="3">
        <v>5805.79</v>
      </c>
      <c r="C351" s="3">
        <v>553.15</v>
      </c>
      <c r="D351" s="3">
        <v>1049.5899999999999</v>
      </c>
    </row>
    <row r="352" spans="1:4">
      <c r="A352" s="1" t="s">
        <v>8459</v>
      </c>
      <c r="B352" s="3">
        <v>5805.79</v>
      </c>
      <c r="C352" s="3">
        <v>553.15</v>
      </c>
      <c r="D352" s="3">
        <v>1049.5899999999999</v>
      </c>
    </row>
    <row r="353" spans="1:4">
      <c r="A353" s="1" t="s">
        <v>8450</v>
      </c>
      <c r="B353" s="3">
        <v>5648.28</v>
      </c>
      <c r="C353" s="3">
        <v>716.28</v>
      </c>
      <c r="D353" s="3">
        <v>788.56</v>
      </c>
    </row>
    <row r="354" spans="1:4">
      <c r="A354" s="1" t="s">
        <v>8451</v>
      </c>
      <c r="B354" s="3">
        <v>5648.27</v>
      </c>
      <c r="C354" s="3">
        <v>835.96</v>
      </c>
      <c r="D354" s="3">
        <v>675.66</v>
      </c>
    </row>
    <row r="355" spans="1:4">
      <c r="A355" s="1" t="s">
        <v>8454</v>
      </c>
      <c r="B355" s="3">
        <v>4537</v>
      </c>
      <c r="C355" s="3">
        <v>734.39</v>
      </c>
      <c r="D355" s="3">
        <v>617.79</v>
      </c>
    </row>
    <row r="356" spans="1:4">
      <c r="A356" s="1" t="s">
        <v>8455</v>
      </c>
      <c r="B356" s="3">
        <v>4536.97</v>
      </c>
      <c r="C356" s="3">
        <v>854.07</v>
      </c>
      <c r="D356" s="3">
        <v>531.22</v>
      </c>
    </row>
    <row r="357" spans="1:4">
      <c r="A357" s="1" t="s">
        <v>8452</v>
      </c>
      <c r="B357" s="3">
        <v>5234.99</v>
      </c>
      <c r="C357" s="3">
        <v>837.54</v>
      </c>
      <c r="D357" s="3">
        <v>625.04</v>
      </c>
    </row>
    <row r="358" spans="1:4">
      <c r="A358" s="1" t="s">
        <v>8453</v>
      </c>
      <c r="B358" s="3">
        <v>5234.9799999999996</v>
      </c>
      <c r="C358" s="3">
        <v>957.22</v>
      </c>
      <c r="D358" s="3">
        <v>546.89</v>
      </c>
    </row>
    <row r="359" spans="1:4">
      <c r="A359" s="1" t="s">
        <v>8456</v>
      </c>
      <c r="B359" s="3">
        <v>3666.48</v>
      </c>
      <c r="C359" s="3">
        <v>619.42999999999995</v>
      </c>
      <c r="D359" s="3">
        <v>591.91</v>
      </c>
    </row>
    <row r="360" spans="1:4">
      <c r="A360" s="1" t="s">
        <v>8457</v>
      </c>
      <c r="B360" s="3">
        <v>3666.5</v>
      </c>
      <c r="C360" s="3">
        <v>739.11</v>
      </c>
      <c r="D360" s="3">
        <v>496.07</v>
      </c>
    </row>
    <row r="361" spans="1:4">
      <c r="A361" s="1" t="s">
        <v>8476</v>
      </c>
      <c r="B361" s="3">
        <v>579.64</v>
      </c>
      <c r="C361" s="3">
        <v>647.41</v>
      </c>
      <c r="D361" s="3">
        <v>89.53</v>
      </c>
    </row>
    <row r="362" spans="1:4">
      <c r="A362" s="1" t="s">
        <v>8477</v>
      </c>
      <c r="B362" s="3">
        <v>579.64</v>
      </c>
      <c r="C362" s="3">
        <v>596.24</v>
      </c>
      <c r="D362" s="3">
        <v>97.22</v>
      </c>
    </row>
    <row r="363" spans="1:4">
      <c r="A363" s="1" t="s">
        <v>11323</v>
      </c>
      <c r="B363" s="3">
        <v>8440.1200000000008</v>
      </c>
      <c r="C363" s="3">
        <v>10712</v>
      </c>
      <c r="D363" s="3">
        <v>78.790000000000006</v>
      </c>
    </row>
    <row r="364" spans="1:4">
      <c r="A364" s="1" t="s">
        <v>11324</v>
      </c>
      <c r="B364" s="3">
        <v>8416.42</v>
      </c>
      <c r="C364" s="3">
        <v>10460.040000000001</v>
      </c>
      <c r="D364" s="3">
        <v>80.459999999999994</v>
      </c>
    </row>
    <row r="365" spans="1:4">
      <c r="A365" s="1" t="s">
        <v>11325</v>
      </c>
      <c r="B365" s="3">
        <v>8140.6</v>
      </c>
      <c r="C365" s="3">
        <v>9914.9599999999991</v>
      </c>
      <c r="D365" s="3">
        <v>82.1</v>
      </c>
    </row>
    <row r="366" spans="1:4">
      <c r="A366" s="1" t="s">
        <v>11326</v>
      </c>
      <c r="B366" s="3">
        <v>8164.15</v>
      </c>
      <c r="C366" s="3">
        <v>10166.92</v>
      </c>
      <c r="D366" s="3">
        <v>80.3</v>
      </c>
    </row>
    <row r="367" spans="1:4">
      <c r="A367" s="1" t="s">
        <v>8470</v>
      </c>
      <c r="B367" s="3">
        <v>50</v>
      </c>
      <c r="C367" s="3">
        <v>50</v>
      </c>
      <c r="D367" s="3">
        <v>100</v>
      </c>
    </row>
    <row r="368" spans="1:4">
      <c r="A368" s="1" t="s">
        <v>8471</v>
      </c>
      <c r="B368" s="3">
        <v>50</v>
      </c>
      <c r="C368" s="3">
        <v>50</v>
      </c>
      <c r="D368" s="3">
        <v>100</v>
      </c>
    </row>
    <row r="369" spans="1:4">
      <c r="A369" s="1" t="s">
        <v>8474</v>
      </c>
      <c r="B369" s="3">
        <v>715.67</v>
      </c>
      <c r="C369" s="3">
        <v>657.67</v>
      </c>
      <c r="D369" s="3">
        <v>108.82</v>
      </c>
    </row>
    <row r="370" spans="1:4">
      <c r="A370" s="1" t="s">
        <v>8475</v>
      </c>
      <c r="B370" s="3">
        <v>857.96</v>
      </c>
      <c r="C370" s="3">
        <v>657.67</v>
      </c>
      <c r="D370" s="3">
        <v>130.44999999999999</v>
      </c>
    </row>
    <row r="371" spans="1:4">
      <c r="A371" s="1" t="s">
        <v>8468</v>
      </c>
      <c r="B371" s="3">
        <v>50</v>
      </c>
      <c r="C371" s="3">
        <v>50</v>
      </c>
      <c r="D371" s="3">
        <v>100</v>
      </c>
    </row>
    <row r="372" spans="1:4">
      <c r="A372" s="1" t="s">
        <v>8469</v>
      </c>
      <c r="B372" s="3">
        <v>50</v>
      </c>
      <c r="C372" s="3">
        <v>50</v>
      </c>
      <c r="D372" s="3">
        <v>100</v>
      </c>
    </row>
    <row r="373" spans="1:4">
      <c r="A373" s="1" t="s">
        <v>8478</v>
      </c>
      <c r="B373" s="3">
        <v>717</v>
      </c>
      <c r="C373" s="3">
        <v>657.67</v>
      </c>
      <c r="D373" s="3">
        <v>109.02</v>
      </c>
    </row>
    <row r="374" spans="1:4">
      <c r="A374" s="1" t="s">
        <v>8479</v>
      </c>
      <c r="B374" s="3">
        <v>857.96</v>
      </c>
      <c r="C374" s="3">
        <v>657.67</v>
      </c>
      <c r="D374" s="3">
        <v>130.44999999999999</v>
      </c>
    </row>
    <row r="375" spans="1:4">
      <c r="A375" s="1" t="s">
        <v>11327</v>
      </c>
      <c r="B375" s="3">
        <v>8894.19</v>
      </c>
      <c r="C375" s="3">
        <v>11242</v>
      </c>
      <c r="D375" s="3">
        <v>79.12</v>
      </c>
    </row>
    <row r="376" spans="1:4">
      <c r="A376" s="1" t="s">
        <v>11328</v>
      </c>
      <c r="B376" s="3">
        <v>8870.0499999999993</v>
      </c>
      <c r="C376" s="3">
        <v>10990.04</v>
      </c>
      <c r="D376" s="3">
        <v>80.709999999999994</v>
      </c>
    </row>
    <row r="377" spans="1:4">
      <c r="A377" s="1" t="s">
        <v>11329</v>
      </c>
      <c r="B377" s="3">
        <v>8546.6200000000008</v>
      </c>
      <c r="C377" s="3">
        <v>10444.959999999999</v>
      </c>
      <c r="D377" s="3">
        <v>81.83</v>
      </c>
    </row>
    <row r="378" spans="1:4">
      <c r="A378" s="1" t="s">
        <v>11330</v>
      </c>
      <c r="B378" s="3">
        <v>8570.5300000000007</v>
      </c>
      <c r="C378" s="3">
        <v>10696.92</v>
      </c>
      <c r="D378" s="3">
        <v>80.12</v>
      </c>
    </row>
    <row r="379" spans="1:4">
      <c r="A379" s="1" t="s">
        <v>600</v>
      </c>
      <c r="B379" s="3">
        <v>881.85</v>
      </c>
      <c r="C379" s="3">
        <v>2749.32</v>
      </c>
      <c r="D379" s="3">
        <v>32.08</v>
      </c>
    </row>
    <row r="380" spans="1:4">
      <c r="A380" s="1" t="s">
        <v>286</v>
      </c>
      <c r="B380" s="3">
        <v>239.84</v>
      </c>
      <c r="C380" s="3">
        <v>17615.310000000001</v>
      </c>
      <c r="D380" s="3">
        <v>1.36</v>
      </c>
    </row>
    <row r="381" spans="1:4">
      <c r="A381" s="1" t="s">
        <v>1783</v>
      </c>
      <c r="B381" s="3">
        <v>4792.67</v>
      </c>
      <c r="C381" s="3">
        <v>12601.98</v>
      </c>
      <c r="D381" s="3">
        <v>38.03</v>
      </c>
    </row>
    <row r="382" spans="1:4">
      <c r="A382" s="1" t="s">
        <v>2048</v>
      </c>
      <c r="B382" s="3">
        <v>0</v>
      </c>
      <c r="C382" s="3">
        <v>1843.94</v>
      </c>
      <c r="D382" s="3">
        <v>0</v>
      </c>
    </row>
    <row r="383" spans="1:4">
      <c r="A383" s="1" t="s">
        <v>559</v>
      </c>
      <c r="B383" s="3">
        <v>0</v>
      </c>
      <c r="C383" s="3">
        <v>11576.89</v>
      </c>
      <c r="D383" s="3">
        <v>0</v>
      </c>
    </row>
    <row r="384" spans="1:4">
      <c r="A384" s="1" t="s">
        <v>578</v>
      </c>
      <c r="B384" s="3">
        <v>1021.12</v>
      </c>
      <c r="C384" s="3">
        <v>1001.86</v>
      </c>
      <c r="D384" s="3">
        <v>101.92</v>
      </c>
    </row>
    <row r="385" spans="1:4">
      <c r="A385" s="1" t="s">
        <v>763</v>
      </c>
      <c r="B385" s="3">
        <v>150.47</v>
      </c>
      <c r="C385" s="3">
        <v>166.53</v>
      </c>
      <c r="D385" s="3">
        <v>90.36</v>
      </c>
    </row>
    <row r="386" spans="1:4">
      <c r="A386" s="1" t="s">
        <v>762</v>
      </c>
      <c r="B386" s="3">
        <v>247.52</v>
      </c>
      <c r="C386" s="3">
        <v>221.95</v>
      </c>
      <c r="D386" s="3">
        <v>111.52</v>
      </c>
    </row>
    <row r="387" spans="1:4">
      <c r="A387" s="1" t="s">
        <v>753</v>
      </c>
      <c r="B387" s="3">
        <v>346.48</v>
      </c>
      <c r="C387" s="3">
        <v>291.54000000000002</v>
      </c>
      <c r="D387" s="3">
        <v>118.85</v>
      </c>
    </row>
    <row r="388" spans="1:4">
      <c r="A388" s="1" t="s">
        <v>2293</v>
      </c>
      <c r="B388" s="3">
        <v>417.51</v>
      </c>
      <c r="C388" s="3">
        <v>329.88</v>
      </c>
      <c r="D388" s="3">
        <v>126.57</v>
      </c>
    </row>
    <row r="389" spans="1:4">
      <c r="A389" s="1" t="s">
        <v>2194</v>
      </c>
      <c r="B389" s="3">
        <v>783.65</v>
      </c>
      <c r="C389" s="3">
        <v>796.54</v>
      </c>
      <c r="D389" s="3">
        <v>98.38</v>
      </c>
    </row>
    <row r="390" spans="1:4">
      <c r="A390" s="1" t="s">
        <v>2193</v>
      </c>
      <c r="B390" s="3">
        <v>783.64</v>
      </c>
      <c r="C390" s="3">
        <v>796.53</v>
      </c>
      <c r="D390" s="3">
        <v>98.38</v>
      </c>
    </row>
    <row r="391" spans="1:4">
      <c r="A391" s="1" t="s">
        <v>2198</v>
      </c>
      <c r="B391" s="3">
        <v>5188.7700000000004</v>
      </c>
      <c r="C391" s="3">
        <v>4796.49</v>
      </c>
      <c r="D391" s="3">
        <v>108.18</v>
      </c>
    </row>
    <row r="392" spans="1:4">
      <c r="A392" s="1" t="s">
        <v>2197</v>
      </c>
      <c r="B392" s="3">
        <v>5188.7700000000004</v>
      </c>
      <c r="C392" s="3">
        <v>4796.5</v>
      </c>
      <c r="D392" s="3">
        <v>108.18</v>
      </c>
    </row>
    <row r="393" spans="1:4">
      <c r="A393" s="1" t="s">
        <v>2202</v>
      </c>
      <c r="B393" s="3">
        <v>882.23</v>
      </c>
      <c r="C393" s="3">
        <v>737.47</v>
      </c>
      <c r="D393" s="3">
        <v>119.63</v>
      </c>
    </row>
    <row r="394" spans="1:4">
      <c r="A394" s="1" t="s">
        <v>2201</v>
      </c>
      <c r="B394" s="3">
        <v>882.24</v>
      </c>
      <c r="C394" s="3">
        <v>737.48</v>
      </c>
      <c r="D394" s="3">
        <v>119.63</v>
      </c>
    </row>
    <row r="395" spans="1:4">
      <c r="A395" s="1" t="s">
        <v>2206</v>
      </c>
      <c r="B395" s="3">
        <v>5476.06</v>
      </c>
      <c r="C395" s="3">
        <v>4698.0600000000004</v>
      </c>
      <c r="D395" s="3">
        <v>116.56</v>
      </c>
    </row>
    <row r="396" spans="1:4">
      <c r="A396" s="1" t="s">
        <v>2205</v>
      </c>
      <c r="B396" s="3">
        <v>5476.07</v>
      </c>
      <c r="C396" s="3">
        <v>4698.07</v>
      </c>
      <c r="D396" s="3">
        <v>116.56</v>
      </c>
    </row>
    <row r="397" spans="1:4">
      <c r="A397" s="1" t="s">
        <v>2292</v>
      </c>
      <c r="B397" s="3">
        <v>543.48</v>
      </c>
      <c r="C397" s="3">
        <v>629.88</v>
      </c>
      <c r="D397" s="3">
        <v>86.28</v>
      </c>
    </row>
    <row r="398" spans="1:4">
      <c r="A398" s="1" t="s">
        <v>2287</v>
      </c>
      <c r="B398" s="3">
        <v>0</v>
      </c>
      <c r="C398" s="3">
        <v>895.63</v>
      </c>
      <c r="D398" s="3">
        <v>0</v>
      </c>
    </row>
    <row r="399" spans="1:4">
      <c r="A399" s="1" t="s">
        <v>817</v>
      </c>
      <c r="B399" s="3">
        <v>85.57</v>
      </c>
      <c r="C399" s="3">
        <v>85.57</v>
      </c>
      <c r="D399" s="3">
        <v>100</v>
      </c>
    </row>
    <row r="400" spans="1:4">
      <c r="A400" s="1" t="s">
        <v>771</v>
      </c>
      <c r="B400" s="3">
        <v>72.41</v>
      </c>
      <c r="C400" s="3">
        <v>72.41</v>
      </c>
      <c r="D400" s="3">
        <v>100</v>
      </c>
    </row>
    <row r="401" spans="1:4">
      <c r="A401" s="1" t="s">
        <v>770</v>
      </c>
      <c r="B401" s="3">
        <v>72.41</v>
      </c>
      <c r="C401" s="3">
        <v>72.41</v>
      </c>
      <c r="D401" s="3">
        <v>100</v>
      </c>
    </row>
    <row r="402" spans="1:4">
      <c r="A402" s="1" t="s">
        <v>2057</v>
      </c>
      <c r="B402" s="3">
        <v>602.1</v>
      </c>
      <c r="C402" s="3">
        <v>2344.91</v>
      </c>
      <c r="D402" s="3">
        <v>25.68</v>
      </c>
    </row>
    <row r="403" spans="1:4">
      <c r="A403" s="1" t="s">
        <v>752</v>
      </c>
      <c r="B403" s="3">
        <v>802.02</v>
      </c>
      <c r="C403" s="3">
        <v>2843.49</v>
      </c>
      <c r="D403" s="3">
        <v>28.21</v>
      </c>
    </row>
    <row r="404" spans="1:4">
      <c r="A404" s="1" t="s">
        <v>2061</v>
      </c>
      <c r="B404" s="3">
        <v>242.35</v>
      </c>
      <c r="C404" s="3">
        <v>277.5</v>
      </c>
      <c r="D404" s="3">
        <v>87.33</v>
      </c>
    </row>
    <row r="405" spans="1:4">
      <c r="A405" s="1" t="s">
        <v>2065</v>
      </c>
      <c r="B405" s="3">
        <v>764.44</v>
      </c>
      <c r="C405" s="3">
        <v>2480.1999999999998</v>
      </c>
      <c r="D405" s="3">
        <v>30.82</v>
      </c>
    </row>
    <row r="406" spans="1:4">
      <c r="A406" s="1" t="s">
        <v>2119</v>
      </c>
      <c r="B406" s="3">
        <v>155.82</v>
      </c>
      <c r="C406" s="3">
        <v>144.01</v>
      </c>
      <c r="D406" s="3">
        <v>108.2</v>
      </c>
    </row>
    <row r="407" spans="1:4">
      <c r="A407" s="1" t="s">
        <v>2120</v>
      </c>
      <c r="B407" s="3">
        <v>155.82</v>
      </c>
      <c r="C407" s="3">
        <v>144.01</v>
      </c>
      <c r="D407" s="3">
        <v>108.2</v>
      </c>
    </row>
    <row r="408" spans="1:4">
      <c r="A408" s="1" t="s">
        <v>2117</v>
      </c>
      <c r="B408" s="3">
        <v>155.82</v>
      </c>
      <c r="C408" s="3">
        <v>144.01</v>
      </c>
      <c r="D408" s="3">
        <v>108.2</v>
      </c>
    </row>
    <row r="409" spans="1:4">
      <c r="A409" s="1" t="s">
        <v>2118</v>
      </c>
      <c r="B409" s="3">
        <v>155.82</v>
      </c>
      <c r="C409" s="3">
        <v>144.01</v>
      </c>
      <c r="D409" s="3">
        <v>108.2</v>
      </c>
    </row>
    <row r="410" spans="1:4">
      <c r="A410" s="1" t="s">
        <v>764</v>
      </c>
      <c r="B410" s="3">
        <v>1149.49</v>
      </c>
      <c r="C410" s="3">
        <v>1132.52</v>
      </c>
      <c r="D410" s="3">
        <v>101.5</v>
      </c>
    </row>
    <row r="411" spans="1:4">
      <c r="A411" s="1" t="s">
        <v>765</v>
      </c>
      <c r="B411" s="3">
        <v>1193.94</v>
      </c>
      <c r="C411" s="3">
        <v>1149.3</v>
      </c>
      <c r="D411" s="3">
        <v>103.88</v>
      </c>
    </row>
    <row r="412" spans="1:4">
      <c r="A412" s="1" t="s">
        <v>3414</v>
      </c>
      <c r="B412" s="3">
        <v>4151.97</v>
      </c>
      <c r="C412" s="3">
        <v>3540.85</v>
      </c>
      <c r="D412" s="3">
        <v>117.26</v>
      </c>
    </row>
    <row r="413" spans="1:4">
      <c r="A413" s="1" t="s">
        <v>3415</v>
      </c>
      <c r="B413" s="3">
        <v>4151.95</v>
      </c>
      <c r="C413" s="3">
        <v>3416.83</v>
      </c>
      <c r="D413" s="3">
        <v>121.51</v>
      </c>
    </row>
    <row r="414" spans="1:4">
      <c r="A414" s="1" t="s">
        <v>3420</v>
      </c>
      <c r="B414" s="3">
        <v>12231.96</v>
      </c>
      <c r="C414" s="3">
        <v>11970.91</v>
      </c>
      <c r="D414" s="3">
        <v>102.18</v>
      </c>
    </row>
    <row r="415" spans="1:4">
      <c r="A415" s="1" t="s">
        <v>3421</v>
      </c>
      <c r="B415" s="3">
        <v>12231.96</v>
      </c>
      <c r="C415" s="3">
        <v>11835.07</v>
      </c>
      <c r="D415" s="3">
        <v>103.35</v>
      </c>
    </row>
    <row r="416" spans="1:4">
      <c r="A416" s="1" t="s">
        <v>3426</v>
      </c>
      <c r="B416" s="3">
        <v>12343.75</v>
      </c>
      <c r="C416" s="3">
        <v>9244.34</v>
      </c>
      <c r="D416" s="3">
        <v>133.53</v>
      </c>
    </row>
    <row r="417" spans="1:4">
      <c r="A417" s="1" t="s">
        <v>3427</v>
      </c>
      <c r="B417" s="3">
        <v>12343.74</v>
      </c>
      <c r="C417" s="3">
        <v>9108.5</v>
      </c>
      <c r="D417" s="3">
        <v>135.52000000000001</v>
      </c>
    </row>
    <row r="418" spans="1:4">
      <c r="A418" s="1" t="s">
        <v>3432</v>
      </c>
      <c r="B418" s="3">
        <v>11998.4</v>
      </c>
      <c r="C418" s="3">
        <v>12241.74</v>
      </c>
      <c r="D418" s="3">
        <v>98.01</v>
      </c>
    </row>
    <row r="419" spans="1:4">
      <c r="A419" s="1" t="s">
        <v>3433</v>
      </c>
      <c r="B419" s="3">
        <v>11998.4</v>
      </c>
      <c r="C419" s="3">
        <v>12105.9</v>
      </c>
      <c r="D419" s="3">
        <v>99.11</v>
      </c>
    </row>
    <row r="420" spans="1:4">
      <c r="A420" s="1" t="s">
        <v>3438</v>
      </c>
      <c r="B420" s="3">
        <v>11236.36</v>
      </c>
      <c r="C420" s="3">
        <v>10854.37</v>
      </c>
      <c r="D420" s="3">
        <v>103.52</v>
      </c>
    </row>
    <row r="421" spans="1:4">
      <c r="A421" s="1" t="s">
        <v>3439</v>
      </c>
      <c r="B421" s="3">
        <v>11236.36</v>
      </c>
      <c r="C421" s="3">
        <v>10718.53</v>
      </c>
      <c r="D421" s="3">
        <v>104.83</v>
      </c>
    </row>
    <row r="422" spans="1:4">
      <c r="A422" s="1" t="s">
        <v>3480</v>
      </c>
      <c r="B422" s="3">
        <v>13893.02</v>
      </c>
      <c r="C422" s="3">
        <v>9947.2999999999993</v>
      </c>
      <c r="D422" s="3">
        <v>139.66999999999999</v>
      </c>
    </row>
    <row r="423" spans="1:4">
      <c r="A423" s="1" t="s">
        <v>3450</v>
      </c>
      <c r="B423" s="3">
        <v>7454.68</v>
      </c>
      <c r="C423" s="3">
        <v>5654.59</v>
      </c>
      <c r="D423" s="3">
        <v>131.83000000000001</v>
      </c>
    </row>
    <row r="424" spans="1:4">
      <c r="A424" s="1" t="s">
        <v>3451</v>
      </c>
      <c r="B424" s="3">
        <v>7454.67</v>
      </c>
      <c r="C424" s="3">
        <v>5518.75</v>
      </c>
      <c r="D424" s="3">
        <v>135.08000000000001</v>
      </c>
    </row>
    <row r="425" spans="1:4">
      <c r="A425" s="1" t="s">
        <v>3456</v>
      </c>
      <c r="B425" s="3">
        <v>10325.5</v>
      </c>
      <c r="C425" s="3">
        <v>9827.42</v>
      </c>
      <c r="D425" s="3">
        <v>105.07</v>
      </c>
    </row>
    <row r="426" spans="1:4">
      <c r="A426" s="1" t="s">
        <v>3457</v>
      </c>
      <c r="B426" s="3">
        <v>10325.49</v>
      </c>
      <c r="C426" s="3">
        <v>9652.2199999999993</v>
      </c>
      <c r="D426" s="3">
        <v>106.98</v>
      </c>
    </row>
    <row r="427" spans="1:4">
      <c r="A427" s="1" t="s">
        <v>3492</v>
      </c>
      <c r="B427" s="3">
        <v>10544.1</v>
      </c>
      <c r="C427" s="3">
        <v>10833.04</v>
      </c>
      <c r="D427" s="3">
        <v>97.33</v>
      </c>
    </row>
    <row r="428" spans="1:4">
      <c r="A428" s="1" t="s">
        <v>3486</v>
      </c>
      <c r="B428" s="3">
        <v>14249.53</v>
      </c>
      <c r="C428" s="3">
        <v>9741.7199999999993</v>
      </c>
      <c r="D428" s="3">
        <v>146.27000000000001</v>
      </c>
    </row>
    <row r="429" spans="1:4">
      <c r="A429" s="1" t="s">
        <v>3498</v>
      </c>
      <c r="B429" s="3">
        <v>9881.48</v>
      </c>
      <c r="C429" s="3">
        <v>10138.620000000001</v>
      </c>
      <c r="D429" s="3">
        <v>97.46</v>
      </c>
    </row>
    <row r="430" spans="1:4">
      <c r="A430" s="1" t="s">
        <v>3444</v>
      </c>
      <c r="B430" s="3">
        <v>7178.71</v>
      </c>
      <c r="C430" s="3">
        <v>6314.24</v>
      </c>
      <c r="D430" s="3">
        <v>113.69</v>
      </c>
    </row>
    <row r="431" spans="1:4">
      <c r="A431" s="1" t="s">
        <v>3445</v>
      </c>
      <c r="B431" s="3">
        <v>7178.63</v>
      </c>
      <c r="C431" s="3">
        <v>6139.04</v>
      </c>
      <c r="D431" s="3">
        <v>116.93</v>
      </c>
    </row>
    <row r="432" spans="1:4">
      <c r="A432" s="1" t="s">
        <v>3481</v>
      </c>
      <c r="B432" s="3">
        <v>13886.58</v>
      </c>
      <c r="C432" s="3">
        <v>9665.7999999999993</v>
      </c>
      <c r="D432" s="3">
        <v>143.66999999999999</v>
      </c>
    </row>
    <row r="433" spans="1:4">
      <c r="A433" s="1" t="s">
        <v>3468</v>
      </c>
      <c r="B433" s="3">
        <v>6589.11</v>
      </c>
      <c r="C433" s="3">
        <v>5165.22</v>
      </c>
      <c r="D433" s="3">
        <v>127.57</v>
      </c>
    </row>
    <row r="434" spans="1:4">
      <c r="A434" s="1" t="s">
        <v>3469</v>
      </c>
      <c r="B434" s="3">
        <v>6589.11</v>
      </c>
      <c r="C434" s="3">
        <v>5261.44</v>
      </c>
      <c r="D434" s="3">
        <v>125.23</v>
      </c>
    </row>
    <row r="435" spans="1:4">
      <c r="A435" s="1" t="s">
        <v>3474</v>
      </c>
      <c r="B435" s="3">
        <v>10179.81</v>
      </c>
      <c r="C435" s="3">
        <v>10238.049999999999</v>
      </c>
      <c r="D435" s="3">
        <v>99.43</v>
      </c>
    </row>
    <row r="436" spans="1:4">
      <c r="A436" s="1" t="s">
        <v>3475</v>
      </c>
      <c r="B436" s="3">
        <v>10179.82</v>
      </c>
      <c r="C436" s="3">
        <v>10062.85</v>
      </c>
      <c r="D436" s="3">
        <v>101.16</v>
      </c>
    </row>
    <row r="437" spans="1:4">
      <c r="A437" s="1" t="s">
        <v>3493</v>
      </c>
      <c r="B437" s="3">
        <v>10218.459999999999</v>
      </c>
      <c r="C437" s="3">
        <v>10551.54</v>
      </c>
      <c r="D437" s="3">
        <v>96.84</v>
      </c>
    </row>
    <row r="438" spans="1:4">
      <c r="A438" s="1" t="s">
        <v>3487</v>
      </c>
      <c r="B438" s="3">
        <v>13909.58</v>
      </c>
      <c r="C438" s="3">
        <v>9460.2199999999993</v>
      </c>
      <c r="D438" s="3">
        <v>147.03</v>
      </c>
    </row>
    <row r="439" spans="1:4">
      <c r="A439" s="1" t="s">
        <v>3499</v>
      </c>
      <c r="B439" s="3">
        <v>24855.31</v>
      </c>
      <c r="C439" s="3">
        <v>9857.1200000000008</v>
      </c>
      <c r="D439" s="3">
        <v>252.16</v>
      </c>
    </row>
    <row r="440" spans="1:4">
      <c r="A440" s="1" t="s">
        <v>3462</v>
      </c>
      <c r="B440" s="3">
        <v>8695.49</v>
      </c>
      <c r="C440" s="3">
        <v>8062.07</v>
      </c>
      <c r="D440" s="3">
        <v>107.86</v>
      </c>
    </row>
    <row r="441" spans="1:4">
      <c r="A441" s="1" t="s">
        <v>3463</v>
      </c>
      <c r="B441" s="3">
        <v>8695.41</v>
      </c>
      <c r="C441" s="3">
        <v>7886.87</v>
      </c>
      <c r="D441" s="3">
        <v>110.25</v>
      </c>
    </row>
    <row r="442" spans="1:4">
      <c r="A442" s="1" t="s">
        <v>1458</v>
      </c>
      <c r="B442" s="3">
        <v>2212.91</v>
      </c>
      <c r="C442" s="3">
        <v>2234.91</v>
      </c>
      <c r="D442" s="3">
        <v>99.02</v>
      </c>
    </row>
    <row r="443" spans="1:4">
      <c r="A443" s="1" t="s">
        <v>6549</v>
      </c>
      <c r="B443" s="3">
        <v>826.68</v>
      </c>
      <c r="C443" s="3">
        <v>13886.45</v>
      </c>
      <c r="D443" s="3">
        <v>5.95</v>
      </c>
    </row>
    <row r="444" spans="1:4">
      <c r="A444" s="1" t="s">
        <v>6550</v>
      </c>
      <c r="B444" s="3">
        <v>1663.62</v>
      </c>
      <c r="C444" s="3">
        <v>18838.439999999999</v>
      </c>
      <c r="D444" s="3">
        <v>8.83</v>
      </c>
    </row>
    <row r="445" spans="1:4">
      <c r="A445" s="1" t="s">
        <v>6551</v>
      </c>
      <c r="B445" s="3">
        <v>1592.75</v>
      </c>
      <c r="C445" s="3">
        <v>15410.79</v>
      </c>
      <c r="D445" s="3">
        <v>10.34</v>
      </c>
    </row>
    <row r="446" spans="1:4">
      <c r="A446" s="1" t="s">
        <v>4815</v>
      </c>
      <c r="B446" s="3">
        <v>261.56</v>
      </c>
      <c r="C446" s="3">
        <v>10843.07</v>
      </c>
      <c r="D446" s="3">
        <v>2.41</v>
      </c>
    </row>
    <row r="447" spans="1:4">
      <c r="A447" s="1" t="s">
        <v>11331</v>
      </c>
      <c r="B447" s="3">
        <v>796.37</v>
      </c>
      <c r="C447" s="3">
        <v>17536.8</v>
      </c>
      <c r="D447" s="3">
        <v>4.54</v>
      </c>
    </row>
    <row r="448" spans="1:4">
      <c r="A448" s="1" t="s">
        <v>4816</v>
      </c>
      <c r="B448" s="3">
        <v>808.77</v>
      </c>
      <c r="C448" s="3">
        <v>17835.98</v>
      </c>
      <c r="D448" s="3">
        <v>4.53</v>
      </c>
    </row>
    <row r="449" spans="1:4">
      <c r="A449" s="1" t="s">
        <v>2055</v>
      </c>
      <c r="B449" s="3">
        <v>1900.22</v>
      </c>
      <c r="C449" s="3">
        <v>2143.94</v>
      </c>
      <c r="D449" s="3">
        <v>88.63</v>
      </c>
    </row>
    <row r="450" spans="1:4">
      <c r="A450" s="1" t="s">
        <v>2067</v>
      </c>
      <c r="B450" s="3">
        <v>517.27</v>
      </c>
      <c r="C450" s="3">
        <v>1596.43</v>
      </c>
      <c r="D450" s="3">
        <v>32.4</v>
      </c>
    </row>
    <row r="451" spans="1:4">
      <c r="A451" s="1" t="s">
        <v>2060</v>
      </c>
      <c r="B451" s="3">
        <v>242.35</v>
      </c>
      <c r="C451" s="3">
        <v>277.5</v>
      </c>
      <c r="D451" s="3">
        <v>87.33</v>
      </c>
    </row>
    <row r="452" spans="1:4">
      <c r="A452" s="1" t="s">
        <v>2255</v>
      </c>
      <c r="B452" s="3">
        <v>821.83</v>
      </c>
      <c r="C452" s="3">
        <v>864.67</v>
      </c>
      <c r="D452" s="3">
        <v>95.05</v>
      </c>
    </row>
    <row r="453" spans="1:4">
      <c r="A453" s="1" t="s">
        <v>2257</v>
      </c>
      <c r="B453" s="3">
        <v>967.3</v>
      </c>
      <c r="C453" s="3">
        <v>1058.18</v>
      </c>
      <c r="D453" s="3">
        <v>91.41</v>
      </c>
    </row>
    <row r="454" spans="1:4">
      <c r="A454" s="1" t="s">
        <v>2130</v>
      </c>
      <c r="B454" s="3">
        <v>10966.6</v>
      </c>
      <c r="C454" s="3">
        <v>11801.08</v>
      </c>
      <c r="D454" s="3">
        <v>92.93</v>
      </c>
    </row>
    <row r="455" spans="1:4">
      <c r="A455" s="1" t="s">
        <v>2131</v>
      </c>
      <c r="B455" s="3">
        <v>11055.64</v>
      </c>
      <c r="C455" s="3">
        <v>11958.56</v>
      </c>
      <c r="D455" s="3">
        <v>92.45</v>
      </c>
    </row>
    <row r="456" spans="1:4">
      <c r="A456" s="1" t="s">
        <v>2122</v>
      </c>
      <c r="B456" s="3">
        <v>11010.76</v>
      </c>
      <c r="C456" s="3">
        <v>11586.75</v>
      </c>
      <c r="D456" s="3">
        <v>95.03</v>
      </c>
    </row>
    <row r="457" spans="1:4">
      <c r="A457" s="1" t="s">
        <v>2123</v>
      </c>
      <c r="B457" s="3">
        <v>10949.6</v>
      </c>
      <c r="C457" s="3">
        <v>11744.22</v>
      </c>
      <c r="D457" s="3">
        <v>93.23</v>
      </c>
    </row>
    <row r="458" spans="1:4">
      <c r="A458" s="1" t="s">
        <v>2058</v>
      </c>
      <c r="B458" s="3">
        <v>25</v>
      </c>
      <c r="C458" s="3">
        <v>7134.17</v>
      </c>
      <c r="D458" s="3">
        <v>0.35</v>
      </c>
    </row>
    <row r="459" spans="1:4">
      <c r="A459" s="1" t="s">
        <v>2056</v>
      </c>
      <c r="B459" s="3">
        <v>71.069999999999993</v>
      </c>
      <c r="C459" s="3">
        <v>7107.37</v>
      </c>
      <c r="D459" s="3">
        <v>1</v>
      </c>
    </row>
    <row r="460" spans="1:4">
      <c r="A460" s="1" t="s">
        <v>2072</v>
      </c>
      <c r="B460" s="3">
        <v>25</v>
      </c>
      <c r="C460" s="3">
        <v>9384.43</v>
      </c>
      <c r="D460" s="3">
        <v>0.27</v>
      </c>
    </row>
    <row r="461" spans="1:4">
      <c r="A461" s="1" t="s">
        <v>4818</v>
      </c>
      <c r="B461" s="3">
        <v>75</v>
      </c>
      <c r="C461" s="3">
        <v>10793.2</v>
      </c>
      <c r="D461" s="3">
        <v>0.69</v>
      </c>
    </row>
    <row r="462" spans="1:4">
      <c r="A462" s="1" t="s">
        <v>773</v>
      </c>
      <c r="B462" s="3">
        <v>2335.14</v>
      </c>
      <c r="C462" s="3">
        <v>2696.92</v>
      </c>
      <c r="D462" s="3">
        <v>86.59</v>
      </c>
    </row>
    <row r="463" spans="1:4">
      <c r="A463" s="1" t="s">
        <v>767</v>
      </c>
      <c r="B463" s="3">
        <v>6461.27</v>
      </c>
      <c r="C463" s="3">
        <v>6439.84</v>
      </c>
      <c r="D463" s="3">
        <v>100.33</v>
      </c>
    </row>
    <row r="464" spans="1:4">
      <c r="A464" s="1" t="s">
        <v>766</v>
      </c>
      <c r="B464" s="3">
        <v>6308.74</v>
      </c>
      <c r="C464" s="3">
        <v>6411.22</v>
      </c>
      <c r="D464" s="3">
        <v>98.4</v>
      </c>
    </row>
    <row r="465" spans="1:4">
      <c r="A465" s="1" t="s">
        <v>2253</v>
      </c>
      <c r="B465" s="3">
        <v>2263.17</v>
      </c>
      <c r="C465" s="3">
        <v>2357.4299999999998</v>
      </c>
      <c r="D465" s="3">
        <v>96</v>
      </c>
    </row>
    <row r="466" spans="1:4">
      <c r="A466" s="1" t="s">
        <v>768</v>
      </c>
      <c r="B466" s="3">
        <v>2435.5700000000002</v>
      </c>
      <c r="C466" s="3">
        <v>2854.39</v>
      </c>
      <c r="D466" s="3">
        <v>85.33</v>
      </c>
    </row>
    <row r="467" spans="1:4">
      <c r="A467" s="1" t="s">
        <v>769</v>
      </c>
      <c r="B467" s="3">
        <v>2339.56</v>
      </c>
      <c r="C467" s="3">
        <v>2632.94</v>
      </c>
      <c r="D467" s="3">
        <v>88.86</v>
      </c>
    </row>
    <row r="468" spans="1:4">
      <c r="A468" s="1" t="s">
        <v>8735</v>
      </c>
      <c r="B468" s="3">
        <v>2312.75</v>
      </c>
      <c r="C468" s="3">
        <v>2483.41</v>
      </c>
      <c r="D468" s="3">
        <v>93.13</v>
      </c>
    </row>
    <row r="469" spans="1:4">
      <c r="A469" s="1" t="s">
        <v>8330</v>
      </c>
      <c r="B469" s="3">
        <v>2566.98</v>
      </c>
      <c r="C469" s="3">
        <v>3040.42</v>
      </c>
      <c r="D469" s="3">
        <v>84.43</v>
      </c>
    </row>
    <row r="470" spans="1:4">
      <c r="A470" s="1" t="s">
        <v>8331</v>
      </c>
      <c r="B470" s="3">
        <v>2668.11</v>
      </c>
      <c r="C470" s="3">
        <v>3197.9</v>
      </c>
      <c r="D470" s="3">
        <v>83.43</v>
      </c>
    </row>
    <row r="471" spans="1:4">
      <c r="A471" s="1" t="s">
        <v>2071</v>
      </c>
      <c r="B471" s="3">
        <v>1516.49</v>
      </c>
      <c r="C471" s="3">
        <v>1866.37</v>
      </c>
      <c r="D471" s="3">
        <v>81.25</v>
      </c>
    </row>
    <row r="472" spans="1:4">
      <c r="A472" s="1" t="s">
        <v>779</v>
      </c>
      <c r="B472" s="3">
        <v>1063.93</v>
      </c>
      <c r="C472" s="3">
        <v>1083.17</v>
      </c>
      <c r="D472" s="3">
        <v>98.22</v>
      </c>
    </row>
    <row r="473" spans="1:4">
      <c r="A473" s="1" t="s">
        <v>808</v>
      </c>
      <c r="B473" s="3">
        <v>92.55</v>
      </c>
      <c r="C473" s="3">
        <v>99.69</v>
      </c>
      <c r="D473" s="3">
        <v>92.84</v>
      </c>
    </row>
    <row r="474" spans="1:4">
      <c r="A474" s="1" t="s">
        <v>755</v>
      </c>
      <c r="B474" s="3">
        <v>12452.53</v>
      </c>
      <c r="C474" s="3">
        <v>11930.34</v>
      </c>
      <c r="D474" s="3">
        <v>104.38</v>
      </c>
    </row>
    <row r="475" spans="1:4">
      <c r="A475" s="1" t="s">
        <v>756</v>
      </c>
      <c r="B475" s="3">
        <v>168.08</v>
      </c>
      <c r="C475" s="3">
        <v>168.08</v>
      </c>
      <c r="D475" s="3">
        <v>100</v>
      </c>
    </row>
    <row r="476" spans="1:4">
      <c r="A476" s="1" t="s">
        <v>754</v>
      </c>
      <c r="B476" s="3">
        <v>369.14</v>
      </c>
      <c r="C476" s="3">
        <v>466.92</v>
      </c>
      <c r="D476" s="3">
        <v>79.06</v>
      </c>
    </row>
    <row r="477" spans="1:4">
      <c r="A477" s="1" t="s">
        <v>7555</v>
      </c>
      <c r="B477" s="3">
        <v>1278.1400000000001</v>
      </c>
      <c r="C477" s="3">
        <v>196.85</v>
      </c>
      <c r="D477" s="3">
        <v>649.29999999999995</v>
      </c>
    </row>
    <row r="478" spans="1:4">
      <c r="A478" s="1" t="s">
        <v>7556</v>
      </c>
      <c r="B478" s="3">
        <v>1278.1400000000001</v>
      </c>
      <c r="C478" s="3">
        <v>196.85</v>
      </c>
      <c r="D478" s="3">
        <v>649.29999999999995</v>
      </c>
    </row>
    <row r="479" spans="1:4">
      <c r="A479" s="1" t="s">
        <v>7553</v>
      </c>
      <c r="B479" s="3">
        <v>1222.26</v>
      </c>
      <c r="C479" s="3">
        <v>433.07</v>
      </c>
      <c r="D479" s="3">
        <v>282.23</v>
      </c>
    </row>
    <row r="480" spans="1:4">
      <c r="A480" s="1" t="s">
        <v>7554</v>
      </c>
      <c r="B480" s="3">
        <v>1222.26</v>
      </c>
      <c r="C480" s="3">
        <v>433.07</v>
      </c>
      <c r="D480" s="3">
        <v>282.23</v>
      </c>
    </row>
    <row r="481" spans="1:4">
      <c r="A481" s="1" t="s">
        <v>3607</v>
      </c>
      <c r="B481" s="3">
        <v>581.58000000000004</v>
      </c>
      <c r="C481" s="3">
        <v>39.369999999999997</v>
      </c>
      <c r="D481" s="3">
        <v>1477.22</v>
      </c>
    </row>
    <row r="482" spans="1:4">
      <c r="A482" s="1" t="s">
        <v>3608</v>
      </c>
      <c r="B482" s="3">
        <v>581.6</v>
      </c>
      <c r="C482" s="3">
        <v>39.369999999999997</v>
      </c>
      <c r="D482" s="3">
        <v>1477.26</v>
      </c>
    </row>
    <row r="483" spans="1:4">
      <c r="A483" s="1" t="s">
        <v>3605</v>
      </c>
      <c r="B483" s="3">
        <v>591.54999999999995</v>
      </c>
      <c r="C483" s="3">
        <v>39.369999999999997</v>
      </c>
      <c r="D483" s="3">
        <v>1502.55</v>
      </c>
    </row>
    <row r="484" spans="1:4">
      <c r="A484" s="1" t="s">
        <v>3606</v>
      </c>
      <c r="B484" s="3">
        <v>591.54999999999995</v>
      </c>
      <c r="C484" s="3">
        <v>39.369999999999997</v>
      </c>
      <c r="D484" s="3">
        <v>1502.55</v>
      </c>
    </row>
    <row r="485" spans="1:4">
      <c r="A485" s="1" t="s">
        <v>2080</v>
      </c>
      <c r="B485" s="3">
        <v>1307.78</v>
      </c>
      <c r="C485" s="3">
        <v>1789.55</v>
      </c>
      <c r="D485" s="3">
        <v>73.08</v>
      </c>
    </row>
    <row r="486" spans="1:4">
      <c r="A486" s="1" t="s">
        <v>809</v>
      </c>
      <c r="B486" s="3">
        <v>80.31</v>
      </c>
      <c r="C486" s="3">
        <v>80.31</v>
      </c>
      <c r="D486" s="3">
        <v>100</v>
      </c>
    </row>
    <row r="487" spans="1:4">
      <c r="A487" s="1" t="s">
        <v>805</v>
      </c>
      <c r="B487" s="3">
        <v>198.52</v>
      </c>
      <c r="C487" s="3">
        <v>198.52</v>
      </c>
      <c r="D487" s="3">
        <v>100</v>
      </c>
    </row>
    <row r="488" spans="1:4">
      <c r="A488" s="1" t="s">
        <v>804</v>
      </c>
      <c r="B488" s="3">
        <v>469.84</v>
      </c>
      <c r="C488" s="3">
        <v>436.02</v>
      </c>
      <c r="D488" s="3">
        <v>107.76</v>
      </c>
    </row>
    <row r="489" spans="1:4">
      <c r="A489" s="1" t="s">
        <v>1512</v>
      </c>
      <c r="B489" s="3">
        <v>351.48</v>
      </c>
      <c r="C489" s="3">
        <v>332.98</v>
      </c>
      <c r="D489" s="3">
        <v>105.56</v>
      </c>
    </row>
    <row r="490" spans="1:4">
      <c r="A490" s="1" t="s">
        <v>2289</v>
      </c>
      <c r="B490" s="3">
        <v>0</v>
      </c>
      <c r="C490" s="3">
        <v>1775.44</v>
      </c>
      <c r="D490" s="3">
        <v>0</v>
      </c>
    </row>
    <row r="491" spans="1:4">
      <c r="A491" s="1" t="s">
        <v>3604</v>
      </c>
      <c r="B491" s="3">
        <v>682.22</v>
      </c>
      <c r="C491" s="3">
        <v>400.84</v>
      </c>
      <c r="D491" s="3">
        <v>170.2</v>
      </c>
    </row>
    <row r="492" spans="1:4">
      <c r="A492" s="1" t="s">
        <v>3610</v>
      </c>
      <c r="B492" s="3">
        <v>372.29</v>
      </c>
      <c r="C492" s="3">
        <v>348.18</v>
      </c>
      <c r="D492" s="3">
        <v>106.93</v>
      </c>
    </row>
    <row r="493" spans="1:4">
      <c r="A493" s="1" t="s">
        <v>3691</v>
      </c>
      <c r="B493" s="3">
        <v>559.5</v>
      </c>
      <c r="C493" s="3">
        <v>388.8</v>
      </c>
      <c r="D493" s="3">
        <v>143.91</v>
      </c>
    </row>
    <row r="494" spans="1:4">
      <c r="A494" s="1" t="s">
        <v>3717</v>
      </c>
      <c r="B494" s="3">
        <v>607.54999999999995</v>
      </c>
      <c r="C494" s="3">
        <v>415.75</v>
      </c>
      <c r="D494" s="3">
        <v>146.13</v>
      </c>
    </row>
    <row r="495" spans="1:4">
      <c r="A495" s="1" t="s">
        <v>3719</v>
      </c>
      <c r="B495" s="3">
        <v>555.99</v>
      </c>
      <c r="C495" s="3">
        <v>382.8</v>
      </c>
      <c r="D495" s="3">
        <v>145.24</v>
      </c>
    </row>
    <row r="496" spans="1:4">
      <c r="A496" s="1" t="s">
        <v>3724</v>
      </c>
      <c r="B496" s="3">
        <v>328.22</v>
      </c>
      <c r="C496" s="3">
        <v>324.98</v>
      </c>
      <c r="D496" s="3">
        <v>101</v>
      </c>
    </row>
    <row r="497" spans="1:4">
      <c r="A497" s="1" t="s">
        <v>4821</v>
      </c>
      <c r="B497" s="3">
        <v>0</v>
      </c>
      <c r="C497" s="3">
        <v>4782.3999999999996</v>
      </c>
      <c r="D497" s="3">
        <v>0</v>
      </c>
    </row>
    <row r="498" spans="1:4">
      <c r="A498" s="1" t="s">
        <v>2259</v>
      </c>
      <c r="B498" s="3">
        <v>807.67</v>
      </c>
      <c r="C498" s="3">
        <v>820.37</v>
      </c>
      <c r="D498" s="3">
        <v>98.45</v>
      </c>
    </row>
    <row r="499" spans="1:4">
      <c r="A499" s="1" t="s">
        <v>794</v>
      </c>
      <c r="B499" s="3">
        <v>1134.8499999999999</v>
      </c>
      <c r="C499" s="3">
        <v>1098.71</v>
      </c>
      <c r="D499" s="3">
        <v>103.29</v>
      </c>
    </row>
    <row r="500" spans="1:4">
      <c r="A500" s="1" t="s">
        <v>795</v>
      </c>
      <c r="B500" s="3">
        <v>1134.8399999999999</v>
      </c>
      <c r="C500" s="3">
        <v>1193.19</v>
      </c>
      <c r="D500" s="3">
        <v>95.11</v>
      </c>
    </row>
    <row r="501" spans="1:4">
      <c r="A501" s="1" t="s">
        <v>3652</v>
      </c>
      <c r="B501" s="3">
        <v>6223.82</v>
      </c>
      <c r="C501" s="3">
        <v>5661.91</v>
      </c>
      <c r="D501" s="3">
        <v>109.92</v>
      </c>
    </row>
    <row r="502" spans="1:4">
      <c r="A502" s="1" t="s">
        <v>3655</v>
      </c>
      <c r="B502" s="3">
        <v>6093.06</v>
      </c>
      <c r="C502" s="3">
        <v>5420.37</v>
      </c>
      <c r="D502" s="3">
        <v>112.41</v>
      </c>
    </row>
    <row r="503" spans="1:4">
      <c r="A503" s="1" t="s">
        <v>3649</v>
      </c>
      <c r="B503" s="3">
        <v>5120.51</v>
      </c>
      <c r="C503" s="3">
        <v>5075.83</v>
      </c>
      <c r="D503" s="3">
        <v>100.88</v>
      </c>
    </row>
    <row r="504" spans="1:4">
      <c r="A504" s="1" t="s">
        <v>3653</v>
      </c>
      <c r="B504" s="3">
        <v>6142.64</v>
      </c>
      <c r="C504" s="3">
        <v>5633.29</v>
      </c>
      <c r="D504" s="3">
        <v>109.04</v>
      </c>
    </row>
    <row r="505" spans="1:4">
      <c r="A505" s="1" t="s">
        <v>3650</v>
      </c>
      <c r="B505" s="3">
        <v>6356.26</v>
      </c>
      <c r="C505" s="3">
        <v>5969.32</v>
      </c>
      <c r="D505" s="3">
        <v>106.48</v>
      </c>
    </row>
    <row r="506" spans="1:4">
      <c r="A506" s="1" t="s">
        <v>3651</v>
      </c>
      <c r="B506" s="3">
        <v>6362.08</v>
      </c>
      <c r="C506" s="3">
        <v>5846.22</v>
      </c>
      <c r="D506" s="3">
        <v>108.82</v>
      </c>
    </row>
    <row r="507" spans="1:4">
      <c r="A507" s="1" t="s">
        <v>3648</v>
      </c>
      <c r="B507" s="3">
        <v>4964.3100000000004</v>
      </c>
      <c r="C507" s="3">
        <v>4768.42</v>
      </c>
      <c r="D507" s="3">
        <v>104.11</v>
      </c>
    </row>
    <row r="508" spans="1:4">
      <c r="A508" s="1" t="s">
        <v>3654</v>
      </c>
      <c r="B508" s="3">
        <v>5033.7299999999996</v>
      </c>
      <c r="C508" s="3">
        <v>5009.97</v>
      </c>
      <c r="D508" s="3">
        <v>100.47</v>
      </c>
    </row>
    <row r="509" spans="1:4">
      <c r="A509" s="1" t="s">
        <v>3646</v>
      </c>
      <c r="B509" s="3">
        <v>5368.08</v>
      </c>
      <c r="C509" s="3">
        <v>5131.28</v>
      </c>
      <c r="D509" s="3">
        <v>104.61</v>
      </c>
    </row>
    <row r="510" spans="1:4">
      <c r="A510" s="1" t="s">
        <v>3642</v>
      </c>
      <c r="B510" s="3">
        <v>4358.93</v>
      </c>
      <c r="C510" s="3">
        <v>4479.33</v>
      </c>
      <c r="D510" s="3">
        <v>97.31</v>
      </c>
    </row>
    <row r="511" spans="1:4">
      <c r="A511" s="1" t="s">
        <v>3643</v>
      </c>
      <c r="B511" s="3">
        <v>4842.34</v>
      </c>
      <c r="C511" s="3">
        <v>5191.3900000000003</v>
      </c>
      <c r="D511" s="3">
        <v>93.28</v>
      </c>
    </row>
    <row r="512" spans="1:4">
      <c r="A512" s="1" t="s">
        <v>3644</v>
      </c>
      <c r="B512" s="3">
        <v>5192.1499999999996</v>
      </c>
      <c r="C512" s="3">
        <v>5260.02</v>
      </c>
      <c r="D512" s="3">
        <v>98.71</v>
      </c>
    </row>
    <row r="513" spans="1:4">
      <c r="A513" s="1" t="s">
        <v>3645</v>
      </c>
      <c r="B513" s="3">
        <v>4608.28</v>
      </c>
      <c r="C513" s="3">
        <v>4671.0600000000004</v>
      </c>
      <c r="D513" s="3">
        <v>98.66</v>
      </c>
    </row>
    <row r="514" spans="1:4">
      <c r="A514" s="1" t="s">
        <v>3647</v>
      </c>
      <c r="B514" s="3">
        <v>4418.3</v>
      </c>
      <c r="C514" s="3">
        <v>4602.4399999999996</v>
      </c>
      <c r="D514" s="3">
        <v>96</v>
      </c>
    </row>
    <row r="515" spans="1:4">
      <c r="A515" s="1" t="s">
        <v>4817</v>
      </c>
      <c r="B515" s="3">
        <v>59.85</v>
      </c>
      <c r="C515" s="3">
        <v>5453.57</v>
      </c>
      <c r="D515" s="3">
        <v>1.1000000000000001</v>
      </c>
    </row>
    <row r="516" spans="1:4">
      <c r="A516" s="1" t="s">
        <v>4822</v>
      </c>
      <c r="B516" s="3">
        <v>0</v>
      </c>
      <c r="C516" s="3">
        <v>5105.91</v>
      </c>
      <c r="D516" s="3">
        <v>0</v>
      </c>
    </row>
    <row r="517" spans="1:4">
      <c r="A517" s="1" t="s">
        <v>3749</v>
      </c>
      <c r="B517" s="3">
        <v>897.72</v>
      </c>
      <c r="C517" s="3">
        <v>884.16</v>
      </c>
      <c r="D517" s="3">
        <v>101.53</v>
      </c>
    </row>
    <row r="518" spans="1:4">
      <c r="A518" s="1" t="s">
        <v>798</v>
      </c>
      <c r="B518" s="3">
        <v>2642.59</v>
      </c>
      <c r="C518" s="3">
        <v>2367.0300000000002</v>
      </c>
      <c r="D518" s="3">
        <v>111.64</v>
      </c>
    </row>
    <row r="519" spans="1:4">
      <c r="A519" s="1" t="s">
        <v>799</v>
      </c>
      <c r="B519" s="3">
        <v>2642.63</v>
      </c>
      <c r="C519" s="3">
        <v>2209.56</v>
      </c>
      <c r="D519" s="3">
        <v>119.6</v>
      </c>
    </row>
    <row r="520" spans="1:4">
      <c r="A520" s="1" t="s">
        <v>9967</v>
      </c>
      <c r="B520" s="3">
        <v>1859.95</v>
      </c>
      <c r="C520" s="3">
        <v>2012.08</v>
      </c>
      <c r="D520" s="3">
        <v>92.44</v>
      </c>
    </row>
    <row r="521" spans="1:4">
      <c r="A521" s="1" t="s">
        <v>9959</v>
      </c>
      <c r="B521" s="3">
        <v>2074.0500000000002</v>
      </c>
      <c r="C521" s="3">
        <v>1757.59</v>
      </c>
      <c r="D521" s="3">
        <v>118.01</v>
      </c>
    </row>
    <row r="522" spans="1:4">
      <c r="A522" s="1" t="s">
        <v>9961</v>
      </c>
      <c r="B522" s="3">
        <v>1663.43</v>
      </c>
      <c r="C522" s="3">
        <v>1736.1</v>
      </c>
      <c r="D522" s="3">
        <v>95.81</v>
      </c>
    </row>
    <row r="523" spans="1:4">
      <c r="A523" s="1" t="s">
        <v>9963</v>
      </c>
      <c r="B523" s="3">
        <v>2370.8200000000002</v>
      </c>
      <c r="C523" s="3">
        <v>1709.09</v>
      </c>
      <c r="D523" s="3">
        <v>138.72</v>
      </c>
    </row>
    <row r="524" spans="1:4">
      <c r="A524" s="1" t="s">
        <v>9965</v>
      </c>
      <c r="B524" s="3">
        <v>1689.57</v>
      </c>
      <c r="C524" s="3">
        <v>1687.6</v>
      </c>
      <c r="D524" s="3">
        <v>100.12</v>
      </c>
    </row>
    <row r="525" spans="1:4">
      <c r="A525" s="1" t="s">
        <v>9968</v>
      </c>
      <c r="B525" s="3">
        <v>2183.7800000000002</v>
      </c>
      <c r="C525" s="3">
        <v>2060.58</v>
      </c>
      <c r="D525" s="3">
        <v>105.98</v>
      </c>
    </row>
    <row r="526" spans="1:4">
      <c r="A526" s="1" t="s">
        <v>3672</v>
      </c>
      <c r="B526" s="3">
        <v>7466.4</v>
      </c>
      <c r="C526" s="3">
        <v>7632.23</v>
      </c>
      <c r="D526" s="3">
        <v>97.83</v>
      </c>
    </row>
    <row r="527" spans="1:4">
      <c r="A527" s="1" t="s">
        <v>3668</v>
      </c>
      <c r="B527" s="3">
        <v>7745.36</v>
      </c>
      <c r="C527" s="3">
        <v>7809.24</v>
      </c>
      <c r="D527" s="3">
        <v>99.18</v>
      </c>
    </row>
    <row r="528" spans="1:4">
      <c r="A528" s="1" t="s">
        <v>3669</v>
      </c>
      <c r="B528" s="3">
        <v>7659.1</v>
      </c>
      <c r="C528" s="3">
        <v>7760.73</v>
      </c>
      <c r="D528" s="3">
        <v>98.69</v>
      </c>
    </row>
    <row r="529" spans="1:4">
      <c r="A529" s="1" t="s">
        <v>3670</v>
      </c>
      <c r="B529" s="3">
        <v>7945.13</v>
      </c>
      <c r="C529" s="3">
        <v>7889.24</v>
      </c>
      <c r="D529" s="3">
        <v>100.71</v>
      </c>
    </row>
    <row r="530" spans="1:4">
      <c r="A530" s="1" t="s">
        <v>3671</v>
      </c>
      <c r="B530" s="3">
        <v>8136.4</v>
      </c>
      <c r="C530" s="3">
        <v>8032.23</v>
      </c>
      <c r="D530" s="3">
        <v>101.3</v>
      </c>
    </row>
    <row r="531" spans="1:4">
      <c r="A531" s="1" t="s">
        <v>9958</v>
      </c>
      <c r="B531" s="3">
        <v>7518.17</v>
      </c>
      <c r="C531" s="3">
        <v>7680.74</v>
      </c>
      <c r="D531" s="3">
        <v>97.88</v>
      </c>
    </row>
    <row r="532" spans="1:4">
      <c r="A532" s="1" t="s">
        <v>4819</v>
      </c>
      <c r="B532" s="3">
        <v>30.13</v>
      </c>
      <c r="C532" s="3">
        <v>5312.44</v>
      </c>
      <c r="D532" s="3">
        <v>0.56999999999999995</v>
      </c>
    </row>
    <row r="533" spans="1:4">
      <c r="A533" s="1" t="s">
        <v>3566</v>
      </c>
      <c r="B533" s="3">
        <v>218.92</v>
      </c>
      <c r="C533" s="3">
        <v>258.63</v>
      </c>
      <c r="D533" s="3">
        <v>84.65</v>
      </c>
    </row>
    <row r="534" spans="1:4">
      <c r="A534" s="1" t="s">
        <v>3567</v>
      </c>
      <c r="B534" s="3">
        <v>218.92</v>
      </c>
      <c r="C534" s="3">
        <v>276.35000000000002</v>
      </c>
      <c r="D534" s="3">
        <v>79.22</v>
      </c>
    </row>
    <row r="535" spans="1:4">
      <c r="A535" s="1" t="s">
        <v>3751</v>
      </c>
      <c r="B535" s="3">
        <v>1067.69</v>
      </c>
      <c r="C535" s="3">
        <v>1101.8599999999999</v>
      </c>
      <c r="D535" s="3">
        <v>96.9</v>
      </c>
    </row>
    <row r="536" spans="1:4">
      <c r="A536" s="1" t="s">
        <v>3570</v>
      </c>
      <c r="B536" s="3">
        <v>218.92</v>
      </c>
      <c r="C536" s="3">
        <v>276.33999999999997</v>
      </c>
      <c r="D536" s="3">
        <v>79.22</v>
      </c>
    </row>
    <row r="537" spans="1:4">
      <c r="A537" s="1" t="s">
        <v>3571</v>
      </c>
      <c r="B537" s="3">
        <v>218.92</v>
      </c>
      <c r="C537" s="3">
        <v>258.62</v>
      </c>
      <c r="D537" s="3">
        <v>84.65</v>
      </c>
    </row>
    <row r="538" spans="1:4">
      <c r="A538" s="1" t="s">
        <v>8733</v>
      </c>
      <c r="B538" s="3">
        <v>789.32</v>
      </c>
      <c r="C538" s="3">
        <v>783.36</v>
      </c>
      <c r="D538" s="3">
        <v>100.76</v>
      </c>
    </row>
    <row r="539" spans="1:4">
      <c r="A539" s="1" t="s">
        <v>3693</v>
      </c>
      <c r="B539" s="3">
        <v>6324.98</v>
      </c>
      <c r="C539" s="3">
        <v>6135.72</v>
      </c>
      <c r="D539" s="3">
        <v>103.08</v>
      </c>
    </row>
    <row r="540" spans="1:4">
      <c r="A540" s="1" t="s">
        <v>3692</v>
      </c>
      <c r="B540" s="3">
        <v>6324.96</v>
      </c>
      <c r="C540" s="3">
        <v>6123.91</v>
      </c>
      <c r="D540" s="3">
        <v>103.28</v>
      </c>
    </row>
    <row r="541" spans="1:4">
      <c r="A541" s="1" t="s">
        <v>3698</v>
      </c>
      <c r="B541" s="3">
        <v>6522.81</v>
      </c>
      <c r="C541" s="3">
        <v>5993.99</v>
      </c>
      <c r="D541" s="3">
        <v>108.82</v>
      </c>
    </row>
    <row r="542" spans="1:4">
      <c r="A542" s="1" t="s">
        <v>3697</v>
      </c>
      <c r="B542" s="3">
        <v>6522.8</v>
      </c>
      <c r="C542" s="3">
        <v>5982.19</v>
      </c>
      <c r="D542" s="3">
        <v>109.04</v>
      </c>
    </row>
    <row r="543" spans="1:4">
      <c r="A543" s="1" t="s">
        <v>3695</v>
      </c>
      <c r="B543" s="3">
        <v>6151.46</v>
      </c>
      <c r="C543" s="3">
        <v>5895.56</v>
      </c>
      <c r="D543" s="3">
        <v>104.34</v>
      </c>
    </row>
    <row r="544" spans="1:4">
      <c r="A544" s="1" t="s">
        <v>3694</v>
      </c>
      <c r="B544" s="3">
        <v>6151.46</v>
      </c>
      <c r="C544" s="3">
        <v>5883.75</v>
      </c>
      <c r="D544" s="3">
        <v>104.55</v>
      </c>
    </row>
    <row r="545" spans="1:4">
      <c r="A545" s="1" t="s">
        <v>3700</v>
      </c>
      <c r="B545" s="3">
        <v>6152.55</v>
      </c>
      <c r="C545" s="3">
        <v>5753.83</v>
      </c>
      <c r="D545" s="3">
        <v>106.93</v>
      </c>
    </row>
    <row r="546" spans="1:4">
      <c r="A546" s="1" t="s">
        <v>3699</v>
      </c>
      <c r="B546" s="3">
        <v>6152.95</v>
      </c>
      <c r="C546" s="3">
        <v>5742.02</v>
      </c>
      <c r="D546" s="3">
        <v>107.16</v>
      </c>
    </row>
    <row r="547" spans="1:4">
      <c r="A547" s="1" t="s">
        <v>2075</v>
      </c>
      <c r="B547" s="3">
        <v>0</v>
      </c>
      <c r="C547" s="3">
        <v>5553.41</v>
      </c>
      <c r="D547" s="3">
        <v>0</v>
      </c>
    </row>
    <row r="548" spans="1:4">
      <c r="A548" s="1" t="s">
        <v>2254</v>
      </c>
      <c r="B548" s="3">
        <v>919.62</v>
      </c>
      <c r="C548" s="3">
        <v>952.66</v>
      </c>
      <c r="D548" s="3">
        <v>96.53</v>
      </c>
    </row>
    <row r="549" spans="1:4">
      <c r="A549" s="1" t="s">
        <v>2101</v>
      </c>
      <c r="B549" s="3">
        <v>1170.75</v>
      </c>
      <c r="C549" s="3">
        <v>881.7</v>
      </c>
      <c r="D549" s="3">
        <v>132.78</v>
      </c>
    </row>
    <row r="550" spans="1:4">
      <c r="A550" s="1" t="s">
        <v>2102</v>
      </c>
      <c r="B550" s="3">
        <v>1170.74</v>
      </c>
      <c r="C550" s="3">
        <v>976.18</v>
      </c>
      <c r="D550" s="3">
        <v>119.93</v>
      </c>
    </row>
    <row r="551" spans="1:4">
      <c r="A551" s="1" t="s">
        <v>9977</v>
      </c>
      <c r="B551" s="3">
        <v>1636.21</v>
      </c>
      <c r="C551" s="3">
        <v>1658.62</v>
      </c>
      <c r="D551" s="3">
        <v>98.65</v>
      </c>
    </row>
    <row r="552" spans="1:4">
      <c r="A552" s="1" t="s">
        <v>9970</v>
      </c>
      <c r="B552" s="3">
        <v>6826.56</v>
      </c>
      <c r="C552" s="3">
        <v>7159.12</v>
      </c>
      <c r="D552" s="3">
        <v>95.35</v>
      </c>
    </row>
    <row r="553" spans="1:4">
      <c r="A553" s="1" t="s">
        <v>9972</v>
      </c>
      <c r="B553" s="3">
        <v>1264.21</v>
      </c>
      <c r="C553" s="3">
        <v>1387.12</v>
      </c>
      <c r="D553" s="3">
        <v>91.14</v>
      </c>
    </row>
    <row r="554" spans="1:4">
      <c r="A554" s="1" t="s">
        <v>9974</v>
      </c>
      <c r="B554" s="3">
        <v>1113.67</v>
      </c>
      <c r="C554" s="3">
        <v>1275.6300000000001</v>
      </c>
      <c r="D554" s="3">
        <v>87.3</v>
      </c>
    </row>
    <row r="555" spans="1:4">
      <c r="A555" s="1" t="s">
        <v>9976</v>
      </c>
      <c r="B555" s="3">
        <v>1428.73</v>
      </c>
      <c r="C555" s="3">
        <v>1738.62</v>
      </c>
      <c r="D555" s="3">
        <v>82.18</v>
      </c>
    </row>
    <row r="556" spans="1:4">
      <c r="A556" s="1" t="s">
        <v>9978</v>
      </c>
      <c r="B556" s="3">
        <v>1323.63</v>
      </c>
      <c r="C556" s="3">
        <v>1617.13</v>
      </c>
      <c r="D556" s="3">
        <v>81.849999999999994</v>
      </c>
    </row>
    <row r="557" spans="1:4">
      <c r="A557" s="1" t="s">
        <v>2163</v>
      </c>
      <c r="B557" s="3">
        <v>8500.7000000000007</v>
      </c>
      <c r="C557" s="3">
        <v>8684.2000000000007</v>
      </c>
      <c r="D557" s="3">
        <v>97.89</v>
      </c>
    </row>
    <row r="558" spans="1:4">
      <c r="A558" s="1" t="s">
        <v>2159</v>
      </c>
      <c r="B558" s="3">
        <v>8119.33</v>
      </c>
      <c r="C558" s="3">
        <v>8492.7000000000007</v>
      </c>
      <c r="D558" s="3">
        <v>95.6</v>
      </c>
    </row>
    <row r="559" spans="1:4">
      <c r="A559" s="1" t="s">
        <v>2160</v>
      </c>
      <c r="B559" s="3">
        <v>7998.2</v>
      </c>
      <c r="C559" s="3">
        <v>8381.2099999999991</v>
      </c>
      <c r="D559" s="3">
        <v>95.43</v>
      </c>
    </row>
    <row r="560" spans="1:4">
      <c r="A560" s="1" t="s">
        <v>2161</v>
      </c>
      <c r="B560" s="3">
        <v>7352.13</v>
      </c>
      <c r="C560" s="3">
        <v>7741.2</v>
      </c>
      <c r="D560" s="3">
        <v>94.97</v>
      </c>
    </row>
    <row r="561" spans="1:4">
      <c r="A561" s="1" t="s">
        <v>2162</v>
      </c>
      <c r="B561" s="3">
        <v>7894.88</v>
      </c>
      <c r="C561" s="3">
        <v>8269.7099999999991</v>
      </c>
      <c r="D561" s="3">
        <v>95.47</v>
      </c>
    </row>
    <row r="562" spans="1:4">
      <c r="A562" s="1" t="s">
        <v>9969</v>
      </c>
      <c r="B562" s="3">
        <v>8303.42</v>
      </c>
      <c r="C562" s="3">
        <v>8572.7099999999991</v>
      </c>
      <c r="D562" s="3">
        <v>96.86</v>
      </c>
    </row>
    <row r="563" spans="1:4">
      <c r="A563" s="1" t="s">
        <v>2073</v>
      </c>
      <c r="B563" s="3">
        <v>29.14</v>
      </c>
      <c r="C563" s="3">
        <v>5523.32</v>
      </c>
      <c r="D563" s="3">
        <v>0.53</v>
      </c>
    </row>
    <row r="564" spans="1:4">
      <c r="A564" s="1" t="s">
        <v>3711</v>
      </c>
      <c r="B564" s="3">
        <v>6672.8</v>
      </c>
      <c r="C564" s="3">
        <v>6732.22</v>
      </c>
      <c r="D564" s="3">
        <v>99.12</v>
      </c>
    </row>
    <row r="565" spans="1:4">
      <c r="A565" s="1" t="s">
        <v>2195</v>
      </c>
      <c r="B565" s="3">
        <v>1824.95</v>
      </c>
      <c r="C565" s="3">
        <v>1900.78</v>
      </c>
      <c r="D565" s="3">
        <v>96.01</v>
      </c>
    </row>
    <row r="566" spans="1:4">
      <c r="A566" s="1" t="s">
        <v>2192</v>
      </c>
      <c r="B566" s="3">
        <v>1824.37</v>
      </c>
      <c r="C566" s="3">
        <v>1951.97</v>
      </c>
      <c r="D566" s="3">
        <v>93.46</v>
      </c>
    </row>
    <row r="567" spans="1:4">
      <c r="A567" s="1" t="s">
        <v>2199</v>
      </c>
      <c r="B567" s="3">
        <v>1913</v>
      </c>
      <c r="C567" s="3">
        <v>2093.6999999999998</v>
      </c>
      <c r="D567" s="3">
        <v>91.37</v>
      </c>
    </row>
    <row r="568" spans="1:4">
      <c r="A568" s="1" t="s">
        <v>2196</v>
      </c>
      <c r="B568" s="3">
        <v>1913</v>
      </c>
      <c r="C568" s="3">
        <v>2042.52</v>
      </c>
      <c r="D568" s="3">
        <v>93.66</v>
      </c>
    </row>
    <row r="569" spans="1:4">
      <c r="A569" s="1" t="s">
        <v>3727</v>
      </c>
      <c r="B569" s="3">
        <v>6520.87</v>
      </c>
      <c r="C569" s="3">
        <v>7328.61</v>
      </c>
      <c r="D569" s="3">
        <v>88.98</v>
      </c>
    </row>
    <row r="570" spans="1:4">
      <c r="A570" s="1" t="s">
        <v>3714</v>
      </c>
      <c r="B570" s="3">
        <v>6181.95</v>
      </c>
      <c r="C570" s="3">
        <v>6550.78</v>
      </c>
      <c r="D570" s="3">
        <v>94.37</v>
      </c>
    </row>
    <row r="571" spans="1:4">
      <c r="A571" s="1" t="s">
        <v>2261</v>
      </c>
      <c r="B571" s="3">
        <v>948</v>
      </c>
      <c r="C571" s="3">
        <v>1021.17</v>
      </c>
      <c r="D571" s="3">
        <v>92.83</v>
      </c>
    </row>
    <row r="572" spans="1:4">
      <c r="A572" s="1" t="s">
        <v>3579</v>
      </c>
      <c r="B572" s="3">
        <v>2735.36</v>
      </c>
      <c r="C572" s="3">
        <v>2150.0300000000002</v>
      </c>
      <c r="D572" s="3">
        <v>127.22</v>
      </c>
    </row>
    <row r="573" spans="1:4">
      <c r="A573" s="1" t="s">
        <v>3580</v>
      </c>
      <c r="B573" s="3">
        <v>2735.42</v>
      </c>
      <c r="C573" s="3">
        <v>2046.79</v>
      </c>
      <c r="D573" s="3">
        <v>133.63999999999999</v>
      </c>
    </row>
    <row r="574" spans="1:4">
      <c r="A574" s="1" t="s">
        <v>3730</v>
      </c>
      <c r="B574" s="3">
        <v>6289.08</v>
      </c>
      <c r="C574" s="3">
        <v>7084.18</v>
      </c>
      <c r="D574" s="3">
        <v>88.78</v>
      </c>
    </row>
    <row r="575" spans="1:4">
      <c r="A575" s="1" t="s">
        <v>3708</v>
      </c>
      <c r="B575" s="3">
        <v>3457.9</v>
      </c>
      <c r="C575" s="3">
        <v>3031.22</v>
      </c>
      <c r="D575" s="3">
        <v>114.08</v>
      </c>
    </row>
    <row r="576" spans="1:4">
      <c r="A576" s="1" t="s">
        <v>3707</v>
      </c>
      <c r="B576" s="3">
        <v>3457.92</v>
      </c>
      <c r="C576" s="3">
        <v>2980.03</v>
      </c>
      <c r="D576" s="3">
        <v>116.04</v>
      </c>
    </row>
    <row r="577" spans="1:4">
      <c r="A577" s="1" t="s">
        <v>3712</v>
      </c>
      <c r="B577" s="3">
        <v>6519.93</v>
      </c>
      <c r="C577" s="3">
        <v>7047.17</v>
      </c>
      <c r="D577" s="3">
        <v>92.52</v>
      </c>
    </row>
    <row r="578" spans="1:4">
      <c r="A578" s="1" t="s">
        <v>2203</v>
      </c>
      <c r="B578" s="3">
        <v>1568.91</v>
      </c>
      <c r="C578" s="3">
        <v>1566.13</v>
      </c>
      <c r="D578" s="3">
        <v>100.18</v>
      </c>
    </row>
    <row r="579" spans="1:4">
      <c r="A579" s="1" t="s">
        <v>2200</v>
      </c>
      <c r="B579" s="3">
        <v>1568.26</v>
      </c>
      <c r="C579" s="3">
        <v>1617.32</v>
      </c>
      <c r="D579" s="3">
        <v>96.97</v>
      </c>
    </row>
    <row r="580" spans="1:4">
      <c r="A580" s="1" t="s">
        <v>2207</v>
      </c>
      <c r="B580" s="3">
        <v>1660.88</v>
      </c>
      <c r="C580" s="3">
        <v>1759.05</v>
      </c>
      <c r="D580" s="3">
        <v>94.42</v>
      </c>
    </row>
    <row r="581" spans="1:4">
      <c r="A581" s="1" t="s">
        <v>2204</v>
      </c>
      <c r="B581" s="3">
        <v>1660.56</v>
      </c>
      <c r="C581" s="3">
        <v>1707.87</v>
      </c>
      <c r="D581" s="3">
        <v>97.23</v>
      </c>
    </row>
    <row r="582" spans="1:4">
      <c r="A582" s="1" t="s">
        <v>3728</v>
      </c>
      <c r="B582" s="3">
        <v>6342.77</v>
      </c>
      <c r="C582" s="3">
        <v>7171.13</v>
      </c>
      <c r="D582" s="3">
        <v>88.45</v>
      </c>
    </row>
    <row r="583" spans="1:4">
      <c r="A583" s="1" t="s">
        <v>3715</v>
      </c>
      <c r="B583" s="3">
        <v>6319.8</v>
      </c>
      <c r="C583" s="3">
        <v>6771.25</v>
      </c>
      <c r="D583" s="3">
        <v>93.33</v>
      </c>
    </row>
    <row r="584" spans="1:4">
      <c r="A584" s="1" t="s">
        <v>3731</v>
      </c>
      <c r="B584" s="3">
        <v>7225.8</v>
      </c>
      <c r="C584" s="3">
        <v>6895.21</v>
      </c>
      <c r="D584" s="3">
        <v>104.79</v>
      </c>
    </row>
    <row r="585" spans="1:4">
      <c r="A585" s="1" t="s">
        <v>3721</v>
      </c>
      <c r="B585" s="3">
        <v>3073.18</v>
      </c>
      <c r="C585" s="3">
        <v>2826.49</v>
      </c>
      <c r="D585" s="3">
        <v>108.73</v>
      </c>
    </row>
    <row r="586" spans="1:4">
      <c r="A586" s="1" t="s">
        <v>3720</v>
      </c>
      <c r="B586" s="3">
        <v>3073.15</v>
      </c>
      <c r="C586" s="3">
        <v>2775.31</v>
      </c>
      <c r="D586" s="3">
        <v>110.73</v>
      </c>
    </row>
    <row r="587" spans="1:4">
      <c r="A587" s="1" t="s">
        <v>2288</v>
      </c>
      <c r="B587" s="3">
        <v>0</v>
      </c>
      <c r="C587" s="3">
        <v>1638.43</v>
      </c>
      <c r="D587" s="3">
        <v>0</v>
      </c>
    </row>
    <row r="588" spans="1:4">
      <c r="A588" s="1" t="s">
        <v>1459</v>
      </c>
      <c r="B588" s="3">
        <v>2173.77</v>
      </c>
      <c r="C588" s="3">
        <v>2140.4299999999998</v>
      </c>
      <c r="D588" s="3">
        <v>101.56</v>
      </c>
    </row>
    <row r="589" spans="1:4">
      <c r="A589" s="1" t="s">
        <v>772</v>
      </c>
      <c r="B589" s="3">
        <v>1220.55</v>
      </c>
      <c r="C589" s="3">
        <v>1317.38</v>
      </c>
      <c r="D589" s="3">
        <v>92.65</v>
      </c>
    </row>
    <row r="590" spans="1:4">
      <c r="A590" s="1" t="s">
        <v>3638</v>
      </c>
      <c r="B590" s="3">
        <v>197.47</v>
      </c>
      <c r="C590" s="3">
        <v>209.2</v>
      </c>
      <c r="D590" s="3">
        <v>94.39</v>
      </c>
    </row>
    <row r="591" spans="1:4">
      <c r="A591" s="1" t="s">
        <v>3623</v>
      </c>
      <c r="B591" s="3">
        <v>199.34</v>
      </c>
      <c r="C591" s="3">
        <v>209.2</v>
      </c>
      <c r="D591" s="3">
        <v>95.29</v>
      </c>
    </row>
    <row r="592" spans="1:4">
      <c r="A592" s="1" t="s">
        <v>3631</v>
      </c>
      <c r="B592" s="3">
        <v>199.34</v>
      </c>
      <c r="C592" s="3">
        <v>209.2</v>
      </c>
      <c r="D592" s="3">
        <v>95.29</v>
      </c>
    </row>
    <row r="593" spans="1:4">
      <c r="A593" s="1" t="s">
        <v>3639</v>
      </c>
      <c r="B593" s="3">
        <v>199.34</v>
      </c>
      <c r="C593" s="3">
        <v>209.2</v>
      </c>
      <c r="D593" s="3">
        <v>95.29</v>
      </c>
    </row>
    <row r="594" spans="1:4">
      <c r="A594" s="1" t="s">
        <v>3634</v>
      </c>
      <c r="B594" s="3">
        <v>197.47</v>
      </c>
      <c r="C594" s="3">
        <v>209.2</v>
      </c>
      <c r="D594" s="3">
        <v>94.39</v>
      </c>
    </row>
    <row r="595" spans="1:4">
      <c r="A595" s="1" t="s">
        <v>3635</v>
      </c>
      <c r="B595" s="3">
        <v>199.34</v>
      </c>
      <c r="C595" s="3">
        <v>209.2</v>
      </c>
      <c r="D595" s="3">
        <v>95.29</v>
      </c>
    </row>
    <row r="596" spans="1:4">
      <c r="A596" s="1" t="s">
        <v>3626</v>
      </c>
      <c r="B596" s="3">
        <v>199.34</v>
      </c>
      <c r="C596" s="3">
        <v>209.2</v>
      </c>
      <c r="D596" s="3">
        <v>95.29</v>
      </c>
    </row>
    <row r="597" spans="1:4">
      <c r="A597" s="1" t="s">
        <v>3621</v>
      </c>
      <c r="B597" s="3">
        <v>199.34</v>
      </c>
      <c r="C597" s="3">
        <v>209.2</v>
      </c>
      <c r="D597" s="3">
        <v>95.29</v>
      </c>
    </row>
    <row r="598" spans="1:4">
      <c r="A598" s="1" t="s">
        <v>3618</v>
      </c>
      <c r="B598" s="3">
        <v>199.34</v>
      </c>
      <c r="C598" s="3">
        <v>209.2</v>
      </c>
      <c r="D598" s="3">
        <v>95.29</v>
      </c>
    </row>
    <row r="599" spans="1:4">
      <c r="A599" s="1" t="s">
        <v>3620</v>
      </c>
      <c r="B599" s="3">
        <v>197.47</v>
      </c>
      <c r="C599" s="3">
        <v>209.2</v>
      </c>
      <c r="D599" s="3">
        <v>94.39</v>
      </c>
    </row>
    <row r="600" spans="1:4">
      <c r="A600" s="1" t="s">
        <v>3622</v>
      </c>
      <c r="B600" s="3">
        <v>197.47</v>
      </c>
      <c r="C600" s="3">
        <v>209.2</v>
      </c>
      <c r="D600" s="3">
        <v>94.39</v>
      </c>
    </row>
    <row r="601" spans="1:4">
      <c r="A601" s="1" t="s">
        <v>3625</v>
      </c>
      <c r="B601" s="3">
        <v>197.47</v>
      </c>
      <c r="C601" s="3">
        <v>209.2</v>
      </c>
      <c r="D601" s="3">
        <v>94.39</v>
      </c>
    </row>
    <row r="602" spans="1:4">
      <c r="A602" s="1" t="s">
        <v>3617</v>
      </c>
      <c r="B602" s="3">
        <v>197.47</v>
      </c>
      <c r="C602" s="3">
        <v>209.2</v>
      </c>
      <c r="D602" s="3">
        <v>94.39</v>
      </c>
    </row>
    <row r="603" spans="1:4">
      <c r="A603" s="1" t="s">
        <v>3615</v>
      </c>
      <c r="B603" s="3">
        <v>358.64</v>
      </c>
      <c r="C603" s="3">
        <v>352.87</v>
      </c>
      <c r="D603" s="3">
        <v>101.63</v>
      </c>
    </row>
    <row r="604" spans="1:4">
      <c r="A604" s="1" t="s">
        <v>3616</v>
      </c>
      <c r="B604" s="3">
        <v>127.79</v>
      </c>
      <c r="C604" s="3">
        <v>129.41999999999999</v>
      </c>
      <c r="D604" s="3">
        <v>98.74</v>
      </c>
    </row>
    <row r="605" spans="1:4">
      <c r="A605" s="1" t="s">
        <v>3726</v>
      </c>
      <c r="B605" s="3">
        <v>125.39</v>
      </c>
      <c r="C605" s="3">
        <v>147.12</v>
      </c>
      <c r="D605" s="3">
        <v>85.23</v>
      </c>
    </row>
    <row r="606" spans="1:4">
      <c r="A606" s="1" t="s">
        <v>774</v>
      </c>
      <c r="B606" s="3">
        <v>1013.12</v>
      </c>
      <c r="C606" s="3">
        <v>1046.1600000000001</v>
      </c>
      <c r="D606" s="3">
        <v>96.84</v>
      </c>
    </row>
    <row r="607" spans="1:4">
      <c r="A607" s="1" t="s">
        <v>776</v>
      </c>
      <c r="B607" s="3">
        <v>1059.8599999999999</v>
      </c>
      <c r="C607" s="3">
        <v>1151.68</v>
      </c>
      <c r="D607" s="3">
        <v>92.03</v>
      </c>
    </row>
    <row r="608" spans="1:4">
      <c r="A608" s="1" t="s">
        <v>777</v>
      </c>
      <c r="B608" s="3">
        <v>793.78</v>
      </c>
      <c r="C608" s="3">
        <v>870.18</v>
      </c>
      <c r="D608" s="3">
        <v>91.22</v>
      </c>
    </row>
    <row r="609" spans="1:4">
      <c r="A609" s="1" t="s">
        <v>775</v>
      </c>
      <c r="B609" s="3">
        <v>750.08</v>
      </c>
      <c r="C609" s="3">
        <v>764.67</v>
      </c>
      <c r="D609" s="3">
        <v>98.09</v>
      </c>
    </row>
    <row r="610" spans="1:4">
      <c r="A610" s="1" t="s">
        <v>4820</v>
      </c>
      <c r="B610" s="3">
        <v>25</v>
      </c>
      <c r="C610" s="3">
        <v>1160.5999999999999</v>
      </c>
      <c r="D610" s="3">
        <v>2.15</v>
      </c>
    </row>
    <row r="611" spans="1:4">
      <c r="A611" s="1" t="s">
        <v>2086</v>
      </c>
      <c r="B611" s="3">
        <v>149.72</v>
      </c>
      <c r="C611" s="3">
        <v>170.57</v>
      </c>
      <c r="D611" s="3">
        <v>87.78</v>
      </c>
    </row>
    <row r="612" spans="1:4">
      <c r="A612" s="1" t="s">
        <v>2084</v>
      </c>
      <c r="B612" s="3">
        <v>335.96</v>
      </c>
      <c r="C612" s="3">
        <v>368.07</v>
      </c>
      <c r="D612" s="3">
        <v>91.28</v>
      </c>
    </row>
    <row r="613" spans="1:4">
      <c r="A613" s="1" t="s">
        <v>2087</v>
      </c>
      <c r="B613" s="3">
        <v>68.72</v>
      </c>
      <c r="C613" s="3">
        <v>70.28</v>
      </c>
      <c r="D613" s="3">
        <v>97.78</v>
      </c>
    </row>
    <row r="614" spans="1:4">
      <c r="A614" s="1" t="s">
        <v>2089</v>
      </c>
      <c r="B614" s="3">
        <v>84.36</v>
      </c>
      <c r="C614" s="3">
        <v>97.45</v>
      </c>
      <c r="D614" s="3">
        <v>86.57</v>
      </c>
    </row>
    <row r="615" spans="1:4">
      <c r="A615" s="1" t="s">
        <v>2088</v>
      </c>
      <c r="B615" s="3">
        <v>164.94</v>
      </c>
      <c r="C615" s="3">
        <v>198.06</v>
      </c>
      <c r="D615" s="3">
        <v>83.28</v>
      </c>
    </row>
    <row r="616" spans="1:4">
      <c r="A616" s="1" t="s">
        <v>5076</v>
      </c>
      <c r="B616" s="3">
        <v>15528.07</v>
      </c>
      <c r="C616" s="3">
        <v>13223.75</v>
      </c>
      <c r="D616" s="3">
        <v>117.43</v>
      </c>
    </row>
    <row r="617" spans="1:4">
      <c r="A617" s="1" t="s">
        <v>1456</v>
      </c>
      <c r="B617" s="3">
        <v>12540.35</v>
      </c>
      <c r="C617" s="3">
        <v>12452.31</v>
      </c>
      <c r="D617" s="3">
        <v>100.71</v>
      </c>
    </row>
    <row r="618" spans="1:4">
      <c r="A618" s="1" t="s">
        <v>1457</v>
      </c>
      <c r="B618" s="3">
        <v>11948.92</v>
      </c>
      <c r="C618" s="3">
        <v>12020.81</v>
      </c>
      <c r="D618" s="3">
        <v>99.4</v>
      </c>
    </row>
    <row r="619" spans="1:4">
      <c r="A619" s="1" t="s">
        <v>757</v>
      </c>
      <c r="B619" s="3">
        <v>105.31</v>
      </c>
      <c r="C619" s="3">
        <v>105.31</v>
      </c>
      <c r="D619" s="3">
        <v>100</v>
      </c>
    </row>
    <row r="620" spans="1:4">
      <c r="A620" s="1" t="s">
        <v>758</v>
      </c>
      <c r="B620" s="3">
        <v>105.31</v>
      </c>
      <c r="C620" s="3">
        <v>105.31</v>
      </c>
      <c r="D620" s="3">
        <v>100</v>
      </c>
    </row>
    <row r="621" spans="1:4">
      <c r="A621" s="1" t="s">
        <v>759</v>
      </c>
      <c r="B621" s="3">
        <v>105.31</v>
      </c>
      <c r="C621" s="3">
        <v>105.31</v>
      </c>
      <c r="D621" s="3">
        <v>100</v>
      </c>
    </row>
    <row r="622" spans="1:4">
      <c r="A622" s="1" t="s">
        <v>760</v>
      </c>
      <c r="B622" s="3">
        <v>105.31</v>
      </c>
      <c r="C622" s="3">
        <v>105.31</v>
      </c>
      <c r="D622" s="3">
        <v>100</v>
      </c>
    </row>
    <row r="623" spans="1:4">
      <c r="A623" s="1" t="s">
        <v>801</v>
      </c>
      <c r="B623" s="3">
        <v>391.73</v>
      </c>
      <c r="C623" s="3">
        <v>422.04</v>
      </c>
      <c r="D623" s="3">
        <v>92.82</v>
      </c>
    </row>
    <row r="624" spans="1:4">
      <c r="A624" s="1" t="s">
        <v>3756</v>
      </c>
      <c r="B624" s="3">
        <v>900.52</v>
      </c>
      <c r="C624" s="3">
        <v>913.87</v>
      </c>
      <c r="D624" s="3">
        <v>98.54</v>
      </c>
    </row>
    <row r="625" spans="1:4">
      <c r="A625" s="1" t="s">
        <v>811</v>
      </c>
      <c r="B625" s="3">
        <v>1562.65</v>
      </c>
      <c r="C625" s="3">
        <v>3291.04</v>
      </c>
      <c r="D625" s="3">
        <v>47.48</v>
      </c>
    </row>
    <row r="626" spans="1:4">
      <c r="A626" s="1" t="s">
        <v>2129</v>
      </c>
      <c r="B626" s="3">
        <v>373.95</v>
      </c>
      <c r="C626" s="3">
        <v>307.17</v>
      </c>
      <c r="D626" s="3">
        <v>121.74</v>
      </c>
    </row>
    <row r="627" spans="1:4">
      <c r="A627" s="1" t="s">
        <v>2132</v>
      </c>
      <c r="B627" s="3">
        <v>373.95</v>
      </c>
      <c r="C627" s="3">
        <v>333.15</v>
      </c>
      <c r="D627" s="3">
        <v>112.25</v>
      </c>
    </row>
    <row r="628" spans="1:4">
      <c r="A628" s="1" t="s">
        <v>2121</v>
      </c>
      <c r="B628" s="3">
        <v>373.95</v>
      </c>
      <c r="C628" s="3">
        <v>333.15</v>
      </c>
      <c r="D628" s="3">
        <v>112.25</v>
      </c>
    </row>
    <row r="629" spans="1:4">
      <c r="A629" s="1" t="s">
        <v>2124</v>
      </c>
      <c r="B629" s="3">
        <v>373.95</v>
      </c>
      <c r="C629" s="3">
        <v>307.17</v>
      </c>
      <c r="D629" s="3">
        <v>121.74</v>
      </c>
    </row>
    <row r="630" spans="1:4">
      <c r="A630" s="1" t="s">
        <v>793</v>
      </c>
      <c r="B630" s="3">
        <v>522.6</v>
      </c>
      <c r="C630" s="3">
        <v>452.82</v>
      </c>
      <c r="D630" s="3">
        <v>115.41</v>
      </c>
    </row>
    <row r="631" spans="1:4">
      <c r="A631" s="1" t="s">
        <v>796</v>
      </c>
      <c r="B631" s="3">
        <v>522.65</v>
      </c>
      <c r="C631" s="3">
        <v>529.58000000000004</v>
      </c>
      <c r="D631" s="3">
        <v>98.69</v>
      </c>
    </row>
    <row r="632" spans="1:4">
      <c r="A632" s="1" t="s">
        <v>797</v>
      </c>
      <c r="B632" s="3">
        <v>550.6</v>
      </c>
      <c r="C632" s="3">
        <v>472.82</v>
      </c>
      <c r="D632" s="3">
        <v>116.45</v>
      </c>
    </row>
    <row r="633" spans="1:4">
      <c r="A633" s="1" t="s">
        <v>800</v>
      </c>
      <c r="B633" s="3">
        <v>550.79</v>
      </c>
      <c r="C633" s="3">
        <v>549.58000000000004</v>
      </c>
      <c r="D633" s="3">
        <v>100.22</v>
      </c>
    </row>
    <row r="634" spans="1:4">
      <c r="A634" s="1" t="s">
        <v>3568</v>
      </c>
      <c r="B634" s="3">
        <v>100.55</v>
      </c>
      <c r="C634" s="3">
        <v>89.5</v>
      </c>
      <c r="D634" s="3">
        <v>112.35</v>
      </c>
    </row>
    <row r="635" spans="1:4">
      <c r="A635" s="1" t="s">
        <v>3569</v>
      </c>
      <c r="B635" s="3">
        <v>100.55</v>
      </c>
      <c r="C635" s="3">
        <v>89.5</v>
      </c>
      <c r="D635" s="3">
        <v>112.35</v>
      </c>
    </row>
    <row r="636" spans="1:4">
      <c r="A636" s="1" t="s">
        <v>3572</v>
      </c>
      <c r="B636" s="3">
        <v>100.55</v>
      </c>
      <c r="C636" s="3">
        <v>89.5</v>
      </c>
      <c r="D636" s="3">
        <v>112.35</v>
      </c>
    </row>
    <row r="637" spans="1:4">
      <c r="A637" s="1" t="s">
        <v>3573</v>
      </c>
      <c r="B637" s="3">
        <v>100.55</v>
      </c>
      <c r="C637" s="3">
        <v>89.5</v>
      </c>
      <c r="D637" s="3">
        <v>112.35</v>
      </c>
    </row>
    <row r="638" spans="1:4">
      <c r="A638" s="1" t="s">
        <v>2100</v>
      </c>
      <c r="B638" s="3">
        <v>542.6</v>
      </c>
      <c r="C638" s="3">
        <v>472.82</v>
      </c>
      <c r="D638" s="3">
        <v>114.76</v>
      </c>
    </row>
    <row r="639" spans="1:4">
      <c r="A639" s="1" t="s">
        <v>2103</v>
      </c>
      <c r="B639" s="3">
        <v>542.65</v>
      </c>
      <c r="C639" s="3">
        <v>549.58000000000004</v>
      </c>
      <c r="D639" s="3">
        <v>98.74</v>
      </c>
    </row>
    <row r="640" spans="1:4">
      <c r="A640" s="1" t="s">
        <v>3581</v>
      </c>
      <c r="B640" s="3">
        <v>531.29999999999995</v>
      </c>
      <c r="C640" s="3">
        <v>452.82</v>
      </c>
      <c r="D640" s="3">
        <v>117.33</v>
      </c>
    </row>
    <row r="641" spans="1:4">
      <c r="A641" s="1" t="s">
        <v>3582</v>
      </c>
      <c r="B641" s="3">
        <v>531.49</v>
      </c>
      <c r="C641" s="3">
        <v>529.58000000000004</v>
      </c>
      <c r="D641" s="3">
        <v>100.36</v>
      </c>
    </row>
    <row r="642" spans="1:4">
      <c r="A642" s="1" t="s">
        <v>2134</v>
      </c>
      <c r="B642" s="3">
        <v>4460.9399999999996</v>
      </c>
      <c r="C642" s="3">
        <v>4157.74</v>
      </c>
      <c r="D642" s="3">
        <v>107.29</v>
      </c>
    </row>
    <row r="643" spans="1:4">
      <c r="A643" s="1" t="s">
        <v>2135</v>
      </c>
      <c r="B643" s="3">
        <v>4460.9399999999996</v>
      </c>
      <c r="C643" s="3">
        <v>4077.43</v>
      </c>
      <c r="D643" s="3">
        <v>109.41</v>
      </c>
    </row>
    <row r="644" spans="1:4">
      <c r="A644" s="1" t="s">
        <v>2126</v>
      </c>
      <c r="B644" s="3">
        <v>3943.66</v>
      </c>
      <c r="C644" s="3">
        <v>4289.63</v>
      </c>
      <c r="D644" s="3">
        <v>91.93</v>
      </c>
    </row>
    <row r="645" spans="1:4">
      <c r="A645" s="1" t="s">
        <v>2127</v>
      </c>
      <c r="B645" s="3">
        <v>3943.66</v>
      </c>
      <c r="C645" s="3">
        <v>4209.32</v>
      </c>
      <c r="D645" s="3">
        <v>93.69</v>
      </c>
    </row>
    <row r="646" spans="1:4">
      <c r="A646" s="1" t="s">
        <v>784</v>
      </c>
      <c r="B646" s="3">
        <v>105.79</v>
      </c>
      <c r="C646" s="3">
        <v>95.04</v>
      </c>
      <c r="D646" s="3">
        <v>111.32</v>
      </c>
    </row>
    <row r="647" spans="1:4">
      <c r="A647" s="1" t="s">
        <v>786</v>
      </c>
      <c r="B647" s="3">
        <v>105.98</v>
      </c>
      <c r="C647" s="3">
        <v>94.58</v>
      </c>
      <c r="D647" s="3">
        <v>112.06</v>
      </c>
    </row>
    <row r="648" spans="1:4">
      <c r="A648" s="1" t="s">
        <v>789</v>
      </c>
      <c r="B648" s="3">
        <v>105.79</v>
      </c>
      <c r="C648" s="3">
        <v>95.04</v>
      </c>
      <c r="D648" s="3">
        <v>111.32</v>
      </c>
    </row>
    <row r="649" spans="1:4">
      <c r="A649" s="1" t="s">
        <v>791</v>
      </c>
      <c r="B649" s="3">
        <v>105.98</v>
      </c>
      <c r="C649" s="3">
        <v>94.58</v>
      </c>
      <c r="D649" s="3">
        <v>112.06</v>
      </c>
    </row>
    <row r="650" spans="1:4">
      <c r="A650" s="1" t="s">
        <v>3560</v>
      </c>
      <c r="B650" s="3">
        <v>10150.549999999999</v>
      </c>
      <c r="C650" s="3">
        <v>9545.51</v>
      </c>
      <c r="D650" s="3">
        <v>106.34</v>
      </c>
    </row>
    <row r="651" spans="1:4">
      <c r="A651" s="1" t="s">
        <v>3558</v>
      </c>
      <c r="B651" s="3">
        <v>10150.56</v>
      </c>
      <c r="C651" s="3">
        <v>9581.0400000000009</v>
      </c>
      <c r="D651" s="3">
        <v>105.94</v>
      </c>
    </row>
    <row r="652" spans="1:4">
      <c r="A652" s="1" t="s">
        <v>8634</v>
      </c>
      <c r="B652" s="3">
        <v>189.58</v>
      </c>
      <c r="C652" s="3">
        <v>204.22</v>
      </c>
      <c r="D652" s="3">
        <v>92.83</v>
      </c>
    </row>
    <row r="653" spans="1:4">
      <c r="A653" s="1" t="s">
        <v>3564</v>
      </c>
      <c r="B653" s="3">
        <v>10163.02</v>
      </c>
      <c r="C653" s="3">
        <v>9462.68</v>
      </c>
      <c r="D653" s="3">
        <v>107.4</v>
      </c>
    </row>
    <row r="654" spans="1:4">
      <c r="A654" s="1" t="s">
        <v>3562</v>
      </c>
      <c r="B654" s="3">
        <v>10163.02</v>
      </c>
      <c r="C654" s="3">
        <v>9498.2099999999991</v>
      </c>
      <c r="D654" s="3">
        <v>107</v>
      </c>
    </row>
    <row r="655" spans="1:4">
      <c r="A655" s="1" t="s">
        <v>8635</v>
      </c>
      <c r="B655" s="3">
        <v>189.58</v>
      </c>
      <c r="C655" s="3">
        <v>204.22</v>
      </c>
      <c r="D655" s="3">
        <v>92.83</v>
      </c>
    </row>
    <row r="656" spans="1:4">
      <c r="A656" s="1" t="s">
        <v>2098</v>
      </c>
      <c r="B656" s="3">
        <v>105.79</v>
      </c>
      <c r="C656" s="3">
        <v>95.04</v>
      </c>
      <c r="D656" s="3">
        <v>111.32</v>
      </c>
    </row>
    <row r="657" spans="1:4">
      <c r="A657" s="1" t="s">
        <v>2096</v>
      </c>
      <c r="B657" s="3">
        <v>105.98</v>
      </c>
      <c r="C657" s="3">
        <v>94.58</v>
      </c>
      <c r="D657" s="3">
        <v>112.06</v>
      </c>
    </row>
    <row r="658" spans="1:4">
      <c r="A658" s="1" t="s">
        <v>3575</v>
      </c>
      <c r="B658" s="3">
        <v>105.79</v>
      </c>
      <c r="C658" s="3">
        <v>95.04</v>
      </c>
      <c r="D658" s="3">
        <v>111.32</v>
      </c>
    </row>
    <row r="659" spans="1:4">
      <c r="A659" s="1" t="s">
        <v>3577</v>
      </c>
      <c r="B659" s="3">
        <v>105.98</v>
      </c>
      <c r="C659" s="3">
        <v>94.58</v>
      </c>
      <c r="D659" s="3">
        <v>112.06</v>
      </c>
    </row>
    <row r="660" spans="1:4">
      <c r="A660" s="1" t="s">
        <v>2133</v>
      </c>
      <c r="B660" s="3">
        <v>1542.3</v>
      </c>
      <c r="C660" s="3">
        <v>1577.59</v>
      </c>
      <c r="D660" s="3">
        <v>97.76</v>
      </c>
    </row>
    <row r="661" spans="1:4">
      <c r="A661" s="1" t="s">
        <v>2136</v>
      </c>
      <c r="B661" s="3">
        <v>1542.29</v>
      </c>
      <c r="C661" s="3">
        <v>1347.27</v>
      </c>
      <c r="D661" s="3">
        <v>114.48</v>
      </c>
    </row>
    <row r="662" spans="1:4">
      <c r="A662" s="1" t="s">
        <v>2125</v>
      </c>
      <c r="B662" s="3">
        <v>1453.81</v>
      </c>
      <c r="C662" s="3">
        <v>1559.48</v>
      </c>
      <c r="D662" s="3">
        <v>93.22</v>
      </c>
    </row>
    <row r="663" spans="1:4">
      <c r="A663" s="1" t="s">
        <v>2128</v>
      </c>
      <c r="B663" s="3">
        <v>1453.8</v>
      </c>
      <c r="C663" s="3">
        <v>1429.16</v>
      </c>
      <c r="D663" s="3">
        <v>101.72</v>
      </c>
    </row>
    <row r="664" spans="1:4">
      <c r="A664" s="1" t="s">
        <v>785</v>
      </c>
      <c r="B664" s="3">
        <v>14717.28</v>
      </c>
      <c r="C664" s="3">
        <v>15373.94</v>
      </c>
      <c r="D664" s="3">
        <v>95.73</v>
      </c>
    </row>
    <row r="665" spans="1:4">
      <c r="A665" s="1" t="s">
        <v>787</v>
      </c>
      <c r="B665" s="3">
        <v>14717.28</v>
      </c>
      <c r="C665" s="3">
        <v>15299.14</v>
      </c>
      <c r="D665" s="3">
        <v>96.2</v>
      </c>
    </row>
    <row r="666" spans="1:4">
      <c r="A666" s="1" t="s">
        <v>783</v>
      </c>
      <c r="B666" s="3">
        <v>146.36000000000001</v>
      </c>
      <c r="C666" s="3">
        <v>146.36000000000001</v>
      </c>
      <c r="D666" s="3">
        <v>100</v>
      </c>
    </row>
    <row r="667" spans="1:4">
      <c r="A667" s="1" t="s">
        <v>790</v>
      </c>
      <c r="B667" s="3">
        <v>13396.34</v>
      </c>
      <c r="C667" s="3">
        <v>14837.31</v>
      </c>
      <c r="D667" s="3">
        <v>90.29</v>
      </c>
    </row>
    <row r="668" spans="1:4">
      <c r="A668" s="1" t="s">
        <v>792</v>
      </c>
      <c r="B668" s="3">
        <v>13396.34</v>
      </c>
      <c r="C668" s="3">
        <v>14872.75</v>
      </c>
      <c r="D668" s="3">
        <v>90.07</v>
      </c>
    </row>
    <row r="669" spans="1:4">
      <c r="A669" s="1" t="s">
        <v>788</v>
      </c>
      <c r="B669" s="3">
        <v>146.36000000000001</v>
      </c>
      <c r="C669" s="3">
        <v>146.36000000000001</v>
      </c>
      <c r="D669" s="3">
        <v>100</v>
      </c>
    </row>
    <row r="670" spans="1:4">
      <c r="A670" s="1" t="s">
        <v>3561</v>
      </c>
      <c r="B670" s="3">
        <v>1009.92</v>
      </c>
      <c r="C670" s="3">
        <v>530.46</v>
      </c>
      <c r="D670" s="3">
        <v>190.38</v>
      </c>
    </row>
    <row r="671" spans="1:4">
      <c r="A671" s="1" t="s">
        <v>3559</v>
      </c>
      <c r="B671" s="3">
        <v>1009.92</v>
      </c>
      <c r="C671" s="3">
        <v>530.46</v>
      </c>
      <c r="D671" s="3">
        <v>190.38</v>
      </c>
    </row>
    <row r="672" spans="1:4">
      <c r="A672" s="1" t="s">
        <v>3565</v>
      </c>
      <c r="B672" s="3">
        <v>1087.1400000000001</v>
      </c>
      <c r="C672" s="3">
        <v>786.37</v>
      </c>
      <c r="D672" s="3">
        <v>138.25</v>
      </c>
    </row>
    <row r="673" spans="1:4">
      <c r="A673" s="1" t="s">
        <v>3563</v>
      </c>
      <c r="B673" s="3">
        <v>1087.97</v>
      </c>
      <c r="C673" s="3">
        <v>786.37</v>
      </c>
      <c r="D673" s="3">
        <v>138.35</v>
      </c>
    </row>
    <row r="674" spans="1:4">
      <c r="A674" s="1" t="s">
        <v>2099</v>
      </c>
      <c r="B674" s="3">
        <v>15055.2</v>
      </c>
      <c r="C674" s="3">
        <v>15733</v>
      </c>
      <c r="D674" s="3">
        <v>95.69</v>
      </c>
    </row>
    <row r="675" spans="1:4">
      <c r="A675" s="1" t="s">
        <v>2097</v>
      </c>
      <c r="B675" s="3">
        <v>15055.2</v>
      </c>
      <c r="C675" s="3">
        <v>15658.19</v>
      </c>
      <c r="D675" s="3">
        <v>96.15</v>
      </c>
    </row>
    <row r="676" spans="1:4">
      <c r="A676" s="1" t="s">
        <v>2095</v>
      </c>
      <c r="B676" s="3">
        <v>146.36000000000001</v>
      </c>
      <c r="C676" s="3">
        <v>146.36000000000001</v>
      </c>
      <c r="D676" s="3">
        <v>100</v>
      </c>
    </row>
    <row r="677" spans="1:4">
      <c r="A677" s="1" t="s">
        <v>3576</v>
      </c>
      <c r="B677" s="3">
        <v>14398.33</v>
      </c>
      <c r="C677" s="3">
        <v>15432.59</v>
      </c>
      <c r="D677" s="3">
        <v>93.3</v>
      </c>
    </row>
    <row r="678" spans="1:4">
      <c r="A678" s="1" t="s">
        <v>3578</v>
      </c>
      <c r="B678" s="3">
        <v>14398.32</v>
      </c>
      <c r="C678" s="3">
        <v>15468.02</v>
      </c>
      <c r="D678" s="3">
        <v>93.08</v>
      </c>
    </row>
    <row r="679" spans="1:4">
      <c r="A679" s="1" t="s">
        <v>3574</v>
      </c>
      <c r="B679" s="3">
        <v>146.36000000000001</v>
      </c>
      <c r="C679" s="3">
        <v>146.36000000000001</v>
      </c>
      <c r="D679" s="3">
        <v>100</v>
      </c>
    </row>
    <row r="680" spans="1:4">
      <c r="A680" s="1" t="s">
        <v>8630</v>
      </c>
      <c r="B680" s="3">
        <v>3460.43</v>
      </c>
      <c r="C680" s="3">
        <v>1064.96</v>
      </c>
      <c r="D680" s="3">
        <v>324.94</v>
      </c>
    </row>
    <row r="681" spans="1:4">
      <c r="A681" s="1" t="s">
        <v>8631</v>
      </c>
      <c r="B681" s="3">
        <v>3460.43</v>
      </c>
      <c r="C681" s="3">
        <v>1064.96</v>
      </c>
      <c r="D681" s="3">
        <v>324.94</v>
      </c>
    </row>
    <row r="682" spans="1:4">
      <c r="A682" s="1" t="s">
        <v>8632</v>
      </c>
      <c r="B682" s="3">
        <v>3014.57</v>
      </c>
      <c r="C682" s="3">
        <v>1064.96</v>
      </c>
      <c r="D682" s="3">
        <v>283.07</v>
      </c>
    </row>
    <row r="683" spans="1:4">
      <c r="A683" s="1" t="s">
        <v>8633</v>
      </c>
      <c r="B683" s="3">
        <v>3014.57</v>
      </c>
      <c r="C683" s="3">
        <v>1064.96</v>
      </c>
      <c r="D683" s="3">
        <v>283.07</v>
      </c>
    </row>
    <row r="684" spans="1:4">
      <c r="A684" s="1" t="s">
        <v>8628</v>
      </c>
      <c r="B684" s="3">
        <v>3037.73</v>
      </c>
      <c r="C684" s="3">
        <v>750</v>
      </c>
      <c r="D684" s="3">
        <v>405.03</v>
      </c>
    </row>
    <row r="685" spans="1:4">
      <c r="A685" s="1" t="s">
        <v>8629</v>
      </c>
      <c r="B685" s="3">
        <v>3037.73</v>
      </c>
      <c r="C685" s="3">
        <v>750</v>
      </c>
      <c r="D685" s="3">
        <v>405.03</v>
      </c>
    </row>
    <row r="686" spans="1:4">
      <c r="A686" s="1" t="s">
        <v>8626</v>
      </c>
      <c r="B686" s="3">
        <v>938.3</v>
      </c>
      <c r="C686" s="3">
        <v>553.15</v>
      </c>
      <c r="D686" s="3">
        <v>169.63</v>
      </c>
    </row>
    <row r="687" spans="1:4">
      <c r="A687" s="1" t="s">
        <v>8627</v>
      </c>
      <c r="B687" s="3">
        <v>938.3</v>
      </c>
      <c r="C687" s="3">
        <v>553.15</v>
      </c>
      <c r="D687" s="3">
        <v>169.63</v>
      </c>
    </row>
    <row r="688" spans="1:4">
      <c r="A688" s="1" t="s">
        <v>8618</v>
      </c>
      <c r="B688" s="3">
        <v>2507.59</v>
      </c>
      <c r="C688" s="3">
        <v>716.28</v>
      </c>
      <c r="D688" s="3">
        <v>350.09</v>
      </c>
    </row>
    <row r="689" spans="1:4">
      <c r="A689" s="1" t="s">
        <v>8619</v>
      </c>
      <c r="B689" s="3">
        <v>2507.58</v>
      </c>
      <c r="C689" s="3">
        <v>835.96</v>
      </c>
      <c r="D689" s="3">
        <v>299.95999999999998</v>
      </c>
    </row>
    <row r="690" spans="1:4">
      <c r="A690" s="1" t="s">
        <v>8622</v>
      </c>
      <c r="B690" s="3">
        <v>2276.31</v>
      </c>
      <c r="C690" s="3">
        <v>734.39</v>
      </c>
      <c r="D690" s="3">
        <v>309.95999999999998</v>
      </c>
    </row>
    <row r="691" spans="1:4">
      <c r="A691" s="1" t="s">
        <v>8623</v>
      </c>
      <c r="B691" s="3">
        <v>2276.29</v>
      </c>
      <c r="C691" s="3">
        <v>854.07</v>
      </c>
      <c r="D691" s="3">
        <v>266.52</v>
      </c>
    </row>
    <row r="692" spans="1:4">
      <c r="A692" s="1" t="s">
        <v>8620</v>
      </c>
      <c r="B692" s="3">
        <v>2051.08</v>
      </c>
      <c r="C692" s="3">
        <v>837.54</v>
      </c>
      <c r="D692" s="3">
        <v>244.89</v>
      </c>
    </row>
    <row r="693" spans="1:4">
      <c r="A693" s="1" t="s">
        <v>8621</v>
      </c>
      <c r="B693" s="3">
        <v>2051.0700000000002</v>
      </c>
      <c r="C693" s="3">
        <v>957.22</v>
      </c>
      <c r="D693" s="3">
        <v>214.27</v>
      </c>
    </row>
    <row r="694" spans="1:4">
      <c r="A694" s="1" t="s">
        <v>8624</v>
      </c>
      <c r="B694" s="3">
        <v>1111.4100000000001</v>
      </c>
      <c r="C694" s="3">
        <v>619.42999999999995</v>
      </c>
      <c r="D694" s="3">
        <v>179.42</v>
      </c>
    </row>
    <row r="695" spans="1:4">
      <c r="A695" s="1" t="s">
        <v>8625</v>
      </c>
      <c r="B695" s="3">
        <v>1111.43</v>
      </c>
      <c r="C695" s="3">
        <v>739.11</v>
      </c>
      <c r="D695" s="3">
        <v>150.37</v>
      </c>
    </row>
    <row r="696" spans="1:4">
      <c r="A696" s="1" t="s">
        <v>8644</v>
      </c>
      <c r="B696" s="3">
        <v>579.64</v>
      </c>
      <c r="C696" s="3">
        <v>647.41</v>
      </c>
      <c r="D696" s="3">
        <v>89.53</v>
      </c>
    </row>
    <row r="697" spans="1:4">
      <c r="A697" s="1" t="s">
        <v>8645</v>
      </c>
      <c r="B697" s="3">
        <v>579.64</v>
      </c>
      <c r="C697" s="3">
        <v>596.24</v>
      </c>
      <c r="D697" s="3">
        <v>97.22</v>
      </c>
    </row>
    <row r="698" spans="1:4">
      <c r="A698" s="1" t="s">
        <v>11332</v>
      </c>
      <c r="B698" s="3">
        <v>11500.43</v>
      </c>
      <c r="C698" s="3">
        <v>12735</v>
      </c>
      <c r="D698" s="3">
        <v>90.31</v>
      </c>
    </row>
    <row r="699" spans="1:4">
      <c r="A699" s="1" t="s">
        <v>11333</v>
      </c>
      <c r="B699" s="3">
        <v>11476.73</v>
      </c>
      <c r="C699" s="3">
        <v>12735</v>
      </c>
      <c r="D699" s="3">
        <v>90.12</v>
      </c>
    </row>
    <row r="700" spans="1:4">
      <c r="A700" s="1" t="s">
        <v>11334</v>
      </c>
      <c r="B700" s="3">
        <v>11579.43</v>
      </c>
      <c r="C700" s="3">
        <v>13028.12</v>
      </c>
      <c r="D700" s="3">
        <v>88.88</v>
      </c>
    </row>
    <row r="701" spans="1:4">
      <c r="A701" s="1" t="s">
        <v>11335</v>
      </c>
      <c r="B701" s="3">
        <v>11603.13</v>
      </c>
      <c r="C701" s="3">
        <v>13028.12</v>
      </c>
      <c r="D701" s="3">
        <v>89.06</v>
      </c>
    </row>
    <row r="702" spans="1:4">
      <c r="A702" s="1" t="s">
        <v>8638</v>
      </c>
      <c r="B702" s="3">
        <v>50</v>
      </c>
      <c r="C702" s="3">
        <v>50</v>
      </c>
      <c r="D702" s="3">
        <v>100</v>
      </c>
    </row>
    <row r="703" spans="1:4">
      <c r="A703" s="1" t="s">
        <v>8639</v>
      </c>
      <c r="B703" s="3">
        <v>50</v>
      </c>
      <c r="C703" s="3">
        <v>50</v>
      </c>
      <c r="D703" s="3">
        <v>100</v>
      </c>
    </row>
    <row r="704" spans="1:4">
      <c r="A704" s="1" t="s">
        <v>8642</v>
      </c>
      <c r="B704" s="3">
        <v>718.38</v>
      </c>
      <c r="C704" s="3">
        <v>657.67</v>
      </c>
      <c r="D704" s="3">
        <v>109.23</v>
      </c>
    </row>
    <row r="705" spans="1:4">
      <c r="A705" s="1" t="s">
        <v>8643</v>
      </c>
      <c r="B705" s="3">
        <v>857.96</v>
      </c>
      <c r="C705" s="3">
        <v>657.67</v>
      </c>
      <c r="D705" s="3">
        <v>130.44999999999999</v>
      </c>
    </row>
    <row r="706" spans="1:4">
      <c r="A706" s="1" t="s">
        <v>8636</v>
      </c>
      <c r="B706" s="3">
        <v>50</v>
      </c>
      <c r="C706" s="3">
        <v>50</v>
      </c>
      <c r="D706" s="3">
        <v>100</v>
      </c>
    </row>
    <row r="707" spans="1:4">
      <c r="A707" s="1" t="s">
        <v>8637</v>
      </c>
      <c r="B707" s="3">
        <v>50</v>
      </c>
      <c r="C707" s="3">
        <v>50</v>
      </c>
      <c r="D707" s="3">
        <v>100</v>
      </c>
    </row>
    <row r="708" spans="1:4">
      <c r="A708" s="1" t="s">
        <v>8646</v>
      </c>
      <c r="B708" s="3">
        <v>722.48</v>
      </c>
      <c r="C708" s="3">
        <v>657.67</v>
      </c>
      <c r="D708" s="3">
        <v>109.85</v>
      </c>
    </row>
    <row r="709" spans="1:4">
      <c r="A709" s="1" t="s">
        <v>8647</v>
      </c>
      <c r="B709" s="3">
        <v>857.96</v>
      </c>
      <c r="C709" s="3">
        <v>657.67</v>
      </c>
      <c r="D709" s="3">
        <v>130.44999999999999</v>
      </c>
    </row>
    <row r="710" spans="1:4">
      <c r="A710" s="1" t="s">
        <v>11336</v>
      </c>
      <c r="B710" s="3">
        <v>11900.44</v>
      </c>
      <c r="C710" s="3">
        <v>12765</v>
      </c>
      <c r="D710" s="3">
        <v>93.23</v>
      </c>
    </row>
    <row r="711" spans="1:4">
      <c r="A711" s="1" t="s">
        <v>11337</v>
      </c>
      <c r="B711" s="3">
        <v>11876.74</v>
      </c>
      <c r="C711" s="3">
        <v>12765</v>
      </c>
      <c r="D711" s="3">
        <v>93.04</v>
      </c>
    </row>
    <row r="712" spans="1:4">
      <c r="A712" s="1" t="s">
        <v>11338</v>
      </c>
      <c r="B712" s="3">
        <v>11825.43</v>
      </c>
      <c r="C712" s="3">
        <v>13058.12</v>
      </c>
      <c r="D712" s="3">
        <v>90.56</v>
      </c>
    </row>
    <row r="713" spans="1:4">
      <c r="A713" s="1" t="s">
        <v>11339</v>
      </c>
      <c r="B713" s="3">
        <v>11849.13</v>
      </c>
      <c r="C713" s="3">
        <v>13058.12</v>
      </c>
      <c r="D713" s="3">
        <v>90.74</v>
      </c>
    </row>
    <row r="714" spans="1:4">
      <c r="A714" s="1" t="s">
        <v>802</v>
      </c>
      <c r="B714" s="3">
        <v>934.05</v>
      </c>
      <c r="C714" s="3">
        <v>2212.02</v>
      </c>
      <c r="D714" s="3">
        <v>42.23</v>
      </c>
    </row>
    <row r="715" spans="1:4">
      <c r="A715" s="1" t="s">
        <v>307</v>
      </c>
      <c r="B715" s="3">
        <v>276.98</v>
      </c>
      <c r="C715" s="3">
        <v>20448.36</v>
      </c>
      <c r="D715" s="3">
        <v>1.35</v>
      </c>
    </row>
    <row r="716" spans="1:4">
      <c r="A716" s="1" t="s">
        <v>2062</v>
      </c>
      <c r="B716" s="3">
        <v>8222.09</v>
      </c>
      <c r="C716" s="3">
        <v>11585.96</v>
      </c>
      <c r="D716" s="3">
        <v>70.97</v>
      </c>
    </row>
    <row r="717" spans="1:4">
      <c r="A717" s="1" t="s">
        <v>2301</v>
      </c>
      <c r="B717" s="3">
        <v>0</v>
      </c>
      <c r="C717" s="3">
        <v>1843.94</v>
      </c>
      <c r="D717" s="3">
        <v>0</v>
      </c>
    </row>
    <row r="718" spans="1:4">
      <c r="A718" s="1" t="s">
        <v>761</v>
      </c>
      <c r="B718" s="3">
        <v>0</v>
      </c>
      <c r="C718" s="3">
        <v>12314.49</v>
      </c>
      <c r="D718" s="3">
        <v>0</v>
      </c>
    </row>
    <row r="719" spans="1:4">
      <c r="A719" s="1" t="s">
        <v>780</v>
      </c>
      <c r="B719" s="3">
        <v>1021.12</v>
      </c>
      <c r="C719" s="3">
        <v>1001.86</v>
      </c>
      <c r="D719" s="3">
        <v>101.92</v>
      </c>
    </row>
    <row r="720" spans="1:4">
      <c r="A720" s="1" t="s">
        <v>4230</v>
      </c>
      <c r="B720" s="3">
        <v>150.47</v>
      </c>
      <c r="C720" s="3">
        <v>166.53</v>
      </c>
      <c r="D720" s="3">
        <v>90.36</v>
      </c>
    </row>
    <row r="721" spans="1:4">
      <c r="A721" s="1" t="s">
        <v>4229</v>
      </c>
      <c r="B721" s="3">
        <v>247.52</v>
      </c>
      <c r="C721" s="3">
        <v>221.95</v>
      </c>
      <c r="D721" s="3">
        <v>111.52</v>
      </c>
    </row>
    <row r="722" spans="1:4">
      <c r="A722" s="1" t="s">
        <v>4146</v>
      </c>
      <c r="B722" s="3">
        <v>355.02</v>
      </c>
      <c r="C722" s="3">
        <v>291.54000000000002</v>
      </c>
      <c r="D722" s="3">
        <v>121.77</v>
      </c>
    </row>
    <row r="723" spans="1:4">
      <c r="A723" s="1" t="s">
        <v>4235</v>
      </c>
      <c r="B723" s="3">
        <v>417.51</v>
      </c>
      <c r="C723" s="3">
        <v>329.88</v>
      </c>
      <c r="D723" s="3">
        <v>126.57</v>
      </c>
    </row>
    <row r="724" spans="1:4">
      <c r="A724" s="1" t="s">
        <v>4051</v>
      </c>
      <c r="B724" s="3">
        <v>783.65</v>
      </c>
      <c r="C724" s="3">
        <v>796.54</v>
      </c>
      <c r="D724" s="3">
        <v>98.38</v>
      </c>
    </row>
    <row r="725" spans="1:4">
      <c r="A725" s="1" t="s">
        <v>4052</v>
      </c>
      <c r="B725" s="3">
        <v>783.64</v>
      </c>
      <c r="C725" s="3">
        <v>796.53</v>
      </c>
      <c r="D725" s="3">
        <v>98.38</v>
      </c>
    </row>
    <row r="726" spans="1:4">
      <c r="A726" s="1" t="s">
        <v>4054</v>
      </c>
      <c r="B726" s="3">
        <v>4634.83</v>
      </c>
      <c r="C726" s="3">
        <v>4845.2299999999996</v>
      </c>
      <c r="D726" s="3">
        <v>95.66</v>
      </c>
    </row>
    <row r="727" spans="1:4">
      <c r="A727" s="1" t="s">
        <v>4053</v>
      </c>
      <c r="B727" s="3">
        <v>4634.84</v>
      </c>
      <c r="C727" s="3">
        <v>4845.22</v>
      </c>
      <c r="D727" s="3">
        <v>95.66</v>
      </c>
    </row>
    <row r="728" spans="1:4">
      <c r="A728" s="1" t="s">
        <v>4078</v>
      </c>
      <c r="B728" s="3">
        <v>882.23</v>
      </c>
      <c r="C728" s="3">
        <v>737.47</v>
      </c>
      <c r="D728" s="3">
        <v>119.63</v>
      </c>
    </row>
    <row r="729" spans="1:4">
      <c r="A729" s="1" t="s">
        <v>4079</v>
      </c>
      <c r="B729" s="3">
        <v>882.24</v>
      </c>
      <c r="C729" s="3">
        <v>737.48</v>
      </c>
      <c r="D729" s="3">
        <v>119.63</v>
      </c>
    </row>
    <row r="730" spans="1:4">
      <c r="A730" s="1" t="s">
        <v>4081</v>
      </c>
      <c r="B730" s="3">
        <v>4858.99</v>
      </c>
      <c r="C730" s="3">
        <v>4943.66</v>
      </c>
      <c r="D730" s="3">
        <v>98.29</v>
      </c>
    </row>
    <row r="731" spans="1:4">
      <c r="A731" s="1" t="s">
        <v>4080</v>
      </c>
      <c r="B731" s="3">
        <v>4858.9799999999996</v>
      </c>
      <c r="C731" s="3">
        <v>4943.6499999999996</v>
      </c>
      <c r="D731" s="3">
        <v>98.29</v>
      </c>
    </row>
    <row r="732" spans="1:4">
      <c r="A732" s="1" t="s">
        <v>4233</v>
      </c>
      <c r="B732" s="3">
        <v>543.48</v>
      </c>
      <c r="C732" s="3">
        <v>629.88</v>
      </c>
      <c r="D732" s="3">
        <v>86.28</v>
      </c>
    </row>
    <row r="733" spans="1:4">
      <c r="A733" s="1" t="s">
        <v>4232</v>
      </c>
      <c r="B733" s="3">
        <v>0</v>
      </c>
      <c r="C733" s="3">
        <v>895.63</v>
      </c>
      <c r="D733" s="3">
        <v>0</v>
      </c>
    </row>
    <row r="734" spans="1:4">
      <c r="A734" s="1" t="s">
        <v>4250</v>
      </c>
      <c r="B734" s="3">
        <v>0</v>
      </c>
      <c r="C734" s="3">
        <v>15660.16</v>
      </c>
      <c r="D734" s="3">
        <v>0</v>
      </c>
    </row>
    <row r="735" spans="1:4">
      <c r="A735" s="1" t="s">
        <v>4162</v>
      </c>
      <c r="B735" s="3">
        <v>72.41</v>
      </c>
      <c r="C735" s="3">
        <v>72.41</v>
      </c>
      <c r="D735" s="3">
        <v>100</v>
      </c>
    </row>
    <row r="736" spans="1:4">
      <c r="A736" s="1" t="s">
        <v>4161</v>
      </c>
      <c r="B736" s="3">
        <v>72.41</v>
      </c>
      <c r="C736" s="3">
        <v>72.41</v>
      </c>
      <c r="D736" s="3">
        <v>100</v>
      </c>
    </row>
    <row r="737" spans="1:4">
      <c r="A737" s="1" t="s">
        <v>4827</v>
      </c>
      <c r="B737" s="3">
        <v>602.1</v>
      </c>
      <c r="C737" s="3">
        <v>2344.91</v>
      </c>
      <c r="D737" s="3">
        <v>25.68</v>
      </c>
    </row>
    <row r="738" spans="1:4">
      <c r="A738" s="1" t="s">
        <v>4838</v>
      </c>
      <c r="B738" s="3">
        <v>802.02</v>
      </c>
      <c r="C738" s="3">
        <v>2843.49</v>
      </c>
      <c r="D738" s="3">
        <v>28.21</v>
      </c>
    </row>
    <row r="739" spans="1:4">
      <c r="A739" s="1" t="s">
        <v>4831</v>
      </c>
      <c r="B739" s="3">
        <v>262.35000000000002</v>
      </c>
      <c r="C739" s="3">
        <v>297.5</v>
      </c>
      <c r="D739" s="3">
        <v>88.19</v>
      </c>
    </row>
    <row r="740" spans="1:4">
      <c r="A740" s="1" t="s">
        <v>3885</v>
      </c>
      <c r="B740" s="3">
        <v>155.82</v>
      </c>
      <c r="C740" s="3">
        <v>144.01</v>
      </c>
      <c r="D740" s="3">
        <v>108.2</v>
      </c>
    </row>
    <row r="741" spans="1:4">
      <c r="A741" s="1" t="s">
        <v>3886</v>
      </c>
      <c r="B741" s="3">
        <v>155.82</v>
      </c>
      <c r="C741" s="3">
        <v>144.01</v>
      </c>
      <c r="D741" s="3">
        <v>108.2</v>
      </c>
    </row>
    <row r="742" spans="1:4">
      <c r="A742" s="1" t="s">
        <v>3883</v>
      </c>
      <c r="B742" s="3">
        <v>155.82</v>
      </c>
      <c r="C742" s="3">
        <v>144.01</v>
      </c>
      <c r="D742" s="3">
        <v>108.2</v>
      </c>
    </row>
    <row r="743" spans="1:4">
      <c r="A743" s="1" t="s">
        <v>3884</v>
      </c>
      <c r="B743" s="3">
        <v>155.82</v>
      </c>
      <c r="C743" s="3">
        <v>144.01</v>
      </c>
      <c r="D743" s="3">
        <v>108.2</v>
      </c>
    </row>
    <row r="744" spans="1:4">
      <c r="A744" s="1" t="s">
        <v>4240</v>
      </c>
      <c r="B744" s="3">
        <v>1149.49</v>
      </c>
      <c r="C744" s="3">
        <v>1132.52</v>
      </c>
      <c r="D744" s="3">
        <v>101.5</v>
      </c>
    </row>
    <row r="745" spans="1:4">
      <c r="A745" s="1" t="s">
        <v>4241</v>
      </c>
      <c r="B745" s="3">
        <v>1193.94</v>
      </c>
      <c r="C745" s="3">
        <v>1149.3</v>
      </c>
      <c r="D745" s="3">
        <v>103.88</v>
      </c>
    </row>
    <row r="746" spans="1:4">
      <c r="A746" s="1" t="s">
        <v>3416</v>
      </c>
      <c r="B746" s="3">
        <v>3821.07</v>
      </c>
      <c r="C746" s="3">
        <v>3571.34</v>
      </c>
      <c r="D746" s="3">
        <v>106.99</v>
      </c>
    </row>
    <row r="747" spans="1:4">
      <c r="A747" s="1" t="s">
        <v>3417</v>
      </c>
      <c r="B747" s="3">
        <v>3821.12</v>
      </c>
      <c r="C747" s="3">
        <v>3695.36</v>
      </c>
      <c r="D747" s="3">
        <v>103.4</v>
      </c>
    </row>
    <row r="748" spans="1:4">
      <c r="A748" s="1" t="s">
        <v>3422</v>
      </c>
      <c r="B748" s="3">
        <v>11413.09</v>
      </c>
      <c r="C748" s="3">
        <v>8238.02</v>
      </c>
      <c r="D748" s="3">
        <v>138.54</v>
      </c>
    </row>
    <row r="749" spans="1:4">
      <c r="A749" s="1" t="s">
        <v>3423</v>
      </c>
      <c r="B749" s="3">
        <v>11413.08</v>
      </c>
      <c r="C749" s="3">
        <v>8413.2199999999993</v>
      </c>
      <c r="D749" s="3">
        <v>135.66</v>
      </c>
    </row>
    <row r="750" spans="1:4">
      <c r="A750" s="1" t="s">
        <v>3428</v>
      </c>
      <c r="B750" s="3">
        <v>13957.11</v>
      </c>
      <c r="C750" s="3">
        <v>10885.85</v>
      </c>
      <c r="D750" s="3">
        <v>128.21</v>
      </c>
    </row>
    <row r="751" spans="1:4">
      <c r="A751" s="1" t="s">
        <v>3429</v>
      </c>
      <c r="B751" s="3">
        <v>13957.07</v>
      </c>
      <c r="C751" s="3">
        <v>11061.05</v>
      </c>
      <c r="D751" s="3">
        <v>126.18</v>
      </c>
    </row>
    <row r="752" spans="1:4">
      <c r="A752" s="1" t="s">
        <v>3434</v>
      </c>
      <c r="B752" s="3">
        <v>10721.36</v>
      </c>
      <c r="C752" s="3">
        <v>7612.85</v>
      </c>
      <c r="D752" s="3">
        <v>140.83000000000001</v>
      </c>
    </row>
    <row r="753" spans="1:4">
      <c r="A753" s="1" t="s">
        <v>3435</v>
      </c>
      <c r="B753" s="3">
        <v>10721.37</v>
      </c>
      <c r="C753" s="3">
        <v>7788.05</v>
      </c>
      <c r="D753" s="3">
        <v>137.66</v>
      </c>
    </row>
    <row r="754" spans="1:4">
      <c r="A754" s="1" t="s">
        <v>3440</v>
      </c>
      <c r="B754" s="3">
        <v>10890.87</v>
      </c>
      <c r="C754" s="3">
        <v>8921.48</v>
      </c>
      <c r="D754" s="3">
        <v>122.07</v>
      </c>
    </row>
    <row r="755" spans="1:4">
      <c r="A755" s="1" t="s">
        <v>3441</v>
      </c>
      <c r="B755" s="3">
        <v>10890.86</v>
      </c>
      <c r="C755" s="3">
        <v>9096.68</v>
      </c>
      <c r="D755" s="3">
        <v>119.72</v>
      </c>
    </row>
    <row r="756" spans="1:4">
      <c r="A756" s="1" t="s">
        <v>3482</v>
      </c>
      <c r="B756" s="3">
        <v>12979.11</v>
      </c>
      <c r="C756" s="3">
        <v>6415.75</v>
      </c>
      <c r="D756" s="3">
        <v>202.3</v>
      </c>
    </row>
    <row r="757" spans="1:4">
      <c r="A757" s="1" t="s">
        <v>3452</v>
      </c>
      <c r="B757" s="3">
        <v>7393.64</v>
      </c>
      <c r="C757" s="3">
        <v>5879.3</v>
      </c>
      <c r="D757" s="3">
        <v>125.76</v>
      </c>
    </row>
    <row r="758" spans="1:4">
      <c r="A758" s="1" t="s">
        <v>3453</v>
      </c>
      <c r="B758" s="3">
        <v>7393.45</v>
      </c>
      <c r="C758" s="3">
        <v>6054.5</v>
      </c>
      <c r="D758" s="3">
        <v>122.11</v>
      </c>
    </row>
    <row r="759" spans="1:4">
      <c r="A759" s="1" t="s">
        <v>3458</v>
      </c>
      <c r="B759" s="3">
        <v>10299.469999999999</v>
      </c>
      <c r="C759" s="3">
        <v>8794.5300000000007</v>
      </c>
      <c r="D759" s="3">
        <v>117.11</v>
      </c>
    </row>
    <row r="760" spans="1:4">
      <c r="A760" s="1" t="s">
        <v>3459</v>
      </c>
      <c r="B760" s="3">
        <v>10299.48</v>
      </c>
      <c r="C760" s="3">
        <v>8930.3700000000008</v>
      </c>
      <c r="D760" s="3">
        <v>115.33</v>
      </c>
    </row>
    <row r="761" spans="1:4">
      <c r="A761" s="1" t="s">
        <v>3494</v>
      </c>
      <c r="B761" s="3">
        <v>9741.65</v>
      </c>
      <c r="C761" s="3">
        <v>10901.49</v>
      </c>
      <c r="D761" s="3">
        <v>89.36</v>
      </c>
    </row>
    <row r="762" spans="1:4">
      <c r="A762" s="1" t="s">
        <v>3488</v>
      </c>
      <c r="B762" s="3">
        <v>13476.76</v>
      </c>
      <c r="C762" s="3">
        <v>7110.17</v>
      </c>
      <c r="D762" s="3">
        <v>189.54</v>
      </c>
    </row>
    <row r="763" spans="1:4">
      <c r="A763" s="1" t="s">
        <v>3500</v>
      </c>
      <c r="B763" s="3">
        <v>9778.31</v>
      </c>
      <c r="C763" s="3">
        <v>11107.07</v>
      </c>
      <c r="D763" s="3">
        <v>88.04</v>
      </c>
    </row>
    <row r="764" spans="1:4">
      <c r="A764" s="1" t="s">
        <v>3446</v>
      </c>
      <c r="B764" s="3">
        <v>7539.29</v>
      </c>
      <c r="C764" s="3">
        <v>5613.35</v>
      </c>
      <c r="D764" s="3">
        <v>134.31</v>
      </c>
    </row>
    <row r="765" spans="1:4">
      <c r="A765" s="1" t="s">
        <v>3447</v>
      </c>
      <c r="B765" s="3">
        <v>7539.29</v>
      </c>
      <c r="C765" s="3">
        <v>5749.19</v>
      </c>
      <c r="D765" s="3">
        <v>131.13999999999999</v>
      </c>
    </row>
    <row r="766" spans="1:4">
      <c r="A766" s="1" t="s">
        <v>3483</v>
      </c>
      <c r="B766" s="3">
        <v>12998.87</v>
      </c>
      <c r="C766" s="3">
        <v>6445.29</v>
      </c>
      <c r="D766" s="3">
        <v>201.68</v>
      </c>
    </row>
    <row r="767" spans="1:4">
      <c r="A767" s="1" t="s">
        <v>3470</v>
      </c>
      <c r="B767" s="3">
        <v>7101.39</v>
      </c>
      <c r="C767" s="3">
        <v>6289.93</v>
      </c>
      <c r="D767" s="3">
        <v>112.9</v>
      </c>
    </row>
    <row r="768" spans="1:4">
      <c r="A768" s="1" t="s">
        <v>3471</v>
      </c>
      <c r="B768" s="3">
        <v>7101.29</v>
      </c>
      <c r="C768" s="3">
        <v>6465.13</v>
      </c>
      <c r="D768" s="3">
        <v>109.84</v>
      </c>
    </row>
    <row r="769" spans="1:4">
      <c r="A769" s="1" t="s">
        <v>3476</v>
      </c>
      <c r="B769" s="3">
        <v>10210.75</v>
      </c>
      <c r="C769" s="3">
        <v>8305.16</v>
      </c>
      <c r="D769" s="3">
        <v>122.94</v>
      </c>
    </row>
    <row r="770" spans="1:4">
      <c r="A770" s="1" t="s">
        <v>3477</v>
      </c>
      <c r="B770" s="3">
        <v>10210.75</v>
      </c>
      <c r="C770" s="3">
        <v>8441</v>
      </c>
      <c r="D770" s="3">
        <v>120.97</v>
      </c>
    </row>
    <row r="771" spans="1:4">
      <c r="A771" s="1" t="s">
        <v>3495</v>
      </c>
      <c r="B771" s="3">
        <v>9760.57</v>
      </c>
      <c r="C771" s="3">
        <v>10931.03</v>
      </c>
      <c r="D771" s="3">
        <v>89.29</v>
      </c>
    </row>
    <row r="772" spans="1:4">
      <c r="A772" s="1" t="s">
        <v>3489</v>
      </c>
      <c r="B772" s="3">
        <v>13441.82</v>
      </c>
      <c r="C772" s="3">
        <v>7139.71</v>
      </c>
      <c r="D772" s="3">
        <v>188.27</v>
      </c>
    </row>
    <row r="773" spans="1:4">
      <c r="A773" s="1" t="s">
        <v>3501</v>
      </c>
      <c r="B773" s="3">
        <v>9552.06</v>
      </c>
      <c r="C773" s="3">
        <v>11136.61</v>
      </c>
      <c r="D773" s="3">
        <v>85.77</v>
      </c>
    </row>
    <row r="774" spans="1:4">
      <c r="A774" s="1" t="s">
        <v>3464</v>
      </c>
      <c r="B774" s="3">
        <v>5685.03</v>
      </c>
      <c r="C774" s="3">
        <v>4176.38</v>
      </c>
      <c r="D774" s="3">
        <v>136.12</v>
      </c>
    </row>
    <row r="775" spans="1:4">
      <c r="A775" s="1" t="s">
        <v>3465</v>
      </c>
      <c r="B775" s="3">
        <v>5685.03</v>
      </c>
      <c r="C775" s="3">
        <v>4040.54</v>
      </c>
      <c r="D775" s="3">
        <v>140.69999999999999</v>
      </c>
    </row>
    <row r="776" spans="1:4">
      <c r="A776" s="1" t="s">
        <v>4157</v>
      </c>
      <c r="B776" s="3">
        <v>2212.91</v>
      </c>
      <c r="C776" s="3">
        <v>2234.91</v>
      </c>
      <c r="D776" s="3">
        <v>99.02</v>
      </c>
    </row>
    <row r="777" spans="1:4">
      <c r="A777" s="1" t="s">
        <v>6933</v>
      </c>
      <c r="B777" s="3">
        <v>826.68</v>
      </c>
      <c r="C777" s="3">
        <v>6116.87</v>
      </c>
      <c r="D777" s="3">
        <v>13.51</v>
      </c>
    </row>
    <row r="778" spans="1:4">
      <c r="A778" s="1" t="s">
        <v>6934</v>
      </c>
      <c r="B778" s="3">
        <v>1663.62</v>
      </c>
      <c r="C778" s="3">
        <v>20017.259999999998</v>
      </c>
      <c r="D778" s="3">
        <v>8.31</v>
      </c>
    </row>
    <row r="779" spans="1:4">
      <c r="A779" s="1" t="s">
        <v>6935</v>
      </c>
      <c r="B779" s="3">
        <v>1592.75</v>
      </c>
      <c r="C779" s="3">
        <v>7705.18</v>
      </c>
      <c r="D779" s="3">
        <v>20.67</v>
      </c>
    </row>
    <row r="780" spans="1:4">
      <c r="A780" s="1" t="s">
        <v>4840</v>
      </c>
      <c r="B780" s="3">
        <v>261.56</v>
      </c>
      <c r="C780" s="3">
        <v>13088.77</v>
      </c>
      <c r="D780" s="3">
        <v>2</v>
      </c>
    </row>
    <row r="781" spans="1:4">
      <c r="A781" s="1" t="s">
        <v>11340</v>
      </c>
      <c r="B781" s="3">
        <v>796.37</v>
      </c>
      <c r="C781" s="3">
        <v>11254.54</v>
      </c>
      <c r="D781" s="3">
        <v>7.08</v>
      </c>
    </row>
    <row r="782" spans="1:4">
      <c r="A782" s="1" t="s">
        <v>4841</v>
      </c>
      <c r="B782" s="3">
        <v>808.77</v>
      </c>
      <c r="C782" s="3">
        <v>18852.990000000002</v>
      </c>
      <c r="D782" s="3">
        <v>4.29</v>
      </c>
    </row>
    <row r="783" spans="1:4">
      <c r="A783" s="1" t="s">
        <v>4825</v>
      </c>
      <c r="B783" s="3">
        <v>1933.77</v>
      </c>
      <c r="C783" s="3">
        <v>2143.94</v>
      </c>
      <c r="D783" s="3">
        <v>90.2</v>
      </c>
    </row>
    <row r="784" spans="1:4">
      <c r="A784" s="1" t="s">
        <v>4839</v>
      </c>
      <c r="B784" s="3">
        <v>517.27</v>
      </c>
      <c r="C784" s="3">
        <v>1596.43</v>
      </c>
      <c r="D784" s="3">
        <v>32.4</v>
      </c>
    </row>
    <row r="785" spans="1:4">
      <c r="A785" s="1" t="s">
        <v>4830</v>
      </c>
      <c r="B785" s="3">
        <v>262.35000000000002</v>
      </c>
      <c r="C785" s="3">
        <v>297.5</v>
      </c>
      <c r="D785" s="3">
        <v>88.19</v>
      </c>
    </row>
    <row r="786" spans="1:4">
      <c r="A786" s="1" t="s">
        <v>4175</v>
      </c>
      <c r="B786" s="3">
        <v>821.83</v>
      </c>
      <c r="C786" s="3">
        <v>864.67</v>
      </c>
      <c r="D786" s="3">
        <v>95.05</v>
      </c>
    </row>
    <row r="787" spans="1:4">
      <c r="A787" s="1" t="s">
        <v>4177</v>
      </c>
      <c r="B787" s="3">
        <v>967.3</v>
      </c>
      <c r="C787" s="3">
        <v>1058.18</v>
      </c>
      <c r="D787" s="3">
        <v>91.41</v>
      </c>
    </row>
    <row r="788" spans="1:4">
      <c r="A788" s="1" t="s">
        <v>3895</v>
      </c>
      <c r="B788" s="3">
        <v>11046.88</v>
      </c>
      <c r="C788" s="3">
        <v>12699.24</v>
      </c>
      <c r="D788" s="3">
        <v>86.99</v>
      </c>
    </row>
    <row r="789" spans="1:4">
      <c r="A789" s="1" t="s">
        <v>3896</v>
      </c>
      <c r="B789" s="3">
        <v>11046.8</v>
      </c>
      <c r="C789" s="3">
        <v>12541.76</v>
      </c>
      <c r="D789" s="3">
        <v>88.08</v>
      </c>
    </row>
    <row r="790" spans="1:4">
      <c r="A790" s="1" t="s">
        <v>3887</v>
      </c>
      <c r="B790" s="3">
        <v>11392.02</v>
      </c>
      <c r="C790" s="3">
        <v>12913.57</v>
      </c>
      <c r="D790" s="3">
        <v>88.22</v>
      </c>
    </row>
    <row r="791" spans="1:4">
      <c r="A791" s="1" t="s">
        <v>3888</v>
      </c>
      <c r="B791" s="3">
        <v>11392.08</v>
      </c>
      <c r="C791" s="3">
        <v>12756.1</v>
      </c>
      <c r="D791" s="3">
        <v>89.31</v>
      </c>
    </row>
    <row r="792" spans="1:4">
      <c r="A792" s="1" t="s">
        <v>4828</v>
      </c>
      <c r="B792" s="3">
        <v>25</v>
      </c>
      <c r="C792" s="3">
        <v>9111.83</v>
      </c>
      <c r="D792" s="3">
        <v>0.27</v>
      </c>
    </row>
    <row r="793" spans="1:4">
      <c r="A793" s="1" t="s">
        <v>4826</v>
      </c>
      <c r="B793" s="3">
        <v>71.069999999999993</v>
      </c>
      <c r="C793" s="3">
        <v>9003.0300000000007</v>
      </c>
      <c r="D793" s="3">
        <v>0.79</v>
      </c>
    </row>
    <row r="794" spans="1:4">
      <c r="A794" s="1" t="s">
        <v>4851</v>
      </c>
      <c r="B794" s="3">
        <v>25</v>
      </c>
      <c r="C794" s="3">
        <v>10444.17</v>
      </c>
      <c r="D794" s="3">
        <v>0.24</v>
      </c>
    </row>
    <row r="795" spans="1:4">
      <c r="A795" s="1" t="s">
        <v>4852</v>
      </c>
      <c r="B795" s="3">
        <v>75</v>
      </c>
      <c r="C795" s="3">
        <v>10792.31</v>
      </c>
      <c r="D795" s="3">
        <v>0.69</v>
      </c>
    </row>
    <row r="796" spans="1:4">
      <c r="A796" s="1" t="s">
        <v>4166</v>
      </c>
      <c r="B796" s="3">
        <v>2334.16</v>
      </c>
      <c r="C796" s="3">
        <v>2695.94</v>
      </c>
      <c r="D796" s="3">
        <v>86.58</v>
      </c>
    </row>
    <row r="797" spans="1:4">
      <c r="A797" s="1" t="s">
        <v>4169</v>
      </c>
      <c r="B797" s="3">
        <v>5491.9</v>
      </c>
      <c r="C797" s="3">
        <v>5446.38</v>
      </c>
      <c r="D797" s="3">
        <v>100.84</v>
      </c>
    </row>
    <row r="798" spans="1:4">
      <c r="A798" s="1" t="s">
        <v>4168</v>
      </c>
      <c r="B798" s="3">
        <v>5362.6</v>
      </c>
      <c r="C798" s="3">
        <v>5538</v>
      </c>
      <c r="D798" s="3">
        <v>96.83</v>
      </c>
    </row>
    <row r="799" spans="1:4">
      <c r="A799" s="1" t="s">
        <v>4170</v>
      </c>
      <c r="B799" s="3">
        <v>2263.17</v>
      </c>
      <c r="C799" s="3">
        <v>2357.4299999999998</v>
      </c>
      <c r="D799" s="3">
        <v>96</v>
      </c>
    </row>
    <row r="800" spans="1:4">
      <c r="A800" s="1" t="s">
        <v>4171</v>
      </c>
      <c r="B800" s="3">
        <v>2433.61</v>
      </c>
      <c r="C800" s="3">
        <v>2852.43</v>
      </c>
      <c r="D800" s="3">
        <v>85.32</v>
      </c>
    </row>
    <row r="801" spans="1:4">
      <c r="A801" s="1" t="s">
        <v>4172</v>
      </c>
      <c r="B801" s="3">
        <v>2340.54</v>
      </c>
      <c r="C801" s="3">
        <v>2633.92</v>
      </c>
      <c r="D801" s="3">
        <v>88.86</v>
      </c>
    </row>
    <row r="802" spans="1:4">
      <c r="A802" s="1" t="s">
        <v>8882</v>
      </c>
      <c r="B802" s="3">
        <v>2312.75</v>
      </c>
      <c r="C802" s="3">
        <v>2483.41</v>
      </c>
      <c r="D802" s="3">
        <v>93.13</v>
      </c>
    </row>
    <row r="803" spans="1:4">
      <c r="A803" s="1" t="s">
        <v>8332</v>
      </c>
      <c r="B803" s="3">
        <v>2566.98</v>
      </c>
      <c r="C803" s="3">
        <v>3040.42</v>
      </c>
      <c r="D803" s="3">
        <v>84.43</v>
      </c>
    </row>
    <row r="804" spans="1:4">
      <c r="A804" s="1" t="s">
        <v>8333</v>
      </c>
      <c r="B804" s="3">
        <v>2668.11</v>
      </c>
      <c r="C804" s="3">
        <v>3197.9</v>
      </c>
      <c r="D804" s="3">
        <v>83.43</v>
      </c>
    </row>
    <row r="805" spans="1:4">
      <c r="A805" s="1" t="s">
        <v>4850</v>
      </c>
      <c r="B805" s="3">
        <v>1516.49</v>
      </c>
      <c r="C805" s="3">
        <v>1866.37</v>
      </c>
      <c r="D805" s="3">
        <v>81.25</v>
      </c>
    </row>
    <row r="806" spans="1:4">
      <c r="A806" s="1" t="s">
        <v>4264</v>
      </c>
      <c r="B806" s="3">
        <v>1063.93</v>
      </c>
      <c r="C806" s="3">
        <v>1083.17</v>
      </c>
      <c r="D806" s="3">
        <v>98.22</v>
      </c>
    </row>
    <row r="807" spans="1:4">
      <c r="A807" s="1" t="s">
        <v>3907</v>
      </c>
      <c r="B807" s="3">
        <v>80.31</v>
      </c>
      <c r="C807" s="3">
        <v>80.31</v>
      </c>
      <c r="D807" s="3">
        <v>100</v>
      </c>
    </row>
    <row r="808" spans="1:4">
      <c r="A808" s="1" t="s">
        <v>4148</v>
      </c>
      <c r="B808" s="3">
        <v>14279.02</v>
      </c>
      <c r="C808" s="3">
        <v>13813.74</v>
      </c>
      <c r="D808" s="3">
        <v>103.37</v>
      </c>
    </row>
    <row r="809" spans="1:4">
      <c r="A809" s="1" t="s">
        <v>4149</v>
      </c>
      <c r="B809" s="3">
        <v>168.08</v>
      </c>
      <c r="C809" s="3">
        <v>168.08</v>
      </c>
      <c r="D809" s="3">
        <v>100</v>
      </c>
    </row>
    <row r="810" spans="1:4">
      <c r="A810" s="1" t="s">
        <v>4147</v>
      </c>
      <c r="B810" s="3">
        <v>369.14</v>
      </c>
      <c r="C810" s="3">
        <v>466.92</v>
      </c>
      <c r="D810" s="3">
        <v>79.06</v>
      </c>
    </row>
    <row r="811" spans="1:4">
      <c r="A811" s="1" t="s">
        <v>7563</v>
      </c>
      <c r="B811" s="3">
        <v>1352.33</v>
      </c>
      <c r="C811" s="3">
        <v>196.85</v>
      </c>
      <c r="D811" s="3">
        <v>686.98</v>
      </c>
    </row>
    <row r="812" spans="1:4">
      <c r="A812" s="1" t="s">
        <v>7564</v>
      </c>
      <c r="B812" s="3">
        <v>1352.33</v>
      </c>
      <c r="C812" s="3">
        <v>196.85</v>
      </c>
      <c r="D812" s="3">
        <v>686.98</v>
      </c>
    </row>
    <row r="813" spans="1:4">
      <c r="A813" s="1" t="s">
        <v>7561</v>
      </c>
      <c r="B813" s="3">
        <v>1331.44</v>
      </c>
      <c r="C813" s="3">
        <v>433.07</v>
      </c>
      <c r="D813" s="3">
        <v>307.44</v>
      </c>
    </row>
    <row r="814" spans="1:4">
      <c r="A814" s="1" t="s">
        <v>7562</v>
      </c>
      <c r="B814" s="3">
        <v>1331.44</v>
      </c>
      <c r="C814" s="3">
        <v>433.07</v>
      </c>
      <c r="D814" s="3">
        <v>307.44</v>
      </c>
    </row>
    <row r="815" spans="1:4">
      <c r="A815" s="1" t="s">
        <v>3864</v>
      </c>
      <c r="B815" s="3">
        <v>581.58000000000004</v>
      </c>
      <c r="C815" s="3">
        <v>39.369999999999997</v>
      </c>
      <c r="D815" s="3">
        <v>1477.22</v>
      </c>
    </row>
    <row r="816" spans="1:4">
      <c r="A816" s="1" t="s">
        <v>3865</v>
      </c>
      <c r="B816" s="3">
        <v>581.6</v>
      </c>
      <c r="C816" s="3">
        <v>39.369999999999997</v>
      </c>
      <c r="D816" s="3">
        <v>1477.26</v>
      </c>
    </row>
    <row r="817" spans="1:4">
      <c r="A817" s="1" t="s">
        <v>3862</v>
      </c>
      <c r="B817" s="3">
        <v>591.54999999999995</v>
      </c>
      <c r="C817" s="3">
        <v>39.369999999999997</v>
      </c>
      <c r="D817" s="3">
        <v>1502.55</v>
      </c>
    </row>
    <row r="818" spans="1:4">
      <c r="A818" s="1" t="s">
        <v>3863</v>
      </c>
      <c r="B818" s="3">
        <v>591.54999999999995</v>
      </c>
      <c r="C818" s="3">
        <v>39.369999999999997</v>
      </c>
      <c r="D818" s="3">
        <v>1502.55</v>
      </c>
    </row>
    <row r="819" spans="1:4">
      <c r="A819" s="1" t="s">
        <v>4842</v>
      </c>
      <c r="B819" s="3">
        <v>1307.78</v>
      </c>
      <c r="C819" s="3">
        <v>1789.55</v>
      </c>
      <c r="D819" s="3">
        <v>73.08</v>
      </c>
    </row>
    <row r="820" spans="1:4">
      <c r="A820" s="1" t="s">
        <v>3908</v>
      </c>
      <c r="B820" s="3">
        <v>80.31</v>
      </c>
      <c r="C820" s="3">
        <v>80.31</v>
      </c>
      <c r="D820" s="3">
        <v>100</v>
      </c>
    </row>
    <row r="821" spans="1:4">
      <c r="A821" s="1" t="s">
        <v>3904</v>
      </c>
      <c r="B821" s="3">
        <v>198.52</v>
      </c>
      <c r="C821" s="3">
        <v>198.52</v>
      </c>
      <c r="D821" s="3">
        <v>100</v>
      </c>
    </row>
    <row r="822" spans="1:4">
      <c r="A822" s="1" t="s">
        <v>3903</v>
      </c>
      <c r="B822" s="3">
        <v>472.84</v>
      </c>
      <c r="C822" s="3">
        <v>436.02</v>
      </c>
      <c r="D822" s="3">
        <v>108.44</v>
      </c>
    </row>
    <row r="823" spans="1:4">
      <c r="A823" s="1" t="s">
        <v>3876</v>
      </c>
      <c r="B823" s="3">
        <v>351.48</v>
      </c>
      <c r="C823" s="3">
        <v>332.98</v>
      </c>
      <c r="D823" s="3">
        <v>105.56</v>
      </c>
    </row>
    <row r="824" spans="1:4">
      <c r="A824" s="1" t="s">
        <v>4237</v>
      </c>
      <c r="B824" s="3">
        <v>0</v>
      </c>
      <c r="C824" s="3">
        <v>1775.44</v>
      </c>
      <c r="D824" s="3">
        <v>0</v>
      </c>
    </row>
    <row r="825" spans="1:4">
      <c r="A825" s="1" t="s">
        <v>3861</v>
      </c>
      <c r="B825" s="3">
        <v>682.22</v>
      </c>
      <c r="C825" s="3">
        <v>400.84</v>
      </c>
      <c r="D825" s="3">
        <v>170.2</v>
      </c>
    </row>
    <row r="826" spans="1:4">
      <c r="A826" s="1" t="s">
        <v>3867</v>
      </c>
      <c r="B826" s="3">
        <v>372.29</v>
      </c>
      <c r="C826" s="3">
        <v>348.18</v>
      </c>
      <c r="D826" s="3">
        <v>106.93</v>
      </c>
    </row>
    <row r="827" spans="1:4">
      <c r="A827" s="1" t="s">
        <v>4023</v>
      </c>
      <c r="B827" s="3">
        <v>559.5</v>
      </c>
      <c r="C827" s="3">
        <v>388.8</v>
      </c>
      <c r="D827" s="3">
        <v>143.91</v>
      </c>
    </row>
    <row r="828" spans="1:4">
      <c r="A828" s="1" t="s">
        <v>4073</v>
      </c>
      <c r="B828" s="3">
        <v>607.54999999999995</v>
      </c>
      <c r="C828" s="3">
        <v>415.75</v>
      </c>
      <c r="D828" s="3">
        <v>146.13</v>
      </c>
    </row>
    <row r="829" spans="1:4">
      <c r="A829" s="1" t="s">
        <v>4083</v>
      </c>
      <c r="B829" s="3">
        <v>555.99</v>
      </c>
      <c r="C829" s="3">
        <v>382.8</v>
      </c>
      <c r="D829" s="3">
        <v>145.24</v>
      </c>
    </row>
    <row r="830" spans="1:4">
      <c r="A830" s="1" t="s">
        <v>4088</v>
      </c>
      <c r="B830" s="3">
        <v>328.22</v>
      </c>
      <c r="C830" s="3">
        <v>324.98</v>
      </c>
      <c r="D830" s="3">
        <v>101</v>
      </c>
    </row>
    <row r="831" spans="1:4">
      <c r="A831" s="1" t="s">
        <v>3399</v>
      </c>
      <c r="B831" s="3">
        <v>0</v>
      </c>
      <c r="C831" s="3">
        <v>4952.8999999999996</v>
      </c>
      <c r="D831" s="3">
        <v>0</v>
      </c>
    </row>
    <row r="832" spans="1:4">
      <c r="A832" s="1" t="s">
        <v>4179</v>
      </c>
      <c r="B832" s="3">
        <v>807.67</v>
      </c>
      <c r="C832" s="3">
        <v>820.37</v>
      </c>
      <c r="D832" s="3">
        <v>98.45</v>
      </c>
    </row>
    <row r="833" spans="1:4">
      <c r="A833" s="1" t="s">
        <v>3767</v>
      </c>
      <c r="B833" s="3">
        <v>1134.8499999999999</v>
      </c>
      <c r="C833" s="3">
        <v>1098.71</v>
      </c>
      <c r="D833" s="3">
        <v>103.29</v>
      </c>
    </row>
    <row r="834" spans="1:4">
      <c r="A834" s="1" t="s">
        <v>3768</v>
      </c>
      <c r="B834" s="3">
        <v>1134.8399999999999</v>
      </c>
      <c r="C834" s="3">
        <v>1193.19</v>
      </c>
      <c r="D834" s="3">
        <v>95.11</v>
      </c>
    </row>
    <row r="835" spans="1:4">
      <c r="A835" s="1" t="s">
        <v>3965</v>
      </c>
      <c r="B835" s="3">
        <v>5384.8</v>
      </c>
      <c r="C835" s="3">
        <v>4510.2299999999996</v>
      </c>
      <c r="D835" s="3">
        <v>119.39</v>
      </c>
    </row>
    <row r="836" spans="1:4">
      <c r="A836" s="1" t="s">
        <v>3969</v>
      </c>
      <c r="B836" s="3">
        <v>4807.79</v>
      </c>
      <c r="C836" s="3">
        <v>4854.55</v>
      </c>
      <c r="D836" s="3">
        <v>99.04</v>
      </c>
    </row>
    <row r="837" spans="1:4">
      <c r="A837" s="1" t="s">
        <v>3962</v>
      </c>
      <c r="B837" s="3">
        <v>3931.42</v>
      </c>
      <c r="C837" s="3">
        <v>3958.19</v>
      </c>
      <c r="D837" s="3">
        <v>99.32</v>
      </c>
    </row>
    <row r="838" spans="1:4">
      <c r="A838" s="1" t="s">
        <v>3966</v>
      </c>
      <c r="B838" s="3">
        <v>4787.2</v>
      </c>
      <c r="C838" s="3">
        <v>4578.63</v>
      </c>
      <c r="D838" s="3">
        <v>104.56</v>
      </c>
    </row>
    <row r="839" spans="1:4">
      <c r="A839" s="1" t="s">
        <v>3963</v>
      </c>
      <c r="B839" s="3">
        <v>5323.32</v>
      </c>
      <c r="C839" s="3">
        <v>4691.66</v>
      </c>
      <c r="D839" s="3">
        <v>113.46</v>
      </c>
    </row>
    <row r="840" spans="1:4">
      <c r="A840" s="1" t="s">
        <v>3964</v>
      </c>
      <c r="B840" s="3">
        <v>4898.5</v>
      </c>
      <c r="C840" s="3">
        <v>4694.5200000000004</v>
      </c>
      <c r="D840" s="3">
        <v>104.35</v>
      </c>
    </row>
    <row r="841" spans="1:4">
      <c r="A841" s="1" t="s">
        <v>3961</v>
      </c>
      <c r="B841" s="3">
        <v>4029.05</v>
      </c>
      <c r="C841" s="3">
        <v>4139.62</v>
      </c>
      <c r="D841" s="3">
        <v>97.33</v>
      </c>
    </row>
    <row r="842" spans="1:4">
      <c r="A842" s="1" t="s">
        <v>3967</v>
      </c>
      <c r="B842" s="3">
        <v>4857.1899999999996</v>
      </c>
      <c r="C842" s="3">
        <v>3921.27</v>
      </c>
      <c r="D842" s="3">
        <v>123.87</v>
      </c>
    </row>
    <row r="843" spans="1:4">
      <c r="A843" s="1" t="s">
        <v>3959</v>
      </c>
      <c r="B843" s="3">
        <v>4139.3500000000004</v>
      </c>
      <c r="C843" s="3">
        <v>4168.5600000000004</v>
      </c>
      <c r="D843" s="3">
        <v>99.3</v>
      </c>
    </row>
    <row r="844" spans="1:4">
      <c r="A844" s="1" t="s">
        <v>3955</v>
      </c>
      <c r="B844" s="3">
        <v>3499.35</v>
      </c>
      <c r="C844" s="3">
        <v>3579.61</v>
      </c>
      <c r="D844" s="3">
        <v>97.76</v>
      </c>
    </row>
    <row r="845" spans="1:4">
      <c r="A845" s="1" t="s">
        <v>3956</v>
      </c>
      <c r="B845" s="3">
        <v>4273.92</v>
      </c>
      <c r="C845" s="3">
        <v>4228.6899999999996</v>
      </c>
      <c r="D845" s="3">
        <v>101.07</v>
      </c>
    </row>
    <row r="846" spans="1:4">
      <c r="A846" s="1" t="s">
        <v>3957</v>
      </c>
      <c r="B846" s="3">
        <v>4961.4399999999996</v>
      </c>
      <c r="C846" s="3">
        <v>4573.96</v>
      </c>
      <c r="D846" s="3">
        <v>108.47</v>
      </c>
    </row>
    <row r="847" spans="1:4">
      <c r="A847" s="1" t="s">
        <v>3958</v>
      </c>
      <c r="B847" s="3">
        <v>4261.79</v>
      </c>
      <c r="C847" s="3">
        <v>3922.02</v>
      </c>
      <c r="D847" s="3">
        <v>108.66</v>
      </c>
    </row>
    <row r="848" spans="1:4">
      <c r="A848" s="1" t="s">
        <v>3960</v>
      </c>
      <c r="B848" s="3">
        <v>3439.63</v>
      </c>
      <c r="C848" s="3">
        <v>3576.74</v>
      </c>
      <c r="D848" s="3">
        <v>96.17</v>
      </c>
    </row>
    <row r="849" spans="1:4">
      <c r="A849" s="1" t="s">
        <v>3401</v>
      </c>
      <c r="B849" s="3">
        <v>59.85</v>
      </c>
      <c r="C849" s="3">
        <v>5196.59</v>
      </c>
      <c r="D849" s="3">
        <v>1.1499999999999999</v>
      </c>
    </row>
    <row r="850" spans="1:4">
      <c r="A850" s="1" t="s">
        <v>3403</v>
      </c>
      <c r="B850" s="3">
        <v>0</v>
      </c>
      <c r="C850" s="3">
        <v>4629.3900000000003</v>
      </c>
      <c r="D850" s="3">
        <v>0</v>
      </c>
    </row>
    <row r="851" spans="1:4">
      <c r="A851" s="1" t="s">
        <v>4183</v>
      </c>
      <c r="B851" s="3">
        <v>897.72</v>
      </c>
      <c r="C851" s="3">
        <v>884.16</v>
      </c>
      <c r="D851" s="3">
        <v>101.53</v>
      </c>
    </row>
    <row r="852" spans="1:4">
      <c r="A852" s="1" t="s">
        <v>3771</v>
      </c>
      <c r="B852" s="3">
        <v>2642.59</v>
      </c>
      <c r="C852" s="3">
        <v>2367.0300000000002</v>
      </c>
      <c r="D852" s="3">
        <v>111.64</v>
      </c>
    </row>
    <row r="853" spans="1:4">
      <c r="A853" s="1" t="s">
        <v>3772</v>
      </c>
      <c r="B853" s="3">
        <v>2642.63</v>
      </c>
      <c r="C853" s="3">
        <v>2209.56</v>
      </c>
      <c r="D853" s="3">
        <v>119.6</v>
      </c>
    </row>
    <row r="854" spans="1:4">
      <c r="A854" s="1" t="s">
        <v>9998</v>
      </c>
      <c r="B854" s="3">
        <v>2080.15</v>
      </c>
      <c r="C854" s="3">
        <v>1530.36</v>
      </c>
      <c r="D854" s="3">
        <v>135.93</v>
      </c>
    </row>
    <row r="855" spans="1:4">
      <c r="A855" s="1" t="s">
        <v>9990</v>
      </c>
      <c r="B855" s="3">
        <v>1275.6300000000001</v>
      </c>
      <c r="C855" s="3">
        <v>1275.8699999999999</v>
      </c>
      <c r="D855" s="3">
        <v>99.98</v>
      </c>
    </row>
    <row r="856" spans="1:4">
      <c r="A856" s="1" t="s">
        <v>9992</v>
      </c>
      <c r="B856" s="3">
        <v>1845.91</v>
      </c>
      <c r="C856" s="3">
        <v>1237.3599999999999</v>
      </c>
      <c r="D856" s="3">
        <v>149.18</v>
      </c>
    </row>
    <row r="857" spans="1:4">
      <c r="A857" s="1" t="s">
        <v>9994</v>
      </c>
      <c r="B857" s="3">
        <v>1168.73</v>
      </c>
      <c r="C857" s="3">
        <v>1227.3699999999999</v>
      </c>
      <c r="D857" s="3">
        <v>95.22</v>
      </c>
    </row>
    <row r="858" spans="1:4">
      <c r="A858" s="1" t="s">
        <v>9996</v>
      </c>
      <c r="B858" s="3">
        <v>2066.4899999999998</v>
      </c>
      <c r="C858" s="3">
        <v>1188.8599999999999</v>
      </c>
      <c r="D858" s="3">
        <v>173.82</v>
      </c>
    </row>
    <row r="859" spans="1:4">
      <c r="A859" s="1" t="s">
        <v>9999</v>
      </c>
      <c r="B859" s="3">
        <v>1237.6099999999999</v>
      </c>
      <c r="C859" s="3">
        <v>1348.86</v>
      </c>
      <c r="D859" s="3">
        <v>91.75</v>
      </c>
    </row>
    <row r="860" spans="1:4">
      <c r="A860" s="1" t="s">
        <v>3986</v>
      </c>
      <c r="B860" s="3">
        <v>8745.52</v>
      </c>
      <c r="C860" s="3">
        <v>8552.11</v>
      </c>
      <c r="D860" s="3">
        <v>102.26</v>
      </c>
    </row>
    <row r="861" spans="1:4">
      <c r="A861" s="1" t="s">
        <v>3982</v>
      </c>
      <c r="B861" s="3">
        <v>9315.3700000000008</v>
      </c>
      <c r="C861" s="3">
        <v>8855.1</v>
      </c>
      <c r="D861" s="3">
        <v>105.2</v>
      </c>
    </row>
    <row r="862" spans="1:4">
      <c r="A862" s="1" t="s">
        <v>3983</v>
      </c>
      <c r="B862" s="3">
        <v>9111.9699999999993</v>
      </c>
      <c r="C862" s="3">
        <v>8743.61</v>
      </c>
      <c r="D862" s="3">
        <v>104.21</v>
      </c>
    </row>
    <row r="863" spans="1:4">
      <c r="A863" s="1" t="s">
        <v>3984</v>
      </c>
      <c r="B863" s="3">
        <v>9613.7900000000009</v>
      </c>
      <c r="C863" s="3">
        <v>8935.1</v>
      </c>
      <c r="D863" s="3">
        <v>107.6</v>
      </c>
    </row>
    <row r="864" spans="1:4">
      <c r="A864" s="1" t="s">
        <v>3985</v>
      </c>
      <c r="B864" s="3">
        <v>9875.66</v>
      </c>
      <c r="C864" s="3">
        <v>8952.11</v>
      </c>
      <c r="D864" s="3">
        <v>110.32</v>
      </c>
    </row>
    <row r="865" spans="1:4">
      <c r="A865" s="1" t="s">
        <v>9989</v>
      </c>
      <c r="B865" s="3">
        <v>8905.2800000000007</v>
      </c>
      <c r="C865" s="3">
        <v>8663.6</v>
      </c>
      <c r="D865" s="3">
        <v>102.79</v>
      </c>
    </row>
    <row r="866" spans="1:4">
      <c r="A866" s="1" t="s">
        <v>3405</v>
      </c>
      <c r="B866" s="3">
        <v>29.14</v>
      </c>
      <c r="C866" s="3">
        <v>5038.6400000000003</v>
      </c>
      <c r="D866" s="3">
        <v>0.57999999999999996</v>
      </c>
    </row>
    <row r="867" spans="1:4">
      <c r="A867" s="1" t="s">
        <v>3783</v>
      </c>
      <c r="B867" s="3">
        <v>218.92</v>
      </c>
      <c r="C867" s="3">
        <v>258.63</v>
      </c>
      <c r="D867" s="3">
        <v>84.65</v>
      </c>
    </row>
    <row r="868" spans="1:4">
      <c r="A868" s="1" t="s">
        <v>3784</v>
      </c>
      <c r="B868" s="3">
        <v>218.92</v>
      </c>
      <c r="C868" s="3">
        <v>276.35000000000002</v>
      </c>
      <c r="D868" s="3">
        <v>79.22</v>
      </c>
    </row>
    <row r="869" spans="1:4">
      <c r="A869" s="1" t="s">
        <v>4185</v>
      </c>
      <c r="B869" s="3">
        <v>1067.69</v>
      </c>
      <c r="C869" s="3">
        <v>1101.8599999999999</v>
      </c>
      <c r="D869" s="3">
        <v>96.9</v>
      </c>
    </row>
    <row r="870" spans="1:4">
      <c r="A870" s="1" t="s">
        <v>3787</v>
      </c>
      <c r="B870" s="3">
        <v>218.92</v>
      </c>
      <c r="C870" s="3">
        <v>276.33999999999997</v>
      </c>
      <c r="D870" s="3">
        <v>79.22</v>
      </c>
    </row>
    <row r="871" spans="1:4">
      <c r="A871" s="1" t="s">
        <v>3788</v>
      </c>
      <c r="B871" s="3">
        <v>218.92</v>
      </c>
      <c r="C871" s="3">
        <v>258.62</v>
      </c>
      <c r="D871" s="3">
        <v>84.65</v>
      </c>
    </row>
    <row r="872" spans="1:4">
      <c r="A872" s="1" t="s">
        <v>8880</v>
      </c>
      <c r="B872" s="3">
        <v>789.32</v>
      </c>
      <c r="C872" s="3">
        <v>783.36</v>
      </c>
      <c r="D872" s="3">
        <v>100.76</v>
      </c>
    </row>
    <row r="873" spans="1:4">
      <c r="A873" s="1" t="s">
        <v>4025</v>
      </c>
      <c r="B873" s="3">
        <v>7437.16</v>
      </c>
      <c r="C873" s="3">
        <v>6765.64</v>
      </c>
      <c r="D873" s="3">
        <v>109.93</v>
      </c>
    </row>
    <row r="874" spans="1:4">
      <c r="A874" s="1" t="s">
        <v>4024</v>
      </c>
      <c r="B874" s="3">
        <v>7437.24</v>
      </c>
      <c r="C874" s="3">
        <v>6816.83</v>
      </c>
      <c r="D874" s="3">
        <v>109.1</v>
      </c>
    </row>
    <row r="875" spans="1:4">
      <c r="A875" s="1" t="s">
        <v>4030</v>
      </c>
      <c r="B875" s="3">
        <v>8062.33</v>
      </c>
      <c r="C875" s="3">
        <v>6749.89</v>
      </c>
      <c r="D875" s="3">
        <v>119.44</v>
      </c>
    </row>
    <row r="876" spans="1:4">
      <c r="A876" s="1" t="s">
        <v>4029</v>
      </c>
      <c r="B876" s="3">
        <v>8062.27</v>
      </c>
      <c r="C876" s="3">
        <v>6801.07</v>
      </c>
      <c r="D876" s="3">
        <v>118.54</v>
      </c>
    </row>
    <row r="877" spans="1:4">
      <c r="A877" s="1" t="s">
        <v>4027</v>
      </c>
      <c r="B877" s="3">
        <v>7498.58</v>
      </c>
      <c r="C877" s="3">
        <v>6651.46</v>
      </c>
      <c r="D877" s="3">
        <v>112.74</v>
      </c>
    </row>
    <row r="878" spans="1:4">
      <c r="A878" s="1" t="s">
        <v>4026</v>
      </c>
      <c r="B878" s="3">
        <v>7498.58</v>
      </c>
      <c r="C878" s="3">
        <v>6702.65</v>
      </c>
      <c r="D878" s="3">
        <v>111.87</v>
      </c>
    </row>
    <row r="879" spans="1:4">
      <c r="A879" s="1" t="s">
        <v>4032</v>
      </c>
      <c r="B879" s="3">
        <v>7980.95</v>
      </c>
      <c r="C879" s="3">
        <v>6635.71</v>
      </c>
      <c r="D879" s="3">
        <v>120.27</v>
      </c>
    </row>
    <row r="880" spans="1:4">
      <c r="A880" s="1" t="s">
        <v>4031</v>
      </c>
      <c r="B880" s="3">
        <v>7980.97</v>
      </c>
      <c r="C880" s="3">
        <v>6686.9</v>
      </c>
      <c r="D880" s="3">
        <v>119.35</v>
      </c>
    </row>
    <row r="881" spans="1:4">
      <c r="A881" s="1" t="s">
        <v>3406</v>
      </c>
      <c r="B881" s="3">
        <v>0</v>
      </c>
      <c r="C881" s="3">
        <v>4181.8900000000003</v>
      </c>
      <c r="D881" s="3">
        <v>0</v>
      </c>
    </row>
    <row r="882" spans="1:4">
      <c r="A882" s="1" t="s">
        <v>4173</v>
      </c>
      <c r="B882" s="3">
        <v>919.62</v>
      </c>
      <c r="C882" s="3">
        <v>952.66</v>
      </c>
      <c r="D882" s="3">
        <v>96.53</v>
      </c>
    </row>
    <row r="883" spans="1:4">
      <c r="A883" s="1" t="s">
        <v>3801</v>
      </c>
      <c r="B883" s="3">
        <v>1170.75</v>
      </c>
      <c r="C883" s="3">
        <v>881.7</v>
      </c>
      <c r="D883" s="3">
        <v>132.78</v>
      </c>
    </row>
    <row r="884" spans="1:4">
      <c r="A884" s="1" t="s">
        <v>3802</v>
      </c>
      <c r="B884" s="3">
        <v>1170.74</v>
      </c>
      <c r="C884" s="3">
        <v>976.18</v>
      </c>
      <c r="D884" s="3">
        <v>119.93</v>
      </c>
    </row>
    <row r="885" spans="1:4">
      <c r="A885" s="1" t="s">
        <v>10008</v>
      </c>
      <c r="B885" s="3">
        <v>1041.3399999999999</v>
      </c>
      <c r="C885" s="3">
        <v>989.88</v>
      </c>
      <c r="D885" s="3">
        <v>105.2</v>
      </c>
    </row>
    <row r="886" spans="1:4">
      <c r="A886" s="1" t="s">
        <v>10001</v>
      </c>
      <c r="B886" s="3">
        <v>7239.9</v>
      </c>
      <c r="C886" s="3">
        <v>7348.08</v>
      </c>
      <c r="D886" s="3">
        <v>98.53</v>
      </c>
    </row>
    <row r="887" spans="1:4">
      <c r="A887" s="1" t="s">
        <v>10003</v>
      </c>
      <c r="B887" s="3">
        <v>809.72</v>
      </c>
      <c r="C887" s="3">
        <v>815.4</v>
      </c>
      <c r="D887" s="3">
        <v>99.3</v>
      </c>
    </row>
    <row r="888" spans="1:4">
      <c r="A888" s="1" t="s">
        <v>10005</v>
      </c>
      <c r="B888" s="3">
        <v>709.82</v>
      </c>
      <c r="C888" s="3">
        <v>776.89</v>
      </c>
      <c r="D888" s="3">
        <v>91.37</v>
      </c>
    </row>
    <row r="889" spans="1:4">
      <c r="A889" s="1" t="s">
        <v>10007</v>
      </c>
      <c r="B889" s="3">
        <v>1107.9000000000001</v>
      </c>
      <c r="C889" s="3">
        <v>1166.9000000000001</v>
      </c>
      <c r="D889" s="3">
        <v>94.94</v>
      </c>
    </row>
    <row r="890" spans="1:4">
      <c r="A890" s="1" t="s">
        <v>10009</v>
      </c>
      <c r="B890" s="3">
        <v>897.23</v>
      </c>
      <c r="C890" s="3">
        <v>888.39</v>
      </c>
      <c r="D890" s="3">
        <v>100.99</v>
      </c>
    </row>
    <row r="891" spans="1:4">
      <c r="A891" s="1" t="s">
        <v>4004</v>
      </c>
      <c r="B891" s="3">
        <v>9094.41</v>
      </c>
      <c r="C891" s="3">
        <v>9100.14</v>
      </c>
      <c r="D891" s="3">
        <v>99.94</v>
      </c>
    </row>
    <row r="892" spans="1:4">
      <c r="A892" s="1" t="s">
        <v>4000</v>
      </c>
      <c r="B892" s="3">
        <v>8938.2099999999991</v>
      </c>
      <c r="C892" s="3">
        <v>8971.64</v>
      </c>
      <c r="D892" s="3">
        <v>99.63</v>
      </c>
    </row>
    <row r="893" spans="1:4">
      <c r="A893" s="1" t="s">
        <v>4001</v>
      </c>
      <c r="B893" s="3">
        <v>9163.1299999999992</v>
      </c>
      <c r="C893" s="3">
        <v>8923.1299999999992</v>
      </c>
      <c r="D893" s="3">
        <v>102.69</v>
      </c>
    </row>
    <row r="894" spans="1:4">
      <c r="A894" s="1" t="s">
        <v>4002</v>
      </c>
      <c r="B894" s="3">
        <v>8486.67</v>
      </c>
      <c r="C894" s="3">
        <v>8283.14</v>
      </c>
      <c r="D894" s="3">
        <v>102.46</v>
      </c>
    </row>
    <row r="895" spans="1:4">
      <c r="A895" s="1" t="s">
        <v>4003</v>
      </c>
      <c r="B895" s="3">
        <v>9092.51</v>
      </c>
      <c r="C895" s="3">
        <v>8874.6299999999992</v>
      </c>
      <c r="D895" s="3">
        <v>102.46</v>
      </c>
    </row>
    <row r="896" spans="1:4">
      <c r="A896" s="1" t="s">
        <v>10000</v>
      </c>
      <c r="B896" s="3">
        <v>9001.65</v>
      </c>
      <c r="C896" s="3">
        <v>9051.6299999999992</v>
      </c>
      <c r="D896" s="3">
        <v>99.45</v>
      </c>
    </row>
    <row r="897" spans="1:4">
      <c r="A897" s="1" t="s">
        <v>3407</v>
      </c>
      <c r="B897" s="3">
        <v>29.14</v>
      </c>
      <c r="C897" s="3">
        <v>4903.4399999999996</v>
      </c>
      <c r="D897" s="3">
        <v>0.59</v>
      </c>
    </row>
    <row r="898" spans="1:4">
      <c r="A898" s="1" t="s">
        <v>4059</v>
      </c>
      <c r="B898" s="3">
        <v>9883.82</v>
      </c>
      <c r="C898" s="3">
        <v>7812.74</v>
      </c>
      <c r="D898" s="3">
        <v>126.51</v>
      </c>
    </row>
    <row r="899" spans="1:4">
      <c r="A899" s="1" t="s">
        <v>4045</v>
      </c>
      <c r="B899" s="3">
        <v>1301.74</v>
      </c>
      <c r="C899" s="3">
        <v>1497.56</v>
      </c>
      <c r="D899" s="3">
        <v>86.92</v>
      </c>
    </row>
    <row r="900" spans="1:4">
      <c r="A900" s="1" t="s">
        <v>4046</v>
      </c>
      <c r="B900" s="3">
        <v>1301.75</v>
      </c>
      <c r="C900" s="3">
        <v>1446.37</v>
      </c>
      <c r="D900" s="3">
        <v>90</v>
      </c>
    </row>
    <row r="901" spans="1:4">
      <c r="A901" s="1" t="s">
        <v>4048</v>
      </c>
      <c r="B901" s="3">
        <v>1201.3699999999999</v>
      </c>
      <c r="C901" s="3">
        <v>1304.6400000000001</v>
      </c>
      <c r="D901" s="3">
        <v>92.08</v>
      </c>
    </row>
    <row r="902" spans="1:4">
      <c r="A902" s="1" t="s">
        <v>4047</v>
      </c>
      <c r="B902" s="3">
        <v>1201.3900000000001</v>
      </c>
      <c r="C902" s="3">
        <v>1355.82</v>
      </c>
      <c r="D902" s="3">
        <v>88.61</v>
      </c>
    </row>
    <row r="903" spans="1:4">
      <c r="A903" s="1" t="s">
        <v>4091</v>
      </c>
      <c r="B903" s="3">
        <v>9838.43</v>
      </c>
      <c r="C903" s="3">
        <v>7466.95</v>
      </c>
      <c r="D903" s="3">
        <v>131.76</v>
      </c>
    </row>
    <row r="904" spans="1:4">
      <c r="A904" s="1" t="s">
        <v>4062</v>
      </c>
      <c r="B904" s="3">
        <v>9656.3799999999992</v>
      </c>
      <c r="C904" s="3">
        <v>7505.34</v>
      </c>
      <c r="D904" s="3">
        <v>128.66</v>
      </c>
    </row>
    <row r="905" spans="1:4">
      <c r="A905" s="1" t="s">
        <v>4181</v>
      </c>
      <c r="B905" s="3">
        <v>948</v>
      </c>
      <c r="C905" s="3">
        <v>1021.17</v>
      </c>
      <c r="D905" s="3">
        <v>92.83</v>
      </c>
    </row>
    <row r="906" spans="1:4">
      <c r="A906" s="1" t="s">
        <v>3805</v>
      </c>
      <c r="B906" s="3">
        <v>2735.36</v>
      </c>
      <c r="C906" s="3">
        <v>2150.0300000000002</v>
      </c>
      <c r="D906" s="3">
        <v>127.22</v>
      </c>
    </row>
    <row r="907" spans="1:4">
      <c r="A907" s="1" t="s">
        <v>3806</v>
      </c>
      <c r="B907" s="3">
        <v>2735.42</v>
      </c>
      <c r="C907" s="3">
        <v>2046.79</v>
      </c>
      <c r="D907" s="3">
        <v>133.63999999999999</v>
      </c>
    </row>
    <row r="908" spans="1:4">
      <c r="A908" s="1" t="s">
        <v>4094</v>
      </c>
      <c r="B908" s="3">
        <v>11104.63</v>
      </c>
      <c r="C908" s="3">
        <v>7222.54</v>
      </c>
      <c r="D908" s="3">
        <v>153.75</v>
      </c>
    </row>
    <row r="909" spans="1:4">
      <c r="A909" s="1" t="s">
        <v>4056</v>
      </c>
      <c r="B909" s="3">
        <v>2086.13</v>
      </c>
      <c r="C909" s="3">
        <v>2179.16</v>
      </c>
      <c r="D909" s="3">
        <v>95.73</v>
      </c>
    </row>
    <row r="910" spans="1:4">
      <c r="A910" s="1" t="s">
        <v>4055</v>
      </c>
      <c r="B910" s="3">
        <v>2086.06</v>
      </c>
      <c r="C910" s="3">
        <v>2230.35</v>
      </c>
      <c r="D910" s="3">
        <v>93.53</v>
      </c>
    </row>
    <row r="911" spans="1:4">
      <c r="A911" s="1" t="s">
        <v>4060</v>
      </c>
      <c r="B911" s="3">
        <v>10307.77</v>
      </c>
      <c r="C911" s="3">
        <v>7749.75</v>
      </c>
      <c r="D911" s="3">
        <v>133.01</v>
      </c>
    </row>
    <row r="912" spans="1:4">
      <c r="A912" s="1" t="s">
        <v>4074</v>
      </c>
      <c r="B912" s="3">
        <v>1617.31</v>
      </c>
      <c r="C912" s="3">
        <v>1832.21</v>
      </c>
      <c r="D912" s="3">
        <v>88.27</v>
      </c>
    </row>
    <row r="913" spans="1:4">
      <c r="A913" s="1" t="s">
        <v>4075</v>
      </c>
      <c r="B913" s="3">
        <v>1617.42</v>
      </c>
      <c r="C913" s="3">
        <v>1781.02</v>
      </c>
      <c r="D913" s="3">
        <v>90.81</v>
      </c>
    </row>
    <row r="914" spans="1:4">
      <c r="A914" s="1" t="s">
        <v>4077</v>
      </c>
      <c r="B914" s="3">
        <v>1465.17</v>
      </c>
      <c r="C914" s="3">
        <v>1639.29</v>
      </c>
      <c r="D914" s="3">
        <v>89.38</v>
      </c>
    </row>
    <row r="915" spans="1:4">
      <c r="A915" s="1" t="s">
        <v>4076</v>
      </c>
      <c r="B915" s="3">
        <v>1465.58</v>
      </c>
      <c r="C915" s="3">
        <v>1690.47</v>
      </c>
      <c r="D915" s="3">
        <v>86.7</v>
      </c>
    </row>
    <row r="916" spans="1:4">
      <c r="A916" s="1" t="s">
        <v>4092</v>
      </c>
      <c r="B916" s="3">
        <v>9292.2000000000007</v>
      </c>
      <c r="C916" s="3">
        <v>7372.47</v>
      </c>
      <c r="D916" s="3">
        <v>126.04</v>
      </c>
    </row>
    <row r="917" spans="1:4">
      <c r="A917" s="1" t="s">
        <v>4063</v>
      </c>
      <c r="B917" s="3">
        <v>9898.83</v>
      </c>
      <c r="C917" s="3">
        <v>7536.83</v>
      </c>
      <c r="D917" s="3">
        <v>131.34</v>
      </c>
    </row>
    <row r="918" spans="1:4">
      <c r="A918" s="1" t="s">
        <v>4095</v>
      </c>
      <c r="B918" s="3">
        <v>8554.48</v>
      </c>
      <c r="C918" s="3">
        <v>7159.55</v>
      </c>
      <c r="D918" s="3">
        <v>119.48</v>
      </c>
    </row>
    <row r="919" spans="1:4">
      <c r="A919" s="1" t="s">
        <v>4085</v>
      </c>
      <c r="B919" s="3">
        <v>2247.85</v>
      </c>
      <c r="C919" s="3">
        <v>2383.89</v>
      </c>
      <c r="D919" s="3">
        <v>94.29</v>
      </c>
    </row>
    <row r="920" spans="1:4">
      <c r="A920" s="1" t="s">
        <v>4084</v>
      </c>
      <c r="B920" s="3">
        <v>2247.86</v>
      </c>
      <c r="C920" s="3">
        <v>2435.0700000000002</v>
      </c>
      <c r="D920" s="3">
        <v>92.31</v>
      </c>
    </row>
    <row r="921" spans="1:4">
      <c r="A921" s="1" t="s">
        <v>4236</v>
      </c>
      <c r="B921" s="3">
        <v>0</v>
      </c>
      <c r="C921" s="3">
        <v>1638.43</v>
      </c>
      <c r="D921" s="3">
        <v>0</v>
      </c>
    </row>
    <row r="922" spans="1:4">
      <c r="A922" s="1" t="s">
        <v>4158</v>
      </c>
      <c r="B922" s="3">
        <v>2173.77</v>
      </c>
      <c r="C922" s="3">
        <v>2140.4299999999998</v>
      </c>
      <c r="D922" s="3">
        <v>101.56</v>
      </c>
    </row>
    <row r="923" spans="1:4">
      <c r="A923" s="1" t="s">
        <v>4163</v>
      </c>
      <c r="B923" s="3">
        <v>1220.55</v>
      </c>
      <c r="C923" s="3">
        <v>1317.38</v>
      </c>
      <c r="D923" s="3">
        <v>92.65</v>
      </c>
    </row>
    <row r="924" spans="1:4">
      <c r="A924" s="1" t="s">
        <v>3949</v>
      </c>
      <c r="B924" s="3">
        <v>197.47</v>
      </c>
      <c r="C924" s="3">
        <v>209.2</v>
      </c>
      <c r="D924" s="3">
        <v>94.39</v>
      </c>
    </row>
    <row r="925" spans="1:4">
      <c r="A925" s="1" t="s">
        <v>3927</v>
      </c>
      <c r="B925" s="3">
        <v>199.34</v>
      </c>
      <c r="C925" s="3">
        <v>209.2</v>
      </c>
      <c r="D925" s="3">
        <v>95.29</v>
      </c>
    </row>
    <row r="926" spans="1:4">
      <c r="A926" s="1" t="s">
        <v>3939</v>
      </c>
      <c r="B926" s="3">
        <v>199.34</v>
      </c>
      <c r="C926" s="3">
        <v>209.2</v>
      </c>
      <c r="D926" s="3">
        <v>95.29</v>
      </c>
    </row>
    <row r="927" spans="1:4">
      <c r="A927" s="1" t="s">
        <v>3950</v>
      </c>
      <c r="B927" s="3">
        <v>199.34</v>
      </c>
      <c r="C927" s="3">
        <v>209.2</v>
      </c>
      <c r="D927" s="3">
        <v>95.29</v>
      </c>
    </row>
    <row r="928" spans="1:4">
      <c r="A928" s="1" t="s">
        <v>3943</v>
      </c>
      <c r="B928" s="3">
        <v>197.47</v>
      </c>
      <c r="C928" s="3">
        <v>209.2</v>
      </c>
      <c r="D928" s="3">
        <v>94.39</v>
      </c>
    </row>
    <row r="929" spans="1:4">
      <c r="A929" s="1" t="s">
        <v>3944</v>
      </c>
      <c r="B929" s="3">
        <v>199.34</v>
      </c>
      <c r="C929" s="3">
        <v>209.2</v>
      </c>
      <c r="D929" s="3">
        <v>95.29</v>
      </c>
    </row>
    <row r="930" spans="1:4">
      <c r="A930" s="1" t="s">
        <v>3932</v>
      </c>
      <c r="B930" s="3">
        <v>199.34</v>
      </c>
      <c r="C930" s="3">
        <v>209.2</v>
      </c>
      <c r="D930" s="3">
        <v>95.29</v>
      </c>
    </row>
    <row r="931" spans="1:4">
      <c r="A931" s="1" t="s">
        <v>3923</v>
      </c>
      <c r="B931" s="3">
        <v>199.34</v>
      </c>
      <c r="C931" s="3">
        <v>209.2</v>
      </c>
      <c r="D931" s="3">
        <v>95.29</v>
      </c>
    </row>
    <row r="932" spans="1:4">
      <c r="A932" s="1" t="s">
        <v>3918</v>
      </c>
      <c r="B932" s="3">
        <v>199.34</v>
      </c>
      <c r="C932" s="3">
        <v>209.2</v>
      </c>
      <c r="D932" s="3">
        <v>95.29</v>
      </c>
    </row>
    <row r="933" spans="1:4">
      <c r="A933" s="1" t="s">
        <v>3922</v>
      </c>
      <c r="B933" s="3">
        <v>197.47</v>
      </c>
      <c r="C933" s="3">
        <v>209.2</v>
      </c>
      <c r="D933" s="3">
        <v>94.39</v>
      </c>
    </row>
    <row r="934" spans="1:4">
      <c r="A934" s="1" t="s">
        <v>3926</v>
      </c>
      <c r="B934" s="3">
        <v>197.47</v>
      </c>
      <c r="C934" s="3">
        <v>209.2</v>
      </c>
      <c r="D934" s="3">
        <v>94.39</v>
      </c>
    </row>
    <row r="935" spans="1:4">
      <c r="A935" s="1" t="s">
        <v>3931</v>
      </c>
      <c r="B935" s="3">
        <v>197.47</v>
      </c>
      <c r="C935" s="3">
        <v>209.2</v>
      </c>
      <c r="D935" s="3">
        <v>94.39</v>
      </c>
    </row>
    <row r="936" spans="1:4">
      <c r="A936" s="1" t="s">
        <v>3917</v>
      </c>
      <c r="B936" s="3">
        <v>197.47</v>
      </c>
      <c r="C936" s="3">
        <v>209.2</v>
      </c>
      <c r="D936" s="3">
        <v>94.39</v>
      </c>
    </row>
    <row r="937" spans="1:4">
      <c r="A937" s="1" t="s">
        <v>3872</v>
      </c>
      <c r="B937" s="3">
        <v>400.81</v>
      </c>
      <c r="C937" s="3">
        <v>395.04</v>
      </c>
      <c r="D937" s="3">
        <v>101.46</v>
      </c>
    </row>
    <row r="938" spans="1:4">
      <c r="A938" s="1" t="s">
        <v>3873</v>
      </c>
      <c r="B938" s="3">
        <v>87.25</v>
      </c>
      <c r="C938" s="3">
        <v>87.25</v>
      </c>
      <c r="D938" s="3">
        <v>100</v>
      </c>
    </row>
    <row r="939" spans="1:4">
      <c r="A939" s="1" t="s">
        <v>4090</v>
      </c>
      <c r="B939" s="3">
        <v>125.39</v>
      </c>
      <c r="C939" s="3">
        <v>147.12</v>
      </c>
      <c r="D939" s="3">
        <v>85.23</v>
      </c>
    </row>
    <row r="940" spans="1:4">
      <c r="A940" s="1" t="s">
        <v>4259</v>
      </c>
      <c r="B940" s="3">
        <v>1013.12</v>
      </c>
      <c r="C940" s="3">
        <v>1046.1600000000001</v>
      </c>
      <c r="D940" s="3">
        <v>96.84</v>
      </c>
    </row>
    <row r="941" spans="1:4">
      <c r="A941" s="1" t="s">
        <v>4261</v>
      </c>
      <c r="B941" s="3">
        <v>1059.8599999999999</v>
      </c>
      <c r="C941" s="3">
        <v>1151.68</v>
      </c>
      <c r="D941" s="3">
        <v>92.03</v>
      </c>
    </row>
    <row r="942" spans="1:4">
      <c r="A942" s="1" t="s">
        <v>4262</v>
      </c>
      <c r="B942" s="3">
        <v>793.78</v>
      </c>
      <c r="C942" s="3">
        <v>870.18</v>
      </c>
      <c r="D942" s="3">
        <v>91.22</v>
      </c>
    </row>
    <row r="943" spans="1:4">
      <c r="A943" s="1" t="s">
        <v>4260</v>
      </c>
      <c r="B943" s="3">
        <v>750.08</v>
      </c>
      <c r="C943" s="3">
        <v>764.67</v>
      </c>
      <c r="D943" s="3">
        <v>98.09</v>
      </c>
    </row>
    <row r="944" spans="1:4">
      <c r="A944" s="1" t="s">
        <v>4853</v>
      </c>
      <c r="B944" s="3">
        <v>25</v>
      </c>
      <c r="C944" s="3">
        <v>1160.5999999999999</v>
      </c>
      <c r="D944" s="3">
        <v>2.15</v>
      </c>
    </row>
    <row r="945" spans="1:4">
      <c r="A945" s="1" t="s">
        <v>4861</v>
      </c>
      <c r="B945" s="3">
        <v>149.72</v>
      </c>
      <c r="C945" s="3">
        <v>170.57</v>
      </c>
      <c r="D945" s="3">
        <v>87.78</v>
      </c>
    </row>
    <row r="946" spans="1:4">
      <c r="A946" s="1" t="s">
        <v>4859</v>
      </c>
      <c r="B946" s="3">
        <v>595.75</v>
      </c>
      <c r="C946" s="3">
        <v>445.37</v>
      </c>
      <c r="D946" s="3">
        <v>133.77000000000001</v>
      </c>
    </row>
    <row r="947" spans="1:4">
      <c r="A947" s="1" t="s">
        <v>4862</v>
      </c>
      <c r="B947" s="3">
        <v>68.72</v>
      </c>
      <c r="C947" s="3">
        <v>70.28</v>
      </c>
      <c r="D947" s="3">
        <v>97.78</v>
      </c>
    </row>
    <row r="948" spans="1:4">
      <c r="A948" s="1" t="s">
        <v>4864</v>
      </c>
      <c r="B948" s="3">
        <v>84.36</v>
      </c>
      <c r="C948" s="3">
        <v>97.45</v>
      </c>
      <c r="D948" s="3">
        <v>86.57</v>
      </c>
    </row>
    <row r="949" spans="1:4">
      <c r="A949" s="1" t="s">
        <v>4863</v>
      </c>
      <c r="B949" s="3">
        <v>164.94</v>
      </c>
      <c r="C949" s="3">
        <v>198.06</v>
      </c>
      <c r="D949" s="3">
        <v>83.28</v>
      </c>
    </row>
    <row r="950" spans="1:4">
      <c r="A950" s="1" t="s">
        <v>5544</v>
      </c>
      <c r="B950" s="3">
        <v>19108.099999999999</v>
      </c>
      <c r="C950" s="3">
        <v>18017.36</v>
      </c>
      <c r="D950" s="3">
        <v>106.05</v>
      </c>
    </row>
    <row r="951" spans="1:4">
      <c r="A951" s="1" t="s">
        <v>4265</v>
      </c>
      <c r="B951" s="3">
        <v>13450.93</v>
      </c>
      <c r="C951" s="3">
        <v>13034.77</v>
      </c>
      <c r="D951" s="3">
        <v>103.19</v>
      </c>
    </row>
    <row r="952" spans="1:4">
      <c r="A952" s="1" t="s">
        <v>4267</v>
      </c>
      <c r="B952" s="3">
        <v>13737</v>
      </c>
      <c r="C952" s="3">
        <v>13466.27</v>
      </c>
      <c r="D952" s="3">
        <v>102.01</v>
      </c>
    </row>
    <row r="953" spans="1:4">
      <c r="A953" s="1" t="s">
        <v>4255</v>
      </c>
      <c r="B953" s="3">
        <v>105.31</v>
      </c>
      <c r="C953" s="3">
        <v>105.31</v>
      </c>
      <c r="D953" s="3">
        <v>100</v>
      </c>
    </row>
    <row r="954" spans="1:4">
      <c r="A954" s="1" t="s">
        <v>4256</v>
      </c>
      <c r="B954" s="3">
        <v>105.31</v>
      </c>
      <c r="C954" s="3">
        <v>105.31</v>
      </c>
      <c r="D954" s="3">
        <v>100</v>
      </c>
    </row>
    <row r="955" spans="1:4">
      <c r="A955" s="1" t="s">
        <v>4257</v>
      </c>
      <c r="B955" s="3">
        <v>105.31</v>
      </c>
      <c r="C955" s="3">
        <v>105.31</v>
      </c>
      <c r="D955" s="3">
        <v>100</v>
      </c>
    </row>
    <row r="956" spans="1:4">
      <c r="A956" s="1" t="s">
        <v>4258</v>
      </c>
      <c r="B956" s="3">
        <v>105.31</v>
      </c>
      <c r="C956" s="3">
        <v>105.31</v>
      </c>
      <c r="D956" s="3">
        <v>100</v>
      </c>
    </row>
    <row r="957" spans="1:4">
      <c r="A957" s="1" t="s">
        <v>3875</v>
      </c>
      <c r="B957" s="3">
        <v>392.97</v>
      </c>
      <c r="C957" s="3">
        <v>422.04</v>
      </c>
      <c r="D957" s="3">
        <v>93.11</v>
      </c>
    </row>
    <row r="958" spans="1:4">
      <c r="A958" s="1" t="s">
        <v>4270</v>
      </c>
      <c r="B958" s="3">
        <v>900.52</v>
      </c>
      <c r="C958" s="3">
        <v>913.87</v>
      </c>
      <c r="D958" s="3">
        <v>98.54</v>
      </c>
    </row>
    <row r="959" spans="1:4">
      <c r="A959" s="1" t="s">
        <v>3851</v>
      </c>
      <c r="B959" s="3">
        <v>1562.65</v>
      </c>
      <c r="C959" s="3">
        <v>3291.04</v>
      </c>
      <c r="D959" s="3">
        <v>47.48</v>
      </c>
    </row>
    <row r="960" spans="1:4">
      <c r="A960" s="1" t="s">
        <v>3897</v>
      </c>
      <c r="B960" s="3">
        <v>373.95</v>
      </c>
      <c r="C960" s="3">
        <v>307.17</v>
      </c>
      <c r="D960" s="3">
        <v>121.74</v>
      </c>
    </row>
    <row r="961" spans="1:4">
      <c r="A961" s="1" t="s">
        <v>3898</v>
      </c>
      <c r="B961" s="3">
        <v>373.95</v>
      </c>
      <c r="C961" s="3">
        <v>333.15</v>
      </c>
      <c r="D961" s="3">
        <v>112.25</v>
      </c>
    </row>
    <row r="962" spans="1:4">
      <c r="A962" s="1" t="s">
        <v>3889</v>
      </c>
      <c r="B962" s="3">
        <v>373.95</v>
      </c>
      <c r="C962" s="3">
        <v>333.15</v>
      </c>
      <c r="D962" s="3">
        <v>112.25</v>
      </c>
    </row>
    <row r="963" spans="1:4">
      <c r="A963" s="1" t="s">
        <v>3890</v>
      </c>
      <c r="B963" s="3">
        <v>373.95</v>
      </c>
      <c r="C963" s="3">
        <v>307.17</v>
      </c>
      <c r="D963" s="3">
        <v>121.74</v>
      </c>
    </row>
    <row r="964" spans="1:4">
      <c r="A964" s="1" t="s">
        <v>3769</v>
      </c>
      <c r="B964" s="3">
        <v>522.6</v>
      </c>
      <c r="C964" s="3">
        <v>452.82</v>
      </c>
      <c r="D964" s="3">
        <v>115.41</v>
      </c>
    </row>
    <row r="965" spans="1:4">
      <c r="A965" s="1" t="s">
        <v>3770</v>
      </c>
      <c r="B965" s="3">
        <v>522.65</v>
      </c>
      <c r="C965" s="3">
        <v>529.58000000000004</v>
      </c>
      <c r="D965" s="3">
        <v>98.69</v>
      </c>
    </row>
    <row r="966" spans="1:4">
      <c r="A966" s="1" t="s">
        <v>3773</v>
      </c>
      <c r="B966" s="3">
        <v>550.6</v>
      </c>
      <c r="C966" s="3">
        <v>472.82</v>
      </c>
      <c r="D966" s="3">
        <v>116.45</v>
      </c>
    </row>
    <row r="967" spans="1:4">
      <c r="A967" s="1" t="s">
        <v>3774</v>
      </c>
      <c r="B967" s="3">
        <v>550.79</v>
      </c>
      <c r="C967" s="3">
        <v>549.58000000000004</v>
      </c>
      <c r="D967" s="3">
        <v>100.22</v>
      </c>
    </row>
    <row r="968" spans="1:4">
      <c r="A968" s="1" t="s">
        <v>3785</v>
      </c>
      <c r="B968" s="3">
        <v>100.55</v>
      </c>
      <c r="C968" s="3">
        <v>89.5</v>
      </c>
      <c r="D968" s="3">
        <v>112.35</v>
      </c>
    </row>
    <row r="969" spans="1:4">
      <c r="A969" s="1" t="s">
        <v>3786</v>
      </c>
      <c r="B969" s="3">
        <v>100.55</v>
      </c>
      <c r="C969" s="3">
        <v>89.5</v>
      </c>
      <c r="D969" s="3">
        <v>112.35</v>
      </c>
    </row>
    <row r="970" spans="1:4">
      <c r="A970" s="1" t="s">
        <v>3789</v>
      </c>
      <c r="B970" s="3">
        <v>100.55</v>
      </c>
      <c r="C970" s="3">
        <v>89.5</v>
      </c>
      <c r="D970" s="3">
        <v>112.35</v>
      </c>
    </row>
    <row r="971" spans="1:4">
      <c r="A971" s="1" t="s">
        <v>3790</v>
      </c>
      <c r="B971" s="3">
        <v>100.55</v>
      </c>
      <c r="C971" s="3">
        <v>89.5</v>
      </c>
      <c r="D971" s="3">
        <v>112.35</v>
      </c>
    </row>
    <row r="972" spans="1:4">
      <c r="A972" s="1" t="s">
        <v>3803</v>
      </c>
      <c r="B972" s="3">
        <v>542.6</v>
      </c>
      <c r="C972" s="3">
        <v>472.82</v>
      </c>
      <c r="D972" s="3">
        <v>114.76</v>
      </c>
    </row>
    <row r="973" spans="1:4">
      <c r="A973" s="1" t="s">
        <v>3804</v>
      </c>
      <c r="B973" s="3">
        <v>542.65</v>
      </c>
      <c r="C973" s="3">
        <v>549.58000000000004</v>
      </c>
      <c r="D973" s="3">
        <v>98.74</v>
      </c>
    </row>
    <row r="974" spans="1:4">
      <c r="A974" s="1" t="s">
        <v>3807</v>
      </c>
      <c r="B974" s="3">
        <v>531.29999999999995</v>
      </c>
      <c r="C974" s="3">
        <v>452.82</v>
      </c>
      <c r="D974" s="3">
        <v>117.33</v>
      </c>
    </row>
    <row r="975" spans="1:4">
      <c r="A975" s="1" t="s">
        <v>3808</v>
      </c>
      <c r="B975" s="3">
        <v>531.49</v>
      </c>
      <c r="C975" s="3">
        <v>529.58000000000004</v>
      </c>
      <c r="D975" s="3">
        <v>100.36</v>
      </c>
    </row>
    <row r="976" spans="1:4">
      <c r="A976" s="1" t="s">
        <v>3899</v>
      </c>
      <c r="B976" s="3">
        <v>8570.89</v>
      </c>
      <c r="C976" s="3">
        <v>8451.42</v>
      </c>
      <c r="D976" s="3">
        <v>101.41</v>
      </c>
    </row>
    <row r="977" spans="1:4">
      <c r="A977" s="1" t="s">
        <v>3900</v>
      </c>
      <c r="B977" s="3">
        <v>8570.9</v>
      </c>
      <c r="C977" s="3">
        <v>8531.73</v>
      </c>
      <c r="D977" s="3">
        <v>100.46</v>
      </c>
    </row>
    <row r="978" spans="1:4">
      <c r="A978" s="1" t="s">
        <v>3891</v>
      </c>
      <c r="B978" s="3">
        <v>8607.56</v>
      </c>
      <c r="C978" s="3">
        <v>8319.5300000000007</v>
      </c>
      <c r="D978" s="3">
        <v>103.46</v>
      </c>
    </row>
    <row r="979" spans="1:4">
      <c r="A979" s="1" t="s">
        <v>3892</v>
      </c>
      <c r="B979" s="3">
        <v>8607.56</v>
      </c>
      <c r="C979" s="3">
        <v>8399.84</v>
      </c>
      <c r="D979" s="3">
        <v>102.47</v>
      </c>
    </row>
    <row r="980" spans="1:4">
      <c r="A980" s="1" t="s">
        <v>3758</v>
      </c>
      <c r="B980" s="3">
        <v>105.79</v>
      </c>
      <c r="C980" s="3">
        <v>95.04</v>
      </c>
      <c r="D980" s="3">
        <v>111.32</v>
      </c>
    </row>
    <row r="981" spans="1:4">
      <c r="A981" s="1" t="s">
        <v>3760</v>
      </c>
      <c r="B981" s="3">
        <v>105.98</v>
      </c>
      <c r="C981" s="3">
        <v>94.58</v>
      </c>
      <c r="D981" s="3">
        <v>112.06</v>
      </c>
    </row>
    <row r="982" spans="1:4">
      <c r="A982" s="1" t="s">
        <v>3763</v>
      </c>
      <c r="B982" s="3">
        <v>105.79</v>
      </c>
      <c r="C982" s="3">
        <v>95.04</v>
      </c>
      <c r="D982" s="3">
        <v>111.32</v>
      </c>
    </row>
    <row r="983" spans="1:4">
      <c r="A983" s="1" t="s">
        <v>3765</v>
      </c>
      <c r="B983" s="3">
        <v>105.98</v>
      </c>
      <c r="C983" s="3">
        <v>94.58</v>
      </c>
      <c r="D983" s="3">
        <v>112.06</v>
      </c>
    </row>
    <row r="984" spans="1:4">
      <c r="A984" s="1" t="s">
        <v>3777</v>
      </c>
      <c r="B984" s="3">
        <v>10331.219999999999</v>
      </c>
      <c r="C984" s="3">
        <v>9627.41</v>
      </c>
      <c r="D984" s="3">
        <v>107.31</v>
      </c>
    </row>
    <row r="985" spans="1:4">
      <c r="A985" s="1" t="s">
        <v>3775</v>
      </c>
      <c r="B985" s="3">
        <v>10331.209999999999</v>
      </c>
      <c r="C985" s="3">
        <v>9555.58</v>
      </c>
      <c r="D985" s="3">
        <v>108.12</v>
      </c>
    </row>
    <row r="986" spans="1:4">
      <c r="A986" s="1" t="s">
        <v>8781</v>
      </c>
      <c r="B986" s="3">
        <v>189.58</v>
      </c>
      <c r="C986" s="3">
        <v>204.22</v>
      </c>
      <c r="D986" s="3">
        <v>92.83</v>
      </c>
    </row>
    <row r="987" spans="1:4">
      <c r="A987" s="1" t="s">
        <v>3781</v>
      </c>
      <c r="B987" s="3">
        <v>10463.73</v>
      </c>
      <c r="C987" s="3">
        <v>10017.08</v>
      </c>
      <c r="D987" s="3">
        <v>104.46</v>
      </c>
    </row>
    <row r="988" spans="1:4">
      <c r="A988" s="1" t="s">
        <v>3779</v>
      </c>
      <c r="B988" s="3">
        <v>10463.74</v>
      </c>
      <c r="C988" s="3">
        <v>9917.17</v>
      </c>
      <c r="D988" s="3">
        <v>105.51</v>
      </c>
    </row>
    <row r="989" spans="1:4">
      <c r="A989" s="1" t="s">
        <v>8782</v>
      </c>
      <c r="B989" s="3">
        <v>189.58</v>
      </c>
      <c r="C989" s="3">
        <v>204.22</v>
      </c>
      <c r="D989" s="3">
        <v>92.83</v>
      </c>
    </row>
    <row r="990" spans="1:4">
      <c r="A990" s="1" t="s">
        <v>3799</v>
      </c>
      <c r="B990" s="3">
        <v>105.79</v>
      </c>
      <c r="C990" s="3">
        <v>95.04</v>
      </c>
      <c r="D990" s="3">
        <v>111.32</v>
      </c>
    </row>
    <row r="991" spans="1:4">
      <c r="A991" s="1" t="s">
        <v>3797</v>
      </c>
      <c r="B991" s="3">
        <v>105.98</v>
      </c>
      <c r="C991" s="3">
        <v>94.58</v>
      </c>
      <c r="D991" s="3">
        <v>112.06</v>
      </c>
    </row>
    <row r="992" spans="1:4">
      <c r="A992" s="1" t="s">
        <v>3792</v>
      </c>
      <c r="B992" s="3">
        <v>105.79</v>
      </c>
      <c r="C992" s="3">
        <v>95.04</v>
      </c>
      <c r="D992" s="3">
        <v>111.32</v>
      </c>
    </row>
    <row r="993" spans="1:4">
      <c r="A993" s="1" t="s">
        <v>3794</v>
      </c>
      <c r="B993" s="3">
        <v>105.98</v>
      </c>
      <c r="C993" s="3">
        <v>94.58</v>
      </c>
      <c r="D993" s="3">
        <v>112.06</v>
      </c>
    </row>
    <row r="994" spans="1:4">
      <c r="A994" s="1" t="s">
        <v>3901</v>
      </c>
      <c r="B994" s="3">
        <v>1312.9</v>
      </c>
      <c r="C994" s="3">
        <v>1577.6</v>
      </c>
      <c r="D994" s="3">
        <v>83.22</v>
      </c>
    </row>
    <row r="995" spans="1:4">
      <c r="A995" s="1" t="s">
        <v>3902</v>
      </c>
      <c r="B995" s="3">
        <v>1313.06</v>
      </c>
      <c r="C995" s="3">
        <v>1347.28</v>
      </c>
      <c r="D995" s="3">
        <v>97.46</v>
      </c>
    </row>
    <row r="996" spans="1:4">
      <c r="A996" s="1" t="s">
        <v>3893</v>
      </c>
      <c r="B996" s="3">
        <v>1674.53</v>
      </c>
      <c r="C996" s="3">
        <v>1559.49</v>
      </c>
      <c r="D996" s="3">
        <v>107.38</v>
      </c>
    </row>
    <row r="997" spans="1:4">
      <c r="A997" s="1" t="s">
        <v>3894</v>
      </c>
      <c r="B997" s="3">
        <v>1674.52</v>
      </c>
      <c r="C997" s="3">
        <v>1429.17</v>
      </c>
      <c r="D997" s="3">
        <v>117.17</v>
      </c>
    </row>
    <row r="998" spans="1:4">
      <c r="A998" s="1" t="s">
        <v>3759</v>
      </c>
      <c r="B998" s="3">
        <v>10446.9</v>
      </c>
      <c r="C998" s="3">
        <v>10826.26</v>
      </c>
      <c r="D998" s="3">
        <v>96.5</v>
      </c>
    </row>
    <row r="999" spans="1:4">
      <c r="A999" s="1" t="s">
        <v>3761</v>
      </c>
      <c r="B999" s="3">
        <v>10446.9</v>
      </c>
      <c r="C999" s="3">
        <v>10861.7</v>
      </c>
      <c r="D999" s="3">
        <v>96.18</v>
      </c>
    </row>
    <row r="1000" spans="1:4">
      <c r="A1000" s="1" t="s">
        <v>3757</v>
      </c>
      <c r="B1000" s="3">
        <v>146.36000000000001</v>
      </c>
      <c r="C1000" s="3">
        <v>146.36000000000001</v>
      </c>
      <c r="D1000" s="3">
        <v>100</v>
      </c>
    </row>
    <row r="1001" spans="1:4">
      <c r="A1001" s="1" t="s">
        <v>3764</v>
      </c>
      <c r="B1001" s="3">
        <v>10258.75</v>
      </c>
      <c r="C1001" s="3">
        <v>11126.67</v>
      </c>
      <c r="D1001" s="3">
        <v>92.2</v>
      </c>
    </row>
    <row r="1002" spans="1:4">
      <c r="A1002" s="1" t="s">
        <v>3766</v>
      </c>
      <c r="B1002" s="3">
        <v>10258.76</v>
      </c>
      <c r="C1002" s="3">
        <v>11051.87</v>
      </c>
      <c r="D1002" s="3">
        <v>92.82</v>
      </c>
    </row>
    <row r="1003" spans="1:4">
      <c r="A1003" s="1" t="s">
        <v>3762</v>
      </c>
      <c r="B1003" s="3">
        <v>146.36000000000001</v>
      </c>
      <c r="C1003" s="3">
        <v>146.36000000000001</v>
      </c>
      <c r="D1003" s="3">
        <v>100</v>
      </c>
    </row>
    <row r="1004" spans="1:4">
      <c r="A1004" s="1" t="s">
        <v>3778</v>
      </c>
      <c r="B1004" s="3">
        <v>1009.92</v>
      </c>
      <c r="C1004" s="3">
        <v>530.46</v>
      </c>
      <c r="D1004" s="3">
        <v>190.38</v>
      </c>
    </row>
    <row r="1005" spans="1:4">
      <c r="A1005" s="1" t="s">
        <v>3776</v>
      </c>
      <c r="B1005" s="3">
        <v>1009.92</v>
      </c>
      <c r="C1005" s="3">
        <v>530.46</v>
      </c>
      <c r="D1005" s="3">
        <v>190.38</v>
      </c>
    </row>
    <row r="1006" spans="1:4">
      <c r="A1006" s="1" t="s">
        <v>3782</v>
      </c>
      <c r="B1006" s="3">
        <v>1087.1400000000001</v>
      </c>
      <c r="C1006" s="3">
        <v>786.37</v>
      </c>
      <c r="D1006" s="3">
        <v>138.25</v>
      </c>
    </row>
    <row r="1007" spans="1:4">
      <c r="A1007" s="1" t="s">
        <v>3780</v>
      </c>
      <c r="B1007" s="3">
        <v>1087.97</v>
      </c>
      <c r="C1007" s="3">
        <v>786.37</v>
      </c>
      <c r="D1007" s="3">
        <v>138.35</v>
      </c>
    </row>
    <row r="1008" spans="1:4">
      <c r="A1008" s="1" t="s">
        <v>3800</v>
      </c>
      <c r="B1008" s="3">
        <v>10006.790000000001</v>
      </c>
      <c r="C1008" s="3">
        <v>10585.32</v>
      </c>
      <c r="D1008" s="3">
        <v>94.53</v>
      </c>
    </row>
    <row r="1009" spans="1:4">
      <c r="A1009" s="1" t="s">
        <v>3798</v>
      </c>
      <c r="B1009" s="3">
        <v>10006.790000000001</v>
      </c>
      <c r="C1009" s="3">
        <v>10620.75</v>
      </c>
      <c r="D1009" s="3">
        <v>94.22</v>
      </c>
    </row>
    <row r="1010" spans="1:4">
      <c r="A1010" s="1" t="s">
        <v>3796</v>
      </c>
      <c r="B1010" s="3">
        <v>146.36000000000001</v>
      </c>
      <c r="C1010" s="3">
        <v>146.36000000000001</v>
      </c>
      <c r="D1010" s="3">
        <v>100</v>
      </c>
    </row>
    <row r="1011" spans="1:4">
      <c r="A1011" s="1" t="s">
        <v>3793</v>
      </c>
      <c r="B1011" s="3">
        <v>10397.5</v>
      </c>
      <c r="C1011" s="3">
        <v>11121.95</v>
      </c>
      <c r="D1011" s="3">
        <v>93.49</v>
      </c>
    </row>
    <row r="1012" spans="1:4">
      <c r="A1012" s="1" t="s">
        <v>3795</v>
      </c>
      <c r="B1012" s="3">
        <v>10397.530000000001</v>
      </c>
      <c r="C1012" s="3">
        <v>11047.14</v>
      </c>
      <c r="D1012" s="3">
        <v>94.12</v>
      </c>
    </row>
    <row r="1013" spans="1:4">
      <c r="A1013" s="1" t="s">
        <v>3791</v>
      </c>
      <c r="B1013" s="3">
        <v>146.36000000000001</v>
      </c>
      <c r="C1013" s="3">
        <v>146.36000000000001</v>
      </c>
      <c r="D1013" s="3">
        <v>100</v>
      </c>
    </row>
    <row r="1014" spans="1:4">
      <c r="A1014" s="1" t="s">
        <v>8777</v>
      </c>
      <c r="B1014" s="3">
        <v>8789.83</v>
      </c>
      <c r="C1014" s="3">
        <v>1064.96</v>
      </c>
      <c r="D1014" s="3">
        <v>825.37</v>
      </c>
    </row>
    <row r="1015" spans="1:4">
      <c r="A1015" s="1" t="s">
        <v>8778</v>
      </c>
      <c r="B1015" s="3">
        <v>8789.83</v>
      </c>
      <c r="C1015" s="3">
        <v>1064.96</v>
      </c>
      <c r="D1015" s="3">
        <v>825.37</v>
      </c>
    </row>
    <row r="1016" spans="1:4">
      <c r="A1016" s="1" t="s">
        <v>8779</v>
      </c>
      <c r="B1016" s="3">
        <v>7309.59</v>
      </c>
      <c r="C1016" s="3">
        <v>1064.96</v>
      </c>
      <c r="D1016" s="3">
        <v>686.37</v>
      </c>
    </row>
    <row r="1017" spans="1:4">
      <c r="A1017" s="1" t="s">
        <v>8780</v>
      </c>
      <c r="B1017" s="3">
        <v>7309.59</v>
      </c>
      <c r="C1017" s="3">
        <v>1064.96</v>
      </c>
      <c r="D1017" s="3">
        <v>686.37</v>
      </c>
    </row>
    <row r="1018" spans="1:4">
      <c r="A1018" s="1" t="s">
        <v>8775</v>
      </c>
      <c r="B1018" s="3">
        <v>8681.7800000000007</v>
      </c>
      <c r="C1018" s="3">
        <v>750</v>
      </c>
      <c r="D1018" s="3">
        <v>1157.57</v>
      </c>
    </row>
    <row r="1019" spans="1:4">
      <c r="A1019" s="1" t="s">
        <v>8776</v>
      </c>
      <c r="B1019" s="3">
        <v>8681.7800000000007</v>
      </c>
      <c r="C1019" s="3">
        <v>750</v>
      </c>
      <c r="D1019" s="3">
        <v>1157.57</v>
      </c>
    </row>
    <row r="1020" spans="1:4">
      <c r="A1020" s="1" t="s">
        <v>8773</v>
      </c>
      <c r="B1020" s="3">
        <v>6147.78</v>
      </c>
      <c r="C1020" s="3">
        <v>553.15</v>
      </c>
      <c r="D1020" s="3">
        <v>1111.4100000000001</v>
      </c>
    </row>
    <row r="1021" spans="1:4">
      <c r="A1021" s="1" t="s">
        <v>8774</v>
      </c>
      <c r="B1021" s="3">
        <v>6147.78</v>
      </c>
      <c r="C1021" s="3">
        <v>553.15</v>
      </c>
      <c r="D1021" s="3">
        <v>1111.4100000000001</v>
      </c>
    </row>
    <row r="1022" spans="1:4">
      <c r="A1022" s="1" t="s">
        <v>8765</v>
      </c>
      <c r="B1022" s="3">
        <v>6843.77</v>
      </c>
      <c r="C1022" s="3">
        <v>716.28</v>
      </c>
      <c r="D1022" s="3">
        <v>955.46</v>
      </c>
    </row>
    <row r="1023" spans="1:4">
      <c r="A1023" s="1" t="s">
        <v>8766</v>
      </c>
      <c r="B1023" s="3">
        <v>6843.76</v>
      </c>
      <c r="C1023" s="3">
        <v>835.96</v>
      </c>
      <c r="D1023" s="3">
        <v>818.67</v>
      </c>
    </row>
    <row r="1024" spans="1:4">
      <c r="A1024" s="1" t="s">
        <v>8769</v>
      </c>
      <c r="B1024" s="3">
        <v>5538.45</v>
      </c>
      <c r="C1024" s="3">
        <v>734.39</v>
      </c>
      <c r="D1024" s="3">
        <v>754.16</v>
      </c>
    </row>
    <row r="1025" spans="1:4">
      <c r="A1025" s="1" t="s">
        <v>8770</v>
      </c>
      <c r="B1025" s="3">
        <v>5538.42</v>
      </c>
      <c r="C1025" s="3">
        <v>854.07</v>
      </c>
      <c r="D1025" s="3">
        <v>648.47</v>
      </c>
    </row>
    <row r="1026" spans="1:4">
      <c r="A1026" s="1" t="s">
        <v>8767</v>
      </c>
      <c r="B1026" s="3">
        <v>6795.96</v>
      </c>
      <c r="C1026" s="3">
        <v>837.54</v>
      </c>
      <c r="D1026" s="3">
        <v>811.42</v>
      </c>
    </row>
    <row r="1027" spans="1:4">
      <c r="A1027" s="1" t="s">
        <v>8768</v>
      </c>
      <c r="B1027" s="3">
        <v>6795.94</v>
      </c>
      <c r="C1027" s="3">
        <v>957.22</v>
      </c>
      <c r="D1027" s="3">
        <v>709.97</v>
      </c>
    </row>
    <row r="1028" spans="1:4">
      <c r="A1028" s="1" t="s">
        <v>8771</v>
      </c>
      <c r="B1028" s="3">
        <v>5233.1899999999996</v>
      </c>
      <c r="C1028" s="3">
        <v>619.42999999999995</v>
      </c>
      <c r="D1028" s="3">
        <v>844.84</v>
      </c>
    </row>
    <row r="1029" spans="1:4">
      <c r="A1029" s="1" t="s">
        <v>8772</v>
      </c>
      <c r="B1029" s="3">
        <v>5233.21</v>
      </c>
      <c r="C1029" s="3">
        <v>739.11</v>
      </c>
      <c r="D1029" s="3">
        <v>708.04</v>
      </c>
    </row>
    <row r="1030" spans="1:4">
      <c r="A1030" s="1" t="s">
        <v>8791</v>
      </c>
      <c r="B1030" s="3">
        <v>579.64</v>
      </c>
      <c r="C1030" s="3">
        <v>647.41</v>
      </c>
      <c r="D1030" s="3">
        <v>89.53</v>
      </c>
    </row>
    <row r="1031" spans="1:4">
      <c r="A1031" s="1" t="s">
        <v>8792</v>
      </c>
      <c r="B1031" s="3">
        <v>579.64</v>
      </c>
      <c r="C1031" s="3">
        <v>596.24</v>
      </c>
      <c r="D1031" s="3">
        <v>97.22</v>
      </c>
    </row>
    <row r="1032" spans="1:4">
      <c r="A1032" s="1" t="s">
        <v>11341</v>
      </c>
      <c r="B1032" s="3">
        <v>13768.91</v>
      </c>
      <c r="C1032" s="3">
        <v>11116.57</v>
      </c>
      <c r="D1032" s="3">
        <v>123.86</v>
      </c>
    </row>
    <row r="1033" spans="1:4">
      <c r="A1033" s="1" t="s">
        <v>11342</v>
      </c>
      <c r="B1033" s="3">
        <v>13792.6</v>
      </c>
      <c r="C1033" s="3">
        <v>11368.53</v>
      </c>
      <c r="D1033" s="3">
        <v>121.32</v>
      </c>
    </row>
    <row r="1034" spans="1:4">
      <c r="A1034" s="1" t="s">
        <v>11343</v>
      </c>
      <c r="B1034" s="3">
        <v>12286.14</v>
      </c>
      <c r="C1034" s="3">
        <v>9723.4500000000007</v>
      </c>
      <c r="D1034" s="3">
        <v>126.36</v>
      </c>
    </row>
    <row r="1035" spans="1:4">
      <c r="A1035" s="1" t="s">
        <v>11344</v>
      </c>
      <c r="B1035" s="3">
        <v>12262.44</v>
      </c>
      <c r="C1035" s="3">
        <v>9471.49</v>
      </c>
      <c r="D1035" s="3">
        <v>129.47</v>
      </c>
    </row>
    <row r="1036" spans="1:4">
      <c r="A1036" s="1" t="s">
        <v>8785</v>
      </c>
      <c r="B1036" s="3">
        <v>50</v>
      </c>
      <c r="C1036" s="3">
        <v>50</v>
      </c>
      <c r="D1036" s="3">
        <v>100</v>
      </c>
    </row>
    <row r="1037" spans="1:4">
      <c r="A1037" s="1" t="s">
        <v>8786</v>
      </c>
      <c r="B1037" s="3">
        <v>50</v>
      </c>
      <c r="C1037" s="3">
        <v>50</v>
      </c>
      <c r="D1037" s="3">
        <v>100</v>
      </c>
    </row>
    <row r="1038" spans="1:4">
      <c r="A1038" s="1" t="s">
        <v>8789</v>
      </c>
      <c r="B1038" s="3">
        <v>718.38</v>
      </c>
      <c r="C1038" s="3">
        <v>657.67</v>
      </c>
      <c r="D1038" s="3">
        <v>109.23</v>
      </c>
    </row>
    <row r="1039" spans="1:4">
      <c r="A1039" s="1" t="s">
        <v>8790</v>
      </c>
      <c r="B1039" s="3">
        <v>857.96</v>
      </c>
      <c r="C1039" s="3">
        <v>657.67</v>
      </c>
      <c r="D1039" s="3">
        <v>130.44999999999999</v>
      </c>
    </row>
    <row r="1040" spans="1:4">
      <c r="A1040" s="1" t="s">
        <v>8783</v>
      </c>
      <c r="B1040" s="3">
        <v>50</v>
      </c>
      <c r="C1040" s="3">
        <v>50</v>
      </c>
      <c r="D1040" s="3">
        <v>100</v>
      </c>
    </row>
    <row r="1041" spans="1:4">
      <c r="A1041" s="1" t="s">
        <v>8784</v>
      </c>
      <c r="B1041" s="3">
        <v>50</v>
      </c>
      <c r="C1041" s="3">
        <v>50</v>
      </c>
      <c r="D1041" s="3">
        <v>100</v>
      </c>
    </row>
    <row r="1042" spans="1:4">
      <c r="A1042" s="1" t="s">
        <v>8793</v>
      </c>
      <c r="B1042" s="3">
        <v>722.48</v>
      </c>
      <c r="C1042" s="3">
        <v>657.67</v>
      </c>
      <c r="D1042" s="3">
        <v>109.85</v>
      </c>
    </row>
    <row r="1043" spans="1:4">
      <c r="A1043" s="1" t="s">
        <v>8794</v>
      </c>
      <c r="B1043" s="3">
        <v>857.96</v>
      </c>
      <c r="C1043" s="3">
        <v>657.67</v>
      </c>
      <c r="D1043" s="3">
        <v>130.44999999999999</v>
      </c>
    </row>
    <row r="1044" spans="1:4">
      <c r="A1044" s="1" t="s">
        <v>11345</v>
      </c>
      <c r="B1044" s="3">
        <v>13757.77</v>
      </c>
      <c r="C1044" s="3">
        <v>10586.57</v>
      </c>
      <c r="D1044" s="3">
        <v>129.94999999999999</v>
      </c>
    </row>
    <row r="1045" spans="1:4">
      <c r="A1045" s="1" t="s">
        <v>11346</v>
      </c>
      <c r="B1045" s="3">
        <v>13781.47</v>
      </c>
      <c r="C1045" s="3">
        <v>10838.53</v>
      </c>
      <c r="D1045" s="3">
        <v>127.15</v>
      </c>
    </row>
    <row r="1046" spans="1:4">
      <c r="A1046" s="1" t="s">
        <v>11347</v>
      </c>
      <c r="B1046" s="3">
        <v>12544.83</v>
      </c>
      <c r="C1046" s="3">
        <v>9193.4500000000007</v>
      </c>
      <c r="D1046" s="3">
        <v>136.44999999999999</v>
      </c>
    </row>
    <row r="1047" spans="1:4">
      <c r="A1047" s="1" t="s">
        <v>11348</v>
      </c>
      <c r="B1047" s="3">
        <v>12521.14</v>
      </c>
      <c r="C1047" s="3">
        <v>8941.49</v>
      </c>
      <c r="D1047" s="3">
        <v>140.03</v>
      </c>
    </row>
    <row r="1048" spans="1:4">
      <c r="A1048" s="1" t="s">
        <v>3877</v>
      </c>
      <c r="B1048" s="3">
        <v>967.37</v>
      </c>
      <c r="C1048" s="3">
        <v>2479.7199999999998</v>
      </c>
      <c r="D1048" s="3">
        <v>39.01</v>
      </c>
    </row>
    <row r="1049" spans="1:4">
      <c r="A1049" s="1" t="s">
        <v>4254</v>
      </c>
      <c r="B1049" s="3">
        <v>493.58</v>
      </c>
      <c r="C1049" s="3">
        <v>17793.71</v>
      </c>
      <c r="D1049" s="3">
        <v>2.77</v>
      </c>
    </row>
    <row r="1050" spans="1:4">
      <c r="A1050" s="1" t="s">
        <v>4231</v>
      </c>
      <c r="B1050" s="3">
        <v>5469.45</v>
      </c>
      <c r="C1050" s="3">
        <v>10579.78</v>
      </c>
      <c r="D1050" s="3">
        <v>51.7</v>
      </c>
    </row>
    <row r="1051" spans="1:4">
      <c r="A1051" s="1" t="s">
        <v>4252</v>
      </c>
      <c r="B1051" s="3">
        <v>0</v>
      </c>
      <c r="C1051" s="3">
        <v>1843.94</v>
      </c>
      <c r="D1051" s="3">
        <v>0</v>
      </c>
    </row>
    <row r="1052" spans="1:4">
      <c r="A1052" s="1" t="s">
        <v>4248</v>
      </c>
      <c r="B1052" s="3">
        <v>0</v>
      </c>
      <c r="C1052" s="3">
        <v>14139.09</v>
      </c>
      <c r="D1052" s="3">
        <v>0</v>
      </c>
    </row>
    <row r="1053" spans="1:4">
      <c r="A1053" s="1" t="s">
        <v>4263</v>
      </c>
      <c r="B1053" s="3">
        <v>1021.12</v>
      </c>
      <c r="C1053" s="3">
        <v>1001.86</v>
      </c>
      <c r="D1053" s="3">
        <v>101.92</v>
      </c>
    </row>
    <row r="1054" spans="1:4">
      <c r="A1054" s="1" t="s">
        <v>4759</v>
      </c>
      <c r="B1054" s="3">
        <v>150.47</v>
      </c>
      <c r="C1054" s="3">
        <v>166.53</v>
      </c>
      <c r="D1054" s="3">
        <v>90.36</v>
      </c>
    </row>
    <row r="1055" spans="1:4">
      <c r="A1055" s="1" t="s">
        <v>4758</v>
      </c>
      <c r="B1055" s="3">
        <v>247.52</v>
      </c>
      <c r="C1055" s="3">
        <v>221.95</v>
      </c>
      <c r="D1055" s="3">
        <v>111.52</v>
      </c>
    </row>
    <row r="1056" spans="1:4">
      <c r="A1056" s="1" t="s">
        <v>4675</v>
      </c>
      <c r="B1056" s="3">
        <v>355.02</v>
      </c>
      <c r="C1056" s="3">
        <v>291.54000000000002</v>
      </c>
      <c r="D1056" s="3">
        <v>121.77</v>
      </c>
    </row>
    <row r="1057" spans="1:4">
      <c r="A1057" s="1" t="s">
        <v>4764</v>
      </c>
      <c r="B1057" s="3">
        <v>417.51</v>
      </c>
      <c r="C1057" s="3">
        <v>329.88</v>
      </c>
      <c r="D1057" s="3">
        <v>126.57</v>
      </c>
    </row>
    <row r="1058" spans="1:4">
      <c r="A1058" s="1" t="s">
        <v>4580</v>
      </c>
      <c r="B1058" s="3">
        <v>783.65</v>
      </c>
      <c r="C1058" s="3">
        <v>796.54</v>
      </c>
      <c r="D1058" s="3">
        <v>98.38</v>
      </c>
    </row>
    <row r="1059" spans="1:4">
      <c r="A1059" s="1" t="s">
        <v>4581</v>
      </c>
      <c r="B1059" s="3">
        <v>783.64</v>
      </c>
      <c r="C1059" s="3">
        <v>796.53</v>
      </c>
      <c r="D1059" s="3">
        <v>98.38</v>
      </c>
    </row>
    <row r="1060" spans="1:4">
      <c r="A1060" s="1" t="s">
        <v>4583</v>
      </c>
      <c r="B1060" s="3">
        <v>4880.76</v>
      </c>
      <c r="C1060" s="3">
        <v>4796.49</v>
      </c>
      <c r="D1060" s="3">
        <v>101.76</v>
      </c>
    </row>
    <row r="1061" spans="1:4">
      <c r="A1061" s="1" t="s">
        <v>4582</v>
      </c>
      <c r="B1061" s="3">
        <v>4880.76</v>
      </c>
      <c r="C1061" s="3">
        <v>4796.5</v>
      </c>
      <c r="D1061" s="3">
        <v>101.76</v>
      </c>
    </row>
    <row r="1062" spans="1:4">
      <c r="A1062" s="1" t="s">
        <v>4607</v>
      </c>
      <c r="B1062" s="3">
        <v>871.08</v>
      </c>
      <c r="C1062" s="3">
        <v>737.47</v>
      </c>
      <c r="D1062" s="3">
        <v>118.12</v>
      </c>
    </row>
    <row r="1063" spans="1:4">
      <c r="A1063" s="1" t="s">
        <v>4608</v>
      </c>
      <c r="B1063" s="3">
        <v>871.08</v>
      </c>
      <c r="C1063" s="3">
        <v>737.48</v>
      </c>
      <c r="D1063" s="3">
        <v>118.12</v>
      </c>
    </row>
    <row r="1064" spans="1:4">
      <c r="A1064" s="1" t="s">
        <v>4610</v>
      </c>
      <c r="B1064" s="3">
        <v>5058.8100000000004</v>
      </c>
      <c r="C1064" s="3">
        <v>4698.0600000000004</v>
      </c>
      <c r="D1064" s="3">
        <v>107.68</v>
      </c>
    </row>
    <row r="1065" spans="1:4">
      <c r="A1065" s="1" t="s">
        <v>4609</v>
      </c>
      <c r="B1065" s="3">
        <v>5058.83</v>
      </c>
      <c r="C1065" s="3">
        <v>4698.07</v>
      </c>
      <c r="D1065" s="3">
        <v>107.68</v>
      </c>
    </row>
    <row r="1066" spans="1:4">
      <c r="A1066" s="1" t="s">
        <v>4762</v>
      </c>
      <c r="B1066" s="3">
        <v>543.48</v>
      </c>
      <c r="C1066" s="3">
        <v>629.88</v>
      </c>
      <c r="D1066" s="3">
        <v>86.28</v>
      </c>
    </row>
    <row r="1067" spans="1:4">
      <c r="A1067" s="1" t="s">
        <v>4761</v>
      </c>
      <c r="B1067" s="3">
        <v>0</v>
      </c>
      <c r="C1067" s="3">
        <v>895.63</v>
      </c>
      <c r="D1067" s="3">
        <v>0</v>
      </c>
    </row>
    <row r="1068" spans="1:4">
      <c r="A1068" s="1" t="s">
        <v>4779</v>
      </c>
      <c r="B1068" s="3">
        <v>0</v>
      </c>
      <c r="C1068" s="3">
        <v>15722.9</v>
      </c>
      <c r="D1068" s="3">
        <v>0</v>
      </c>
    </row>
    <row r="1069" spans="1:4">
      <c r="A1069" s="1" t="s">
        <v>4691</v>
      </c>
      <c r="B1069" s="3">
        <v>72.41</v>
      </c>
      <c r="C1069" s="3">
        <v>72.41</v>
      </c>
      <c r="D1069" s="3">
        <v>100</v>
      </c>
    </row>
    <row r="1070" spans="1:4">
      <c r="A1070" s="1" t="s">
        <v>4690</v>
      </c>
      <c r="B1070" s="3">
        <v>72.41</v>
      </c>
      <c r="C1070" s="3">
        <v>72.41</v>
      </c>
      <c r="D1070" s="3">
        <v>100</v>
      </c>
    </row>
    <row r="1071" spans="1:4">
      <c r="A1071" s="1" t="s">
        <v>4878</v>
      </c>
      <c r="B1071" s="3">
        <v>602.1</v>
      </c>
      <c r="C1071" s="3">
        <v>2344.91</v>
      </c>
      <c r="D1071" s="3">
        <v>25.68</v>
      </c>
    </row>
    <row r="1072" spans="1:4">
      <c r="A1072" s="1" t="s">
        <v>4889</v>
      </c>
      <c r="B1072" s="3">
        <v>802.02</v>
      </c>
      <c r="C1072" s="3">
        <v>2843.49</v>
      </c>
      <c r="D1072" s="3">
        <v>28.21</v>
      </c>
    </row>
    <row r="1073" spans="1:4">
      <c r="A1073" s="1" t="s">
        <v>4882</v>
      </c>
      <c r="B1073" s="3">
        <v>262.35000000000002</v>
      </c>
      <c r="C1073" s="3">
        <v>297.5</v>
      </c>
      <c r="D1073" s="3">
        <v>88.19</v>
      </c>
    </row>
    <row r="1074" spans="1:4">
      <c r="A1074" s="1" t="s">
        <v>4763</v>
      </c>
      <c r="B1074" s="3">
        <v>764.44</v>
      </c>
      <c r="C1074" s="3">
        <v>2480.1999999999998</v>
      </c>
      <c r="D1074" s="3">
        <v>30.82</v>
      </c>
    </row>
    <row r="1075" spans="1:4">
      <c r="A1075" s="1" t="s">
        <v>4414</v>
      </c>
      <c r="B1075" s="3">
        <v>155.82</v>
      </c>
      <c r="C1075" s="3">
        <v>144.01</v>
      </c>
      <c r="D1075" s="3">
        <v>108.2</v>
      </c>
    </row>
    <row r="1076" spans="1:4">
      <c r="A1076" s="1" t="s">
        <v>4415</v>
      </c>
      <c r="B1076" s="3">
        <v>155.82</v>
      </c>
      <c r="C1076" s="3">
        <v>144.01</v>
      </c>
      <c r="D1076" s="3">
        <v>108.2</v>
      </c>
    </row>
    <row r="1077" spans="1:4">
      <c r="A1077" s="1" t="s">
        <v>4412</v>
      </c>
      <c r="B1077" s="3">
        <v>155.82</v>
      </c>
      <c r="C1077" s="3">
        <v>144.01</v>
      </c>
      <c r="D1077" s="3">
        <v>108.2</v>
      </c>
    </row>
    <row r="1078" spans="1:4">
      <c r="A1078" s="1" t="s">
        <v>4413</v>
      </c>
      <c r="B1078" s="3">
        <v>155.82</v>
      </c>
      <c r="C1078" s="3">
        <v>144.01</v>
      </c>
      <c r="D1078" s="3">
        <v>108.2</v>
      </c>
    </row>
    <row r="1079" spans="1:4">
      <c r="A1079" s="1" t="s">
        <v>4769</v>
      </c>
      <c r="B1079" s="3">
        <v>1149.49</v>
      </c>
      <c r="C1079" s="3">
        <v>1132.52</v>
      </c>
      <c r="D1079" s="3">
        <v>101.5</v>
      </c>
    </row>
    <row r="1080" spans="1:4">
      <c r="A1080" s="1" t="s">
        <v>4770</v>
      </c>
      <c r="B1080" s="3">
        <v>1193.94</v>
      </c>
      <c r="C1080" s="3">
        <v>1149.3</v>
      </c>
      <c r="D1080" s="3">
        <v>103.88</v>
      </c>
    </row>
    <row r="1081" spans="1:4">
      <c r="A1081" s="1" t="s">
        <v>3418</v>
      </c>
      <c r="B1081" s="3">
        <v>5386.69</v>
      </c>
      <c r="C1081" s="3">
        <v>5258.54</v>
      </c>
      <c r="D1081" s="3">
        <v>102.44</v>
      </c>
    </row>
    <row r="1082" spans="1:4">
      <c r="A1082" s="1" t="s">
        <v>3419</v>
      </c>
      <c r="B1082" s="3">
        <v>5386.72</v>
      </c>
      <c r="C1082" s="3">
        <v>5366.82</v>
      </c>
      <c r="D1082" s="3">
        <v>100.37</v>
      </c>
    </row>
    <row r="1083" spans="1:4">
      <c r="A1083" s="1" t="s">
        <v>3424</v>
      </c>
      <c r="B1083" s="3">
        <v>10751.73</v>
      </c>
      <c r="C1083" s="3">
        <v>9504.3799999999992</v>
      </c>
      <c r="D1083" s="3">
        <v>113.12</v>
      </c>
    </row>
    <row r="1084" spans="1:4">
      <c r="A1084" s="1" t="s">
        <v>3425</v>
      </c>
      <c r="B1084" s="3">
        <v>10751.72</v>
      </c>
      <c r="C1084" s="3">
        <v>9447.2800000000007</v>
      </c>
      <c r="D1084" s="3">
        <v>113.81</v>
      </c>
    </row>
    <row r="1085" spans="1:4">
      <c r="A1085" s="1" t="s">
        <v>3430</v>
      </c>
      <c r="B1085" s="3">
        <v>10800.01</v>
      </c>
      <c r="C1085" s="3">
        <v>11072.43</v>
      </c>
      <c r="D1085" s="3">
        <v>97.54</v>
      </c>
    </row>
    <row r="1086" spans="1:4">
      <c r="A1086" s="1" t="s">
        <v>3431</v>
      </c>
      <c r="B1086" s="3">
        <v>10800.01</v>
      </c>
      <c r="C1086" s="3">
        <v>11129.53</v>
      </c>
      <c r="D1086" s="3">
        <v>97.04</v>
      </c>
    </row>
    <row r="1087" spans="1:4">
      <c r="A1087" s="1" t="s">
        <v>3436</v>
      </c>
      <c r="B1087" s="3">
        <v>10631.02</v>
      </c>
      <c r="C1087" s="3">
        <v>9775.2099999999991</v>
      </c>
      <c r="D1087" s="3">
        <v>108.75</v>
      </c>
    </row>
    <row r="1088" spans="1:4">
      <c r="A1088" s="1" t="s">
        <v>3437</v>
      </c>
      <c r="B1088" s="3">
        <v>10631.02</v>
      </c>
      <c r="C1088" s="3">
        <v>9718.11</v>
      </c>
      <c r="D1088" s="3">
        <v>109.39</v>
      </c>
    </row>
    <row r="1089" spans="1:4">
      <c r="A1089" s="1" t="s">
        <v>3442</v>
      </c>
      <c r="B1089" s="3">
        <v>10198.27</v>
      </c>
      <c r="C1089" s="3">
        <v>9436.7999999999993</v>
      </c>
      <c r="D1089" s="3">
        <v>108.07</v>
      </c>
    </row>
    <row r="1090" spans="1:4">
      <c r="A1090" s="1" t="s">
        <v>3443</v>
      </c>
      <c r="B1090" s="3">
        <v>10198.27</v>
      </c>
      <c r="C1090" s="3">
        <v>9493.9</v>
      </c>
      <c r="D1090" s="3">
        <v>107.42</v>
      </c>
    </row>
    <row r="1091" spans="1:4">
      <c r="A1091" s="1" t="s">
        <v>3484</v>
      </c>
      <c r="B1091" s="3">
        <v>12166.57</v>
      </c>
      <c r="C1091" s="3">
        <v>12533.53</v>
      </c>
      <c r="D1091" s="3">
        <v>97.07</v>
      </c>
    </row>
    <row r="1092" spans="1:4">
      <c r="A1092" s="1" t="s">
        <v>3454</v>
      </c>
      <c r="B1092" s="3">
        <v>7366.25</v>
      </c>
      <c r="C1092" s="3">
        <v>6972.84</v>
      </c>
      <c r="D1092" s="3">
        <v>105.64</v>
      </c>
    </row>
    <row r="1093" spans="1:4">
      <c r="A1093" s="1" t="s">
        <v>3455</v>
      </c>
      <c r="B1093" s="3">
        <v>7366.23</v>
      </c>
      <c r="C1093" s="3">
        <v>7029.94</v>
      </c>
      <c r="D1093" s="3">
        <v>104.78</v>
      </c>
    </row>
    <row r="1094" spans="1:4">
      <c r="A1094" s="1" t="s">
        <v>3460</v>
      </c>
      <c r="B1094" s="3">
        <v>9939.1</v>
      </c>
      <c r="C1094" s="3">
        <v>9563.75</v>
      </c>
      <c r="D1094" s="3">
        <v>103.92</v>
      </c>
    </row>
    <row r="1095" spans="1:4">
      <c r="A1095" s="1" t="s">
        <v>3461</v>
      </c>
      <c r="B1095" s="3">
        <v>9939.14</v>
      </c>
      <c r="C1095" s="3">
        <v>9660.2099999999991</v>
      </c>
      <c r="D1095" s="3">
        <v>102.89</v>
      </c>
    </row>
    <row r="1096" spans="1:4">
      <c r="A1096" s="1" t="s">
        <v>3496</v>
      </c>
      <c r="B1096" s="3">
        <v>9376.31</v>
      </c>
      <c r="C1096" s="3">
        <v>10747.79</v>
      </c>
      <c r="D1096" s="3">
        <v>87.24</v>
      </c>
    </row>
    <row r="1097" spans="1:4">
      <c r="A1097" s="1" t="s">
        <v>3490</v>
      </c>
      <c r="B1097" s="3">
        <v>11848.86</v>
      </c>
      <c r="C1097" s="3">
        <v>11839.11</v>
      </c>
      <c r="D1097" s="3">
        <v>100.08</v>
      </c>
    </row>
    <row r="1098" spans="1:4">
      <c r="A1098" s="1" t="s">
        <v>3502</v>
      </c>
      <c r="B1098" s="3">
        <v>10005.86</v>
      </c>
      <c r="C1098" s="3">
        <v>11442.21</v>
      </c>
      <c r="D1098" s="3">
        <v>87.45</v>
      </c>
    </row>
    <row r="1099" spans="1:4">
      <c r="A1099" s="1" t="s">
        <v>3448</v>
      </c>
      <c r="B1099" s="3">
        <v>7160.34</v>
      </c>
      <c r="C1099" s="3">
        <v>7238.79</v>
      </c>
      <c r="D1099" s="3">
        <v>98.92</v>
      </c>
    </row>
    <row r="1100" spans="1:4">
      <c r="A1100" s="1" t="s">
        <v>3449</v>
      </c>
      <c r="B1100" s="3">
        <v>7160.5</v>
      </c>
      <c r="C1100" s="3">
        <v>7335.25</v>
      </c>
      <c r="D1100" s="3">
        <v>97.62</v>
      </c>
    </row>
    <row r="1101" spans="1:4">
      <c r="A1101" s="1" t="s">
        <v>3485</v>
      </c>
      <c r="B1101" s="3">
        <v>12463.6</v>
      </c>
      <c r="C1101" s="3">
        <v>12736.29</v>
      </c>
      <c r="D1101" s="3">
        <v>97.86</v>
      </c>
    </row>
    <row r="1102" spans="1:4">
      <c r="A1102" s="1" t="s">
        <v>3472</v>
      </c>
      <c r="B1102" s="3">
        <v>8091.36</v>
      </c>
      <c r="C1102" s="3">
        <v>7462.21</v>
      </c>
      <c r="D1102" s="3">
        <v>108.43</v>
      </c>
    </row>
    <row r="1103" spans="1:4">
      <c r="A1103" s="1" t="s">
        <v>3473</v>
      </c>
      <c r="B1103" s="3">
        <v>8091.36</v>
      </c>
      <c r="C1103" s="3">
        <v>7519.31</v>
      </c>
      <c r="D1103" s="3">
        <v>107.61</v>
      </c>
    </row>
    <row r="1104" spans="1:4">
      <c r="A1104" s="1" t="s">
        <v>3478</v>
      </c>
      <c r="B1104" s="3">
        <v>9955.43</v>
      </c>
      <c r="C1104" s="3">
        <v>9153.1200000000008</v>
      </c>
      <c r="D1104" s="3">
        <v>108.77</v>
      </c>
    </row>
    <row r="1105" spans="1:4">
      <c r="A1105" s="1" t="s">
        <v>3479</v>
      </c>
      <c r="B1105" s="3">
        <v>9955.4500000000007</v>
      </c>
      <c r="C1105" s="3">
        <v>9249.58</v>
      </c>
      <c r="D1105" s="3">
        <v>107.63</v>
      </c>
    </row>
    <row r="1106" spans="1:4">
      <c r="A1106" s="1" t="s">
        <v>3497</v>
      </c>
      <c r="B1106" s="3">
        <v>9540.0400000000009</v>
      </c>
      <c r="C1106" s="3">
        <v>10950.55</v>
      </c>
      <c r="D1106" s="3">
        <v>87.12</v>
      </c>
    </row>
    <row r="1107" spans="1:4">
      <c r="A1107" s="1" t="s">
        <v>3491</v>
      </c>
      <c r="B1107" s="3">
        <v>12064.02</v>
      </c>
      <c r="C1107" s="3">
        <v>12041.87</v>
      </c>
      <c r="D1107" s="3">
        <v>100.18</v>
      </c>
    </row>
    <row r="1108" spans="1:4">
      <c r="A1108" s="1" t="s">
        <v>3503</v>
      </c>
      <c r="B1108" s="3">
        <v>10119.129999999999</v>
      </c>
      <c r="C1108" s="3">
        <v>11644.97</v>
      </c>
      <c r="D1108" s="3">
        <v>86.9</v>
      </c>
    </row>
    <row r="1109" spans="1:4">
      <c r="A1109" s="1" t="s">
        <v>3466</v>
      </c>
      <c r="B1109" s="3">
        <v>6552.31</v>
      </c>
      <c r="C1109" s="3">
        <v>5595.54</v>
      </c>
      <c r="D1109" s="3">
        <v>117.1</v>
      </c>
    </row>
    <row r="1110" spans="1:4">
      <c r="A1110" s="1" t="s">
        <v>3467</v>
      </c>
      <c r="B1110" s="3">
        <v>6552.55</v>
      </c>
      <c r="C1110" s="3">
        <v>5561.82</v>
      </c>
      <c r="D1110" s="3">
        <v>117.81</v>
      </c>
    </row>
    <row r="1111" spans="1:4">
      <c r="A1111" s="1" t="s">
        <v>4686</v>
      </c>
      <c r="B1111" s="3">
        <v>2213.48</v>
      </c>
      <c r="C1111" s="3">
        <v>2234.91</v>
      </c>
      <c r="D1111" s="3">
        <v>99.04</v>
      </c>
    </row>
    <row r="1112" spans="1:4">
      <c r="A1112" s="1" t="s">
        <v>7317</v>
      </c>
      <c r="B1112" s="3">
        <v>826.68</v>
      </c>
      <c r="C1112" s="3">
        <v>8457.89</v>
      </c>
      <c r="D1112" s="3">
        <v>9.77</v>
      </c>
    </row>
    <row r="1113" spans="1:4">
      <c r="A1113" s="1" t="s">
        <v>7318</v>
      </c>
      <c r="B1113" s="3">
        <v>1663.62</v>
      </c>
      <c r="C1113" s="3">
        <v>10336.82</v>
      </c>
      <c r="D1113" s="3">
        <v>16.09</v>
      </c>
    </row>
    <row r="1114" spans="1:4">
      <c r="A1114" s="1" t="s">
        <v>7319</v>
      </c>
      <c r="B1114" s="3">
        <v>1592.75</v>
      </c>
      <c r="C1114" s="3">
        <v>10165.379999999999</v>
      </c>
      <c r="D1114" s="3">
        <v>15.67</v>
      </c>
    </row>
    <row r="1115" spans="1:4">
      <c r="A1115" s="1" t="s">
        <v>4891</v>
      </c>
      <c r="B1115" s="3">
        <v>261.56</v>
      </c>
      <c r="C1115" s="3">
        <v>10605.83</v>
      </c>
      <c r="D1115" s="3">
        <v>2.4700000000000002</v>
      </c>
    </row>
    <row r="1116" spans="1:4">
      <c r="A1116" s="1" t="s">
        <v>11349</v>
      </c>
      <c r="B1116" s="3">
        <v>796.37</v>
      </c>
      <c r="C1116" s="3">
        <v>5022.62</v>
      </c>
      <c r="D1116" s="3">
        <v>15.86</v>
      </c>
    </row>
    <row r="1117" spans="1:4">
      <c r="A1117" s="1" t="s">
        <v>4892</v>
      </c>
      <c r="B1117" s="3">
        <v>808.77</v>
      </c>
      <c r="C1117" s="3">
        <v>10946.13</v>
      </c>
      <c r="D1117" s="3">
        <v>7.39</v>
      </c>
    </row>
    <row r="1118" spans="1:4">
      <c r="A1118" s="1" t="s">
        <v>4876</v>
      </c>
      <c r="B1118" s="3">
        <v>1900.21</v>
      </c>
      <c r="C1118" s="3">
        <v>2143.94</v>
      </c>
      <c r="D1118" s="3">
        <v>88.63</v>
      </c>
    </row>
    <row r="1119" spans="1:4">
      <c r="A1119" s="1" t="s">
        <v>4890</v>
      </c>
      <c r="B1119" s="3">
        <v>517.27</v>
      </c>
      <c r="C1119" s="3">
        <v>1596.43</v>
      </c>
      <c r="D1119" s="3">
        <v>32.4</v>
      </c>
    </row>
    <row r="1120" spans="1:4">
      <c r="A1120" s="1" t="s">
        <v>4881</v>
      </c>
      <c r="B1120" s="3">
        <v>262.35000000000002</v>
      </c>
      <c r="C1120" s="3">
        <v>297.5</v>
      </c>
      <c r="D1120" s="3">
        <v>88.19</v>
      </c>
    </row>
    <row r="1121" spans="1:4">
      <c r="A1121" s="1" t="s">
        <v>4704</v>
      </c>
      <c r="B1121" s="3">
        <v>821.83</v>
      </c>
      <c r="C1121" s="3">
        <v>864.67</v>
      </c>
      <c r="D1121" s="3">
        <v>95.05</v>
      </c>
    </row>
    <row r="1122" spans="1:4">
      <c r="A1122" s="1" t="s">
        <v>4706</v>
      </c>
      <c r="B1122" s="3">
        <v>967.3</v>
      </c>
      <c r="C1122" s="3">
        <v>1058.18</v>
      </c>
      <c r="D1122" s="3">
        <v>91.41</v>
      </c>
    </row>
    <row r="1123" spans="1:4">
      <c r="A1123" s="1" t="s">
        <v>4424</v>
      </c>
      <c r="B1123" s="3">
        <v>10897.58</v>
      </c>
      <c r="C1123" s="3">
        <v>12290.73</v>
      </c>
      <c r="D1123" s="3">
        <v>88.66</v>
      </c>
    </row>
    <row r="1124" spans="1:4">
      <c r="A1124" s="1" t="s">
        <v>4425</v>
      </c>
      <c r="B1124" s="3">
        <v>10897.58</v>
      </c>
      <c r="C1124" s="3">
        <v>12448.21</v>
      </c>
      <c r="D1124" s="3">
        <v>87.54</v>
      </c>
    </row>
    <row r="1125" spans="1:4">
      <c r="A1125" s="1" t="s">
        <v>4416</v>
      </c>
      <c r="B1125" s="3">
        <v>10948.8</v>
      </c>
      <c r="C1125" s="3">
        <v>12013.42</v>
      </c>
      <c r="D1125" s="3">
        <v>91.14</v>
      </c>
    </row>
    <row r="1126" spans="1:4">
      <c r="A1126" s="1" t="s">
        <v>4417</v>
      </c>
      <c r="B1126" s="3">
        <v>10948.82</v>
      </c>
      <c r="C1126" s="3">
        <v>12170.89</v>
      </c>
      <c r="D1126" s="3">
        <v>89.96</v>
      </c>
    </row>
    <row r="1127" spans="1:4">
      <c r="A1127" s="1" t="s">
        <v>4879</v>
      </c>
      <c r="B1127" s="3">
        <v>25</v>
      </c>
      <c r="C1127" s="3">
        <v>11386.87</v>
      </c>
      <c r="D1127" s="3">
        <v>0.22</v>
      </c>
    </row>
    <row r="1128" spans="1:4">
      <c r="A1128" s="1" t="s">
        <v>4877</v>
      </c>
      <c r="B1128" s="3">
        <v>71.069999999999993</v>
      </c>
      <c r="C1128" s="3">
        <v>11278.07</v>
      </c>
      <c r="D1128" s="3">
        <v>0.63</v>
      </c>
    </row>
    <row r="1129" spans="1:4">
      <c r="A1129" s="1" t="s">
        <v>4902</v>
      </c>
      <c r="B1129" s="3">
        <v>25</v>
      </c>
      <c r="C1129" s="3">
        <v>8129.13</v>
      </c>
      <c r="D1129" s="3">
        <v>0.31</v>
      </c>
    </row>
    <row r="1130" spans="1:4">
      <c r="A1130" s="1" t="s">
        <v>4904</v>
      </c>
      <c r="B1130" s="3">
        <v>75</v>
      </c>
      <c r="C1130" s="3">
        <v>8477.27</v>
      </c>
      <c r="D1130" s="3">
        <v>0.88</v>
      </c>
    </row>
    <row r="1131" spans="1:4">
      <c r="A1131" s="1" t="s">
        <v>4695</v>
      </c>
      <c r="B1131" s="3">
        <v>2335.14</v>
      </c>
      <c r="C1131" s="3">
        <v>2696.92</v>
      </c>
      <c r="D1131" s="3">
        <v>86.59</v>
      </c>
    </row>
    <row r="1132" spans="1:4">
      <c r="A1132" s="1" t="s">
        <v>4698</v>
      </c>
      <c r="B1132" s="3">
        <v>6199.77</v>
      </c>
      <c r="C1132" s="3">
        <v>6059.26</v>
      </c>
      <c r="D1132" s="3">
        <v>102.32</v>
      </c>
    </row>
    <row r="1133" spans="1:4">
      <c r="A1133" s="1" t="s">
        <v>4697</v>
      </c>
      <c r="B1133" s="3">
        <v>6413.53</v>
      </c>
      <c r="C1133" s="3">
        <v>6030.64</v>
      </c>
      <c r="D1133" s="3">
        <v>106.35</v>
      </c>
    </row>
    <row r="1134" spans="1:4">
      <c r="A1134" s="1" t="s">
        <v>4699</v>
      </c>
      <c r="B1134" s="3">
        <v>2263.17</v>
      </c>
      <c r="C1134" s="3">
        <v>2357.4299999999998</v>
      </c>
      <c r="D1134" s="3">
        <v>96</v>
      </c>
    </row>
    <row r="1135" spans="1:4">
      <c r="A1135" s="1" t="s">
        <v>4700</v>
      </c>
      <c r="B1135" s="3">
        <v>2435.5700000000002</v>
      </c>
      <c r="C1135" s="3">
        <v>2854.39</v>
      </c>
      <c r="D1135" s="3">
        <v>85.33</v>
      </c>
    </row>
    <row r="1136" spans="1:4">
      <c r="A1136" s="1" t="s">
        <v>4701</v>
      </c>
      <c r="B1136" s="3">
        <v>2339.56</v>
      </c>
      <c r="C1136" s="3">
        <v>2632.94</v>
      </c>
      <c r="D1136" s="3">
        <v>88.86</v>
      </c>
    </row>
    <row r="1137" spans="1:4">
      <c r="A1137" s="1" t="s">
        <v>9030</v>
      </c>
      <c r="B1137" s="3">
        <v>2312.75</v>
      </c>
      <c r="C1137" s="3">
        <v>2483.41</v>
      </c>
      <c r="D1137" s="3">
        <v>93.13</v>
      </c>
    </row>
    <row r="1138" spans="1:4">
      <c r="A1138" s="1" t="s">
        <v>8334</v>
      </c>
      <c r="B1138" s="3">
        <v>2566.98</v>
      </c>
      <c r="C1138" s="3">
        <v>3040.42</v>
      </c>
      <c r="D1138" s="3">
        <v>84.43</v>
      </c>
    </row>
    <row r="1139" spans="1:4">
      <c r="A1139" s="1" t="s">
        <v>8335</v>
      </c>
      <c r="B1139" s="3">
        <v>2668.11</v>
      </c>
      <c r="C1139" s="3">
        <v>3197.9</v>
      </c>
      <c r="D1139" s="3">
        <v>83.43</v>
      </c>
    </row>
    <row r="1140" spans="1:4">
      <c r="A1140" s="1" t="s">
        <v>4901</v>
      </c>
      <c r="B1140" s="3">
        <v>1516.49</v>
      </c>
      <c r="C1140" s="3">
        <v>1866.37</v>
      </c>
      <c r="D1140" s="3">
        <v>81.25</v>
      </c>
    </row>
    <row r="1141" spans="1:4">
      <c r="A1141" s="1" t="s">
        <v>4793</v>
      </c>
      <c r="B1141" s="3">
        <v>1063.93</v>
      </c>
      <c r="C1141" s="3">
        <v>1083.17</v>
      </c>
      <c r="D1141" s="3">
        <v>98.22</v>
      </c>
    </row>
    <row r="1142" spans="1:4">
      <c r="A1142" s="1" t="s">
        <v>4436</v>
      </c>
      <c r="B1142" s="3">
        <v>105.31</v>
      </c>
      <c r="C1142" s="3">
        <v>105.31</v>
      </c>
      <c r="D1142" s="3">
        <v>100</v>
      </c>
    </row>
    <row r="1143" spans="1:4">
      <c r="A1143" s="1" t="s">
        <v>4677</v>
      </c>
      <c r="B1143" s="3">
        <v>11746.82</v>
      </c>
      <c r="C1143" s="3">
        <v>12846.89</v>
      </c>
      <c r="D1143" s="3">
        <v>91.44</v>
      </c>
    </row>
    <row r="1144" spans="1:4">
      <c r="A1144" s="1" t="s">
        <v>4678</v>
      </c>
      <c r="B1144" s="3">
        <v>168.08</v>
      </c>
      <c r="C1144" s="3">
        <v>168.08</v>
      </c>
      <c r="D1144" s="3">
        <v>100</v>
      </c>
    </row>
    <row r="1145" spans="1:4">
      <c r="A1145" s="1" t="s">
        <v>4676</v>
      </c>
      <c r="B1145" s="3">
        <v>369.14</v>
      </c>
      <c r="C1145" s="3">
        <v>466.92</v>
      </c>
      <c r="D1145" s="3">
        <v>79.06</v>
      </c>
    </row>
    <row r="1146" spans="1:4">
      <c r="A1146" s="1" t="s">
        <v>7571</v>
      </c>
      <c r="B1146" s="3">
        <v>1950.72</v>
      </c>
      <c r="C1146" s="3">
        <v>196.85</v>
      </c>
      <c r="D1146" s="3">
        <v>990.97</v>
      </c>
    </row>
    <row r="1147" spans="1:4">
      <c r="A1147" s="1" t="s">
        <v>7572</v>
      </c>
      <c r="B1147" s="3">
        <v>1950.72</v>
      </c>
      <c r="C1147" s="3">
        <v>196.85</v>
      </c>
      <c r="D1147" s="3">
        <v>990.97</v>
      </c>
    </row>
    <row r="1148" spans="1:4">
      <c r="A1148" s="1" t="s">
        <v>7569</v>
      </c>
      <c r="B1148" s="3">
        <v>1279.1400000000001</v>
      </c>
      <c r="C1148" s="3">
        <v>433.07</v>
      </c>
      <c r="D1148" s="3">
        <v>295.37</v>
      </c>
    </row>
    <row r="1149" spans="1:4">
      <c r="A1149" s="1" t="s">
        <v>7570</v>
      </c>
      <c r="B1149" s="3">
        <v>1279.1400000000001</v>
      </c>
      <c r="C1149" s="3">
        <v>433.07</v>
      </c>
      <c r="D1149" s="3">
        <v>295.37</v>
      </c>
    </row>
    <row r="1150" spans="1:4">
      <c r="A1150" s="1" t="s">
        <v>4393</v>
      </c>
      <c r="B1150" s="3">
        <v>581.58000000000004</v>
      </c>
      <c r="C1150" s="3">
        <v>39.369999999999997</v>
      </c>
      <c r="D1150" s="3">
        <v>1477.22</v>
      </c>
    </row>
    <row r="1151" spans="1:4">
      <c r="A1151" s="1" t="s">
        <v>4394</v>
      </c>
      <c r="B1151" s="3">
        <v>581.6</v>
      </c>
      <c r="C1151" s="3">
        <v>39.369999999999997</v>
      </c>
      <c r="D1151" s="3">
        <v>1477.26</v>
      </c>
    </row>
    <row r="1152" spans="1:4">
      <c r="A1152" s="1" t="s">
        <v>4391</v>
      </c>
      <c r="B1152" s="3">
        <v>591.54999999999995</v>
      </c>
      <c r="C1152" s="3">
        <v>39.369999999999997</v>
      </c>
      <c r="D1152" s="3">
        <v>1502.55</v>
      </c>
    </row>
    <row r="1153" spans="1:4">
      <c r="A1153" s="1" t="s">
        <v>4392</v>
      </c>
      <c r="B1153" s="3">
        <v>591.54999999999995</v>
      </c>
      <c r="C1153" s="3">
        <v>39.369999999999997</v>
      </c>
      <c r="D1153" s="3">
        <v>1502.55</v>
      </c>
    </row>
    <row r="1154" spans="1:4">
      <c r="A1154" s="1" t="s">
        <v>4893</v>
      </c>
      <c r="B1154" s="3">
        <v>1307.78</v>
      </c>
      <c r="C1154" s="3">
        <v>1789.55</v>
      </c>
      <c r="D1154" s="3">
        <v>73.08</v>
      </c>
    </row>
    <row r="1155" spans="1:4">
      <c r="A1155" s="1" t="s">
        <v>4437</v>
      </c>
      <c r="B1155" s="3">
        <v>105.31</v>
      </c>
      <c r="C1155" s="3">
        <v>105.31</v>
      </c>
      <c r="D1155" s="3">
        <v>100</v>
      </c>
    </row>
    <row r="1156" spans="1:4">
      <c r="A1156" s="1" t="s">
        <v>4433</v>
      </c>
      <c r="B1156" s="3">
        <v>198.52</v>
      </c>
      <c r="C1156" s="3">
        <v>198.52</v>
      </c>
      <c r="D1156" s="3">
        <v>100</v>
      </c>
    </row>
    <row r="1157" spans="1:4">
      <c r="A1157" s="1" t="s">
        <v>4432</v>
      </c>
      <c r="B1157" s="3">
        <v>464.6</v>
      </c>
      <c r="C1157" s="3">
        <v>436.02</v>
      </c>
      <c r="D1157" s="3">
        <v>106.55</v>
      </c>
    </row>
    <row r="1158" spans="1:4">
      <c r="A1158" s="1" t="s">
        <v>4405</v>
      </c>
      <c r="B1158" s="3">
        <v>359.35</v>
      </c>
      <c r="C1158" s="3">
        <v>332.98</v>
      </c>
      <c r="D1158" s="3">
        <v>107.92</v>
      </c>
    </row>
    <row r="1159" spans="1:4">
      <c r="A1159" s="1" t="s">
        <v>4766</v>
      </c>
      <c r="B1159" s="3">
        <v>0</v>
      </c>
      <c r="C1159" s="3">
        <v>1775.44</v>
      </c>
      <c r="D1159" s="3">
        <v>0</v>
      </c>
    </row>
    <row r="1160" spans="1:4">
      <c r="A1160" s="1" t="s">
        <v>4390</v>
      </c>
      <c r="B1160" s="3">
        <v>682.22</v>
      </c>
      <c r="C1160" s="3">
        <v>400.84</v>
      </c>
      <c r="D1160" s="3">
        <v>170.2</v>
      </c>
    </row>
    <row r="1161" spans="1:4">
      <c r="A1161" s="1" t="s">
        <v>4396</v>
      </c>
      <c r="B1161" s="3">
        <v>372.29</v>
      </c>
      <c r="C1161" s="3">
        <v>348.18</v>
      </c>
      <c r="D1161" s="3">
        <v>106.93</v>
      </c>
    </row>
    <row r="1162" spans="1:4">
      <c r="A1162" s="1" t="s">
        <v>4552</v>
      </c>
      <c r="B1162" s="3">
        <v>559.5</v>
      </c>
      <c r="C1162" s="3">
        <v>388.8</v>
      </c>
      <c r="D1162" s="3">
        <v>143.91</v>
      </c>
    </row>
    <row r="1163" spans="1:4">
      <c r="A1163" s="1" t="s">
        <v>4602</v>
      </c>
      <c r="B1163" s="3">
        <v>607.54999999999995</v>
      </c>
      <c r="C1163" s="3">
        <v>415.75</v>
      </c>
      <c r="D1163" s="3">
        <v>146.13</v>
      </c>
    </row>
    <row r="1164" spans="1:4">
      <c r="A1164" s="1" t="s">
        <v>4612</v>
      </c>
      <c r="B1164" s="3">
        <v>555.99</v>
      </c>
      <c r="C1164" s="3">
        <v>382.8</v>
      </c>
      <c r="D1164" s="3">
        <v>145.24</v>
      </c>
    </row>
    <row r="1165" spans="1:4">
      <c r="A1165" s="1" t="s">
        <v>4617</v>
      </c>
      <c r="B1165" s="3">
        <v>328.22</v>
      </c>
      <c r="C1165" s="3">
        <v>324.98</v>
      </c>
      <c r="D1165" s="3">
        <v>101</v>
      </c>
    </row>
    <row r="1166" spans="1:4">
      <c r="A1166" s="1" t="s">
        <v>4910</v>
      </c>
      <c r="B1166" s="3">
        <v>0</v>
      </c>
      <c r="C1166" s="3">
        <v>4152.38</v>
      </c>
      <c r="D1166" s="3">
        <v>0</v>
      </c>
    </row>
    <row r="1167" spans="1:4">
      <c r="A1167" s="1" t="s">
        <v>4708</v>
      </c>
      <c r="B1167" s="3">
        <v>807.67</v>
      </c>
      <c r="C1167" s="3">
        <v>820.37</v>
      </c>
      <c r="D1167" s="3">
        <v>98.45</v>
      </c>
    </row>
    <row r="1168" spans="1:4">
      <c r="A1168" s="1" t="s">
        <v>4296</v>
      </c>
      <c r="B1168" s="3">
        <v>1134.8499999999999</v>
      </c>
      <c r="C1168" s="3">
        <v>1098.71</v>
      </c>
      <c r="D1168" s="3">
        <v>103.29</v>
      </c>
    </row>
    <row r="1169" spans="1:4">
      <c r="A1169" s="1" t="s">
        <v>4297</v>
      </c>
      <c r="B1169" s="3">
        <v>1134.8399999999999</v>
      </c>
      <c r="C1169" s="3">
        <v>1193.19</v>
      </c>
      <c r="D1169" s="3">
        <v>95.11</v>
      </c>
    </row>
    <row r="1170" spans="1:4">
      <c r="A1170" s="1" t="s">
        <v>4494</v>
      </c>
      <c r="B1170" s="3">
        <v>6622.69</v>
      </c>
      <c r="C1170" s="3">
        <v>5036.91</v>
      </c>
      <c r="D1170" s="3">
        <v>131.47999999999999</v>
      </c>
    </row>
    <row r="1171" spans="1:4">
      <c r="A1171" s="1" t="s">
        <v>4498</v>
      </c>
      <c r="B1171" s="3">
        <v>6460.69</v>
      </c>
      <c r="C1171" s="3">
        <v>5181.43</v>
      </c>
      <c r="D1171" s="3">
        <v>124.69</v>
      </c>
    </row>
    <row r="1172" spans="1:4">
      <c r="A1172" s="1" t="s">
        <v>4491</v>
      </c>
      <c r="B1172" s="3">
        <v>5468.72</v>
      </c>
      <c r="C1172" s="3">
        <v>4450.83</v>
      </c>
      <c r="D1172" s="3">
        <v>122.87</v>
      </c>
    </row>
    <row r="1173" spans="1:4">
      <c r="A1173" s="1" t="s">
        <v>4495</v>
      </c>
      <c r="B1173" s="3">
        <v>6473.46</v>
      </c>
      <c r="C1173" s="3">
        <v>5008.29</v>
      </c>
      <c r="D1173" s="3">
        <v>129.25</v>
      </c>
    </row>
    <row r="1174" spans="1:4">
      <c r="A1174" s="1" t="s">
        <v>4492</v>
      </c>
      <c r="B1174" s="3">
        <v>6796.62</v>
      </c>
      <c r="C1174" s="3">
        <v>5344.32</v>
      </c>
      <c r="D1174" s="3">
        <v>127.17</v>
      </c>
    </row>
    <row r="1175" spans="1:4">
      <c r="A1175" s="1" t="s">
        <v>4493</v>
      </c>
      <c r="B1175" s="3">
        <v>6711.72</v>
      </c>
      <c r="C1175" s="3">
        <v>5221.22</v>
      </c>
      <c r="D1175" s="3">
        <v>128.55000000000001</v>
      </c>
    </row>
    <row r="1176" spans="1:4">
      <c r="A1176" s="1" t="s">
        <v>4490</v>
      </c>
      <c r="B1176" s="3">
        <v>5363.67</v>
      </c>
      <c r="C1176" s="3">
        <v>4655.46</v>
      </c>
      <c r="D1176" s="3">
        <v>115.21</v>
      </c>
    </row>
    <row r="1177" spans="1:4">
      <c r="A1177" s="1" t="s">
        <v>4496</v>
      </c>
      <c r="B1177" s="3">
        <v>5233.55</v>
      </c>
      <c r="C1177" s="3">
        <v>4384.97</v>
      </c>
      <c r="D1177" s="3">
        <v>119.35</v>
      </c>
    </row>
    <row r="1178" spans="1:4">
      <c r="A1178" s="1" t="s">
        <v>4488</v>
      </c>
      <c r="B1178" s="3">
        <v>5480.05</v>
      </c>
      <c r="C1178" s="3">
        <v>4506.28</v>
      </c>
      <c r="D1178" s="3">
        <v>121.61</v>
      </c>
    </row>
    <row r="1179" spans="1:4">
      <c r="A1179" s="1" t="s">
        <v>4484</v>
      </c>
      <c r="B1179" s="3">
        <v>4481.67</v>
      </c>
      <c r="C1179" s="3">
        <v>3854.33</v>
      </c>
      <c r="D1179" s="3">
        <v>116.28</v>
      </c>
    </row>
    <row r="1180" spans="1:4">
      <c r="A1180" s="1" t="s">
        <v>4485</v>
      </c>
      <c r="B1180" s="3">
        <v>4826.2700000000004</v>
      </c>
      <c r="C1180" s="3">
        <v>4566.3900000000003</v>
      </c>
      <c r="D1180" s="3">
        <v>105.69</v>
      </c>
    </row>
    <row r="1181" spans="1:4">
      <c r="A1181" s="1" t="s">
        <v>4486</v>
      </c>
      <c r="B1181" s="3">
        <v>5448.93</v>
      </c>
      <c r="C1181" s="3">
        <v>5341.78</v>
      </c>
      <c r="D1181" s="3">
        <v>102.01</v>
      </c>
    </row>
    <row r="1182" spans="1:4">
      <c r="A1182" s="1" t="s">
        <v>4487</v>
      </c>
      <c r="B1182" s="3">
        <v>4885.17</v>
      </c>
      <c r="C1182" s="3">
        <v>4752.82</v>
      </c>
      <c r="D1182" s="3">
        <v>102.78</v>
      </c>
    </row>
    <row r="1183" spans="1:4">
      <c r="A1183" s="1" t="s">
        <v>4489</v>
      </c>
      <c r="B1183" s="3">
        <v>4563.12</v>
      </c>
      <c r="C1183" s="3">
        <v>3977.44</v>
      </c>
      <c r="D1183" s="3">
        <v>114.72</v>
      </c>
    </row>
    <row r="1184" spans="1:4">
      <c r="A1184" s="1" t="s">
        <v>4903</v>
      </c>
      <c r="B1184" s="3">
        <v>59.85</v>
      </c>
      <c r="C1184" s="3">
        <v>4844.03</v>
      </c>
      <c r="D1184" s="3">
        <v>1.24</v>
      </c>
    </row>
    <row r="1185" spans="1:4">
      <c r="A1185" s="1" t="s">
        <v>4911</v>
      </c>
      <c r="B1185" s="3">
        <v>0</v>
      </c>
      <c r="C1185" s="3">
        <v>4318.41</v>
      </c>
      <c r="D1185" s="3">
        <v>0</v>
      </c>
    </row>
    <row r="1186" spans="1:4">
      <c r="A1186" s="1" t="s">
        <v>4712</v>
      </c>
      <c r="B1186" s="3">
        <v>897.72</v>
      </c>
      <c r="C1186" s="3">
        <v>884.16</v>
      </c>
      <c r="D1186" s="3">
        <v>101.53</v>
      </c>
    </row>
    <row r="1187" spans="1:4">
      <c r="A1187" s="1" t="s">
        <v>4300</v>
      </c>
      <c r="B1187" s="3">
        <v>2642.59</v>
      </c>
      <c r="C1187" s="3">
        <v>2367.0300000000002</v>
      </c>
      <c r="D1187" s="3">
        <v>111.64</v>
      </c>
    </row>
    <row r="1188" spans="1:4">
      <c r="A1188" s="1" t="s">
        <v>4301</v>
      </c>
      <c r="B1188" s="3">
        <v>2642.63</v>
      </c>
      <c r="C1188" s="3">
        <v>2209.56</v>
      </c>
      <c r="D1188" s="3">
        <v>119.6</v>
      </c>
    </row>
    <row r="1189" spans="1:4">
      <c r="A1189" s="1" t="s">
        <v>10029</v>
      </c>
      <c r="B1189" s="3">
        <v>1859.95</v>
      </c>
      <c r="C1189" s="3">
        <v>2012.08</v>
      </c>
      <c r="D1189" s="3">
        <v>92.44</v>
      </c>
    </row>
    <row r="1190" spans="1:4">
      <c r="A1190" s="1" t="s">
        <v>10021</v>
      </c>
      <c r="B1190" s="3">
        <v>2074.0500000000002</v>
      </c>
      <c r="C1190" s="3">
        <v>1757.59</v>
      </c>
      <c r="D1190" s="3">
        <v>118.01</v>
      </c>
    </row>
    <row r="1191" spans="1:4">
      <c r="A1191" s="1" t="s">
        <v>10023</v>
      </c>
      <c r="B1191" s="3">
        <v>1663.43</v>
      </c>
      <c r="C1191" s="3">
        <v>1736.1</v>
      </c>
      <c r="D1191" s="3">
        <v>95.81</v>
      </c>
    </row>
    <row r="1192" spans="1:4">
      <c r="A1192" s="1" t="s">
        <v>10025</v>
      </c>
      <c r="B1192" s="3">
        <v>2370.83</v>
      </c>
      <c r="C1192" s="3">
        <v>1709.09</v>
      </c>
      <c r="D1192" s="3">
        <v>138.72</v>
      </c>
    </row>
    <row r="1193" spans="1:4">
      <c r="A1193" s="1" t="s">
        <v>10027</v>
      </c>
      <c r="B1193" s="3">
        <v>1689.57</v>
      </c>
      <c r="C1193" s="3">
        <v>1687.6</v>
      </c>
      <c r="D1193" s="3">
        <v>100.12</v>
      </c>
    </row>
    <row r="1194" spans="1:4">
      <c r="A1194" s="1" t="s">
        <v>10030</v>
      </c>
      <c r="B1194" s="3">
        <v>2183.7800000000002</v>
      </c>
      <c r="C1194" s="3">
        <v>2060.58</v>
      </c>
      <c r="D1194" s="3">
        <v>105.98</v>
      </c>
    </row>
    <row r="1195" spans="1:4">
      <c r="A1195" s="1" t="s">
        <v>4515</v>
      </c>
      <c r="B1195" s="3">
        <v>7362.76</v>
      </c>
      <c r="C1195" s="3">
        <v>7632.23</v>
      </c>
      <c r="D1195" s="3">
        <v>96.47</v>
      </c>
    </row>
    <row r="1196" spans="1:4">
      <c r="A1196" s="1" t="s">
        <v>4511</v>
      </c>
      <c r="B1196" s="3">
        <v>7676.36</v>
      </c>
      <c r="C1196" s="3">
        <v>7809.24</v>
      </c>
      <c r="D1196" s="3">
        <v>98.3</v>
      </c>
    </row>
    <row r="1197" spans="1:4">
      <c r="A1197" s="1" t="s">
        <v>4512</v>
      </c>
      <c r="B1197" s="3">
        <v>7611.81</v>
      </c>
      <c r="C1197" s="3">
        <v>7760.73</v>
      </c>
      <c r="D1197" s="3">
        <v>98.08</v>
      </c>
    </row>
    <row r="1198" spans="1:4">
      <c r="A1198" s="1" t="s">
        <v>4513</v>
      </c>
      <c r="B1198" s="3">
        <v>7945.26</v>
      </c>
      <c r="C1198" s="3">
        <v>7889.24</v>
      </c>
      <c r="D1198" s="3">
        <v>100.71</v>
      </c>
    </row>
    <row r="1199" spans="1:4">
      <c r="A1199" s="1" t="s">
        <v>4514</v>
      </c>
      <c r="B1199" s="3">
        <v>8151.69</v>
      </c>
      <c r="C1199" s="3">
        <v>8032.23</v>
      </c>
      <c r="D1199" s="3">
        <v>101.49</v>
      </c>
    </row>
    <row r="1200" spans="1:4">
      <c r="A1200" s="1" t="s">
        <v>10020</v>
      </c>
      <c r="B1200" s="3">
        <v>7495.07</v>
      </c>
      <c r="C1200" s="3">
        <v>7680.74</v>
      </c>
      <c r="D1200" s="3">
        <v>97.58</v>
      </c>
    </row>
    <row r="1201" spans="1:4">
      <c r="A1201" s="1" t="s">
        <v>4905</v>
      </c>
      <c r="B1201" s="3">
        <v>30.13</v>
      </c>
      <c r="C1201" s="3">
        <v>4002.22</v>
      </c>
      <c r="D1201" s="3">
        <v>0.75</v>
      </c>
    </row>
    <row r="1202" spans="1:4">
      <c r="A1202" s="1" t="s">
        <v>4312</v>
      </c>
      <c r="B1202" s="3">
        <v>218.92</v>
      </c>
      <c r="C1202" s="3">
        <v>258.63</v>
      </c>
      <c r="D1202" s="3">
        <v>84.65</v>
      </c>
    </row>
    <row r="1203" spans="1:4">
      <c r="A1203" s="1" t="s">
        <v>4313</v>
      </c>
      <c r="B1203" s="3">
        <v>218.92</v>
      </c>
      <c r="C1203" s="3">
        <v>276.35000000000002</v>
      </c>
      <c r="D1203" s="3">
        <v>79.22</v>
      </c>
    </row>
    <row r="1204" spans="1:4">
      <c r="A1204" s="1" t="s">
        <v>4714</v>
      </c>
      <c r="B1204" s="3">
        <v>1067.69</v>
      </c>
      <c r="C1204" s="3">
        <v>1101.8599999999999</v>
      </c>
      <c r="D1204" s="3">
        <v>96.9</v>
      </c>
    </row>
    <row r="1205" spans="1:4">
      <c r="A1205" s="1" t="s">
        <v>4316</v>
      </c>
      <c r="B1205" s="3">
        <v>218.92</v>
      </c>
      <c r="C1205" s="3">
        <v>276.33999999999997</v>
      </c>
      <c r="D1205" s="3">
        <v>79.22</v>
      </c>
    </row>
    <row r="1206" spans="1:4">
      <c r="A1206" s="1" t="s">
        <v>4317</v>
      </c>
      <c r="B1206" s="3">
        <v>218.92</v>
      </c>
      <c r="C1206" s="3">
        <v>258.62</v>
      </c>
      <c r="D1206" s="3">
        <v>84.65</v>
      </c>
    </row>
    <row r="1207" spans="1:4">
      <c r="A1207" s="1" t="s">
        <v>9028</v>
      </c>
      <c r="B1207" s="3">
        <v>789.32</v>
      </c>
      <c r="C1207" s="3">
        <v>783.36</v>
      </c>
      <c r="D1207" s="3">
        <v>100.76</v>
      </c>
    </row>
    <row r="1208" spans="1:4">
      <c r="A1208" s="1" t="s">
        <v>4554</v>
      </c>
      <c r="B1208" s="3">
        <v>6308.17</v>
      </c>
      <c r="C1208" s="3">
        <v>6135.72</v>
      </c>
      <c r="D1208" s="3">
        <v>102.81</v>
      </c>
    </row>
    <row r="1209" spans="1:4">
      <c r="A1209" s="1" t="s">
        <v>4553</v>
      </c>
      <c r="B1209" s="3">
        <v>6308.14</v>
      </c>
      <c r="C1209" s="3">
        <v>6123.91</v>
      </c>
      <c r="D1209" s="3">
        <v>103.01</v>
      </c>
    </row>
    <row r="1210" spans="1:4">
      <c r="A1210" s="1" t="s">
        <v>4559</v>
      </c>
      <c r="B1210" s="3">
        <v>6829.87</v>
      </c>
      <c r="C1210" s="3">
        <v>5993.99</v>
      </c>
      <c r="D1210" s="3">
        <v>113.95</v>
      </c>
    </row>
    <row r="1211" spans="1:4">
      <c r="A1211" s="1" t="s">
        <v>4558</v>
      </c>
      <c r="B1211" s="3">
        <v>6829.88</v>
      </c>
      <c r="C1211" s="3">
        <v>5982.19</v>
      </c>
      <c r="D1211" s="3">
        <v>114.17</v>
      </c>
    </row>
    <row r="1212" spans="1:4">
      <c r="A1212" s="1" t="s">
        <v>4556</v>
      </c>
      <c r="B1212" s="3">
        <v>6137.37</v>
      </c>
      <c r="C1212" s="3">
        <v>5895.56</v>
      </c>
      <c r="D1212" s="3">
        <v>104.1</v>
      </c>
    </row>
    <row r="1213" spans="1:4">
      <c r="A1213" s="1" t="s">
        <v>4555</v>
      </c>
      <c r="B1213" s="3">
        <v>6137.52</v>
      </c>
      <c r="C1213" s="3">
        <v>5883.75</v>
      </c>
      <c r="D1213" s="3">
        <v>104.31</v>
      </c>
    </row>
    <row r="1214" spans="1:4">
      <c r="A1214" s="1" t="s">
        <v>4561</v>
      </c>
      <c r="B1214" s="3">
        <v>6823.65</v>
      </c>
      <c r="C1214" s="3">
        <v>5753.83</v>
      </c>
      <c r="D1214" s="3">
        <v>118.59</v>
      </c>
    </row>
    <row r="1215" spans="1:4">
      <c r="A1215" s="1" t="s">
        <v>4560</v>
      </c>
      <c r="B1215" s="3">
        <v>6824.23</v>
      </c>
      <c r="C1215" s="3">
        <v>5742.02</v>
      </c>
      <c r="D1215" s="3">
        <v>118.85</v>
      </c>
    </row>
    <row r="1216" spans="1:4">
      <c r="A1216" s="1" t="s">
        <v>4912</v>
      </c>
      <c r="B1216" s="3">
        <v>0</v>
      </c>
      <c r="C1216" s="3">
        <v>4765.91</v>
      </c>
      <c r="D1216" s="3">
        <v>0</v>
      </c>
    </row>
    <row r="1217" spans="1:4">
      <c r="A1217" s="1" t="s">
        <v>4702</v>
      </c>
      <c r="B1217" s="3">
        <v>919.62</v>
      </c>
      <c r="C1217" s="3">
        <v>952.66</v>
      </c>
      <c r="D1217" s="3">
        <v>96.53</v>
      </c>
    </row>
    <row r="1218" spans="1:4">
      <c r="A1218" s="1" t="s">
        <v>4330</v>
      </c>
      <c r="B1218" s="3">
        <v>1170.75</v>
      </c>
      <c r="C1218" s="3">
        <v>881.7</v>
      </c>
      <c r="D1218" s="3">
        <v>132.78</v>
      </c>
    </row>
    <row r="1219" spans="1:4">
      <c r="A1219" s="1" t="s">
        <v>4331</v>
      </c>
      <c r="B1219" s="3">
        <v>1170.74</v>
      </c>
      <c r="C1219" s="3">
        <v>976.18</v>
      </c>
      <c r="D1219" s="3">
        <v>119.93</v>
      </c>
    </row>
    <row r="1220" spans="1:4">
      <c r="A1220" s="1" t="s">
        <v>10039</v>
      </c>
      <c r="B1220" s="3">
        <v>1636.21</v>
      </c>
      <c r="C1220" s="3">
        <v>1658.62</v>
      </c>
      <c r="D1220" s="3">
        <v>98.65</v>
      </c>
    </row>
    <row r="1221" spans="1:4">
      <c r="A1221" s="1" t="s">
        <v>10032</v>
      </c>
      <c r="B1221" s="3">
        <v>6814.78</v>
      </c>
      <c r="C1221" s="3">
        <v>7159.12</v>
      </c>
      <c r="D1221" s="3">
        <v>95.19</v>
      </c>
    </row>
    <row r="1222" spans="1:4">
      <c r="A1222" s="1" t="s">
        <v>10034</v>
      </c>
      <c r="B1222" s="3">
        <v>1264.21</v>
      </c>
      <c r="C1222" s="3">
        <v>1387.12</v>
      </c>
      <c r="D1222" s="3">
        <v>91.14</v>
      </c>
    </row>
    <row r="1223" spans="1:4">
      <c r="A1223" s="1" t="s">
        <v>10036</v>
      </c>
      <c r="B1223" s="3">
        <v>1113.67</v>
      </c>
      <c r="C1223" s="3">
        <v>1275.6300000000001</v>
      </c>
      <c r="D1223" s="3">
        <v>87.3</v>
      </c>
    </row>
    <row r="1224" spans="1:4">
      <c r="A1224" s="1" t="s">
        <v>10038</v>
      </c>
      <c r="B1224" s="3">
        <v>1429.98</v>
      </c>
      <c r="C1224" s="3">
        <v>1738.62</v>
      </c>
      <c r="D1224" s="3">
        <v>82.25</v>
      </c>
    </row>
    <row r="1225" spans="1:4">
      <c r="A1225" s="1" t="s">
        <v>10040</v>
      </c>
      <c r="B1225" s="3">
        <v>1372.31</v>
      </c>
      <c r="C1225" s="3">
        <v>1617.13</v>
      </c>
      <c r="D1225" s="3">
        <v>84.86</v>
      </c>
    </row>
    <row r="1226" spans="1:4">
      <c r="A1226" s="1" t="s">
        <v>4533</v>
      </c>
      <c r="B1226" s="3">
        <v>8516.01</v>
      </c>
      <c r="C1226" s="3">
        <v>8684.2000000000007</v>
      </c>
      <c r="D1226" s="3">
        <v>98.06</v>
      </c>
    </row>
    <row r="1227" spans="1:4">
      <c r="A1227" s="1" t="s">
        <v>4529</v>
      </c>
      <c r="B1227" s="3">
        <v>8052.1</v>
      </c>
      <c r="C1227" s="3">
        <v>8492.7000000000007</v>
      </c>
      <c r="D1227" s="3">
        <v>94.81</v>
      </c>
    </row>
    <row r="1228" spans="1:4">
      <c r="A1228" s="1" t="s">
        <v>4530</v>
      </c>
      <c r="B1228" s="3">
        <v>7855.33</v>
      </c>
      <c r="C1228" s="3">
        <v>8381.2099999999991</v>
      </c>
      <c r="D1228" s="3">
        <v>93.73</v>
      </c>
    </row>
    <row r="1229" spans="1:4">
      <c r="A1229" s="1" t="s">
        <v>4531</v>
      </c>
      <c r="B1229" s="3">
        <v>7269.58</v>
      </c>
      <c r="C1229" s="3">
        <v>7741.2</v>
      </c>
      <c r="D1229" s="3">
        <v>93.91</v>
      </c>
    </row>
    <row r="1230" spans="1:4">
      <c r="A1230" s="1" t="s">
        <v>4532</v>
      </c>
      <c r="B1230" s="3">
        <v>7781.06</v>
      </c>
      <c r="C1230" s="3">
        <v>8269.7099999999991</v>
      </c>
      <c r="D1230" s="3">
        <v>94.09</v>
      </c>
    </row>
    <row r="1231" spans="1:4">
      <c r="A1231" s="1" t="s">
        <v>10031</v>
      </c>
      <c r="B1231" s="3">
        <v>8239.9699999999993</v>
      </c>
      <c r="C1231" s="3">
        <v>8572.7099999999991</v>
      </c>
      <c r="D1231" s="3">
        <v>96.12</v>
      </c>
    </row>
    <row r="1232" spans="1:4">
      <c r="A1232" s="1" t="s">
        <v>4906</v>
      </c>
      <c r="B1232" s="3">
        <v>29.14</v>
      </c>
      <c r="C1232" s="3">
        <v>4675.1000000000004</v>
      </c>
      <c r="D1232" s="3">
        <v>0.62</v>
      </c>
    </row>
    <row r="1233" spans="1:4">
      <c r="A1233" s="1" t="s">
        <v>4588</v>
      </c>
      <c r="B1233" s="3">
        <v>13103.8</v>
      </c>
      <c r="C1233" s="3">
        <v>10087.780000000001</v>
      </c>
      <c r="D1233" s="3">
        <v>129.9</v>
      </c>
    </row>
    <row r="1234" spans="1:4">
      <c r="A1234" s="1" t="s">
        <v>4574</v>
      </c>
      <c r="B1234" s="3">
        <v>1824.95</v>
      </c>
      <c r="C1234" s="3">
        <v>1900.78</v>
      </c>
      <c r="D1234" s="3">
        <v>96.01</v>
      </c>
    </row>
    <row r="1235" spans="1:4">
      <c r="A1235" s="1" t="s">
        <v>4575</v>
      </c>
      <c r="B1235" s="3">
        <v>1824.37</v>
      </c>
      <c r="C1235" s="3">
        <v>1951.97</v>
      </c>
      <c r="D1235" s="3">
        <v>93.46</v>
      </c>
    </row>
    <row r="1236" spans="1:4">
      <c r="A1236" s="1" t="s">
        <v>4577</v>
      </c>
      <c r="B1236" s="3">
        <v>1913</v>
      </c>
      <c r="C1236" s="3">
        <v>2093.6999999999998</v>
      </c>
      <c r="D1236" s="3">
        <v>91.37</v>
      </c>
    </row>
    <row r="1237" spans="1:4">
      <c r="A1237" s="1" t="s">
        <v>4576</v>
      </c>
      <c r="B1237" s="3">
        <v>1913</v>
      </c>
      <c r="C1237" s="3">
        <v>2042.52</v>
      </c>
      <c r="D1237" s="3">
        <v>93.66</v>
      </c>
    </row>
    <row r="1238" spans="1:4">
      <c r="A1238" s="1" t="s">
        <v>4620</v>
      </c>
      <c r="B1238" s="3">
        <v>10657.68</v>
      </c>
      <c r="C1238" s="3">
        <v>7370.55</v>
      </c>
      <c r="D1238" s="3">
        <v>144.6</v>
      </c>
    </row>
    <row r="1239" spans="1:4">
      <c r="A1239" s="1" t="s">
        <v>4591</v>
      </c>
      <c r="B1239" s="3">
        <v>12597.85</v>
      </c>
      <c r="C1239" s="3">
        <v>9780.3799999999992</v>
      </c>
      <c r="D1239" s="3">
        <v>128.81</v>
      </c>
    </row>
    <row r="1240" spans="1:4">
      <c r="A1240" s="1" t="s">
        <v>4710</v>
      </c>
      <c r="B1240" s="3">
        <v>948</v>
      </c>
      <c r="C1240" s="3">
        <v>1021.17</v>
      </c>
      <c r="D1240" s="3">
        <v>92.83</v>
      </c>
    </row>
    <row r="1241" spans="1:4">
      <c r="A1241" s="1" t="s">
        <v>4334</v>
      </c>
      <c r="B1241" s="3">
        <v>2735.36</v>
      </c>
      <c r="C1241" s="3">
        <v>2150.0300000000002</v>
      </c>
      <c r="D1241" s="3">
        <v>127.22</v>
      </c>
    </row>
    <row r="1242" spans="1:4">
      <c r="A1242" s="1" t="s">
        <v>4335</v>
      </c>
      <c r="B1242" s="3">
        <v>2735.42</v>
      </c>
      <c r="C1242" s="3">
        <v>2046.79</v>
      </c>
      <c r="D1242" s="3">
        <v>133.63999999999999</v>
      </c>
    </row>
    <row r="1243" spans="1:4">
      <c r="A1243" s="1" t="s">
        <v>4623</v>
      </c>
      <c r="B1243" s="3">
        <v>10552.05</v>
      </c>
      <c r="C1243" s="3">
        <v>7677.96</v>
      </c>
      <c r="D1243" s="3">
        <v>137.43</v>
      </c>
    </row>
    <row r="1244" spans="1:4">
      <c r="A1244" s="1" t="s">
        <v>4585</v>
      </c>
      <c r="B1244" s="3">
        <v>3457.9</v>
      </c>
      <c r="C1244" s="3">
        <v>3031.22</v>
      </c>
      <c r="D1244" s="3">
        <v>114.08</v>
      </c>
    </row>
    <row r="1245" spans="1:4">
      <c r="A1245" s="1" t="s">
        <v>4584</v>
      </c>
      <c r="B1245" s="3">
        <v>3457.92</v>
      </c>
      <c r="C1245" s="3">
        <v>2980.03</v>
      </c>
      <c r="D1245" s="3">
        <v>116.04</v>
      </c>
    </row>
    <row r="1246" spans="1:4">
      <c r="A1246" s="1" t="s">
        <v>4589</v>
      </c>
      <c r="B1246" s="3">
        <v>12656.7</v>
      </c>
      <c r="C1246" s="3">
        <v>10024.790000000001</v>
      </c>
      <c r="D1246" s="3">
        <v>126.25</v>
      </c>
    </row>
    <row r="1247" spans="1:4">
      <c r="A1247" s="1" t="s">
        <v>4603</v>
      </c>
      <c r="B1247" s="3">
        <v>1568.91</v>
      </c>
      <c r="C1247" s="3">
        <v>1566.13</v>
      </c>
      <c r="D1247" s="3">
        <v>100.18</v>
      </c>
    </row>
    <row r="1248" spans="1:4">
      <c r="A1248" s="1" t="s">
        <v>4604</v>
      </c>
      <c r="B1248" s="3">
        <v>1568.26</v>
      </c>
      <c r="C1248" s="3">
        <v>1617.32</v>
      </c>
      <c r="D1248" s="3">
        <v>96.97</v>
      </c>
    </row>
    <row r="1249" spans="1:4">
      <c r="A1249" s="1" t="s">
        <v>4606</v>
      </c>
      <c r="B1249" s="3">
        <v>1660.69</v>
      </c>
      <c r="C1249" s="3">
        <v>1759.05</v>
      </c>
      <c r="D1249" s="3">
        <v>94.41</v>
      </c>
    </row>
    <row r="1250" spans="1:4">
      <c r="A1250" s="1" t="s">
        <v>4605</v>
      </c>
      <c r="B1250" s="3">
        <v>1660.37</v>
      </c>
      <c r="C1250" s="3">
        <v>1707.87</v>
      </c>
      <c r="D1250" s="3">
        <v>97.22</v>
      </c>
    </row>
    <row r="1251" spans="1:4">
      <c r="A1251" s="1" t="s">
        <v>4621</v>
      </c>
      <c r="B1251" s="3">
        <v>11208.97</v>
      </c>
      <c r="C1251" s="3">
        <v>7402.05</v>
      </c>
      <c r="D1251" s="3">
        <v>151.43</v>
      </c>
    </row>
    <row r="1252" spans="1:4">
      <c r="A1252" s="1" t="s">
        <v>4592</v>
      </c>
      <c r="B1252" s="3">
        <v>12731.81</v>
      </c>
      <c r="C1252" s="3">
        <v>9811.8700000000008</v>
      </c>
      <c r="D1252" s="3">
        <v>129.76</v>
      </c>
    </row>
    <row r="1253" spans="1:4">
      <c r="A1253" s="1" t="s">
        <v>4624</v>
      </c>
      <c r="B1253" s="3">
        <v>11610.63</v>
      </c>
      <c r="C1253" s="3">
        <v>7614.97</v>
      </c>
      <c r="D1253" s="3">
        <v>152.47</v>
      </c>
    </row>
    <row r="1254" spans="1:4">
      <c r="A1254" s="1" t="s">
        <v>4614</v>
      </c>
      <c r="B1254" s="3">
        <v>3073.85</v>
      </c>
      <c r="C1254" s="3">
        <v>2826.49</v>
      </c>
      <c r="D1254" s="3">
        <v>108.75</v>
      </c>
    </row>
    <row r="1255" spans="1:4">
      <c r="A1255" s="1" t="s">
        <v>4613</v>
      </c>
      <c r="B1255" s="3">
        <v>3073.19</v>
      </c>
      <c r="C1255" s="3">
        <v>2775.31</v>
      </c>
      <c r="D1255" s="3">
        <v>110.73</v>
      </c>
    </row>
    <row r="1256" spans="1:4">
      <c r="A1256" s="1" t="s">
        <v>4765</v>
      </c>
      <c r="B1256" s="3">
        <v>0</v>
      </c>
      <c r="C1256" s="3">
        <v>1638.43</v>
      </c>
      <c r="D1256" s="3">
        <v>0</v>
      </c>
    </row>
    <row r="1257" spans="1:4">
      <c r="A1257" s="1" t="s">
        <v>4687</v>
      </c>
      <c r="B1257" s="3">
        <v>2174.34</v>
      </c>
      <c r="C1257" s="3">
        <v>2140.4299999999998</v>
      </c>
      <c r="D1257" s="3">
        <v>101.58</v>
      </c>
    </row>
    <row r="1258" spans="1:4">
      <c r="A1258" s="1" t="s">
        <v>4692</v>
      </c>
      <c r="B1258" s="3">
        <v>1220.55</v>
      </c>
      <c r="C1258" s="3">
        <v>1317.38</v>
      </c>
      <c r="D1258" s="3">
        <v>92.65</v>
      </c>
    </row>
    <row r="1259" spans="1:4">
      <c r="A1259" s="1" t="s">
        <v>4478</v>
      </c>
      <c r="B1259" s="3">
        <v>197.47</v>
      </c>
      <c r="C1259" s="3">
        <v>209.2</v>
      </c>
      <c r="D1259" s="3">
        <v>94.39</v>
      </c>
    </row>
    <row r="1260" spans="1:4">
      <c r="A1260" s="1" t="s">
        <v>4456</v>
      </c>
      <c r="B1260" s="3">
        <v>199.34</v>
      </c>
      <c r="C1260" s="3">
        <v>209.2</v>
      </c>
      <c r="D1260" s="3">
        <v>95.29</v>
      </c>
    </row>
    <row r="1261" spans="1:4">
      <c r="A1261" s="1" t="s">
        <v>4468</v>
      </c>
      <c r="B1261" s="3">
        <v>199.34</v>
      </c>
      <c r="C1261" s="3">
        <v>209.2</v>
      </c>
      <c r="D1261" s="3">
        <v>95.29</v>
      </c>
    </row>
    <row r="1262" spans="1:4">
      <c r="A1262" s="1" t="s">
        <v>4479</v>
      </c>
      <c r="B1262" s="3">
        <v>199.34</v>
      </c>
      <c r="C1262" s="3">
        <v>209.2</v>
      </c>
      <c r="D1262" s="3">
        <v>95.29</v>
      </c>
    </row>
    <row r="1263" spans="1:4">
      <c r="A1263" s="1" t="s">
        <v>4472</v>
      </c>
      <c r="B1263" s="3">
        <v>197.47</v>
      </c>
      <c r="C1263" s="3">
        <v>209.2</v>
      </c>
      <c r="D1263" s="3">
        <v>94.39</v>
      </c>
    </row>
    <row r="1264" spans="1:4">
      <c r="A1264" s="1" t="s">
        <v>4473</v>
      </c>
      <c r="B1264" s="3">
        <v>199.34</v>
      </c>
      <c r="C1264" s="3">
        <v>209.2</v>
      </c>
      <c r="D1264" s="3">
        <v>95.29</v>
      </c>
    </row>
    <row r="1265" spans="1:4">
      <c r="A1265" s="1" t="s">
        <v>4461</v>
      </c>
      <c r="B1265" s="3">
        <v>199.34</v>
      </c>
      <c r="C1265" s="3">
        <v>209.2</v>
      </c>
      <c r="D1265" s="3">
        <v>95.29</v>
      </c>
    </row>
    <row r="1266" spans="1:4">
      <c r="A1266" s="1" t="s">
        <v>4452</v>
      </c>
      <c r="B1266" s="3">
        <v>199.34</v>
      </c>
      <c r="C1266" s="3">
        <v>209.2</v>
      </c>
      <c r="D1266" s="3">
        <v>95.29</v>
      </c>
    </row>
    <row r="1267" spans="1:4">
      <c r="A1267" s="1" t="s">
        <v>4447</v>
      </c>
      <c r="B1267" s="3">
        <v>199.34</v>
      </c>
      <c r="C1267" s="3">
        <v>209.2</v>
      </c>
      <c r="D1267" s="3">
        <v>95.29</v>
      </c>
    </row>
    <row r="1268" spans="1:4">
      <c r="A1268" s="1" t="s">
        <v>4451</v>
      </c>
      <c r="B1268" s="3">
        <v>197.47</v>
      </c>
      <c r="C1268" s="3">
        <v>209.2</v>
      </c>
      <c r="D1268" s="3">
        <v>94.39</v>
      </c>
    </row>
    <row r="1269" spans="1:4">
      <c r="A1269" s="1" t="s">
        <v>4455</v>
      </c>
      <c r="B1269" s="3">
        <v>197.47</v>
      </c>
      <c r="C1269" s="3">
        <v>209.2</v>
      </c>
      <c r="D1269" s="3">
        <v>94.39</v>
      </c>
    </row>
    <row r="1270" spans="1:4">
      <c r="A1270" s="1" t="s">
        <v>4460</v>
      </c>
      <c r="B1270" s="3">
        <v>197.47</v>
      </c>
      <c r="C1270" s="3">
        <v>209.2</v>
      </c>
      <c r="D1270" s="3">
        <v>94.39</v>
      </c>
    </row>
    <row r="1271" spans="1:4">
      <c r="A1271" s="1" t="s">
        <v>4446</v>
      </c>
      <c r="B1271" s="3">
        <v>197.47</v>
      </c>
      <c r="C1271" s="3">
        <v>209.2</v>
      </c>
      <c r="D1271" s="3">
        <v>94.39</v>
      </c>
    </row>
    <row r="1272" spans="1:4">
      <c r="A1272" s="1" t="s">
        <v>4401</v>
      </c>
      <c r="B1272" s="3">
        <v>358.64</v>
      </c>
      <c r="C1272" s="3">
        <v>352.87</v>
      </c>
      <c r="D1272" s="3">
        <v>101.63</v>
      </c>
    </row>
    <row r="1273" spans="1:4">
      <c r="A1273" s="1" t="s">
        <v>4402</v>
      </c>
      <c r="B1273" s="3">
        <v>127.79</v>
      </c>
      <c r="C1273" s="3">
        <v>129.41999999999999</v>
      </c>
      <c r="D1273" s="3">
        <v>98.74</v>
      </c>
    </row>
    <row r="1274" spans="1:4">
      <c r="A1274" s="1" t="s">
        <v>4619</v>
      </c>
      <c r="B1274" s="3">
        <v>125.39</v>
      </c>
      <c r="C1274" s="3">
        <v>147.12</v>
      </c>
      <c r="D1274" s="3">
        <v>85.23</v>
      </c>
    </row>
    <row r="1275" spans="1:4">
      <c r="A1275" s="1" t="s">
        <v>4788</v>
      </c>
      <c r="B1275" s="3">
        <v>1013.12</v>
      </c>
      <c r="C1275" s="3">
        <v>1046.1600000000001</v>
      </c>
      <c r="D1275" s="3">
        <v>96.84</v>
      </c>
    </row>
    <row r="1276" spans="1:4">
      <c r="A1276" s="1" t="s">
        <v>4790</v>
      </c>
      <c r="B1276" s="3">
        <v>1059.8599999999999</v>
      </c>
      <c r="C1276" s="3">
        <v>1151.68</v>
      </c>
      <c r="D1276" s="3">
        <v>92.03</v>
      </c>
    </row>
    <row r="1277" spans="1:4">
      <c r="A1277" s="1" t="s">
        <v>4791</v>
      </c>
      <c r="B1277" s="3">
        <v>793.78</v>
      </c>
      <c r="C1277" s="3">
        <v>870.18</v>
      </c>
      <c r="D1277" s="3">
        <v>91.22</v>
      </c>
    </row>
    <row r="1278" spans="1:4">
      <c r="A1278" s="1" t="s">
        <v>4789</v>
      </c>
      <c r="B1278" s="3">
        <v>750.08</v>
      </c>
      <c r="C1278" s="3">
        <v>764.67</v>
      </c>
      <c r="D1278" s="3">
        <v>98.09</v>
      </c>
    </row>
    <row r="1279" spans="1:4">
      <c r="A1279" s="1" t="s">
        <v>4907</v>
      </c>
      <c r="B1279" s="3">
        <v>25</v>
      </c>
      <c r="C1279" s="3">
        <v>1160.5999999999999</v>
      </c>
      <c r="D1279" s="3">
        <v>2.15</v>
      </c>
    </row>
    <row r="1280" spans="1:4">
      <c r="A1280" s="1" t="s">
        <v>4918</v>
      </c>
      <c r="B1280" s="3">
        <v>149.72</v>
      </c>
      <c r="C1280" s="3">
        <v>170.57</v>
      </c>
      <c r="D1280" s="3">
        <v>87.78</v>
      </c>
    </row>
    <row r="1281" spans="1:4">
      <c r="A1281" s="1" t="s">
        <v>4916</v>
      </c>
      <c r="B1281" s="3">
        <v>595.75</v>
      </c>
      <c r="C1281" s="3">
        <v>445.37</v>
      </c>
      <c r="D1281" s="3">
        <v>133.77000000000001</v>
      </c>
    </row>
    <row r="1282" spans="1:4">
      <c r="A1282" s="1" t="s">
        <v>4919</v>
      </c>
      <c r="B1282" s="3">
        <v>64.959999999999994</v>
      </c>
      <c r="C1282" s="3">
        <v>70.28</v>
      </c>
      <c r="D1282" s="3">
        <v>92.43</v>
      </c>
    </row>
    <row r="1283" spans="1:4">
      <c r="A1283" s="1" t="s">
        <v>4921</v>
      </c>
      <c r="B1283" s="3">
        <v>84.36</v>
      </c>
      <c r="C1283" s="3">
        <v>97.45</v>
      </c>
      <c r="D1283" s="3">
        <v>86.57</v>
      </c>
    </row>
    <row r="1284" spans="1:4">
      <c r="A1284" s="1" t="s">
        <v>4920</v>
      </c>
      <c r="B1284" s="3">
        <v>164.94</v>
      </c>
      <c r="C1284" s="3">
        <v>198.06</v>
      </c>
      <c r="D1284" s="3">
        <v>83.28</v>
      </c>
    </row>
    <row r="1285" spans="1:4">
      <c r="A1285" s="1" t="s">
        <v>6012</v>
      </c>
      <c r="B1285" s="3">
        <v>20701.18</v>
      </c>
      <c r="C1285" s="3">
        <v>18937.13</v>
      </c>
      <c r="D1285" s="3">
        <v>109.32</v>
      </c>
    </row>
    <row r="1286" spans="1:4">
      <c r="A1286" s="1" t="s">
        <v>4794</v>
      </c>
      <c r="B1286" s="3">
        <v>13622.25</v>
      </c>
      <c r="C1286" s="3">
        <v>13568.9</v>
      </c>
      <c r="D1286" s="3">
        <v>100.39</v>
      </c>
    </row>
    <row r="1287" spans="1:4">
      <c r="A1287" s="1" t="s">
        <v>4796</v>
      </c>
      <c r="B1287" s="3">
        <v>13320.16</v>
      </c>
      <c r="C1287" s="3">
        <v>13200.4</v>
      </c>
      <c r="D1287" s="3">
        <v>100.91</v>
      </c>
    </row>
    <row r="1288" spans="1:4">
      <c r="A1288" s="1" t="s">
        <v>4784</v>
      </c>
      <c r="B1288" s="3">
        <v>105.31</v>
      </c>
      <c r="C1288" s="3">
        <v>105.31</v>
      </c>
      <c r="D1288" s="3">
        <v>100</v>
      </c>
    </row>
    <row r="1289" spans="1:4">
      <c r="A1289" s="1" t="s">
        <v>4785</v>
      </c>
      <c r="B1289" s="3">
        <v>105.31</v>
      </c>
      <c r="C1289" s="3">
        <v>105.31</v>
      </c>
      <c r="D1289" s="3">
        <v>100</v>
      </c>
    </row>
    <row r="1290" spans="1:4">
      <c r="A1290" s="1" t="s">
        <v>4786</v>
      </c>
      <c r="B1290" s="3">
        <v>105.31</v>
      </c>
      <c r="C1290" s="3">
        <v>105.31</v>
      </c>
      <c r="D1290" s="3">
        <v>100</v>
      </c>
    </row>
    <row r="1291" spans="1:4">
      <c r="A1291" s="1" t="s">
        <v>4787</v>
      </c>
      <c r="B1291" s="3">
        <v>105.31</v>
      </c>
      <c r="C1291" s="3">
        <v>105.31</v>
      </c>
      <c r="D1291" s="3">
        <v>100</v>
      </c>
    </row>
    <row r="1292" spans="1:4">
      <c r="A1292" s="1" t="s">
        <v>4404</v>
      </c>
      <c r="B1292" s="3">
        <v>391.73</v>
      </c>
      <c r="C1292" s="3">
        <v>422.04</v>
      </c>
      <c r="D1292" s="3">
        <v>92.82</v>
      </c>
    </row>
    <row r="1293" spans="1:4">
      <c r="A1293" s="1" t="s">
        <v>4799</v>
      </c>
      <c r="B1293" s="3">
        <v>900.52</v>
      </c>
      <c r="C1293" s="3">
        <v>913.87</v>
      </c>
      <c r="D1293" s="3">
        <v>98.54</v>
      </c>
    </row>
    <row r="1294" spans="1:4">
      <c r="A1294" s="1" t="s">
        <v>4380</v>
      </c>
      <c r="B1294" s="3">
        <v>1562.65</v>
      </c>
      <c r="C1294" s="3">
        <v>3291.04</v>
      </c>
      <c r="D1294" s="3">
        <v>47.48</v>
      </c>
    </row>
    <row r="1295" spans="1:4">
      <c r="A1295" s="1" t="s">
        <v>4426</v>
      </c>
      <c r="B1295" s="3">
        <v>373.95</v>
      </c>
      <c r="C1295" s="3">
        <v>307.17</v>
      </c>
      <c r="D1295" s="3">
        <v>121.74</v>
      </c>
    </row>
    <row r="1296" spans="1:4">
      <c r="A1296" s="1" t="s">
        <v>4427</v>
      </c>
      <c r="B1296" s="3">
        <v>373.95</v>
      </c>
      <c r="C1296" s="3">
        <v>333.15</v>
      </c>
      <c r="D1296" s="3">
        <v>112.25</v>
      </c>
    </row>
    <row r="1297" spans="1:4">
      <c r="A1297" s="1" t="s">
        <v>4418</v>
      </c>
      <c r="B1297" s="3">
        <v>373.95</v>
      </c>
      <c r="C1297" s="3">
        <v>333.15</v>
      </c>
      <c r="D1297" s="3">
        <v>112.25</v>
      </c>
    </row>
    <row r="1298" spans="1:4">
      <c r="A1298" s="1" t="s">
        <v>4419</v>
      </c>
      <c r="B1298" s="3">
        <v>373.95</v>
      </c>
      <c r="C1298" s="3">
        <v>307.17</v>
      </c>
      <c r="D1298" s="3">
        <v>121.74</v>
      </c>
    </row>
    <row r="1299" spans="1:4">
      <c r="A1299" s="1" t="s">
        <v>4298</v>
      </c>
      <c r="B1299" s="3">
        <v>522.6</v>
      </c>
      <c r="C1299" s="3">
        <v>452.82</v>
      </c>
      <c r="D1299" s="3">
        <v>115.41</v>
      </c>
    </row>
    <row r="1300" spans="1:4">
      <c r="A1300" s="1" t="s">
        <v>4299</v>
      </c>
      <c r="B1300" s="3">
        <v>522.65</v>
      </c>
      <c r="C1300" s="3">
        <v>529.58000000000004</v>
      </c>
      <c r="D1300" s="3">
        <v>98.69</v>
      </c>
    </row>
    <row r="1301" spans="1:4">
      <c r="A1301" s="1" t="s">
        <v>4302</v>
      </c>
      <c r="B1301" s="3">
        <v>550.6</v>
      </c>
      <c r="C1301" s="3">
        <v>472.82</v>
      </c>
      <c r="D1301" s="3">
        <v>116.45</v>
      </c>
    </row>
    <row r="1302" spans="1:4">
      <c r="A1302" s="1" t="s">
        <v>4303</v>
      </c>
      <c r="B1302" s="3">
        <v>550.79</v>
      </c>
      <c r="C1302" s="3">
        <v>549.58000000000004</v>
      </c>
      <c r="D1302" s="3">
        <v>100.22</v>
      </c>
    </row>
    <row r="1303" spans="1:4">
      <c r="A1303" s="1" t="s">
        <v>4314</v>
      </c>
      <c r="B1303" s="3">
        <v>100.55</v>
      </c>
      <c r="C1303" s="3">
        <v>89.5</v>
      </c>
      <c r="D1303" s="3">
        <v>112.35</v>
      </c>
    </row>
    <row r="1304" spans="1:4">
      <c r="A1304" s="1" t="s">
        <v>4315</v>
      </c>
      <c r="B1304" s="3">
        <v>100.55</v>
      </c>
      <c r="C1304" s="3">
        <v>89.5</v>
      </c>
      <c r="D1304" s="3">
        <v>112.35</v>
      </c>
    </row>
    <row r="1305" spans="1:4">
      <c r="A1305" s="1" t="s">
        <v>4318</v>
      </c>
      <c r="B1305" s="3">
        <v>100.55</v>
      </c>
      <c r="C1305" s="3">
        <v>89.5</v>
      </c>
      <c r="D1305" s="3">
        <v>112.35</v>
      </c>
    </row>
    <row r="1306" spans="1:4">
      <c r="A1306" s="1" t="s">
        <v>4319</v>
      </c>
      <c r="B1306" s="3">
        <v>100.55</v>
      </c>
      <c r="C1306" s="3">
        <v>89.5</v>
      </c>
      <c r="D1306" s="3">
        <v>112.35</v>
      </c>
    </row>
    <row r="1307" spans="1:4">
      <c r="A1307" s="1" t="s">
        <v>4332</v>
      </c>
      <c r="B1307" s="3">
        <v>542.6</v>
      </c>
      <c r="C1307" s="3">
        <v>472.82</v>
      </c>
      <c r="D1307" s="3">
        <v>114.76</v>
      </c>
    </row>
    <row r="1308" spans="1:4">
      <c r="A1308" s="1" t="s">
        <v>4333</v>
      </c>
      <c r="B1308" s="3">
        <v>542.65</v>
      </c>
      <c r="C1308" s="3">
        <v>549.58000000000004</v>
      </c>
      <c r="D1308" s="3">
        <v>98.74</v>
      </c>
    </row>
    <row r="1309" spans="1:4">
      <c r="A1309" s="1" t="s">
        <v>4336</v>
      </c>
      <c r="B1309" s="3">
        <v>531.29999999999995</v>
      </c>
      <c r="C1309" s="3">
        <v>452.82</v>
      </c>
      <c r="D1309" s="3">
        <v>117.33</v>
      </c>
    </row>
    <row r="1310" spans="1:4">
      <c r="A1310" s="1" t="s">
        <v>4337</v>
      </c>
      <c r="B1310" s="3">
        <v>531.49</v>
      </c>
      <c r="C1310" s="3">
        <v>529.58000000000004</v>
      </c>
      <c r="D1310" s="3">
        <v>100.36</v>
      </c>
    </row>
    <row r="1311" spans="1:4">
      <c r="A1311" s="1" t="s">
        <v>4428</v>
      </c>
      <c r="B1311" s="3">
        <v>7173.32</v>
      </c>
      <c r="C1311" s="3">
        <v>7144.95</v>
      </c>
      <c r="D1311" s="3">
        <v>100.4</v>
      </c>
    </row>
    <row r="1312" spans="1:4">
      <c r="A1312" s="1" t="s">
        <v>4429</v>
      </c>
      <c r="B1312" s="3">
        <v>7173.31</v>
      </c>
      <c r="C1312" s="3">
        <v>7064.64</v>
      </c>
      <c r="D1312" s="3">
        <v>101.54</v>
      </c>
    </row>
    <row r="1313" spans="1:4">
      <c r="A1313" s="1" t="s">
        <v>4420</v>
      </c>
      <c r="B1313" s="3">
        <v>7003.81</v>
      </c>
      <c r="C1313" s="3">
        <v>7276.84</v>
      </c>
      <c r="D1313" s="3">
        <v>96.25</v>
      </c>
    </row>
    <row r="1314" spans="1:4">
      <c r="A1314" s="1" t="s">
        <v>4421</v>
      </c>
      <c r="B1314" s="3">
        <v>7003.81</v>
      </c>
      <c r="C1314" s="3">
        <v>7196.53</v>
      </c>
      <c r="D1314" s="3">
        <v>97.32</v>
      </c>
    </row>
    <row r="1315" spans="1:4">
      <c r="A1315" s="1" t="s">
        <v>4287</v>
      </c>
      <c r="B1315" s="3">
        <v>105.79</v>
      </c>
      <c r="C1315" s="3">
        <v>95.04</v>
      </c>
      <c r="D1315" s="3">
        <v>111.32</v>
      </c>
    </row>
    <row r="1316" spans="1:4">
      <c r="A1316" s="1" t="s">
        <v>4289</v>
      </c>
      <c r="B1316" s="3">
        <v>105.98</v>
      </c>
      <c r="C1316" s="3">
        <v>94.58</v>
      </c>
      <c r="D1316" s="3">
        <v>112.06</v>
      </c>
    </row>
    <row r="1317" spans="1:4">
      <c r="A1317" s="1" t="s">
        <v>4292</v>
      </c>
      <c r="B1317" s="3">
        <v>105.79</v>
      </c>
      <c r="C1317" s="3">
        <v>95.04</v>
      </c>
      <c r="D1317" s="3">
        <v>111.32</v>
      </c>
    </row>
    <row r="1318" spans="1:4">
      <c r="A1318" s="1" t="s">
        <v>4294</v>
      </c>
      <c r="B1318" s="3">
        <v>105.98</v>
      </c>
      <c r="C1318" s="3">
        <v>94.58</v>
      </c>
      <c r="D1318" s="3">
        <v>112.06</v>
      </c>
    </row>
    <row r="1319" spans="1:4">
      <c r="A1319" s="1" t="s">
        <v>4306</v>
      </c>
      <c r="B1319" s="3">
        <v>10633.21</v>
      </c>
      <c r="C1319" s="3">
        <v>9907.7099999999991</v>
      </c>
      <c r="D1319" s="3">
        <v>107.32</v>
      </c>
    </row>
    <row r="1320" spans="1:4">
      <c r="A1320" s="1" t="s">
        <v>4304</v>
      </c>
      <c r="B1320" s="3">
        <v>10633.21</v>
      </c>
      <c r="C1320" s="3">
        <v>9943.24</v>
      </c>
      <c r="D1320" s="3">
        <v>106.94</v>
      </c>
    </row>
    <row r="1321" spans="1:4">
      <c r="A1321" s="1" t="s">
        <v>8929</v>
      </c>
      <c r="B1321" s="3">
        <v>189.58</v>
      </c>
      <c r="C1321" s="3">
        <v>204.22</v>
      </c>
      <c r="D1321" s="3">
        <v>92.83</v>
      </c>
    </row>
    <row r="1322" spans="1:4">
      <c r="A1322" s="1" t="s">
        <v>4310</v>
      </c>
      <c r="B1322" s="3">
        <v>10424.81</v>
      </c>
      <c r="C1322" s="3">
        <v>9824.8799999999992</v>
      </c>
      <c r="D1322" s="3">
        <v>106.11</v>
      </c>
    </row>
    <row r="1323" spans="1:4">
      <c r="A1323" s="1" t="s">
        <v>4308</v>
      </c>
      <c r="B1323" s="3">
        <v>10424.81</v>
      </c>
      <c r="C1323" s="3">
        <v>9860.41</v>
      </c>
      <c r="D1323" s="3">
        <v>105.72</v>
      </c>
    </row>
    <row r="1324" spans="1:4">
      <c r="A1324" s="1" t="s">
        <v>8930</v>
      </c>
      <c r="B1324" s="3">
        <v>189.58</v>
      </c>
      <c r="C1324" s="3">
        <v>204.22</v>
      </c>
      <c r="D1324" s="3">
        <v>92.83</v>
      </c>
    </row>
    <row r="1325" spans="1:4">
      <c r="A1325" s="1" t="s">
        <v>4328</v>
      </c>
      <c r="B1325" s="3">
        <v>105.79</v>
      </c>
      <c r="C1325" s="3">
        <v>95.04</v>
      </c>
      <c r="D1325" s="3">
        <v>111.32</v>
      </c>
    </row>
    <row r="1326" spans="1:4">
      <c r="A1326" s="1" t="s">
        <v>4326</v>
      </c>
      <c r="B1326" s="3">
        <v>105.98</v>
      </c>
      <c r="C1326" s="3">
        <v>94.58</v>
      </c>
      <c r="D1326" s="3">
        <v>112.06</v>
      </c>
    </row>
    <row r="1327" spans="1:4">
      <c r="A1327" s="1" t="s">
        <v>4321</v>
      </c>
      <c r="B1327" s="3">
        <v>105.79</v>
      </c>
      <c r="C1327" s="3">
        <v>95.04</v>
      </c>
      <c r="D1327" s="3">
        <v>111.32</v>
      </c>
    </row>
    <row r="1328" spans="1:4">
      <c r="A1328" s="1" t="s">
        <v>4323</v>
      </c>
      <c r="B1328" s="3">
        <v>105.98</v>
      </c>
      <c r="C1328" s="3">
        <v>94.58</v>
      </c>
      <c r="D1328" s="3">
        <v>112.06</v>
      </c>
    </row>
    <row r="1329" spans="1:4">
      <c r="A1329" s="1" t="s">
        <v>4430</v>
      </c>
      <c r="B1329" s="3">
        <v>2194.8200000000002</v>
      </c>
      <c r="C1329" s="3">
        <v>1577.59</v>
      </c>
      <c r="D1329" s="3">
        <v>139.12</v>
      </c>
    </row>
    <row r="1330" spans="1:4">
      <c r="A1330" s="1" t="s">
        <v>4431</v>
      </c>
      <c r="B1330" s="3">
        <v>2194.8200000000002</v>
      </c>
      <c r="C1330" s="3">
        <v>1347.27</v>
      </c>
      <c r="D1330" s="3">
        <v>162.91</v>
      </c>
    </row>
    <row r="1331" spans="1:4">
      <c r="A1331" s="1" t="s">
        <v>4422</v>
      </c>
      <c r="B1331" s="3">
        <v>1465.64</v>
      </c>
      <c r="C1331" s="3">
        <v>1559.48</v>
      </c>
      <c r="D1331" s="3">
        <v>93.98</v>
      </c>
    </row>
    <row r="1332" spans="1:4">
      <c r="A1332" s="1" t="s">
        <v>4423</v>
      </c>
      <c r="B1332" s="3">
        <v>1465.63</v>
      </c>
      <c r="C1332" s="3">
        <v>1429.16</v>
      </c>
      <c r="D1332" s="3">
        <v>102.55</v>
      </c>
    </row>
    <row r="1333" spans="1:4">
      <c r="A1333" s="1" t="s">
        <v>4288</v>
      </c>
      <c r="B1333" s="3">
        <v>15854.51</v>
      </c>
      <c r="C1333" s="3">
        <v>15208.78</v>
      </c>
      <c r="D1333" s="3">
        <v>104.25</v>
      </c>
    </row>
    <row r="1334" spans="1:4">
      <c r="A1334" s="1" t="s">
        <v>4290</v>
      </c>
      <c r="B1334" s="3">
        <v>15854.55</v>
      </c>
      <c r="C1334" s="3">
        <v>15283.58</v>
      </c>
      <c r="D1334" s="3">
        <v>103.74</v>
      </c>
    </row>
    <row r="1335" spans="1:4">
      <c r="A1335" s="1" t="s">
        <v>4286</v>
      </c>
      <c r="B1335" s="3">
        <v>146.36000000000001</v>
      </c>
      <c r="C1335" s="3">
        <v>146.36000000000001</v>
      </c>
      <c r="D1335" s="3">
        <v>100</v>
      </c>
    </row>
    <row r="1336" spans="1:4">
      <c r="A1336" s="1" t="s">
        <v>4293</v>
      </c>
      <c r="B1336" s="3">
        <v>14910.24</v>
      </c>
      <c r="C1336" s="3">
        <v>15298.61</v>
      </c>
      <c r="D1336" s="3">
        <v>97.46</v>
      </c>
    </row>
    <row r="1337" spans="1:4">
      <c r="A1337" s="1" t="s">
        <v>4295</v>
      </c>
      <c r="B1337" s="3">
        <v>14910.24</v>
      </c>
      <c r="C1337" s="3">
        <v>15263.17</v>
      </c>
      <c r="D1337" s="3">
        <v>97.69</v>
      </c>
    </row>
    <row r="1338" spans="1:4">
      <c r="A1338" s="1" t="s">
        <v>4291</v>
      </c>
      <c r="B1338" s="3">
        <v>146.36000000000001</v>
      </c>
      <c r="C1338" s="3">
        <v>146.36000000000001</v>
      </c>
      <c r="D1338" s="3">
        <v>100</v>
      </c>
    </row>
    <row r="1339" spans="1:4">
      <c r="A1339" s="1" t="s">
        <v>4307</v>
      </c>
      <c r="B1339" s="3">
        <v>1009.92</v>
      </c>
      <c r="C1339" s="3">
        <v>530.46</v>
      </c>
      <c r="D1339" s="3">
        <v>190.38</v>
      </c>
    </row>
    <row r="1340" spans="1:4">
      <c r="A1340" s="1" t="s">
        <v>4305</v>
      </c>
      <c r="B1340" s="3">
        <v>1009.92</v>
      </c>
      <c r="C1340" s="3">
        <v>530.46</v>
      </c>
      <c r="D1340" s="3">
        <v>190.38</v>
      </c>
    </row>
    <row r="1341" spans="1:4">
      <c r="A1341" s="1" t="s">
        <v>4311</v>
      </c>
      <c r="B1341" s="3">
        <v>1087.1400000000001</v>
      </c>
      <c r="C1341" s="3">
        <v>786.37</v>
      </c>
      <c r="D1341" s="3">
        <v>138.25</v>
      </c>
    </row>
    <row r="1342" spans="1:4">
      <c r="A1342" s="1" t="s">
        <v>4309</v>
      </c>
      <c r="B1342" s="3">
        <v>1087.97</v>
      </c>
      <c r="C1342" s="3">
        <v>786.37</v>
      </c>
      <c r="D1342" s="3">
        <v>138.35</v>
      </c>
    </row>
    <row r="1343" spans="1:4">
      <c r="A1343" s="1" t="s">
        <v>4329</v>
      </c>
      <c r="B1343" s="3">
        <v>14156.41</v>
      </c>
      <c r="C1343" s="3">
        <v>14849.72</v>
      </c>
      <c r="D1343" s="3">
        <v>95.33</v>
      </c>
    </row>
    <row r="1344" spans="1:4">
      <c r="A1344" s="1" t="s">
        <v>4327</v>
      </c>
      <c r="B1344" s="3">
        <v>14156.39</v>
      </c>
      <c r="C1344" s="3">
        <v>14924.53</v>
      </c>
      <c r="D1344" s="3">
        <v>94.85</v>
      </c>
    </row>
    <row r="1345" spans="1:4">
      <c r="A1345" s="1" t="s">
        <v>4325</v>
      </c>
      <c r="B1345" s="3">
        <v>146.36000000000001</v>
      </c>
      <c r="C1345" s="3">
        <v>146.36000000000001</v>
      </c>
      <c r="D1345" s="3">
        <v>100</v>
      </c>
    </row>
    <row r="1346" spans="1:4">
      <c r="A1346" s="1" t="s">
        <v>4322</v>
      </c>
      <c r="B1346" s="3">
        <v>13610.87</v>
      </c>
      <c r="C1346" s="3">
        <v>14703.33</v>
      </c>
      <c r="D1346" s="3">
        <v>92.57</v>
      </c>
    </row>
    <row r="1347" spans="1:4">
      <c r="A1347" s="1" t="s">
        <v>4324</v>
      </c>
      <c r="B1347" s="3">
        <v>13610.87</v>
      </c>
      <c r="C1347" s="3">
        <v>14667.9</v>
      </c>
      <c r="D1347" s="3">
        <v>92.79</v>
      </c>
    </row>
    <row r="1348" spans="1:4">
      <c r="A1348" s="1" t="s">
        <v>4320</v>
      </c>
      <c r="B1348" s="3">
        <v>146.36000000000001</v>
      </c>
      <c r="C1348" s="3">
        <v>146.36000000000001</v>
      </c>
      <c r="D1348" s="3">
        <v>100</v>
      </c>
    </row>
    <row r="1349" spans="1:4">
      <c r="A1349" s="1" t="s">
        <v>8925</v>
      </c>
      <c r="B1349" s="3">
        <v>6035.07</v>
      </c>
      <c r="C1349" s="3">
        <v>1064.96</v>
      </c>
      <c r="D1349" s="3">
        <v>566.69000000000005</v>
      </c>
    </row>
    <row r="1350" spans="1:4">
      <c r="A1350" s="1" t="s">
        <v>8926</v>
      </c>
      <c r="B1350" s="3">
        <v>6035.07</v>
      </c>
      <c r="C1350" s="3">
        <v>1064.96</v>
      </c>
      <c r="D1350" s="3">
        <v>566.69000000000005</v>
      </c>
    </row>
    <row r="1351" spans="1:4">
      <c r="A1351" s="1" t="s">
        <v>8927</v>
      </c>
      <c r="B1351" s="3">
        <v>5461.53</v>
      </c>
      <c r="C1351" s="3">
        <v>1064.96</v>
      </c>
      <c r="D1351" s="3">
        <v>512.84</v>
      </c>
    </row>
    <row r="1352" spans="1:4">
      <c r="A1352" s="1" t="s">
        <v>8928</v>
      </c>
      <c r="B1352" s="3">
        <v>5461.53</v>
      </c>
      <c r="C1352" s="3">
        <v>1064.96</v>
      </c>
      <c r="D1352" s="3">
        <v>512.84</v>
      </c>
    </row>
    <row r="1353" spans="1:4">
      <c r="A1353" s="1" t="s">
        <v>8923</v>
      </c>
      <c r="B1353" s="3">
        <v>7202.42</v>
      </c>
      <c r="C1353" s="3">
        <v>750</v>
      </c>
      <c r="D1353" s="3">
        <v>960.32</v>
      </c>
    </row>
    <row r="1354" spans="1:4">
      <c r="A1354" s="1" t="s">
        <v>8924</v>
      </c>
      <c r="B1354" s="3">
        <v>7202.42</v>
      </c>
      <c r="C1354" s="3">
        <v>750</v>
      </c>
      <c r="D1354" s="3">
        <v>960.32</v>
      </c>
    </row>
    <row r="1355" spans="1:4">
      <c r="A1355" s="1" t="s">
        <v>8921</v>
      </c>
      <c r="B1355" s="3">
        <v>5141.53</v>
      </c>
      <c r="C1355" s="3">
        <v>553.15</v>
      </c>
      <c r="D1355" s="3">
        <v>929.5</v>
      </c>
    </row>
    <row r="1356" spans="1:4">
      <c r="A1356" s="1" t="s">
        <v>8922</v>
      </c>
      <c r="B1356" s="3">
        <v>5141.53</v>
      </c>
      <c r="C1356" s="3">
        <v>553.15</v>
      </c>
      <c r="D1356" s="3">
        <v>929.5</v>
      </c>
    </row>
    <row r="1357" spans="1:4">
      <c r="A1357" s="1" t="s">
        <v>8913</v>
      </c>
      <c r="B1357" s="3">
        <v>1799.69</v>
      </c>
      <c r="C1357" s="3">
        <v>716.28</v>
      </c>
      <c r="D1357" s="3">
        <v>251.26</v>
      </c>
    </row>
    <row r="1358" spans="1:4">
      <c r="A1358" s="1" t="s">
        <v>8914</v>
      </c>
      <c r="B1358" s="3">
        <v>1799.67</v>
      </c>
      <c r="C1358" s="3">
        <v>835.96</v>
      </c>
      <c r="D1358" s="3">
        <v>215.28</v>
      </c>
    </row>
    <row r="1359" spans="1:4">
      <c r="A1359" s="1" t="s">
        <v>8917</v>
      </c>
      <c r="B1359" s="3">
        <v>1241.3900000000001</v>
      </c>
      <c r="C1359" s="3">
        <v>734.39</v>
      </c>
      <c r="D1359" s="3">
        <v>169.04</v>
      </c>
    </row>
    <row r="1360" spans="1:4">
      <c r="A1360" s="1" t="s">
        <v>8918</v>
      </c>
      <c r="B1360" s="3">
        <v>1241.3699999999999</v>
      </c>
      <c r="C1360" s="3">
        <v>854.07</v>
      </c>
      <c r="D1360" s="3">
        <v>145.35</v>
      </c>
    </row>
    <row r="1361" spans="1:4">
      <c r="A1361" s="1" t="s">
        <v>8915</v>
      </c>
      <c r="B1361" s="3">
        <v>2707.35</v>
      </c>
      <c r="C1361" s="3">
        <v>837.54</v>
      </c>
      <c r="D1361" s="3">
        <v>323.25</v>
      </c>
    </row>
    <row r="1362" spans="1:4">
      <c r="A1362" s="1" t="s">
        <v>8916</v>
      </c>
      <c r="B1362" s="3">
        <v>2707.33</v>
      </c>
      <c r="C1362" s="3">
        <v>957.22</v>
      </c>
      <c r="D1362" s="3">
        <v>282.83</v>
      </c>
    </row>
    <row r="1363" spans="1:4">
      <c r="A1363" s="1" t="s">
        <v>8919</v>
      </c>
      <c r="B1363" s="3">
        <v>1985.13</v>
      </c>
      <c r="C1363" s="3">
        <v>619.42999999999995</v>
      </c>
      <c r="D1363" s="3">
        <v>320.48</v>
      </c>
    </row>
    <row r="1364" spans="1:4">
      <c r="A1364" s="1" t="s">
        <v>8920</v>
      </c>
      <c r="B1364" s="3">
        <v>1985.15</v>
      </c>
      <c r="C1364" s="3">
        <v>739.11</v>
      </c>
      <c r="D1364" s="3">
        <v>268.58999999999997</v>
      </c>
    </row>
    <row r="1365" spans="1:4">
      <c r="A1365" s="1" t="s">
        <v>8939</v>
      </c>
      <c r="B1365" s="3">
        <v>579.64</v>
      </c>
      <c r="C1365" s="3">
        <v>647.41</v>
      </c>
      <c r="D1365" s="3">
        <v>89.53</v>
      </c>
    </row>
    <row r="1366" spans="1:4">
      <c r="A1366" s="1" t="s">
        <v>8940</v>
      </c>
      <c r="B1366" s="3">
        <v>579.64</v>
      </c>
      <c r="C1366" s="3">
        <v>596.24</v>
      </c>
      <c r="D1366" s="3">
        <v>97.22</v>
      </c>
    </row>
    <row r="1367" spans="1:4">
      <c r="A1367" s="1" t="s">
        <v>11350</v>
      </c>
      <c r="B1367" s="3">
        <v>12287.06</v>
      </c>
      <c r="C1367" s="3">
        <v>13388.4</v>
      </c>
      <c r="D1367" s="3">
        <v>91.77</v>
      </c>
    </row>
    <row r="1368" spans="1:4">
      <c r="A1368" s="1" t="s">
        <v>11351</v>
      </c>
      <c r="B1368" s="3">
        <v>12310.75</v>
      </c>
      <c r="C1368" s="3">
        <v>13388.4</v>
      </c>
      <c r="D1368" s="3">
        <v>91.95</v>
      </c>
    </row>
    <row r="1369" spans="1:4">
      <c r="A1369" s="1" t="s">
        <v>11352</v>
      </c>
      <c r="B1369" s="3">
        <v>12687.84</v>
      </c>
      <c r="C1369" s="3">
        <v>13681.52</v>
      </c>
      <c r="D1369" s="3">
        <v>92.74</v>
      </c>
    </row>
    <row r="1370" spans="1:4">
      <c r="A1370" s="1" t="s">
        <v>11353</v>
      </c>
      <c r="B1370" s="3">
        <v>12664.14</v>
      </c>
      <c r="C1370" s="3">
        <v>13681.52</v>
      </c>
      <c r="D1370" s="3">
        <v>92.56</v>
      </c>
    </row>
    <row r="1371" spans="1:4">
      <c r="A1371" s="1" t="s">
        <v>8933</v>
      </c>
      <c r="B1371" s="3">
        <v>50</v>
      </c>
      <c r="C1371" s="3">
        <v>50</v>
      </c>
      <c r="D1371" s="3">
        <v>100</v>
      </c>
    </row>
    <row r="1372" spans="1:4">
      <c r="A1372" s="1" t="s">
        <v>8934</v>
      </c>
      <c r="B1372" s="3">
        <v>50</v>
      </c>
      <c r="C1372" s="3">
        <v>50</v>
      </c>
      <c r="D1372" s="3">
        <v>100</v>
      </c>
    </row>
    <row r="1373" spans="1:4">
      <c r="A1373" s="1" t="s">
        <v>8937</v>
      </c>
      <c r="B1373" s="3">
        <v>715.67</v>
      </c>
      <c r="C1373" s="3">
        <v>657.67</v>
      </c>
      <c r="D1373" s="3">
        <v>108.82</v>
      </c>
    </row>
    <row r="1374" spans="1:4">
      <c r="A1374" s="1" t="s">
        <v>8938</v>
      </c>
      <c r="B1374" s="3">
        <v>857.96</v>
      </c>
      <c r="C1374" s="3">
        <v>657.67</v>
      </c>
      <c r="D1374" s="3">
        <v>130.44999999999999</v>
      </c>
    </row>
    <row r="1375" spans="1:4">
      <c r="A1375" s="1" t="s">
        <v>8931</v>
      </c>
      <c r="B1375" s="3">
        <v>50</v>
      </c>
      <c r="C1375" s="3">
        <v>50</v>
      </c>
      <c r="D1375" s="3">
        <v>100</v>
      </c>
    </row>
    <row r="1376" spans="1:4">
      <c r="A1376" s="1" t="s">
        <v>8932</v>
      </c>
      <c r="B1376" s="3">
        <v>50</v>
      </c>
      <c r="C1376" s="3">
        <v>50</v>
      </c>
      <c r="D1376" s="3">
        <v>100</v>
      </c>
    </row>
    <row r="1377" spans="1:4">
      <c r="A1377" s="1" t="s">
        <v>8941</v>
      </c>
      <c r="B1377" s="3">
        <v>717</v>
      </c>
      <c r="C1377" s="3">
        <v>657.67</v>
      </c>
      <c r="D1377" s="3">
        <v>109.02</v>
      </c>
    </row>
    <row r="1378" spans="1:4">
      <c r="A1378" s="1" t="s">
        <v>8942</v>
      </c>
      <c r="B1378" s="3">
        <v>857.96</v>
      </c>
      <c r="C1378" s="3">
        <v>657.67</v>
      </c>
      <c r="D1378" s="3">
        <v>130.44999999999999</v>
      </c>
    </row>
    <row r="1379" spans="1:4">
      <c r="A1379" s="1" t="s">
        <v>11354</v>
      </c>
      <c r="B1379" s="3">
        <v>12023.83</v>
      </c>
      <c r="C1379" s="3">
        <v>13358.4</v>
      </c>
      <c r="D1379" s="3">
        <v>90.01</v>
      </c>
    </row>
    <row r="1380" spans="1:4">
      <c r="A1380" s="1" t="s">
        <v>11355</v>
      </c>
      <c r="B1380" s="3">
        <v>12047.53</v>
      </c>
      <c r="C1380" s="3">
        <v>13358.4</v>
      </c>
      <c r="D1380" s="3">
        <v>90.19</v>
      </c>
    </row>
    <row r="1381" spans="1:4">
      <c r="A1381" s="1" t="s">
        <v>11356</v>
      </c>
      <c r="B1381" s="3">
        <v>12424.45</v>
      </c>
      <c r="C1381" s="3">
        <v>13651.52</v>
      </c>
      <c r="D1381" s="3">
        <v>91.01</v>
      </c>
    </row>
    <row r="1382" spans="1:4">
      <c r="A1382" s="1" t="s">
        <v>11357</v>
      </c>
      <c r="B1382" s="3">
        <v>12400.75</v>
      </c>
      <c r="C1382" s="3">
        <v>13651.52</v>
      </c>
      <c r="D1382" s="3">
        <v>90.84</v>
      </c>
    </row>
    <row r="1383" spans="1:4">
      <c r="A1383" s="1" t="s">
        <v>4406</v>
      </c>
      <c r="B1383" s="3">
        <v>881.85</v>
      </c>
      <c r="C1383" s="3">
        <v>2446.1799999999998</v>
      </c>
      <c r="D1383" s="3">
        <v>36.049999999999997</v>
      </c>
    </row>
    <row r="1384" spans="1:4">
      <c r="A1384" s="1" t="s">
        <v>4783</v>
      </c>
      <c r="B1384" s="3">
        <v>486.69</v>
      </c>
      <c r="C1384" s="3">
        <v>19215.38</v>
      </c>
      <c r="D1384" s="3">
        <v>2.5299999999999998</v>
      </c>
    </row>
    <row r="1385" spans="1:4">
      <c r="A1385" s="1" t="s">
        <v>4760</v>
      </c>
      <c r="B1385" s="3">
        <v>8986.6200000000008</v>
      </c>
      <c r="C1385" s="3">
        <v>12723.38</v>
      </c>
      <c r="D1385" s="3">
        <v>70.63</v>
      </c>
    </row>
    <row r="1386" spans="1:4">
      <c r="A1386" s="1" t="s">
        <v>4781</v>
      </c>
      <c r="B1386" s="3">
        <v>0</v>
      </c>
      <c r="C1386" s="3">
        <v>1843.94</v>
      </c>
      <c r="D1386" s="3">
        <v>0</v>
      </c>
    </row>
    <row r="1387" spans="1:4">
      <c r="A1387" s="1" t="s">
        <v>4777</v>
      </c>
      <c r="B1387" s="3">
        <v>0</v>
      </c>
      <c r="C1387" s="3">
        <v>14476.69</v>
      </c>
      <c r="D1387" s="3">
        <v>0</v>
      </c>
    </row>
    <row r="1388" spans="1:4">
      <c r="A1388" s="1" t="s">
        <v>4792</v>
      </c>
      <c r="B1388" s="3">
        <v>1021.12</v>
      </c>
      <c r="C1388" s="3">
        <v>1001.86</v>
      </c>
      <c r="D1388" s="3">
        <v>101.92</v>
      </c>
    </row>
    <row r="1389" spans="1:4">
      <c r="A1389" s="1" t="s">
        <v>872</v>
      </c>
      <c r="B1389" s="3">
        <v>366.27</v>
      </c>
      <c r="C1389" s="3">
        <v>436.16</v>
      </c>
      <c r="D1389" s="3">
        <v>83.98</v>
      </c>
    </row>
    <row r="1390" spans="1:4">
      <c r="A1390" s="1" t="s">
        <v>881</v>
      </c>
      <c r="B1390" s="3">
        <v>76.98</v>
      </c>
      <c r="C1390" s="3">
        <v>87.94</v>
      </c>
      <c r="D1390" s="3">
        <v>87.54</v>
      </c>
    </row>
    <row r="1391" spans="1:4">
      <c r="A1391" s="1" t="s">
        <v>873</v>
      </c>
      <c r="B1391" s="3">
        <v>240.73</v>
      </c>
      <c r="C1391" s="3">
        <v>259.67</v>
      </c>
      <c r="D1391" s="3">
        <v>92.7</v>
      </c>
    </row>
    <row r="1392" spans="1:4">
      <c r="A1392" s="1" t="s">
        <v>11358</v>
      </c>
      <c r="B1392" s="3">
        <v>10980.82</v>
      </c>
      <c r="C1392" s="3">
        <v>10756.58</v>
      </c>
      <c r="D1392" s="3">
        <v>102.08</v>
      </c>
    </row>
    <row r="1393" spans="1:4">
      <c r="A1393" s="1" t="s">
        <v>11359</v>
      </c>
      <c r="B1393" s="3">
        <v>11604.65</v>
      </c>
      <c r="C1393" s="3">
        <v>10888.46</v>
      </c>
      <c r="D1393" s="3">
        <v>106.58</v>
      </c>
    </row>
    <row r="1394" spans="1:4">
      <c r="A1394" s="1" t="s">
        <v>874</v>
      </c>
      <c r="B1394" s="3">
        <v>1940.95</v>
      </c>
      <c r="C1394" s="3">
        <v>1172.95</v>
      </c>
      <c r="D1394" s="3">
        <v>165.48</v>
      </c>
    </row>
    <row r="1395" spans="1:4">
      <c r="A1395" s="1" t="s">
        <v>2309</v>
      </c>
      <c r="B1395" s="3">
        <v>0</v>
      </c>
      <c r="C1395" s="3">
        <v>414</v>
      </c>
      <c r="D1395" s="3">
        <v>0</v>
      </c>
    </row>
    <row r="1396" spans="1:4">
      <c r="A1396" s="1" t="s">
        <v>870</v>
      </c>
      <c r="B1396" s="3">
        <v>446.69</v>
      </c>
      <c r="C1396" s="3">
        <v>344.48</v>
      </c>
      <c r="D1396" s="3">
        <v>129.66999999999999</v>
      </c>
    </row>
    <row r="1397" spans="1:4">
      <c r="A1397" s="1" t="s">
        <v>871</v>
      </c>
      <c r="B1397" s="3">
        <v>0</v>
      </c>
      <c r="C1397" s="3">
        <v>347.62</v>
      </c>
      <c r="D1397" s="3">
        <v>0</v>
      </c>
    </row>
    <row r="1398" spans="1:4">
      <c r="A1398" s="1" t="s">
        <v>876</v>
      </c>
      <c r="B1398" s="3">
        <v>97.66</v>
      </c>
      <c r="C1398" s="3">
        <v>95.39</v>
      </c>
      <c r="D1398" s="3">
        <v>102.38</v>
      </c>
    </row>
    <row r="1399" spans="1:4">
      <c r="A1399" s="1" t="s">
        <v>882</v>
      </c>
      <c r="B1399" s="3">
        <v>163.33000000000001</v>
      </c>
      <c r="C1399" s="3">
        <v>192.75</v>
      </c>
      <c r="D1399" s="3">
        <v>84.74</v>
      </c>
    </row>
    <row r="1400" spans="1:4">
      <c r="A1400" s="1" t="s">
        <v>2308</v>
      </c>
      <c r="B1400" s="3">
        <v>0</v>
      </c>
      <c r="C1400" s="3">
        <v>2285.21</v>
      </c>
      <c r="D1400" s="3">
        <v>0</v>
      </c>
    </row>
    <row r="1401" spans="1:4">
      <c r="A1401" s="1" t="s">
        <v>877</v>
      </c>
      <c r="B1401" s="3">
        <v>126.32</v>
      </c>
      <c r="C1401" s="3">
        <v>135.21</v>
      </c>
      <c r="D1401" s="3">
        <v>93.42</v>
      </c>
    </row>
    <row r="1402" spans="1:4">
      <c r="A1402" s="1" t="s">
        <v>878</v>
      </c>
      <c r="B1402" s="3">
        <v>132.97</v>
      </c>
      <c r="C1402" s="3">
        <v>138.07</v>
      </c>
      <c r="D1402" s="3">
        <v>96.31</v>
      </c>
    </row>
    <row r="1403" spans="1:4">
      <c r="A1403" s="1" t="s">
        <v>534</v>
      </c>
      <c r="B1403" s="3">
        <v>2498.9499999999998</v>
      </c>
      <c r="C1403" s="3">
        <v>55664.14</v>
      </c>
      <c r="D1403" s="3">
        <v>4.49</v>
      </c>
    </row>
    <row r="1404" spans="1:4">
      <c r="A1404" s="1" t="s">
        <v>879</v>
      </c>
      <c r="B1404" s="3">
        <v>260.16000000000003</v>
      </c>
      <c r="C1404" s="3">
        <v>303.97000000000003</v>
      </c>
      <c r="D1404" s="3">
        <v>85.59</v>
      </c>
    </row>
    <row r="1405" spans="1:4">
      <c r="A1405" s="1" t="s">
        <v>880</v>
      </c>
      <c r="B1405" s="3">
        <v>13.19</v>
      </c>
      <c r="C1405" s="3">
        <v>1890.01</v>
      </c>
      <c r="D1405" s="3">
        <v>0.7</v>
      </c>
    </row>
    <row r="1406" spans="1:4">
      <c r="A1406" s="1" t="s">
        <v>7577</v>
      </c>
      <c r="B1406" s="3">
        <v>145.4</v>
      </c>
      <c r="C1406" s="3">
        <v>167.89</v>
      </c>
      <c r="D1406" s="3">
        <v>86.61</v>
      </c>
    </row>
    <row r="1407" spans="1:4">
      <c r="A1407" s="1" t="s">
        <v>7578</v>
      </c>
      <c r="B1407" s="3">
        <v>145.4</v>
      </c>
      <c r="C1407" s="3">
        <v>167.89</v>
      </c>
      <c r="D1407" s="3">
        <v>86.61</v>
      </c>
    </row>
    <row r="1408" spans="1:4">
      <c r="A1408" s="1" t="s">
        <v>7579</v>
      </c>
      <c r="B1408" s="3">
        <v>145.4</v>
      </c>
      <c r="C1408" s="3">
        <v>167.89</v>
      </c>
      <c r="D1408" s="3">
        <v>86.61</v>
      </c>
    </row>
    <row r="1409" spans="1:4">
      <c r="A1409" s="1" t="s">
        <v>7580</v>
      </c>
      <c r="B1409" s="3">
        <v>145.4</v>
      </c>
      <c r="C1409" s="3">
        <v>167.89</v>
      </c>
      <c r="D1409" s="3">
        <v>86.61</v>
      </c>
    </row>
    <row r="1410" spans="1:4">
      <c r="A1410" s="1" t="s">
        <v>7581</v>
      </c>
      <c r="B1410" s="3">
        <v>145.4</v>
      </c>
      <c r="C1410" s="3">
        <v>167.89</v>
      </c>
      <c r="D1410" s="3">
        <v>86.61</v>
      </c>
    </row>
    <row r="1411" spans="1:4">
      <c r="A1411" s="1" t="s">
        <v>7582</v>
      </c>
      <c r="B1411" s="3">
        <v>145.4</v>
      </c>
      <c r="C1411" s="3">
        <v>167.89</v>
      </c>
      <c r="D1411" s="3">
        <v>86.61</v>
      </c>
    </row>
    <row r="1412" spans="1:4">
      <c r="A1412" s="1" t="s">
        <v>7583</v>
      </c>
      <c r="B1412" s="3">
        <v>145.4</v>
      </c>
      <c r="C1412" s="3">
        <v>167.89</v>
      </c>
      <c r="D1412" s="3">
        <v>86.61</v>
      </c>
    </row>
    <row r="1413" spans="1:4">
      <c r="A1413" s="1" t="s">
        <v>7584</v>
      </c>
      <c r="B1413" s="3">
        <v>145.4</v>
      </c>
      <c r="C1413" s="3">
        <v>167.89</v>
      </c>
      <c r="D1413" s="3">
        <v>86.61</v>
      </c>
    </row>
    <row r="1414" spans="1:4">
      <c r="A1414" s="1" t="s">
        <v>7585</v>
      </c>
      <c r="B1414" s="3">
        <v>145.4</v>
      </c>
      <c r="C1414" s="3">
        <v>167.89</v>
      </c>
      <c r="D1414" s="3">
        <v>86.61</v>
      </c>
    </row>
    <row r="1415" spans="1:4">
      <c r="A1415" s="1" t="s">
        <v>7586</v>
      </c>
      <c r="B1415" s="3">
        <v>145.4</v>
      </c>
      <c r="C1415" s="3">
        <v>167.89</v>
      </c>
      <c r="D1415" s="3">
        <v>86.61</v>
      </c>
    </row>
    <row r="1416" spans="1:4">
      <c r="A1416" s="1" t="s">
        <v>7587</v>
      </c>
      <c r="B1416" s="3">
        <v>145.4</v>
      </c>
      <c r="C1416" s="3">
        <v>167.89</v>
      </c>
      <c r="D1416" s="3">
        <v>86.61</v>
      </c>
    </row>
    <row r="1417" spans="1:4">
      <c r="A1417" s="1" t="s">
        <v>7588</v>
      </c>
      <c r="B1417" s="3">
        <v>145.4</v>
      </c>
      <c r="C1417" s="3">
        <v>167.89</v>
      </c>
      <c r="D1417" s="3">
        <v>86.61</v>
      </c>
    </row>
    <row r="1418" spans="1:4">
      <c r="A1418" s="1" t="s">
        <v>7589</v>
      </c>
      <c r="B1418" s="3">
        <v>145.4</v>
      </c>
      <c r="C1418" s="3">
        <v>167.89</v>
      </c>
      <c r="D1418" s="3">
        <v>86.61</v>
      </c>
    </row>
    <row r="1419" spans="1:4">
      <c r="A1419" s="1" t="s">
        <v>7590</v>
      </c>
      <c r="B1419" s="3">
        <v>145.4</v>
      </c>
      <c r="C1419" s="3">
        <v>167.89</v>
      </c>
      <c r="D1419" s="3">
        <v>86.61</v>
      </c>
    </row>
    <row r="1420" spans="1:4">
      <c r="A1420" s="1" t="s">
        <v>7591</v>
      </c>
      <c r="B1420" s="3">
        <v>145.4</v>
      </c>
      <c r="C1420" s="3">
        <v>167.89</v>
      </c>
      <c r="D1420" s="3">
        <v>86.61</v>
      </c>
    </row>
    <row r="1421" spans="1:4">
      <c r="A1421" s="1" t="s">
        <v>7602</v>
      </c>
      <c r="B1421" s="3">
        <v>145.4</v>
      </c>
      <c r="C1421" s="3">
        <v>167.89</v>
      </c>
      <c r="D1421" s="3">
        <v>86.61</v>
      </c>
    </row>
    <row r="1422" spans="1:4">
      <c r="A1422" s="1" t="s">
        <v>869</v>
      </c>
      <c r="B1422" s="3">
        <v>0</v>
      </c>
      <c r="C1422" s="3">
        <v>856.13</v>
      </c>
      <c r="D1422" s="3">
        <v>0</v>
      </c>
    </row>
    <row r="1423" spans="1:4">
      <c r="A1423" s="1" t="s">
        <v>517</v>
      </c>
      <c r="B1423" s="3">
        <v>100.38</v>
      </c>
      <c r="C1423" s="3">
        <v>92.41</v>
      </c>
      <c r="D1423" s="3">
        <v>108.62</v>
      </c>
    </row>
    <row r="1424" spans="1:4">
      <c r="A1424" s="1" t="s">
        <v>519</v>
      </c>
      <c r="B1424" s="3">
        <v>102.2</v>
      </c>
      <c r="C1424" s="3">
        <v>88.01</v>
      </c>
      <c r="D1424" s="3">
        <v>116.12</v>
      </c>
    </row>
    <row r="1425" spans="1:4">
      <c r="A1425" s="1" t="s">
        <v>523</v>
      </c>
      <c r="B1425" s="3">
        <v>100.38</v>
      </c>
      <c r="C1425" s="3">
        <v>92.41</v>
      </c>
      <c r="D1425" s="3">
        <v>108.62</v>
      </c>
    </row>
    <row r="1426" spans="1:4">
      <c r="A1426" s="1" t="s">
        <v>525</v>
      </c>
      <c r="B1426" s="3">
        <v>102.2</v>
      </c>
      <c r="C1426" s="3">
        <v>88.01</v>
      </c>
      <c r="D1426" s="3">
        <v>116.12</v>
      </c>
    </row>
    <row r="1427" spans="1:4">
      <c r="A1427" s="1" t="s">
        <v>9929</v>
      </c>
      <c r="B1427" s="3">
        <v>5588.1</v>
      </c>
      <c r="C1427" s="3">
        <v>5611.51</v>
      </c>
      <c r="D1427" s="3">
        <v>99.58</v>
      </c>
    </row>
    <row r="1428" spans="1:4">
      <c r="A1428" s="1" t="s">
        <v>9931</v>
      </c>
      <c r="B1428" s="3">
        <v>5675.16</v>
      </c>
      <c r="C1428" s="3">
        <v>5555.53</v>
      </c>
      <c r="D1428" s="3">
        <v>102.15</v>
      </c>
    </row>
    <row r="1429" spans="1:4">
      <c r="A1429" s="1" t="s">
        <v>9933</v>
      </c>
      <c r="B1429" s="3">
        <v>4966.3100000000004</v>
      </c>
      <c r="C1429" s="3">
        <v>5091.51</v>
      </c>
      <c r="D1429" s="3">
        <v>97.54</v>
      </c>
    </row>
    <row r="1430" spans="1:4">
      <c r="A1430" s="1" t="s">
        <v>9935</v>
      </c>
      <c r="B1430" s="3">
        <v>5138.7700000000004</v>
      </c>
      <c r="C1430" s="3">
        <v>5035.53</v>
      </c>
      <c r="D1430" s="3">
        <v>102.05</v>
      </c>
    </row>
    <row r="1431" spans="1:4">
      <c r="A1431" s="1" t="s">
        <v>3193</v>
      </c>
      <c r="B1431" s="3">
        <v>100.55</v>
      </c>
      <c r="C1431" s="3">
        <v>89.5</v>
      </c>
      <c r="D1431" s="3">
        <v>112.35</v>
      </c>
    </row>
    <row r="1432" spans="1:4">
      <c r="A1432" s="1" t="s">
        <v>3191</v>
      </c>
      <c r="B1432" s="3">
        <v>100.55</v>
      </c>
      <c r="C1432" s="3">
        <v>89.5</v>
      </c>
      <c r="D1432" s="3">
        <v>112.35</v>
      </c>
    </row>
    <row r="1433" spans="1:4">
      <c r="A1433" s="1" t="s">
        <v>3197</v>
      </c>
      <c r="B1433" s="3">
        <v>100.55</v>
      </c>
      <c r="C1433" s="3">
        <v>89.5</v>
      </c>
      <c r="D1433" s="3">
        <v>112.35</v>
      </c>
    </row>
    <row r="1434" spans="1:4">
      <c r="A1434" s="1" t="s">
        <v>3195</v>
      </c>
      <c r="B1434" s="3">
        <v>100.55</v>
      </c>
      <c r="C1434" s="3">
        <v>89.5</v>
      </c>
      <c r="D1434" s="3">
        <v>112.35</v>
      </c>
    </row>
    <row r="1435" spans="1:4">
      <c r="A1435" s="1" t="s">
        <v>1834</v>
      </c>
      <c r="B1435" s="3">
        <v>100.38</v>
      </c>
      <c r="C1435" s="3">
        <v>92.41</v>
      </c>
      <c r="D1435" s="3">
        <v>108.62</v>
      </c>
    </row>
    <row r="1436" spans="1:4">
      <c r="A1436" s="1" t="s">
        <v>1836</v>
      </c>
      <c r="B1436" s="3">
        <v>102.2</v>
      </c>
      <c r="C1436" s="3">
        <v>88.01</v>
      </c>
      <c r="D1436" s="3">
        <v>116.12</v>
      </c>
    </row>
    <row r="1437" spans="1:4">
      <c r="A1437" s="1" t="s">
        <v>9940</v>
      </c>
      <c r="B1437" s="3">
        <v>1732.13</v>
      </c>
      <c r="C1437" s="3">
        <v>1927.14</v>
      </c>
      <c r="D1437" s="3">
        <v>89.88</v>
      </c>
    </row>
    <row r="1438" spans="1:4">
      <c r="A1438" s="1" t="s">
        <v>9942</v>
      </c>
      <c r="B1438" s="3">
        <v>5798.71</v>
      </c>
      <c r="C1438" s="3">
        <v>5975.53</v>
      </c>
      <c r="D1438" s="3">
        <v>97.04</v>
      </c>
    </row>
    <row r="1439" spans="1:4">
      <c r="A1439" s="1" t="s">
        <v>9944</v>
      </c>
      <c r="B1439" s="3">
        <v>5537.43</v>
      </c>
      <c r="C1439" s="3">
        <v>5571.51</v>
      </c>
      <c r="D1439" s="3">
        <v>99.39</v>
      </c>
    </row>
    <row r="1440" spans="1:4">
      <c r="A1440" s="1" t="s">
        <v>3189</v>
      </c>
      <c r="B1440" s="3">
        <v>100.38</v>
      </c>
      <c r="C1440" s="3">
        <v>92.41</v>
      </c>
      <c r="D1440" s="3">
        <v>108.62</v>
      </c>
    </row>
    <row r="1441" spans="1:4">
      <c r="A1441" s="1" t="s">
        <v>3187</v>
      </c>
      <c r="B1441" s="3">
        <v>102.2</v>
      </c>
      <c r="C1441" s="3">
        <v>88.01</v>
      </c>
      <c r="D1441" s="3">
        <v>116.12</v>
      </c>
    </row>
    <row r="1442" spans="1:4">
      <c r="A1442" s="1" t="s">
        <v>518</v>
      </c>
      <c r="B1442" s="3">
        <v>3643.12</v>
      </c>
      <c r="C1442" s="3">
        <v>4080.57</v>
      </c>
      <c r="D1442" s="3">
        <v>89.28</v>
      </c>
    </row>
    <row r="1443" spans="1:4">
      <c r="A1443" s="1" t="s">
        <v>520</v>
      </c>
      <c r="B1443" s="3">
        <v>3643.12</v>
      </c>
      <c r="C1443" s="3">
        <v>4045.14</v>
      </c>
      <c r="D1443" s="3">
        <v>90.06</v>
      </c>
    </row>
    <row r="1444" spans="1:4">
      <c r="A1444" s="1" t="s">
        <v>521</v>
      </c>
      <c r="B1444" s="3">
        <v>155.12</v>
      </c>
      <c r="C1444" s="3">
        <v>155.12</v>
      </c>
      <c r="D1444" s="3">
        <v>100</v>
      </c>
    </row>
    <row r="1445" spans="1:4">
      <c r="A1445" s="1" t="s">
        <v>524</v>
      </c>
      <c r="B1445" s="3">
        <v>3739.06</v>
      </c>
      <c r="C1445" s="3">
        <v>3993.56</v>
      </c>
      <c r="D1445" s="3">
        <v>93.63</v>
      </c>
    </row>
    <row r="1446" spans="1:4">
      <c r="A1446" s="1" t="s">
        <v>526</v>
      </c>
      <c r="B1446" s="3">
        <v>3739.06</v>
      </c>
      <c r="C1446" s="3">
        <v>3958.13</v>
      </c>
      <c r="D1446" s="3">
        <v>94.47</v>
      </c>
    </row>
    <row r="1447" spans="1:4">
      <c r="A1447" s="1" t="s">
        <v>522</v>
      </c>
      <c r="B1447" s="3">
        <v>155.12</v>
      </c>
      <c r="C1447" s="3">
        <v>155.12</v>
      </c>
      <c r="D1447" s="3">
        <v>100</v>
      </c>
    </row>
    <row r="1448" spans="1:4">
      <c r="A1448" s="1" t="s">
        <v>3194</v>
      </c>
      <c r="B1448" s="3">
        <v>1203.99</v>
      </c>
      <c r="C1448" s="3">
        <v>1190.95</v>
      </c>
      <c r="D1448" s="3">
        <v>101.09</v>
      </c>
    </row>
    <row r="1449" spans="1:4">
      <c r="A1449" s="1" t="s">
        <v>3192</v>
      </c>
      <c r="B1449" s="3">
        <v>1203.1500000000001</v>
      </c>
      <c r="C1449" s="3">
        <v>1251.48</v>
      </c>
      <c r="D1449" s="3">
        <v>96.14</v>
      </c>
    </row>
    <row r="1450" spans="1:4">
      <c r="A1450" s="1" t="s">
        <v>527</v>
      </c>
      <c r="B1450" s="3">
        <v>185.58</v>
      </c>
      <c r="C1450" s="3">
        <v>200.22</v>
      </c>
      <c r="D1450" s="3">
        <v>92.69</v>
      </c>
    </row>
    <row r="1451" spans="1:4">
      <c r="A1451" s="1" t="s">
        <v>3198</v>
      </c>
      <c r="B1451" s="3">
        <v>1244.57</v>
      </c>
      <c r="C1451" s="3">
        <v>1185.42</v>
      </c>
      <c r="D1451" s="3">
        <v>104.99</v>
      </c>
    </row>
    <row r="1452" spans="1:4">
      <c r="A1452" s="1" t="s">
        <v>3196</v>
      </c>
      <c r="B1452" s="3">
        <v>1244.56</v>
      </c>
      <c r="C1452" s="3">
        <v>1245.95</v>
      </c>
      <c r="D1452" s="3">
        <v>99.89</v>
      </c>
    </row>
    <row r="1453" spans="1:4">
      <c r="A1453" s="1" t="s">
        <v>528</v>
      </c>
      <c r="B1453" s="3">
        <v>185.58</v>
      </c>
      <c r="C1453" s="3">
        <v>200.22</v>
      </c>
      <c r="D1453" s="3">
        <v>92.69</v>
      </c>
    </row>
    <row r="1454" spans="1:4">
      <c r="A1454" s="1" t="s">
        <v>1835</v>
      </c>
      <c r="B1454" s="3">
        <v>4457.13</v>
      </c>
      <c r="C1454" s="3">
        <v>5135.87</v>
      </c>
      <c r="D1454" s="3">
        <v>86.78</v>
      </c>
    </row>
    <row r="1455" spans="1:4">
      <c r="A1455" s="1" t="s">
        <v>1837</v>
      </c>
      <c r="B1455" s="3">
        <v>4457.1400000000003</v>
      </c>
      <c r="C1455" s="3">
        <v>5100.4399999999996</v>
      </c>
      <c r="D1455" s="3">
        <v>87.39</v>
      </c>
    </row>
    <row r="1456" spans="1:4">
      <c r="A1456" s="1" t="s">
        <v>1838</v>
      </c>
      <c r="B1456" s="3">
        <v>155.12</v>
      </c>
      <c r="C1456" s="3">
        <v>155.12</v>
      </c>
      <c r="D1456" s="3">
        <v>100</v>
      </c>
    </row>
    <row r="1457" spans="1:4">
      <c r="A1457" s="1" t="s">
        <v>3190</v>
      </c>
      <c r="B1457" s="3">
        <v>5254.61</v>
      </c>
      <c r="C1457" s="3">
        <v>5379.93</v>
      </c>
      <c r="D1457" s="3">
        <v>97.67</v>
      </c>
    </row>
    <row r="1458" spans="1:4">
      <c r="A1458" s="1" t="s">
        <v>3188</v>
      </c>
      <c r="B1458" s="3">
        <v>5254.61</v>
      </c>
      <c r="C1458" s="3">
        <v>5344.49</v>
      </c>
      <c r="D1458" s="3">
        <v>98.32</v>
      </c>
    </row>
    <row r="1459" spans="1:4">
      <c r="A1459" s="1" t="s">
        <v>2978</v>
      </c>
      <c r="B1459" s="3">
        <v>155.12</v>
      </c>
      <c r="C1459" s="3">
        <v>155.12</v>
      </c>
      <c r="D1459" s="3">
        <v>100</v>
      </c>
    </row>
    <row r="1460" spans="1:4">
      <c r="A1460" s="1" t="s">
        <v>689</v>
      </c>
      <c r="B1460" s="3">
        <v>3981.85</v>
      </c>
      <c r="C1460" s="3">
        <v>1173.44</v>
      </c>
      <c r="D1460" s="3">
        <v>339.33</v>
      </c>
    </row>
    <row r="1461" spans="1:4">
      <c r="A1461" s="1" t="s">
        <v>690</v>
      </c>
      <c r="B1461" s="3">
        <v>3981.78</v>
      </c>
      <c r="C1461" s="3">
        <v>1053.76</v>
      </c>
      <c r="D1461" s="3">
        <v>377.86</v>
      </c>
    </row>
    <row r="1462" spans="1:4">
      <c r="A1462" s="1" t="s">
        <v>691</v>
      </c>
      <c r="B1462" s="3">
        <v>3450.12</v>
      </c>
      <c r="C1462" s="3">
        <v>955.33</v>
      </c>
      <c r="D1462" s="3">
        <v>361.14</v>
      </c>
    </row>
    <row r="1463" spans="1:4">
      <c r="A1463" s="1" t="s">
        <v>692</v>
      </c>
      <c r="B1463" s="3">
        <v>3450.13</v>
      </c>
      <c r="C1463" s="3">
        <v>835.65</v>
      </c>
      <c r="D1463" s="3">
        <v>412.87</v>
      </c>
    </row>
    <row r="1464" spans="1:4">
      <c r="A1464" s="1" t="s">
        <v>1842</v>
      </c>
      <c r="B1464" s="3">
        <v>4134.74</v>
      </c>
      <c r="C1464" s="3">
        <v>737.22</v>
      </c>
      <c r="D1464" s="3">
        <v>560.86</v>
      </c>
    </row>
    <row r="1465" spans="1:4">
      <c r="A1465" s="1" t="s">
        <v>1843</v>
      </c>
      <c r="B1465" s="3">
        <v>4134.76</v>
      </c>
      <c r="C1465" s="3">
        <v>707.22</v>
      </c>
      <c r="D1465" s="3">
        <v>584.65</v>
      </c>
    </row>
    <row r="1466" spans="1:4">
      <c r="A1466" s="1" t="s">
        <v>3205</v>
      </c>
      <c r="B1466" s="3">
        <v>3385.76</v>
      </c>
      <c r="C1466" s="3">
        <v>566.28</v>
      </c>
      <c r="D1466" s="3">
        <v>597.9</v>
      </c>
    </row>
    <row r="1467" spans="1:4">
      <c r="A1467" s="1" t="s">
        <v>3206</v>
      </c>
      <c r="B1467" s="3">
        <v>3385.76</v>
      </c>
      <c r="C1467" s="3">
        <v>685.96</v>
      </c>
      <c r="D1467" s="3">
        <v>493.58</v>
      </c>
    </row>
    <row r="1468" spans="1:4">
      <c r="A1468" s="1" t="s">
        <v>3217</v>
      </c>
      <c r="B1468" s="3">
        <v>999.77</v>
      </c>
      <c r="C1468" s="3">
        <v>668.26</v>
      </c>
      <c r="D1468" s="3">
        <v>149.61000000000001</v>
      </c>
    </row>
    <row r="1469" spans="1:4">
      <c r="A1469" s="1" t="s">
        <v>3216</v>
      </c>
      <c r="B1469" s="3">
        <v>999.77</v>
      </c>
      <c r="C1469" s="3">
        <v>668.26</v>
      </c>
      <c r="D1469" s="3">
        <v>149.61000000000001</v>
      </c>
    </row>
    <row r="1470" spans="1:4">
      <c r="A1470" s="1" t="s">
        <v>3215</v>
      </c>
      <c r="B1470" s="3">
        <v>1105.97</v>
      </c>
      <c r="C1470" s="3">
        <v>924.17</v>
      </c>
      <c r="D1470" s="3">
        <v>119.67</v>
      </c>
    </row>
    <row r="1471" spans="1:4">
      <c r="A1471" s="1" t="s">
        <v>3214</v>
      </c>
      <c r="B1471" s="3">
        <v>1105.97</v>
      </c>
      <c r="C1471" s="3">
        <v>924.17</v>
      </c>
      <c r="D1471" s="3">
        <v>119.67</v>
      </c>
    </row>
    <row r="1472" spans="1:4">
      <c r="A1472" s="1" t="s">
        <v>2001</v>
      </c>
      <c r="B1472" s="3">
        <v>814.36</v>
      </c>
      <c r="C1472" s="3">
        <v>1015.66</v>
      </c>
      <c r="D1472" s="3">
        <v>80.180000000000007</v>
      </c>
    </row>
    <row r="1473" spans="1:4">
      <c r="A1473" s="1" t="s">
        <v>2000</v>
      </c>
      <c r="B1473" s="3">
        <v>814.31</v>
      </c>
      <c r="C1473" s="3">
        <v>934.16</v>
      </c>
      <c r="D1473" s="3">
        <v>87.17</v>
      </c>
    </row>
    <row r="1474" spans="1:4">
      <c r="A1474" s="1" t="s">
        <v>1819</v>
      </c>
      <c r="B1474" s="3">
        <v>742.32</v>
      </c>
      <c r="C1474" s="3">
        <v>2755.91</v>
      </c>
      <c r="D1474" s="3">
        <v>26.94</v>
      </c>
    </row>
    <row r="1475" spans="1:4">
      <c r="A1475" s="1" t="s">
        <v>481</v>
      </c>
      <c r="B1475" s="3">
        <v>773.8</v>
      </c>
      <c r="C1475" s="3">
        <v>2910.67</v>
      </c>
      <c r="D1475" s="3">
        <v>26.58</v>
      </c>
    </row>
    <row r="1476" spans="1:4">
      <c r="A1476" s="1" t="s">
        <v>1820</v>
      </c>
      <c r="B1476" s="3">
        <v>688.14</v>
      </c>
      <c r="C1476" s="3">
        <v>1189.1199999999999</v>
      </c>
      <c r="D1476" s="3">
        <v>57.87</v>
      </c>
    </row>
    <row r="1477" spans="1:4">
      <c r="A1477" s="1" t="s">
        <v>497</v>
      </c>
      <c r="B1477" s="3">
        <v>521.14</v>
      </c>
      <c r="C1477" s="3">
        <v>487.6</v>
      </c>
      <c r="D1477" s="3">
        <v>106.88</v>
      </c>
    </row>
    <row r="1478" spans="1:4">
      <c r="A1478" s="1" t="s">
        <v>498</v>
      </c>
      <c r="B1478" s="3">
        <v>763.05</v>
      </c>
      <c r="C1478" s="3">
        <v>590.9</v>
      </c>
      <c r="D1478" s="3">
        <v>129.13</v>
      </c>
    </row>
    <row r="1479" spans="1:4">
      <c r="A1479" s="1" t="s">
        <v>3286</v>
      </c>
      <c r="B1479" s="3">
        <v>253.74</v>
      </c>
      <c r="C1479" s="3">
        <v>264.05</v>
      </c>
      <c r="D1479" s="3">
        <v>96.1</v>
      </c>
    </row>
    <row r="1480" spans="1:4">
      <c r="A1480" s="1" t="s">
        <v>3284</v>
      </c>
      <c r="B1480" s="3">
        <v>253.74</v>
      </c>
      <c r="C1480" s="3">
        <v>290.37</v>
      </c>
      <c r="D1480" s="3">
        <v>87.39</v>
      </c>
    </row>
    <row r="1481" spans="1:4">
      <c r="A1481" s="1" t="s">
        <v>3282</v>
      </c>
      <c r="B1481" s="3">
        <v>303.81</v>
      </c>
      <c r="C1481" s="3">
        <v>323.42</v>
      </c>
      <c r="D1481" s="3">
        <v>93.94</v>
      </c>
    </row>
    <row r="1482" spans="1:4">
      <c r="A1482" s="1" t="s">
        <v>3280</v>
      </c>
      <c r="B1482" s="3">
        <v>303.81</v>
      </c>
      <c r="C1482" s="3">
        <v>349.74</v>
      </c>
      <c r="D1482" s="3">
        <v>86.87</v>
      </c>
    </row>
    <row r="1483" spans="1:4">
      <c r="A1483" s="1" t="s">
        <v>3294</v>
      </c>
      <c r="B1483" s="3">
        <v>223.16</v>
      </c>
      <c r="C1483" s="3">
        <v>271</v>
      </c>
      <c r="D1483" s="3">
        <v>82.35</v>
      </c>
    </row>
    <row r="1484" spans="1:4">
      <c r="A1484" s="1" t="s">
        <v>3292</v>
      </c>
      <c r="B1484" s="3">
        <v>223.16</v>
      </c>
      <c r="C1484" s="3">
        <v>244.68</v>
      </c>
      <c r="D1484" s="3">
        <v>91.2</v>
      </c>
    </row>
    <row r="1485" spans="1:4">
      <c r="A1485" s="1" t="s">
        <v>3290</v>
      </c>
      <c r="B1485" s="3">
        <v>198.56</v>
      </c>
      <c r="C1485" s="3">
        <v>211.63</v>
      </c>
      <c r="D1485" s="3">
        <v>93.83</v>
      </c>
    </row>
    <row r="1486" spans="1:4">
      <c r="A1486" s="1" t="s">
        <v>3288</v>
      </c>
      <c r="B1486" s="3">
        <v>198.56</v>
      </c>
      <c r="C1486" s="3">
        <v>185.31</v>
      </c>
      <c r="D1486" s="3">
        <v>107.15</v>
      </c>
    </row>
    <row r="1487" spans="1:4">
      <c r="A1487" s="1" t="s">
        <v>1913</v>
      </c>
      <c r="B1487" s="3">
        <v>133.24</v>
      </c>
      <c r="C1487" s="3">
        <v>133.41</v>
      </c>
      <c r="D1487" s="3">
        <v>99.87</v>
      </c>
    </row>
    <row r="1488" spans="1:4">
      <c r="A1488" s="1" t="s">
        <v>1911</v>
      </c>
      <c r="B1488" s="3">
        <v>133.25</v>
      </c>
      <c r="C1488" s="3">
        <v>133.41</v>
      </c>
      <c r="D1488" s="3">
        <v>99.88</v>
      </c>
    </row>
    <row r="1489" spans="1:4">
      <c r="A1489" s="1" t="s">
        <v>1909</v>
      </c>
      <c r="B1489" s="3">
        <v>4262.88</v>
      </c>
      <c r="C1489" s="3">
        <v>4442.17</v>
      </c>
      <c r="D1489" s="3">
        <v>95.96</v>
      </c>
    </row>
    <row r="1490" spans="1:4">
      <c r="A1490" s="1" t="s">
        <v>1907</v>
      </c>
      <c r="B1490" s="3">
        <v>4262.8900000000003</v>
      </c>
      <c r="C1490" s="3">
        <v>4468.49</v>
      </c>
      <c r="D1490" s="3">
        <v>95.4</v>
      </c>
    </row>
    <row r="1491" spans="1:4">
      <c r="A1491" s="1" t="s">
        <v>1921</v>
      </c>
      <c r="B1491" s="3">
        <v>187.75</v>
      </c>
      <c r="C1491" s="3">
        <v>206.79</v>
      </c>
      <c r="D1491" s="3">
        <v>90.79</v>
      </c>
    </row>
    <row r="1492" spans="1:4">
      <c r="A1492" s="1" t="s">
        <v>1919</v>
      </c>
      <c r="B1492" s="3">
        <v>187.76</v>
      </c>
      <c r="C1492" s="3">
        <v>180.47</v>
      </c>
      <c r="D1492" s="3">
        <v>104.04</v>
      </c>
    </row>
    <row r="1493" spans="1:4">
      <c r="A1493" s="1" t="s">
        <v>1917</v>
      </c>
      <c r="B1493" s="3">
        <v>4262.0600000000004</v>
      </c>
      <c r="C1493" s="3">
        <v>4501.54</v>
      </c>
      <c r="D1493" s="3">
        <v>94.68</v>
      </c>
    </row>
    <row r="1494" spans="1:4">
      <c r="A1494" s="1" t="s">
        <v>1915</v>
      </c>
      <c r="B1494" s="3">
        <v>4262.07</v>
      </c>
      <c r="C1494" s="3">
        <v>4527.8599999999997</v>
      </c>
      <c r="D1494" s="3">
        <v>94.13</v>
      </c>
    </row>
    <row r="1495" spans="1:4">
      <c r="A1495" s="1" t="s">
        <v>8608</v>
      </c>
      <c r="B1495" s="3">
        <v>10986.62</v>
      </c>
      <c r="C1495" s="3">
        <v>10096.93</v>
      </c>
      <c r="D1495" s="3">
        <v>108.81</v>
      </c>
    </row>
    <row r="1496" spans="1:4">
      <c r="A1496" s="1" t="s">
        <v>499</v>
      </c>
      <c r="B1496" s="3">
        <v>2304.81</v>
      </c>
      <c r="C1496" s="3">
        <v>2537.64</v>
      </c>
      <c r="D1496" s="3">
        <v>90.82</v>
      </c>
    </row>
    <row r="1497" spans="1:4">
      <c r="A1497" s="1" t="s">
        <v>1818</v>
      </c>
      <c r="B1497" s="3">
        <v>1048.0899999999999</v>
      </c>
      <c r="C1497" s="3">
        <v>2394.06</v>
      </c>
      <c r="D1497" s="3">
        <v>43.78</v>
      </c>
    </row>
    <row r="1498" spans="1:4">
      <c r="A1498" s="1" t="s">
        <v>462</v>
      </c>
      <c r="B1498" s="3">
        <v>836.24</v>
      </c>
      <c r="C1498" s="3">
        <v>1757.43</v>
      </c>
      <c r="D1498" s="3">
        <v>47.58</v>
      </c>
    </row>
    <row r="1499" spans="1:4">
      <c r="A1499" s="1" t="s">
        <v>2002</v>
      </c>
      <c r="B1499" s="3">
        <v>1059.98</v>
      </c>
      <c r="C1499" s="3">
        <v>1115.33</v>
      </c>
      <c r="D1499" s="3">
        <v>95.04</v>
      </c>
    </row>
    <row r="1500" spans="1:4">
      <c r="A1500" s="1" t="s">
        <v>2003</v>
      </c>
      <c r="B1500" s="3">
        <v>1060.03</v>
      </c>
      <c r="C1500" s="3">
        <v>1158.8399999999999</v>
      </c>
      <c r="D1500" s="3">
        <v>91.47</v>
      </c>
    </row>
    <row r="1501" spans="1:4">
      <c r="A1501" s="1" t="s">
        <v>2004</v>
      </c>
      <c r="B1501" s="3">
        <v>1344.67</v>
      </c>
      <c r="C1501" s="3">
        <v>1406.86</v>
      </c>
      <c r="D1501" s="3">
        <v>95.58</v>
      </c>
    </row>
    <row r="1502" spans="1:4">
      <c r="A1502" s="1" t="s">
        <v>1986</v>
      </c>
      <c r="B1502" s="3">
        <v>4360.38</v>
      </c>
      <c r="C1502" s="3">
        <v>3332.13</v>
      </c>
      <c r="D1502" s="3">
        <v>130.86000000000001</v>
      </c>
    </row>
    <row r="1503" spans="1:4">
      <c r="A1503" s="1" t="s">
        <v>1987</v>
      </c>
      <c r="B1503" s="3">
        <v>2937.31</v>
      </c>
      <c r="C1503" s="3">
        <v>3155.94</v>
      </c>
      <c r="D1503" s="3">
        <v>93.07</v>
      </c>
    </row>
    <row r="1504" spans="1:4">
      <c r="A1504" s="1" t="s">
        <v>2005</v>
      </c>
      <c r="B1504" s="3">
        <v>2317.48</v>
      </c>
      <c r="C1504" s="3">
        <v>2519.14</v>
      </c>
      <c r="D1504" s="3">
        <v>91.99</v>
      </c>
    </row>
    <row r="1505" spans="1:4">
      <c r="A1505" s="1" t="s">
        <v>501</v>
      </c>
      <c r="B1505" s="3">
        <v>2452.27</v>
      </c>
      <c r="C1505" s="3">
        <v>2345.11</v>
      </c>
      <c r="D1505" s="3">
        <v>104.57</v>
      </c>
    </row>
    <row r="1506" spans="1:4">
      <c r="A1506" s="1" t="s">
        <v>502</v>
      </c>
      <c r="B1506" s="3">
        <v>2515.66</v>
      </c>
      <c r="C1506" s="3">
        <v>2413.62</v>
      </c>
      <c r="D1506" s="3">
        <v>104.23</v>
      </c>
    </row>
    <row r="1507" spans="1:4">
      <c r="A1507" s="1" t="s">
        <v>2006</v>
      </c>
      <c r="B1507" s="3">
        <v>2884.76</v>
      </c>
      <c r="C1507" s="3">
        <v>3082.12</v>
      </c>
      <c r="D1507" s="3">
        <v>93.6</v>
      </c>
    </row>
    <row r="1508" spans="1:4">
      <c r="A1508" s="1" t="s">
        <v>503</v>
      </c>
      <c r="B1508" s="3">
        <v>2698.55</v>
      </c>
      <c r="C1508" s="3">
        <v>2258.1</v>
      </c>
      <c r="D1508" s="3">
        <v>119.51</v>
      </c>
    </row>
    <row r="1509" spans="1:4">
      <c r="A1509" s="1" t="s">
        <v>504</v>
      </c>
      <c r="B1509" s="3">
        <v>2463.42</v>
      </c>
      <c r="C1509" s="3">
        <v>2389.6</v>
      </c>
      <c r="D1509" s="3">
        <v>103.09</v>
      </c>
    </row>
    <row r="1510" spans="1:4">
      <c r="A1510" s="1" t="s">
        <v>505</v>
      </c>
      <c r="B1510" s="3">
        <v>2685.64</v>
      </c>
      <c r="C1510" s="3">
        <v>2426.61</v>
      </c>
      <c r="D1510" s="3">
        <v>110.67</v>
      </c>
    </row>
    <row r="1511" spans="1:4">
      <c r="A1511" s="1" t="s">
        <v>506</v>
      </c>
      <c r="B1511" s="3">
        <v>2565.1</v>
      </c>
      <c r="C1511" s="3">
        <v>2308.11</v>
      </c>
      <c r="D1511" s="3">
        <v>111.13</v>
      </c>
    </row>
    <row r="1512" spans="1:4">
      <c r="A1512" s="1" t="s">
        <v>507</v>
      </c>
      <c r="B1512" s="3">
        <v>2825.26</v>
      </c>
      <c r="C1512" s="3">
        <v>2595.11</v>
      </c>
      <c r="D1512" s="3">
        <v>108.87</v>
      </c>
    </row>
    <row r="1513" spans="1:4">
      <c r="A1513" s="1" t="s">
        <v>2007</v>
      </c>
      <c r="B1513" s="3">
        <v>3100.86</v>
      </c>
      <c r="C1513" s="3">
        <v>3276.61</v>
      </c>
      <c r="D1513" s="3">
        <v>94.64</v>
      </c>
    </row>
    <row r="1514" spans="1:4">
      <c r="A1514" s="1" t="s">
        <v>2008</v>
      </c>
      <c r="B1514" s="3">
        <v>2763.13</v>
      </c>
      <c r="C1514" s="3">
        <v>2568.9299999999998</v>
      </c>
      <c r="D1514" s="3">
        <v>107.56</v>
      </c>
    </row>
    <row r="1515" spans="1:4">
      <c r="A1515" s="1" t="s">
        <v>2009</v>
      </c>
      <c r="B1515" s="3">
        <v>2930.07</v>
      </c>
      <c r="C1515" s="3">
        <v>3195.12</v>
      </c>
      <c r="D1515" s="3">
        <v>91.7</v>
      </c>
    </row>
    <row r="1516" spans="1:4">
      <c r="A1516" s="1" t="s">
        <v>2010</v>
      </c>
      <c r="B1516" s="3">
        <v>3407.61</v>
      </c>
      <c r="C1516" s="3">
        <v>3589.6</v>
      </c>
      <c r="D1516" s="3">
        <v>94.93</v>
      </c>
    </row>
    <row r="1517" spans="1:4">
      <c r="A1517" s="1" t="s">
        <v>2011</v>
      </c>
      <c r="B1517" s="3">
        <v>3018.85</v>
      </c>
      <c r="C1517" s="3">
        <v>3326.61</v>
      </c>
      <c r="D1517" s="3">
        <v>90.75</v>
      </c>
    </row>
    <row r="1518" spans="1:4">
      <c r="A1518" s="1" t="s">
        <v>2012</v>
      </c>
      <c r="B1518" s="3">
        <v>3115.4</v>
      </c>
      <c r="C1518" s="3">
        <v>3408.11</v>
      </c>
      <c r="D1518" s="3">
        <v>91.41</v>
      </c>
    </row>
    <row r="1519" spans="1:4">
      <c r="A1519" s="1" t="s">
        <v>2013</v>
      </c>
      <c r="B1519" s="3">
        <v>3343.75</v>
      </c>
      <c r="C1519" s="3">
        <v>3194.91</v>
      </c>
      <c r="D1519" s="3">
        <v>104.66</v>
      </c>
    </row>
    <row r="1520" spans="1:4">
      <c r="A1520" s="1" t="s">
        <v>2014</v>
      </c>
      <c r="B1520" s="3">
        <v>3288.31</v>
      </c>
      <c r="C1520" s="3">
        <v>3176.41</v>
      </c>
      <c r="D1520" s="3">
        <v>103.52</v>
      </c>
    </row>
    <row r="1521" spans="1:4">
      <c r="A1521" s="1" t="s">
        <v>2015</v>
      </c>
      <c r="B1521" s="3">
        <v>3422.65</v>
      </c>
      <c r="C1521" s="3">
        <v>3326.41</v>
      </c>
      <c r="D1521" s="3">
        <v>102.89</v>
      </c>
    </row>
    <row r="1522" spans="1:4">
      <c r="A1522" s="1" t="s">
        <v>2016</v>
      </c>
      <c r="B1522" s="3">
        <v>3598.97</v>
      </c>
      <c r="C1522" s="3">
        <v>3252.6</v>
      </c>
      <c r="D1522" s="3">
        <v>110.65</v>
      </c>
    </row>
    <row r="1523" spans="1:4">
      <c r="A1523" s="1" t="s">
        <v>2017</v>
      </c>
      <c r="B1523" s="3">
        <v>3446.02</v>
      </c>
      <c r="C1523" s="3">
        <v>3234.09</v>
      </c>
      <c r="D1523" s="3">
        <v>106.55</v>
      </c>
    </row>
    <row r="1524" spans="1:4">
      <c r="A1524" s="1" t="s">
        <v>2018</v>
      </c>
      <c r="B1524" s="3">
        <v>3441.6</v>
      </c>
      <c r="C1524" s="3">
        <v>3215.59</v>
      </c>
      <c r="D1524" s="3">
        <v>107.03</v>
      </c>
    </row>
    <row r="1525" spans="1:4">
      <c r="A1525" s="1" t="s">
        <v>2019</v>
      </c>
      <c r="B1525" s="3">
        <v>3413.26</v>
      </c>
      <c r="C1525" s="3">
        <v>3197.09</v>
      </c>
      <c r="D1525" s="3">
        <v>106.76</v>
      </c>
    </row>
    <row r="1526" spans="1:4">
      <c r="A1526" s="1" t="s">
        <v>2020</v>
      </c>
      <c r="B1526" s="3">
        <v>3412.81</v>
      </c>
      <c r="C1526" s="3">
        <v>3602.59</v>
      </c>
      <c r="D1526" s="3">
        <v>94.73</v>
      </c>
    </row>
    <row r="1527" spans="1:4">
      <c r="A1527" s="1" t="s">
        <v>1345</v>
      </c>
      <c r="B1527" s="3">
        <v>932.21</v>
      </c>
      <c r="C1527" s="3">
        <v>2476.4499999999998</v>
      </c>
      <c r="D1527" s="3">
        <v>37.64</v>
      </c>
    </row>
    <row r="1528" spans="1:4">
      <c r="A1528" s="1" t="s">
        <v>8518</v>
      </c>
      <c r="B1528" s="3">
        <v>294.26</v>
      </c>
      <c r="C1528" s="3">
        <v>309.37</v>
      </c>
      <c r="D1528" s="3">
        <v>95.11</v>
      </c>
    </row>
    <row r="1529" spans="1:4">
      <c r="A1529" s="1" t="s">
        <v>8519</v>
      </c>
      <c r="B1529" s="3">
        <v>295.76</v>
      </c>
      <c r="C1529" s="3">
        <v>309.37</v>
      </c>
      <c r="D1529" s="3">
        <v>95.6</v>
      </c>
    </row>
    <row r="1530" spans="1:4">
      <c r="A1530" s="1" t="s">
        <v>8521</v>
      </c>
      <c r="B1530" s="3">
        <v>294.26</v>
      </c>
      <c r="C1530" s="3">
        <v>309.37</v>
      </c>
      <c r="D1530" s="3">
        <v>95.11</v>
      </c>
    </row>
    <row r="1531" spans="1:4">
      <c r="A1531" s="1" t="s">
        <v>8522</v>
      </c>
      <c r="B1531" s="3">
        <v>295.76</v>
      </c>
      <c r="C1531" s="3">
        <v>309.37</v>
      </c>
      <c r="D1531" s="3">
        <v>95.6</v>
      </c>
    </row>
    <row r="1532" spans="1:4">
      <c r="A1532" s="1" t="s">
        <v>8524</v>
      </c>
      <c r="B1532" s="3">
        <v>294.26</v>
      </c>
      <c r="C1532" s="3">
        <v>309.37</v>
      </c>
      <c r="D1532" s="3">
        <v>95.11</v>
      </c>
    </row>
    <row r="1533" spans="1:4">
      <c r="A1533" s="1" t="s">
        <v>8525</v>
      </c>
      <c r="B1533" s="3">
        <v>295.76</v>
      </c>
      <c r="C1533" s="3">
        <v>309.37</v>
      </c>
      <c r="D1533" s="3">
        <v>95.6</v>
      </c>
    </row>
    <row r="1534" spans="1:4">
      <c r="A1534" s="1" t="s">
        <v>8527</v>
      </c>
      <c r="B1534" s="3">
        <v>294.26</v>
      </c>
      <c r="C1534" s="3">
        <v>309.37</v>
      </c>
      <c r="D1534" s="3">
        <v>95.11</v>
      </c>
    </row>
    <row r="1535" spans="1:4">
      <c r="A1535" s="1" t="s">
        <v>514</v>
      </c>
      <c r="B1535" s="3">
        <v>1587.05</v>
      </c>
      <c r="C1535" s="3">
        <v>1753.81</v>
      </c>
      <c r="D1535" s="3">
        <v>90.49</v>
      </c>
    </row>
    <row r="1536" spans="1:4">
      <c r="A1536" s="1" t="s">
        <v>482</v>
      </c>
      <c r="B1536" s="3">
        <v>2685.9</v>
      </c>
      <c r="C1536" s="3">
        <v>2271.1</v>
      </c>
      <c r="D1536" s="3">
        <v>118.26</v>
      </c>
    </row>
    <row r="1537" spans="1:4">
      <c r="A1537" s="1" t="s">
        <v>1822</v>
      </c>
      <c r="B1537" s="3">
        <v>827.43</v>
      </c>
      <c r="C1537" s="3">
        <v>1845.47</v>
      </c>
      <c r="D1537" s="3">
        <v>44.84</v>
      </c>
    </row>
    <row r="1538" spans="1:4">
      <c r="A1538" s="1" t="s">
        <v>615</v>
      </c>
      <c r="B1538" s="3">
        <v>186.02</v>
      </c>
      <c r="C1538" s="3">
        <v>186.02</v>
      </c>
      <c r="D1538" s="3">
        <v>100</v>
      </c>
    </row>
    <row r="1539" spans="1:4">
      <c r="A1539" s="1" t="s">
        <v>614</v>
      </c>
      <c r="B1539" s="3">
        <v>198.52</v>
      </c>
      <c r="C1539" s="3">
        <v>198.52</v>
      </c>
      <c r="D1539" s="3">
        <v>100</v>
      </c>
    </row>
    <row r="1540" spans="1:4">
      <c r="A1540" s="1" t="s">
        <v>1513</v>
      </c>
      <c r="B1540" s="3">
        <v>351.48</v>
      </c>
      <c r="C1540" s="3">
        <v>332.98</v>
      </c>
      <c r="D1540" s="3">
        <v>105.56</v>
      </c>
    </row>
    <row r="1541" spans="1:4">
      <c r="A1541" s="1" t="s">
        <v>2051</v>
      </c>
      <c r="B1541" s="3">
        <v>2495.8200000000002</v>
      </c>
      <c r="C1541" s="3">
        <v>2247.08</v>
      </c>
      <c r="D1541" s="3">
        <v>111.07</v>
      </c>
    </row>
    <row r="1542" spans="1:4">
      <c r="A1542" s="1" t="s">
        <v>3410</v>
      </c>
      <c r="B1542" s="3">
        <v>69.95</v>
      </c>
      <c r="C1542" s="3">
        <v>1156.72</v>
      </c>
      <c r="D1542" s="3">
        <v>6.05</v>
      </c>
    </row>
    <row r="1543" spans="1:4">
      <c r="A1543" s="1" t="s">
        <v>483</v>
      </c>
      <c r="B1543" s="3">
        <v>1053.6199999999999</v>
      </c>
      <c r="C1543" s="3">
        <v>1149.23</v>
      </c>
      <c r="D1543" s="3">
        <v>91.68</v>
      </c>
    </row>
    <row r="1544" spans="1:4">
      <c r="A1544" s="1" t="s">
        <v>530</v>
      </c>
      <c r="B1544" s="3">
        <v>919.85</v>
      </c>
      <c r="C1544" s="3">
        <v>1035.08</v>
      </c>
      <c r="D1544" s="3">
        <v>88.87</v>
      </c>
    </row>
    <row r="1545" spans="1:4">
      <c r="A1545" s="1" t="s">
        <v>529</v>
      </c>
      <c r="B1545" s="3">
        <v>919.84</v>
      </c>
      <c r="C1545" s="3">
        <v>1052.8</v>
      </c>
      <c r="D1545" s="3">
        <v>87.37</v>
      </c>
    </row>
    <row r="1546" spans="1:4">
      <c r="A1546" s="1" t="s">
        <v>3234</v>
      </c>
      <c r="B1546" s="3">
        <v>6316.5</v>
      </c>
      <c r="C1546" s="3">
        <v>5950.12</v>
      </c>
      <c r="D1546" s="3">
        <v>106.16</v>
      </c>
    </row>
    <row r="1547" spans="1:4">
      <c r="A1547" s="1" t="s">
        <v>3232</v>
      </c>
      <c r="B1547" s="3">
        <v>6998.14</v>
      </c>
      <c r="C1547" s="3">
        <v>5273.71</v>
      </c>
      <c r="D1547" s="3">
        <v>132.69999999999999</v>
      </c>
    </row>
    <row r="1548" spans="1:4">
      <c r="A1548" s="1" t="s">
        <v>3233</v>
      </c>
      <c r="B1548" s="3">
        <v>6242.79</v>
      </c>
      <c r="C1548" s="3">
        <v>5229.6499999999996</v>
      </c>
      <c r="D1548" s="3">
        <v>119.37</v>
      </c>
    </row>
    <row r="1549" spans="1:4">
      <c r="A1549" s="1" t="s">
        <v>3235</v>
      </c>
      <c r="B1549" s="3">
        <v>5582.04</v>
      </c>
      <c r="C1549" s="3">
        <v>4427.17</v>
      </c>
      <c r="D1549" s="3">
        <v>126.09</v>
      </c>
    </row>
    <row r="1550" spans="1:4">
      <c r="A1550" s="1" t="s">
        <v>3237</v>
      </c>
      <c r="B1550" s="3">
        <v>6258.69</v>
      </c>
      <c r="C1550" s="3">
        <v>5999.99</v>
      </c>
      <c r="D1550" s="3">
        <v>104.31</v>
      </c>
    </row>
    <row r="1551" spans="1:4">
      <c r="A1551" s="1" t="s">
        <v>3224</v>
      </c>
      <c r="B1551" s="3">
        <v>7029.82</v>
      </c>
      <c r="C1551" s="3">
        <v>5210.72</v>
      </c>
      <c r="D1551" s="3">
        <v>134.91</v>
      </c>
    </row>
    <row r="1552" spans="1:4">
      <c r="A1552" s="1" t="s">
        <v>3278</v>
      </c>
      <c r="B1552" s="3">
        <v>2501.87</v>
      </c>
      <c r="C1552" s="3">
        <v>2076.41</v>
      </c>
      <c r="D1552" s="3">
        <v>120.49</v>
      </c>
    </row>
    <row r="1553" spans="1:4">
      <c r="A1553" s="1" t="s">
        <v>3245</v>
      </c>
      <c r="B1553" s="3">
        <v>4789.9399999999996</v>
      </c>
      <c r="C1553" s="3">
        <v>4308.7299999999996</v>
      </c>
      <c r="D1553" s="3">
        <v>111.17</v>
      </c>
    </row>
    <row r="1554" spans="1:4">
      <c r="A1554" s="1" t="s">
        <v>3229</v>
      </c>
      <c r="B1554" s="3">
        <v>5132.1400000000003</v>
      </c>
      <c r="C1554" s="3">
        <v>4710.63</v>
      </c>
      <c r="D1554" s="3">
        <v>108.95</v>
      </c>
    </row>
    <row r="1555" spans="1:4">
      <c r="A1555" s="1" t="s">
        <v>3238</v>
      </c>
      <c r="B1555" s="3">
        <v>6106.9</v>
      </c>
      <c r="C1555" s="3">
        <v>6289.03</v>
      </c>
      <c r="D1555" s="3">
        <v>97.1</v>
      </c>
    </row>
    <row r="1556" spans="1:4">
      <c r="A1556" s="1" t="s">
        <v>3246</v>
      </c>
      <c r="B1556" s="3">
        <v>5079.78</v>
      </c>
      <c r="C1556" s="3">
        <v>4497.7</v>
      </c>
      <c r="D1556" s="3">
        <v>112.94</v>
      </c>
    </row>
    <row r="1557" spans="1:4">
      <c r="A1557" s="1" t="s">
        <v>3241</v>
      </c>
      <c r="B1557" s="3">
        <v>4694.59</v>
      </c>
      <c r="C1557" s="3">
        <v>5329.67</v>
      </c>
      <c r="D1557" s="3">
        <v>88.08</v>
      </c>
    </row>
    <row r="1558" spans="1:4">
      <c r="A1558" s="1" t="s">
        <v>3242</v>
      </c>
      <c r="B1558" s="3">
        <v>4968.46</v>
      </c>
      <c r="C1558" s="3">
        <v>5392.66</v>
      </c>
      <c r="D1558" s="3">
        <v>92.13</v>
      </c>
    </row>
    <row r="1559" spans="1:4">
      <c r="A1559" s="1" t="s">
        <v>9053</v>
      </c>
      <c r="B1559" s="3">
        <v>61.06</v>
      </c>
      <c r="C1559" s="3">
        <v>591.17999999999995</v>
      </c>
      <c r="D1559" s="3">
        <v>10.33</v>
      </c>
    </row>
    <row r="1560" spans="1:4">
      <c r="A1560" s="1" t="s">
        <v>3411</v>
      </c>
      <c r="B1560" s="3">
        <v>1113.67</v>
      </c>
      <c r="C1560" s="3">
        <v>1160.4100000000001</v>
      </c>
      <c r="D1560" s="3">
        <v>95.97</v>
      </c>
    </row>
    <row r="1561" spans="1:4">
      <c r="A1561" s="1" t="s">
        <v>484</v>
      </c>
      <c r="B1561" s="3">
        <v>1003.69</v>
      </c>
      <c r="C1561" s="3">
        <v>999.22</v>
      </c>
      <c r="D1561" s="3">
        <v>100.45</v>
      </c>
    </row>
    <row r="1562" spans="1:4">
      <c r="A1562" s="1" t="s">
        <v>532</v>
      </c>
      <c r="B1562" s="3">
        <v>1188.31</v>
      </c>
      <c r="C1562" s="3">
        <v>1303.18</v>
      </c>
      <c r="D1562" s="3">
        <v>91.19</v>
      </c>
    </row>
    <row r="1563" spans="1:4">
      <c r="A1563" s="1" t="s">
        <v>531</v>
      </c>
      <c r="B1563" s="3">
        <v>1188.31</v>
      </c>
      <c r="C1563" s="3">
        <v>1320.91</v>
      </c>
      <c r="D1563" s="3">
        <v>89.96</v>
      </c>
    </row>
    <row r="1564" spans="1:4">
      <c r="A1564" s="1" t="s">
        <v>3267</v>
      </c>
      <c r="B1564" s="3">
        <v>3010.84</v>
      </c>
      <c r="C1564" s="3">
        <v>2109.9899999999998</v>
      </c>
      <c r="D1564" s="3">
        <v>142.69</v>
      </c>
    </row>
    <row r="1565" spans="1:4">
      <c r="A1565" s="1" t="s">
        <v>3265</v>
      </c>
      <c r="B1565" s="3">
        <v>2523.61</v>
      </c>
      <c r="C1565" s="3">
        <v>2270.0300000000002</v>
      </c>
      <c r="D1565" s="3">
        <v>111.17</v>
      </c>
    </row>
    <row r="1566" spans="1:4">
      <c r="A1566" s="1" t="s">
        <v>3266</v>
      </c>
      <c r="B1566" s="3">
        <v>2655.73</v>
      </c>
      <c r="C1566" s="3">
        <v>1980.25</v>
      </c>
      <c r="D1566" s="3">
        <v>134.11000000000001</v>
      </c>
    </row>
    <row r="1567" spans="1:4">
      <c r="A1567" s="1" t="s">
        <v>3268</v>
      </c>
      <c r="B1567" s="3">
        <v>2161.4299999999998</v>
      </c>
      <c r="C1567" s="3">
        <v>1972.98</v>
      </c>
      <c r="D1567" s="3">
        <v>109.55</v>
      </c>
    </row>
    <row r="1568" spans="1:4">
      <c r="A1568" s="1" t="s">
        <v>3269</v>
      </c>
      <c r="B1568" s="3">
        <v>1844.55</v>
      </c>
      <c r="C1568" s="3">
        <v>1944.37</v>
      </c>
      <c r="D1568" s="3">
        <v>94.87</v>
      </c>
    </row>
    <row r="1569" spans="1:4">
      <c r="A1569" s="1" t="s">
        <v>3261</v>
      </c>
      <c r="B1569" s="3">
        <v>2819.48</v>
      </c>
      <c r="C1569" s="3">
        <v>2066.4899999999998</v>
      </c>
      <c r="D1569" s="3">
        <v>136.44</v>
      </c>
    </row>
    <row r="1570" spans="1:4">
      <c r="A1570" s="1" t="s">
        <v>3279</v>
      </c>
      <c r="B1570" s="3">
        <v>955.04</v>
      </c>
      <c r="C1570" s="3">
        <v>1044.8599999999999</v>
      </c>
      <c r="D1570" s="3">
        <v>91.4</v>
      </c>
    </row>
    <row r="1571" spans="1:4">
      <c r="A1571" s="1" t="s">
        <v>3263</v>
      </c>
      <c r="B1571" s="3">
        <v>9818.2199999999993</v>
      </c>
      <c r="C1571" s="3">
        <v>7430.75</v>
      </c>
      <c r="D1571" s="3">
        <v>132.13</v>
      </c>
    </row>
    <row r="1572" spans="1:4">
      <c r="A1572" s="1" t="s">
        <v>3262</v>
      </c>
      <c r="B1572" s="3">
        <v>5033.84</v>
      </c>
      <c r="C1572" s="3">
        <v>2558.88</v>
      </c>
      <c r="D1572" s="3">
        <v>196.72</v>
      </c>
    </row>
    <row r="1573" spans="1:4">
      <c r="A1573" s="1" t="s">
        <v>3270</v>
      </c>
      <c r="B1573" s="3">
        <v>4376.5200000000004</v>
      </c>
      <c r="C1573" s="3">
        <v>2464.39</v>
      </c>
      <c r="D1573" s="3">
        <v>177.59</v>
      </c>
    </row>
    <row r="1574" spans="1:4">
      <c r="A1574" s="1" t="s">
        <v>3264</v>
      </c>
      <c r="B1574" s="3">
        <v>5763.54</v>
      </c>
      <c r="C1574" s="3">
        <v>3158.88</v>
      </c>
      <c r="D1574" s="3">
        <v>182.46</v>
      </c>
    </row>
    <row r="1575" spans="1:4">
      <c r="A1575" s="1" t="s">
        <v>3271</v>
      </c>
      <c r="B1575" s="3">
        <v>4692.42</v>
      </c>
      <c r="C1575" s="3">
        <v>3095.89</v>
      </c>
      <c r="D1575" s="3">
        <v>151.57</v>
      </c>
    </row>
    <row r="1576" spans="1:4">
      <c r="A1576" s="1" t="s">
        <v>3272</v>
      </c>
      <c r="B1576" s="3">
        <v>10660.8</v>
      </c>
      <c r="C1576" s="3">
        <v>7350.34</v>
      </c>
      <c r="D1576" s="3">
        <v>145.04</v>
      </c>
    </row>
    <row r="1577" spans="1:4">
      <c r="A1577" s="1" t="s">
        <v>9054</v>
      </c>
      <c r="B1577" s="3">
        <v>30.79</v>
      </c>
      <c r="C1577" s="3">
        <v>549.79</v>
      </c>
      <c r="D1577" s="3">
        <v>5.6</v>
      </c>
    </row>
    <row r="1578" spans="1:4">
      <c r="A1578" s="1" t="s">
        <v>3200</v>
      </c>
      <c r="B1578" s="3">
        <v>935.77</v>
      </c>
      <c r="C1578" s="3">
        <v>935.49</v>
      </c>
      <c r="D1578" s="3">
        <v>100.03</v>
      </c>
    </row>
    <row r="1579" spans="1:4">
      <c r="A1579" s="1" t="s">
        <v>3199</v>
      </c>
      <c r="B1579" s="3">
        <v>935.77</v>
      </c>
      <c r="C1579" s="3">
        <v>935.49</v>
      </c>
      <c r="D1579" s="3">
        <v>100.03</v>
      </c>
    </row>
    <row r="1580" spans="1:4">
      <c r="A1580" s="1" t="s">
        <v>485</v>
      </c>
      <c r="B1580" s="3">
        <v>1041.3</v>
      </c>
      <c r="C1580" s="3">
        <v>1105.72</v>
      </c>
      <c r="D1580" s="3">
        <v>94.17</v>
      </c>
    </row>
    <row r="1581" spans="1:4">
      <c r="A1581" s="1" t="s">
        <v>3202</v>
      </c>
      <c r="B1581" s="3">
        <v>985.37</v>
      </c>
      <c r="C1581" s="3">
        <v>1055.2</v>
      </c>
      <c r="D1581" s="3">
        <v>93.38</v>
      </c>
    </row>
    <row r="1582" spans="1:4">
      <c r="A1582" s="1" t="s">
        <v>3201</v>
      </c>
      <c r="B1582" s="3">
        <v>985.37</v>
      </c>
      <c r="C1582" s="3">
        <v>1037.48</v>
      </c>
      <c r="D1582" s="3">
        <v>94.98</v>
      </c>
    </row>
    <row r="1583" spans="1:4">
      <c r="A1583" s="1" t="s">
        <v>486</v>
      </c>
      <c r="B1583" s="3">
        <v>1020.52</v>
      </c>
      <c r="C1583" s="3">
        <v>987.22</v>
      </c>
      <c r="D1583" s="3">
        <v>103.37</v>
      </c>
    </row>
    <row r="1584" spans="1:4">
      <c r="A1584" s="1" t="s">
        <v>3287</v>
      </c>
      <c r="B1584" s="3">
        <v>1723.65</v>
      </c>
      <c r="C1584" s="3">
        <v>1894.45</v>
      </c>
      <c r="D1584" s="3">
        <v>90.98</v>
      </c>
    </row>
    <row r="1585" spans="1:4">
      <c r="A1585" s="1" t="s">
        <v>3285</v>
      </c>
      <c r="B1585" s="3">
        <v>1723.67</v>
      </c>
      <c r="C1585" s="3">
        <v>1908.95</v>
      </c>
      <c r="D1585" s="3">
        <v>90.29</v>
      </c>
    </row>
    <row r="1586" spans="1:4">
      <c r="A1586" s="1" t="s">
        <v>3283</v>
      </c>
      <c r="B1586" s="3">
        <v>1818.11</v>
      </c>
      <c r="C1586" s="3">
        <v>1930.2</v>
      </c>
      <c r="D1586" s="3">
        <v>94.19</v>
      </c>
    </row>
    <row r="1587" spans="1:4">
      <c r="A1587" s="1" t="s">
        <v>3281</v>
      </c>
      <c r="B1587" s="3">
        <v>1817.76</v>
      </c>
      <c r="C1587" s="3">
        <v>1944.71</v>
      </c>
      <c r="D1587" s="3">
        <v>93.47</v>
      </c>
    </row>
    <row r="1588" spans="1:4">
      <c r="A1588" s="1" t="s">
        <v>3295</v>
      </c>
      <c r="B1588" s="3">
        <v>1332.49</v>
      </c>
      <c r="C1588" s="3">
        <v>1476.5</v>
      </c>
      <c r="D1588" s="3">
        <v>90.25</v>
      </c>
    </row>
    <row r="1589" spans="1:4">
      <c r="A1589" s="1" t="s">
        <v>3293</v>
      </c>
      <c r="B1589" s="3">
        <v>1332.5</v>
      </c>
      <c r="C1589" s="3">
        <v>1491</v>
      </c>
      <c r="D1589" s="3">
        <v>89.37</v>
      </c>
    </row>
    <row r="1590" spans="1:4">
      <c r="A1590" s="1" t="s">
        <v>3291</v>
      </c>
      <c r="B1590" s="3">
        <v>1474.52</v>
      </c>
      <c r="C1590" s="3">
        <v>1512.25</v>
      </c>
      <c r="D1590" s="3">
        <v>97.5</v>
      </c>
    </row>
    <row r="1591" spans="1:4">
      <c r="A1591" s="1" t="s">
        <v>3289</v>
      </c>
      <c r="B1591" s="3">
        <v>1474.69</v>
      </c>
      <c r="C1591" s="3">
        <v>1526.75</v>
      </c>
      <c r="D1591" s="3">
        <v>96.59</v>
      </c>
    </row>
    <row r="1592" spans="1:4">
      <c r="A1592" s="1" t="s">
        <v>1821</v>
      </c>
      <c r="B1592" s="3">
        <v>1148.99</v>
      </c>
      <c r="C1592" s="3">
        <v>1180.69</v>
      </c>
      <c r="D1592" s="3">
        <v>97.31</v>
      </c>
    </row>
    <row r="1593" spans="1:4">
      <c r="A1593" s="1" t="s">
        <v>2021</v>
      </c>
      <c r="B1593" s="3">
        <v>1014</v>
      </c>
      <c r="C1593" s="3">
        <v>1028.32</v>
      </c>
      <c r="D1593" s="3">
        <v>98.61</v>
      </c>
    </row>
    <row r="1594" spans="1:4">
      <c r="A1594" s="1" t="s">
        <v>1840</v>
      </c>
      <c r="B1594" s="3">
        <v>262.05</v>
      </c>
      <c r="C1594" s="3">
        <v>278.99</v>
      </c>
      <c r="D1594" s="3">
        <v>93.93</v>
      </c>
    </row>
    <row r="1595" spans="1:4">
      <c r="A1595" s="1" t="s">
        <v>1839</v>
      </c>
      <c r="B1595" s="3">
        <v>262.05</v>
      </c>
      <c r="C1595" s="3">
        <v>296.70999999999998</v>
      </c>
      <c r="D1595" s="3">
        <v>88.32</v>
      </c>
    </row>
    <row r="1596" spans="1:4">
      <c r="A1596" s="1" t="s">
        <v>1895</v>
      </c>
      <c r="B1596" s="3">
        <v>2825.73</v>
      </c>
      <c r="C1596" s="3">
        <v>2433.59</v>
      </c>
      <c r="D1596" s="3">
        <v>116.11</v>
      </c>
    </row>
    <row r="1597" spans="1:4">
      <c r="A1597" s="1" t="s">
        <v>1896</v>
      </c>
      <c r="B1597" s="3">
        <v>2777.08</v>
      </c>
      <c r="C1597" s="3">
        <v>2260.42</v>
      </c>
      <c r="D1597" s="3">
        <v>122.86</v>
      </c>
    </row>
    <row r="1598" spans="1:4">
      <c r="A1598" s="1" t="s">
        <v>1897</v>
      </c>
      <c r="B1598" s="3">
        <v>2883.59</v>
      </c>
      <c r="C1598" s="3">
        <v>2190.9699999999998</v>
      </c>
      <c r="D1598" s="3">
        <v>131.61000000000001</v>
      </c>
    </row>
    <row r="1599" spans="1:4">
      <c r="A1599" s="1" t="s">
        <v>1898</v>
      </c>
      <c r="B1599" s="3">
        <v>3351.37</v>
      </c>
      <c r="C1599" s="3">
        <v>2153.92</v>
      </c>
      <c r="D1599" s="3">
        <v>155.59</v>
      </c>
    </row>
    <row r="1600" spans="1:4">
      <c r="A1600" s="1" t="s">
        <v>1899</v>
      </c>
      <c r="B1600" s="3">
        <v>2892.53</v>
      </c>
      <c r="C1600" s="3">
        <v>2482.9699999999998</v>
      </c>
      <c r="D1600" s="3">
        <v>116.49</v>
      </c>
    </row>
    <row r="1601" spans="1:4">
      <c r="A1601" s="1" t="s">
        <v>1900</v>
      </c>
      <c r="B1601" s="3">
        <v>2912.71</v>
      </c>
      <c r="C1601" s="3">
        <v>2317.1</v>
      </c>
      <c r="D1601" s="3">
        <v>125.7</v>
      </c>
    </row>
    <row r="1602" spans="1:4">
      <c r="A1602" s="1" t="s">
        <v>1901</v>
      </c>
      <c r="B1602" s="3">
        <v>10932.72</v>
      </c>
      <c r="C1602" s="3">
        <v>8303.7999999999993</v>
      </c>
      <c r="D1602" s="3">
        <v>131.66</v>
      </c>
    </row>
    <row r="1603" spans="1:4">
      <c r="A1603" s="1" t="s">
        <v>1902</v>
      </c>
      <c r="B1603" s="3">
        <v>2632.63</v>
      </c>
      <c r="C1603" s="3">
        <v>3092.34</v>
      </c>
      <c r="D1603" s="3">
        <v>85.13</v>
      </c>
    </row>
    <row r="1604" spans="1:4">
      <c r="A1604" s="1" t="s">
        <v>1903</v>
      </c>
      <c r="B1604" s="3">
        <v>5360.63</v>
      </c>
      <c r="C1604" s="3">
        <v>2934.87</v>
      </c>
      <c r="D1604" s="3">
        <v>182.65</v>
      </c>
    </row>
    <row r="1605" spans="1:4">
      <c r="A1605" s="1" t="s">
        <v>1904</v>
      </c>
      <c r="B1605" s="3">
        <v>5721.81</v>
      </c>
      <c r="C1605" s="3">
        <v>3660.84</v>
      </c>
      <c r="D1605" s="3">
        <v>156.30000000000001</v>
      </c>
    </row>
    <row r="1606" spans="1:4">
      <c r="A1606" s="1" t="s">
        <v>1905</v>
      </c>
      <c r="B1606" s="3">
        <v>10861.8</v>
      </c>
      <c r="C1606" s="3">
        <v>7969.31</v>
      </c>
      <c r="D1606" s="3">
        <v>136.30000000000001</v>
      </c>
    </row>
    <row r="1607" spans="1:4">
      <c r="A1607" s="1" t="s">
        <v>1906</v>
      </c>
      <c r="B1607" s="3">
        <v>11076.83</v>
      </c>
      <c r="C1607" s="3">
        <v>8342.31</v>
      </c>
      <c r="D1607" s="3">
        <v>132.78</v>
      </c>
    </row>
    <row r="1608" spans="1:4">
      <c r="A1608" s="1" t="s">
        <v>9055</v>
      </c>
      <c r="B1608" s="3">
        <v>29.8</v>
      </c>
      <c r="C1608" s="3">
        <v>580.87</v>
      </c>
      <c r="D1608" s="3">
        <v>5.13</v>
      </c>
    </row>
    <row r="1609" spans="1:4">
      <c r="A1609" s="1" t="s">
        <v>3371</v>
      </c>
      <c r="B1609" s="3">
        <v>1062.45</v>
      </c>
      <c r="C1609" s="3">
        <v>1142.8900000000001</v>
      </c>
      <c r="D1609" s="3">
        <v>92.96</v>
      </c>
    </row>
    <row r="1610" spans="1:4">
      <c r="A1610" s="1" t="s">
        <v>1914</v>
      </c>
      <c r="B1610" s="3">
        <v>1340.45</v>
      </c>
      <c r="C1610" s="3">
        <v>1244.56</v>
      </c>
      <c r="D1610" s="3">
        <v>107.7</v>
      </c>
    </row>
    <row r="1611" spans="1:4">
      <c r="A1611" s="1" t="s">
        <v>1912</v>
      </c>
      <c r="B1611" s="3">
        <v>1340.44</v>
      </c>
      <c r="C1611" s="3">
        <v>1230.06</v>
      </c>
      <c r="D1611" s="3">
        <v>108.97</v>
      </c>
    </row>
    <row r="1612" spans="1:4">
      <c r="A1612" s="1" t="s">
        <v>1910</v>
      </c>
      <c r="B1612" s="3">
        <v>969.81</v>
      </c>
      <c r="C1612" s="3">
        <v>1072.0999999999999</v>
      </c>
      <c r="D1612" s="3">
        <v>90.46</v>
      </c>
    </row>
    <row r="1613" spans="1:4">
      <c r="A1613" s="1" t="s">
        <v>1908</v>
      </c>
      <c r="B1613" s="3">
        <v>970.34</v>
      </c>
      <c r="C1613" s="3">
        <v>1057.5899999999999</v>
      </c>
      <c r="D1613" s="3">
        <v>91.75</v>
      </c>
    </row>
    <row r="1614" spans="1:4">
      <c r="A1614" s="1" t="s">
        <v>3372</v>
      </c>
      <c r="B1614" s="3">
        <v>3391.13</v>
      </c>
      <c r="C1614" s="3">
        <v>3211.45</v>
      </c>
      <c r="D1614" s="3">
        <v>105.59</v>
      </c>
    </row>
    <row r="1615" spans="1:4">
      <c r="A1615" s="1" t="s">
        <v>3373</v>
      </c>
      <c r="B1615" s="3">
        <v>989.94</v>
      </c>
      <c r="C1615" s="3">
        <v>1067.8900000000001</v>
      </c>
      <c r="D1615" s="3">
        <v>92.7</v>
      </c>
    </row>
    <row r="1616" spans="1:4">
      <c r="A1616" s="1" t="s">
        <v>2022</v>
      </c>
      <c r="B1616" s="3">
        <v>1033.4000000000001</v>
      </c>
      <c r="C1616" s="3">
        <v>1071.83</v>
      </c>
      <c r="D1616" s="3">
        <v>96.41</v>
      </c>
    </row>
    <row r="1617" spans="1:4">
      <c r="A1617" s="1" t="s">
        <v>3204</v>
      </c>
      <c r="B1617" s="3">
        <v>232.85</v>
      </c>
      <c r="C1617" s="3">
        <v>205.96</v>
      </c>
      <c r="D1617" s="3">
        <v>113.06</v>
      </c>
    </row>
    <row r="1618" spans="1:4">
      <c r="A1618" s="1" t="s">
        <v>3203</v>
      </c>
      <c r="B1618" s="3">
        <v>230.8</v>
      </c>
      <c r="C1618" s="3">
        <v>188.24</v>
      </c>
      <c r="D1618" s="3">
        <v>122.61</v>
      </c>
    </row>
    <row r="1619" spans="1:4">
      <c r="A1619" s="1" t="s">
        <v>3374</v>
      </c>
      <c r="B1619" s="3">
        <v>2340.12</v>
      </c>
      <c r="C1619" s="3">
        <v>2543.15</v>
      </c>
      <c r="D1619" s="3">
        <v>92.02</v>
      </c>
    </row>
    <row r="1620" spans="1:4">
      <c r="A1620" s="1" t="s">
        <v>3376</v>
      </c>
      <c r="B1620" s="3">
        <v>1263.55</v>
      </c>
      <c r="C1620" s="3">
        <v>1438.76</v>
      </c>
      <c r="D1620" s="3">
        <v>87.82</v>
      </c>
    </row>
    <row r="1621" spans="1:4">
      <c r="A1621" s="1" t="s">
        <v>3375</v>
      </c>
      <c r="B1621" s="3">
        <v>1263.55</v>
      </c>
      <c r="C1621" s="3">
        <v>1545.26</v>
      </c>
      <c r="D1621" s="3">
        <v>81.77</v>
      </c>
    </row>
    <row r="1622" spans="1:4">
      <c r="A1622" s="1" t="s">
        <v>3377</v>
      </c>
      <c r="B1622" s="3">
        <v>1235.8499999999999</v>
      </c>
      <c r="C1622" s="3">
        <v>1404.9</v>
      </c>
      <c r="D1622" s="3">
        <v>87.97</v>
      </c>
    </row>
    <row r="1623" spans="1:4">
      <c r="A1623" s="1" t="s">
        <v>1922</v>
      </c>
      <c r="B1623" s="3">
        <v>1291.6600000000001</v>
      </c>
      <c r="C1623" s="3">
        <v>1254.8499999999999</v>
      </c>
      <c r="D1623" s="3">
        <v>102.93</v>
      </c>
    </row>
    <row r="1624" spans="1:4">
      <c r="A1624" s="1" t="s">
        <v>1920</v>
      </c>
      <c r="B1624" s="3">
        <v>1291.99</v>
      </c>
      <c r="C1624" s="3">
        <v>1269.3499999999999</v>
      </c>
      <c r="D1624" s="3">
        <v>101.78</v>
      </c>
    </row>
    <row r="1625" spans="1:4">
      <c r="A1625" s="1" t="s">
        <v>1918</v>
      </c>
      <c r="B1625" s="3">
        <v>1029.8699999999999</v>
      </c>
      <c r="C1625" s="3">
        <v>1130.8399999999999</v>
      </c>
      <c r="D1625" s="3">
        <v>91.07</v>
      </c>
    </row>
    <row r="1626" spans="1:4">
      <c r="A1626" s="1" t="s">
        <v>1916</v>
      </c>
      <c r="B1626" s="3">
        <v>1030.4100000000001</v>
      </c>
      <c r="C1626" s="3">
        <v>1116.33</v>
      </c>
      <c r="D1626" s="3">
        <v>92.3</v>
      </c>
    </row>
    <row r="1627" spans="1:4">
      <c r="A1627" s="1" t="s">
        <v>3378</v>
      </c>
      <c r="B1627" s="3">
        <v>3306.59</v>
      </c>
      <c r="C1627" s="3">
        <v>3255.93</v>
      </c>
      <c r="D1627" s="3">
        <v>101.56</v>
      </c>
    </row>
    <row r="1628" spans="1:4">
      <c r="A1628" s="1" t="s">
        <v>3379</v>
      </c>
      <c r="B1628" s="3">
        <v>1210.28</v>
      </c>
      <c r="C1628" s="3">
        <v>1311.4</v>
      </c>
      <c r="D1628" s="3">
        <v>92.29</v>
      </c>
    </row>
    <row r="1629" spans="1:4">
      <c r="A1629" s="1" t="s">
        <v>3380</v>
      </c>
      <c r="B1629" s="3">
        <v>2657.33</v>
      </c>
      <c r="C1629" s="3">
        <v>2676.81</v>
      </c>
      <c r="D1629" s="3">
        <v>99.27</v>
      </c>
    </row>
    <row r="1630" spans="1:4">
      <c r="A1630" s="1" t="s">
        <v>3382</v>
      </c>
      <c r="B1630" s="3">
        <v>1274.52</v>
      </c>
      <c r="C1630" s="3">
        <v>1439.75</v>
      </c>
      <c r="D1630" s="3">
        <v>88.52</v>
      </c>
    </row>
    <row r="1631" spans="1:4">
      <c r="A1631" s="1" t="s">
        <v>3381</v>
      </c>
      <c r="B1631" s="3">
        <v>1274.49</v>
      </c>
      <c r="C1631" s="3">
        <v>1546.24</v>
      </c>
      <c r="D1631" s="3">
        <v>82.43</v>
      </c>
    </row>
    <row r="1632" spans="1:4">
      <c r="A1632" s="1" t="s">
        <v>2052</v>
      </c>
      <c r="B1632" s="3">
        <v>3039.42</v>
      </c>
      <c r="C1632" s="3">
        <v>2189.4</v>
      </c>
      <c r="D1632" s="3">
        <v>138.82</v>
      </c>
    </row>
    <row r="1633" spans="1:4">
      <c r="A1633" s="1" t="s">
        <v>8359</v>
      </c>
      <c r="B1633" s="3">
        <v>5210.7700000000004</v>
      </c>
      <c r="C1633" s="3">
        <v>5049.04</v>
      </c>
      <c r="D1633" s="3">
        <v>103.2</v>
      </c>
    </row>
    <row r="1634" spans="1:4">
      <c r="A1634" s="1" t="s">
        <v>8360</v>
      </c>
      <c r="B1634" s="3">
        <v>5215.68</v>
      </c>
      <c r="C1634" s="3">
        <v>4841.7700000000004</v>
      </c>
      <c r="D1634" s="3">
        <v>107.72</v>
      </c>
    </row>
    <row r="1635" spans="1:4">
      <c r="A1635" s="1" t="s">
        <v>7549</v>
      </c>
      <c r="B1635" s="3">
        <v>2403.7199999999998</v>
      </c>
      <c r="C1635" s="3">
        <v>2556.14</v>
      </c>
      <c r="D1635" s="3">
        <v>94.04</v>
      </c>
    </row>
    <row r="1636" spans="1:4">
      <c r="A1636" s="1" t="s">
        <v>508</v>
      </c>
      <c r="B1636" s="3">
        <v>50</v>
      </c>
      <c r="C1636" s="3">
        <v>50</v>
      </c>
      <c r="D1636" s="3">
        <v>100</v>
      </c>
    </row>
    <row r="1637" spans="1:4">
      <c r="A1637" s="1" t="s">
        <v>509</v>
      </c>
      <c r="B1637" s="3">
        <v>1010.84</v>
      </c>
      <c r="C1637" s="3">
        <v>1254.6300000000001</v>
      </c>
      <c r="D1637" s="3">
        <v>80.569999999999993</v>
      </c>
    </row>
    <row r="1638" spans="1:4">
      <c r="A1638" s="1" t="s">
        <v>510</v>
      </c>
      <c r="B1638" s="3">
        <v>1421.98</v>
      </c>
      <c r="C1638" s="3">
        <v>1540.82</v>
      </c>
      <c r="D1638" s="3">
        <v>92.29</v>
      </c>
    </row>
    <row r="1639" spans="1:4">
      <c r="A1639" s="1" t="s">
        <v>511</v>
      </c>
      <c r="B1639" s="3">
        <v>1632.59</v>
      </c>
      <c r="C1639" s="3">
        <v>1860.3</v>
      </c>
      <c r="D1639" s="3">
        <v>87.76</v>
      </c>
    </row>
    <row r="1640" spans="1:4">
      <c r="A1640" s="1" t="s">
        <v>512</v>
      </c>
      <c r="B1640" s="3">
        <v>1710.04</v>
      </c>
      <c r="C1640" s="3">
        <v>1966.8</v>
      </c>
      <c r="D1640" s="3">
        <v>86.95</v>
      </c>
    </row>
    <row r="1641" spans="1:4">
      <c r="A1641" s="1" t="s">
        <v>513</v>
      </c>
      <c r="B1641" s="3">
        <v>1510.43</v>
      </c>
      <c r="C1641" s="3">
        <v>1647.31</v>
      </c>
      <c r="D1641" s="3">
        <v>91.69</v>
      </c>
    </row>
    <row r="1642" spans="1:4">
      <c r="A1642" s="1" t="s">
        <v>1807</v>
      </c>
      <c r="B1642" s="3">
        <v>1647.88</v>
      </c>
      <c r="C1642" s="3">
        <v>15345.03</v>
      </c>
      <c r="D1642" s="3">
        <v>10.74</v>
      </c>
    </row>
    <row r="1643" spans="1:4">
      <c r="A1643" s="1" t="s">
        <v>1804</v>
      </c>
      <c r="B1643" s="3">
        <v>2659.94</v>
      </c>
      <c r="C1643" s="3">
        <v>27629.71</v>
      </c>
      <c r="D1643" s="3">
        <v>9.6300000000000008</v>
      </c>
    </row>
    <row r="1644" spans="1:4">
      <c r="A1644" s="1" t="s">
        <v>1805</v>
      </c>
      <c r="B1644" s="3">
        <v>0</v>
      </c>
      <c r="C1644" s="3">
        <v>492.19</v>
      </c>
      <c r="D1644" s="3">
        <v>0</v>
      </c>
    </row>
    <row r="1645" spans="1:4">
      <c r="A1645" s="1" t="s">
        <v>487</v>
      </c>
      <c r="B1645" s="3">
        <v>2627.75</v>
      </c>
      <c r="C1645" s="3">
        <v>2800.63</v>
      </c>
      <c r="D1645" s="3">
        <v>93.83</v>
      </c>
    </row>
    <row r="1646" spans="1:4">
      <c r="A1646" s="1" t="s">
        <v>488</v>
      </c>
      <c r="B1646" s="3">
        <v>2543.9</v>
      </c>
      <c r="C1646" s="3">
        <v>2719.13</v>
      </c>
      <c r="D1646" s="3">
        <v>93.56</v>
      </c>
    </row>
    <row r="1647" spans="1:4">
      <c r="A1647" s="1" t="s">
        <v>601</v>
      </c>
      <c r="B1647" s="3">
        <v>391.73</v>
      </c>
      <c r="C1647" s="3">
        <v>422.04</v>
      </c>
      <c r="D1647" s="3">
        <v>92.82</v>
      </c>
    </row>
    <row r="1648" spans="1:4">
      <c r="A1648" s="1" t="s">
        <v>1850</v>
      </c>
      <c r="B1648" s="3">
        <v>4355.8599999999997</v>
      </c>
      <c r="C1648" s="3">
        <v>4412</v>
      </c>
      <c r="D1648" s="3">
        <v>98.73</v>
      </c>
    </row>
    <row r="1649" spans="1:4">
      <c r="A1649" s="1" t="s">
        <v>1848</v>
      </c>
      <c r="B1649" s="3">
        <v>4355.8599999999997</v>
      </c>
      <c r="C1649" s="3">
        <v>4280.5</v>
      </c>
      <c r="D1649" s="3">
        <v>101.76</v>
      </c>
    </row>
    <row r="1650" spans="1:4">
      <c r="A1650" s="1" t="s">
        <v>1851</v>
      </c>
      <c r="B1650" s="3">
        <v>4282.6400000000003</v>
      </c>
      <c r="C1650" s="3">
        <v>4599.01</v>
      </c>
      <c r="D1650" s="3">
        <v>93.12</v>
      </c>
    </row>
    <row r="1651" spans="1:4">
      <c r="A1651" s="1" t="s">
        <v>1849</v>
      </c>
      <c r="B1651" s="3">
        <v>4282.6400000000003</v>
      </c>
      <c r="C1651" s="3">
        <v>4467.5200000000004</v>
      </c>
      <c r="D1651" s="3">
        <v>95.86</v>
      </c>
    </row>
    <row r="1652" spans="1:4">
      <c r="A1652" s="1" t="s">
        <v>1874</v>
      </c>
      <c r="B1652" s="3">
        <v>3090.54</v>
      </c>
      <c r="C1652" s="3">
        <v>3599.64</v>
      </c>
      <c r="D1652" s="3">
        <v>85.86</v>
      </c>
    </row>
    <row r="1653" spans="1:4">
      <c r="A1653" s="1" t="s">
        <v>1875</v>
      </c>
      <c r="B1653" s="3">
        <v>3090.54</v>
      </c>
      <c r="C1653" s="3">
        <v>3679.96</v>
      </c>
      <c r="D1653" s="3">
        <v>83.98</v>
      </c>
    </row>
    <row r="1654" spans="1:4">
      <c r="A1654" s="1" t="s">
        <v>1872</v>
      </c>
      <c r="B1654" s="3">
        <v>3409.48</v>
      </c>
      <c r="C1654" s="3">
        <v>3467.75</v>
      </c>
      <c r="D1654" s="3">
        <v>98.32</v>
      </c>
    </row>
    <row r="1655" spans="1:4">
      <c r="A1655" s="1" t="s">
        <v>1873</v>
      </c>
      <c r="B1655" s="3">
        <v>3409.49</v>
      </c>
      <c r="C1655" s="3">
        <v>3548.07</v>
      </c>
      <c r="D1655" s="3">
        <v>96.09</v>
      </c>
    </row>
    <row r="1656" spans="1:4">
      <c r="A1656" s="1" t="s">
        <v>1844</v>
      </c>
      <c r="B1656" s="3">
        <v>2163.41</v>
      </c>
      <c r="C1656" s="3">
        <v>1263.53</v>
      </c>
      <c r="D1656" s="3">
        <v>171.22</v>
      </c>
    </row>
    <row r="1657" spans="1:4">
      <c r="A1657" s="1" t="s">
        <v>1845</v>
      </c>
      <c r="B1657" s="3">
        <v>2163.4299999999998</v>
      </c>
      <c r="C1657" s="3">
        <v>1193.8499999999999</v>
      </c>
      <c r="D1657" s="3">
        <v>181.21</v>
      </c>
    </row>
    <row r="1658" spans="1:4">
      <c r="A1658" s="1" t="s">
        <v>1846</v>
      </c>
      <c r="B1658" s="3">
        <v>1915.15</v>
      </c>
      <c r="C1658" s="3">
        <v>1481.64</v>
      </c>
      <c r="D1658" s="3">
        <v>129.26</v>
      </c>
    </row>
    <row r="1659" spans="1:4">
      <c r="A1659" s="1" t="s">
        <v>1847</v>
      </c>
      <c r="B1659" s="3">
        <v>1915.15</v>
      </c>
      <c r="C1659" s="3">
        <v>1511.96</v>
      </c>
      <c r="D1659" s="3">
        <v>126.67</v>
      </c>
    </row>
    <row r="1660" spans="1:4">
      <c r="A1660" s="1" t="s">
        <v>8472</v>
      </c>
      <c r="B1660" s="3">
        <v>553.91</v>
      </c>
      <c r="C1660" s="3">
        <v>617.5</v>
      </c>
      <c r="D1660" s="3">
        <v>89.7</v>
      </c>
    </row>
    <row r="1661" spans="1:4">
      <c r="A1661" s="1" t="s">
        <v>8473</v>
      </c>
      <c r="B1661" s="3">
        <v>553.9</v>
      </c>
      <c r="C1661" s="3">
        <v>668.67</v>
      </c>
      <c r="D1661" s="3">
        <v>82.84</v>
      </c>
    </row>
    <row r="1662" spans="1:4">
      <c r="A1662" s="1" t="s">
        <v>1346</v>
      </c>
      <c r="B1662" s="3">
        <v>246.56</v>
      </c>
      <c r="C1662" s="3">
        <v>1297.3</v>
      </c>
      <c r="D1662" s="3">
        <v>19.010000000000002</v>
      </c>
    </row>
    <row r="1663" spans="1:4">
      <c r="A1663" s="1" t="s">
        <v>461</v>
      </c>
      <c r="B1663" s="3">
        <v>0</v>
      </c>
      <c r="C1663" s="3">
        <v>451.66</v>
      </c>
      <c r="D1663" s="3">
        <v>0</v>
      </c>
    </row>
    <row r="1664" spans="1:4">
      <c r="A1664" s="1" t="s">
        <v>2053</v>
      </c>
      <c r="B1664" s="3">
        <v>2546.16</v>
      </c>
      <c r="C1664" s="3">
        <v>2234.09</v>
      </c>
      <c r="D1664" s="3">
        <v>113.97</v>
      </c>
    </row>
    <row r="1665" spans="1:4">
      <c r="A1665" s="1" t="s">
        <v>2054</v>
      </c>
      <c r="B1665" s="3">
        <v>2864.7</v>
      </c>
      <c r="C1665" s="3">
        <v>2120.89</v>
      </c>
      <c r="D1665" s="3">
        <v>135.07</v>
      </c>
    </row>
    <row r="1666" spans="1:4">
      <c r="A1666" s="1" t="s">
        <v>489</v>
      </c>
      <c r="B1666" s="3">
        <v>2563.56</v>
      </c>
      <c r="C1666" s="3">
        <v>2144.91</v>
      </c>
      <c r="D1666" s="3">
        <v>119.52</v>
      </c>
    </row>
    <row r="1667" spans="1:4">
      <c r="A1667" s="1" t="s">
        <v>515</v>
      </c>
      <c r="B1667" s="3">
        <v>1351.35</v>
      </c>
      <c r="C1667" s="3">
        <v>1433.32</v>
      </c>
      <c r="D1667" s="3">
        <v>94.28</v>
      </c>
    </row>
    <row r="1668" spans="1:4">
      <c r="A1668" s="1" t="s">
        <v>736</v>
      </c>
      <c r="B1668" s="3">
        <v>100.38</v>
      </c>
      <c r="C1668" s="3">
        <v>92.41</v>
      </c>
      <c r="D1668" s="3">
        <v>108.62</v>
      </c>
    </row>
    <row r="1669" spans="1:4">
      <c r="A1669" s="1" t="s">
        <v>738</v>
      </c>
      <c r="B1669" s="3">
        <v>102.2</v>
      </c>
      <c r="C1669" s="3">
        <v>88.01</v>
      </c>
      <c r="D1669" s="3">
        <v>116.12</v>
      </c>
    </row>
    <row r="1670" spans="1:4">
      <c r="A1670" s="1" t="s">
        <v>742</v>
      </c>
      <c r="B1670" s="3">
        <v>100.38</v>
      </c>
      <c r="C1670" s="3">
        <v>92.41</v>
      </c>
      <c r="D1670" s="3">
        <v>108.62</v>
      </c>
    </row>
    <row r="1671" spans="1:4">
      <c r="A1671" s="1" t="s">
        <v>744</v>
      </c>
      <c r="B1671" s="3">
        <v>102.2</v>
      </c>
      <c r="C1671" s="3">
        <v>88.01</v>
      </c>
      <c r="D1671" s="3">
        <v>116.12</v>
      </c>
    </row>
    <row r="1672" spans="1:4">
      <c r="A1672" s="1" t="s">
        <v>9960</v>
      </c>
      <c r="B1672" s="3">
        <v>3871.03</v>
      </c>
      <c r="C1672" s="3">
        <v>4386.09</v>
      </c>
      <c r="D1672" s="3">
        <v>88.26</v>
      </c>
    </row>
    <row r="1673" spans="1:4">
      <c r="A1673" s="1" t="s">
        <v>9962</v>
      </c>
      <c r="B1673" s="3">
        <v>4605.2700000000004</v>
      </c>
      <c r="C1673" s="3">
        <v>4570.1099999999997</v>
      </c>
      <c r="D1673" s="3">
        <v>100.77</v>
      </c>
    </row>
    <row r="1674" spans="1:4">
      <c r="A1674" s="1" t="s">
        <v>9964</v>
      </c>
      <c r="B1674" s="3">
        <v>3765.33</v>
      </c>
      <c r="C1674" s="3">
        <v>4056.09</v>
      </c>
      <c r="D1674" s="3">
        <v>92.83</v>
      </c>
    </row>
    <row r="1675" spans="1:4">
      <c r="A1675" s="1" t="s">
        <v>9966</v>
      </c>
      <c r="B1675" s="3">
        <v>3935.97</v>
      </c>
      <c r="C1675" s="3">
        <v>4240.1099999999997</v>
      </c>
      <c r="D1675" s="3">
        <v>92.83</v>
      </c>
    </row>
    <row r="1676" spans="1:4">
      <c r="A1676" s="1" t="s">
        <v>3590</v>
      </c>
      <c r="B1676" s="3">
        <v>100.55</v>
      </c>
      <c r="C1676" s="3">
        <v>89.5</v>
      </c>
      <c r="D1676" s="3">
        <v>112.35</v>
      </c>
    </row>
    <row r="1677" spans="1:4">
      <c r="A1677" s="1" t="s">
        <v>3588</v>
      </c>
      <c r="B1677" s="3">
        <v>100.55</v>
      </c>
      <c r="C1677" s="3">
        <v>89.5</v>
      </c>
      <c r="D1677" s="3">
        <v>112.35</v>
      </c>
    </row>
    <row r="1678" spans="1:4">
      <c r="A1678" s="1" t="s">
        <v>3594</v>
      </c>
      <c r="B1678" s="3">
        <v>100.55</v>
      </c>
      <c r="C1678" s="3">
        <v>89.5</v>
      </c>
      <c r="D1678" s="3">
        <v>112.35</v>
      </c>
    </row>
    <row r="1679" spans="1:4">
      <c r="A1679" s="1" t="s">
        <v>3592</v>
      </c>
      <c r="B1679" s="3">
        <v>100.55</v>
      </c>
      <c r="C1679" s="3">
        <v>89.5</v>
      </c>
      <c r="D1679" s="3">
        <v>112.35</v>
      </c>
    </row>
    <row r="1680" spans="1:4">
      <c r="A1680" s="1" t="s">
        <v>2104</v>
      </c>
      <c r="B1680" s="3">
        <v>100.38</v>
      </c>
      <c r="C1680" s="3">
        <v>92.41</v>
      </c>
      <c r="D1680" s="3">
        <v>108.62</v>
      </c>
    </row>
    <row r="1681" spans="1:4">
      <c r="A1681" s="1" t="s">
        <v>2106</v>
      </c>
      <c r="B1681" s="3">
        <v>102.2</v>
      </c>
      <c r="C1681" s="3">
        <v>88.01</v>
      </c>
      <c r="D1681" s="3">
        <v>116.12</v>
      </c>
    </row>
    <row r="1682" spans="1:4">
      <c r="A1682" s="1" t="s">
        <v>9971</v>
      </c>
      <c r="B1682" s="3">
        <v>2125.3000000000002</v>
      </c>
      <c r="C1682" s="3">
        <v>2073.5100000000002</v>
      </c>
      <c r="D1682" s="3">
        <v>102.5</v>
      </c>
    </row>
    <row r="1683" spans="1:4">
      <c r="A1683" s="1" t="s">
        <v>9973</v>
      </c>
      <c r="B1683" s="3">
        <v>4719.99</v>
      </c>
      <c r="C1683" s="3">
        <v>4910.1099999999997</v>
      </c>
      <c r="D1683" s="3">
        <v>96.13</v>
      </c>
    </row>
    <row r="1684" spans="1:4">
      <c r="A1684" s="1" t="s">
        <v>9975</v>
      </c>
      <c r="B1684" s="3">
        <v>4111.57</v>
      </c>
      <c r="C1684" s="3">
        <v>4706.09</v>
      </c>
      <c r="D1684" s="3">
        <v>87.37</v>
      </c>
    </row>
    <row r="1685" spans="1:4">
      <c r="A1685" s="1" t="s">
        <v>3586</v>
      </c>
      <c r="B1685" s="3">
        <v>100.38</v>
      </c>
      <c r="C1685" s="3">
        <v>92.41</v>
      </c>
      <c r="D1685" s="3">
        <v>108.62</v>
      </c>
    </row>
    <row r="1686" spans="1:4">
      <c r="A1686" s="1" t="s">
        <v>3584</v>
      </c>
      <c r="B1686" s="3">
        <v>102.2</v>
      </c>
      <c r="C1686" s="3">
        <v>88.01</v>
      </c>
      <c r="D1686" s="3">
        <v>116.12</v>
      </c>
    </row>
    <row r="1687" spans="1:4">
      <c r="A1687" s="1" t="s">
        <v>737</v>
      </c>
      <c r="B1687" s="3">
        <v>5782.96</v>
      </c>
      <c r="C1687" s="3">
        <v>6259.77</v>
      </c>
      <c r="D1687" s="3">
        <v>92.38</v>
      </c>
    </row>
    <row r="1688" spans="1:4">
      <c r="A1688" s="1" t="s">
        <v>739</v>
      </c>
      <c r="B1688" s="3">
        <v>5782.96</v>
      </c>
      <c r="C1688" s="3">
        <v>6295.2</v>
      </c>
      <c r="D1688" s="3">
        <v>91.86</v>
      </c>
    </row>
    <row r="1689" spans="1:4">
      <c r="A1689" s="1" t="s">
        <v>740</v>
      </c>
      <c r="B1689" s="3">
        <v>155.12</v>
      </c>
      <c r="C1689" s="3">
        <v>155.12</v>
      </c>
      <c r="D1689" s="3">
        <v>100</v>
      </c>
    </row>
    <row r="1690" spans="1:4">
      <c r="A1690" s="1" t="s">
        <v>743</v>
      </c>
      <c r="B1690" s="3">
        <v>6079.94</v>
      </c>
      <c r="C1690" s="3">
        <v>6346.78</v>
      </c>
      <c r="D1690" s="3">
        <v>95.8</v>
      </c>
    </row>
    <row r="1691" spans="1:4">
      <c r="A1691" s="1" t="s">
        <v>745</v>
      </c>
      <c r="B1691" s="3">
        <v>6079.93</v>
      </c>
      <c r="C1691" s="3">
        <v>6382.21</v>
      </c>
      <c r="D1691" s="3">
        <v>95.26</v>
      </c>
    </row>
    <row r="1692" spans="1:4">
      <c r="A1692" s="1" t="s">
        <v>741</v>
      </c>
      <c r="B1692" s="3">
        <v>155.12</v>
      </c>
      <c r="C1692" s="3">
        <v>155.12</v>
      </c>
      <c r="D1692" s="3">
        <v>100</v>
      </c>
    </row>
    <row r="1693" spans="1:4">
      <c r="A1693" s="1" t="s">
        <v>3591</v>
      </c>
      <c r="B1693" s="3">
        <v>1712.47</v>
      </c>
      <c r="C1693" s="3">
        <v>1253.8499999999999</v>
      </c>
      <c r="D1693" s="3">
        <v>136.58000000000001</v>
      </c>
    </row>
    <row r="1694" spans="1:4">
      <c r="A1694" s="1" t="s">
        <v>3589</v>
      </c>
      <c r="B1694" s="3">
        <v>1711.63</v>
      </c>
      <c r="C1694" s="3">
        <v>1193.32</v>
      </c>
      <c r="D1694" s="3">
        <v>143.43</v>
      </c>
    </row>
    <row r="1695" spans="1:4">
      <c r="A1695" s="1" t="s">
        <v>746</v>
      </c>
      <c r="B1695" s="3">
        <v>185.58</v>
      </c>
      <c r="C1695" s="3">
        <v>200.22</v>
      </c>
      <c r="D1695" s="3">
        <v>92.69</v>
      </c>
    </row>
    <row r="1696" spans="1:4">
      <c r="A1696" s="1" t="s">
        <v>3595</v>
      </c>
      <c r="B1696" s="3">
        <v>1345.3</v>
      </c>
      <c r="C1696" s="3">
        <v>1259.32</v>
      </c>
      <c r="D1696" s="3">
        <v>106.83</v>
      </c>
    </row>
    <row r="1697" spans="1:4">
      <c r="A1697" s="1" t="s">
        <v>3593</v>
      </c>
      <c r="B1697" s="3">
        <v>1345.29</v>
      </c>
      <c r="C1697" s="3">
        <v>1198.79</v>
      </c>
      <c r="D1697" s="3">
        <v>112.22</v>
      </c>
    </row>
    <row r="1698" spans="1:4">
      <c r="A1698" s="1" t="s">
        <v>747</v>
      </c>
      <c r="B1698" s="3">
        <v>185.58</v>
      </c>
      <c r="C1698" s="3">
        <v>200.22</v>
      </c>
      <c r="D1698" s="3">
        <v>92.69</v>
      </c>
    </row>
    <row r="1699" spans="1:4">
      <c r="A1699" s="1" t="s">
        <v>2105</v>
      </c>
      <c r="B1699" s="3">
        <v>6839.42</v>
      </c>
      <c r="C1699" s="3">
        <v>6369.51</v>
      </c>
      <c r="D1699" s="3">
        <v>107.38</v>
      </c>
    </row>
    <row r="1700" spans="1:4">
      <c r="A1700" s="1" t="s">
        <v>2107</v>
      </c>
      <c r="B1700" s="3">
        <v>6839.43</v>
      </c>
      <c r="C1700" s="3">
        <v>6404.94</v>
      </c>
      <c r="D1700" s="3">
        <v>106.78</v>
      </c>
    </row>
    <row r="1701" spans="1:4">
      <c r="A1701" s="1" t="s">
        <v>2108</v>
      </c>
      <c r="B1701" s="3">
        <v>155.12</v>
      </c>
      <c r="C1701" s="3">
        <v>155.12</v>
      </c>
      <c r="D1701" s="3">
        <v>100</v>
      </c>
    </row>
    <row r="1702" spans="1:4">
      <c r="A1702" s="1" t="s">
        <v>3587</v>
      </c>
      <c r="B1702" s="3">
        <v>7567.16</v>
      </c>
      <c r="C1702" s="3">
        <v>6125.45</v>
      </c>
      <c r="D1702" s="3">
        <v>123.54</v>
      </c>
    </row>
    <row r="1703" spans="1:4">
      <c r="A1703" s="1" t="s">
        <v>3585</v>
      </c>
      <c r="B1703" s="3">
        <v>7567.12</v>
      </c>
      <c r="C1703" s="3">
        <v>6160.89</v>
      </c>
      <c r="D1703" s="3">
        <v>122.83</v>
      </c>
    </row>
    <row r="1704" spans="1:4">
      <c r="A1704" s="1" t="s">
        <v>3583</v>
      </c>
      <c r="B1704" s="3">
        <v>155.12</v>
      </c>
      <c r="C1704" s="3">
        <v>155.12</v>
      </c>
      <c r="D1704" s="3">
        <v>100</v>
      </c>
    </row>
    <row r="1705" spans="1:4">
      <c r="A1705" s="1" t="s">
        <v>812</v>
      </c>
      <c r="B1705" s="3">
        <v>1841.95</v>
      </c>
      <c r="C1705" s="3">
        <v>1173.44</v>
      </c>
      <c r="D1705" s="3">
        <v>156.97</v>
      </c>
    </row>
    <row r="1706" spans="1:4">
      <c r="A1706" s="1" t="s">
        <v>813</v>
      </c>
      <c r="B1706" s="3">
        <v>1841.89</v>
      </c>
      <c r="C1706" s="3">
        <v>1053.76</v>
      </c>
      <c r="D1706" s="3">
        <v>174.79</v>
      </c>
    </row>
    <row r="1707" spans="1:4">
      <c r="A1707" s="1" t="s">
        <v>814</v>
      </c>
      <c r="B1707" s="3">
        <v>1109.78</v>
      </c>
      <c r="C1707" s="3">
        <v>955.33</v>
      </c>
      <c r="D1707" s="3">
        <v>116.17</v>
      </c>
    </row>
    <row r="1708" spans="1:4">
      <c r="A1708" s="1" t="s">
        <v>815</v>
      </c>
      <c r="B1708" s="3">
        <v>1109.79</v>
      </c>
      <c r="C1708" s="3">
        <v>835.65</v>
      </c>
      <c r="D1708" s="3">
        <v>132.81</v>
      </c>
    </row>
    <row r="1709" spans="1:4">
      <c r="A1709" s="1" t="s">
        <v>2111</v>
      </c>
      <c r="B1709" s="3">
        <v>1752.55</v>
      </c>
      <c r="C1709" s="3">
        <v>737.22</v>
      </c>
      <c r="D1709" s="3">
        <v>237.72</v>
      </c>
    </row>
    <row r="1710" spans="1:4">
      <c r="A1710" s="1" t="s">
        <v>2112</v>
      </c>
      <c r="B1710" s="3">
        <v>1752.57</v>
      </c>
      <c r="C1710" s="3">
        <v>707.22</v>
      </c>
      <c r="D1710" s="3">
        <v>247.81</v>
      </c>
    </row>
    <row r="1711" spans="1:4">
      <c r="A1711" s="1" t="s">
        <v>3602</v>
      </c>
      <c r="B1711" s="3">
        <v>1073.27</v>
      </c>
      <c r="C1711" s="3">
        <v>566.28</v>
      </c>
      <c r="D1711" s="3">
        <v>189.53</v>
      </c>
    </row>
    <row r="1712" spans="1:4">
      <c r="A1712" s="1" t="s">
        <v>3603</v>
      </c>
      <c r="B1712" s="3">
        <v>1073.26</v>
      </c>
      <c r="C1712" s="3">
        <v>685.96</v>
      </c>
      <c r="D1712" s="3">
        <v>156.46</v>
      </c>
    </row>
    <row r="1713" spans="1:4">
      <c r="A1713" s="1" t="s">
        <v>3614</v>
      </c>
      <c r="B1713" s="3">
        <v>999.77</v>
      </c>
      <c r="C1713" s="3">
        <v>668.26</v>
      </c>
      <c r="D1713" s="3">
        <v>149.61000000000001</v>
      </c>
    </row>
    <row r="1714" spans="1:4">
      <c r="A1714" s="1" t="s">
        <v>3613</v>
      </c>
      <c r="B1714" s="3">
        <v>999.77</v>
      </c>
      <c r="C1714" s="3">
        <v>668.26</v>
      </c>
      <c r="D1714" s="3">
        <v>149.61000000000001</v>
      </c>
    </row>
    <row r="1715" spans="1:4">
      <c r="A1715" s="1" t="s">
        <v>3612</v>
      </c>
      <c r="B1715" s="3">
        <v>1105.97</v>
      </c>
      <c r="C1715" s="3">
        <v>924.17</v>
      </c>
      <c r="D1715" s="3">
        <v>119.67</v>
      </c>
    </row>
    <row r="1716" spans="1:4">
      <c r="A1716" s="1" t="s">
        <v>3611</v>
      </c>
      <c r="B1716" s="3">
        <v>1105.97</v>
      </c>
      <c r="C1716" s="3">
        <v>924.17</v>
      </c>
      <c r="D1716" s="3">
        <v>119.67</v>
      </c>
    </row>
    <row r="1717" spans="1:4">
      <c r="A1717" s="1" t="s">
        <v>2281</v>
      </c>
      <c r="B1717" s="3">
        <v>814.36</v>
      </c>
      <c r="C1717" s="3">
        <v>1015.66</v>
      </c>
      <c r="D1717" s="3">
        <v>80.180000000000007</v>
      </c>
    </row>
    <row r="1718" spans="1:4">
      <c r="A1718" s="1" t="s">
        <v>2280</v>
      </c>
      <c r="B1718" s="3">
        <v>814.31</v>
      </c>
      <c r="C1718" s="3">
        <v>934.16</v>
      </c>
      <c r="D1718" s="3">
        <v>87.17</v>
      </c>
    </row>
    <row r="1719" spans="1:4">
      <c r="A1719" s="1" t="s">
        <v>2091</v>
      </c>
      <c r="B1719" s="3">
        <v>742.32</v>
      </c>
      <c r="C1719" s="3">
        <v>2755.91</v>
      </c>
      <c r="D1719" s="3">
        <v>26.94</v>
      </c>
    </row>
    <row r="1720" spans="1:4">
      <c r="A1720" s="1" t="s">
        <v>708</v>
      </c>
      <c r="B1720" s="3">
        <v>773.8</v>
      </c>
      <c r="C1720" s="3">
        <v>2910.67</v>
      </c>
      <c r="D1720" s="3">
        <v>26.58</v>
      </c>
    </row>
    <row r="1721" spans="1:4">
      <c r="A1721" s="1" t="s">
        <v>2092</v>
      </c>
      <c r="B1721" s="3">
        <v>688.14</v>
      </c>
      <c r="C1721" s="3">
        <v>1189.1199999999999</v>
      </c>
      <c r="D1721" s="3">
        <v>57.87</v>
      </c>
    </row>
    <row r="1722" spans="1:4">
      <c r="A1722" s="1" t="s">
        <v>717</v>
      </c>
      <c r="B1722" s="3">
        <v>521.14</v>
      </c>
      <c r="C1722" s="3">
        <v>487.6</v>
      </c>
      <c r="D1722" s="3">
        <v>106.88</v>
      </c>
    </row>
    <row r="1723" spans="1:4">
      <c r="A1723" s="1" t="s">
        <v>718</v>
      </c>
      <c r="B1723" s="3">
        <v>753.85</v>
      </c>
      <c r="C1723" s="3">
        <v>590.9</v>
      </c>
      <c r="D1723" s="3">
        <v>127.58</v>
      </c>
    </row>
    <row r="1724" spans="1:4">
      <c r="A1724" s="1" t="s">
        <v>3681</v>
      </c>
      <c r="B1724" s="3">
        <v>253.74</v>
      </c>
      <c r="C1724" s="3">
        <v>264.05</v>
      </c>
      <c r="D1724" s="3">
        <v>96.1</v>
      </c>
    </row>
    <row r="1725" spans="1:4">
      <c r="A1725" s="1" t="s">
        <v>3679</v>
      </c>
      <c r="B1725" s="3">
        <v>253.74</v>
      </c>
      <c r="C1725" s="3">
        <v>290.37</v>
      </c>
      <c r="D1725" s="3">
        <v>87.39</v>
      </c>
    </row>
    <row r="1726" spans="1:4">
      <c r="A1726" s="1" t="s">
        <v>3677</v>
      </c>
      <c r="B1726" s="3">
        <v>303.81</v>
      </c>
      <c r="C1726" s="3">
        <v>323.42</v>
      </c>
      <c r="D1726" s="3">
        <v>93.94</v>
      </c>
    </row>
    <row r="1727" spans="1:4">
      <c r="A1727" s="1" t="s">
        <v>3675</v>
      </c>
      <c r="B1727" s="3">
        <v>303.81</v>
      </c>
      <c r="C1727" s="3">
        <v>349.74</v>
      </c>
      <c r="D1727" s="3">
        <v>86.87</v>
      </c>
    </row>
    <row r="1728" spans="1:4">
      <c r="A1728" s="1" t="s">
        <v>3689</v>
      </c>
      <c r="B1728" s="3">
        <v>223.16</v>
      </c>
      <c r="C1728" s="3">
        <v>271</v>
      </c>
      <c r="D1728" s="3">
        <v>82.35</v>
      </c>
    </row>
    <row r="1729" spans="1:4">
      <c r="A1729" s="1" t="s">
        <v>3687</v>
      </c>
      <c r="B1729" s="3">
        <v>223.16</v>
      </c>
      <c r="C1729" s="3">
        <v>244.68</v>
      </c>
      <c r="D1729" s="3">
        <v>91.2</v>
      </c>
    </row>
    <row r="1730" spans="1:4">
      <c r="A1730" s="1" t="s">
        <v>3685</v>
      </c>
      <c r="B1730" s="3">
        <v>198.56</v>
      </c>
      <c r="C1730" s="3">
        <v>211.63</v>
      </c>
      <c r="D1730" s="3">
        <v>93.83</v>
      </c>
    </row>
    <row r="1731" spans="1:4">
      <c r="A1731" s="1" t="s">
        <v>3683</v>
      </c>
      <c r="B1731" s="3">
        <v>198.56</v>
      </c>
      <c r="C1731" s="3">
        <v>185.31</v>
      </c>
      <c r="D1731" s="3">
        <v>107.15</v>
      </c>
    </row>
    <row r="1732" spans="1:4">
      <c r="A1732" s="1" t="s">
        <v>2182</v>
      </c>
      <c r="B1732" s="3">
        <v>133.24</v>
      </c>
      <c r="C1732" s="3">
        <v>133.41</v>
      </c>
      <c r="D1732" s="3">
        <v>99.87</v>
      </c>
    </row>
    <row r="1733" spans="1:4">
      <c r="A1733" s="1" t="s">
        <v>2180</v>
      </c>
      <c r="B1733" s="3">
        <v>133.25</v>
      </c>
      <c r="C1733" s="3">
        <v>133.41</v>
      </c>
      <c r="D1733" s="3">
        <v>99.88</v>
      </c>
    </row>
    <row r="1734" spans="1:4">
      <c r="A1734" s="1" t="s">
        <v>2178</v>
      </c>
      <c r="B1734" s="3">
        <v>4301.45</v>
      </c>
      <c r="C1734" s="3">
        <v>4669.87</v>
      </c>
      <c r="D1734" s="3">
        <v>92.11</v>
      </c>
    </row>
    <row r="1735" spans="1:4">
      <c r="A1735" s="1" t="s">
        <v>2176</v>
      </c>
      <c r="B1735" s="3">
        <v>4301.4399999999996</v>
      </c>
      <c r="C1735" s="3">
        <v>4643.55</v>
      </c>
      <c r="D1735" s="3">
        <v>92.63</v>
      </c>
    </row>
    <row r="1736" spans="1:4">
      <c r="A1736" s="1" t="s">
        <v>2190</v>
      </c>
      <c r="B1736" s="3">
        <v>187.75</v>
      </c>
      <c r="C1736" s="3">
        <v>206.79</v>
      </c>
      <c r="D1736" s="3">
        <v>90.79</v>
      </c>
    </row>
    <row r="1737" spans="1:4">
      <c r="A1737" s="1" t="s">
        <v>2188</v>
      </c>
      <c r="B1737" s="3">
        <v>187.76</v>
      </c>
      <c r="C1737" s="3">
        <v>180.47</v>
      </c>
      <c r="D1737" s="3">
        <v>104.04</v>
      </c>
    </row>
    <row r="1738" spans="1:4">
      <c r="A1738" s="1" t="s">
        <v>2186</v>
      </c>
      <c r="B1738" s="3">
        <v>4293.28</v>
      </c>
      <c r="C1738" s="3">
        <v>4610.5</v>
      </c>
      <c r="D1738" s="3">
        <v>93.12</v>
      </c>
    </row>
    <row r="1739" spans="1:4">
      <c r="A1739" s="1" t="s">
        <v>2184</v>
      </c>
      <c r="B1739" s="3">
        <v>4293.28</v>
      </c>
      <c r="C1739" s="3">
        <v>4584.18</v>
      </c>
      <c r="D1739" s="3">
        <v>93.65</v>
      </c>
    </row>
    <row r="1740" spans="1:4">
      <c r="A1740" s="1" t="s">
        <v>8756</v>
      </c>
      <c r="B1740" s="3">
        <v>11700.51</v>
      </c>
      <c r="C1740" s="3">
        <v>11923.91</v>
      </c>
      <c r="D1740" s="3">
        <v>98.13</v>
      </c>
    </row>
    <row r="1741" spans="1:4">
      <c r="A1741" s="1" t="s">
        <v>730</v>
      </c>
      <c r="B1741" s="3">
        <v>1057.6199999999999</v>
      </c>
      <c r="C1741" s="3">
        <v>1389.36</v>
      </c>
      <c r="D1741" s="3">
        <v>76.12</v>
      </c>
    </row>
    <row r="1742" spans="1:4">
      <c r="A1742" s="1" t="s">
        <v>2090</v>
      </c>
      <c r="B1742" s="3">
        <v>1021.25</v>
      </c>
      <c r="C1742" s="3">
        <v>2392.08</v>
      </c>
      <c r="D1742" s="3">
        <v>42.69</v>
      </c>
    </row>
    <row r="1743" spans="1:4">
      <c r="A1743" s="1" t="s">
        <v>699</v>
      </c>
      <c r="B1743" s="3">
        <v>834.91</v>
      </c>
      <c r="C1743" s="3">
        <v>1757.43</v>
      </c>
      <c r="D1743" s="3">
        <v>47.51</v>
      </c>
    </row>
    <row r="1744" spans="1:4">
      <c r="A1744" s="1" t="s">
        <v>2282</v>
      </c>
      <c r="B1744" s="3">
        <v>1059.98</v>
      </c>
      <c r="C1744" s="3">
        <v>1115.33</v>
      </c>
      <c r="D1744" s="3">
        <v>95.04</v>
      </c>
    </row>
    <row r="1745" spans="1:4">
      <c r="A1745" s="1" t="s">
        <v>2283</v>
      </c>
      <c r="B1745" s="3">
        <v>1060.03</v>
      </c>
      <c r="C1745" s="3">
        <v>1158.8399999999999</v>
      </c>
      <c r="D1745" s="3">
        <v>91.47</v>
      </c>
    </row>
    <row r="1746" spans="1:4">
      <c r="A1746" s="1" t="s">
        <v>2284</v>
      </c>
      <c r="B1746" s="3">
        <v>1344.67</v>
      </c>
      <c r="C1746" s="3">
        <v>1406.86</v>
      </c>
      <c r="D1746" s="3">
        <v>95.58</v>
      </c>
    </row>
    <row r="1747" spans="1:4">
      <c r="A1747" s="1" t="s">
        <v>2249</v>
      </c>
      <c r="B1747" s="3">
        <v>1858.45</v>
      </c>
      <c r="C1747" s="3">
        <v>2183.85</v>
      </c>
      <c r="D1747" s="3">
        <v>85.1</v>
      </c>
    </row>
    <row r="1748" spans="1:4">
      <c r="A1748" s="1" t="s">
        <v>2250</v>
      </c>
      <c r="B1748" s="3">
        <v>1752.18</v>
      </c>
      <c r="C1748" s="3">
        <v>2007.66</v>
      </c>
      <c r="D1748" s="3">
        <v>87.27</v>
      </c>
    </row>
    <row r="1749" spans="1:4">
      <c r="A1749" s="1" t="s">
        <v>2263</v>
      </c>
      <c r="B1749" s="3">
        <v>1105.26</v>
      </c>
      <c r="C1749" s="3">
        <v>1370.86</v>
      </c>
      <c r="D1749" s="3">
        <v>80.63</v>
      </c>
    </row>
    <row r="1750" spans="1:4">
      <c r="A1750" s="1" t="s">
        <v>721</v>
      </c>
      <c r="B1750" s="3">
        <v>1064.67</v>
      </c>
      <c r="C1750" s="3">
        <v>1196.83</v>
      </c>
      <c r="D1750" s="3">
        <v>88.96</v>
      </c>
    </row>
    <row r="1751" spans="1:4">
      <c r="A1751" s="1" t="s">
        <v>722</v>
      </c>
      <c r="B1751" s="3">
        <v>1093.05</v>
      </c>
      <c r="C1751" s="3">
        <v>1265.3399999999999</v>
      </c>
      <c r="D1751" s="3">
        <v>86.38</v>
      </c>
    </row>
    <row r="1752" spans="1:4">
      <c r="A1752" s="1" t="s">
        <v>2265</v>
      </c>
      <c r="B1752" s="3">
        <v>1739.06</v>
      </c>
      <c r="C1752" s="3">
        <v>1933.84</v>
      </c>
      <c r="D1752" s="3">
        <v>89.93</v>
      </c>
    </row>
    <row r="1753" spans="1:4">
      <c r="A1753" s="1" t="s">
        <v>723</v>
      </c>
      <c r="B1753" s="3">
        <v>1052.48</v>
      </c>
      <c r="C1753" s="3">
        <v>1109.82</v>
      </c>
      <c r="D1753" s="3">
        <v>94.83</v>
      </c>
    </row>
    <row r="1754" spans="1:4">
      <c r="A1754" s="1" t="s">
        <v>724</v>
      </c>
      <c r="B1754" s="3">
        <v>1180.27</v>
      </c>
      <c r="C1754" s="3">
        <v>1241.32</v>
      </c>
      <c r="D1754" s="3">
        <v>95.08</v>
      </c>
    </row>
    <row r="1755" spans="1:4">
      <c r="A1755" s="1" t="s">
        <v>726</v>
      </c>
      <c r="B1755" s="3">
        <v>1122.28</v>
      </c>
      <c r="C1755" s="3">
        <v>1278.33</v>
      </c>
      <c r="D1755" s="3">
        <v>87.79</v>
      </c>
    </row>
    <row r="1756" spans="1:4">
      <c r="A1756" s="1" t="s">
        <v>728</v>
      </c>
      <c r="B1756" s="3">
        <v>1266.03</v>
      </c>
      <c r="C1756" s="3">
        <v>1159.83</v>
      </c>
      <c r="D1756" s="3">
        <v>109.16</v>
      </c>
    </row>
    <row r="1757" spans="1:4">
      <c r="A1757" s="1" t="s">
        <v>727</v>
      </c>
      <c r="B1757" s="3">
        <v>1192.08</v>
      </c>
      <c r="C1757" s="3">
        <v>1446.83</v>
      </c>
      <c r="D1757" s="3">
        <v>82.39</v>
      </c>
    </row>
    <row r="1758" spans="1:4">
      <c r="A1758" s="1" t="s">
        <v>2266</v>
      </c>
      <c r="B1758" s="3">
        <v>1906.58</v>
      </c>
      <c r="C1758" s="3">
        <v>2128.33</v>
      </c>
      <c r="D1758" s="3">
        <v>89.58</v>
      </c>
    </row>
    <row r="1759" spans="1:4">
      <c r="A1759" s="1" t="s">
        <v>2267</v>
      </c>
      <c r="B1759" s="3">
        <v>1142.3399999999999</v>
      </c>
      <c r="C1759" s="3">
        <v>1420.65</v>
      </c>
      <c r="D1759" s="3">
        <v>80.41</v>
      </c>
    </row>
    <row r="1760" spans="1:4">
      <c r="A1760" s="1" t="s">
        <v>2268</v>
      </c>
      <c r="B1760" s="3">
        <v>1746</v>
      </c>
      <c r="C1760" s="3">
        <v>2046.84</v>
      </c>
      <c r="D1760" s="3">
        <v>85.3</v>
      </c>
    </row>
    <row r="1761" spans="1:4">
      <c r="A1761" s="1" t="s">
        <v>2269</v>
      </c>
      <c r="B1761" s="3">
        <v>2009.14</v>
      </c>
      <c r="C1761" s="3">
        <v>2441.3200000000002</v>
      </c>
      <c r="D1761" s="3">
        <v>82.3</v>
      </c>
    </row>
    <row r="1762" spans="1:4">
      <c r="A1762" s="1" t="s">
        <v>2270</v>
      </c>
      <c r="B1762" s="3">
        <v>1987.28</v>
      </c>
      <c r="C1762" s="3">
        <v>2178.33</v>
      </c>
      <c r="D1762" s="3">
        <v>91.23</v>
      </c>
    </row>
    <row r="1763" spans="1:4">
      <c r="A1763" s="1" t="s">
        <v>2271</v>
      </c>
      <c r="B1763" s="3">
        <v>2025.93</v>
      </c>
      <c r="C1763" s="3">
        <v>2259.83</v>
      </c>
      <c r="D1763" s="3">
        <v>89.65</v>
      </c>
    </row>
    <row r="1764" spans="1:4">
      <c r="A1764" s="1" t="s">
        <v>2272</v>
      </c>
      <c r="B1764" s="3">
        <v>1775.85</v>
      </c>
      <c r="C1764" s="3">
        <v>2046.63</v>
      </c>
      <c r="D1764" s="3">
        <v>86.77</v>
      </c>
    </row>
    <row r="1765" spans="1:4">
      <c r="A1765" s="1" t="s">
        <v>2273</v>
      </c>
      <c r="B1765" s="3">
        <v>1763.82</v>
      </c>
      <c r="C1765" s="3">
        <v>2028.13</v>
      </c>
      <c r="D1765" s="3">
        <v>86.97</v>
      </c>
    </row>
    <row r="1766" spans="1:4">
      <c r="A1766" s="1" t="s">
        <v>2274</v>
      </c>
      <c r="B1766" s="3">
        <v>1881.27</v>
      </c>
      <c r="C1766" s="3">
        <v>2178.13</v>
      </c>
      <c r="D1766" s="3">
        <v>86.37</v>
      </c>
    </row>
    <row r="1767" spans="1:4">
      <c r="A1767" s="1" t="s">
        <v>2275</v>
      </c>
      <c r="B1767" s="3">
        <v>2003.95</v>
      </c>
      <c r="C1767" s="3">
        <v>2104.3200000000002</v>
      </c>
      <c r="D1767" s="3">
        <v>95.23</v>
      </c>
    </row>
    <row r="1768" spans="1:4">
      <c r="A1768" s="1" t="s">
        <v>2276</v>
      </c>
      <c r="B1768" s="3">
        <v>1985.88</v>
      </c>
      <c r="C1768" s="3">
        <v>2085.81</v>
      </c>
      <c r="D1768" s="3">
        <v>95.21</v>
      </c>
    </row>
    <row r="1769" spans="1:4">
      <c r="A1769" s="1" t="s">
        <v>2277</v>
      </c>
      <c r="B1769" s="3">
        <v>1989.53</v>
      </c>
      <c r="C1769" s="3">
        <v>2067.31</v>
      </c>
      <c r="D1769" s="3">
        <v>96.24</v>
      </c>
    </row>
    <row r="1770" spans="1:4">
      <c r="A1770" s="1" t="s">
        <v>2278</v>
      </c>
      <c r="B1770" s="3">
        <v>1980.73</v>
      </c>
      <c r="C1770" s="3">
        <v>2048.81</v>
      </c>
      <c r="D1770" s="3">
        <v>96.68</v>
      </c>
    </row>
    <row r="1771" spans="1:4">
      <c r="A1771" s="1" t="s">
        <v>2279</v>
      </c>
      <c r="B1771" s="3">
        <v>2012.28</v>
      </c>
      <c r="C1771" s="3">
        <v>2454.31</v>
      </c>
      <c r="D1771" s="3">
        <v>81.99</v>
      </c>
    </row>
    <row r="1772" spans="1:4">
      <c r="A1772" s="1" t="s">
        <v>1454</v>
      </c>
      <c r="B1772" s="3">
        <v>873.25</v>
      </c>
      <c r="C1772" s="3">
        <v>2476.4499999999998</v>
      </c>
      <c r="D1772" s="3">
        <v>35.26</v>
      </c>
    </row>
    <row r="1773" spans="1:4">
      <c r="A1773" s="1" t="s">
        <v>8679</v>
      </c>
      <c r="B1773" s="3">
        <v>294.26</v>
      </c>
      <c r="C1773" s="3">
        <v>309.37</v>
      </c>
      <c r="D1773" s="3">
        <v>95.11</v>
      </c>
    </row>
    <row r="1774" spans="1:4">
      <c r="A1774" s="1" t="s">
        <v>8680</v>
      </c>
      <c r="B1774" s="3">
        <v>295.76</v>
      </c>
      <c r="C1774" s="3">
        <v>309.37</v>
      </c>
      <c r="D1774" s="3">
        <v>95.6</v>
      </c>
    </row>
    <row r="1775" spans="1:4">
      <c r="A1775" s="1" t="s">
        <v>8681</v>
      </c>
      <c r="B1775" s="3">
        <v>294.26</v>
      </c>
      <c r="C1775" s="3">
        <v>309.37</v>
      </c>
      <c r="D1775" s="3">
        <v>95.11</v>
      </c>
    </row>
    <row r="1776" spans="1:4">
      <c r="A1776" s="1" t="s">
        <v>8682</v>
      </c>
      <c r="B1776" s="3">
        <v>295.76</v>
      </c>
      <c r="C1776" s="3">
        <v>309.37</v>
      </c>
      <c r="D1776" s="3">
        <v>95.6</v>
      </c>
    </row>
    <row r="1777" spans="1:4">
      <c r="A1777" s="1" t="s">
        <v>8683</v>
      </c>
      <c r="B1777" s="3">
        <v>294.26</v>
      </c>
      <c r="C1777" s="3">
        <v>309.37</v>
      </c>
      <c r="D1777" s="3">
        <v>95.11</v>
      </c>
    </row>
    <row r="1778" spans="1:4">
      <c r="A1778" s="1" t="s">
        <v>8684</v>
      </c>
      <c r="B1778" s="3">
        <v>295.76</v>
      </c>
      <c r="C1778" s="3">
        <v>309.37</v>
      </c>
      <c r="D1778" s="3">
        <v>95.6</v>
      </c>
    </row>
    <row r="1779" spans="1:4">
      <c r="A1779" s="1" t="s">
        <v>8685</v>
      </c>
      <c r="B1779" s="3">
        <v>294.26</v>
      </c>
      <c r="C1779" s="3">
        <v>309.37</v>
      </c>
      <c r="D1779" s="3">
        <v>95.11</v>
      </c>
    </row>
    <row r="1780" spans="1:4">
      <c r="A1780" s="1" t="s">
        <v>731</v>
      </c>
      <c r="B1780" s="3">
        <v>1587.05</v>
      </c>
      <c r="C1780" s="3">
        <v>1753.81</v>
      </c>
      <c r="D1780" s="3">
        <v>90.49</v>
      </c>
    </row>
    <row r="1781" spans="1:4">
      <c r="A1781" s="1" t="s">
        <v>709</v>
      </c>
      <c r="B1781" s="3">
        <v>1002.56</v>
      </c>
      <c r="C1781" s="3">
        <v>1122.82</v>
      </c>
      <c r="D1781" s="3">
        <v>89.29</v>
      </c>
    </row>
    <row r="1782" spans="1:4">
      <c r="A1782" s="1" t="s">
        <v>2094</v>
      </c>
      <c r="B1782" s="3">
        <v>833.12</v>
      </c>
      <c r="C1782" s="3">
        <v>1845.47</v>
      </c>
      <c r="D1782" s="3">
        <v>45.14</v>
      </c>
    </row>
    <row r="1783" spans="1:4">
      <c r="A1783" s="1" t="s">
        <v>807</v>
      </c>
      <c r="B1783" s="3">
        <v>198.52</v>
      </c>
      <c r="C1783" s="3">
        <v>198.52</v>
      </c>
      <c r="D1783" s="3">
        <v>100</v>
      </c>
    </row>
    <row r="1784" spans="1:4">
      <c r="A1784" s="1" t="s">
        <v>806</v>
      </c>
      <c r="B1784" s="3">
        <v>469.84</v>
      </c>
      <c r="C1784" s="3">
        <v>436.02</v>
      </c>
      <c r="D1784" s="3">
        <v>107.76</v>
      </c>
    </row>
    <row r="1785" spans="1:4">
      <c r="A1785" s="1" t="s">
        <v>1514</v>
      </c>
      <c r="B1785" s="3">
        <v>351.48</v>
      </c>
      <c r="C1785" s="3">
        <v>332.98</v>
      </c>
      <c r="D1785" s="3">
        <v>105.56</v>
      </c>
    </row>
    <row r="1786" spans="1:4">
      <c r="A1786" s="1" t="s">
        <v>2305</v>
      </c>
      <c r="B1786" s="3">
        <v>1066.1099999999999</v>
      </c>
      <c r="C1786" s="3">
        <v>1098.8</v>
      </c>
      <c r="D1786" s="3">
        <v>97.02</v>
      </c>
    </row>
    <row r="1787" spans="1:4">
      <c r="A1787" s="1" t="s">
        <v>4823</v>
      </c>
      <c r="B1787" s="3">
        <v>69.95</v>
      </c>
      <c r="C1787" s="3">
        <v>1156.72</v>
      </c>
      <c r="D1787" s="3">
        <v>6.05</v>
      </c>
    </row>
    <row r="1788" spans="1:4">
      <c r="A1788" s="1" t="s">
        <v>713</v>
      </c>
      <c r="B1788" s="3">
        <v>1053.6199999999999</v>
      </c>
      <c r="C1788" s="3">
        <v>1149.23</v>
      </c>
      <c r="D1788" s="3">
        <v>91.68</v>
      </c>
    </row>
    <row r="1789" spans="1:4">
      <c r="A1789" s="1" t="s">
        <v>748</v>
      </c>
      <c r="B1789" s="3">
        <v>919.84</v>
      </c>
      <c r="C1789" s="3">
        <v>1035.08</v>
      </c>
      <c r="D1789" s="3">
        <v>88.87</v>
      </c>
    </row>
    <row r="1790" spans="1:4">
      <c r="A1790" s="1" t="s">
        <v>749</v>
      </c>
      <c r="B1790" s="3">
        <v>919.84</v>
      </c>
      <c r="C1790" s="3">
        <v>1052.8</v>
      </c>
      <c r="D1790" s="3">
        <v>87.37</v>
      </c>
    </row>
    <row r="1791" spans="1:4">
      <c r="A1791" s="1" t="s">
        <v>3629</v>
      </c>
      <c r="B1791" s="3">
        <v>5368.22</v>
      </c>
      <c r="C1791" s="3">
        <v>4499.34</v>
      </c>
      <c r="D1791" s="3">
        <v>119.31</v>
      </c>
    </row>
    <row r="1792" spans="1:4">
      <c r="A1792" s="1" t="s">
        <v>3627</v>
      </c>
      <c r="B1792" s="3">
        <v>6377.49</v>
      </c>
      <c r="C1792" s="3">
        <v>5822.93</v>
      </c>
      <c r="D1792" s="3">
        <v>109.52</v>
      </c>
    </row>
    <row r="1793" spans="1:4">
      <c r="A1793" s="1" t="s">
        <v>3628</v>
      </c>
      <c r="B1793" s="3">
        <v>5895.92</v>
      </c>
      <c r="C1793" s="3">
        <v>4530.83</v>
      </c>
      <c r="D1793" s="3">
        <v>130.13</v>
      </c>
    </row>
    <row r="1794" spans="1:4">
      <c r="A1794" s="1" t="s">
        <v>3630</v>
      </c>
      <c r="B1794" s="3">
        <v>5546.18</v>
      </c>
      <c r="C1794" s="3">
        <v>4500.67</v>
      </c>
      <c r="D1794" s="3">
        <v>123.23</v>
      </c>
    </row>
    <row r="1795" spans="1:4">
      <c r="A1795" s="1" t="s">
        <v>3632</v>
      </c>
      <c r="B1795" s="3">
        <v>6130.01</v>
      </c>
      <c r="C1795" s="3">
        <v>4511.25</v>
      </c>
      <c r="D1795" s="3">
        <v>135.88</v>
      </c>
    </row>
    <row r="1796" spans="1:4">
      <c r="A1796" s="1" t="s">
        <v>3619</v>
      </c>
      <c r="B1796" s="3">
        <v>6320.06</v>
      </c>
      <c r="C1796" s="3">
        <v>6261.9</v>
      </c>
      <c r="D1796" s="3">
        <v>100.93</v>
      </c>
    </row>
    <row r="1797" spans="1:4">
      <c r="A1797" s="1" t="s">
        <v>3673</v>
      </c>
      <c r="B1797" s="3">
        <v>829.55</v>
      </c>
      <c r="C1797" s="3">
        <v>928.13</v>
      </c>
      <c r="D1797" s="3">
        <v>89.38</v>
      </c>
    </row>
    <row r="1798" spans="1:4">
      <c r="A1798" s="1" t="s">
        <v>3640</v>
      </c>
      <c r="B1798" s="3">
        <v>4514.4399999999996</v>
      </c>
      <c r="C1798" s="3">
        <v>4871.07</v>
      </c>
      <c r="D1798" s="3">
        <v>92.68</v>
      </c>
    </row>
    <row r="1799" spans="1:4">
      <c r="A1799" s="1" t="s">
        <v>3624</v>
      </c>
      <c r="B1799" s="3">
        <v>4643.42</v>
      </c>
      <c r="C1799" s="3">
        <v>4782.17</v>
      </c>
      <c r="D1799" s="3">
        <v>97.1</v>
      </c>
    </row>
    <row r="1800" spans="1:4">
      <c r="A1800" s="1" t="s">
        <v>3633</v>
      </c>
      <c r="B1800" s="3">
        <v>5615.92</v>
      </c>
      <c r="C1800" s="3">
        <v>4800.29</v>
      </c>
      <c r="D1800" s="3">
        <v>116.99</v>
      </c>
    </row>
    <row r="1801" spans="1:4">
      <c r="A1801" s="1" t="s">
        <v>3641</v>
      </c>
      <c r="B1801" s="3">
        <v>4593.84</v>
      </c>
      <c r="C1801" s="3">
        <v>5058.08</v>
      </c>
      <c r="D1801" s="3">
        <v>90.82</v>
      </c>
    </row>
    <row r="1802" spans="1:4">
      <c r="A1802" s="1" t="s">
        <v>3636</v>
      </c>
      <c r="B1802" s="3">
        <v>4382.04</v>
      </c>
      <c r="C1802" s="3">
        <v>4130.8500000000004</v>
      </c>
      <c r="D1802" s="3">
        <v>106.08</v>
      </c>
    </row>
    <row r="1803" spans="1:4">
      <c r="A1803" s="1" t="s">
        <v>3637</v>
      </c>
      <c r="B1803" s="3">
        <v>4374.3500000000004</v>
      </c>
      <c r="C1803" s="3">
        <v>3941.88</v>
      </c>
      <c r="D1803" s="3">
        <v>110.97</v>
      </c>
    </row>
    <row r="1804" spans="1:4">
      <c r="A1804" s="1" t="s">
        <v>9056</v>
      </c>
      <c r="B1804" s="3">
        <v>61.06</v>
      </c>
      <c r="C1804" s="3">
        <v>591.17999999999995</v>
      </c>
      <c r="D1804" s="3">
        <v>10.33</v>
      </c>
    </row>
    <row r="1805" spans="1:4">
      <c r="A1805" s="1" t="s">
        <v>4824</v>
      </c>
      <c r="B1805" s="3">
        <v>1113.67</v>
      </c>
      <c r="C1805" s="3">
        <v>1160.4100000000001</v>
      </c>
      <c r="D1805" s="3">
        <v>95.97</v>
      </c>
    </row>
    <row r="1806" spans="1:4">
      <c r="A1806" s="1" t="s">
        <v>714</v>
      </c>
      <c r="B1806" s="3">
        <v>986.08</v>
      </c>
      <c r="C1806" s="3">
        <v>999.22</v>
      </c>
      <c r="D1806" s="3">
        <v>98.69</v>
      </c>
    </row>
    <row r="1807" spans="1:4">
      <c r="A1807" s="1" t="s">
        <v>750</v>
      </c>
      <c r="B1807" s="3">
        <v>1188.31</v>
      </c>
      <c r="C1807" s="3">
        <v>1303.18</v>
      </c>
      <c r="D1807" s="3">
        <v>91.19</v>
      </c>
    </row>
    <row r="1808" spans="1:4">
      <c r="A1808" s="1" t="s">
        <v>751</v>
      </c>
      <c r="B1808" s="3">
        <v>1188.31</v>
      </c>
      <c r="C1808" s="3">
        <v>1320.91</v>
      </c>
      <c r="D1808" s="3">
        <v>89.96</v>
      </c>
    </row>
    <row r="1809" spans="1:4">
      <c r="A1809" s="1" t="s">
        <v>3662</v>
      </c>
      <c r="B1809" s="3">
        <v>2660.2</v>
      </c>
      <c r="C1809" s="3">
        <v>2017.25</v>
      </c>
      <c r="D1809" s="3">
        <v>131.87</v>
      </c>
    </row>
    <row r="1810" spans="1:4">
      <c r="A1810" s="1" t="s">
        <v>3660</v>
      </c>
      <c r="B1810" s="3">
        <v>2381.2399999999998</v>
      </c>
      <c r="C1810" s="3">
        <v>2223.66</v>
      </c>
      <c r="D1810" s="3">
        <v>107.09</v>
      </c>
    </row>
    <row r="1811" spans="1:4">
      <c r="A1811" s="1" t="s">
        <v>3661</v>
      </c>
      <c r="B1811" s="3">
        <v>2467.5</v>
      </c>
      <c r="C1811" s="3">
        <v>2030.25</v>
      </c>
      <c r="D1811" s="3">
        <v>121.54</v>
      </c>
    </row>
    <row r="1812" spans="1:4">
      <c r="A1812" s="1" t="s">
        <v>3663</v>
      </c>
      <c r="B1812" s="3">
        <v>2181.4699999999998</v>
      </c>
      <c r="C1812" s="3">
        <v>1880.24</v>
      </c>
      <c r="D1812" s="3">
        <v>116.02</v>
      </c>
    </row>
    <row r="1813" spans="1:4">
      <c r="A1813" s="1" t="s">
        <v>3664</v>
      </c>
      <c r="B1813" s="3">
        <v>1990.2</v>
      </c>
      <c r="C1813" s="3">
        <v>1994.37</v>
      </c>
      <c r="D1813" s="3">
        <v>99.79</v>
      </c>
    </row>
    <row r="1814" spans="1:4">
      <c r="A1814" s="1" t="s">
        <v>3656</v>
      </c>
      <c r="B1814" s="3">
        <v>2608.4299999999998</v>
      </c>
      <c r="C1814" s="3">
        <v>1973.75</v>
      </c>
      <c r="D1814" s="3">
        <v>132.16</v>
      </c>
    </row>
    <row r="1815" spans="1:4">
      <c r="A1815" s="1" t="s">
        <v>3674</v>
      </c>
      <c r="B1815" s="3">
        <v>955.04</v>
      </c>
      <c r="C1815" s="3">
        <v>1044.8599999999999</v>
      </c>
      <c r="D1815" s="3">
        <v>91.4</v>
      </c>
    </row>
    <row r="1816" spans="1:4">
      <c r="A1816" s="1" t="s">
        <v>3658</v>
      </c>
      <c r="B1816" s="3">
        <v>8266.66</v>
      </c>
      <c r="C1816" s="3">
        <v>7701.41</v>
      </c>
      <c r="D1816" s="3">
        <v>107.34</v>
      </c>
    </row>
    <row r="1817" spans="1:4">
      <c r="A1817" s="1" t="s">
        <v>3657</v>
      </c>
      <c r="B1817" s="3">
        <v>4179.5200000000004</v>
      </c>
      <c r="C1817" s="3">
        <v>2383.88</v>
      </c>
      <c r="D1817" s="3">
        <v>175.32</v>
      </c>
    </row>
    <row r="1818" spans="1:4">
      <c r="A1818" s="1" t="s">
        <v>3665</v>
      </c>
      <c r="B1818" s="3">
        <v>3855.9</v>
      </c>
      <c r="C1818" s="3">
        <v>2404.9299999999998</v>
      </c>
      <c r="D1818" s="3">
        <v>160.33000000000001</v>
      </c>
    </row>
    <row r="1819" spans="1:4">
      <c r="A1819" s="1" t="s">
        <v>3659</v>
      </c>
      <c r="B1819" s="3">
        <v>3988.45</v>
      </c>
      <c r="C1819" s="3">
        <v>2497.46</v>
      </c>
      <c r="D1819" s="3">
        <v>159.69999999999999</v>
      </c>
    </row>
    <row r="1820" spans="1:4">
      <c r="A1820" s="1" t="s">
        <v>3666</v>
      </c>
      <c r="B1820" s="3">
        <v>4499.0600000000004</v>
      </c>
      <c r="C1820" s="3">
        <v>2623.43</v>
      </c>
      <c r="D1820" s="3">
        <v>171.5</v>
      </c>
    </row>
    <row r="1821" spans="1:4">
      <c r="A1821" s="1" t="s">
        <v>3667</v>
      </c>
      <c r="B1821" s="3">
        <v>7942.82</v>
      </c>
      <c r="C1821" s="3">
        <v>7749.92</v>
      </c>
      <c r="D1821" s="3">
        <v>102.49</v>
      </c>
    </row>
    <row r="1822" spans="1:4">
      <c r="A1822" s="1" t="s">
        <v>9057</v>
      </c>
      <c r="B1822" s="3">
        <v>29.8</v>
      </c>
      <c r="C1822" s="3">
        <v>549.79</v>
      </c>
      <c r="D1822" s="3">
        <v>5.42</v>
      </c>
    </row>
    <row r="1823" spans="1:4">
      <c r="A1823" s="1" t="s">
        <v>3598</v>
      </c>
      <c r="B1823" s="3">
        <v>935.77</v>
      </c>
      <c r="C1823" s="3">
        <v>935.49</v>
      </c>
      <c r="D1823" s="3">
        <v>100.03</v>
      </c>
    </row>
    <row r="1824" spans="1:4">
      <c r="A1824" s="1" t="s">
        <v>3599</v>
      </c>
      <c r="B1824" s="3">
        <v>935.77</v>
      </c>
      <c r="C1824" s="3">
        <v>935.49</v>
      </c>
      <c r="D1824" s="3">
        <v>100.03</v>
      </c>
    </row>
    <row r="1825" spans="1:4">
      <c r="A1825" s="1" t="s">
        <v>715</v>
      </c>
      <c r="B1825" s="3">
        <v>1041.3</v>
      </c>
      <c r="C1825" s="3">
        <v>1105.72</v>
      </c>
      <c r="D1825" s="3">
        <v>94.17</v>
      </c>
    </row>
    <row r="1826" spans="1:4">
      <c r="A1826" s="1" t="s">
        <v>3600</v>
      </c>
      <c r="B1826" s="3">
        <v>985.37</v>
      </c>
      <c r="C1826" s="3">
        <v>1055.2</v>
      </c>
      <c r="D1826" s="3">
        <v>93.38</v>
      </c>
    </row>
    <row r="1827" spans="1:4">
      <c r="A1827" s="1" t="s">
        <v>3601</v>
      </c>
      <c r="B1827" s="3">
        <v>985.37</v>
      </c>
      <c r="C1827" s="3">
        <v>1037.48</v>
      </c>
      <c r="D1827" s="3">
        <v>94.98</v>
      </c>
    </row>
    <row r="1828" spans="1:4">
      <c r="A1828" s="1" t="s">
        <v>716</v>
      </c>
      <c r="B1828" s="3">
        <v>999.56</v>
      </c>
      <c r="C1828" s="3">
        <v>987.22</v>
      </c>
      <c r="D1828" s="3">
        <v>101.25</v>
      </c>
    </row>
    <row r="1829" spans="1:4">
      <c r="A1829" s="1" t="s">
        <v>3682</v>
      </c>
      <c r="B1829" s="3">
        <v>1723.65</v>
      </c>
      <c r="C1829" s="3">
        <v>1894.45</v>
      </c>
      <c r="D1829" s="3">
        <v>90.98</v>
      </c>
    </row>
    <row r="1830" spans="1:4">
      <c r="A1830" s="1" t="s">
        <v>3680</v>
      </c>
      <c r="B1830" s="3">
        <v>1723.67</v>
      </c>
      <c r="C1830" s="3">
        <v>1908.95</v>
      </c>
      <c r="D1830" s="3">
        <v>90.29</v>
      </c>
    </row>
    <row r="1831" spans="1:4">
      <c r="A1831" s="1" t="s">
        <v>3678</v>
      </c>
      <c r="B1831" s="3">
        <v>1818.11</v>
      </c>
      <c r="C1831" s="3">
        <v>1930.2</v>
      </c>
      <c r="D1831" s="3">
        <v>94.19</v>
      </c>
    </row>
    <row r="1832" spans="1:4">
      <c r="A1832" s="1" t="s">
        <v>3676</v>
      </c>
      <c r="B1832" s="3">
        <v>1817.76</v>
      </c>
      <c r="C1832" s="3">
        <v>1944.71</v>
      </c>
      <c r="D1832" s="3">
        <v>93.47</v>
      </c>
    </row>
    <row r="1833" spans="1:4">
      <c r="A1833" s="1" t="s">
        <v>3690</v>
      </c>
      <c r="B1833" s="3">
        <v>1332.49</v>
      </c>
      <c r="C1833" s="3">
        <v>1476.5</v>
      </c>
      <c r="D1833" s="3">
        <v>90.25</v>
      </c>
    </row>
    <row r="1834" spans="1:4">
      <c r="A1834" s="1" t="s">
        <v>3688</v>
      </c>
      <c r="B1834" s="3">
        <v>1332.5</v>
      </c>
      <c r="C1834" s="3">
        <v>1491</v>
      </c>
      <c r="D1834" s="3">
        <v>89.37</v>
      </c>
    </row>
    <row r="1835" spans="1:4">
      <c r="A1835" s="1" t="s">
        <v>3686</v>
      </c>
      <c r="B1835" s="3">
        <v>1474.52</v>
      </c>
      <c r="C1835" s="3">
        <v>1512.25</v>
      </c>
      <c r="D1835" s="3">
        <v>97.5</v>
      </c>
    </row>
    <row r="1836" spans="1:4">
      <c r="A1836" s="1" t="s">
        <v>3684</v>
      </c>
      <c r="B1836" s="3">
        <v>1474.69</v>
      </c>
      <c r="C1836" s="3">
        <v>1526.75</v>
      </c>
      <c r="D1836" s="3">
        <v>96.59</v>
      </c>
    </row>
    <row r="1837" spans="1:4">
      <c r="A1837" s="1" t="s">
        <v>2093</v>
      </c>
      <c r="B1837" s="3">
        <v>1148.99</v>
      </c>
      <c r="C1837" s="3">
        <v>1180.69</v>
      </c>
      <c r="D1837" s="3">
        <v>97.31</v>
      </c>
    </row>
    <row r="1838" spans="1:4">
      <c r="A1838" s="1" t="s">
        <v>2285</v>
      </c>
      <c r="B1838" s="3">
        <v>1015.63</v>
      </c>
      <c r="C1838" s="3">
        <v>1028.32</v>
      </c>
      <c r="D1838" s="3">
        <v>98.77</v>
      </c>
    </row>
    <row r="1839" spans="1:4">
      <c r="A1839" s="1" t="s">
        <v>2109</v>
      </c>
      <c r="B1839" s="3">
        <v>271.08</v>
      </c>
      <c r="C1839" s="3">
        <v>278.99</v>
      </c>
      <c r="D1839" s="3">
        <v>97.17</v>
      </c>
    </row>
    <row r="1840" spans="1:4">
      <c r="A1840" s="1" t="s">
        <v>2110</v>
      </c>
      <c r="B1840" s="3">
        <v>271.07</v>
      </c>
      <c r="C1840" s="3">
        <v>296.70999999999998</v>
      </c>
      <c r="D1840" s="3">
        <v>91.36</v>
      </c>
    </row>
    <row r="1841" spans="1:4">
      <c r="A1841" s="1" t="s">
        <v>2168</v>
      </c>
      <c r="B1841" s="3">
        <v>3432.03</v>
      </c>
      <c r="C1841" s="3">
        <v>2433.59</v>
      </c>
      <c r="D1841" s="3">
        <v>141.03</v>
      </c>
    </row>
    <row r="1842" spans="1:4">
      <c r="A1842" s="1" t="s">
        <v>2169</v>
      </c>
      <c r="B1842" s="3">
        <v>3813.4</v>
      </c>
      <c r="C1842" s="3">
        <v>2260.42</v>
      </c>
      <c r="D1842" s="3">
        <v>168.7</v>
      </c>
    </row>
    <row r="1843" spans="1:4">
      <c r="A1843" s="1" t="s">
        <v>2170</v>
      </c>
      <c r="B1843" s="3">
        <v>3934.53</v>
      </c>
      <c r="C1843" s="3">
        <v>2144.6</v>
      </c>
      <c r="D1843" s="3">
        <v>183.46</v>
      </c>
    </row>
    <row r="1844" spans="1:4">
      <c r="A1844" s="1" t="s">
        <v>2171</v>
      </c>
      <c r="B1844" s="3">
        <v>4580.6000000000004</v>
      </c>
      <c r="C1844" s="3">
        <v>2153.92</v>
      </c>
      <c r="D1844" s="3">
        <v>212.66</v>
      </c>
    </row>
    <row r="1845" spans="1:4">
      <c r="A1845" s="1" t="s">
        <v>2172</v>
      </c>
      <c r="B1845" s="3">
        <v>4037.85</v>
      </c>
      <c r="C1845" s="3">
        <v>2436.6</v>
      </c>
      <c r="D1845" s="3">
        <v>165.72</v>
      </c>
    </row>
    <row r="1846" spans="1:4">
      <c r="A1846" s="1" t="s">
        <v>2173</v>
      </c>
      <c r="B1846" s="3">
        <v>3629.32</v>
      </c>
      <c r="C1846" s="3">
        <v>2317.1</v>
      </c>
      <c r="D1846" s="3">
        <v>156.63</v>
      </c>
    </row>
    <row r="1847" spans="1:4">
      <c r="A1847" s="1" t="s">
        <v>2174</v>
      </c>
      <c r="B1847" s="3">
        <v>10296.52</v>
      </c>
      <c r="C1847" s="3">
        <v>8683.3799999999992</v>
      </c>
      <c r="D1847" s="3">
        <v>118.58</v>
      </c>
    </row>
    <row r="1848" spans="1:4">
      <c r="A1848" s="1" t="s">
        <v>2164</v>
      </c>
      <c r="B1848" s="3">
        <v>2978.87</v>
      </c>
      <c r="C1848" s="3">
        <v>3167.34</v>
      </c>
      <c r="D1848" s="3">
        <v>94.05</v>
      </c>
    </row>
    <row r="1849" spans="1:4">
      <c r="A1849" s="1" t="s">
        <v>2165</v>
      </c>
      <c r="B1849" s="3">
        <v>5946.53</v>
      </c>
      <c r="C1849" s="3">
        <v>3009.87</v>
      </c>
      <c r="D1849" s="3">
        <v>197.57</v>
      </c>
    </row>
    <row r="1850" spans="1:4">
      <c r="A1850" s="1" t="s">
        <v>2166</v>
      </c>
      <c r="B1850" s="3">
        <v>6705.49</v>
      </c>
      <c r="C1850" s="3">
        <v>2885.84</v>
      </c>
      <c r="D1850" s="3">
        <v>232.36</v>
      </c>
    </row>
    <row r="1851" spans="1:4">
      <c r="A1851" s="1" t="s">
        <v>2167</v>
      </c>
      <c r="B1851" s="3">
        <v>10504.01</v>
      </c>
      <c r="C1851" s="3">
        <v>8668.89</v>
      </c>
      <c r="D1851" s="3">
        <v>121.17</v>
      </c>
    </row>
    <row r="1852" spans="1:4">
      <c r="A1852" s="1" t="s">
        <v>2175</v>
      </c>
      <c r="B1852" s="3">
        <v>10609.11</v>
      </c>
      <c r="C1852" s="3">
        <v>8341.89</v>
      </c>
      <c r="D1852" s="3">
        <v>127.18</v>
      </c>
    </row>
    <row r="1853" spans="1:4">
      <c r="A1853" s="1" t="s">
        <v>9058</v>
      </c>
      <c r="B1853" s="3">
        <v>29.8</v>
      </c>
      <c r="C1853" s="3">
        <v>580.87</v>
      </c>
      <c r="D1853" s="3">
        <v>5.13</v>
      </c>
    </row>
    <row r="1854" spans="1:4">
      <c r="A1854" s="1" t="s">
        <v>3737</v>
      </c>
      <c r="B1854" s="3">
        <v>1062.45</v>
      </c>
      <c r="C1854" s="3">
        <v>1142.8900000000001</v>
      </c>
      <c r="D1854" s="3">
        <v>92.96</v>
      </c>
    </row>
    <row r="1855" spans="1:4">
      <c r="A1855" s="1" t="s">
        <v>2183</v>
      </c>
      <c r="B1855" s="3">
        <v>1333.7</v>
      </c>
      <c r="C1855" s="3">
        <v>1244.56</v>
      </c>
      <c r="D1855" s="3">
        <v>107.16</v>
      </c>
    </row>
    <row r="1856" spans="1:4">
      <c r="A1856" s="1" t="s">
        <v>2181</v>
      </c>
      <c r="B1856" s="3">
        <v>1334.23</v>
      </c>
      <c r="C1856" s="3">
        <v>1230.06</v>
      </c>
      <c r="D1856" s="3">
        <v>108.47</v>
      </c>
    </row>
    <row r="1857" spans="1:4">
      <c r="A1857" s="1" t="s">
        <v>2179</v>
      </c>
      <c r="B1857" s="3">
        <v>969.83</v>
      </c>
      <c r="C1857" s="3">
        <v>1072.0999999999999</v>
      </c>
      <c r="D1857" s="3">
        <v>90.46</v>
      </c>
    </row>
    <row r="1858" spans="1:4">
      <c r="A1858" s="1" t="s">
        <v>2177</v>
      </c>
      <c r="B1858" s="3">
        <v>969.82</v>
      </c>
      <c r="C1858" s="3">
        <v>1057.5899999999999</v>
      </c>
      <c r="D1858" s="3">
        <v>91.7</v>
      </c>
    </row>
    <row r="1859" spans="1:4">
      <c r="A1859" s="1" t="s">
        <v>3733</v>
      </c>
      <c r="B1859" s="3">
        <v>1719.59</v>
      </c>
      <c r="C1859" s="3">
        <v>2063.17</v>
      </c>
      <c r="D1859" s="3">
        <v>83.35</v>
      </c>
    </row>
    <row r="1860" spans="1:4">
      <c r="A1860" s="1" t="s">
        <v>3738</v>
      </c>
      <c r="B1860" s="3">
        <v>989.94</v>
      </c>
      <c r="C1860" s="3">
        <v>1067.8900000000001</v>
      </c>
      <c r="D1860" s="3">
        <v>92.7</v>
      </c>
    </row>
    <row r="1861" spans="1:4">
      <c r="A1861" s="1" t="s">
        <v>2286</v>
      </c>
      <c r="B1861" s="3">
        <v>1042.3399999999999</v>
      </c>
      <c r="C1861" s="3">
        <v>1071.83</v>
      </c>
      <c r="D1861" s="3">
        <v>97.25</v>
      </c>
    </row>
    <row r="1862" spans="1:4">
      <c r="A1862" s="1" t="s">
        <v>3596</v>
      </c>
      <c r="B1862" s="3">
        <v>232.85</v>
      </c>
      <c r="C1862" s="3">
        <v>205.96</v>
      </c>
      <c r="D1862" s="3">
        <v>113.06</v>
      </c>
    </row>
    <row r="1863" spans="1:4">
      <c r="A1863" s="1" t="s">
        <v>3597</v>
      </c>
      <c r="B1863" s="3">
        <v>230.8</v>
      </c>
      <c r="C1863" s="3">
        <v>188.24</v>
      </c>
      <c r="D1863" s="3">
        <v>122.61</v>
      </c>
    </row>
    <row r="1864" spans="1:4">
      <c r="A1864" s="1" t="s">
        <v>3734</v>
      </c>
      <c r="B1864" s="3">
        <v>1059.9000000000001</v>
      </c>
      <c r="C1864" s="3">
        <v>1394.87</v>
      </c>
      <c r="D1864" s="3">
        <v>75.989999999999995</v>
      </c>
    </row>
    <row r="1865" spans="1:4">
      <c r="A1865" s="1" t="s">
        <v>3740</v>
      </c>
      <c r="B1865" s="3">
        <v>1263.55</v>
      </c>
      <c r="C1865" s="3">
        <v>1438.76</v>
      </c>
      <c r="D1865" s="3">
        <v>87.82</v>
      </c>
    </row>
    <row r="1866" spans="1:4">
      <c r="A1866" s="1" t="s">
        <v>3739</v>
      </c>
      <c r="B1866" s="3">
        <v>1263.55</v>
      </c>
      <c r="C1866" s="3">
        <v>1545.26</v>
      </c>
      <c r="D1866" s="3">
        <v>81.77</v>
      </c>
    </row>
    <row r="1867" spans="1:4">
      <c r="A1867" s="1" t="s">
        <v>3741</v>
      </c>
      <c r="B1867" s="3">
        <v>1235.8499999999999</v>
      </c>
      <c r="C1867" s="3">
        <v>1404.9</v>
      </c>
      <c r="D1867" s="3">
        <v>87.97</v>
      </c>
    </row>
    <row r="1868" spans="1:4">
      <c r="A1868" s="1" t="s">
        <v>2191</v>
      </c>
      <c r="B1868" s="3">
        <v>1287.17</v>
      </c>
      <c r="C1868" s="3">
        <v>1254.8499999999999</v>
      </c>
      <c r="D1868" s="3">
        <v>102.58</v>
      </c>
    </row>
    <row r="1869" spans="1:4">
      <c r="A1869" s="1" t="s">
        <v>2189</v>
      </c>
      <c r="B1869" s="3">
        <v>1287.5</v>
      </c>
      <c r="C1869" s="3">
        <v>1269.3499999999999</v>
      </c>
      <c r="D1869" s="3">
        <v>101.43</v>
      </c>
    </row>
    <row r="1870" spans="1:4">
      <c r="A1870" s="1" t="s">
        <v>2187</v>
      </c>
      <c r="B1870" s="3">
        <v>1029.8699999999999</v>
      </c>
      <c r="C1870" s="3">
        <v>1130.8399999999999</v>
      </c>
      <c r="D1870" s="3">
        <v>91.07</v>
      </c>
    </row>
    <row r="1871" spans="1:4">
      <c r="A1871" s="1" t="s">
        <v>2185</v>
      </c>
      <c r="B1871" s="3">
        <v>1029.82</v>
      </c>
      <c r="C1871" s="3">
        <v>1116.33</v>
      </c>
      <c r="D1871" s="3">
        <v>92.25</v>
      </c>
    </row>
    <row r="1872" spans="1:4">
      <c r="A1872" s="1" t="s">
        <v>3735</v>
      </c>
      <c r="B1872" s="3">
        <v>1775.43</v>
      </c>
      <c r="C1872" s="3">
        <v>2107.65</v>
      </c>
      <c r="D1872" s="3">
        <v>84.24</v>
      </c>
    </row>
    <row r="1873" spans="1:4">
      <c r="A1873" s="1" t="s">
        <v>3742</v>
      </c>
      <c r="B1873" s="3">
        <v>1210.28</v>
      </c>
      <c r="C1873" s="3">
        <v>1311.4</v>
      </c>
      <c r="D1873" s="3">
        <v>92.29</v>
      </c>
    </row>
    <row r="1874" spans="1:4">
      <c r="A1874" s="1" t="s">
        <v>3736</v>
      </c>
      <c r="B1874" s="3">
        <v>1227.47</v>
      </c>
      <c r="C1874" s="3">
        <v>1528.53</v>
      </c>
      <c r="D1874" s="3">
        <v>80.3</v>
      </c>
    </row>
    <row r="1875" spans="1:4">
      <c r="A1875" s="1" t="s">
        <v>3744</v>
      </c>
      <c r="B1875" s="3">
        <v>1274.52</v>
      </c>
      <c r="C1875" s="3">
        <v>1439.75</v>
      </c>
      <c r="D1875" s="3">
        <v>88.52</v>
      </c>
    </row>
    <row r="1876" spans="1:4">
      <c r="A1876" s="1" t="s">
        <v>3743</v>
      </c>
      <c r="B1876" s="3">
        <v>1274.49</v>
      </c>
      <c r="C1876" s="3">
        <v>1546.24</v>
      </c>
      <c r="D1876" s="3">
        <v>82.43</v>
      </c>
    </row>
    <row r="1877" spans="1:4">
      <c r="A1877" s="1" t="s">
        <v>2304</v>
      </c>
      <c r="B1877" s="3">
        <v>931.7</v>
      </c>
      <c r="C1877" s="3">
        <v>1041.1199999999999</v>
      </c>
      <c r="D1877" s="3">
        <v>89.49</v>
      </c>
    </row>
    <row r="1878" spans="1:4">
      <c r="A1878" s="1" t="s">
        <v>8361</v>
      </c>
      <c r="B1878" s="3">
        <v>3676.59</v>
      </c>
      <c r="C1878" s="3">
        <v>3662.9</v>
      </c>
      <c r="D1878" s="3">
        <v>100.37</v>
      </c>
    </row>
    <row r="1879" spans="1:4">
      <c r="A1879" s="1" t="s">
        <v>8362</v>
      </c>
      <c r="B1879" s="3">
        <v>3335.24</v>
      </c>
      <c r="C1879" s="3">
        <v>3418.21</v>
      </c>
      <c r="D1879" s="3">
        <v>97.57</v>
      </c>
    </row>
    <row r="1880" spans="1:4">
      <c r="A1880" s="1" t="s">
        <v>7557</v>
      </c>
      <c r="B1880" s="3">
        <v>1120.5899999999999</v>
      </c>
      <c r="C1880" s="3">
        <v>1407.86</v>
      </c>
      <c r="D1880" s="3">
        <v>79.599999999999994</v>
      </c>
    </row>
    <row r="1881" spans="1:4">
      <c r="A1881" s="1" t="s">
        <v>729</v>
      </c>
      <c r="B1881" s="3">
        <v>50</v>
      </c>
      <c r="C1881" s="3">
        <v>50</v>
      </c>
      <c r="D1881" s="3">
        <v>100</v>
      </c>
    </row>
    <row r="1882" spans="1:4">
      <c r="A1882" s="1" t="s">
        <v>720</v>
      </c>
      <c r="B1882" s="3">
        <v>1010.84</v>
      </c>
      <c r="C1882" s="3">
        <v>1254.6300000000001</v>
      </c>
      <c r="D1882" s="3">
        <v>80.569999999999993</v>
      </c>
    </row>
    <row r="1883" spans="1:4">
      <c r="A1883" s="1" t="s">
        <v>725</v>
      </c>
      <c r="B1883" s="3">
        <v>1421.98</v>
      </c>
      <c r="C1883" s="3">
        <v>1540.82</v>
      </c>
      <c r="D1883" s="3">
        <v>92.29</v>
      </c>
    </row>
    <row r="1884" spans="1:4">
      <c r="A1884" s="1" t="s">
        <v>734</v>
      </c>
      <c r="B1884" s="3">
        <v>1632.59</v>
      </c>
      <c r="C1884" s="3">
        <v>1860.3</v>
      </c>
      <c r="D1884" s="3">
        <v>87.76</v>
      </c>
    </row>
    <row r="1885" spans="1:4">
      <c r="A1885" s="1" t="s">
        <v>735</v>
      </c>
      <c r="B1885" s="3">
        <v>1710.55</v>
      </c>
      <c r="C1885" s="3">
        <v>1966.8</v>
      </c>
      <c r="D1885" s="3">
        <v>86.97</v>
      </c>
    </row>
    <row r="1886" spans="1:4">
      <c r="A1886" s="1" t="s">
        <v>719</v>
      </c>
      <c r="B1886" s="3">
        <v>1510.43</v>
      </c>
      <c r="C1886" s="3">
        <v>1647.31</v>
      </c>
      <c r="D1886" s="3">
        <v>91.69</v>
      </c>
    </row>
    <row r="1887" spans="1:4">
      <c r="A1887" s="1" t="s">
        <v>2085</v>
      </c>
      <c r="B1887" s="3">
        <v>1647.88</v>
      </c>
      <c r="C1887" s="3">
        <v>21788.62</v>
      </c>
      <c r="D1887" s="3">
        <v>7.56</v>
      </c>
    </row>
    <row r="1888" spans="1:4">
      <c r="A1888" s="1" t="s">
        <v>2082</v>
      </c>
      <c r="B1888" s="3">
        <v>2732.99</v>
      </c>
      <c r="C1888" s="3">
        <v>24065.05</v>
      </c>
      <c r="D1888" s="3">
        <v>11.36</v>
      </c>
    </row>
    <row r="1889" spans="1:4">
      <c r="A1889" s="1" t="s">
        <v>2083</v>
      </c>
      <c r="B1889" s="3">
        <v>0</v>
      </c>
      <c r="C1889" s="3">
        <v>492.19</v>
      </c>
      <c r="D1889" s="3">
        <v>0</v>
      </c>
    </row>
    <row r="1890" spans="1:4">
      <c r="A1890" s="1" t="s">
        <v>711</v>
      </c>
      <c r="B1890" s="3">
        <v>1496.47</v>
      </c>
      <c r="C1890" s="3">
        <v>1652.35</v>
      </c>
      <c r="D1890" s="3">
        <v>90.57</v>
      </c>
    </row>
    <row r="1891" spans="1:4">
      <c r="A1891" s="1" t="s">
        <v>712</v>
      </c>
      <c r="B1891" s="3">
        <v>1413.93</v>
      </c>
      <c r="C1891" s="3">
        <v>1570.85</v>
      </c>
      <c r="D1891" s="3">
        <v>90.01</v>
      </c>
    </row>
    <row r="1892" spans="1:4">
      <c r="A1892" s="1" t="s">
        <v>803</v>
      </c>
      <c r="B1892" s="3">
        <v>391.73</v>
      </c>
      <c r="C1892" s="3">
        <v>422.04</v>
      </c>
      <c r="D1892" s="3">
        <v>92.82</v>
      </c>
    </row>
    <row r="1893" spans="1:4">
      <c r="A1893" s="1" t="s">
        <v>2143</v>
      </c>
      <c r="B1893" s="3">
        <v>4493.74</v>
      </c>
      <c r="C1893" s="3">
        <v>4872.2700000000004</v>
      </c>
      <c r="D1893" s="3">
        <v>92.23</v>
      </c>
    </row>
    <row r="1894" spans="1:4">
      <c r="A1894" s="1" t="s">
        <v>2144</v>
      </c>
      <c r="B1894" s="3">
        <v>4493.74</v>
      </c>
      <c r="C1894" s="3">
        <v>5003.7700000000004</v>
      </c>
      <c r="D1894" s="3">
        <v>89.81</v>
      </c>
    </row>
    <row r="1895" spans="1:4">
      <c r="A1895" s="1" t="s">
        <v>2141</v>
      </c>
      <c r="B1895" s="3">
        <v>4677.9399999999996</v>
      </c>
      <c r="C1895" s="3">
        <v>4622.28</v>
      </c>
      <c r="D1895" s="3">
        <v>101.2</v>
      </c>
    </row>
    <row r="1896" spans="1:4">
      <c r="A1896" s="1" t="s">
        <v>2142</v>
      </c>
      <c r="B1896" s="3">
        <v>4677.9399999999996</v>
      </c>
      <c r="C1896" s="3">
        <v>4753.7700000000004</v>
      </c>
      <c r="D1896" s="3">
        <v>98.4</v>
      </c>
    </row>
    <row r="1897" spans="1:4">
      <c r="A1897" s="1" t="s">
        <v>2139</v>
      </c>
      <c r="B1897" s="3">
        <v>4149.17</v>
      </c>
      <c r="C1897" s="3">
        <v>3683.73</v>
      </c>
      <c r="D1897" s="3">
        <v>112.63</v>
      </c>
    </row>
    <row r="1898" spans="1:4">
      <c r="A1898" s="1" t="s">
        <v>2140</v>
      </c>
      <c r="B1898" s="3">
        <v>4149.17</v>
      </c>
      <c r="C1898" s="3">
        <v>3603.41</v>
      </c>
      <c r="D1898" s="3">
        <v>115.15</v>
      </c>
    </row>
    <row r="1899" spans="1:4">
      <c r="A1899" s="1" t="s">
        <v>2137</v>
      </c>
      <c r="B1899" s="3">
        <v>3996.32</v>
      </c>
      <c r="C1899" s="3">
        <v>3815.62</v>
      </c>
      <c r="D1899" s="3">
        <v>104.74</v>
      </c>
    </row>
    <row r="1900" spans="1:4">
      <c r="A1900" s="1" t="s">
        <v>2138</v>
      </c>
      <c r="B1900" s="3">
        <v>3996.32</v>
      </c>
      <c r="C1900" s="3">
        <v>3735.3</v>
      </c>
      <c r="D1900" s="3">
        <v>106.99</v>
      </c>
    </row>
    <row r="1901" spans="1:4">
      <c r="A1901" s="1" t="s">
        <v>2113</v>
      </c>
      <c r="B1901" s="3">
        <v>1943.76</v>
      </c>
      <c r="C1901" s="3">
        <v>1263.53</v>
      </c>
      <c r="D1901" s="3">
        <v>153.84</v>
      </c>
    </row>
    <row r="1902" spans="1:4">
      <c r="A1902" s="1" t="s">
        <v>2114</v>
      </c>
      <c r="B1902" s="3">
        <v>1943.78</v>
      </c>
      <c r="C1902" s="3">
        <v>1193.8499999999999</v>
      </c>
      <c r="D1902" s="3">
        <v>162.82</v>
      </c>
    </row>
    <row r="1903" spans="1:4">
      <c r="A1903" s="1" t="s">
        <v>2115</v>
      </c>
      <c r="B1903" s="3">
        <v>1911.15</v>
      </c>
      <c r="C1903" s="3">
        <v>1481.64</v>
      </c>
      <c r="D1903" s="3">
        <v>128.99</v>
      </c>
    </row>
    <row r="1904" spans="1:4">
      <c r="A1904" s="1" t="s">
        <v>2116</v>
      </c>
      <c r="B1904" s="3">
        <v>1911.15</v>
      </c>
      <c r="C1904" s="3">
        <v>1511.96</v>
      </c>
      <c r="D1904" s="3">
        <v>126.4</v>
      </c>
    </row>
    <row r="1905" spans="1:4">
      <c r="A1905" s="1" t="s">
        <v>8640</v>
      </c>
      <c r="B1905" s="3">
        <v>553.91</v>
      </c>
      <c r="C1905" s="3">
        <v>617.5</v>
      </c>
      <c r="D1905" s="3">
        <v>89.7</v>
      </c>
    </row>
    <row r="1906" spans="1:4">
      <c r="A1906" s="1" t="s">
        <v>8641</v>
      </c>
      <c r="B1906" s="3">
        <v>553.9</v>
      </c>
      <c r="C1906" s="3">
        <v>668.67</v>
      </c>
      <c r="D1906" s="3">
        <v>82.84</v>
      </c>
    </row>
    <row r="1907" spans="1:4">
      <c r="A1907" s="1" t="s">
        <v>1455</v>
      </c>
      <c r="B1907" s="3">
        <v>246.56</v>
      </c>
      <c r="C1907" s="3">
        <v>1297.3</v>
      </c>
      <c r="D1907" s="3">
        <v>19.010000000000002</v>
      </c>
    </row>
    <row r="1908" spans="1:4">
      <c r="A1908" s="1" t="s">
        <v>698</v>
      </c>
      <c r="B1908" s="3">
        <v>175</v>
      </c>
      <c r="C1908" s="3">
        <v>424.9</v>
      </c>
      <c r="D1908" s="3">
        <v>41.19</v>
      </c>
    </row>
    <row r="1909" spans="1:4">
      <c r="A1909" s="1" t="s">
        <v>2307</v>
      </c>
      <c r="B1909" s="3">
        <v>1000.28</v>
      </c>
      <c r="C1909" s="3">
        <v>1085.81</v>
      </c>
      <c r="D1909" s="3">
        <v>92.12</v>
      </c>
    </row>
    <row r="1910" spans="1:4">
      <c r="A1910" s="1" t="s">
        <v>2306</v>
      </c>
      <c r="B1910" s="3">
        <v>899.38</v>
      </c>
      <c r="C1910" s="3">
        <v>972.61</v>
      </c>
      <c r="D1910" s="3">
        <v>92.47</v>
      </c>
    </row>
    <row r="1911" spans="1:4">
      <c r="A1911" s="1" t="s">
        <v>710</v>
      </c>
      <c r="B1911" s="3">
        <v>894.82</v>
      </c>
      <c r="C1911" s="3">
        <v>996.63</v>
      </c>
      <c r="D1911" s="3">
        <v>89.78</v>
      </c>
    </row>
    <row r="1912" spans="1:4">
      <c r="A1912" s="1" t="s">
        <v>732</v>
      </c>
      <c r="B1912" s="3">
        <v>1351.35</v>
      </c>
      <c r="C1912" s="3">
        <v>1433.32</v>
      </c>
      <c r="D1912" s="3">
        <v>94.28</v>
      </c>
    </row>
    <row r="1913" spans="1:4">
      <c r="A1913" s="1" t="s">
        <v>3809</v>
      </c>
      <c r="B1913" s="3">
        <v>100.38</v>
      </c>
      <c r="C1913" s="3">
        <v>92.41</v>
      </c>
      <c r="D1913" s="3">
        <v>108.62</v>
      </c>
    </row>
    <row r="1914" spans="1:4">
      <c r="A1914" s="1" t="s">
        <v>3811</v>
      </c>
      <c r="B1914" s="3">
        <v>102.2</v>
      </c>
      <c r="C1914" s="3">
        <v>88.01</v>
      </c>
      <c r="D1914" s="3">
        <v>116.12</v>
      </c>
    </row>
    <row r="1915" spans="1:4">
      <c r="A1915" s="1" t="s">
        <v>3815</v>
      </c>
      <c r="B1915" s="3">
        <v>100.38</v>
      </c>
      <c r="C1915" s="3">
        <v>92.41</v>
      </c>
      <c r="D1915" s="3">
        <v>108.62</v>
      </c>
    </row>
    <row r="1916" spans="1:4">
      <c r="A1916" s="1" t="s">
        <v>3817</v>
      </c>
      <c r="B1916" s="3">
        <v>102.2</v>
      </c>
      <c r="C1916" s="3">
        <v>88.01</v>
      </c>
      <c r="D1916" s="3">
        <v>116.12</v>
      </c>
    </row>
    <row r="1917" spans="1:4">
      <c r="A1917" s="1" t="s">
        <v>9991</v>
      </c>
      <c r="B1917" s="3">
        <v>3667.77</v>
      </c>
      <c r="C1917" s="3">
        <v>3345.24</v>
      </c>
      <c r="D1917" s="3">
        <v>109.64</v>
      </c>
    </row>
    <row r="1918" spans="1:4">
      <c r="A1918" s="1" t="s">
        <v>9993</v>
      </c>
      <c r="B1918" s="3">
        <v>3922.36</v>
      </c>
      <c r="C1918" s="3">
        <v>3289.26</v>
      </c>
      <c r="D1918" s="3">
        <v>119.25</v>
      </c>
    </row>
    <row r="1919" spans="1:4">
      <c r="A1919" s="1" t="s">
        <v>9995</v>
      </c>
      <c r="B1919" s="3">
        <v>3039.57</v>
      </c>
      <c r="C1919" s="3">
        <v>2825.24</v>
      </c>
      <c r="D1919" s="3">
        <v>107.59</v>
      </c>
    </row>
    <row r="1920" spans="1:4">
      <c r="A1920" s="1" t="s">
        <v>9997</v>
      </c>
      <c r="B1920" s="3">
        <v>3353.71</v>
      </c>
      <c r="C1920" s="3">
        <v>2769.26</v>
      </c>
      <c r="D1920" s="3">
        <v>121.1</v>
      </c>
    </row>
    <row r="1921" spans="1:4">
      <c r="A1921" s="1" t="s">
        <v>3835</v>
      </c>
      <c r="B1921" s="3">
        <v>100.55</v>
      </c>
      <c r="C1921" s="3">
        <v>89.5</v>
      </c>
      <c r="D1921" s="3">
        <v>112.35</v>
      </c>
    </row>
    <row r="1922" spans="1:4">
      <c r="A1922" s="1" t="s">
        <v>3833</v>
      </c>
      <c r="B1922" s="3">
        <v>100.55</v>
      </c>
      <c r="C1922" s="3">
        <v>89.5</v>
      </c>
      <c r="D1922" s="3">
        <v>112.35</v>
      </c>
    </row>
    <row r="1923" spans="1:4">
      <c r="A1923" s="1" t="s">
        <v>3840</v>
      </c>
      <c r="B1923" s="3">
        <v>100.55</v>
      </c>
      <c r="C1923" s="3">
        <v>89.5</v>
      </c>
      <c r="D1923" s="3">
        <v>112.35</v>
      </c>
    </row>
    <row r="1924" spans="1:4">
      <c r="A1924" s="1" t="s">
        <v>3838</v>
      </c>
      <c r="B1924" s="3">
        <v>100.55</v>
      </c>
      <c r="C1924" s="3">
        <v>89.5</v>
      </c>
      <c r="D1924" s="3">
        <v>112.35</v>
      </c>
    </row>
    <row r="1925" spans="1:4">
      <c r="A1925" s="1" t="s">
        <v>3824</v>
      </c>
      <c r="B1925" s="3">
        <v>100.38</v>
      </c>
      <c r="C1925" s="3">
        <v>92.41</v>
      </c>
      <c r="D1925" s="3">
        <v>108.62</v>
      </c>
    </row>
    <row r="1926" spans="1:4">
      <c r="A1926" s="1" t="s">
        <v>3828</v>
      </c>
      <c r="B1926" s="3">
        <v>102.2</v>
      </c>
      <c r="C1926" s="3">
        <v>88.01</v>
      </c>
      <c r="D1926" s="3">
        <v>116.12</v>
      </c>
    </row>
    <row r="1927" spans="1:4">
      <c r="A1927" s="1" t="s">
        <v>10002</v>
      </c>
      <c r="B1927" s="3">
        <v>1872.77</v>
      </c>
      <c r="C1927" s="3">
        <v>1902.09</v>
      </c>
      <c r="D1927" s="3">
        <v>98.46</v>
      </c>
    </row>
    <row r="1928" spans="1:4">
      <c r="A1928" s="1" t="s">
        <v>10004</v>
      </c>
      <c r="B1928" s="3">
        <v>5569.04</v>
      </c>
      <c r="C1928" s="3">
        <v>5023.3</v>
      </c>
      <c r="D1928" s="3">
        <v>110.86</v>
      </c>
    </row>
    <row r="1929" spans="1:4">
      <c r="A1929" s="1" t="s">
        <v>10006</v>
      </c>
      <c r="B1929" s="3">
        <v>4892.01</v>
      </c>
      <c r="C1929" s="3">
        <v>4464.84</v>
      </c>
      <c r="D1929" s="3">
        <v>109.57</v>
      </c>
    </row>
    <row r="1930" spans="1:4">
      <c r="A1930" s="1" t="s">
        <v>3831</v>
      </c>
      <c r="B1930" s="3">
        <v>100.38</v>
      </c>
      <c r="C1930" s="3">
        <v>92.41</v>
      </c>
      <c r="D1930" s="3">
        <v>108.62</v>
      </c>
    </row>
    <row r="1931" spans="1:4">
      <c r="A1931" s="1" t="s">
        <v>3826</v>
      </c>
      <c r="B1931" s="3">
        <v>102.2</v>
      </c>
      <c r="C1931" s="3">
        <v>88.01</v>
      </c>
      <c r="D1931" s="3">
        <v>116.12</v>
      </c>
    </row>
    <row r="1932" spans="1:4">
      <c r="A1932" s="1" t="s">
        <v>3810</v>
      </c>
      <c r="B1932" s="3">
        <v>4788.8599999999997</v>
      </c>
      <c r="C1932" s="3">
        <v>5194.7700000000004</v>
      </c>
      <c r="D1932" s="3">
        <v>92.19</v>
      </c>
    </row>
    <row r="1933" spans="1:4">
      <c r="A1933" s="1" t="s">
        <v>3812</v>
      </c>
      <c r="B1933" s="3">
        <v>4788.8599999999997</v>
      </c>
      <c r="C1933" s="3">
        <v>5230.2</v>
      </c>
      <c r="D1933" s="3">
        <v>91.56</v>
      </c>
    </row>
    <row r="1934" spans="1:4">
      <c r="A1934" s="1" t="s">
        <v>3813</v>
      </c>
      <c r="B1934" s="3">
        <v>155.12</v>
      </c>
      <c r="C1934" s="3">
        <v>155.12</v>
      </c>
      <c r="D1934" s="3">
        <v>100</v>
      </c>
    </row>
    <row r="1935" spans="1:4">
      <c r="A1935" s="1" t="s">
        <v>3816</v>
      </c>
      <c r="B1935" s="3">
        <v>5101.49</v>
      </c>
      <c r="C1935" s="3">
        <v>5281.78</v>
      </c>
      <c r="D1935" s="3">
        <v>96.59</v>
      </c>
    </row>
    <row r="1936" spans="1:4">
      <c r="A1936" s="1" t="s">
        <v>3818</v>
      </c>
      <c r="B1936" s="3">
        <v>5101.4799999999996</v>
      </c>
      <c r="C1936" s="3">
        <v>5317.21</v>
      </c>
      <c r="D1936" s="3">
        <v>95.94</v>
      </c>
    </row>
    <row r="1937" spans="1:4">
      <c r="A1937" s="1" t="s">
        <v>3814</v>
      </c>
      <c r="B1937" s="3">
        <v>155.12</v>
      </c>
      <c r="C1937" s="3">
        <v>155.12</v>
      </c>
      <c r="D1937" s="3">
        <v>100</v>
      </c>
    </row>
    <row r="1938" spans="1:4">
      <c r="A1938" s="1" t="s">
        <v>3836</v>
      </c>
      <c r="B1938" s="3">
        <v>841.79</v>
      </c>
      <c r="C1938" s="3">
        <v>828.75</v>
      </c>
      <c r="D1938" s="3">
        <v>101.57</v>
      </c>
    </row>
    <row r="1939" spans="1:4">
      <c r="A1939" s="1" t="s">
        <v>3834</v>
      </c>
      <c r="B1939" s="3">
        <v>840.95</v>
      </c>
      <c r="C1939" s="3">
        <v>889.28</v>
      </c>
      <c r="D1939" s="3">
        <v>94.57</v>
      </c>
    </row>
    <row r="1940" spans="1:4">
      <c r="A1940" s="1" t="s">
        <v>3837</v>
      </c>
      <c r="B1940" s="3">
        <v>185.58</v>
      </c>
      <c r="C1940" s="3">
        <v>200.22</v>
      </c>
      <c r="D1940" s="3">
        <v>92.69</v>
      </c>
    </row>
    <row r="1941" spans="1:4">
      <c r="A1941" s="1" t="s">
        <v>3841</v>
      </c>
      <c r="B1941" s="3">
        <v>881.8</v>
      </c>
      <c r="C1941" s="3">
        <v>823.22</v>
      </c>
      <c r="D1941" s="3">
        <v>107.12</v>
      </c>
    </row>
    <row r="1942" spans="1:4">
      <c r="A1942" s="1" t="s">
        <v>3839</v>
      </c>
      <c r="B1942" s="3">
        <v>881.8</v>
      </c>
      <c r="C1942" s="3">
        <v>883.75</v>
      </c>
      <c r="D1942" s="3">
        <v>99.78</v>
      </c>
    </row>
    <row r="1943" spans="1:4">
      <c r="A1943" s="1" t="s">
        <v>3842</v>
      </c>
      <c r="B1943" s="3">
        <v>185.58</v>
      </c>
      <c r="C1943" s="3">
        <v>200.22</v>
      </c>
      <c r="D1943" s="3">
        <v>92.69</v>
      </c>
    </row>
    <row r="1944" spans="1:4">
      <c r="A1944" s="1" t="s">
        <v>3825</v>
      </c>
      <c r="B1944" s="3">
        <v>5940.07</v>
      </c>
      <c r="C1944" s="3">
        <v>5304.51</v>
      </c>
      <c r="D1944" s="3">
        <v>111.98</v>
      </c>
    </row>
    <row r="1945" spans="1:4">
      <c r="A1945" s="1" t="s">
        <v>3829</v>
      </c>
      <c r="B1945" s="3">
        <v>5940.07</v>
      </c>
      <c r="C1945" s="3">
        <v>5339.94</v>
      </c>
      <c r="D1945" s="3">
        <v>111.24</v>
      </c>
    </row>
    <row r="1946" spans="1:4">
      <c r="A1946" s="1" t="s">
        <v>3830</v>
      </c>
      <c r="B1946" s="3">
        <v>155.12</v>
      </c>
      <c r="C1946" s="3">
        <v>155.12</v>
      </c>
      <c r="D1946" s="3">
        <v>100</v>
      </c>
    </row>
    <row r="1947" spans="1:4">
      <c r="A1947" s="1" t="s">
        <v>3832</v>
      </c>
      <c r="B1947" s="3">
        <v>6479.98</v>
      </c>
      <c r="C1947" s="3">
        <v>5060.45</v>
      </c>
      <c r="D1947" s="3">
        <v>128.05000000000001</v>
      </c>
    </row>
    <row r="1948" spans="1:4">
      <c r="A1948" s="1" t="s">
        <v>3827</v>
      </c>
      <c r="B1948" s="3">
        <v>6480.02</v>
      </c>
      <c r="C1948" s="3">
        <v>5095.8900000000003</v>
      </c>
      <c r="D1948" s="3">
        <v>127.16</v>
      </c>
    </row>
    <row r="1949" spans="1:4">
      <c r="A1949" s="1" t="s">
        <v>3823</v>
      </c>
      <c r="B1949" s="3">
        <v>155.12</v>
      </c>
      <c r="C1949" s="3">
        <v>155.12</v>
      </c>
      <c r="D1949" s="3">
        <v>100</v>
      </c>
    </row>
    <row r="1950" spans="1:4">
      <c r="A1950" s="1" t="s">
        <v>3852</v>
      </c>
      <c r="B1950" s="3">
        <v>2835.15</v>
      </c>
      <c r="C1950" s="3">
        <v>1173.44</v>
      </c>
      <c r="D1950" s="3">
        <v>241.61</v>
      </c>
    </row>
    <row r="1951" spans="1:4">
      <c r="A1951" s="1" t="s">
        <v>3853</v>
      </c>
      <c r="B1951" s="3">
        <v>2835.07</v>
      </c>
      <c r="C1951" s="3">
        <v>1053.76</v>
      </c>
      <c r="D1951" s="3">
        <v>269.04000000000002</v>
      </c>
    </row>
    <row r="1952" spans="1:4">
      <c r="A1952" s="1" t="s">
        <v>3856</v>
      </c>
      <c r="B1952" s="3">
        <v>2142.6799999999998</v>
      </c>
      <c r="C1952" s="3">
        <v>955.33</v>
      </c>
      <c r="D1952" s="3">
        <v>224.29</v>
      </c>
    </row>
    <row r="1953" spans="1:4">
      <c r="A1953" s="1" t="s">
        <v>3857</v>
      </c>
      <c r="B1953" s="3">
        <v>2142.6999999999998</v>
      </c>
      <c r="C1953" s="3">
        <v>835.65</v>
      </c>
      <c r="D1953" s="3">
        <v>256.41000000000003</v>
      </c>
    </row>
    <row r="1954" spans="1:4">
      <c r="A1954" s="1" t="s">
        <v>3854</v>
      </c>
      <c r="B1954" s="3">
        <v>2651.78</v>
      </c>
      <c r="C1954" s="3">
        <v>737.22</v>
      </c>
      <c r="D1954" s="3">
        <v>359.7</v>
      </c>
    </row>
    <row r="1955" spans="1:4">
      <c r="A1955" s="1" t="s">
        <v>3855</v>
      </c>
      <c r="B1955" s="3">
        <v>2651.8</v>
      </c>
      <c r="C1955" s="3">
        <v>707.22</v>
      </c>
      <c r="D1955" s="3">
        <v>374.96</v>
      </c>
    </row>
    <row r="1956" spans="1:4">
      <c r="A1956" s="1" t="s">
        <v>3858</v>
      </c>
      <c r="B1956" s="3">
        <v>2160.5</v>
      </c>
      <c r="C1956" s="3">
        <v>566.28</v>
      </c>
      <c r="D1956" s="3">
        <v>381.53</v>
      </c>
    </row>
    <row r="1957" spans="1:4">
      <c r="A1957" s="1" t="s">
        <v>3859</v>
      </c>
      <c r="B1957" s="3">
        <v>2160.5</v>
      </c>
      <c r="C1957" s="3">
        <v>685.96</v>
      </c>
      <c r="D1957" s="3">
        <v>314.95999999999998</v>
      </c>
    </row>
    <row r="1958" spans="1:4">
      <c r="A1958" s="1" t="s">
        <v>3871</v>
      </c>
      <c r="B1958" s="3">
        <v>999.77</v>
      </c>
      <c r="C1958" s="3">
        <v>668.26</v>
      </c>
      <c r="D1958" s="3">
        <v>149.61000000000001</v>
      </c>
    </row>
    <row r="1959" spans="1:4">
      <c r="A1959" s="1" t="s">
        <v>3870</v>
      </c>
      <c r="B1959" s="3">
        <v>999.77</v>
      </c>
      <c r="C1959" s="3">
        <v>668.26</v>
      </c>
      <c r="D1959" s="3">
        <v>149.61000000000001</v>
      </c>
    </row>
    <row r="1960" spans="1:4">
      <c r="A1960" s="1" t="s">
        <v>3869</v>
      </c>
      <c r="B1960" s="3">
        <v>1105.97</v>
      </c>
      <c r="C1960" s="3">
        <v>924.17</v>
      </c>
      <c r="D1960" s="3">
        <v>119.67</v>
      </c>
    </row>
    <row r="1961" spans="1:4">
      <c r="A1961" s="1" t="s">
        <v>3868</v>
      </c>
      <c r="B1961" s="3">
        <v>1105.97</v>
      </c>
      <c r="C1961" s="3">
        <v>924.17</v>
      </c>
      <c r="D1961" s="3">
        <v>119.67</v>
      </c>
    </row>
    <row r="1962" spans="1:4">
      <c r="A1962" s="1" t="s">
        <v>4219</v>
      </c>
      <c r="B1962" s="3">
        <v>814.36</v>
      </c>
      <c r="C1962" s="3">
        <v>1015.66</v>
      </c>
      <c r="D1962" s="3">
        <v>80.180000000000007</v>
      </c>
    </row>
    <row r="1963" spans="1:4">
      <c r="A1963" s="1" t="s">
        <v>4218</v>
      </c>
      <c r="B1963" s="3">
        <v>814.31</v>
      </c>
      <c r="C1963" s="3">
        <v>934.16</v>
      </c>
      <c r="D1963" s="3">
        <v>87.17</v>
      </c>
    </row>
    <row r="1964" spans="1:4">
      <c r="A1964" s="1" t="s">
        <v>4866</v>
      </c>
      <c r="B1964" s="3">
        <v>742.32</v>
      </c>
      <c r="C1964" s="3">
        <v>2755.91</v>
      </c>
      <c r="D1964" s="3">
        <v>26.94</v>
      </c>
    </row>
    <row r="1965" spans="1:4">
      <c r="A1965" s="1" t="s">
        <v>4868</v>
      </c>
      <c r="B1965" s="3">
        <v>773.8</v>
      </c>
      <c r="C1965" s="3">
        <v>2910.67</v>
      </c>
      <c r="D1965" s="3">
        <v>26.58</v>
      </c>
    </row>
    <row r="1966" spans="1:4">
      <c r="A1966" s="1" t="s">
        <v>4867</v>
      </c>
      <c r="B1966" s="3">
        <v>688.14</v>
      </c>
      <c r="C1966" s="3">
        <v>1189.1199999999999</v>
      </c>
      <c r="D1966" s="3">
        <v>57.87</v>
      </c>
    </row>
    <row r="1967" spans="1:4">
      <c r="A1967" s="1" t="s">
        <v>4271</v>
      </c>
      <c r="B1967" s="3">
        <v>521.14</v>
      </c>
      <c r="C1967" s="3">
        <v>487.6</v>
      </c>
      <c r="D1967" s="3">
        <v>106.88</v>
      </c>
    </row>
    <row r="1968" spans="1:4">
      <c r="A1968" s="1" t="s">
        <v>4272</v>
      </c>
      <c r="B1968" s="3">
        <v>755.87</v>
      </c>
      <c r="C1968" s="3">
        <v>590.9</v>
      </c>
      <c r="D1968" s="3">
        <v>127.92</v>
      </c>
    </row>
    <row r="1969" spans="1:4">
      <c r="A1969" s="1" t="s">
        <v>4013</v>
      </c>
      <c r="B1969" s="3">
        <v>253.74</v>
      </c>
      <c r="C1969" s="3">
        <v>264.05</v>
      </c>
      <c r="D1969" s="3">
        <v>96.1</v>
      </c>
    </row>
    <row r="1970" spans="1:4">
      <c r="A1970" s="1" t="s">
        <v>4011</v>
      </c>
      <c r="B1970" s="3">
        <v>253.74</v>
      </c>
      <c r="C1970" s="3">
        <v>290.37</v>
      </c>
      <c r="D1970" s="3">
        <v>87.39</v>
      </c>
    </row>
    <row r="1971" spans="1:4">
      <c r="A1971" s="1" t="s">
        <v>4009</v>
      </c>
      <c r="B1971" s="3">
        <v>303.81</v>
      </c>
      <c r="C1971" s="3">
        <v>323.42</v>
      </c>
      <c r="D1971" s="3">
        <v>93.94</v>
      </c>
    </row>
    <row r="1972" spans="1:4">
      <c r="A1972" s="1" t="s">
        <v>4007</v>
      </c>
      <c r="B1972" s="3">
        <v>303.81</v>
      </c>
      <c r="C1972" s="3">
        <v>349.74</v>
      </c>
      <c r="D1972" s="3">
        <v>86.87</v>
      </c>
    </row>
    <row r="1973" spans="1:4">
      <c r="A1973" s="1" t="s">
        <v>4021</v>
      </c>
      <c r="B1973" s="3">
        <v>223.16</v>
      </c>
      <c r="C1973" s="3">
        <v>271</v>
      </c>
      <c r="D1973" s="3">
        <v>82.35</v>
      </c>
    </row>
    <row r="1974" spans="1:4">
      <c r="A1974" s="1" t="s">
        <v>4019</v>
      </c>
      <c r="B1974" s="3">
        <v>223.16</v>
      </c>
      <c r="C1974" s="3">
        <v>244.68</v>
      </c>
      <c r="D1974" s="3">
        <v>91.2</v>
      </c>
    </row>
    <row r="1975" spans="1:4">
      <c r="A1975" s="1" t="s">
        <v>4017</v>
      </c>
      <c r="B1975" s="3">
        <v>198.56</v>
      </c>
      <c r="C1975" s="3">
        <v>211.63</v>
      </c>
      <c r="D1975" s="3">
        <v>93.83</v>
      </c>
    </row>
    <row r="1976" spans="1:4">
      <c r="A1976" s="1" t="s">
        <v>4015</v>
      </c>
      <c r="B1976" s="3">
        <v>198.56</v>
      </c>
      <c r="C1976" s="3">
        <v>185.31</v>
      </c>
      <c r="D1976" s="3">
        <v>107.15</v>
      </c>
    </row>
    <row r="1977" spans="1:4">
      <c r="A1977" s="1" t="s">
        <v>4069</v>
      </c>
      <c r="B1977" s="3">
        <v>133.24</v>
      </c>
      <c r="C1977" s="3">
        <v>133.41</v>
      </c>
      <c r="D1977" s="3">
        <v>99.87</v>
      </c>
    </row>
    <row r="1978" spans="1:4">
      <c r="A1978" s="1" t="s">
        <v>4071</v>
      </c>
      <c r="B1978" s="3">
        <v>133.25</v>
      </c>
      <c r="C1978" s="3">
        <v>133.41</v>
      </c>
      <c r="D1978" s="3">
        <v>99.88</v>
      </c>
    </row>
    <row r="1979" spans="1:4">
      <c r="A1979" s="1" t="s">
        <v>4067</v>
      </c>
      <c r="B1979" s="3">
        <v>4294.12</v>
      </c>
      <c r="C1979" s="3">
        <v>4442.17</v>
      </c>
      <c r="D1979" s="3">
        <v>96.67</v>
      </c>
    </row>
    <row r="1980" spans="1:4">
      <c r="A1980" s="1" t="s">
        <v>4065</v>
      </c>
      <c r="B1980" s="3">
        <v>4294.13</v>
      </c>
      <c r="C1980" s="3">
        <v>4468.49</v>
      </c>
      <c r="D1980" s="3">
        <v>96.1</v>
      </c>
    </row>
    <row r="1981" spans="1:4">
      <c r="A1981" s="1" t="s">
        <v>4041</v>
      </c>
      <c r="B1981" s="3">
        <v>187.75</v>
      </c>
      <c r="C1981" s="3">
        <v>206.79</v>
      </c>
      <c r="D1981" s="3">
        <v>90.79</v>
      </c>
    </row>
    <row r="1982" spans="1:4">
      <c r="A1982" s="1" t="s">
        <v>4043</v>
      </c>
      <c r="B1982" s="3">
        <v>187.76</v>
      </c>
      <c r="C1982" s="3">
        <v>180.47</v>
      </c>
      <c r="D1982" s="3">
        <v>104.04</v>
      </c>
    </row>
    <row r="1983" spans="1:4">
      <c r="A1983" s="1" t="s">
        <v>4039</v>
      </c>
      <c r="B1983" s="3">
        <v>4272.93</v>
      </c>
      <c r="C1983" s="3">
        <v>4501.54</v>
      </c>
      <c r="D1983" s="3">
        <v>94.92</v>
      </c>
    </row>
    <row r="1984" spans="1:4">
      <c r="A1984" s="1" t="s">
        <v>4037</v>
      </c>
      <c r="B1984" s="3">
        <v>4272.9399999999996</v>
      </c>
      <c r="C1984" s="3">
        <v>4527.8599999999997</v>
      </c>
      <c r="D1984" s="3">
        <v>94.37</v>
      </c>
    </row>
    <row r="1985" spans="1:4">
      <c r="A1985" s="1" t="s">
        <v>8903</v>
      </c>
      <c r="B1985" s="3">
        <v>10325.08</v>
      </c>
      <c r="C1985" s="3">
        <v>10865.42</v>
      </c>
      <c r="D1985" s="3">
        <v>95.03</v>
      </c>
    </row>
    <row r="1986" spans="1:4">
      <c r="A1986" s="1" t="s">
        <v>4200</v>
      </c>
      <c r="B1986" s="3">
        <v>1057.6199999999999</v>
      </c>
      <c r="C1986" s="3">
        <v>1389.36</v>
      </c>
      <c r="D1986" s="3">
        <v>76.12</v>
      </c>
    </row>
    <row r="1987" spans="1:4">
      <c r="A1987" s="1" t="s">
        <v>4865</v>
      </c>
      <c r="B1987" s="3">
        <v>1037.05</v>
      </c>
      <c r="C1987" s="3">
        <v>2396.04</v>
      </c>
      <c r="D1987" s="3">
        <v>43.28</v>
      </c>
    </row>
    <row r="1988" spans="1:4">
      <c r="A1988" s="1" t="s">
        <v>4869</v>
      </c>
      <c r="B1988" s="3">
        <v>837.75</v>
      </c>
      <c r="C1988" s="3">
        <v>1757.43</v>
      </c>
      <c r="D1988" s="3">
        <v>47.67</v>
      </c>
    </row>
    <row r="1989" spans="1:4">
      <c r="A1989" s="1" t="s">
        <v>4220</v>
      </c>
      <c r="B1989" s="3">
        <v>1059.98</v>
      </c>
      <c r="C1989" s="3">
        <v>1115.33</v>
      </c>
      <c r="D1989" s="3">
        <v>95.04</v>
      </c>
    </row>
    <row r="1990" spans="1:4">
      <c r="A1990" s="1" t="s">
        <v>4221</v>
      </c>
      <c r="B1990" s="3">
        <v>1060.03</v>
      </c>
      <c r="C1990" s="3">
        <v>1158.8399999999999</v>
      </c>
      <c r="D1990" s="3">
        <v>91.47</v>
      </c>
    </row>
    <row r="1991" spans="1:4">
      <c r="A1991" s="1" t="s">
        <v>4222</v>
      </c>
      <c r="B1991" s="3">
        <v>1344.67</v>
      </c>
      <c r="C1991" s="3">
        <v>1406.86</v>
      </c>
      <c r="D1991" s="3">
        <v>95.58</v>
      </c>
    </row>
    <row r="1992" spans="1:4">
      <c r="A1992" s="1" t="s">
        <v>4155</v>
      </c>
      <c r="B1992" s="3">
        <v>1858.45</v>
      </c>
      <c r="C1992" s="3">
        <v>2183.85</v>
      </c>
      <c r="D1992" s="3">
        <v>85.1</v>
      </c>
    </row>
    <row r="1993" spans="1:4">
      <c r="A1993" s="1" t="s">
        <v>4156</v>
      </c>
      <c r="B1993" s="3">
        <v>1752.18</v>
      </c>
      <c r="C1993" s="3">
        <v>2007.66</v>
      </c>
      <c r="D1993" s="3">
        <v>87.27</v>
      </c>
    </row>
    <row r="1994" spans="1:4">
      <c r="A1994" s="1" t="s">
        <v>4191</v>
      </c>
      <c r="B1994" s="3">
        <v>1105.26</v>
      </c>
      <c r="C1994" s="3">
        <v>1370.86</v>
      </c>
      <c r="D1994" s="3">
        <v>80.63</v>
      </c>
    </row>
    <row r="1995" spans="1:4">
      <c r="A1995" s="1" t="s">
        <v>4192</v>
      </c>
      <c r="B1995" s="3">
        <v>1064.67</v>
      </c>
      <c r="C1995" s="3">
        <v>1196.83</v>
      </c>
      <c r="D1995" s="3">
        <v>88.96</v>
      </c>
    </row>
    <row r="1996" spans="1:4">
      <c r="A1996" s="1" t="s">
        <v>4193</v>
      </c>
      <c r="B1996" s="3">
        <v>1093.05</v>
      </c>
      <c r="C1996" s="3">
        <v>1265.3399999999999</v>
      </c>
      <c r="D1996" s="3">
        <v>86.38</v>
      </c>
    </row>
    <row r="1997" spans="1:4">
      <c r="A1997" s="1" t="s">
        <v>4203</v>
      </c>
      <c r="B1997" s="3">
        <v>1739.06</v>
      </c>
      <c r="C1997" s="3">
        <v>1933.84</v>
      </c>
      <c r="D1997" s="3">
        <v>89.93</v>
      </c>
    </row>
    <row r="1998" spans="1:4">
      <c r="A1998" s="1" t="s">
        <v>4194</v>
      </c>
      <c r="B1998" s="3">
        <v>1052.48</v>
      </c>
      <c r="C1998" s="3">
        <v>1109.82</v>
      </c>
      <c r="D1998" s="3">
        <v>94.83</v>
      </c>
    </row>
    <row r="1999" spans="1:4">
      <c r="A1999" s="1" t="s">
        <v>4195</v>
      </c>
      <c r="B1999" s="3">
        <v>1180.27</v>
      </c>
      <c r="C1999" s="3">
        <v>1241.32</v>
      </c>
      <c r="D1999" s="3">
        <v>95.08</v>
      </c>
    </row>
    <row r="2000" spans="1:4">
      <c r="A2000" s="1" t="s">
        <v>4196</v>
      </c>
      <c r="B2000" s="3">
        <v>1122.28</v>
      </c>
      <c r="C2000" s="3">
        <v>1278.33</v>
      </c>
      <c r="D2000" s="3">
        <v>87.79</v>
      </c>
    </row>
    <row r="2001" spans="1:4">
      <c r="A2001" s="1" t="s">
        <v>4198</v>
      </c>
      <c r="B2001" s="3">
        <v>1266.03</v>
      </c>
      <c r="C2001" s="3">
        <v>1159.83</v>
      </c>
      <c r="D2001" s="3">
        <v>109.16</v>
      </c>
    </row>
    <row r="2002" spans="1:4">
      <c r="A2002" s="1" t="s">
        <v>4197</v>
      </c>
      <c r="B2002" s="3">
        <v>1192.08</v>
      </c>
      <c r="C2002" s="3">
        <v>1446.83</v>
      </c>
      <c r="D2002" s="3">
        <v>82.39</v>
      </c>
    </row>
    <row r="2003" spans="1:4">
      <c r="A2003" s="1" t="s">
        <v>4204</v>
      </c>
      <c r="B2003" s="3">
        <v>1906.58</v>
      </c>
      <c r="C2003" s="3">
        <v>2128.33</v>
      </c>
      <c r="D2003" s="3">
        <v>89.58</v>
      </c>
    </row>
    <row r="2004" spans="1:4">
      <c r="A2004" s="1" t="s">
        <v>4205</v>
      </c>
      <c r="B2004" s="3">
        <v>1142.3399999999999</v>
      </c>
      <c r="C2004" s="3">
        <v>1420.65</v>
      </c>
      <c r="D2004" s="3">
        <v>80.41</v>
      </c>
    </row>
    <row r="2005" spans="1:4">
      <c r="A2005" s="1" t="s">
        <v>4206</v>
      </c>
      <c r="B2005" s="3">
        <v>1746</v>
      </c>
      <c r="C2005" s="3">
        <v>2046.84</v>
      </c>
      <c r="D2005" s="3">
        <v>85.3</v>
      </c>
    </row>
    <row r="2006" spans="1:4">
      <c r="A2006" s="1" t="s">
        <v>4207</v>
      </c>
      <c r="B2006" s="3">
        <v>2009.14</v>
      </c>
      <c r="C2006" s="3">
        <v>2441.3200000000002</v>
      </c>
      <c r="D2006" s="3">
        <v>82.3</v>
      </c>
    </row>
    <row r="2007" spans="1:4">
      <c r="A2007" s="1" t="s">
        <v>4208</v>
      </c>
      <c r="B2007" s="3">
        <v>1987.28</v>
      </c>
      <c r="C2007" s="3">
        <v>2178.33</v>
      </c>
      <c r="D2007" s="3">
        <v>91.23</v>
      </c>
    </row>
    <row r="2008" spans="1:4">
      <c r="A2008" s="1" t="s">
        <v>4209</v>
      </c>
      <c r="B2008" s="3">
        <v>2025.93</v>
      </c>
      <c r="C2008" s="3">
        <v>2259.83</v>
      </c>
      <c r="D2008" s="3">
        <v>89.65</v>
      </c>
    </row>
    <row r="2009" spans="1:4">
      <c r="A2009" s="1" t="s">
        <v>4210</v>
      </c>
      <c r="B2009" s="3">
        <v>1775.85</v>
      </c>
      <c r="C2009" s="3">
        <v>2046.63</v>
      </c>
      <c r="D2009" s="3">
        <v>86.77</v>
      </c>
    </row>
    <row r="2010" spans="1:4">
      <c r="A2010" s="1" t="s">
        <v>4211</v>
      </c>
      <c r="B2010" s="3">
        <v>1763.82</v>
      </c>
      <c r="C2010" s="3">
        <v>2028.13</v>
      </c>
      <c r="D2010" s="3">
        <v>86.97</v>
      </c>
    </row>
    <row r="2011" spans="1:4">
      <c r="A2011" s="1" t="s">
        <v>4212</v>
      </c>
      <c r="B2011" s="3">
        <v>1881.27</v>
      </c>
      <c r="C2011" s="3">
        <v>2178.13</v>
      </c>
      <c r="D2011" s="3">
        <v>86.37</v>
      </c>
    </row>
    <row r="2012" spans="1:4">
      <c r="A2012" s="1" t="s">
        <v>4213</v>
      </c>
      <c r="B2012" s="3">
        <v>2003.95</v>
      </c>
      <c r="C2012" s="3">
        <v>2104.3200000000002</v>
      </c>
      <c r="D2012" s="3">
        <v>95.23</v>
      </c>
    </row>
    <row r="2013" spans="1:4">
      <c r="A2013" s="1" t="s">
        <v>4214</v>
      </c>
      <c r="B2013" s="3">
        <v>1985.88</v>
      </c>
      <c r="C2013" s="3">
        <v>2085.81</v>
      </c>
      <c r="D2013" s="3">
        <v>95.21</v>
      </c>
    </row>
    <row r="2014" spans="1:4">
      <c r="A2014" s="1" t="s">
        <v>4215</v>
      </c>
      <c r="B2014" s="3">
        <v>1989.53</v>
      </c>
      <c r="C2014" s="3">
        <v>2067.31</v>
      </c>
      <c r="D2014" s="3">
        <v>96.24</v>
      </c>
    </row>
    <row r="2015" spans="1:4">
      <c r="A2015" s="1" t="s">
        <v>4216</v>
      </c>
      <c r="B2015" s="3">
        <v>1980.73</v>
      </c>
      <c r="C2015" s="3">
        <v>2048.81</v>
      </c>
      <c r="D2015" s="3">
        <v>96.68</v>
      </c>
    </row>
    <row r="2016" spans="1:4">
      <c r="A2016" s="1" t="s">
        <v>4217</v>
      </c>
      <c r="B2016" s="3">
        <v>2012.28</v>
      </c>
      <c r="C2016" s="3">
        <v>2454.31</v>
      </c>
      <c r="D2016" s="3">
        <v>81.99</v>
      </c>
    </row>
    <row r="2017" spans="1:4">
      <c r="A2017" s="1" t="s">
        <v>4870</v>
      </c>
      <c r="B2017" s="3">
        <v>932.21</v>
      </c>
      <c r="C2017" s="3">
        <v>2476.4499999999998</v>
      </c>
      <c r="D2017" s="3">
        <v>37.64</v>
      </c>
    </row>
    <row r="2018" spans="1:4">
      <c r="A2018" s="1" t="s">
        <v>8826</v>
      </c>
      <c r="B2018" s="3">
        <v>294.26</v>
      </c>
      <c r="C2018" s="3">
        <v>309.37</v>
      </c>
      <c r="D2018" s="3">
        <v>95.11</v>
      </c>
    </row>
    <row r="2019" spans="1:4">
      <c r="A2019" s="1" t="s">
        <v>8827</v>
      </c>
      <c r="B2019" s="3">
        <v>295.76</v>
      </c>
      <c r="C2019" s="3">
        <v>309.37</v>
      </c>
      <c r="D2019" s="3">
        <v>95.6</v>
      </c>
    </row>
    <row r="2020" spans="1:4">
      <c r="A2020" s="1" t="s">
        <v>8828</v>
      </c>
      <c r="B2020" s="3">
        <v>294.26</v>
      </c>
      <c r="C2020" s="3">
        <v>309.37</v>
      </c>
      <c r="D2020" s="3">
        <v>95.11</v>
      </c>
    </row>
    <row r="2021" spans="1:4">
      <c r="A2021" s="1" t="s">
        <v>8829</v>
      </c>
      <c r="B2021" s="3">
        <v>295.76</v>
      </c>
      <c r="C2021" s="3">
        <v>309.37</v>
      </c>
      <c r="D2021" s="3">
        <v>95.6</v>
      </c>
    </row>
    <row r="2022" spans="1:4">
      <c r="A2022" s="1" t="s">
        <v>8830</v>
      </c>
      <c r="B2022" s="3">
        <v>294.26</v>
      </c>
      <c r="C2022" s="3">
        <v>309.37</v>
      </c>
      <c r="D2022" s="3">
        <v>95.11</v>
      </c>
    </row>
    <row r="2023" spans="1:4">
      <c r="A2023" s="1" t="s">
        <v>8831</v>
      </c>
      <c r="B2023" s="3">
        <v>295.76</v>
      </c>
      <c r="C2023" s="3">
        <v>309.37</v>
      </c>
      <c r="D2023" s="3">
        <v>95.6</v>
      </c>
    </row>
    <row r="2024" spans="1:4">
      <c r="A2024" s="1" t="s">
        <v>8832</v>
      </c>
      <c r="B2024" s="3">
        <v>294.26</v>
      </c>
      <c r="C2024" s="3">
        <v>309.37</v>
      </c>
      <c r="D2024" s="3">
        <v>95.11</v>
      </c>
    </row>
    <row r="2025" spans="1:4">
      <c r="A2025" s="1" t="s">
        <v>4278</v>
      </c>
      <c r="B2025" s="3">
        <v>1587.05</v>
      </c>
      <c r="C2025" s="3">
        <v>1753.81</v>
      </c>
      <c r="D2025" s="3">
        <v>90.49</v>
      </c>
    </row>
    <row r="2026" spans="1:4">
      <c r="A2026" s="1" t="s">
        <v>4189</v>
      </c>
      <c r="B2026" s="3">
        <v>1002.56</v>
      </c>
      <c r="C2026" s="3">
        <v>1122.82</v>
      </c>
      <c r="D2026" s="3">
        <v>89.29</v>
      </c>
    </row>
    <row r="2027" spans="1:4">
      <c r="A2027" s="1" t="s">
        <v>4874</v>
      </c>
      <c r="B2027" s="3">
        <v>829.72</v>
      </c>
      <c r="C2027" s="3">
        <v>1845.47</v>
      </c>
      <c r="D2027" s="3">
        <v>44.96</v>
      </c>
    </row>
    <row r="2028" spans="1:4">
      <c r="A2028" s="1" t="s">
        <v>3905</v>
      </c>
      <c r="B2028" s="3">
        <v>198.52</v>
      </c>
      <c r="C2028" s="3">
        <v>198.52</v>
      </c>
      <c r="D2028" s="3">
        <v>100</v>
      </c>
    </row>
    <row r="2029" spans="1:4">
      <c r="A2029" s="1" t="s">
        <v>3906</v>
      </c>
      <c r="B2029" s="3">
        <v>463.96</v>
      </c>
      <c r="C2029" s="3">
        <v>436.02</v>
      </c>
      <c r="D2029" s="3">
        <v>106.41</v>
      </c>
    </row>
    <row r="2030" spans="1:4">
      <c r="A2030" s="1" t="s">
        <v>3874</v>
      </c>
      <c r="B2030" s="3">
        <v>358.71</v>
      </c>
      <c r="C2030" s="3">
        <v>332.98</v>
      </c>
      <c r="D2030" s="3">
        <v>107.73</v>
      </c>
    </row>
    <row r="2031" spans="1:4">
      <c r="A2031" s="1" t="s">
        <v>4281</v>
      </c>
      <c r="B2031" s="3">
        <v>1066.1099999999999</v>
      </c>
      <c r="C2031" s="3">
        <v>1098.8</v>
      </c>
      <c r="D2031" s="3">
        <v>97.02</v>
      </c>
    </row>
    <row r="2032" spans="1:4">
      <c r="A2032" s="1" t="s">
        <v>4871</v>
      </c>
      <c r="B2032" s="3">
        <v>69.95</v>
      </c>
      <c r="C2032" s="3">
        <v>1156.72</v>
      </c>
      <c r="D2032" s="3">
        <v>6.05</v>
      </c>
    </row>
    <row r="2033" spans="1:4">
      <c r="A2033" s="1" t="s">
        <v>4223</v>
      </c>
      <c r="B2033" s="3">
        <v>1053.6199999999999</v>
      </c>
      <c r="C2033" s="3">
        <v>1149.23</v>
      </c>
      <c r="D2033" s="3">
        <v>91.68</v>
      </c>
    </row>
    <row r="2034" spans="1:4">
      <c r="A2034" s="1" t="s">
        <v>3819</v>
      </c>
      <c r="B2034" s="3">
        <v>919.84</v>
      </c>
      <c r="C2034" s="3">
        <v>1035.08</v>
      </c>
      <c r="D2034" s="3">
        <v>88.87</v>
      </c>
    </row>
    <row r="2035" spans="1:4">
      <c r="A2035" s="1" t="s">
        <v>3820</v>
      </c>
      <c r="B2035" s="3">
        <v>919.84</v>
      </c>
      <c r="C2035" s="3">
        <v>1052.8</v>
      </c>
      <c r="D2035" s="3">
        <v>87.37</v>
      </c>
    </row>
    <row r="2036" spans="1:4">
      <c r="A2036" s="1" t="s">
        <v>3937</v>
      </c>
      <c r="B2036" s="3">
        <v>6112.29</v>
      </c>
      <c r="C2036" s="3">
        <v>5235.12</v>
      </c>
      <c r="D2036" s="3">
        <v>116.76</v>
      </c>
    </row>
    <row r="2037" spans="1:4">
      <c r="A2037" s="1" t="s">
        <v>3935</v>
      </c>
      <c r="B2037" s="3">
        <v>6752.32</v>
      </c>
      <c r="C2037" s="3">
        <v>5020.87</v>
      </c>
      <c r="D2037" s="3">
        <v>134.49</v>
      </c>
    </row>
    <row r="2038" spans="1:4">
      <c r="A2038" s="1" t="s">
        <v>3936</v>
      </c>
      <c r="B2038" s="3">
        <v>5979.64</v>
      </c>
      <c r="C2038" s="3">
        <v>4514.6499999999996</v>
      </c>
      <c r="D2038" s="3">
        <v>132.44999999999999</v>
      </c>
    </row>
    <row r="2039" spans="1:4">
      <c r="A2039" s="1" t="s">
        <v>3938</v>
      </c>
      <c r="B2039" s="3">
        <v>5292.13</v>
      </c>
      <c r="C2039" s="3">
        <v>3712.17</v>
      </c>
      <c r="D2039" s="3">
        <v>142.56</v>
      </c>
    </row>
    <row r="2040" spans="1:4">
      <c r="A2040" s="1" t="s">
        <v>3940</v>
      </c>
      <c r="B2040" s="3">
        <v>5991.78</v>
      </c>
      <c r="C2040" s="3">
        <v>5284.99</v>
      </c>
      <c r="D2040" s="3">
        <v>113.37</v>
      </c>
    </row>
    <row r="2041" spans="1:4">
      <c r="A2041" s="1" t="s">
        <v>3920</v>
      </c>
      <c r="B2041" s="3">
        <v>6813.79</v>
      </c>
      <c r="C2041" s="3">
        <v>5459.84</v>
      </c>
      <c r="D2041" s="3">
        <v>124.8</v>
      </c>
    </row>
    <row r="2042" spans="1:4">
      <c r="A2042" s="1" t="s">
        <v>4005</v>
      </c>
      <c r="B2042" s="3">
        <v>829.55</v>
      </c>
      <c r="C2042" s="3">
        <v>928.13</v>
      </c>
      <c r="D2042" s="3">
        <v>89.38</v>
      </c>
    </row>
    <row r="2043" spans="1:4">
      <c r="A2043" s="1" t="s">
        <v>3952</v>
      </c>
      <c r="B2043" s="3">
        <v>4868.72</v>
      </c>
      <c r="C2043" s="3">
        <v>4069.01</v>
      </c>
      <c r="D2043" s="3">
        <v>119.65</v>
      </c>
    </row>
    <row r="2044" spans="1:4">
      <c r="A2044" s="1" t="s">
        <v>3930</v>
      </c>
      <c r="B2044" s="3">
        <v>5443.91</v>
      </c>
      <c r="C2044" s="3">
        <v>3995.63</v>
      </c>
      <c r="D2044" s="3">
        <v>136.25</v>
      </c>
    </row>
    <row r="2045" spans="1:4">
      <c r="A2045" s="1" t="s">
        <v>3942</v>
      </c>
      <c r="B2045" s="3">
        <v>6320.23</v>
      </c>
      <c r="C2045" s="3">
        <v>5574.03</v>
      </c>
      <c r="D2045" s="3">
        <v>113.39</v>
      </c>
    </row>
    <row r="2046" spans="1:4">
      <c r="A2046" s="1" t="s">
        <v>3954</v>
      </c>
      <c r="B2046" s="3">
        <v>5464.44</v>
      </c>
      <c r="C2046" s="3">
        <v>4256.0200000000004</v>
      </c>
      <c r="D2046" s="3">
        <v>128.38999999999999</v>
      </c>
    </row>
    <row r="2047" spans="1:4">
      <c r="A2047" s="1" t="s">
        <v>3946</v>
      </c>
      <c r="B2047" s="3">
        <v>4930.18</v>
      </c>
      <c r="C2047" s="3">
        <v>4614.67</v>
      </c>
      <c r="D2047" s="3">
        <v>106.84</v>
      </c>
    </row>
    <row r="2048" spans="1:4">
      <c r="A2048" s="1" t="s">
        <v>3948</v>
      </c>
      <c r="B2048" s="3">
        <v>5353.18</v>
      </c>
      <c r="C2048" s="3">
        <v>4677.66</v>
      </c>
      <c r="D2048" s="3">
        <v>114.44</v>
      </c>
    </row>
    <row r="2049" spans="1:4">
      <c r="A2049" s="1" t="s">
        <v>9059</v>
      </c>
      <c r="B2049" s="3">
        <v>61.06</v>
      </c>
      <c r="C2049" s="3">
        <v>591.17999999999995</v>
      </c>
      <c r="D2049" s="3">
        <v>10.33</v>
      </c>
    </row>
    <row r="2050" spans="1:4">
      <c r="A2050" s="1" t="s">
        <v>4872</v>
      </c>
      <c r="B2050" s="3">
        <v>1121.75</v>
      </c>
      <c r="C2050" s="3">
        <v>1168.49</v>
      </c>
      <c r="D2050" s="3">
        <v>96</v>
      </c>
    </row>
    <row r="2051" spans="1:4">
      <c r="A2051" s="1" t="s">
        <v>4224</v>
      </c>
      <c r="B2051" s="3">
        <v>1003.69</v>
      </c>
      <c r="C2051" s="3">
        <v>999.22</v>
      </c>
      <c r="D2051" s="3">
        <v>100.45</v>
      </c>
    </row>
    <row r="2052" spans="1:4">
      <c r="A2052" s="1" t="s">
        <v>3821</v>
      </c>
      <c r="B2052" s="3">
        <v>1188.31</v>
      </c>
      <c r="C2052" s="3">
        <v>1303.18</v>
      </c>
      <c r="D2052" s="3">
        <v>91.19</v>
      </c>
    </row>
    <row r="2053" spans="1:4">
      <c r="A2053" s="1" t="s">
        <v>3822</v>
      </c>
      <c r="B2053" s="3">
        <v>1188.31</v>
      </c>
      <c r="C2053" s="3">
        <v>1320.91</v>
      </c>
      <c r="D2053" s="3">
        <v>89.96</v>
      </c>
    </row>
    <row r="2054" spans="1:4">
      <c r="A2054" s="1" t="s">
        <v>3976</v>
      </c>
      <c r="B2054" s="3">
        <v>2974.82</v>
      </c>
      <c r="C2054" s="3">
        <v>2109.9899999999998</v>
      </c>
      <c r="D2054" s="3">
        <v>140.99</v>
      </c>
    </row>
    <row r="2055" spans="1:4">
      <c r="A2055" s="1" t="s">
        <v>3974</v>
      </c>
      <c r="B2055" s="3">
        <v>2404.9699999999998</v>
      </c>
      <c r="C2055" s="3">
        <v>2270.0300000000002</v>
      </c>
      <c r="D2055" s="3">
        <v>105.94</v>
      </c>
    </row>
    <row r="2056" spans="1:4">
      <c r="A2056" s="1" t="s">
        <v>3975</v>
      </c>
      <c r="B2056" s="3">
        <v>2608.37</v>
      </c>
      <c r="C2056" s="3">
        <v>1980.25</v>
      </c>
      <c r="D2056" s="3">
        <v>131.72</v>
      </c>
    </row>
    <row r="2057" spans="1:4">
      <c r="A2057" s="1" t="s">
        <v>3977</v>
      </c>
      <c r="B2057" s="3">
        <v>2106.5500000000002</v>
      </c>
      <c r="C2057" s="3">
        <v>1972.98</v>
      </c>
      <c r="D2057" s="3">
        <v>106.77</v>
      </c>
    </row>
    <row r="2058" spans="1:4">
      <c r="A2058" s="1" t="s">
        <v>3978</v>
      </c>
      <c r="B2058" s="3">
        <v>1844.68</v>
      </c>
      <c r="C2058" s="3">
        <v>1944.37</v>
      </c>
      <c r="D2058" s="3">
        <v>94.87</v>
      </c>
    </row>
    <row r="2059" spans="1:4">
      <c r="A2059" s="1" t="s">
        <v>3970</v>
      </c>
      <c r="B2059" s="3">
        <v>2815.05</v>
      </c>
      <c r="C2059" s="3">
        <v>2066.4899999999998</v>
      </c>
      <c r="D2059" s="3">
        <v>136.22</v>
      </c>
    </row>
    <row r="2060" spans="1:4">
      <c r="A2060" s="1" t="s">
        <v>4006</v>
      </c>
      <c r="B2060" s="3">
        <v>955.04</v>
      </c>
      <c r="C2060" s="3">
        <v>1044.8599999999999</v>
      </c>
      <c r="D2060" s="3">
        <v>91.4</v>
      </c>
    </row>
    <row r="2061" spans="1:4">
      <c r="A2061" s="1" t="s">
        <v>3972</v>
      </c>
      <c r="B2061" s="3">
        <v>9640.19</v>
      </c>
      <c r="C2061" s="3">
        <v>7430.75</v>
      </c>
      <c r="D2061" s="3">
        <v>129.72999999999999</v>
      </c>
    </row>
    <row r="2062" spans="1:4">
      <c r="A2062" s="1" t="s">
        <v>3971</v>
      </c>
      <c r="B2062" s="3">
        <v>6774.94</v>
      </c>
      <c r="C2062" s="3">
        <v>4197.37</v>
      </c>
      <c r="D2062" s="3">
        <v>161.41</v>
      </c>
    </row>
    <row r="2063" spans="1:4">
      <c r="A2063" s="1" t="s">
        <v>3979</v>
      </c>
      <c r="B2063" s="3">
        <v>5950.07</v>
      </c>
      <c r="C2063" s="3">
        <v>4102.88</v>
      </c>
      <c r="D2063" s="3">
        <v>145.02000000000001</v>
      </c>
    </row>
    <row r="2064" spans="1:4">
      <c r="A2064" s="1" t="s">
        <v>3973</v>
      </c>
      <c r="B2064" s="3">
        <v>7510.04</v>
      </c>
      <c r="C2064" s="3">
        <v>4797.37</v>
      </c>
      <c r="D2064" s="3">
        <v>156.54</v>
      </c>
    </row>
    <row r="2065" spans="1:4">
      <c r="A2065" s="1" t="s">
        <v>3980</v>
      </c>
      <c r="B2065" s="3">
        <v>6298.13</v>
      </c>
      <c r="C2065" s="3">
        <v>4734.38</v>
      </c>
      <c r="D2065" s="3">
        <v>133.03</v>
      </c>
    </row>
    <row r="2066" spans="1:4">
      <c r="A2066" s="1" t="s">
        <v>3981</v>
      </c>
      <c r="B2066" s="3">
        <v>10482.73</v>
      </c>
      <c r="C2066" s="3">
        <v>7350.34</v>
      </c>
      <c r="D2066" s="3">
        <v>142.62</v>
      </c>
    </row>
    <row r="2067" spans="1:4">
      <c r="A2067" s="1" t="s">
        <v>9060</v>
      </c>
      <c r="B2067" s="3">
        <v>29.8</v>
      </c>
      <c r="C2067" s="3">
        <v>549.79</v>
      </c>
      <c r="D2067" s="3">
        <v>5.42</v>
      </c>
    </row>
    <row r="2068" spans="1:4">
      <c r="A2068" s="1" t="s">
        <v>3847</v>
      </c>
      <c r="B2068" s="3">
        <v>935.77</v>
      </c>
      <c r="C2068" s="3">
        <v>935.49</v>
      </c>
      <c r="D2068" s="3">
        <v>100.03</v>
      </c>
    </row>
    <row r="2069" spans="1:4">
      <c r="A2069" s="1" t="s">
        <v>3848</v>
      </c>
      <c r="B2069" s="3">
        <v>935.77</v>
      </c>
      <c r="C2069" s="3">
        <v>935.49</v>
      </c>
      <c r="D2069" s="3">
        <v>100.03</v>
      </c>
    </row>
    <row r="2070" spans="1:4">
      <c r="A2070" s="1" t="s">
        <v>4225</v>
      </c>
      <c r="B2070" s="3">
        <v>1041.3</v>
      </c>
      <c r="C2070" s="3">
        <v>1105.72</v>
      </c>
      <c r="D2070" s="3">
        <v>94.17</v>
      </c>
    </row>
    <row r="2071" spans="1:4">
      <c r="A2071" s="1" t="s">
        <v>3849</v>
      </c>
      <c r="B2071" s="3">
        <v>985.37</v>
      </c>
      <c r="C2071" s="3">
        <v>1055.2</v>
      </c>
      <c r="D2071" s="3">
        <v>93.38</v>
      </c>
    </row>
    <row r="2072" spans="1:4">
      <c r="A2072" s="1" t="s">
        <v>3850</v>
      </c>
      <c r="B2072" s="3">
        <v>985.37</v>
      </c>
      <c r="C2072" s="3">
        <v>1037.48</v>
      </c>
      <c r="D2072" s="3">
        <v>94.98</v>
      </c>
    </row>
    <row r="2073" spans="1:4">
      <c r="A2073" s="1" t="s">
        <v>4226</v>
      </c>
      <c r="B2073" s="3">
        <v>1020.52</v>
      </c>
      <c r="C2073" s="3">
        <v>987.22</v>
      </c>
      <c r="D2073" s="3">
        <v>103.37</v>
      </c>
    </row>
    <row r="2074" spans="1:4">
      <c r="A2074" s="1" t="s">
        <v>4014</v>
      </c>
      <c r="B2074" s="3">
        <v>1723.65</v>
      </c>
      <c r="C2074" s="3">
        <v>1894.45</v>
      </c>
      <c r="D2074" s="3">
        <v>90.98</v>
      </c>
    </row>
    <row r="2075" spans="1:4">
      <c r="A2075" s="1" t="s">
        <v>4012</v>
      </c>
      <c r="B2075" s="3">
        <v>1723.67</v>
      </c>
      <c r="C2075" s="3">
        <v>1908.95</v>
      </c>
      <c r="D2075" s="3">
        <v>90.29</v>
      </c>
    </row>
    <row r="2076" spans="1:4">
      <c r="A2076" s="1" t="s">
        <v>4010</v>
      </c>
      <c r="B2076" s="3">
        <v>1818.11</v>
      </c>
      <c r="C2076" s="3">
        <v>1930.2</v>
      </c>
      <c r="D2076" s="3">
        <v>94.19</v>
      </c>
    </row>
    <row r="2077" spans="1:4">
      <c r="A2077" s="1" t="s">
        <v>4008</v>
      </c>
      <c r="B2077" s="3">
        <v>1817.76</v>
      </c>
      <c r="C2077" s="3">
        <v>1944.71</v>
      </c>
      <c r="D2077" s="3">
        <v>93.47</v>
      </c>
    </row>
    <row r="2078" spans="1:4">
      <c r="A2078" s="1" t="s">
        <v>4022</v>
      </c>
      <c r="B2078" s="3">
        <v>1332.49</v>
      </c>
      <c r="C2078" s="3">
        <v>1476.5</v>
      </c>
      <c r="D2078" s="3">
        <v>90.25</v>
      </c>
    </row>
    <row r="2079" spans="1:4">
      <c r="A2079" s="1" t="s">
        <v>4020</v>
      </c>
      <c r="B2079" s="3">
        <v>1332.5</v>
      </c>
      <c r="C2079" s="3">
        <v>1491</v>
      </c>
      <c r="D2079" s="3">
        <v>89.37</v>
      </c>
    </row>
    <row r="2080" spans="1:4">
      <c r="A2080" s="1" t="s">
        <v>4018</v>
      </c>
      <c r="B2080" s="3">
        <v>1474.52</v>
      </c>
      <c r="C2080" s="3">
        <v>1512.25</v>
      </c>
      <c r="D2080" s="3">
        <v>97.5</v>
      </c>
    </row>
    <row r="2081" spans="1:4">
      <c r="A2081" s="1" t="s">
        <v>4016</v>
      </c>
      <c r="B2081" s="3">
        <v>1474.69</v>
      </c>
      <c r="C2081" s="3">
        <v>1526.75</v>
      </c>
      <c r="D2081" s="3">
        <v>96.59</v>
      </c>
    </row>
    <row r="2082" spans="1:4">
      <c r="A2082" s="1" t="s">
        <v>4873</v>
      </c>
      <c r="B2082" s="3">
        <v>1157.07</v>
      </c>
      <c r="C2082" s="3">
        <v>1188.77</v>
      </c>
      <c r="D2082" s="3">
        <v>97.33</v>
      </c>
    </row>
    <row r="2083" spans="1:4">
      <c r="A2083" s="1" t="s">
        <v>4227</v>
      </c>
      <c r="B2083" s="3">
        <v>1014</v>
      </c>
      <c r="C2083" s="3">
        <v>1028.32</v>
      </c>
      <c r="D2083" s="3">
        <v>98.61</v>
      </c>
    </row>
    <row r="2084" spans="1:4">
      <c r="A2084" s="1" t="s">
        <v>3845</v>
      </c>
      <c r="B2084" s="3">
        <v>262.05</v>
      </c>
      <c r="C2084" s="3">
        <v>278.99</v>
      </c>
      <c r="D2084" s="3">
        <v>93.93</v>
      </c>
    </row>
    <row r="2085" spans="1:4">
      <c r="A2085" s="1" t="s">
        <v>3846</v>
      </c>
      <c r="B2085" s="3">
        <v>262.05</v>
      </c>
      <c r="C2085" s="3">
        <v>296.70999999999998</v>
      </c>
      <c r="D2085" s="3">
        <v>88.32</v>
      </c>
    </row>
    <row r="2086" spans="1:4">
      <c r="A2086" s="1" t="s">
        <v>3994</v>
      </c>
      <c r="B2086" s="3">
        <v>2900.52</v>
      </c>
      <c r="C2086" s="3">
        <v>2433.59</v>
      </c>
      <c r="D2086" s="3">
        <v>119.19</v>
      </c>
    </row>
    <row r="2087" spans="1:4">
      <c r="A2087" s="1" t="s">
        <v>3992</v>
      </c>
      <c r="B2087" s="3">
        <v>3056.73</v>
      </c>
      <c r="C2087" s="3">
        <v>2260.42</v>
      </c>
      <c r="D2087" s="3">
        <v>135.22999999999999</v>
      </c>
    </row>
    <row r="2088" spans="1:4">
      <c r="A2088" s="1" t="s">
        <v>3993</v>
      </c>
      <c r="B2088" s="3">
        <v>2831.81</v>
      </c>
      <c r="C2088" s="3">
        <v>2190.9699999999998</v>
      </c>
      <c r="D2088" s="3">
        <v>129.25</v>
      </c>
    </row>
    <row r="2089" spans="1:4">
      <c r="A2089" s="1" t="s">
        <v>3995</v>
      </c>
      <c r="B2089" s="3">
        <v>3508.26</v>
      </c>
      <c r="C2089" s="3">
        <v>2153.92</v>
      </c>
      <c r="D2089" s="3">
        <v>162.88</v>
      </c>
    </row>
    <row r="2090" spans="1:4">
      <c r="A2090" s="1" t="s">
        <v>3996</v>
      </c>
      <c r="B2090" s="3">
        <v>2902.42</v>
      </c>
      <c r="C2090" s="3">
        <v>2482.9699999999998</v>
      </c>
      <c r="D2090" s="3">
        <v>116.89</v>
      </c>
    </row>
    <row r="2091" spans="1:4">
      <c r="A2091" s="1" t="s">
        <v>3988</v>
      </c>
      <c r="B2091" s="3">
        <v>2993.28</v>
      </c>
      <c r="C2091" s="3">
        <v>2317.1</v>
      </c>
      <c r="D2091" s="3">
        <v>129.18</v>
      </c>
    </row>
    <row r="2092" spans="1:4">
      <c r="A2092" s="1" t="s">
        <v>3990</v>
      </c>
      <c r="B2092" s="3">
        <v>10953.59</v>
      </c>
      <c r="C2092" s="3">
        <v>8303.7999999999993</v>
      </c>
      <c r="D2092" s="3">
        <v>131.91</v>
      </c>
    </row>
    <row r="2093" spans="1:4">
      <c r="A2093" s="1" t="s">
        <v>3989</v>
      </c>
      <c r="B2093" s="3">
        <v>2880.26</v>
      </c>
      <c r="C2093" s="3">
        <v>3067.29</v>
      </c>
      <c r="D2093" s="3">
        <v>93.9</v>
      </c>
    </row>
    <row r="2094" spans="1:4">
      <c r="A2094" s="1" t="s">
        <v>3997</v>
      </c>
      <c r="B2094" s="3">
        <v>5614.17</v>
      </c>
      <c r="C2094" s="3">
        <v>2909.82</v>
      </c>
      <c r="D2094" s="3">
        <v>192.94</v>
      </c>
    </row>
    <row r="2095" spans="1:4">
      <c r="A2095" s="1" t="s">
        <v>3991</v>
      </c>
      <c r="B2095" s="3">
        <v>6391.1</v>
      </c>
      <c r="C2095" s="3">
        <v>3635.79</v>
      </c>
      <c r="D2095" s="3">
        <v>175.78</v>
      </c>
    </row>
    <row r="2096" spans="1:4">
      <c r="A2096" s="1" t="s">
        <v>3998</v>
      </c>
      <c r="B2096" s="3">
        <v>10887.03</v>
      </c>
      <c r="C2096" s="3">
        <v>7969.31</v>
      </c>
      <c r="D2096" s="3">
        <v>136.61000000000001</v>
      </c>
    </row>
    <row r="2097" spans="1:4">
      <c r="A2097" s="1" t="s">
        <v>3999</v>
      </c>
      <c r="B2097" s="3">
        <v>11097.7</v>
      </c>
      <c r="C2097" s="3">
        <v>8342.31</v>
      </c>
      <c r="D2097" s="3">
        <v>133.03</v>
      </c>
    </row>
    <row r="2098" spans="1:4">
      <c r="A2098" s="1" t="s">
        <v>9061</v>
      </c>
      <c r="B2098" s="3">
        <v>29.8</v>
      </c>
      <c r="C2098" s="3">
        <v>580.87</v>
      </c>
      <c r="D2098" s="3">
        <v>5.13</v>
      </c>
    </row>
    <row r="2099" spans="1:4">
      <c r="A2099" s="1" t="s">
        <v>4101</v>
      </c>
      <c r="B2099" s="3">
        <v>1062.45</v>
      </c>
      <c r="C2099" s="3">
        <v>1142.8900000000001</v>
      </c>
      <c r="D2099" s="3">
        <v>92.96</v>
      </c>
    </row>
    <row r="2100" spans="1:4">
      <c r="A2100" s="1" t="s">
        <v>4070</v>
      </c>
      <c r="B2100" s="3">
        <v>1340.45</v>
      </c>
      <c r="C2100" s="3">
        <v>1244.56</v>
      </c>
      <c r="D2100" s="3">
        <v>107.7</v>
      </c>
    </row>
    <row r="2101" spans="1:4">
      <c r="A2101" s="1" t="s">
        <v>4072</v>
      </c>
      <c r="B2101" s="3">
        <v>1340.44</v>
      </c>
      <c r="C2101" s="3">
        <v>1230.06</v>
      </c>
      <c r="D2101" s="3">
        <v>108.97</v>
      </c>
    </row>
    <row r="2102" spans="1:4">
      <c r="A2102" s="1" t="s">
        <v>4068</v>
      </c>
      <c r="B2102" s="3">
        <v>970.34</v>
      </c>
      <c r="C2102" s="3">
        <v>1072.0999999999999</v>
      </c>
      <c r="D2102" s="3">
        <v>90.51</v>
      </c>
    </row>
    <row r="2103" spans="1:4">
      <c r="A2103" s="1" t="s">
        <v>4066</v>
      </c>
      <c r="B2103" s="3">
        <v>969.81</v>
      </c>
      <c r="C2103" s="3">
        <v>1057.5899999999999</v>
      </c>
      <c r="D2103" s="3">
        <v>91.7</v>
      </c>
    </row>
    <row r="2104" spans="1:4">
      <c r="A2104" s="1" t="s">
        <v>4097</v>
      </c>
      <c r="B2104" s="3">
        <v>1719.59</v>
      </c>
      <c r="C2104" s="3">
        <v>2063.17</v>
      </c>
      <c r="D2104" s="3">
        <v>83.35</v>
      </c>
    </row>
    <row r="2105" spans="1:4">
      <c r="A2105" s="1" t="s">
        <v>4102</v>
      </c>
      <c r="B2105" s="3">
        <v>989.94</v>
      </c>
      <c r="C2105" s="3">
        <v>1067.8900000000001</v>
      </c>
      <c r="D2105" s="3">
        <v>92.7</v>
      </c>
    </row>
    <row r="2106" spans="1:4">
      <c r="A2106" s="1" t="s">
        <v>4228</v>
      </c>
      <c r="B2106" s="3">
        <v>1033.4000000000001</v>
      </c>
      <c r="C2106" s="3">
        <v>1071.83</v>
      </c>
      <c r="D2106" s="3">
        <v>96.41</v>
      </c>
    </row>
    <row r="2107" spans="1:4">
      <c r="A2107" s="1" t="s">
        <v>3843</v>
      </c>
      <c r="B2107" s="3">
        <v>232.85</v>
      </c>
      <c r="C2107" s="3">
        <v>205.96</v>
      </c>
      <c r="D2107" s="3">
        <v>113.06</v>
      </c>
    </row>
    <row r="2108" spans="1:4">
      <c r="A2108" s="1" t="s">
        <v>3844</v>
      </c>
      <c r="B2108" s="3">
        <v>230.8</v>
      </c>
      <c r="C2108" s="3">
        <v>188.24</v>
      </c>
      <c r="D2108" s="3">
        <v>122.61</v>
      </c>
    </row>
    <row r="2109" spans="1:4">
      <c r="A2109" s="1" t="s">
        <v>4098</v>
      </c>
      <c r="B2109" s="3">
        <v>1059.9000000000001</v>
      </c>
      <c r="C2109" s="3">
        <v>1394.87</v>
      </c>
      <c r="D2109" s="3">
        <v>75.989999999999995</v>
      </c>
    </row>
    <row r="2110" spans="1:4">
      <c r="A2110" s="1" t="s">
        <v>4104</v>
      </c>
      <c r="B2110" s="3">
        <v>1263.55</v>
      </c>
      <c r="C2110" s="3">
        <v>1438.76</v>
      </c>
      <c r="D2110" s="3">
        <v>87.82</v>
      </c>
    </row>
    <row r="2111" spans="1:4">
      <c r="A2111" s="1" t="s">
        <v>4103</v>
      </c>
      <c r="B2111" s="3">
        <v>1263.55</v>
      </c>
      <c r="C2111" s="3">
        <v>1545.26</v>
      </c>
      <c r="D2111" s="3">
        <v>81.77</v>
      </c>
    </row>
    <row r="2112" spans="1:4">
      <c r="A2112" s="1" t="s">
        <v>4105</v>
      </c>
      <c r="B2112" s="3">
        <v>1235.8499999999999</v>
      </c>
      <c r="C2112" s="3">
        <v>1404.9</v>
      </c>
      <c r="D2112" s="3">
        <v>87.97</v>
      </c>
    </row>
    <row r="2113" spans="1:4">
      <c r="A2113" s="1" t="s">
        <v>4042</v>
      </c>
      <c r="B2113" s="3">
        <v>1291.6600000000001</v>
      </c>
      <c r="C2113" s="3">
        <v>1254.8499999999999</v>
      </c>
      <c r="D2113" s="3">
        <v>102.93</v>
      </c>
    </row>
    <row r="2114" spans="1:4">
      <c r="A2114" s="1" t="s">
        <v>4044</v>
      </c>
      <c r="B2114" s="3">
        <v>1291.99</v>
      </c>
      <c r="C2114" s="3">
        <v>1269.3499999999999</v>
      </c>
      <c r="D2114" s="3">
        <v>101.78</v>
      </c>
    </row>
    <row r="2115" spans="1:4">
      <c r="A2115" s="1" t="s">
        <v>4040</v>
      </c>
      <c r="B2115" s="3">
        <v>1029.8699999999999</v>
      </c>
      <c r="C2115" s="3">
        <v>1130.8399999999999</v>
      </c>
      <c r="D2115" s="3">
        <v>91.07</v>
      </c>
    </row>
    <row r="2116" spans="1:4">
      <c r="A2116" s="1" t="s">
        <v>4038</v>
      </c>
      <c r="B2116" s="3">
        <v>1030.4100000000001</v>
      </c>
      <c r="C2116" s="3">
        <v>1116.33</v>
      </c>
      <c r="D2116" s="3">
        <v>92.3</v>
      </c>
    </row>
    <row r="2117" spans="1:4">
      <c r="A2117" s="1" t="s">
        <v>4099</v>
      </c>
      <c r="B2117" s="3">
        <v>1775.43</v>
      </c>
      <c r="C2117" s="3">
        <v>2107.65</v>
      </c>
      <c r="D2117" s="3">
        <v>84.24</v>
      </c>
    </row>
    <row r="2118" spans="1:4">
      <c r="A2118" s="1" t="s">
        <v>4106</v>
      </c>
      <c r="B2118" s="3">
        <v>1210.28</v>
      </c>
      <c r="C2118" s="3">
        <v>1311.4</v>
      </c>
      <c r="D2118" s="3">
        <v>92.29</v>
      </c>
    </row>
    <row r="2119" spans="1:4">
      <c r="A2119" s="1" t="s">
        <v>4100</v>
      </c>
      <c r="B2119" s="3">
        <v>1227.47</v>
      </c>
      <c r="C2119" s="3">
        <v>1528.53</v>
      </c>
      <c r="D2119" s="3">
        <v>80.3</v>
      </c>
    </row>
    <row r="2120" spans="1:4">
      <c r="A2120" s="1" t="s">
        <v>4108</v>
      </c>
      <c r="B2120" s="3">
        <v>1274.52</v>
      </c>
      <c r="C2120" s="3">
        <v>1439.75</v>
      </c>
      <c r="D2120" s="3">
        <v>88.52</v>
      </c>
    </row>
    <row r="2121" spans="1:4">
      <c r="A2121" s="1" t="s">
        <v>4107</v>
      </c>
      <c r="B2121" s="3">
        <v>1274.49</v>
      </c>
      <c r="C2121" s="3">
        <v>1546.24</v>
      </c>
      <c r="D2121" s="3">
        <v>82.43</v>
      </c>
    </row>
    <row r="2122" spans="1:4">
      <c r="A2122" s="1" t="s">
        <v>4280</v>
      </c>
      <c r="B2122" s="3">
        <v>931.7</v>
      </c>
      <c r="C2122" s="3">
        <v>1041.1199999999999</v>
      </c>
      <c r="D2122" s="3">
        <v>89.49</v>
      </c>
    </row>
    <row r="2123" spans="1:4">
      <c r="A2123" s="1" t="s">
        <v>8363</v>
      </c>
      <c r="B2123" s="3">
        <v>3735.6</v>
      </c>
      <c r="C2123" s="3">
        <v>3762.9</v>
      </c>
      <c r="D2123" s="3">
        <v>99.27</v>
      </c>
    </row>
    <row r="2124" spans="1:4">
      <c r="A2124" s="1" t="s">
        <v>8364</v>
      </c>
      <c r="B2124" s="3">
        <v>3435.24</v>
      </c>
      <c r="C2124" s="3">
        <v>3518.21</v>
      </c>
      <c r="D2124" s="3">
        <v>97.64</v>
      </c>
    </row>
    <row r="2125" spans="1:4">
      <c r="A2125" s="1" t="s">
        <v>7568</v>
      </c>
      <c r="B2125" s="3">
        <v>1120.5899999999999</v>
      </c>
      <c r="C2125" s="3">
        <v>1407.86</v>
      </c>
      <c r="D2125" s="3">
        <v>79.599999999999994</v>
      </c>
    </row>
    <row r="2126" spans="1:4">
      <c r="A2126" s="1" t="s">
        <v>4199</v>
      </c>
      <c r="B2126" s="3">
        <v>50</v>
      </c>
      <c r="C2126" s="3">
        <v>50</v>
      </c>
      <c r="D2126" s="3">
        <v>100</v>
      </c>
    </row>
    <row r="2127" spans="1:4">
      <c r="A2127" s="1" t="s">
        <v>4190</v>
      </c>
      <c r="B2127" s="3">
        <v>1010.84</v>
      </c>
      <c r="C2127" s="3">
        <v>1254.6300000000001</v>
      </c>
      <c r="D2127" s="3">
        <v>80.569999999999993</v>
      </c>
    </row>
    <row r="2128" spans="1:4">
      <c r="A2128" s="1" t="s">
        <v>4277</v>
      </c>
      <c r="B2128" s="3">
        <v>1421.98</v>
      </c>
      <c r="C2128" s="3">
        <v>1540.82</v>
      </c>
      <c r="D2128" s="3">
        <v>92.29</v>
      </c>
    </row>
    <row r="2129" spans="1:4">
      <c r="A2129" s="1" t="s">
        <v>4284</v>
      </c>
      <c r="B2129" s="3">
        <v>1632.59</v>
      </c>
      <c r="C2129" s="3">
        <v>1860.3</v>
      </c>
      <c r="D2129" s="3">
        <v>87.76</v>
      </c>
    </row>
    <row r="2130" spans="1:4">
      <c r="A2130" s="1" t="s">
        <v>4285</v>
      </c>
      <c r="B2130" s="3">
        <v>1710.04</v>
      </c>
      <c r="C2130" s="3">
        <v>1966.8</v>
      </c>
      <c r="D2130" s="3">
        <v>86.95</v>
      </c>
    </row>
    <row r="2131" spans="1:4">
      <c r="A2131" s="1" t="s">
        <v>4273</v>
      </c>
      <c r="B2131" s="3">
        <v>1510.43</v>
      </c>
      <c r="C2131" s="3">
        <v>1647.31</v>
      </c>
      <c r="D2131" s="3">
        <v>91.69</v>
      </c>
    </row>
    <row r="2132" spans="1:4">
      <c r="A2132" s="1" t="s">
        <v>4860</v>
      </c>
      <c r="B2132" s="3">
        <v>1647.88</v>
      </c>
      <c r="C2132" s="3">
        <v>22092.39</v>
      </c>
      <c r="D2132" s="3">
        <v>7.46</v>
      </c>
    </row>
    <row r="2133" spans="1:4">
      <c r="A2133" s="1" t="s">
        <v>3987</v>
      </c>
      <c r="B2133" s="3">
        <v>2748.39</v>
      </c>
      <c r="C2133" s="3">
        <v>23772.93</v>
      </c>
      <c r="D2133" s="3">
        <v>11.56</v>
      </c>
    </row>
    <row r="2134" spans="1:4">
      <c r="A2134" s="1" t="s">
        <v>4858</v>
      </c>
      <c r="B2134" s="3">
        <v>0</v>
      </c>
      <c r="C2134" s="3">
        <v>492.19</v>
      </c>
      <c r="D2134" s="3">
        <v>0</v>
      </c>
    </row>
    <row r="2135" spans="1:4">
      <c r="A2135" s="1" t="s">
        <v>4275</v>
      </c>
      <c r="B2135" s="3">
        <v>1496.47</v>
      </c>
      <c r="C2135" s="3">
        <v>1652.35</v>
      </c>
      <c r="D2135" s="3">
        <v>90.57</v>
      </c>
    </row>
    <row r="2136" spans="1:4">
      <c r="A2136" s="1" t="s">
        <v>4276</v>
      </c>
      <c r="B2136" s="3">
        <v>1413.93</v>
      </c>
      <c r="C2136" s="3">
        <v>1570.85</v>
      </c>
      <c r="D2136" s="3">
        <v>90.01</v>
      </c>
    </row>
    <row r="2137" spans="1:4">
      <c r="A2137" s="1" t="s">
        <v>3878</v>
      </c>
      <c r="B2137" s="3">
        <v>391.73</v>
      </c>
      <c r="C2137" s="3">
        <v>422.04</v>
      </c>
      <c r="D2137" s="3">
        <v>92.82</v>
      </c>
    </row>
    <row r="2138" spans="1:4">
      <c r="A2138" s="1" t="s">
        <v>3915</v>
      </c>
      <c r="B2138" s="3">
        <v>4896.79</v>
      </c>
      <c r="C2138" s="3">
        <v>4075.39</v>
      </c>
      <c r="D2138" s="3">
        <v>120.16</v>
      </c>
    </row>
    <row r="2139" spans="1:4">
      <c r="A2139" s="1" t="s">
        <v>3916</v>
      </c>
      <c r="B2139" s="3">
        <v>4896.8</v>
      </c>
      <c r="C2139" s="3">
        <v>4006.89</v>
      </c>
      <c r="D2139" s="3">
        <v>122.21</v>
      </c>
    </row>
    <row r="2140" spans="1:4">
      <c r="A2140" s="1" t="s">
        <v>3913</v>
      </c>
      <c r="B2140" s="3">
        <v>4180</v>
      </c>
      <c r="C2140" s="3">
        <v>4325.3999999999996</v>
      </c>
      <c r="D2140" s="3">
        <v>96.64</v>
      </c>
    </row>
    <row r="2141" spans="1:4">
      <c r="A2141" s="1" t="s">
        <v>3914</v>
      </c>
      <c r="B2141" s="3">
        <v>4179.99</v>
      </c>
      <c r="C2141" s="3">
        <v>4256.8900000000003</v>
      </c>
      <c r="D2141" s="3">
        <v>98.19</v>
      </c>
    </row>
    <row r="2142" spans="1:4">
      <c r="A2142" s="1" t="s">
        <v>3911</v>
      </c>
      <c r="B2142" s="3">
        <v>6947.75</v>
      </c>
      <c r="C2142" s="3">
        <v>7388.35</v>
      </c>
      <c r="D2142" s="3">
        <v>94.04</v>
      </c>
    </row>
    <row r="2143" spans="1:4">
      <c r="A2143" s="1" t="s">
        <v>3912</v>
      </c>
      <c r="B2143" s="3">
        <v>6947.75</v>
      </c>
      <c r="C2143" s="3">
        <v>7468.67</v>
      </c>
      <c r="D2143" s="3">
        <v>93.03</v>
      </c>
    </row>
    <row r="2144" spans="1:4">
      <c r="A2144" s="1" t="s">
        <v>3909</v>
      </c>
      <c r="B2144" s="3">
        <v>7278.13</v>
      </c>
      <c r="C2144" s="3">
        <v>7256.46</v>
      </c>
      <c r="D2144" s="3">
        <v>100.3</v>
      </c>
    </row>
    <row r="2145" spans="1:4">
      <c r="A2145" s="1" t="s">
        <v>3910</v>
      </c>
      <c r="B2145" s="3">
        <v>7278.14</v>
      </c>
      <c r="C2145" s="3">
        <v>7336.78</v>
      </c>
      <c r="D2145" s="3">
        <v>99.2</v>
      </c>
    </row>
    <row r="2146" spans="1:4">
      <c r="A2146" s="1" t="s">
        <v>3879</v>
      </c>
      <c r="B2146" s="3">
        <v>1551.26</v>
      </c>
      <c r="C2146" s="3">
        <v>1263.54</v>
      </c>
      <c r="D2146" s="3">
        <v>122.77</v>
      </c>
    </row>
    <row r="2147" spans="1:4">
      <c r="A2147" s="1" t="s">
        <v>3880</v>
      </c>
      <c r="B2147" s="3">
        <v>1551.26</v>
      </c>
      <c r="C2147" s="3">
        <v>1193.8599999999999</v>
      </c>
      <c r="D2147" s="3">
        <v>129.94</v>
      </c>
    </row>
    <row r="2148" spans="1:4">
      <c r="A2148" s="1" t="s">
        <v>3881</v>
      </c>
      <c r="B2148" s="3">
        <v>1933.63</v>
      </c>
      <c r="C2148" s="3">
        <v>1481.65</v>
      </c>
      <c r="D2148" s="3">
        <v>130.51</v>
      </c>
    </row>
    <row r="2149" spans="1:4">
      <c r="A2149" s="1" t="s">
        <v>3882</v>
      </c>
      <c r="B2149" s="3">
        <v>1933.63</v>
      </c>
      <c r="C2149" s="3">
        <v>1511.97</v>
      </c>
      <c r="D2149" s="3">
        <v>127.89</v>
      </c>
    </row>
    <row r="2150" spans="1:4">
      <c r="A2150" s="1" t="s">
        <v>8787</v>
      </c>
      <c r="B2150" s="3">
        <v>553.91</v>
      </c>
      <c r="C2150" s="3">
        <v>617.5</v>
      </c>
      <c r="D2150" s="3">
        <v>89.7</v>
      </c>
    </row>
    <row r="2151" spans="1:4">
      <c r="A2151" s="1" t="s">
        <v>8788</v>
      </c>
      <c r="B2151" s="3">
        <v>553.9</v>
      </c>
      <c r="C2151" s="3">
        <v>668.67</v>
      </c>
      <c r="D2151" s="3">
        <v>82.84</v>
      </c>
    </row>
    <row r="2152" spans="1:4">
      <c r="A2152" s="1" t="s">
        <v>4875</v>
      </c>
      <c r="B2152" s="3">
        <v>246.56</v>
      </c>
      <c r="C2152" s="3">
        <v>1297.3</v>
      </c>
      <c r="D2152" s="3">
        <v>19.010000000000002</v>
      </c>
    </row>
    <row r="2153" spans="1:4">
      <c r="A2153" s="1" t="s">
        <v>4857</v>
      </c>
      <c r="B2153" s="3">
        <v>175</v>
      </c>
      <c r="C2153" s="3">
        <v>350.1</v>
      </c>
      <c r="D2153" s="3">
        <v>49.99</v>
      </c>
    </row>
    <row r="2154" spans="1:4">
      <c r="A2154" s="1" t="s">
        <v>4283</v>
      </c>
      <c r="B2154" s="3">
        <v>1000.28</v>
      </c>
      <c r="C2154" s="3">
        <v>1085.81</v>
      </c>
      <c r="D2154" s="3">
        <v>92.12</v>
      </c>
    </row>
    <row r="2155" spans="1:4">
      <c r="A2155" s="1" t="s">
        <v>4282</v>
      </c>
      <c r="B2155" s="3">
        <v>899.38</v>
      </c>
      <c r="C2155" s="3">
        <v>972.61</v>
      </c>
      <c r="D2155" s="3">
        <v>92.47</v>
      </c>
    </row>
    <row r="2156" spans="1:4">
      <c r="A2156" s="1" t="s">
        <v>4274</v>
      </c>
      <c r="B2156" s="3">
        <v>894.82</v>
      </c>
      <c r="C2156" s="3">
        <v>996.63</v>
      </c>
      <c r="D2156" s="3">
        <v>89.78</v>
      </c>
    </row>
    <row r="2157" spans="1:4">
      <c r="A2157" s="1" t="s">
        <v>4279</v>
      </c>
      <c r="B2157" s="3">
        <v>1351.35</v>
      </c>
      <c r="C2157" s="3">
        <v>1433.32</v>
      </c>
      <c r="D2157" s="3">
        <v>94.28</v>
      </c>
    </row>
    <row r="2158" spans="1:4">
      <c r="A2158" s="1" t="s">
        <v>4338</v>
      </c>
      <c r="B2158" s="3">
        <v>100.38</v>
      </c>
      <c r="C2158" s="3">
        <v>92.41</v>
      </c>
      <c r="D2158" s="3">
        <v>108.62</v>
      </c>
    </row>
    <row r="2159" spans="1:4">
      <c r="A2159" s="1" t="s">
        <v>4340</v>
      </c>
      <c r="B2159" s="3">
        <v>102.2</v>
      </c>
      <c r="C2159" s="3">
        <v>88.01</v>
      </c>
      <c r="D2159" s="3">
        <v>116.12</v>
      </c>
    </row>
    <row r="2160" spans="1:4">
      <c r="A2160" s="1" t="s">
        <v>4344</v>
      </c>
      <c r="B2160" s="3">
        <v>100.38</v>
      </c>
      <c r="C2160" s="3">
        <v>92.41</v>
      </c>
      <c r="D2160" s="3">
        <v>108.62</v>
      </c>
    </row>
    <row r="2161" spans="1:4">
      <c r="A2161" s="1" t="s">
        <v>4346</v>
      </c>
      <c r="B2161" s="3">
        <v>102.2</v>
      </c>
      <c r="C2161" s="3">
        <v>88.01</v>
      </c>
      <c r="D2161" s="3">
        <v>116.12</v>
      </c>
    </row>
    <row r="2162" spans="1:4">
      <c r="A2162" s="1" t="s">
        <v>10022</v>
      </c>
      <c r="B2162" s="3">
        <v>5003.79</v>
      </c>
      <c r="C2162" s="3">
        <v>5761.09</v>
      </c>
      <c r="D2162" s="3">
        <v>86.85</v>
      </c>
    </row>
    <row r="2163" spans="1:4">
      <c r="A2163" s="1" t="s">
        <v>10024</v>
      </c>
      <c r="B2163" s="3">
        <v>4983.9399999999996</v>
      </c>
      <c r="C2163" s="3">
        <v>5945.11</v>
      </c>
      <c r="D2163" s="3">
        <v>83.83</v>
      </c>
    </row>
    <row r="2164" spans="1:4">
      <c r="A2164" s="1" t="s">
        <v>10026</v>
      </c>
      <c r="B2164" s="3">
        <v>4158.91</v>
      </c>
      <c r="C2164" s="3">
        <v>5081.09</v>
      </c>
      <c r="D2164" s="3">
        <v>81.849999999999994</v>
      </c>
    </row>
    <row r="2165" spans="1:4">
      <c r="A2165" s="1" t="s">
        <v>10028</v>
      </c>
      <c r="B2165" s="3">
        <v>4323</v>
      </c>
      <c r="C2165" s="3">
        <v>5265.11</v>
      </c>
      <c r="D2165" s="3">
        <v>82.11</v>
      </c>
    </row>
    <row r="2166" spans="1:4">
      <c r="A2166" s="1" t="s">
        <v>4364</v>
      </c>
      <c r="B2166" s="3">
        <v>100.55</v>
      </c>
      <c r="C2166" s="3">
        <v>89.5</v>
      </c>
      <c r="D2166" s="3">
        <v>112.35</v>
      </c>
    </row>
    <row r="2167" spans="1:4">
      <c r="A2167" s="1" t="s">
        <v>4362</v>
      </c>
      <c r="B2167" s="3">
        <v>100.55</v>
      </c>
      <c r="C2167" s="3">
        <v>89.5</v>
      </c>
      <c r="D2167" s="3">
        <v>112.35</v>
      </c>
    </row>
    <row r="2168" spans="1:4">
      <c r="A2168" s="1" t="s">
        <v>4369</v>
      </c>
      <c r="B2168" s="3">
        <v>100.55</v>
      </c>
      <c r="C2168" s="3">
        <v>89.5</v>
      </c>
      <c r="D2168" s="3">
        <v>112.35</v>
      </c>
    </row>
    <row r="2169" spans="1:4">
      <c r="A2169" s="1" t="s">
        <v>4367</v>
      </c>
      <c r="B2169" s="3">
        <v>100.55</v>
      </c>
      <c r="C2169" s="3">
        <v>89.5</v>
      </c>
      <c r="D2169" s="3">
        <v>112.35</v>
      </c>
    </row>
    <row r="2170" spans="1:4">
      <c r="A2170" s="1" t="s">
        <v>4353</v>
      </c>
      <c r="B2170" s="3">
        <v>100.38</v>
      </c>
      <c r="C2170" s="3">
        <v>92.41</v>
      </c>
      <c r="D2170" s="3">
        <v>108.62</v>
      </c>
    </row>
    <row r="2171" spans="1:4">
      <c r="A2171" s="1" t="s">
        <v>4357</v>
      </c>
      <c r="B2171" s="3">
        <v>102.2</v>
      </c>
      <c r="C2171" s="3">
        <v>88.01</v>
      </c>
      <c r="D2171" s="3">
        <v>116.12</v>
      </c>
    </row>
    <row r="2172" spans="1:4">
      <c r="A2172" s="1" t="s">
        <v>10033</v>
      </c>
      <c r="B2172" s="3">
        <v>1758.18</v>
      </c>
      <c r="C2172" s="3">
        <v>1998.51</v>
      </c>
      <c r="D2172" s="3">
        <v>87.97</v>
      </c>
    </row>
    <row r="2173" spans="1:4">
      <c r="A2173" s="1" t="s">
        <v>10035</v>
      </c>
      <c r="B2173" s="3">
        <v>4993.42</v>
      </c>
      <c r="C2173" s="3">
        <v>6035.11</v>
      </c>
      <c r="D2173" s="3">
        <v>82.74</v>
      </c>
    </row>
    <row r="2174" spans="1:4">
      <c r="A2174" s="1" t="s">
        <v>10037</v>
      </c>
      <c r="B2174" s="3">
        <v>4412.46</v>
      </c>
      <c r="C2174" s="3">
        <v>5481.09</v>
      </c>
      <c r="D2174" s="3">
        <v>80.5</v>
      </c>
    </row>
    <row r="2175" spans="1:4">
      <c r="A2175" s="1" t="s">
        <v>4360</v>
      </c>
      <c r="B2175" s="3">
        <v>100.38</v>
      </c>
      <c r="C2175" s="3">
        <v>92.41</v>
      </c>
      <c r="D2175" s="3">
        <v>108.62</v>
      </c>
    </row>
    <row r="2176" spans="1:4">
      <c r="A2176" s="1" t="s">
        <v>4355</v>
      </c>
      <c r="B2176" s="3">
        <v>102.2</v>
      </c>
      <c r="C2176" s="3">
        <v>88.01</v>
      </c>
      <c r="D2176" s="3">
        <v>116.12</v>
      </c>
    </row>
    <row r="2177" spans="1:4">
      <c r="A2177" s="1" t="s">
        <v>4339</v>
      </c>
      <c r="B2177" s="3">
        <v>2500.4499999999998</v>
      </c>
      <c r="C2177" s="3">
        <v>3015.57</v>
      </c>
      <c r="D2177" s="3">
        <v>82.92</v>
      </c>
    </row>
    <row r="2178" spans="1:4">
      <c r="A2178" s="1" t="s">
        <v>4341</v>
      </c>
      <c r="B2178" s="3">
        <v>2500.46</v>
      </c>
      <c r="C2178" s="3">
        <v>2980.14</v>
      </c>
      <c r="D2178" s="3">
        <v>83.9</v>
      </c>
    </row>
    <row r="2179" spans="1:4">
      <c r="A2179" s="1" t="s">
        <v>4342</v>
      </c>
      <c r="B2179" s="3">
        <v>155.12</v>
      </c>
      <c r="C2179" s="3">
        <v>155.12</v>
      </c>
      <c r="D2179" s="3">
        <v>100</v>
      </c>
    </row>
    <row r="2180" spans="1:4">
      <c r="A2180" s="1" t="s">
        <v>4345</v>
      </c>
      <c r="B2180" s="3">
        <v>2598.13</v>
      </c>
      <c r="C2180" s="3">
        <v>2928.56</v>
      </c>
      <c r="D2180" s="3">
        <v>88.72</v>
      </c>
    </row>
    <row r="2181" spans="1:4">
      <c r="A2181" s="1" t="s">
        <v>4347</v>
      </c>
      <c r="B2181" s="3">
        <v>2598.12</v>
      </c>
      <c r="C2181" s="3">
        <v>2893.13</v>
      </c>
      <c r="D2181" s="3">
        <v>89.8</v>
      </c>
    </row>
    <row r="2182" spans="1:4">
      <c r="A2182" s="1" t="s">
        <v>4343</v>
      </c>
      <c r="B2182" s="3">
        <v>155.12</v>
      </c>
      <c r="C2182" s="3">
        <v>155.12</v>
      </c>
      <c r="D2182" s="3">
        <v>100</v>
      </c>
    </row>
    <row r="2183" spans="1:4">
      <c r="A2183" s="1" t="s">
        <v>4365</v>
      </c>
      <c r="B2183" s="3">
        <v>1049.6500000000001</v>
      </c>
      <c r="C2183" s="3">
        <v>891.65</v>
      </c>
      <c r="D2183" s="3">
        <v>117.72</v>
      </c>
    </row>
    <row r="2184" spans="1:4">
      <c r="A2184" s="1" t="s">
        <v>4363</v>
      </c>
      <c r="B2184" s="3">
        <v>1048.81</v>
      </c>
      <c r="C2184" s="3">
        <v>831.12</v>
      </c>
      <c r="D2184" s="3">
        <v>126.19</v>
      </c>
    </row>
    <row r="2185" spans="1:4">
      <c r="A2185" s="1" t="s">
        <v>4366</v>
      </c>
      <c r="B2185" s="3">
        <v>185.58</v>
      </c>
      <c r="C2185" s="3">
        <v>200.22</v>
      </c>
      <c r="D2185" s="3">
        <v>92.69</v>
      </c>
    </row>
    <row r="2186" spans="1:4">
      <c r="A2186" s="1" t="s">
        <v>4370</v>
      </c>
      <c r="B2186" s="3">
        <v>969.92</v>
      </c>
      <c r="C2186" s="3">
        <v>897.12</v>
      </c>
      <c r="D2186" s="3">
        <v>108.12</v>
      </c>
    </row>
    <row r="2187" spans="1:4">
      <c r="A2187" s="1" t="s">
        <v>4368</v>
      </c>
      <c r="B2187" s="3">
        <v>969.92</v>
      </c>
      <c r="C2187" s="3">
        <v>836.59</v>
      </c>
      <c r="D2187" s="3">
        <v>115.94</v>
      </c>
    </row>
    <row r="2188" spans="1:4">
      <c r="A2188" s="1" t="s">
        <v>4371</v>
      </c>
      <c r="B2188" s="3">
        <v>185.58</v>
      </c>
      <c r="C2188" s="3">
        <v>200.22</v>
      </c>
      <c r="D2188" s="3">
        <v>92.69</v>
      </c>
    </row>
    <row r="2189" spans="1:4">
      <c r="A2189" s="1" t="s">
        <v>4354</v>
      </c>
      <c r="B2189" s="3">
        <v>3330.87</v>
      </c>
      <c r="C2189" s="3">
        <v>4070.87</v>
      </c>
      <c r="D2189" s="3">
        <v>81.819999999999993</v>
      </c>
    </row>
    <row r="2190" spans="1:4">
      <c r="A2190" s="1" t="s">
        <v>4358</v>
      </c>
      <c r="B2190" s="3">
        <v>3330.87</v>
      </c>
      <c r="C2190" s="3">
        <v>4035.44</v>
      </c>
      <c r="D2190" s="3">
        <v>82.54</v>
      </c>
    </row>
    <row r="2191" spans="1:4">
      <c r="A2191" s="1" t="s">
        <v>4359</v>
      </c>
      <c r="B2191" s="3">
        <v>155.12</v>
      </c>
      <c r="C2191" s="3">
        <v>155.12</v>
      </c>
      <c r="D2191" s="3">
        <v>100</v>
      </c>
    </row>
    <row r="2192" spans="1:4">
      <c r="A2192" s="1" t="s">
        <v>4361</v>
      </c>
      <c r="B2192" s="3">
        <v>4237.55</v>
      </c>
      <c r="C2192" s="3">
        <v>4314.93</v>
      </c>
      <c r="D2192" s="3">
        <v>98.21</v>
      </c>
    </row>
    <row r="2193" spans="1:4">
      <c r="A2193" s="1" t="s">
        <v>4356</v>
      </c>
      <c r="B2193" s="3">
        <v>4237.55</v>
      </c>
      <c r="C2193" s="3">
        <v>4279.49</v>
      </c>
      <c r="D2193" s="3">
        <v>99.02</v>
      </c>
    </row>
    <row r="2194" spans="1:4">
      <c r="A2194" s="1" t="s">
        <v>4352</v>
      </c>
      <c r="B2194" s="3">
        <v>155.12</v>
      </c>
      <c r="C2194" s="3">
        <v>155.12</v>
      </c>
      <c r="D2194" s="3">
        <v>100</v>
      </c>
    </row>
    <row r="2195" spans="1:4">
      <c r="A2195" s="1" t="s">
        <v>4381</v>
      </c>
      <c r="B2195" s="3">
        <v>5124.46</v>
      </c>
      <c r="C2195" s="3">
        <v>1173.44</v>
      </c>
      <c r="D2195" s="3">
        <v>436.7</v>
      </c>
    </row>
    <row r="2196" spans="1:4">
      <c r="A2196" s="1" t="s">
        <v>4382</v>
      </c>
      <c r="B2196" s="3">
        <v>5124.3999999999996</v>
      </c>
      <c r="C2196" s="3">
        <v>1053.76</v>
      </c>
      <c r="D2196" s="3">
        <v>486.3</v>
      </c>
    </row>
    <row r="2197" spans="1:4">
      <c r="A2197" s="1" t="s">
        <v>4385</v>
      </c>
      <c r="B2197" s="3">
        <v>4591.6000000000004</v>
      </c>
      <c r="C2197" s="3">
        <v>955.33</v>
      </c>
      <c r="D2197" s="3">
        <v>480.63</v>
      </c>
    </row>
    <row r="2198" spans="1:4">
      <c r="A2198" s="1" t="s">
        <v>4386</v>
      </c>
      <c r="B2198" s="3">
        <v>4591.62</v>
      </c>
      <c r="C2198" s="3">
        <v>835.65</v>
      </c>
      <c r="D2198" s="3">
        <v>549.47</v>
      </c>
    </row>
    <row r="2199" spans="1:4">
      <c r="A2199" s="1" t="s">
        <v>4383</v>
      </c>
      <c r="B2199" s="3">
        <v>5261</v>
      </c>
      <c r="C2199" s="3">
        <v>737.22</v>
      </c>
      <c r="D2199" s="3">
        <v>713.63</v>
      </c>
    </row>
    <row r="2200" spans="1:4">
      <c r="A2200" s="1" t="s">
        <v>4384</v>
      </c>
      <c r="B2200" s="3">
        <v>5261.02</v>
      </c>
      <c r="C2200" s="3">
        <v>707.22</v>
      </c>
      <c r="D2200" s="3">
        <v>743.9</v>
      </c>
    </row>
    <row r="2201" spans="1:4">
      <c r="A2201" s="1" t="s">
        <v>4387</v>
      </c>
      <c r="B2201" s="3">
        <v>4402.8</v>
      </c>
      <c r="C2201" s="3">
        <v>566.28</v>
      </c>
      <c r="D2201" s="3">
        <v>777.5</v>
      </c>
    </row>
    <row r="2202" spans="1:4">
      <c r="A2202" s="1" t="s">
        <v>4388</v>
      </c>
      <c r="B2202" s="3">
        <v>4402.8</v>
      </c>
      <c r="C2202" s="3">
        <v>685.96</v>
      </c>
      <c r="D2202" s="3">
        <v>641.84</v>
      </c>
    </row>
    <row r="2203" spans="1:4">
      <c r="A2203" s="1" t="s">
        <v>4400</v>
      </c>
      <c r="B2203" s="3">
        <v>999.77</v>
      </c>
      <c r="C2203" s="3">
        <v>668.26</v>
      </c>
      <c r="D2203" s="3">
        <v>149.61000000000001</v>
      </c>
    </row>
    <row r="2204" spans="1:4">
      <c r="A2204" s="1" t="s">
        <v>4399</v>
      </c>
      <c r="B2204" s="3">
        <v>999.77</v>
      </c>
      <c r="C2204" s="3">
        <v>668.26</v>
      </c>
      <c r="D2204" s="3">
        <v>149.61000000000001</v>
      </c>
    </row>
    <row r="2205" spans="1:4">
      <c r="A2205" s="1" t="s">
        <v>4398</v>
      </c>
      <c r="B2205" s="3">
        <v>1105.97</v>
      </c>
      <c r="C2205" s="3">
        <v>924.17</v>
      </c>
      <c r="D2205" s="3">
        <v>119.67</v>
      </c>
    </row>
    <row r="2206" spans="1:4">
      <c r="A2206" s="1" t="s">
        <v>4397</v>
      </c>
      <c r="B2206" s="3">
        <v>1105.97</v>
      </c>
      <c r="C2206" s="3">
        <v>924.17</v>
      </c>
      <c r="D2206" s="3">
        <v>119.67</v>
      </c>
    </row>
    <row r="2207" spans="1:4">
      <c r="A2207" s="1" t="s">
        <v>4748</v>
      </c>
      <c r="B2207" s="3">
        <v>814.36</v>
      </c>
      <c r="C2207" s="3">
        <v>1015.66</v>
      </c>
      <c r="D2207" s="3">
        <v>80.180000000000007</v>
      </c>
    </row>
    <row r="2208" spans="1:4">
      <c r="A2208" s="1" t="s">
        <v>4747</v>
      </c>
      <c r="B2208" s="3">
        <v>814.31</v>
      </c>
      <c r="C2208" s="3">
        <v>934.16</v>
      </c>
      <c r="D2208" s="3">
        <v>87.17</v>
      </c>
    </row>
    <row r="2209" spans="1:4">
      <c r="A2209" s="1" t="s">
        <v>4923</v>
      </c>
      <c r="B2209" s="3">
        <v>742.32</v>
      </c>
      <c r="C2209" s="3">
        <v>2755.91</v>
      </c>
      <c r="D2209" s="3">
        <v>26.94</v>
      </c>
    </row>
    <row r="2210" spans="1:4">
      <c r="A2210" s="1" t="s">
        <v>4925</v>
      </c>
      <c r="B2210" s="3">
        <v>773.8</v>
      </c>
      <c r="C2210" s="3">
        <v>2910.67</v>
      </c>
      <c r="D2210" s="3">
        <v>26.58</v>
      </c>
    </row>
    <row r="2211" spans="1:4">
      <c r="A2211" s="1" t="s">
        <v>4924</v>
      </c>
      <c r="B2211" s="3">
        <v>688.14</v>
      </c>
      <c r="C2211" s="3">
        <v>1189.1199999999999</v>
      </c>
      <c r="D2211" s="3">
        <v>57.87</v>
      </c>
    </row>
    <row r="2212" spans="1:4">
      <c r="A2212" s="1" t="s">
        <v>4800</v>
      </c>
      <c r="B2212" s="3">
        <v>521.14</v>
      </c>
      <c r="C2212" s="3">
        <v>487.6</v>
      </c>
      <c r="D2212" s="3">
        <v>106.88</v>
      </c>
    </row>
    <row r="2213" spans="1:4">
      <c r="A2213" s="1" t="s">
        <v>4801</v>
      </c>
      <c r="B2213" s="3">
        <v>749.21</v>
      </c>
      <c r="C2213" s="3">
        <v>590.9</v>
      </c>
      <c r="D2213" s="3">
        <v>126.79</v>
      </c>
    </row>
    <row r="2214" spans="1:4">
      <c r="A2214" s="1" t="s">
        <v>4542</v>
      </c>
      <c r="B2214" s="3">
        <v>253.74</v>
      </c>
      <c r="C2214" s="3">
        <v>264.05</v>
      </c>
      <c r="D2214" s="3">
        <v>96.1</v>
      </c>
    </row>
    <row r="2215" spans="1:4">
      <c r="A2215" s="1" t="s">
        <v>4540</v>
      </c>
      <c r="B2215" s="3">
        <v>253.74</v>
      </c>
      <c r="C2215" s="3">
        <v>290.37</v>
      </c>
      <c r="D2215" s="3">
        <v>87.39</v>
      </c>
    </row>
    <row r="2216" spans="1:4">
      <c r="A2216" s="1" t="s">
        <v>4538</v>
      </c>
      <c r="B2216" s="3">
        <v>303.81</v>
      </c>
      <c r="C2216" s="3">
        <v>323.42</v>
      </c>
      <c r="D2216" s="3">
        <v>93.94</v>
      </c>
    </row>
    <row r="2217" spans="1:4">
      <c r="A2217" s="1" t="s">
        <v>4536</v>
      </c>
      <c r="B2217" s="3">
        <v>303.81</v>
      </c>
      <c r="C2217" s="3">
        <v>349.74</v>
      </c>
      <c r="D2217" s="3">
        <v>86.87</v>
      </c>
    </row>
    <row r="2218" spans="1:4">
      <c r="A2218" s="1" t="s">
        <v>4550</v>
      </c>
      <c r="B2218" s="3">
        <v>223.16</v>
      </c>
      <c r="C2218" s="3">
        <v>271</v>
      </c>
      <c r="D2218" s="3">
        <v>82.35</v>
      </c>
    </row>
    <row r="2219" spans="1:4">
      <c r="A2219" s="1" t="s">
        <v>4548</v>
      </c>
      <c r="B2219" s="3">
        <v>223.16</v>
      </c>
      <c r="C2219" s="3">
        <v>244.68</v>
      </c>
      <c r="D2219" s="3">
        <v>91.2</v>
      </c>
    </row>
    <row r="2220" spans="1:4">
      <c r="A2220" s="1" t="s">
        <v>4546</v>
      </c>
      <c r="B2220" s="3">
        <v>198.56</v>
      </c>
      <c r="C2220" s="3">
        <v>211.63</v>
      </c>
      <c r="D2220" s="3">
        <v>93.83</v>
      </c>
    </row>
    <row r="2221" spans="1:4">
      <c r="A2221" s="1" t="s">
        <v>4544</v>
      </c>
      <c r="B2221" s="3">
        <v>198.56</v>
      </c>
      <c r="C2221" s="3">
        <v>185.31</v>
      </c>
      <c r="D2221" s="3">
        <v>107.15</v>
      </c>
    </row>
    <row r="2222" spans="1:4">
      <c r="A2222" s="1" t="s">
        <v>4598</v>
      </c>
      <c r="B2222" s="3">
        <v>133.24</v>
      </c>
      <c r="C2222" s="3">
        <v>133.41</v>
      </c>
      <c r="D2222" s="3">
        <v>99.87</v>
      </c>
    </row>
    <row r="2223" spans="1:4">
      <c r="A2223" s="1" t="s">
        <v>4600</v>
      </c>
      <c r="B2223" s="3">
        <v>133.25</v>
      </c>
      <c r="C2223" s="3">
        <v>133.41</v>
      </c>
      <c r="D2223" s="3">
        <v>99.88</v>
      </c>
    </row>
    <row r="2224" spans="1:4">
      <c r="A2224" s="1" t="s">
        <v>4596</v>
      </c>
      <c r="B2224" s="3">
        <v>4339.37</v>
      </c>
      <c r="C2224" s="3">
        <v>4669.87</v>
      </c>
      <c r="D2224" s="3">
        <v>92.92</v>
      </c>
    </row>
    <row r="2225" spans="1:4">
      <c r="A2225" s="1" t="s">
        <v>4594</v>
      </c>
      <c r="B2225" s="3">
        <v>4339.3599999999997</v>
      </c>
      <c r="C2225" s="3">
        <v>4643.55</v>
      </c>
      <c r="D2225" s="3">
        <v>93.45</v>
      </c>
    </row>
    <row r="2226" spans="1:4">
      <c r="A2226" s="1" t="s">
        <v>4570</v>
      </c>
      <c r="B2226" s="3">
        <v>187.75</v>
      </c>
      <c r="C2226" s="3">
        <v>206.79</v>
      </c>
      <c r="D2226" s="3">
        <v>90.79</v>
      </c>
    </row>
    <row r="2227" spans="1:4">
      <c r="A2227" s="1" t="s">
        <v>4572</v>
      </c>
      <c r="B2227" s="3">
        <v>187.76</v>
      </c>
      <c r="C2227" s="3">
        <v>180.47</v>
      </c>
      <c r="D2227" s="3">
        <v>104.04</v>
      </c>
    </row>
    <row r="2228" spans="1:4">
      <c r="A2228" s="1" t="s">
        <v>4568</v>
      </c>
      <c r="B2228" s="3">
        <v>4373.1899999999996</v>
      </c>
      <c r="C2228" s="3">
        <v>4610.5</v>
      </c>
      <c r="D2228" s="3">
        <v>94.85</v>
      </c>
    </row>
    <row r="2229" spans="1:4">
      <c r="A2229" s="1" t="s">
        <v>4566</v>
      </c>
      <c r="B2229" s="3">
        <v>4373.1899999999996</v>
      </c>
      <c r="C2229" s="3">
        <v>4584.18</v>
      </c>
      <c r="D2229" s="3">
        <v>95.4</v>
      </c>
    </row>
    <row r="2230" spans="1:4">
      <c r="A2230" s="1" t="s">
        <v>9051</v>
      </c>
      <c r="B2230" s="3">
        <v>11646.35</v>
      </c>
      <c r="C2230" s="3">
        <v>11859.7</v>
      </c>
      <c r="D2230" s="3">
        <v>98.2</v>
      </c>
    </row>
    <row r="2231" spans="1:4">
      <c r="A2231" s="1" t="s">
        <v>4729</v>
      </c>
      <c r="B2231" s="3">
        <v>2299.89</v>
      </c>
      <c r="C2231" s="3">
        <v>2539.36</v>
      </c>
      <c r="D2231" s="3">
        <v>90.57</v>
      </c>
    </row>
    <row r="2232" spans="1:4">
      <c r="A2232" s="1" t="s">
        <v>4922</v>
      </c>
      <c r="B2232" s="3">
        <v>1021.25</v>
      </c>
      <c r="C2232" s="3">
        <v>2392.08</v>
      </c>
      <c r="D2232" s="3">
        <v>42.69</v>
      </c>
    </row>
    <row r="2233" spans="1:4">
      <c r="A2233" s="1" t="s">
        <v>4926</v>
      </c>
      <c r="B2233" s="3">
        <v>834.91</v>
      </c>
      <c r="C2233" s="3">
        <v>1757.43</v>
      </c>
      <c r="D2233" s="3">
        <v>47.51</v>
      </c>
    </row>
    <row r="2234" spans="1:4">
      <c r="A2234" s="1" t="s">
        <v>4749</v>
      </c>
      <c r="B2234" s="3">
        <v>1059.98</v>
      </c>
      <c r="C2234" s="3">
        <v>1115.33</v>
      </c>
      <c r="D2234" s="3">
        <v>95.04</v>
      </c>
    </row>
    <row r="2235" spans="1:4">
      <c r="A2235" s="1" t="s">
        <v>4750</v>
      </c>
      <c r="B2235" s="3">
        <v>1060.03</v>
      </c>
      <c r="C2235" s="3">
        <v>1158.8399999999999</v>
      </c>
      <c r="D2235" s="3">
        <v>91.47</v>
      </c>
    </row>
    <row r="2236" spans="1:4">
      <c r="A2236" s="1" t="s">
        <v>4751</v>
      </c>
      <c r="B2236" s="3">
        <v>1344.67</v>
      </c>
      <c r="C2236" s="3">
        <v>1406.86</v>
      </c>
      <c r="D2236" s="3">
        <v>95.58</v>
      </c>
    </row>
    <row r="2237" spans="1:4">
      <c r="A2237" s="1" t="s">
        <v>4684</v>
      </c>
      <c r="B2237" s="3">
        <v>3358.79</v>
      </c>
      <c r="C2237" s="3">
        <v>3333.85</v>
      </c>
      <c r="D2237" s="3">
        <v>100.75</v>
      </c>
    </row>
    <row r="2238" spans="1:4">
      <c r="A2238" s="1" t="s">
        <v>4685</v>
      </c>
      <c r="B2238" s="3">
        <v>2983.66</v>
      </c>
      <c r="C2238" s="3">
        <v>3157.66</v>
      </c>
      <c r="D2238" s="3">
        <v>94.49</v>
      </c>
    </row>
    <row r="2239" spans="1:4">
      <c r="A2239" s="1" t="s">
        <v>4720</v>
      </c>
      <c r="B2239" s="3">
        <v>2342.1999999999998</v>
      </c>
      <c r="C2239" s="3">
        <v>2520.86</v>
      </c>
      <c r="D2239" s="3">
        <v>92.91</v>
      </c>
    </row>
    <row r="2240" spans="1:4">
      <c r="A2240" s="1" t="s">
        <v>4721</v>
      </c>
      <c r="B2240" s="3">
        <v>2500.46</v>
      </c>
      <c r="C2240" s="3">
        <v>2346.83</v>
      </c>
      <c r="D2240" s="3">
        <v>106.55</v>
      </c>
    </row>
    <row r="2241" spans="1:4">
      <c r="A2241" s="1" t="s">
        <v>4722</v>
      </c>
      <c r="B2241" s="3">
        <v>2550.25</v>
      </c>
      <c r="C2241" s="3">
        <v>2415.34</v>
      </c>
      <c r="D2241" s="3">
        <v>105.59</v>
      </c>
    </row>
    <row r="2242" spans="1:4">
      <c r="A2242" s="1" t="s">
        <v>4732</v>
      </c>
      <c r="B2242" s="3">
        <v>2950.22</v>
      </c>
      <c r="C2242" s="3">
        <v>3083.84</v>
      </c>
      <c r="D2242" s="3">
        <v>95.67</v>
      </c>
    </row>
    <row r="2243" spans="1:4">
      <c r="A2243" s="1" t="s">
        <v>4723</v>
      </c>
      <c r="B2243" s="3">
        <v>2690.73</v>
      </c>
      <c r="C2243" s="3">
        <v>2259.8200000000002</v>
      </c>
      <c r="D2243" s="3">
        <v>119.07</v>
      </c>
    </row>
    <row r="2244" spans="1:4">
      <c r="A2244" s="1" t="s">
        <v>4724</v>
      </c>
      <c r="B2244" s="3">
        <v>2524.02</v>
      </c>
      <c r="C2244" s="3">
        <v>2391.3200000000002</v>
      </c>
      <c r="D2244" s="3">
        <v>105.55</v>
      </c>
    </row>
    <row r="2245" spans="1:4">
      <c r="A2245" s="1" t="s">
        <v>4725</v>
      </c>
      <c r="B2245" s="3">
        <v>2716.97</v>
      </c>
      <c r="C2245" s="3">
        <v>2428.33</v>
      </c>
      <c r="D2245" s="3">
        <v>111.89</v>
      </c>
    </row>
    <row r="2246" spans="1:4">
      <c r="A2246" s="1" t="s">
        <v>4727</v>
      </c>
      <c r="B2246" s="3">
        <v>2650.51</v>
      </c>
      <c r="C2246" s="3">
        <v>2309.83</v>
      </c>
      <c r="D2246" s="3">
        <v>114.75</v>
      </c>
    </row>
    <row r="2247" spans="1:4">
      <c r="A2247" s="1" t="s">
        <v>4726</v>
      </c>
      <c r="B2247" s="3">
        <v>2856.55</v>
      </c>
      <c r="C2247" s="3">
        <v>2596.83</v>
      </c>
      <c r="D2247" s="3">
        <v>110</v>
      </c>
    </row>
    <row r="2248" spans="1:4">
      <c r="A2248" s="1" t="s">
        <v>4733</v>
      </c>
      <c r="B2248" s="3">
        <v>3324.54</v>
      </c>
      <c r="C2248" s="3">
        <v>3278.33</v>
      </c>
      <c r="D2248" s="3">
        <v>101.41</v>
      </c>
    </row>
    <row r="2249" spans="1:4">
      <c r="A2249" s="1" t="s">
        <v>4734</v>
      </c>
      <c r="B2249" s="3">
        <v>2777.42</v>
      </c>
      <c r="C2249" s="3">
        <v>2570.65</v>
      </c>
      <c r="D2249" s="3">
        <v>108.04</v>
      </c>
    </row>
    <row r="2250" spans="1:4">
      <c r="A2250" s="1" t="s">
        <v>4735</v>
      </c>
      <c r="B2250" s="3">
        <v>2953.21</v>
      </c>
      <c r="C2250" s="3">
        <v>3196.84</v>
      </c>
      <c r="D2250" s="3">
        <v>92.38</v>
      </c>
    </row>
    <row r="2251" spans="1:4">
      <c r="A2251" s="1" t="s">
        <v>4736</v>
      </c>
      <c r="B2251" s="3">
        <v>3274.05</v>
      </c>
      <c r="C2251" s="3">
        <v>3591.32</v>
      </c>
      <c r="D2251" s="3">
        <v>91.17</v>
      </c>
    </row>
    <row r="2252" spans="1:4">
      <c r="A2252" s="1" t="s">
        <v>4737</v>
      </c>
      <c r="B2252" s="3">
        <v>3294.16</v>
      </c>
      <c r="C2252" s="3">
        <v>3328.33</v>
      </c>
      <c r="D2252" s="3">
        <v>98.97</v>
      </c>
    </row>
    <row r="2253" spans="1:4">
      <c r="A2253" s="1" t="s">
        <v>4738</v>
      </c>
      <c r="B2253" s="3">
        <v>3357.9</v>
      </c>
      <c r="C2253" s="3">
        <v>3409.83</v>
      </c>
      <c r="D2253" s="3">
        <v>98.48</v>
      </c>
    </row>
    <row r="2254" spans="1:4">
      <c r="A2254" s="1" t="s">
        <v>4739</v>
      </c>
      <c r="B2254" s="3">
        <v>2872.93</v>
      </c>
      <c r="C2254" s="3">
        <v>3196.63</v>
      </c>
      <c r="D2254" s="3">
        <v>89.87</v>
      </c>
    </row>
    <row r="2255" spans="1:4">
      <c r="A2255" s="1" t="s">
        <v>4740</v>
      </c>
      <c r="B2255" s="3">
        <v>2843.96</v>
      </c>
      <c r="C2255" s="3">
        <v>3178.13</v>
      </c>
      <c r="D2255" s="3">
        <v>89.49</v>
      </c>
    </row>
    <row r="2256" spans="1:4">
      <c r="A2256" s="1" t="s">
        <v>4741</v>
      </c>
      <c r="B2256" s="3">
        <v>3031.05</v>
      </c>
      <c r="C2256" s="3">
        <v>3328.13</v>
      </c>
      <c r="D2256" s="3">
        <v>91.07</v>
      </c>
    </row>
    <row r="2257" spans="1:4">
      <c r="A2257" s="1" t="s">
        <v>4742</v>
      </c>
      <c r="B2257" s="3">
        <v>3154.01</v>
      </c>
      <c r="C2257" s="3">
        <v>3254.32</v>
      </c>
      <c r="D2257" s="3">
        <v>96.92</v>
      </c>
    </row>
    <row r="2258" spans="1:4">
      <c r="A2258" s="1" t="s">
        <v>4743</v>
      </c>
      <c r="B2258" s="3">
        <v>3114.84</v>
      </c>
      <c r="C2258" s="3">
        <v>3235.81</v>
      </c>
      <c r="D2258" s="3">
        <v>96.26</v>
      </c>
    </row>
    <row r="2259" spans="1:4">
      <c r="A2259" s="1" t="s">
        <v>4744</v>
      </c>
      <c r="B2259" s="3">
        <v>3019.51</v>
      </c>
      <c r="C2259" s="3">
        <v>3217.31</v>
      </c>
      <c r="D2259" s="3">
        <v>93.85</v>
      </c>
    </row>
    <row r="2260" spans="1:4">
      <c r="A2260" s="1" t="s">
        <v>4745</v>
      </c>
      <c r="B2260" s="3">
        <v>3136.5</v>
      </c>
      <c r="C2260" s="3">
        <v>3198.81</v>
      </c>
      <c r="D2260" s="3">
        <v>98.05</v>
      </c>
    </row>
    <row r="2261" spans="1:4">
      <c r="A2261" s="1" t="s">
        <v>4746</v>
      </c>
      <c r="B2261" s="3">
        <v>3289.69</v>
      </c>
      <c r="C2261" s="3">
        <v>3604.31</v>
      </c>
      <c r="D2261" s="3">
        <v>91.27</v>
      </c>
    </row>
    <row r="2262" spans="1:4">
      <c r="A2262" s="1" t="s">
        <v>4927</v>
      </c>
      <c r="B2262" s="3">
        <v>873.25</v>
      </c>
      <c r="C2262" s="3">
        <v>2476.4499999999998</v>
      </c>
      <c r="D2262" s="3">
        <v>35.26</v>
      </c>
    </row>
    <row r="2263" spans="1:4">
      <c r="A2263" s="1" t="s">
        <v>8974</v>
      </c>
      <c r="B2263" s="3">
        <v>294.26</v>
      </c>
      <c r="C2263" s="3">
        <v>309.37</v>
      </c>
      <c r="D2263" s="3">
        <v>95.11</v>
      </c>
    </row>
    <row r="2264" spans="1:4">
      <c r="A2264" s="1" t="s">
        <v>8975</v>
      </c>
      <c r="B2264" s="3">
        <v>295.76</v>
      </c>
      <c r="C2264" s="3">
        <v>309.37</v>
      </c>
      <c r="D2264" s="3">
        <v>95.6</v>
      </c>
    </row>
    <row r="2265" spans="1:4">
      <c r="A2265" s="1" t="s">
        <v>8976</v>
      </c>
      <c r="B2265" s="3">
        <v>294.26</v>
      </c>
      <c r="C2265" s="3">
        <v>309.37</v>
      </c>
      <c r="D2265" s="3">
        <v>95.11</v>
      </c>
    </row>
    <row r="2266" spans="1:4">
      <c r="A2266" s="1" t="s">
        <v>8977</v>
      </c>
      <c r="B2266" s="3">
        <v>295.76</v>
      </c>
      <c r="C2266" s="3">
        <v>309.37</v>
      </c>
      <c r="D2266" s="3">
        <v>95.6</v>
      </c>
    </row>
    <row r="2267" spans="1:4">
      <c r="A2267" s="1" t="s">
        <v>8978</v>
      </c>
      <c r="B2267" s="3">
        <v>294.26</v>
      </c>
      <c r="C2267" s="3">
        <v>309.37</v>
      </c>
      <c r="D2267" s="3">
        <v>95.11</v>
      </c>
    </row>
    <row r="2268" spans="1:4">
      <c r="A2268" s="1" t="s">
        <v>8979</v>
      </c>
      <c r="B2268" s="3">
        <v>295.76</v>
      </c>
      <c r="C2268" s="3">
        <v>309.37</v>
      </c>
      <c r="D2268" s="3">
        <v>95.6</v>
      </c>
    </row>
    <row r="2269" spans="1:4">
      <c r="A2269" s="1" t="s">
        <v>8980</v>
      </c>
      <c r="B2269" s="3">
        <v>294.26</v>
      </c>
      <c r="C2269" s="3">
        <v>309.37</v>
      </c>
      <c r="D2269" s="3">
        <v>95.11</v>
      </c>
    </row>
    <row r="2270" spans="1:4">
      <c r="A2270" s="1" t="s">
        <v>4807</v>
      </c>
      <c r="B2270" s="3">
        <v>1587.05</v>
      </c>
      <c r="C2270" s="3">
        <v>1753.81</v>
      </c>
      <c r="D2270" s="3">
        <v>90.49</v>
      </c>
    </row>
    <row r="2271" spans="1:4">
      <c r="A2271" s="1" t="s">
        <v>4718</v>
      </c>
      <c r="B2271" s="3">
        <v>2749.59</v>
      </c>
      <c r="C2271" s="3">
        <v>2272.8200000000002</v>
      </c>
      <c r="D2271" s="3">
        <v>120.98</v>
      </c>
    </row>
    <row r="2272" spans="1:4">
      <c r="A2272" s="1" t="s">
        <v>4931</v>
      </c>
      <c r="B2272" s="3">
        <v>833.12</v>
      </c>
      <c r="C2272" s="3">
        <v>1845.47</v>
      </c>
      <c r="D2272" s="3">
        <v>45.14</v>
      </c>
    </row>
    <row r="2273" spans="1:4">
      <c r="A2273" s="1" t="s">
        <v>4434</v>
      </c>
      <c r="B2273" s="3">
        <v>198.52</v>
      </c>
      <c r="C2273" s="3">
        <v>198.52</v>
      </c>
      <c r="D2273" s="3">
        <v>100</v>
      </c>
    </row>
    <row r="2274" spans="1:4">
      <c r="A2274" s="1" t="s">
        <v>4435</v>
      </c>
      <c r="B2274" s="3">
        <v>464.6</v>
      </c>
      <c r="C2274" s="3">
        <v>436.02</v>
      </c>
      <c r="D2274" s="3">
        <v>106.55</v>
      </c>
    </row>
    <row r="2275" spans="1:4">
      <c r="A2275" s="1" t="s">
        <v>4403</v>
      </c>
      <c r="B2275" s="3">
        <v>359.35</v>
      </c>
      <c r="C2275" s="3">
        <v>332.98</v>
      </c>
      <c r="D2275" s="3">
        <v>107.92</v>
      </c>
    </row>
    <row r="2276" spans="1:4">
      <c r="A2276" s="1" t="s">
        <v>4810</v>
      </c>
      <c r="B2276" s="3">
        <v>2552.4299999999998</v>
      </c>
      <c r="C2276" s="3">
        <v>2248.8000000000002</v>
      </c>
      <c r="D2276" s="3">
        <v>113.5</v>
      </c>
    </row>
    <row r="2277" spans="1:4">
      <c r="A2277" s="1" t="s">
        <v>4928</v>
      </c>
      <c r="B2277" s="3">
        <v>69.95</v>
      </c>
      <c r="C2277" s="3">
        <v>1156.72</v>
      </c>
      <c r="D2277" s="3">
        <v>6.05</v>
      </c>
    </row>
    <row r="2278" spans="1:4">
      <c r="A2278" s="1" t="s">
        <v>4752</v>
      </c>
      <c r="B2278" s="3">
        <v>1053.6199999999999</v>
      </c>
      <c r="C2278" s="3">
        <v>1149.23</v>
      </c>
      <c r="D2278" s="3">
        <v>91.68</v>
      </c>
    </row>
    <row r="2279" spans="1:4">
      <c r="A2279" s="1" t="s">
        <v>4348</v>
      </c>
      <c r="B2279" s="3">
        <v>919.84</v>
      </c>
      <c r="C2279" s="3">
        <v>1035.08</v>
      </c>
      <c r="D2279" s="3">
        <v>88.87</v>
      </c>
    </row>
    <row r="2280" spans="1:4">
      <c r="A2280" s="1" t="s">
        <v>4349</v>
      </c>
      <c r="B2280" s="3">
        <v>919.84</v>
      </c>
      <c r="C2280" s="3">
        <v>1052.8</v>
      </c>
      <c r="D2280" s="3">
        <v>87.37</v>
      </c>
    </row>
    <row r="2281" spans="1:4">
      <c r="A2281" s="1" t="s">
        <v>4466</v>
      </c>
      <c r="B2281" s="3">
        <v>6106.31</v>
      </c>
      <c r="C2281" s="3">
        <v>5086.38</v>
      </c>
      <c r="D2281" s="3">
        <v>120.05</v>
      </c>
    </row>
    <row r="2282" spans="1:4">
      <c r="A2282" s="1" t="s">
        <v>4464</v>
      </c>
      <c r="B2282" s="3">
        <v>7104.7</v>
      </c>
      <c r="C2282" s="3">
        <v>5197.93</v>
      </c>
      <c r="D2282" s="3">
        <v>136.68</v>
      </c>
    </row>
    <row r="2283" spans="1:4">
      <c r="A2283" s="1" t="s">
        <v>4465</v>
      </c>
      <c r="B2283" s="3">
        <v>6762.01</v>
      </c>
      <c r="C2283" s="3">
        <v>4365.91</v>
      </c>
      <c r="D2283" s="3">
        <v>154.88</v>
      </c>
    </row>
    <row r="2284" spans="1:4">
      <c r="A2284" s="1" t="s">
        <v>4467</v>
      </c>
      <c r="B2284" s="3">
        <v>6139.19</v>
      </c>
      <c r="C2284" s="3">
        <v>3875.67</v>
      </c>
      <c r="D2284" s="3">
        <v>158.4</v>
      </c>
    </row>
    <row r="2285" spans="1:4">
      <c r="A2285" s="1" t="s">
        <v>4469</v>
      </c>
      <c r="B2285" s="3">
        <v>6703.07</v>
      </c>
      <c r="C2285" s="3">
        <v>5136.25</v>
      </c>
      <c r="D2285" s="3">
        <v>130.51</v>
      </c>
    </row>
    <row r="2286" spans="1:4">
      <c r="A2286" s="1" t="s">
        <v>4449</v>
      </c>
      <c r="B2286" s="3">
        <v>7025.16</v>
      </c>
      <c r="C2286" s="3">
        <v>5636.9</v>
      </c>
      <c r="D2286" s="3">
        <v>124.63</v>
      </c>
    </row>
    <row r="2287" spans="1:4">
      <c r="A2287" s="1" t="s">
        <v>4534</v>
      </c>
      <c r="B2287" s="3">
        <v>2558.4699999999998</v>
      </c>
      <c r="C2287" s="3">
        <v>2078.13</v>
      </c>
      <c r="D2287" s="3">
        <v>123.11</v>
      </c>
    </row>
    <row r="2288" spans="1:4">
      <c r="A2288" s="1" t="s">
        <v>4481</v>
      </c>
      <c r="B2288" s="3">
        <v>4965.55</v>
      </c>
      <c r="C2288" s="3">
        <v>4246.07</v>
      </c>
      <c r="D2288" s="3">
        <v>116.94</v>
      </c>
    </row>
    <row r="2289" spans="1:4">
      <c r="A2289" s="1" t="s">
        <v>4459</v>
      </c>
      <c r="B2289" s="3">
        <v>5125.66</v>
      </c>
      <c r="C2289" s="3">
        <v>4157.17</v>
      </c>
      <c r="D2289" s="3">
        <v>123.3</v>
      </c>
    </row>
    <row r="2290" spans="1:4">
      <c r="A2290" s="1" t="s">
        <v>4471</v>
      </c>
      <c r="B2290" s="3">
        <v>6117.66</v>
      </c>
      <c r="C2290" s="3">
        <v>5425.29</v>
      </c>
      <c r="D2290" s="3">
        <v>112.76</v>
      </c>
    </row>
    <row r="2291" spans="1:4">
      <c r="A2291" s="1" t="s">
        <v>4483</v>
      </c>
      <c r="B2291" s="3">
        <v>5112.8900000000003</v>
      </c>
      <c r="C2291" s="3">
        <v>4433.08</v>
      </c>
      <c r="D2291" s="3">
        <v>115.33</v>
      </c>
    </row>
    <row r="2292" spans="1:4">
      <c r="A2292" s="1" t="s">
        <v>4475</v>
      </c>
      <c r="B2292" s="3">
        <v>4791.63</v>
      </c>
      <c r="C2292" s="3">
        <v>4465.93</v>
      </c>
      <c r="D2292" s="3">
        <v>107.29</v>
      </c>
    </row>
    <row r="2293" spans="1:4">
      <c r="A2293" s="1" t="s">
        <v>4477</v>
      </c>
      <c r="B2293" s="3">
        <v>4874.6000000000004</v>
      </c>
      <c r="C2293" s="3">
        <v>4528.92</v>
      </c>
      <c r="D2293" s="3">
        <v>107.63</v>
      </c>
    </row>
    <row r="2294" spans="1:4">
      <c r="A2294" s="1" t="s">
        <v>9062</v>
      </c>
      <c r="B2294" s="3">
        <v>61.06</v>
      </c>
      <c r="C2294" s="3">
        <v>591.17999999999995</v>
      </c>
      <c r="D2294" s="3">
        <v>10.33</v>
      </c>
    </row>
    <row r="2295" spans="1:4">
      <c r="A2295" s="1" t="s">
        <v>4929</v>
      </c>
      <c r="B2295" s="3">
        <v>1113.67</v>
      </c>
      <c r="C2295" s="3">
        <v>1160.4100000000001</v>
      </c>
      <c r="D2295" s="3">
        <v>95.97</v>
      </c>
    </row>
    <row r="2296" spans="1:4">
      <c r="A2296" s="1" t="s">
        <v>4753</v>
      </c>
      <c r="B2296" s="3">
        <v>986.08</v>
      </c>
      <c r="C2296" s="3">
        <v>999.22</v>
      </c>
      <c r="D2296" s="3">
        <v>98.69</v>
      </c>
    </row>
    <row r="2297" spans="1:4">
      <c r="A2297" s="1" t="s">
        <v>4350</v>
      </c>
      <c r="B2297" s="3">
        <v>1188.31</v>
      </c>
      <c r="C2297" s="3">
        <v>1303.18</v>
      </c>
      <c r="D2297" s="3">
        <v>91.19</v>
      </c>
    </row>
    <row r="2298" spans="1:4">
      <c r="A2298" s="1" t="s">
        <v>4351</v>
      </c>
      <c r="B2298" s="3">
        <v>1188.31</v>
      </c>
      <c r="C2298" s="3">
        <v>1320.91</v>
      </c>
      <c r="D2298" s="3">
        <v>89.96</v>
      </c>
    </row>
    <row r="2299" spans="1:4">
      <c r="A2299" s="1" t="s">
        <v>4505</v>
      </c>
      <c r="B2299" s="3">
        <v>2763.97</v>
      </c>
      <c r="C2299" s="3">
        <v>2017.25</v>
      </c>
      <c r="D2299" s="3">
        <v>137.02000000000001</v>
      </c>
    </row>
    <row r="2300" spans="1:4">
      <c r="A2300" s="1" t="s">
        <v>4503</v>
      </c>
      <c r="B2300" s="3">
        <v>2450.37</v>
      </c>
      <c r="C2300" s="3">
        <v>2223.66</v>
      </c>
      <c r="D2300" s="3">
        <v>110.2</v>
      </c>
    </row>
    <row r="2301" spans="1:4">
      <c r="A2301" s="1" t="s">
        <v>4504</v>
      </c>
      <c r="B2301" s="3">
        <v>2514.92</v>
      </c>
      <c r="C2301" s="3">
        <v>2030.25</v>
      </c>
      <c r="D2301" s="3">
        <v>123.87</v>
      </c>
    </row>
    <row r="2302" spans="1:4">
      <c r="A2302" s="1" t="s">
        <v>4506</v>
      </c>
      <c r="B2302" s="3">
        <v>2181.4699999999998</v>
      </c>
      <c r="C2302" s="3">
        <v>1880.24</v>
      </c>
      <c r="D2302" s="3">
        <v>116.02</v>
      </c>
    </row>
    <row r="2303" spans="1:4">
      <c r="A2303" s="1" t="s">
        <v>4507</v>
      </c>
      <c r="B2303" s="3">
        <v>1975.04</v>
      </c>
      <c r="C2303" s="3">
        <v>1994.37</v>
      </c>
      <c r="D2303" s="3">
        <v>99.03</v>
      </c>
    </row>
    <row r="2304" spans="1:4">
      <c r="A2304" s="1" t="s">
        <v>4499</v>
      </c>
      <c r="B2304" s="3">
        <v>2631.66</v>
      </c>
      <c r="C2304" s="3">
        <v>1973.75</v>
      </c>
      <c r="D2304" s="3">
        <v>133.33000000000001</v>
      </c>
    </row>
    <row r="2305" spans="1:4">
      <c r="A2305" s="1" t="s">
        <v>4535</v>
      </c>
      <c r="B2305" s="3">
        <v>955.04</v>
      </c>
      <c r="C2305" s="3">
        <v>1044.8599999999999</v>
      </c>
      <c r="D2305" s="3">
        <v>91.4</v>
      </c>
    </row>
    <row r="2306" spans="1:4">
      <c r="A2306" s="1" t="s">
        <v>4501</v>
      </c>
      <c r="B2306" s="3">
        <v>8266.7800000000007</v>
      </c>
      <c r="C2306" s="3">
        <v>7701.41</v>
      </c>
      <c r="D2306" s="3">
        <v>107.34</v>
      </c>
    </row>
    <row r="2307" spans="1:4">
      <c r="A2307" s="1" t="s">
        <v>4500</v>
      </c>
      <c r="B2307" s="3">
        <v>3046.89</v>
      </c>
      <c r="C2307" s="3">
        <v>2558.88</v>
      </c>
      <c r="D2307" s="3">
        <v>119.07</v>
      </c>
    </row>
    <row r="2308" spans="1:4">
      <c r="A2308" s="1" t="s">
        <v>4508</v>
      </c>
      <c r="B2308" s="3">
        <v>3477.36</v>
      </c>
      <c r="C2308" s="3">
        <v>2464.39</v>
      </c>
      <c r="D2308" s="3">
        <v>141.1</v>
      </c>
    </row>
    <row r="2309" spans="1:4">
      <c r="A2309" s="1" t="s">
        <v>4502</v>
      </c>
      <c r="B2309" s="3">
        <v>3594.99</v>
      </c>
      <c r="C2309" s="3">
        <v>3158.88</v>
      </c>
      <c r="D2309" s="3">
        <v>113.81</v>
      </c>
    </row>
    <row r="2310" spans="1:4">
      <c r="A2310" s="1" t="s">
        <v>4509</v>
      </c>
      <c r="B2310" s="3">
        <v>4112.16</v>
      </c>
      <c r="C2310" s="3">
        <v>3095.89</v>
      </c>
      <c r="D2310" s="3">
        <v>132.83000000000001</v>
      </c>
    </row>
    <row r="2311" spans="1:4">
      <c r="A2311" s="1" t="s">
        <v>4510</v>
      </c>
      <c r="B2311" s="3">
        <v>7942.95</v>
      </c>
      <c r="C2311" s="3">
        <v>7749.92</v>
      </c>
      <c r="D2311" s="3">
        <v>102.49</v>
      </c>
    </row>
    <row r="2312" spans="1:4">
      <c r="A2312" s="1" t="s">
        <v>9063</v>
      </c>
      <c r="B2312" s="3">
        <v>29.8</v>
      </c>
      <c r="C2312" s="3">
        <v>549.79</v>
      </c>
      <c r="D2312" s="3">
        <v>5.42</v>
      </c>
    </row>
    <row r="2313" spans="1:4">
      <c r="A2313" s="1" t="s">
        <v>4376</v>
      </c>
      <c r="B2313" s="3">
        <v>935.77</v>
      </c>
      <c r="C2313" s="3">
        <v>935.49</v>
      </c>
      <c r="D2313" s="3">
        <v>100.03</v>
      </c>
    </row>
    <row r="2314" spans="1:4">
      <c r="A2314" s="1" t="s">
        <v>4377</v>
      </c>
      <c r="B2314" s="3">
        <v>935.77</v>
      </c>
      <c r="C2314" s="3">
        <v>935.49</v>
      </c>
      <c r="D2314" s="3">
        <v>100.03</v>
      </c>
    </row>
    <row r="2315" spans="1:4">
      <c r="A2315" s="1" t="s">
        <v>4754</v>
      </c>
      <c r="B2315" s="3">
        <v>1041.3</v>
      </c>
      <c r="C2315" s="3">
        <v>1105.72</v>
      </c>
      <c r="D2315" s="3">
        <v>94.17</v>
      </c>
    </row>
    <row r="2316" spans="1:4">
      <c r="A2316" s="1" t="s">
        <v>4378</v>
      </c>
      <c r="B2316" s="3">
        <v>985.37</v>
      </c>
      <c r="C2316" s="3">
        <v>1055.2</v>
      </c>
      <c r="D2316" s="3">
        <v>93.38</v>
      </c>
    </row>
    <row r="2317" spans="1:4">
      <c r="A2317" s="1" t="s">
        <v>4379</v>
      </c>
      <c r="B2317" s="3">
        <v>985.37</v>
      </c>
      <c r="C2317" s="3">
        <v>1037.48</v>
      </c>
      <c r="D2317" s="3">
        <v>94.98</v>
      </c>
    </row>
    <row r="2318" spans="1:4">
      <c r="A2318" s="1" t="s">
        <v>4755</v>
      </c>
      <c r="B2318" s="3">
        <v>999.56</v>
      </c>
      <c r="C2318" s="3">
        <v>987.22</v>
      </c>
      <c r="D2318" s="3">
        <v>101.25</v>
      </c>
    </row>
    <row r="2319" spans="1:4">
      <c r="A2319" s="1" t="s">
        <v>4543</v>
      </c>
      <c r="B2319" s="3">
        <v>1723.65</v>
      </c>
      <c r="C2319" s="3">
        <v>1894.45</v>
      </c>
      <c r="D2319" s="3">
        <v>90.98</v>
      </c>
    </row>
    <row r="2320" spans="1:4">
      <c r="A2320" s="1" t="s">
        <v>4541</v>
      </c>
      <c r="B2320" s="3">
        <v>1723.67</v>
      </c>
      <c r="C2320" s="3">
        <v>1908.95</v>
      </c>
      <c r="D2320" s="3">
        <v>90.29</v>
      </c>
    </row>
    <row r="2321" spans="1:4">
      <c r="A2321" s="1" t="s">
        <v>4539</v>
      </c>
      <c r="B2321" s="3">
        <v>1818.11</v>
      </c>
      <c r="C2321" s="3">
        <v>1930.2</v>
      </c>
      <c r="D2321" s="3">
        <v>94.19</v>
      </c>
    </row>
    <row r="2322" spans="1:4">
      <c r="A2322" s="1" t="s">
        <v>4537</v>
      </c>
      <c r="B2322" s="3">
        <v>1817.76</v>
      </c>
      <c r="C2322" s="3">
        <v>1944.71</v>
      </c>
      <c r="D2322" s="3">
        <v>93.47</v>
      </c>
    </row>
    <row r="2323" spans="1:4">
      <c r="A2323" s="1" t="s">
        <v>4551</v>
      </c>
      <c r="B2323" s="3">
        <v>1332.49</v>
      </c>
      <c r="C2323" s="3">
        <v>1476.5</v>
      </c>
      <c r="D2323" s="3">
        <v>90.25</v>
      </c>
    </row>
    <row r="2324" spans="1:4">
      <c r="A2324" s="1" t="s">
        <v>4549</v>
      </c>
      <c r="B2324" s="3">
        <v>1332.5</v>
      </c>
      <c r="C2324" s="3">
        <v>1491</v>
      </c>
      <c r="D2324" s="3">
        <v>89.37</v>
      </c>
    </row>
    <row r="2325" spans="1:4">
      <c r="A2325" s="1" t="s">
        <v>4547</v>
      </c>
      <c r="B2325" s="3">
        <v>1474.52</v>
      </c>
      <c r="C2325" s="3">
        <v>1512.25</v>
      </c>
      <c r="D2325" s="3">
        <v>97.5</v>
      </c>
    </row>
    <row r="2326" spans="1:4">
      <c r="A2326" s="1" t="s">
        <v>4545</v>
      </c>
      <c r="B2326" s="3">
        <v>1474.69</v>
      </c>
      <c r="C2326" s="3">
        <v>1526.75</v>
      </c>
      <c r="D2326" s="3">
        <v>96.59</v>
      </c>
    </row>
    <row r="2327" spans="1:4">
      <c r="A2327" s="1" t="s">
        <v>4930</v>
      </c>
      <c r="B2327" s="3">
        <v>1148.99</v>
      </c>
      <c r="C2327" s="3">
        <v>1180.69</v>
      </c>
      <c r="D2327" s="3">
        <v>97.31</v>
      </c>
    </row>
    <row r="2328" spans="1:4">
      <c r="A2328" s="1" t="s">
        <v>4756</v>
      </c>
      <c r="B2328" s="3">
        <v>1015.63</v>
      </c>
      <c r="C2328" s="3">
        <v>1028.32</v>
      </c>
      <c r="D2328" s="3">
        <v>98.77</v>
      </c>
    </row>
    <row r="2329" spans="1:4">
      <c r="A2329" s="1" t="s">
        <v>4374</v>
      </c>
      <c r="B2329" s="3">
        <v>271.08</v>
      </c>
      <c r="C2329" s="3">
        <v>278.99</v>
      </c>
      <c r="D2329" s="3">
        <v>97.17</v>
      </c>
    </row>
    <row r="2330" spans="1:4">
      <c r="A2330" s="1" t="s">
        <v>4375</v>
      </c>
      <c r="B2330" s="3">
        <v>271.07</v>
      </c>
      <c r="C2330" s="3">
        <v>296.70999999999998</v>
      </c>
      <c r="D2330" s="3">
        <v>91.36</v>
      </c>
    </row>
    <row r="2331" spans="1:4">
      <c r="A2331" s="1" t="s">
        <v>4523</v>
      </c>
      <c r="B2331" s="3">
        <v>2828.59</v>
      </c>
      <c r="C2331" s="3">
        <v>2433.59</v>
      </c>
      <c r="D2331" s="3">
        <v>116.23</v>
      </c>
    </row>
    <row r="2332" spans="1:4">
      <c r="A2332" s="1" t="s">
        <v>4521</v>
      </c>
      <c r="B2332" s="3">
        <v>3292.5</v>
      </c>
      <c r="C2332" s="3">
        <v>2260.42</v>
      </c>
      <c r="D2332" s="3">
        <v>145.66</v>
      </c>
    </row>
    <row r="2333" spans="1:4">
      <c r="A2333" s="1" t="s">
        <v>4522</v>
      </c>
      <c r="B2333" s="3">
        <v>3489.27</v>
      </c>
      <c r="C2333" s="3">
        <v>2144.6</v>
      </c>
      <c r="D2333" s="3">
        <v>162.69999999999999</v>
      </c>
    </row>
    <row r="2334" spans="1:4">
      <c r="A2334" s="1" t="s">
        <v>4524</v>
      </c>
      <c r="B2334" s="3">
        <v>4075.02</v>
      </c>
      <c r="C2334" s="3">
        <v>2153.92</v>
      </c>
      <c r="D2334" s="3">
        <v>189.19</v>
      </c>
    </row>
    <row r="2335" spans="1:4">
      <c r="A2335" s="1" t="s">
        <v>4525</v>
      </c>
      <c r="B2335" s="3">
        <v>3563.54</v>
      </c>
      <c r="C2335" s="3">
        <v>2436.6</v>
      </c>
      <c r="D2335" s="3">
        <v>146.25</v>
      </c>
    </row>
    <row r="2336" spans="1:4">
      <c r="A2336" s="1" t="s">
        <v>4517</v>
      </c>
      <c r="B2336" s="3">
        <v>3104.64</v>
      </c>
      <c r="C2336" s="3">
        <v>2317.1</v>
      </c>
      <c r="D2336" s="3">
        <v>133.99</v>
      </c>
    </row>
    <row r="2337" spans="1:4">
      <c r="A2337" s="1" t="s">
        <v>4519</v>
      </c>
      <c r="B2337" s="3">
        <v>9708.39</v>
      </c>
      <c r="C2337" s="3">
        <v>8683.3799999999992</v>
      </c>
      <c r="D2337" s="3">
        <v>111.8</v>
      </c>
    </row>
    <row r="2338" spans="1:4">
      <c r="A2338" s="1" t="s">
        <v>4518</v>
      </c>
      <c r="B2338" s="3">
        <v>2769.64</v>
      </c>
      <c r="C2338" s="3">
        <v>3092.34</v>
      </c>
      <c r="D2338" s="3">
        <v>89.56</v>
      </c>
    </row>
    <row r="2339" spans="1:4">
      <c r="A2339" s="1" t="s">
        <v>4526</v>
      </c>
      <c r="B2339" s="3">
        <v>5084.97</v>
      </c>
      <c r="C2339" s="3">
        <v>2934.87</v>
      </c>
      <c r="D2339" s="3">
        <v>173.26</v>
      </c>
    </row>
    <row r="2340" spans="1:4">
      <c r="A2340" s="1" t="s">
        <v>4520</v>
      </c>
      <c r="B2340" s="3">
        <v>5816.47</v>
      </c>
      <c r="C2340" s="3">
        <v>3660.84</v>
      </c>
      <c r="D2340" s="3">
        <v>158.88</v>
      </c>
    </row>
    <row r="2341" spans="1:4">
      <c r="A2341" s="1" t="s">
        <v>4527</v>
      </c>
      <c r="B2341" s="3">
        <v>9914.6299999999992</v>
      </c>
      <c r="C2341" s="3">
        <v>8668.89</v>
      </c>
      <c r="D2341" s="3">
        <v>114.37</v>
      </c>
    </row>
    <row r="2342" spans="1:4">
      <c r="A2342" s="1" t="s">
        <v>4528</v>
      </c>
      <c r="B2342" s="3">
        <v>9972.2999999999993</v>
      </c>
      <c r="C2342" s="3">
        <v>8341.89</v>
      </c>
      <c r="D2342" s="3">
        <v>119.54</v>
      </c>
    </row>
    <row r="2343" spans="1:4">
      <c r="A2343" s="1" t="s">
        <v>9064</v>
      </c>
      <c r="B2343" s="3">
        <v>29.8</v>
      </c>
      <c r="C2343" s="3">
        <v>580.87</v>
      </c>
      <c r="D2343" s="3">
        <v>5.13</v>
      </c>
    </row>
    <row r="2344" spans="1:4">
      <c r="A2344" s="1" t="s">
        <v>4630</v>
      </c>
      <c r="B2344" s="3">
        <v>1062.45</v>
      </c>
      <c r="C2344" s="3">
        <v>1142.8900000000001</v>
      </c>
      <c r="D2344" s="3">
        <v>92.96</v>
      </c>
    </row>
    <row r="2345" spans="1:4">
      <c r="A2345" s="1" t="s">
        <v>4599</v>
      </c>
      <c r="B2345" s="3">
        <v>1340.45</v>
      </c>
      <c r="C2345" s="3">
        <v>1244.56</v>
      </c>
      <c r="D2345" s="3">
        <v>107.7</v>
      </c>
    </row>
    <row r="2346" spans="1:4">
      <c r="A2346" s="1" t="s">
        <v>4601</v>
      </c>
      <c r="B2346" s="3">
        <v>1340.44</v>
      </c>
      <c r="C2346" s="3">
        <v>1230.06</v>
      </c>
      <c r="D2346" s="3">
        <v>108.97</v>
      </c>
    </row>
    <row r="2347" spans="1:4">
      <c r="A2347" s="1" t="s">
        <v>4597</v>
      </c>
      <c r="B2347" s="3">
        <v>969.81</v>
      </c>
      <c r="C2347" s="3">
        <v>1072.0999999999999</v>
      </c>
      <c r="D2347" s="3">
        <v>90.46</v>
      </c>
    </row>
    <row r="2348" spans="1:4">
      <c r="A2348" s="1" t="s">
        <v>4595</v>
      </c>
      <c r="B2348" s="3">
        <v>969.65</v>
      </c>
      <c r="C2348" s="3">
        <v>1057.5899999999999</v>
      </c>
      <c r="D2348" s="3">
        <v>91.68</v>
      </c>
    </row>
    <row r="2349" spans="1:4">
      <c r="A2349" s="1" t="s">
        <v>4626</v>
      </c>
      <c r="B2349" s="3">
        <v>3414.34</v>
      </c>
      <c r="C2349" s="3">
        <v>3213.17</v>
      </c>
      <c r="D2349" s="3">
        <v>106.26</v>
      </c>
    </row>
    <row r="2350" spans="1:4">
      <c r="A2350" s="1" t="s">
        <v>4631</v>
      </c>
      <c r="B2350" s="3">
        <v>989.94</v>
      </c>
      <c r="C2350" s="3">
        <v>1067.8900000000001</v>
      </c>
      <c r="D2350" s="3">
        <v>92.7</v>
      </c>
    </row>
    <row r="2351" spans="1:4">
      <c r="A2351" s="1" t="s">
        <v>4757</v>
      </c>
      <c r="B2351" s="3">
        <v>1042.3399999999999</v>
      </c>
      <c r="C2351" s="3">
        <v>1071.83</v>
      </c>
      <c r="D2351" s="3">
        <v>97.25</v>
      </c>
    </row>
    <row r="2352" spans="1:4">
      <c r="A2352" s="1" t="s">
        <v>4372</v>
      </c>
      <c r="B2352" s="3">
        <v>232.85</v>
      </c>
      <c r="C2352" s="3">
        <v>205.96</v>
      </c>
      <c r="D2352" s="3">
        <v>113.06</v>
      </c>
    </row>
    <row r="2353" spans="1:4">
      <c r="A2353" s="1" t="s">
        <v>4373</v>
      </c>
      <c r="B2353" s="3">
        <v>230.8</v>
      </c>
      <c r="C2353" s="3">
        <v>188.24</v>
      </c>
      <c r="D2353" s="3">
        <v>122.61</v>
      </c>
    </row>
    <row r="2354" spans="1:4">
      <c r="A2354" s="1" t="s">
        <v>4627</v>
      </c>
      <c r="B2354" s="3">
        <v>2325.14</v>
      </c>
      <c r="C2354" s="3">
        <v>2544.87</v>
      </c>
      <c r="D2354" s="3">
        <v>91.37</v>
      </c>
    </row>
    <row r="2355" spans="1:4">
      <c r="A2355" s="1" t="s">
        <v>4633</v>
      </c>
      <c r="B2355" s="3">
        <v>1263.55</v>
      </c>
      <c r="C2355" s="3">
        <v>1438.76</v>
      </c>
      <c r="D2355" s="3">
        <v>87.82</v>
      </c>
    </row>
    <row r="2356" spans="1:4">
      <c r="A2356" s="1" t="s">
        <v>4632</v>
      </c>
      <c r="B2356" s="3">
        <v>1263.55</v>
      </c>
      <c r="C2356" s="3">
        <v>1545.26</v>
      </c>
      <c r="D2356" s="3">
        <v>81.77</v>
      </c>
    </row>
    <row r="2357" spans="1:4">
      <c r="A2357" s="1" t="s">
        <v>4634</v>
      </c>
      <c r="B2357" s="3">
        <v>1235.8499999999999</v>
      </c>
      <c r="C2357" s="3">
        <v>1404.9</v>
      </c>
      <c r="D2357" s="3">
        <v>87.97</v>
      </c>
    </row>
    <row r="2358" spans="1:4">
      <c r="A2358" s="1" t="s">
        <v>4571</v>
      </c>
      <c r="B2358" s="3">
        <v>1291.6600000000001</v>
      </c>
      <c r="C2358" s="3">
        <v>1254.8499999999999</v>
      </c>
      <c r="D2358" s="3">
        <v>102.93</v>
      </c>
    </row>
    <row r="2359" spans="1:4">
      <c r="A2359" s="1" t="s">
        <v>4573</v>
      </c>
      <c r="B2359" s="3">
        <v>1291.99</v>
      </c>
      <c r="C2359" s="3">
        <v>1269.3499999999999</v>
      </c>
      <c r="D2359" s="3">
        <v>101.78</v>
      </c>
    </row>
    <row r="2360" spans="1:4">
      <c r="A2360" s="1" t="s">
        <v>4569</v>
      </c>
      <c r="B2360" s="3">
        <v>1029.8699999999999</v>
      </c>
      <c r="C2360" s="3">
        <v>1130.8399999999999</v>
      </c>
      <c r="D2360" s="3">
        <v>91.07</v>
      </c>
    </row>
    <row r="2361" spans="1:4">
      <c r="A2361" s="1" t="s">
        <v>4567</v>
      </c>
      <c r="B2361" s="3">
        <v>1029.94</v>
      </c>
      <c r="C2361" s="3">
        <v>1116.33</v>
      </c>
      <c r="D2361" s="3">
        <v>92.26</v>
      </c>
    </row>
    <row r="2362" spans="1:4">
      <c r="A2362" s="1" t="s">
        <v>4628</v>
      </c>
      <c r="B2362" s="3">
        <v>3331.46</v>
      </c>
      <c r="C2362" s="3">
        <v>3257.65</v>
      </c>
      <c r="D2362" s="3">
        <v>102.27</v>
      </c>
    </row>
    <row r="2363" spans="1:4">
      <c r="A2363" s="1" t="s">
        <v>4635</v>
      </c>
      <c r="B2363" s="3">
        <v>1210.28</v>
      </c>
      <c r="C2363" s="3">
        <v>1311.4</v>
      </c>
      <c r="D2363" s="3">
        <v>92.29</v>
      </c>
    </row>
    <row r="2364" spans="1:4">
      <c r="A2364" s="1" t="s">
        <v>4629</v>
      </c>
      <c r="B2364" s="3">
        <v>2639.7</v>
      </c>
      <c r="C2364" s="3">
        <v>2678.53</v>
      </c>
      <c r="D2364" s="3">
        <v>98.55</v>
      </c>
    </row>
    <row r="2365" spans="1:4">
      <c r="A2365" s="1" t="s">
        <v>4637</v>
      </c>
      <c r="B2365" s="3">
        <v>1274.52</v>
      </c>
      <c r="C2365" s="3">
        <v>1439.75</v>
      </c>
      <c r="D2365" s="3">
        <v>88.52</v>
      </c>
    </row>
    <row r="2366" spans="1:4">
      <c r="A2366" s="1" t="s">
        <v>4636</v>
      </c>
      <c r="B2366" s="3">
        <v>1274.49</v>
      </c>
      <c r="C2366" s="3">
        <v>1546.24</v>
      </c>
      <c r="D2366" s="3">
        <v>82.43</v>
      </c>
    </row>
    <row r="2367" spans="1:4">
      <c r="A2367" s="1" t="s">
        <v>4809</v>
      </c>
      <c r="B2367" s="3">
        <v>3015.16</v>
      </c>
      <c r="C2367" s="3">
        <v>2191.12</v>
      </c>
      <c r="D2367" s="3">
        <v>137.61000000000001</v>
      </c>
    </row>
    <row r="2368" spans="1:4">
      <c r="A2368" s="1" t="s">
        <v>8365</v>
      </c>
      <c r="B2368" s="3">
        <v>5046.07</v>
      </c>
      <c r="C2368" s="3">
        <v>4862.8999999999996</v>
      </c>
      <c r="D2368" s="3">
        <v>103.77</v>
      </c>
    </row>
    <row r="2369" spans="1:4">
      <c r="A2369" s="1" t="s">
        <v>8366</v>
      </c>
      <c r="B2369" s="3">
        <v>5122.6000000000004</v>
      </c>
      <c r="C2369" s="3">
        <v>4748.04</v>
      </c>
      <c r="D2369" s="3">
        <v>107.89</v>
      </c>
    </row>
    <row r="2370" spans="1:4">
      <c r="A2370" s="1" t="s">
        <v>7576</v>
      </c>
      <c r="B2370" s="3">
        <v>2388.79</v>
      </c>
      <c r="C2370" s="3">
        <v>2557.86</v>
      </c>
      <c r="D2370" s="3">
        <v>93.39</v>
      </c>
    </row>
    <row r="2371" spans="1:4">
      <c r="A2371" s="1" t="s">
        <v>4728</v>
      </c>
      <c r="B2371" s="3">
        <v>50</v>
      </c>
      <c r="C2371" s="3">
        <v>50</v>
      </c>
      <c r="D2371" s="3">
        <v>100</v>
      </c>
    </row>
    <row r="2372" spans="1:4">
      <c r="A2372" s="1" t="s">
        <v>4719</v>
      </c>
      <c r="B2372" s="3">
        <v>1010.84</v>
      </c>
      <c r="C2372" s="3">
        <v>1254.6300000000001</v>
      </c>
      <c r="D2372" s="3">
        <v>80.569999999999993</v>
      </c>
    </row>
    <row r="2373" spans="1:4">
      <c r="A2373" s="1" t="s">
        <v>4806</v>
      </c>
      <c r="B2373" s="3">
        <v>1421.98</v>
      </c>
      <c r="C2373" s="3">
        <v>1540.82</v>
      </c>
      <c r="D2373" s="3">
        <v>92.29</v>
      </c>
    </row>
    <row r="2374" spans="1:4">
      <c r="A2374" s="1" t="s">
        <v>4813</v>
      </c>
      <c r="B2374" s="3">
        <v>1632.59</v>
      </c>
      <c r="C2374" s="3">
        <v>1860.3</v>
      </c>
      <c r="D2374" s="3">
        <v>87.76</v>
      </c>
    </row>
    <row r="2375" spans="1:4">
      <c r="A2375" s="1" t="s">
        <v>4814</v>
      </c>
      <c r="B2375" s="3">
        <v>1710.04</v>
      </c>
      <c r="C2375" s="3">
        <v>1966.8</v>
      </c>
      <c r="D2375" s="3">
        <v>86.95</v>
      </c>
    </row>
    <row r="2376" spans="1:4">
      <c r="A2376" s="1" t="s">
        <v>4802</v>
      </c>
      <c r="B2376" s="3">
        <v>1510.43</v>
      </c>
      <c r="C2376" s="3">
        <v>1647.31</v>
      </c>
      <c r="D2376" s="3">
        <v>91.69</v>
      </c>
    </row>
    <row r="2377" spans="1:4">
      <c r="A2377" s="1" t="s">
        <v>4917</v>
      </c>
      <c r="B2377" s="3">
        <v>1647.88</v>
      </c>
      <c r="C2377" s="3">
        <v>16424.93</v>
      </c>
      <c r="D2377" s="3">
        <v>10.029999999999999</v>
      </c>
    </row>
    <row r="2378" spans="1:4">
      <c r="A2378" s="1" t="s">
        <v>4516</v>
      </c>
      <c r="B2378" s="3">
        <v>2733.59</v>
      </c>
      <c r="C2378" s="3">
        <v>28069.759999999998</v>
      </c>
      <c r="D2378" s="3">
        <v>9.74</v>
      </c>
    </row>
    <row r="2379" spans="1:4">
      <c r="A2379" s="1" t="s">
        <v>4915</v>
      </c>
      <c r="B2379" s="3">
        <v>0</v>
      </c>
      <c r="C2379" s="3">
        <v>492.19</v>
      </c>
      <c r="D2379" s="3">
        <v>0</v>
      </c>
    </row>
    <row r="2380" spans="1:4">
      <c r="A2380" s="1" t="s">
        <v>4804</v>
      </c>
      <c r="B2380" s="3">
        <v>2682.62</v>
      </c>
      <c r="C2380" s="3">
        <v>2802.35</v>
      </c>
      <c r="D2380" s="3">
        <v>95.73</v>
      </c>
    </row>
    <row r="2381" spans="1:4">
      <c r="A2381" s="1" t="s">
        <v>4805</v>
      </c>
      <c r="B2381" s="3">
        <v>2524.75</v>
      </c>
      <c r="C2381" s="3">
        <v>2720.85</v>
      </c>
      <c r="D2381" s="3">
        <v>92.79</v>
      </c>
    </row>
    <row r="2382" spans="1:4">
      <c r="A2382" s="1" t="s">
        <v>4407</v>
      </c>
      <c r="B2382" s="3">
        <v>391.73</v>
      </c>
      <c r="C2382" s="3">
        <v>422.04</v>
      </c>
      <c r="D2382" s="3">
        <v>92.82</v>
      </c>
    </row>
    <row r="2383" spans="1:4">
      <c r="A2383" s="1" t="s">
        <v>4444</v>
      </c>
      <c r="B2383" s="3">
        <v>3592.79</v>
      </c>
      <c r="C2383" s="3">
        <v>3415.08</v>
      </c>
      <c r="D2383" s="3">
        <v>105.2</v>
      </c>
    </row>
    <row r="2384" spans="1:4">
      <c r="A2384" s="1" t="s">
        <v>4445</v>
      </c>
      <c r="B2384" s="3">
        <v>3592.79</v>
      </c>
      <c r="C2384" s="3">
        <v>3483.58</v>
      </c>
      <c r="D2384" s="3">
        <v>103.13</v>
      </c>
    </row>
    <row r="2385" spans="1:4">
      <c r="A2385" s="1" t="s">
        <v>4442</v>
      </c>
      <c r="B2385" s="3">
        <v>4063.76</v>
      </c>
      <c r="C2385" s="3">
        <v>3102.09</v>
      </c>
      <c r="D2385" s="3">
        <v>131</v>
      </c>
    </row>
    <row r="2386" spans="1:4">
      <c r="A2386" s="1" t="s">
        <v>4443</v>
      </c>
      <c r="B2386" s="3">
        <v>4063.75</v>
      </c>
      <c r="C2386" s="3">
        <v>3170.6</v>
      </c>
      <c r="D2386" s="3">
        <v>128.16999999999999</v>
      </c>
    </row>
    <row r="2387" spans="1:4">
      <c r="A2387" s="1" t="s">
        <v>4440</v>
      </c>
      <c r="B2387" s="3">
        <v>6899.12</v>
      </c>
      <c r="C2387" s="3">
        <v>6670.94</v>
      </c>
      <c r="D2387" s="3">
        <v>103.42</v>
      </c>
    </row>
    <row r="2388" spans="1:4">
      <c r="A2388" s="1" t="s">
        <v>4441</v>
      </c>
      <c r="B2388" s="3">
        <v>6899.12</v>
      </c>
      <c r="C2388" s="3">
        <v>6590.62</v>
      </c>
      <c r="D2388" s="3">
        <v>104.68</v>
      </c>
    </row>
    <row r="2389" spans="1:4">
      <c r="A2389" s="1" t="s">
        <v>4438</v>
      </c>
      <c r="B2389" s="3">
        <v>6489.23</v>
      </c>
      <c r="C2389" s="3">
        <v>6802.83</v>
      </c>
      <c r="D2389" s="3">
        <v>95.39</v>
      </c>
    </row>
    <row r="2390" spans="1:4">
      <c r="A2390" s="1" t="s">
        <v>4439</v>
      </c>
      <c r="B2390" s="3">
        <v>6489.22</v>
      </c>
      <c r="C2390" s="3">
        <v>6722.51</v>
      </c>
      <c r="D2390" s="3">
        <v>96.53</v>
      </c>
    </row>
    <row r="2391" spans="1:4">
      <c r="A2391" s="1" t="s">
        <v>4408</v>
      </c>
      <c r="B2391" s="3">
        <v>1968.75</v>
      </c>
      <c r="C2391" s="3">
        <v>1263.53</v>
      </c>
      <c r="D2391" s="3">
        <v>155.81</v>
      </c>
    </row>
    <row r="2392" spans="1:4">
      <c r="A2392" s="1" t="s">
        <v>4409</v>
      </c>
      <c r="B2392" s="3">
        <v>1968.77</v>
      </c>
      <c r="C2392" s="3">
        <v>1193.8499999999999</v>
      </c>
      <c r="D2392" s="3">
        <v>164.91</v>
      </c>
    </row>
    <row r="2393" spans="1:4">
      <c r="A2393" s="1" t="s">
        <v>4410</v>
      </c>
      <c r="B2393" s="3">
        <v>1911.15</v>
      </c>
      <c r="C2393" s="3">
        <v>1481.64</v>
      </c>
      <c r="D2393" s="3">
        <v>128.99</v>
      </c>
    </row>
    <row r="2394" spans="1:4">
      <c r="A2394" s="1" t="s">
        <v>4411</v>
      </c>
      <c r="B2394" s="3">
        <v>1911.15</v>
      </c>
      <c r="C2394" s="3">
        <v>1511.96</v>
      </c>
      <c r="D2394" s="3">
        <v>126.4</v>
      </c>
    </row>
    <row r="2395" spans="1:4">
      <c r="A2395" s="1" t="s">
        <v>8935</v>
      </c>
      <c r="B2395" s="3">
        <v>553.91</v>
      </c>
      <c r="C2395" s="3">
        <v>617.5</v>
      </c>
      <c r="D2395" s="3">
        <v>89.7</v>
      </c>
    </row>
    <row r="2396" spans="1:4">
      <c r="A2396" s="1" t="s">
        <v>8936</v>
      </c>
      <c r="B2396" s="3">
        <v>553.9</v>
      </c>
      <c r="C2396" s="3">
        <v>668.67</v>
      </c>
      <c r="D2396" s="3">
        <v>82.84</v>
      </c>
    </row>
    <row r="2397" spans="1:4">
      <c r="A2397" s="1" t="s">
        <v>4932</v>
      </c>
      <c r="B2397" s="3">
        <v>246.56</v>
      </c>
      <c r="C2397" s="3">
        <v>1297.3</v>
      </c>
      <c r="D2397" s="3">
        <v>19.010000000000002</v>
      </c>
    </row>
    <row r="2398" spans="1:4">
      <c r="A2398" s="1" t="s">
        <v>4914</v>
      </c>
      <c r="B2398" s="3">
        <v>175</v>
      </c>
      <c r="C2398" s="3">
        <v>351.26</v>
      </c>
      <c r="D2398" s="3">
        <v>49.82</v>
      </c>
    </row>
    <row r="2399" spans="1:4">
      <c r="A2399" s="1" t="s">
        <v>4812</v>
      </c>
      <c r="B2399" s="3">
        <v>2602.7600000000002</v>
      </c>
      <c r="C2399" s="3">
        <v>2235.81</v>
      </c>
      <c r="D2399" s="3">
        <v>116.41</v>
      </c>
    </row>
    <row r="2400" spans="1:4">
      <c r="A2400" s="1" t="s">
        <v>4811</v>
      </c>
      <c r="B2400" s="3">
        <v>2895.59</v>
      </c>
      <c r="C2400" s="3">
        <v>2122.61</v>
      </c>
      <c r="D2400" s="3">
        <v>136.41999999999999</v>
      </c>
    </row>
    <row r="2401" spans="1:4">
      <c r="A2401" s="1" t="s">
        <v>4803</v>
      </c>
      <c r="B2401" s="3">
        <v>2488.6799999999998</v>
      </c>
      <c r="C2401" s="3">
        <v>2146.63</v>
      </c>
      <c r="D2401" s="3">
        <v>115.93</v>
      </c>
    </row>
    <row r="2402" spans="1:4">
      <c r="A2402" s="1" t="s">
        <v>4808</v>
      </c>
      <c r="B2402" s="3">
        <v>1351.35</v>
      </c>
      <c r="C2402" s="3">
        <v>1433.32</v>
      </c>
      <c r="D2402" s="3">
        <v>94.28</v>
      </c>
    </row>
    <row r="2403" spans="1:4">
      <c r="A2403" s="1" t="s">
        <v>1946</v>
      </c>
      <c r="B2403" s="3">
        <v>286.91000000000003</v>
      </c>
      <c r="C2403" s="3">
        <v>345.99</v>
      </c>
      <c r="D2403" s="3">
        <v>82.92</v>
      </c>
    </row>
    <row r="2404" spans="1:4">
      <c r="A2404" s="1" t="s">
        <v>1947</v>
      </c>
      <c r="B2404" s="3">
        <v>294.56</v>
      </c>
      <c r="C2404" s="3">
        <v>364.49</v>
      </c>
      <c r="D2404" s="3">
        <v>80.819999999999993</v>
      </c>
    </row>
    <row r="2405" spans="1:4">
      <c r="A2405" s="1" t="s">
        <v>3384</v>
      </c>
      <c r="B2405" s="3">
        <v>159.66999999999999</v>
      </c>
      <c r="C2405" s="3">
        <v>193.19</v>
      </c>
      <c r="D2405" s="3">
        <v>82.65</v>
      </c>
    </row>
    <row r="2406" spans="1:4">
      <c r="A2406" s="1" t="s">
        <v>3383</v>
      </c>
      <c r="B2406" s="3">
        <v>159.66</v>
      </c>
      <c r="C2406" s="3">
        <v>163.93</v>
      </c>
      <c r="D2406" s="3">
        <v>97.39</v>
      </c>
    </row>
    <row r="2407" spans="1:4">
      <c r="A2407" s="1" t="s">
        <v>3317</v>
      </c>
      <c r="B2407" s="3">
        <v>301.11</v>
      </c>
      <c r="C2407" s="3">
        <v>327.74</v>
      </c>
      <c r="D2407" s="3">
        <v>91.88</v>
      </c>
    </row>
    <row r="2408" spans="1:4">
      <c r="A2408" s="1" t="s">
        <v>3315</v>
      </c>
      <c r="B2408" s="3">
        <v>301.13</v>
      </c>
      <c r="C2408" s="3">
        <v>301.42</v>
      </c>
      <c r="D2408" s="3">
        <v>99.9</v>
      </c>
    </row>
    <row r="2409" spans="1:4">
      <c r="A2409" s="1" t="s">
        <v>1971</v>
      </c>
      <c r="B2409" s="3">
        <v>602.98</v>
      </c>
      <c r="C2409" s="3">
        <v>719.88</v>
      </c>
      <c r="D2409" s="3">
        <v>83.76</v>
      </c>
    </row>
    <row r="2410" spans="1:4">
      <c r="A2410" s="1" t="s">
        <v>1948</v>
      </c>
      <c r="B2410" s="3">
        <v>49.36</v>
      </c>
      <c r="C2410" s="3">
        <v>57.27</v>
      </c>
      <c r="D2410" s="3">
        <v>86.19</v>
      </c>
    </row>
    <row r="2411" spans="1:4">
      <c r="A2411" s="1" t="s">
        <v>9952</v>
      </c>
      <c r="B2411" s="3">
        <v>543.79</v>
      </c>
      <c r="C2411" s="3">
        <v>589.33000000000004</v>
      </c>
      <c r="D2411" s="3">
        <v>92.27</v>
      </c>
    </row>
    <row r="2412" spans="1:4">
      <c r="A2412" s="1" t="s">
        <v>9950</v>
      </c>
      <c r="B2412" s="3">
        <v>306.17</v>
      </c>
      <c r="C2412" s="3">
        <v>365.75</v>
      </c>
      <c r="D2412" s="3">
        <v>83.71</v>
      </c>
    </row>
    <row r="2413" spans="1:4">
      <c r="A2413" s="1" t="s">
        <v>9951</v>
      </c>
      <c r="B2413" s="3">
        <v>222.94</v>
      </c>
      <c r="C2413" s="3">
        <v>281.5</v>
      </c>
      <c r="D2413" s="3">
        <v>79.2</v>
      </c>
    </row>
    <row r="2414" spans="1:4">
      <c r="A2414" s="1" t="s">
        <v>9949</v>
      </c>
      <c r="B2414" s="3">
        <v>349.83</v>
      </c>
      <c r="C2414" s="3">
        <v>428.74</v>
      </c>
      <c r="D2414" s="3">
        <v>81.599999999999994</v>
      </c>
    </row>
    <row r="2415" spans="1:4">
      <c r="A2415" s="1" t="s">
        <v>9948</v>
      </c>
      <c r="B2415" s="3">
        <v>423.45</v>
      </c>
      <c r="C2415" s="3">
        <v>512.99</v>
      </c>
      <c r="D2415" s="3">
        <v>82.54</v>
      </c>
    </row>
    <row r="2416" spans="1:4">
      <c r="A2416" s="1" t="s">
        <v>1969</v>
      </c>
      <c r="B2416" s="3">
        <v>1312.53</v>
      </c>
      <c r="C2416" s="3">
        <v>1365.12</v>
      </c>
      <c r="D2416" s="3">
        <v>96.15</v>
      </c>
    </row>
    <row r="2417" spans="1:4">
      <c r="A2417" s="1" t="s">
        <v>1973</v>
      </c>
      <c r="B2417" s="3">
        <v>742.08</v>
      </c>
      <c r="C2417" s="3">
        <v>920.74</v>
      </c>
      <c r="D2417" s="3">
        <v>80.599999999999994</v>
      </c>
    </row>
    <row r="2418" spans="1:4">
      <c r="A2418" s="1" t="s">
        <v>1952</v>
      </c>
      <c r="B2418" s="3">
        <v>554.76</v>
      </c>
      <c r="C2418" s="3">
        <v>675.98</v>
      </c>
      <c r="D2418" s="3">
        <v>82.07</v>
      </c>
    </row>
    <row r="2419" spans="1:4">
      <c r="A2419" s="1" t="s">
        <v>3385</v>
      </c>
      <c r="B2419" s="3">
        <v>553.78</v>
      </c>
      <c r="C2419" s="3">
        <v>630.72</v>
      </c>
      <c r="D2419" s="3">
        <v>87.8</v>
      </c>
    </row>
    <row r="2420" spans="1:4">
      <c r="A2420" s="1" t="s">
        <v>1940</v>
      </c>
      <c r="B2420" s="3">
        <v>1018.17</v>
      </c>
      <c r="C2420" s="3">
        <v>4268.3</v>
      </c>
      <c r="D2420" s="3">
        <v>23.85</v>
      </c>
    </row>
    <row r="2421" spans="1:4">
      <c r="A2421" s="1" t="s">
        <v>1972</v>
      </c>
      <c r="B2421" s="3">
        <v>641.51</v>
      </c>
      <c r="C2421" s="3">
        <v>759.88</v>
      </c>
      <c r="D2421" s="3">
        <v>84.42</v>
      </c>
    </row>
    <row r="2422" spans="1:4">
      <c r="A2422" s="1" t="s">
        <v>1941</v>
      </c>
      <c r="B2422" s="3">
        <v>1403.73</v>
      </c>
      <c r="C2422" s="3">
        <v>4401.3599999999997</v>
      </c>
      <c r="D2422" s="3">
        <v>31.89</v>
      </c>
    </row>
    <row r="2423" spans="1:4">
      <c r="A2423" s="1" t="s">
        <v>3333</v>
      </c>
      <c r="B2423" s="3">
        <v>1332.62</v>
      </c>
      <c r="C2423" s="3">
        <v>1627.86</v>
      </c>
      <c r="D2423" s="3">
        <v>81.86</v>
      </c>
    </row>
    <row r="2424" spans="1:4">
      <c r="A2424" s="1" t="s">
        <v>3318</v>
      </c>
      <c r="B2424" s="3">
        <v>6424.19</v>
      </c>
      <c r="C2424" s="3">
        <v>6958.12</v>
      </c>
      <c r="D2424" s="3">
        <v>92.33</v>
      </c>
    </row>
    <row r="2425" spans="1:4">
      <c r="A2425" s="1" t="s">
        <v>3316</v>
      </c>
      <c r="B2425" s="3">
        <v>6424.19</v>
      </c>
      <c r="C2425" s="3">
        <v>6927.87</v>
      </c>
      <c r="D2425" s="3">
        <v>92.73</v>
      </c>
    </row>
    <row r="2426" spans="1:4">
      <c r="A2426" s="1" t="s">
        <v>3319</v>
      </c>
      <c r="B2426" s="3">
        <v>6860.4</v>
      </c>
      <c r="C2426" s="3">
        <v>6948.03</v>
      </c>
      <c r="D2426" s="3">
        <v>98.74</v>
      </c>
    </row>
    <row r="2427" spans="1:4">
      <c r="A2427" s="1" t="s">
        <v>3320</v>
      </c>
      <c r="B2427" s="3">
        <v>6860.42</v>
      </c>
      <c r="C2427" s="3">
        <v>6922.71</v>
      </c>
      <c r="D2427" s="3">
        <v>99.1</v>
      </c>
    </row>
    <row r="2428" spans="1:4">
      <c r="A2428" s="1" t="s">
        <v>3359</v>
      </c>
      <c r="B2428" s="3">
        <v>2824.58</v>
      </c>
      <c r="C2428" s="3">
        <v>2246.65</v>
      </c>
      <c r="D2428" s="3">
        <v>125.72</v>
      </c>
    </row>
    <row r="2429" spans="1:4">
      <c r="A2429" s="1" t="s">
        <v>3338</v>
      </c>
      <c r="B2429" s="3">
        <v>612.82000000000005</v>
      </c>
      <c r="C2429" s="3">
        <v>802.33</v>
      </c>
      <c r="D2429" s="3">
        <v>76.38</v>
      </c>
    </row>
    <row r="2430" spans="1:4">
      <c r="A2430" s="1" t="s">
        <v>3364</v>
      </c>
      <c r="B2430" s="3">
        <v>2814.01</v>
      </c>
      <c r="C2430" s="3">
        <v>2705.34</v>
      </c>
      <c r="D2430" s="3">
        <v>104.02</v>
      </c>
    </row>
    <row r="2431" spans="1:4">
      <c r="A2431" s="1" t="s">
        <v>3324</v>
      </c>
      <c r="B2431" s="3">
        <v>6786.93</v>
      </c>
      <c r="C2431" s="3">
        <v>6121.25</v>
      </c>
      <c r="D2431" s="3">
        <v>110.87</v>
      </c>
    </row>
    <row r="2432" spans="1:4">
      <c r="A2432" s="1" t="s">
        <v>3323</v>
      </c>
      <c r="B2432" s="3">
        <v>6786.94</v>
      </c>
      <c r="C2432" s="3">
        <v>6117.32</v>
      </c>
      <c r="D2432" s="3">
        <v>110.95</v>
      </c>
    </row>
    <row r="2433" spans="1:4">
      <c r="A2433" s="1" t="s">
        <v>1953</v>
      </c>
      <c r="B2433" s="3">
        <v>52.42</v>
      </c>
      <c r="C2433" s="3">
        <v>67.42</v>
      </c>
      <c r="D2433" s="3">
        <v>77.75</v>
      </c>
    </row>
    <row r="2434" spans="1:4">
      <c r="A2434" s="1" t="s">
        <v>1954</v>
      </c>
      <c r="B2434" s="3">
        <v>365.15</v>
      </c>
      <c r="C2434" s="3">
        <v>416.36</v>
      </c>
      <c r="D2434" s="3">
        <v>87.7</v>
      </c>
    </row>
    <row r="2435" spans="1:4">
      <c r="A2435" s="1" t="s">
        <v>1965</v>
      </c>
      <c r="B2435" s="3">
        <v>1957.72</v>
      </c>
      <c r="C2435" s="3">
        <v>2104.5</v>
      </c>
      <c r="D2435" s="3">
        <v>93.03</v>
      </c>
    </row>
    <row r="2436" spans="1:4">
      <c r="A2436" s="1" t="s">
        <v>1966</v>
      </c>
      <c r="B2436" s="3">
        <v>1944.01</v>
      </c>
      <c r="C2436" s="3">
        <v>1904.5</v>
      </c>
      <c r="D2436" s="3">
        <v>102.07</v>
      </c>
    </row>
    <row r="2437" spans="1:4">
      <c r="A2437" s="1" t="s">
        <v>1968</v>
      </c>
      <c r="B2437" s="3">
        <v>1512.45</v>
      </c>
      <c r="C2437" s="3">
        <v>1565.12</v>
      </c>
      <c r="D2437" s="3">
        <v>96.63</v>
      </c>
    </row>
    <row r="2438" spans="1:4">
      <c r="A2438" s="1" t="s">
        <v>1967</v>
      </c>
      <c r="B2438" s="3">
        <v>1657.94</v>
      </c>
      <c r="C2438" s="3">
        <v>1804.5</v>
      </c>
      <c r="D2438" s="3">
        <v>91.88</v>
      </c>
    </row>
    <row r="2439" spans="1:4">
      <c r="A2439" s="1" t="s">
        <v>1955</v>
      </c>
      <c r="B2439" s="3">
        <v>2151.25</v>
      </c>
      <c r="C2439" s="3">
        <v>1552.43</v>
      </c>
      <c r="D2439" s="3">
        <v>138.57</v>
      </c>
    </row>
    <row r="2440" spans="1:4">
      <c r="A2440" s="1" t="s">
        <v>1963</v>
      </c>
      <c r="B2440" s="3">
        <v>476.41</v>
      </c>
      <c r="C2440" s="3">
        <v>569.88</v>
      </c>
      <c r="D2440" s="3">
        <v>83.6</v>
      </c>
    </row>
    <row r="2441" spans="1:4">
      <c r="A2441" s="1" t="s">
        <v>1956</v>
      </c>
      <c r="B2441" s="3">
        <v>2151.27</v>
      </c>
      <c r="C2441" s="3">
        <v>1921.67</v>
      </c>
      <c r="D2441" s="3">
        <v>111.95</v>
      </c>
    </row>
    <row r="2442" spans="1:4">
      <c r="A2442" s="1" t="s">
        <v>1970</v>
      </c>
      <c r="B2442" s="3">
        <v>560.29</v>
      </c>
      <c r="C2442" s="3">
        <v>669.88</v>
      </c>
      <c r="D2442" s="3">
        <v>83.64</v>
      </c>
    </row>
    <row r="2443" spans="1:4">
      <c r="A2443" s="1" t="s">
        <v>1951</v>
      </c>
      <c r="B2443" s="3">
        <v>2145.9499999999998</v>
      </c>
      <c r="C2443" s="3">
        <v>1567.71</v>
      </c>
      <c r="D2443" s="3">
        <v>136.88</v>
      </c>
    </row>
    <row r="2444" spans="1:4">
      <c r="A2444" s="1" t="s">
        <v>1950</v>
      </c>
      <c r="B2444" s="3">
        <v>2145.9499999999998</v>
      </c>
      <c r="C2444" s="3">
        <v>1666.56</v>
      </c>
      <c r="D2444" s="3">
        <v>128.77000000000001</v>
      </c>
    </row>
    <row r="2445" spans="1:4">
      <c r="A2445" s="1" t="s">
        <v>1957</v>
      </c>
      <c r="B2445" s="3">
        <v>2151.23</v>
      </c>
      <c r="C2445" s="3">
        <v>1560.95</v>
      </c>
      <c r="D2445" s="3">
        <v>137.82</v>
      </c>
    </row>
    <row r="2446" spans="1:4">
      <c r="A2446" s="1" t="s">
        <v>1962</v>
      </c>
      <c r="B2446" s="3">
        <v>410.3</v>
      </c>
      <c r="C2446" s="3">
        <v>519.88</v>
      </c>
      <c r="D2446" s="3">
        <v>78.92</v>
      </c>
    </row>
    <row r="2447" spans="1:4">
      <c r="A2447" s="1" t="s">
        <v>1958</v>
      </c>
      <c r="B2447" s="3">
        <v>2151.25</v>
      </c>
      <c r="C2447" s="3">
        <v>1594.77</v>
      </c>
      <c r="D2447" s="3">
        <v>134.88999999999999</v>
      </c>
    </row>
    <row r="2448" spans="1:4">
      <c r="A2448" s="1" t="s">
        <v>1964</v>
      </c>
      <c r="B2448" s="3">
        <v>510.3</v>
      </c>
      <c r="C2448" s="3">
        <v>619.88</v>
      </c>
      <c r="D2448" s="3">
        <v>82.32</v>
      </c>
    </row>
    <row r="2449" spans="1:4">
      <c r="A2449" s="1" t="s">
        <v>1959</v>
      </c>
      <c r="B2449" s="3">
        <v>157.29</v>
      </c>
      <c r="C2449" s="3">
        <v>183.79</v>
      </c>
      <c r="D2449" s="3">
        <v>85.58</v>
      </c>
    </row>
    <row r="2450" spans="1:4">
      <c r="A2450" s="1" t="s">
        <v>1960</v>
      </c>
      <c r="B2450" s="3">
        <v>389.52</v>
      </c>
      <c r="C2450" s="3">
        <v>433.47</v>
      </c>
      <c r="D2450" s="3">
        <v>89.86</v>
      </c>
    </row>
    <row r="2451" spans="1:4">
      <c r="A2451" s="1" t="s">
        <v>1945</v>
      </c>
      <c r="B2451" s="3">
        <v>1317.57</v>
      </c>
      <c r="C2451" s="3">
        <v>2111.54</v>
      </c>
      <c r="D2451" s="3">
        <v>62.4</v>
      </c>
    </row>
    <row r="2452" spans="1:4">
      <c r="A2452" s="1" t="s">
        <v>1943</v>
      </c>
      <c r="B2452" s="3">
        <v>253.64</v>
      </c>
      <c r="C2452" s="3">
        <v>318.39</v>
      </c>
      <c r="D2452" s="3">
        <v>79.66</v>
      </c>
    </row>
    <row r="2453" spans="1:4">
      <c r="A2453" s="1" t="s">
        <v>1944</v>
      </c>
      <c r="B2453" s="3">
        <v>370.84</v>
      </c>
      <c r="C2453" s="3">
        <v>324.7</v>
      </c>
      <c r="D2453" s="3">
        <v>114.21</v>
      </c>
    </row>
    <row r="2454" spans="1:4">
      <c r="A2454" s="1" t="s">
        <v>8551</v>
      </c>
      <c r="B2454" s="3">
        <v>286.91000000000003</v>
      </c>
      <c r="C2454" s="3">
        <v>345.99</v>
      </c>
      <c r="D2454" s="3">
        <v>82.92</v>
      </c>
    </row>
    <row r="2455" spans="1:4">
      <c r="A2455" s="1" t="s">
        <v>8552</v>
      </c>
      <c r="B2455" s="3">
        <v>294.56</v>
      </c>
      <c r="C2455" s="3">
        <v>364.49</v>
      </c>
      <c r="D2455" s="3">
        <v>80.819999999999993</v>
      </c>
    </row>
    <row r="2456" spans="1:4">
      <c r="A2456" s="1" t="s">
        <v>8549</v>
      </c>
      <c r="B2456" s="3">
        <v>159.66999999999999</v>
      </c>
      <c r="C2456" s="3">
        <v>193.19</v>
      </c>
      <c r="D2456" s="3">
        <v>82.65</v>
      </c>
    </row>
    <row r="2457" spans="1:4">
      <c r="A2457" s="1" t="s">
        <v>8548</v>
      </c>
      <c r="B2457" s="3">
        <v>159.66</v>
      </c>
      <c r="C2457" s="3">
        <v>163.93</v>
      </c>
      <c r="D2457" s="3">
        <v>97.39</v>
      </c>
    </row>
    <row r="2458" spans="1:4">
      <c r="A2458" s="1" t="s">
        <v>9912</v>
      </c>
      <c r="B2458" s="3">
        <v>203.71</v>
      </c>
      <c r="C2458" s="3">
        <v>189.95</v>
      </c>
      <c r="D2458" s="3">
        <v>107.24</v>
      </c>
    </row>
    <row r="2459" spans="1:4">
      <c r="A2459" s="1" t="s">
        <v>9911</v>
      </c>
      <c r="B2459" s="3">
        <v>203.69</v>
      </c>
      <c r="C2459" s="3">
        <v>209.63</v>
      </c>
      <c r="D2459" s="3">
        <v>97.17</v>
      </c>
    </row>
    <row r="2460" spans="1:4">
      <c r="A2460" s="1" t="s">
        <v>8576</v>
      </c>
      <c r="B2460" s="3">
        <v>602.98</v>
      </c>
      <c r="C2460" s="3">
        <v>719.88</v>
      </c>
      <c r="D2460" s="3">
        <v>83.76</v>
      </c>
    </row>
    <row r="2461" spans="1:4">
      <c r="A2461" s="1" t="s">
        <v>8553</v>
      </c>
      <c r="B2461" s="3">
        <v>49.36</v>
      </c>
      <c r="C2461" s="3">
        <v>57.27</v>
      </c>
      <c r="D2461" s="3">
        <v>86.19</v>
      </c>
    </row>
    <row r="2462" spans="1:4">
      <c r="A2462" s="1" t="s">
        <v>9957</v>
      </c>
      <c r="B2462" s="3">
        <v>543.79</v>
      </c>
      <c r="C2462" s="3">
        <v>589.33000000000004</v>
      </c>
      <c r="D2462" s="3">
        <v>92.27</v>
      </c>
    </row>
    <row r="2463" spans="1:4">
      <c r="A2463" s="1" t="s">
        <v>9955</v>
      </c>
      <c r="B2463" s="3">
        <v>306.17</v>
      </c>
      <c r="C2463" s="3">
        <v>365.75</v>
      </c>
      <c r="D2463" s="3">
        <v>83.71</v>
      </c>
    </row>
    <row r="2464" spans="1:4">
      <c r="A2464" s="1" t="s">
        <v>9956</v>
      </c>
      <c r="B2464" s="3">
        <v>222.94</v>
      </c>
      <c r="C2464" s="3">
        <v>281.5</v>
      </c>
      <c r="D2464" s="3">
        <v>79.2</v>
      </c>
    </row>
    <row r="2465" spans="1:4">
      <c r="A2465" s="1" t="s">
        <v>9954</v>
      </c>
      <c r="B2465" s="3">
        <v>349.83</v>
      </c>
      <c r="C2465" s="3">
        <v>428.74</v>
      </c>
      <c r="D2465" s="3">
        <v>81.599999999999994</v>
      </c>
    </row>
    <row r="2466" spans="1:4">
      <c r="A2466" s="1" t="s">
        <v>9953</v>
      </c>
      <c r="B2466" s="3">
        <v>423.45</v>
      </c>
      <c r="C2466" s="3">
        <v>512.99</v>
      </c>
      <c r="D2466" s="3">
        <v>82.54</v>
      </c>
    </row>
    <row r="2467" spans="1:4">
      <c r="A2467" s="1" t="s">
        <v>8574</v>
      </c>
      <c r="B2467" s="3">
        <v>1385.41</v>
      </c>
      <c r="C2467" s="3">
        <v>1515.12</v>
      </c>
      <c r="D2467" s="3">
        <v>91.44</v>
      </c>
    </row>
    <row r="2468" spans="1:4">
      <c r="A2468" s="1" t="s">
        <v>8578</v>
      </c>
      <c r="B2468" s="3">
        <v>742.08</v>
      </c>
      <c r="C2468" s="3">
        <v>920.74</v>
      </c>
      <c r="D2468" s="3">
        <v>80.599999999999994</v>
      </c>
    </row>
    <row r="2469" spans="1:4">
      <c r="A2469" s="1" t="s">
        <v>8557</v>
      </c>
      <c r="B2469" s="3">
        <v>554.76</v>
      </c>
      <c r="C2469" s="3">
        <v>675.98</v>
      </c>
      <c r="D2469" s="3">
        <v>82.07</v>
      </c>
    </row>
    <row r="2470" spans="1:4">
      <c r="A2470" s="1" t="s">
        <v>9879</v>
      </c>
      <c r="B2470" s="3">
        <v>553.78</v>
      </c>
      <c r="C2470" s="3">
        <v>630.72</v>
      </c>
      <c r="D2470" s="3">
        <v>87.8</v>
      </c>
    </row>
    <row r="2471" spans="1:4">
      <c r="A2471" s="1" t="s">
        <v>8544</v>
      </c>
      <c r="B2471" s="3">
        <v>1018.17</v>
      </c>
      <c r="C2471" s="3">
        <v>4268.3</v>
      </c>
      <c r="D2471" s="3">
        <v>23.85</v>
      </c>
    </row>
    <row r="2472" spans="1:4">
      <c r="A2472" s="1" t="s">
        <v>8577</v>
      </c>
      <c r="B2472" s="3">
        <v>641.51</v>
      </c>
      <c r="C2472" s="3">
        <v>759.88</v>
      </c>
      <c r="D2472" s="3">
        <v>84.42</v>
      </c>
    </row>
    <row r="2473" spans="1:4">
      <c r="A2473" s="1" t="s">
        <v>8545</v>
      </c>
      <c r="B2473" s="3">
        <v>1403.73</v>
      </c>
      <c r="C2473" s="3">
        <v>4401.3599999999997</v>
      </c>
      <c r="D2473" s="3">
        <v>31.89</v>
      </c>
    </row>
    <row r="2474" spans="1:4">
      <c r="A2474" s="1" t="s">
        <v>8536</v>
      </c>
      <c r="B2474" s="3">
        <v>4036.87</v>
      </c>
      <c r="C2474" s="3">
        <v>4195.16</v>
      </c>
      <c r="D2474" s="3">
        <v>96.23</v>
      </c>
    </row>
    <row r="2475" spans="1:4">
      <c r="A2475" s="1" t="s">
        <v>8530</v>
      </c>
      <c r="B2475" s="3">
        <v>6332.79</v>
      </c>
      <c r="C2475" s="3">
        <v>7125.46</v>
      </c>
      <c r="D2475" s="3">
        <v>88.88</v>
      </c>
    </row>
    <row r="2476" spans="1:4">
      <c r="A2476" s="1" t="s">
        <v>8529</v>
      </c>
      <c r="B2476" s="3">
        <v>6328.22</v>
      </c>
      <c r="C2476" s="3">
        <v>7063.71</v>
      </c>
      <c r="D2476" s="3">
        <v>89.59</v>
      </c>
    </row>
    <row r="2477" spans="1:4">
      <c r="A2477" s="1" t="s">
        <v>8532</v>
      </c>
      <c r="B2477" s="3">
        <v>6073.94</v>
      </c>
      <c r="C2477" s="3">
        <v>6541.52</v>
      </c>
      <c r="D2477" s="3">
        <v>92.85</v>
      </c>
    </row>
    <row r="2478" spans="1:4">
      <c r="A2478" s="1" t="s">
        <v>8531</v>
      </c>
      <c r="B2478" s="3">
        <v>6074</v>
      </c>
      <c r="C2478" s="3">
        <v>6606.2</v>
      </c>
      <c r="D2478" s="3">
        <v>91.94</v>
      </c>
    </row>
    <row r="2479" spans="1:4">
      <c r="A2479" s="1" t="s">
        <v>8540</v>
      </c>
      <c r="B2479" s="3">
        <v>966.73</v>
      </c>
      <c r="C2479" s="3">
        <v>778.31</v>
      </c>
      <c r="D2479" s="3">
        <v>124.21</v>
      </c>
    </row>
    <row r="2480" spans="1:4">
      <c r="A2480" s="1" t="s">
        <v>8538</v>
      </c>
      <c r="B2480" s="3">
        <v>3758.16</v>
      </c>
      <c r="C2480" s="3">
        <v>3369.63</v>
      </c>
      <c r="D2480" s="3">
        <v>111.53</v>
      </c>
    </row>
    <row r="2481" spans="1:4">
      <c r="A2481" s="1" t="s">
        <v>8542</v>
      </c>
      <c r="B2481" s="3">
        <v>1533.96</v>
      </c>
      <c r="C2481" s="3">
        <v>1769.59</v>
      </c>
      <c r="D2481" s="3">
        <v>86.68</v>
      </c>
    </row>
    <row r="2482" spans="1:4">
      <c r="A2482" s="1" t="s">
        <v>8533</v>
      </c>
      <c r="B2482" s="3">
        <v>7873.48</v>
      </c>
      <c r="C2482" s="3">
        <v>7955.7</v>
      </c>
      <c r="D2482" s="3">
        <v>98.97</v>
      </c>
    </row>
    <row r="2483" spans="1:4">
      <c r="A2483" s="1" t="s">
        <v>8534</v>
      </c>
      <c r="B2483" s="3">
        <v>7872.62</v>
      </c>
      <c r="C2483" s="3">
        <v>7920.27</v>
      </c>
      <c r="D2483" s="3">
        <v>99.4</v>
      </c>
    </row>
    <row r="2484" spans="1:4">
      <c r="A2484" s="1" t="s">
        <v>8558</v>
      </c>
      <c r="B2484" s="3">
        <v>52.42</v>
      </c>
      <c r="C2484" s="3">
        <v>67.42</v>
      </c>
      <c r="D2484" s="3">
        <v>77.75</v>
      </c>
    </row>
    <row r="2485" spans="1:4">
      <c r="A2485" s="1" t="s">
        <v>8559</v>
      </c>
      <c r="B2485" s="3">
        <v>365.15</v>
      </c>
      <c r="C2485" s="3">
        <v>416.36</v>
      </c>
      <c r="D2485" s="3">
        <v>87.7</v>
      </c>
    </row>
    <row r="2486" spans="1:4">
      <c r="A2486" s="1" t="s">
        <v>8570</v>
      </c>
      <c r="B2486" s="3">
        <v>2028.94</v>
      </c>
      <c r="C2486" s="3">
        <v>2254.5</v>
      </c>
      <c r="D2486" s="3">
        <v>90</v>
      </c>
    </row>
    <row r="2487" spans="1:4">
      <c r="A2487" s="1" t="s">
        <v>8571</v>
      </c>
      <c r="B2487" s="3">
        <v>2005.59</v>
      </c>
      <c r="C2487" s="3">
        <v>2054.5</v>
      </c>
      <c r="D2487" s="3">
        <v>97.62</v>
      </c>
    </row>
    <row r="2488" spans="1:4">
      <c r="A2488" s="1" t="s">
        <v>8573</v>
      </c>
      <c r="B2488" s="3">
        <v>1576.12</v>
      </c>
      <c r="C2488" s="3">
        <v>1715.12</v>
      </c>
      <c r="D2488" s="3">
        <v>91.9</v>
      </c>
    </row>
    <row r="2489" spans="1:4">
      <c r="A2489" s="1" t="s">
        <v>8572</v>
      </c>
      <c r="B2489" s="3">
        <v>1721.84</v>
      </c>
      <c r="C2489" s="3">
        <v>1954.5</v>
      </c>
      <c r="D2489" s="3">
        <v>88.1</v>
      </c>
    </row>
    <row r="2490" spans="1:4">
      <c r="A2490" s="1" t="s">
        <v>8560</v>
      </c>
      <c r="B2490" s="3">
        <v>2151.25</v>
      </c>
      <c r="C2490" s="3">
        <v>1552.43</v>
      </c>
      <c r="D2490" s="3">
        <v>138.57</v>
      </c>
    </row>
    <row r="2491" spans="1:4">
      <c r="A2491" s="1" t="s">
        <v>8568</v>
      </c>
      <c r="B2491" s="3">
        <v>476.41</v>
      </c>
      <c r="C2491" s="3">
        <v>569.88</v>
      </c>
      <c r="D2491" s="3">
        <v>83.6</v>
      </c>
    </row>
    <row r="2492" spans="1:4">
      <c r="A2492" s="1" t="s">
        <v>8561</v>
      </c>
      <c r="B2492" s="3">
        <v>2151.27</v>
      </c>
      <c r="C2492" s="3">
        <v>1921.67</v>
      </c>
      <c r="D2492" s="3">
        <v>111.95</v>
      </c>
    </row>
    <row r="2493" spans="1:4">
      <c r="A2493" s="1" t="s">
        <v>8575</v>
      </c>
      <c r="B2493" s="3">
        <v>560.29</v>
      </c>
      <c r="C2493" s="3">
        <v>669.88</v>
      </c>
      <c r="D2493" s="3">
        <v>83.64</v>
      </c>
    </row>
    <row r="2494" spans="1:4">
      <c r="A2494" s="1" t="s">
        <v>8556</v>
      </c>
      <c r="B2494" s="3">
        <v>2145.67</v>
      </c>
      <c r="C2494" s="3">
        <v>1567.51</v>
      </c>
      <c r="D2494" s="3">
        <v>136.88</v>
      </c>
    </row>
    <row r="2495" spans="1:4">
      <c r="A2495" s="1" t="s">
        <v>8555</v>
      </c>
      <c r="B2495" s="3">
        <v>2145.9499999999998</v>
      </c>
      <c r="C2495" s="3">
        <v>1666.56</v>
      </c>
      <c r="D2495" s="3">
        <v>128.77000000000001</v>
      </c>
    </row>
    <row r="2496" spans="1:4">
      <c r="A2496" s="1" t="s">
        <v>8562</v>
      </c>
      <c r="B2496" s="3">
        <v>2151.23</v>
      </c>
      <c r="C2496" s="3">
        <v>1560.95</v>
      </c>
      <c r="D2496" s="3">
        <v>137.82</v>
      </c>
    </row>
    <row r="2497" spans="1:4">
      <c r="A2497" s="1" t="s">
        <v>8567</v>
      </c>
      <c r="B2497" s="3">
        <v>410.3</v>
      </c>
      <c r="C2497" s="3">
        <v>519.88</v>
      </c>
      <c r="D2497" s="3">
        <v>78.92</v>
      </c>
    </row>
    <row r="2498" spans="1:4">
      <c r="A2498" s="1" t="s">
        <v>8563</v>
      </c>
      <c r="B2498" s="3">
        <v>2151.25</v>
      </c>
      <c r="C2498" s="3">
        <v>1594.77</v>
      </c>
      <c r="D2498" s="3">
        <v>134.88999999999999</v>
      </c>
    </row>
    <row r="2499" spans="1:4">
      <c r="A2499" s="1" t="s">
        <v>8569</v>
      </c>
      <c r="B2499" s="3">
        <v>510.3</v>
      </c>
      <c r="C2499" s="3">
        <v>619.88</v>
      </c>
      <c r="D2499" s="3">
        <v>82.32</v>
      </c>
    </row>
    <row r="2500" spans="1:4">
      <c r="A2500" s="1" t="s">
        <v>8564</v>
      </c>
      <c r="B2500" s="3">
        <v>157.29</v>
      </c>
      <c r="C2500" s="3">
        <v>183.79</v>
      </c>
      <c r="D2500" s="3">
        <v>85.58</v>
      </c>
    </row>
    <row r="2501" spans="1:4">
      <c r="A2501" s="1" t="s">
        <v>8565</v>
      </c>
      <c r="B2501" s="3">
        <v>389.52</v>
      </c>
      <c r="C2501" s="3">
        <v>433.47</v>
      </c>
      <c r="D2501" s="3">
        <v>89.86</v>
      </c>
    </row>
    <row r="2502" spans="1:4">
      <c r="A2502" s="1" t="s">
        <v>8550</v>
      </c>
      <c r="B2502" s="3">
        <v>1317.57</v>
      </c>
      <c r="C2502" s="3">
        <v>2111.54</v>
      </c>
      <c r="D2502" s="3">
        <v>62.4</v>
      </c>
    </row>
    <row r="2503" spans="1:4">
      <c r="A2503" s="1" t="s">
        <v>8546</v>
      </c>
      <c r="B2503" s="3">
        <v>253.64</v>
      </c>
      <c r="C2503" s="3">
        <v>318.39</v>
      </c>
      <c r="D2503" s="3">
        <v>79.66</v>
      </c>
    </row>
    <row r="2504" spans="1:4">
      <c r="A2504" s="1" t="s">
        <v>8547</v>
      </c>
      <c r="B2504" s="3">
        <v>370.84</v>
      </c>
      <c r="C2504" s="3">
        <v>324.7</v>
      </c>
      <c r="D2504" s="3">
        <v>114.21</v>
      </c>
    </row>
    <row r="2505" spans="1:4">
      <c r="A2505" s="1" t="s">
        <v>8535</v>
      </c>
      <c r="B2505" s="3">
        <v>2314.31</v>
      </c>
      <c r="C2505" s="3">
        <v>5195.18</v>
      </c>
      <c r="D2505" s="3">
        <v>44.55</v>
      </c>
    </row>
    <row r="2506" spans="1:4">
      <c r="A2506" s="1" t="s">
        <v>2214</v>
      </c>
      <c r="B2506" s="3">
        <v>286.91000000000003</v>
      </c>
      <c r="C2506" s="3">
        <v>345.99</v>
      </c>
      <c r="D2506" s="3">
        <v>82.92</v>
      </c>
    </row>
    <row r="2507" spans="1:4">
      <c r="A2507" s="1" t="s">
        <v>2215</v>
      </c>
      <c r="B2507" s="3">
        <v>294.56</v>
      </c>
      <c r="C2507" s="3">
        <v>364.49</v>
      </c>
      <c r="D2507" s="3">
        <v>80.819999999999993</v>
      </c>
    </row>
    <row r="2508" spans="1:4">
      <c r="A2508" s="1" t="s">
        <v>3747</v>
      </c>
      <c r="B2508" s="3">
        <v>159.66999999999999</v>
      </c>
      <c r="C2508" s="3">
        <v>193.19</v>
      </c>
      <c r="D2508" s="3">
        <v>82.65</v>
      </c>
    </row>
    <row r="2509" spans="1:4">
      <c r="A2509" s="1" t="s">
        <v>3746</v>
      </c>
      <c r="B2509" s="3">
        <v>159.66</v>
      </c>
      <c r="C2509" s="3">
        <v>163.93</v>
      </c>
      <c r="D2509" s="3">
        <v>97.39</v>
      </c>
    </row>
    <row r="2510" spans="1:4">
      <c r="A2510" s="1" t="s">
        <v>3703</v>
      </c>
      <c r="B2510" s="3">
        <v>301.11</v>
      </c>
      <c r="C2510" s="3">
        <v>327.74</v>
      </c>
      <c r="D2510" s="3">
        <v>91.88</v>
      </c>
    </row>
    <row r="2511" spans="1:4">
      <c r="A2511" s="1" t="s">
        <v>3701</v>
      </c>
      <c r="B2511" s="3">
        <v>301.13</v>
      </c>
      <c r="C2511" s="3">
        <v>301.42</v>
      </c>
      <c r="D2511" s="3">
        <v>99.9</v>
      </c>
    </row>
    <row r="2512" spans="1:4">
      <c r="A2512" s="1" t="s">
        <v>2239</v>
      </c>
      <c r="B2512" s="3">
        <v>602.98</v>
      </c>
      <c r="C2512" s="3">
        <v>719.88</v>
      </c>
      <c r="D2512" s="3">
        <v>83.76</v>
      </c>
    </row>
    <row r="2513" spans="1:4">
      <c r="A2513" s="1" t="s">
        <v>2216</v>
      </c>
      <c r="B2513" s="3">
        <v>49.36</v>
      </c>
      <c r="C2513" s="3">
        <v>57.27</v>
      </c>
      <c r="D2513" s="3">
        <v>86.19</v>
      </c>
    </row>
    <row r="2514" spans="1:4">
      <c r="A2514" s="1" t="s">
        <v>9983</v>
      </c>
      <c r="B2514" s="3">
        <v>566.38</v>
      </c>
      <c r="C2514" s="3">
        <v>589.33000000000004</v>
      </c>
      <c r="D2514" s="3">
        <v>96.11</v>
      </c>
    </row>
    <row r="2515" spans="1:4">
      <c r="A2515" s="1" t="s">
        <v>9981</v>
      </c>
      <c r="B2515" s="3">
        <v>306.17</v>
      </c>
      <c r="C2515" s="3">
        <v>365.75</v>
      </c>
      <c r="D2515" s="3">
        <v>83.71</v>
      </c>
    </row>
    <row r="2516" spans="1:4">
      <c r="A2516" s="1" t="s">
        <v>9982</v>
      </c>
      <c r="B2516" s="3">
        <v>222.94</v>
      </c>
      <c r="C2516" s="3">
        <v>281.5</v>
      </c>
      <c r="D2516" s="3">
        <v>79.2</v>
      </c>
    </row>
    <row r="2517" spans="1:4">
      <c r="A2517" s="1" t="s">
        <v>9980</v>
      </c>
      <c r="B2517" s="3">
        <v>349.83</v>
      </c>
      <c r="C2517" s="3">
        <v>428.74</v>
      </c>
      <c r="D2517" s="3">
        <v>81.599999999999994</v>
      </c>
    </row>
    <row r="2518" spans="1:4">
      <c r="A2518" s="1" t="s">
        <v>9979</v>
      </c>
      <c r="B2518" s="3">
        <v>423.45</v>
      </c>
      <c r="C2518" s="3">
        <v>512.99</v>
      </c>
      <c r="D2518" s="3">
        <v>82.54</v>
      </c>
    </row>
    <row r="2519" spans="1:4">
      <c r="A2519" s="1" t="s">
        <v>2237</v>
      </c>
      <c r="B2519" s="3">
        <v>1320.69</v>
      </c>
      <c r="C2519" s="3">
        <v>1365.12</v>
      </c>
      <c r="D2519" s="3">
        <v>96.75</v>
      </c>
    </row>
    <row r="2520" spans="1:4">
      <c r="A2520" s="1" t="s">
        <v>2241</v>
      </c>
      <c r="B2520" s="3">
        <v>742.08</v>
      </c>
      <c r="C2520" s="3">
        <v>920.74</v>
      </c>
      <c r="D2520" s="3">
        <v>80.599999999999994</v>
      </c>
    </row>
    <row r="2521" spans="1:4">
      <c r="A2521" s="1" t="s">
        <v>2220</v>
      </c>
      <c r="B2521" s="3">
        <v>554.76</v>
      </c>
      <c r="C2521" s="3">
        <v>675.98</v>
      </c>
      <c r="D2521" s="3">
        <v>82.07</v>
      </c>
    </row>
    <row r="2522" spans="1:4">
      <c r="A2522" s="1" t="s">
        <v>3745</v>
      </c>
      <c r="B2522" s="3">
        <v>553.78</v>
      </c>
      <c r="C2522" s="3">
        <v>630.72</v>
      </c>
      <c r="D2522" s="3">
        <v>87.8</v>
      </c>
    </row>
    <row r="2523" spans="1:4">
      <c r="A2523" s="1" t="s">
        <v>2208</v>
      </c>
      <c r="B2523" s="3">
        <v>1018.17</v>
      </c>
      <c r="C2523" s="3">
        <v>4268.3</v>
      </c>
      <c r="D2523" s="3">
        <v>23.85</v>
      </c>
    </row>
    <row r="2524" spans="1:4">
      <c r="A2524" s="1" t="s">
        <v>2240</v>
      </c>
      <c r="B2524" s="3">
        <v>641.51</v>
      </c>
      <c r="C2524" s="3">
        <v>759.88</v>
      </c>
      <c r="D2524" s="3">
        <v>84.42</v>
      </c>
    </row>
    <row r="2525" spans="1:4">
      <c r="A2525" s="1" t="s">
        <v>2209</v>
      </c>
      <c r="B2525" s="3">
        <v>1403.73</v>
      </c>
      <c r="C2525" s="3">
        <v>4401.3599999999997</v>
      </c>
      <c r="D2525" s="3">
        <v>31.89</v>
      </c>
    </row>
    <row r="2526" spans="1:4">
      <c r="A2526" s="1" t="s">
        <v>3713</v>
      </c>
      <c r="B2526" s="3">
        <v>1332.62</v>
      </c>
      <c r="C2526" s="3">
        <v>1627.86</v>
      </c>
      <c r="D2526" s="3">
        <v>81.86</v>
      </c>
    </row>
    <row r="2527" spans="1:4">
      <c r="A2527" s="1" t="s">
        <v>3704</v>
      </c>
      <c r="B2527" s="3">
        <v>6482.74</v>
      </c>
      <c r="C2527" s="3">
        <v>7601.38</v>
      </c>
      <c r="D2527" s="3">
        <v>85.28</v>
      </c>
    </row>
    <row r="2528" spans="1:4">
      <c r="A2528" s="1" t="s">
        <v>3702</v>
      </c>
      <c r="B2528" s="3">
        <v>6482.74</v>
      </c>
      <c r="C2528" s="3">
        <v>7663.13</v>
      </c>
      <c r="D2528" s="3">
        <v>84.6</v>
      </c>
    </row>
    <row r="2529" spans="1:4">
      <c r="A2529" s="1" t="s">
        <v>3705</v>
      </c>
      <c r="B2529" s="3">
        <v>6565.15</v>
      </c>
      <c r="C2529" s="3">
        <v>7539.59</v>
      </c>
      <c r="D2529" s="3">
        <v>87.08</v>
      </c>
    </row>
    <row r="2530" spans="1:4">
      <c r="A2530" s="1" t="s">
        <v>3706</v>
      </c>
      <c r="B2530" s="3">
        <v>6565.15</v>
      </c>
      <c r="C2530" s="3">
        <v>7474.91</v>
      </c>
      <c r="D2530" s="3">
        <v>87.83</v>
      </c>
    </row>
    <row r="2531" spans="1:4">
      <c r="A2531" s="1" t="s">
        <v>3729</v>
      </c>
      <c r="B2531" s="3">
        <v>2824.58</v>
      </c>
      <c r="C2531" s="3">
        <v>2246.65</v>
      </c>
      <c r="D2531" s="3">
        <v>125.72</v>
      </c>
    </row>
    <row r="2532" spans="1:4">
      <c r="A2532" s="1" t="s">
        <v>3716</v>
      </c>
      <c r="B2532" s="3">
        <v>612.82000000000005</v>
      </c>
      <c r="C2532" s="3">
        <v>802.33</v>
      </c>
      <c r="D2532" s="3">
        <v>76.38</v>
      </c>
    </row>
    <row r="2533" spans="1:4">
      <c r="A2533" s="1" t="s">
        <v>3732</v>
      </c>
      <c r="B2533" s="3">
        <v>2811.61</v>
      </c>
      <c r="C2533" s="3">
        <v>2705.34</v>
      </c>
      <c r="D2533" s="3">
        <v>103.93</v>
      </c>
    </row>
    <row r="2534" spans="1:4">
      <c r="A2534" s="1" t="s">
        <v>3710</v>
      </c>
      <c r="B2534" s="3">
        <v>7329.27</v>
      </c>
      <c r="C2534" s="3">
        <v>8343.77</v>
      </c>
      <c r="D2534" s="3">
        <v>87.84</v>
      </c>
    </row>
    <row r="2535" spans="1:4">
      <c r="A2535" s="1" t="s">
        <v>3709</v>
      </c>
      <c r="B2535" s="3">
        <v>7329.42</v>
      </c>
      <c r="C2535" s="3">
        <v>8379.2000000000007</v>
      </c>
      <c r="D2535" s="3">
        <v>87.47</v>
      </c>
    </row>
    <row r="2536" spans="1:4">
      <c r="A2536" s="1" t="s">
        <v>2221</v>
      </c>
      <c r="B2536" s="3">
        <v>52.42</v>
      </c>
      <c r="C2536" s="3">
        <v>67.42</v>
      </c>
      <c r="D2536" s="3">
        <v>77.75</v>
      </c>
    </row>
    <row r="2537" spans="1:4">
      <c r="A2537" s="1" t="s">
        <v>2222</v>
      </c>
      <c r="B2537" s="3">
        <v>365.15</v>
      </c>
      <c r="C2537" s="3">
        <v>416.36</v>
      </c>
      <c r="D2537" s="3">
        <v>87.7</v>
      </c>
    </row>
    <row r="2538" spans="1:4">
      <c r="A2538" s="1" t="s">
        <v>2233</v>
      </c>
      <c r="B2538" s="3">
        <v>1967.88</v>
      </c>
      <c r="C2538" s="3">
        <v>2104.5</v>
      </c>
      <c r="D2538" s="3">
        <v>93.51</v>
      </c>
    </row>
    <row r="2539" spans="1:4">
      <c r="A2539" s="1" t="s">
        <v>2234</v>
      </c>
      <c r="B2539" s="3">
        <v>1940.04</v>
      </c>
      <c r="C2539" s="3">
        <v>1904.5</v>
      </c>
      <c r="D2539" s="3">
        <v>101.87</v>
      </c>
    </row>
    <row r="2540" spans="1:4">
      <c r="A2540" s="1" t="s">
        <v>2236</v>
      </c>
      <c r="B2540" s="3">
        <v>1511.93</v>
      </c>
      <c r="C2540" s="3">
        <v>1565.12</v>
      </c>
      <c r="D2540" s="3">
        <v>96.6</v>
      </c>
    </row>
    <row r="2541" spans="1:4">
      <c r="A2541" s="1" t="s">
        <v>2235</v>
      </c>
      <c r="B2541" s="3">
        <v>1657.53</v>
      </c>
      <c r="C2541" s="3">
        <v>1804.5</v>
      </c>
      <c r="D2541" s="3">
        <v>91.86</v>
      </c>
    </row>
    <row r="2542" spans="1:4">
      <c r="A2542" s="1" t="s">
        <v>2223</v>
      </c>
      <c r="B2542" s="3">
        <v>2151.25</v>
      </c>
      <c r="C2542" s="3">
        <v>1552.43</v>
      </c>
      <c r="D2542" s="3">
        <v>138.57</v>
      </c>
    </row>
    <row r="2543" spans="1:4">
      <c r="A2543" s="1" t="s">
        <v>2231</v>
      </c>
      <c r="B2543" s="3">
        <v>476.41</v>
      </c>
      <c r="C2543" s="3">
        <v>569.88</v>
      </c>
      <c r="D2543" s="3">
        <v>83.6</v>
      </c>
    </row>
    <row r="2544" spans="1:4">
      <c r="A2544" s="1" t="s">
        <v>2224</v>
      </c>
      <c r="B2544" s="3">
        <v>2151.27</v>
      </c>
      <c r="C2544" s="3">
        <v>1921.67</v>
      </c>
      <c r="D2544" s="3">
        <v>111.95</v>
      </c>
    </row>
    <row r="2545" spans="1:4">
      <c r="A2545" s="1" t="s">
        <v>2238</v>
      </c>
      <c r="B2545" s="3">
        <v>560.29</v>
      </c>
      <c r="C2545" s="3">
        <v>669.88</v>
      </c>
      <c r="D2545" s="3">
        <v>83.64</v>
      </c>
    </row>
    <row r="2546" spans="1:4">
      <c r="A2546" s="1" t="s">
        <v>2219</v>
      </c>
      <c r="B2546" s="3">
        <v>2145.9499999999998</v>
      </c>
      <c r="C2546" s="3">
        <v>1567.71</v>
      </c>
      <c r="D2546" s="3">
        <v>136.88</v>
      </c>
    </row>
    <row r="2547" spans="1:4">
      <c r="A2547" s="1" t="s">
        <v>2218</v>
      </c>
      <c r="B2547" s="3">
        <v>2145.9499999999998</v>
      </c>
      <c r="C2547" s="3">
        <v>1666.56</v>
      </c>
      <c r="D2547" s="3">
        <v>128.77000000000001</v>
      </c>
    </row>
    <row r="2548" spans="1:4">
      <c r="A2548" s="1" t="s">
        <v>2225</v>
      </c>
      <c r="B2548" s="3">
        <v>2151.23</v>
      </c>
      <c r="C2548" s="3">
        <v>1560.95</v>
      </c>
      <c r="D2548" s="3">
        <v>137.82</v>
      </c>
    </row>
    <row r="2549" spans="1:4">
      <c r="A2549" s="1" t="s">
        <v>2230</v>
      </c>
      <c r="B2549" s="3">
        <v>410.3</v>
      </c>
      <c r="C2549" s="3">
        <v>519.88</v>
      </c>
      <c r="D2549" s="3">
        <v>78.92</v>
      </c>
    </row>
    <row r="2550" spans="1:4">
      <c r="A2550" s="1" t="s">
        <v>2226</v>
      </c>
      <c r="B2550" s="3">
        <v>2151.25</v>
      </c>
      <c r="C2550" s="3">
        <v>1594.77</v>
      </c>
      <c r="D2550" s="3">
        <v>134.88999999999999</v>
      </c>
    </row>
    <row r="2551" spans="1:4">
      <c r="A2551" s="1" t="s">
        <v>2232</v>
      </c>
      <c r="B2551" s="3">
        <v>510.3</v>
      </c>
      <c r="C2551" s="3">
        <v>619.88</v>
      </c>
      <c r="D2551" s="3">
        <v>82.32</v>
      </c>
    </row>
    <row r="2552" spans="1:4">
      <c r="A2552" s="1" t="s">
        <v>2227</v>
      </c>
      <c r="B2552" s="3">
        <v>157.29</v>
      </c>
      <c r="C2552" s="3">
        <v>183.79</v>
      </c>
      <c r="D2552" s="3">
        <v>85.58</v>
      </c>
    </row>
    <row r="2553" spans="1:4">
      <c r="A2553" s="1" t="s">
        <v>2228</v>
      </c>
      <c r="B2553" s="3">
        <v>389.52</v>
      </c>
      <c r="C2553" s="3">
        <v>433.47</v>
      </c>
      <c r="D2553" s="3">
        <v>89.86</v>
      </c>
    </row>
    <row r="2554" spans="1:4">
      <c r="A2554" s="1" t="s">
        <v>2213</v>
      </c>
      <c r="B2554" s="3">
        <v>1317.57</v>
      </c>
      <c r="C2554" s="3">
        <v>2111.54</v>
      </c>
      <c r="D2554" s="3">
        <v>62.4</v>
      </c>
    </row>
    <row r="2555" spans="1:4">
      <c r="A2555" s="1" t="s">
        <v>2211</v>
      </c>
      <c r="B2555" s="3">
        <v>253.64</v>
      </c>
      <c r="C2555" s="3">
        <v>318.39</v>
      </c>
      <c r="D2555" s="3">
        <v>79.66</v>
      </c>
    </row>
    <row r="2556" spans="1:4">
      <c r="A2556" s="1" t="s">
        <v>2212</v>
      </c>
      <c r="B2556" s="3">
        <v>370.84</v>
      </c>
      <c r="C2556" s="3">
        <v>324.7</v>
      </c>
      <c r="D2556" s="3">
        <v>114.21</v>
      </c>
    </row>
    <row r="2557" spans="1:4">
      <c r="A2557" s="1" t="s">
        <v>8704</v>
      </c>
      <c r="B2557" s="3">
        <v>286.91000000000003</v>
      </c>
      <c r="C2557" s="3">
        <v>345.99</v>
      </c>
      <c r="D2557" s="3">
        <v>82.92</v>
      </c>
    </row>
    <row r="2558" spans="1:4">
      <c r="A2558" s="1" t="s">
        <v>8705</v>
      </c>
      <c r="B2558" s="3">
        <v>294.56</v>
      </c>
      <c r="C2558" s="3">
        <v>364.49</v>
      </c>
      <c r="D2558" s="3">
        <v>80.819999999999993</v>
      </c>
    </row>
    <row r="2559" spans="1:4">
      <c r="A2559" s="1" t="s">
        <v>8702</v>
      </c>
      <c r="B2559" s="3">
        <v>159.66999999999999</v>
      </c>
      <c r="C2559" s="3">
        <v>193.19</v>
      </c>
      <c r="D2559" s="3">
        <v>82.65</v>
      </c>
    </row>
    <row r="2560" spans="1:4">
      <c r="A2560" s="1" t="s">
        <v>8701</v>
      </c>
      <c r="B2560" s="3">
        <v>159.66</v>
      </c>
      <c r="C2560" s="3">
        <v>163.93</v>
      </c>
      <c r="D2560" s="3">
        <v>97.39</v>
      </c>
    </row>
    <row r="2561" spans="1:4">
      <c r="A2561" s="1" t="s">
        <v>9914</v>
      </c>
      <c r="B2561" s="3">
        <v>203.71</v>
      </c>
      <c r="C2561" s="3">
        <v>189.95</v>
      </c>
      <c r="D2561" s="3">
        <v>107.24</v>
      </c>
    </row>
    <row r="2562" spans="1:4">
      <c r="A2562" s="1" t="s">
        <v>9913</v>
      </c>
      <c r="B2562" s="3">
        <v>203.69</v>
      </c>
      <c r="C2562" s="3">
        <v>209.63</v>
      </c>
      <c r="D2562" s="3">
        <v>97.17</v>
      </c>
    </row>
    <row r="2563" spans="1:4">
      <c r="A2563" s="1" t="s">
        <v>8729</v>
      </c>
      <c r="B2563" s="3">
        <v>602.98</v>
      </c>
      <c r="C2563" s="3">
        <v>719.88</v>
      </c>
      <c r="D2563" s="3">
        <v>83.76</v>
      </c>
    </row>
    <row r="2564" spans="1:4">
      <c r="A2564" s="1" t="s">
        <v>8706</v>
      </c>
      <c r="B2564" s="3">
        <v>49.36</v>
      </c>
      <c r="C2564" s="3">
        <v>57.27</v>
      </c>
      <c r="D2564" s="3">
        <v>86.19</v>
      </c>
    </row>
    <row r="2565" spans="1:4">
      <c r="A2565" s="1" t="s">
        <v>9988</v>
      </c>
      <c r="B2565" s="3">
        <v>543.79</v>
      </c>
      <c r="C2565" s="3">
        <v>589.33000000000004</v>
      </c>
      <c r="D2565" s="3">
        <v>92.27</v>
      </c>
    </row>
    <row r="2566" spans="1:4">
      <c r="A2566" s="1" t="s">
        <v>9986</v>
      </c>
      <c r="B2566" s="3">
        <v>306.17</v>
      </c>
      <c r="C2566" s="3">
        <v>365.75</v>
      </c>
      <c r="D2566" s="3">
        <v>83.71</v>
      </c>
    </row>
    <row r="2567" spans="1:4">
      <c r="A2567" s="1" t="s">
        <v>9987</v>
      </c>
      <c r="B2567" s="3">
        <v>222.94</v>
      </c>
      <c r="C2567" s="3">
        <v>281.5</v>
      </c>
      <c r="D2567" s="3">
        <v>79.2</v>
      </c>
    </row>
    <row r="2568" spans="1:4">
      <c r="A2568" s="1" t="s">
        <v>9985</v>
      </c>
      <c r="B2568" s="3">
        <v>349.83</v>
      </c>
      <c r="C2568" s="3">
        <v>428.74</v>
      </c>
      <c r="D2568" s="3">
        <v>81.599999999999994</v>
      </c>
    </row>
    <row r="2569" spans="1:4">
      <c r="A2569" s="1" t="s">
        <v>9984</v>
      </c>
      <c r="B2569" s="3">
        <v>423.45</v>
      </c>
      <c r="C2569" s="3">
        <v>512.99</v>
      </c>
      <c r="D2569" s="3">
        <v>82.54</v>
      </c>
    </row>
    <row r="2570" spans="1:4">
      <c r="A2570" s="1" t="s">
        <v>8727</v>
      </c>
      <c r="B2570" s="3">
        <v>1382.84</v>
      </c>
      <c r="C2570" s="3">
        <v>1515.12</v>
      </c>
      <c r="D2570" s="3">
        <v>91.27</v>
      </c>
    </row>
    <row r="2571" spans="1:4">
      <c r="A2571" s="1" t="s">
        <v>8731</v>
      </c>
      <c r="B2571" s="3">
        <v>742.08</v>
      </c>
      <c r="C2571" s="3">
        <v>920.74</v>
      </c>
      <c r="D2571" s="3">
        <v>80.599999999999994</v>
      </c>
    </row>
    <row r="2572" spans="1:4">
      <c r="A2572" s="1" t="s">
        <v>8710</v>
      </c>
      <c r="B2572" s="3">
        <v>554.76</v>
      </c>
      <c r="C2572" s="3">
        <v>675.98</v>
      </c>
      <c r="D2572" s="3">
        <v>82.07</v>
      </c>
    </row>
    <row r="2573" spans="1:4">
      <c r="A2573" s="1" t="s">
        <v>9915</v>
      </c>
      <c r="B2573" s="3">
        <v>555.98</v>
      </c>
      <c r="C2573" s="3">
        <v>630.72</v>
      </c>
      <c r="D2573" s="3">
        <v>88.15</v>
      </c>
    </row>
    <row r="2574" spans="1:4">
      <c r="A2574" s="1" t="s">
        <v>8697</v>
      </c>
      <c r="B2574" s="3">
        <v>1018.17</v>
      </c>
      <c r="C2574" s="3">
        <v>4268.3</v>
      </c>
      <c r="D2574" s="3">
        <v>23.85</v>
      </c>
    </row>
    <row r="2575" spans="1:4">
      <c r="A2575" s="1" t="s">
        <v>8730</v>
      </c>
      <c r="B2575" s="3">
        <v>641.51</v>
      </c>
      <c r="C2575" s="3">
        <v>759.88</v>
      </c>
      <c r="D2575" s="3">
        <v>84.42</v>
      </c>
    </row>
    <row r="2576" spans="1:4">
      <c r="A2576" s="1" t="s">
        <v>8698</v>
      </c>
      <c r="B2576" s="3">
        <v>1403.73</v>
      </c>
      <c r="C2576" s="3">
        <v>4401.3599999999997</v>
      </c>
      <c r="D2576" s="3">
        <v>31.89</v>
      </c>
    </row>
    <row r="2577" spans="1:4">
      <c r="A2577" s="1" t="s">
        <v>8693</v>
      </c>
      <c r="B2577" s="3">
        <v>4036.87</v>
      </c>
      <c r="C2577" s="3">
        <v>4195.16</v>
      </c>
      <c r="D2577" s="3">
        <v>96.23</v>
      </c>
    </row>
    <row r="2578" spans="1:4">
      <c r="A2578" s="1" t="s">
        <v>8687</v>
      </c>
      <c r="B2578" s="3">
        <v>6205.72</v>
      </c>
      <c r="C2578" s="3">
        <v>6255.92</v>
      </c>
      <c r="D2578" s="3">
        <v>99.2</v>
      </c>
    </row>
    <row r="2579" spans="1:4">
      <c r="A2579" s="1" t="s">
        <v>8686</v>
      </c>
      <c r="B2579" s="3">
        <v>6205.71</v>
      </c>
      <c r="C2579" s="3">
        <v>6286.17</v>
      </c>
      <c r="D2579" s="3">
        <v>98.72</v>
      </c>
    </row>
    <row r="2580" spans="1:4">
      <c r="A2580" s="1" t="s">
        <v>8689</v>
      </c>
      <c r="B2580" s="3">
        <v>6443.91</v>
      </c>
      <c r="C2580" s="3">
        <v>6248.74</v>
      </c>
      <c r="D2580" s="3">
        <v>103.12</v>
      </c>
    </row>
    <row r="2581" spans="1:4">
      <c r="A2581" s="1" t="s">
        <v>8688</v>
      </c>
      <c r="B2581" s="3">
        <v>6443.24</v>
      </c>
      <c r="C2581" s="3">
        <v>6274.06</v>
      </c>
      <c r="D2581" s="3">
        <v>102.7</v>
      </c>
    </row>
    <row r="2582" spans="1:4">
      <c r="A2582" s="1" t="s">
        <v>8695</v>
      </c>
      <c r="B2582" s="3">
        <v>966.73</v>
      </c>
      <c r="C2582" s="3">
        <v>778.31</v>
      </c>
      <c r="D2582" s="3">
        <v>124.21</v>
      </c>
    </row>
    <row r="2583" spans="1:4">
      <c r="A2583" s="1" t="s">
        <v>8694</v>
      </c>
      <c r="B2583" s="3">
        <v>3758.16</v>
      </c>
      <c r="C2583" s="3">
        <v>3369.63</v>
      </c>
      <c r="D2583" s="3">
        <v>111.53</v>
      </c>
    </row>
    <row r="2584" spans="1:4">
      <c r="A2584" s="1" t="s">
        <v>8696</v>
      </c>
      <c r="B2584" s="3">
        <v>1533.96</v>
      </c>
      <c r="C2584" s="3">
        <v>1769.59</v>
      </c>
      <c r="D2584" s="3">
        <v>86.68</v>
      </c>
    </row>
    <row r="2585" spans="1:4">
      <c r="A2585" s="1" t="s">
        <v>8690</v>
      </c>
      <c r="B2585" s="3">
        <v>6502.34</v>
      </c>
      <c r="C2585" s="3">
        <v>5941.82</v>
      </c>
      <c r="D2585" s="3">
        <v>109.43</v>
      </c>
    </row>
    <row r="2586" spans="1:4">
      <c r="A2586" s="1" t="s">
        <v>8691</v>
      </c>
      <c r="B2586" s="3">
        <v>6502.29</v>
      </c>
      <c r="C2586" s="3">
        <v>5977.25</v>
      </c>
      <c r="D2586" s="3">
        <v>108.78</v>
      </c>
    </row>
    <row r="2587" spans="1:4">
      <c r="A2587" s="1" t="s">
        <v>8711</v>
      </c>
      <c r="B2587" s="3">
        <v>52.42</v>
      </c>
      <c r="C2587" s="3">
        <v>67.42</v>
      </c>
      <c r="D2587" s="3">
        <v>77.75</v>
      </c>
    </row>
    <row r="2588" spans="1:4">
      <c r="A2588" s="1" t="s">
        <v>8712</v>
      </c>
      <c r="B2588" s="3">
        <v>365.15</v>
      </c>
      <c r="C2588" s="3">
        <v>416.36</v>
      </c>
      <c r="D2588" s="3">
        <v>87.7</v>
      </c>
    </row>
    <row r="2589" spans="1:4">
      <c r="A2589" s="1" t="s">
        <v>8723</v>
      </c>
      <c r="B2589" s="3">
        <v>2019.55</v>
      </c>
      <c r="C2589" s="3">
        <v>2254.5</v>
      </c>
      <c r="D2589" s="3">
        <v>89.58</v>
      </c>
    </row>
    <row r="2590" spans="1:4">
      <c r="A2590" s="1" t="s">
        <v>8724</v>
      </c>
      <c r="B2590" s="3">
        <v>1992.78</v>
      </c>
      <c r="C2590" s="3">
        <v>2054.5</v>
      </c>
      <c r="D2590" s="3">
        <v>97</v>
      </c>
    </row>
    <row r="2591" spans="1:4">
      <c r="A2591" s="1" t="s">
        <v>8726</v>
      </c>
      <c r="B2591" s="3">
        <v>1572.68</v>
      </c>
      <c r="C2591" s="3">
        <v>1715.12</v>
      </c>
      <c r="D2591" s="3">
        <v>91.69</v>
      </c>
    </row>
    <row r="2592" spans="1:4">
      <c r="A2592" s="1" t="s">
        <v>8725</v>
      </c>
      <c r="B2592" s="3">
        <v>1711.3</v>
      </c>
      <c r="C2592" s="3">
        <v>1954.5</v>
      </c>
      <c r="D2592" s="3">
        <v>87.56</v>
      </c>
    </row>
    <row r="2593" spans="1:4">
      <c r="A2593" s="1" t="s">
        <v>8713</v>
      </c>
      <c r="B2593" s="3">
        <v>2151.25</v>
      </c>
      <c r="C2593" s="3">
        <v>1552.43</v>
      </c>
      <c r="D2593" s="3">
        <v>138.57</v>
      </c>
    </row>
    <row r="2594" spans="1:4">
      <c r="A2594" s="1" t="s">
        <v>8721</v>
      </c>
      <c r="B2594" s="3">
        <v>476.41</v>
      </c>
      <c r="C2594" s="3">
        <v>569.88</v>
      </c>
      <c r="D2594" s="3">
        <v>83.6</v>
      </c>
    </row>
    <row r="2595" spans="1:4">
      <c r="A2595" s="1" t="s">
        <v>8714</v>
      </c>
      <c r="B2595" s="3">
        <v>2151.27</v>
      </c>
      <c r="C2595" s="3">
        <v>1921.67</v>
      </c>
      <c r="D2595" s="3">
        <v>111.95</v>
      </c>
    </row>
    <row r="2596" spans="1:4">
      <c r="A2596" s="1" t="s">
        <v>8728</v>
      </c>
      <c r="B2596" s="3">
        <v>560.29</v>
      </c>
      <c r="C2596" s="3">
        <v>669.88</v>
      </c>
      <c r="D2596" s="3">
        <v>83.64</v>
      </c>
    </row>
    <row r="2597" spans="1:4">
      <c r="A2597" s="1" t="s">
        <v>8709</v>
      </c>
      <c r="B2597" s="3">
        <v>2145.9499999999998</v>
      </c>
      <c r="C2597" s="3">
        <v>1567.71</v>
      </c>
      <c r="D2597" s="3">
        <v>136.88</v>
      </c>
    </row>
    <row r="2598" spans="1:4">
      <c r="A2598" s="1" t="s">
        <v>8708</v>
      </c>
      <c r="B2598" s="3">
        <v>2145.9499999999998</v>
      </c>
      <c r="C2598" s="3">
        <v>1666.56</v>
      </c>
      <c r="D2598" s="3">
        <v>128.77000000000001</v>
      </c>
    </row>
    <row r="2599" spans="1:4">
      <c r="A2599" s="1" t="s">
        <v>8715</v>
      </c>
      <c r="B2599" s="3">
        <v>2151.23</v>
      </c>
      <c r="C2599" s="3">
        <v>1560.95</v>
      </c>
      <c r="D2599" s="3">
        <v>137.82</v>
      </c>
    </row>
    <row r="2600" spans="1:4">
      <c r="A2600" s="1" t="s">
        <v>8720</v>
      </c>
      <c r="B2600" s="3">
        <v>410.3</v>
      </c>
      <c r="C2600" s="3">
        <v>519.88</v>
      </c>
      <c r="D2600" s="3">
        <v>78.92</v>
      </c>
    </row>
    <row r="2601" spans="1:4">
      <c r="A2601" s="1" t="s">
        <v>8716</v>
      </c>
      <c r="B2601" s="3">
        <v>2151.25</v>
      </c>
      <c r="C2601" s="3">
        <v>1594.77</v>
      </c>
      <c r="D2601" s="3">
        <v>134.88999999999999</v>
      </c>
    </row>
    <row r="2602" spans="1:4">
      <c r="A2602" s="1" t="s">
        <v>8722</v>
      </c>
      <c r="B2602" s="3">
        <v>510.3</v>
      </c>
      <c r="C2602" s="3">
        <v>619.88</v>
      </c>
      <c r="D2602" s="3">
        <v>82.32</v>
      </c>
    </row>
    <row r="2603" spans="1:4">
      <c r="A2603" s="1" t="s">
        <v>8717</v>
      </c>
      <c r="B2603" s="3">
        <v>157.29</v>
      </c>
      <c r="C2603" s="3">
        <v>183.79</v>
      </c>
      <c r="D2603" s="3">
        <v>85.58</v>
      </c>
    </row>
    <row r="2604" spans="1:4">
      <c r="A2604" s="1" t="s">
        <v>8718</v>
      </c>
      <c r="B2604" s="3">
        <v>389.52</v>
      </c>
      <c r="C2604" s="3">
        <v>433.47</v>
      </c>
      <c r="D2604" s="3">
        <v>89.86</v>
      </c>
    </row>
    <row r="2605" spans="1:4">
      <c r="A2605" s="1" t="s">
        <v>8703</v>
      </c>
      <c r="B2605" s="3">
        <v>1317.57</v>
      </c>
      <c r="C2605" s="3">
        <v>2111.54</v>
      </c>
      <c r="D2605" s="3">
        <v>62.4</v>
      </c>
    </row>
    <row r="2606" spans="1:4">
      <c r="A2606" s="1" t="s">
        <v>8699</v>
      </c>
      <c r="B2606" s="3">
        <v>253.64</v>
      </c>
      <c r="C2606" s="3">
        <v>318.39</v>
      </c>
      <c r="D2606" s="3">
        <v>79.66</v>
      </c>
    </row>
    <row r="2607" spans="1:4">
      <c r="A2607" s="1" t="s">
        <v>8700</v>
      </c>
      <c r="B2607" s="3">
        <v>370.84</v>
      </c>
      <c r="C2607" s="3">
        <v>324.7</v>
      </c>
      <c r="D2607" s="3">
        <v>114.21</v>
      </c>
    </row>
    <row r="2608" spans="1:4">
      <c r="A2608" s="1" t="s">
        <v>8692</v>
      </c>
      <c r="B2608" s="3">
        <v>2314.31</v>
      </c>
      <c r="C2608" s="3">
        <v>5195.18</v>
      </c>
      <c r="D2608" s="3">
        <v>44.55</v>
      </c>
    </row>
    <row r="2609" spans="1:4">
      <c r="A2609" s="1" t="s">
        <v>4118</v>
      </c>
      <c r="B2609" s="3">
        <v>286.91000000000003</v>
      </c>
      <c r="C2609" s="3">
        <v>345.99</v>
      </c>
      <c r="D2609" s="3">
        <v>82.92</v>
      </c>
    </row>
    <row r="2610" spans="1:4">
      <c r="A2610" s="1" t="s">
        <v>4119</v>
      </c>
      <c r="B2610" s="3">
        <v>294.56</v>
      </c>
      <c r="C2610" s="3">
        <v>364.49</v>
      </c>
      <c r="D2610" s="3">
        <v>80.819999999999993</v>
      </c>
    </row>
    <row r="2611" spans="1:4">
      <c r="A2611" s="1" t="s">
        <v>4116</v>
      </c>
      <c r="B2611" s="3">
        <v>159.66999999999999</v>
      </c>
      <c r="C2611" s="3">
        <v>193.19</v>
      </c>
      <c r="D2611" s="3">
        <v>82.65</v>
      </c>
    </row>
    <row r="2612" spans="1:4">
      <c r="A2612" s="1" t="s">
        <v>4115</v>
      </c>
      <c r="B2612" s="3">
        <v>159.66</v>
      </c>
      <c r="C2612" s="3">
        <v>163.93</v>
      </c>
      <c r="D2612" s="3">
        <v>97.39</v>
      </c>
    </row>
    <row r="2613" spans="1:4">
      <c r="A2613" s="1" t="s">
        <v>4035</v>
      </c>
      <c r="B2613" s="3">
        <v>301.11</v>
      </c>
      <c r="C2613" s="3">
        <v>327.74</v>
      </c>
      <c r="D2613" s="3">
        <v>91.88</v>
      </c>
    </row>
    <row r="2614" spans="1:4">
      <c r="A2614" s="1" t="s">
        <v>4033</v>
      </c>
      <c r="B2614" s="3">
        <v>301.13</v>
      </c>
      <c r="C2614" s="3">
        <v>301.42</v>
      </c>
      <c r="D2614" s="3">
        <v>99.9</v>
      </c>
    </row>
    <row r="2615" spans="1:4">
      <c r="A2615" s="1" t="s">
        <v>4143</v>
      </c>
      <c r="B2615" s="3">
        <v>607.12</v>
      </c>
      <c r="C2615" s="3">
        <v>729.88</v>
      </c>
      <c r="D2615" s="3">
        <v>83.18</v>
      </c>
    </row>
    <row r="2616" spans="1:4">
      <c r="A2616" s="1" t="s">
        <v>4120</v>
      </c>
      <c r="B2616" s="3">
        <v>49.36</v>
      </c>
      <c r="C2616" s="3">
        <v>57.27</v>
      </c>
      <c r="D2616" s="3">
        <v>86.19</v>
      </c>
    </row>
    <row r="2617" spans="1:4">
      <c r="A2617" s="1" t="s">
        <v>10014</v>
      </c>
      <c r="B2617" s="3">
        <v>562.32000000000005</v>
      </c>
      <c r="C2617" s="3">
        <v>589.33000000000004</v>
      </c>
      <c r="D2617" s="3">
        <v>95.42</v>
      </c>
    </row>
    <row r="2618" spans="1:4">
      <c r="A2618" s="1" t="s">
        <v>10012</v>
      </c>
      <c r="B2618" s="3">
        <v>306.17</v>
      </c>
      <c r="C2618" s="3">
        <v>365.75</v>
      </c>
      <c r="D2618" s="3">
        <v>83.71</v>
      </c>
    </row>
    <row r="2619" spans="1:4">
      <c r="A2619" s="1" t="s">
        <v>10013</v>
      </c>
      <c r="B2619" s="3">
        <v>222.94</v>
      </c>
      <c r="C2619" s="3">
        <v>281.5</v>
      </c>
      <c r="D2619" s="3">
        <v>79.2</v>
      </c>
    </row>
    <row r="2620" spans="1:4">
      <c r="A2620" s="1" t="s">
        <v>10011</v>
      </c>
      <c r="B2620" s="3">
        <v>349.83</v>
      </c>
      <c r="C2620" s="3">
        <v>428.74</v>
      </c>
      <c r="D2620" s="3">
        <v>81.599999999999994</v>
      </c>
    </row>
    <row r="2621" spans="1:4">
      <c r="A2621" s="1" t="s">
        <v>10010</v>
      </c>
      <c r="B2621" s="3">
        <v>423.45</v>
      </c>
      <c r="C2621" s="3">
        <v>512.99</v>
      </c>
      <c r="D2621" s="3">
        <v>82.54</v>
      </c>
    </row>
    <row r="2622" spans="1:4">
      <c r="A2622" s="1" t="s">
        <v>4141</v>
      </c>
      <c r="B2622" s="3">
        <v>1321.62</v>
      </c>
      <c r="C2622" s="3">
        <v>1375.12</v>
      </c>
      <c r="D2622" s="3">
        <v>96.11</v>
      </c>
    </row>
    <row r="2623" spans="1:4">
      <c r="A2623" s="1" t="s">
        <v>4145</v>
      </c>
      <c r="B2623" s="3">
        <v>746.22</v>
      </c>
      <c r="C2623" s="3">
        <v>930.74</v>
      </c>
      <c r="D2623" s="3">
        <v>80.17</v>
      </c>
    </row>
    <row r="2624" spans="1:4">
      <c r="A2624" s="1" t="s">
        <v>4124</v>
      </c>
      <c r="B2624" s="3">
        <v>554.76</v>
      </c>
      <c r="C2624" s="3">
        <v>675.98</v>
      </c>
      <c r="D2624" s="3">
        <v>82.07</v>
      </c>
    </row>
    <row r="2625" spans="1:4">
      <c r="A2625" s="1" t="s">
        <v>4109</v>
      </c>
      <c r="B2625" s="3">
        <v>553.78</v>
      </c>
      <c r="C2625" s="3">
        <v>630.72</v>
      </c>
      <c r="D2625" s="3">
        <v>87.8</v>
      </c>
    </row>
    <row r="2626" spans="1:4">
      <c r="A2626" s="1" t="s">
        <v>4111</v>
      </c>
      <c r="B2626" s="3">
        <v>1018.17</v>
      </c>
      <c r="C2626" s="3">
        <v>4268.3</v>
      </c>
      <c r="D2626" s="3">
        <v>23.85</v>
      </c>
    </row>
    <row r="2627" spans="1:4">
      <c r="A2627" s="1" t="s">
        <v>4144</v>
      </c>
      <c r="B2627" s="3">
        <v>645.65</v>
      </c>
      <c r="C2627" s="3">
        <v>769.88</v>
      </c>
      <c r="D2627" s="3">
        <v>83.86</v>
      </c>
    </row>
    <row r="2628" spans="1:4">
      <c r="A2628" s="1" t="s">
        <v>4112</v>
      </c>
      <c r="B2628" s="3">
        <v>1403.73</v>
      </c>
      <c r="C2628" s="3">
        <v>4401.3599999999997</v>
      </c>
      <c r="D2628" s="3">
        <v>31.89</v>
      </c>
    </row>
    <row r="2629" spans="1:4">
      <c r="A2629" s="1" t="s">
        <v>4061</v>
      </c>
      <c r="B2629" s="3">
        <v>1336.76</v>
      </c>
      <c r="C2629" s="3">
        <v>1637.86</v>
      </c>
      <c r="D2629" s="3">
        <v>81.62</v>
      </c>
    </row>
    <row r="2630" spans="1:4">
      <c r="A2630" s="1" t="s">
        <v>4036</v>
      </c>
      <c r="B2630" s="3">
        <v>9076.76</v>
      </c>
      <c r="C2630" s="3">
        <v>8643.24</v>
      </c>
      <c r="D2630" s="3">
        <v>105.02</v>
      </c>
    </row>
    <row r="2631" spans="1:4">
      <c r="A2631" s="1" t="s">
        <v>4034</v>
      </c>
      <c r="B2631" s="3">
        <v>9076.68</v>
      </c>
      <c r="C2631" s="3">
        <v>8704.99</v>
      </c>
      <c r="D2631" s="3">
        <v>104.27</v>
      </c>
    </row>
    <row r="2632" spans="1:4">
      <c r="A2632" s="1" t="s">
        <v>4049</v>
      </c>
      <c r="B2632" s="3">
        <v>9219.3799999999992</v>
      </c>
      <c r="C2632" s="3">
        <v>8581.4500000000007</v>
      </c>
      <c r="D2632" s="3">
        <v>107.43</v>
      </c>
    </row>
    <row r="2633" spans="1:4">
      <c r="A2633" s="1" t="s">
        <v>4050</v>
      </c>
      <c r="B2633" s="3">
        <v>9219.33</v>
      </c>
      <c r="C2633" s="3">
        <v>8516.77</v>
      </c>
      <c r="D2633" s="3">
        <v>108.25</v>
      </c>
    </row>
    <row r="2634" spans="1:4">
      <c r="A2634" s="1" t="s">
        <v>4093</v>
      </c>
      <c r="B2634" s="3">
        <v>2824.58</v>
      </c>
      <c r="C2634" s="3">
        <v>2256.65</v>
      </c>
      <c r="D2634" s="3">
        <v>125.17</v>
      </c>
    </row>
    <row r="2635" spans="1:4">
      <c r="A2635" s="1" t="s">
        <v>4064</v>
      </c>
      <c r="B2635" s="3">
        <v>616.96</v>
      </c>
      <c r="C2635" s="3">
        <v>812.33</v>
      </c>
      <c r="D2635" s="3">
        <v>75.95</v>
      </c>
    </row>
    <row r="2636" spans="1:4">
      <c r="A2636" s="1" t="s">
        <v>4096</v>
      </c>
      <c r="B2636" s="3">
        <v>2816.44</v>
      </c>
      <c r="C2636" s="3">
        <v>2715.34</v>
      </c>
      <c r="D2636" s="3">
        <v>103.72</v>
      </c>
    </row>
    <row r="2637" spans="1:4">
      <c r="A2637" s="1" t="s">
        <v>4058</v>
      </c>
      <c r="B2637" s="3">
        <v>8297.0300000000007</v>
      </c>
      <c r="C2637" s="3">
        <v>9385.6299999999992</v>
      </c>
      <c r="D2637" s="3">
        <v>88.4</v>
      </c>
    </row>
    <row r="2638" spans="1:4">
      <c r="A2638" s="1" t="s">
        <v>4057</v>
      </c>
      <c r="B2638" s="3">
        <v>8297.0300000000007</v>
      </c>
      <c r="C2638" s="3">
        <v>9421.06</v>
      </c>
      <c r="D2638" s="3">
        <v>88.07</v>
      </c>
    </row>
    <row r="2639" spans="1:4">
      <c r="A2639" s="1" t="s">
        <v>4125</v>
      </c>
      <c r="B2639" s="3">
        <v>52.42</v>
      </c>
      <c r="C2639" s="3">
        <v>67.42</v>
      </c>
      <c r="D2639" s="3">
        <v>77.75</v>
      </c>
    </row>
    <row r="2640" spans="1:4">
      <c r="A2640" s="1" t="s">
        <v>4126</v>
      </c>
      <c r="B2640" s="3">
        <v>365.15</v>
      </c>
      <c r="C2640" s="3">
        <v>416.36</v>
      </c>
      <c r="D2640" s="3">
        <v>87.7</v>
      </c>
    </row>
    <row r="2641" spans="1:4">
      <c r="A2641" s="1" t="s">
        <v>4137</v>
      </c>
      <c r="B2641" s="3">
        <v>1964.29</v>
      </c>
      <c r="C2641" s="3">
        <v>2114.5</v>
      </c>
      <c r="D2641" s="3">
        <v>92.9</v>
      </c>
    </row>
    <row r="2642" spans="1:4">
      <c r="A2642" s="1" t="s">
        <v>4138</v>
      </c>
      <c r="B2642" s="3">
        <v>1923.87</v>
      </c>
      <c r="C2642" s="3">
        <v>1914.5</v>
      </c>
      <c r="D2642" s="3">
        <v>100.49</v>
      </c>
    </row>
    <row r="2643" spans="1:4">
      <c r="A2643" s="1" t="s">
        <v>4140</v>
      </c>
      <c r="B2643" s="3">
        <v>1511.78</v>
      </c>
      <c r="C2643" s="3">
        <v>1575.12</v>
      </c>
      <c r="D2643" s="3">
        <v>95.98</v>
      </c>
    </row>
    <row r="2644" spans="1:4">
      <c r="A2644" s="1" t="s">
        <v>4139</v>
      </c>
      <c r="B2644" s="3">
        <v>1647.08</v>
      </c>
      <c r="C2644" s="3">
        <v>1814.5</v>
      </c>
      <c r="D2644" s="3">
        <v>90.77</v>
      </c>
    </row>
    <row r="2645" spans="1:4">
      <c r="A2645" s="1" t="s">
        <v>4127</v>
      </c>
      <c r="B2645" s="3">
        <v>2151.25</v>
      </c>
      <c r="C2645" s="3">
        <v>1552.43</v>
      </c>
      <c r="D2645" s="3">
        <v>138.57</v>
      </c>
    </row>
    <row r="2646" spans="1:4">
      <c r="A2646" s="1" t="s">
        <v>4135</v>
      </c>
      <c r="B2646" s="3">
        <v>486.41</v>
      </c>
      <c r="C2646" s="3">
        <v>579.88</v>
      </c>
      <c r="D2646" s="3">
        <v>83.88</v>
      </c>
    </row>
    <row r="2647" spans="1:4">
      <c r="A2647" s="1" t="s">
        <v>4128</v>
      </c>
      <c r="B2647" s="3">
        <v>2151.27</v>
      </c>
      <c r="C2647" s="3">
        <v>1921.67</v>
      </c>
      <c r="D2647" s="3">
        <v>111.95</v>
      </c>
    </row>
    <row r="2648" spans="1:4">
      <c r="A2648" s="1" t="s">
        <v>4142</v>
      </c>
      <c r="B2648" s="3">
        <v>564.42999999999995</v>
      </c>
      <c r="C2648" s="3">
        <v>679.88</v>
      </c>
      <c r="D2648" s="3">
        <v>83.02</v>
      </c>
    </row>
    <row r="2649" spans="1:4">
      <c r="A2649" s="1" t="s">
        <v>4123</v>
      </c>
      <c r="B2649" s="3">
        <v>2146.0700000000002</v>
      </c>
      <c r="C2649" s="3">
        <v>1567.51</v>
      </c>
      <c r="D2649" s="3">
        <v>136.91</v>
      </c>
    </row>
    <row r="2650" spans="1:4">
      <c r="A2650" s="1" t="s">
        <v>4122</v>
      </c>
      <c r="B2650" s="3">
        <v>2195.9499999999998</v>
      </c>
      <c r="C2650" s="3">
        <v>1666.56</v>
      </c>
      <c r="D2650" s="3">
        <v>131.77000000000001</v>
      </c>
    </row>
    <row r="2651" spans="1:4">
      <c r="A2651" s="1" t="s">
        <v>4129</v>
      </c>
      <c r="B2651" s="3">
        <v>2150.4299999999998</v>
      </c>
      <c r="C2651" s="3">
        <v>1560.95</v>
      </c>
      <c r="D2651" s="3">
        <v>137.76</v>
      </c>
    </row>
    <row r="2652" spans="1:4">
      <c r="A2652" s="1" t="s">
        <v>4134</v>
      </c>
      <c r="B2652" s="3">
        <v>414.44</v>
      </c>
      <c r="C2652" s="3">
        <v>529.88</v>
      </c>
      <c r="D2652" s="3">
        <v>78.209999999999994</v>
      </c>
    </row>
    <row r="2653" spans="1:4">
      <c r="A2653" s="1" t="s">
        <v>4130</v>
      </c>
      <c r="B2653" s="3">
        <v>2180.94</v>
      </c>
      <c r="C2653" s="3">
        <v>1594.77</v>
      </c>
      <c r="D2653" s="3">
        <v>136.76</v>
      </c>
    </row>
    <row r="2654" spans="1:4">
      <c r="A2654" s="1" t="s">
        <v>4136</v>
      </c>
      <c r="B2654" s="3">
        <v>514.44000000000005</v>
      </c>
      <c r="C2654" s="3">
        <v>629.88</v>
      </c>
      <c r="D2654" s="3">
        <v>81.67</v>
      </c>
    </row>
    <row r="2655" spans="1:4">
      <c r="A2655" s="1" t="s">
        <v>4131</v>
      </c>
      <c r="B2655" s="3">
        <v>157.29</v>
      </c>
      <c r="C2655" s="3">
        <v>183.79</v>
      </c>
      <c r="D2655" s="3">
        <v>85.58</v>
      </c>
    </row>
    <row r="2656" spans="1:4">
      <c r="A2656" s="1" t="s">
        <v>4132</v>
      </c>
      <c r="B2656" s="3">
        <v>389.52</v>
      </c>
      <c r="C2656" s="3">
        <v>433.47</v>
      </c>
      <c r="D2656" s="3">
        <v>89.86</v>
      </c>
    </row>
    <row r="2657" spans="1:4">
      <c r="A2657" s="1" t="s">
        <v>4117</v>
      </c>
      <c r="B2657" s="3">
        <v>1317.57</v>
      </c>
      <c r="C2657" s="3">
        <v>2111.54</v>
      </c>
      <c r="D2657" s="3">
        <v>62.4</v>
      </c>
    </row>
    <row r="2658" spans="1:4">
      <c r="A2658" s="1" t="s">
        <v>4113</v>
      </c>
      <c r="B2658" s="3">
        <v>253.64</v>
      </c>
      <c r="C2658" s="3">
        <v>318.39</v>
      </c>
      <c r="D2658" s="3">
        <v>79.66</v>
      </c>
    </row>
    <row r="2659" spans="1:4">
      <c r="A2659" s="1" t="s">
        <v>4114</v>
      </c>
      <c r="B2659" s="3">
        <v>370.84</v>
      </c>
      <c r="C2659" s="3">
        <v>324.7</v>
      </c>
      <c r="D2659" s="3">
        <v>114.21</v>
      </c>
    </row>
    <row r="2660" spans="1:4">
      <c r="A2660" s="1" t="s">
        <v>8851</v>
      </c>
      <c r="B2660" s="3">
        <v>286.91000000000003</v>
      </c>
      <c r="C2660" s="3">
        <v>345.99</v>
      </c>
      <c r="D2660" s="3">
        <v>82.92</v>
      </c>
    </row>
    <row r="2661" spans="1:4">
      <c r="A2661" s="1" t="s">
        <v>8852</v>
      </c>
      <c r="B2661" s="3">
        <v>294.56</v>
      </c>
      <c r="C2661" s="3">
        <v>364.49</v>
      </c>
      <c r="D2661" s="3">
        <v>80.819999999999993</v>
      </c>
    </row>
    <row r="2662" spans="1:4">
      <c r="A2662" s="1" t="s">
        <v>8849</v>
      </c>
      <c r="B2662" s="3">
        <v>159.66999999999999</v>
      </c>
      <c r="C2662" s="3">
        <v>193.19</v>
      </c>
      <c r="D2662" s="3">
        <v>82.65</v>
      </c>
    </row>
    <row r="2663" spans="1:4">
      <c r="A2663" s="1" t="s">
        <v>8848</v>
      </c>
      <c r="B2663" s="3">
        <v>159.66</v>
      </c>
      <c r="C2663" s="3">
        <v>163.93</v>
      </c>
      <c r="D2663" s="3">
        <v>97.39</v>
      </c>
    </row>
    <row r="2664" spans="1:4">
      <c r="A2664" s="1" t="s">
        <v>9917</v>
      </c>
      <c r="B2664" s="3">
        <v>203.71</v>
      </c>
      <c r="C2664" s="3">
        <v>189.95</v>
      </c>
      <c r="D2664" s="3">
        <v>107.24</v>
      </c>
    </row>
    <row r="2665" spans="1:4">
      <c r="A2665" s="1" t="s">
        <v>9916</v>
      </c>
      <c r="B2665" s="3">
        <v>203.69</v>
      </c>
      <c r="C2665" s="3">
        <v>209.63</v>
      </c>
      <c r="D2665" s="3">
        <v>97.17</v>
      </c>
    </row>
    <row r="2666" spans="1:4">
      <c r="A2666" s="1" t="s">
        <v>8876</v>
      </c>
      <c r="B2666" s="3">
        <v>607.12</v>
      </c>
      <c r="C2666" s="3">
        <v>729.88</v>
      </c>
      <c r="D2666" s="3">
        <v>83.18</v>
      </c>
    </row>
    <row r="2667" spans="1:4">
      <c r="A2667" s="1" t="s">
        <v>8853</v>
      </c>
      <c r="B2667" s="3">
        <v>49.36</v>
      </c>
      <c r="C2667" s="3">
        <v>57.27</v>
      </c>
      <c r="D2667" s="3">
        <v>86.19</v>
      </c>
    </row>
    <row r="2668" spans="1:4">
      <c r="A2668" s="1" t="s">
        <v>10019</v>
      </c>
      <c r="B2668" s="3">
        <v>562.32000000000005</v>
      </c>
      <c r="C2668" s="3">
        <v>589.33000000000004</v>
      </c>
      <c r="D2668" s="3">
        <v>95.42</v>
      </c>
    </row>
    <row r="2669" spans="1:4">
      <c r="A2669" s="1" t="s">
        <v>10017</v>
      </c>
      <c r="B2669" s="3">
        <v>306.17</v>
      </c>
      <c r="C2669" s="3">
        <v>365.75</v>
      </c>
      <c r="D2669" s="3">
        <v>83.71</v>
      </c>
    </row>
    <row r="2670" spans="1:4">
      <c r="A2670" s="1" t="s">
        <v>10018</v>
      </c>
      <c r="B2670" s="3">
        <v>222.94</v>
      </c>
      <c r="C2670" s="3">
        <v>281.5</v>
      </c>
      <c r="D2670" s="3">
        <v>79.2</v>
      </c>
    </row>
    <row r="2671" spans="1:4">
      <c r="A2671" s="1" t="s">
        <v>10016</v>
      </c>
      <c r="B2671" s="3">
        <v>349.83</v>
      </c>
      <c r="C2671" s="3">
        <v>428.74</v>
      </c>
      <c r="D2671" s="3">
        <v>81.599999999999994</v>
      </c>
    </row>
    <row r="2672" spans="1:4">
      <c r="A2672" s="1" t="s">
        <v>10015</v>
      </c>
      <c r="B2672" s="3">
        <v>423.45</v>
      </c>
      <c r="C2672" s="3">
        <v>512.99</v>
      </c>
      <c r="D2672" s="3">
        <v>82.54</v>
      </c>
    </row>
    <row r="2673" spans="1:4">
      <c r="A2673" s="1" t="s">
        <v>8874</v>
      </c>
      <c r="B2673" s="3">
        <v>1471.62</v>
      </c>
      <c r="C2673" s="3">
        <v>1525.12</v>
      </c>
      <c r="D2673" s="3">
        <v>96.49</v>
      </c>
    </row>
    <row r="2674" spans="1:4">
      <c r="A2674" s="1" t="s">
        <v>8878</v>
      </c>
      <c r="B2674" s="3">
        <v>746.22</v>
      </c>
      <c r="C2674" s="3">
        <v>930.74</v>
      </c>
      <c r="D2674" s="3">
        <v>80.17</v>
      </c>
    </row>
    <row r="2675" spans="1:4">
      <c r="A2675" s="1" t="s">
        <v>8857</v>
      </c>
      <c r="B2675" s="3">
        <v>554.76</v>
      </c>
      <c r="C2675" s="3">
        <v>675.98</v>
      </c>
      <c r="D2675" s="3">
        <v>82.07</v>
      </c>
    </row>
    <row r="2676" spans="1:4">
      <c r="A2676" s="1" t="s">
        <v>9880</v>
      </c>
      <c r="B2676" s="3">
        <v>553.78</v>
      </c>
      <c r="C2676" s="3">
        <v>630.72</v>
      </c>
      <c r="D2676" s="3">
        <v>87.8</v>
      </c>
    </row>
    <row r="2677" spans="1:4">
      <c r="A2677" s="1" t="s">
        <v>8844</v>
      </c>
      <c r="B2677" s="3">
        <v>1018.17</v>
      </c>
      <c r="C2677" s="3">
        <v>4268.3</v>
      </c>
      <c r="D2677" s="3">
        <v>23.85</v>
      </c>
    </row>
    <row r="2678" spans="1:4">
      <c r="A2678" s="1" t="s">
        <v>8877</v>
      </c>
      <c r="B2678" s="3">
        <v>645.65</v>
      </c>
      <c r="C2678" s="3">
        <v>769.88</v>
      </c>
      <c r="D2678" s="3">
        <v>83.86</v>
      </c>
    </row>
    <row r="2679" spans="1:4">
      <c r="A2679" s="1" t="s">
        <v>8845</v>
      </c>
      <c r="B2679" s="3">
        <v>1392.92</v>
      </c>
      <c r="C2679" s="3">
        <v>4401.3599999999997</v>
      </c>
      <c r="D2679" s="3">
        <v>31.65</v>
      </c>
    </row>
    <row r="2680" spans="1:4">
      <c r="A2680" s="1" t="s">
        <v>8840</v>
      </c>
      <c r="B2680" s="3">
        <v>4046.87</v>
      </c>
      <c r="C2680" s="3">
        <v>4205.16</v>
      </c>
      <c r="D2680" s="3">
        <v>96.24</v>
      </c>
    </row>
    <row r="2681" spans="1:4">
      <c r="A2681" s="1" t="s">
        <v>8834</v>
      </c>
      <c r="B2681" s="3">
        <v>8730.2999999999993</v>
      </c>
      <c r="C2681" s="3">
        <v>7909.66</v>
      </c>
      <c r="D2681" s="3">
        <v>110.38</v>
      </c>
    </row>
    <row r="2682" spans="1:4">
      <c r="A2682" s="1" t="s">
        <v>8833</v>
      </c>
      <c r="B2682" s="3">
        <v>8730.27</v>
      </c>
      <c r="C2682" s="3">
        <v>7939.91</v>
      </c>
      <c r="D2682" s="3">
        <v>109.95</v>
      </c>
    </row>
    <row r="2683" spans="1:4">
      <c r="A2683" s="1" t="s">
        <v>8836</v>
      </c>
      <c r="B2683" s="3">
        <v>8949.6</v>
      </c>
      <c r="C2683" s="3">
        <v>7902.48</v>
      </c>
      <c r="D2683" s="3">
        <v>113.25</v>
      </c>
    </row>
    <row r="2684" spans="1:4">
      <c r="A2684" s="1" t="s">
        <v>8835</v>
      </c>
      <c r="B2684" s="3">
        <v>8948.9500000000007</v>
      </c>
      <c r="C2684" s="3">
        <v>7927.8</v>
      </c>
      <c r="D2684" s="3">
        <v>112.88</v>
      </c>
    </row>
    <row r="2685" spans="1:4">
      <c r="A2685" s="1" t="s">
        <v>8842</v>
      </c>
      <c r="B2685" s="3">
        <v>986.73</v>
      </c>
      <c r="C2685" s="3">
        <v>788.31</v>
      </c>
      <c r="D2685" s="3">
        <v>125.17</v>
      </c>
    </row>
    <row r="2686" spans="1:4">
      <c r="A2686" s="1" t="s">
        <v>8841</v>
      </c>
      <c r="B2686" s="3">
        <v>3748.16</v>
      </c>
      <c r="C2686" s="3">
        <v>3379.63</v>
      </c>
      <c r="D2686" s="3">
        <v>110.9</v>
      </c>
    </row>
    <row r="2687" spans="1:4">
      <c r="A2687" s="1" t="s">
        <v>8843</v>
      </c>
      <c r="B2687" s="3">
        <v>1543.96</v>
      </c>
      <c r="C2687" s="3">
        <v>1779.59</v>
      </c>
      <c r="D2687" s="3">
        <v>86.76</v>
      </c>
    </row>
    <row r="2688" spans="1:4">
      <c r="A2688" s="1" t="s">
        <v>8837</v>
      </c>
      <c r="B2688" s="3">
        <v>7896.79</v>
      </c>
      <c r="C2688" s="3">
        <v>7173.9</v>
      </c>
      <c r="D2688" s="3">
        <v>110.08</v>
      </c>
    </row>
    <row r="2689" spans="1:4">
      <c r="A2689" s="1" t="s">
        <v>8838</v>
      </c>
      <c r="B2689" s="3">
        <v>7896.81</v>
      </c>
      <c r="C2689" s="3">
        <v>7177.83</v>
      </c>
      <c r="D2689" s="3">
        <v>110.02</v>
      </c>
    </row>
    <row r="2690" spans="1:4">
      <c r="A2690" s="1" t="s">
        <v>8858</v>
      </c>
      <c r="B2690" s="3">
        <v>52.42</v>
      </c>
      <c r="C2690" s="3">
        <v>67.42</v>
      </c>
      <c r="D2690" s="3">
        <v>77.75</v>
      </c>
    </row>
    <row r="2691" spans="1:4">
      <c r="A2691" s="1" t="s">
        <v>8859</v>
      </c>
      <c r="B2691" s="3">
        <v>365.15</v>
      </c>
      <c r="C2691" s="3">
        <v>416.36</v>
      </c>
      <c r="D2691" s="3">
        <v>87.7</v>
      </c>
    </row>
    <row r="2692" spans="1:4">
      <c r="A2692" s="1" t="s">
        <v>8870</v>
      </c>
      <c r="B2692" s="3">
        <v>2181.4</v>
      </c>
      <c r="C2692" s="3">
        <v>2264.5</v>
      </c>
      <c r="D2692" s="3">
        <v>96.33</v>
      </c>
    </row>
    <row r="2693" spans="1:4">
      <c r="A2693" s="1" t="s">
        <v>8871</v>
      </c>
      <c r="B2693" s="3">
        <v>2118.6999999999998</v>
      </c>
      <c r="C2693" s="3">
        <v>2064.5</v>
      </c>
      <c r="D2693" s="3">
        <v>102.63</v>
      </c>
    </row>
    <row r="2694" spans="1:4">
      <c r="A2694" s="1" t="s">
        <v>8873</v>
      </c>
      <c r="B2694" s="3">
        <v>1661.78</v>
      </c>
      <c r="C2694" s="3">
        <v>1725.12</v>
      </c>
      <c r="D2694" s="3">
        <v>96.33</v>
      </c>
    </row>
    <row r="2695" spans="1:4">
      <c r="A2695" s="1" t="s">
        <v>8872</v>
      </c>
      <c r="B2695" s="3">
        <v>1822.58</v>
      </c>
      <c r="C2695" s="3">
        <v>1964.5</v>
      </c>
      <c r="D2695" s="3">
        <v>92.78</v>
      </c>
    </row>
    <row r="2696" spans="1:4">
      <c r="A2696" s="1" t="s">
        <v>8860</v>
      </c>
      <c r="B2696" s="3">
        <v>2151.25</v>
      </c>
      <c r="C2696" s="3">
        <v>1552.43</v>
      </c>
      <c r="D2696" s="3">
        <v>138.57</v>
      </c>
    </row>
    <row r="2697" spans="1:4">
      <c r="A2697" s="1" t="s">
        <v>8868</v>
      </c>
      <c r="B2697" s="3">
        <v>486.41</v>
      </c>
      <c r="C2697" s="3">
        <v>579.88</v>
      </c>
      <c r="D2697" s="3">
        <v>83.88</v>
      </c>
    </row>
    <row r="2698" spans="1:4">
      <c r="A2698" s="1" t="s">
        <v>8861</v>
      </c>
      <c r="B2698" s="3">
        <v>2151.27</v>
      </c>
      <c r="C2698" s="3">
        <v>1921.67</v>
      </c>
      <c r="D2698" s="3">
        <v>111.95</v>
      </c>
    </row>
    <row r="2699" spans="1:4">
      <c r="A2699" s="1" t="s">
        <v>8875</v>
      </c>
      <c r="B2699" s="3">
        <v>564.42999999999995</v>
      </c>
      <c r="C2699" s="3">
        <v>679.88</v>
      </c>
      <c r="D2699" s="3">
        <v>83.02</v>
      </c>
    </row>
    <row r="2700" spans="1:4">
      <c r="A2700" s="1" t="s">
        <v>8856</v>
      </c>
      <c r="B2700" s="3">
        <v>2146.0700000000002</v>
      </c>
      <c r="C2700" s="3">
        <v>1567.51</v>
      </c>
      <c r="D2700" s="3">
        <v>136.91</v>
      </c>
    </row>
    <row r="2701" spans="1:4">
      <c r="A2701" s="1" t="s">
        <v>8855</v>
      </c>
      <c r="B2701" s="3">
        <v>2145.9499999999998</v>
      </c>
      <c r="C2701" s="3">
        <v>1666.56</v>
      </c>
      <c r="D2701" s="3">
        <v>128.77000000000001</v>
      </c>
    </row>
    <row r="2702" spans="1:4">
      <c r="A2702" s="1" t="s">
        <v>8862</v>
      </c>
      <c r="B2702" s="3">
        <v>2150.4299999999998</v>
      </c>
      <c r="C2702" s="3">
        <v>1560.95</v>
      </c>
      <c r="D2702" s="3">
        <v>137.76</v>
      </c>
    </row>
    <row r="2703" spans="1:4">
      <c r="A2703" s="1" t="s">
        <v>8867</v>
      </c>
      <c r="B2703" s="3">
        <v>414.44</v>
      </c>
      <c r="C2703" s="3">
        <v>529.88</v>
      </c>
      <c r="D2703" s="3">
        <v>78.209999999999994</v>
      </c>
    </row>
    <row r="2704" spans="1:4">
      <c r="A2704" s="1" t="s">
        <v>8863</v>
      </c>
      <c r="B2704" s="3">
        <v>2151.25</v>
      </c>
      <c r="C2704" s="3">
        <v>1594.77</v>
      </c>
      <c r="D2704" s="3">
        <v>134.88999999999999</v>
      </c>
    </row>
    <row r="2705" spans="1:4">
      <c r="A2705" s="1" t="s">
        <v>8869</v>
      </c>
      <c r="B2705" s="3">
        <v>514.44000000000005</v>
      </c>
      <c r="C2705" s="3">
        <v>629.88</v>
      </c>
      <c r="D2705" s="3">
        <v>81.67</v>
      </c>
    </row>
    <row r="2706" spans="1:4">
      <c r="A2706" s="1" t="s">
        <v>8864</v>
      </c>
      <c r="B2706" s="3">
        <v>157.29</v>
      </c>
      <c r="C2706" s="3">
        <v>183.79</v>
      </c>
      <c r="D2706" s="3">
        <v>85.58</v>
      </c>
    </row>
    <row r="2707" spans="1:4">
      <c r="A2707" s="1" t="s">
        <v>8865</v>
      </c>
      <c r="B2707" s="3">
        <v>389.52</v>
      </c>
      <c r="C2707" s="3">
        <v>433.47</v>
      </c>
      <c r="D2707" s="3">
        <v>89.86</v>
      </c>
    </row>
    <row r="2708" spans="1:4">
      <c r="A2708" s="1" t="s">
        <v>8850</v>
      </c>
      <c r="B2708" s="3">
        <v>1317.57</v>
      </c>
      <c r="C2708" s="3">
        <v>2111.54</v>
      </c>
      <c r="D2708" s="3">
        <v>62.4</v>
      </c>
    </row>
    <row r="2709" spans="1:4">
      <c r="A2709" s="1" t="s">
        <v>8846</v>
      </c>
      <c r="B2709" s="3">
        <v>253.64</v>
      </c>
      <c r="C2709" s="3">
        <v>318.39</v>
      </c>
      <c r="D2709" s="3">
        <v>79.66</v>
      </c>
    </row>
    <row r="2710" spans="1:4">
      <c r="A2710" s="1" t="s">
        <v>8847</v>
      </c>
      <c r="B2710" s="3">
        <v>370.84</v>
      </c>
      <c r="C2710" s="3">
        <v>324.7</v>
      </c>
      <c r="D2710" s="3">
        <v>114.21</v>
      </c>
    </row>
    <row r="2711" spans="1:4">
      <c r="A2711" s="1" t="s">
        <v>8839</v>
      </c>
      <c r="B2711" s="3">
        <v>2314.31</v>
      </c>
      <c r="C2711" s="3">
        <v>5345.18</v>
      </c>
      <c r="D2711" s="3">
        <v>43.3</v>
      </c>
    </row>
    <row r="2712" spans="1:4">
      <c r="A2712" s="1" t="s">
        <v>4647</v>
      </c>
      <c r="B2712" s="3">
        <v>286.91000000000003</v>
      </c>
      <c r="C2712" s="3">
        <v>345.99</v>
      </c>
      <c r="D2712" s="3">
        <v>82.92</v>
      </c>
    </row>
    <row r="2713" spans="1:4">
      <c r="A2713" s="1" t="s">
        <v>4648</v>
      </c>
      <c r="B2713" s="3">
        <v>294.56</v>
      </c>
      <c r="C2713" s="3">
        <v>364.49</v>
      </c>
      <c r="D2713" s="3">
        <v>80.819999999999993</v>
      </c>
    </row>
    <row r="2714" spans="1:4">
      <c r="A2714" s="1" t="s">
        <v>4645</v>
      </c>
      <c r="B2714" s="3">
        <v>159.66999999999999</v>
      </c>
      <c r="C2714" s="3">
        <v>193.19</v>
      </c>
      <c r="D2714" s="3">
        <v>82.65</v>
      </c>
    </row>
    <row r="2715" spans="1:4">
      <c r="A2715" s="1" t="s">
        <v>4644</v>
      </c>
      <c r="B2715" s="3">
        <v>159.66</v>
      </c>
      <c r="C2715" s="3">
        <v>163.93</v>
      </c>
      <c r="D2715" s="3">
        <v>97.39</v>
      </c>
    </row>
    <row r="2716" spans="1:4">
      <c r="A2716" s="1" t="s">
        <v>4564</v>
      </c>
      <c r="B2716" s="3">
        <v>301.11</v>
      </c>
      <c r="C2716" s="3">
        <v>327.74</v>
      </c>
      <c r="D2716" s="3">
        <v>91.88</v>
      </c>
    </row>
    <row r="2717" spans="1:4">
      <c r="A2717" s="1" t="s">
        <v>4562</v>
      </c>
      <c r="B2717" s="3">
        <v>301.13</v>
      </c>
      <c r="C2717" s="3">
        <v>301.42</v>
      </c>
      <c r="D2717" s="3">
        <v>99.9</v>
      </c>
    </row>
    <row r="2718" spans="1:4">
      <c r="A2718" s="1" t="s">
        <v>4672</v>
      </c>
      <c r="B2718" s="3">
        <v>607.12</v>
      </c>
      <c r="C2718" s="3">
        <v>729.88</v>
      </c>
      <c r="D2718" s="3">
        <v>83.18</v>
      </c>
    </row>
    <row r="2719" spans="1:4">
      <c r="A2719" s="1" t="s">
        <v>4649</v>
      </c>
      <c r="B2719" s="3">
        <v>49.36</v>
      </c>
      <c r="C2719" s="3">
        <v>57.27</v>
      </c>
      <c r="D2719" s="3">
        <v>86.19</v>
      </c>
    </row>
    <row r="2720" spans="1:4">
      <c r="A2720" s="1" t="s">
        <v>10045</v>
      </c>
      <c r="B2720" s="3">
        <v>562.32000000000005</v>
      </c>
      <c r="C2720" s="3">
        <v>589.33000000000004</v>
      </c>
      <c r="D2720" s="3">
        <v>95.42</v>
      </c>
    </row>
    <row r="2721" spans="1:4">
      <c r="A2721" s="1" t="s">
        <v>10043</v>
      </c>
      <c r="B2721" s="3">
        <v>306.17</v>
      </c>
      <c r="C2721" s="3">
        <v>365.75</v>
      </c>
      <c r="D2721" s="3">
        <v>83.71</v>
      </c>
    </row>
    <row r="2722" spans="1:4">
      <c r="A2722" s="1" t="s">
        <v>10044</v>
      </c>
      <c r="B2722" s="3">
        <v>222.94</v>
      </c>
      <c r="C2722" s="3">
        <v>281.5</v>
      </c>
      <c r="D2722" s="3">
        <v>79.2</v>
      </c>
    </row>
    <row r="2723" spans="1:4">
      <c r="A2723" s="1" t="s">
        <v>10042</v>
      </c>
      <c r="B2723" s="3">
        <v>349.83</v>
      </c>
      <c r="C2723" s="3">
        <v>428.74</v>
      </c>
      <c r="D2723" s="3">
        <v>81.599999999999994</v>
      </c>
    </row>
    <row r="2724" spans="1:4">
      <c r="A2724" s="1" t="s">
        <v>10041</v>
      </c>
      <c r="B2724" s="3">
        <v>423.45</v>
      </c>
      <c r="C2724" s="3">
        <v>512.99</v>
      </c>
      <c r="D2724" s="3">
        <v>82.54</v>
      </c>
    </row>
    <row r="2725" spans="1:4">
      <c r="A2725" s="1" t="s">
        <v>4670</v>
      </c>
      <c r="B2725" s="3">
        <v>1319.46</v>
      </c>
      <c r="C2725" s="3">
        <v>1375.12</v>
      </c>
      <c r="D2725" s="3">
        <v>95.95</v>
      </c>
    </row>
    <row r="2726" spans="1:4">
      <c r="A2726" s="1" t="s">
        <v>4674</v>
      </c>
      <c r="B2726" s="3">
        <v>596.22</v>
      </c>
      <c r="C2726" s="3">
        <v>780.74</v>
      </c>
      <c r="D2726" s="3">
        <v>76.37</v>
      </c>
    </row>
    <row r="2727" spans="1:4">
      <c r="A2727" s="1" t="s">
        <v>4653</v>
      </c>
      <c r="B2727" s="3">
        <v>554.76</v>
      </c>
      <c r="C2727" s="3">
        <v>675.98</v>
      </c>
      <c r="D2727" s="3">
        <v>82.07</v>
      </c>
    </row>
    <row r="2728" spans="1:4">
      <c r="A2728" s="1" t="s">
        <v>4638</v>
      </c>
      <c r="B2728" s="3">
        <v>553.78</v>
      </c>
      <c r="C2728" s="3">
        <v>630.72</v>
      </c>
      <c r="D2728" s="3">
        <v>87.8</v>
      </c>
    </row>
    <row r="2729" spans="1:4">
      <c r="A2729" s="1" t="s">
        <v>4640</v>
      </c>
      <c r="B2729" s="3">
        <v>1015.76</v>
      </c>
      <c r="C2729" s="3">
        <v>4268.3</v>
      </c>
      <c r="D2729" s="3">
        <v>23.8</v>
      </c>
    </row>
    <row r="2730" spans="1:4">
      <c r="A2730" s="1" t="s">
        <v>4673</v>
      </c>
      <c r="B2730" s="3">
        <v>645.65</v>
      </c>
      <c r="C2730" s="3">
        <v>769.88</v>
      </c>
      <c r="D2730" s="3">
        <v>83.86</v>
      </c>
    </row>
    <row r="2731" spans="1:4">
      <c r="A2731" s="1" t="s">
        <v>4641</v>
      </c>
      <c r="B2731" s="3">
        <v>1403.73</v>
      </c>
      <c r="C2731" s="3">
        <v>4401.3599999999997</v>
      </c>
      <c r="D2731" s="3">
        <v>31.89</v>
      </c>
    </row>
    <row r="2732" spans="1:4">
      <c r="A2732" s="1" t="s">
        <v>4590</v>
      </c>
      <c r="B2732" s="3">
        <v>1336.76</v>
      </c>
      <c r="C2732" s="3">
        <v>1637.86</v>
      </c>
      <c r="D2732" s="3">
        <v>81.62</v>
      </c>
    </row>
    <row r="2733" spans="1:4">
      <c r="A2733" s="1" t="s">
        <v>4565</v>
      </c>
      <c r="B2733" s="3">
        <v>7571.63</v>
      </c>
      <c r="C2733" s="3">
        <v>7816.42</v>
      </c>
      <c r="D2733" s="3">
        <v>96.87</v>
      </c>
    </row>
    <row r="2734" spans="1:4">
      <c r="A2734" s="1" t="s">
        <v>4563</v>
      </c>
      <c r="B2734" s="3">
        <v>7571.66</v>
      </c>
      <c r="C2734" s="3">
        <v>7786.17</v>
      </c>
      <c r="D2734" s="3">
        <v>97.25</v>
      </c>
    </row>
    <row r="2735" spans="1:4">
      <c r="A2735" s="1" t="s">
        <v>4578</v>
      </c>
      <c r="B2735" s="3">
        <v>8032.09</v>
      </c>
      <c r="C2735" s="3">
        <v>7806.33</v>
      </c>
      <c r="D2735" s="3">
        <v>102.89</v>
      </c>
    </row>
    <row r="2736" spans="1:4">
      <c r="A2736" s="1" t="s">
        <v>4579</v>
      </c>
      <c r="B2736" s="3">
        <v>8032.09</v>
      </c>
      <c r="C2736" s="3">
        <v>7781.01</v>
      </c>
      <c r="D2736" s="3">
        <v>103.23</v>
      </c>
    </row>
    <row r="2737" spans="1:4">
      <c r="A2737" s="1" t="s">
        <v>4622</v>
      </c>
      <c r="B2737" s="3">
        <v>2824.58</v>
      </c>
      <c r="C2737" s="3">
        <v>2256.65</v>
      </c>
      <c r="D2737" s="3">
        <v>125.17</v>
      </c>
    </row>
    <row r="2738" spans="1:4">
      <c r="A2738" s="1" t="s">
        <v>4593</v>
      </c>
      <c r="B2738" s="3">
        <v>616.96</v>
      </c>
      <c r="C2738" s="3">
        <v>812.33</v>
      </c>
      <c r="D2738" s="3">
        <v>75.95</v>
      </c>
    </row>
    <row r="2739" spans="1:4">
      <c r="A2739" s="1" t="s">
        <v>4625</v>
      </c>
      <c r="B2739" s="3">
        <v>2816.44</v>
      </c>
      <c r="C2739" s="3">
        <v>2715.34</v>
      </c>
      <c r="D2739" s="3">
        <v>103.72</v>
      </c>
    </row>
    <row r="2740" spans="1:4">
      <c r="A2740" s="1" t="s">
        <v>4587</v>
      </c>
      <c r="B2740" s="3">
        <v>8138</v>
      </c>
      <c r="C2740" s="3">
        <v>7391.05</v>
      </c>
      <c r="D2740" s="3">
        <v>110.11</v>
      </c>
    </row>
    <row r="2741" spans="1:4">
      <c r="A2741" s="1" t="s">
        <v>4586</v>
      </c>
      <c r="B2741" s="3">
        <v>8138.29</v>
      </c>
      <c r="C2741" s="3">
        <v>7355.62</v>
      </c>
      <c r="D2741" s="3">
        <v>110.64</v>
      </c>
    </row>
    <row r="2742" spans="1:4">
      <c r="A2742" s="1" t="s">
        <v>4654</v>
      </c>
      <c r="B2742" s="3">
        <v>52.42</v>
      </c>
      <c r="C2742" s="3">
        <v>67.42</v>
      </c>
      <c r="D2742" s="3">
        <v>77.75</v>
      </c>
    </row>
    <row r="2743" spans="1:4">
      <c r="A2743" s="1" t="s">
        <v>4655</v>
      </c>
      <c r="B2743" s="3">
        <v>365.15</v>
      </c>
      <c r="C2743" s="3">
        <v>416.36</v>
      </c>
      <c r="D2743" s="3">
        <v>87.7</v>
      </c>
    </row>
    <row r="2744" spans="1:4">
      <c r="A2744" s="1" t="s">
        <v>4666</v>
      </c>
      <c r="B2744" s="3">
        <v>1923.59</v>
      </c>
      <c r="C2744" s="3">
        <v>2114.5</v>
      </c>
      <c r="D2744" s="3">
        <v>90.97</v>
      </c>
    </row>
    <row r="2745" spans="1:4">
      <c r="A2745" s="1" t="s">
        <v>4667</v>
      </c>
      <c r="B2745" s="3">
        <v>1919.91</v>
      </c>
      <c r="C2745" s="3">
        <v>1914.5</v>
      </c>
      <c r="D2745" s="3">
        <v>100.28</v>
      </c>
    </row>
    <row r="2746" spans="1:4">
      <c r="A2746" s="1" t="s">
        <v>4669</v>
      </c>
      <c r="B2746" s="3">
        <v>1513.38</v>
      </c>
      <c r="C2746" s="3">
        <v>1575.12</v>
      </c>
      <c r="D2746" s="3">
        <v>96.08</v>
      </c>
    </row>
    <row r="2747" spans="1:4">
      <c r="A2747" s="1" t="s">
        <v>4668</v>
      </c>
      <c r="B2747" s="3">
        <v>1650.57</v>
      </c>
      <c r="C2747" s="3">
        <v>1814.5</v>
      </c>
      <c r="D2747" s="3">
        <v>90.97</v>
      </c>
    </row>
    <row r="2748" spans="1:4">
      <c r="A2748" s="1" t="s">
        <v>4656</v>
      </c>
      <c r="B2748" s="3">
        <v>2151.25</v>
      </c>
      <c r="C2748" s="3">
        <v>1552.43</v>
      </c>
      <c r="D2748" s="3">
        <v>138.57</v>
      </c>
    </row>
    <row r="2749" spans="1:4">
      <c r="A2749" s="1" t="s">
        <v>4664</v>
      </c>
      <c r="B2749" s="3">
        <v>486.41</v>
      </c>
      <c r="C2749" s="3">
        <v>579.88</v>
      </c>
      <c r="D2749" s="3">
        <v>83.88</v>
      </c>
    </row>
    <row r="2750" spans="1:4">
      <c r="A2750" s="1" t="s">
        <v>4657</v>
      </c>
      <c r="B2750" s="3">
        <v>2151.27</v>
      </c>
      <c r="C2750" s="3">
        <v>1921.67</v>
      </c>
      <c r="D2750" s="3">
        <v>111.95</v>
      </c>
    </row>
    <row r="2751" spans="1:4">
      <c r="A2751" s="1" t="s">
        <v>4671</v>
      </c>
      <c r="B2751" s="3">
        <v>564.42999999999995</v>
      </c>
      <c r="C2751" s="3">
        <v>679.88</v>
      </c>
      <c r="D2751" s="3">
        <v>83.02</v>
      </c>
    </row>
    <row r="2752" spans="1:4">
      <c r="A2752" s="1" t="s">
        <v>4652</v>
      </c>
      <c r="B2752" s="3">
        <v>2145.9499999999998</v>
      </c>
      <c r="C2752" s="3">
        <v>1567.71</v>
      </c>
      <c r="D2752" s="3">
        <v>136.88</v>
      </c>
    </row>
    <row r="2753" spans="1:4">
      <c r="A2753" s="1" t="s">
        <v>4651</v>
      </c>
      <c r="B2753" s="3">
        <v>2145.9499999999998</v>
      </c>
      <c r="C2753" s="3">
        <v>1666.56</v>
      </c>
      <c r="D2753" s="3">
        <v>128.77000000000001</v>
      </c>
    </row>
    <row r="2754" spans="1:4">
      <c r="A2754" s="1" t="s">
        <v>4658</v>
      </c>
      <c r="B2754" s="3">
        <v>2150.4299999999998</v>
      </c>
      <c r="C2754" s="3">
        <v>1560.95</v>
      </c>
      <c r="D2754" s="3">
        <v>137.76</v>
      </c>
    </row>
    <row r="2755" spans="1:4">
      <c r="A2755" s="1" t="s">
        <v>4663</v>
      </c>
      <c r="B2755" s="3">
        <v>414.44</v>
      </c>
      <c r="C2755" s="3">
        <v>529.88</v>
      </c>
      <c r="D2755" s="3">
        <v>78.209999999999994</v>
      </c>
    </row>
    <row r="2756" spans="1:4">
      <c r="A2756" s="1" t="s">
        <v>4659</v>
      </c>
      <c r="B2756" s="3">
        <v>2151.25</v>
      </c>
      <c r="C2756" s="3">
        <v>1594.77</v>
      </c>
      <c r="D2756" s="3">
        <v>134.88999999999999</v>
      </c>
    </row>
    <row r="2757" spans="1:4">
      <c r="A2757" s="1" t="s">
        <v>4665</v>
      </c>
      <c r="B2757" s="3">
        <v>514.44000000000005</v>
      </c>
      <c r="C2757" s="3">
        <v>629.88</v>
      </c>
      <c r="D2757" s="3">
        <v>81.67</v>
      </c>
    </row>
    <row r="2758" spans="1:4">
      <c r="A2758" s="1" t="s">
        <v>4660</v>
      </c>
      <c r="B2758" s="3">
        <v>157.29</v>
      </c>
      <c r="C2758" s="3">
        <v>183.79</v>
      </c>
      <c r="D2758" s="3">
        <v>85.58</v>
      </c>
    </row>
    <row r="2759" spans="1:4">
      <c r="A2759" s="1" t="s">
        <v>4661</v>
      </c>
      <c r="B2759" s="3">
        <v>389.52</v>
      </c>
      <c r="C2759" s="3">
        <v>433.47</v>
      </c>
      <c r="D2759" s="3">
        <v>89.86</v>
      </c>
    </row>
    <row r="2760" spans="1:4">
      <c r="A2760" s="1" t="s">
        <v>4646</v>
      </c>
      <c r="B2760" s="3">
        <v>1317.57</v>
      </c>
      <c r="C2760" s="3">
        <v>2111.54</v>
      </c>
      <c r="D2760" s="3">
        <v>62.4</v>
      </c>
    </row>
    <row r="2761" spans="1:4">
      <c r="A2761" s="1" t="s">
        <v>4642</v>
      </c>
      <c r="B2761" s="3">
        <v>253.64</v>
      </c>
      <c r="C2761" s="3">
        <v>318.39</v>
      </c>
      <c r="D2761" s="3">
        <v>79.66</v>
      </c>
    </row>
    <row r="2762" spans="1:4">
      <c r="A2762" s="1" t="s">
        <v>4643</v>
      </c>
      <c r="B2762" s="3">
        <v>370.84</v>
      </c>
      <c r="C2762" s="3">
        <v>324.7</v>
      </c>
      <c r="D2762" s="3">
        <v>114.21</v>
      </c>
    </row>
    <row r="2763" spans="1:4">
      <c r="A2763" s="1" t="s">
        <v>8999</v>
      </c>
      <c r="B2763" s="3">
        <v>286.91000000000003</v>
      </c>
      <c r="C2763" s="3">
        <v>345.99</v>
      </c>
      <c r="D2763" s="3">
        <v>82.92</v>
      </c>
    </row>
    <row r="2764" spans="1:4">
      <c r="A2764" s="1" t="s">
        <v>9000</v>
      </c>
      <c r="B2764" s="3">
        <v>294.56</v>
      </c>
      <c r="C2764" s="3">
        <v>364.49</v>
      </c>
      <c r="D2764" s="3">
        <v>80.819999999999993</v>
      </c>
    </row>
    <row r="2765" spans="1:4">
      <c r="A2765" s="1" t="s">
        <v>8997</v>
      </c>
      <c r="B2765" s="3">
        <v>159.66999999999999</v>
      </c>
      <c r="C2765" s="3">
        <v>193.19</v>
      </c>
      <c r="D2765" s="3">
        <v>82.65</v>
      </c>
    </row>
    <row r="2766" spans="1:4">
      <c r="A2766" s="1" t="s">
        <v>8996</v>
      </c>
      <c r="B2766" s="3">
        <v>159.66</v>
      </c>
      <c r="C2766" s="3">
        <v>163.93</v>
      </c>
      <c r="D2766" s="3">
        <v>97.39</v>
      </c>
    </row>
    <row r="2767" spans="1:4">
      <c r="A2767" s="1" t="s">
        <v>9919</v>
      </c>
      <c r="B2767" s="3">
        <v>203.71</v>
      </c>
      <c r="C2767" s="3">
        <v>189.95</v>
      </c>
      <c r="D2767" s="3">
        <v>107.24</v>
      </c>
    </row>
    <row r="2768" spans="1:4">
      <c r="A2768" s="1" t="s">
        <v>9918</v>
      </c>
      <c r="B2768" s="3">
        <v>203.69</v>
      </c>
      <c r="C2768" s="3">
        <v>209.63</v>
      </c>
      <c r="D2768" s="3">
        <v>97.17</v>
      </c>
    </row>
    <row r="2769" spans="1:4">
      <c r="A2769" s="1" t="s">
        <v>9024</v>
      </c>
      <c r="B2769" s="3">
        <v>607.12</v>
      </c>
      <c r="C2769" s="3">
        <v>729.88</v>
      </c>
      <c r="D2769" s="3">
        <v>83.18</v>
      </c>
    </row>
    <row r="2770" spans="1:4">
      <c r="A2770" s="1" t="s">
        <v>9001</v>
      </c>
      <c r="B2770" s="3">
        <v>49.36</v>
      </c>
      <c r="C2770" s="3">
        <v>57.27</v>
      </c>
      <c r="D2770" s="3">
        <v>86.19</v>
      </c>
    </row>
    <row r="2771" spans="1:4">
      <c r="A2771" s="1" t="s">
        <v>10050</v>
      </c>
      <c r="B2771" s="3">
        <v>562.32000000000005</v>
      </c>
      <c r="C2771" s="3">
        <v>589.33000000000004</v>
      </c>
      <c r="D2771" s="3">
        <v>95.42</v>
      </c>
    </row>
    <row r="2772" spans="1:4">
      <c r="A2772" s="1" t="s">
        <v>10048</v>
      </c>
      <c r="B2772" s="3">
        <v>306.17</v>
      </c>
      <c r="C2772" s="3">
        <v>365.75</v>
      </c>
      <c r="D2772" s="3">
        <v>83.71</v>
      </c>
    </row>
    <row r="2773" spans="1:4">
      <c r="A2773" s="1" t="s">
        <v>10049</v>
      </c>
      <c r="B2773" s="3">
        <v>222.94</v>
      </c>
      <c r="C2773" s="3">
        <v>281.5</v>
      </c>
      <c r="D2773" s="3">
        <v>79.2</v>
      </c>
    </row>
    <row r="2774" spans="1:4">
      <c r="A2774" s="1" t="s">
        <v>10047</v>
      </c>
      <c r="B2774" s="3">
        <v>349.83</v>
      </c>
      <c r="C2774" s="3">
        <v>428.74</v>
      </c>
      <c r="D2774" s="3">
        <v>81.599999999999994</v>
      </c>
    </row>
    <row r="2775" spans="1:4">
      <c r="A2775" s="1" t="s">
        <v>10046</v>
      </c>
      <c r="B2775" s="3">
        <v>423.45</v>
      </c>
      <c r="C2775" s="3">
        <v>512.99</v>
      </c>
      <c r="D2775" s="3">
        <v>82.54</v>
      </c>
    </row>
    <row r="2776" spans="1:4">
      <c r="A2776" s="1" t="s">
        <v>9022</v>
      </c>
      <c r="B2776" s="3">
        <v>1383.75</v>
      </c>
      <c r="C2776" s="3">
        <v>1525.12</v>
      </c>
      <c r="D2776" s="3">
        <v>90.73</v>
      </c>
    </row>
    <row r="2777" spans="1:4">
      <c r="A2777" s="1" t="s">
        <v>9026</v>
      </c>
      <c r="B2777" s="3">
        <v>746.22</v>
      </c>
      <c r="C2777" s="3">
        <v>930.74</v>
      </c>
      <c r="D2777" s="3">
        <v>80.17</v>
      </c>
    </row>
    <row r="2778" spans="1:4">
      <c r="A2778" s="1" t="s">
        <v>9005</v>
      </c>
      <c r="B2778" s="3">
        <v>554.76</v>
      </c>
      <c r="C2778" s="3">
        <v>675.98</v>
      </c>
      <c r="D2778" s="3">
        <v>82.07</v>
      </c>
    </row>
    <row r="2779" spans="1:4">
      <c r="A2779" s="1" t="s">
        <v>9881</v>
      </c>
      <c r="B2779" s="3">
        <v>553.78</v>
      </c>
      <c r="C2779" s="3">
        <v>630.72</v>
      </c>
      <c r="D2779" s="3">
        <v>87.8</v>
      </c>
    </row>
    <row r="2780" spans="1:4">
      <c r="A2780" s="1" t="s">
        <v>8992</v>
      </c>
      <c r="B2780" s="3">
        <v>1018.17</v>
      </c>
      <c r="C2780" s="3">
        <v>4268.3</v>
      </c>
      <c r="D2780" s="3">
        <v>23.85</v>
      </c>
    </row>
    <row r="2781" spans="1:4">
      <c r="A2781" s="1" t="s">
        <v>9025</v>
      </c>
      <c r="B2781" s="3">
        <v>645.65</v>
      </c>
      <c r="C2781" s="3">
        <v>769.88</v>
      </c>
      <c r="D2781" s="3">
        <v>83.86</v>
      </c>
    </row>
    <row r="2782" spans="1:4">
      <c r="A2782" s="1" t="s">
        <v>8993</v>
      </c>
      <c r="B2782" s="3">
        <v>1403.73</v>
      </c>
      <c r="C2782" s="3">
        <v>4401.3599999999997</v>
      </c>
      <c r="D2782" s="3">
        <v>31.89</v>
      </c>
    </row>
    <row r="2783" spans="1:4">
      <c r="A2783" s="1" t="s">
        <v>8988</v>
      </c>
      <c r="B2783" s="3">
        <v>4046.87</v>
      </c>
      <c r="C2783" s="3">
        <v>4205.16</v>
      </c>
      <c r="D2783" s="3">
        <v>96.24</v>
      </c>
    </row>
    <row r="2784" spans="1:4">
      <c r="A2784" s="1" t="s">
        <v>8982</v>
      </c>
      <c r="B2784" s="3">
        <v>7920</v>
      </c>
      <c r="C2784" s="3">
        <v>8962.76</v>
      </c>
      <c r="D2784" s="3">
        <v>88.37</v>
      </c>
    </row>
    <row r="2785" spans="1:4">
      <c r="A2785" s="1" t="s">
        <v>8981</v>
      </c>
      <c r="B2785" s="3">
        <v>7920.01</v>
      </c>
      <c r="C2785" s="3">
        <v>8901.01</v>
      </c>
      <c r="D2785" s="3">
        <v>88.98</v>
      </c>
    </row>
    <row r="2786" spans="1:4">
      <c r="A2786" s="1" t="s">
        <v>8984</v>
      </c>
      <c r="B2786" s="3">
        <v>7649.97</v>
      </c>
      <c r="C2786" s="3">
        <v>8378.82</v>
      </c>
      <c r="D2786" s="3">
        <v>91.3</v>
      </c>
    </row>
    <row r="2787" spans="1:4">
      <c r="A2787" s="1" t="s">
        <v>8983</v>
      </c>
      <c r="B2787" s="3">
        <v>7649.35</v>
      </c>
      <c r="C2787" s="3">
        <v>8443.5</v>
      </c>
      <c r="D2787" s="3">
        <v>90.59</v>
      </c>
    </row>
    <row r="2788" spans="1:4">
      <c r="A2788" s="1" t="s">
        <v>8990</v>
      </c>
      <c r="B2788" s="3">
        <v>986.73</v>
      </c>
      <c r="C2788" s="3">
        <v>788.31</v>
      </c>
      <c r="D2788" s="3">
        <v>125.17</v>
      </c>
    </row>
    <row r="2789" spans="1:4">
      <c r="A2789" s="1" t="s">
        <v>8989</v>
      </c>
      <c r="B2789" s="3">
        <v>3748.16</v>
      </c>
      <c r="C2789" s="3">
        <v>3379.63</v>
      </c>
      <c r="D2789" s="3">
        <v>110.9</v>
      </c>
    </row>
    <row r="2790" spans="1:4">
      <c r="A2790" s="1" t="s">
        <v>8991</v>
      </c>
      <c r="B2790" s="3">
        <v>1543.96</v>
      </c>
      <c r="C2790" s="3">
        <v>1779.59</v>
      </c>
      <c r="D2790" s="3">
        <v>86.76</v>
      </c>
    </row>
    <row r="2791" spans="1:4">
      <c r="A2791" s="1" t="s">
        <v>8985</v>
      </c>
      <c r="B2791" s="3">
        <v>9493.35</v>
      </c>
      <c r="C2791" s="3">
        <v>9793</v>
      </c>
      <c r="D2791" s="3">
        <v>96.94</v>
      </c>
    </row>
    <row r="2792" spans="1:4">
      <c r="A2792" s="1" t="s">
        <v>8986</v>
      </c>
      <c r="B2792" s="3">
        <v>9493.2900000000009</v>
      </c>
      <c r="C2792" s="3">
        <v>9757.57</v>
      </c>
      <c r="D2792" s="3">
        <v>97.29</v>
      </c>
    </row>
    <row r="2793" spans="1:4">
      <c r="A2793" s="1" t="s">
        <v>9006</v>
      </c>
      <c r="B2793" s="3">
        <v>52.42</v>
      </c>
      <c r="C2793" s="3">
        <v>67.42</v>
      </c>
      <c r="D2793" s="3">
        <v>77.75</v>
      </c>
    </row>
    <row r="2794" spans="1:4">
      <c r="A2794" s="1" t="s">
        <v>9007</v>
      </c>
      <c r="B2794" s="3">
        <v>365.15</v>
      </c>
      <c r="C2794" s="3">
        <v>416.36</v>
      </c>
      <c r="D2794" s="3">
        <v>87.7</v>
      </c>
    </row>
    <row r="2795" spans="1:4">
      <c r="A2795" s="1" t="s">
        <v>9018</v>
      </c>
      <c r="B2795" s="3">
        <v>2026.43</v>
      </c>
      <c r="C2795" s="3">
        <v>2264.5</v>
      </c>
      <c r="D2795" s="3">
        <v>89.49</v>
      </c>
    </row>
    <row r="2796" spans="1:4">
      <c r="A2796" s="1" t="s">
        <v>9019</v>
      </c>
      <c r="B2796" s="3">
        <v>1986</v>
      </c>
      <c r="C2796" s="3">
        <v>2064.5</v>
      </c>
      <c r="D2796" s="3">
        <v>96.2</v>
      </c>
    </row>
    <row r="2797" spans="1:4">
      <c r="A2797" s="1" t="s">
        <v>9021</v>
      </c>
      <c r="B2797" s="3">
        <v>1573.92</v>
      </c>
      <c r="C2797" s="3">
        <v>1725.12</v>
      </c>
      <c r="D2797" s="3">
        <v>91.24</v>
      </c>
    </row>
    <row r="2798" spans="1:4">
      <c r="A2798" s="1" t="s">
        <v>9020</v>
      </c>
      <c r="B2798" s="3">
        <v>1709.21</v>
      </c>
      <c r="C2798" s="3">
        <v>1964.5</v>
      </c>
      <c r="D2798" s="3">
        <v>87</v>
      </c>
    </row>
    <row r="2799" spans="1:4">
      <c r="A2799" s="1" t="s">
        <v>9008</v>
      </c>
      <c r="B2799" s="3">
        <v>2151.25</v>
      </c>
      <c r="C2799" s="3">
        <v>1552.43</v>
      </c>
      <c r="D2799" s="3">
        <v>138.57</v>
      </c>
    </row>
    <row r="2800" spans="1:4">
      <c r="A2800" s="1" t="s">
        <v>9016</v>
      </c>
      <c r="B2800" s="3">
        <v>486.41</v>
      </c>
      <c r="C2800" s="3">
        <v>579.88</v>
      </c>
      <c r="D2800" s="3">
        <v>83.88</v>
      </c>
    </row>
    <row r="2801" spans="1:4">
      <c r="A2801" s="1" t="s">
        <v>9009</v>
      </c>
      <c r="B2801" s="3">
        <v>2151.27</v>
      </c>
      <c r="C2801" s="3">
        <v>1921.67</v>
      </c>
      <c r="D2801" s="3">
        <v>111.95</v>
      </c>
    </row>
    <row r="2802" spans="1:4">
      <c r="A2802" s="1" t="s">
        <v>9023</v>
      </c>
      <c r="B2802" s="3">
        <v>564.42999999999995</v>
      </c>
      <c r="C2802" s="3">
        <v>679.88</v>
      </c>
      <c r="D2802" s="3">
        <v>83.02</v>
      </c>
    </row>
    <row r="2803" spans="1:4">
      <c r="A2803" s="1" t="s">
        <v>9004</v>
      </c>
      <c r="B2803" s="3">
        <v>2146.0700000000002</v>
      </c>
      <c r="C2803" s="3">
        <v>1567.51</v>
      </c>
      <c r="D2803" s="3">
        <v>136.91</v>
      </c>
    </row>
    <row r="2804" spans="1:4">
      <c r="A2804" s="1" t="s">
        <v>9003</v>
      </c>
      <c r="B2804" s="3">
        <v>2145.9499999999998</v>
      </c>
      <c r="C2804" s="3">
        <v>1666.56</v>
      </c>
      <c r="D2804" s="3">
        <v>128.77000000000001</v>
      </c>
    </row>
    <row r="2805" spans="1:4">
      <c r="A2805" s="1" t="s">
        <v>9010</v>
      </c>
      <c r="B2805" s="3">
        <v>2150.4299999999998</v>
      </c>
      <c r="C2805" s="3">
        <v>1560.95</v>
      </c>
      <c r="D2805" s="3">
        <v>137.76</v>
      </c>
    </row>
    <row r="2806" spans="1:4">
      <c r="A2806" s="1" t="s">
        <v>9015</v>
      </c>
      <c r="B2806" s="3">
        <v>414.44</v>
      </c>
      <c r="C2806" s="3">
        <v>529.88</v>
      </c>
      <c r="D2806" s="3">
        <v>78.209999999999994</v>
      </c>
    </row>
    <row r="2807" spans="1:4">
      <c r="A2807" s="1" t="s">
        <v>9011</v>
      </c>
      <c r="B2807" s="3">
        <v>2151.25</v>
      </c>
      <c r="C2807" s="3">
        <v>1594.77</v>
      </c>
      <c r="D2807" s="3">
        <v>134.88999999999999</v>
      </c>
    </row>
    <row r="2808" spans="1:4">
      <c r="A2808" s="1" t="s">
        <v>9017</v>
      </c>
      <c r="B2808" s="3">
        <v>514.44000000000005</v>
      </c>
      <c r="C2808" s="3">
        <v>629.88</v>
      </c>
      <c r="D2808" s="3">
        <v>81.67</v>
      </c>
    </row>
    <row r="2809" spans="1:4">
      <c r="A2809" s="1" t="s">
        <v>9012</v>
      </c>
      <c r="B2809" s="3">
        <v>157.29</v>
      </c>
      <c r="C2809" s="3">
        <v>183.79</v>
      </c>
      <c r="D2809" s="3">
        <v>85.58</v>
      </c>
    </row>
    <row r="2810" spans="1:4">
      <c r="A2810" s="1" t="s">
        <v>9013</v>
      </c>
      <c r="B2810" s="3">
        <v>389.52</v>
      </c>
      <c r="C2810" s="3">
        <v>433.47</v>
      </c>
      <c r="D2810" s="3">
        <v>89.86</v>
      </c>
    </row>
    <row r="2811" spans="1:4">
      <c r="A2811" s="1" t="s">
        <v>8998</v>
      </c>
      <c r="B2811" s="3">
        <v>1317.57</v>
      </c>
      <c r="C2811" s="3">
        <v>2111.54</v>
      </c>
      <c r="D2811" s="3">
        <v>62.4</v>
      </c>
    </row>
    <row r="2812" spans="1:4">
      <c r="A2812" s="1" t="s">
        <v>8994</v>
      </c>
      <c r="B2812" s="3">
        <v>253.64</v>
      </c>
      <c r="C2812" s="3">
        <v>318.39</v>
      </c>
      <c r="D2812" s="3">
        <v>79.66</v>
      </c>
    </row>
    <row r="2813" spans="1:4">
      <c r="A2813" s="1" t="s">
        <v>8995</v>
      </c>
      <c r="B2813" s="3">
        <v>370.84</v>
      </c>
      <c r="C2813" s="3">
        <v>324.7</v>
      </c>
      <c r="D2813" s="3">
        <v>114.21</v>
      </c>
    </row>
    <row r="2814" spans="1:4">
      <c r="A2814" s="1" t="s">
        <v>8987</v>
      </c>
      <c r="B2814" s="3">
        <v>2314.31</v>
      </c>
      <c r="C2814" s="3">
        <v>5305.18</v>
      </c>
      <c r="D2814" s="3">
        <v>43.62</v>
      </c>
    </row>
    <row r="2815" spans="1:4">
      <c r="A2815" s="1" t="s">
        <v>11360</v>
      </c>
      <c r="B2815" s="3">
        <v>7099.97</v>
      </c>
      <c r="C2815" s="3">
        <v>7868.87</v>
      </c>
      <c r="D2815" s="3">
        <v>90.23</v>
      </c>
    </row>
    <row r="2816" spans="1:4">
      <c r="A2816" s="1" t="s">
        <v>11361</v>
      </c>
      <c r="B2816" s="3">
        <v>16927.34</v>
      </c>
      <c r="C2816" s="3">
        <v>5675.8</v>
      </c>
      <c r="D2816" s="3">
        <v>298.24</v>
      </c>
    </row>
    <row r="2817" spans="1:4">
      <c r="A2817" s="1" t="s">
        <v>11362</v>
      </c>
      <c r="B2817" s="3">
        <v>8282.77</v>
      </c>
      <c r="C2817" s="3">
        <v>4410.75</v>
      </c>
      <c r="D2817" s="3">
        <v>187.79</v>
      </c>
    </row>
    <row r="2818" spans="1:4">
      <c r="A2818" s="1" t="s">
        <v>11363</v>
      </c>
      <c r="B2818" s="3">
        <v>7816.01</v>
      </c>
      <c r="C2818" s="3">
        <v>4253.26</v>
      </c>
      <c r="D2818" s="3">
        <v>183.77</v>
      </c>
    </row>
    <row r="2819" spans="1:4">
      <c r="A2819" s="1" t="s">
        <v>11364</v>
      </c>
      <c r="B2819" s="3">
        <v>7742.23</v>
      </c>
      <c r="C2819" s="3">
        <v>4442.24</v>
      </c>
      <c r="D2819" s="3">
        <v>174.29</v>
      </c>
    </row>
    <row r="2820" spans="1:4">
      <c r="A2820" s="1" t="s">
        <v>11365</v>
      </c>
      <c r="B2820" s="3">
        <v>6903.99</v>
      </c>
      <c r="C2820" s="3">
        <v>4316.26</v>
      </c>
      <c r="D2820" s="3">
        <v>159.94999999999999</v>
      </c>
    </row>
    <row r="2821" spans="1:4">
      <c r="A2821" s="1" t="s">
        <v>11366</v>
      </c>
      <c r="B2821" s="3">
        <v>6625.9</v>
      </c>
      <c r="C2821" s="3">
        <v>4127.28</v>
      </c>
      <c r="D2821" s="3">
        <v>160.54</v>
      </c>
    </row>
    <row r="2822" spans="1:4">
      <c r="A2822" s="1" t="s">
        <v>11367</v>
      </c>
      <c r="B2822" s="3">
        <v>4452.1499999999996</v>
      </c>
      <c r="C2822" s="3">
        <v>5024.2</v>
      </c>
      <c r="D2822" s="3">
        <v>88.61</v>
      </c>
    </row>
    <row r="2823" spans="1:4">
      <c r="A2823" s="1" t="s">
        <v>11368</v>
      </c>
      <c r="B2823" s="3">
        <v>4381.68</v>
      </c>
      <c r="C2823" s="3">
        <v>4858.2299999999996</v>
      </c>
      <c r="D2823" s="3">
        <v>90.19</v>
      </c>
    </row>
    <row r="2824" spans="1:4">
      <c r="A2824" s="1" t="s">
        <v>11369</v>
      </c>
      <c r="B2824" s="3">
        <v>4363.92</v>
      </c>
      <c r="C2824" s="3">
        <v>4826.7299999999996</v>
      </c>
      <c r="D2824" s="3">
        <v>90.41</v>
      </c>
    </row>
    <row r="2825" spans="1:4">
      <c r="A2825" s="1" t="s">
        <v>11370</v>
      </c>
      <c r="B2825" s="3">
        <v>6016.86</v>
      </c>
      <c r="C2825" s="3">
        <v>4064.29</v>
      </c>
      <c r="D2825" s="3">
        <v>148.04</v>
      </c>
    </row>
    <row r="2826" spans="1:4">
      <c r="A2826" s="1" t="s">
        <v>10579</v>
      </c>
      <c r="B2826" s="3">
        <v>12279.97</v>
      </c>
      <c r="C2826" s="3">
        <v>10454.370000000001</v>
      </c>
      <c r="D2826" s="3">
        <v>117.46</v>
      </c>
    </row>
    <row r="2827" spans="1:4">
      <c r="A2827" s="1" t="s">
        <v>10581</v>
      </c>
      <c r="B2827" s="3">
        <v>12156.77</v>
      </c>
      <c r="C2827" s="3">
        <v>10725.17</v>
      </c>
      <c r="D2827" s="3">
        <v>113.35</v>
      </c>
    </row>
    <row r="2828" spans="1:4">
      <c r="A2828" s="1" t="s">
        <v>10951</v>
      </c>
      <c r="B2828" s="3">
        <v>22343.29</v>
      </c>
      <c r="C2828" s="3">
        <v>5893.98</v>
      </c>
      <c r="D2828" s="3">
        <v>379.09</v>
      </c>
    </row>
    <row r="2829" spans="1:4">
      <c r="A2829" s="1" t="s">
        <v>11371</v>
      </c>
      <c r="B2829" s="3">
        <v>17048.259999999998</v>
      </c>
      <c r="C2829" s="3">
        <v>4820.88</v>
      </c>
      <c r="D2829" s="3">
        <v>353.63</v>
      </c>
    </row>
    <row r="2830" spans="1:4">
      <c r="A2830" s="1" t="s">
        <v>11372</v>
      </c>
      <c r="B2830" s="3">
        <v>17159.169999999998</v>
      </c>
      <c r="C2830" s="3">
        <v>4638.3999999999996</v>
      </c>
      <c r="D2830" s="3">
        <v>369.94</v>
      </c>
    </row>
    <row r="2831" spans="1:4">
      <c r="A2831" s="1" t="s">
        <v>11373</v>
      </c>
      <c r="B2831" s="3">
        <v>17141.16</v>
      </c>
      <c r="C2831" s="3">
        <v>4695.88</v>
      </c>
      <c r="D2831" s="3">
        <v>365.03</v>
      </c>
    </row>
    <row r="2832" spans="1:4">
      <c r="A2832" s="1" t="s">
        <v>11374</v>
      </c>
      <c r="B2832" s="3">
        <v>17198.39</v>
      </c>
      <c r="C2832" s="3">
        <v>4738.3999999999996</v>
      </c>
      <c r="D2832" s="3">
        <v>362.96</v>
      </c>
    </row>
    <row r="2833" spans="1:4">
      <c r="A2833" s="1" t="s">
        <v>11375</v>
      </c>
      <c r="B2833" s="3">
        <v>17127.27</v>
      </c>
      <c r="C2833" s="3">
        <v>4680.92</v>
      </c>
      <c r="D2833" s="3">
        <v>365.9</v>
      </c>
    </row>
    <row r="2834" spans="1:4">
      <c r="A2834" s="1" t="s">
        <v>11376</v>
      </c>
      <c r="B2834" s="3">
        <v>17155.13</v>
      </c>
      <c r="C2834" s="3">
        <v>4938.3999999999996</v>
      </c>
      <c r="D2834" s="3">
        <v>347.38</v>
      </c>
    </row>
    <row r="2835" spans="1:4">
      <c r="A2835" s="1" t="s">
        <v>10961</v>
      </c>
      <c r="B2835" s="3">
        <v>3966.09</v>
      </c>
      <c r="C2835" s="3">
        <v>3969.8</v>
      </c>
      <c r="D2835" s="3">
        <v>99.91</v>
      </c>
    </row>
    <row r="2836" spans="1:4">
      <c r="A2836" s="1" t="s">
        <v>11377</v>
      </c>
      <c r="B2836" s="3">
        <v>15638.72</v>
      </c>
      <c r="C2836" s="3">
        <v>5291.75</v>
      </c>
      <c r="D2836" s="3">
        <v>295.52999999999997</v>
      </c>
    </row>
    <row r="2837" spans="1:4">
      <c r="A2837" s="1" t="s">
        <v>11378</v>
      </c>
      <c r="B2837" s="3">
        <v>15612.22</v>
      </c>
      <c r="C2837" s="3">
        <v>4952.26</v>
      </c>
      <c r="D2837" s="3">
        <v>315.25</v>
      </c>
    </row>
    <row r="2838" spans="1:4">
      <c r="A2838" s="1" t="s">
        <v>11053</v>
      </c>
      <c r="B2838" s="3">
        <v>8689.85</v>
      </c>
      <c r="C2838" s="3">
        <v>7969.79</v>
      </c>
      <c r="D2838" s="3">
        <v>109.03</v>
      </c>
    </row>
    <row r="2839" spans="1:4">
      <c r="A2839" s="1" t="s">
        <v>11379</v>
      </c>
      <c r="B2839" s="3">
        <v>15519.02</v>
      </c>
      <c r="C2839" s="3">
        <v>4702.26</v>
      </c>
      <c r="D2839" s="3">
        <v>330.03</v>
      </c>
    </row>
    <row r="2840" spans="1:4">
      <c r="A2840" s="1" t="s">
        <v>11380</v>
      </c>
      <c r="B2840" s="3">
        <v>14249.99</v>
      </c>
      <c r="C2840" s="3">
        <v>6280.25</v>
      </c>
      <c r="D2840" s="3">
        <v>226.9</v>
      </c>
    </row>
    <row r="2841" spans="1:4">
      <c r="A2841" s="1" t="s">
        <v>11381</v>
      </c>
      <c r="B2841" s="3">
        <v>15284.5</v>
      </c>
      <c r="C2841" s="3">
        <v>4293.8</v>
      </c>
      <c r="D2841" s="3">
        <v>355.97</v>
      </c>
    </row>
    <row r="2842" spans="1:4">
      <c r="A2842" s="1" t="s">
        <v>11382</v>
      </c>
      <c r="B2842" s="3">
        <v>15385.66</v>
      </c>
      <c r="C2842" s="3">
        <v>4419.78</v>
      </c>
      <c r="D2842" s="3">
        <v>348.11</v>
      </c>
    </row>
    <row r="2843" spans="1:4">
      <c r="A2843" s="1" t="s">
        <v>11383</v>
      </c>
      <c r="B2843" s="3">
        <v>14311.45</v>
      </c>
      <c r="C2843" s="3">
        <v>6248.75</v>
      </c>
      <c r="D2843" s="3">
        <v>229.03</v>
      </c>
    </row>
    <row r="2844" spans="1:4">
      <c r="A2844" s="1" t="s">
        <v>11267</v>
      </c>
      <c r="B2844" s="3">
        <v>4443.68</v>
      </c>
      <c r="C2844" s="3">
        <v>4844.5</v>
      </c>
      <c r="D2844" s="3">
        <v>91.73</v>
      </c>
    </row>
    <row r="2845" spans="1:4">
      <c r="A2845" s="1" t="s">
        <v>11261</v>
      </c>
      <c r="B2845" s="3">
        <v>4238.03</v>
      </c>
      <c r="C2845" s="3">
        <v>4661.42</v>
      </c>
      <c r="D2845" s="3">
        <v>90.92</v>
      </c>
    </row>
    <row r="2846" spans="1:4">
      <c r="A2846" s="1" t="s">
        <v>10759</v>
      </c>
      <c r="B2846" s="3">
        <v>14963.9</v>
      </c>
      <c r="C2846" s="3">
        <v>15733.08</v>
      </c>
      <c r="D2846" s="3">
        <v>95.11</v>
      </c>
    </row>
    <row r="2847" spans="1:4">
      <c r="A2847" s="1" t="s">
        <v>10639</v>
      </c>
      <c r="B2847" s="3">
        <v>16197.19</v>
      </c>
      <c r="C2847" s="3">
        <v>15840.56</v>
      </c>
      <c r="D2847" s="3">
        <v>102.25</v>
      </c>
    </row>
    <row r="2848" spans="1:4">
      <c r="A2848" s="1" t="s">
        <v>11384</v>
      </c>
      <c r="B2848" s="3">
        <v>3926.4</v>
      </c>
      <c r="C2848" s="3">
        <v>4308.78</v>
      </c>
      <c r="D2848" s="3">
        <v>91.13</v>
      </c>
    </row>
    <row r="2849" spans="1:4">
      <c r="A2849" s="1" t="s">
        <v>11385</v>
      </c>
      <c r="B2849" s="3">
        <v>3926.54</v>
      </c>
      <c r="C2849" s="3">
        <v>4440.66</v>
      </c>
      <c r="D2849" s="3">
        <v>88.42</v>
      </c>
    </row>
    <row r="2850" spans="1:4">
      <c r="A2850" s="1" t="s">
        <v>11386</v>
      </c>
      <c r="B2850" s="3">
        <v>3440.13</v>
      </c>
      <c r="C2850" s="3">
        <v>2996.86</v>
      </c>
      <c r="D2850" s="3">
        <v>114.79</v>
      </c>
    </row>
    <row r="2851" spans="1:4">
      <c r="A2851" s="1" t="s">
        <v>11387</v>
      </c>
      <c r="B2851" s="3">
        <v>3199.12</v>
      </c>
      <c r="C2851" s="3">
        <v>2996.86</v>
      </c>
      <c r="D2851" s="3">
        <v>106.75</v>
      </c>
    </row>
    <row r="2852" spans="1:4">
      <c r="A2852" s="1" t="s">
        <v>11388</v>
      </c>
      <c r="B2852" s="3">
        <v>3583.22</v>
      </c>
      <c r="C2852" s="3">
        <v>3122.84</v>
      </c>
      <c r="D2852" s="3">
        <v>114.74</v>
      </c>
    </row>
    <row r="2853" spans="1:4">
      <c r="A2853" s="1" t="s">
        <v>11389</v>
      </c>
      <c r="B2853" s="3">
        <v>3423.21</v>
      </c>
      <c r="C2853" s="3">
        <v>3185.84</v>
      </c>
      <c r="D2853" s="3">
        <v>107.45</v>
      </c>
    </row>
    <row r="2854" spans="1:4">
      <c r="A2854" s="1" t="s">
        <v>11390</v>
      </c>
      <c r="B2854" s="3">
        <v>4740.6099999999997</v>
      </c>
      <c r="C2854" s="3">
        <v>5073.74</v>
      </c>
      <c r="D2854" s="3">
        <v>93.43</v>
      </c>
    </row>
    <row r="2855" spans="1:4">
      <c r="A2855" s="1" t="s">
        <v>11391</v>
      </c>
      <c r="B2855" s="3">
        <v>4740.6400000000003</v>
      </c>
      <c r="C2855" s="3">
        <v>5205.62</v>
      </c>
      <c r="D2855" s="3">
        <v>91.07</v>
      </c>
    </row>
    <row r="2856" spans="1:4">
      <c r="A2856" s="1" t="s">
        <v>11392</v>
      </c>
      <c r="B2856" s="3">
        <v>3720.66</v>
      </c>
      <c r="C2856" s="3">
        <v>3406.31</v>
      </c>
      <c r="D2856" s="3">
        <v>109.23</v>
      </c>
    </row>
    <row r="2857" spans="1:4">
      <c r="A2857" s="1" t="s">
        <v>11393</v>
      </c>
      <c r="B2857" s="3">
        <v>3444.61</v>
      </c>
      <c r="C2857" s="3">
        <v>3500.8</v>
      </c>
      <c r="D2857" s="3">
        <v>98.39</v>
      </c>
    </row>
    <row r="2858" spans="1:4">
      <c r="A2858" s="1" t="s">
        <v>11394</v>
      </c>
      <c r="B2858" s="3">
        <v>3969.33</v>
      </c>
      <c r="C2858" s="3">
        <v>3595.29</v>
      </c>
      <c r="D2858" s="3">
        <v>110.4</v>
      </c>
    </row>
    <row r="2859" spans="1:4">
      <c r="A2859" s="1" t="s">
        <v>11395</v>
      </c>
      <c r="B2859" s="3">
        <v>4618.97</v>
      </c>
      <c r="C2859" s="3">
        <v>5204.0200000000004</v>
      </c>
      <c r="D2859" s="3">
        <v>88.76</v>
      </c>
    </row>
    <row r="2860" spans="1:4">
      <c r="A2860" s="1" t="s">
        <v>11396</v>
      </c>
      <c r="B2860" s="3">
        <v>5690.83</v>
      </c>
      <c r="C2860" s="3">
        <v>5838.7</v>
      </c>
      <c r="D2860" s="3">
        <v>97.47</v>
      </c>
    </row>
    <row r="2861" spans="1:4">
      <c r="A2861" s="1" t="s">
        <v>11397</v>
      </c>
      <c r="B2861" s="3">
        <v>5690.82</v>
      </c>
      <c r="C2861" s="3">
        <v>5970.58</v>
      </c>
      <c r="D2861" s="3">
        <v>95.31</v>
      </c>
    </row>
    <row r="2862" spans="1:4">
      <c r="A2862" s="1" t="s">
        <v>11398</v>
      </c>
      <c r="B2862" s="3">
        <v>4572.46</v>
      </c>
      <c r="C2862" s="3">
        <v>5193.3900000000003</v>
      </c>
      <c r="D2862" s="3">
        <v>88.04</v>
      </c>
    </row>
    <row r="2863" spans="1:4">
      <c r="A2863" s="1" t="s">
        <v>11399</v>
      </c>
      <c r="B2863" s="3">
        <v>4470.37</v>
      </c>
      <c r="C2863" s="3">
        <v>5067.41</v>
      </c>
      <c r="D2863" s="3">
        <v>88.22</v>
      </c>
    </row>
    <row r="2864" spans="1:4">
      <c r="A2864" s="1" t="s">
        <v>11400</v>
      </c>
      <c r="B2864" s="3">
        <v>5404.27</v>
      </c>
      <c r="C2864" s="3">
        <v>4426.96</v>
      </c>
      <c r="D2864" s="3">
        <v>122.08</v>
      </c>
    </row>
    <row r="2865" spans="1:4">
      <c r="A2865" s="1" t="s">
        <v>11401</v>
      </c>
      <c r="B2865" s="3">
        <v>5406.6</v>
      </c>
      <c r="C2865" s="3">
        <v>4506.96</v>
      </c>
      <c r="D2865" s="3">
        <v>119.96</v>
      </c>
    </row>
    <row r="2866" spans="1:4">
      <c r="A2866" s="1" t="s">
        <v>10593</v>
      </c>
      <c r="B2866" s="3">
        <v>15689.35</v>
      </c>
      <c r="C2866" s="3">
        <v>6325.81</v>
      </c>
      <c r="D2866" s="3">
        <v>248.02</v>
      </c>
    </row>
    <row r="2867" spans="1:4">
      <c r="A2867" s="1" t="s">
        <v>11402</v>
      </c>
      <c r="B2867" s="3">
        <v>5554.73</v>
      </c>
      <c r="C2867" s="3">
        <v>4744.4399999999996</v>
      </c>
      <c r="D2867" s="3">
        <v>117.08</v>
      </c>
    </row>
    <row r="2868" spans="1:4">
      <c r="A2868" s="1" t="s">
        <v>10591</v>
      </c>
      <c r="B2868" s="3">
        <v>15618.57</v>
      </c>
      <c r="C2868" s="3">
        <v>6758.8</v>
      </c>
      <c r="D2868" s="3">
        <v>231.08</v>
      </c>
    </row>
    <row r="2869" spans="1:4">
      <c r="A2869" s="1" t="s">
        <v>11403</v>
      </c>
      <c r="B2869" s="3">
        <v>4247.37</v>
      </c>
      <c r="C2869" s="3">
        <v>3246.73</v>
      </c>
      <c r="D2869" s="3">
        <v>130.82</v>
      </c>
    </row>
    <row r="2870" spans="1:4">
      <c r="A2870" s="1" t="s">
        <v>11404</v>
      </c>
      <c r="B2870" s="3">
        <v>11552.22</v>
      </c>
      <c r="C2870" s="3">
        <v>11855.9</v>
      </c>
      <c r="D2870" s="3">
        <v>97.44</v>
      </c>
    </row>
    <row r="2871" spans="1:4">
      <c r="A2871" s="1" t="s">
        <v>11405</v>
      </c>
      <c r="B2871" s="3">
        <v>11620.87</v>
      </c>
      <c r="C2871" s="3">
        <v>11924.75</v>
      </c>
      <c r="D2871" s="3">
        <v>97.45</v>
      </c>
    </row>
    <row r="2872" spans="1:4">
      <c r="A2872" s="1" t="s">
        <v>11406</v>
      </c>
      <c r="B2872" s="3">
        <v>4504.04</v>
      </c>
      <c r="C2872" s="3">
        <v>3060.75</v>
      </c>
      <c r="D2872" s="3">
        <v>147.15</v>
      </c>
    </row>
    <row r="2873" spans="1:4">
      <c r="A2873" s="1" t="s">
        <v>11407</v>
      </c>
      <c r="B2873" s="3">
        <v>11587.73</v>
      </c>
      <c r="C2873" s="3">
        <v>11933.38</v>
      </c>
      <c r="D2873" s="3">
        <v>97.1</v>
      </c>
    </row>
    <row r="2874" spans="1:4">
      <c r="A2874" s="1" t="s">
        <v>11408</v>
      </c>
      <c r="B2874" s="3">
        <v>5394.61</v>
      </c>
      <c r="C2874" s="3">
        <v>5344.59</v>
      </c>
      <c r="D2874" s="3">
        <v>100.94</v>
      </c>
    </row>
    <row r="2875" spans="1:4">
      <c r="A2875" s="1" t="s">
        <v>11409</v>
      </c>
      <c r="B2875" s="3">
        <v>5186.57</v>
      </c>
      <c r="C2875" s="3">
        <v>5373.09</v>
      </c>
      <c r="D2875" s="3">
        <v>96.53</v>
      </c>
    </row>
    <row r="2876" spans="1:4">
      <c r="A2876" s="1" t="s">
        <v>11410</v>
      </c>
      <c r="B2876" s="3">
        <v>7963.45</v>
      </c>
      <c r="C2876" s="3">
        <v>8853.56</v>
      </c>
      <c r="D2876" s="3">
        <v>89.95</v>
      </c>
    </row>
    <row r="2877" spans="1:4">
      <c r="A2877" s="1" t="s">
        <v>11411</v>
      </c>
      <c r="B2877" s="3">
        <v>7433.28</v>
      </c>
      <c r="C2877" s="3">
        <v>8376.2999999999993</v>
      </c>
      <c r="D2877" s="3">
        <v>88.74</v>
      </c>
    </row>
    <row r="2878" spans="1:4">
      <c r="A2878" s="1" t="s">
        <v>11412</v>
      </c>
      <c r="B2878" s="3">
        <v>4037.91</v>
      </c>
      <c r="C2878" s="3">
        <v>3542.37</v>
      </c>
      <c r="D2878" s="3">
        <v>113.99</v>
      </c>
    </row>
    <row r="2879" spans="1:4">
      <c r="A2879" s="1" t="s">
        <v>11413</v>
      </c>
      <c r="B2879" s="3">
        <v>4239.62</v>
      </c>
      <c r="C2879" s="3">
        <v>3453.31</v>
      </c>
      <c r="D2879" s="3">
        <v>122.77</v>
      </c>
    </row>
    <row r="2880" spans="1:4">
      <c r="A2880" s="1" t="s">
        <v>11414</v>
      </c>
      <c r="B2880" s="3">
        <v>7777.24</v>
      </c>
      <c r="C2880" s="3">
        <v>8933.7800000000007</v>
      </c>
      <c r="D2880" s="3">
        <v>87.05</v>
      </c>
    </row>
    <row r="2881" spans="1:4">
      <c r="A2881" s="1" t="s">
        <v>11415</v>
      </c>
      <c r="B2881" s="3">
        <v>6311.79</v>
      </c>
      <c r="C2881" s="3">
        <v>5306.39</v>
      </c>
      <c r="D2881" s="3">
        <v>118.95</v>
      </c>
    </row>
    <row r="2882" spans="1:4">
      <c r="A2882" s="1" t="s">
        <v>11416</v>
      </c>
      <c r="B2882" s="3">
        <v>6109.27</v>
      </c>
      <c r="C2882" s="3">
        <v>5180.67</v>
      </c>
      <c r="D2882" s="3">
        <v>117.92</v>
      </c>
    </row>
    <row r="2883" spans="1:4">
      <c r="A2883" s="1" t="s">
        <v>11417</v>
      </c>
      <c r="B2883" s="3">
        <v>4851.2700000000004</v>
      </c>
      <c r="C2883" s="3">
        <v>4851.18</v>
      </c>
      <c r="D2883" s="3">
        <v>100</v>
      </c>
    </row>
    <row r="2884" spans="1:4">
      <c r="A2884" s="1" t="s">
        <v>11418</v>
      </c>
      <c r="B2884" s="3">
        <v>3816</v>
      </c>
      <c r="C2884" s="3">
        <v>4281.26</v>
      </c>
      <c r="D2884" s="3">
        <v>89.13</v>
      </c>
    </row>
    <row r="2885" spans="1:4">
      <c r="A2885" s="1" t="s">
        <v>11419</v>
      </c>
      <c r="B2885" s="3">
        <v>5181.26</v>
      </c>
      <c r="C2885" s="3">
        <v>5816.46</v>
      </c>
      <c r="D2885" s="3">
        <v>89.08</v>
      </c>
    </row>
    <row r="2886" spans="1:4">
      <c r="A2886" s="1" t="s">
        <v>11420</v>
      </c>
      <c r="B2886" s="3">
        <v>5260.69</v>
      </c>
      <c r="C2886" s="3">
        <v>5655.84</v>
      </c>
      <c r="D2886" s="3">
        <v>93.01</v>
      </c>
    </row>
    <row r="2887" spans="1:4">
      <c r="A2887" s="1" t="s">
        <v>11421</v>
      </c>
      <c r="B2887" s="3">
        <v>3846.31</v>
      </c>
      <c r="C2887" s="3">
        <v>4323.78</v>
      </c>
      <c r="D2887" s="3">
        <v>88.96</v>
      </c>
    </row>
    <row r="2888" spans="1:4">
      <c r="A2888" s="1" t="s">
        <v>11275</v>
      </c>
      <c r="B2888" s="3">
        <v>12147.12</v>
      </c>
      <c r="C2888" s="3">
        <v>6556.98</v>
      </c>
      <c r="D2888" s="3">
        <v>185.25</v>
      </c>
    </row>
    <row r="2889" spans="1:4">
      <c r="A2889" s="1" t="s">
        <v>11422</v>
      </c>
      <c r="B2889" s="3">
        <v>5926.65</v>
      </c>
      <c r="C2889" s="3">
        <v>6370.76</v>
      </c>
      <c r="D2889" s="3">
        <v>93.03</v>
      </c>
    </row>
    <row r="2890" spans="1:4">
      <c r="A2890" s="1" t="s">
        <v>11423</v>
      </c>
      <c r="B2890" s="3">
        <v>5897.8</v>
      </c>
      <c r="C2890" s="3">
        <v>6239.38</v>
      </c>
      <c r="D2890" s="3">
        <v>94.53</v>
      </c>
    </row>
    <row r="2891" spans="1:4">
      <c r="A2891" s="1" t="s">
        <v>11424</v>
      </c>
      <c r="B2891" s="3">
        <v>7034.51</v>
      </c>
      <c r="C2891" s="3">
        <v>7368.19</v>
      </c>
      <c r="D2891" s="3">
        <v>95.47</v>
      </c>
    </row>
    <row r="2892" spans="1:4">
      <c r="A2892" s="1" t="s">
        <v>11425</v>
      </c>
      <c r="B2892" s="3">
        <v>7034.22</v>
      </c>
      <c r="C2892" s="3">
        <v>7428.43</v>
      </c>
      <c r="D2892" s="3">
        <v>94.69</v>
      </c>
    </row>
    <row r="2893" spans="1:4">
      <c r="A2893" s="1" t="s">
        <v>11426</v>
      </c>
      <c r="B2893" s="3">
        <v>7719.77</v>
      </c>
      <c r="C2893" s="3">
        <v>8088.15</v>
      </c>
      <c r="D2893" s="3">
        <v>95.45</v>
      </c>
    </row>
    <row r="2894" spans="1:4">
      <c r="A2894" s="1" t="s">
        <v>11427</v>
      </c>
      <c r="B2894" s="3">
        <v>7719.9</v>
      </c>
      <c r="C2894" s="3">
        <v>8028.41</v>
      </c>
      <c r="D2894" s="3">
        <v>96.16</v>
      </c>
    </row>
    <row r="2895" spans="1:4">
      <c r="A2895" s="1" t="s">
        <v>11428</v>
      </c>
      <c r="B2895" s="3">
        <v>12428.17</v>
      </c>
      <c r="C2895" s="3">
        <v>7744.05</v>
      </c>
      <c r="D2895" s="3">
        <v>160.49</v>
      </c>
    </row>
    <row r="2896" spans="1:4">
      <c r="A2896" s="1" t="s">
        <v>11429</v>
      </c>
      <c r="B2896" s="3">
        <v>5789.39</v>
      </c>
      <c r="C2896" s="3">
        <v>6569.34</v>
      </c>
      <c r="D2896" s="3">
        <v>88.13</v>
      </c>
    </row>
    <row r="2897" spans="1:4">
      <c r="A2897" s="1" t="s">
        <v>11430</v>
      </c>
      <c r="B2897" s="3">
        <v>12015.49</v>
      </c>
      <c r="C2897" s="3">
        <v>7510.59</v>
      </c>
      <c r="D2897" s="3">
        <v>159.97999999999999</v>
      </c>
    </row>
    <row r="2898" spans="1:4">
      <c r="A2898" s="1" t="s">
        <v>11431</v>
      </c>
      <c r="B2898" s="3">
        <v>12366.67</v>
      </c>
      <c r="C2898" s="3">
        <v>7342.15</v>
      </c>
      <c r="D2898" s="3">
        <v>168.43</v>
      </c>
    </row>
    <row r="2899" spans="1:4">
      <c r="A2899" s="1" t="s">
        <v>11432</v>
      </c>
      <c r="B2899" s="3">
        <v>12961.77</v>
      </c>
      <c r="C2899" s="3">
        <v>7108.69</v>
      </c>
      <c r="D2899" s="3">
        <v>182.34</v>
      </c>
    </row>
    <row r="2900" spans="1:4">
      <c r="A2900" s="1" t="s">
        <v>11433</v>
      </c>
      <c r="B2900" s="3">
        <v>12790.02</v>
      </c>
      <c r="C2900" s="3">
        <v>6940.25</v>
      </c>
      <c r="D2900" s="3">
        <v>184.29</v>
      </c>
    </row>
    <row r="2901" spans="1:4">
      <c r="A2901" s="1" t="s">
        <v>11434</v>
      </c>
      <c r="B2901" s="3">
        <v>12941.98</v>
      </c>
      <c r="C2901" s="3">
        <v>6706.79</v>
      </c>
      <c r="D2901" s="3">
        <v>192.97</v>
      </c>
    </row>
    <row r="2902" spans="1:4">
      <c r="A2902" s="1" t="s">
        <v>11435</v>
      </c>
      <c r="B2902" s="3">
        <v>13477.62</v>
      </c>
      <c r="C2902" s="3">
        <v>6651.16</v>
      </c>
      <c r="D2902" s="3">
        <v>202.64</v>
      </c>
    </row>
    <row r="2903" spans="1:4">
      <c r="A2903" s="1" t="s">
        <v>11436</v>
      </c>
      <c r="B2903" s="3">
        <v>13609.62</v>
      </c>
      <c r="C2903" s="3">
        <v>6417.7</v>
      </c>
      <c r="D2903" s="3">
        <v>212.06</v>
      </c>
    </row>
    <row r="2904" spans="1:4">
      <c r="A2904" s="1" t="s">
        <v>11437</v>
      </c>
      <c r="B2904" s="3">
        <v>13091.84</v>
      </c>
      <c r="C2904" s="3">
        <v>6305.99</v>
      </c>
      <c r="D2904" s="3">
        <v>207.61</v>
      </c>
    </row>
    <row r="2905" spans="1:4">
      <c r="A2905" s="1" t="s">
        <v>11438</v>
      </c>
      <c r="B2905" s="3">
        <v>13818.14</v>
      </c>
      <c r="C2905" s="3">
        <v>6015.8</v>
      </c>
      <c r="D2905" s="3">
        <v>229.7</v>
      </c>
    </row>
    <row r="2906" spans="1:4">
      <c r="A2906" s="1" t="s">
        <v>11439</v>
      </c>
      <c r="B2906" s="3">
        <v>13489.64</v>
      </c>
      <c r="C2906" s="3">
        <v>5847.36</v>
      </c>
      <c r="D2906" s="3">
        <v>230.7</v>
      </c>
    </row>
    <row r="2907" spans="1:4">
      <c r="A2907" s="1" t="s">
        <v>11440</v>
      </c>
      <c r="B2907" s="3">
        <v>16888.36</v>
      </c>
      <c r="C2907" s="3">
        <v>6298.64</v>
      </c>
      <c r="D2907" s="3">
        <v>268.13</v>
      </c>
    </row>
    <row r="2908" spans="1:4">
      <c r="A2908" s="1" t="s">
        <v>11441</v>
      </c>
      <c r="B2908" s="3">
        <v>16884.36</v>
      </c>
      <c r="C2908" s="3">
        <v>6416.82</v>
      </c>
      <c r="D2908" s="3">
        <v>263.13</v>
      </c>
    </row>
    <row r="2909" spans="1:4">
      <c r="A2909" s="1" t="s">
        <v>11442</v>
      </c>
      <c r="B2909" s="3">
        <v>17050.61</v>
      </c>
      <c r="C2909" s="3">
        <v>6659.86</v>
      </c>
      <c r="D2909" s="3">
        <v>256.02</v>
      </c>
    </row>
    <row r="2910" spans="1:4">
      <c r="A2910" s="1" t="s">
        <v>11443</v>
      </c>
      <c r="B2910" s="3">
        <v>17029.12</v>
      </c>
      <c r="C2910" s="3">
        <v>6531.12</v>
      </c>
      <c r="D2910" s="3">
        <v>260.74</v>
      </c>
    </row>
    <row r="2911" spans="1:4">
      <c r="A2911" s="1" t="s">
        <v>11444</v>
      </c>
      <c r="B2911" s="3">
        <v>16935.509999999998</v>
      </c>
      <c r="C2911" s="3">
        <v>6674.3</v>
      </c>
      <c r="D2911" s="3">
        <v>253.74</v>
      </c>
    </row>
    <row r="2912" spans="1:4">
      <c r="A2912" s="1" t="s">
        <v>11445</v>
      </c>
      <c r="B2912" s="3">
        <v>16981.47</v>
      </c>
      <c r="C2912" s="3">
        <v>6517.34</v>
      </c>
      <c r="D2912" s="3">
        <v>260.56</v>
      </c>
    </row>
    <row r="2913" spans="1:4">
      <c r="A2913" s="1" t="s">
        <v>11446</v>
      </c>
      <c r="B2913" s="3">
        <v>17000.82</v>
      </c>
      <c r="C2913" s="3">
        <v>6588.6</v>
      </c>
      <c r="D2913" s="3">
        <v>258.02999999999997</v>
      </c>
    </row>
    <row r="2914" spans="1:4">
      <c r="A2914" s="1" t="s">
        <v>10785</v>
      </c>
      <c r="B2914" s="3">
        <v>12163.58</v>
      </c>
      <c r="C2914" s="3">
        <v>14002.57</v>
      </c>
      <c r="D2914" s="3">
        <v>86.87</v>
      </c>
    </row>
    <row r="2915" spans="1:4">
      <c r="A2915" s="1" t="s">
        <v>10799</v>
      </c>
      <c r="B2915" s="3">
        <v>15688.54</v>
      </c>
      <c r="C2915" s="3">
        <v>5928.65</v>
      </c>
      <c r="D2915" s="3">
        <v>264.62</v>
      </c>
    </row>
    <row r="2916" spans="1:4">
      <c r="A2916" s="1" t="s">
        <v>10787</v>
      </c>
      <c r="B2916" s="3">
        <v>12301.04</v>
      </c>
      <c r="C2916" s="3">
        <v>14412.67</v>
      </c>
      <c r="D2916" s="3">
        <v>85.35</v>
      </c>
    </row>
    <row r="2917" spans="1:4">
      <c r="A2917" s="1" t="s">
        <v>11447</v>
      </c>
      <c r="B2917" s="3">
        <v>7615.32</v>
      </c>
      <c r="C2917" s="3">
        <v>8278.42</v>
      </c>
      <c r="D2917" s="3">
        <v>91.99</v>
      </c>
    </row>
    <row r="2918" spans="1:4">
      <c r="A2918" s="1" t="s">
        <v>11448</v>
      </c>
      <c r="B2918" s="3">
        <v>7615.4</v>
      </c>
      <c r="C2918" s="3">
        <v>7984.4</v>
      </c>
      <c r="D2918" s="3">
        <v>95.38</v>
      </c>
    </row>
    <row r="2919" spans="1:4">
      <c r="A2919" s="1" t="s">
        <v>10797</v>
      </c>
      <c r="B2919" s="3">
        <v>15617.68</v>
      </c>
      <c r="C2919" s="3">
        <v>6491.36</v>
      </c>
      <c r="D2919" s="3">
        <v>240.59</v>
      </c>
    </row>
    <row r="2920" spans="1:4">
      <c r="A2920" s="1" t="s">
        <v>11449</v>
      </c>
      <c r="B2920" s="3">
        <v>3609.99</v>
      </c>
      <c r="C2920" s="3">
        <v>3374.81</v>
      </c>
      <c r="D2920" s="3">
        <v>106.97</v>
      </c>
    </row>
    <row r="2921" spans="1:4">
      <c r="A2921" s="1" t="s">
        <v>11450</v>
      </c>
      <c r="B2921" s="3">
        <v>3873.28</v>
      </c>
      <c r="C2921" s="3">
        <v>3511.35</v>
      </c>
      <c r="D2921" s="3">
        <v>110.31</v>
      </c>
    </row>
    <row r="2922" spans="1:4">
      <c r="A2922" s="1" t="s">
        <v>11451</v>
      </c>
      <c r="B2922" s="3">
        <v>4092.63</v>
      </c>
      <c r="C2922" s="3">
        <v>3514.11</v>
      </c>
      <c r="D2922" s="3">
        <v>116.46</v>
      </c>
    </row>
    <row r="2923" spans="1:4">
      <c r="A2923" s="1" t="s">
        <v>11452</v>
      </c>
      <c r="B2923" s="3">
        <v>4703.5200000000004</v>
      </c>
      <c r="C2923" s="3">
        <v>4199.4799999999996</v>
      </c>
      <c r="D2923" s="3">
        <v>112</v>
      </c>
    </row>
    <row r="2924" spans="1:4">
      <c r="A2924" s="1" t="s">
        <v>11453</v>
      </c>
      <c r="B2924" s="3">
        <v>4261.87</v>
      </c>
      <c r="C2924" s="3">
        <v>3731.83</v>
      </c>
      <c r="D2924" s="3">
        <v>114.2</v>
      </c>
    </row>
    <row r="2925" spans="1:4">
      <c r="A2925" s="1" t="s">
        <v>11454</v>
      </c>
      <c r="B2925" s="3">
        <v>4906.3599999999997</v>
      </c>
      <c r="C2925" s="3">
        <v>4178.78</v>
      </c>
      <c r="D2925" s="3">
        <v>117.41</v>
      </c>
    </row>
    <row r="2926" spans="1:4">
      <c r="A2926" s="1" t="s">
        <v>11455</v>
      </c>
      <c r="B2926" s="3">
        <v>5108.7299999999996</v>
      </c>
      <c r="C2926" s="3">
        <v>4346.96</v>
      </c>
      <c r="D2926" s="3">
        <v>117.52</v>
      </c>
    </row>
    <row r="2927" spans="1:4">
      <c r="A2927" s="1" t="s">
        <v>11456</v>
      </c>
      <c r="B2927" s="3">
        <v>5123.58</v>
      </c>
      <c r="C2927" s="3">
        <v>4285</v>
      </c>
      <c r="D2927" s="3">
        <v>119.57</v>
      </c>
    </row>
    <row r="2928" spans="1:4">
      <c r="A2928" s="1" t="s">
        <v>11457</v>
      </c>
      <c r="B2928" s="3">
        <v>4974.5200000000004</v>
      </c>
      <c r="C2928" s="3">
        <v>4416.26</v>
      </c>
      <c r="D2928" s="3">
        <v>112.64</v>
      </c>
    </row>
    <row r="2929" spans="1:4">
      <c r="A2929" s="1" t="s">
        <v>11458</v>
      </c>
      <c r="B2929" s="3">
        <v>7502.68</v>
      </c>
      <c r="C2929" s="3">
        <v>8219.92</v>
      </c>
      <c r="D2929" s="3">
        <v>91.27</v>
      </c>
    </row>
    <row r="2930" spans="1:4">
      <c r="A2930" s="1" t="s">
        <v>10553</v>
      </c>
      <c r="B2930" s="3">
        <v>7391.15</v>
      </c>
      <c r="C2930" s="3">
        <v>8106.63</v>
      </c>
      <c r="D2930" s="3">
        <v>91.17</v>
      </c>
    </row>
    <row r="2931" spans="1:4">
      <c r="A2931" s="1" t="s">
        <v>10433</v>
      </c>
      <c r="B2931" s="3">
        <v>15011.85</v>
      </c>
      <c r="C2931" s="3">
        <v>8164.11</v>
      </c>
      <c r="D2931" s="3">
        <v>183.88</v>
      </c>
    </row>
    <row r="2932" spans="1:4">
      <c r="A2932" s="1" t="s">
        <v>11459</v>
      </c>
      <c r="B2932" s="3">
        <v>7906.98</v>
      </c>
      <c r="C2932" s="3">
        <v>8609.68</v>
      </c>
      <c r="D2932" s="3">
        <v>91.84</v>
      </c>
    </row>
    <row r="2933" spans="1:4">
      <c r="A2933" s="1" t="s">
        <v>11460</v>
      </c>
      <c r="B2933" s="3">
        <v>11619.15</v>
      </c>
      <c r="C2933" s="3">
        <v>12411.55</v>
      </c>
      <c r="D2933" s="3">
        <v>93.62</v>
      </c>
    </row>
    <row r="2934" spans="1:4">
      <c r="A2934" s="1" t="s">
        <v>11461</v>
      </c>
      <c r="B2934" s="3">
        <v>11368.27</v>
      </c>
      <c r="C2934" s="3">
        <v>12301.55</v>
      </c>
      <c r="D2934" s="3">
        <v>92.41</v>
      </c>
    </row>
    <row r="2935" spans="1:4">
      <c r="A2935" s="1" t="s">
        <v>11462</v>
      </c>
      <c r="B2935" s="3">
        <v>11203.79</v>
      </c>
      <c r="C2935" s="3">
        <v>12169.03</v>
      </c>
      <c r="D2935" s="3">
        <v>92.07</v>
      </c>
    </row>
    <row r="2936" spans="1:4">
      <c r="A2936" s="1" t="s">
        <v>11463</v>
      </c>
      <c r="B2936" s="3">
        <v>11035.42</v>
      </c>
      <c r="C2936" s="3">
        <v>11979.03</v>
      </c>
      <c r="D2936" s="3">
        <v>92.12</v>
      </c>
    </row>
    <row r="2937" spans="1:4">
      <c r="A2937" s="1" t="s">
        <v>11464</v>
      </c>
      <c r="B2937" s="3">
        <v>6654.78</v>
      </c>
      <c r="C2937" s="3">
        <v>7354.91</v>
      </c>
      <c r="D2937" s="3">
        <v>90.48</v>
      </c>
    </row>
    <row r="2938" spans="1:4">
      <c r="A2938" s="1" t="s">
        <v>11465</v>
      </c>
      <c r="B2938" s="3">
        <v>6300.72</v>
      </c>
      <c r="C2938" s="3">
        <v>6968.69</v>
      </c>
      <c r="D2938" s="3">
        <v>90.41</v>
      </c>
    </row>
    <row r="2939" spans="1:4">
      <c r="A2939" s="1" t="s">
        <v>11466</v>
      </c>
      <c r="B2939" s="3">
        <v>20.09</v>
      </c>
      <c r="C2939" s="3">
        <v>20.22</v>
      </c>
      <c r="D2939" s="3">
        <v>99.33</v>
      </c>
    </row>
    <row r="2940" spans="1:4">
      <c r="A2940" s="1" t="s">
        <v>11467</v>
      </c>
      <c r="B2940" s="3">
        <v>20.09</v>
      </c>
      <c r="C2940" s="3">
        <v>20.22</v>
      </c>
      <c r="D2940" s="3">
        <v>99.33</v>
      </c>
    </row>
    <row r="2941" spans="1:4">
      <c r="A2941" s="1" t="s">
        <v>11468</v>
      </c>
      <c r="B2941" s="3">
        <v>36977.26</v>
      </c>
      <c r="C2941" s="3">
        <v>26981.62</v>
      </c>
      <c r="D2941" s="3">
        <v>137.05000000000001</v>
      </c>
    </row>
    <row r="2942" spans="1:4">
      <c r="A2942" s="1" t="s">
        <v>11469</v>
      </c>
      <c r="B2942" s="3">
        <v>36537.79</v>
      </c>
      <c r="C2942" s="3">
        <v>24221.99</v>
      </c>
      <c r="D2942" s="3">
        <v>150.85</v>
      </c>
    </row>
    <row r="2943" spans="1:4">
      <c r="A2943" s="1" t="s">
        <v>11470</v>
      </c>
      <c r="B2943" s="3">
        <v>35466.54</v>
      </c>
      <c r="C2943" s="3">
        <v>24962.79</v>
      </c>
      <c r="D2943" s="3">
        <v>142.08000000000001</v>
      </c>
    </row>
    <row r="2944" spans="1:4">
      <c r="A2944" s="1" t="s">
        <v>11471</v>
      </c>
      <c r="B2944" s="3">
        <v>36840.44</v>
      </c>
      <c r="C2944" s="3">
        <v>24072.05</v>
      </c>
      <c r="D2944" s="3">
        <v>153.04</v>
      </c>
    </row>
    <row r="2945" spans="1:4">
      <c r="A2945" s="1" t="s">
        <v>11472</v>
      </c>
      <c r="B2945" s="3">
        <v>23943.87</v>
      </c>
      <c r="C2945" s="3">
        <v>20270.22</v>
      </c>
      <c r="D2945" s="3">
        <v>118.12</v>
      </c>
    </row>
    <row r="2946" spans="1:4">
      <c r="A2946" s="1" t="s">
        <v>11473</v>
      </c>
      <c r="B2946" s="3">
        <v>34746.370000000003</v>
      </c>
      <c r="C2946" s="3">
        <v>22203.16</v>
      </c>
      <c r="D2946" s="3">
        <v>156.49</v>
      </c>
    </row>
    <row r="2947" spans="1:4">
      <c r="A2947" s="1" t="s">
        <v>11474</v>
      </c>
      <c r="B2947" s="3">
        <v>6838.64</v>
      </c>
      <c r="C2947" s="3">
        <v>5087.24</v>
      </c>
      <c r="D2947" s="3">
        <v>134.43</v>
      </c>
    </row>
    <row r="2948" spans="1:4">
      <c r="A2948" s="1" t="s">
        <v>11475</v>
      </c>
      <c r="B2948" s="3">
        <v>7482.72</v>
      </c>
      <c r="C2948" s="3">
        <v>4133.97</v>
      </c>
      <c r="D2948" s="3">
        <v>181.01</v>
      </c>
    </row>
    <row r="2949" spans="1:4">
      <c r="A2949" s="1" t="s">
        <v>11476</v>
      </c>
      <c r="B2949" s="3">
        <v>3864.73</v>
      </c>
      <c r="C2949" s="3">
        <v>4206.8</v>
      </c>
      <c r="D2949" s="3">
        <v>91.87</v>
      </c>
    </row>
    <row r="2950" spans="1:4">
      <c r="A2950" s="1" t="s">
        <v>11477</v>
      </c>
      <c r="B2950" s="3">
        <v>62522.29</v>
      </c>
      <c r="C2950" s="3">
        <v>57597.45</v>
      </c>
      <c r="D2950" s="3">
        <v>108.55</v>
      </c>
    </row>
    <row r="2951" spans="1:4">
      <c r="A2951" s="1" t="s">
        <v>11478</v>
      </c>
      <c r="B2951" s="3">
        <v>53658.83</v>
      </c>
      <c r="C2951" s="3">
        <v>31122.06</v>
      </c>
      <c r="D2951" s="3">
        <v>172.41</v>
      </c>
    </row>
    <row r="2952" spans="1:4">
      <c r="A2952" s="1" t="s">
        <v>11479</v>
      </c>
      <c r="B2952" s="3">
        <v>65113.17</v>
      </c>
      <c r="C2952" s="3">
        <v>60792.63</v>
      </c>
      <c r="D2952" s="3">
        <v>107.11</v>
      </c>
    </row>
    <row r="2953" spans="1:4">
      <c r="A2953" s="1" t="s">
        <v>11480</v>
      </c>
      <c r="B2953" s="3">
        <v>54808.4</v>
      </c>
      <c r="C2953" s="3">
        <v>30807.1</v>
      </c>
      <c r="D2953" s="3">
        <v>177.91</v>
      </c>
    </row>
    <row r="2954" spans="1:4">
      <c r="A2954" s="1" t="s">
        <v>11171</v>
      </c>
      <c r="B2954" s="3">
        <v>9769.1200000000008</v>
      </c>
      <c r="C2954" s="3">
        <v>8697.66</v>
      </c>
      <c r="D2954" s="3">
        <v>112.32</v>
      </c>
    </row>
    <row r="2955" spans="1:4">
      <c r="A2955" s="1" t="s">
        <v>11481</v>
      </c>
      <c r="B2955" s="3">
        <v>4243.01</v>
      </c>
      <c r="C2955" s="3">
        <v>4649.72</v>
      </c>
      <c r="D2955" s="3">
        <v>91.25</v>
      </c>
    </row>
    <row r="2956" spans="1:4">
      <c r="A2956" s="1" t="s">
        <v>11482</v>
      </c>
      <c r="B2956" s="3">
        <v>12601.31</v>
      </c>
      <c r="C2956" s="3">
        <v>12684.34</v>
      </c>
      <c r="D2956" s="3">
        <v>99.35</v>
      </c>
    </row>
    <row r="2957" spans="1:4">
      <c r="A2957" s="1" t="s">
        <v>11483</v>
      </c>
      <c r="B2957" s="3">
        <v>12226</v>
      </c>
      <c r="C2957" s="3">
        <v>12446.86</v>
      </c>
      <c r="D2957" s="3">
        <v>98.23</v>
      </c>
    </row>
    <row r="2958" spans="1:4">
      <c r="A2958" s="1" t="s">
        <v>11051</v>
      </c>
      <c r="B2958" s="3">
        <v>14965.44</v>
      </c>
      <c r="C2958" s="3">
        <v>8332.7000000000007</v>
      </c>
      <c r="D2958" s="3">
        <v>179.6</v>
      </c>
    </row>
    <row r="2959" spans="1:4">
      <c r="A2959" s="1" t="s">
        <v>11484</v>
      </c>
      <c r="B2959" s="3">
        <v>7246.67</v>
      </c>
      <c r="C2959" s="3">
        <v>8884.7900000000009</v>
      </c>
      <c r="D2959" s="3">
        <v>81.56</v>
      </c>
    </row>
    <row r="2960" spans="1:4">
      <c r="A2960" s="1" t="s">
        <v>11485</v>
      </c>
      <c r="B2960" s="3">
        <v>4246.42</v>
      </c>
      <c r="C2960" s="3">
        <v>4364.67</v>
      </c>
      <c r="D2960" s="3">
        <v>97.29</v>
      </c>
    </row>
    <row r="2961" spans="1:4">
      <c r="A2961" s="1" t="s">
        <v>11486</v>
      </c>
      <c r="B2961" s="3">
        <v>3986.65</v>
      </c>
      <c r="C2961" s="3">
        <v>4127.1899999999996</v>
      </c>
      <c r="D2961" s="3">
        <v>96.59</v>
      </c>
    </row>
    <row r="2962" spans="1:4">
      <c r="A2962" s="1" t="s">
        <v>11487</v>
      </c>
      <c r="B2962" s="3">
        <v>4014.32</v>
      </c>
      <c r="C2962" s="3">
        <v>4204.67</v>
      </c>
      <c r="D2962" s="3">
        <v>95.47</v>
      </c>
    </row>
    <row r="2963" spans="1:4">
      <c r="A2963" s="1" t="s">
        <v>11488</v>
      </c>
      <c r="B2963" s="3">
        <v>3753.3</v>
      </c>
      <c r="C2963" s="3">
        <v>3967.19</v>
      </c>
      <c r="D2963" s="3">
        <v>94.61</v>
      </c>
    </row>
    <row r="2964" spans="1:4">
      <c r="A2964" s="1" t="s">
        <v>11489</v>
      </c>
      <c r="B2964" s="3">
        <v>3447</v>
      </c>
      <c r="C2964" s="3">
        <v>3729.71</v>
      </c>
      <c r="D2964" s="3">
        <v>92.42</v>
      </c>
    </row>
    <row r="2965" spans="1:4">
      <c r="A2965" s="1" t="s">
        <v>11490</v>
      </c>
      <c r="B2965" s="3">
        <v>3350.36</v>
      </c>
      <c r="C2965" s="3">
        <v>3737.19</v>
      </c>
      <c r="D2965" s="3">
        <v>89.65</v>
      </c>
    </row>
    <row r="2966" spans="1:4">
      <c r="A2966" s="1" t="s">
        <v>11491</v>
      </c>
      <c r="B2966" s="3">
        <v>3159.01</v>
      </c>
      <c r="C2966" s="3">
        <v>3499.71</v>
      </c>
      <c r="D2966" s="3">
        <v>90.26</v>
      </c>
    </row>
    <row r="2967" spans="1:4">
      <c r="A2967" s="1" t="s">
        <v>11492</v>
      </c>
      <c r="B2967" s="3">
        <v>7186</v>
      </c>
      <c r="C2967" s="3">
        <v>4630.2</v>
      </c>
      <c r="D2967" s="3">
        <v>155.19999999999999</v>
      </c>
    </row>
    <row r="2968" spans="1:4">
      <c r="A2968" s="1" t="s">
        <v>11493</v>
      </c>
      <c r="B2968" s="3">
        <v>6351.27</v>
      </c>
      <c r="C2968" s="3">
        <v>4472.72</v>
      </c>
      <c r="D2968" s="3">
        <v>142</v>
      </c>
    </row>
    <row r="2969" spans="1:4">
      <c r="A2969" s="1" t="s">
        <v>11494</v>
      </c>
      <c r="B2969" s="3">
        <v>6089.66</v>
      </c>
      <c r="C2969" s="3">
        <v>4441.22</v>
      </c>
      <c r="D2969" s="3">
        <v>137.12</v>
      </c>
    </row>
    <row r="2970" spans="1:4">
      <c r="A2970" s="1" t="s">
        <v>11495</v>
      </c>
      <c r="B2970" s="3">
        <v>5799.36</v>
      </c>
      <c r="C2970" s="3">
        <v>4409.7299999999996</v>
      </c>
      <c r="D2970" s="3">
        <v>131.51</v>
      </c>
    </row>
    <row r="2971" spans="1:4">
      <c r="A2971" s="1" t="s">
        <v>11496</v>
      </c>
      <c r="B2971" s="3">
        <v>5869.39</v>
      </c>
      <c r="C2971" s="3">
        <v>4189.26</v>
      </c>
      <c r="D2971" s="3">
        <v>140.11000000000001</v>
      </c>
    </row>
    <row r="2972" spans="1:4">
      <c r="A2972" s="1" t="s">
        <v>11497</v>
      </c>
      <c r="B2972" s="3">
        <v>7573.18</v>
      </c>
      <c r="C2972" s="3">
        <v>4283.74</v>
      </c>
      <c r="D2972" s="3">
        <v>176.79</v>
      </c>
    </row>
    <row r="2973" spans="1:4">
      <c r="A2973" s="1" t="s">
        <v>11498</v>
      </c>
      <c r="B2973" s="3">
        <v>7421.5</v>
      </c>
      <c r="C2973" s="3">
        <v>4315.24</v>
      </c>
      <c r="D2973" s="3">
        <v>171.98</v>
      </c>
    </row>
    <row r="2974" spans="1:4">
      <c r="A2974" s="1" t="s">
        <v>11499</v>
      </c>
      <c r="B2974" s="3">
        <v>6242.86</v>
      </c>
      <c r="C2974" s="3">
        <v>6967.67</v>
      </c>
      <c r="D2974" s="3">
        <v>89.6</v>
      </c>
    </row>
    <row r="2975" spans="1:4">
      <c r="A2975" s="1" t="s">
        <v>11500</v>
      </c>
      <c r="B2975" s="3">
        <v>6188.32</v>
      </c>
      <c r="C2975" s="3">
        <v>6993.27</v>
      </c>
      <c r="D2975" s="3">
        <v>88.49</v>
      </c>
    </row>
    <row r="2976" spans="1:4">
      <c r="A2976" s="1" t="s">
        <v>11003</v>
      </c>
      <c r="B2976" s="3">
        <v>15618.39</v>
      </c>
      <c r="C2976" s="3">
        <v>10472.81</v>
      </c>
      <c r="D2976" s="3">
        <v>149.13</v>
      </c>
    </row>
    <row r="2977" spans="1:4">
      <c r="A2977" s="1" t="s">
        <v>10993</v>
      </c>
      <c r="B2977" s="3">
        <v>12457.56</v>
      </c>
      <c r="C2977" s="3">
        <v>13691.7</v>
      </c>
      <c r="D2977" s="3">
        <v>90.99</v>
      </c>
    </row>
    <row r="2978" spans="1:4">
      <c r="A2978" s="1" t="s">
        <v>11501</v>
      </c>
      <c r="B2978" s="3">
        <v>8624.81</v>
      </c>
      <c r="C2978" s="3">
        <v>8681.1299999999992</v>
      </c>
      <c r="D2978" s="3">
        <v>99.35</v>
      </c>
    </row>
    <row r="2979" spans="1:4">
      <c r="A2979" s="1" t="s">
        <v>11502</v>
      </c>
      <c r="B2979" s="3">
        <v>8624.6299999999992</v>
      </c>
      <c r="C2979" s="3">
        <v>8555.15</v>
      </c>
      <c r="D2979" s="3">
        <v>100.81</v>
      </c>
    </row>
    <row r="2980" spans="1:4">
      <c r="A2980" s="1" t="s">
        <v>10991</v>
      </c>
      <c r="B2980" s="3">
        <v>12586.65</v>
      </c>
      <c r="C2980" s="3">
        <v>13263.42</v>
      </c>
      <c r="D2980" s="3">
        <v>94.9</v>
      </c>
    </row>
    <row r="2981" spans="1:4">
      <c r="A2981" s="1" t="s">
        <v>11005</v>
      </c>
      <c r="B2981" s="3">
        <v>15689.48</v>
      </c>
      <c r="C2981" s="3">
        <v>10590.84</v>
      </c>
      <c r="D2981" s="3">
        <v>148.13999999999999</v>
      </c>
    </row>
    <row r="2982" spans="1:4">
      <c r="A2982" s="1" t="s">
        <v>11503</v>
      </c>
      <c r="B2982" s="3">
        <v>7980.57</v>
      </c>
      <c r="C2982" s="3">
        <v>8209.89</v>
      </c>
      <c r="D2982" s="3">
        <v>97.21</v>
      </c>
    </row>
    <row r="2983" spans="1:4">
      <c r="A2983" s="1" t="s">
        <v>11504</v>
      </c>
      <c r="B2983" s="3">
        <v>7980.55</v>
      </c>
      <c r="C2983" s="3">
        <v>8493.35</v>
      </c>
      <c r="D2983" s="3">
        <v>93.96</v>
      </c>
    </row>
    <row r="2984" spans="1:4">
      <c r="A2984" s="1" t="s">
        <v>11505</v>
      </c>
      <c r="B2984" s="3">
        <v>8416.34</v>
      </c>
      <c r="C2984" s="3">
        <v>8746.09</v>
      </c>
      <c r="D2984" s="3">
        <v>96.23</v>
      </c>
    </row>
    <row r="2985" spans="1:4">
      <c r="A2985" s="1" t="s">
        <v>11506</v>
      </c>
      <c r="B2985" s="3">
        <v>8416.36</v>
      </c>
      <c r="C2985" s="3">
        <v>8620.11</v>
      </c>
      <c r="D2985" s="3">
        <v>97.64</v>
      </c>
    </row>
    <row r="2986" spans="1:4">
      <c r="A2986" s="1" t="s">
        <v>11507</v>
      </c>
      <c r="B2986" s="3">
        <v>13143.13</v>
      </c>
      <c r="C2986" s="3">
        <v>6560.13</v>
      </c>
      <c r="D2986" s="3">
        <v>200.35</v>
      </c>
    </row>
    <row r="2987" spans="1:4">
      <c r="A2987" s="1" t="s">
        <v>11508</v>
      </c>
      <c r="B2987" s="3">
        <v>12914.99</v>
      </c>
      <c r="C2987" s="3">
        <v>6861.28</v>
      </c>
      <c r="D2987" s="3">
        <v>188.23</v>
      </c>
    </row>
    <row r="2988" spans="1:4">
      <c r="A2988" s="1" t="s">
        <v>11509</v>
      </c>
      <c r="B2988" s="3">
        <v>9644.69</v>
      </c>
      <c r="C2988" s="3">
        <v>6591.63</v>
      </c>
      <c r="D2988" s="3">
        <v>146.32</v>
      </c>
    </row>
    <row r="2989" spans="1:4">
      <c r="A2989" s="1" t="s">
        <v>11510</v>
      </c>
      <c r="B2989" s="3">
        <v>12628.52</v>
      </c>
      <c r="C2989" s="3">
        <v>6836.05</v>
      </c>
      <c r="D2989" s="3">
        <v>184.73</v>
      </c>
    </row>
    <row r="2990" spans="1:4">
      <c r="A2990" s="1" t="s">
        <v>11511</v>
      </c>
      <c r="B2990" s="3">
        <v>12909.17</v>
      </c>
      <c r="C2990" s="3">
        <v>7206.45</v>
      </c>
      <c r="D2990" s="3">
        <v>179.13</v>
      </c>
    </row>
    <row r="2991" spans="1:4">
      <c r="A2991" s="1" t="s">
        <v>11512</v>
      </c>
      <c r="B2991" s="3">
        <v>12380.8</v>
      </c>
      <c r="C2991" s="3">
        <v>7237.95</v>
      </c>
      <c r="D2991" s="3">
        <v>171.05</v>
      </c>
    </row>
    <row r="2992" spans="1:4">
      <c r="A2992" s="1" t="s">
        <v>11513</v>
      </c>
      <c r="B2992" s="3">
        <v>11656.33</v>
      </c>
      <c r="C2992" s="3">
        <v>7369.56</v>
      </c>
      <c r="D2992" s="3">
        <v>158.16999999999999</v>
      </c>
    </row>
    <row r="2993" spans="1:4">
      <c r="A2993" s="1" t="s">
        <v>11514</v>
      </c>
      <c r="B2993" s="3">
        <v>11607.16</v>
      </c>
      <c r="C2993" s="3">
        <v>7613.98</v>
      </c>
      <c r="D2993" s="3">
        <v>152.44999999999999</v>
      </c>
    </row>
    <row r="2994" spans="1:4">
      <c r="A2994" s="1" t="s">
        <v>11515</v>
      </c>
      <c r="B2994" s="3">
        <v>12559.21</v>
      </c>
      <c r="C2994" s="3">
        <v>7653.02</v>
      </c>
      <c r="D2994" s="3">
        <v>164.11</v>
      </c>
    </row>
    <row r="2995" spans="1:4">
      <c r="A2995" s="1" t="s">
        <v>11516</v>
      </c>
      <c r="B2995" s="3">
        <v>11527.5</v>
      </c>
      <c r="C2995" s="3">
        <v>7897.44</v>
      </c>
      <c r="D2995" s="3">
        <v>145.97</v>
      </c>
    </row>
    <row r="2996" spans="1:4">
      <c r="A2996" s="1" t="s">
        <v>11517</v>
      </c>
      <c r="B2996" s="3">
        <v>11394.76</v>
      </c>
      <c r="C2996" s="3">
        <v>8141.86</v>
      </c>
      <c r="D2996" s="3">
        <v>139.94999999999999</v>
      </c>
    </row>
    <row r="2997" spans="1:4">
      <c r="A2997" s="1" t="s">
        <v>11518</v>
      </c>
      <c r="B2997" s="3">
        <v>12173.38</v>
      </c>
      <c r="C2997" s="3">
        <v>8173.36</v>
      </c>
      <c r="D2997" s="3">
        <v>148.94</v>
      </c>
    </row>
    <row r="2998" spans="1:4">
      <c r="A2998" s="1" t="s">
        <v>11519</v>
      </c>
      <c r="B2998" s="3">
        <v>3809.38</v>
      </c>
      <c r="C2998" s="3">
        <v>3877.73</v>
      </c>
      <c r="D2998" s="3">
        <v>98.24</v>
      </c>
    </row>
    <row r="2999" spans="1:4">
      <c r="A2999" s="1" t="s">
        <v>11520</v>
      </c>
      <c r="B2999" s="3">
        <v>3644.74</v>
      </c>
      <c r="C2999" s="3">
        <v>4003.71</v>
      </c>
      <c r="D2999" s="3">
        <v>91.03</v>
      </c>
    </row>
    <row r="3000" spans="1:4">
      <c r="A3000" s="1" t="s">
        <v>11521</v>
      </c>
      <c r="B3000" s="3">
        <v>3932.35</v>
      </c>
      <c r="C3000" s="3">
        <v>3909.23</v>
      </c>
      <c r="D3000" s="3">
        <v>100.59</v>
      </c>
    </row>
    <row r="3001" spans="1:4">
      <c r="A3001" s="1" t="s">
        <v>11522</v>
      </c>
      <c r="B3001" s="3">
        <v>3842.14</v>
      </c>
      <c r="C3001" s="3">
        <v>4035.21</v>
      </c>
      <c r="D3001" s="3">
        <v>95.22</v>
      </c>
    </row>
    <row r="3002" spans="1:4">
      <c r="A3002" s="1" t="s">
        <v>11523</v>
      </c>
      <c r="B3002" s="3">
        <v>4022.69</v>
      </c>
      <c r="C3002" s="3">
        <v>4255.68</v>
      </c>
      <c r="D3002" s="3">
        <v>94.53</v>
      </c>
    </row>
    <row r="3003" spans="1:4">
      <c r="A3003" s="1" t="s">
        <v>11524</v>
      </c>
      <c r="B3003" s="3">
        <v>4150</v>
      </c>
      <c r="C3003" s="3">
        <v>4066.7</v>
      </c>
      <c r="D3003" s="3">
        <v>102.05</v>
      </c>
    </row>
    <row r="3004" spans="1:4">
      <c r="A3004" s="1" t="s">
        <v>11525</v>
      </c>
      <c r="B3004" s="3">
        <v>4259.57</v>
      </c>
      <c r="C3004" s="3">
        <v>4287.18</v>
      </c>
      <c r="D3004" s="3">
        <v>99.36</v>
      </c>
    </row>
    <row r="3005" spans="1:4">
      <c r="A3005" s="1" t="s">
        <v>11526</v>
      </c>
      <c r="B3005" s="3">
        <v>3839.91</v>
      </c>
      <c r="C3005" s="3">
        <v>3877.73</v>
      </c>
      <c r="D3005" s="3">
        <v>99.02</v>
      </c>
    </row>
    <row r="3006" spans="1:4">
      <c r="A3006" s="1" t="s">
        <v>10525</v>
      </c>
      <c r="B3006" s="3">
        <v>9433.08</v>
      </c>
      <c r="C3006" s="3">
        <v>8822.6</v>
      </c>
      <c r="D3006" s="3">
        <v>106.92</v>
      </c>
    </row>
    <row r="3007" spans="1:4">
      <c r="A3007" s="1" t="s">
        <v>10541</v>
      </c>
      <c r="B3007" s="3">
        <v>9613.56</v>
      </c>
      <c r="C3007" s="3">
        <v>9011.58</v>
      </c>
      <c r="D3007" s="3">
        <v>106.68</v>
      </c>
    </row>
    <row r="3008" spans="1:4">
      <c r="A3008" s="1" t="s">
        <v>11527</v>
      </c>
      <c r="B3008" s="3">
        <v>5965.11</v>
      </c>
      <c r="C3008" s="3">
        <v>6466.55</v>
      </c>
      <c r="D3008" s="3">
        <v>92.25</v>
      </c>
    </row>
    <row r="3009" spans="1:4">
      <c r="A3009" s="1" t="s">
        <v>11528</v>
      </c>
      <c r="B3009" s="3">
        <v>5841.44</v>
      </c>
      <c r="C3009" s="3">
        <v>6109.07</v>
      </c>
      <c r="D3009" s="3">
        <v>95.62</v>
      </c>
    </row>
    <row r="3010" spans="1:4">
      <c r="A3010" s="1" t="s">
        <v>10521</v>
      </c>
      <c r="B3010" s="3">
        <v>9719.84</v>
      </c>
      <c r="C3010" s="3">
        <v>9106.07</v>
      </c>
      <c r="D3010" s="3">
        <v>106.74</v>
      </c>
    </row>
    <row r="3011" spans="1:4">
      <c r="A3011" s="1" t="s">
        <v>11529</v>
      </c>
      <c r="B3011" s="3">
        <v>4125.51</v>
      </c>
      <c r="C3011" s="3">
        <v>3993.12</v>
      </c>
      <c r="D3011" s="3">
        <v>103.32</v>
      </c>
    </row>
    <row r="3012" spans="1:4">
      <c r="A3012" s="1" t="s">
        <v>11530</v>
      </c>
      <c r="B3012" s="3">
        <v>6671.03</v>
      </c>
      <c r="C3012" s="3">
        <v>6966.96</v>
      </c>
      <c r="D3012" s="3">
        <v>95.75</v>
      </c>
    </row>
    <row r="3013" spans="1:4">
      <c r="A3013" s="1" t="s">
        <v>11531</v>
      </c>
      <c r="B3013" s="3">
        <v>4111.49</v>
      </c>
      <c r="C3013" s="3">
        <v>3807.14</v>
      </c>
      <c r="D3013" s="3">
        <v>107.99</v>
      </c>
    </row>
    <row r="3014" spans="1:4">
      <c r="A3014" s="1" t="s">
        <v>11532</v>
      </c>
      <c r="B3014" s="3">
        <v>6778.33</v>
      </c>
      <c r="C3014" s="3">
        <v>7092.94</v>
      </c>
      <c r="D3014" s="3">
        <v>95.56</v>
      </c>
    </row>
    <row r="3015" spans="1:4">
      <c r="A3015" s="1" t="s">
        <v>10523</v>
      </c>
      <c r="B3015" s="3">
        <v>9921.7999999999993</v>
      </c>
      <c r="C3015" s="3">
        <v>9484.02</v>
      </c>
      <c r="D3015" s="3">
        <v>104.62</v>
      </c>
    </row>
    <row r="3016" spans="1:4">
      <c r="A3016" s="1" t="s">
        <v>11533</v>
      </c>
      <c r="B3016" s="3">
        <v>5977.58</v>
      </c>
      <c r="C3016" s="3">
        <v>6306.31</v>
      </c>
      <c r="D3016" s="3">
        <v>94.79</v>
      </c>
    </row>
    <row r="3017" spans="1:4">
      <c r="A3017" s="1" t="s">
        <v>11209</v>
      </c>
      <c r="B3017" s="3">
        <v>15617.65</v>
      </c>
      <c r="C3017" s="3">
        <v>6692.31</v>
      </c>
      <c r="D3017" s="3">
        <v>233.37</v>
      </c>
    </row>
    <row r="3018" spans="1:4">
      <c r="A3018" s="1" t="s">
        <v>11211</v>
      </c>
      <c r="B3018" s="3">
        <v>15689.47</v>
      </c>
      <c r="C3018" s="3">
        <v>6958.24</v>
      </c>
      <c r="D3018" s="3">
        <v>225.48</v>
      </c>
    </row>
    <row r="3019" spans="1:4">
      <c r="A3019" s="1" t="s">
        <v>11534</v>
      </c>
      <c r="B3019" s="3">
        <v>9808.58</v>
      </c>
      <c r="C3019" s="3">
        <v>11270.25</v>
      </c>
      <c r="D3019" s="3">
        <v>87.03</v>
      </c>
    </row>
    <row r="3020" spans="1:4">
      <c r="A3020" s="1" t="s">
        <v>11535</v>
      </c>
      <c r="B3020" s="3">
        <v>12831.9</v>
      </c>
      <c r="C3020" s="3">
        <v>12764.34</v>
      </c>
      <c r="D3020" s="3">
        <v>100.53</v>
      </c>
    </row>
    <row r="3021" spans="1:4">
      <c r="A3021" s="1" t="s">
        <v>11536</v>
      </c>
      <c r="B3021" s="3">
        <v>7233.08</v>
      </c>
      <c r="C3021" s="3">
        <v>8764.4500000000007</v>
      </c>
      <c r="D3021" s="3">
        <v>82.53</v>
      </c>
    </row>
    <row r="3022" spans="1:4">
      <c r="A3022" s="1" t="s">
        <v>11199</v>
      </c>
      <c r="B3022" s="3">
        <v>11749.41</v>
      </c>
      <c r="C3022" s="3">
        <v>8612.6</v>
      </c>
      <c r="D3022" s="3">
        <v>136.41999999999999</v>
      </c>
    </row>
    <row r="3023" spans="1:4">
      <c r="A3023" s="1" t="s">
        <v>11197</v>
      </c>
      <c r="B3023" s="3">
        <v>11535.84</v>
      </c>
      <c r="C3023" s="3">
        <v>9069.1200000000008</v>
      </c>
      <c r="D3023" s="3">
        <v>127.2</v>
      </c>
    </row>
    <row r="3024" spans="1:4">
      <c r="A3024" s="1" t="s">
        <v>11537</v>
      </c>
      <c r="B3024" s="3">
        <v>7062.3</v>
      </c>
      <c r="C3024" s="3">
        <v>8468.2900000000009</v>
      </c>
      <c r="D3024" s="3">
        <v>83.4</v>
      </c>
    </row>
    <row r="3025" spans="1:4">
      <c r="A3025" s="1" t="s">
        <v>11538</v>
      </c>
      <c r="B3025" s="3">
        <v>6646.69</v>
      </c>
      <c r="C3025" s="3">
        <v>8033.99</v>
      </c>
      <c r="D3025" s="3">
        <v>82.73</v>
      </c>
    </row>
    <row r="3026" spans="1:4">
      <c r="A3026" s="1" t="s">
        <v>11539</v>
      </c>
      <c r="B3026" s="3">
        <v>6857.22</v>
      </c>
      <c r="C3026" s="3">
        <v>7722.07</v>
      </c>
      <c r="D3026" s="3">
        <v>88.8</v>
      </c>
    </row>
    <row r="3027" spans="1:4">
      <c r="A3027" s="1" t="s">
        <v>11540</v>
      </c>
      <c r="B3027" s="3">
        <v>6953.94</v>
      </c>
      <c r="C3027" s="3">
        <v>7697.67</v>
      </c>
      <c r="D3027" s="3">
        <v>90.34</v>
      </c>
    </row>
    <row r="3028" spans="1:4">
      <c r="A3028" s="1" t="s">
        <v>11541</v>
      </c>
      <c r="B3028" s="3">
        <v>6225.84</v>
      </c>
      <c r="C3028" s="3">
        <v>7458.51</v>
      </c>
      <c r="D3028" s="3">
        <v>83.47</v>
      </c>
    </row>
    <row r="3029" spans="1:4">
      <c r="A3029" s="1" t="s">
        <v>11542</v>
      </c>
      <c r="B3029" s="3">
        <v>4354.8599999999997</v>
      </c>
      <c r="C3029" s="3">
        <v>3706.81</v>
      </c>
      <c r="D3029" s="3">
        <v>117.48</v>
      </c>
    </row>
    <row r="3030" spans="1:4">
      <c r="A3030" s="1" t="s">
        <v>11543</v>
      </c>
      <c r="B3030" s="3">
        <v>3614.83</v>
      </c>
      <c r="C3030" s="3">
        <v>3719.25</v>
      </c>
      <c r="D3030" s="3">
        <v>97.19</v>
      </c>
    </row>
    <row r="3031" spans="1:4">
      <c r="A3031" s="1" t="s">
        <v>11544</v>
      </c>
      <c r="B3031" s="3">
        <v>3918.21</v>
      </c>
      <c r="C3031" s="3">
        <v>3905.79</v>
      </c>
      <c r="D3031" s="3">
        <v>100.32</v>
      </c>
    </row>
    <row r="3032" spans="1:4">
      <c r="A3032" s="1" t="s">
        <v>11545</v>
      </c>
      <c r="B3032" s="3">
        <v>5076.0600000000004</v>
      </c>
      <c r="C3032" s="3">
        <v>6057.11</v>
      </c>
      <c r="D3032" s="3">
        <v>83.8</v>
      </c>
    </row>
    <row r="3033" spans="1:4">
      <c r="A3033" s="1" t="s">
        <v>11546</v>
      </c>
      <c r="B3033" s="3">
        <v>5177.83</v>
      </c>
      <c r="C3033" s="3">
        <v>6032.71</v>
      </c>
      <c r="D3033" s="3">
        <v>85.83</v>
      </c>
    </row>
    <row r="3034" spans="1:4">
      <c r="A3034" s="1" t="s">
        <v>11547</v>
      </c>
      <c r="B3034" s="3">
        <v>3203.12</v>
      </c>
      <c r="C3034" s="3">
        <v>3582.23</v>
      </c>
      <c r="D3034" s="3">
        <v>89.42</v>
      </c>
    </row>
    <row r="3035" spans="1:4">
      <c r="A3035" s="1" t="s">
        <v>11548</v>
      </c>
      <c r="B3035" s="3">
        <v>3497.87</v>
      </c>
      <c r="C3035" s="3">
        <v>3927.95</v>
      </c>
      <c r="D3035" s="3">
        <v>89.05</v>
      </c>
    </row>
    <row r="3036" spans="1:4">
      <c r="A3036" s="1" t="s">
        <v>10965</v>
      </c>
      <c r="B3036" s="3">
        <v>16105.08</v>
      </c>
      <c r="C3036" s="3">
        <v>16581.45</v>
      </c>
      <c r="D3036" s="3">
        <v>97.13</v>
      </c>
    </row>
    <row r="3037" spans="1:4">
      <c r="A3037" s="1" t="s">
        <v>11549</v>
      </c>
      <c r="B3037" s="3">
        <v>5462.8</v>
      </c>
      <c r="C3037" s="3">
        <v>6385.79</v>
      </c>
      <c r="D3037" s="3">
        <v>85.55</v>
      </c>
    </row>
    <row r="3038" spans="1:4">
      <c r="A3038" s="1" t="s">
        <v>11550</v>
      </c>
      <c r="B3038" s="3">
        <v>7607.38</v>
      </c>
      <c r="C3038" s="3">
        <v>7970.45</v>
      </c>
      <c r="D3038" s="3">
        <v>95.44</v>
      </c>
    </row>
    <row r="3039" spans="1:4">
      <c r="A3039" s="1" t="s">
        <v>11551</v>
      </c>
      <c r="B3039" s="3">
        <v>7602.18</v>
      </c>
      <c r="C3039" s="3">
        <v>8146.43</v>
      </c>
      <c r="D3039" s="3">
        <v>93.32</v>
      </c>
    </row>
    <row r="3040" spans="1:4">
      <c r="A3040" s="1" t="s">
        <v>10845</v>
      </c>
      <c r="B3040" s="3">
        <v>16197.31</v>
      </c>
      <c r="C3040" s="3">
        <v>16266.49</v>
      </c>
      <c r="D3040" s="3">
        <v>99.57</v>
      </c>
    </row>
    <row r="3041" spans="1:4">
      <c r="A3041" s="1" t="s">
        <v>11065</v>
      </c>
      <c r="B3041" s="3">
        <v>5680.84</v>
      </c>
      <c r="C3041" s="3">
        <v>5928.4</v>
      </c>
      <c r="D3041" s="3">
        <v>95.82</v>
      </c>
    </row>
    <row r="3042" spans="1:4">
      <c r="A3042" s="1" t="s">
        <v>11552</v>
      </c>
      <c r="B3042" s="3">
        <v>15639.2</v>
      </c>
      <c r="C3042" s="3">
        <v>7777.14</v>
      </c>
      <c r="D3042" s="3">
        <v>201.09</v>
      </c>
    </row>
    <row r="3043" spans="1:4">
      <c r="A3043" s="1" t="s">
        <v>11553</v>
      </c>
      <c r="B3043" s="3">
        <v>15613.02</v>
      </c>
      <c r="C3043" s="3">
        <v>7546.11</v>
      </c>
      <c r="D3043" s="3">
        <v>206.9</v>
      </c>
    </row>
    <row r="3044" spans="1:4">
      <c r="A3044" s="1" t="s">
        <v>11061</v>
      </c>
      <c r="B3044" s="3">
        <v>5345.37</v>
      </c>
      <c r="C3044" s="3">
        <v>5537.46</v>
      </c>
      <c r="D3044" s="3">
        <v>96.53</v>
      </c>
    </row>
    <row r="3045" spans="1:4">
      <c r="A3045" s="1" t="s">
        <v>11554</v>
      </c>
      <c r="B3045" s="3">
        <v>15284.6</v>
      </c>
      <c r="C3045" s="3">
        <v>6886.67</v>
      </c>
      <c r="D3045" s="3">
        <v>221.94</v>
      </c>
    </row>
    <row r="3046" spans="1:4">
      <c r="A3046" s="1" t="s">
        <v>11555</v>
      </c>
      <c r="B3046" s="3">
        <v>15512.65</v>
      </c>
      <c r="C3046" s="3">
        <v>7028.21</v>
      </c>
      <c r="D3046" s="3">
        <v>220.72</v>
      </c>
    </row>
    <row r="3047" spans="1:4">
      <c r="A3047" s="1" t="s">
        <v>11556</v>
      </c>
      <c r="B3047" s="3">
        <v>15385.65</v>
      </c>
      <c r="C3047" s="3">
        <v>6855.17</v>
      </c>
      <c r="D3047" s="3">
        <v>224.44</v>
      </c>
    </row>
    <row r="3048" spans="1:4">
      <c r="A3048" s="1" t="s">
        <v>11557</v>
      </c>
      <c r="B3048" s="3">
        <v>16880.740000000002</v>
      </c>
      <c r="C3048" s="3">
        <v>3572.77</v>
      </c>
      <c r="D3048" s="3">
        <v>472.48</v>
      </c>
    </row>
    <row r="3049" spans="1:4">
      <c r="A3049" s="1" t="s">
        <v>11558</v>
      </c>
      <c r="B3049" s="3">
        <v>13390.69</v>
      </c>
      <c r="C3049" s="3">
        <v>6460.02</v>
      </c>
      <c r="D3049" s="3">
        <v>207.29</v>
      </c>
    </row>
    <row r="3050" spans="1:4">
      <c r="A3050" s="1" t="s">
        <v>11559</v>
      </c>
      <c r="B3050" s="3">
        <v>17050.64</v>
      </c>
      <c r="C3050" s="3">
        <v>3533.99</v>
      </c>
      <c r="D3050" s="3">
        <v>482.48</v>
      </c>
    </row>
    <row r="3051" spans="1:4">
      <c r="A3051" s="1" t="s">
        <v>11560</v>
      </c>
      <c r="B3051" s="3">
        <v>17048.18</v>
      </c>
      <c r="C3051" s="3">
        <v>3605.25</v>
      </c>
      <c r="D3051" s="3">
        <v>472.87</v>
      </c>
    </row>
    <row r="3052" spans="1:4">
      <c r="A3052" s="1" t="s">
        <v>11561</v>
      </c>
      <c r="B3052" s="3">
        <v>13333.18</v>
      </c>
      <c r="C3052" s="3">
        <v>6743.48</v>
      </c>
      <c r="D3052" s="3">
        <v>197.72</v>
      </c>
    </row>
    <row r="3053" spans="1:4">
      <c r="A3053" s="1" t="s">
        <v>11562</v>
      </c>
      <c r="B3053" s="3">
        <v>16927.87</v>
      </c>
      <c r="C3053" s="3">
        <v>3816.47</v>
      </c>
      <c r="D3053" s="3">
        <v>443.55</v>
      </c>
    </row>
    <row r="3054" spans="1:4">
      <c r="A3054" s="1" t="s">
        <v>11563</v>
      </c>
      <c r="B3054" s="3">
        <v>16935.32</v>
      </c>
      <c r="C3054" s="3">
        <v>3687.73</v>
      </c>
      <c r="D3054" s="3">
        <v>459.23</v>
      </c>
    </row>
    <row r="3055" spans="1:4">
      <c r="A3055" s="1" t="s">
        <v>11564</v>
      </c>
      <c r="B3055" s="3">
        <v>17029.29</v>
      </c>
      <c r="C3055" s="3">
        <v>3580.91</v>
      </c>
      <c r="D3055" s="3">
        <v>475.56</v>
      </c>
    </row>
    <row r="3056" spans="1:4">
      <c r="A3056" s="1" t="s">
        <v>11565</v>
      </c>
      <c r="B3056" s="3">
        <v>16888.93</v>
      </c>
      <c r="C3056" s="3">
        <v>3673.95</v>
      </c>
      <c r="D3056" s="3">
        <v>459.69</v>
      </c>
    </row>
    <row r="3057" spans="1:4">
      <c r="A3057" s="1" t="s">
        <v>11566</v>
      </c>
      <c r="B3057" s="3">
        <v>16885.03</v>
      </c>
      <c r="C3057" s="3">
        <v>3745.21</v>
      </c>
      <c r="D3057" s="3">
        <v>450.84</v>
      </c>
    </row>
    <row r="3058" spans="1:4">
      <c r="A3058" s="1" t="s">
        <v>11567</v>
      </c>
      <c r="B3058" s="3">
        <v>16981.54</v>
      </c>
      <c r="C3058" s="3">
        <v>3538.39</v>
      </c>
      <c r="D3058" s="3">
        <v>479.92</v>
      </c>
    </row>
    <row r="3059" spans="1:4">
      <c r="A3059" s="1" t="s">
        <v>11568</v>
      </c>
      <c r="B3059" s="3">
        <v>17000.98</v>
      </c>
      <c r="C3059" s="3">
        <v>3806.43</v>
      </c>
      <c r="D3059" s="3">
        <v>446.64</v>
      </c>
    </row>
    <row r="3060" spans="1:4">
      <c r="A3060" s="1" t="s">
        <v>11569</v>
      </c>
      <c r="B3060" s="3">
        <v>17154.62</v>
      </c>
      <c r="C3060" s="3">
        <v>3552.69</v>
      </c>
      <c r="D3060" s="3">
        <v>482.86</v>
      </c>
    </row>
    <row r="3061" spans="1:4">
      <c r="A3061" s="1" t="s">
        <v>11570</v>
      </c>
      <c r="B3061" s="3">
        <v>17126.41</v>
      </c>
      <c r="C3061" s="3">
        <v>3670.87</v>
      </c>
      <c r="D3061" s="3">
        <v>466.55</v>
      </c>
    </row>
    <row r="3062" spans="1:4">
      <c r="A3062" s="1" t="s">
        <v>11571</v>
      </c>
      <c r="B3062" s="3">
        <v>17198.84</v>
      </c>
      <c r="C3062" s="3">
        <v>3938.91</v>
      </c>
      <c r="D3062" s="3">
        <v>436.64</v>
      </c>
    </row>
    <row r="3063" spans="1:4">
      <c r="A3063" s="1" t="s">
        <v>11572</v>
      </c>
      <c r="B3063" s="3">
        <v>17159.5</v>
      </c>
      <c r="C3063" s="3">
        <v>4010.17</v>
      </c>
      <c r="D3063" s="3">
        <v>427.9</v>
      </c>
    </row>
    <row r="3064" spans="1:4">
      <c r="A3064" s="1" t="s">
        <v>11573</v>
      </c>
      <c r="B3064" s="3">
        <v>8532.0300000000007</v>
      </c>
      <c r="C3064" s="3">
        <v>7400.13</v>
      </c>
      <c r="D3064" s="3">
        <v>115.3</v>
      </c>
    </row>
    <row r="3065" spans="1:4">
      <c r="A3065" s="1" t="s">
        <v>11574</v>
      </c>
      <c r="B3065" s="3">
        <v>8532.5</v>
      </c>
      <c r="C3065" s="3">
        <v>7711.83</v>
      </c>
      <c r="D3065" s="3">
        <v>110.64</v>
      </c>
    </row>
    <row r="3066" spans="1:4">
      <c r="A3066" s="1" t="s">
        <v>11575</v>
      </c>
      <c r="B3066" s="3">
        <v>5389.19</v>
      </c>
      <c r="C3066" s="3">
        <v>6392.11</v>
      </c>
      <c r="D3066" s="3">
        <v>84.31</v>
      </c>
    </row>
    <row r="3067" spans="1:4">
      <c r="A3067" s="1" t="s">
        <v>11576</v>
      </c>
      <c r="B3067" s="3">
        <v>5471.76</v>
      </c>
      <c r="C3067" s="3">
        <v>6602.23</v>
      </c>
      <c r="D3067" s="3">
        <v>82.88</v>
      </c>
    </row>
    <row r="3068" spans="1:4">
      <c r="A3068" s="1" t="s">
        <v>11577</v>
      </c>
      <c r="B3068" s="3">
        <v>7761.23</v>
      </c>
      <c r="C3068" s="3">
        <v>7678.37</v>
      </c>
      <c r="D3068" s="3">
        <v>101.08</v>
      </c>
    </row>
    <row r="3069" spans="1:4">
      <c r="A3069" s="1" t="s">
        <v>11578</v>
      </c>
      <c r="B3069" s="3">
        <v>7761.26</v>
      </c>
      <c r="C3069" s="3">
        <v>7696.87</v>
      </c>
      <c r="D3069" s="3">
        <v>100.84</v>
      </c>
    </row>
    <row r="3070" spans="1:4">
      <c r="A3070" s="1" t="s">
        <v>11579</v>
      </c>
      <c r="B3070" s="3">
        <v>6439.98</v>
      </c>
      <c r="C3070" s="3">
        <v>6708.41</v>
      </c>
      <c r="D3070" s="3">
        <v>96</v>
      </c>
    </row>
    <row r="3071" spans="1:4">
      <c r="A3071" s="1" t="s">
        <v>11580</v>
      </c>
      <c r="B3071" s="3">
        <v>6439.92</v>
      </c>
      <c r="C3071" s="3">
        <v>6768.15</v>
      </c>
      <c r="D3071" s="3">
        <v>95.15</v>
      </c>
    </row>
    <row r="3072" spans="1:4">
      <c r="A3072" s="1" t="s">
        <v>11581</v>
      </c>
      <c r="B3072" s="3">
        <v>5170.72</v>
      </c>
      <c r="C3072" s="3">
        <v>6257.07</v>
      </c>
      <c r="D3072" s="3">
        <v>82.64</v>
      </c>
    </row>
    <row r="3073" spans="1:4">
      <c r="A3073" s="1" t="s">
        <v>11582</v>
      </c>
      <c r="B3073" s="3">
        <v>5118.5</v>
      </c>
      <c r="C3073" s="3">
        <v>6281.47</v>
      </c>
      <c r="D3073" s="3">
        <v>81.489999999999995</v>
      </c>
    </row>
    <row r="3074" spans="1:4">
      <c r="A3074" s="1" t="s">
        <v>11583</v>
      </c>
      <c r="B3074" s="3">
        <v>7106.78</v>
      </c>
      <c r="C3074" s="3">
        <v>6879.17</v>
      </c>
      <c r="D3074" s="3">
        <v>103.31</v>
      </c>
    </row>
    <row r="3075" spans="1:4">
      <c r="A3075" s="1" t="s">
        <v>11584</v>
      </c>
      <c r="B3075" s="3">
        <v>7106.29</v>
      </c>
      <c r="C3075" s="3">
        <v>6703.19</v>
      </c>
      <c r="D3075" s="3">
        <v>106.01</v>
      </c>
    </row>
    <row r="3076" spans="1:4">
      <c r="A3076" s="1" t="s">
        <v>11585</v>
      </c>
      <c r="B3076" s="3">
        <v>7483.4</v>
      </c>
      <c r="C3076" s="3">
        <v>7655.37</v>
      </c>
      <c r="D3076" s="3">
        <v>97.75</v>
      </c>
    </row>
    <row r="3077" spans="1:4">
      <c r="A3077" s="1" t="s">
        <v>11586</v>
      </c>
      <c r="B3077" s="3">
        <v>17140.53</v>
      </c>
      <c r="C3077" s="3">
        <v>5083.79</v>
      </c>
      <c r="D3077" s="3">
        <v>337.16</v>
      </c>
    </row>
    <row r="3078" spans="1:4">
      <c r="A3078" s="1" t="s">
        <v>11587</v>
      </c>
      <c r="B3078" s="3">
        <v>7799.3</v>
      </c>
      <c r="C3078" s="3">
        <v>7897.89</v>
      </c>
      <c r="D3078" s="3">
        <v>98.75</v>
      </c>
    </row>
    <row r="3079" spans="1:4">
      <c r="A3079" s="1" t="s">
        <v>11588</v>
      </c>
      <c r="B3079" s="3">
        <v>7616.15</v>
      </c>
      <c r="C3079" s="3">
        <v>8038.87</v>
      </c>
      <c r="D3079" s="3">
        <v>94.74</v>
      </c>
    </row>
    <row r="3080" spans="1:4">
      <c r="A3080" s="1" t="s">
        <v>11589</v>
      </c>
      <c r="B3080" s="3">
        <v>20.09</v>
      </c>
      <c r="C3080" s="3">
        <v>20.22</v>
      </c>
      <c r="D3080" s="3">
        <v>99.33</v>
      </c>
    </row>
    <row r="3081" spans="1:4">
      <c r="A3081" s="1" t="s">
        <v>11590</v>
      </c>
      <c r="B3081" s="3">
        <v>20.09</v>
      </c>
      <c r="C3081" s="3">
        <v>20.22</v>
      </c>
      <c r="D3081" s="3">
        <v>99.33</v>
      </c>
    </row>
    <row r="3082" spans="1:4">
      <c r="A3082" s="1" t="s">
        <v>11591</v>
      </c>
      <c r="B3082" s="3">
        <v>45882.37</v>
      </c>
      <c r="C3082" s="3">
        <v>27688.95</v>
      </c>
      <c r="D3082" s="3">
        <v>165.71</v>
      </c>
    </row>
    <row r="3083" spans="1:4">
      <c r="A3083" s="1" t="s">
        <v>11592</v>
      </c>
      <c r="B3083" s="3">
        <v>48168.97</v>
      </c>
      <c r="C3083" s="3">
        <v>27982.5</v>
      </c>
      <c r="D3083" s="3">
        <v>172.14</v>
      </c>
    </row>
    <row r="3084" spans="1:4">
      <c r="A3084" s="1" t="s">
        <v>11593</v>
      </c>
      <c r="B3084" s="3">
        <v>45304.02</v>
      </c>
      <c r="C3084" s="3">
        <v>29646.43</v>
      </c>
      <c r="D3084" s="3">
        <v>152.81</v>
      </c>
    </row>
    <row r="3085" spans="1:4">
      <c r="A3085" s="1" t="s">
        <v>11594</v>
      </c>
      <c r="B3085" s="3">
        <v>47891.33</v>
      </c>
      <c r="C3085" s="3">
        <v>26113.61</v>
      </c>
      <c r="D3085" s="3">
        <v>183.4</v>
      </c>
    </row>
    <row r="3086" spans="1:4">
      <c r="A3086" s="1" t="s">
        <v>11595</v>
      </c>
      <c r="B3086" s="3">
        <v>18642.439999999999</v>
      </c>
      <c r="C3086" s="3">
        <v>14650.18</v>
      </c>
      <c r="D3086" s="3">
        <v>127.25</v>
      </c>
    </row>
    <row r="3087" spans="1:4">
      <c r="A3087" s="1" t="s">
        <v>11596</v>
      </c>
      <c r="B3087" s="3">
        <v>47693.56</v>
      </c>
      <c r="C3087" s="3">
        <v>25789.79</v>
      </c>
      <c r="D3087" s="3">
        <v>184.93</v>
      </c>
    </row>
    <row r="3088" spans="1:4">
      <c r="A3088" s="1" t="s">
        <v>11597</v>
      </c>
      <c r="B3088" s="3">
        <v>20375.87</v>
      </c>
      <c r="C3088" s="3">
        <v>16436.310000000001</v>
      </c>
      <c r="D3088" s="3">
        <v>123.97</v>
      </c>
    </row>
    <row r="3089" spans="1:4">
      <c r="A3089" s="1" t="s">
        <v>11598</v>
      </c>
      <c r="B3089" s="3">
        <v>20054.12</v>
      </c>
      <c r="C3089" s="3">
        <v>16077.57</v>
      </c>
      <c r="D3089" s="3">
        <v>124.73</v>
      </c>
    </row>
    <row r="3090" spans="1:4">
      <c r="A3090" s="1" t="s">
        <v>11599</v>
      </c>
      <c r="B3090" s="3">
        <v>43369.91</v>
      </c>
      <c r="C3090" s="3">
        <v>33552.959999999999</v>
      </c>
      <c r="D3090" s="3">
        <v>129.26</v>
      </c>
    </row>
    <row r="3091" spans="1:4">
      <c r="A3091" s="1" t="s">
        <v>11600</v>
      </c>
      <c r="B3091" s="3">
        <v>41776.21</v>
      </c>
      <c r="C3091" s="3">
        <v>34041.800000000003</v>
      </c>
      <c r="D3091" s="3">
        <v>122.72</v>
      </c>
    </row>
    <row r="3092" spans="1:4">
      <c r="A3092" s="1" t="s">
        <v>11601</v>
      </c>
      <c r="B3092" s="3">
        <v>42327.34</v>
      </c>
      <c r="C3092" s="3">
        <v>34921.56</v>
      </c>
      <c r="D3092" s="3">
        <v>121.21</v>
      </c>
    </row>
    <row r="3093" spans="1:4">
      <c r="A3093" s="1" t="s">
        <v>11602</v>
      </c>
      <c r="B3093" s="3">
        <v>49979.03</v>
      </c>
      <c r="C3093" s="3">
        <v>34313.440000000002</v>
      </c>
      <c r="D3093" s="3">
        <v>145.65</v>
      </c>
    </row>
    <row r="3094" spans="1:4">
      <c r="A3094" s="1" t="s">
        <v>11603</v>
      </c>
      <c r="B3094" s="3">
        <v>9104.82</v>
      </c>
      <c r="C3094" s="3">
        <v>8337.35</v>
      </c>
      <c r="D3094" s="3">
        <v>109.21</v>
      </c>
    </row>
    <row r="3095" spans="1:4">
      <c r="A3095" s="1" t="s">
        <v>11604</v>
      </c>
      <c r="B3095" s="3">
        <v>9093</v>
      </c>
      <c r="C3095" s="3">
        <v>8211.3700000000008</v>
      </c>
      <c r="D3095" s="3">
        <v>110.74</v>
      </c>
    </row>
    <row r="3096" spans="1:4">
      <c r="A3096" s="1" t="s">
        <v>11605</v>
      </c>
      <c r="B3096" s="3">
        <v>9294.7199999999993</v>
      </c>
      <c r="C3096" s="3">
        <v>10053.549999999999</v>
      </c>
      <c r="D3096" s="3">
        <v>92.45</v>
      </c>
    </row>
    <row r="3097" spans="1:4">
      <c r="A3097" s="1" t="s">
        <v>11606</v>
      </c>
      <c r="B3097" s="3">
        <v>14126.54</v>
      </c>
      <c r="C3097" s="3">
        <v>14466.74</v>
      </c>
      <c r="D3097" s="3">
        <v>97.65</v>
      </c>
    </row>
    <row r="3098" spans="1:4">
      <c r="A3098" s="1" t="s">
        <v>11607</v>
      </c>
      <c r="B3098" s="3">
        <v>9451.44</v>
      </c>
      <c r="C3098" s="3">
        <v>9887.44</v>
      </c>
      <c r="D3098" s="3">
        <v>95.59</v>
      </c>
    </row>
    <row r="3099" spans="1:4">
      <c r="A3099" s="1" t="s">
        <v>11608</v>
      </c>
      <c r="B3099" s="3">
        <v>5821.32</v>
      </c>
      <c r="C3099" s="3">
        <v>4986.3</v>
      </c>
      <c r="D3099" s="3">
        <v>116.75</v>
      </c>
    </row>
    <row r="3100" spans="1:4">
      <c r="A3100" s="1" t="s">
        <v>11609</v>
      </c>
      <c r="B3100" s="3">
        <v>5689.42</v>
      </c>
      <c r="C3100" s="3">
        <v>5269.76</v>
      </c>
      <c r="D3100" s="3">
        <v>107.96</v>
      </c>
    </row>
    <row r="3101" spans="1:4">
      <c r="A3101" s="1" t="s">
        <v>11610</v>
      </c>
      <c r="B3101" s="3">
        <v>6110.1</v>
      </c>
      <c r="C3101" s="3">
        <v>6805.94</v>
      </c>
      <c r="D3101" s="3">
        <v>89.78</v>
      </c>
    </row>
    <row r="3102" spans="1:4">
      <c r="A3102" s="1" t="s">
        <v>11611</v>
      </c>
      <c r="B3102" s="3">
        <v>8385.25</v>
      </c>
      <c r="C3102" s="3">
        <v>8941.23</v>
      </c>
      <c r="D3102" s="3">
        <v>93.78</v>
      </c>
    </row>
    <row r="3103" spans="1:4">
      <c r="A3103" s="1" t="s">
        <v>11612</v>
      </c>
      <c r="B3103" s="3">
        <v>6671.62</v>
      </c>
      <c r="C3103" s="3">
        <v>7648.78</v>
      </c>
      <c r="D3103" s="3">
        <v>87.22</v>
      </c>
    </row>
    <row r="3104" spans="1:4">
      <c r="A3104" s="1" t="s">
        <v>11613</v>
      </c>
      <c r="B3104" s="3">
        <v>6882.57</v>
      </c>
      <c r="C3104" s="3">
        <v>7831.86</v>
      </c>
      <c r="D3104" s="3">
        <v>87.88</v>
      </c>
    </row>
    <row r="3105" spans="1:4">
      <c r="A3105" s="1" t="s">
        <v>11614</v>
      </c>
      <c r="B3105" s="3">
        <v>3996.11</v>
      </c>
      <c r="C3105" s="3">
        <v>4351.6400000000003</v>
      </c>
      <c r="D3105" s="3">
        <v>91.83</v>
      </c>
    </row>
    <row r="3106" spans="1:4">
      <c r="A3106" s="1" t="s">
        <v>11615</v>
      </c>
      <c r="B3106" s="3">
        <v>3637.8</v>
      </c>
      <c r="C3106" s="3">
        <v>4124.16</v>
      </c>
      <c r="D3106" s="3">
        <v>88.21</v>
      </c>
    </row>
    <row r="3107" spans="1:4">
      <c r="A3107" s="1" t="s">
        <v>11616</v>
      </c>
      <c r="B3107" s="3">
        <v>3674.96</v>
      </c>
      <c r="C3107" s="3">
        <v>4201.6400000000003</v>
      </c>
      <c r="D3107" s="3">
        <v>87.46</v>
      </c>
    </row>
    <row r="3108" spans="1:4">
      <c r="A3108" s="1" t="s">
        <v>11617</v>
      </c>
      <c r="B3108" s="3">
        <v>3644.8</v>
      </c>
      <c r="C3108" s="3">
        <v>4114.16</v>
      </c>
      <c r="D3108" s="3">
        <v>88.59</v>
      </c>
    </row>
    <row r="3109" spans="1:4">
      <c r="A3109" s="1" t="s">
        <v>11618</v>
      </c>
      <c r="B3109" s="3">
        <v>6098.22</v>
      </c>
      <c r="C3109" s="3">
        <v>4545.3500000000004</v>
      </c>
      <c r="D3109" s="3">
        <v>134.16</v>
      </c>
    </row>
    <row r="3110" spans="1:4">
      <c r="A3110" s="1" t="s">
        <v>11619</v>
      </c>
      <c r="B3110" s="3">
        <v>3513.15</v>
      </c>
      <c r="C3110" s="3">
        <v>4034.16</v>
      </c>
      <c r="D3110" s="3">
        <v>87.09</v>
      </c>
    </row>
    <row r="3111" spans="1:4">
      <c r="A3111" s="1" t="s">
        <v>11620</v>
      </c>
      <c r="B3111" s="3">
        <v>3268.36</v>
      </c>
      <c r="C3111" s="3">
        <v>3806.68</v>
      </c>
      <c r="D3111" s="3">
        <v>85.86</v>
      </c>
    </row>
    <row r="3112" spans="1:4">
      <c r="A3112" s="1" t="s">
        <v>11621</v>
      </c>
      <c r="B3112" s="3">
        <v>6015.3</v>
      </c>
      <c r="C3112" s="3">
        <v>4356.37</v>
      </c>
      <c r="D3112" s="3">
        <v>138.08000000000001</v>
      </c>
    </row>
    <row r="3113" spans="1:4">
      <c r="A3113" s="1" t="s">
        <v>11622</v>
      </c>
      <c r="B3113" s="3">
        <v>6193.71</v>
      </c>
      <c r="C3113" s="3">
        <v>4545.3500000000004</v>
      </c>
      <c r="D3113" s="3">
        <v>136.26</v>
      </c>
    </row>
    <row r="3114" spans="1:4">
      <c r="A3114" s="1" t="s">
        <v>11623</v>
      </c>
      <c r="B3114" s="3">
        <v>6966.54</v>
      </c>
      <c r="C3114" s="3">
        <v>4545.3500000000004</v>
      </c>
      <c r="D3114" s="3">
        <v>153.27000000000001</v>
      </c>
    </row>
    <row r="3115" spans="1:4">
      <c r="A3115" s="1" t="s">
        <v>11624</v>
      </c>
      <c r="B3115" s="3">
        <v>6869.94</v>
      </c>
      <c r="C3115" s="3">
        <v>4261.8900000000003</v>
      </c>
      <c r="D3115" s="3">
        <v>161.19</v>
      </c>
    </row>
    <row r="3116" spans="1:4">
      <c r="A3116" s="1" t="s">
        <v>11625</v>
      </c>
      <c r="B3116" s="3">
        <v>6962.96</v>
      </c>
      <c r="C3116" s="3">
        <v>4576.8500000000004</v>
      </c>
      <c r="D3116" s="3">
        <v>152.13</v>
      </c>
    </row>
    <row r="3117" spans="1:4">
      <c r="A3117" s="1" t="s">
        <v>11626</v>
      </c>
      <c r="B3117" s="3">
        <v>8013.33</v>
      </c>
      <c r="C3117" s="3">
        <v>7825.59</v>
      </c>
      <c r="D3117" s="3">
        <v>102.4</v>
      </c>
    </row>
    <row r="3118" spans="1:4">
      <c r="A3118" s="1" t="s">
        <v>11627</v>
      </c>
      <c r="B3118" s="3">
        <v>8013.4</v>
      </c>
      <c r="C3118" s="3">
        <v>8109.05</v>
      </c>
      <c r="D3118" s="3">
        <v>98.82</v>
      </c>
    </row>
    <row r="3119" spans="1:4">
      <c r="A3119" s="1" t="s">
        <v>11628</v>
      </c>
      <c r="B3119" s="3">
        <v>8988.3799999999992</v>
      </c>
      <c r="C3119" s="3">
        <v>7448.83</v>
      </c>
      <c r="D3119" s="3">
        <v>120.67</v>
      </c>
    </row>
    <row r="3120" spans="1:4">
      <c r="A3120" s="1" t="s">
        <v>11629</v>
      </c>
      <c r="B3120" s="3">
        <v>8989</v>
      </c>
      <c r="C3120" s="3">
        <v>7480.33</v>
      </c>
      <c r="D3120" s="3">
        <v>120.17</v>
      </c>
    </row>
    <row r="3121" spans="1:4">
      <c r="A3121" s="1" t="s">
        <v>11630</v>
      </c>
      <c r="B3121" s="3">
        <v>4278.46</v>
      </c>
      <c r="C3121" s="3">
        <v>4271.79</v>
      </c>
      <c r="D3121" s="3">
        <v>100.16</v>
      </c>
    </row>
    <row r="3122" spans="1:4">
      <c r="A3122" s="1" t="s">
        <v>11631</v>
      </c>
      <c r="B3122" s="3">
        <v>4519.38</v>
      </c>
      <c r="C3122" s="3">
        <v>4240.29</v>
      </c>
      <c r="D3122" s="3">
        <v>106.58</v>
      </c>
    </row>
    <row r="3123" spans="1:4">
      <c r="A3123" s="1" t="s">
        <v>11632</v>
      </c>
      <c r="B3123" s="3">
        <v>2393.21</v>
      </c>
      <c r="C3123" s="3">
        <v>2251.38</v>
      </c>
      <c r="D3123" s="3">
        <v>106.3</v>
      </c>
    </row>
    <row r="3124" spans="1:4">
      <c r="A3124" s="1" t="s">
        <v>11081</v>
      </c>
      <c r="B3124" s="3">
        <v>11200.67</v>
      </c>
      <c r="C3124" s="3">
        <v>9030.42</v>
      </c>
      <c r="D3124" s="3">
        <v>124.03</v>
      </c>
    </row>
    <row r="3125" spans="1:4">
      <c r="A3125" s="1" t="s">
        <v>11633</v>
      </c>
      <c r="B3125" s="3">
        <v>17029.259999999998</v>
      </c>
      <c r="C3125" s="3">
        <v>4857.1400000000003</v>
      </c>
      <c r="D3125" s="3">
        <v>350.6</v>
      </c>
    </row>
    <row r="3126" spans="1:4">
      <c r="A3126" s="1" t="s">
        <v>11634</v>
      </c>
      <c r="B3126" s="3">
        <v>16935.82</v>
      </c>
      <c r="C3126" s="3">
        <v>4982.1400000000003</v>
      </c>
      <c r="D3126" s="3">
        <v>339.93</v>
      </c>
    </row>
    <row r="3127" spans="1:4">
      <c r="A3127" s="1" t="s">
        <v>11635</v>
      </c>
      <c r="B3127" s="3">
        <v>16888.79</v>
      </c>
      <c r="C3127" s="3">
        <v>4939.62</v>
      </c>
      <c r="D3127" s="3">
        <v>341.9</v>
      </c>
    </row>
    <row r="3128" spans="1:4">
      <c r="A3128" s="1" t="s">
        <v>11636</v>
      </c>
      <c r="B3128" s="3">
        <v>17050.490000000002</v>
      </c>
      <c r="C3128" s="3">
        <v>5114.62</v>
      </c>
      <c r="D3128" s="3">
        <v>333.37</v>
      </c>
    </row>
    <row r="3129" spans="1:4">
      <c r="A3129" s="1" t="s">
        <v>11637</v>
      </c>
      <c r="B3129" s="3">
        <v>17048.39</v>
      </c>
      <c r="C3129" s="3">
        <v>5214.62</v>
      </c>
      <c r="D3129" s="3">
        <v>326.93</v>
      </c>
    </row>
    <row r="3130" spans="1:4">
      <c r="A3130" s="1" t="s">
        <v>11638</v>
      </c>
      <c r="B3130" s="3">
        <v>16927.54</v>
      </c>
      <c r="C3130" s="3">
        <v>5397.1</v>
      </c>
      <c r="D3130" s="3">
        <v>313.64</v>
      </c>
    </row>
    <row r="3131" spans="1:4">
      <c r="A3131" s="1" t="s">
        <v>11639</v>
      </c>
      <c r="B3131" s="3">
        <v>3926.07</v>
      </c>
      <c r="C3131" s="3">
        <v>4241.91</v>
      </c>
      <c r="D3131" s="3">
        <v>92.55</v>
      </c>
    </row>
    <row r="3132" spans="1:4">
      <c r="A3132" s="1" t="s">
        <v>11640</v>
      </c>
      <c r="B3132" s="3">
        <v>3894.29</v>
      </c>
      <c r="C3132" s="3">
        <v>4273.41</v>
      </c>
      <c r="D3132" s="3">
        <v>91.13</v>
      </c>
    </row>
    <row r="3133" spans="1:4">
      <c r="A3133" s="1" t="s">
        <v>11641</v>
      </c>
      <c r="B3133" s="3">
        <v>10087.870000000001</v>
      </c>
      <c r="C3133" s="3">
        <v>8871.5300000000007</v>
      </c>
      <c r="D3133" s="3">
        <v>113.71</v>
      </c>
    </row>
    <row r="3134" spans="1:4">
      <c r="A3134" s="1" t="s">
        <v>11642</v>
      </c>
      <c r="B3134" s="3">
        <v>10042.49</v>
      </c>
      <c r="C3134" s="3">
        <v>8748.5300000000007</v>
      </c>
      <c r="D3134" s="3">
        <v>114.79</v>
      </c>
    </row>
    <row r="3135" spans="1:4">
      <c r="A3135" s="1" t="s">
        <v>11643</v>
      </c>
      <c r="B3135" s="3">
        <v>7788.28</v>
      </c>
      <c r="C3135" s="3">
        <v>7922.18</v>
      </c>
      <c r="D3135" s="3">
        <v>98.31</v>
      </c>
    </row>
    <row r="3136" spans="1:4">
      <c r="A3136" s="1" t="s">
        <v>11644</v>
      </c>
      <c r="B3136" s="3">
        <v>7788.28</v>
      </c>
      <c r="C3136" s="3">
        <v>7890.68</v>
      </c>
      <c r="D3136" s="3">
        <v>98.7</v>
      </c>
    </row>
    <row r="3137" spans="1:4">
      <c r="A3137" s="1" t="s">
        <v>11645</v>
      </c>
      <c r="B3137" s="3">
        <v>9481.74</v>
      </c>
      <c r="C3137" s="3">
        <v>10480.98</v>
      </c>
      <c r="D3137" s="3">
        <v>90.47</v>
      </c>
    </row>
    <row r="3138" spans="1:4">
      <c r="A3138" s="1" t="s">
        <v>11646</v>
      </c>
      <c r="B3138" s="3">
        <v>9575.3799999999992</v>
      </c>
      <c r="C3138" s="3">
        <v>10558.46</v>
      </c>
      <c r="D3138" s="3">
        <v>90.69</v>
      </c>
    </row>
    <row r="3139" spans="1:4">
      <c r="A3139" s="1" t="s">
        <v>11647</v>
      </c>
      <c r="B3139" s="3">
        <v>7774.31</v>
      </c>
      <c r="C3139" s="3">
        <v>7857.22</v>
      </c>
      <c r="D3139" s="3">
        <v>98.94</v>
      </c>
    </row>
    <row r="3140" spans="1:4">
      <c r="A3140" s="1" t="s">
        <v>11648</v>
      </c>
      <c r="B3140" s="3">
        <v>7774.36</v>
      </c>
      <c r="C3140" s="3">
        <v>7983.2</v>
      </c>
      <c r="D3140" s="3">
        <v>97.38</v>
      </c>
    </row>
    <row r="3141" spans="1:4">
      <c r="A3141" s="1" t="s">
        <v>10467</v>
      </c>
      <c r="B3141" s="3">
        <v>6416.08</v>
      </c>
      <c r="C3141" s="3">
        <v>4707</v>
      </c>
      <c r="D3141" s="3">
        <v>136.31</v>
      </c>
    </row>
    <row r="3142" spans="1:4">
      <c r="A3142" s="1" t="s">
        <v>11649</v>
      </c>
      <c r="B3142" s="3">
        <v>9781.7900000000009</v>
      </c>
      <c r="C3142" s="3">
        <v>10798.46</v>
      </c>
      <c r="D3142" s="3">
        <v>90.59</v>
      </c>
    </row>
    <row r="3143" spans="1:4">
      <c r="A3143" s="1" t="s">
        <v>11650</v>
      </c>
      <c r="B3143" s="3">
        <v>8607.26</v>
      </c>
      <c r="C3143" s="3">
        <v>7228.46</v>
      </c>
      <c r="D3143" s="3">
        <v>119.07</v>
      </c>
    </row>
    <row r="3144" spans="1:4">
      <c r="A3144" s="1" t="s">
        <v>11651</v>
      </c>
      <c r="B3144" s="3">
        <v>8607.42</v>
      </c>
      <c r="C3144" s="3">
        <v>7102.48</v>
      </c>
      <c r="D3144" s="3">
        <v>121.19</v>
      </c>
    </row>
    <row r="3145" spans="1:4">
      <c r="A3145" s="1" t="s">
        <v>11652</v>
      </c>
      <c r="B3145" s="3">
        <v>7645.8</v>
      </c>
      <c r="C3145" s="3">
        <v>4360.3999999999996</v>
      </c>
      <c r="D3145" s="3">
        <v>175.35</v>
      </c>
    </row>
    <row r="3146" spans="1:4">
      <c r="A3146" s="1" t="s">
        <v>11653</v>
      </c>
      <c r="B3146" s="3">
        <v>8123.42</v>
      </c>
      <c r="C3146" s="3">
        <v>4717.88</v>
      </c>
      <c r="D3146" s="3">
        <v>172.18</v>
      </c>
    </row>
    <row r="3147" spans="1:4">
      <c r="A3147" s="1" t="s">
        <v>11654</v>
      </c>
      <c r="B3147" s="3">
        <v>8391.92</v>
      </c>
      <c r="C3147" s="3">
        <v>4660.3999999999996</v>
      </c>
      <c r="D3147" s="3">
        <v>180.07</v>
      </c>
    </row>
    <row r="3148" spans="1:4">
      <c r="A3148" s="1" t="s">
        <v>11655</v>
      </c>
      <c r="B3148" s="3">
        <v>4720.33</v>
      </c>
      <c r="C3148" s="3">
        <v>5241.7</v>
      </c>
      <c r="D3148" s="3">
        <v>90.05</v>
      </c>
    </row>
    <row r="3149" spans="1:4">
      <c r="A3149" s="1" t="s">
        <v>11656</v>
      </c>
      <c r="B3149" s="3">
        <v>5396.16</v>
      </c>
      <c r="C3149" s="3">
        <v>5430.68</v>
      </c>
      <c r="D3149" s="3">
        <v>99.36</v>
      </c>
    </row>
    <row r="3150" spans="1:4">
      <c r="A3150" s="1" t="s">
        <v>11657</v>
      </c>
      <c r="B3150" s="3">
        <v>5621.74</v>
      </c>
      <c r="C3150" s="3">
        <v>5575.16</v>
      </c>
      <c r="D3150" s="3">
        <v>100.84</v>
      </c>
    </row>
    <row r="3151" spans="1:4">
      <c r="A3151" s="1" t="s">
        <v>11658</v>
      </c>
      <c r="B3151" s="3">
        <v>9559.11</v>
      </c>
      <c r="C3151" s="3">
        <v>10122.31</v>
      </c>
      <c r="D3151" s="3">
        <v>94.44</v>
      </c>
    </row>
    <row r="3152" spans="1:4">
      <c r="A3152" s="1" t="s">
        <v>11659</v>
      </c>
      <c r="B3152" s="3">
        <v>6952.94</v>
      </c>
      <c r="C3152" s="3">
        <v>7460.18</v>
      </c>
      <c r="D3152" s="3">
        <v>93.2</v>
      </c>
    </row>
    <row r="3153" spans="1:4">
      <c r="A3153" s="1" t="s">
        <v>11660</v>
      </c>
      <c r="B3153" s="3">
        <v>7971.07</v>
      </c>
      <c r="C3153" s="3">
        <v>8531.4699999999993</v>
      </c>
      <c r="D3153" s="3">
        <v>93.43</v>
      </c>
    </row>
    <row r="3154" spans="1:4">
      <c r="A3154" s="1" t="s">
        <v>11661</v>
      </c>
      <c r="B3154" s="3">
        <v>76642.33</v>
      </c>
      <c r="C3154" s="3">
        <v>62087.89</v>
      </c>
      <c r="D3154" s="3">
        <v>123.44</v>
      </c>
    </row>
    <row r="3155" spans="1:4">
      <c r="A3155" s="1" t="s">
        <v>11662</v>
      </c>
      <c r="B3155" s="3">
        <v>8918.99</v>
      </c>
      <c r="C3155" s="3">
        <v>9893.5499999999993</v>
      </c>
      <c r="D3155" s="3">
        <v>90.15</v>
      </c>
    </row>
    <row r="3156" spans="1:4">
      <c r="A3156" s="1" t="s">
        <v>11663</v>
      </c>
      <c r="B3156" s="3">
        <v>8595.98</v>
      </c>
      <c r="C3156" s="3">
        <v>9636.8799999999992</v>
      </c>
      <c r="D3156" s="3">
        <v>89.2</v>
      </c>
    </row>
    <row r="3157" spans="1:4">
      <c r="A3157" s="1" t="s">
        <v>11664</v>
      </c>
      <c r="B3157" s="3">
        <v>9543.26</v>
      </c>
      <c r="C3157" s="3">
        <v>8239.15</v>
      </c>
      <c r="D3157" s="3">
        <v>115.83</v>
      </c>
    </row>
    <row r="3158" spans="1:4">
      <c r="A3158" s="1" t="s">
        <v>11665</v>
      </c>
      <c r="B3158" s="3">
        <v>9642.3799999999992</v>
      </c>
      <c r="C3158" s="3">
        <v>8173.73</v>
      </c>
      <c r="D3158" s="3">
        <v>117.97</v>
      </c>
    </row>
    <row r="3159" spans="1:4">
      <c r="A3159" s="1" t="s">
        <v>11666</v>
      </c>
      <c r="B3159" s="3">
        <v>8457.25</v>
      </c>
      <c r="C3159" s="3">
        <v>9328.0300000000007</v>
      </c>
      <c r="D3159" s="3">
        <v>90.66</v>
      </c>
    </row>
    <row r="3160" spans="1:4">
      <c r="A3160" s="1" t="s">
        <v>11667</v>
      </c>
      <c r="B3160" s="3">
        <v>8559.4699999999993</v>
      </c>
      <c r="C3160" s="3">
        <v>9269.4</v>
      </c>
      <c r="D3160" s="3">
        <v>92.34</v>
      </c>
    </row>
    <row r="3161" spans="1:4">
      <c r="A3161" s="1" t="s">
        <v>11668</v>
      </c>
      <c r="B3161" s="3">
        <v>9165.6</v>
      </c>
      <c r="C3161" s="3">
        <v>9569.9599999999991</v>
      </c>
      <c r="D3161" s="3">
        <v>95.77</v>
      </c>
    </row>
    <row r="3162" spans="1:4">
      <c r="A3162" s="1" t="s">
        <v>11669</v>
      </c>
      <c r="B3162" s="3">
        <v>8418.5400000000009</v>
      </c>
      <c r="C3162" s="3">
        <v>9081.92</v>
      </c>
      <c r="D3162" s="3">
        <v>92.7</v>
      </c>
    </row>
    <row r="3163" spans="1:4">
      <c r="A3163" s="1" t="s">
        <v>11670</v>
      </c>
      <c r="B3163" s="3">
        <v>8155.6</v>
      </c>
      <c r="C3163" s="3">
        <v>8880.5499999999993</v>
      </c>
      <c r="D3163" s="3">
        <v>91.84</v>
      </c>
    </row>
    <row r="3164" spans="1:4">
      <c r="A3164" s="1" t="s">
        <v>11671</v>
      </c>
      <c r="B3164" s="3">
        <v>3790.01</v>
      </c>
      <c r="C3164" s="3">
        <v>4276.6000000000004</v>
      </c>
      <c r="D3164" s="3">
        <v>88.62</v>
      </c>
    </row>
    <row r="3165" spans="1:4">
      <c r="A3165" s="1" t="s">
        <v>11672</v>
      </c>
      <c r="B3165" s="3">
        <v>3851.61</v>
      </c>
      <c r="C3165" s="3">
        <v>4382.32</v>
      </c>
      <c r="D3165" s="3">
        <v>87.89</v>
      </c>
    </row>
    <row r="3166" spans="1:4">
      <c r="A3166" s="1" t="s">
        <v>11673</v>
      </c>
      <c r="B3166" s="3">
        <v>3954.07</v>
      </c>
      <c r="C3166" s="3">
        <v>4346.1000000000004</v>
      </c>
      <c r="D3166" s="3">
        <v>90.98</v>
      </c>
    </row>
    <row r="3167" spans="1:4">
      <c r="A3167" s="1" t="s">
        <v>11674</v>
      </c>
      <c r="B3167" s="3">
        <v>3783.2</v>
      </c>
      <c r="C3167" s="3">
        <v>4269.12</v>
      </c>
      <c r="D3167" s="3">
        <v>88.62</v>
      </c>
    </row>
    <row r="3168" spans="1:4">
      <c r="A3168" s="1" t="s">
        <v>11675</v>
      </c>
      <c r="B3168" s="3">
        <v>7910.48</v>
      </c>
      <c r="C3168" s="3">
        <v>8606.9599999999991</v>
      </c>
      <c r="D3168" s="3">
        <v>91.91</v>
      </c>
    </row>
    <row r="3169" spans="1:4">
      <c r="A3169" s="1" t="s">
        <v>11676</v>
      </c>
      <c r="B3169" s="3">
        <v>7777.72</v>
      </c>
      <c r="C3169" s="3">
        <v>8476.9599999999991</v>
      </c>
      <c r="D3169" s="3">
        <v>91.75</v>
      </c>
    </row>
    <row r="3170" spans="1:4">
      <c r="A3170" s="1" t="s">
        <v>11677</v>
      </c>
      <c r="B3170" s="3">
        <v>3449.65</v>
      </c>
      <c r="C3170" s="3">
        <v>4041.64</v>
      </c>
      <c r="D3170" s="3">
        <v>85.35</v>
      </c>
    </row>
    <row r="3171" spans="1:4">
      <c r="A3171" s="1" t="s">
        <v>11678</v>
      </c>
      <c r="B3171" s="3">
        <v>7502.27</v>
      </c>
      <c r="C3171" s="3">
        <v>8218.11</v>
      </c>
      <c r="D3171" s="3">
        <v>91.29</v>
      </c>
    </row>
    <row r="3172" spans="1:4">
      <c r="A3172" s="1" t="s">
        <v>11107</v>
      </c>
      <c r="B3172" s="3">
        <v>10466.370000000001</v>
      </c>
      <c r="C3172" s="3">
        <v>10292.280000000001</v>
      </c>
      <c r="D3172" s="3">
        <v>101.69</v>
      </c>
    </row>
    <row r="3173" spans="1:4">
      <c r="A3173" s="1" t="s">
        <v>11679</v>
      </c>
      <c r="B3173" s="3">
        <v>7511.76</v>
      </c>
      <c r="C3173" s="3">
        <v>4860.3100000000004</v>
      </c>
      <c r="D3173" s="3">
        <v>154.55000000000001</v>
      </c>
    </row>
    <row r="3174" spans="1:4">
      <c r="A3174" s="1" t="s">
        <v>11680</v>
      </c>
      <c r="B3174" s="3">
        <v>6010.32</v>
      </c>
      <c r="C3174" s="3">
        <v>7119.3</v>
      </c>
      <c r="D3174" s="3">
        <v>84.42</v>
      </c>
    </row>
    <row r="3175" spans="1:4">
      <c r="A3175" s="1" t="s">
        <v>11681</v>
      </c>
      <c r="B3175" s="3">
        <v>5530.04</v>
      </c>
      <c r="C3175" s="3">
        <v>6235.3</v>
      </c>
      <c r="D3175" s="3">
        <v>88.69</v>
      </c>
    </row>
    <row r="3176" spans="1:4">
      <c r="A3176" s="1" t="s">
        <v>11682</v>
      </c>
      <c r="B3176" s="3">
        <v>7248.93</v>
      </c>
      <c r="C3176" s="3">
        <v>4765.82</v>
      </c>
      <c r="D3176" s="3">
        <v>152.1</v>
      </c>
    </row>
    <row r="3177" spans="1:4">
      <c r="A3177" s="1" t="s">
        <v>11683</v>
      </c>
      <c r="B3177" s="3">
        <v>5658.89</v>
      </c>
      <c r="C3177" s="3">
        <v>6543.82</v>
      </c>
      <c r="D3177" s="3">
        <v>86.48</v>
      </c>
    </row>
    <row r="3178" spans="1:4">
      <c r="A3178" s="1" t="s">
        <v>11684</v>
      </c>
      <c r="B3178" s="3">
        <v>14573.85</v>
      </c>
      <c r="C3178" s="3">
        <v>11230.7</v>
      </c>
      <c r="D3178" s="3">
        <v>129.77000000000001</v>
      </c>
    </row>
    <row r="3179" spans="1:4">
      <c r="A3179" s="1" t="s">
        <v>11685</v>
      </c>
      <c r="B3179" s="3">
        <v>14434.55</v>
      </c>
      <c r="C3179" s="3">
        <v>11256.44</v>
      </c>
      <c r="D3179" s="3">
        <v>128.22999999999999</v>
      </c>
    </row>
    <row r="3180" spans="1:4">
      <c r="A3180" s="1" t="s">
        <v>11686</v>
      </c>
      <c r="B3180" s="3">
        <v>12139.54</v>
      </c>
      <c r="C3180" s="3">
        <v>8091.29</v>
      </c>
      <c r="D3180" s="3">
        <v>150.03</v>
      </c>
    </row>
    <row r="3181" spans="1:4">
      <c r="A3181" s="1" t="s">
        <v>11687</v>
      </c>
      <c r="B3181" s="3">
        <v>11844.75</v>
      </c>
      <c r="C3181" s="3">
        <v>7857.83</v>
      </c>
      <c r="D3181" s="3">
        <v>150.74</v>
      </c>
    </row>
    <row r="3182" spans="1:4">
      <c r="A3182" s="1" t="s">
        <v>11688</v>
      </c>
      <c r="B3182" s="3">
        <v>12234.7</v>
      </c>
      <c r="C3182" s="3">
        <v>7689.39</v>
      </c>
      <c r="D3182" s="3">
        <v>159.11000000000001</v>
      </c>
    </row>
    <row r="3183" spans="1:4">
      <c r="A3183" s="1" t="s">
        <v>11689</v>
      </c>
      <c r="B3183" s="3">
        <v>12524.45</v>
      </c>
      <c r="C3183" s="3">
        <v>7455.93</v>
      </c>
      <c r="D3183" s="3">
        <v>167.98</v>
      </c>
    </row>
    <row r="3184" spans="1:4">
      <c r="A3184" s="1" t="s">
        <v>11690</v>
      </c>
      <c r="B3184" s="3">
        <v>10649.04</v>
      </c>
      <c r="C3184" s="3">
        <v>6541.06</v>
      </c>
      <c r="D3184" s="3">
        <v>162.80000000000001</v>
      </c>
    </row>
    <row r="3185" spans="1:4">
      <c r="A3185" s="1" t="s">
        <v>11691</v>
      </c>
      <c r="B3185" s="3">
        <v>13027.1</v>
      </c>
      <c r="C3185" s="3">
        <v>7180.01</v>
      </c>
      <c r="D3185" s="3">
        <v>181.44</v>
      </c>
    </row>
    <row r="3186" spans="1:4">
      <c r="A3186" s="1" t="s">
        <v>11692</v>
      </c>
      <c r="B3186" s="3">
        <v>12577.2</v>
      </c>
      <c r="C3186" s="3">
        <v>7004.03</v>
      </c>
      <c r="D3186" s="3">
        <v>179.57</v>
      </c>
    </row>
    <row r="3187" spans="1:4">
      <c r="A3187" s="1" t="s">
        <v>11693</v>
      </c>
      <c r="B3187" s="3">
        <v>17000.32</v>
      </c>
      <c r="C3187" s="3">
        <v>4896.4399999999996</v>
      </c>
      <c r="D3187" s="3">
        <v>347.2</v>
      </c>
    </row>
    <row r="3188" spans="1:4">
      <c r="A3188" s="1" t="s">
        <v>11694</v>
      </c>
      <c r="B3188" s="3">
        <v>16981.25</v>
      </c>
      <c r="C3188" s="3">
        <v>4814.62</v>
      </c>
      <c r="D3188" s="3">
        <v>352.7</v>
      </c>
    </row>
    <row r="3189" spans="1:4">
      <c r="A3189" s="1" t="s">
        <v>11695</v>
      </c>
      <c r="B3189" s="3">
        <v>17126.990000000002</v>
      </c>
      <c r="C3189" s="3">
        <v>4957.66</v>
      </c>
      <c r="D3189" s="3">
        <v>345.47</v>
      </c>
    </row>
    <row r="3190" spans="1:4">
      <c r="A3190" s="1" t="s">
        <v>11696</v>
      </c>
      <c r="B3190" s="3">
        <v>17155.34</v>
      </c>
      <c r="C3190" s="3">
        <v>4828.92</v>
      </c>
      <c r="D3190" s="3">
        <v>355.26</v>
      </c>
    </row>
    <row r="3191" spans="1:4">
      <c r="A3191" s="1" t="s">
        <v>11697</v>
      </c>
      <c r="B3191" s="3">
        <v>16884.310000000001</v>
      </c>
      <c r="C3191" s="3">
        <v>5197.1000000000004</v>
      </c>
      <c r="D3191" s="3">
        <v>324.88</v>
      </c>
    </row>
    <row r="3192" spans="1:4">
      <c r="A3192" s="1" t="s">
        <v>11698</v>
      </c>
      <c r="B3192" s="3">
        <v>17198.3</v>
      </c>
      <c r="C3192" s="3">
        <v>5215.1400000000003</v>
      </c>
      <c r="D3192" s="3">
        <v>329.78</v>
      </c>
    </row>
    <row r="3193" spans="1:4">
      <c r="A3193" s="1" t="s">
        <v>11699</v>
      </c>
      <c r="B3193" s="3">
        <v>17159.66</v>
      </c>
      <c r="C3193" s="3">
        <v>5286.4</v>
      </c>
      <c r="D3193" s="3">
        <v>324.60000000000002</v>
      </c>
    </row>
    <row r="3194" spans="1:4">
      <c r="A3194" s="1" t="s">
        <v>11700</v>
      </c>
      <c r="B3194" s="3">
        <v>16880.93</v>
      </c>
      <c r="C3194" s="3">
        <v>5654.58</v>
      </c>
      <c r="D3194" s="3">
        <v>298.54000000000002</v>
      </c>
    </row>
    <row r="3195" spans="1:4">
      <c r="A3195" s="1" t="s">
        <v>11701</v>
      </c>
      <c r="B3195" s="3">
        <v>17140.89</v>
      </c>
      <c r="C3195" s="3">
        <v>5572.62</v>
      </c>
      <c r="D3195" s="3">
        <v>307.58999999999997</v>
      </c>
    </row>
    <row r="3196" spans="1:4">
      <c r="A3196" s="1" t="s">
        <v>11702</v>
      </c>
      <c r="B3196" s="3">
        <v>15639.4</v>
      </c>
      <c r="C3196" s="3">
        <v>4286.1899999999996</v>
      </c>
      <c r="D3196" s="3">
        <v>364.88</v>
      </c>
    </row>
    <row r="3197" spans="1:4">
      <c r="A3197" s="1" t="s">
        <v>10535</v>
      </c>
      <c r="B3197" s="3">
        <v>4462.76</v>
      </c>
      <c r="C3197" s="3">
        <v>4359.8100000000004</v>
      </c>
      <c r="D3197" s="3">
        <v>102.36</v>
      </c>
    </row>
    <row r="3198" spans="1:4">
      <c r="A3198" s="1" t="s">
        <v>11703</v>
      </c>
      <c r="B3198" s="3">
        <v>15613.01</v>
      </c>
      <c r="C3198" s="3">
        <v>4517.22</v>
      </c>
      <c r="D3198" s="3">
        <v>345.63</v>
      </c>
    </row>
    <row r="3199" spans="1:4">
      <c r="A3199" s="1" t="s">
        <v>11704</v>
      </c>
      <c r="B3199" s="3">
        <v>9416.6</v>
      </c>
      <c r="C3199" s="3">
        <v>8850.68</v>
      </c>
      <c r="D3199" s="3">
        <v>106.39</v>
      </c>
    </row>
    <row r="3200" spans="1:4">
      <c r="A3200" s="1" t="s">
        <v>11705</v>
      </c>
      <c r="B3200" s="3">
        <v>9491.0300000000007</v>
      </c>
      <c r="C3200" s="3">
        <v>8960.42</v>
      </c>
      <c r="D3200" s="3">
        <v>105.92</v>
      </c>
    </row>
    <row r="3201" spans="1:4">
      <c r="A3201" s="1" t="s">
        <v>10491</v>
      </c>
      <c r="B3201" s="3">
        <v>9114.49</v>
      </c>
      <c r="C3201" s="3">
        <v>5105.04</v>
      </c>
      <c r="D3201" s="3">
        <v>178.54</v>
      </c>
    </row>
    <row r="3202" spans="1:4">
      <c r="A3202" s="1" t="s">
        <v>11706</v>
      </c>
      <c r="B3202" s="3">
        <v>15513.13</v>
      </c>
      <c r="C3202" s="3">
        <v>5034.1400000000003</v>
      </c>
      <c r="D3202" s="3">
        <v>308.16000000000003</v>
      </c>
    </row>
    <row r="3203" spans="1:4">
      <c r="A3203" s="1" t="s">
        <v>11707</v>
      </c>
      <c r="B3203" s="3">
        <v>15385.66</v>
      </c>
      <c r="C3203" s="3">
        <v>5393.88</v>
      </c>
      <c r="D3203" s="3">
        <v>285.24</v>
      </c>
    </row>
    <row r="3204" spans="1:4">
      <c r="A3204" s="1" t="s">
        <v>11708</v>
      </c>
      <c r="B3204" s="3">
        <v>15280.07</v>
      </c>
      <c r="C3204" s="3">
        <v>5334.14</v>
      </c>
      <c r="D3204" s="3">
        <v>286.45999999999998</v>
      </c>
    </row>
    <row r="3205" spans="1:4">
      <c r="A3205" s="1" t="s">
        <v>11709</v>
      </c>
      <c r="B3205" s="3">
        <v>9635.86</v>
      </c>
      <c r="C3205" s="3">
        <v>10642.74</v>
      </c>
      <c r="D3205" s="3">
        <v>90.54</v>
      </c>
    </row>
    <row r="3206" spans="1:4">
      <c r="A3206" s="1" t="s">
        <v>11710</v>
      </c>
      <c r="B3206" s="3">
        <v>9967.69</v>
      </c>
      <c r="C3206" s="3">
        <v>11038.46</v>
      </c>
      <c r="D3206" s="3">
        <v>90.3</v>
      </c>
    </row>
    <row r="3207" spans="1:4">
      <c r="A3207" s="1" t="s">
        <v>11711</v>
      </c>
      <c r="B3207" s="3">
        <v>14474.72</v>
      </c>
      <c r="C3207" s="3">
        <v>5762.97</v>
      </c>
      <c r="D3207" s="3">
        <v>251.17</v>
      </c>
    </row>
    <row r="3208" spans="1:4">
      <c r="A3208" s="1" t="s">
        <v>11712</v>
      </c>
      <c r="B3208" s="3">
        <v>14442.77</v>
      </c>
      <c r="C3208" s="3">
        <v>5996.43</v>
      </c>
      <c r="D3208" s="3">
        <v>240.86</v>
      </c>
    </row>
    <row r="3209" spans="1:4">
      <c r="A3209" s="1" t="s">
        <v>11713</v>
      </c>
      <c r="B3209" s="3">
        <v>10647.77</v>
      </c>
      <c r="C3209" s="3">
        <v>9836.16</v>
      </c>
      <c r="D3209" s="3">
        <v>108.25</v>
      </c>
    </row>
    <row r="3210" spans="1:4">
      <c r="A3210" s="1" t="s">
        <v>11714</v>
      </c>
      <c r="B3210" s="3">
        <v>10661.43</v>
      </c>
      <c r="C3210" s="3">
        <v>9524.4599999999991</v>
      </c>
      <c r="D3210" s="3">
        <v>111.94</v>
      </c>
    </row>
    <row r="3211" spans="1:4">
      <c r="A3211" s="1" t="s">
        <v>11715</v>
      </c>
      <c r="B3211" s="3">
        <v>13687.91</v>
      </c>
      <c r="C3211" s="3">
        <v>6648.38</v>
      </c>
      <c r="D3211" s="3">
        <v>205.88</v>
      </c>
    </row>
    <row r="3212" spans="1:4">
      <c r="A3212" s="1" t="s">
        <v>11716</v>
      </c>
      <c r="B3212" s="3">
        <v>13761.53</v>
      </c>
      <c r="C3212" s="3">
        <v>6824.36</v>
      </c>
      <c r="D3212" s="3">
        <v>201.65</v>
      </c>
    </row>
    <row r="3213" spans="1:4">
      <c r="A3213" s="1" t="s">
        <v>11717</v>
      </c>
      <c r="B3213" s="3">
        <v>13551.76</v>
      </c>
      <c r="C3213" s="3">
        <v>7176.26</v>
      </c>
      <c r="D3213" s="3">
        <v>188.84</v>
      </c>
    </row>
    <row r="3214" spans="1:4">
      <c r="A3214" s="1" t="s">
        <v>11718</v>
      </c>
      <c r="B3214" s="3">
        <v>13614.67</v>
      </c>
      <c r="C3214" s="3">
        <v>7222.87</v>
      </c>
      <c r="D3214" s="3">
        <v>188.49</v>
      </c>
    </row>
    <row r="3215" spans="1:4">
      <c r="A3215" s="1" t="s">
        <v>11719</v>
      </c>
      <c r="B3215" s="3">
        <v>13704.55</v>
      </c>
      <c r="C3215" s="3">
        <v>7452.18</v>
      </c>
      <c r="D3215" s="3">
        <v>183.9</v>
      </c>
    </row>
    <row r="3216" spans="1:4">
      <c r="A3216" s="1" t="s">
        <v>11720</v>
      </c>
      <c r="B3216" s="3">
        <v>33413.54</v>
      </c>
      <c r="C3216" s="3">
        <v>32679.84</v>
      </c>
      <c r="D3216" s="3">
        <v>102.25</v>
      </c>
    </row>
    <row r="3217" spans="1:4">
      <c r="A3217" s="1" t="s">
        <v>11721</v>
      </c>
      <c r="B3217" s="3">
        <v>8169.03</v>
      </c>
      <c r="C3217" s="3">
        <v>8634.69</v>
      </c>
      <c r="D3217" s="3">
        <v>94.61</v>
      </c>
    </row>
    <row r="3218" spans="1:4">
      <c r="A3218" s="1" t="s">
        <v>11722</v>
      </c>
      <c r="B3218" s="3">
        <v>6735.16</v>
      </c>
      <c r="C3218" s="3">
        <v>7315.01</v>
      </c>
      <c r="D3218" s="3">
        <v>92.07</v>
      </c>
    </row>
    <row r="3219" spans="1:4">
      <c r="A3219" s="1" t="s">
        <v>11723</v>
      </c>
      <c r="B3219" s="3">
        <v>20.09</v>
      </c>
      <c r="C3219" s="3">
        <v>20.22</v>
      </c>
      <c r="D3219" s="3">
        <v>99.33</v>
      </c>
    </row>
    <row r="3220" spans="1:4">
      <c r="A3220" s="1" t="s">
        <v>11724</v>
      </c>
      <c r="B3220" s="3">
        <v>20.09</v>
      </c>
      <c r="C3220" s="3">
        <v>20.22</v>
      </c>
      <c r="D3220" s="3">
        <v>99.33</v>
      </c>
    </row>
    <row r="3221" spans="1:4">
      <c r="A3221" s="1" t="s">
        <v>11725</v>
      </c>
      <c r="B3221" s="3">
        <v>14728.39</v>
      </c>
      <c r="C3221" s="3">
        <v>13882.24</v>
      </c>
      <c r="D3221" s="3">
        <v>106.1</v>
      </c>
    </row>
    <row r="3222" spans="1:4">
      <c r="A3222" s="1" t="s">
        <v>11726</v>
      </c>
      <c r="B3222" s="3">
        <v>59188.38</v>
      </c>
      <c r="C3222" s="3">
        <v>44155.99</v>
      </c>
      <c r="D3222" s="3">
        <v>134.04</v>
      </c>
    </row>
    <row r="3223" spans="1:4">
      <c r="A3223" s="1" t="s">
        <v>11727</v>
      </c>
      <c r="B3223" s="3">
        <v>60336.58</v>
      </c>
      <c r="C3223" s="3">
        <v>45314.73</v>
      </c>
      <c r="D3223" s="3">
        <v>133.15</v>
      </c>
    </row>
    <row r="3224" spans="1:4">
      <c r="A3224" s="1" t="s">
        <v>11728</v>
      </c>
      <c r="B3224" s="3">
        <v>58330.14</v>
      </c>
      <c r="C3224" s="3">
        <v>44999.77</v>
      </c>
      <c r="D3224" s="3">
        <v>129.62</v>
      </c>
    </row>
    <row r="3225" spans="1:4">
      <c r="A3225" s="1" t="s">
        <v>11729</v>
      </c>
      <c r="B3225" s="3">
        <v>8613.17</v>
      </c>
      <c r="C3225" s="3">
        <v>8887.31</v>
      </c>
      <c r="D3225" s="3">
        <v>96.92</v>
      </c>
    </row>
    <row r="3226" spans="1:4">
      <c r="A3226" s="1" t="s">
        <v>11730</v>
      </c>
      <c r="B3226" s="3">
        <v>60923.53</v>
      </c>
      <c r="C3226" s="3">
        <v>44155.99</v>
      </c>
      <c r="D3226" s="3">
        <v>137.97</v>
      </c>
    </row>
    <row r="3227" spans="1:4">
      <c r="A3227" s="1" t="s">
        <v>11731</v>
      </c>
      <c r="B3227" s="3">
        <v>49534.44</v>
      </c>
      <c r="C3227" s="3">
        <v>31318.03</v>
      </c>
      <c r="D3227" s="3">
        <v>158.16999999999999</v>
      </c>
    </row>
    <row r="3228" spans="1:4">
      <c r="A3228" s="1" t="s">
        <v>11732</v>
      </c>
      <c r="B3228" s="3">
        <v>47903.99</v>
      </c>
      <c r="C3228" s="3">
        <v>29220.29</v>
      </c>
      <c r="D3228" s="3">
        <v>163.94</v>
      </c>
    </row>
    <row r="3229" spans="1:4">
      <c r="A3229" s="1" t="s">
        <v>11733</v>
      </c>
      <c r="B3229" s="3">
        <v>10290.67</v>
      </c>
      <c r="C3229" s="3">
        <v>10558.33</v>
      </c>
      <c r="D3229" s="3">
        <v>97.46</v>
      </c>
    </row>
    <row r="3230" spans="1:4">
      <c r="A3230" s="1" t="s">
        <v>11734</v>
      </c>
      <c r="B3230" s="3">
        <v>10840.39</v>
      </c>
      <c r="C3230" s="3">
        <v>10793.97</v>
      </c>
      <c r="D3230" s="3">
        <v>100.43</v>
      </c>
    </row>
    <row r="3231" spans="1:4">
      <c r="A3231" s="1" t="s">
        <v>11735</v>
      </c>
      <c r="B3231" s="3">
        <v>5827.5</v>
      </c>
      <c r="C3231" s="3">
        <v>7198.55</v>
      </c>
      <c r="D3231" s="3">
        <v>80.95</v>
      </c>
    </row>
    <row r="3232" spans="1:4">
      <c r="A3232" s="1" t="s">
        <v>11736</v>
      </c>
      <c r="B3232" s="3">
        <v>4681.47</v>
      </c>
      <c r="C3232" s="3">
        <v>4636.03</v>
      </c>
      <c r="D3232" s="3">
        <v>100.98</v>
      </c>
    </row>
    <row r="3233" spans="1:4">
      <c r="A3233" s="1" t="s">
        <v>11737</v>
      </c>
      <c r="B3233" s="3">
        <v>9902.93</v>
      </c>
      <c r="C3233" s="3">
        <v>10239.65</v>
      </c>
      <c r="D3233" s="3">
        <v>96.71</v>
      </c>
    </row>
    <row r="3234" spans="1:4">
      <c r="A3234" s="1" t="s">
        <v>11738</v>
      </c>
      <c r="B3234" s="3">
        <v>7368.95</v>
      </c>
      <c r="C3234" s="3">
        <v>8852.09</v>
      </c>
      <c r="D3234" s="3">
        <v>83.25</v>
      </c>
    </row>
    <row r="3235" spans="1:4">
      <c r="A3235" s="1" t="s">
        <v>11739</v>
      </c>
      <c r="B3235" s="3">
        <v>6238.06</v>
      </c>
      <c r="C3235" s="3">
        <v>7014.45</v>
      </c>
      <c r="D3235" s="3">
        <v>88.93</v>
      </c>
    </row>
    <row r="3236" spans="1:4">
      <c r="A3236" s="1" t="s">
        <v>11740</v>
      </c>
      <c r="B3236" s="3">
        <v>16816.41</v>
      </c>
      <c r="C3236" s="3">
        <v>18794.189999999999</v>
      </c>
      <c r="D3236" s="3">
        <v>89.48</v>
      </c>
    </row>
    <row r="3237" spans="1:4">
      <c r="A3237" s="1" t="s">
        <v>11741</v>
      </c>
      <c r="B3237" s="3">
        <v>14938.43</v>
      </c>
      <c r="C3237" s="3">
        <v>17002.27</v>
      </c>
      <c r="D3237" s="3">
        <v>87.86</v>
      </c>
    </row>
    <row r="3238" spans="1:4">
      <c r="A3238" s="1" t="s">
        <v>11742</v>
      </c>
      <c r="B3238" s="3">
        <v>5635.86</v>
      </c>
      <c r="C3238" s="3">
        <v>6427.53</v>
      </c>
      <c r="D3238" s="3">
        <v>87.68</v>
      </c>
    </row>
    <row r="3239" spans="1:4">
      <c r="A3239" s="1" t="s">
        <v>11743</v>
      </c>
      <c r="B3239" s="3">
        <v>7048.57</v>
      </c>
      <c r="C3239" s="3">
        <v>7912.51</v>
      </c>
      <c r="D3239" s="3">
        <v>89.08</v>
      </c>
    </row>
    <row r="3240" spans="1:4">
      <c r="A3240" s="1" t="s">
        <v>11744</v>
      </c>
      <c r="B3240" s="3">
        <v>8116.25</v>
      </c>
      <c r="C3240" s="3">
        <v>8113.67</v>
      </c>
      <c r="D3240" s="3">
        <v>100.03</v>
      </c>
    </row>
    <row r="3241" spans="1:4">
      <c r="A3241" s="1" t="s">
        <v>11745</v>
      </c>
      <c r="B3241" s="3">
        <v>29272.44</v>
      </c>
      <c r="C3241" s="3">
        <v>8857.39</v>
      </c>
      <c r="D3241" s="3">
        <v>330.49</v>
      </c>
    </row>
    <row r="3242" spans="1:4">
      <c r="A3242" s="1" t="s">
        <v>11746</v>
      </c>
      <c r="B3242" s="3">
        <v>77.37</v>
      </c>
      <c r="C3242" s="3">
        <v>17000.46</v>
      </c>
      <c r="D3242" s="3">
        <v>0.46</v>
      </c>
    </row>
    <row r="3243" spans="1:4">
      <c r="A3243" s="1" t="s">
        <v>11747</v>
      </c>
      <c r="B3243" s="3">
        <v>53.03</v>
      </c>
      <c r="C3243" s="3">
        <v>6929.47</v>
      </c>
      <c r="D3243" s="3">
        <v>0.77</v>
      </c>
    </row>
    <row r="3244" spans="1:4">
      <c r="A3244" s="1" t="s">
        <v>11748</v>
      </c>
      <c r="B3244" s="3">
        <v>9813.56</v>
      </c>
      <c r="C3244" s="3">
        <v>10086.5</v>
      </c>
      <c r="D3244" s="3">
        <v>97.29</v>
      </c>
    </row>
    <row r="3245" spans="1:4">
      <c r="A3245" s="1" t="s">
        <v>11749</v>
      </c>
      <c r="B3245" s="3">
        <v>10067.6</v>
      </c>
      <c r="C3245" s="3">
        <v>10366.379999999999</v>
      </c>
      <c r="D3245" s="3">
        <v>97.12</v>
      </c>
    </row>
    <row r="3246" spans="1:4">
      <c r="A3246" s="1" t="s">
        <v>11750</v>
      </c>
      <c r="B3246" s="3">
        <v>5810.09</v>
      </c>
      <c r="C3246" s="3">
        <v>7081.07</v>
      </c>
      <c r="D3246" s="3">
        <v>82.05</v>
      </c>
    </row>
    <row r="3247" spans="1:4">
      <c r="A3247" s="1" t="s">
        <v>11751</v>
      </c>
      <c r="B3247" s="3">
        <v>4899.2700000000004</v>
      </c>
      <c r="C3247" s="3">
        <v>4834.55</v>
      </c>
      <c r="D3247" s="3">
        <v>101.34</v>
      </c>
    </row>
    <row r="3248" spans="1:4">
      <c r="A3248" s="1" t="s">
        <v>11752</v>
      </c>
      <c r="B3248" s="3">
        <v>9541.98</v>
      </c>
      <c r="C3248" s="3">
        <v>10048.280000000001</v>
      </c>
      <c r="D3248" s="3">
        <v>94.96</v>
      </c>
    </row>
    <row r="3249" spans="1:4">
      <c r="A3249" s="1" t="s">
        <v>11753</v>
      </c>
      <c r="B3249" s="3">
        <v>7354.58</v>
      </c>
      <c r="C3249" s="3">
        <v>8734.61</v>
      </c>
      <c r="D3249" s="3">
        <v>84.2</v>
      </c>
    </row>
    <row r="3250" spans="1:4">
      <c r="A3250" s="1" t="s">
        <v>11754</v>
      </c>
      <c r="B3250" s="3">
        <v>5311.13</v>
      </c>
      <c r="C3250" s="3">
        <v>6306.98</v>
      </c>
      <c r="D3250" s="3">
        <v>84.21</v>
      </c>
    </row>
    <row r="3251" spans="1:4">
      <c r="A3251" s="1" t="s">
        <v>11755</v>
      </c>
      <c r="B3251" s="3">
        <v>5724.23</v>
      </c>
      <c r="C3251" s="3">
        <v>6586.86</v>
      </c>
      <c r="D3251" s="3">
        <v>86.9</v>
      </c>
    </row>
    <row r="3252" spans="1:4">
      <c r="A3252" s="1" t="s">
        <v>11756</v>
      </c>
      <c r="B3252" s="3">
        <v>16809.34</v>
      </c>
      <c r="C3252" s="3">
        <v>18837.150000000001</v>
      </c>
      <c r="D3252" s="3">
        <v>89.24</v>
      </c>
    </row>
    <row r="3253" spans="1:4">
      <c r="A3253" s="1" t="s">
        <v>11757</v>
      </c>
      <c r="B3253" s="3">
        <v>14788.1</v>
      </c>
      <c r="C3253" s="3">
        <v>17052.27</v>
      </c>
      <c r="D3253" s="3">
        <v>86.72</v>
      </c>
    </row>
    <row r="3254" spans="1:4">
      <c r="A3254" s="1" t="s">
        <v>11758</v>
      </c>
      <c r="B3254" s="3">
        <v>5723.85</v>
      </c>
      <c r="C3254" s="3">
        <v>6535.01</v>
      </c>
      <c r="D3254" s="3">
        <v>87.59</v>
      </c>
    </row>
    <row r="3255" spans="1:4">
      <c r="A3255" s="1" t="s">
        <v>11759</v>
      </c>
      <c r="B3255" s="3">
        <v>6860.95</v>
      </c>
      <c r="C3255" s="3">
        <v>7931.84</v>
      </c>
      <c r="D3255" s="3">
        <v>86.5</v>
      </c>
    </row>
    <row r="3256" spans="1:4">
      <c r="A3256" s="1" t="s">
        <v>11760</v>
      </c>
      <c r="B3256" s="3">
        <v>6825.26</v>
      </c>
      <c r="C3256" s="3">
        <v>7735</v>
      </c>
      <c r="D3256" s="3">
        <v>88.24</v>
      </c>
    </row>
    <row r="3257" spans="1:4">
      <c r="A3257" s="1" t="s">
        <v>11761</v>
      </c>
      <c r="B3257" s="3">
        <v>7946.6</v>
      </c>
      <c r="C3257" s="3">
        <v>8001.04</v>
      </c>
      <c r="D3257" s="3">
        <v>99.32</v>
      </c>
    </row>
    <row r="3258" spans="1:4">
      <c r="A3258" s="1" t="s">
        <v>11762</v>
      </c>
      <c r="B3258" s="3">
        <v>29610.77</v>
      </c>
      <c r="C3258" s="3">
        <v>8876.7199999999993</v>
      </c>
      <c r="D3258" s="3">
        <v>333.58</v>
      </c>
    </row>
    <row r="3259" spans="1:4">
      <c r="A3259" s="1" t="s">
        <v>11763</v>
      </c>
      <c r="B3259" s="3">
        <v>29340.240000000002</v>
      </c>
      <c r="C3259" s="3">
        <v>8679.8799999999992</v>
      </c>
      <c r="D3259" s="3">
        <v>338.03</v>
      </c>
    </row>
    <row r="3260" spans="1:4">
      <c r="A3260" s="1" t="s">
        <v>11764</v>
      </c>
      <c r="B3260" s="3">
        <v>8238.08</v>
      </c>
      <c r="C3260" s="3">
        <v>6081.91</v>
      </c>
      <c r="D3260" s="3">
        <v>135.44999999999999</v>
      </c>
    </row>
    <row r="3261" spans="1:4">
      <c r="A3261" s="1" t="s">
        <v>11765</v>
      </c>
      <c r="B3261" s="3">
        <v>10367.08</v>
      </c>
      <c r="C3261" s="3">
        <v>5370.13</v>
      </c>
      <c r="D3261" s="3">
        <v>193.05</v>
      </c>
    </row>
    <row r="3262" spans="1:4">
      <c r="A3262" s="1" t="s">
        <v>11766</v>
      </c>
      <c r="B3262" s="3">
        <v>4825.33</v>
      </c>
      <c r="C3262" s="3">
        <v>5338.19</v>
      </c>
      <c r="D3262" s="3">
        <v>90.39</v>
      </c>
    </row>
    <row r="3263" spans="1:4">
      <c r="A3263" s="1" t="s">
        <v>11767</v>
      </c>
      <c r="B3263" s="3">
        <v>37827.58</v>
      </c>
      <c r="C3263" s="3">
        <v>13994.95</v>
      </c>
      <c r="D3263" s="3">
        <v>270.29000000000002</v>
      </c>
    </row>
    <row r="3264" spans="1:4">
      <c r="A3264" s="1" t="s">
        <v>11768</v>
      </c>
      <c r="B3264" s="3">
        <v>15762.78</v>
      </c>
      <c r="C3264" s="3">
        <v>7023.67</v>
      </c>
      <c r="D3264" s="3">
        <v>224.42</v>
      </c>
    </row>
    <row r="3265" spans="1:4">
      <c r="A3265" s="1" t="s">
        <v>11769</v>
      </c>
      <c r="B3265" s="3">
        <v>26708.89</v>
      </c>
      <c r="C3265" s="3">
        <v>7026.79</v>
      </c>
      <c r="D3265" s="3">
        <v>380.1</v>
      </c>
    </row>
    <row r="3266" spans="1:4">
      <c r="A3266" s="1" t="s">
        <v>11770</v>
      </c>
      <c r="B3266" s="3">
        <v>27076.41</v>
      </c>
      <c r="C3266" s="3">
        <v>6462.75</v>
      </c>
      <c r="D3266" s="3">
        <v>418.96</v>
      </c>
    </row>
    <row r="3267" spans="1:4">
      <c r="A3267" s="1" t="s">
        <v>11771</v>
      </c>
      <c r="B3267" s="3">
        <v>13894.17</v>
      </c>
      <c r="C3267" s="3">
        <v>12897.41</v>
      </c>
      <c r="D3267" s="3">
        <v>107.73</v>
      </c>
    </row>
    <row r="3268" spans="1:4">
      <c r="A3268" s="1" t="s">
        <v>11772</v>
      </c>
      <c r="B3268" s="3">
        <v>7253.92</v>
      </c>
      <c r="C3268" s="3">
        <v>5517.87</v>
      </c>
      <c r="D3268" s="3">
        <v>131.46</v>
      </c>
    </row>
    <row r="3269" spans="1:4">
      <c r="A3269" s="1" t="s">
        <v>11773</v>
      </c>
      <c r="B3269" s="3">
        <v>6853</v>
      </c>
      <c r="C3269" s="3">
        <v>6786.41</v>
      </c>
      <c r="D3269" s="3">
        <v>100.98</v>
      </c>
    </row>
    <row r="3270" spans="1:4">
      <c r="A3270" s="1" t="s">
        <v>11774</v>
      </c>
      <c r="B3270" s="3">
        <v>4876.13</v>
      </c>
      <c r="C3270" s="3">
        <v>4388.47</v>
      </c>
      <c r="D3270" s="3">
        <v>111.11</v>
      </c>
    </row>
    <row r="3271" spans="1:4">
      <c r="A3271" s="1" t="s">
        <v>11775</v>
      </c>
      <c r="B3271" s="3">
        <v>11106.69</v>
      </c>
      <c r="C3271" s="3">
        <v>5333.35</v>
      </c>
      <c r="D3271" s="3">
        <v>208.25</v>
      </c>
    </row>
    <row r="3272" spans="1:4">
      <c r="A3272" s="1" t="s">
        <v>11776</v>
      </c>
      <c r="B3272" s="3">
        <v>77.37</v>
      </c>
      <c r="C3272" s="3">
        <v>5808.82</v>
      </c>
      <c r="D3272" s="3">
        <v>1.33</v>
      </c>
    </row>
    <row r="3273" spans="1:4">
      <c r="A3273" s="1" t="s">
        <v>11777</v>
      </c>
      <c r="B3273" s="3">
        <v>77.37</v>
      </c>
      <c r="C3273" s="3">
        <v>14339.41</v>
      </c>
      <c r="D3273" s="3">
        <v>0.54</v>
      </c>
    </row>
    <row r="3274" spans="1:4">
      <c r="A3274" s="1" t="s">
        <v>11778</v>
      </c>
      <c r="B3274" s="3">
        <v>10481.81</v>
      </c>
      <c r="C3274" s="3">
        <v>6365.74</v>
      </c>
      <c r="D3274" s="3">
        <v>164.66</v>
      </c>
    </row>
    <row r="3275" spans="1:4">
      <c r="A3275" s="1" t="s">
        <v>11779</v>
      </c>
      <c r="B3275" s="3">
        <v>9992.52</v>
      </c>
      <c r="C3275" s="3">
        <v>6196.92</v>
      </c>
      <c r="D3275" s="3">
        <v>161.25</v>
      </c>
    </row>
    <row r="3276" spans="1:4">
      <c r="A3276" s="1" t="s">
        <v>11780</v>
      </c>
      <c r="B3276" s="3">
        <v>10843.53</v>
      </c>
      <c r="C3276" s="3">
        <v>5252.65</v>
      </c>
      <c r="D3276" s="3">
        <v>206.44</v>
      </c>
    </row>
    <row r="3277" spans="1:4">
      <c r="A3277" s="1" t="s">
        <v>11781</v>
      </c>
      <c r="B3277" s="3">
        <v>4900.28</v>
      </c>
      <c r="C3277" s="3">
        <v>5545.67</v>
      </c>
      <c r="D3277" s="3">
        <v>88.36</v>
      </c>
    </row>
    <row r="3278" spans="1:4">
      <c r="A3278" s="1" t="s">
        <v>11782</v>
      </c>
      <c r="B3278" s="3">
        <v>37782.160000000003</v>
      </c>
      <c r="C3278" s="3">
        <v>13787.47</v>
      </c>
      <c r="D3278" s="3">
        <v>274.02999999999997</v>
      </c>
    </row>
    <row r="3279" spans="1:4">
      <c r="A3279" s="1" t="s">
        <v>11783</v>
      </c>
      <c r="B3279" s="3">
        <v>15906.46</v>
      </c>
      <c r="C3279" s="3">
        <v>6906.19</v>
      </c>
      <c r="D3279" s="3">
        <v>230.32</v>
      </c>
    </row>
    <row r="3280" spans="1:4">
      <c r="A3280" s="1" t="s">
        <v>11784</v>
      </c>
      <c r="B3280" s="3">
        <v>25671.11</v>
      </c>
      <c r="C3280" s="3">
        <v>7310.62</v>
      </c>
      <c r="D3280" s="3">
        <v>351.15</v>
      </c>
    </row>
    <row r="3281" spans="1:4">
      <c r="A3281" s="1" t="s">
        <v>11785</v>
      </c>
      <c r="B3281" s="3">
        <v>26117.22</v>
      </c>
      <c r="C3281" s="3">
        <v>7141.8</v>
      </c>
      <c r="D3281" s="3">
        <v>365.7</v>
      </c>
    </row>
    <row r="3282" spans="1:4">
      <c r="A3282" s="1" t="s">
        <v>11786</v>
      </c>
      <c r="B3282" s="3">
        <v>26788.81</v>
      </c>
      <c r="C3282" s="3">
        <v>6337.26</v>
      </c>
      <c r="D3282" s="3">
        <v>422.72</v>
      </c>
    </row>
    <row r="3283" spans="1:4">
      <c r="A3283" s="1" t="s">
        <v>11787</v>
      </c>
      <c r="B3283" s="3">
        <v>14034.34</v>
      </c>
      <c r="C3283" s="3">
        <v>12940.37</v>
      </c>
      <c r="D3283" s="3">
        <v>108.45</v>
      </c>
    </row>
    <row r="3284" spans="1:4">
      <c r="A3284" s="1" t="s">
        <v>11788</v>
      </c>
      <c r="B3284" s="3">
        <v>7589.21</v>
      </c>
      <c r="C3284" s="3">
        <v>5392.38</v>
      </c>
      <c r="D3284" s="3">
        <v>140.74</v>
      </c>
    </row>
    <row r="3285" spans="1:4">
      <c r="A3285" s="1" t="s">
        <v>11789</v>
      </c>
      <c r="B3285" s="3">
        <v>6744.97</v>
      </c>
      <c r="C3285" s="3">
        <v>6829.37</v>
      </c>
      <c r="D3285" s="3">
        <v>98.76</v>
      </c>
    </row>
    <row r="3286" spans="1:4">
      <c r="A3286" s="1" t="s">
        <v>11790</v>
      </c>
      <c r="B3286" s="3">
        <v>4480.6400000000003</v>
      </c>
      <c r="C3286" s="3">
        <v>4207.4399999999996</v>
      </c>
      <c r="D3286" s="3">
        <v>106.49</v>
      </c>
    </row>
    <row r="3287" spans="1:4">
      <c r="A3287" s="1" t="s">
        <v>11791</v>
      </c>
      <c r="B3287" s="3">
        <v>5252.79</v>
      </c>
      <c r="C3287" s="3">
        <v>4118.05</v>
      </c>
      <c r="D3287" s="3">
        <v>127.56</v>
      </c>
    </row>
    <row r="3288" spans="1:4">
      <c r="A3288" s="1" t="s">
        <v>11792</v>
      </c>
      <c r="B3288" s="3">
        <v>10711.37</v>
      </c>
      <c r="C3288" s="3">
        <v>5152.32</v>
      </c>
      <c r="D3288" s="3">
        <v>207.89</v>
      </c>
    </row>
    <row r="3289" spans="1:4">
      <c r="A3289" s="1" t="s">
        <v>11793</v>
      </c>
      <c r="B3289" s="3">
        <v>11359.17</v>
      </c>
      <c r="C3289" s="3">
        <v>5062.93</v>
      </c>
      <c r="D3289" s="3">
        <v>224.36</v>
      </c>
    </row>
    <row r="3290" spans="1:4">
      <c r="A3290" s="1" t="s">
        <v>11794</v>
      </c>
      <c r="B3290" s="3">
        <v>5784.93</v>
      </c>
      <c r="C3290" s="3">
        <v>6372.8</v>
      </c>
      <c r="D3290" s="3">
        <v>90.78</v>
      </c>
    </row>
    <row r="3291" spans="1:4">
      <c r="A3291" s="1" t="s">
        <v>11795</v>
      </c>
      <c r="B3291" s="3">
        <v>8872.6200000000008</v>
      </c>
      <c r="C3291" s="3">
        <v>8373.2199999999993</v>
      </c>
      <c r="D3291" s="3">
        <v>105.96</v>
      </c>
    </row>
    <row r="3292" spans="1:4">
      <c r="A3292" s="1" t="s">
        <v>11796</v>
      </c>
      <c r="B3292" s="3">
        <v>8811.85</v>
      </c>
      <c r="C3292" s="3">
        <v>8341.7199999999993</v>
      </c>
      <c r="D3292" s="3">
        <v>105.64</v>
      </c>
    </row>
    <row r="3293" spans="1:4">
      <c r="A3293" s="1" t="s">
        <v>11797</v>
      </c>
      <c r="B3293" s="3">
        <v>9847.84</v>
      </c>
      <c r="C3293" s="3">
        <v>10584.38</v>
      </c>
      <c r="D3293" s="3">
        <v>93.04</v>
      </c>
    </row>
    <row r="3294" spans="1:4">
      <c r="A3294" s="1" t="s">
        <v>11798</v>
      </c>
      <c r="B3294" s="3">
        <v>10756.9</v>
      </c>
      <c r="C3294" s="3">
        <v>11141.86</v>
      </c>
      <c r="D3294" s="3">
        <v>96.54</v>
      </c>
    </row>
    <row r="3295" spans="1:4">
      <c r="A3295" s="1" t="s">
        <v>11799</v>
      </c>
      <c r="B3295" s="3">
        <v>9814.07</v>
      </c>
      <c r="C3295" s="3">
        <v>8335.58</v>
      </c>
      <c r="D3295" s="3">
        <v>117.74</v>
      </c>
    </row>
    <row r="3296" spans="1:4">
      <c r="A3296" s="1" t="s">
        <v>11800</v>
      </c>
      <c r="B3296" s="3">
        <v>9963.06</v>
      </c>
      <c r="C3296" s="3">
        <v>8304.08</v>
      </c>
      <c r="D3296" s="3">
        <v>119.98</v>
      </c>
    </row>
    <row r="3297" spans="1:4">
      <c r="A3297" s="1" t="s">
        <v>11801</v>
      </c>
      <c r="B3297" s="3">
        <v>9894.6299999999992</v>
      </c>
      <c r="C3297" s="3">
        <v>10664.38</v>
      </c>
      <c r="D3297" s="3">
        <v>92.78</v>
      </c>
    </row>
    <row r="3298" spans="1:4">
      <c r="A3298" s="1" t="s">
        <v>11802</v>
      </c>
      <c r="B3298" s="3">
        <v>12713.45</v>
      </c>
      <c r="C3298" s="3">
        <v>11316.95</v>
      </c>
      <c r="D3298" s="3">
        <v>112.34</v>
      </c>
    </row>
    <row r="3299" spans="1:4">
      <c r="A3299" s="1" t="s">
        <v>11803</v>
      </c>
      <c r="B3299" s="3">
        <v>12527.31</v>
      </c>
      <c r="C3299" s="3">
        <v>11193.95</v>
      </c>
      <c r="D3299" s="3">
        <v>111.91</v>
      </c>
    </row>
    <row r="3300" spans="1:4">
      <c r="A3300" s="1" t="s">
        <v>11804</v>
      </c>
      <c r="B3300" s="3">
        <v>7646.36</v>
      </c>
      <c r="C3300" s="3">
        <v>5457.72</v>
      </c>
      <c r="D3300" s="3">
        <v>140.1</v>
      </c>
    </row>
    <row r="3301" spans="1:4">
      <c r="A3301" s="1" t="s">
        <v>11805</v>
      </c>
      <c r="B3301" s="3">
        <v>7233.27</v>
      </c>
      <c r="C3301" s="3">
        <v>5520.71</v>
      </c>
      <c r="D3301" s="3">
        <v>131.02000000000001</v>
      </c>
    </row>
    <row r="3302" spans="1:4">
      <c r="A3302" s="1" t="s">
        <v>11806</v>
      </c>
      <c r="B3302" s="3">
        <v>6428.44</v>
      </c>
      <c r="C3302" s="3">
        <v>5552.21</v>
      </c>
      <c r="D3302" s="3">
        <v>115.78</v>
      </c>
    </row>
    <row r="3303" spans="1:4">
      <c r="A3303" s="1" t="s">
        <v>11807</v>
      </c>
      <c r="B3303" s="3">
        <v>5993.55</v>
      </c>
      <c r="C3303" s="3">
        <v>5363.23</v>
      </c>
      <c r="D3303" s="3">
        <v>111.75</v>
      </c>
    </row>
    <row r="3304" spans="1:4">
      <c r="A3304" s="1" t="s">
        <v>11808</v>
      </c>
      <c r="B3304" s="3">
        <v>4464.37</v>
      </c>
      <c r="C3304" s="3">
        <v>3628.51</v>
      </c>
      <c r="D3304" s="3">
        <v>123.04</v>
      </c>
    </row>
    <row r="3305" spans="1:4">
      <c r="A3305" s="1" t="s">
        <v>11809</v>
      </c>
      <c r="B3305" s="3">
        <v>3822.42</v>
      </c>
      <c r="C3305" s="3">
        <v>3796.62</v>
      </c>
      <c r="D3305" s="3">
        <v>100.68</v>
      </c>
    </row>
    <row r="3306" spans="1:4">
      <c r="A3306" s="1" t="s">
        <v>11810</v>
      </c>
      <c r="B3306" s="3">
        <v>4053.01</v>
      </c>
      <c r="C3306" s="3">
        <v>3765.12</v>
      </c>
      <c r="D3306" s="3">
        <v>107.65</v>
      </c>
    </row>
    <row r="3307" spans="1:4">
      <c r="A3307" s="1" t="s">
        <v>11811</v>
      </c>
      <c r="B3307" s="3">
        <v>12866.44</v>
      </c>
      <c r="C3307" s="3">
        <v>5965.55</v>
      </c>
      <c r="D3307" s="3">
        <v>215.68</v>
      </c>
    </row>
    <row r="3308" spans="1:4">
      <c r="A3308" s="1" t="s">
        <v>11812</v>
      </c>
      <c r="B3308" s="3">
        <v>12714.83</v>
      </c>
      <c r="C3308" s="3">
        <v>5686.24</v>
      </c>
      <c r="D3308" s="3">
        <v>223.61</v>
      </c>
    </row>
    <row r="3309" spans="1:4">
      <c r="A3309" s="1" t="s">
        <v>11813</v>
      </c>
      <c r="B3309" s="3">
        <v>12280.31</v>
      </c>
      <c r="C3309" s="3">
        <v>5847.11</v>
      </c>
      <c r="D3309" s="3">
        <v>210.02</v>
      </c>
    </row>
    <row r="3310" spans="1:4">
      <c r="A3310" s="1" t="s">
        <v>11814</v>
      </c>
      <c r="B3310" s="3">
        <v>12268.93</v>
      </c>
      <c r="C3310" s="3">
        <v>5445.21</v>
      </c>
      <c r="D3310" s="3">
        <v>225.32</v>
      </c>
    </row>
    <row r="3311" spans="1:4">
      <c r="A3311" s="1" t="s">
        <v>11815</v>
      </c>
      <c r="B3311" s="3">
        <v>12924.61</v>
      </c>
      <c r="C3311" s="3">
        <v>5161.75</v>
      </c>
      <c r="D3311" s="3">
        <v>250.39</v>
      </c>
    </row>
    <row r="3312" spans="1:4">
      <c r="A3312" s="1" t="s">
        <v>11816</v>
      </c>
      <c r="B3312" s="3">
        <v>13268.13</v>
      </c>
      <c r="C3312" s="3">
        <v>4824.76</v>
      </c>
      <c r="D3312" s="3">
        <v>275</v>
      </c>
    </row>
    <row r="3313" spans="1:4">
      <c r="A3313" s="1" t="s">
        <v>11817</v>
      </c>
      <c r="B3313" s="3">
        <v>13188.14</v>
      </c>
      <c r="C3313" s="3">
        <v>4541.3</v>
      </c>
      <c r="D3313" s="3">
        <v>290.39999999999998</v>
      </c>
    </row>
    <row r="3314" spans="1:4">
      <c r="A3314" s="1" t="s">
        <v>11818</v>
      </c>
      <c r="B3314" s="3">
        <v>16889.14</v>
      </c>
      <c r="C3314" s="3">
        <v>3775.55</v>
      </c>
      <c r="D3314" s="3">
        <v>447.33</v>
      </c>
    </row>
    <row r="3315" spans="1:4">
      <c r="A3315" s="1" t="s">
        <v>11819</v>
      </c>
      <c r="B3315" s="3">
        <v>16927.46</v>
      </c>
      <c r="C3315" s="3">
        <v>3318.07</v>
      </c>
      <c r="D3315" s="3">
        <v>510.16</v>
      </c>
    </row>
    <row r="3316" spans="1:4">
      <c r="A3316" s="1" t="s">
        <v>11820</v>
      </c>
      <c r="B3316" s="3">
        <v>16981.72</v>
      </c>
      <c r="C3316" s="3">
        <v>3743.07</v>
      </c>
      <c r="D3316" s="3">
        <v>453.68</v>
      </c>
    </row>
    <row r="3317" spans="1:4">
      <c r="A3317" s="1" t="s">
        <v>11821</v>
      </c>
      <c r="B3317" s="3">
        <v>16885.12</v>
      </c>
      <c r="C3317" s="3">
        <v>3518.07</v>
      </c>
      <c r="D3317" s="3">
        <v>479.95</v>
      </c>
    </row>
    <row r="3318" spans="1:4">
      <c r="A3318" s="1" t="s">
        <v>11822</v>
      </c>
      <c r="B3318" s="3">
        <v>17028.87</v>
      </c>
      <c r="C3318" s="3">
        <v>3385.59</v>
      </c>
      <c r="D3318" s="3">
        <v>502.98</v>
      </c>
    </row>
    <row r="3319" spans="1:4">
      <c r="A3319" s="1" t="s">
        <v>11823</v>
      </c>
      <c r="B3319" s="3">
        <v>16935.78</v>
      </c>
      <c r="C3319" s="3">
        <v>3260.59</v>
      </c>
      <c r="D3319" s="3">
        <v>519.41</v>
      </c>
    </row>
    <row r="3320" spans="1:4">
      <c r="A3320" s="1" t="s">
        <v>11824</v>
      </c>
      <c r="B3320" s="3">
        <v>17000.490000000002</v>
      </c>
      <c r="C3320" s="3">
        <v>3485.59</v>
      </c>
      <c r="D3320" s="3">
        <v>487.74</v>
      </c>
    </row>
    <row r="3321" spans="1:4">
      <c r="A3321" s="1" t="s">
        <v>11277</v>
      </c>
      <c r="B3321" s="3">
        <v>12111.31</v>
      </c>
      <c r="C3321" s="3">
        <v>8188.23</v>
      </c>
      <c r="D3321" s="3">
        <v>147.91</v>
      </c>
    </row>
    <row r="3322" spans="1:4">
      <c r="A3322" s="1" t="s">
        <v>11825</v>
      </c>
      <c r="B3322" s="3">
        <v>5817.08</v>
      </c>
      <c r="C3322" s="3">
        <v>6449.19</v>
      </c>
      <c r="D3322" s="3">
        <v>90.2</v>
      </c>
    </row>
    <row r="3323" spans="1:4">
      <c r="A3323" s="1" t="s">
        <v>11826</v>
      </c>
      <c r="B3323" s="3">
        <v>3163.74</v>
      </c>
      <c r="C3323" s="3">
        <v>3375.88</v>
      </c>
      <c r="D3323" s="3">
        <v>93.72</v>
      </c>
    </row>
    <row r="3324" spans="1:4">
      <c r="A3324" s="1" t="s">
        <v>11827</v>
      </c>
      <c r="B3324" s="3">
        <v>15080.29</v>
      </c>
      <c r="C3324" s="3">
        <v>11734.57</v>
      </c>
      <c r="D3324" s="3">
        <v>128.51</v>
      </c>
    </row>
    <row r="3325" spans="1:4">
      <c r="A3325" s="1" t="s">
        <v>11828</v>
      </c>
      <c r="B3325" s="3">
        <v>14995.75</v>
      </c>
      <c r="C3325" s="3">
        <v>11769.05</v>
      </c>
      <c r="D3325" s="3">
        <v>127.42</v>
      </c>
    </row>
    <row r="3326" spans="1:4">
      <c r="A3326" s="1" t="s">
        <v>11829</v>
      </c>
      <c r="B3326" s="3">
        <v>3449.13</v>
      </c>
      <c r="C3326" s="3">
        <v>3659.34</v>
      </c>
      <c r="D3326" s="3">
        <v>94.26</v>
      </c>
    </row>
    <row r="3327" spans="1:4">
      <c r="A3327" s="1" t="s">
        <v>11830</v>
      </c>
      <c r="B3327" s="3">
        <v>10314.58</v>
      </c>
      <c r="C3327" s="3">
        <v>8508.68</v>
      </c>
      <c r="D3327" s="3">
        <v>121.22</v>
      </c>
    </row>
    <row r="3328" spans="1:4">
      <c r="A3328" s="1" t="s">
        <v>11831</v>
      </c>
      <c r="B3328" s="3">
        <v>10314.58</v>
      </c>
      <c r="C3328" s="3">
        <v>8634.66</v>
      </c>
      <c r="D3328" s="3">
        <v>119.46</v>
      </c>
    </row>
    <row r="3329" spans="1:4">
      <c r="A3329" s="1" t="s">
        <v>10469</v>
      </c>
      <c r="B3329" s="3">
        <v>11048.85</v>
      </c>
      <c r="C3329" s="3">
        <v>10345.33</v>
      </c>
      <c r="D3329" s="3">
        <v>106.8</v>
      </c>
    </row>
    <row r="3330" spans="1:4">
      <c r="A3330" s="1" t="s">
        <v>11832</v>
      </c>
      <c r="B3330" s="3">
        <v>6890.46</v>
      </c>
      <c r="C3330" s="3">
        <v>7609.7</v>
      </c>
      <c r="D3330" s="3">
        <v>90.55</v>
      </c>
    </row>
    <row r="3331" spans="1:4">
      <c r="A3331" s="1" t="s">
        <v>11833</v>
      </c>
      <c r="B3331" s="3">
        <v>7030.51</v>
      </c>
      <c r="C3331" s="3">
        <v>7769.7</v>
      </c>
      <c r="D3331" s="3">
        <v>90.49</v>
      </c>
    </row>
    <row r="3332" spans="1:4">
      <c r="A3332" s="1" t="s">
        <v>11834</v>
      </c>
      <c r="B3332" s="3">
        <v>6986.22</v>
      </c>
      <c r="C3332" s="3">
        <v>7847.18</v>
      </c>
      <c r="D3332" s="3">
        <v>89.03</v>
      </c>
    </row>
    <row r="3333" spans="1:4">
      <c r="A3333" s="1" t="s">
        <v>11835</v>
      </c>
      <c r="B3333" s="3">
        <v>10028.69</v>
      </c>
      <c r="C3333" s="3">
        <v>9100.9599999999991</v>
      </c>
      <c r="D3333" s="3">
        <v>110.19</v>
      </c>
    </row>
    <row r="3334" spans="1:4">
      <c r="A3334" s="1" t="s">
        <v>11836</v>
      </c>
      <c r="B3334" s="3">
        <v>10028.69</v>
      </c>
      <c r="C3334" s="3">
        <v>9226.94</v>
      </c>
      <c r="D3334" s="3">
        <v>108.69</v>
      </c>
    </row>
    <row r="3335" spans="1:4">
      <c r="A3335" s="1" t="s">
        <v>11837</v>
      </c>
      <c r="B3335" s="3">
        <v>7376.3</v>
      </c>
      <c r="C3335" s="3">
        <v>8164.66</v>
      </c>
      <c r="D3335" s="3">
        <v>90.34</v>
      </c>
    </row>
    <row r="3336" spans="1:4">
      <c r="A3336" s="1" t="s">
        <v>11838</v>
      </c>
      <c r="B3336" s="3">
        <v>7412.82</v>
      </c>
      <c r="C3336" s="3">
        <v>8244.66</v>
      </c>
      <c r="D3336" s="3">
        <v>89.91</v>
      </c>
    </row>
    <row r="3337" spans="1:4">
      <c r="A3337" s="1" t="s">
        <v>11839</v>
      </c>
      <c r="B3337" s="3">
        <v>9135.99</v>
      </c>
      <c r="C3337" s="3">
        <v>8324.66</v>
      </c>
      <c r="D3337" s="3">
        <v>109.75</v>
      </c>
    </row>
    <row r="3338" spans="1:4">
      <c r="A3338" s="1" t="s">
        <v>11840</v>
      </c>
      <c r="B3338" s="3">
        <v>9365.69</v>
      </c>
      <c r="C3338" s="3">
        <v>8562.14</v>
      </c>
      <c r="D3338" s="3">
        <v>109.38</v>
      </c>
    </row>
    <row r="3339" spans="1:4">
      <c r="A3339" s="1" t="s">
        <v>11841</v>
      </c>
      <c r="B3339" s="3">
        <v>4412.46</v>
      </c>
      <c r="C3339" s="3">
        <v>4334.1099999999997</v>
      </c>
      <c r="D3339" s="3">
        <v>101.81</v>
      </c>
    </row>
    <row r="3340" spans="1:4">
      <c r="A3340" s="1" t="s">
        <v>11842</v>
      </c>
      <c r="B3340" s="3">
        <v>4762.93</v>
      </c>
      <c r="C3340" s="3">
        <v>4571.59</v>
      </c>
      <c r="D3340" s="3">
        <v>104.19</v>
      </c>
    </row>
    <row r="3341" spans="1:4">
      <c r="A3341" s="1" t="s">
        <v>11843</v>
      </c>
      <c r="B3341" s="3">
        <v>4689.7700000000004</v>
      </c>
      <c r="C3341" s="3">
        <v>4484.1099999999997</v>
      </c>
      <c r="D3341" s="3">
        <v>104.59</v>
      </c>
    </row>
    <row r="3342" spans="1:4">
      <c r="A3342" s="1" t="s">
        <v>11844</v>
      </c>
      <c r="B3342" s="3">
        <v>5061.54</v>
      </c>
      <c r="C3342" s="3">
        <v>5668.63</v>
      </c>
      <c r="D3342" s="3">
        <v>89.29</v>
      </c>
    </row>
    <row r="3343" spans="1:4">
      <c r="A3343" s="1" t="s">
        <v>11845</v>
      </c>
      <c r="B3343" s="3">
        <v>5040.5600000000004</v>
      </c>
      <c r="C3343" s="3">
        <v>4809.07</v>
      </c>
      <c r="D3343" s="3">
        <v>104.81</v>
      </c>
    </row>
    <row r="3344" spans="1:4">
      <c r="A3344" s="1" t="s">
        <v>11846</v>
      </c>
      <c r="B3344" s="3">
        <v>4415.6899999999996</v>
      </c>
      <c r="C3344" s="3">
        <v>4925.7299999999996</v>
      </c>
      <c r="D3344" s="3">
        <v>89.65</v>
      </c>
    </row>
    <row r="3345" spans="1:4">
      <c r="A3345" s="1" t="s">
        <v>11847</v>
      </c>
      <c r="B3345" s="3">
        <v>5285.75</v>
      </c>
      <c r="C3345" s="3">
        <v>4889.07</v>
      </c>
      <c r="D3345" s="3">
        <v>108.11</v>
      </c>
    </row>
    <row r="3346" spans="1:4">
      <c r="A3346" s="1" t="s">
        <v>11848</v>
      </c>
      <c r="B3346" s="3">
        <v>9000.4</v>
      </c>
      <c r="C3346" s="3">
        <v>9037.1</v>
      </c>
      <c r="D3346" s="3">
        <v>99.59</v>
      </c>
    </row>
    <row r="3347" spans="1:4">
      <c r="A3347" s="1" t="s">
        <v>11849</v>
      </c>
      <c r="B3347" s="3">
        <v>9695.82</v>
      </c>
      <c r="C3347" s="3">
        <v>9434.58</v>
      </c>
      <c r="D3347" s="3">
        <v>102.77</v>
      </c>
    </row>
    <row r="3348" spans="1:4">
      <c r="A3348" s="1" t="s">
        <v>11850</v>
      </c>
      <c r="B3348" s="3">
        <v>5570.07</v>
      </c>
      <c r="C3348" s="3">
        <v>5126.55</v>
      </c>
      <c r="D3348" s="3">
        <v>108.65</v>
      </c>
    </row>
    <row r="3349" spans="1:4">
      <c r="A3349" s="1" t="s">
        <v>11851</v>
      </c>
      <c r="B3349" s="3">
        <v>9148.7000000000007</v>
      </c>
      <c r="C3349" s="3">
        <v>9274.58</v>
      </c>
      <c r="D3349" s="3">
        <v>98.64</v>
      </c>
    </row>
    <row r="3350" spans="1:4">
      <c r="A3350" s="1" t="s">
        <v>11852</v>
      </c>
      <c r="B3350" s="3">
        <v>9385.98</v>
      </c>
      <c r="C3350" s="3">
        <v>9512.06</v>
      </c>
      <c r="D3350" s="3">
        <v>98.67</v>
      </c>
    </row>
    <row r="3351" spans="1:4">
      <c r="A3351" s="1" t="s">
        <v>11853</v>
      </c>
      <c r="B3351" s="3">
        <v>5052.47</v>
      </c>
      <c r="C3351" s="3">
        <v>3789.68</v>
      </c>
      <c r="D3351" s="3">
        <v>133.32</v>
      </c>
    </row>
    <row r="3352" spans="1:4">
      <c r="A3352" s="1" t="s">
        <v>11854</v>
      </c>
      <c r="B3352" s="3">
        <v>4837.4399999999996</v>
      </c>
      <c r="C3352" s="3">
        <v>3572.2</v>
      </c>
      <c r="D3352" s="3">
        <v>135.41999999999999</v>
      </c>
    </row>
    <row r="3353" spans="1:4">
      <c r="A3353" s="1" t="s">
        <v>11855</v>
      </c>
      <c r="B3353" s="3">
        <v>6999.96</v>
      </c>
      <c r="C3353" s="3">
        <v>7513.74</v>
      </c>
      <c r="D3353" s="3">
        <v>93.16</v>
      </c>
    </row>
    <row r="3354" spans="1:4">
      <c r="A3354" s="1" t="s">
        <v>11856</v>
      </c>
      <c r="B3354" s="3">
        <v>5805.85</v>
      </c>
      <c r="C3354" s="3">
        <v>6613.08</v>
      </c>
      <c r="D3354" s="3">
        <v>87.79</v>
      </c>
    </row>
    <row r="3355" spans="1:4">
      <c r="A3355" s="1" t="s">
        <v>11857</v>
      </c>
      <c r="B3355" s="3">
        <v>6738.69</v>
      </c>
      <c r="C3355" s="3">
        <v>7331.78</v>
      </c>
      <c r="D3355" s="3">
        <v>91.91</v>
      </c>
    </row>
    <row r="3356" spans="1:4">
      <c r="A3356" s="1" t="s">
        <v>11858</v>
      </c>
      <c r="B3356" s="3">
        <v>10875.83</v>
      </c>
      <c r="C3356" s="3">
        <v>11379.34</v>
      </c>
      <c r="D3356" s="3">
        <v>95.58</v>
      </c>
    </row>
    <row r="3357" spans="1:4">
      <c r="A3357" s="1" t="s">
        <v>11859</v>
      </c>
      <c r="B3357" s="3">
        <v>15284.59</v>
      </c>
      <c r="C3357" s="3">
        <v>6976.79</v>
      </c>
      <c r="D3357" s="3">
        <v>219.08</v>
      </c>
    </row>
    <row r="3358" spans="1:4">
      <c r="A3358" s="1" t="s">
        <v>11860</v>
      </c>
      <c r="B3358" s="3">
        <v>11274.29</v>
      </c>
      <c r="C3358" s="3">
        <v>11458.84</v>
      </c>
      <c r="D3358" s="3">
        <v>98.39</v>
      </c>
    </row>
    <row r="3359" spans="1:4">
      <c r="A3359" s="1" t="s">
        <v>11861</v>
      </c>
      <c r="B3359" s="3">
        <v>5644.44</v>
      </c>
      <c r="C3359" s="3">
        <v>6387.41</v>
      </c>
      <c r="D3359" s="3">
        <v>88.37</v>
      </c>
    </row>
    <row r="3360" spans="1:4">
      <c r="A3360" s="1" t="s">
        <v>11862</v>
      </c>
      <c r="B3360" s="3">
        <v>5248.37</v>
      </c>
      <c r="C3360" s="3">
        <v>5919.37</v>
      </c>
      <c r="D3360" s="3">
        <v>88.66</v>
      </c>
    </row>
    <row r="3361" spans="1:4">
      <c r="A3361" s="1" t="s">
        <v>11863</v>
      </c>
      <c r="B3361" s="3">
        <v>5277.84</v>
      </c>
      <c r="C3361" s="3">
        <v>5969.37</v>
      </c>
      <c r="D3361" s="3">
        <v>88.42</v>
      </c>
    </row>
    <row r="3362" spans="1:4">
      <c r="A3362" s="1" t="s">
        <v>11864</v>
      </c>
      <c r="B3362" s="3">
        <v>10027.98</v>
      </c>
      <c r="C3362" s="3">
        <v>10744.38</v>
      </c>
      <c r="D3362" s="3">
        <v>93.33</v>
      </c>
    </row>
    <row r="3363" spans="1:4">
      <c r="A3363" s="1" t="s">
        <v>11865</v>
      </c>
      <c r="B3363" s="3">
        <v>11729.65</v>
      </c>
      <c r="C3363" s="3">
        <v>11410.1</v>
      </c>
      <c r="D3363" s="3">
        <v>102.8</v>
      </c>
    </row>
    <row r="3364" spans="1:4">
      <c r="A3364" s="1" t="s">
        <v>11866</v>
      </c>
      <c r="B3364" s="3">
        <v>10005.27</v>
      </c>
      <c r="C3364" s="3">
        <v>10903.88</v>
      </c>
      <c r="D3364" s="3">
        <v>91.76</v>
      </c>
    </row>
    <row r="3365" spans="1:4">
      <c r="A3365" s="1" t="s">
        <v>11867</v>
      </c>
      <c r="B3365" s="3">
        <v>9787.27</v>
      </c>
      <c r="C3365" s="3">
        <v>10666.9</v>
      </c>
      <c r="D3365" s="3">
        <v>91.75</v>
      </c>
    </row>
    <row r="3366" spans="1:4">
      <c r="A3366" s="1" t="s">
        <v>11307</v>
      </c>
      <c r="B3366" s="3">
        <v>15168.18</v>
      </c>
      <c r="C3366" s="3">
        <v>4648.66</v>
      </c>
      <c r="D3366" s="3">
        <v>326.29000000000002</v>
      </c>
    </row>
    <row r="3367" spans="1:4">
      <c r="A3367" s="1" t="s">
        <v>11868</v>
      </c>
      <c r="B3367" s="3">
        <v>4573.22</v>
      </c>
      <c r="C3367" s="3">
        <v>4956.21</v>
      </c>
      <c r="D3367" s="3">
        <v>92.27</v>
      </c>
    </row>
    <row r="3368" spans="1:4">
      <c r="A3368" s="1" t="s">
        <v>11869</v>
      </c>
      <c r="B3368" s="3">
        <v>5207.3100000000004</v>
      </c>
      <c r="C3368" s="3">
        <v>5111.26</v>
      </c>
      <c r="D3368" s="3">
        <v>101.88</v>
      </c>
    </row>
    <row r="3369" spans="1:4">
      <c r="A3369" s="1" t="s">
        <v>11870</v>
      </c>
      <c r="B3369" s="3">
        <v>5127.1499999999996</v>
      </c>
      <c r="C3369" s="3">
        <v>4911.72</v>
      </c>
      <c r="D3369" s="3">
        <v>104.39</v>
      </c>
    </row>
    <row r="3370" spans="1:4">
      <c r="A3370" s="1" t="s">
        <v>11871</v>
      </c>
      <c r="B3370" s="3">
        <v>15385.62</v>
      </c>
      <c r="C3370" s="3">
        <v>6422.85</v>
      </c>
      <c r="D3370" s="3">
        <v>239.55</v>
      </c>
    </row>
    <row r="3371" spans="1:4">
      <c r="A3371" s="1" t="s">
        <v>11872</v>
      </c>
      <c r="B3371" s="3">
        <v>5151.28</v>
      </c>
      <c r="C3371" s="3">
        <v>5016.7700000000004</v>
      </c>
      <c r="D3371" s="3">
        <v>102.68</v>
      </c>
    </row>
    <row r="3372" spans="1:4">
      <c r="A3372" s="1" t="s">
        <v>11873</v>
      </c>
      <c r="B3372" s="3">
        <v>15517.39</v>
      </c>
      <c r="C3372" s="3">
        <v>6438.41</v>
      </c>
      <c r="D3372" s="3">
        <v>241.01</v>
      </c>
    </row>
    <row r="3373" spans="1:4">
      <c r="A3373" s="1" t="s">
        <v>11311</v>
      </c>
      <c r="B3373" s="3">
        <v>18420.02</v>
      </c>
      <c r="C3373" s="3">
        <v>5470.44</v>
      </c>
      <c r="D3373" s="3">
        <v>336.72</v>
      </c>
    </row>
    <row r="3374" spans="1:4">
      <c r="A3374" s="1" t="s">
        <v>11874</v>
      </c>
      <c r="B3374" s="3">
        <v>17050.759999999998</v>
      </c>
      <c r="C3374" s="3">
        <v>3600.55</v>
      </c>
      <c r="D3374" s="3">
        <v>473.56</v>
      </c>
    </row>
    <row r="3375" spans="1:4">
      <c r="A3375" s="1" t="s">
        <v>11875</v>
      </c>
      <c r="B3375" s="3">
        <v>15613.16</v>
      </c>
      <c r="C3375" s="3">
        <v>6533.87</v>
      </c>
      <c r="D3375" s="3">
        <v>238.96</v>
      </c>
    </row>
    <row r="3376" spans="1:4">
      <c r="A3376" s="1" t="s">
        <v>11876</v>
      </c>
      <c r="B3376" s="3">
        <v>15639.42</v>
      </c>
      <c r="C3376" s="3">
        <v>6664.9</v>
      </c>
      <c r="D3376" s="3">
        <v>234.65</v>
      </c>
    </row>
    <row r="3377" spans="1:4">
      <c r="A3377" s="1" t="s">
        <v>11309</v>
      </c>
      <c r="B3377" s="3">
        <v>18097.060000000001</v>
      </c>
      <c r="C3377" s="3">
        <v>5539.18</v>
      </c>
      <c r="D3377" s="3">
        <v>326.70999999999998</v>
      </c>
    </row>
    <row r="3378" spans="1:4">
      <c r="A3378" s="1" t="s">
        <v>11877</v>
      </c>
      <c r="B3378" s="3">
        <v>17154.78</v>
      </c>
      <c r="C3378" s="3">
        <v>3650.03</v>
      </c>
      <c r="D3378" s="3">
        <v>469.99</v>
      </c>
    </row>
    <row r="3379" spans="1:4">
      <c r="A3379" s="1" t="s">
        <v>11878</v>
      </c>
      <c r="B3379" s="3">
        <v>17126.88</v>
      </c>
      <c r="C3379" s="3">
        <v>3442.55</v>
      </c>
      <c r="D3379" s="3">
        <v>497.51</v>
      </c>
    </row>
    <row r="3380" spans="1:4">
      <c r="A3380" s="1" t="s">
        <v>11879</v>
      </c>
      <c r="B3380" s="3">
        <v>16880.96</v>
      </c>
      <c r="C3380" s="3">
        <v>2842.55</v>
      </c>
      <c r="D3380" s="3">
        <v>593.87</v>
      </c>
    </row>
    <row r="3381" spans="1:4">
      <c r="A3381" s="1" t="s">
        <v>11880</v>
      </c>
      <c r="B3381" s="3">
        <v>17198.12</v>
      </c>
      <c r="C3381" s="3">
        <v>3185.07</v>
      </c>
      <c r="D3381" s="3">
        <v>539.96</v>
      </c>
    </row>
    <row r="3382" spans="1:4">
      <c r="A3382" s="1" t="s">
        <v>11881</v>
      </c>
      <c r="B3382" s="3">
        <v>17048.060000000001</v>
      </c>
      <c r="C3382" s="3">
        <v>2810.07</v>
      </c>
      <c r="D3382" s="3">
        <v>606.67999999999995</v>
      </c>
    </row>
    <row r="3383" spans="1:4">
      <c r="A3383" s="1" t="s">
        <v>11882</v>
      </c>
      <c r="B3383" s="3">
        <v>17141.04</v>
      </c>
      <c r="C3383" s="3">
        <v>2827.59</v>
      </c>
      <c r="D3383" s="3">
        <v>606.21</v>
      </c>
    </row>
    <row r="3384" spans="1:4">
      <c r="A3384" s="1" t="s">
        <v>11883</v>
      </c>
      <c r="B3384" s="3">
        <v>17159.13</v>
      </c>
      <c r="C3384" s="3">
        <v>2877.59</v>
      </c>
      <c r="D3384" s="3">
        <v>596.29999999999995</v>
      </c>
    </row>
    <row r="3385" spans="1:4">
      <c r="A3385" s="1" t="s">
        <v>11884</v>
      </c>
      <c r="B3385" s="3">
        <v>11128.57</v>
      </c>
      <c r="C3385" s="3">
        <v>8316.5</v>
      </c>
      <c r="D3385" s="3">
        <v>133.81</v>
      </c>
    </row>
    <row r="3386" spans="1:4">
      <c r="A3386" s="1" t="s">
        <v>11885</v>
      </c>
      <c r="B3386" s="3">
        <v>10750.61</v>
      </c>
      <c r="C3386" s="3">
        <v>8453.1200000000008</v>
      </c>
      <c r="D3386" s="3">
        <v>127.18</v>
      </c>
    </row>
    <row r="3387" spans="1:4">
      <c r="A3387" s="1" t="s">
        <v>11886</v>
      </c>
      <c r="B3387" s="3">
        <v>11275.94</v>
      </c>
      <c r="C3387" s="3">
        <v>8376.74</v>
      </c>
      <c r="D3387" s="3">
        <v>134.61000000000001</v>
      </c>
    </row>
    <row r="3388" spans="1:4">
      <c r="A3388" s="1" t="s">
        <v>11887</v>
      </c>
      <c r="B3388" s="3">
        <v>12302.19</v>
      </c>
      <c r="C3388" s="3">
        <v>8229.56</v>
      </c>
      <c r="D3388" s="3">
        <v>149.49</v>
      </c>
    </row>
    <row r="3389" spans="1:4">
      <c r="A3389" s="1" t="s">
        <v>11888</v>
      </c>
      <c r="B3389" s="3">
        <v>10954.18</v>
      </c>
      <c r="C3389" s="3">
        <v>8736.58</v>
      </c>
      <c r="D3389" s="3">
        <v>125.38</v>
      </c>
    </row>
    <row r="3390" spans="1:4">
      <c r="A3390" s="1" t="s">
        <v>11889</v>
      </c>
      <c r="B3390" s="3">
        <v>11288.55</v>
      </c>
      <c r="C3390" s="3">
        <v>8289.7999999999993</v>
      </c>
      <c r="D3390" s="3">
        <v>136.16999999999999</v>
      </c>
    </row>
    <row r="3391" spans="1:4">
      <c r="A3391" s="1" t="s">
        <v>11890</v>
      </c>
      <c r="B3391" s="3">
        <v>12186.71</v>
      </c>
      <c r="C3391" s="3">
        <v>7640.61</v>
      </c>
      <c r="D3391" s="3">
        <v>159.5</v>
      </c>
    </row>
    <row r="3392" spans="1:4">
      <c r="A3392" s="1" t="s">
        <v>11891</v>
      </c>
      <c r="B3392" s="3">
        <v>3717.78</v>
      </c>
      <c r="C3392" s="3">
        <v>3650.85</v>
      </c>
      <c r="D3392" s="3">
        <v>101.83</v>
      </c>
    </row>
    <row r="3393" spans="1:4">
      <c r="A3393" s="1" t="s">
        <v>11892</v>
      </c>
      <c r="B3393" s="3">
        <v>3806</v>
      </c>
      <c r="C3393" s="3">
        <v>4141.58</v>
      </c>
      <c r="D3393" s="3">
        <v>91.9</v>
      </c>
    </row>
    <row r="3394" spans="1:4">
      <c r="A3394" s="1" t="s">
        <v>11893</v>
      </c>
      <c r="B3394" s="3">
        <v>3923.77</v>
      </c>
      <c r="C3394" s="3">
        <v>4186.07</v>
      </c>
      <c r="D3394" s="3">
        <v>93.73</v>
      </c>
    </row>
    <row r="3395" spans="1:4">
      <c r="A3395" s="1" t="s">
        <v>11894</v>
      </c>
      <c r="B3395" s="3">
        <v>5609.02</v>
      </c>
      <c r="C3395" s="3">
        <v>6448.85</v>
      </c>
      <c r="D3395" s="3">
        <v>86.98</v>
      </c>
    </row>
    <row r="3396" spans="1:4">
      <c r="A3396" s="1" t="s">
        <v>11895</v>
      </c>
      <c r="B3396" s="3">
        <v>3981.14</v>
      </c>
      <c r="C3396" s="3">
        <v>4267.5600000000004</v>
      </c>
      <c r="D3396" s="3">
        <v>93.29</v>
      </c>
    </row>
    <row r="3397" spans="1:4">
      <c r="A3397" s="1" t="s">
        <v>11896</v>
      </c>
      <c r="B3397" s="3">
        <v>4137.97</v>
      </c>
      <c r="C3397" s="3">
        <v>4406.54</v>
      </c>
      <c r="D3397" s="3">
        <v>93.91</v>
      </c>
    </row>
    <row r="3398" spans="1:4">
      <c r="A3398" s="1" t="s">
        <v>11897</v>
      </c>
      <c r="B3398" s="3">
        <v>4488.5200000000004</v>
      </c>
      <c r="C3398" s="3">
        <v>4171.67</v>
      </c>
      <c r="D3398" s="3">
        <v>107.6</v>
      </c>
    </row>
    <row r="3399" spans="1:4">
      <c r="A3399" s="1" t="s">
        <v>11898</v>
      </c>
      <c r="B3399" s="3">
        <v>4386.7299999999996</v>
      </c>
      <c r="C3399" s="3">
        <v>4582.5200000000004</v>
      </c>
      <c r="D3399" s="3">
        <v>95.73</v>
      </c>
    </row>
    <row r="3400" spans="1:4">
      <c r="A3400" s="1" t="s">
        <v>11899</v>
      </c>
      <c r="B3400" s="3">
        <v>5194.37</v>
      </c>
      <c r="C3400" s="3">
        <v>4721.5</v>
      </c>
      <c r="D3400" s="3">
        <v>110.02</v>
      </c>
    </row>
    <row r="3401" spans="1:4">
      <c r="A3401" s="1" t="s">
        <v>11900</v>
      </c>
      <c r="B3401" s="3">
        <v>4799.41</v>
      </c>
      <c r="C3401" s="3">
        <v>4409.1499999999996</v>
      </c>
      <c r="D3401" s="3">
        <v>108.85</v>
      </c>
    </row>
    <row r="3402" spans="1:4">
      <c r="A3402" s="1" t="s">
        <v>11901</v>
      </c>
      <c r="B3402" s="3">
        <v>5332.78</v>
      </c>
      <c r="C3402" s="3">
        <v>4803</v>
      </c>
      <c r="D3402" s="3">
        <v>111.03</v>
      </c>
    </row>
    <row r="3403" spans="1:4">
      <c r="A3403" s="1" t="s">
        <v>11902</v>
      </c>
      <c r="B3403" s="3">
        <v>5642.39</v>
      </c>
      <c r="C3403" s="3">
        <v>4878.9799999999996</v>
      </c>
      <c r="D3403" s="3">
        <v>115.65</v>
      </c>
    </row>
    <row r="3404" spans="1:4">
      <c r="A3404" s="1" t="s">
        <v>11903</v>
      </c>
      <c r="B3404" s="3">
        <v>4762</v>
      </c>
      <c r="C3404" s="3">
        <v>4406.63</v>
      </c>
      <c r="D3404" s="3">
        <v>108.06</v>
      </c>
    </row>
    <row r="3405" spans="1:4">
      <c r="A3405" s="1" t="s">
        <v>11904</v>
      </c>
      <c r="B3405" s="3">
        <v>4949.8</v>
      </c>
      <c r="C3405" s="3">
        <v>4460.91</v>
      </c>
      <c r="D3405" s="3">
        <v>110.96</v>
      </c>
    </row>
    <row r="3406" spans="1:4">
      <c r="A3406" s="1" t="s">
        <v>11905</v>
      </c>
      <c r="B3406" s="3">
        <v>5155.3100000000004</v>
      </c>
      <c r="C3406" s="3">
        <v>4648.3900000000003</v>
      </c>
      <c r="D3406" s="3">
        <v>110.91</v>
      </c>
    </row>
    <row r="3407" spans="1:4">
      <c r="A3407" s="1" t="s">
        <v>11906</v>
      </c>
      <c r="B3407" s="3">
        <v>9407.7199999999993</v>
      </c>
      <c r="C3407" s="3">
        <v>8957.1</v>
      </c>
      <c r="D3407" s="3">
        <v>105.03</v>
      </c>
    </row>
    <row r="3408" spans="1:4">
      <c r="A3408" s="1" t="s">
        <v>11907</v>
      </c>
      <c r="B3408" s="3">
        <v>4477.17</v>
      </c>
      <c r="C3408" s="3">
        <v>4834.49</v>
      </c>
      <c r="D3408" s="3">
        <v>92.61</v>
      </c>
    </row>
    <row r="3409" spans="1:4">
      <c r="A3409" s="1" t="s">
        <v>11908</v>
      </c>
      <c r="B3409" s="3">
        <v>7259.91</v>
      </c>
      <c r="C3409" s="3">
        <v>8592.07</v>
      </c>
      <c r="D3409" s="3">
        <v>84.5</v>
      </c>
    </row>
    <row r="3410" spans="1:4">
      <c r="A3410" s="1" t="s">
        <v>11909</v>
      </c>
      <c r="B3410" s="3">
        <v>7194.24</v>
      </c>
      <c r="C3410" s="3">
        <v>8616.4699999999993</v>
      </c>
      <c r="D3410" s="3">
        <v>83.49</v>
      </c>
    </row>
    <row r="3411" spans="1:4">
      <c r="A3411" s="1" t="s">
        <v>11910</v>
      </c>
      <c r="B3411" s="3">
        <v>8286.33</v>
      </c>
      <c r="C3411" s="3">
        <v>8273.9500000000007</v>
      </c>
      <c r="D3411" s="3">
        <v>100.15</v>
      </c>
    </row>
    <row r="3412" spans="1:4">
      <c r="A3412" s="1" t="s">
        <v>11911</v>
      </c>
      <c r="B3412" s="3">
        <v>8223.5400000000009</v>
      </c>
      <c r="C3412" s="3">
        <v>8349.5499999999993</v>
      </c>
      <c r="D3412" s="3">
        <v>98.49</v>
      </c>
    </row>
    <row r="3413" spans="1:4">
      <c r="A3413" s="1" t="s">
        <v>11912</v>
      </c>
      <c r="B3413" s="3">
        <v>8151.28</v>
      </c>
      <c r="C3413" s="3">
        <v>8887.6299999999992</v>
      </c>
      <c r="D3413" s="3">
        <v>91.71</v>
      </c>
    </row>
    <row r="3414" spans="1:4">
      <c r="A3414" s="1" t="s">
        <v>11913</v>
      </c>
      <c r="B3414" s="3">
        <v>5936.72</v>
      </c>
      <c r="C3414" s="3">
        <v>6561.1</v>
      </c>
      <c r="D3414" s="3">
        <v>90.48</v>
      </c>
    </row>
    <row r="3415" spans="1:4">
      <c r="A3415" s="1" t="s">
        <v>11914</v>
      </c>
      <c r="B3415" s="3">
        <v>5818.21</v>
      </c>
      <c r="C3415" s="3">
        <v>6603.62</v>
      </c>
      <c r="D3415" s="3">
        <v>88.11</v>
      </c>
    </row>
    <row r="3416" spans="1:4">
      <c r="A3416" s="1" t="s">
        <v>11915</v>
      </c>
      <c r="B3416" s="3">
        <v>20.09</v>
      </c>
      <c r="C3416" s="3">
        <v>20.22</v>
      </c>
      <c r="D3416" s="3">
        <v>99.33</v>
      </c>
    </row>
    <row r="3417" spans="1:4">
      <c r="A3417" s="1" t="s">
        <v>11916</v>
      </c>
      <c r="B3417" s="3">
        <v>20.09</v>
      </c>
      <c r="C3417" s="3">
        <v>20.22</v>
      </c>
      <c r="D3417" s="3">
        <v>99.33</v>
      </c>
    </row>
    <row r="3418" spans="1:4">
      <c r="A3418" s="1" t="s">
        <v>11917</v>
      </c>
      <c r="B3418" s="3">
        <v>19779.98</v>
      </c>
      <c r="C3418" s="3">
        <v>17330.27</v>
      </c>
      <c r="D3418" s="3">
        <v>114.14</v>
      </c>
    </row>
    <row r="3419" spans="1:4">
      <c r="A3419" s="1" t="s">
        <v>11918</v>
      </c>
      <c r="B3419" s="3">
        <v>24460.54</v>
      </c>
      <c r="C3419" s="3">
        <v>16814.41</v>
      </c>
      <c r="D3419" s="3">
        <v>145.47</v>
      </c>
    </row>
    <row r="3420" spans="1:4">
      <c r="A3420" s="1" t="s">
        <v>11919</v>
      </c>
      <c r="B3420" s="3">
        <v>29396.35</v>
      </c>
      <c r="C3420" s="3">
        <v>19697.37</v>
      </c>
      <c r="D3420" s="3">
        <v>149.24</v>
      </c>
    </row>
    <row r="3421" spans="1:4">
      <c r="A3421" s="1" t="s">
        <v>11920</v>
      </c>
      <c r="B3421" s="3">
        <v>24071.55</v>
      </c>
      <c r="C3421" s="3">
        <v>16376.93</v>
      </c>
      <c r="D3421" s="3">
        <v>146.97999999999999</v>
      </c>
    </row>
    <row r="3422" spans="1:4">
      <c r="A3422" s="1" t="s">
        <v>11921</v>
      </c>
      <c r="B3422" s="3">
        <v>27984.45</v>
      </c>
      <c r="C3422" s="3">
        <v>20610.11</v>
      </c>
      <c r="D3422" s="3">
        <v>135.78</v>
      </c>
    </row>
    <row r="3423" spans="1:4">
      <c r="A3423" s="1" t="s">
        <v>11922</v>
      </c>
      <c r="B3423" s="3">
        <v>28206.959999999999</v>
      </c>
      <c r="C3423" s="3">
        <v>20115.37</v>
      </c>
      <c r="D3423" s="3">
        <v>140.22999999999999</v>
      </c>
    </row>
    <row r="3424" spans="1:4">
      <c r="A3424" s="1" t="s">
        <v>11923</v>
      </c>
      <c r="B3424" s="3">
        <v>53588.4</v>
      </c>
      <c r="C3424" s="3">
        <v>39702.800000000003</v>
      </c>
      <c r="D3424" s="3">
        <v>134.97</v>
      </c>
    </row>
    <row r="3425" spans="1:4">
      <c r="A3425" s="1" t="s">
        <v>11924</v>
      </c>
      <c r="B3425" s="3">
        <v>22046.18</v>
      </c>
      <c r="C3425" s="3">
        <v>16355.44</v>
      </c>
      <c r="D3425" s="3">
        <v>134.79</v>
      </c>
    </row>
    <row r="3426" spans="1:4">
      <c r="A3426" s="1" t="s">
        <v>11925</v>
      </c>
      <c r="B3426" s="3">
        <v>89232.54</v>
      </c>
      <c r="C3426" s="3">
        <v>53259.39</v>
      </c>
      <c r="D3426" s="3">
        <v>167.54</v>
      </c>
    </row>
    <row r="3427" spans="1:4">
      <c r="A3427" s="1" t="s">
        <v>11926</v>
      </c>
      <c r="B3427" s="3">
        <v>17343.32</v>
      </c>
      <c r="C3427" s="3">
        <v>13561.41</v>
      </c>
      <c r="D3427" s="3">
        <v>127.89</v>
      </c>
    </row>
    <row r="3428" spans="1:4">
      <c r="A3428" s="1" t="s">
        <v>11927</v>
      </c>
      <c r="B3428" s="3">
        <v>91091.62</v>
      </c>
      <c r="C3428" s="3">
        <v>53731.83</v>
      </c>
      <c r="D3428" s="3">
        <v>169.53</v>
      </c>
    </row>
    <row r="3429" spans="1:4">
      <c r="A3429" s="1" t="s">
        <v>11928</v>
      </c>
      <c r="B3429" s="3">
        <v>88184.94</v>
      </c>
      <c r="C3429" s="3">
        <v>53330.98</v>
      </c>
      <c r="D3429" s="3">
        <v>165.35</v>
      </c>
    </row>
    <row r="3430" spans="1:4">
      <c r="A3430" s="1" t="s">
        <v>11929</v>
      </c>
      <c r="B3430" s="3">
        <v>89433.1</v>
      </c>
      <c r="C3430" s="3">
        <v>53728.87</v>
      </c>
      <c r="D3430" s="3">
        <v>166.45</v>
      </c>
    </row>
    <row r="3431" spans="1:4">
      <c r="A3431" s="1" t="s">
        <v>11930</v>
      </c>
      <c r="B3431" s="3">
        <v>39505.69</v>
      </c>
      <c r="C3431" s="3">
        <v>28409.81</v>
      </c>
      <c r="D3431" s="3">
        <v>139.06</v>
      </c>
    </row>
    <row r="3432" spans="1:4">
      <c r="A3432" s="1" t="s">
        <v>11931</v>
      </c>
      <c r="B3432" s="3">
        <v>33579.29</v>
      </c>
      <c r="C3432" s="3">
        <v>22159.64</v>
      </c>
      <c r="D3432" s="3">
        <v>151.53</v>
      </c>
    </row>
    <row r="3433" spans="1:4">
      <c r="A3433" s="1" t="s">
        <v>11932</v>
      </c>
      <c r="B3433" s="3">
        <v>40252.839999999997</v>
      </c>
      <c r="C3433" s="3">
        <v>12854.34</v>
      </c>
      <c r="D3433" s="3">
        <v>313.14999999999998</v>
      </c>
    </row>
    <row r="3434" spans="1:4">
      <c r="A3434" s="1" t="s">
        <v>11933</v>
      </c>
      <c r="B3434" s="3">
        <v>32038.13</v>
      </c>
      <c r="C3434" s="3">
        <v>14755.47</v>
      </c>
      <c r="D3434" s="3">
        <v>217.13</v>
      </c>
    </row>
    <row r="3435" spans="1:4">
      <c r="A3435" s="1" t="s">
        <v>11934</v>
      </c>
      <c r="B3435" s="3">
        <v>31995.93</v>
      </c>
      <c r="C3435" s="3">
        <v>21107.08</v>
      </c>
      <c r="D3435" s="3">
        <v>151.59</v>
      </c>
    </row>
    <row r="3436" spans="1:4">
      <c r="A3436" s="1" t="s">
        <v>11935</v>
      </c>
      <c r="B3436" s="3">
        <v>31484.29</v>
      </c>
      <c r="C3436" s="3">
        <v>14573.42</v>
      </c>
      <c r="D3436" s="3">
        <v>216.04</v>
      </c>
    </row>
    <row r="3437" spans="1:4">
      <c r="A3437" s="1" t="s">
        <v>466</v>
      </c>
      <c r="B3437" s="3">
        <v>4034.48</v>
      </c>
      <c r="C3437" s="3">
        <v>63745.64</v>
      </c>
      <c r="D3437" s="3">
        <v>6.33</v>
      </c>
    </row>
    <row r="3438" spans="1:4">
      <c r="A3438" s="1" t="s">
        <v>693</v>
      </c>
      <c r="B3438" s="3">
        <v>100</v>
      </c>
      <c r="C3438" s="3">
        <v>43149.79</v>
      </c>
      <c r="D3438" s="3">
        <v>0.23</v>
      </c>
    </row>
    <row r="3439" spans="1:4">
      <c r="A3439" s="1" t="s">
        <v>884</v>
      </c>
      <c r="B3439" s="3">
        <v>114</v>
      </c>
      <c r="C3439" s="3">
        <v>2376.0700000000002</v>
      </c>
      <c r="D3439" s="3">
        <v>4.8</v>
      </c>
    </row>
    <row r="3440" spans="1:4">
      <c r="A3440" s="1" t="s">
        <v>885</v>
      </c>
      <c r="B3440" s="3">
        <v>113.88</v>
      </c>
      <c r="C3440" s="3">
        <v>2801.52</v>
      </c>
      <c r="D3440" s="3">
        <v>4.07</v>
      </c>
    </row>
    <row r="3441" spans="1:4">
      <c r="A3441" s="1" t="s">
        <v>1311</v>
      </c>
      <c r="B3441" s="3">
        <v>115.72</v>
      </c>
      <c r="C3441" s="3">
        <v>3240.43</v>
      </c>
      <c r="D3441" s="3">
        <v>3.57</v>
      </c>
    </row>
    <row r="3442" spans="1:4">
      <c r="A3442" s="1" t="s">
        <v>11936</v>
      </c>
      <c r="B3442" s="3">
        <v>675.84</v>
      </c>
      <c r="C3442" s="3">
        <v>136933.88</v>
      </c>
      <c r="D3442" s="3">
        <v>0.49</v>
      </c>
    </row>
    <row r="3443" spans="1:4">
      <c r="A3443" s="1" t="s">
        <v>11937</v>
      </c>
      <c r="B3443" s="3">
        <v>820.25</v>
      </c>
      <c r="C3443" s="3">
        <v>791.84</v>
      </c>
      <c r="D3443" s="3">
        <v>103.59</v>
      </c>
    </row>
    <row r="3444" spans="1:4">
      <c r="A3444" s="1" t="s">
        <v>886</v>
      </c>
      <c r="B3444" s="3">
        <v>105.72</v>
      </c>
      <c r="C3444" s="3">
        <v>129.6</v>
      </c>
      <c r="D3444" s="3">
        <v>81.58</v>
      </c>
    </row>
    <row r="3445" spans="1:4">
      <c r="A3445" s="1" t="s">
        <v>888</v>
      </c>
      <c r="B3445" s="3">
        <v>68.53</v>
      </c>
      <c r="C3445" s="3">
        <v>69.25</v>
      </c>
      <c r="D3445" s="3">
        <v>98.96</v>
      </c>
    </row>
    <row r="3446" spans="1:4">
      <c r="A3446" s="1" t="s">
        <v>11938</v>
      </c>
      <c r="B3446" s="3">
        <v>68.849999999999994</v>
      </c>
      <c r="C3446" s="3">
        <v>71.099999999999994</v>
      </c>
      <c r="D3446" s="3">
        <v>96.84</v>
      </c>
    </row>
    <row r="3447" spans="1:4">
      <c r="A3447" s="1" t="s">
        <v>11939</v>
      </c>
      <c r="B3447" s="3">
        <v>264.54000000000002</v>
      </c>
      <c r="C3447" s="3">
        <v>32586.94</v>
      </c>
      <c r="D3447" s="3">
        <v>0.81</v>
      </c>
    </row>
    <row r="3448" spans="1:4">
      <c r="A3448" s="1" t="s">
        <v>11940</v>
      </c>
      <c r="B3448" s="3">
        <v>66.760000000000005</v>
      </c>
      <c r="C3448" s="3">
        <v>66.84</v>
      </c>
      <c r="D3448" s="3">
        <v>99.88</v>
      </c>
    </row>
    <row r="3449" spans="1:4">
      <c r="A3449" s="1" t="s">
        <v>1312</v>
      </c>
      <c r="B3449" s="3">
        <v>0</v>
      </c>
      <c r="C3449" s="3">
        <v>4769.54</v>
      </c>
      <c r="D3449" s="3">
        <v>0</v>
      </c>
    </row>
    <row r="3450" spans="1:4">
      <c r="A3450" s="1" t="s">
        <v>1313</v>
      </c>
      <c r="B3450" s="3">
        <v>231.45</v>
      </c>
      <c r="C3450" s="3">
        <v>201.66</v>
      </c>
      <c r="D3450" s="3">
        <v>114.77</v>
      </c>
    </row>
    <row r="3451" spans="1:4">
      <c r="A3451" s="1" t="s">
        <v>11941</v>
      </c>
      <c r="B3451" s="3">
        <v>66.760000000000005</v>
      </c>
      <c r="C3451" s="3">
        <v>66.84</v>
      </c>
      <c r="D3451" s="3">
        <v>99.88</v>
      </c>
    </row>
    <row r="3452" spans="1:4">
      <c r="A3452" s="1" t="s">
        <v>1310</v>
      </c>
      <c r="B3452" s="3">
        <v>0</v>
      </c>
      <c r="C3452" s="3">
        <v>78.739999999999995</v>
      </c>
      <c r="D3452" s="3">
        <v>0</v>
      </c>
    </row>
    <row r="3453" spans="1:4">
      <c r="A3453" s="1"/>
      <c r="B3453" s="3"/>
      <c r="C3453" s="3"/>
      <c r="D3453" s="3"/>
    </row>
    <row r="3454" spans="1:4">
      <c r="A3454" s="1"/>
      <c r="B3454" s="3"/>
      <c r="C3454" s="3"/>
      <c r="D3454" s="3"/>
    </row>
    <row r="3455" spans="1:4">
      <c r="A3455" s="1"/>
      <c r="B3455" s="3"/>
      <c r="C3455" s="3"/>
      <c r="D3455" s="3"/>
    </row>
    <row r="3456" spans="1:4">
      <c r="A3456" s="1"/>
      <c r="B3456" s="3"/>
      <c r="C3456" s="3"/>
      <c r="D3456" s="3"/>
    </row>
    <row r="3457" spans="1:4">
      <c r="A3457" s="1"/>
      <c r="B3457" s="3"/>
      <c r="C3457" s="3"/>
      <c r="D3457" s="3"/>
    </row>
    <row r="3458" spans="1:4">
      <c r="A3458" s="1"/>
      <c r="B3458" s="3"/>
      <c r="C3458" s="3"/>
      <c r="D3458" s="3"/>
    </row>
    <row r="3459" spans="1:4">
      <c r="A3459" s="1"/>
      <c r="B3459" s="3"/>
      <c r="C3459" s="3"/>
      <c r="D3459" s="3"/>
    </row>
    <row r="3460" spans="1:4">
      <c r="A3460" s="1"/>
      <c r="B3460" s="3"/>
      <c r="C3460" s="3"/>
      <c r="D3460" s="3"/>
    </row>
    <row r="3461" spans="1:4">
      <c r="A3461" s="1"/>
      <c r="B3461" s="3"/>
      <c r="C3461" s="3"/>
      <c r="D3461" s="3"/>
    </row>
    <row r="3462" spans="1:4">
      <c r="A3462" s="1"/>
      <c r="B3462" s="3"/>
      <c r="C3462" s="3"/>
      <c r="D3462" s="3"/>
    </row>
    <row r="3463" spans="1:4">
      <c r="A3463" s="1"/>
      <c r="B3463" s="3"/>
      <c r="C3463" s="3"/>
      <c r="D3463" s="3"/>
    </row>
    <row r="3464" spans="1:4">
      <c r="A3464" s="1"/>
      <c r="B3464" s="3"/>
      <c r="C3464" s="3"/>
      <c r="D3464" s="3"/>
    </row>
    <row r="3465" spans="1:4">
      <c r="A3465" s="1"/>
      <c r="B3465" s="3"/>
      <c r="C3465" s="3"/>
      <c r="D3465" s="3"/>
    </row>
    <row r="3466" spans="1:4">
      <c r="A3466" s="1"/>
      <c r="B3466" s="3"/>
      <c r="C3466" s="3"/>
      <c r="D3466" s="3"/>
    </row>
    <row r="3467" spans="1:4">
      <c r="A3467" s="1"/>
      <c r="B3467" s="3"/>
      <c r="C3467" s="3"/>
      <c r="D3467" s="3"/>
    </row>
    <row r="3468" spans="1:4">
      <c r="A3468" s="1"/>
      <c r="B3468" s="3"/>
      <c r="C3468" s="3"/>
      <c r="D3468" s="3"/>
    </row>
    <row r="3469" spans="1:4">
      <c r="A3469" s="1"/>
      <c r="B3469" s="3"/>
      <c r="C3469" s="3"/>
      <c r="D3469" s="3"/>
    </row>
    <row r="3470" spans="1:4">
      <c r="A3470" s="1"/>
      <c r="B3470" s="3"/>
      <c r="C3470" s="3"/>
      <c r="D3470" s="3"/>
    </row>
    <row r="3471" spans="1:4">
      <c r="A3471" s="1"/>
      <c r="B3471" s="3"/>
      <c r="C3471" s="3"/>
      <c r="D3471" s="3"/>
    </row>
    <row r="3472" spans="1:4">
      <c r="A3472" s="1"/>
      <c r="B3472" s="3"/>
      <c r="C3472" s="3"/>
      <c r="D3472" s="3"/>
    </row>
    <row r="3473" spans="1:4">
      <c r="A3473" s="1"/>
      <c r="B3473" s="3"/>
      <c r="C3473" s="3"/>
      <c r="D3473" s="3"/>
    </row>
    <row r="3474" spans="1:4">
      <c r="A3474" s="1"/>
      <c r="B3474" s="3"/>
      <c r="C3474" s="3"/>
      <c r="D3474" s="3"/>
    </row>
    <row r="3475" spans="1:4">
      <c r="A3475" s="1"/>
      <c r="B3475" s="3"/>
      <c r="C3475" s="3"/>
      <c r="D3475" s="3"/>
    </row>
    <row r="3476" spans="1:4">
      <c r="A3476" s="1"/>
      <c r="B3476" s="3"/>
      <c r="C3476" s="3"/>
      <c r="D3476" s="3"/>
    </row>
    <row r="3477" spans="1:4">
      <c r="A3477" s="1"/>
      <c r="B3477" s="3"/>
      <c r="C3477" s="3"/>
      <c r="D3477" s="3"/>
    </row>
    <row r="3478" spans="1:4">
      <c r="A3478" s="1"/>
      <c r="B3478" s="3"/>
      <c r="C3478" s="3"/>
      <c r="D3478" s="3"/>
    </row>
    <row r="3479" spans="1:4">
      <c r="A3479" s="1"/>
      <c r="B3479" s="3"/>
      <c r="C3479" s="3"/>
      <c r="D3479" s="3"/>
    </row>
    <row r="3480" spans="1:4">
      <c r="A3480" s="1"/>
      <c r="B3480" s="3"/>
      <c r="C3480" s="3"/>
      <c r="D3480" s="3"/>
    </row>
    <row r="3481" spans="1:4">
      <c r="A3481" s="1"/>
      <c r="B3481" s="3"/>
      <c r="C3481" s="3"/>
      <c r="D3481" s="3"/>
    </row>
    <row r="3482" spans="1:4">
      <c r="A3482" s="1"/>
      <c r="B3482" s="3"/>
      <c r="C3482" s="3"/>
      <c r="D3482" s="3"/>
    </row>
    <row r="3483" spans="1:4">
      <c r="A3483" s="1"/>
      <c r="B3483" s="3"/>
      <c r="C3483" s="3"/>
      <c r="D3483" s="3"/>
    </row>
    <row r="3484" spans="1:4">
      <c r="A3484" s="1"/>
      <c r="B3484" s="3"/>
      <c r="C3484" s="3"/>
      <c r="D3484" s="3"/>
    </row>
    <row r="3485" spans="1:4">
      <c r="A3485" s="1"/>
      <c r="B3485" s="3"/>
      <c r="C3485" s="3"/>
      <c r="D3485" s="3"/>
    </row>
    <row r="3486" spans="1:4">
      <c r="A3486" s="1"/>
      <c r="B3486" s="3"/>
      <c r="C3486" s="3"/>
      <c r="D3486" s="3"/>
    </row>
    <row r="3487" spans="1:4">
      <c r="A3487" s="1"/>
      <c r="B3487" s="3"/>
      <c r="C3487" s="3"/>
      <c r="D3487" s="3"/>
    </row>
    <row r="3488" spans="1:4">
      <c r="A3488" s="1"/>
      <c r="B3488" s="3"/>
      <c r="C3488" s="3"/>
      <c r="D3488" s="3"/>
    </row>
    <row r="3489" spans="1:4">
      <c r="A3489" s="1"/>
      <c r="B3489" s="3"/>
      <c r="C3489" s="3"/>
      <c r="D3489" s="3"/>
    </row>
    <row r="3490" spans="1:4">
      <c r="A3490" s="1"/>
      <c r="B3490" s="3"/>
      <c r="C3490" s="3"/>
      <c r="D3490" s="3"/>
    </row>
    <row r="3491" spans="1:4">
      <c r="A3491" s="1"/>
      <c r="B3491" s="3"/>
      <c r="C3491" s="3"/>
      <c r="D3491" s="3"/>
    </row>
    <row r="3492" spans="1:4">
      <c r="A3492" s="1"/>
      <c r="B3492" s="3"/>
      <c r="C3492" s="3"/>
      <c r="D3492" s="3"/>
    </row>
    <row r="3493" spans="1:4">
      <c r="A3493" s="1"/>
      <c r="B3493" s="3"/>
      <c r="C3493" s="3"/>
      <c r="D3493" s="3"/>
    </row>
    <row r="3494" spans="1:4">
      <c r="A3494" s="1"/>
      <c r="B3494" s="3"/>
      <c r="C3494" s="3"/>
      <c r="D3494" s="3"/>
    </row>
    <row r="3495" spans="1:4">
      <c r="A3495" s="1"/>
      <c r="B3495" s="3"/>
      <c r="C3495" s="3"/>
      <c r="D3495" s="3"/>
    </row>
    <row r="3496" spans="1:4">
      <c r="A3496" s="1"/>
      <c r="B3496" s="3"/>
      <c r="C3496" s="3"/>
      <c r="D3496" s="3"/>
    </row>
    <row r="3497" spans="1:4">
      <c r="A3497" s="1"/>
      <c r="B3497" s="3"/>
      <c r="C3497" s="3"/>
      <c r="D3497" s="3"/>
    </row>
    <row r="3498" spans="1:4">
      <c r="A3498" s="1"/>
      <c r="B3498" s="3"/>
      <c r="C3498" s="3"/>
      <c r="D3498" s="3"/>
    </row>
    <row r="3499" spans="1:4">
      <c r="A3499" s="1"/>
      <c r="B3499" s="3"/>
      <c r="C3499" s="3"/>
      <c r="D3499" s="3"/>
    </row>
    <row r="3500" spans="1:4">
      <c r="A3500" s="1"/>
      <c r="B3500" s="3"/>
      <c r="C3500" s="3"/>
      <c r="D3500" s="3"/>
    </row>
    <row r="3501" spans="1:4">
      <c r="A3501" s="1"/>
      <c r="B3501" s="3"/>
      <c r="C3501" s="3"/>
      <c r="D3501" s="3"/>
    </row>
    <row r="3502" spans="1:4">
      <c r="A3502" s="1"/>
      <c r="B3502" s="3"/>
      <c r="C3502" s="3"/>
      <c r="D3502" s="3"/>
    </row>
    <row r="3503" spans="1:4">
      <c r="A3503" s="1"/>
      <c r="B3503" s="3"/>
      <c r="C3503" s="3"/>
      <c r="D3503" s="3"/>
    </row>
    <row r="3504" spans="1:4">
      <c r="A3504" s="1"/>
      <c r="B3504" s="3"/>
      <c r="C3504" s="3"/>
      <c r="D3504" s="3"/>
    </row>
    <row r="3505" spans="1:4">
      <c r="A3505" s="1"/>
      <c r="B3505" s="3"/>
      <c r="C3505" s="3"/>
      <c r="D3505" s="3"/>
    </row>
    <row r="3506" spans="1:4">
      <c r="A3506" s="1"/>
      <c r="B3506" s="3"/>
      <c r="C3506" s="3"/>
      <c r="D3506" s="3"/>
    </row>
    <row r="3507" spans="1:4">
      <c r="A3507" s="1"/>
      <c r="B3507" s="3"/>
      <c r="C3507" s="3"/>
      <c r="D3507" s="3"/>
    </row>
    <row r="3508" spans="1:4">
      <c r="A3508" s="1"/>
      <c r="B3508" s="3"/>
      <c r="C3508" s="3"/>
      <c r="D3508" s="3"/>
    </row>
    <row r="3509" spans="1:4">
      <c r="A3509" s="1"/>
      <c r="B3509" s="3"/>
      <c r="C3509" s="3"/>
      <c r="D3509" s="3"/>
    </row>
    <row r="3510" spans="1:4">
      <c r="A3510" s="1"/>
      <c r="B3510" s="3"/>
      <c r="C3510" s="3"/>
      <c r="D3510" s="3"/>
    </row>
    <row r="3511" spans="1:4">
      <c r="A3511" s="1"/>
      <c r="B3511" s="3"/>
      <c r="C3511" s="3"/>
      <c r="D3511" s="3"/>
    </row>
    <row r="3512" spans="1:4">
      <c r="A3512" s="1"/>
      <c r="B3512" s="3"/>
      <c r="C3512" s="3"/>
      <c r="D3512" s="3"/>
    </row>
    <row r="3513" spans="1:4">
      <c r="A3513" s="1"/>
      <c r="B3513" s="3"/>
      <c r="C3513" s="3"/>
      <c r="D3513" s="3"/>
    </row>
    <row r="3514" spans="1:4">
      <c r="A3514" s="1"/>
      <c r="B3514" s="3"/>
      <c r="C3514" s="3"/>
      <c r="D3514" s="3"/>
    </row>
    <row r="3515" spans="1:4">
      <c r="A3515" s="1"/>
      <c r="B3515" s="3"/>
      <c r="C3515" s="3"/>
      <c r="D3515" s="3"/>
    </row>
    <row r="3516" spans="1:4">
      <c r="A3516" s="1"/>
      <c r="B3516" s="3"/>
      <c r="C3516" s="3"/>
      <c r="D3516" s="3"/>
    </row>
    <row r="3517" spans="1:4">
      <c r="A3517" s="1"/>
      <c r="B3517" s="3"/>
      <c r="C3517" s="3"/>
      <c r="D3517" s="3"/>
    </row>
    <row r="3518" spans="1:4">
      <c r="A3518" s="1"/>
      <c r="B3518" s="3"/>
      <c r="C3518" s="3"/>
      <c r="D3518" s="3"/>
    </row>
    <row r="3519" spans="1:4">
      <c r="A3519" s="1"/>
      <c r="B3519" s="3"/>
      <c r="C3519" s="3"/>
      <c r="D3519" s="3"/>
    </row>
    <row r="3520" spans="1:4">
      <c r="A3520" s="1"/>
      <c r="B3520" s="3"/>
      <c r="C3520" s="3"/>
      <c r="D3520" s="3"/>
    </row>
    <row r="3521" spans="1:4">
      <c r="A3521" s="1"/>
      <c r="B3521" s="3"/>
      <c r="C3521" s="3"/>
      <c r="D3521" s="3"/>
    </row>
    <row r="3522" spans="1:4">
      <c r="A3522" s="1"/>
      <c r="B3522" s="3"/>
      <c r="C3522" s="3"/>
      <c r="D3522" s="3"/>
    </row>
    <row r="3523" spans="1:4">
      <c r="A3523" s="1"/>
      <c r="B3523" s="3"/>
      <c r="C3523" s="3"/>
      <c r="D3523" s="3"/>
    </row>
    <row r="3524" spans="1:4">
      <c r="A3524" s="1"/>
      <c r="B3524" s="3"/>
      <c r="C3524" s="3"/>
      <c r="D3524" s="3"/>
    </row>
    <row r="3525" spans="1:4">
      <c r="A3525" s="1"/>
      <c r="B3525" s="3"/>
      <c r="C3525" s="3"/>
      <c r="D3525" s="3"/>
    </row>
    <row r="3526" spans="1:4">
      <c r="A3526" s="1"/>
      <c r="B3526" s="3"/>
      <c r="C3526" s="3"/>
      <c r="D3526" s="3"/>
    </row>
    <row r="3527" spans="1:4">
      <c r="A3527" s="1"/>
      <c r="B3527" s="3"/>
      <c r="C3527" s="3"/>
      <c r="D3527" s="3"/>
    </row>
    <row r="3528" spans="1:4">
      <c r="A3528" s="1"/>
      <c r="B3528" s="3"/>
      <c r="C3528" s="3"/>
      <c r="D3528" s="3"/>
    </row>
    <row r="3529" spans="1:4">
      <c r="A3529" s="1"/>
      <c r="B3529" s="3"/>
      <c r="C3529" s="3"/>
      <c r="D3529" s="3"/>
    </row>
    <row r="3530" spans="1:4">
      <c r="A3530" s="1"/>
      <c r="B3530" s="3"/>
      <c r="C3530" s="3"/>
      <c r="D3530" s="3"/>
    </row>
    <row r="3531" spans="1:4">
      <c r="A3531" s="1"/>
      <c r="B3531" s="3"/>
      <c r="C3531" s="3"/>
      <c r="D3531" s="3"/>
    </row>
    <row r="3532" spans="1:4">
      <c r="A3532" s="1"/>
      <c r="B3532" s="3"/>
      <c r="C3532" s="3"/>
      <c r="D3532" s="3"/>
    </row>
    <row r="3533" spans="1:4">
      <c r="A3533" s="1"/>
      <c r="B3533" s="3"/>
      <c r="C3533" s="3"/>
      <c r="D3533" s="3"/>
    </row>
    <row r="3534" spans="1:4">
      <c r="A3534" s="1"/>
      <c r="B3534" s="3"/>
      <c r="C3534" s="3"/>
      <c r="D3534" s="3"/>
    </row>
    <row r="3535" spans="1:4">
      <c r="A3535" s="1"/>
      <c r="B3535" s="3"/>
      <c r="C3535" s="3"/>
      <c r="D3535" s="3"/>
    </row>
    <row r="3536" spans="1:4">
      <c r="A3536" s="1"/>
      <c r="B3536" s="3"/>
      <c r="C3536" s="3"/>
      <c r="D3536" s="3"/>
    </row>
    <row r="3537" spans="1:4">
      <c r="A3537" s="1"/>
      <c r="B3537" s="3"/>
      <c r="C3537" s="3"/>
      <c r="D3537" s="3"/>
    </row>
    <row r="3538" spans="1:4">
      <c r="A3538" s="1"/>
      <c r="B3538" s="3"/>
      <c r="C3538" s="3"/>
      <c r="D3538" s="3"/>
    </row>
    <row r="3539" spans="1:4">
      <c r="A3539" s="1"/>
      <c r="B3539" s="3"/>
      <c r="C3539" s="3"/>
      <c r="D3539" s="3"/>
    </row>
    <row r="3540" spans="1:4">
      <c r="A3540" s="1"/>
      <c r="B3540" s="3"/>
      <c r="C3540" s="3"/>
      <c r="D3540" s="3"/>
    </row>
    <row r="3541" spans="1:4">
      <c r="A3541" s="1"/>
      <c r="B3541" s="3"/>
      <c r="C3541" s="3"/>
      <c r="D3541" s="3"/>
    </row>
    <row r="3542" spans="1:4">
      <c r="A3542" s="1"/>
      <c r="B3542" s="3"/>
      <c r="C3542" s="3"/>
      <c r="D3542" s="3"/>
    </row>
    <row r="3543" spans="1:4">
      <c r="A3543" s="1"/>
      <c r="B3543" s="3"/>
      <c r="C3543" s="3"/>
      <c r="D3543" s="3"/>
    </row>
    <row r="3544" spans="1:4">
      <c r="A3544" s="1"/>
      <c r="B3544" s="3"/>
      <c r="C3544" s="3"/>
      <c r="D3544" s="3"/>
    </row>
    <row r="3545" spans="1:4">
      <c r="A3545" s="1"/>
      <c r="B3545" s="3"/>
      <c r="C3545" s="3"/>
      <c r="D3545" s="3"/>
    </row>
    <row r="3546" spans="1:4">
      <c r="A3546" s="1"/>
      <c r="B3546" s="3"/>
      <c r="C3546" s="3"/>
      <c r="D3546" s="3"/>
    </row>
    <row r="3547" spans="1:4">
      <c r="A3547" s="1"/>
      <c r="B3547" s="3"/>
      <c r="C3547" s="3"/>
      <c r="D3547" s="3"/>
    </row>
    <row r="3548" spans="1:4">
      <c r="A3548" s="1"/>
      <c r="B3548" s="3"/>
      <c r="C3548" s="3"/>
      <c r="D3548" s="3"/>
    </row>
    <row r="3549" spans="1:4">
      <c r="A3549" s="1"/>
      <c r="B3549" s="3"/>
      <c r="C3549" s="3"/>
      <c r="D3549" s="3"/>
    </row>
    <row r="3550" spans="1:4">
      <c r="A3550" s="1"/>
      <c r="B3550" s="3"/>
      <c r="C3550" s="3"/>
      <c r="D3550" s="3"/>
    </row>
    <row r="3551" spans="1:4">
      <c r="A3551" s="1"/>
      <c r="B3551" s="3"/>
      <c r="C3551" s="3"/>
      <c r="D3551" s="3"/>
    </row>
    <row r="3552" spans="1:4">
      <c r="A3552" s="1"/>
      <c r="B3552" s="3"/>
      <c r="C3552" s="3"/>
      <c r="D3552" s="3"/>
    </row>
    <row r="3553" spans="1:4">
      <c r="A3553" s="1"/>
      <c r="B3553" s="3"/>
      <c r="C3553" s="3"/>
      <c r="D3553" s="3"/>
    </row>
    <row r="3554" spans="1:4">
      <c r="A3554" s="1"/>
      <c r="B3554" s="3"/>
      <c r="C3554" s="3"/>
      <c r="D3554" s="3"/>
    </row>
    <row r="3555" spans="1:4">
      <c r="A3555" s="1"/>
      <c r="B3555" s="3"/>
      <c r="C3555" s="3"/>
      <c r="D3555" s="3"/>
    </row>
    <row r="3556" spans="1:4">
      <c r="A3556" s="1"/>
      <c r="B3556" s="3"/>
      <c r="C3556" s="3"/>
      <c r="D3556" s="3"/>
    </row>
    <row r="3557" spans="1:4">
      <c r="A3557" s="1"/>
      <c r="B3557" s="3"/>
      <c r="C3557" s="3"/>
      <c r="D3557" s="3"/>
    </row>
    <row r="3558" spans="1:4">
      <c r="A3558" s="1"/>
      <c r="B3558" s="3"/>
      <c r="C3558" s="3"/>
      <c r="D3558" s="3"/>
    </row>
    <row r="3559" spans="1:4">
      <c r="A3559" s="1"/>
      <c r="B3559" s="3"/>
      <c r="C3559" s="3"/>
      <c r="D3559" s="3"/>
    </row>
    <row r="3560" spans="1:4">
      <c r="A3560" s="1"/>
      <c r="B3560" s="3"/>
      <c r="C3560" s="3"/>
      <c r="D3560" s="3"/>
    </row>
    <row r="3561" spans="1:4">
      <c r="A3561" s="1"/>
      <c r="B3561" s="3"/>
      <c r="C3561" s="3"/>
      <c r="D3561" s="3"/>
    </row>
    <row r="3562" spans="1:4">
      <c r="A3562" s="1"/>
      <c r="B3562" s="3"/>
      <c r="C3562" s="3"/>
      <c r="D3562" s="3"/>
    </row>
    <row r="3563" spans="1:4">
      <c r="A3563" s="1"/>
      <c r="B3563" s="3"/>
      <c r="C3563" s="3"/>
      <c r="D3563" s="3"/>
    </row>
    <row r="3564" spans="1:4">
      <c r="A3564" s="1"/>
      <c r="B3564" s="3"/>
      <c r="C3564" s="3"/>
      <c r="D3564" s="3"/>
    </row>
    <row r="3565" spans="1:4">
      <c r="A3565" s="1"/>
      <c r="B3565" s="3"/>
      <c r="C3565" s="3"/>
      <c r="D3565" s="3"/>
    </row>
    <row r="3566" spans="1:4">
      <c r="A3566" s="1"/>
      <c r="B3566" s="3"/>
      <c r="C3566" s="3"/>
      <c r="D3566" s="3"/>
    </row>
    <row r="3567" spans="1:4">
      <c r="A3567" s="1"/>
      <c r="B3567" s="3"/>
      <c r="C3567" s="3"/>
      <c r="D3567" s="3"/>
    </row>
    <row r="3568" spans="1:4">
      <c r="A3568" s="1"/>
      <c r="B3568" s="3"/>
      <c r="C3568" s="3"/>
      <c r="D3568" s="3"/>
    </row>
    <row r="3569" spans="1:4">
      <c r="A3569" s="1"/>
      <c r="B3569" s="3"/>
      <c r="C3569" s="3"/>
      <c r="D3569" s="3"/>
    </row>
    <row r="3570" spans="1:4">
      <c r="A3570" s="1"/>
      <c r="B3570" s="3"/>
      <c r="C3570" s="3"/>
      <c r="D3570" s="3"/>
    </row>
    <row r="3571" spans="1:4">
      <c r="A3571" s="1"/>
      <c r="B3571" s="3"/>
      <c r="C3571" s="3"/>
      <c r="D3571" s="3"/>
    </row>
    <row r="3572" spans="1:4">
      <c r="A3572" s="1"/>
      <c r="B3572" s="3"/>
      <c r="C3572" s="3"/>
      <c r="D3572" s="3"/>
    </row>
    <row r="3573" spans="1:4">
      <c r="A3573" s="1"/>
      <c r="B3573" s="3"/>
      <c r="C3573" s="3"/>
      <c r="D3573" s="3"/>
    </row>
    <row r="3574" spans="1:4">
      <c r="A3574" s="1"/>
      <c r="B3574" s="3"/>
      <c r="C3574" s="3"/>
      <c r="D3574" s="3"/>
    </row>
    <row r="3575" spans="1:4">
      <c r="A3575" s="1"/>
      <c r="B3575" s="3"/>
      <c r="C3575" s="3"/>
      <c r="D3575" s="3"/>
    </row>
    <row r="3576" spans="1:4">
      <c r="A3576" s="1"/>
      <c r="B3576" s="3"/>
      <c r="C3576" s="3"/>
      <c r="D3576" s="3"/>
    </row>
    <row r="3577" spans="1:4">
      <c r="A3577" s="1"/>
      <c r="B3577" s="3"/>
      <c r="C3577" s="3"/>
      <c r="D3577" s="3"/>
    </row>
    <row r="3578" spans="1:4">
      <c r="A3578" s="1"/>
      <c r="B3578" s="3"/>
      <c r="C3578" s="3"/>
      <c r="D3578" s="3"/>
    </row>
    <row r="3579" spans="1:4">
      <c r="A3579" s="1"/>
      <c r="B3579" s="3"/>
      <c r="C3579" s="3"/>
      <c r="D3579" s="3"/>
    </row>
    <row r="3580" spans="1:4">
      <c r="A3580" s="1"/>
      <c r="B3580" s="3"/>
      <c r="C3580" s="3"/>
      <c r="D3580" s="3"/>
    </row>
    <row r="3581" spans="1:4">
      <c r="A3581" s="1"/>
      <c r="B3581" s="3"/>
      <c r="C3581" s="3"/>
      <c r="D3581" s="3"/>
    </row>
    <row r="3582" spans="1:4">
      <c r="A3582" s="1"/>
      <c r="B3582" s="3"/>
      <c r="C3582" s="3"/>
      <c r="D3582" s="3"/>
    </row>
    <row r="3583" spans="1:4">
      <c r="A3583" s="1"/>
      <c r="B3583" s="3"/>
      <c r="C3583" s="3"/>
      <c r="D3583" s="3"/>
    </row>
    <row r="3584" spans="1:4">
      <c r="A3584" s="1"/>
      <c r="B3584" s="3"/>
      <c r="C3584" s="3"/>
      <c r="D3584" s="3"/>
    </row>
    <row r="3585" spans="1:4">
      <c r="A3585" s="1"/>
      <c r="B3585" s="3"/>
      <c r="C3585" s="3"/>
      <c r="D3585" s="3"/>
    </row>
    <row r="3586" spans="1:4">
      <c r="A3586" s="1"/>
      <c r="B3586" s="3"/>
      <c r="C3586" s="3"/>
      <c r="D3586" s="3"/>
    </row>
    <row r="3587" spans="1:4">
      <c r="A3587" s="1"/>
      <c r="B3587" s="3"/>
      <c r="C3587" s="3"/>
      <c r="D3587" s="3"/>
    </row>
    <row r="3588" spans="1:4">
      <c r="A3588" s="1"/>
      <c r="B3588" s="3"/>
      <c r="C3588" s="3"/>
      <c r="D3588" s="3"/>
    </row>
    <row r="3589" spans="1:4">
      <c r="A3589" s="1"/>
      <c r="B3589" s="3"/>
      <c r="C3589" s="3"/>
      <c r="D3589" s="3"/>
    </row>
    <row r="3590" spans="1:4">
      <c r="A3590" s="1"/>
      <c r="B3590" s="3"/>
      <c r="C3590" s="3"/>
      <c r="D3590" s="3"/>
    </row>
    <row r="3591" spans="1:4">
      <c r="A3591" s="1"/>
      <c r="B3591" s="3"/>
      <c r="C3591" s="3"/>
      <c r="D3591" s="3"/>
    </row>
    <row r="3592" spans="1:4">
      <c r="A3592" s="1"/>
      <c r="B3592" s="3"/>
      <c r="C3592" s="3"/>
      <c r="D3592" s="3"/>
    </row>
    <row r="3593" spans="1:4">
      <c r="A3593" s="1"/>
      <c r="B3593" s="3"/>
      <c r="C3593" s="3"/>
      <c r="D3593" s="3"/>
    </row>
    <row r="3594" spans="1:4">
      <c r="A3594" s="1"/>
      <c r="B3594" s="3"/>
      <c r="C3594" s="3"/>
      <c r="D3594" s="3"/>
    </row>
    <row r="3595" spans="1:4">
      <c r="A3595" s="1"/>
      <c r="B3595" s="3"/>
      <c r="C3595" s="3"/>
      <c r="D3595" s="3"/>
    </row>
    <row r="3596" spans="1:4">
      <c r="A3596" s="1"/>
      <c r="B3596" s="3"/>
      <c r="C3596" s="3"/>
      <c r="D3596" s="3"/>
    </row>
    <row r="3597" spans="1:4">
      <c r="A3597" s="1"/>
      <c r="B3597" s="3"/>
      <c r="C3597" s="3"/>
      <c r="D3597" s="3"/>
    </row>
    <row r="3598" spans="1:4">
      <c r="A3598" s="1"/>
      <c r="B3598" s="3"/>
      <c r="C3598" s="3"/>
      <c r="D3598" s="3"/>
    </row>
    <row r="3599" spans="1:4">
      <c r="A3599" s="1"/>
      <c r="B3599" s="3"/>
      <c r="C3599" s="3"/>
      <c r="D3599" s="3"/>
    </row>
    <row r="3600" spans="1:4">
      <c r="A3600" s="1"/>
      <c r="B3600" s="3"/>
      <c r="C3600" s="3"/>
      <c r="D3600" s="3"/>
    </row>
    <row r="3601" spans="1:4">
      <c r="A3601" s="1"/>
      <c r="B3601" s="3"/>
      <c r="C3601" s="3"/>
      <c r="D3601" s="3"/>
    </row>
    <row r="3602" spans="1:4">
      <c r="A3602" s="1"/>
      <c r="B3602" s="3"/>
      <c r="C3602" s="3"/>
      <c r="D3602" s="3"/>
    </row>
    <row r="3603" spans="1:4">
      <c r="A3603" s="1"/>
      <c r="B3603" s="3"/>
      <c r="C3603" s="3"/>
      <c r="D3603" s="3"/>
    </row>
    <row r="3604" spans="1:4">
      <c r="A3604" s="1"/>
      <c r="B3604" s="3"/>
      <c r="C3604" s="3"/>
      <c r="D3604" s="3"/>
    </row>
    <row r="3605" spans="1:4">
      <c r="A3605" s="1"/>
      <c r="B3605" s="3"/>
      <c r="C3605" s="3"/>
      <c r="D3605" s="3"/>
    </row>
    <row r="3606" spans="1:4">
      <c r="A3606" s="1"/>
      <c r="B3606" s="3"/>
      <c r="C3606" s="3"/>
      <c r="D3606" s="3"/>
    </row>
    <row r="3607" spans="1:4">
      <c r="A3607" s="1"/>
      <c r="B3607" s="3"/>
      <c r="C3607" s="3"/>
      <c r="D3607" s="3"/>
    </row>
    <row r="3608" spans="1:4">
      <c r="A3608" s="1"/>
      <c r="B3608" s="3"/>
      <c r="C3608" s="3"/>
      <c r="D3608" s="3"/>
    </row>
    <row r="3609" spans="1:4">
      <c r="A3609" s="1"/>
      <c r="B3609" s="3"/>
      <c r="C3609" s="3"/>
      <c r="D3609" s="3"/>
    </row>
    <row r="3610" spans="1:4">
      <c r="A3610" s="1"/>
      <c r="B3610" s="3"/>
      <c r="C3610" s="3"/>
      <c r="D3610" s="3"/>
    </row>
    <row r="3611" spans="1:4">
      <c r="A3611" s="1"/>
      <c r="B3611" s="3"/>
      <c r="C3611" s="3"/>
      <c r="D3611" s="3"/>
    </row>
    <row r="3612" spans="1:4">
      <c r="A3612" s="1"/>
      <c r="B3612" s="3"/>
      <c r="C3612" s="3"/>
      <c r="D3612" s="3"/>
    </row>
    <row r="3613" spans="1:4">
      <c r="A3613" s="1"/>
      <c r="B3613" s="3"/>
      <c r="C3613" s="3"/>
      <c r="D3613" s="3"/>
    </row>
    <row r="3614" spans="1:4">
      <c r="A3614" s="1"/>
      <c r="B3614" s="3"/>
      <c r="C3614" s="3"/>
      <c r="D3614" s="3"/>
    </row>
    <row r="3615" spans="1:4">
      <c r="A3615" s="1"/>
      <c r="B3615" s="3"/>
      <c r="C3615" s="3"/>
      <c r="D3615" s="3"/>
    </row>
    <row r="3616" spans="1:4">
      <c r="A3616" s="1"/>
      <c r="B3616" s="3"/>
      <c r="C3616" s="3"/>
      <c r="D3616" s="3"/>
    </row>
    <row r="3617" spans="1:4">
      <c r="A3617" s="1"/>
      <c r="B3617" s="3"/>
      <c r="C3617" s="3"/>
      <c r="D3617" s="3"/>
    </row>
    <row r="3618" spans="1:4">
      <c r="A3618" s="1"/>
      <c r="B3618" s="3"/>
      <c r="C3618" s="3"/>
      <c r="D3618" s="3"/>
    </row>
    <row r="3619" spans="1:4">
      <c r="A3619" s="1"/>
      <c r="B3619" s="3"/>
      <c r="C3619" s="3"/>
      <c r="D3619" s="3"/>
    </row>
    <row r="3620" spans="1:4">
      <c r="A3620" s="1"/>
      <c r="B3620" s="3"/>
      <c r="C3620" s="3"/>
      <c r="D3620" s="3"/>
    </row>
    <row r="3621" spans="1:4">
      <c r="A3621" s="1"/>
      <c r="B3621" s="3"/>
      <c r="C3621" s="3"/>
      <c r="D3621" s="3"/>
    </row>
    <row r="3622" spans="1:4">
      <c r="A3622" s="1"/>
      <c r="B3622" s="3"/>
      <c r="C3622" s="3"/>
      <c r="D3622" s="3"/>
    </row>
    <row r="3623" spans="1:4">
      <c r="A3623" s="1"/>
      <c r="B3623" s="3"/>
      <c r="C3623" s="3"/>
      <c r="D3623" s="3"/>
    </row>
    <row r="3624" spans="1:4">
      <c r="A3624" s="1"/>
      <c r="B3624" s="3"/>
      <c r="C3624" s="3"/>
      <c r="D3624" s="3"/>
    </row>
    <row r="3625" spans="1:4">
      <c r="A3625" s="1"/>
      <c r="B3625" s="3"/>
      <c r="C3625" s="3"/>
      <c r="D3625" s="3"/>
    </row>
    <row r="3626" spans="1:4">
      <c r="A3626" s="1"/>
      <c r="B3626" s="3"/>
      <c r="C3626" s="3"/>
      <c r="D3626" s="3"/>
    </row>
    <row r="3627" spans="1:4">
      <c r="A3627" s="1"/>
      <c r="B3627" s="3"/>
      <c r="C3627" s="3"/>
      <c r="D3627" s="3"/>
    </row>
    <row r="3628" spans="1:4">
      <c r="A3628" s="1"/>
      <c r="B3628" s="3"/>
      <c r="C3628" s="3"/>
      <c r="D3628" s="3"/>
    </row>
    <row r="3629" spans="1:4">
      <c r="A3629" s="1"/>
      <c r="B3629" s="3"/>
      <c r="C3629" s="3"/>
      <c r="D3629" s="3"/>
    </row>
    <row r="3630" spans="1:4">
      <c r="A3630" s="1"/>
      <c r="B3630" s="3"/>
      <c r="C3630" s="3"/>
      <c r="D3630" s="3"/>
    </row>
    <row r="3631" spans="1:4">
      <c r="A3631" s="1"/>
      <c r="B3631" s="3"/>
      <c r="C3631" s="3"/>
      <c r="D3631" s="3"/>
    </row>
    <row r="3632" spans="1:4">
      <c r="A3632" s="1"/>
      <c r="B3632" s="3"/>
      <c r="C3632" s="3"/>
      <c r="D3632" s="3"/>
    </row>
    <row r="3633" spans="1:4">
      <c r="A3633" s="1"/>
      <c r="B3633" s="3"/>
      <c r="C3633" s="3"/>
      <c r="D3633" s="3"/>
    </row>
    <row r="3634" spans="1:4">
      <c r="A3634" s="1"/>
      <c r="B3634" s="3"/>
      <c r="C3634" s="3"/>
      <c r="D3634" s="3"/>
    </row>
    <row r="3635" spans="1:4">
      <c r="A3635" s="1"/>
      <c r="B3635" s="3"/>
      <c r="C3635" s="3"/>
      <c r="D3635" s="3"/>
    </row>
    <row r="3636" spans="1:4">
      <c r="A3636" s="1"/>
      <c r="B3636" s="3"/>
      <c r="C3636" s="3"/>
      <c r="D3636" s="3"/>
    </row>
    <row r="3637" spans="1:4">
      <c r="A3637" s="1"/>
      <c r="B3637" s="3"/>
      <c r="C3637" s="3"/>
      <c r="D3637" s="3"/>
    </row>
    <row r="3638" spans="1:4">
      <c r="A3638" s="1"/>
      <c r="B3638" s="3"/>
      <c r="C3638" s="3"/>
      <c r="D3638" s="3"/>
    </row>
    <row r="3639" spans="1:4">
      <c r="A3639" s="1"/>
      <c r="B3639" s="3"/>
      <c r="C3639" s="3"/>
      <c r="D3639" s="3"/>
    </row>
    <row r="3640" spans="1:4">
      <c r="A3640" s="1"/>
      <c r="B3640" s="3"/>
      <c r="C3640" s="3"/>
      <c r="D3640" s="3"/>
    </row>
    <row r="3641" spans="1:4">
      <c r="A3641" s="1"/>
      <c r="B3641" s="3"/>
      <c r="C3641" s="3"/>
      <c r="D3641" s="3"/>
    </row>
    <row r="3642" spans="1:4">
      <c r="A3642" s="1"/>
      <c r="B3642" s="3"/>
      <c r="C3642" s="3"/>
      <c r="D3642" s="3"/>
    </row>
    <row r="3643" spans="1:4">
      <c r="A3643" s="1"/>
      <c r="B3643" s="3"/>
      <c r="C3643" s="3"/>
      <c r="D3643" s="3"/>
    </row>
    <row r="3644" spans="1:4">
      <c r="A3644" s="1"/>
      <c r="B3644" s="3"/>
      <c r="C3644" s="3"/>
      <c r="D3644" s="3"/>
    </row>
    <row r="3645" spans="1:4">
      <c r="A3645" s="1"/>
      <c r="B3645" s="3"/>
      <c r="C3645" s="3"/>
      <c r="D3645" s="3"/>
    </row>
    <row r="3646" spans="1:4">
      <c r="A3646" s="1"/>
      <c r="B3646" s="3"/>
      <c r="C3646" s="3"/>
      <c r="D3646" s="3"/>
    </row>
    <row r="3647" spans="1:4">
      <c r="A3647" s="1"/>
      <c r="B3647" s="3"/>
      <c r="C3647" s="3"/>
      <c r="D3647" s="3"/>
    </row>
    <row r="3648" spans="1:4">
      <c r="A3648" s="1"/>
      <c r="B3648" s="3"/>
      <c r="C3648" s="3"/>
      <c r="D3648" s="3"/>
    </row>
    <row r="3649" spans="1:4">
      <c r="A3649" s="1"/>
      <c r="B3649" s="3"/>
      <c r="C3649" s="3"/>
      <c r="D3649" s="3"/>
    </row>
    <row r="3650" spans="1:4">
      <c r="A3650" s="1"/>
      <c r="B3650" s="3"/>
      <c r="C3650" s="3"/>
      <c r="D3650" s="3"/>
    </row>
    <row r="3651" spans="1:4">
      <c r="A3651" s="1"/>
      <c r="B3651" s="3"/>
      <c r="C3651" s="3"/>
      <c r="D3651" s="3"/>
    </row>
    <row r="3652" spans="1:4">
      <c r="A3652" s="1"/>
      <c r="B3652" s="3"/>
      <c r="C3652" s="3"/>
      <c r="D3652" s="3"/>
    </row>
    <row r="3653" spans="1:4">
      <c r="A3653" s="1"/>
      <c r="B3653" s="3"/>
      <c r="C3653" s="3"/>
      <c r="D3653" s="3"/>
    </row>
    <row r="3654" spans="1:4">
      <c r="A3654" s="1"/>
      <c r="B3654" s="3"/>
      <c r="C3654" s="3"/>
      <c r="D3654" s="3"/>
    </row>
    <row r="3655" spans="1:4">
      <c r="A3655" s="1"/>
      <c r="B3655" s="3"/>
      <c r="C3655" s="3"/>
      <c r="D3655" s="3"/>
    </row>
    <row r="3656" spans="1:4">
      <c r="A3656" s="1"/>
      <c r="B3656" s="3"/>
      <c r="C3656" s="3"/>
      <c r="D3656" s="3"/>
    </row>
    <row r="3657" spans="1:4">
      <c r="A3657" s="1"/>
      <c r="B3657" s="3"/>
      <c r="C3657" s="3"/>
      <c r="D3657" s="3"/>
    </row>
    <row r="3658" spans="1:4">
      <c r="A3658" s="1"/>
      <c r="B3658" s="3"/>
      <c r="C3658" s="3"/>
      <c r="D3658" s="3"/>
    </row>
    <row r="3659" spans="1:4">
      <c r="A3659" s="1"/>
      <c r="B3659" s="3"/>
      <c r="C3659" s="3"/>
      <c r="D3659" s="3"/>
    </row>
    <row r="3660" spans="1:4">
      <c r="A3660" s="1"/>
      <c r="B3660" s="3"/>
      <c r="C3660" s="3"/>
      <c r="D3660" s="3"/>
    </row>
    <row r="3661" spans="1:4">
      <c r="A3661" s="1"/>
      <c r="B3661" s="3"/>
      <c r="C3661" s="3"/>
      <c r="D3661" s="3"/>
    </row>
    <row r="3662" spans="1:4">
      <c r="A3662" s="1"/>
      <c r="B3662" s="3"/>
      <c r="C3662" s="3"/>
      <c r="D3662" s="3"/>
    </row>
    <row r="3663" spans="1:4">
      <c r="A3663" s="1"/>
      <c r="B3663" s="3"/>
      <c r="C3663" s="3"/>
      <c r="D3663" s="1"/>
    </row>
    <row r="3664" spans="1:4">
      <c r="A3664" s="1"/>
      <c r="B3664" s="3"/>
      <c r="C3664" s="3"/>
      <c r="D3664" s="3"/>
    </row>
    <row r="3665" spans="1:4">
      <c r="A3665" s="1"/>
      <c r="B3665" s="3"/>
      <c r="C3665" s="3"/>
      <c r="D3665" s="3"/>
    </row>
    <row r="3666" spans="1:4">
      <c r="A3666" s="1"/>
      <c r="B3666" s="3"/>
      <c r="C3666" s="3"/>
      <c r="D3666" s="3"/>
    </row>
    <row r="3667" spans="1:4">
      <c r="A3667" s="1"/>
      <c r="B3667" s="3"/>
      <c r="C3667" s="3"/>
      <c r="D3667" s="3"/>
    </row>
    <row r="3668" spans="1:4">
      <c r="A3668" s="1"/>
      <c r="B3668" s="3"/>
      <c r="C3668" s="3"/>
      <c r="D3668" s="3"/>
    </row>
    <row r="3669" spans="1:4">
      <c r="A3669" s="1"/>
      <c r="B3669" s="3"/>
      <c r="C3669" s="3"/>
      <c r="D3669" s="3"/>
    </row>
    <row r="3670" spans="1:4">
      <c r="A3670" s="1"/>
      <c r="B3670" s="3"/>
      <c r="C3670" s="3"/>
      <c r="D3670" s="3"/>
    </row>
    <row r="3671" spans="1:4">
      <c r="A3671" s="1"/>
      <c r="B3671" s="3"/>
      <c r="C3671" s="3"/>
      <c r="D3671" s="3"/>
    </row>
    <row r="3672" spans="1:4">
      <c r="A3672" s="1"/>
      <c r="B3672" s="3"/>
      <c r="C3672" s="3"/>
      <c r="D3672" s="3"/>
    </row>
    <row r="3673" spans="1:4">
      <c r="A3673" s="1"/>
      <c r="B3673" s="3"/>
      <c r="C3673" s="3"/>
      <c r="D3673" s="3"/>
    </row>
    <row r="3674" spans="1:4">
      <c r="A3674" s="1"/>
      <c r="B3674" s="3"/>
      <c r="C3674" s="3"/>
      <c r="D3674" s="3"/>
    </row>
    <row r="3675" spans="1:4">
      <c r="A3675" s="1"/>
      <c r="B3675" s="3"/>
      <c r="C3675" s="3"/>
      <c r="D3675" s="3"/>
    </row>
    <row r="3676" spans="1:4">
      <c r="A3676" s="1"/>
      <c r="B3676" s="3"/>
      <c r="C3676" s="3"/>
      <c r="D3676" s="3"/>
    </row>
    <row r="3677" spans="1:4">
      <c r="A3677" s="1"/>
      <c r="B3677" s="3"/>
      <c r="C3677" s="3"/>
      <c r="D3677" s="3"/>
    </row>
    <row r="3678" spans="1:4">
      <c r="A3678" s="1"/>
      <c r="B3678" s="3"/>
      <c r="C3678" s="3"/>
      <c r="D3678" s="3"/>
    </row>
    <row r="3679" spans="1:4">
      <c r="A3679" s="1"/>
      <c r="B3679" s="3"/>
      <c r="C3679" s="3"/>
      <c r="D3679" s="3"/>
    </row>
    <row r="3680" spans="1:4">
      <c r="A3680" s="1"/>
      <c r="B3680" s="3"/>
      <c r="C3680" s="3"/>
      <c r="D3680" s="3"/>
    </row>
    <row r="3681" spans="1:4">
      <c r="A3681" s="1"/>
      <c r="B3681" s="3"/>
      <c r="C3681" s="3"/>
      <c r="D3681" s="3"/>
    </row>
    <row r="3682" spans="1:4">
      <c r="A3682" s="1"/>
      <c r="B3682" s="3"/>
      <c r="C3682" s="3"/>
      <c r="D3682" s="3"/>
    </row>
    <row r="3683" spans="1:4">
      <c r="A3683" s="1"/>
      <c r="B3683" s="3"/>
      <c r="C3683" s="3"/>
      <c r="D3683" s="3"/>
    </row>
    <row r="3684" spans="1:4">
      <c r="A3684" s="1"/>
      <c r="B3684" s="3"/>
      <c r="C3684" s="3"/>
      <c r="D3684" s="3"/>
    </row>
    <row r="3685" spans="1:4">
      <c r="A3685" s="1"/>
      <c r="B3685" s="3"/>
      <c r="C3685" s="3"/>
      <c r="D3685" s="3"/>
    </row>
    <row r="3686" spans="1:4">
      <c r="A3686" s="1"/>
      <c r="B3686" s="3"/>
      <c r="C3686" s="3"/>
      <c r="D3686" s="3"/>
    </row>
    <row r="3687" spans="1:4">
      <c r="A3687" s="1"/>
      <c r="B3687" s="3"/>
      <c r="C3687" s="3"/>
      <c r="D3687" s="3"/>
    </row>
    <row r="3688" spans="1:4">
      <c r="A3688" s="1"/>
      <c r="B3688" s="3"/>
      <c r="C3688" s="3"/>
      <c r="D3688" s="3"/>
    </row>
    <row r="3689" spans="1:4">
      <c r="A3689" s="1"/>
      <c r="B3689" s="3"/>
      <c r="C3689" s="3"/>
      <c r="D3689" s="3"/>
    </row>
    <row r="3690" spans="1:4">
      <c r="A3690" s="1"/>
      <c r="B3690" s="3"/>
      <c r="C3690" s="3"/>
      <c r="D3690" s="3"/>
    </row>
    <row r="3691" spans="1:4">
      <c r="A3691" s="1"/>
      <c r="B3691" s="3"/>
      <c r="C3691" s="3"/>
      <c r="D3691" s="3"/>
    </row>
    <row r="3692" spans="1:4">
      <c r="A3692" s="1"/>
      <c r="B3692" s="3"/>
      <c r="C3692" s="3"/>
      <c r="D3692" s="3"/>
    </row>
    <row r="3693" spans="1:4">
      <c r="A3693" s="1"/>
      <c r="B3693" s="3"/>
      <c r="C3693" s="3"/>
      <c r="D3693" s="3"/>
    </row>
    <row r="3694" spans="1:4">
      <c r="A3694" s="1"/>
      <c r="B3694" s="3"/>
      <c r="C3694" s="3"/>
      <c r="D3694" s="3"/>
    </row>
    <row r="3695" spans="1:4">
      <c r="A3695" s="1"/>
      <c r="B3695" s="3"/>
      <c r="C3695" s="3"/>
      <c r="D3695" s="3"/>
    </row>
    <row r="3696" spans="1:4">
      <c r="A3696" s="1"/>
      <c r="B3696" s="3"/>
      <c r="C3696" s="3"/>
      <c r="D3696" s="3"/>
    </row>
    <row r="3697" spans="1:4">
      <c r="A3697" s="1"/>
      <c r="B3697" s="3"/>
      <c r="C3697" s="3"/>
      <c r="D3697" s="3"/>
    </row>
    <row r="3698" spans="1:4">
      <c r="A3698" s="1"/>
      <c r="B3698" s="3"/>
      <c r="C3698" s="3"/>
      <c r="D3698" s="3"/>
    </row>
    <row r="3699" spans="1:4">
      <c r="A3699" s="1"/>
      <c r="B3699" s="3"/>
      <c r="C3699" s="3"/>
      <c r="D3699" s="3"/>
    </row>
    <row r="3700" spans="1:4">
      <c r="A3700" s="1"/>
      <c r="B3700" s="3"/>
      <c r="C3700" s="3"/>
      <c r="D3700" s="3"/>
    </row>
    <row r="3701" spans="1:4">
      <c r="A3701" s="1"/>
      <c r="B3701" s="3"/>
      <c r="C3701" s="3"/>
      <c r="D3701" s="3"/>
    </row>
    <row r="3702" spans="1:4">
      <c r="A3702" s="1"/>
      <c r="B3702" s="3"/>
      <c r="C3702" s="3"/>
      <c r="D3702" s="3"/>
    </row>
    <row r="3703" spans="1:4">
      <c r="A3703" s="1"/>
      <c r="B3703" s="3"/>
      <c r="C3703" s="3"/>
      <c r="D3703" s="3"/>
    </row>
    <row r="3704" spans="1:4">
      <c r="A3704" s="1"/>
      <c r="B3704" s="3"/>
      <c r="C3704" s="3"/>
      <c r="D3704" s="3"/>
    </row>
    <row r="3705" spans="1:4">
      <c r="A3705" s="1"/>
      <c r="B3705" s="3"/>
      <c r="C3705" s="3"/>
      <c r="D3705" s="3"/>
    </row>
    <row r="3706" spans="1:4">
      <c r="A3706" s="1"/>
      <c r="B3706" s="3"/>
      <c r="C3706" s="3"/>
      <c r="D3706" s="3"/>
    </row>
    <row r="3707" spans="1:4">
      <c r="A3707" s="1"/>
      <c r="B3707" s="3"/>
      <c r="C3707" s="3"/>
      <c r="D3707" s="3"/>
    </row>
    <row r="3708" spans="1:4">
      <c r="A3708" s="1"/>
      <c r="B3708" s="3"/>
      <c r="C3708" s="3"/>
      <c r="D3708" s="3"/>
    </row>
    <row r="3709" spans="1:4">
      <c r="A3709" s="1"/>
      <c r="B3709" s="3"/>
      <c r="C3709" s="3"/>
      <c r="D3709" s="3"/>
    </row>
    <row r="3710" spans="1:4">
      <c r="A3710" s="1"/>
      <c r="B3710" s="3"/>
      <c r="C3710" s="3"/>
      <c r="D3710" s="3"/>
    </row>
    <row r="3711" spans="1:4">
      <c r="A3711" s="1"/>
      <c r="B3711" s="3"/>
      <c r="C3711" s="3"/>
      <c r="D3711" s="3"/>
    </row>
    <row r="3712" spans="1:4">
      <c r="A3712" s="1"/>
      <c r="B3712" s="3"/>
      <c r="C3712" s="3"/>
      <c r="D3712" s="3"/>
    </row>
    <row r="3713" spans="1:4">
      <c r="A3713" s="1"/>
      <c r="B3713" s="3"/>
      <c r="C3713" s="3"/>
      <c r="D3713" s="3"/>
    </row>
    <row r="3714" spans="1:4">
      <c r="A3714" s="1"/>
      <c r="B3714" s="3"/>
      <c r="C3714" s="3"/>
      <c r="D3714" s="3"/>
    </row>
    <row r="3715" spans="1:4">
      <c r="A3715" s="1"/>
      <c r="B3715" s="3"/>
      <c r="C3715" s="3"/>
      <c r="D3715" s="3"/>
    </row>
    <row r="3716" spans="1:4">
      <c r="A3716" s="1"/>
      <c r="B3716" s="3"/>
      <c r="C3716" s="3"/>
      <c r="D3716" s="3"/>
    </row>
    <row r="3717" spans="1:4">
      <c r="A3717" s="1"/>
      <c r="B3717" s="3"/>
      <c r="C3717" s="3"/>
      <c r="D3717" s="3"/>
    </row>
    <row r="3718" spans="1:4">
      <c r="A3718" s="1"/>
      <c r="B3718" s="3"/>
      <c r="C3718" s="3"/>
      <c r="D3718" s="3"/>
    </row>
    <row r="3719" spans="1:4">
      <c r="A3719" s="1"/>
      <c r="B3719" s="3"/>
      <c r="C3719" s="3"/>
      <c r="D3719" s="3"/>
    </row>
    <row r="3720" spans="1:4">
      <c r="A3720" s="1"/>
      <c r="B3720" s="3"/>
      <c r="C3720" s="3"/>
      <c r="D3720" s="3"/>
    </row>
    <row r="3721" spans="1:4">
      <c r="A3721" s="1"/>
      <c r="B3721" s="3"/>
      <c r="C3721" s="3"/>
      <c r="D3721" s="3"/>
    </row>
    <row r="3722" spans="1:4">
      <c r="A3722" s="1"/>
      <c r="B3722" s="3"/>
      <c r="C3722" s="3"/>
      <c r="D3722" s="3"/>
    </row>
    <row r="3723" spans="1:4">
      <c r="A3723" s="1"/>
      <c r="B3723" s="3"/>
      <c r="C3723" s="3"/>
      <c r="D3723" s="3"/>
    </row>
    <row r="3724" spans="1:4">
      <c r="A3724" s="1"/>
      <c r="B3724" s="3"/>
      <c r="C3724" s="3"/>
      <c r="D3724" s="3"/>
    </row>
    <row r="3725" spans="1:4">
      <c r="A3725" s="1"/>
      <c r="B3725" s="3"/>
      <c r="C3725" s="3"/>
      <c r="D3725" s="3"/>
    </row>
    <row r="3726" spans="1:4">
      <c r="A3726" s="1"/>
      <c r="B3726" s="3"/>
      <c r="C3726" s="3"/>
      <c r="D3726" s="3"/>
    </row>
    <row r="3727" spans="1:4">
      <c r="A3727" s="1"/>
      <c r="B3727" s="3"/>
      <c r="C3727" s="3"/>
      <c r="D3727" s="3"/>
    </row>
    <row r="3728" spans="1:4">
      <c r="A3728" s="1"/>
      <c r="B3728" s="3"/>
      <c r="C3728" s="3"/>
      <c r="D3728" s="3"/>
    </row>
    <row r="3729" spans="1:4">
      <c r="A3729" s="1"/>
      <c r="B3729" s="3"/>
      <c r="C3729" s="3"/>
      <c r="D3729" s="3"/>
    </row>
    <row r="3730" spans="1:4">
      <c r="A3730" s="1"/>
      <c r="B3730" s="3"/>
      <c r="C3730" s="3"/>
      <c r="D3730" s="3"/>
    </row>
    <row r="3731" spans="1:4">
      <c r="A3731" s="1"/>
      <c r="B3731" s="3"/>
      <c r="C3731" s="3"/>
      <c r="D3731" s="3"/>
    </row>
    <row r="3732" spans="1:4">
      <c r="A3732" s="1"/>
      <c r="B3732" s="3"/>
      <c r="C3732" s="3"/>
      <c r="D3732" s="3"/>
    </row>
    <row r="3733" spans="1:4">
      <c r="A3733" s="1"/>
      <c r="B3733" s="3"/>
      <c r="C3733" s="3"/>
      <c r="D3733" s="3"/>
    </row>
    <row r="3734" spans="1:4">
      <c r="A3734" s="1"/>
      <c r="B3734" s="3"/>
      <c r="C3734" s="3"/>
      <c r="D3734" s="3"/>
    </row>
    <row r="3735" spans="1:4">
      <c r="A3735" s="1"/>
      <c r="B3735" s="3"/>
      <c r="C3735" s="3"/>
      <c r="D3735" s="3"/>
    </row>
    <row r="3736" spans="1:4">
      <c r="A3736" s="1"/>
      <c r="B3736" s="3"/>
      <c r="C3736" s="3"/>
      <c r="D3736" s="3"/>
    </row>
    <row r="3737" spans="1:4">
      <c r="A3737" s="1"/>
      <c r="B3737" s="3"/>
      <c r="C3737" s="3"/>
      <c r="D3737" s="3"/>
    </row>
    <row r="3738" spans="1:4">
      <c r="A3738" s="1"/>
      <c r="B3738" s="3"/>
      <c r="C3738" s="3"/>
      <c r="D3738" s="3"/>
    </row>
    <row r="3739" spans="1:4">
      <c r="A3739" s="1"/>
      <c r="B3739" s="3"/>
      <c r="C3739" s="3"/>
      <c r="D3739" s="3"/>
    </row>
    <row r="3740" spans="1:4">
      <c r="A3740" s="1"/>
      <c r="B3740" s="3"/>
      <c r="C3740" s="3"/>
      <c r="D3740" s="3"/>
    </row>
    <row r="3741" spans="1:4">
      <c r="A3741" s="1"/>
      <c r="B3741" s="3"/>
      <c r="C3741" s="3"/>
      <c r="D3741" s="3"/>
    </row>
    <row r="3742" spans="1:4">
      <c r="A3742" s="1"/>
      <c r="B3742" s="3"/>
      <c r="C3742" s="3"/>
      <c r="D3742" s="3"/>
    </row>
    <row r="3743" spans="1:4">
      <c r="A3743" s="1"/>
      <c r="B3743" s="3"/>
      <c r="C3743" s="3"/>
      <c r="D3743" s="3"/>
    </row>
    <row r="3744" spans="1:4">
      <c r="A3744" s="1"/>
      <c r="B3744" s="3"/>
      <c r="C3744" s="3"/>
      <c r="D3744" s="3"/>
    </row>
    <row r="3745" spans="1:4">
      <c r="A3745" s="1"/>
      <c r="B3745" s="3"/>
      <c r="C3745" s="3"/>
      <c r="D3745" s="3"/>
    </row>
    <row r="3746" spans="1:4">
      <c r="A3746" s="1"/>
      <c r="B3746" s="3"/>
      <c r="C3746" s="3"/>
      <c r="D3746" s="3"/>
    </row>
    <row r="3747" spans="1:4">
      <c r="A3747" s="1"/>
      <c r="B3747" s="3"/>
      <c r="C3747" s="3"/>
      <c r="D3747" s="3"/>
    </row>
    <row r="3748" spans="1:4">
      <c r="A3748" s="1"/>
      <c r="B3748" s="3"/>
      <c r="C3748" s="3"/>
      <c r="D3748" s="3"/>
    </row>
    <row r="3749" spans="1:4">
      <c r="A3749" s="1"/>
      <c r="B3749" s="3"/>
      <c r="C3749" s="3"/>
      <c r="D3749" s="3"/>
    </row>
    <row r="3750" spans="1:4">
      <c r="A3750" s="1"/>
      <c r="B3750" s="3"/>
      <c r="C3750" s="3"/>
      <c r="D3750" s="3"/>
    </row>
    <row r="3751" spans="1:4">
      <c r="A3751" s="1"/>
      <c r="B3751" s="3"/>
      <c r="C3751" s="3"/>
      <c r="D3751" s="3"/>
    </row>
    <row r="3752" spans="1:4">
      <c r="A3752" s="1"/>
      <c r="B3752" s="3"/>
      <c r="C3752" s="3"/>
      <c r="D3752" s="3"/>
    </row>
    <row r="3753" spans="1:4">
      <c r="A3753" s="1"/>
      <c r="B3753" s="3"/>
      <c r="C3753" s="3"/>
      <c r="D3753" s="3"/>
    </row>
    <row r="3754" spans="1:4">
      <c r="A3754" s="1"/>
      <c r="B3754" s="3"/>
      <c r="C3754" s="3"/>
      <c r="D3754" s="3"/>
    </row>
    <row r="3755" spans="1:4">
      <c r="A3755" s="1"/>
      <c r="B3755" s="3"/>
      <c r="C3755" s="3"/>
      <c r="D3755" s="3"/>
    </row>
    <row r="3756" spans="1:4">
      <c r="A3756" s="1"/>
      <c r="B3756" s="3"/>
      <c r="C3756" s="3"/>
      <c r="D3756" s="3"/>
    </row>
    <row r="3757" spans="1:4">
      <c r="A3757" s="1"/>
      <c r="B3757" s="3"/>
      <c r="C3757" s="3"/>
      <c r="D3757" s="3"/>
    </row>
    <row r="3758" spans="1:4">
      <c r="A3758" s="1"/>
      <c r="B3758" s="3"/>
      <c r="C3758" s="3"/>
      <c r="D3758" s="3"/>
    </row>
    <row r="3759" spans="1:4">
      <c r="A3759" s="1"/>
      <c r="B3759" s="3"/>
      <c r="C3759" s="3"/>
      <c r="D3759" s="3"/>
    </row>
    <row r="3760" spans="1:4">
      <c r="A3760" s="1"/>
      <c r="B3760" s="3"/>
      <c r="C3760" s="3"/>
      <c r="D3760" s="3"/>
    </row>
    <row r="3761" spans="1:4">
      <c r="A3761" s="1"/>
      <c r="B3761" s="3"/>
      <c r="C3761" s="3"/>
      <c r="D3761" s="3"/>
    </row>
    <row r="3762" spans="1:4">
      <c r="A3762" s="1"/>
      <c r="B3762" s="3"/>
      <c r="C3762" s="3"/>
      <c r="D3762" s="3"/>
    </row>
    <row r="3763" spans="1:4">
      <c r="A3763" s="1"/>
      <c r="B3763" s="3"/>
      <c r="C3763" s="3"/>
      <c r="D3763" s="3"/>
    </row>
    <row r="3764" spans="1:4">
      <c r="A3764" s="1"/>
      <c r="B3764" s="3"/>
      <c r="C3764" s="3"/>
      <c r="D3764" s="3"/>
    </row>
    <row r="3765" spans="1:4">
      <c r="A3765" s="1"/>
      <c r="B3765" s="3"/>
      <c r="C3765" s="3"/>
      <c r="D3765" s="3"/>
    </row>
    <row r="3766" spans="1:4">
      <c r="A3766" s="1"/>
      <c r="B3766" s="3"/>
      <c r="C3766" s="3"/>
      <c r="D3766" s="3"/>
    </row>
    <row r="3767" spans="1:4">
      <c r="A3767" s="1"/>
      <c r="B3767" s="3"/>
      <c r="C3767" s="3"/>
      <c r="D3767" s="3"/>
    </row>
    <row r="3768" spans="1:4">
      <c r="A3768" s="1"/>
      <c r="B3768" s="3"/>
      <c r="C3768" s="3"/>
      <c r="D3768" s="3"/>
    </row>
    <row r="3769" spans="1:4">
      <c r="A3769" s="1"/>
      <c r="B3769" s="3"/>
      <c r="C3769" s="3"/>
      <c r="D3769" s="3"/>
    </row>
    <row r="3770" spans="1:4">
      <c r="A3770" s="1"/>
      <c r="B3770" s="3"/>
      <c r="C3770" s="3"/>
      <c r="D3770" s="3"/>
    </row>
    <row r="3771" spans="1:4">
      <c r="A3771" s="1"/>
      <c r="B3771" s="3"/>
      <c r="C3771" s="3"/>
      <c r="D3771" s="3"/>
    </row>
    <row r="3772" spans="1:4">
      <c r="A3772" s="1"/>
      <c r="B3772" s="3"/>
      <c r="C3772" s="3"/>
      <c r="D3772" s="3"/>
    </row>
    <row r="3773" spans="1:4">
      <c r="A3773" s="1"/>
      <c r="B3773" s="3"/>
      <c r="C3773" s="3"/>
      <c r="D3773" s="3"/>
    </row>
    <row r="3774" spans="1:4">
      <c r="A3774" s="1"/>
      <c r="B3774" s="3"/>
      <c r="C3774" s="3"/>
      <c r="D3774" s="3"/>
    </row>
    <row r="3775" spans="1:4">
      <c r="A3775" s="1"/>
      <c r="B3775" s="3"/>
      <c r="C3775" s="3"/>
      <c r="D3775" s="3"/>
    </row>
    <row r="3776" spans="1:4">
      <c r="A3776" s="1"/>
      <c r="B3776" s="3"/>
      <c r="C3776" s="3"/>
      <c r="D3776" s="3"/>
    </row>
    <row r="3777" spans="1:4">
      <c r="A3777" s="1"/>
      <c r="B3777" s="3"/>
      <c r="C3777" s="3"/>
      <c r="D3777" s="3"/>
    </row>
    <row r="3778" spans="1:4">
      <c r="A3778" s="1"/>
      <c r="B3778" s="3"/>
      <c r="C3778" s="3"/>
      <c r="D3778" s="3"/>
    </row>
    <row r="3779" spans="1:4">
      <c r="A3779" s="1"/>
      <c r="B3779" s="3"/>
      <c r="C3779" s="3"/>
      <c r="D3779" s="3"/>
    </row>
    <row r="3780" spans="1:4">
      <c r="A3780" s="1"/>
      <c r="B3780" s="3"/>
      <c r="C3780" s="3"/>
      <c r="D3780" s="3"/>
    </row>
    <row r="3781" spans="1:4">
      <c r="A3781" s="1"/>
      <c r="B3781" s="3"/>
      <c r="C3781" s="3"/>
      <c r="D3781" s="3"/>
    </row>
    <row r="3782" spans="1:4">
      <c r="A3782" s="1"/>
      <c r="B3782" s="3"/>
      <c r="C3782" s="3"/>
      <c r="D3782" s="3"/>
    </row>
    <row r="3783" spans="1:4">
      <c r="A3783" s="1"/>
      <c r="B3783" s="3"/>
      <c r="C3783" s="3"/>
      <c r="D3783" s="3"/>
    </row>
    <row r="3784" spans="1:4">
      <c r="A3784" s="1"/>
      <c r="B3784" s="3"/>
      <c r="C3784" s="3"/>
      <c r="D3784" s="3"/>
    </row>
    <row r="3785" spans="1:4">
      <c r="A3785" s="1"/>
      <c r="B3785" s="3"/>
      <c r="C3785" s="3"/>
      <c r="D3785" s="3"/>
    </row>
    <row r="3786" spans="1:4">
      <c r="A3786" s="1"/>
      <c r="B3786" s="3"/>
      <c r="C3786" s="3"/>
      <c r="D3786" s="3"/>
    </row>
    <row r="3787" spans="1:4">
      <c r="A3787" s="1"/>
      <c r="B3787" s="3"/>
      <c r="C3787" s="3"/>
      <c r="D3787" s="3"/>
    </row>
    <row r="3788" spans="1:4">
      <c r="A3788" s="1"/>
      <c r="B3788" s="3"/>
      <c r="C3788" s="3"/>
      <c r="D3788" s="3"/>
    </row>
    <row r="3789" spans="1:4">
      <c r="A3789" s="1"/>
      <c r="B3789" s="3"/>
      <c r="C3789" s="3"/>
      <c r="D3789" s="3"/>
    </row>
    <row r="3790" spans="1:4">
      <c r="A3790" s="1"/>
      <c r="B3790" s="3"/>
      <c r="C3790" s="3"/>
      <c r="D3790" s="3"/>
    </row>
    <row r="3791" spans="1:4">
      <c r="A3791" s="1"/>
      <c r="B3791" s="3"/>
      <c r="C3791" s="3"/>
      <c r="D3791" s="3"/>
    </row>
    <row r="3792" spans="1:4">
      <c r="A3792" s="1"/>
      <c r="B3792" s="3"/>
      <c r="C3792" s="3"/>
      <c r="D3792" s="3"/>
    </row>
    <row r="3793" spans="1:4">
      <c r="A3793" s="1"/>
      <c r="B3793" s="3"/>
      <c r="C3793" s="3"/>
      <c r="D3793" s="3"/>
    </row>
    <row r="3794" spans="1:4">
      <c r="A3794" s="1"/>
      <c r="B3794" s="3"/>
      <c r="C3794" s="3"/>
      <c r="D3794" s="3"/>
    </row>
    <row r="3795" spans="1:4">
      <c r="A3795" s="1"/>
      <c r="B3795" s="3"/>
      <c r="C3795" s="3"/>
      <c r="D3795" s="3"/>
    </row>
    <row r="3796" spans="1:4">
      <c r="A3796" s="1"/>
      <c r="B3796" s="3"/>
      <c r="C3796" s="3"/>
      <c r="D3796" s="3"/>
    </row>
    <row r="3797" spans="1:4">
      <c r="A3797" s="1"/>
      <c r="B3797" s="3"/>
      <c r="C3797" s="3"/>
      <c r="D3797" s="3"/>
    </row>
    <row r="3798" spans="1:4">
      <c r="A3798" s="1"/>
      <c r="B3798" s="3"/>
      <c r="C3798" s="3"/>
      <c r="D3798" s="3"/>
    </row>
    <row r="3799" spans="1:4">
      <c r="A3799" s="1"/>
      <c r="B3799" s="3"/>
      <c r="C3799" s="3"/>
      <c r="D3799" s="3"/>
    </row>
    <row r="3800" spans="1:4">
      <c r="A3800" s="1"/>
      <c r="B3800" s="3"/>
      <c r="C3800" s="3"/>
      <c r="D3800" s="3"/>
    </row>
    <row r="3801" spans="1:4">
      <c r="A3801" s="1"/>
      <c r="B3801" s="3"/>
      <c r="C3801" s="3"/>
      <c r="D3801" s="3"/>
    </row>
    <row r="3802" spans="1:4">
      <c r="A3802" s="1"/>
      <c r="B3802" s="3"/>
      <c r="C3802" s="3"/>
      <c r="D3802" s="3"/>
    </row>
    <row r="3803" spans="1:4">
      <c r="A3803" s="1"/>
      <c r="B3803" s="3"/>
      <c r="C3803" s="3"/>
      <c r="D3803" s="3"/>
    </row>
    <row r="3804" spans="1:4">
      <c r="A3804" s="1"/>
      <c r="B3804" s="3"/>
      <c r="C3804" s="3"/>
      <c r="D3804" s="3"/>
    </row>
    <row r="3805" spans="1:4">
      <c r="A3805" s="1"/>
      <c r="B3805" s="3"/>
      <c r="C3805" s="3"/>
      <c r="D3805" s="3"/>
    </row>
    <row r="3806" spans="1:4">
      <c r="A3806" s="1"/>
      <c r="B3806" s="3"/>
      <c r="C3806" s="3"/>
      <c r="D3806" s="3"/>
    </row>
    <row r="3807" spans="1:4">
      <c r="A3807" s="1"/>
      <c r="B3807" s="3"/>
      <c r="C3807" s="3"/>
      <c r="D3807" s="3"/>
    </row>
    <row r="3808" spans="1:4">
      <c r="A3808" s="1"/>
      <c r="B3808" s="3"/>
      <c r="C3808" s="3"/>
      <c r="D3808" s="3"/>
    </row>
    <row r="3809" spans="1:4">
      <c r="A3809" s="1"/>
      <c r="B3809" s="3"/>
      <c r="C3809" s="3"/>
      <c r="D3809" s="3"/>
    </row>
    <row r="3810" spans="1:4">
      <c r="A3810" s="1"/>
      <c r="B3810" s="3"/>
      <c r="C3810" s="3"/>
      <c r="D3810" s="3"/>
    </row>
    <row r="3811" spans="1:4">
      <c r="A3811" s="1"/>
      <c r="B3811" s="3"/>
      <c r="C3811" s="3"/>
      <c r="D3811" s="3"/>
    </row>
    <row r="3812" spans="1:4">
      <c r="A3812" s="1"/>
      <c r="B3812" s="3"/>
      <c r="C3812" s="3"/>
      <c r="D3812" s="3"/>
    </row>
    <row r="3813" spans="1:4">
      <c r="A3813" s="1"/>
      <c r="B3813" s="3"/>
      <c r="C3813" s="3"/>
      <c r="D3813" s="3"/>
    </row>
    <row r="3814" spans="1:4">
      <c r="A3814" s="1"/>
      <c r="B3814" s="3"/>
      <c r="C3814" s="3"/>
      <c r="D3814" s="3"/>
    </row>
    <row r="3815" spans="1:4">
      <c r="A3815" s="1"/>
      <c r="B3815" s="3"/>
      <c r="C3815" s="3"/>
      <c r="D3815" s="3"/>
    </row>
    <row r="3816" spans="1:4">
      <c r="A3816" s="1"/>
      <c r="B3816" s="3"/>
      <c r="C3816" s="3"/>
      <c r="D3816" s="3"/>
    </row>
    <row r="3817" spans="1:4">
      <c r="A3817" s="1"/>
      <c r="B3817" s="3"/>
      <c r="C3817" s="3"/>
      <c r="D3817" s="3"/>
    </row>
    <row r="3818" spans="1:4">
      <c r="A3818" s="1"/>
      <c r="B3818" s="3"/>
      <c r="C3818" s="3"/>
      <c r="D3818" s="3"/>
    </row>
    <row r="3819" spans="1:4">
      <c r="A3819" s="1"/>
      <c r="B3819" s="3"/>
      <c r="C3819" s="3"/>
      <c r="D3819" s="3"/>
    </row>
    <row r="3820" spans="1:4">
      <c r="A3820" s="1"/>
      <c r="B3820" s="3"/>
      <c r="C3820" s="3"/>
      <c r="D3820" s="3"/>
    </row>
    <row r="3821" spans="1:4">
      <c r="A3821" s="1"/>
      <c r="B3821" s="3"/>
      <c r="C3821" s="3"/>
      <c r="D3821" s="3"/>
    </row>
    <row r="3822" spans="1:4">
      <c r="A3822" s="1"/>
      <c r="B3822" s="3"/>
      <c r="C3822" s="3"/>
      <c r="D3822" s="3"/>
    </row>
    <row r="3823" spans="1:4">
      <c r="A3823" s="1"/>
      <c r="B3823" s="3"/>
      <c r="C3823" s="3"/>
      <c r="D3823" s="3"/>
    </row>
    <row r="3824" spans="1:4">
      <c r="A3824" s="1"/>
      <c r="B3824" s="3"/>
      <c r="C3824" s="3"/>
      <c r="D3824" s="3"/>
    </row>
    <row r="3825" spans="1:4">
      <c r="A3825" s="1"/>
      <c r="B3825" s="3"/>
      <c r="C3825" s="3"/>
      <c r="D3825" s="3"/>
    </row>
    <row r="3826" spans="1:4">
      <c r="A3826" s="1"/>
      <c r="B3826" s="3"/>
      <c r="C3826" s="3"/>
      <c r="D3826" s="3"/>
    </row>
    <row r="3827" spans="1:4">
      <c r="A3827" s="1"/>
      <c r="B3827" s="3"/>
      <c r="C3827" s="3"/>
      <c r="D3827" s="3"/>
    </row>
    <row r="3828" spans="1:4">
      <c r="A3828" s="1"/>
      <c r="B3828" s="3"/>
      <c r="C3828" s="3"/>
      <c r="D3828" s="3"/>
    </row>
    <row r="3829" spans="1:4">
      <c r="A3829" s="1"/>
      <c r="B3829" s="3"/>
      <c r="C3829" s="3"/>
      <c r="D3829" s="3"/>
    </row>
    <row r="3830" spans="1:4">
      <c r="A3830" s="1"/>
      <c r="B3830" s="3"/>
      <c r="C3830" s="3"/>
      <c r="D3830" s="3"/>
    </row>
    <row r="3831" spans="1:4">
      <c r="A3831" s="1"/>
      <c r="B3831" s="3"/>
      <c r="C3831" s="3"/>
      <c r="D3831" s="3"/>
    </row>
    <row r="3832" spans="1:4">
      <c r="A3832" s="1"/>
      <c r="B3832" s="3"/>
      <c r="C3832" s="3"/>
      <c r="D3832" s="3"/>
    </row>
    <row r="3833" spans="1:4">
      <c r="A3833" s="1"/>
      <c r="B3833" s="3"/>
      <c r="C3833" s="3"/>
      <c r="D3833" s="3"/>
    </row>
    <row r="3834" spans="1:4">
      <c r="A3834" s="1"/>
      <c r="B3834" s="3"/>
      <c r="C3834" s="3"/>
      <c r="D3834" s="3"/>
    </row>
    <row r="3835" spans="1:4">
      <c r="A3835" s="1"/>
      <c r="B3835" s="3"/>
      <c r="C3835" s="3"/>
      <c r="D3835" s="3"/>
    </row>
    <row r="3836" spans="1:4">
      <c r="A3836" s="1"/>
      <c r="B3836" s="3"/>
      <c r="C3836" s="3"/>
      <c r="D3836" s="3"/>
    </row>
    <row r="3837" spans="1:4">
      <c r="A3837" s="1"/>
      <c r="B3837" s="3"/>
      <c r="C3837" s="3"/>
      <c r="D3837" s="3"/>
    </row>
    <row r="3838" spans="1:4">
      <c r="A3838" s="1"/>
      <c r="B3838" s="3"/>
      <c r="C3838" s="3"/>
      <c r="D3838" s="3"/>
    </row>
    <row r="3839" spans="1:4">
      <c r="A3839" s="1"/>
      <c r="B3839" s="3"/>
      <c r="C3839" s="3"/>
      <c r="D3839" s="3"/>
    </row>
    <row r="3840" spans="1:4">
      <c r="A3840" s="1"/>
      <c r="B3840" s="3"/>
      <c r="C3840" s="3"/>
      <c r="D3840" s="3"/>
    </row>
    <row r="3841" spans="1:4">
      <c r="A3841" s="1"/>
      <c r="B3841" s="3"/>
      <c r="C3841" s="3"/>
      <c r="D3841" s="3"/>
    </row>
    <row r="3842" spans="1:4">
      <c r="A3842" s="1"/>
      <c r="B3842" s="3"/>
      <c r="C3842" s="3"/>
      <c r="D3842" s="3"/>
    </row>
    <row r="3843" spans="1:4">
      <c r="A3843" s="1"/>
      <c r="B3843" s="3"/>
      <c r="C3843" s="3"/>
      <c r="D3843" s="3"/>
    </row>
    <row r="3844" spans="1:4">
      <c r="A3844" s="1"/>
      <c r="B3844" s="3"/>
      <c r="C3844" s="3"/>
      <c r="D3844" s="3"/>
    </row>
    <row r="3845" spans="1:4">
      <c r="A3845" s="1"/>
      <c r="B3845" s="3"/>
      <c r="C3845" s="3"/>
      <c r="D3845" s="3"/>
    </row>
    <row r="3846" spans="1:4">
      <c r="A3846" s="1"/>
      <c r="B3846" s="3"/>
      <c r="C3846" s="3"/>
      <c r="D3846" s="3"/>
    </row>
    <row r="3847" spans="1:4">
      <c r="A3847" s="1"/>
      <c r="B3847" s="3"/>
      <c r="C3847" s="3"/>
      <c r="D3847" s="3"/>
    </row>
    <row r="3848" spans="1:4">
      <c r="A3848" s="1"/>
      <c r="B3848" s="3"/>
      <c r="C3848" s="3"/>
      <c r="D3848" s="3"/>
    </row>
    <row r="3849" spans="1:4">
      <c r="A3849" s="1"/>
      <c r="B3849" s="3"/>
      <c r="C3849" s="3"/>
      <c r="D3849" s="3"/>
    </row>
    <row r="3850" spans="1:4">
      <c r="A3850" s="1"/>
      <c r="B3850" s="3"/>
      <c r="C3850" s="3"/>
      <c r="D3850" s="3"/>
    </row>
    <row r="3851" spans="1:4">
      <c r="A3851" s="1"/>
      <c r="B3851" s="3"/>
      <c r="C3851" s="3"/>
      <c r="D3851" s="3"/>
    </row>
    <row r="3852" spans="1:4">
      <c r="A3852" s="1"/>
      <c r="B3852" s="3"/>
      <c r="C3852" s="3"/>
      <c r="D3852" s="3"/>
    </row>
    <row r="3853" spans="1:4">
      <c r="A3853" s="1"/>
      <c r="B3853" s="3"/>
      <c r="C3853" s="3"/>
      <c r="D3853" s="3"/>
    </row>
    <row r="3854" spans="1:4">
      <c r="A3854" s="1"/>
      <c r="B3854" s="3"/>
      <c r="C3854" s="3"/>
      <c r="D3854" s="3"/>
    </row>
    <row r="3855" spans="1:4">
      <c r="A3855" s="1"/>
      <c r="B3855" s="3"/>
      <c r="C3855" s="3"/>
      <c r="D3855" s="3"/>
    </row>
    <row r="3856" spans="1:4">
      <c r="A3856" s="1"/>
      <c r="B3856" s="3"/>
      <c r="C3856" s="3"/>
      <c r="D3856" s="3"/>
    </row>
    <row r="3857" spans="1:4">
      <c r="A3857" s="1"/>
      <c r="B3857" s="3"/>
      <c r="C3857" s="3"/>
      <c r="D3857" s="3"/>
    </row>
    <row r="3858" spans="1:4">
      <c r="A3858" s="1"/>
      <c r="B3858" s="3"/>
      <c r="C3858" s="3"/>
      <c r="D3858" s="3"/>
    </row>
    <row r="3859" spans="1:4">
      <c r="A3859" s="1"/>
      <c r="B3859" s="3"/>
      <c r="C3859" s="3"/>
      <c r="D3859" s="3"/>
    </row>
    <row r="3860" spans="1:4">
      <c r="A3860" s="1"/>
      <c r="B3860" s="3"/>
      <c r="C3860" s="3"/>
      <c r="D3860" s="3"/>
    </row>
    <row r="3861" spans="1:4">
      <c r="A3861" s="1"/>
      <c r="B3861" s="3"/>
      <c r="C3861" s="3"/>
      <c r="D3861" s="3"/>
    </row>
    <row r="3862" spans="1:4">
      <c r="A3862" s="1"/>
      <c r="B3862" s="3"/>
      <c r="C3862" s="3"/>
      <c r="D3862" s="3"/>
    </row>
    <row r="3863" spans="1:4">
      <c r="A3863" s="1"/>
      <c r="B3863" s="3"/>
      <c r="C3863" s="3"/>
      <c r="D3863" s="3"/>
    </row>
    <row r="3864" spans="1:4">
      <c r="A3864" s="1"/>
      <c r="B3864" s="3"/>
      <c r="C3864" s="3"/>
      <c r="D3864" s="3"/>
    </row>
    <row r="3865" spans="1:4">
      <c r="A3865" s="1"/>
      <c r="B3865" s="3"/>
      <c r="C3865" s="3"/>
      <c r="D3865" s="3"/>
    </row>
    <row r="3866" spans="1:4">
      <c r="A3866" s="1"/>
      <c r="B3866" s="3"/>
      <c r="C3866" s="3"/>
      <c r="D3866" s="3"/>
    </row>
    <row r="3867" spans="1:4">
      <c r="A3867" s="1"/>
      <c r="B3867" s="3"/>
      <c r="C3867" s="3"/>
      <c r="D3867" s="3"/>
    </row>
    <row r="3868" spans="1:4">
      <c r="A3868" s="1"/>
      <c r="B3868" s="3"/>
      <c r="C3868" s="3"/>
      <c r="D3868" s="3"/>
    </row>
    <row r="3869" spans="1:4">
      <c r="A3869" s="1"/>
      <c r="B3869" s="3"/>
      <c r="C3869" s="3"/>
      <c r="D3869" s="3"/>
    </row>
    <row r="3870" spans="1:4">
      <c r="A3870" s="1"/>
      <c r="B3870" s="3"/>
      <c r="C3870" s="3"/>
      <c r="D3870" s="3"/>
    </row>
    <row r="3871" spans="1:4">
      <c r="A3871" s="1"/>
      <c r="B3871" s="3"/>
      <c r="C3871" s="3"/>
      <c r="D3871" s="3"/>
    </row>
    <row r="3872" spans="1:4">
      <c r="A3872" s="1"/>
      <c r="B3872" s="3"/>
      <c r="C3872" s="3"/>
      <c r="D3872" s="3"/>
    </row>
    <row r="3873" spans="1:4">
      <c r="A3873" s="1"/>
      <c r="B3873" s="3"/>
      <c r="C3873" s="3"/>
      <c r="D3873" s="3"/>
    </row>
    <row r="3874" spans="1:4">
      <c r="A3874" s="1"/>
      <c r="B3874" s="3"/>
      <c r="C3874" s="3"/>
      <c r="D3874" s="3"/>
    </row>
    <row r="3875" spans="1:4">
      <c r="A3875" s="1"/>
      <c r="B3875" s="3"/>
      <c r="C3875" s="3"/>
      <c r="D3875" s="3"/>
    </row>
    <row r="3876" spans="1:4">
      <c r="A3876" s="1"/>
      <c r="B3876" s="3"/>
      <c r="C3876" s="3"/>
      <c r="D3876" s="3"/>
    </row>
    <row r="3877" spans="1:4">
      <c r="A3877" s="1"/>
      <c r="B3877" s="3"/>
      <c r="C3877" s="3"/>
      <c r="D3877" s="3"/>
    </row>
    <row r="3878" spans="1:4">
      <c r="A3878" s="1"/>
      <c r="B3878" s="3"/>
      <c r="C3878" s="3"/>
      <c r="D3878" s="3"/>
    </row>
    <row r="3879" spans="1:4">
      <c r="A3879" s="1"/>
      <c r="B3879" s="3"/>
      <c r="C3879" s="3"/>
      <c r="D3879" s="3"/>
    </row>
    <row r="3880" spans="1:4">
      <c r="A3880" s="1"/>
      <c r="B3880" s="3"/>
      <c r="C3880" s="3"/>
      <c r="D3880" s="3"/>
    </row>
    <row r="3881" spans="1:4">
      <c r="A3881" s="1"/>
      <c r="B3881" s="3"/>
      <c r="C3881" s="3"/>
      <c r="D3881" s="3"/>
    </row>
    <row r="3882" spans="1:4">
      <c r="A3882" s="1"/>
      <c r="B3882" s="3"/>
      <c r="C3882" s="3"/>
      <c r="D3882" s="3"/>
    </row>
    <row r="3883" spans="1:4">
      <c r="A3883" s="1"/>
      <c r="B3883" s="3"/>
      <c r="C3883" s="3"/>
      <c r="D3883" s="3"/>
    </row>
    <row r="3884" spans="1:4">
      <c r="A3884" s="1"/>
      <c r="B3884" s="3"/>
      <c r="C3884" s="3"/>
      <c r="D3884" s="3"/>
    </row>
    <row r="3885" spans="1:4">
      <c r="A3885" s="1"/>
      <c r="B3885" s="3"/>
      <c r="C3885" s="3"/>
      <c r="D3885" s="3"/>
    </row>
    <row r="3886" spans="1:4">
      <c r="A3886" s="1"/>
      <c r="B3886" s="3"/>
      <c r="C3886" s="3"/>
      <c r="D3886" s="3"/>
    </row>
    <row r="3887" spans="1:4">
      <c r="A3887" s="1"/>
      <c r="B3887" s="3"/>
      <c r="C3887" s="3"/>
      <c r="D3887" s="3"/>
    </row>
    <row r="3888" spans="1:4">
      <c r="A3888" s="1"/>
      <c r="B3888" s="3"/>
      <c r="C3888" s="3"/>
      <c r="D3888" s="3"/>
    </row>
    <row r="3889" spans="1:4">
      <c r="A3889" s="1"/>
      <c r="B3889" s="3"/>
      <c r="C3889" s="3"/>
      <c r="D3889" s="3"/>
    </row>
    <row r="3890" spans="1:4">
      <c r="A3890" s="1"/>
      <c r="B3890" s="3"/>
      <c r="C3890" s="3"/>
      <c r="D3890" s="3"/>
    </row>
    <row r="3891" spans="1:4">
      <c r="A3891" s="1"/>
      <c r="B3891" s="3"/>
      <c r="C3891" s="3"/>
      <c r="D3891" s="3"/>
    </row>
    <row r="3892" spans="1:4">
      <c r="A3892" s="1"/>
      <c r="B3892" s="3"/>
      <c r="C3892" s="3"/>
      <c r="D3892" s="3"/>
    </row>
    <row r="3893" spans="1:4">
      <c r="A3893" s="1"/>
      <c r="B3893" s="3"/>
      <c r="C3893" s="3"/>
      <c r="D3893" s="3"/>
    </row>
    <row r="3894" spans="1:4">
      <c r="A3894" s="1"/>
      <c r="B3894" s="3"/>
      <c r="C3894" s="3"/>
      <c r="D3894" s="3"/>
    </row>
    <row r="3895" spans="1:4">
      <c r="A3895" s="1"/>
      <c r="B3895" s="3"/>
      <c r="C3895" s="3"/>
      <c r="D3895" s="3"/>
    </row>
    <row r="3896" spans="1:4">
      <c r="A3896" s="1"/>
      <c r="B3896" s="3"/>
      <c r="C3896" s="3"/>
      <c r="D3896" s="3"/>
    </row>
    <row r="3897" spans="1:4">
      <c r="A3897" s="1"/>
      <c r="B3897" s="3"/>
      <c r="C3897" s="3"/>
      <c r="D3897" s="3"/>
    </row>
    <row r="3898" spans="1:4">
      <c r="A3898" s="1"/>
      <c r="B3898" s="3"/>
      <c r="C3898" s="3"/>
      <c r="D3898" s="1"/>
    </row>
    <row r="3899" spans="1:4">
      <c r="A3899" s="1"/>
      <c r="B3899" s="3"/>
      <c r="C3899" s="3"/>
      <c r="D3899" s="3"/>
    </row>
    <row r="3900" spans="1:4">
      <c r="A3900" s="1"/>
      <c r="B3900" s="3"/>
      <c r="C3900" s="3"/>
      <c r="D3900" s="3"/>
    </row>
    <row r="3901" spans="1:4">
      <c r="A3901" s="1"/>
      <c r="B3901" s="3"/>
      <c r="C3901" s="3"/>
      <c r="D3901" s="3"/>
    </row>
    <row r="3902" spans="1:4">
      <c r="A3902" s="1"/>
      <c r="B3902" s="3"/>
      <c r="C3902" s="3"/>
      <c r="D3902" s="3"/>
    </row>
    <row r="3903" spans="1:4">
      <c r="A3903" s="1"/>
      <c r="B3903" s="3"/>
      <c r="C3903" s="3"/>
      <c r="D3903" s="3"/>
    </row>
    <row r="3904" spans="1:4">
      <c r="A3904" s="1"/>
      <c r="B3904" s="3"/>
      <c r="C3904" s="3"/>
      <c r="D3904" s="3"/>
    </row>
    <row r="3905" spans="1:4">
      <c r="A3905" s="1"/>
      <c r="B3905" s="3"/>
      <c r="C3905" s="3"/>
      <c r="D3905" s="3"/>
    </row>
    <row r="3906" spans="1:4">
      <c r="A3906" s="1"/>
      <c r="B3906" s="3"/>
      <c r="C3906" s="3"/>
      <c r="D3906" s="3"/>
    </row>
    <row r="3907" spans="1:4">
      <c r="A3907" s="1"/>
      <c r="B3907" s="3"/>
      <c r="C3907" s="3"/>
      <c r="D3907" s="3"/>
    </row>
    <row r="3908" spans="1:4">
      <c r="A3908" s="1"/>
      <c r="B3908" s="3"/>
      <c r="C3908" s="3"/>
      <c r="D3908" s="3"/>
    </row>
    <row r="3909" spans="1:4">
      <c r="A3909" s="1"/>
      <c r="B3909" s="3"/>
      <c r="C3909" s="3"/>
      <c r="D3909" s="3"/>
    </row>
    <row r="3910" spans="1:4">
      <c r="A3910" s="1"/>
      <c r="B3910" s="3"/>
      <c r="C3910" s="3"/>
      <c r="D3910" s="3"/>
    </row>
    <row r="3911" spans="1:4">
      <c r="A3911" s="1"/>
      <c r="B3911" s="3"/>
      <c r="C3911" s="3"/>
      <c r="D3911" s="3"/>
    </row>
    <row r="3912" spans="1:4">
      <c r="A3912" s="1"/>
      <c r="B3912" s="3"/>
      <c r="C3912" s="3"/>
      <c r="D3912" s="3"/>
    </row>
    <row r="3913" spans="1:4">
      <c r="A3913" s="1"/>
      <c r="B3913" s="3"/>
      <c r="C3913" s="3"/>
      <c r="D3913" s="3"/>
    </row>
    <row r="3914" spans="1:4">
      <c r="A3914" s="1"/>
      <c r="B3914" s="3"/>
      <c r="C3914" s="3"/>
      <c r="D3914" s="3"/>
    </row>
    <row r="3915" spans="1:4">
      <c r="A3915" s="1"/>
      <c r="B3915" s="3"/>
      <c r="C3915" s="3"/>
      <c r="D3915" s="3"/>
    </row>
    <row r="3916" spans="1:4">
      <c r="A3916" s="1"/>
      <c r="B3916" s="3"/>
      <c r="C3916" s="3"/>
      <c r="D3916" s="3"/>
    </row>
    <row r="3917" spans="1:4">
      <c r="A3917" s="1"/>
      <c r="B3917" s="3"/>
      <c r="C3917" s="3"/>
      <c r="D3917" s="3"/>
    </row>
    <row r="3918" spans="1:4">
      <c r="A3918" s="1"/>
      <c r="B3918" s="3"/>
      <c r="C3918" s="3"/>
      <c r="D3918" s="3"/>
    </row>
    <row r="3919" spans="1:4">
      <c r="A3919" s="1"/>
      <c r="B3919" s="3"/>
      <c r="C3919" s="3"/>
      <c r="D3919" s="3"/>
    </row>
    <row r="3920" spans="1:4">
      <c r="A3920" s="1"/>
      <c r="B3920" s="3"/>
      <c r="C3920" s="3"/>
      <c r="D3920" s="3"/>
    </row>
    <row r="3921" spans="1:4">
      <c r="A3921" s="1"/>
      <c r="B3921" s="3"/>
      <c r="C3921" s="3"/>
      <c r="D3921" s="3"/>
    </row>
    <row r="3922" spans="1:4">
      <c r="A3922" s="1"/>
      <c r="B3922" s="3"/>
      <c r="C3922" s="3"/>
      <c r="D3922" s="3"/>
    </row>
    <row r="3923" spans="1:4">
      <c r="A3923" s="1"/>
      <c r="B3923" s="3"/>
      <c r="C3923" s="3"/>
      <c r="D3923" s="3"/>
    </row>
    <row r="3924" spans="1:4">
      <c r="A3924" s="1"/>
      <c r="B3924" s="3"/>
      <c r="C3924" s="3"/>
      <c r="D3924" s="3"/>
    </row>
    <row r="3925" spans="1:4">
      <c r="A3925" s="1"/>
      <c r="B3925" s="3"/>
      <c r="C3925" s="3"/>
      <c r="D3925" s="3"/>
    </row>
    <row r="3926" spans="1:4">
      <c r="A3926" s="1"/>
      <c r="B3926" s="3"/>
      <c r="C3926" s="3"/>
      <c r="D3926" s="3"/>
    </row>
    <row r="3927" spans="1:4">
      <c r="A3927" s="1"/>
      <c r="B3927" s="3"/>
      <c r="C3927" s="3"/>
      <c r="D3927" s="3"/>
    </row>
    <row r="3928" spans="1:4">
      <c r="A3928" s="1"/>
      <c r="B3928" s="3"/>
      <c r="C3928" s="3"/>
      <c r="D3928" s="3"/>
    </row>
    <row r="3929" spans="1:4">
      <c r="A3929" s="1"/>
      <c r="B3929" s="3"/>
      <c r="C3929" s="3"/>
      <c r="D3929" s="3"/>
    </row>
    <row r="3930" spans="1:4">
      <c r="A3930" s="1"/>
      <c r="B3930" s="3"/>
      <c r="C3930" s="3"/>
      <c r="D3930" s="3"/>
    </row>
    <row r="3931" spans="1:4">
      <c r="A3931" s="1"/>
      <c r="B3931" s="3"/>
      <c r="C3931" s="3"/>
      <c r="D3931" s="3"/>
    </row>
    <row r="3932" spans="1:4">
      <c r="A3932" s="1"/>
      <c r="B3932" s="3"/>
      <c r="C3932" s="3"/>
      <c r="D3932" s="3"/>
    </row>
    <row r="3933" spans="1:4">
      <c r="A3933" s="1"/>
      <c r="B3933" s="3"/>
      <c r="C3933" s="3"/>
      <c r="D3933" s="3"/>
    </row>
    <row r="3934" spans="1:4">
      <c r="A3934" s="1"/>
      <c r="B3934" s="3"/>
      <c r="C3934" s="3"/>
      <c r="D3934" s="3"/>
    </row>
    <row r="3935" spans="1:4">
      <c r="A3935" s="1"/>
      <c r="B3935" s="3"/>
      <c r="C3935" s="3"/>
      <c r="D3935" s="3"/>
    </row>
    <row r="3936" spans="1:4">
      <c r="A3936" s="1"/>
      <c r="B3936" s="3"/>
      <c r="C3936" s="3"/>
      <c r="D3936" s="3"/>
    </row>
    <row r="3937" spans="1:4">
      <c r="A3937" s="1"/>
      <c r="B3937" s="3"/>
      <c r="C3937" s="3"/>
      <c r="D3937" s="3"/>
    </row>
    <row r="3938" spans="1:4">
      <c r="A3938" s="1"/>
      <c r="B3938" s="3"/>
      <c r="C3938" s="3"/>
      <c r="D3938" s="3"/>
    </row>
    <row r="3939" spans="1:4">
      <c r="A3939" s="1"/>
      <c r="B3939" s="3"/>
      <c r="C3939" s="3"/>
      <c r="D3939" s="3"/>
    </row>
    <row r="3940" spans="1:4">
      <c r="A3940" s="1"/>
      <c r="B3940" s="3"/>
      <c r="C3940" s="3"/>
      <c r="D3940" s="3"/>
    </row>
    <row r="3941" spans="1:4">
      <c r="A3941" s="1"/>
      <c r="B3941" s="3"/>
      <c r="C3941" s="3"/>
      <c r="D3941" s="3"/>
    </row>
    <row r="3942" spans="1:4">
      <c r="A3942" s="1"/>
      <c r="B3942" s="3"/>
      <c r="C3942" s="3"/>
      <c r="D3942" s="3"/>
    </row>
    <row r="3943" spans="1:4">
      <c r="A3943" s="1"/>
      <c r="B3943" s="3"/>
      <c r="C3943" s="3"/>
      <c r="D3943" s="3"/>
    </row>
    <row r="3944" spans="1:4">
      <c r="A3944" s="1"/>
      <c r="B3944" s="3"/>
      <c r="C3944" s="3"/>
      <c r="D3944" s="3"/>
    </row>
    <row r="3945" spans="1:4">
      <c r="A3945" s="1"/>
      <c r="B3945" s="3"/>
      <c r="C3945" s="3"/>
      <c r="D3945" s="3"/>
    </row>
    <row r="3946" spans="1:4">
      <c r="A3946" s="1"/>
      <c r="B3946" s="3"/>
      <c r="C3946" s="3"/>
      <c r="D3946" s="3"/>
    </row>
    <row r="3947" spans="1:4">
      <c r="A3947" s="1"/>
      <c r="B3947" s="3"/>
      <c r="C3947" s="3"/>
      <c r="D3947" s="3"/>
    </row>
    <row r="3948" spans="1:4">
      <c r="A3948" s="1"/>
      <c r="B3948" s="3"/>
      <c r="C3948" s="3"/>
      <c r="D3948" s="3"/>
    </row>
    <row r="3949" spans="1:4">
      <c r="A3949" s="1"/>
      <c r="B3949" s="3"/>
      <c r="C3949" s="3"/>
      <c r="D3949" s="3"/>
    </row>
    <row r="3950" spans="1:4">
      <c r="A3950" s="1"/>
      <c r="B3950" s="3"/>
      <c r="C3950" s="3"/>
      <c r="D3950" s="3"/>
    </row>
    <row r="3951" spans="1:4">
      <c r="A3951" s="1"/>
      <c r="B3951" s="3"/>
      <c r="C3951" s="3"/>
      <c r="D3951" s="3"/>
    </row>
    <row r="3952" spans="1:4">
      <c r="A3952" s="1"/>
      <c r="B3952" s="3"/>
      <c r="C3952" s="3"/>
      <c r="D3952" s="3"/>
    </row>
    <row r="3953" spans="1:4">
      <c r="A3953" s="1"/>
      <c r="B3953" s="3"/>
      <c r="C3953" s="3"/>
      <c r="D3953" s="3"/>
    </row>
    <row r="3954" spans="1:4">
      <c r="A3954" s="1"/>
      <c r="B3954" s="3"/>
      <c r="C3954" s="3"/>
      <c r="D3954" s="3"/>
    </row>
    <row r="3955" spans="1:4">
      <c r="A3955" s="1"/>
      <c r="B3955" s="3"/>
      <c r="C3955" s="3"/>
      <c r="D3955" s="3"/>
    </row>
    <row r="3956" spans="1:4">
      <c r="A3956" s="1"/>
      <c r="B3956" s="3"/>
      <c r="C3956" s="3"/>
      <c r="D3956" s="3"/>
    </row>
    <row r="3957" spans="1:4">
      <c r="A3957" s="1"/>
      <c r="B3957" s="3"/>
      <c r="C3957" s="3"/>
      <c r="D3957" s="3"/>
    </row>
    <row r="3958" spans="1:4">
      <c r="A3958" s="1"/>
      <c r="B3958" s="3"/>
      <c r="C3958" s="3"/>
      <c r="D3958" s="3"/>
    </row>
    <row r="3959" spans="1:4">
      <c r="A3959" s="1"/>
      <c r="B3959" s="3"/>
      <c r="C3959" s="3"/>
      <c r="D3959" s="3"/>
    </row>
    <row r="3960" spans="1:4">
      <c r="A3960" s="1"/>
      <c r="B3960" s="3"/>
      <c r="C3960" s="3"/>
      <c r="D3960" s="3"/>
    </row>
    <row r="3961" spans="1:4">
      <c r="A3961" s="1"/>
      <c r="B3961" s="3"/>
      <c r="C3961" s="3"/>
      <c r="D3961" s="3"/>
    </row>
    <row r="3962" spans="1:4">
      <c r="A3962" s="1"/>
      <c r="B3962" s="3"/>
      <c r="C3962" s="3"/>
      <c r="D3962" s="3"/>
    </row>
    <row r="3963" spans="1:4">
      <c r="A3963" s="1"/>
      <c r="B3963" s="3"/>
      <c r="C3963" s="3"/>
      <c r="D3963" s="3"/>
    </row>
    <row r="3964" spans="1:4">
      <c r="A3964" s="1"/>
      <c r="B3964" s="3"/>
      <c r="C3964" s="3"/>
      <c r="D3964" s="3"/>
    </row>
    <row r="3965" spans="1:4">
      <c r="A3965" s="1"/>
      <c r="B3965" s="3"/>
      <c r="C3965" s="3"/>
      <c r="D3965" s="3"/>
    </row>
    <row r="3966" spans="1:4">
      <c r="A3966" s="1"/>
      <c r="B3966" s="3"/>
      <c r="C3966" s="3"/>
      <c r="D3966" s="3"/>
    </row>
    <row r="3967" spans="1:4">
      <c r="A3967" s="1"/>
      <c r="B3967" s="3"/>
      <c r="C3967" s="3"/>
      <c r="D3967" s="3"/>
    </row>
    <row r="3968" spans="1:4">
      <c r="A3968" s="1"/>
      <c r="B3968" s="3"/>
      <c r="C3968" s="3"/>
      <c r="D3968" s="3"/>
    </row>
    <row r="3969" spans="1:4">
      <c r="A3969" s="1"/>
      <c r="B3969" s="3"/>
      <c r="C3969" s="3"/>
      <c r="D3969" s="3"/>
    </row>
    <row r="3970" spans="1:4">
      <c r="A3970" s="1"/>
      <c r="B3970" s="3"/>
      <c r="C3970" s="3"/>
      <c r="D3970" s="3"/>
    </row>
    <row r="3971" spans="1:4">
      <c r="A3971" s="1"/>
      <c r="B3971" s="3"/>
      <c r="C3971" s="3"/>
      <c r="D3971" s="3"/>
    </row>
    <row r="3972" spans="1:4">
      <c r="A3972" s="1"/>
      <c r="B3972" s="3"/>
      <c r="C3972" s="3"/>
      <c r="D3972" s="3"/>
    </row>
    <row r="3973" spans="1:4">
      <c r="A3973" s="1"/>
      <c r="B3973" s="3"/>
      <c r="C3973" s="3"/>
      <c r="D3973" s="3"/>
    </row>
    <row r="3974" spans="1:4">
      <c r="A3974" s="1"/>
      <c r="B3974" s="3"/>
      <c r="C3974" s="3"/>
      <c r="D3974" s="3"/>
    </row>
    <row r="3975" spans="1:4">
      <c r="A3975" s="1"/>
      <c r="B3975" s="3"/>
      <c r="C3975" s="3"/>
      <c r="D3975" s="3"/>
    </row>
    <row r="3976" spans="1:4">
      <c r="A3976" s="1"/>
      <c r="B3976" s="3"/>
      <c r="C3976" s="3"/>
      <c r="D3976" s="3"/>
    </row>
    <row r="3977" spans="1:4">
      <c r="A3977" s="1"/>
      <c r="B3977" s="3"/>
      <c r="C3977" s="3"/>
      <c r="D3977" s="3"/>
    </row>
    <row r="3978" spans="1:4">
      <c r="A3978" s="1"/>
      <c r="B3978" s="3"/>
      <c r="C3978" s="3"/>
      <c r="D3978" s="3"/>
    </row>
    <row r="3979" spans="1:4">
      <c r="A3979" s="1"/>
      <c r="B3979" s="3"/>
      <c r="C3979" s="3"/>
      <c r="D3979" s="3"/>
    </row>
    <row r="3980" spans="1:4">
      <c r="A3980" s="1"/>
      <c r="B3980" s="3"/>
      <c r="C3980" s="3"/>
      <c r="D3980" s="3"/>
    </row>
    <row r="3981" spans="1:4">
      <c r="A3981" s="1"/>
      <c r="B3981" s="3"/>
      <c r="C3981" s="3"/>
      <c r="D3981" s="3"/>
    </row>
    <row r="3982" spans="1:4">
      <c r="A3982" s="1"/>
      <c r="B3982" s="3"/>
      <c r="C3982" s="3"/>
      <c r="D3982" s="3"/>
    </row>
    <row r="3983" spans="1:4">
      <c r="A3983" s="1"/>
      <c r="B3983" s="3"/>
      <c r="C3983" s="3"/>
      <c r="D3983" s="3"/>
    </row>
    <row r="3984" spans="1:4">
      <c r="A3984" s="1"/>
      <c r="B3984" s="3"/>
      <c r="C3984" s="3"/>
      <c r="D3984" s="3"/>
    </row>
    <row r="3985" spans="1:4">
      <c r="A3985" s="1"/>
      <c r="B3985" s="3"/>
      <c r="C3985" s="3"/>
      <c r="D3985" s="3"/>
    </row>
    <row r="3986" spans="1:4">
      <c r="A3986" s="1"/>
      <c r="B3986" s="3"/>
      <c r="C3986" s="3"/>
      <c r="D3986" s="3"/>
    </row>
    <row r="3987" spans="1:4">
      <c r="A3987" s="1"/>
      <c r="B3987" s="3"/>
      <c r="C3987" s="3"/>
      <c r="D3987" s="3"/>
    </row>
    <row r="3988" spans="1:4">
      <c r="A3988" s="1"/>
      <c r="B3988" s="3"/>
      <c r="C3988" s="3"/>
      <c r="D3988" s="3"/>
    </row>
    <row r="3989" spans="1:4">
      <c r="A3989" s="1"/>
      <c r="B3989" s="3"/>
      <c r="C3989" s="3"/>
      <c r="D3989" s="3"/>
    </row>
    <row r="3990" spans="1:4">
      <c r="A3990" s="1"/>
      <c r="B3990" s="3"/>
      <c r="C3990" s="3"/>
      <c r="D3990" s="3"/>
    </row>
    <row r="3991" spans="1:4">
      <c r="A3991" s="1"/>
      <c r="B3991" s="3"/>
      <c r="C3991" s="3"/>
      <c r="D3991" s="3"/>
    </row>
    <row r="3992" spans="1:4">
      <c r="A3992" s="1"/>
      <c r="B3992" s="3"/>
      <c r="C3992" s="3"/>
      <c r="D3992" s="3"/>
    </row>
    <row r="3993" spans="1:4">
      <c r="A3993" s="1"/>
      <c r="B3993" s="3"/>
      <c r="C3993" s="3"/>
      <c r="D3993" s="3"/>
    </row>
    <row r="3994" spans="1:4">
      <c r="A3994" s="1"/>
      <c r="B3994" s="3"/>
      <c r="C3994" s="3"/>
      <c r="D3994" s="3"/>
    </row>
    <row r="3995" spans="1:4">
      <c r="A3995" s="1"/>
      <c r="B3995" s="3"/>
      <c r="C3995" s="3"/>
      <c r="D3995" s="3"/>
    </row>
    <row r="3996" spans="1:4">
      <c r="A3996" s="1"/>
      <c r="B3996" s="3"/>
      <c r="C3996" s="3"/>
      <c r="D3996" s="3"/>
    </row>
    <row r="3997" spans="1:4">
      <c r="A3997" s="1"/>
      <c r="B3997" s="3"/>
      <c r="C3997" s="3"/>
      <c r="D3997" s="3"/>
    </row>
    <row r="3998" spans="1:4">
      <c r="A3998" s="1"/>
      <c r="B3998" s="3"/>
      <c r="C3998" s="3"/>
      <c r="D3998" s="3"/>
    </row>
    <row r="3999" spans="1:4">
      <c r="A3999" s="1"/>
      <c r="B3999" s="3"/>
      <c r="C3999" s="3"/>
      <c r="D3999" s="3"/>
    </row>
    <row r="4000" spans="1:4">
      <c r="A4000" s="1"/>
      <c r="B4000" s="3"/>
      <c r="C4000" s="3"/>
      <c r="D4000" s="3"/>
    </row>
    <row r="4001" spans="1:4">
      <c r="A4001" s="1"/>
      <c r="B4001" s="3"/>
      <c r="C4001" s="3"/>
      <c r="D4001" s="3"/>
    </row>
    <row r="4002" spans="1:4">
      <c r="A4002" s="1"/>
      <c r="B4002" s="3"/>
      <c r="C4002" s="3"/>
      <c r="D4002" s="3"/>
    </row>
    <row r="4003" spans="1:4">
      <c r="A4003" s="1"/>
      <c r="B4003" s="3"/>
      <c r="C4003" s="3"/>
      <c r="D4003" s="3"/>
    </row>
    <row r="4004" spans="1:4">
      <c r="A4004" s="1"/>
      <c r="B4004" s="3"/>
      <c r="C4004" s="3"/>
      <c r="D4004" s="3"/>
    </row>
    <row r="4005" spans="1:4">
      <c r="A4005" s="1"/>
      <c r="B4005" s="3"/>
      <c r="C4005" s="3"/>
      <c r="D4005" s="3"/>
    </row>
    <row r="4006" spans="1:4">
      <c r="A4006" s="1"/>
      <c r="B4006" s="3"/>
      <c r="C4006" s="3"/>
      <c r="D4006" s="3"/>
    </row>
    <row r="4007" spans="1:4">
      <c r="A4007" s="1"/>
      <c r="B4007" s="3"/>
      <c r="C4007" s="3"/>
      <c r="D4007" s="3"/>
    </row>
    <row r="4008" spans="1:4">
      <c r="A4008" s="1"/>
      <c r="B4008" s="3"/>
      <c r="C4008" s="3"/>
      <c r="D4008" s="3"/>
    </row>
    <row r="4009" spans="1:4">
      <c r="A4009" s="1"/>
      <c r="B4009" s="3"/>
      <c r="C4009" s="3"/>
      <c r="D4009" s="3"/>
    </row>
    <row r="4010" spans="1:4">
      <c r="A4010" s="1"/>
      <c r="B4010" s="3"/>
      <c r="C4010" s="3"/>
      <c r="D4010" s="3"/>
    </row>
    <row r="4011" spans="1:4">
      <c r="A4011" s="1"/>
      <c r="B4011" s="3"/>
      <c r="C4011" s="3"/>
      <c r="D4011" s="3"/>
    </row>
    <row r="4012" spans="1:4">
      <c r="A4012" s="1"/>
      <c r="B4012" s="3"/>
      <c r="C4012" s="3"/>
      <c r="D4012" s="3"/>
    </row>
    <row r="4013" spans="1:4">
      <c r="A4013" s="1"/>
      <c r="B4013" s="3"/>
      <c r="C4013" s="3"/>
      <c r="D4013" s="3"/>
    </row>
    <row r="4014" spans="1:4">
      <c r="A4014" s="1"/>
      <c r="B4014" s="3"/>
      <c r="C4014" s="3"/>
      <c r="D4014" s="3"/>
    </row>
    <row r="4015" spans="1:4">
      <c r="A4015" s="1"/>
      <c r="B4015" s="3"/>
      <c r="C4015" s="3"/>
      <c r="D4015" s="3"/>
    </row>
    <row r="4016" spans="1:4">
      <c r="A4016" s="1"/>
      <c r="B4016" s="3"/>
      <c r="C4016" s="3"/>
      <c r="D4016" s="3"/>
    </row>
    <row r="4017" spans="1:4">
      <c r="A4017" s="1"/>
      <c r="B4017" s="3"/>
      <c r="C4017" s="3"/>
      <c r="D4017" s="3"/>
    </row>
    <row r="4018" spans="1:4">
      <c r="A4018" s="1"/>
      <c r="B4018" s="3"/>
      <c r="C4018" s="3"/>
      <c r="D4018" s="3"/>
    </row>
    <row r="4019" spans="1:4">
      <c r="A4019" s="1"/>
      <c r="B4019" s="3"/>
      <c r="C4019" s="3"/>
      <c r="D4019" s="3"/>
    </row>
    <row r="4020" spans="1:4">
      <c r="A4020" s="1"/>
      <c r="B4020" s="3"/>
      <c r="C4020" s="3"/>
      <c r="D4020" s="3"/>
    </row>
    <row r="4021" spans="1:4">
      <c r="A4021" s="1"/>
      <c r="B4021" s="3"/>
      <c r="C4021" s="3"/>
      <c r="D4021" s="3"/>
    </row>
    <row r="4022" spans="1:4">
      <c r="A4022" s="1"/>
      <c r="B4022" s="3"/>
      <c r="C4022" s="3"/>
      <c r="D4022" s="3"/>
    </row>
    <row r="4023" spans="1:4">
      <c r="A4023" s="1"/>
      <c r="B4023" s="3"/>
      <c r="C4023" s="3"/>
      <c r="D4023" s="3"/>
    </row>
    <row r="4024" spans="1:4">
      <c r="A4024" s="1"/>
      <c r="B4024" s="3"/>
      <c r="C4024" s="3"/>
      <c r="D4024" s="3"/>
    </row>
    <row r="4025" spans="1:4">
      <c r="A4025" s="1"/>
      <c r="B4025" s="3"/>
      <c r="C4025" s="3"/>
      <c r="D4025" s="3"/>
    </row>
    <row r="4026" spans="1:4">
      <c r="A4026" s="1"/>
      <c r="B4026" s="3"/>
      <c r="C4026" s="3"/>
      <c r="D4026" s="3"/>
    </row>
    <row r="4027" spans="1:4">
      <c r="A4027" s="1"/>
      <c r="B4027" s="3"/>
      <c r="C4027" s="3"/>
      <c r="D4027" s="3"/>
    </row>
    <row r="4028" spans="1:4">
      <c r="A4028" s="1"/>
      <c r="B4028" s="3"/>
      <c r="C4028" s="3"/>
      <c r="D4028" s="3"/>
    </row>
    <row r="4029" spans="1:4">
      <c r="A4029" s="1"/>
      <c r="B4029" s="3"/>
      <c r="C4029" s="3"/>
      <c r="D4029" s="3"/>
    </row>
    <row r="4030" spans="1:4">
      <c r="A4030" s="1"/>
      <c r="B4030" s="3"/>
      <c r="C4030" s="3"/>
      <c r="D4030" s="3"/>
    </row>
    <row r="4031" spans="1:4">
      <c r="A4031" s="1"/>
      <c r="B4031" s="3"/>
      <c r="C4031" s="3"/>
      <c r="D4031" s="3"/>
    </row>
    <row r="4032" spans="1:4">
      <c r="A4032" s="1"/>
      <c r="B4032" s="3"/>
      <c r="C4032" s="3"/>
      <c r="D4032" s="3"/>
    </row>
    <row r="4033" spans="1:4">
      <c r="A4033" s="1"/>
      <c r="B4033" s="3"/>
      <c r="C4033" s="3"/>
      <c r="D4033" s="3"/>
    </row>
    <row r="4034" spans="1:4">
      <c r="A4034" s="1"/>
      <c r="B4034" s="3"/>
      <c r="C4034" s="3"/>
      <c r="D4034" s="3"/>
    </row>
    <row r="4035" spans="1:4">
      <c r="A4035" s="1"/>
      <c r="B4035" s="3"/>
      <c r="C4035" s="3"/>
      <c r="D4035" s="3"/>
    </row>
    <row r="4036" spans="1:4">
      <c r="A4036" s="1"/>
      <c r="B4036" s="3"/>
      <c r="C4036" s="3"/>
      <c r="D4036" s="3"/>
    </row>
    <row r="4037" spans="1:4">
      <c r="A4037" s="1"/>
      <c r="B4037" s="3"/>
      <c r="C4037" s="3"/>
      <c r="D4037" s="3"/>
    </row>
    <row r="4038" spans="1:4">
      <c r="A4038" s="1"/>
      <c r="B4038" s="3"/>
      <c r="C4038" s="3"/>
      <c r="D4038" s="3"/>
    </row>
    <row r="4039" spans="1:4">
      <c r="A4039" s="1"/>
      <c r="B4039" s="3"/>
      <c r="C4039" s="3"/>
      <c r="D4039" s="3"/>
    </row>
    <row r="4040" spans="1:4">
      <c r="A4040" s="1"/>
      <c r="B4040" s="3"/>
      <c r="C4040" s="3"/>
      <c r="D4040" s="3"/>
    </row>
    <row r="4041" spans="1:4">
      <c r="A4041" s="1"/>
      <c r="B4041" s="3"/>
      <c r="C4041" s="3"/>
      <c r="D4041" s="3"/>
    </row>
    <row r="4042" spans="1:4">
      <c r="A4042" s="1"/>
      <c r="B4042" s="3"/>
      <c r="C4042" s="3"/>
      <c r="D4042" s="3"/>
    </row>
    <row r="4043" spans="1:4">
      <c r="A4043" s="1"/>
      <c r="B4043" s="3"/>
      <c r="C4043" s="3"/>
      <c r="D4043" s="3"/>
    </row>
    <row r="4044" spans="1:4">
      <c r="A4044" s="1"/>
      <c r="B4044" s="3"/>
      <c r="C4044" s="3"/>
      <c r="D4044" s="3"/>
    </row>
    <row r="4045" spans="1:4">
      <c r="A4045" s="1"/>
      <c r="B4045" s="3"/>
      <c r="C4045" s="3"/>
      <c r="D4045" s="3"/>
    </row>
    <row r="4046" spans="1:4">
      <c r="A4046" s="1"/>
      <c r="B4046" s="3"/>
      <c r="C4046" s="3"/>
      <c r="D4046" s="3"/>
    </row>
    <row r="4047" spans="1:4">
      <c r="A4047" s="1"/>
      <c r="B4047" s="3"/>
      <c r="C4047" s="3"/>
      <c r="D4047" s="3"/>
    </row>
    <row r="4048" spans="1:4">
      <c r="A4048" s="1"/>
      <c r="B4048" s="3"/>
      <c r="C4048" s="3"/>
      <c r="D4048" s="3"/>
    </row>
    <row r="4049" spans="1:4">
      <c r="A4049" s="1"/>
      <c r="B4049" s="3"/>
      <c r="C4049" s="3"/>
      <c r="D4049" s="3"/>
    </row>
    <row r="4050" spans="1:4">
      <c r="A4050" s="1"/>
      <c r="B4050" s="3"/>
      <c r="C4050" s="3"/>
      <c r="D4050" s="3"/>
    </row>
    <row r="4051" spans="1:4">
      <c r="A4051" s="1"/>
      <c r="B4051" s="3"/>
      <c r="C4051" s="3"/>
      <c r="D4051" s="3"/>
    </row>
    <row r="4052" spans="1:4">
      <c r="A4052" s="1"/>
      <c r="B4052" s="3"/>
      <c r="C4052" s="3"/>
      <c r="D4052" s="3"/>
    </row>
    <row r="4053" spans="1:4">
      <c r="A4053" s="1"/>
      <c r="B4053" s="3"/>
      <c r="C4053" s="3"/>
      <c r="D4053" s="3"/>
    </row>
    <row r="4054" spans="1:4">
      <c r="A4054" s="1"/>
      <c r="B4054" s="3"/>
      <c r="C4054" s="3"/>
      <c r="D4054" s="3"/>
    </row>
    <row r="4055" spans="1:4">
      <c r="A4055" s="1"/>
      <c r="B4055" s="3"/>
      <c r="C4055" s="3"/>
      <c r="D4055" s="3"/>
    </row>
    <row r="4056" spans="1:4">
      <c r="A4056" s="1"/>
      <c r="B4056" s="3"/>
      <c r="C4056" s="3"/>
      <c r="D4056" s="3"/>
    </row>
    <row r="4057" spans="1:4">
      <c r="A4057" s="1"/>
      <c r="B4057" s="3"/>
      <c r="C4057" s="3"/>
      <c r="D4057" s="3"/>
    </row>
    <row r="4058" spans="1:4">
      <c r="A4058" s="1"/>
      <c r="B4058" s="3"/>
      <c r="C4058" s="3"/>
      <c r="D4058" s="3"/>
    </row>
    <row r="4059" spans="1:4">
      <c r="A4059" s="1"/>
      <c r="B4059" s="3"/>
      <c r="C4059" s="3"/>
      <c r="D4059" s="3"/>
    </row>
    <row r="4060" spans="1:4">
      <c r="A4060" s="1"/>
      <c r="B4060" s="3"/>
      <c r="C4060" s="3"/>
      <c r="D4060" s="3"/>
    </row>
    <row r="4061" spans="1:4">
      <c r="A4061" s="1"/>
      <c r="B4061" s="3"/>
      <c r="C4061" s="3"/>
      <c r="D4061" s="3"/>
    </row>
    <row r="4062" spans="1:4">
      <c r="A4062" s="1"/>
      <c r="B4062" s="3"/>
      <c r="C4062" s="3"/>
      <c r="D4062" s="3"/>
    </row>
    <row r="4063" spans="1:4">
      <c r="A4063" s="1"/>
      <c r="B4063" s="3"/>
      <c r="C4063" s="3"/>
      <c r="D4063" s="3"/>
    </row>
    <row r="4064" spans="1:4">
      <c r="A4064" s="1"/>
      <c r="B4064" s="3"/>
      <c r="C4064" s="3"/>
      <c r="D4064" s="3"/>
    </row>
    <row r="4065" spans="1:4">
      <c r="A4065" s="1"/>
      <c r="B4065" s="3"/>
      <c r="C4065" s="3"/>
      <c r="D4065" s="3"/>
    </row>
    <row r="4066" spans="1:4">
      <c r="A4066" s="1"/>
      <c r="B4066" s="3"/>
      <c r="C4066" s="3"/>
      <c r="D4066" s="3"/>
    </row>
    <row r="4067" spans="1:4">
      <c r="A4067" s="1"/>
      <c r="B4067" s="3"/>
      <c r="C4067" s="3"/>
      <c r="D4067" s="3"/>
    </row>
    <row r="4068" spans="1:4">
      <c r="A4068" s="1"/>
      <c r="B4068" s="3"/>
      <c r="C4068" s="3"/>
      <c r="D4068" s="3"/>
    </row>
    <row r="4069" spans="1:4">
      <c r="A4069" s="1"/>
      <c r="B4069" s="3"/>
      <c r="C4069" s="3"/>
      <c r="D4069" s="3"/>
    </row>
    <row r="4070" spans="1:4">
      <c r="A4070" s="1"/>
      <c r="B4070" s="3"/>
      <c r="C4070" s="3"/>
      <c r="D4070" s="3"/>
    </row>
    <row r="4071" spans="1:4">
      <c r="A4071" s="1"/>
      <c r="B4071" s="3"/>
      <c r="C4071" s="3"/>
      <c r="D4071" s="3"/>
    </row>
    <row r="4072" spans="1:4">
      <c r="A4072" s="1"/>
      <c r="B4072" s="3"/>
      <c r="C4072" s="3"/>
      <c r="D4072" s="3"/>
    </row>
    <row r="4073" spans="1:4">
      <c r="A4073" s="1"/>
      <c r="B4073" s="3"/>
      <c r="C4073" s="3"/>
      <c r="D4073" s="3"/>
    </row>
    <row r="4074" spans="1:4">
      <c r="A4074" s="1"/>
      <c r="B4074" s="3"/>
      <c r="C4074" s="3"/>
      <c r="D4074" s="3"/>
    </row>
    <row r="4075" spans="1:4">
      <c r="A4075" s="1"/>
      <c r="B4075" s="3"/>
      <c r="C4075" s="3"/>
      <c r="D4075" s="3"/>
    </row>
    <row r="4076" spans="1:4">
      <c r="A4076" s="1"/>
      <c r="B4076" s="3"/>
      <c r="C4076" s="3"/>
      <c r="D4076" s="3"/>
    </row>
    <row r="4077" spans="1:4">
      <c r="A4077" s="1"/>
      <c r="B4077" s="3"/>
      <c r="C4077" s="3"/>
      <c r="D4077" s="3"/>
    </row>
    <row r="4078" spans="1:4">
      <c r="A4078" s="1"/>
      <c r="B4078" s="3"/>
      <c r="C4078" s="3"/>
      <c r="D4078" s="3"/>
    </row>
    <row r="4079" spans="1:4">
      <c r="A4079" s="1"/>
      <c r="B4079" s="3"/>
      <c r="C4079" s="3"/>
      <c r="D4079" s="3"/>
    </row>
    <row r="4080" spans="1:4">
      <c r="A4080" s="1"/>
      <c r="B4080" s="3"/>
      <c r="C4080" s="3"/>
      <c r="D4080" s="3"/>
    </row>
    <row r="4081" spans="1:4">
      <c r="A4081" s="1"/>
      <c r="B4081" s="3"/>
      <c r="C4081" s="3"/>
      <c r="D4081" s="3"/>
    </row>
    <row r="4082" spans="1:4">
      <c r="A4082" s="1"/>
      <c r="B4082" s="3"/>
      <c r="C4082" s="3"/>
      <c r="D4082" s="3"/>
    </row>
    <row r="4083" spans="1:4">
      <c r="A4083" s="1"/>
      <c r="B4083" s="3"/>
      <c r="C4083" s="3"/>
      <c r="D4083" s="3"/>
    </row>
    <row r="4084" spans="1:4">
      <c r="A4084" s="1"/>
      <c r="B4084" s="3"/>
      <c r="C4084" s="3"/>
      <c r="D4084" s="3"/>
    </row>
    <row r="4085" spans="1:4">
      <c r="A4085" s="1"/>
      <c r="B4085" s="3"/>
      <c r="C4085" s="3"/>
      <c r="D4085" s="3"/>
    </row>
    <row r="4086" spans="1:4">
      <c r="A4086" s="1"/>
      <c r="B4086" s="3"/>
      <c r="C4086" s="3"/>
      <c r="D4086" s="3"/>
    </row>
    <row r="4087" spans="1:4">
      <c r="A4087" s="1"/>
      <c r="B4087" s="3"/>
      <c r="C4087" s="3"/>
      <c r="D4087" s="3"/>
    </row>
    <row r="4088" spans="1:4">
      <c r="A4088" s="1"/>
      <c r="B4088" s="3"/>
      <c r="C4088" s="3"/>
      <c r="D4088" s="3"/>
    </row>
    <row r="4089" spans="1:4">
      <c r="A4089" s="1"/>
      <c r="B4089" s="3"/>
      <c r="C4089" s="3"/>
      <c r="D4089" s="3"/>
    </row>
    <row r="4090" spans="1:4">
      <c r="A4090" s="1"/>
      <c r="B4090" s="3"/>
      <c r="C4090" s="3"/>
      <c r="D4090" s="3"/>
    </row>
    <row r="4091" spans="1:4">
      <c r="A4091" s="1"/>
      <c r="B4091" s="3"/>
      <c r="C4091" s="3"/>
      <c r="D4091" s="3"/>
    </row>
    <row r="4092" spans="1:4">
      <c r="A4092" s="1"/>
      <c r="B4092" s="3"/>
      <c r="C4092" s="3"/>
      <c r="D4092" s="3"/>
    </row>
    <row r="4093" spans="1:4">
      <c r="A4093" s="1"/>
      <c r="B4093" s="3"/>
      <c r="C4093" s="3"/>
      <c r="D4093" s="3"/>
    </row>
    <row r="4094" spans="1:4">
      <c r="A4094" s="1"/>
      <c r="B4094" s="3"/>
      <c r="C4094" s="3"/>
      <c r="D4094" s="3"/>
    </row>
    <row r="4095" spans="1:4">
      <c r="A4095" s="1"/>
      <c r="B4095" s="3"/>
      <c r="C4095" s="3"/>
      <c r="D4095" s="3"/>
    </row>
    <row r="4096" spans="1:4">
      <c r="A4096" s="1"/>
      <c r="B4096" s="3"/>
      <c r="C4096" s="3"/>
      <c r="D4096" s="3"/>
    </row>
    <row r="4097" spans="1:4">
      <c r="A4097" s="1"/>
      <c r="B4097" s="3"/>
      <c r="C4097" s="3"/>
      <c r="D4097" s="3"/>
    </row>
    <row r="4098" spans="1:4">
      <c r="A4098" s="1"/>
      <c r="B4098" s="3"/>
      <c r="C4098" s="3"/>
      <c r="D4098" s="3"/>
    </row>
    <row r="4099" spans="1:4">
      <c r="A4099" s="1"/>
      <c r="B4099" s="3"/>
      <c r="C4099" s="3"/>
      <c r="D4099" s="3"/>
    </row>
    <row r="4100" spans="1:4">
      <c r="A4100" s="1"/>
      <c r="B4100" s="3"/>
      <c r="C4100" s="3"/>
      <c r="D4100" s="3"/>
    </row>
    <row r="4101" spans="1:4">
      <c r="A4101" s="1"/>
      <c r="B4101" s="3"/>
      <c r="C4101" s="3"/>
      <c r="D4101" s="3"/>
    </row>
    <row r="4102" spans="1:4">
      <c r="A4102" s="1"/>
      <c r="B4102" s="3"/>
      <c r="C4102" s="3"/>
      <c r="D4102" s="3"/>
    </row>
    <row r="4103" spans="1:4">
      <c r="A4103" s="1"/>
      <c r="B4103" s="3"/>
      <c r="C4103" s="3"/>
      <c r="D4103" s="3"/>
    </row>
    <row r="4104" spans="1:4">
      <c r="A4104" s="1"/>
      <c r="B4104" s="3"/>
      <c r="C4104" s="3"/>
      <c r="D4104" s="3"/>
    </row>
    <row r="4105" spans="1:4">
      <c r="A4105" s="1"/>
      <c r="B4105" s="3"/>
      <c r="C4105" s="3"/>
      <c r="D4105" s="3"/>
    </row>
    <row r="4106" spans="1:4">
      <c r="A4106" s="1"/>
      <c r="B4106" s="3"/>
      <c r="C4106" s="3"/>
      <c r="D4106" s="3"/>
    </row>
    <row r="4107" spans="1:4">
      <c r="A4107" s="1"/>
      <c r="B4107" s="3"/>
      <c r="C4107" s="3"/>
      <c r="D4107" s="3"/>
    </row>
    <row r="4108" spans="1:4">
      <c r="A4108" s="1"/>
      <c r="B4108" s="3"/>
      <c r="C4108" s="3"/>
      <c r="D4108" s="3"/>
    </row>
    <row r="4109" spans="1:4">
      <c r="A4109" s="1"/>
      <c r="B4109" s="3"/>
      <c r="C4109" s="3"/>
      <c r="D4109" s="3"/>
    </row>
    <row r="4110" spans="1:4">
      <c r="A4110" s="1"/>
      <c r="B4110" s="3"/>
      <c r="C4110" s="3"/>
      <c r="D4110" s="3"/>
    </row>
    <row r="4111" spans="1:4">
      <c r="A4111" s="1"/>
      <c r="B4111" s="3"/>
      <c r="C4111" s="3"/>
      <c r="D4111" s="3"/>
    </row>
    <row r="4112" spans="1:4">
      <c r="A4112" s="1"/>
      <c r="B4112" s="3"/>
      <c r="C4112" s="3"/>
      <c r="D4112" s="3"/>
    </row>
    <row r="4113" spans="1:4">
      <c r="A4113" s="1"/>
      <c r="B4113" s="3"/>
      <c r="C4113" s="3"/>
      <c r="D4113" s="3"/>
    </row>
    <row r="4114" spans="1:4">
      <c r="A4114" s="1"/>
      <c r="B4114" s="3"/>
      <c r="C4114" s="3"/>
      <c r="D4114" s="3"/>
    </row>
    <row r="4115" spans="1:4">
      <c r="A4115" s="1"/>
      <c r="B4115" s="3"/>
      <c r="C4115" s="3"/>
      <c r="D4115" s="3"/>
    </row>
    <row r="4116" spans="1:4">
      <c r="A4116" s="1"/>
      <c r="B4116" s="3"/>
      <c r="C4116" s="3"/>
      <c r="D4116" s="3"/>
    </row>
    <row r="4117" spans="1:4">
      <c r="A4117" s="1"/>
      <c r="B4117" s="3"/>
      <c r="C4117" s="3"/>
      <c r="D4117" s="3"/>
    </row>
    <row r="4118" spans="1:4">
      <c r="A4118" s="1"/>
      <c r="B4118" s="3"/>
      <c r="C4118" s="3"/>
      <c r="D4118" s="3"/>
    </row>
    <row r="4119" spans="1:4">
      <c r="A4119" s="1"/>
      <c r="B4119" s="3"/>
      <c r="C4119" s="3"/>
      <c r="D4119" s="3"/>
    </row>
    <row r="4120" spans="1:4">
      <c r="A4120" s="1"/>
      <c r="B4120" s="3"/>
      <c r="C4120" s="3"/>
      <c r="D4120" s="3"/>
    </row>
    <row r="4121" spans="1:4">
      <c r="A4121" s="1"/>
      <c r="B4121" s="3"/>
      <c r="C4121" s="3"/>
      <c r="D4121" s="3"/>
    </row>
    <row r="4122" spans="1:4">
      <c r="A4122" s="1"/>
      <c r="B4122" s="3"/>
      <c r="C4122" s="3"/>
      <c r="D4122" s="3"/>
    </row>
    <row r="4123" spans="1:4">
      <c r="A4123" s="1"/>
      <c r="B4123" s="3"/>
      <c r="C4123" s="3"/>
      <c r="D4123" s="3"/>
    </row>
    <row r="4124" spans="1:4">
      <c r="A4124" s="1"/>
      <c r="B4124" s="3"/>
      <c r="C4124" s="3"/>
      <c r="D4124" s="3"/>
    </row>
    <row r="4125" spans="1:4">
      <c r="A4125" s="1"/>
      <c r="B4125" s="3"/>
      <c r="C4125" s="3"/>
      <c r="D4125" s="3"/>
    </row>
    <row r="4126" spans="1:4">
      <c r="A4126" s="1"/>
      <c r="B4126" s="3"/>
      <c r="C4126" s="3"/>
      <c r="D4126" s="3"/>
    </row>
    <row r="4127" spans="1:4">
      <c r="A4127" s="1"/>
      <c r="B4127" s="3"/>
      <c r="C4127" s="3"/>
      <c r="D4127" s="3"/>
    </row>
    <row r="4128" spans="1:4">
      <c r="A4128" s="1"/>
      <c r="B4128" s="3"/>
      <c r="C4128" s="3"/>
      <c r="D4128" s="3"/>
    </row>
    <row r="4129" spans="1:4">
      <c r="A4129" s="1"/>
      <c r="B4129" s="3"/>
      <c r="C4129" s="3"/>
      <c r="D4129" s="3"/>
    </row>
    <row r="4130" spans="1:4">
      <c r="A4130" s="1"/>
      <c r="B4130" s="3"/>
      <c r="C4130" s="3"/>
      <c r="D4130" s="3"/>
    </row>
    <row r="4131" spans="1:4">
      <c r="A4131" s="1"/>
      <c r="B4131" s="3"/>
      <c r="C4131" s="3"/>
      <c r="D4131" s="3"/>
    </row>
    <row r="4132" spans="1:4">
      <c r="A4132" s="1"/>
      <c r="B4132" s="3"/>
      <c r="C4132" s="3"/>
      <c r="D4132" s="3"/>
    </row>
    <row r="4133" spans="1:4">
      <c r="A4133" s="1"/>
      <c r="B4133" s="3"/>
      <c r="C4133" s="3"/>
      <c r="D4133" s="3"/>
    </row>
    <row r="4134" spans="1:4">
      <c r="A4134" s="1"/>
      <c r="B4134" s="3"/>
      <c r="C4134" s="3"/>
      <c r="D4134" s="3"/>
    </row>
    <row r="4135" spans="1:4">
      <c r="A4135" s="1"/>
      <c r="B4135" s="3"/>
      <c r="C4135" s="3"/>
      <c r="D4135" s="3"/>
    </row>
    <row r="4136" spans="1:4">
      <c r="A4136" s="1"/>
      <c r="B4136" s="3"/>
      <c r="C4136" s="3"/>
      <c r="D4136" s="3"/>
    </row>
    <row r="4137" spans="1:4">
      <c r="A4137" s="1"/>
      <c r="B4137" s="3"/>
      <c r="C4137" s="3"/>
      <c r="D4137" s="3"/>
    </row>
    <row r="4138" spans="1:4">
      <c r="A4138" s="1"/>
      <c r="B4138" s="3"/>
      <c r="C4138" s="3"/>
      <c r="D4138" s="3"/>
    </row>
    <row r="4139" spans="1:4">
      <c r="A4139" s="1"/>
      <c r="B4139" s="3"/>
      <c r="C4139" s="3"/>
      <c r="D4139" s="3"/>
    </row>
    <row r="4140" spans="1:4">
      <c r="A4140" s="1"/>
      <c r="B4140" s="3"/>
      <c r="C4140" s="3"/>
      <c r="D4140" s="3"/>
    </row>
    <row r="4141" spans="1:4">
      <c r="A4141" s="1"/>
      <c r="B4141" s="3"/>
      <c r="C4141" s="3"/>
      <c r="D4141" s="3"/>
    </row>
    <row r="4142" spans="1:4">
      <c r="A4142" s="1"/>
      <c r="B4142" s="3"/>
      <c r="C4142" s="3"/>
      <c r="D4142" s="3"/>
    </row>
    <row r="4143" spans="1:4">
      <c r="A4143" s="1"/>
      <c r="B4143" s="3"/>
      <c r="C4143" s="3"/>
      <c r="D4143" s="3"/>
    </row>
    <row r="4144" spans="1:4">
      <c r="A4144" s="1"/>
      <c r="B4144" s="3"/>
      <c r="C4144" s="3"/>
      <c r="D4144" s="3"/>
    </row>
    <row r="4145" spans="1:4">
      <c r="A4145" s="1"/>
      <c r="B4145" s="3"/>
      <c r="C4145" s="3"/>
      <c r="D4145" s="3"/>
    </row>
    <row r="4146" spans="1:4">
      <c r="A4146" s="1"/>
      <c r="B4146" s="3"/>
      <c r="C4146" s="3"/>
      <c r="D4146" s="3"/>
    </row>
    <row r="4147" spans="1:4">
      <c r="A4147" s="1"/>
      <c r="B4147" s="3"/>
      <c r="C4147" s="3"/>
      <c r="D4147" s="3"/>
    </row>
    <row r="4148" spans="1:4">
      <c r="A4148" s="1"/>
      <c r="B4148" s="3"/>
      <c r="C4148" s="3"/>
      <c r="D4148" s="3"/>
    </row>
    <row r="4149" spans="1:4">
      <c r="A4149" s="1"/>
      <c r="B4149" s="3"/>
      <c r="C4149" s="3"/>
      <c r="D4149" s="3"/>
    </row>
    <row r="4150" spans="1:4">
      <c r="A4150" s="1"/>
      <c r="B4150" s="3"/>
      <c r="C4150" s="3"/>
      <c r="D4150" s="3"/>
    </row>
    <row r="4151" spans="1:4">
      <c r="A4151" s="1"/>
      <c r="B4151" s="3"/>
      <c r="C4151" s="3"/>
      <c r="D4151" s="3"/>
    </row>
    <row r="4152" spans="1:4">
      <c r="A4152" s="1"/>
      <c r="B4152" s="3"/>
      <c r="C4152" s="3"/>
      <c r="D4152" s="3"/>
    </row>
    <row r="4153" spans="1:4">
      <c r="A4153" s="1"/>
      <c r="B4153" s="3"/>
      <c r="C4153" s="3"/>
      <c r="D4153" s="3"/>
    </row>
    <row r="4154" spans="1:4">
      <c r="A4154" s="1"/>
      <c r="B4154" s="3"/>
      <c r="C4154" s="3"/>
      <c r="D4154" s="3"/>
    </row>
    <row r="4155" spans="1:4">
      <c r="A4155" s="1"/>
      <c r="B4155" s="3"/>
      <c r="C4155" s="3"/>
      <c r="D4155" s="3"/>
    </row>
    <row r="4156" spans="1:4">
      <c r="A4156" s="1"/>
      <c r="B4156" s="3"/>
      <c r="C4156" s="3"/>
      <c r="D4156" s="3"/>
    </row>
    <row r="4157" spans="1:4">
      <c r="A4157" s="1"/>
      <c r="B4157" s="3"/>
      <c r="C4157" s="3"/>
      <c r="D4157" s="3"/>
    </row>
    <row r="4158" spans="1:4">
      <c r="A4158" s="1"/>
      <c r="B4158" s="3"/>
      <c r="C4158" s="3"/>
      <c r="D4158" s="3"/>
    </row>
    <row r="4159" spans="1:4">
      <c r="A4159" s="1"/>
      <c r="B4159" s="3"/>
      <c r="C4159" s="3"/>
      <c r="D4159" s="3"/>
    </row>
    <row r="4160" spans="1:4">
      <c r="A4160" s="1"/>
      <c r="B4160" s="3"/>
      <c r="C4160" s="3"/>
      <c r="D4160" s="3"/>
    </row>
    <row r="4161" spans="1:4">
      <c r="A4161" s="1"/>
      <c r="B4161" s="3"/>
      <c r="C4161" s="3"/>
      <c r="D4161" s="3"/>
    </row>
    <row r="4162" spans="1:4">
      <c r="A4162" s="1"/>
      <c r="B4162" s="3"/>
      <c r="C4162" s="3"/>
      <c r="D4162" s="3"/>
    </row>
    <row r="4163" spans="1:4">
      <c r="A4163" s="1"/>
      <c r="B4163" s="3"/>
      <c r="C4163" s="3"/>
      <c r="D4163" s="3"/>
    </row>
    <row r="4164" spans="1:4">
      <c r="A4164" s="1"/>
      <c r="B4164" s="3"/>
      <c r="C4164" s="3"/>
      <c r="D4164" s="3"/>
    </row>
    <row r="4165" spans="1:4">
      <c r="A4165" s="1"/>
      <c r="B4165" s="3"/>
      <c r="C4165" s="3"/>
      <c r="D4165" s="3"/>
    </row>
    <row r="4166" spans="1:4">
      <c r="A4166" s="1"/>
      <c r="B4166" s="3"/>
      <c r="C4166" s="3"/>
      <c r="D4166" s="3"/>
    </row>
    <row r="4167" spans="1:4">
      <c r="A4167" s="1"/>
      <c r="B4167" s="3"/>
      <c r="C4167" s="3"/>
      <c r="D4167" s="3"/>
    </row>
    <row r="4168" spans="1:4">
      <c r="A4168" s="1"/>
      <c r="B4168" s="3"/>
      <c r="C4168" s="3"/>
      <c r="D4168" s="3"/>
    </row>
    <row r="4169" spans="1:4">
      <c r="A4169" s="1"/>
      <c r="B4169" s="3"/>
      <c r="C4169" s="3"/>
      <c r="D4169" s="3"/>
    </row>
    <row r="4170" spans="1:4">
      <c r="A4170" s="1"/>
      <c r="B4170" s="3"/>
      <c r="C4170" s="3"/>
      <c r="D4170" s="3"/>
    </row>
    <row r="4171" spans="1:4">
      <c r="A4171" s="1"/>
      <c r="B4171" s="3"/>
      <c r="C4171" s="3"/>
      <c r="D4171" s="3"/>
    </row>
    <row r="4172" spans="1:4">
      <c r="A4172" s="1"/>
      <c r="B4172" s="3"/>
      <c r="C4172" s="3"/>
      <c r="D4172" s="3"/>
    </row>
    <row r="4173" spans="1:4">
      <c r="A4173" s="1"/>
      <c r="B4173" s="3"/>
      <c r="C4173" s="3"/>
      <c r="D4173" s="3"/>
    </row>
    <row r="4174" spans="1:4">
      <c r="A4174" s="1"/>
      <c r="B4174" s="3"/>
      <c r="C4174" s="3"/>
      <c r="D4174" s="3"/>
    </row>
    <row r="4175" spans="1:4">
      <c r="A4175" s="1"/>
      <c r="B4175" s="3"/>
      <c r="C4175" s="3"/>
      <c r="D4175" s="3"/>
    </row>
    <row r="4176" spans="1:4">
      <c r="A4176" s="1"/>
      <c r="B4176" s="3"/>
      <c r="C4176" s="3"/>
      <c r="D4176" s="3"/>
    </row>
    <row r="4177" spans="1:4">
      <c r="A4177" s="1"/>
      <c r="B4177" s="3"/>
      <c r="C4177" s="3"/>
      <c r="D4177" s="3"/>
    </row>
    <row r="4178" spans="1:4">
      <c r="A4178" s="1"/>
      <c r="B4178" s="3"/>
      <c r="C4178" s="3"/>
      <c r="D4178" s="3"/>
    </row>
    <row r="4179" spans="1:4">
      <c r="A4179" s="1"/>
      <c r="B4179" s="3"/>
      <c r="C4179" s="3"/>
      <c r="D4179" s="3"/>
    </row>
    <row r="4180" spans="1:4">
      <c r="A4180" s="1"/>
      <c r="B4180" s="3"/>
      <c r="C4180" s="3"/>
      <c r="D4180" s="3"/>
    </row>
    <row r="4181" spans="1:4">
      <c r="A4181" s="1"/>
      <c r="B4181" s="3"/>
      <c r="C4181" s="3"/>
      <c r="D4181" s="3"/>
    </row>
    <row r="4182" spans="1:4">
      <c r="A4182" s="1"/>
      <c r="B4182" s="3"/>
      <c r="C4182" s="3"/>
      <c r="D4182" s="3"/>
    </row>
    <row r="4183" spans="1:4">
      <c r="A4183" s="1"/>
      <c r="B4183" s="3"/>
      <c r="C4183" s="3"/>
      <c r="D4183" s="3"/>
    </row>
    <row r="4184" spans="1:4">
      <c r="A4184" s="1"/>
      <c r="B4184" s="3"/>
      <c r="C4184" s="3"/>
      <c r="D4184" s="3"/>
    </row>
    <row r="4185" spans="1:4">
      <c r="A4185" s="1"/>
      <c r="B4185" s="3"/>
      <c r="C4185" s="3"/>
      <c r="D4185" s="3"/>
    </row>
    <row r="4186" spans="1:4">
      <c r="A4186" s="1"/>
      <c r="B4186" s="3"/>
      <c r="C4186" s="3"/>
      <c r="D4186" s="3"/>
    </row>
    <row r="4187" spans="1:4">
      <c r="A4187" s="1"/>
      <c r="B4187" s="3"/>
      <c r="C4187" s="3"/>
      <c r="D4187" s="3"/>
    </row>
    <row r="4188" spans="1:4">
      <c r="A4188" s="1"/>
      <c r="B4188" s="3"/>
      <c r="C4188" s="3"/>
      <c r="D4188" s="3"/>
    </row>
    <row r="4189" spans="1:4">
      <c r="A4189" s="1"/>
      <c r="B4189" s="3"/>
      <c r="C4189" s="3"/>
      <c r="D4189" s="3"/>
    </row>
    <row r="4190" spans="1:4">
      <c r="A4190" s="1"/>
      <c r="B4190" s="3"/>
      <c r="C4190" s="3"/>
      <c r="D4190" s="3"/>
    </row>
    <row r="4191" spans="1:4">
      <c r="A4191" s="1"/>
      <c r="B4191" s="3"/>
      <c r="C4191" s="3"/>
      <c r="D4191" s="3"/>
    </row>
    <row r="4192" spans="1:4">
      <c r="A4192" s="1"/>
      <c r="B4192" s="3"/>
      <c r="C4192" s="3"/>
      <c r="D4192" s="3"/>
    </row>
    <row r="4193" spans="1:4">
      <c r="A4193" s="1"/>
      <c r="B4193" s="3"/>
      <c r="C4193" s="3"/>
      <c r="D4193" s="3"/>
    </row>
    <row r="4194" spans="1:4">
      <c r="A4194" s="1"/>
      <c r="B4194" s="3"/>
      <c r="C4194" s="3"/>
      <c r="D4194" s="3"/>
    </row>
    <row r="4195" spans="1:4">
      <c r="A4195" s="1"/>
      <c r="B4195" s="3"/>
      <c r="C4195" s="3"/>
      <c r="D4195" s="3"/>
    </row>
    <row r="4196" spans="1:4">
      <c r="A4196" s="1"/>
      <c r="B4196" s="3"/>
      <c r="C4196" s="3"/>
      <c r="D4196" s="3"/>
    </row>
    <row r="4197" spans="1:4">
      <c r="A4197" s="1"/>
      <c r="B4197" s="3"/>
      <c r="C4197" s="3"/>
      <c r="D4197" s="3"/>
    </row>
    <row r="4198" spans="1:4">
      <c r="A4198" s="1"/>
      <c r="B4198" s="3"/>
      <c r="C4198" s="3"/>
      <c r="D4198" s="3"/>
    </row>
    <row r="4199" spans="1:4">
      <c r="A4199" s="1"/>
      <c r="B4199" s="3"/>
      <c r="C4199" s="3"/>
      <c r="D4199" s="3"/>
    </row>
    <row r="4200" spans="1:4">
      <c r="A4200" s="1"/>
      <c r="B4200" s="3"/>
      <c r="C4200" s="3"/>
      <c r="D4200" s="3"/>
    </row>
    <row r="4201" spans="1:4">
      <c r="A4201" s="1"/>
      <c r="B4201" s="3"/>
      <c r="C4201" s="3"/>
      <c r="D4201" s="3"/>
    </row>
    <row r="4202" spans="1:4">
      <c r="A4202" s="1"/>
      <c r="B4202" s="3"/>
      <c r="C4202" s="3"/>
      <c r="D4202" s="3"/>
    </row>
    <row r="4203" spans="1:4">
      <c r="A4203" s="1"/>
      <c r="B4203" s="3"/>
      <c r="C4203" s="3"/>
      <c r="D4203" s="3"/>
    </row>
    <row r="4204" spans="1:4">
      <c r="A4204" s="1"/>
      <c r="B4204" s="3"/>
      <c r="C4204" s="3"/>
      <c r="D4204" s="3"/>
    </row>
    <row r="4205" spans="1:4">
      <c r="A4205" s="1"/>
      <c r="B4205" s="3"/>
      <c r="C4205" s="3"/>
      <c r="D4205" s="3"/>
    </row>
    <row r="4206" spans="1:4">
      <c r="A4206" s="1"/>
      <c r="B4206" s="3"/>
      <c r="C4206" s="3"/>
      <c r="D4206" s="3"/>
    </row>
    <row r="4207" spans="1:4">
      <c r="A4207" s="1"/>
      <c r="B4207" s="3"/>
      <c r="C4207" s="3"/>
      <c r="D4207" s="3"/>
    </row>
    <row r="4208" spans="1:4">
      <c r="A4208" s="1"/>
      <c r="B4208" s="3"/>
      <c r="C4208" s="3"/>
      <c r="D4208" s="3"/>
    </row>
    <row r="4209" spans="1:4">
      <c r="A4209" s="1"/>
      <c r="B4209" s="3"/>
      <c r="C4209" s="3"/>
      <c r="D4209" s="3"/>
    </row>
    <row r="4210" spans="1:4">
      <c r="A4210" s="1"/>
      <c r="B4210" s="3"/>
      <c r="C4210" s="3"/>
      <c r="D4210" s="3"/>
    </row>
    <row r="4211" spans="1:4">
      <c r="A4211" s="1"/>
      <c r="B4211" s="3"/>
      <c r="C4211" s="3"/>
      <c r="D4211" s="3"/>
    </row>
    <row r="4212" spans="1:4">
      <c r="A4212" s="1"/>
      <c r="B4212" s="3"/>
      <c r="C4212" s="3"/>
      <c r="D4212" s="3"/>
    </row>
    <row r="4213" spans="1:4">
      <c r="A4213" s="1"/>
      <c r="B4213" s="3"/>
      <c r="C4213" s="3"/>
      <c r="D4213" s="3"/>
    </row>
    <row r="4214" spans="1:4">
      <c r="A4214" s="1"/>
      <c r="B4214" s="3"/>
      <c r="C4214" s="3"/>
      <c r="D4214" s="3"/>
    </row>
    <row r="4215" spans="1:4">
      <c r="A4215" s="1"/>
      <c r="B4215" s="3"/>
      <c r="C4215" s="3"/>
      <c r="D4215" s="3"/>
    </row>
    <row r="4216" spans="1:4">
      <c r="A4216" s="1"/>
      <c r="B4216" s="3"/>
      <c r="C4216" s="3"/>
      <c r="D4216" s="3"/>
    </row>
    <row r="4217" spans="1:4">
      <c r="A4217" s="1"/>
      <c r="B4217" s="3"/>
      <c r="C4217" s="3"/>
      <c r="D4217" s="3"/>
    </row>
    <row r="4218" spans="1:4">
      <c r="A4218" s="1"/>
      <c r="B4218" s="3"/>
      <c r="C4218" s="3"/>
      <c r="D4218" s="3"/>
    </row>
    <row r="4219" spans="1:4">
      <c r="A4219" s="1"/>
      <c r="B4219" s="3"/>
      <c r="C4219" s="3"/>
      <c r="D4219" s="3"/>
    </row>
    <row r="4220" spans="1:4">
      <c r="A4220" s="1"/>
      <c r="B4220" s="3"/>
      <c r="C4220" s="3"/>
      <c r="D4220" s="3"/>
    </row>
    <row r="4221" spans="1:4">
      <c r="A4221" s="1"/>
      <c r="B4221" s="3"/>
      <c r="C4221" s="3"/>
      <c r="D4221" s="3"/>
    </row>
    <row r="4222" spans="1:4">
      <c r="A4222" s="1"/>
      <c r="B4222" s="3"/>
      <c r="C4222" s="3"/>
      <c r="D4222" s="3"/>
    </row>
    <row r="4223" spans="1:4">
      <c r="A4223" s="1"/>
      <c r="B4223" s="3"/>
      <c r="C4223" s="3"/>
      <c r="D4223" s="3"/>
    </row>
    <row r="4224" spans="1:4">
      <c r="A4224" s="1"/>
      <c r="B4224" s="3"/>
      <c r="C4224" s="3"/>
      <c r="D4224" s="3"/>
    </row>
    <row r="4225" spans="1:4">
      <c r="A4225" s="1"/>
      <c r="B4225" s="3"/>
      <c r="C4225" s="3"/>
      <c r="D4225" s="3"/>
    </row>
    <row r="4226" spans="1:4">
      <c r="A4226" s="1"/>
      <c r="B4226" s="3"/>
      <c r="C4226" s="3"/>
      <c r="D4226" s="3"/>
    </row>
    <row r="4227" spans="1:4">
      <c r="A4227" s="1"/>
      <c r="B4227" s="3"/>
      <c r="C4227" s="3"/>
      <c r="D4227" s="3"/>
    </row>
    <row r="4228" spans="1:4">
      <c r="A4228" s="1"/>
      <c r="B4228" s="3"/>
      <c r="C4228" s="3"/>
      <c r="D4228" s="3"/>
    </row>
    <row r="4229" spans="1:4">
      <c r="A4229" s="1"/>
      <c r="B4229" s="3"/>
      <c r="C4229" s="3"/>
      <c r="D4229" s="3"/>
    </row>
    <row r="4230" spans="1:4">
      <c r="A4230" s="1"/>
      <c r="B4230" s="3"/>
      <c r="C4230" s="3"/>
      <c r="D4230" s="3"/>
    </row>
    <row r="4231" spans="1:4">
      <c r="A4231" s="1"/>
      <c r="B4231" s="3"/>
      <c r="C4231" s="3"/>
      <c r="D4231" s="3"/>
    </row>
    <row r="4232" spans="1:4">
      <c r="A4232" s="1"/>
      <c r="B4232" s="3"/>
      <c r="C4232" s="3"/>
      <c r="D4232" s="3"/>
    </row>
    <row r="4233" spans="1:4">
      <c r="A4233" s="1"/>
      <c r="B4233" s="3"/>
      <c r="C4233" s="3"/>
      <c r="D4233" s="3"/>
    </row>
    <row r="4234" spans="1:4">
      <c r="A4234" s="1"/>
      <c r="B4234" s="3"/>
      <c r="C4234" s="3"/>
      <c r="D4234" s="3"/>
    </row>
    <row r="4235" spans="1:4">
      <c r="A4235" s="1"/>
      <c r="B4235" s="3"/>
      <c r="C4235" s="3"/>
      <c r="D4235" s="3"/>
    </row>
    <row r="4236" spans="1:4">
      <c r="A4236" s="1"/>
      <c r="B4236" s="3"/>
      <c r="C4236" s="3"/>
      <c r="D4236" s="3"/>
    </row>
    <row r="4237" spans="1:4">
      <c r="A4237" s="1"/>
      <c r="B4237" s="3"/>
      <c r="C4237" s="3"/>
      <c r="D4237" s="3"/>
    </row>
    <row r="4238" spans="1:4">
      <c r="A4238" s="1"/>
      <c r="B4238" s="3"/>
      <c r="C4238" s="3"/>
      <c r="D4238" s="3"/>
    </row>
    <row r="4239" spans="1:4">
      <c r="A4239" s="1"/>
      <c r="B4239" s="3"/>
      <c r="C4239" s="3"/>
      <c r="D4239" s="3"/>
    </row>
    <row r="4240" spans="1:4">
      <c r="A4240" s="1"/>
      <c r="B4240" s="3"/>
      <c r="C4240" s="3"/>
      <c r="D4240" s="3"/>
    </row>
    <row r="4241" spans="1:4">
      <c r="A4241" s="1"/>
      <c r="B4241" s="3"/>
      <c r="C4241" s="3"/>
      <c r="D4241" s="3"/>
    </row>
    <row r="4242" spans="1:4">
      <c r="A4242" s="1"/>
      <c r="B4242" s="3"/>
      <c r="C4242" s="3"/>
      <c r="D4242" s="3"/>
    </row>
    <row r="4243" spans="1:4">
      <c r="A4243" s="1"/>
      <c r="B4243" s="3"/>
      <c r="C4243" s="3"/>
      <c r="D4243" s="3"/>
    </row>
    <row r="4244" spans="1:4">
      <c r="A4244" s="1"/>
      <c r="B4244" s="3"/>
      <c r="C4244" s="3"/>
      <c r="D4244" s="3"/>
    </row>
    <row r="4245" spans="1:4">
      <c r="A4245" s="1"/>
      <c r="B4245" s="3"/>
      <c r="C4245" s="3"/>
      <c r="D4245" s="3"/>
    </row>
    <row r="4246" spans="1:4">
      <c r="A4246" s="1"/>
      <c r="B4246" s="3"/>
      <c r="C4246" s="3"/>
      <c r="D4246" s="3"/>
    </row>
    <row r="4247" spans="1:4">
      <c r="A4247" s="1"/>
      <c r="B4247" s="3"/>
      <c r="C4247" s="3"/>
      <c r="D4247" s="3"/>
    </row>
    <row r="4248" spans="1:4">
      <c r="A4248" s="1"/>
      <c r="B4248" s="3"/>
      <c r="C4248" s="3"/>
      <c r="D4248" s="3"/>
    </row>
    <row r="4249" spans="1:4">
      <c r="A4249" s="1"/>
      <c r="B4249" s="3"/>
      <c r="C4249" s="3"/>
      <c r="D4249" s="3"/>
    </row>
    <row r="4250" spans="1:4">
      <c r="A4250" s="1"/>
      <c r="B4250" s="3"/>
      <c r="C4250" s="3"/>
      <c r="D4250" s="3"/>
    </row>
    <row r="4251" spans="1:4">
      <c r="A4251" s="1"/>
      <c r="B4251" s="3"/>
      <c r="C4251" s="3"/>
      <c r="D4251" s="3"/>
    </row>
    <row r="4252" spans="1:4">
      <c r="A4252" s="1"/>
      <c r="B4252" s="3"/>
      <c r="C4252" s="3"/>
      <c r="D4252" s="3"/>
    </row>
    <row r="4253" spans="1:4">
      <c r="A4253" s="1"/>
      <c r="B4253" s="3"/>
      <c r="C4253" s="3"/>
      <c r="D4253" s="3"/>
    </row>
    <row r="4254" spans="1:4">
      <c r="A4254" s="1"/>
      <c r="B4254" s="3"/>
      <c r="C4254" s="3"/>
      <c r="D4254" s="3"/>
    </row>
    <row r="4255" spans="1:4">
      <c r="A4255" s="1"/>
      <c r="B4255" s="3"/>
      <c r="C4255" s="3"/>
      <c r="D4255" s="3"/>
    </row>
    <row r="4256" spans="1:4">
      <c r="A4256" s="1"/>
      <c r="B4256" s="3"/>
      <c r="C4256" s="3"/>
      <c r="D4256" s="3"/>
    </row>
    <row r="4257" spans="1:4">
      <c r="A4257" s="1"/>
      <c r="B4257" s="3"/>
      <c r="C4257" s="3"/>
      <c r="D4257" s="3"/>
    </row>
    <row r="4258" spans="1:4">
      <c r="A4258" s="1"/>
      <c r="B4258" s="3"/>
      <c r="C4258" s="3"/>
      <c r="D4258" s="3"/>
    </row>
    <row r="4259" spans="1:4">
      <c r="A4259" s="1"/>
      <c r="B4259" s="3"/>
      <c r="C4259" s="3"/>
      <c r="D4259" s="3"/>
    </row>
    <row r="4260" spans="1:4">
      <c r="A4260" s="1"/>
      <c r="B4260" s="3"/>
      <c r="C4260" s="3"/>
      <c r="D4260" s="3"/>
    </row>
    <row r="4261" spans="1:4">
      <c r="A4261" s="1"/>
      <c r="B4261" s="3"/>
      <c r="C4261" s="3"/>
      <c r="D4261" s="3"/>
    </row>
    <row r="4262" spans="1:4">
      <c r="A4262" s="1"/>
      <c r="B4262" s="3"/>
      <c r="C4262" s="3"/>
      <c r="D4262" s="3"/>
    </row>
    <row r="4263" spans="1:4">
      <c r="A4263" s="1"/>
      <c r="B4263" s="3"/>
      <c r="C4263" s="3"/>
      <c r="D4263" s="3"/>
    </row>
    <row r="4264" spans="1:4">
      <c r="A4264" s="1"/>
      <c r="B4264" s="3"/>
      <c r="C4264" s="3"/>
      <c r="D4264" s="3"/>
    </row>
    <row r="4265" spans="1:4">
      <c r="A4265" s="1"/>
      <c r="B4265" s="3"/>
      <c r="C4265" s="3"/>
      <c r="D4265" s="3"/>
    </row>
    <row r="4266" spans="1:4">
      <c r="A4266" s="1"/>
      <c r="B4266" s="3"/>
      <c r="C4266" s="3"/>
      <c r="D4266" s="3"/>
    </row>
    <row r="4267" spans="1:4">
      <c r="A4267" s="1"/>
      <c r="B4267" s="3"/>
      <c r="C4267" s="3"/>
      <c r="D4267" s="3"/>
    </row>
    <row r="4268" spans="1:4">
      <c r="A4268" s="1"/>
      <c r="B4268" s="3"/>
      <c r="C4268" s="3"/>
      <c r="D4268" s="3"/>
    </row>
    <row r="4269" spans="1:4">
      <c r="A4269" s="1"/>
      <c r="B4269" s="3"/>
      <c r="C4269" s="3"/>
      <c r="D4269" s="3"/>
    </row>
    <row r="4270" spans="1:4">
      <c r="A4270" s="1"/>
      <c r="B4270" s="3"/>
      <c r="C4270" s="3"/>
      <c r="D4270" s="3"/>
    </row>
    <row r="4271" spans="1:4">
      <c r="A4271" s="1"/>
      <c r="B4271" s="3"/>
      <c r="C4271" s="3"/>
      <c r="D4271" s="3"/>
    </row>
    <row r="4272" spans="1:4">
      <c r="A4272" s="1"/>
      <c r="B4272" s="3"/>
      <c r="C4272" s="3"/>
      <c r="D4272" s="3"/>
    </row>
    <row r="4273" spans="1:4">
      <c r="A4273" s="1"/>
      <c r="B4273" s="3"/>
      <c r="C4273" s="3"/>
      <c r="D4273" s="3"/>
    </row>
    <row r="4274" spans="1:4">
      <c r="A4274" s="1"/>
      <c r="B4274" s="3"/>
      <c r="C4274" s="3"/>
      <c r="D4274" s="3"/>
    </row>
    <row r="4275" spans="1:4">
      <c r="A4275" s="1"/>
      <c r="B4275" s="3"/>
      <c r="C4275" s="3"/>
      <c r="D4275" s="3"/>
    </row>
    <row r="4276" spans="1:4">
      <c r="A4276" s="1"/>
      <c r="B4276" s="3"/>
      <c r="C4276" s="3"/>
      <c r="D4276" s="3"/>
    </row>
    <row r="4277" spans="1:4">
      <c r="A4277" s="1"/>
      <c r="B4277" s="3"/>
      <c r="C4277" s="3"/>
      <c r="D4277" s="3"/>
    </row>
    <row r="4278" spans="1:4">
      <c r="A4278" s="1"/>
      <c r="B4278" s="3"/>
      <c r="C4278" s="3"/>
      <c r="D4278" s="3"/>
    </row>
    <row r="4279" spans="1:4">
      <c r="A4279" s="1"/>
      <c r="B4279" s="3"/>
      <c r="C4279" s="3"/>
      <c r="D4279" s="3"/>
    </row>
    <row r="4280" spans="1:4">
      <c r="A4280" s="1"/>
      <c r="B4280" s="3"/>
      <c r="C4280" s="3"/>
      <c r="D4280" s="3"/>
    </row>
    <row r="4281" spans="1:4">
      <c r="A4281" s="1"/>
      <c r="B4281" s="3"/>
      <c r="C4281" s="3"/>
      <c r="D4281" s="3"/>
    </row>
    <row r="4282" spans="1:4">
      <c r="A4282" s="1"/>
      <c r="B4282" s="3"/>
      <c r="C4282" s="3"/>
      <c r="D4282" s="3"/>
    </row>
    <row r="4283" spans="1:4">
      <c r="A4283" s="1"/>
      <c r="B4283" s="3"/>
      <c r="C4283" s="3"/>
      <c r="D4283" s="3"/>
    </row>
    <row r="4284" spans="1:4">
      <c r="A4284" s="1"/>
      <c r="B4284" s="3"/>
      <c r="C4284" s="3"/>
      <c r="D4284" s="3"/>
    </row>
    <row r="4285" spans="1:4">
      <c r="A4285" s="1"/>
      <c r="B4285" s="3"/>
      <c r="C4285" s="3"/>
      <c r="D4285" s="3"/>
    </row>
    <row r="4286" spans="1:4">
      <c r="A4286" s="1"/>
      <c r="B4286" s="3"/>
      <c r="C4286" s="3"/>
      <c r="D4286" s="3"/>
    </row>
    <row r="4287" spans="1:4">
      <c r="A4287" s="1"/>
      <c r="B4287" s="3"/>
      <c r="C4287" s="3"/>
      <c r="D4287" s="3"/>
    </row>
    <row r="4288" spans="1:4">
      <c r="A4288" s="1"/>
      <c r="B4288" s="3"/>
      <c r="C4288" s="3"/>
      <c r="D4288" s="3"/>
    </row>
    <row r="4289" spans="1:4">
      <c r="A4289" s="1"/>
      <c r="B4289" s="3"/>
      <c r="C4289" s="3"/>
      <c r="D4289" s="3"/>
    </row>
    <row r="4290" spans="1:4">
      <c r="A4290" s="1"/>
      <c r="B4290" s="3"/>
      <c r="C4290" s="3"/>
      <c r="D4290" s="3"/>
    </row>
    <row r="4291" spans="1:4">
      <c r="A4291" s="1"/>
      <c r="B4291" s="3"/>
      <c r="C4291" s="3"/>
      <c r="D4291" s="3"/>
    </row>
    <row r="4292" spans="1:4">
      <c r="A4292" s="1"/>
      <c r="B4292" s="3"/>
      <c r="C4292" s="3"/>
      <c r="D4292" s="3"/>
    </row>
    <row r="4293" spans="1:4">
      <c r="A4293" s="1"/>
      <c r="B4293" s="3"/>
      <c r="C4293" s="3"/>
      <c r="D4293" s="3"/>
    </row>
    <row r="4294" spans="1:4">
      <c r="A4294" s="1"/>
      <c r="B4294" s="3"/>
      <c r="C4294" s="3"/>
      <c r="D4294" s="3"/>
    </row>
    <row r="4295" spans="1:4">
      <c r="A4295" s="1"/>
      <c r="B4295" s="3"/>
      <c r="C4295" s="3"/>
      <c r="D4295" s="3"/>
    </row>
    <row r="4296" spans="1:4">
      <c r="A4296" s="1"/>
      <c r="B4296" s="3"/>
      <c r="C4296" s="3"/>
      <c r="D4296" s="3"/>
    </row>
    <row r="4297" spans="1:4">
      <c r="A4297" s="1"/>
      <c r="B4297" s="3"/>
      <c r="C4297" s="3"/>
      <c r="D4297" s="3"/>
    </row>
    <row r="4298" spans="1:4">
      <c r="A4298" s="1"/>
      <c r="B4298" s="3"/>
      <c r="C4298" s="3"/>
      <c r="D4298" s="3"/>
    </row>
    <row r="4299" spans="1:4">
      <c r="A4299" s="1"/>
      <c r="B4299" s="3"/>
      <c r="C4299" s="3"/>
      <c r="D4299" s="3"/>
    </row>
    <row r="4300" spans="1:4">
      <c r="A4300" s="1"/>
      <c r="B4300" s="3"/>
      <c r="C4300" s="3"/>
      <c r="D4300" s="3"/>
    </row>
    <row r="4301" spans="1:4">
      <c r="A4301" s="1"/>
      <c r="B4301" s="3"/>
      <c r="C4301" s="3"/>
      <c r="D4301" s="3"/>
    </row>
    <row r="4302" spans="1:4">
      <c r="A4302" s="1"/>
      <c r="B4302" s="3"/>
      <c r="C4302" s="3"/>
      <c r="D4302" s="3"/>
    </row>
    <row r="4303" spans="1:4">
      <c r="A4303" s="1"/>
      <c r="B4303" s="3"/>
      <c r="C4303" s="3"/>
      <c r="D4303" s="3"/>
    </row>
    <row r="4304" spans="1:4">
      <c r="A4304" s="1"/>
      <c r="B4304" s="3"/>
      <c r="C4304" s="3"/>
      <c r="D4304" s="3"/>
    </row>
    <row r="4305" spans="1:4">
      <c r="A4305" s="1"/>
      <c r="B4305" s="3"/>
      <c r="C4305" s="3"/>
      <c r="D4305" s="3"/>
    </row>
    <row r="4306" spans="1:4">
      <c r="A4306" s="1"/>
      <c r="B4306" s="3"/>
      <c r="C4306" s="3"/>
      <c r="D4306" s="3"/>
    </row>
    <row r="4307" spans="1:4">
      <c r="A4307" s="1"/>
      <c r="B4307" s="3"/>
      <c r="C4307" s="3"/>
      <c r="D4307" s="3"/>
    </row>
    <row r="4308" spans="1:4">
      <c r="A4308" s="1"/>
      <c r="B4308" s="3"/>
      <c r="C4308" s="3"/>
      <c r="D4308" s="3"/>
    </row>
    <row r="4309" spans="1:4">
      <c r="A4309" s="1"/>
      <c r="B4309" s="3"/>
      <c r="C4309" s="3"/>
      <c r="D4309" s="3"/>
    </row>
    <row r="4310" spans="1:4">
      <c r="A4310" s="1"/>
      <c r="B4310" s="3"/>
      <c r="C4310" s="3"/>
      <c r="D4310" s="3"/>
    </row>
    <row r="4311" spans="1:4">
      <c r="A4311" s="1"/>
      <c r="B4311" s="3"/>
      <c r="C4311" s="3"/>
      <c r="D4311" s="3"/>
    </row>
    <row r="4312" spans="1:4">
      <c r="A4312" s="1"/>
      <c r="B4312" s="3"/>
      <c r="C4312" s="3"/>
      <c r="D4312" s="3"/>
    </row>
    <row r="4313" spans="1:4">
      <c r="A4313" s="1"/>
      <c r="B4313" s="3"/>
      <c r="C4313" s="3"/>
      <c r="D4313" s="3"/>
    </row>
    <row r="4314" spans="1:4">
      <c r="A4314" s="1"/>
      <c r="B4314" s="3"/>
      <c r="C4314" s="3"/>
      <c r="D4314" s="3"/>
    </row>
    <row r="4315" spans="1:4">
      <c r="A4315" s="1"/>
      <c r="B4315" s="3"/>
      <c r="C4315" s="3"/>
      <c r="D4315" s="3"/>
    </row>
    <row r="4316" spans="1:4">
      <c r="A4316" s="1"/>
      <c r="B4316" s="3"/>
      <c r="C4316" s="3"/>
      <c r="D4316" s="3"/>
    </row>
    <row r="4317" spans="1:4">
      <c r="A4317" s="1"/>
      <c r="B4317" s="3"/>
      <c r="C4317" s="3"/>
      <c r="D4317" s="3"/>
    </row>
    <row r="4318" spans="1:4">
      <c r="A4318" s="1"/>
      <c r="B4318" s="3"/>
      <c r="C4318" s="3"/>
      <c r="D4318" s="3"/>
    </row>
    <row r="4319" spans="1:4">
      <c r="A4319" s="1"/>
      <c r="B4319" s="3"/>
      <c r="C4319" s="3"/>
      <c r="D4319" s="3"/>
    </row>
    <row r="4320" spans="1:4">
      <c r="A4320" s="1"/>
      <c r="B4320" s="3"/>
      <c r="C4320" s="3"/>
      <c r="D4320" s="3"/>
    </row>
    <row r="4321" spans="1:4">
      <c r="A4321" s="1"/>
      <c r="B4321" s="3"/>
      <c r="C4321" s="3"/>
      <c r="D4321" s="3"/>
    </row>
    <row r="4322" spans="1:4">
      <c r="A4322" s="1"/>
      <c r="B4322" s="3"/>
      <c r="C4322" s="3"/>
      <c r="D4322" s="3"/>
    </row>
    <row r="4323" spans="1:4">
      <c r="A4323" s="1"/>
      <c r="B4323" s="3"/>
      <c r="C4323" s="3"/>
      <c r="D4323" s="3"/>
    </row>
    <row r="4324" spans="1:4">
      <c r="A4324" s="1"/>
      <c r="B4324" s="3"/>
      <c r="C4324" s="3"/>
      <c r="D4324" s="3"/>
    </row>
    <row r="4325" spans="1:4">
      <c r="A4325" s="1"/>
      <c r="B4325" s="3"/>
      <c r="C4325" s="3"/>
      <c r="D4325" s="3"/>
    </row>
    <row r="4326" spans="1:4">
      <c r="A4326" s="1"/>
      <c r="B4326" s="3"/>
      <c r="C4326" s="3"/>
      <c r="D4326" s="3"/>
    </row>
    <row r="4327" spans="1:4">
      <c r="A4327" s="1"/>
      <c r="B4327" s="3"/>
      <c r="C4327" s="3"/>
      <c r="D4327" s="3"/>
    </row>
    <row r="4328" spans="1:4">
      <c r="A4328" s="1"/>
      <c r="B4328" s="3"/>
      <c r="C4328" s="3"/>
      <c r="D4328" s="3"/>
    </row>
    <row r="4329" spans="1:4">
      <c r="A4329" s="1"/>
      <c r="B4329" s="3"/>
      <c r="C4329" s="3"/>
      <c r="D4329" s="3"/>
    </row>
    <row r="4330" spans="1:4">
      <c r="A4330" s="1"/>
      <c r="B4330" s="3"/>
      <c r="C4330" s="3"/>
      <c r="D4330" s="3"/>
    </row>
    <row r="4331" spans="1:4">
      <c r="A4331" s="1"/>
      <c r="B4331" s="3"/>
      <c r="C4331" s="3"/>
      <c r="D4331" s="3"/>
    </row>
    <row r="4332" spans="1:4">
      <c r="A4332" s="1"/>
      <c r="B4332" s="3"/>
      <c r="C4332" s="3"/>
      <c r="D4332" s="3"/>
    </row>
    <row r="4333" spans="1:4">
      <c r="A4333" s="1"/>
      <c r="B4333" s="3"/>
      <c r="C4333" s="3"/>
      <c r="D4333" s="3"/>
    </row>
    <row r="4334" spans="1:4">
      <c r="A4334" s="1"/>
      <c r="B4334" s="3"/>
      <c r="C4334" s="3"/>
      <c r="D4334" s="3"/>
    </row>
    <row r="4335" spans="1:4">
      <c r="A4335" s="1"/>
      <c r="B4335" s="3"/>
      <c r="C4335" s="3"/>
      <c r="D4335" s="3"/>
    </row>
    <row r="4336" spans="1:4">
      <c r="A4336" s="1"/>
      <c r="B4336" s="3"/>
      <c r="C4336" s="3"/>
      <c r="D4336" s="3"/>
    </row>
    <row r="4337" spans="1:4">
      <c r="A4337" s="1"/>
      <c r="B4337" s="3"/>
      <c r="C4337" s="3"/>
      <c r="D4337" s="3"/>
    </row>
    <row r="4338" spans="1:4">
      <c r="A4338" s="1"/>
      <c r="B4338" s="3"/>
      <c r="C4338" s="3"/>
      <c r="D4338" s="3"/>
    </row>
    <row r="4339" spans="1:4">
      <c r="A4339" s="1"/>
      <c r="B4339" s="3"/>
      <c r="C4339" s="3"/>
      <c r="D4339" s="3"/>
    </row>
    <row r="4340" spans="1:4">
      <c r="A4340" s="1"/>
      <c r="B4340" s="3"/>
      <c r="C4340" s="3"/>
      <c r="D4340" s="3"/>
    </row>
    <row r="4341" spans="1:4">
      <c r="A4341" s="1"/>
      <c r="B4341" s="3"/>
      <c r="C4341" s="3"/>
      <c r="D4341" s="3"/>
    </row>
    <row r="4342" spans="1:4">
      <c r="A4342" s="1"/>
      <c r="B4342" s="3"/>
      <c r="C4342" s="3"/>
      <c r="D4342" s="3"/>
    </row>
    <row r="4343" spans="1:4">
      <c r="A4343" s="1"/>
      <c r="B4343" s="3"/>
      <c r="C4343" s="3"/>
      <c r="D4343" s="3"/>
    </row>
    <row r="4344" spans="1:4">
      <c r="A4344" s="1"/>
      <c r="B4344" s="3"/>
      <c r="C4344" s="3"/>
      <c r="D4344" s="3"/>
    </row>
    <row r="4345" spans="1:4">
      <c r="A4345" s="1"/>
      <c r="B4345" s="3"/>
      <c r="C4345" s="3"/>
      <c r="D4345" s="3"/>
    </row>
    <row r="4346" spans="1:4">
      <c r="A4346" s="1"/>
      <c r="B4346" s="3"/>
      <c r="C4346" s="3"/>
      <c r="D4346" s="3"/>
    </row>
    <row r="4347" spans="1:4">
      <c r="A4347" s="1"/>
      <c r="B4347" s="3"/>
      <c r="C4347" s="3"/>
      <c r="D4347" s="3"/>
    </row>
    <row r="4348" spans="1:4">
      <c r="A4348" s="1"/>
      <c r="B4348" s="3"/>
      <c r="C4348" s="3"/>
      <c r="D4348" s="3"/>
    </row>
    <row r="4349" spans="1:4">
      <c r="A4349" s="1"/>
      <c r="B4349" s="3"/>
      <c r="C4349" s="3"/>
      <c r="D4349" s="3"/>
    </row>
    <row r="4350" spans="1:4">
      <c r="A4350" s="1"/>
      <c r="B4350" s="3"/>
      <c r="C4350" s="3"/>
      <c r="D4350" s="3"/>
    </row>
    <row r="4351" spans="1:4">
      <c r="A4351" s="1"/>
      <c r="B4351" s="3"/>
      <c r="C4351" s="3"/>
      <c r="D4351" s="3"/>
    </row>
    <row r="4352" spans="1:4">
      <c r="A4352" s="1"/>
      <c r="B4352" s="3"/>
      <c r="C4352" s="3"/>
      <c r="D4352" s="3"/>
    </row>
    <row r="4353" spans="1:4">
      <c r="A4353" s="1"/>
      <c r="B4353" s="3"/>
      <c r="C4353" s="3"/>
      <c r="D4353" s="3"/>
    </row>
    <row r="4354" spans="1:4">
      <c r="A4354" s="1"/>
      <c r="B4354" s="3"/>
      <c r="C4354" s="3"/>
      <c r="D4354" s="3"/>
    </row>
    <row r="4355" spans="1:4">
      <c r="A4355" s="1"/>
      <c r="B4355" s="3"/>
      <c r="C4355" s="3"/>
      <c r="D4355" s="3"/>
    </row>
    <row r="4356" spans="1:4">
      <c r="A4356" s="1"/>
      <c r="B4356" s="3"/>
      <c r="C4356" s="3"/>
      <c r="D4356" s="3"/>
    </row>
    <row r="4357" spans="1:4">
      <c r="A4357" s="1"/>
      <c r="B4357" s="3"/>
      <c r="C4357" s="3"/>
      <c r="D4357" s="3"/>
    </row>
    <row r="4358" spans="1:4">
      <c r="A4358" s="1"/>
      <c r="B4358" s="3"/>
      <c r="C4358" s="3"/>
      <c r="D4358" s="3"/>
    </row>
    <row r="4359" spans="1:4">
      <c r="A4359" s="1"/>
      <c r="B4359" s="3"/>
      <c r="C4359" s="3"/>
      <c r="D4359" s="3"/>
    </row>
    <row r="4360" spans="1:4">
      <c r="A4360" s="1"/>
      <c r="B4360" s="3"/>
      <c r="C4360" s="3"/>
      <c r="D4360" s="3"/>
    </row>
    <row r="4361" spans="1:4">
      <c r="A4361" s="1"/>
      <c r="B4361" s="3"/>
      <c r="C4361" s="3"/>
      <c r="D4361" s="3"/>
    </row>
    <row r="4362" spans="1:4">
      <c r="A4362" s="1"/>
      <c r="B4362" s="3"/>
      <c r="C4362" s="3"/>
      <c r="D4362" s="3"/>
    </row>
    <row r="4363" spans="1:4">
      <c r="A4363" s="1"/>
      <c r="B4363" s="3"/>
      <c r="C4363" s="3"/>
      <c r="D4363" s="3"/>
    </row>
    <row r="4364" spans="1:4">
      <c r="A4364" s="1"/>
      <c r="B4364" s="3"/>
      <c r="C4364" s="3"/>
      <c r="D4364" s="3"/>
    </row>
    <row r="4365" spans="1:4">
      <c r="A4365" s="1"/>
      <c r="B4365" s="3"/>
      <c r="C4365" s="3"/>
      <c r="D4365" s="3"/>
    </row>
    <row r="4366" spans="1:4">
      <c r="A4366" s="1"/>
      <c r="B4366" s="3"/>
      <c r="C4366" s="3"/>
      <c r="D4366" s="3"/>
    </row>
    <row r="4367" spans="1:4">
      <c r="A4367" s="1"/>
      <c r="B4367" s="3"/>
      <c r="C4367" s="3"/>
      <c r="D4367" s="3"/>
    </row>
    <row r="4368" spans="1:4">
      <c r="A4368" s="1"/>
      <c r="B4368" s="3"/>
      <c r="C4368" s="3"/>
      <c r="D4368" s="3"/>
    </row>
    <row r="4369" spans="1:4">
      <c r="A4369" s="1"/>
      <c r="B4369" s="3"/>
      <c r="C4369" s="3"/>
      <c r="D4369" s="3"/>
    </row>
    <row r="4370" spans="1:4">
      <c r="A4370" s="1"/>
      <c r="B4370" s="3"/>
      <c r="C4370" s="3"/>
      <c r="D4370" s="3"/>
    </row>
    <row r="4371" spans="1:4">
      <c r="A4371" s="1"/>
      <c r="B4371" s="3"/>
      <c r="C4371" s="3"/>
      <c r="D4371" s="3"/>
    </row>
    <row r="4372" spans="1:4">
      <c r="A4372" s="1"/>
      <c r="B4372" s="3"/>
      <c r="C4372" s="3"/>
      <c r="D4372" s="3"/>
    </row>
    <row r="4373" spans="1:4">
      <c r="A4373" s="1"/>
      <c r="B4373" s="3"/>
      <c r="C4373" s="3"/>
      <c r="D4373" s="3"/>
    </row>
    <row r="4374" spans="1:4">
      <c r="A4374" s="1"/>
      <c r="B4374" s="3"/>
      <c r="C4374" s="3"/>
      <c r="D4374" s="3"/>
    </row>
    <row r="4375" spans="1:4">
      <c r="A4375" s="1"/>
      <c r="B4375" s="3"/>
      <c r="C4375" s="3"/>
      <c r="D4375" s="3"/>
    </row>
    <row r="4376" spans="1:4">
      <c r="A4376" s="1"/>
      <c r="B4376" s="3"/>
      <c r="C4376" s="3"/>
      <c r="D4376" s="3"/>
    </row>
    <row r="4377" spans="1:4">
      <c r="A4377" s="1"/>
      <c r="B4377" s="3"/>
      <c r="C4377" s="3"/>
      <c r="D4377" s="3"/>
    </row>
    <row r="4378" spans="1:4">
      <c r="A4378" s="1"/>
      <c r="B4378" s="3"/>
      <c r="C4378" s="3"/>
      <c r="D4378" s="3"/>
    </row>
    <row r="4379" spans="1:4">
      <c r="A4379" s="1"/>
      <c r="B4379" s="3"/>
      <c r="C4379" s="3"/>
      <c r="D4379" s="3"/>
    </row>
    <row r="4380" spans="1:4">
      <c r="A4380" s="1"/>
      <c r="B4380" s="3"/>
      <c r="C4380" s="3"/>
      <c r="D4380" s="3"/>
    </row>
    <row r="4381" spans="1:4">
      <c r="A4381" s="1"/>
      <c r="B4381" s="3"/>
      <c r="C4381" s="3"/>
      <c r="D4381" s="3"/>
    </row>
    <row r="4382" spans="1:4">
      <c r="A4382" s="1"/>
      <c r="B4382" s="3"/>
      <c r="C4382" s="3"/>
      <c r="D4382" s="3"/>
    </row>
    <row r="4383" spans="1:4">
      <c r="A4383" s="1"/>
      <c r="B4383" s="3"/>
      <c r="C4383" s="3"/>
      <c r="D4383" s="3"/>
    </row>
    <row r="4384" spans="1:4">
      <c r="A4384" s="1"/>
      <c r="B4384" s="3"/>
      <c r="C4384" s="3"/>
      <c r="D4384" s="3"/>
    </row>
    <row r="4385" spans="1:4">
      <c r="A4385" s="1"/>
      <c r="B4385" s="3"/>
      <c r="C4385" s="3"/>
      <c r="D4385" s="3"/>
    </row>
    <row r="4386" spans="1:4">
      <c r="A4386" s="1"/>
      <c r="B4386" s="3"/>
      <c r="C4386" s="3"/>
      <c r="D4386" s="3"/>
    </row>
    <row r="4387" spans="1:4">
      <c r="A4387" s="1"/>
      <c r="B4387" s="3"/>
      <c r="C4387" s="3"/>
      <c r="D4387" s="3"/>
    </row>
    <row r="4388" spans="1:4">
      <c r="A4388" s="1"/>
      <c r="B4388" s="3"/>
      <c r="C4388" s="3"/>
      <c r="D4388" s="3"/>
    </row>
    <row r="4389" spans="1:4">
      <c r="A4389" s="1"/>
      <c r="B4389" s="3"/>
      <c r="C4389" s="3"/>
      <c r="D4389" s="3"/>
    </row>
    <row r="4390" spans="1:4">
      <c r="A4390" s="1"/>
      <c r="B4390" s="3"/>
      <c r="C4390" s="3"/>
      <c r="D4390" s="3"/>
    </row>
    <row r="4391" spans="1:4">
      <c r="A4391" s="1"/>
      <c r="B4391" s="3"/>
      <c r="C4391" s="3"/>
      <c r="D4391" s="3"/>
    </row>
    <row r="4392" spans="1:4">
      <c r="A4392" s="1"/>
      <c r="B4392" s="3"/>
      <c r="C4392" s="3"/>
      <c r="D4392" s="3"/>
    </row>
    <row r="4393" spans="1:4">
      <c r="A4393" s="1"/>
      <c r="B4393" s="3"/>
      <c r="C4393" s="3"/>
      <c r="D4393" s="3"/>
    </row>
    <row r="4394" spans="1:4">
      <c r="A4394" s="1"/>
      <c r="B4394" s="3"/>
      <c r="C4394" s="3"/>
      <c r="D4394" s="3"/>
    </row>
    <row r="4395" spans="1:4">
      <c r="A4395" s="1"/>
      <c r="B4395" s="3"/>
      <c r="C4395" s="3"/>
      <c r="D4395" s="3"/>
    </row>
    <row r="4396" spans="1:4">
      <c r="A4396" s="1"/>
      <c r="B4396" s="3"/>
      <c r="C4396" s="3"/>
      <c r="D4396" s="3"/>
    </row>
    <row r="4397" spans="1:4">
      <c r="A4397" s="1"/>
      <c r="B4397" s="3"/>
      <c r="C4397" s="3"/>
      <c r="D4397" s="3"/>
    </row>
    <row r="4398" spans="1:4">
      <c r="A4398" s="1"/>
      <c r="B4398" s="3"/>
      <c r="C4398" s="3"/>
      <c r="D4398" s="3"/>
    </row>
    <row r="4399" spans="1:4">
      <c r="A4399" s="1"/>
      <c r="B4399" s="3"/>
      <c r="C4399" s="3"/>
      <c r="D4399" s="3"/>
    </row>
    <row r="4400" spans="1:4">
      <c r="A4400" s="1"/>
      <c r="B4400" s="3"/>
      <c r="C4400" s="3"/>
      <c r="D4400" s="3"/>
    </row>
    <row r="4401" spans="1:4">
      <c r="A4401" s="1"/>
      <c r="B4401" s="3"/>
      <c r="C4401" s="3"/>
      <c r="D4401" s="3"/>
    </row>
    <row r="4402" spans="1:4">
      <c r="A4402" s="1"/>
      <c r="B4402" s="3"/>
      <c r="C4402" s="3"/>
      <c r="D4402" s="3"/>
    </row>
    <row r="4403" spans="1:4">
      <c r="A4403" s="1"/>
      <c r="B4403" s="3"/>
      <c r="C4403" s="3"/>
      <c r="D4403" s="3"/>
    </row>
    <row r="4404" spans="1:4">
      <c r="A4404" s="1"/>
      <c r="B4404" s="3"/>
      <c r="C4404" s="3"/>
      <c r="D4404" s="3"/>
    </row>
    <row r="4405" spans="1:4">
      <c r="A4405" s="1"/>
      <c r="B4405" s="3"/>
      <c r="C4405" s="3"/>
      <c r="D4405" s="3"/>
    </row>
    <row r="4406" spans="1:4">
      <c r="A4406" s="1"/>
      <c r="B4406" s="3"/>
      <c r="C4406" s="3"/>
      <c r="D4406" s="3"/>
    </row>
    <row r="4407" spans="1:4">
      <c r="A4407" s="1"/>
      <c r="B4407" s="3"/>
      <c r="C4407" s="3"/>
      <c r="D4407" s="3"/>
    </row>
    <row r="4408" spans="1:4">
      <c r="A4408" s="1"/>
      <c r="B4408" s="3"/>
      <c r="C4408" s="3"/>
      <c r="D4408" s="3"/>
    </row>
    <row r="4409" spans="1:4">
      <c r="A4409" s="1"/>
      <c r="B4409" s="3"/>
      <c r="C4409" s="3"/>
      <c r="D4409" s="3"/>
    </row>
    <row r="4410" spans="1:4">
      <c r="A4410" s="1"/>
      <c r="B4410" s="3"/>
      <c r="C4410" s="3"/>
      <c r="D4410" s="3"/>
    </row>
    <row r="4411" spans="1:4">
      <c r="A4411" s="1"/>
      <c r="B4411" s="3"/>
      <c r="C4411" s="3"/>
      <c r="D4411" s="3"/>
    </row>
    <row r="4412" spans="1:4">
      <c r="A4412" s="1"/>
      <c r="B4412" s="3"/>
      <c r="C4412" s="3"/>
      <c r="D4412" s="3"/>
    </row>
    <row r="4413" spans="1:4">
      <c r="A4413" s="1"/>
      <c r="B4413" s="3"/>
      <c r="C4413" s="3"/>
      <c r="D4413" s="3"/>
    </row>
    <row r="4414" spans="1:4">
      <c r="A4414" s="1"/>
      <c r="B4414" s="3"/>
      <c r="C4414" s="3"/>
      <c r="D4414" s="3"/>
    </row>
    <row r="4415" spans="1:4">
      <c r="A4415" s="1"/>
      <c r="B4415" s="3"/>
      <c r="C4415" s="3"/>
      <c r="D4415" s="3"/>
    </row>
    <row r="4416" spans="1:4">
      <c r="A4416" s="1"/>
      <c r="B4416" s="3"/>
      <c r="C4416" s="3"/>
      <c r="D4416" s="3"/>
    </row>
    <row r="4417" spans="1:4">
      <c r="A4417" s="1"/>
      <c r="B4417" s="3"/>
      <c r="C4417" s="3"/>
      <c r="D4417" s="3"/>
    </row>
    <row r="4418" spans="1:4">
      <c r="A4418" s="1"/>
      <c r="B4418" s="3"/>
      <c r="C4418" s="3"/>
      <c r="D4418" s="3"/>
    </row>
    <row r="4419" spans="1:4">
      <c r="A4419" s="1"/>
      <c r="B4419" s="3"/>
      <c r="C4419" s="3"/>
      <c r="D4419" s="3"/>
    </row>
    <row r="4420" spans="1:4">
      <c r="A4420" s="1"/>
      <c r="B4420" s="3"/>
      <c r="C4420" s="3"/>
      <c r="D4420" s="3"/>
    </row>
    <row r="4421" spans="1:4">
      <c r="A4421" s="1"/>
      <c r="B4421" s="3"/>
      <c r="C4421" s="3"/>
      <c r="D4421" s="3"/>
    </row>
    <row r="4422" spans="1:4">
      <c r="A4422" s="1"/>
      <c r="B4422" s="3"/>
      <c r="C4422" s="3"/>
      <c r="D4422" s="3"/>
    </row>
    <row r="4423" spans="1:4">
      <c r="A4423" s="1"/>
      <c r="B4423" s="3"/>
      <c r="C4423" s="3"/>
      <c r="D4423" s="3"/>
    </row>
    <row r="4424" spans="1:4">
      <c r="A4424" s="1"/>
      <c r="B4424" s="3"/>
      <c r="C4424" s="3"/>
      <c r="D4424" s="3"/>
    </row>
    <row r="4425" spans="1:4">
      <c r="A4425" s="1"/>
      <c r="B4425" s="3"/>
      <c r="C4425" s="3"/>
      <c r="D4425" s="3"/>
    </row>
    <row r="4426" spans="1:4">
      <c r="A4426" s="1"/>
      <c r="B4426" s="3"/>
      <c r="C4426" s="3"/>
      <c r="D4426" s="3"/>
    </row>
    <row r="4427" spans="1:4">
      <c r="A4427" s="1"/>
      <c r="B4427" s="3"/>
      <c r="C4427" s="3"/>
      <c r="D4427" s="3"/>
    </row>
    <row r="4428" spans="1:4">
      <c r="A4428" s="1"/>
      <c r="B4428" s="3"/>
      <c r="C4428" s="3"/>
      <c r="D4428" s="3"/>
    </row>
    <row r="4429" spans="1:4">
      <c r="A4429" s="1"/>
      <c r="B4429" s="3"/>
      <c r="C4429" s="3"/>
      <c r="D4429" s="3"/>
    </row>
    <row r="4430" spans="1:4">
      <c r="A4430" s="1"/>
      <c r="B4430" s="3"/>
      <c r="C4430" s="3"/>
      <c r="D4430" s="3"/>
    </row>
    <row r="4431" spans="1:4">
      <c r="A4431" s="1"/>
      <c r="B4431" s="3"/>
      <c r="C4431" s="3"/>
      <c r="D4431" s="3"/>
    </row>
    <row r="4432" spans="1:4">
      <c r="A4432" s="1"/>
      <c r="B4432" s="3"/>
      <c r="C4432" s="3"/>
      <c r="D4432" s="3"/>
    </row>
    <row r="4433" spans="1:4">
      <c r="A4433" s="1"/>
      <c r="B4433" s="3"/>
      <c r="C4433" s="3"/>
      <c r="D4433" s="3"/>
    </row>
    <row r="4434" spans="1:4">
      <c r="A4434" s="1"/>
      <c r="B4434" s="3"/>
      <c r="C4434" s="3"/>
      <c r="D4434" s="3"/>
    </row>
    <row r="4435" spans="1:4">
      <c r="A4435" s="1"/>
      <c r="B4435" s="3"/>
      <c r="C4435" s="3"/>
      <c r="D4435" s="3"/>
    </row>
    <row r="4436" spans="1:4">
      <c r="A4436" s="1"/>
      <c r="B4436" s="3"/>
      <c r="C4436" s="3"/>
      <c r="D4436" s="3"/>
    </row>
    <row r="4437" spans="1:4">
      <c r="A4437" s="1"/>
      <c r="B4437" s="3"/>
      <c r="C4437" s="3"/>
      <c r="D4437" s="3"/>
    </row>
    <row r="4438" spans="1:4">
      <c r="A4438" s="1"/>
      <c r="B4438" s="3"/>
      <c r="C4438" s="3"/>
      <c r="D4438" s="3"/>
    </row>
    <row r="4439" spans="1:4">
      <c r="A4439" s="1"/>
      <c r="B4439" s="3"/>
      <c r="C4439" s="3"/>
      <c r="D4439" s="3"/>
    </row>
    <row r="4440" spans="1:4">
      <c r="A4440" s="1"/>
      <c r="B4440" s="3"/>
      <c r="C4440" s="3"/>
      <c r="D4440" s="3"/>
    </row>
    <row r="4441" spans="1:4">
      <c r="A4441" s="1"/>
      <c r="B4441" s="3"/>
      <c r="C4441" s="3"/>
      <c r="D4441" s="3"/>
    </row>
    <row r="4442" spans="1:4">
      <c r="A4442" s="1"/>
      <c r="B4442" s="3"/>
      <c r="C4442" s="3"/>
      <c r="D4442" s="3"/>
    </row>
    <row r="4443" spans="1:4">
      <c r="A4443" s="1"/>
      <c r="B4443" s="3"/>
      <c r="C4443" s="3"/>
      <c r="D4443" s="3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512"/>
  <sheetViews>
    <sheetView zoomScaleNormal="100" workbookViewId="0">
      <selection activeCell="G20" sqref="G20"/>
    </sheetView>
  </sheetViews>
  <sheetFormatPr defaultRowHeight="15.75"/>
  <cols>
    <col min="1" max="1" width="19.25" style="2" bestFit="1" customWidth="1"/>
    <col min="2" max="2" width="11.875" style="2" bestFit="1" customWidth="1"/>
    <col min="4" max="4" width="19.75" style="2" bestFit="1" customWidth="1"/>
    <col min="5" max="5" width="15.875" style="2" bestFit="1" customWidth="1"/>
    <col min="6" max="6" width="8.25" bestFit="1" customWidth="1"/>
    <col min="7" max="7" width="17.125" bestFit="1" customWidth="1"/>
    <col min="13" max="13" width="18.75" customWidth="1"/>
    <col min="14" max="14" width="22.625" customWidth="1"/>
  </cols>
  <sheetData>
    <row r="1" spans="1:22">
      <c r="A1" s="2" t="s">
        <v>10288</v>
      </c>
      <c r="B1" s="2" t="s">
        <v>10289</v>
      </c>
      <c r="G1" s="2"/>
      <c r="H1" s="2"/>
      <c r="Q1" s="2"/>
      <c r="R1" s="2"/>
      <c r="U1" s="2"/>
      <c r="V1" s="2"/>
    </row>
    <row r="2" spans="1:22">
      <c r="A2" s="2" t="s">
        <v>10290</v>
      </c>
      <c r="B2" s="2" t="s">
        <v>10291</v>
      </c>
      <c r="G2" s="2"/>
      <c r="H2" s="2"/>
      <c r="Q2" s="2"/>
      <c r="R2" s="2"/>
      <c r="U2" s="2"/>
      <c r="V2" s="2"/>
    </row>
    <row r="3" spans="1:22">
      <c r="A3" s="2" t="s">
        <v>10292</v>
      </c>
      <c r="B3" s="2" t="s">
        <v>10293</v>
      </c>
      <c r="G3" s="2"/>
      <c r="H3" s="2"/>
      <c r="Q3" s="2"/>
      <c r="R3" s="2"/>
      <c r="U3" s="2"/>
      <c r="V3" s="2"/>
    </row>
    <row r="4" spans="1:22">
      <c r="A4" s="2" t="s">
        <v>10294</v>
      </c>
      <c r="B4" s="2" t="s">
        <v>10295</v>
      </c>
      <c r="G4" s="2"/>
      <c r="H4" s="2"/>
      <c r="Q4" s="2"/>
      <c r="R4" s="2"/>
      <c r="U4" s="2"/>
      <c r="V4" s="2"/>
    </row>
    <row r="5" spans="1:22">
      <c r="A5" s="2" t="s">
        <v>10296</v>
      </c>
      <c r="B5" s="2" t="s">
        <v>10297</v>
      </c>
      <c r="G5" s="2"/>
      <c r="H5" s="2"/>
      <c r="Q5" s="2"/>
      <c r="R5" s="2"/>
      <c r="U5" s="2"/>
      <c r="V5" s="2"/>
    </row>
    <row r="6" spans="1:22">
      <c r="A6" s="2" t="s">
        <v>10298</v>
      </c>
      <c r="B6" s="2" t="s">
        <v>10299</v>
      </c>
      <c r="G6" s="2"/>
      <c r="H6" s="2"/>
      <c r="Q6" s="2"/>
      <c r="R6" s="2"/>
      <c r="U6" s="2"/>
      <c r="V6" s="2"/>
    </row>
    <row r="7" spans="1:22">
      <c r="A7" s="2" t="s">
        <v>10300</v>
      </c>
      <c r="B7" s="2" t="s">
        <v>10301</v>
      </c>
      <c r="G7" s="2"/>
      <c r="H7" s="2"/>
      <c r="Q7" s="2"/>
      <c r="R7" s="2"/>
      <c r="U7" s="2"/>
      <c r="V7" s="2"/>
    </row>
    <row r="8" spans="1:22">
      <c r="A8" s="2" t="s">
        <v>10302</v>
      </c>
      <c r="B8" s="2" t="s">
        <v>10303</v>
      </c>
      <c r="G8" s="2"/>
      <c r="H8" s="2"/>
      <c r="Q8" s="2"/>
      <c r="R8" s="2"/>
      <c r="U8" s="2"/>
      <c r="V8" s="2"/>
    </row>
    <row r="9" spans="1:22">
      <c r="A9" s="2" t="s">
        <v>10304</v>
      </c>
      <c r="B9" s="2" t="s">
        <v>10305</v>
      </c>
      <c r="G9" s="2"/>
      <c r="H9" s="2"/>
      <c r="Q9" s="2"/>
      <c r="R9" s="2"/>
      <c r="U9" s="2"/>
      <c r="V9" s="2"/>
    </row>
    <row r="10" spans="1:22">
      <c r="A10" s="2" t="s">
        <v>10306</v>
      </c>
      <c r="B10" s="2" t="s">
        <v>10307</v>
      </c>
      <c r="G10" s="2"/>
      <c r="H10" s="2"/>
      <c r="Q10" s="2"/>
      <c r="R10" s="2"/>
      <c r="U10" s="2"/>
      <c r="V10" s="2"/>
    </row>
    <row r="11" spans="1:22">
      <c r="A11" s="2" t="s">
        <v>10308</v>
      </c>
      <c r="B11" s="2" t="s">
        <v>10309</v>
      </c>
      <c r="G11" s="2"/>
      <c r="H11" s="2"/>
      <c r="Q11" s="2"/>
      <c r="R11" s="2"/>
      <c r="U11" s="2"/>
      <c r="V11" s="2"/>
    </row>
    <row r="12" spans="1:22">
      <c r="A12" s="2" t="s">
        <v>10310</v>
      </c>
      <c r="B12" s="2" t="s">
        <v>10311</v>
      </c>
      <c r="G12" s="2"/>
      <c r="H12" s="2"/>
      <c r="Q12" s="2"/>
      <c r="R12" s="2"/>
      <c r="U12" s="2"/>
      <c r="V12" s="2"/>
    </row>
    <row r="13" spans="1:22">
      <c r="A13" s="2" t="s">
        <v>10312</v>
      </c>
      <c r="B13" s="2" t="s">
        <v>10313</v>
      </c>
      <c r="G13" s="2"/>
      <c r="H13" s="2"/>
      <c r="Q13" s="2"/>
      <c r="R13" s="2"/>
      <c r="U13" s="2"/>
      <c r="V13" s="2"/>
    </row>
    <row r="14" spans="1:22">
      <c r="A14" s="2" t="s">
        <v>10314</v>
      </c>
      <c r="B14" s="2" t="s">
        <v>10315</v>
      </c>
      <c r="G14" s="2"/>
      <c r="H14" s="2"/>
      <c r="Q14" s="2"/>
      <c r="R14" s="2"/>
      <c r="U14" s="2"/>
      <c r="V14" s="2"/>
    </row>
    <row r="15" spans="1:22">
      <c r="A15" s="2" t="s">
        <v>10316</v>
      </c>
      <c r="B15" s="2" t="s">
        <v>10317</v>
      </c>
      <c r="G15" s="2"/>
      <c r="H15" s="2"/>
      <c r="Q15" s="2"/>
      <c r="R15" s="2"/>
      <c r="U15" s="2"/>
      <c r="V15" s="2"/>
    </row>
    <row r="16" spans="1:22">
      <c r="A16" s="2" t="s">
        <v>10318</v>
      </c>
      <c r="B16" s="2" t="s">
        <v>10319</v>
      </c>
      <c r="G16" s="2"/>
      <c r="H16" s="2"/>
      <c r="Q16" s="2"/>
      <c r="R16" s="2"/>
      <c r="U16" s="2"/>
      <c r="V16" s="2"/>
    </row>
    <row r="17" spans="1:22">
      <c r="A17" s="2" t="s">
        <v>10320</v>
      </c>
      <c r="B17" s="2" t="s">
        <v>10321</v>
      </c>
      <c r="G17" s="2"/>
      <c r="H17" s="2"/>
      <c r="Q17" s="2"/>
      <c r="R17" s="2"/>
      <c r="U17" s="2"/>
      <c r="V17" s="2"/>
    </row>
    <row r="18" spans="1:22">
      <c r="A18" s="2" t="s">
        <v>10322</v>
      </c>
      <c r="B18" s="2" t="s">
        <v>10323</v>
      </c>
      <c r="G18" s="2"/>
      <c r="H18" s="2"/>
      <c r="Q18" s="2"/>
      <c r="R18" s="2"/>
      <c r="U18" s="2"/>
      <c r="V18" s="2"/>
    </row>
    <row r="19" spans="1:22">
      <c r="A19" s="2" t="s">
        <v>10324</v>
      </c>
      <c r="B19" s="2" t="s">
        <v>10325</v>
      </c>
      <c r="G19" s="2"/>
      <c r="H19" s="2"/>
      <c r="Q19" s="2"/>
      <c r="R19" s="2"/>
      <c r="U19" s="2"/>
      <c r="V19" s="2"/>
    </row>
    <row r="20" spans="1:22">
      <c r="A20" s="2" t="s">
        <v>10326</v>
      </c>
      <c r="B20" s="2" t="s">
        <v>10327</v>
      </c>
      <c r="G20" s="2"/>
      <c r="H20" s="2"/>
      <c r="Q20" s="2"/>
      <c r="R20" s="2"/>
      <c r="U20" s="2"/>
      <c r="V20" s="2"/>
    </row>
    <row r="21" spans="1:22">
      <c r="A21" s="2" t="s">
        <v>10328</v>
      </c>
      <c r="B21" s="2" t="s">
        <v>10329</v>
      </c>
      <c r="G21" s="2"/>
      <c r="H21" s="2"/>
      <c r="Q21" s="2"/>
      <c r="R21" s="2"/>
      <c r="U21" s="2"/>
      <c r="V21" s="2"/>
    </row>
    <row r="22" spans="1:22">
      <c r="A22" s="2" t="s">
        <v>10330</v>
      </c>
      <c r="B22" s="2" t="s">
        <v>10331</v>
      </c>
      <c r="G22" s="2"/>
      <c r="H22" s="2"/>
      <c r="Q22" s="2"/>
      <c r="R22" s="2"/>
      <c r="U22" s="2"/>
      <c r="V22" s="2"/>
    </row>
    <row r="23" spans="1:22">
      <c r="A23" s="2" t="s">
        <v>10332</v>
      </c>
      <c r="B23" s="2" t="s">
        <v>10333</v>
      </c>
      <c r="G23" s="2"/>
      <c r="H23" s="2"/>
      <c r="Q23" s="2"/>
      <c r="R23" s="2"/>
      <c r="U23" s="2"/>
      <c r="V23" s="2"/>
    </row>
    <row r="24" spans="1:22">
      <c r="A24" s="2" t="s">
        <v>10334</v>
      </c>
      <c r="B24" s="2" t="s">
        <v>10335</v>
      </c>
      <c r="G24" s="2"/>
      <c r="H24" s="2"/>
      <c r="Q24" s="2"/>
      <c r="R24" s="2"/>
      <c r="U24" s="2"/>
      <c r="V24" s="2"/>
    </row>
    <row r="25" spans="1:22">
      <c r="A25" s="2" t="s">
        <v>10336</v>
      </c>
      <c r="B25" s="2" t="s">
        <v>10337</v>
      </c>
      <c r="G25" s="2"/>
      <c r="H25" s="2"/>
      <c r="Q25" s="2"/>
      <c r="R25" s="2"/>
      <c r="U25" s="2"/>
      <c r="V25" s="2"/>
    </row>
    <row r="26" spans="1:22">
      <c r="A26" s="2" t="s">
        <v>10338</v>
      </c>
      <c r="B26" s="2" t="s">
        <v>10339</v>
      </c>
      <c r="G26" s="2"/>
      <c r="H26" s="2"/>
      <c r="Q26" s="2"/>
      <c r="R26" s="2"/>
      <c r="U26" s="2"/>
      <c r="V26" s="2"/>
    </row>
    <row r="27" spans="1:22">
      <c r="A27" s="2" t="s">
        <v>10340</v>
      </c>
      <c r="B27" s="2" t="s">
        <v>10341</v>
      </c>
      <c r="G27" s="2"/>
      <c r="H27" s="2"/>
      <c r="Q27" s="2"/>
      <c r="R27" s="2"/>
      <c r="U27" s="2"/>
      <c r="V27" s="2"/>
    </row>
    <row r="28" spans="1:22">
      <c r="A28" s="2" t="s">
        <v>10342</v>
      </c>
      <c r="B28" s="2" t="s">
        <v>10343</v>
      </c>
      <c r="G28" s="2"/>
      <c r="H28" s="2"/>
      <c r="Q28" s="2"/>
      <c r="R28" s="2"/>
      <c r="U28" s="2"/>
      <c r="V28" s="2"/>
    </row>
    <row r="29" spans="1:22">
      <c r="A29" s="2" t="s">
        <v>10344</v>
      </c>
      <c r="B29" s="2" t="s">
        <v>10345</v>
      </c>
      <c r="G29" s="2"/>
      <c r="H29" s="2"/>
      <c r="Q29" s="2"/>
      <c r="R29" s="2"/>
      <c r="U29" s="2"/>
      <c r="V29" s="2"/>
    </row>
    <row r="30" spans="1:22">
      <c r="A30" s="2" t="s">
        <v>10346</v>
      </c>
      <c r="B30" s="2" t="s">
        <v>10347</v>
      </c>
      <c r="G30" s="2"/>
      <c r="H30" s="2"/>
      <c r="Q30" s="2"/>
      <c r="R30" s="2"/>
      <c r="U30" s="2"/>
      <c r="V30" s="2"/>
    </row>
    <row r="31" spans="1:22">
      <c r="A31" s="2" t="s">
        <v>10348</v>
      </c>
      <c r="B31" s="2" t="s">
        <v>10349</v>
      </c>
      <c r="G31" s="2"/>
      <c r="H31" s="2"/>
      <c r="Q31" s="2"/>
      <c r="R31" s="2"/>
      <c r="U31" s="2"/>
      <c r="V31" s="2"/>
    </row>
    <row r="32" spans="1:22">
      <c r="A32" s="2" t="s">
        <v>10350</v>
      </c>
      <c r="B32" s="2" t="s">
        <v>10351</v>
      </c>
      <c r="G32" s="2"/>
      <c r="H32" s="2"/>
      <c r="Q32" s="2"/>
      <c r="R32" s="2"/>
      <c r="U32" s="2"/>
      <c r="V32" s="2"/>
    </row>
    <row r="33" spans="1:22">
      <c r="A33" s="2" t="s">
        <v>10352</v>
      </c>
      <c r="B33" s="2" t="s">
        <v>10353</v>
      </c>
      <c r="G33" s="2"/>
      <c r="H33" s="2"/>
      <c r="Q33" s="2"/>
      <c r="R33" s="2"/>
      <c r="U33" s="2"/>
      <c r="V33" s="2"/>
    </row>
    <row r="34" spans="1:22">
      <c r="A34" s="2" t="s">
        <v>10354</v>
      </c>
      <c r="B34" s="2" t="s">
        <v>10355</v>
      </c>
      <c r="G34" s="2"/>
      <c r="H34" s="2"/>
      <c r="Q34" s="2"/>
      <c r="R34" s="2"/>
      <c r="U34" s="2"/>
      <c r="V34" s="2"/>
    </row>
    <row r="35" spans="1:22">
      <c r="A35" s="2" t="s">
        <v>10356</v>
      </c>
      <c r="B35" s="2" t="s">
        <v>10357</v>
      </c>
      <c r="G35" s="2"/>
      <c r="H35" s="2"/>
      <c r="Q35" s="2"/>
      <c r="R35" s="2"/>
      <c r="U35" s="2"/>
      <c r="V35" s="2"/>
    </row>
    <row r="36" spans="1:22">
      <c r="A36" s="2" t="s">
        <v>10358</v>
      </c>
      <c r="B36" s="2" t="s">
        <v>10359</v>
      </c>
      <c r="G36" s="2"/>
      <c r="H36" s="2"/>
      <c r="Q36" s="2"/>
      <c r="R36" s="2"/>
      <c r="U36" s="2"/>
      <c r="V36" s="2"/>
    </row>
    <row r="37" spans="1:22">
      <c r="A37" s="2" t="s">
        <v>10360</v>
      </c>
      <c r="B37" s="2" t="s">
        <v>10361</v>
      </c>
      <c r="G37" s="2"/>
      <c r="H37" s="2"/>
      <c r="Q37" s="2"/>
      <c r="R37" s="2"/>
      <c r="U37" s="2"/>
      <c r="V37" s="2"/>
    </row>
    <row r="38" spans="1:22">
      <c r="A38" s="2" t="s">
        <v>10362</v>
      </c>
      <c r="B38" s="2" t="s">
        <v>10363</v>
      </c>
      <c r="G38" s="2"/>
      <c r="H38" s="2"/>
      <c r="Q38" s="2"/>
      <c r="R38" s="2"/>
      <c r="U38" s="2"/>
      <c r="V38" s="2"/>
    </row>
    <row r="39" spans="1:22">
      <c r="A39" s="2" t="s">
        <v>10364</v>
      </c>
      <c r="B39" s="2" t="s">
        <v>10365</v>
      </c>
      <c r="G39" s="2"/>
      <c r="H39" s="2"/>
      <c r="Q39" s="2"/>
      <c r="R39" s="2"/>
      <c r="U39" s="2"/>
      <c r="V39" s="2"/>
    </row>
    <row r="40" spans="1:22">
      <c r="A40" s="2" t="s">
        <v>10366</v>
      </c>
      <c r="B40" s="2" t="s">
        <v>10367</v>
      </c>
      <c r="G40" s="2"/>
      <c r="H40" s="2"/>
      <c r="Q40" s="2"/>
      <c r="R40" s="2"/>
      <c r="U40" s="2"/>
      <c r="V40" s="2"/>
    </row>
    <row r="41" spans="1:22">
      <c r="A41" s="2" t="s">
        <v>10368</v>
      </c>
      <c r="B41" s="2" t="s">
        <v>10369</v>
      </c>
      <c r="G41" s="2"/>
      <c r="H41" s="2"/>
      <c r="Q41" s="2"/>
      <c r="R41" s="2"/>
      <c r="U41" s="2"/>
      <c r="V41" s="2"/>
    </row>
    <row r="42" spans="1:22">
      <c r="A42" s="2" t="s">
        <v>10370</v>
      </c>
      <c r="B42" s="2" t="s">
        <v>10371</v>
      </c>
      <c r="G42" s="2"/>
      <c r="H42" s="2"/>
      <c r="Q42" s="2"/>
      <c r="R42" s="2"/>
      <c r="U42" s="2"/>
      <c r="V42" s="2"/>
    </row>
    <row r="43" spans="1:22">
      <c r="A43" s="2" t="s">
        <v>10372</v>
      </c>
      <c r="B43" s="2" t="s">
        <v>10373</v>
      </c>
      <c r="G43" s="2"/>
      <c r="H43" s="2"/>
      <c r="Q43" s="2"/>
      <c r="R43" s="2"/>
      <c r="U43" s="2"/>
      <c r="V43" s="2"/>
    </row>
    <row r="44" spans="1:22">
      <c r="A44" s="2" t="s">
        <v>10374</v>
      </c>
      <c r="B44" s="2" t="s">
        <v>10375</v>
      </c>
      <c r="G44" s="69"/>
      <c r="H44" s="69"/>
      <c r="U44" s="2"/>
      <c r="V44" s="2"/>
    </row>
    <row r="45" spans="1:22">
      <c r="A45" s="2" t="s">
        <v>10376</v>
      </c>
      <c r="B45" s="2" t="s">
        <v>10377</v>
      </c>
      <c r="G45" s="69"/>
      <c r="H45" s="69"/>
      <c r="U45" s="2"/>
      <c r="V45" s="2"/>
    </row>
    <row r="46" spans="1:22">
      <c r="A46" s="2" t="s">
        <v>10378</v>
      </c>
      <c r="B46" s="2" t="s">
        <v>10379</v>
      </c>
      <c r="G46" s="69"/>
      <c r="H46" s="69"/>
      <c r="U46" s="2"/>
      <c r="V46" s="2"/>
    </row>
    <row r="47" spans="1:22">
      <c r="A47" s="2" t="s">
        <v>10380</v>
      </c>
      <c r="B47" s="2" t="s">
        <v>10381</v>
      </c>
      <c r="G47" s="70"/>
      <c r="H47" s="70"/>
      <c r="U47" s="2"/>
      <c r="V47" s="2"/>
    </row>
    <row r="48" spans="1:22">
      <c r="A48" s="2" t="s">
        <v>10382</v>
      </c>
      <c r="B48" s="2" t="s">
        <v>10383</v>
      </c>
      <c r="G48" s="6"/>
      <c r="H48" s="6"/>
      <c r="U48" s="2"/>
      <c r="V48" s="2"/>
    </row>
    <row r="49" spans="1:22">
      <c r="A49" s="2" t="s">
        <v>10384</v>
      </c>
      <c r="B49" s="2" t="s">
        <v>10385</v>
      </c>
      <c r="G49" s="6"/>
      <c r="H49" s="6"/>
      <c r="U49" s="2"/>
      <c r="V49" s="2"/>
    </row>
    <row r="50" spans="1:22">
      <c r="A50" s="2" t="s">
        <v>10386</v>
      </c>
      <c r="B50" s="2" t="s">
        <v>10387</v>
      </c>
      <c r="G50" s="6"/>
      <c r="H50" s="6"/>
      <c r="U50" s="2"/>
      <c r="V50" s="2"/>
    </row>
    <row r="51" spans="1:22">
      <c r="A51" s="2" t="s">
        <v>10388</v>
      </c>
      <c r="B51" s="2" t="s">
        <v>10389</v>
      </c>
      <c r="G51" s="6"/>
      <c r="H51" s="6"/>
      <c r="U51" s="2"/>
      <c r="V51" s="2"/>
    </row>
    <row r="52" spans="1:22">
      <c r="A52" s="2" t="s">
        <v>10390</v>
      </c>
      <c r="B52" s="2" t="s">
        <v>10391</v>
      </c>
      <c r="G52" s="6"/>
      <c r="H52" s="6"/>
      <c r="U52" s="2"/>
      <c r="V52" s="2"/>
    </row>
    <row r="53" spans="1:22">
      <c r="A53" s="2" t="s">
        <v>10392</v>
      </c>
      <c r="B53" s="2" t="s">
        <v>10393</v>
      </c>
      <c r="G53" s="6"/>
      <c r="H53" s="6"/>
      <c r="U53" s="2"/>
      <c r="V53" s="2"/>
    </row>
    <row r="54" spans="1:22">
      <c r="A54" s="2" t="s">
        <v>10394</v>
      </c>
      <c r="B54" s="2" t="s">
        <v>10395</v>
      </c>
      <c r="G54" s="6"/>
      <c r="H54" s="6"/>
      <c r="U54" s="2"/>
      <c r="V54" s="2"/>
    </row>
    <row r="55" spans="1:22">
      <c r="A55" s="2" t="s">
        <v>10396</v>
      </c>
      <c r="B55" s="2" t="s">
        <v>10397</v>
      </c>
      <c r="G55" s="6"/>
      <c r="H55" s="6"/>
      <c r="U55" s="2"/>
      <c r="V55" s="2"/>
    </row>
    <row r="56" spans="1:22">
      <c r="A56" s="2" t="s">
        <v>10398</v>
      </c>
      <c r="B56" s="2" t="s">
        <v>10399</v>
      </c>
      <c r="G56" s="6"/>
      <c r="H56" s="6"/>
      <c r="U56" s="2"/>
      <c r="V56" s="2"/>
    </row>
    <row r="57" spans="1:22">
      <c r="A57" s="2" t="s">
        <v>10400</v>
      </c>
      <c r="B57" s="2" t="s">
        <v>10401</v>
      </c>
      <c r="G57" s="6"/>
      <c r="H57" s="6"/>
      <c r="U57" s="2"/>
      <c r="V57" s="2"/>
    </row>
    <row r="58" spans="1:22">
      <c r="A58" s="2" t="s">
        <v>10402</v>
      </c>
      <c r="B58" s="2" t="s">
        <v>10403</v>
      </c>
      <c r="G58" s="6"/>
      <c r="H58" s="6"/>
      <c r="U58" s="2"/>
      <c r="V58" s="2"/>
    </row>
    <row r="59" spans="1:22">
      <c r="A59" s="2" t="s">
        <v>10404</v>
      </c>
      <c r="B59" s="2" t="s">
        <v>10405</v>
      </c>
      <c r="G59" s="2"/>
      <c r="H59" s="2"/>
      <c r="U59" s="2"/>
      <c r="V59" s="2"/>
    </row>
    <row r="60" spans="1:22">
      <c r="A60" s="2" t="s">
        <v>10406</v>
      </c>
      <c r="B60" s="2" t="s">
        <v>10407</v>
      </c>
      <c r="G60" s="2"/>
      <c r="H60" s="2"/>
      <c r="U60" s="2"/>
      <c r="V60" s="2"/>
    </row>
    <row r="61" spans="1:22">
      <c r="A61" s="2" t="s">
        <v>10408</v>
      </c>
      <c r="B61" s="2" t="s">
        <v>10409</v>
      </c>
      <c r="G61" s="2"/>
      <c r="H61" s="2"/>
      <c r="U61" s="2"/>
      <c r="V61" s="2"/>
    </row>
    <row r="62" spans="1:22">
      <c r="A62" s="2" t="s">
        <v>10410</v>
      </c>
      <c r="B62" s="2" t="s">
        <v>10411</v>
      </c>
      <c r="G62" s="2"/>
      <c r="H62" s="2"/>
      <c r="U62" s="2"/>
      <c r="V62" s="2"/>
    </row>
    <row r="63" spans="1:22">
      <c r="A63" s="2" t="s">
        <v>10412</v>
      </c>
      <c r="B63" s="2" t="s">
        <v>10413</v>
      </c>
      <c r="G63" s="2"/>
      <c r="H63" s="2"/>
      <c r="U63" s="2"/>
      <c r="V63" s="2"/>
    </row>
    <row r="64" spans="1:22">
      <c r="A64" s="2" t="s">
        <v>10414</v>
      </c>
      <c r="B64" s="2" t="s">
        <v>10415</v>
      </c>
      <c r="G64" s="2"/>
      <c r="H64" s="2"/>
      <c r="U64" s="2"/>
      <c r="V64" s="2"/>
    </row>
    <row r="65" spans="1:22">
      <c r="A65" s="2" t="s">
        <v>10416</v>
      </c>
      <c r="B65" s="2" t="s">
        <v>10417</v>
      </c>
      <c r="G65" s="6"/>
      <c r="H65" s="6"/>
      <c r="U65" s="2"/>
      <c r="V65" s="2"/>
    </row>
    <row r="66" spans="1:22">
      <c r="A66" s="2" t="s">
        <v>10418</v>
      </c>
      <c r="B66" s="2" t="s">
        <v>10419</v>
      </c>
      <c r="G66" s="6"/>
      <c r="H66" s="6"/>
      <c r="U66" s="2"/>
      <c r="V66" s="2"/>
    </row>
    <row r="67" spans="1:22">
      <c r="A67" s="2" t="s">
        <v>10420</v>
      </c>
      <c r="B67" s="2" t="s">
        <v>10421</v>
      </c>
      <c r="G67" s="6"/>
      <c r="H67" s="6"/>
      <c r="U67" s="2"/>
      <c r="V67" s="2"/>
    </row>
    <row r="68" spans="1:22">
      <c r="A68" s="2" t="s">
        <v>10422</v>
      </c>
      <c r="B68" s="2" t="s">
        <v>10423</v>
      </c>
      <c r="G68" s="6"/>
      <c r="H68" s="6"/>
      <c r="U68" s="2"/>
      <c r="V68" s="2"/>
    </row>
    <row r="69" spans="1:22">
      <c r="A69" s="2" t="s">
        <v>10424</v>
      </c>
      <c r="B69" s="2" t="s">
        <v>10425</v>
      </c>
      <c r="G69" s="6"/>
      <c r="H69" s="6"/>
      <c r="U69" s="2"/>
      <c r="V69" s="2"/>
    </row>
    <row r="70" spans="1:22">
      <c r="A70" s="2" t="s">
        <v>10426</v>
      </c>
      <c r="B70" s="2" t="s">
        <v>10427</v>
      </c>
      <c r="G70" s="6"/>
      <c r="H70" s="6"/>
      <c r="U70" s="2"/>
      <c r="V70" s="2"/>
    </row>
    <row r="71" spans="1:22">
      <c r="A71" s="2" t="s">
        <v>10428</v>
      </c>
      <c r="B71" s="2" t="s">
        <v>10429</v>
      </c>
      <c r="G71" s="6"/>
      <c r="H71" s="6"/>
      <c r="U71" s="2"/>
      <c r="V71" s="2"/>
    </row>
    <row r="72" spans="1:22">
      <c r="A72" s="2" t="s">
        <v>10430</v>
      </c>
      <c r="B72" s="2" t="s">
        <v>10431</v>
      </c>
      <c r="G72" s="6"/>
      <c r="H72" s="6"/>
      <c r="U72" s="2"/>
      <c r="V72" s="2"/>
    </row>
    <row r="73" spans="1:22">
      <c r="A73" s="2" t="s">
        <v>10432</v>
      </c>
      <c r="B73" s="2" t="s">
        <v>10433</v>
      </c>
      <c r="G73" s="6"/>
      <c r="H73" s="6"/>
      <c r="U73" s="2"/>
      <c r="V73" s="2"/>
    </row>
    <row r="74" spans="1:22">
      <c r="A74" s="2" t="s">
        <v>10434</v>
      </c>
      <c r="B74" s="2" t="s">
        <v>10435</v>
      </c>
      <c r="G74" s="6"/>
      <c r="H74" s="6"/>
      <c r="U74" s="2"/>
      <c r="V74" s="2"/>
    </row>
    <row r="75" spans="1:22">
      <c r="A75" s="2" t="s">
        <v>10436</v>
      </c>
      <c r="B75" s="2" t="s">
        <v>10437</v>
      </c>
      <c r="G75" s="6"/>
      <c r="H75" s="6"/>
      <c r="U75" s="2"/>
      <c r="V75" s="2"/>
    </row>
    <row r="76" spans="1:22">
      <c r="A76" s="2" t="s">
        <v>10438</v>
      </c>
      <c r="B76" s="2" t="s">
        <v>10439</v>
      </c>
      <c r="G76" s="6"/>
      <c r="H76" s="6"/>
      <c r="U76" s="2"/>
      <c r="V76" s="2"/>
    </row>
    <row r="77" spans="1:22">
      <c r="A77" s="2" t="s">
        <v>10440</v>
      </c>
      <c r="B77" s="2" t="s">
        <v>10441</v>
      </c>
      <c r="G77" s="6"/>
      <c r="H77" s="6"/>
      <c r="U77" s="2"/>
      <c r="V77" s="2"/>
    </row>
    <row r="78" spans="1:22">
      <c r="A78" s="2" t="s">
        <v>10442</v>
      </c>
      <c r="B78" s="2" t="s">
        <v>10443</v>
      </c>
      <c r="G78" s="6"/>
      <c r="H78" s="6"/>
      <c r="U78" s="2"/>
      <c r="V78" s="2"/>
    </row>
    <row r="79" spans="1:22">
      <c r="A79" s="2" t="s">
        <v>10444</v>
      </c>
      <c r="B79" s="2" t="s">
        <v>10445</v>
      </c>
      <c r="G79" s="6"/>
      <c r="H79" s="6"/>
      <c r="U79" s="2"/>
      <c r="V79" s="2"/>
    </row>
    <row r="80" spans="1:22">
      <c r="A80" s="2" t="s">
        <v>10446</v>
      </c>
      <c r="B80" s="2" t="s">
        <v>10447</v>
      </c>
      <c r="G80" s="6"/>
      <c r="H80" s="6"/>
      <c r="U80" s="2"/>
      <c r="V80" s="2"/>
    </row>
    <row r="81" spans="1:22">
      <c r="A81" s="2" t="s">
        <v>10448</v>
      </c>
      <c r="B81" s="2" t="s">
        <v>10449</v>
      </c>
      <c r="G81" s="6"/>
      <c r="H81" s="6"/>
      <c r="U81" s="2"/>
      <c r="V81" s="2"/>
    </row>
    <row r="82" spans="1:22">
      <c r="A82" s="2" t="s">
        <v>10450</v>
      </c>
      <c r="B82" s="2" t="s">
        <v>10451</v>
      </c>
      <c r="G82" s="6"/>
      <c r="H82" s="6"/>
      <c r="U82" s="2"/>
      <c r="V82" s="2"/>
    </row>
    <row r="83" spans="1:22">
      <c r="A83" s="2" t="s">
        <v>10452</v>
      </c>
      <c r="B83" s="2" t="s">
        <v>10453</v>
      </c>
      <c r="G83" s="6"/>
      <c r="H83" s="6"/>
      <c r="U83" s="2"/>
      <c r="V83" s="2"/>
    </row>
    <row r="84" spans="1:22">
      <c r="A84" s="2" t="s">
        <v>10454</v>
      </c>
      <c r="B84" s="2" t="s">
        <v>10455</v>
      </c>
      <c r="G84" s="6"/>
      <c r="H84" s="6"/>
      <c r="U84" s="2"/>
      <c r="V84" s="2"/>
    </row>
    <row r="85" spans="1:22">
      <c r="A85" s="2" t="s">
        <v>10456</v>
      </c>
      <c r="B85" s="2" t="s">
        <v>10457</v>
      </c>
      <c r="G85" s="6"/>
      <c r="H85" s="6"/>
      <c r="U85" s="2"/>
      <c r="V85" s="2"/>
    </row>
    <row r="86" spans="1:22">
      <c r="A86" s="2" t="s">
        <v>10458</v>
      </c>
      <c r="B86" s="2" t="s">
        <v>10459</v>
      </c>
      <c r="G86" s="6"/>
      <c r="H86" s="6"/>
      <c r="U86" s="2"/>
      <c r="V86" s="2"/>
    </row>
    <row r="87" spans="1:22">
      <c r="A87" s="2" t="s">
        <v>10460</v>
      </c>
      <c r="B87" s="2" t="s">
        <v>10461</v>
      </c>
      <c r="G87" s="6"/>
      <c r="H87" s="6"/>
      <c r="U87" s="2"/>
      <c r="V87" s="2"/>
    </row>
    <row r="88" spans="1:22">
      <c r="A88" s="2" t="s">
        <v>10462</v>
      </c>
      <c r="B88" s="2" t="s">
        <v>10463</v>
      </c>
      <c r="G88" s="6"/>
      <c r="H88" s="6"/>
      <c r="U88" s="2"/>
      <c r="V88" s="2"/>
    </row>
    <row r="89" spans="1:22">
      <c r="A89" s="2" t="s">
        <v>10464</v>
      </c>
      <c r="B89" s="2" t="s">
        <v>10465</v>
      </c>
      <c r="G89" s="6"/>
      <c r="H89" s="6"/>
      <c r="U89" s="2"/>
      <c r="V89" s="2"/>
    </row>
    <row r="90" spans="1:22">
      <c r="A90" s="2" t="s">
        <v>10466</v>
      </c>
      <c r="B90" s="2" t="s">
        <v>10467</v>
      </c>
      <c r="G90" s="6"/>
      <c r="H90" s="6"/>
      <c r="U90" s="2"/>
      <c r="V90" s="2"/>
    </row>
    <row r="91" spans="1:22">
      <c r="A91" s="2" t="s">
        <v>10468</v>
      </c>
      <c r="B91" s="2" t="s">
        <v>10469</v>
      </c>
      <c r="G91" s="6"/>
      <c r="H91" s="6"/>
      <c r="U91" s="2"/>
      <c r="V91" s="2"/>
    </row>
    <row r="92" spans="1:22">
      <c r="A92" s="2" t="s">
        <v>10470</v>
      </c>
      <c r="B92" s="2" t="s">
        <v>10471</v>
      </c>
      <c r="G92" s="6"/>
      <c r="H92" s="6"/>
      <c r="U92" s="2"/>
      <c r="V92" s="2"/>
    </row>
    <row r="93" spans="1:22">
      <c r="A93" s="2" t="s">
        <v>10472</v>
      </c>
      <c r="B93" s="2" t="s">
        <v>10473</v>
      </c>
      <c r="G93" s="6"/>
      <c r="H93" s="6"/>
      <c r="U93" s="2"/>
      <c r="V93" s="2"/>
    </row>
    <row r="94" spans="1:22">
      <c r="A94" s="2" t="s">
        <v>10474</v>
      </c>
      <c r="B94" s="2" t="s">
        <v>10475</v>
      </c>
      <c r="G94" s="6"/>
      <c r="H94" s="6"/>
      <c r="U94" s="2"/>
      <c r="V94" s="2"/>
    </row>
    <row r="95" spans="1:22">
      <c r="A95" s="2" t="s">
        <v>10476</v>
      </c>
      <c r="B95" s="2" t="s">
        <v>10477</v>
      </c>
      <c r="G95" s="6"/>
      <c r="H95" s="6"/>
      <c r="U95" s="2"/>
      <c r="V95" s="2"/>
    </row>
    <row r="96" spans="1:22">
      <c r="A96" s="2" t="s">
        <v>10478</v>
      </c>
      <c r="B96" s="2" t="s">
        <v>10479</v>
      </c>
      <c r="G96" s="6"/>
      <c r="H96" s="6"/>
      <c r="U96" s="2"/>
      <c r="V96" s="2"/>
    </row>
    <row r="97" spans="1:22">
      <c r="A97" s="2" t="s">
        <v>10480</v>
      </c>
      <c r="B97" s="2" t="s">
        <v>10481</v>
      </c>
      <c r="D97" s="57"/>
      <c r="E97" s="57"/>
      <c r="G97" s="6"/>
      <c r="H97" s="6"/>
      <c r="U97" s="2"/>
      <c r="V97" s="2"/>
    </row>
    <row r="98" spans="1:22">
      <c r="A98" s="2" t="s">
        <v>10482</v>
      </c>
      <c r="B98" s="2" t="s">
        <v>10483</v>
      </c>
      <c r="D98" s="57"/>
      <c r="E98" s="57"/>
      <c r="G98" s="6"/>
      <c r="H98" s="6"/>
      <c r="U98" s="2"/>
      <c r="V98" s="2"/>
    </row>
    <row r="99" spans="1:22">
      <c r="A99" s="2" t="s">
        <v>10484</v>
      </c>
      <c r="B99" s="2" t="s">
        <v>10485</v>
      </c>
      <c r="D99" s="57"/>
      <c r="E99" s="57"/>
      <c r="G99" s="6"/>
      <c r="H99" s="6"/>
      <c r="U99" s="2"/>
      <c r="V99" s="2"/>
    </row>
    <row r="100" spans="1:22">
      <c r="A100" s="2" t="s">
        <v>10486</v>
      </c>
      <c r="B100" s="2" t="s">
        <v>10487</v>
      </c>
      <c r="D100" s="57"/>
      <c r="E100" s="57"/>
      <c r="G100" s="6"/>
      <c r="H100" s="6"/>
      <c r="U100" s="2"/>
      <c r="V100" s="2"/>
    </row>
    <row r="101" spans="1:22">
      <c r="A101" s="2" t="s">
        <v>10488</v>
      </c>
      <c r="B101" s="2" t="s">
        <v>10489</v>
      </c>
      <c r="G101" s="6"/>
      <c r="H101" s="6"/>
      <c r="U101" s="2"/>
      <c r="V101" s="2"/>
    </row>
    <row r="102" spans="1:22">
      <c r="A102" s="2" t="s">
        <v>10490</v>
      </c>
      <c r="B102" s="2" t="s">
        <v>10491</v>
      </c>
      <c r="G102" s="6"/>
      <c r="H102" s="6"/>
      <c r="U102" s="2"/>
      <c r="V102" s="2"/>
    </row>
    <row r="103" spans="1:22">
      <c r="A103" s="2" t="s">
        <v>10492</v>
      </c>
      <c r="B103" s="2" t="s">
        <v>10493</v>
      </c>
      <c r="G103" s="6"/>
      <c r="H103" s="6"/>
      <c r="U103" s="2"/>
      <c r="V103" s="2"/>
    </row>
    <row r="104" spans="1:22">
      <c r="A104" s="2" t="s">
        <v>10494</v>
      </c>
      <c r="B104" s="2" t="s">
        <v>10495</v>
      </c>
      <c r="G104" s="6"/>
      <c r="H104" s="6"/>
      <c r="U104" s="2"/>
      <c r="V104" s="2"/>
    </row>
    <row r="105" spans="1:22">
      <c r="A105" s="2" t="s">
        <v>10496</v>
      </c>
      <c r="B105" s="2" t="s">
        <v>10497</v>
      </c>
      <c r="G105" s="6"/>
      <c r="H105" s="6"/>
      <c r="U105" s="2"/>
      <c r="V105" s="2"/>
    </row>
    <row r="106" spans="1:22">
      <c r="A106" s="2" t="s">
        <v>10498</v>
      </c>
      <c r="B106" s="2" t="s">
        <v>10499</v>
      </c>
      <c r="G106" s="6"/>
      <c r="H106" s="6"/>
      <c r="U106" s="2"/>
      <c r="V106" s="2"/>
    </row>
    <row r="107" spans="1:22">
      <c r="A107" s="2" t="s">
        <v>10500</v>
      </c>
      <c r="B107" s="2" t="s">
        <v>10501</v>
      </c>
      <c r="G107" s="6"/>
      <c r="H107" s="6"/>
      <c r="U107" s="2"/>
      <c r="V107" s="2"/>
    </row>
    <row r="108" spans="1:22">
      <c r="A108" s="2" t="s">
        <v>10502</v>
      </c>
      <c r="B108" s="2" t="s">
        <v>10503</v>
      </c>
      <c r="G108" s="6"/>
      <c r="H108" s="6"/>
      <c r="U108" s="2"/>
      <c r="V108" s="2"/>
    </row>
    <row r="109" spans="1:22">
      <c r="A109" s="2" t="s">
        <v>10504</v>
      </c>
      <c r="B109" s="2" t="s">
        <v>10505</v>
      </c>
      <c r="G109" s="6"/>
      <c r="H109" s="6"/>
      <c r="U109" s="2"/>
      <c r="V109" s="2"/>
    </row>
    <row r="110" spans="1:22">
      <c r="A110" s="2" t="s">
        <v>10506</v>
      </c>
      <c r="B110" s="2" t="s">
        <v>10507</v>
      </c>
      <c r="G110" s="6"/>
      <c r="H110" s="6"/>
      <c r="U110" s="2"/>
      <c r="V110" s="2"/>
    </row>
    <row r="111" spans="1:22">
      <c r="A111" s="2" t="s">
        <v>10508</v>
      </c>
      <c r="B111" s="2" t="s">
        <v>10509</v>
      </c>
      <c r="G111" s="6"/>
      <c r="H111" s="6"/>
      <c r="U111" s="2"/>
      <c r="V111" s="2"/>
    </row>
    <row r="112" spans="1:22">
      <c r="A112" s="2" t="s">
        <v>10510</v>
      </c>
      <c r="B112" s="2" t="s">
        <v>10511</v>
      </c>
      <c r="G112" s="6"/>
      <c r="H112" s="6"/>
      <c r="U112" s="2"/>
      <c r="V112" s="2"/>
    </row>
    <row r="113" spans="1:22">
      <c r="A113" s="2" t="s">
        <v>10512</v>
      </c>
      <c r="B113" s="2" t="s">
        <v>10513</v>
      </c>
      <c r="G113" s="6"/>
      <c r="H113" s="6"/>
      <c r="U113" s="2"/>
      <c r="V113" s="2"/>
    </row>
    <row r="114" spans="1:22">
      <c r="A114" s="2" t="s">
        <v>10514</v>
      </c>
      <c r="B114" s="2" t="s">
        <v>10515</v>
      </c>
      <c r="G114" s="6"/>
      <c r="H114" s="6"/>
      <c r="U114" s="2"/>
      <c r="V114" s="2"/>
    </row>
    <row r="115" spans="1:22">
      <c r="A115" s="2" t="s">
        <v>10516</v>
      </c>
      <c r="B115" s="2" t="s">
        <v>10517</v>
      </c>
      <c r="G115" s="6"/>
      <c r="H115" s="6"/>
      <c r="U115" s="2"/>
      <c r="V115" s="2"/>
    </row>
    <row r="116" spans="1:22">
      <c r="A116" s="2" t="s">
        <v>10518</v>
      </c>
      <c r="B116" s="2" t="s">
        <v>10519</v>
      </c>
      <c r="G116" s="6"/>
      <c r="H116" s="6"/>
      <c r="U116" s="2"/>
      <c r="V116" s="2"/>
    </row>
    <row r="117" spans="1:22">
      <c r="A117" s="2" t="s">
        <v>10520</v>
      </c>
      <c r="B117" s="2" t="s">
        <v>10521</v>
      </c>
      <c r="U117" s="2"/>
      <c r="V117" s="2"/>
    </row>
    <row r="118" spans="1:22">
      <c r="A118" s="2" t="s">
        <v>10522</v>
      </c>
      <c r="B118" s="2" t="s">
        <v>10523</v>
      </c>
      <c r="U118" s="2"/>
      <c r="V118" s="2"/>
    </row>
    <row r="119" spans="1:22">
      <c r="A119" s="2" t="s">
        <v>10524</v>
      </c>
      <c r="B119" s="2" t="s">
        <v>10525</v>
      </c>
      <c r="U119" s="2"/>
      <c r="V119" s="2"/>
    </row>
    <row r="120" spans="1:22">
      <c r="A120" s="2" t="s">
        <v>10526</v>
      </c>
      <c r="B120" s="2" t="s">
        <v>10527</v>
      </c>
      <c r="U120" s="2"/>
      <c r="V120" s="2"/>
    </row>
    <row r="121" spans="1:22">
      <c r="A121" s="2" t="s">
        <v>10528</v>
      </c>
      <c r="B121" s="2" t="s">
        <v>10529</v>
      </c>
      <c r="U121" s="2"/>
      <c r="V121" s="2"/>
    </row>
    <row r="122" spans="1:22">
      <c r="A122" s="2" t="s">
        <v>10530</v>
      </c>
      <c r="B122" s="2" t="s">
        <v>10531</v>
      </c>
      <c r="U122" s="2"/>
      <c r="V122" s="2"/>
    </row>
    <row r="123" spans="1:22">
      <c r="A123" s="2" t="s">
        <v>10532</v>
      </c>
      <c r="B123" s="2" t="s">
        <v>10533</v>
      </c>
      <c r="U123" s="2"/>
      <c r="V123" s="2"/>
    </row>
    <row r="124" spans="1:22">
      <c r="A124" s="2" t="s">
        <v>10534</v>
      </c>
      <c r="B124" s="2" t="s">
        <v>10535</v>
      </c>
      <c r="U124" s="2"/>
      <c r="V124" s="2"/>
    </row>
    <row r="125" spans="1:22">
      <c r="A125" s="2" t="s">
        <v>10536</v>
      </c>
      <c r="B125" s="2" t="s">
        <v>10537</v>
      </c>
      <c r="U125" s="2"/>
      <c r="V125" s="2"/>
    </row>
    <row r="126" spans="1:22">
      <c r="A126" s="2" t="s">
        <v>10538</v>
      </c>
      <c r="B126" s="2" t="s">
        <v>10539</v>
      </c>
      <c r="U126" s="2"/>
      <c r="V126" s="2"/>
    </row>
    <row r="127" spans="1:22">
      <c r="A127" s="2" t="s">
        <v>10540</v>
      </c>
      <c r="B127" s="2" t="s">
        <v>10541</v>
      </c>
      <c r="U127" s="2"/>
      <c r="V127" s="2"/>
    </row>
    <row r="128" spans="1:22">
      <c r="A128" s="2" t="s">
        <v>10542</v>
      </c>
      <c r="B128" s="2" t="s">
        <v>10543</v>
      </c>
      <c r="U128" s="2"/>
      <c r="V128" s="2"/>
    </row>
    <row r="129" spans="1:22">
      <c r="A129" s="2" t="s">
        <v>10544</v>
      </c>
      <c r="B129" s="2" t="s">
        <v>10545</v>
      </c>
      <c r="U129" s="2"/>
      <c r="V129" s="2"/>
    </row>
    <row r="130" spans="1:22">
      <c r="A130" s="2" t="s">
        <v>10546</v>
      </c>
      <c r="B130" s="2" t="s">
        <v>10547</v>
      </c>
      <c r="U130" s="2"/>
      <c r="V130" s="2"/>
    </row>
    <row r="131" spans="1:22">
      <c r="A131" s="2" t="s">
        <v>10548</v>
      </c>
      <c r="B131" s="2" t="s">
        <v>10549</v>
      </c>
      <c r="U131" s="2"/>
      <c r="V131" s="2"/>
    </row>
    <row r="132" spans="1:22">
      <c r="A132" s="2" t="s">
        <v>10550</v>
      </c>
      <c r="B132" s="2" t="s">
        <v>10551</v>
      </c>
      <c r="U132" s="2"/>
      <c r="V132" s="2"/>
    </row>
    <row r="133" spans="1:22">
      <c r="A133" s="2" t="s">
        <v>10552</v>
      </c>
      <c r="B133" s="2" t="s">
        <v>10553</v>
      </c>
      <c r="U133" s="2"/>
      <c r="V133" s="2"/>
    </row>
    <row r="134" spans="1:22">
      <c r="A134" s="2" t="s">
        <v>10554</v>
      </c>
      <c r="B134" s="2" t="s">
        <v>10555</v>
      </c>
      <c r="U134" s="2"/>
      <c r="V134" s="2"/>
    </row>
    <row r="135" spans="1:22">
      <c r="A135" s="2" t="s">
        <v>10556</v>
      </c>
      <c r="B135" s="2" t="s">
        <v>10557</v>
      </c>
      <c r="U135" s="2"/>
      <c r="V135" s="2"/>
    </row>
    <row r="136" spans="1:22">
      <c r="A136" s="2" t="s">
        <v>10558</v>
      </c>
      <c r="B136" s="2" t="s">
        <v>10559</v>
      </c>
      <c r="U136" s="2"/>
      <c r="V136" s="2"/>
    </row>
    <row r="137" spans="1:22">
      <c r="A137" s="2" t="s">
        <v>10560</v>
      </c>
      <c r="B137" s="2" t="s">
        <v>10561</v>
      </c>
      <c r="U137" s="2"/>
      <c r="V137" s="2"/>
    </row>
    <row r="138" spans="1:22">
      <c r="A138" s="2" t="s">
        <v>10562</v>
      </c>
      <c r="B138" s="2" t="s">
        <v>10563</v>
      </c>
      <c r="U138" s="2"/>
      <c r="V138" s="2"/>
    </row>
    <row r="139" spans="1:22">
      <c r="A139" s="2" t="s">
        <v>10564</v>
      </c>
      <c r="B139" s="2" t="s">
        <v>10565</v>
      </c>
      <c r="U139" s="2"/>
      <c r="V139" s="2"/>
    </row>
    <row r="140" spans="1:22">
      <c r="A140" s="2" t="s">
        <v>10566</v>
      </c>
      <c r="B140" s="2" t="s">
        <v>10567</v>
      </c>
      <c r="U140" s="2"/>
      <c r="V140" s="2"/>
    </row>
    <row r="141" spans="1:22">
      <c r="A141" s="2" t="s">
        <v>10568</v>
      </c>
      <c r="B141" s="2" t="s">
        <v>10569</v>
      </c>
      <c r="U141" s="2"/>
      <c r="V141" s="2"/>
    </row>
    <row r="142" spans="1:22">
      <c r="A142" s="2" t="s">
        <v>10570</v>
      </c>
      <c r="B142" s="2" t="s">
        <v>10571</v>
      </c>
      <c r="U142" s="2"/>
      <c r="V142" s="2"/>
    </row>
    <row r="143" spans="1:22">
      <c r="A143" s="2" t="s">
        <v>10572</v>
      </c>
      <c r="B143" s="2" t="s">
        <v>10573</v>
      </c>
      <c r="U143" s="2"/>
      <c r="V143" s="2"/>
    </row>
    <row r="144" spans="1:22">
      <c r="A144" s="2" t="s">
        <v>10574</v>
      </c>
      <c r="B144" s="2" t="s">
        <v>10575</v>
      </c>
      <c r="U144" s="2"/>
      <c r="V144" s="2"/>
    </row>
    <row r="145" spans="1:22">
      <c r="A145" s="2" t="s">
        <v>10576</v>
      </c>
      <c r="B145" s="2" t="s">
        <v>10577</v>
      </c>
      <c r="U145" s="2"/>
      <c r="V145" s="2"/>
    </row>
    <row r="146" spans="1:22">
      <c r="A146" s="2" t="s">
        <v>10578</v>
      </c>
      <c r="B146" s="2" t="s">
        <v>10579</v>
      </c>
      <c r="U146" s="2"/>
      <c r="V146" s="2"/>
    </row>
    <row r="147" spans="1:22">
      <c r="A147" s="2" t="s">
        <v>10580</v>
      </c>
      <c r="B147" s="2" t="s">
        <v>10581</v>
      </c>
      <c r="U147" s="2"/>
      <c r="V147" s="2"/>
    </row>
    <row r="148" spans="1:22">
      <c r="A148" s="2" t="s">
        <v>10582</v>
      </c>
      <c r="B148" s="2" t="s">
        <v>10583</v>
      </c>
      <c r="U148" s="2"/>
      <c r="V148" s="2"/>
    </row>
    <row r="149" spans="1:22">
      <c r="A149" s="2" t="s">
        <v>10584</v>
      </c>
      <c r="B149" s="2" t="s">
        <v>10585</v>
      </c>
      <c r="U149" s="2"/>
      <c r="V149" s="2"/>
    </row>
    <row r="150" spans="1:22">
      <c r="A150" s="2" t="s">
        <v>10586</v>
      </c>
      <c r="B150" s="2" t="s">
        <v>10587</v>
      </c>
      <c r="U150" s="2"/>
      <c r="V150" s="2"/>
    </row>
    <row r="151" spans="1:22">
      <c r="A151" s="2" t="s">
        <v>10588</v>
      </c>
      <c r="B151" s="2" t="s">
        <v>10589</v>
      </c>
      <c r="U151" s="2"/>
      <c r="V151" s="2"/>
    </row>
    <row r="152" spans="1:22">
      <c r="A152" s="2" t="s">
        <v>10590</v>
      </c>
      <c r="B152" s="2" t="s">
        <v>10591</v>
      </c>
      <c r="U152" s="2"/>
      <c r="V152" s="2"/>
    </row>
    <row r="153" spans="1:22">
      <c r="A153" s="2" t="s">
        <v>10592</v>
      </c>
      <c r="B153" s="2" t="s">
        <v>10593</v>
      </c>
      <c r="U153" s="2"/>
      <c r="V153" s="2"/>
    </row>
    <row r="154" spans="1:22">
      <c r="A154" s="2" t="s">
        <v>10594</v>
      </c>
      <c r="B154" s="2" t="s">
        <v>10595</v>
      </c>
      <c r="U154" s="2"/>
      <c r="V154" s="2"/>
    </row>
    <row r="155" spans="1:22">
      <c r="A155" s="2" t="s">
        <v>10596</v>
      </c>
      <c r="B155" s="2" t="s">
        <v>10597</v>
      </c>
      <c r="U155" s="2"/>
      <c r="V155" s="2"/>
    </row>
    <row r="156" spans="1:22">
      <c r="A156" s="2" t="s">
        <v>10598</v>
      </c>
      <c r="B156" s="2" t="s">
        <v>10599</v>
      </c>
      <c r="U156" s="2"/>
      <c r="V156" s="2"/>
    </row>
    <row r="157" spans="1:22">
      <c r="A157" s="2" t="s">
        <v>10600</v>
      </c>
      <c r="B157" s="2" t="s">
        <v>10601</v>
      </c>
      <c r="U157" s="2"/>
      <c r="V157" s="2"/>
    </row>
    <row r="158" spans="1:22">
      <c r="A158" s="2" t="s">
        <v>10602</v>
      </c>
      <c r="B158" s="2" t="s">
        <v>10603</v>
      </c>
      <c r="U158" s="2"/>
      <c r="V158" s="2"/>
    </row>
    <row r="159" spans="1:22">
      <c r="A159" s="2" t="s">
        <v>10604</v>
      </c>
      <c r="B159" s="2" t="s">
        <v>10605</v>
      </c>
      <c r="U159" s="2"/>
      <c r="V159" s="2"/>
    </row>
    <row r="160" spans="1:22">
      <c r="A160" s="2" t="s">
        <v>10606</v>
      </c>
      <c r="B160" s="2" t="s">
        <v>10607</v>
      </c>
      <c r="U160" s="2"/>
      <c r="V160" s="2"/>
    </row>
    <row r="161" spans="1:22">
      <c r="A161" s="2" t="s">
        <v>10608</v>
      </c>
      <c r="B161" s="2" t="s">
        <v>10609</v>
      </c>
      <c r="U161" s="2"/>
      <c r="V161" s="2"/>
    </row>
    <row r="162" spans="1:22">
      <c r="A162" s="2" t="s">
        <v>10610</v>
      </c>
      <c r="B162" s="2" t="s">
        <v>10611</v>
      </c>
      <c r="U162" s="2"/>
      <c r="V162" s="2"/>
    </row>
    <row r="163" spans="1:22">
      <c r="A163" s="2" t="s">
        <v>10612</v>
      </c>
      <c r="B163" s="2" t="s">
        <v>10613</v>
      </c>
      <c r="U163" s="2"/>
      <c r="V163" s="2"/>
    </row>
    <row r="164" spans="1:22">
      <c r="A164" s="2" t="s">
        <v>10614</v>
      </c>
      <c r="B164" s="2" t="s">
        <v>10615</v>
      </c>
      <c r="U164" s="2"/>
      <c r="V164" s="2"/>
    </row>
    <row r="165" spans="1:22">
      <c r="A165" s="2" t="s">
        <v>10616</v>
      </c>
      <c r="B165" s="2" t="s">
        <v>10617</v>
      </c>
      <c r="U165" s="2"/>
      <c r="V165" s="2"/>
    </row>
    <row r="166" spans="1:22">
      <c r="A166" s="2" t="s">
        <v>10618</v>
      </c>
      <c r="B166" s="2" t="s">
        <v>10619</v>
      </c>
      <c r="U166" s="2"/>
      <c r="V166" s="2"/>
    </row>
    <row r="167" spans="1:22">
      <c r="A167" s="2" t="s">
        <v>10620</v>
      </c>
      <c r="B167" s="2" t="s">
        <v>10621</v>
      </c>
      <c r="U167" s="2"/>
      <c r="V167" s="2"/>
    </row>
    <row r="168" spans="1:22">
      <c r="A168" s="2" t="s">
        <v>10622</v>
      </c>
      <c r="B168" s="2" t="s">
        <v>10623</v>
      </c>
      <c r="U168" s="2"/>
      <c r="V168" s="2"/>
    </row>
    <row r="169" spans="1:22">
      <c r="A169" s="2" t="s">
        <v>10624</v>
      </c>
      <c r="B169" s="2" t="s">
        <v>10625</v>
      </c>
      <c r="U169" s="2"/>
      <c r="V169" s="2"/>
    </row>
    <row r="170" spans="1:22">
      <c r="A170" s="2" t="s">
        <v>10626</v>
      </c>
      <c r="B170" s="2" t="s">
        <v>10627</v>
      </c>
      <c r="U170" s="2"/>
      <c r="V170" s="2"/>
    </row>
    <row r="171" spans="1:22">
      <c r="A171" s="2" t="s">
        <v>10628</v>
      </c>
      <c r="B171" s="2" t="s">
        <v>10629</v>
      </c>
      <c r="U171" s="2"/>
      <c r="V171" s="2"/>
    </row>
    <row r="172" spans="1:22">
      <c r="A172" s="2" t="s">
        <v>10630</v>
      </c>
      <c r="B172" s="2" t="s">
        <v>10631</v>
      </c>
      <c r="U172" s="2"/>
      <c r="V172" s="2"/>
    </row>
    <row r="173" spans="1:22">
      <c r="A173" s="2" t="s">
        <v>10632</v>
      </c>
      <c r="B173" s="2" t="s">
        <v>10633</v>
      </c>
      <c r="U173" s="2"/>
      <c r="V173" s="2"/>
    </row>
    <row r="174" spans="1:22">
      <c r="A174" s="2" t="s">
        <v>10634</v>
      </c>
      <c r="B174" s="2" t="s">
        <v>10635</v>
      </c>
      <c r="U174" s="2"/>
      <c r="V174" s="2"/>
    </row>
    <row r="175" spans="1:22">
      <c r="A175" s="2" t="s">
        <v>10636</v>
      </c>
      <c r="B175" s="2" t="s">
        <v>10637</v>
      </c>
      <c r="U175" s="2"/>
      <c r="V175" s="2"/>
    </row>
    <row r="176" spans="1:22">
      <c r="A176" s="2" t="s">
        <v>10638</v>
      </c>
      <c r="B176" s="2" t="s">
        <v>10639</v>
      </c>
      <c r="U176" s="2"/>
      <c r="V176" s="2"/>
    </row>
    <row r="177" spans="1:22">
      <c r="A177" s="2" t="s">
        <v>10640</v>
      </c>
      <c r="B177" s="2" t="s">
        <v>10641</v>
      </c>
      <c r="U177" s="2"/>
      <c r="V177" s="2"/>
    </row>
    <row r="178" spans="1:22">
      <c r="A178" s="2" t="s">
        <v>10642</v>
      </c>
      <c r="B178" s="2" t="s">
        <v>10643</v>
      </c>
      <c r="U178" s="2"/>
      <c r="V178" s="2"/>
    </row>
    <row r="179" spans="1:22">
      <c r="A179" s="2" t="s">
        <v>10644</v>
      </c>
      <c r="B179" s="2" t="s">
        <v>10645</v>
      </c>
      <c r="U179" s="2"/>
      <c r="V179" s="2"/>
    </row>
    <row r="180" spans="1:22">
      <c r="A180" s="2" t="s">
        <v>10646</v>
      </c>
      <c r="B180" s="2" t="s">
        <v>10647</v>
      </c>
      <c r="U180" s="2"/>
      <c r="V180" s="2"/>
    </row>
    <row r="181" spans="1:22">
      <c r="A181" s="2" t="s">
        <v>10648</v>
      </c>
      <c r="B181" s="2" t="s">
        <v>10649</v>
      </c>
      <c r="U181" s="2"/>
      <c r="V181" s="2"/>
    </row>
    <row r="182" spans="1:22">
      <c r="A182" s="2" t="s">
        <v>10650</v>
      </c>
      <c r="B182" s="2" t="s">
        <v>10651</v>
      </c>
      <c r="U182" s="2"/>
      <c r="V182" s="2"/>
    </row>
    <row r="183" spans="1:22">
      <c r="A183" s="2" t="s">
        <v>10652</v>
      </c>
      <c r="B183" s="2" t="s">
        <v>10653</v>
      </c>
      <c r="U183" s="2"/>
      <c r="V183" s="2"/>
    </row>
    <row r="184" spans="1:22">
      <c r="A184" s="2" t="s">
        <v>10654</v>
      </c>
      <c r="B184" s="2" t="s">
        <v>10655</v>
      </c>
      <c r="U184" s="2"/>
      <c r="V184" s="2"/>
    </row>
    <row r="185" spans="1:22">
      <c r="A185" s="2" t="s">
        <v>10656</v>
      </c>
      <c r="B185" s="2" t="s">
        <v>10657</v>
      </c>
      <c r="U185" s="2"/>
      <c r="V185" s="2"/>
    </row>
    <row r="186" spans="1:22">
      <c r="A186" s="2" t="s">
        <v>10658</v>
      </c>
      <c r="B186" s="2" t="s">
        <v>10659</v>
      </c>
      <c r="U186" s="2"/>
      <c r="V186" s="2"/>
    </row>
    <row r="187" spans="1:22">
      <c r="A187" s="2" t="s">
        <v>10660</v>
      </c>
      <c r="B187" s="2" t="s">
        <v>10661</v>
      </c>
      <c r="U187" s="2"/>
      <c r="V187" s="2"/>
    </row>
    <row r="188" spans="1:22">
      <c r="A188" s="2" t="s">
        <v>10662</v>
      </c>
      <c r="B188" s="2" t="s">
        <v>10663</v>
      </c>
      <c r="U188" s="2"/>
      <c r="V188" s="2"/>
    </row>
    <row r="189" spans="1:22">
      <c r="A189" s="2" t="s">
        <v>10664</v>
      </c>
      <c r="B189" s="2" t="s">
        <v>10665</v>
      </c>
      <c r="U189" s="2"/>
      <c r="V189" s="2"/>
    </row>
    <row r="190" spans="1:22">
      <c r="A190" s="2" t="s">
        <v>10666</v>
      </c>
      <c r="B190" s="2" t="s">
        <v>10667</v>
      </c>
      <c r="U190" s="2"/>
      <c r="V190" s="2"/>
    </row>
    <row r="191" spans="1:22">
      <c r="A191" s="2" t="s">
        <v>10668</v>
      </c>
      <c r="B191" s="2" t="s">
        <v>10669</v>
      </c>
      <c r="U191" s="2"/>
      <c r="V191" s="2"/>
    </row>
    <row r="192" spans="1:22">
      <c r="A192" s="2" t="s">
        <v>10670</v>
      </c>
      <c r="B192" s="2" t="s">
        <v>10671</v>
      </c>
      <c r="U192" s="2"/>
      <c r="V192" s="2"/>
    </row>
    <row r="193" spans="1:22">
      <c r="A193" s="2" t="s">
        <v>10672</v>
      </c>
      <c r="B193" s="2" t="s">
        <v>10673</v>
      </c>
      <c r="U193" s="2"/>
      <c r="V193" s="2"/>
    </row>
    <row r="194" spans="1:22">
      <c r="A194" s="2" t="s">
        <v>10674</v>
      </c>
      <c r="B194" s="2" t="s">
        <v>10675</v>
      </c>
      <c r="U194" s="2"/>
      <c r="V194" s="2"/>
    </row>
    <row r="195" spans="1:22">
      <c r="A195" s="2" t="s">
        <v>10676</v>
      </c>
      <c r="B195" s="2" t="s">
        <v>10677</v>
      </c>
      <c r="U195" s="2"/>
      <c r="V195" s="2"/>
    </row>
    <row r="196" spans="1:22">
      <c r="A196" s="2" t="s">
        <v>10678</v>
      </c>
      <c r="B196" s="2" t="s">
        <v>10679</v>
      </c>
      <c r="U196" s="2"/>
      <c r="V196" s="2"/>
    </row>
    <row r="197" spans="1:22">
      <c r="A197" s="2" t="s">
        <v>10680</v>
      </c>
      <c r="B197" s="2" t="s">
        <v>10681</v>
      </c>
      <c r="U197" s="2"/>
      <c r="V197" s="2"/>
    </row>
    <row r="198" spans="1:22">
      <c r="A198" s="2" t="s">
        <v>10682</v>
      </c>
      <c r="B198" s="2" t="s">
        <v>10683</v>
      </c>
      <c r="U198" s="2"/>
      <c r="V198" s="2"/>
    </row>
    <row r="199" spans="1:22">
      <c r="A199" s="2" t="s">
        <v>10684</v>
      </c>
      <c r="B199" s="2" t="s">
        <v>10685</v>
      </c>
      <c r="U199" s="2"/>
      <c r="V199" s="2"/>
    </row>
    <row r="200" spans="1:22">
      <c r="A200" s="2" t="s">
        <v>10686</v>
      </c>
      <c r="B200" s="2" t="s">
        <v>10687</v>
      </c>
      <c r="U200" s="2"/>
      <c r="V200" s="2"/>
    </row>
    <row r="201" spans="1:22">
      <c r="A201" s="2" t="s">
        <v>10688</v>
      </c>
      <c r="B201" s="2" t="s">
        <v>10689</v>
      </c>
      <c r="U201" s="2"/>
      <c r="V201" s="2"/>
    </row>
    <row r="202" spans="1:22">
      <c r="A202" s="2" t="s">
        <v>10690</v>
      </c>
      <c r="B202" s="2" t="s">
        <v>10691</v>
      </c>
      <c r="U202" s="2"/>
      <c r="V202" s="2"/>
    </row>
    <row r="203" spans="1:22">
      <c r="A203" s="2" t="s">
        <v>10692</v>
      </c>
      <c r="B203" s="2" t="s">
        <v>10693</v>
      </c>
      <c r="U203" s="2"/>
      <c r="V203" s="2"/>
    </row>
    <row r="204" spans="1:22">
      <c r="A204" s="2" t="s">
        <v>10694</v>
      </c>
      <c r="B204" s="2" t="s">
        <v>10695</v>
      </c>
      <c r="U204" s="2"/>
      <c r="V204" s="2"/>
    </row>
    <row r="205" spans="1:22">
      <c r="A205" s="2" t="s">
        <v>10696</v>
      </c>
      <c r="B205" s="2" t="s">
        <v>10697</v>
      </c>
      <c r="U205" s="2"/>
      <c r="V205" s="2"/>
    </row>
    <row r="206" spans="1:22">
      <c r="A206" s="2" t="s">
        <v>10698</v>
      </c>
      <c r="B206" s="2" t="s">
        <v>10699</v>
      </c>
      <c r="U206" s="2"/>
      <c r="V206" s="2"/>
    </row>
    <row r="207" spans="1:22">
      <c r="A207" s="2" t="s">
        <v>10700</v>
      </c>
      <c r="B207" s="2" t="s">
        <v>10701</v>
      </c>
      <c r="U207" s="2"/>
      <c r="V207" s="2"/>
    </row>
    <row r="208" spans="1:22">
      <c r="A208" s="2" t="s">
        <v>10702</v>
      </c>
      <c r="B208" s="2" t="s">
        <v>10703</v>
      </c>
      <c r="U208" s="2"/>
      <c r="V208" s="2"/>
    </row>
    <row r="209" spans="1:22">
      <c r="A209" s="2" t="s">
        <v>10704</v>
      </c>
      <c r="B209" s="2" t="s">
        <v>10705</v>
      </c>
      <c r="U209" s="2"/>
      <c r="V209" s="2"/>
    </row>
    <row r="210" spans="1:22">
      <c r="A210" s="2" t="s">
        <v>10706</v>
      </c>
      <c r="B210" s="2" t="s">
        <v>10707</v>
      </c>
      <c r="U210" s="2"/>
      <c r="V210" s="2"/>
    </row>
    <row r="211" spans="1:22">
      <c r="A211" s="2" t="s">
        <v>10708</v>
      </c>
      <c r="B211" s="2" t="s">
        <v>10709</v>
      </c>
      <c r="U211" s="2"/>
      <c r="V211" s="2"/>
    </row>
    <row r="212" spans="1:22">
      <c r="A212" s="2" t="s">
        <v>10710</v>
      </c>
      <c r="B212" s="2" t="s">
        <v>10711</v>
      </c>
      <c r="U212" s="2"/>
      <c r="V212" s="2"/>
    </row>
    <row r="213" spans="1:22">
      <c r="A213" s="2" t="s">
        <v>10712</v>
      </c>
      <c r="B213" s="2" t="s">
        <v>10713</v>
      </c>
      <c r="U213" s="2"/>
      <c r="V213" s="2"/>
    </row>
    <row r="214" spans="1:22">
      <c r="A214" s="2" t="s">
        <v>10714</v>
      </c>
      <c r="B214" s="2" t="s">
        <v>10715</v>
      </c>
      <c r="U214" s="2"/>
      <c r="V214" s="2"/>
    </row>
    <row r="215" spans="1:22">
      <c r="A215" s="2" t="s">
        <v>10716</v>
      </c>
      <c r="B215" s="2" t="s">
        <v>10717</v>
      </c>
      <c r="U215" s="2"/>
      <c r="V215" s="2"/>
    </row>
    <row r="216" spans="1:22">
      <c r="A216" s="2" t="s">
        <v>10718</v>
      </c>
      <c r="B216" s="2" t="s">
        <v>10719</v>
      </c>
      <c r="U216" s="2"/>
      <c r="V216" s="2"/>
    </row>
    <row r="217" spans="1:22">
      <c r="A217" s="2" t="s">
        <v>10720</v>
      </c>
      <c r="B217" s="2" t="s">
        <v>10721</v>
      </c>
      <c r="U217" s="2"/>
      <c r="V217" s="2"/>
    </row>
    <row r="218" spans="1:22">
      <c r="A218" s="2" t="s">
        <v>10722</v>
      </c>
      <c r="B218" s="2" t="s">
        <v>10723</v>
      </c>
      <c r="U218" s="2"/>
      <c r="V218" s="2"/>
    </row>
    <row r="219" spans="1:22">
      <c r="A219" s="2" t="s">
        <v>10724</v>
      </c>
      <c r="B219" s="2" t="s">
        <v>10725</v>
      </c>
      <c r="U219" s="2"/>
      <c r="V219" s="2"/>
    </row>
    <row r="220" spans="1:22">
      <c r="A220" s="2" t="s">
        <v>10726</v>
      </c>
      <c r="B220" s="2" t="s">
        <v>10727</v>
      </c>
      <c r="U220" s="2"/>
      <c r="V220" s="2"/>
    </row>
    <row r="221" spans="1:22">
      <c r="A221" s="2" t="s">
        <v>10728</v>
      </c>
      <c r="B221" s="2" t="s">
        <v>10729</v>
      </c>
      <c r="U221" s="2"/>
      <c r="V221" s="2"/>
    </row>
    <row r="222" spans="1:22">
      <c r="A222" s="2" t="s">
        <v>10730</v>
      </c>
      <c r="B222" s="2" t="s">
        <v>10731</v>
      </c>
      <c r="U222" s="2"/>
      <c r="V222" s="2"/>
    </row>
    <row r="223" spans="1:22">
      <c r="A223" s="2" t="s">
        <v>10732</v>
      </c>
      <c r="B223" s="2" t="s">
        <v>10733</v>
      </c>
      <c r="U223" s="2"/>
      <c r="V223" s="2"/>
    </row>
    <row r="224" spans="1:22">
      <c r="A224" s="2" t="s">
        <v>10734</v>
      </c>
      <c r="B224" s="2" t="s">
        <v>10735</v>
      </c>
      <c r="U224" s="2"/>
      <c r="V224" s="2"/>
    </row>
    <row r="225" spans="1:22">
      <c r="A225" s="2" t="s">
        <v>10736</v>
      </c>
      <c r="B225" s="2" t="s">
        <v>10737</v>
      </c>
      <c r="U225" s="2"/>
      <c r="V225" s="2"/>
    </row>
    <row r="226" spans="1:22">
      <c r="A226" s="2" t="s">
        <v>10738</v>
      </c>
      <c r="B226" s="2" t="s">
        <v>10739</v>
      </c>
      <c r="U226" s="2"/>
      <c r="V226" s="2"/>
    </row>
    <row r="227" spans="1:22">
      <c r="A227" s="2" t="s">
        <v>10740</v>
      </c>
      <c r="B227" s="2" t="s">
        <v>10741</v>
      </c>
      <c r="U227" s="2"/>
      <c r="V227" s="2"/>
    </row>
    <row r="228" spans="1:22">
      <c r="A228" s="2" t="s">
        <v>10742</v>
      </c>
      <c r="B228" s="2" t="s">
        <v>10743</v>
      </c>
      <c r="U228" s="2"/>
      <c r="V228" s="2"/>
    </row>
    <row r="229" spans="1:22">
      <c r="A229" s="2" t="s">
        <v>10744</v>
      </c>
      <c r="B229" s="2" t="s">
        <v>10745</v>
      </c>
      <c r="U229" s="2"/>
      <c r="V229" s="2"/>
    </row>
    <row r="230" spans="1:22">
      <c r="A230" s="2" t="s">
        <v>10746</v>
      </c>
      <c r="B230" s="2" t="s">
        <v>10747</v>
      </c>
      <c r="U230" s="2"/>
      <c r="V230" s="2"/>
    </row>
    <row r="231" spans="1:22">
      <c r="A231" s="2" t="s">
        <v>10748</v>
      </c>
      <c r="B231" s="2" t="s">
        <v>10749</v>
      </c>
      <c r="U231" s="2"/>
      <c r="V231" s="2"/>
    </row>
    <row r="232" spans="1:22">
      <c r="A232" s="2" t="s">
        <v>10750</v>
      </c>
      <c r="B232" s="2" t="s">
        <v>10751</v>
      </c>
      <c r="U232" s="2"/>
      <c r="V232" s="2"/>
    </row>
    <row r="233" spans="1:22">
      <c r="A233" s="2" t="s">
        <v>10752</v>
      </c>
      <c r="B233" s="2" t="s">
        <v>10753</v>
      </c>
      <c r="U233" s="2"/>
      <c r="V233" s="2"/>
    </row>
    <row r="234" spans="1:22">
      <c r="A234" s="2" t="s">
        <v>10754</v>
      </c>
      <c r="B234" s="2" t="s">
        <v>10755</v>
      </c>
      <c r="U234" s="2"/>
      <c r="V234" s="2"/>
    </row>
    <row r="235" spans="1:22">
      <c r="A235" s="2" t="s">
        <v>10756</v>
      </c>
      <c r="B235" s="2" t="s">
        <v>10757</v>
      </c>
      <c r="U235" s="2"/>
      <c r="V235" s="2"/>
    </row>
    <row r="236" spans="1:22">
      <c r="A236" s="2" t="s">
        <v>10758</v>
      </c>
      <c r="B236" s="2" t="s">
        <v>10759</v>
      </c>
      <c r="U236" s="2"/>
      <c r="V236" s="2"/>
    </row>
    <row r="237" spans="1:22">
      <c r="A237" s="2" t="s">
        <v>10760</v>
      </c>
      <c r="B237" s="2" t="s">
        <v>10761</v>
      </c>
      <c r="U237" s="2"/>
      <c r="V237" s="2"/>
    </row>
    <row r="238" spans="1:22">
      <c r="A238" s="2" t="s">
        <v>10762</v>
      </c>
      <c r="B238" s="2" t="s">
        <v>10763</v>
      </c>
      <c r="U238" s="2"/>
      <c r="V238" s="2"/>
    </row>
    <row r="239" spans="1:22">
      <c r="A239" s="2" t="s">
        <v>10764</v>
      </c>
      <c r="B239" s="2" t="s">
        <v>10765</v>
      </c>
      <c r="U239" s="2"/>
      <c r="V239" s="2"/>
    </row>
    <row r="240" spans="1:22">
      <c r="A240" s="2" t="s">
        <v>10766</v>
      </c>
      <c r="B240" s="2" t="s">
        <v>10767</v>
      </c>
      <c r="U240" s="2"/>
      <c r="V240" s="2"/>
    </row>
    <row r="241" spans="1:22">
      <c r="A241" s="2" t="s">
        <v>10768</v>
      </c>
      <c r="B241" s="2" t="s">
        <v>10769</v>
      </c>
      <c r="U241" s="2"/>
      <c r="V241" s="2"/>
    </row>
    <row r="242" spans="1:22">
      <c r="A242" s="2" t="s">
        <v>10770</v>
      </c>
      <c r="B242" s="2" t="s">
        <v>10771</v>
      </c>
      <c r="U242" s="2"/>
      <c r="V242" s="2"/>
    </row>
    <row r="243" spans="1:22">
      <c r="A243" s="2" t="s">
        <v>10772</v>
      </c>
      <c r="B243" s="2" t="s">
        <v>10773</v>
      </c>
      <c r="U243" s="2"/>
      <c r="V243" s="2"/>
    </row>
    <row r="244" spans="1:22">
      <c r="A244" s="2" t="s">
        <v>10774</v>
      </c>
      <c r="B244" s="2" t="s">
        <v>10775</v>
      </c>
      <c r="U244" s="2"/>
      <c r="V244" s="2"/>
    </row>
    <row r="245" spans="1:22">
      <c r="A245" s="2" t="s">
        <v>10776</v>
      </c>
      <c r="B245" s="2" t="s">
        <v>10777</v>
      </c>
      <c r="U245" s="2"/>
      <c r="V245" s="2"/>
    </row>
    <row r="246" spans="1:22">
      <c r="A246" s="2" t="s">
        <v>10778</v>
      </c>
      <c r="B246" s="2" t="s">
        <v>10779</v>
      </c>
      <c r="U246" s="2"/>
      <c r="V246" s="2"/>
    </row>
    <row r="247" spans="1:22">
      <c r="A247" s="2" t="s">
        <v>10780</v>
      </c>
      <c r="B247" s="2" t="s">
        <v>10781</v>
      </c>
      <c r="U247" s="2"/>
      <c r="V247" s="2"/>
    </row>
    <row r="248" spans="1:22">
      <c r="A248" s="2" t="s">
        <v>10782</v>
      </c>
      <c r="B248" s="2" t="s">
        <v>10783</v>
      </c>
      <c r="U248" s="2"/>
      <c r="V248" s="2"/>
    </row>
    <row r="249" spans="1:22">
      <c r="A249" s="2" t="s">
        <v>10784</v>
      </c>
      <c r="B249" s="2" t="s">
        <v>10785</v>
      </c>
      <c r="U249" s="2"/>
      <c r="V249" s="2"/>
    </row>
    <row r="250" spans="1:22">
      <c r="A250" s="2" t="s">
        <v>10786</v>
      </c>
      <c r="B250" s="2" t="s">
        <v>10787</v>
      </c>
      <c r="U250" s="2"/>
      <c r="V250" s="2"/>
    </row>
    <row r="251" spans="1:22">
      <c r="A251" s="2" t="s">
        <v>10788</v>
      </c>
      <c r="B251" s="2" t="s">
        <v>10789</v>
      </c>
      <c r="U251" s="2"/>
      <c r="V251" s="2"/>
    </row>
    <row r="252" spans="1:22">
      <c r="A252" s="2" t="s">
        <v>10790</v>
      </c>
      <c r="B252" s="2" t="s">
        <v>10791</v>
      </c>
      <c r="U252" s="2"/>
      <c r="V252" s="2"/>
    </row>
    <row r="253" spans="1:22">
      <c r="A253" s="2" t="s">
        <v>10792</v>
      </c>
      <c r="B253" s="2" t="s">
        <v>10793</v>
      </c>
      <c r="U253" s="2"/>
      <c r="V253" s="2"/>
    </row>
    <row r="254" spans="1:22">
      <c r="A254" s="2" t="s">
        <v>10794</v>
      </c>
      <c r="B254" s="2" t="s">
        <v>10795</v>
      </c>
      <c r="U254" s="2"/>
      <c r="V254" s="2"/>
    </row>
    <row r="255" spans="1:22">
      <c r="A255" s="2" t="s">
        <v>10796</v>
      </c>
      <c r="B255" s="2" t="s">
        <v>10797</v>
      </c>
      <c r="U255" s="2"/>
      <c r="V255" s="2"/>
    </row>
    <row r="256" spans="1:22">
      <c r="A256" s="2" t="s">
        <v>10798</v>
      </c>
      <c r="B256" s="2" t="s">
        <v>10799</v>
      </c>
      <c r="U256" s="2"/>
      <c r="V256" s="2"/>
    </row>
    <row r="257" spans="1:22">
      <c r="A257" s="2" t="s">
        <v>10800</v>
      </c>
      <c r="B257" s="2" t="s">
        <v>10801</v>
      </c>
      <c r="U257" s="2"/>
      <c r="V257" s="2"/>
    </row>
    <row r="258" spans="1:22">
      <c r="A258" s="2" t="s">
        <v>10802</v>
      </c>
      <c r="B258" s="2" t="s">
        <v>10803</v>
      </c>
      <c r="U258" s="2"/>
      <c r="V258" s="2"/>
    </row>
    <row r="259" spans="1:22">
      <c r="A259" s="2" t="s">
        <v>10804</v>
      </c>
      <c r="B259" s="2" t="s">
        <v>10805</v>
      </c>
      <c r="U259" s="2"/>
      <c r="V259" s="2"/>
    </row>
    <row r="260" spans="1:22">
      <c r="A260" s="2" t="s">
        <v>10806</v>
      </c>
      <c r="B260" s="2" t="s">
        <v>10807</v>
      </c>
      <c r="U260" s="2"/>
      <c r="V260" s="2"/>
    </row>
    <row r="261" spans="1:22">
      <c r="A261" s="2" t="s">
        <v>10808</v>
      </c>
      <c r="B261" s="2" t="s">
        <v>10809</v>
      </c>
      <c r="U261" s="2"/>
      <c r="V261" s="2"/>
    </row>
    <row r="262" spans="1:22">
      <c r="A262" s="2" t="s">
        <v>10810</v>
      </c>
      <c r="B262" s="2" t="s">
        <v>10811</v>
      </c>
      <c r="U262" s="2"/>
      <c r="V262" s="2"/>
    </row>
    <row r="263" spans="1:22">
      <c r="A263" s="2" t="s">
        <v>10812</v>
      </c>
      <c r="B263" s="2" t="s">
        <v>10813</v>
      </c>
      <c r="U263" s="2"/>
      <c r="V263" s="2"/>
    </row>
    <row r="264" spans="1:22">
      <c r="A264" s="2" t="s">
        <v>10814</v>
      </c>
      <c r="B264" s="2" t="s">
        <v>10815</v>
      </c>
      <c r="U264" s="2"/>
      <c r="V264" s="2"/>
    </row>
    <row r="265" spans="1:22">
      <c r="A265" s="2" t="s">
        <v>10816</v>
      </c>
      <c r="B265" s="2" t="s">
        <v>10817</v>
      </c>
      <c r="U265" s="2"/>
      <c r="V265" s="2"/>
    </row>
    <row r="266" spans="1:22">
      <c r="A266" s="2" t="s">
        <v>10818</v>
      </c>
      <c r="B266" s="2" t="s">
        <v>10819</v>
      </c>
      <c r="U266" s="2"/>
      <c r="V266" s="2"/>
    </row>
    <row r="267" spans="1:22">
      <c r="A267" s="2" t="s">
        <v>10820</v>
      </c>
      <c r="B267" s="2" t="s">
        <v>10821</v>
      </c>
      <c r="U267" s="2"/>
      <c r="V267" s="2"/>
    </row>
    <row r="268" spans="1:22">
      <c r="A268" s="2" t="s">
        <v>10822</v>
      </c>
      <c r="B268" s="2" t="s">
        <v>10823</v>
      </c>
      <c r="U268" s="2"/>
      <c r="V268" s="2"/>
    </row>
    <row r="269" spans="1:22">
      <c r="A269" s="2" t="s">
        <v>10824</v>
      </c>
      <c r="B269" s="2" t="s">
        <v>10825</v>
      </c>
      <c r="U269" s="2"/>
      <c r="V269" s="2"/>
    </row>
    <row r="270" spans="1:22">
      <c r="A270" s="2" t="s">
        <v>10826</v>
      </c>
      <c r="B270" s="2" t="s">
        <v>10827</v>
      </c>
      <c r="U270" s="2"/>
      <c r="V270" s="2"/>
    </row>
    <row r="271" spans="1:22">
      <c r="A271" s="2" t="s">
        <v>10828</v>
      </c>
      <c r="B271" s="2" t="s">
        <v>10829</v>
      </c>
      <c r="U271" s="2"/>
      <c r="V271" s="2"/>
    </row>
    <row r="272" spans="1:22">
      <c r="A272" s="2" t="s">
        <v>10830</v>
      </c>
      <c r="B272" s="2" t="s">
        <v>10831</v>
      </c>
      <c r="U272" s="2"/>
      <c r="V272" s="2"/>
    </row>
    <row r="273" spans="1:22">
      <c r="A273" s="2" t="s">
        <v>10832</v>
      </c>
      <c r="B273" s="2" t="s">
        <v>10833</v>
      </c>
      <c r="U273" s="2"/>
      <c r="V273" s="2"/>
    </row>
    <row r="274" spans="1:22">
      <c r="A274" s="2" t="s">
        <v>10834</v>
      </c>
      <c r="B274" s="2" t="s">
        <v>10835</v>
      </c>
      <c r="U274" s="2"/>
      <c r="V274" s="2"/>
    </row>
    <row r="275" spans="1:22">
      <c r="A275" s="2" t="s">
        <v>10836</v>
      </c>
      <c r="B275" s="2" t="s">
        <v>10837</v>
      </c>
      <c r="U275" s="2"/>
      <c r="V275" s="2"/>
    </row>
    <row r="276" spans="1:22">
      <c r="A276" s="2" t="s">
        <v>10838</v>
      </c>
      <c r="B276" s="2" t="s">
        <v>10839</v>
      </c>
      <c r="U276" s="2"/>
      <c r="V276" s="2"/>
    </row>
    <row r="277" spans="1:22">
      <c r="A277" s="2" t="s">
        <v>10840</v>
      </c>
      <c r="B277" s="2" t="s">
        <v>10841</v>
      </c>
      <c r="U277" s="2"/>
      <c r="V277" s="2"/>
    </row>
    <row r="278" spans="1:22">
      <c r="A278" s="2" t="s">
        <v>10842</v>
      </c>
      <c r="B278" s="2" t="s">
        <v>10843</v>
      </c>
      <c r="U278" s="2"/>
      <c r="V278" s="2"/>
    </row>
    <row r="279" spans="1:22">
      <c r="A279" s="2" t="s">
        <v>10844</v>
      </c>
      <c r="B279" s="2" t="s">
        <v>10845</v>
      </c>
      <c r="U279" s="2"/>
      <c r="V279" s="2"/>
    </row>
    <row r="280" spans="1:22">
      <c r="A280" s="2" t="s">
        <v>10846</v>
      </c>
      <c r="B280" s="2" t="s">
        <v>10847</v>
      </c>
      <c r="U280" s="2"/>
      <c r="V280" s="2"/>
    </row>
    <row r="281" spans="1:22">
      <c r="A281" s="2" t="s">
        <v>10848</v>
      </c>
      <c r="B281" s="2" t="s">
        <v>10849</v>
      </c>
      <c r="U281" s="2"/>
      <c r="V281" s="2"/>
    </row>
    <row r="282" spans="1:22">
      <c r="A282" s="2" t="s">
        <v>10850</v>
      </c>
      <c r="B282" s="2" t="s">
        <v>10851</v>
      </c>
      <c r="U282" s="2"/>
      <c r="V282" s="2"/>
    </row>
    <row r="283" spans="1:22">
      <c r="A283" s="2" t="s">
        <v>10852</v>
      </c>
      <c r="B283" s="2" t="s">
        <v>10853</v>
      </c>
      <c r="U283" s="2"/>
      <c r="V283" s="2"/>
    </row>
    <row r="284" spans="1:22">
      <c r="A284" s="2" t="s">
        <v>10854</v>
      </c>
      <c r="B284" s="2" t="s">
        <v>10855</v>
      </c>
      <c r="U284" s="2"/>
      <c r="V284" s="2"/>
    </row>
    <row r="285" spans="1:22">
      <c r="A285" s="2" t="s">
        <v>10856</v>
      </c>
      <c r="B285" s="2" t="s">
        <v>10857</v>
      </c>
      <c r="U285" s="2"/>
      <c r="V285" s="2"/>
    </row>
    <row r="286" spans="1:22">
      <c r="A286" s="2" t="s">
        <v>10858</v>
      </c>
      <c r="B286" s="2" t="s">
        <v>10859</v>
      </c>
      <c r="U286" s="2"/>
      <c r="V286" s="2"/>
    </row>
    <row r="287" spans="1:22">
      <c r="A287" s="2" t="s">
        <v>10860</v>
      </c>
      <c r="B287" s="2" t="s">
        <v>10861</v>
      </c>
      <c r="U287" s="2"/>
      <c r="V287" s="2"/>
    </row>
    <row r="288" spans="1:22">
      <c r="A288" s="2" t="s">
        <v>10862</v>
      </c>
      <c r="B288" s="2" t="s">
        <v>10863</v>
      </c>
      <c r="U288" s="2"/>
      <c r="V288" s="2"/>
    </row>
    <row r="289" spans="1:22">
      <c r="A289" s="2" t="s">
        <v>10864</v>
      </c>
      <c r="B289" s="2" t="s">
        <v>10865</v>
      </c>
      <c r="U289" s="2"/>
      <c r="V289" s="2"/>
    </row>
    <row r="290" spans="1:22">
      <c r="A290" s="2" t="s">
        <v>10866</v>
      </c>
      <c r="B290" s="2" t="s">
        <v>10867</v>
      </c>
      <c r="U290" s="2"/>
      <c r="V290" s="2"/>
    </row>
    <row r="291" spans="1:22">
      <c r="A291" s="2" t="s">
        <v>10868</v>
      </c>
      <c r="B291" s="2" t="s">
        <v>10869</v>
      </c>
      <c r="U291" s="2"/>
      <c r="V291" s="2"/>
    </row>
    <row r="292" spans="1:22">
      <c r="A292" s="2" t="s">
        <v>10870</v>
      </c>
      <c r="B292" s="2" t="s">
        <v>10871</v>
      </c>
      <c r="U292" s="2"/>
      <c r="V292" s="2"/>
    </row>
    <row r="293" spans="1:22">
      <c r="A293" s="2" t="s">
        <v>10872</v>
      </c>
      <c r="B293" s="2" t="s">
        <v>10873</v>
      </c>
      <c r="U293" s="2"/>
      <c r="V293" s="2"/>
    </row>
    <row r="294" spans="1:22">
      <c r="A294" s="2" t="s">
        <v>10874</v>
      </c>
      <c r="B294" s="2" t="s">
        <v>10875</v>
      </c>
      <c r="U294" s="2"/>
      <c r="V294" s="2"/>
    </row>
    <row r="295" spans="1:22">
      <c r="A295" s="2" t="s">
        <v>10876</v>
      </c>
      <c r="B295" s="2" t="s">
        <v>10877</v>
      </c>
      <c r="U295" s="2"/>
      <c r="V295" s="2"/>
    </row>
    <row r="296" spans="1:22">
      <c r="A296" s="2" t="s">
        <v>10878</v>
      </c>
      <c r="B296" s="2" t="s">
        <v>10879</v>
      </c>
      <c r="U296" s="2"/>
      <c r="V296" s="2"/>
    </row>
    <row r="297" spans="1:22">
      <c r="A297" s="2" t="s">
        <v>10880</v>
      </c>
      <c r="B297" s="2" t="s">
        <v>10881</v>
      </c>
      <c r="U297" s="2"/>
      <c r="V297" s="2"/>
    </row>
    <row r="298" spans="1:22">
      <c r="A298" s="2" t="s">
        <v>10882</v>
      </c>
      <c r="B298" s="2" t="s">
        <v>10883</v>
      </c>
      <c r="U298" s="2"/>
      <c r="V298" s="2"/>
    </row>
    <row r="299" spans="1:22">
      <c r="A299" s="2" t="s">
        <v>10884</v>
      </c>
      <c r="B299" s="2" t="s">
        <v>10885</v>
      </c>
      <c r="U299" s="2"/>
      <c r="V299" s="2"/>
    </row>
    <row r="300" spans="1:22">
      <c r="A300" s="2" t="s">
        <v>10886</v>
      </c>
      <c r="B300" s="2" t="s">
        <v>10887</v>
      </c>
      <c r="U300" s="2"/>
      <c r="V300" s="2"/>
    </row>
    <row r="301" spans="1:22">
      <c r="A301" s="2" t="s">
        <v>10888</v>
      </c>
      <c r="B301" s="2" t="s">
        <v>10889</v>
      </c>
      <c r="U301" s="2"/>
      <c r="V301" s="2"/>
    </row>
    <row r="302" spans="1:22">
      <c r="A302" s="2" t="s">
        <v>10890</v>
      </c>
      <c r="B302" s="2" t="s">
        <v>10891</v>
      </c>
      <c r="U302" s="2"/>
      <c r="V302" s="2"/>
    </row>
    <row r="303" spans="1:22">
      <c r="A303" s="2" t="s">
        <v>10892</v>
      </c>
      <c r="B303" s="2" t="s">
        <v>10893</v>
      </c>
      <c r="U303" s="2"/>
      <c r="V303" s="2"/>
    </row>
    <row r="304" spans="1:22">
      <c r="A304" s="2" t="s">
        <v>10894</v>
      </c>
      <c r="B304" s="2" t="s">
        <v>10895</v>
      </c>
      <c r="U304" s="2"/>
      <c r="V304" s="2"/>
    </row>
    <row r="305" spans="1:22">
      <c r="A305" s="2" t="s">
        <v>10896</v>
      </c>
      <c r="B305" s="2" t="s">
        <v>10897</v>
      </c>
      <c r="U305" s="2"/>
      <c r="V305" s="2"/>
    </row>
    <row r="306" spans="1:22">
      <c r="A306" s="2" t="s">
        <v>10898</v>
      </c>
      <c r="B306" s="2" t="s">
        <v>10899</v>
      </c>
      <c r="U306" s="2"/>
      <c r="V306" s="2"/>
    </row>
    <row r="307" spans="1:22">
      <c r="A307" s="2" t="s">
        <v>10900</v>
      </c>
      <c r="B307" s="2" t="s">
        <v>10901</v>
      </c>
      <c r="U307" s="2"/>
      <c r="V307" s="2"/>
    </row>
    <row r="308" spans="1:22">
      <c r="A308" s="2" t="s">
        <v>10902</v>
      </c>
      <c r="B308" s="2" t="s">
        <v>10903</v>
      </c>
      <c r="U308" s="2"/>
      <c r="V308" s="2"/>
    </row>
    <row r="309" spans="1:22">
      <c r="A309" s="2" t="s">
        <v>10904</v>
      </c>
      <c r="B309" s="2" t="s">
        <v>10905</v>
      </c>
      <c r="U309" s="2"/>
      <c r="V309" s="2"/>
    </row>
    <row r="310" spans="1:22">
      <c r="A310" s="2" t="s">
        <v>10906</v>
      </c>
      <c r="B310" s="2" t="s">
        <v>10907</v>
      </c>
      <c r="U310" s="2"/>
      <c r="V310" s="2"/>
    </row>
    <row r="311" spans="1:22">
      <c r="A311" s="2" t="s">
        <v>10908</v>
      </c>
      <c r="B311" s="2" t="s">
        <v>10909</v>
      </c>
      <c r="U311" s="2"/>
      <c r="V311" s="2"/>
    </row>
    <row r="312" spans="1:22">
      <c r="A312" s="2" t="s">
        <v>10910</v>
      </c>
      <c r="B312" s="2" t="s">
        <v>10911</v>
      </c>
      <c r="U312" s="2"/>
      <c r="V312" s="2"/>
    </row>
    <row r="313" spans="1:22">
      <c r="A313" s="2" t="s">
        <v>10912</v>
      </c>
      <c r="B313" s="2" t="s">
        <v>10913</v>
      </c>
      <c r="U313" s="2"/>
      <c r="V313" s="2"/>
    </row>
    <row r="314" spans="1:22">
      <c r="A314" s="2" t="s">
        <v>10914</v>
      </c>
      <c r="B314" s="2" t="s">
        <v>10915</v>
      </c>
      <c r="D314"/>
      <c r="E314"/>
      <c r="U314" s="2"/>
      <c r="V314" s="2"/>
    </row>
    <row r="315" spans="1:22">
      <c r="A315" s="2" t="s">
        <v>10916</v>
      </c>
      <c r="B315" s="2" t="s">
        <v>10917</v>
      </c>
      <c r="D315"/>
      <c r="E315"/>
      <c r="U315" s="2"/>
      <c r="V315" s="2"/>
    </row>
    <row r="316" spans="1:22">
      <c r="A316" s="2" t="s">
        <v>10918</v>
      </c>
      <c r="B316" s="2" t="s">
        <v>10919</v>
      </c>
      <c r="D316"/>
      <c r="E316"/>
      <c r="U316" s="2"/>
      <c r="V316" s="2"/>
    </row>
    <row r="317" spans="1:22">
      <c r="A317" s="2" t="s">
        <v>10920</v>
      </c>
      <c r="B317" s="2" t="s">
        <v>10921</v>
      </c>
      <c r="D317"/>
      <c r="E317"/>
      <c r="U317" s="2"/>
      <c r="V317" s="2"/>
    </row>
    <row r="318" spans="1:22">
      <c r="A318" s="2" t="s">
        <v>10922</v>
      </c>
      <c r="B318" s="2" t="s">
        <v>10923</v>
      </c>
      <c r="D318"/>
      <c r="E318"/>
      <c r="U318" s="2"/>
      <c r="V318" s="2"/>
    </row>
    <row r="319" spans="1:22">
      <c r="A319" s="2" t="s">
        <v>10924</v>
      </c>
      <c r="B319" s="2" t="s">
        <v>10925</v>
      </c>
      <c r="D319"/>
      <c r="E319"/>
      <c r="U319" s="2"/>
      <c r="V319" s="2"/>
    </row>
    <row r="320" spans="1:22">
      <c r="A320" s="2" t="s">
        <v>10926</v>
      </c>
      <c r="B320" s="2" t="s">
        <v>10927</v>
      </c>
      <c r="D320"/>
      <c r="E320"/>
      <c r="U320" s="2"/>
      <c r="V320" s="2"/>
    </row>
    <row r="321" spans="1:22">
      <c r="A321" s="2" t="s">
        <v>10928</v>
      </c>
      <c r="B321" s="2" t="s">
        <v>10929</v>
      </c>
      <c r="D321"/>
      <c r="E321"/>
      <c r="U321" s="2"/>
      <c r="V321" s="2"/>
    </row>
    <row r="322" spans="1:22">
      <c r="A322" s="2" t="s">
        <v>10930</v>
      </c>
      <c r="B322" s="2" t="s">
        <v>10931</v>
      </c>
      <c r="D322"/>
      <c r="E322"/>
      <c r="U322" s="2"/>
      <c r="V322" s="2"/>
    </row>
    <row r="323" spans="1:22">
      <c r="A323" s="2" t="s">
        <v>10932</v>
      </c>
      <c r="B323" s="2" t="s">
        <v>10933</v>
      </c>
      <c r="U323" s="2"/>
      <c r="V323" s="2"/>
    </row>
    <row r="324" spans="1:22">
      <c r="A324" s="2" t="s">
        <v>10934</v>
      </c>
      <c r="B324" s="2" t="s">
        <v>10935</v>
      </c>
      <c r="U324" s="2"/>
      <c r="V324" s="2"/>
    </row>
    <row r="325" spans="1:22">
      <c r="A325" s="2" t="s">
        <v>10936</v>
      </c>
      <c r="B325" s="2" t="s">
        <v>10937</v>
      </c>
      <c r="U325" s="2"/>
      <c r="V325" s="2"/>
    </row>
    <row r="326" spans="1:22">
      <c r="A326" s="2" t="s">
        <v>10938</v>
      </c>
      <c r="B326" s="2" t="s">
        <v>10939</v>
      </c>
      <c r="U326" s="2"/>
      <c r="V326" s="2"/>
    </row>
    <row r="327" spans="1:22">
      <c r="A327" s="2" t="s">
        <v>10940</v>
      </c>
      <c r="B327" s="2" t="s">
        <v>10941</v>
      </c>
      <c r="U327" s="2"/>
      <c r="V327" s="2"/>
    </row>
    <row r="328" spans="1:22">
      <c r="A328" s="2" t="s">
        <v>10942</v>
      </c>
      <c r="B328" s="2" t="s">
        <v>10943</v>
      </c>
      <c r="U328" s="2"/>
      <c r="V328" s="2"/>
    </row>
    <row r="329" spans="1:22">
      <c r="A329" s="2" t="s">
        <v>10944</v>
      </c>
      <c r="B329" s="2" t="s">
        <v>10945</v>
      </c>
      <c r="U329" s="2"/>
      <c r="V329" s="2"/>
    </row>
    <row r="330" spans="1:22">
      <c r="A330" s="2" t="s">
        <v>10946</v>
      </c>
      <c r="B330" s="2" t="s">
        <v>10947</v>
      </c>
      <c r="U330" s="2"/>
      <c r="V330" s="2"/>
    </row>
    <row r="331" spans="1:22">
      <c r="A331" s="2" t="s">
        <v>10948</v>
      </c>
      <c r="B331" s="2" t="s">
        <v>10949</v>
      </c>
      <c r="U331" s="2"/>
      <c r="V331" s="2"/>
    </row>
    <row r="332" spans="1:22">
      <c r="A332" s="2" t="s">
        <v>10950</v>
      </c>
      <c r="B332" s="2" t="s">
        <v>10951</v>
      </c>
      <c r="U332" s="2"/>
      <c r="V332" s="2"/>
    </row>
    <row r="333" spans="1:22">
      <c r="A333" s="2" t="s">
        <v>10952</v>
      </c>
      <c r="B333" s="2" t="s">
        <v>10953</v>
      </c>
      <c r="U333" s="2"/>
      <c r="V333" s="2"/>
    </row>
    <row r="334" spans="1:22">
      <c r="A334" s="2" t="s">
        <v>10954</v>
      </c>
      <c r="B334" s="2" t="s">
        <v>10955</v>
      </c>
      <c r="U334" s="2"/>
      <c r="V334" s="2"/>
    </row>
    <row r="335" spans="1:22">
      <c r="A335" s="2" t="s">
        <v>10956</v>
      </c>
      <c r="B335" s="2" t="s">
        <v>10957</v>
      </c>
      <c r="U335" s="2"/>
      <c r="V335" s="2"/>
    </row>
    <row r="336" spans="1:22">
      <c r="A336" s="2" t="s">
        <v>10958</v>
      </c>
      <c r="B336" s="2" t="s">
        <v>10959</v>
      </c>
      <c r="U336" s="2"/>
      <c r="V336" s="2"/>
    </row>
    <row r="337" spans="1:22">
      <c r="A337" s="2" t="s">
        <v>10960</v>
      </c>
      <c r="B337" s="2" t="s">
        <v>10961</v>
      </c>
      <c r="U337" s="2"/>
      <c r="V337" s="2"/>
    </row>
    <row r="338" spans="1:22">
      <c r="A338" s="2" t="s">
        <v>10962</v>
      </c>
      <c r="B338" s="2" t="s">
        <v>10963</v>
      </c>
      <c r="U338" s="2"/>
      <c r="V338" s="2"/>
    </row>
    <row r="339" spans="1:22">
      <c r="A339" s="2" t="s">
        <v>10964</v>
      </c>
      <c r="B339" s="2" t="s">
        <v>10965</v>
      </c>
      <c r="U339" s="2"/>
      <c r="V339" s="2"/>
    </row>
    <row r="340" spans="1:22">
      <c r="A340" s="2" t="s">
        <v>10966</v>
      </c>
      <c r="B340" s="2" t="s">
        <v>10967</v>
      </c>
      <c r="U340" s="2"/>
      <c r="V340" s="2"/>
    </row>
    <row r="341" spans="1:22">
      <c r="A341" s="2" t="s">
        <v>10968</v>
      </c>
      <c r="B341" s="2" t="s">
        <v>10969</v>
      </c>
      <c r="U341" s="2"/>
      <c r="V341" s="2"/>
    </row>
    <row r="342" spans="1:22">
      <c r="A342" s="2" t="s">
        <v>10970</v>
      </c>
      <c r="B342" s="2" t="s">
        <v>10971</v>
      </c>
      <c r="U342" s="2"/>
      <c r="V342" s="2"/>
    </row>
    <row r="343" spans="1:22">
      <c r="A343" s="2" t="s">
        <v>10972</v>
      </c>
      <c r="B343" s="2" t="s">
        <v>10973</v>
      </c>
      <c r="U343" s="2"/>
      <c r="V343" s="2"/>
    </row>
    <row r="344" spans="1:22">
      <c r="A344" s="2" t="s">
        <v>10974</v>
      </c>
      <c r="B344" s="2" t="s">
        <v>10975</v>
      </c>
      <c r="U344" s="2"/>
      <c r="V344" s="2"/>
    </row>
    <row r="345" spans="1:22">
      <c r="A345" s="2" t="s">
        <v>10976</v>
      </c>
      <c r="B345" s="2" t="s">
        <v>10977</v>
      </c>
      <c r="U345" s="2"/>
      <c r="V345" s="2"/>
    </row>
    <row r="346" spans="1:22">
      <c r="A346" s="2" t="s">
        <v>10978</v>
      </c>
      <c r="B346" s="2" t="s">
        <v>10979</v>
      </c>
      <c r="U346" s="2"/>
      <c r="V346" s="2"/>
    </row>
    <row r="347" spans="1:22">
      <c r="A347" s="2" t="s">
        <v>10980</v>
      </c>
      <c r="B347" s="2" t="s">
        <v>10981</v>
      </c>
      <c r="U347" s="2"/>
      <c r="V347" s="2"/>
    </row>
    <row r="348" spans="1:22">
      <c r="A348" s="2" t="s">
        <v>10982</v>
      </c>
      <c r="B348" s="2" t="s">
        <v>10983</v>
      </c>
      <c r="U348" s="2"/>
      <c r="V348" s="2"/>
    </row>
    <row r="349" spans="1:22">
      <c r="A349" s="2" t="s">
        <v>10984</v>
      </c>
      <c r="B349" s="2" t="s">
        <v>10985</v>
      </c>
      <c r="U349" s="2"/>
      <c r="V349" s="2"/>
    </row>
    <row r="350" spans="1:22">
      <c r="A350" s="2" t="s">
        <v>10986</v>
      </c>
      <c r="B350" s="2" t="s">
        <v>10987</v>
      </c>
      <c r="U350" s="2"/>
      <c r="V350" s="2"/>
    </row>
    <row r="351" spans="1:22">
      <c r="A351" s="2" t="s">
        <v>10988</v>
      </c>
      <c r="B351" s="2" t="s">
        <v>10989</v>
      </c>
      <c r="U351" s="2"/>
      <c r="V351" s="2"/>
    </row>
    <row r="352" spans="1:22">
      <c r="A352" s="2" t="s">
        <v>10990</v>
      </c>
      <c r="B352" s="2" t="s">
        <v>10991</v>
      </c>
      <c r="U352" s="2"/>
      <c r="V352" s="2"/>
    </row>
    <row r="353" spans="1:22">
      <c r="A353" s="2" t="s">
        <v>10992</v>
      </c>
      <c r="B353" s="2" t="s">
        <v>10993</v>
      </c>
      <c r="U353" s="2"/>
      <c r="V353" s="2"/>
    </row>
    <row r="354" spans="1:22">
      <c r="A354" s="2" t="s">
        <v>10994</v>
      </c>
      <c r="B354" s="2" t="s">
        <v>10995</v>
      </c>
      <c r="U354" s="2"/>
      <c r="V354" s="2"/>
    </row>
    <row r="355" spans="1:22">
      <c r="A355" s="2" t="s">
        <v>10996</v>
      </c>
      <c r="B355" s="2" t="s">
        <v>10997</v>
      </c>
      <c r="U355" s="2"/>
      <c r="V355" s="2"/>
    </row>
    <row r="356" spans="1:22">
      <c r="A356" s="2" t="s">
        <v>10998</v>
      </c>
      <c r="B356" s="2" t="s">
        <v>10999</v>
      </c>
      <c r="U356" s="2"/>
      <c r="V356" s="2"/>
    </row>
    <row r="357" spans="1:22">
      <c r="A357" s="2" t="s">
        <v>11000</v>
      </c>
      <c r="B357" s="2" t="s">
        <v>11001</v>
      </c>
      <c r="U357" s="2"/>
      <c r="V357" s="2"/>
    </row>
    <row r="358" spans="1:22">
      <c r="A358" s="2" t="s">
        <v>11002</v>
      </c>
      <c r="B358" s="2" t="s">
        <v>11003</v>
      </c>
      <c r="U358" s="2"/>
      <c r="V358" s="2"/>
    </row>
    <row r="359" spans="1:22">
      <c r="A359" s="2" t="s">
        <v>11004</v>
      </c>
      <c r="B359" s="2" t="s">
        <v>11005</v>
      </c>
      <c r="U359" s="2"/>
      <c r="V359" s="2"/>
    </row>
    <row r="360" spans="1:22">
      <c r="A360" s="2" t="s">
        <v>11006</v>
      </c>
      <c r="B360" s="2" t="s">
        <v>11007</v>
      </c>
      <c r="U360" s="2"/>
      <c r="V360" s="2"/>
    </row>
    <row r="361" spans="1:22">
      <c r="A361" s="2" t="s">
        <v>11008</v>
      </c>
      <c r="B361" s="2" t="s">
        <v>11009</v>
      </c>
      <c r="U361" s="2"/>
      <c r="V361" s="2"/>
    </row>
    <row r="362" spans="1:22">
      <c r="A362" s="2" t="s">
        <v>11010</v>
      </c>
      <c r="B362" s="2" t="s">
        <v>11011</v>
      </c>
      <c r="U362" s="2"/>
      <c r="V362" s="2"/>
    </row>
    <row r="363" spans="1:22">
      <c r="A363" s="2" t="s">
        <v>11012</v>
      </c>
      <c r="B363" s="2" t="s">
        <v>11013</v>
      </c>
      <c r="U363" s="2"/>
      <c r="V363" s="2"/>
    </row>
    <row r="364" spans="1:22">
      <c r="A364" s="2" t="s">
        <v>11014</v>
      </c>
      <c r="B364" s="2" t="s">
        <v>11015</v>
      </c>
      <c r="U364" s="2"/>
      <c r="V364" s="2"/>
    </row>
    <row r="365" spans="1:22">
      <c r="A365" s="2" t="s">
        <v>11016</v>
      </c>
      <c r="B365" s="2" t="s">
        <v>11017</v>
      </c>
      <c r="U365" s="2"/>
      <c r="V365" s="2"/>
    </row>
    <row r="366" spans="1:22">
      <c r="A366" s="2" t="s">
        <v>11018</v>
      </c>
      <c r="B366" s="2" t="s">
        <v>11019</v>
      </c>
      <c r="U366" s="2"/>
      <c r="V366" s="2"/>
    </row>
    <row r="367" spans="1:22">
      <c r="A367" s="2" t="s">
        <v>11020</v>
      </c>
      <c r="B367" s="2" t="s">
        <v>11021</v>
      </c>
      <c r="U367" s="2"/>
      <c r="V367" s="2"/>
    </row>
    <row r="368" spans="1:22">
      <c r="A368" s="2" t="s">
        <v>11022</v>
      </c>
      <c r="B368" s="2" t="s">
        <v>11023</v>
      </c>
      <c r="U368" s="2"/>
      <c r="V368" s="2"/>
    </row>
    <row r="369" spans="1:22">
      <c r="A369" s="2" t="s">
        <v>11024</v>
      </c>
      <c r="B369" s="2" t="s">
        <v>11025</v>
      </c>
      <c r="U369" s="2"/>
      <c r="V369" s="2"/>
    </row>
    <row r="370" spans="1:22">
      <c r="A370" s="2" t="s">
        <v>11026</v>
      </c>
      <c r="B370" s="2" t="s">
        <v>11027</v>
      </c>
      <c r="U370" s="2"/>
      <c r="V370" s="2"/>
    </row>
    <row r="371" spans="1:22">
      <c r="A371" s="2" t="s">
        <v>11028</v>
      </c>
      <c r="B371" s="2" t="s">
        <v>11029</v>
      </c>
      <c r="U371" s="2"/>
      <c r="V371" s="2"/>
    </row>
    <row r="372" spans="1:22">
      <c r="A372" s="2" t="s">
        <v>11030</v>
      </c>
      <c r="B372" s="2" t="s">
        <v>11031</v>
      </c>
      <c r="U372" s="2"/>
      <c r="V372" s="2"/>
    </row>
    <row r="373" spans="1:22">
      <c r="A373" s="2" t="s">
        <v>11032</v>
      </c>
      <c r="B373" s="2" t="s">
        <v>11033</v>
      </c>
      <c r="U373" s="2"/>
      <c r="V373" s="2"/>
    </row>
    <row r="374" spans="1:22">
      <c r="A374" s="2" t="s">
        <v>11034</v>
      </c>
      <c r="B374" s="2" t="s">
        <v>11035</v>
      </c>
      <c r="U374" s="2"/>
      <c r="V374" s="2"/>
    </row>
    <row r="375" spans="1:22">
      <c r="A375" s="2" t="s">
        <v>11036</v>
      </c>
      <c r="B375" s="2" t="s">
        <v>11037</v>
      </c>
      <c r="U375" s="2"/>
      <c r="V375" s="2"/>
    </row>
    <row r="376" spans="1:22">
      <c r="A376" s="2" t="s">
        <v>11038</v>
      </c>
      <c r="B376" s="2" t="s">
        <v>11039</v>
      </c>
      <c r="U376" s="2"/>
      <c r="V376" s="2"/>
    </row>
    <row r="377" spans="1:22">
      <c r="A377" s="2" t="s">
        <v>11040</v>
      </c>
      <c r="B377" s="2" t="s">
        <v>11041</v>
      </c>
      <c r="U377" s="2"/>
      <c r="V377" s="2"/>
    </row>
    <row r="378" spans="1:22">
      <c r="A378" s="2" t="s">
        <v>11042</v>
      </c>
      <c r="B378" s="2" t="s">
        <v>11043</v>
      </c>
      <c r="U378" s="2"/>
      <c r="V378" s="2"/>
    </row>
    <row r="379" spans="1:22">
      <c r="A379" s="2" t="s">
        <v>11044</v>
      </c>
      <c r="B379" s="2" t="s">
        <v>11045</v>
      </c>
      <c r="U379" s="2"/>
      <c r="V379" s="2"/>
    </row>
    <row r="380" spans="1:22">
      <c r="A380" s="2" t="s">
        <v>11046</v>
      </c>
      <c r="B380" s="2" t="s">
        <v>11047</v>
      </c>
      <c r="U380" s="2"/>
      <c r="V380" s="2"/>
    </row>
    <row r="381" spans="1:22">
      <c r="A381" s="2" t="s">
        <v>11048</v>
      </c>
      <c r="B381" s="2" t="s">
        <v>11049</v>
      </c>
      <c r="U381" s="2"/>
      <c r="V381" s="2"/>
    </row>
    <row r="382" spans="1:22">
      <c r="A382" s="2" t="s">
        <v>11050</v>
      </c>
      <c r="B382" s="2" t="s">
        <v>11051</v>
      </c>
      <c r="U382" s="2"/>
      <c r="V382" s="2"/>
    </row>
    <row r="383" spans="1:22">
      <c r="A383" s="2" t="s">
        <v>11052</v>
      </c>
      <c r="B383" s="2" t="s">
        <v>11053</v>
      </c>
      <c r="U383" s="2"/>
      <c r="V383" s="2"/>
    </row>
    <row r="384" spans="1:22">
      <c r="A384" s="2" t="s">
        <v>11054</v>
      </c>
      <c r="B384" s="2" t="s">
        <v>11055</v>
      </c>
      <c r="U384" s="2"/>
      <c r="V384" s="2"/>
    </row>
    <row r="385" spans="1:22">
      <c r="A385" s="2" t="s">
        <v>11056</v>
      </c>
      <c r="B385" s="2" t="s">
        <v>11057</v>
      </c>
      <c r="U385" s="2"/>
      <c r="V385" s="2"/>
    </row>
    <row r="386" spans="1:22">
      <c r="A386" s="2" t="s">
        <v>11058</v>
      </c>
      <c r="B386" s="2" t="s">
        <v>11059</v>
      </c>
      <c r="U386" s="2"/>
      <c r="V386" s="2"/>
    </row>
    <row r="387" spans="1:22">
      <c r="A387" s="2" t="s">
        <v>11060</v>
      </c>
      <c r="B387" s="2" t="s">
        <v>11061</v>
      </c>
      <c r="U387" s="2"/>
      <c r="V387" s="2"/>
    </row>
    <row r="388" spans="1:22">
      <c r="A388" s="2" t="s">
        <v>11062</v>
      </c>
      <c r="B388" s="2" t="s">
        <v>11063</v>
      </c>
      <c r="U388" s="2"/>
      <c r="V388" s="2"/>
    </row>
    <row r="389" spans="1:22">
      <c r="A389" s="2" t="s">
        <v>11064</v>
      </c>
      <c r="B389" s="2" t="s">
        <v>11065</v>
      </c>
      <c r="U389" s="2"/>
      <c r="V389" s="2"/>
    </row>
    <row r="390" spans="1:22">
      <c r="A390" s="2" t="s">
        <v>11066</v>
      </c>
      <c r="B390" s="2" t="s">
        <v>11067</v>
      </c>
      <c r="U390" s="2"/>
      <c r="V390" s="2"/>
    </row>
    <row r="391" spans="1:22">
      <c r="A391" s="2" t="s">
        <v>11068</v>
      </c>
      <c r="B391" s="2" t="s">
        <v>11069</v>
      </c>
      <c r="U391" s="2"/>
      <c r="V391" s="2"/>
    </row>
    <row r="392" spans="1:22">
      <c r="A392" s="2" t="s">
        <v>11070</v>
      </c>
      <c r="B392" s="2" t="s">
        <v>11071</v>
      </c>
      <c r="U392" s="2"/>
      <c r="V392" s="2"/>
    </row>
    <row r="393" spans="1:22">
      <c r="A393" s="2" t="s">
        <v>11072</v>
      </c>
      <c r="B393" s="2" t="s">
        <v>11073</v>
      </c>
      <c r="U393" s="2"/>
      <c r="V393" s="2"/>
    </row>
    <row r="394" spans="1:22">
      <c r="A394" s="2" t="s">
        <v>11074</v>
      </c>
      <c r="B394" s="2" t="s">
        <v>11075</v>
      </c>
      <c r="U394" s="2"/>
      <c r="V394" s="2"/>
    </row>
    <row r="395" spans="1:22">
      <c r="A395" s="2" t="s">
        <v>11076</v>
      </c>
      <c r="B395" s="2" t="s">
        <v>11077</v>
      </c>
      <c r="U395" s="2"/>
      <c r="V395" s="2"/>
    </row>
    <row r="396" spans="1:22">
      <c r="A396" s="2" t="s">
        <v>11078</v>
      </c>
      <c r="B396" s="2" t="s">
        <v>11079</v>
      </c>
      <c r="U396" s="2"/>
      <c r="V396" s="2"/>
    </row>
    <row r="397" spans="1:22">
      <c r="A397" s="2" t="s">
        <v>11080</v>
      </c>
      <c r="B397" s="2" t="s">
        <v>11081</v>
      </c>
      <c r="U397" s="2"/>
      <c r="V397" s="2"/>
    </row>
    <row r="398" spans="1:22">
      <c r="A398" s="2" t="s">
        <v>11082</v>
      </c>
      <c r="B398" s="2" t="s">
        <v>11083</v>
      </c>
      <c r="U398" s="2"/>
      <c r="V398" s="2"/>
    </row>
    <row r="399" spans="1:22">
      <c r="A399" s="2" t="s">
        <v>11084</v>
      </c>
      <c r="B399" s="2" t="s">
        <v>11085</v>
      </c>
      <c r="U399" s="2"/>
      <c r="V399" s="2"/>
    </row>
    <row r="400" spans="1:22">
      <c r="A400" s="2" t="s">
        <v>11086</v>
      </c>
      <c r="B400" s="2" t="s">
        <v>11087</v>
      </c>
      <c r="U400" s="2"/>
      <c r="V400" s="2"/>
    </row>
    <row r="401" spans="1:22">
      <c r="A401" s="2" t="s">
        <v>11088</v>
      </c>
      <c r="B401" s="2" t="s">
        <v>11089</v>
      </c>
      <c r="U401" s="2"/>
      <c r="V401" s="2"/>
    </row>
    <row r="402" spans="1:22">
      <c r="A402" s="2" t="s">
        <v>11090</v>
      </c>
      <c r="B402" s="2" t="s">
        <v>11091</v>
      </c>
      <c r="U402" s="2"/>
      <c r="V402" s="2"/>
    </row>
    <row r="403" spans="1:22">
      <c r="A403" s="2" t="s">
        <v>11092</v>
      </c>
      <c r="B403" s="2" t="s">
        <v>11093</v>
      </c>
      <c r="U403" s="2"/>
      <c r="V403" s="2"/>
    </row>
    <row r="404" spans="1:22">
      <c r="A404" s="2" t="s">
        <v>11094</v>
      </c>
      <c r="B404" s="2" t="s">
        <v>11095</v>
      </c>
      <c r="U404" s="2"/>
      <c r="V404" s="2"/>
    </row>
    <row r="405" spans="1:22">
      <c r="A405" s="2" t="s">
        <v>11096</v>
      </c>
      <c r="B405" s="2" t="s">
        <v>11097</v>
      </c>
      <c r="U405" s="2"/>
      <c r="V405" s="2"/>
    </row>
    <row r="406" spans="1:22">
      <c r="A406" s="2" t="s">
        <v>11098</v>
      </c>
      <c r="B406" s="2" t="s">
        <v>11099</v>
      </c>
      <c r="U406" s="2"/>
      <c r="V406" s="2"/>
    </row>
    <row r="407" spans="1:22">
      <c r="A407" s="2" t="s">
        <v>11100</v>
      </c>
      <c r="B407" s="2" t="s">
        <v>11101</v>
      </c>
      <c r="U407" s="2"/>
      <c r="V407" s="2"/>
    </row>
    <row r="408" spans="1:22">
      <c r="A408" s="2" t="s">
        <v>11102</v>
      </c>
      <c r="B408" s="2" t="s">
        <v>11103</v>
      </c>
      <c r="U408" s="2"/>
      <c r="V408" s="2"/>
    </row>
    <row r="409" spans="1:22">
      <c r="A409" s="2" t="s">
        <v>11104</v>
      </c>
      <c r="B409" s="2" t="s">
        <v>11105</v>
      </c>
      <c r="U409" s="2"/>
      <c r="V409" s="2"/>
    </row>
    <row r="410" spans="1:22">
      <c r="A410" s="2" t="s">
        <v>11106</v>
      </c>
      <c r="B410" s="2" t="s">
        <v>11107</v>
      </c>
      <c r="U410" s="2"/>
      <c r="V410" s="2"/>
    </row>
    <row r="411" spans="1:22">
      <c r="A411" s="2" t="s">
        <v>11108</v>
      </c>
      <c r="B411" s="2" t="s">
        <v>11109</v>
      </c>
      <c r="U411" s="2"/>
      <c r="V411" s="2"/>
    </row>
    <row r="412" spans="1:22">
      <c r="A412" s="2" t="s">
        <v>11110</v>
      </c>
      <c r="B412" s="2" t="s">
        <v>11111</v>
      </c>
      <c r="U412" s="2"/>
      <c r="V412" s="2"/>
    </row>
    <row r="413" spans="1:22">
      <c r="A413" s="2" t="s">
        <v>11112</v>
      </c>
      <c r="B413" s="2" t="s">
        <v>11113</v>
      </c>
      <c r="U413" s="2"/>
      <c r="V413" s="2"/>
    </row>
    <row r="414" spans="1:22">
      <c r="A414" s="2" t="s">
        <v>11114</v>
      </c>
      <c r="B414" s="2" t="s">
        <v>11115</v>
      </c>
      <c r="U414" s="2"/>
      <c r="V414" s="2"/>
    </row>
    <row r="415" spans="1:22">
      <c r="A415" s="2" t="s">
        <v>11116</v>
      </c>
      <c r="B415" s="2" t="s">
        <v>11117</v>
      </c>
      <c r="U415" s="2"/>
      <c r="V415" s="2"/>
    </row>
    <row r="416" spans="1:22">
      <c r="A416" s="2" t="s">
        <v>11118</v>
      </c>
      <c r="B416" s="2" t="s">
        <v>11119</v>
      </c>
      <c r="U416" s="2"/>
      <c r="V416" s="2"/>
    </row>
    <row r="417" spans="1:22">
      <c r="A417" s="2" t="s">
        <v>11120</v>
      </c>
      <c r="B417" s="2" t="s">
        <v>11121</v>
      </c>
      <c r="U417" s="2"/>
      <c r="V417" s="2"/>
    </row>
    <row r="418" spans="1:22">
      <c r="A418" s="2" t="s">
        <v>11122</v>
      </c>
      <c r="B418" s="2" t="s">
        <v>11123</v>
      </c>
      <c r="U418" s="2"/>
      <c r="V418" s="2"/>
    </row>
    <row r="419" spans="1:22">
      <c r="A419" s="2" t="s">
        <v>11124</v>
      </c>
      <c r="B419" s="2" t="s">
        <v>11125</v>
      </c>
      <c r="U419" s="2"/>
      <c r="V419" s="2"/>
    </row>
    <row r="420" spans="1:22">
      <c r="A420" s="2" t="s">
        <v>11126</v>
      </c>
      <c r="B420" s="2" t="s">
        <v>11127</v>
      </c>
      <c r="U420" s="2"/>
      <c r="V420" s="2"/>
    </row>
    <row r="421" spans="1:22">
      <c r="A421" s="2" t="s">
        <v>11128</v>
      </c>
      <c r="B421" s="2" t="s">
        <v>11129</v>
      </c>
      <c r="U421" s="2"/>
      <c r="V421" s="2"/>
    </row>
    <row r="422" spans="1:22">
      <c r="A422" s="2" t="s">
        <v>11130</v>
      </c>
      <c r="B422" s="2" t="s">
        <v>11131</v>
      </c>
      <c r="U422" s="2"/>
      <c r="V422" s="2"/>
    </row>
    <row r="423" spans="1:22">
      <c r="A423" s="2" t="s">
        <v>11132</v>
      </c>
      <c r="B423" s="2" t="s">
        <v>11133</v>
      </c>
      <c r="U423" s="2"/>
      <c r="V423" s="2"/>
    </row>
    <row r="424" spans="1:22">
      <c r="A424" s="2" t="s">
        <v>11134</v>
      </c>
      <c r="B424" s="2" t="s">
        <v>11135</v>
      </c>
      <c r="U424" s="2"/>
      <c r="V424" s="2"/>
    </row>
    <row r="425" spans="1:22">
      <c r="A425" s="2" t="s">
        <v>11136</v>
      </c>
      <c r="B425" s="2" t="s">
        <v>11137</v>
      </c>
      <c r="U425" s="2"/>
      <c r="V425" s="2"/>
    </row>
    <row r="426" spans="1:22">
      <c r="A426" s="2" t="s">
        <v>11138</v>
      </c>
      <c r="B426" s="2" t="s">
        <v>11139</v>
      </c>
      <c r="U426" s="2"/>
      <c r="V426" s="2"/>
    </row>
    <row r="427" spans="1:22">
      <c r="A427" s="2" t="s">
        <v>11140</v>
      </c>
      <c r="B427" s="2" t="s">
        <v>11141</v>
      </c>
      <c r="U427" s="2"/>
      <c r="V427" s="2"/>
    </row>
    <row r="428" spans="1:22">
      <c r="A428" s="2" t="s">
        <v>11142</v>
      </c>
      <c r="B428" s="2" t="s">
        <v>11143</v>
      </c>
      <c r="U428" s="2"/>
      <c r="V428" s="2"/>
    </row>
    <row r="429" spans="1:22">
      <c r="A429" s="2" t="s">
        <v>11144</v>
      </c>
      <c r="B429" s="2" t="s">
        <v>11145</v>
      </c>
      <c r="U429" s="2"/>
      <c r="V429" s="2"/>
    </row>
    <row r="430" spans="1:22">
      <c r="A430" s="2" t="s">
        <v>11146</v>
      </c>
      <c r="B430" s="2" t="s">
        <v>11147</v>
      </c>
      <c r="U430" s="2"/>
      <c r="V430" s="2"/>
    </row>
    <row r="431" spans="1:22">
      <c r="A431" s="2" t="s">
        <v>11148</v>
      </c>
      <c r="B431" s="2" t="s">
        <v>11149</v>
      </c>
      <c r="U431" s="2"/>
      <c r="V431" s="2"/>
    </row>
    <row r="432" spans="1:22">
      <c r="A432" s="2" t="s">
        <v>11150</v>
      </c>
      <c r="B432" s="2" t="s">
        <v>11151</v>
      </c>
      <c r="U432" s="2"/>
      <c r="V432" s="2"/>
    </row>
    <row r="433" spans="1:22">
      <c r="A433" s="2" t="s">
        <v>11152</v>
      </c>
      <c r="B433" s="2" t="s">
        <v>11153</v>
      </c>
      <c r="U433" s="2"/>
      <c r="V433" s="2"/>
    </row>
    <row r="434" spans="1:22">
      <c r="A434" s="2" t="s">
        <v>11154</v>
      </c>
      <c r="B434" s="2" t="s">
        <v>11155</v>
      </c>
      <c r="U434" s="2"/>
      <c r="V434" s="2"/>
    </row>
    <row r="435" spans="1:22">
      <c r="A435" s="2" t="s">
        <v>11156</v>
      </c>
      <c r="B435" s="2" t="s">
        <v>11157</v>
      </c>
      <c r="U435" s="2"/>
      <c r="V435" s="2"/>
    </row>
    <row r="436" spans="1:22">
      <c r="A436" s="2" t="s">
        <v>11158</v>
      </c>
      <c r="B436" s="2" t="s">
        <v>11159</v>
      </c>
      <c r="U436" s="2"/>
      <c r="V436" s="2"/>
    </row>
    <row r="437" spans="1:22">
      <c r="A437" s="2" t="s">
        <v>11160</v>
      </c>
      <c r="B437" s="2" t="s">
        <v>11161</v>
      </c>
      <c r="U437" s="2"/>
      <c r="V437" s="2"/>
    </row>
    <row r="438" spans="1:22">
      <c r="A438" s="2" t="s">
        <v>11162</v>
      </c>
      <c r="B438" s="2" t="s">
        <v>11163</v>
      </c>
      <c r="U438" s="2"/>
      <c r="V438" s="2"/>
    </row>
    <row r="439" spans="1:22">
      <c r="A439" s="2" t="s">
        <v>11164</v>
      </c>
      <c r="B439" s="2" t="s">
        <v>11165</v>
      </c>
      <c r="U439" s="2"/>
      <c r="V439" s="2"/>
    </row>
    <row r="440" spans="1:22">
      <c r="A440" s="2" t="s">
        <v>11166</v>
      </c>
      <c r="B440" s="2" t="s">
        <v>11167</v>
      </c>
      <c r="U440" s="2"/>
      <c r="V440" s="2"/>
    </row>
    <row r="441" spans="1:22">
      <c r="A441" s="2" t="s">
        <v>11168</v>
      </c>
      <c r="B441" s="2" t="s">
        <v>11169</v>
      </c>
      <c r="U441" s="2"/>
      <c r="V441" s="2"/>
    </row>
    <row r="442" spans="1:22">
      <c r="A442" s="2" t="s">
        <v>11170</v>
      </c>
      <c r="B442" s="2" t="s">
        <v>11171</v>
      </c>
      <c r="U442" s="2"/>
      <c r="V442" s="2"/>
    </row>
    <row r="443" spans="1:22">
      <c r="A443" s="2" t="s">
        <v>11172</v>
      </c>
      <c r="B443" s="2" t="s">
        <v>11173</v>
      </c>
      <c r="U443" s="2"/>
      <c r="V443" s="2"/>
    </row>
    <row r="444" spans="1:22">
      <c r="A444" s="2" t="s">
        <v>11174</v>
      </c>
      <c r="B444" s="2" t="s">
        <v>11175</v>
      </c>
      <c r="U444" s="2"/>
      <c r="V444" s="2"/>
    </row>
    <row r="445" spans="1:22">
      <c r="A445" s="2" t="s">
        <v>11176</v>
      </c>
      <c r="B445" s="2" t="s">
        <v>11177</v>
      </c>
      <c r="U445" s="2"/>
      <c r="V445" s="2"/>
    </row>
    <row r="446" spans="1:22">
      <c r="A446" s="2" t="s">
        <v>11178</v>
      </c>
      <c r="B446" s="2" t="s">
        <v>11179</v>
      </c>
      <c r="U446" s="2"/>
      <c r="V446" s="2"/>
    </row>
    <row r="447" spans="1:22">
      <c r="A447" s="2" t="s">
        <v>11180</v>
      </c>
      <c r="B447" s="2" t="s">
        <v>11181</v>
      </c>
      <c r="U447" s="2"/>
      <c r="V447" s="2"/>
    </row>
    <row r="448" spans="1:22">
      <c r="A448" s="2" t="s">
        <v>11182</v>
      </c>
      <c r="B448" s="2" t="s">
        <v>11183</v>
      </c>
      <c r="U448" s="2"/>
      <c r="V448" s="2"/>
    </row>
    <row r="449" spans="1:22">
      <c r="A449" s="2" t="s">
        <v>11184</v>
      </c>
      <c r="B449" s="2" t="s">
        <v>11185</v>
      </c>
      <c r="U449" s="2"/>
      <c r="V449" s="2"/>
    </row>
    <row r="450" spans="1:22">
      <c r="A450" s="2" t="s">
        <v>11186</v>
      </c>
      <c r="B450" s="2" t="s">
        <v>11187</v>
      </c>
      <c r="U450" s="2"/>
      <c r="V450" s="2"/>
    </row>
    <row r="451" spans="1:22">
      <c r="A451" s="2" t="s">
        <v>11188</v>
      </c>
      <c r="B451" s="2" t="s">
        <v>11189</v>
      </c>
      <c r="U451" s="2"/>
      <c r="V451" s="2"/>
    </row>
    <row r="452" spans="1:22">
      <c r="A452" s="2" t="s">
        <v>11190</v>
      </c>
      <c r="B452" s="2" t="s">
        <v>11191</v>
      </c>
      <c r="U452" s="2"/>
      <c r="V452" s="2"/>
    </row>
    <row r="453" spans="1:22">
      <c r="A453" s="2" t="s">
        <v>11192</v>
      </c>
      <c r="B453" s="2" t="s">
        <v>11193</v>
      </c>
      <c r="U453" s="2"/>
      <c r="V453" s="2"/>
    </row>
    <row r="454" spans="1:22">
      <c r="A454" s="2" t="s">
        <v>11194</v>
      </c>
      <c r="B454" s="2" t="s">
        <v>11195</v>
      </c>
      <c r="U454" s="2"/>
      <c r="V454" s="2"/>
    </row>
    <row r="455" spans="1:22">
      <c r="A455" s="2" t="s">
        <v>11196</v>
      </c>
      <c r="B455" s="2" t="s">
        <v>11197</v>
      </c>
      <c r="U455" s="2"/>
      <c r="V455" s="2"/>
    </row>
    <row r="456" spans="1:22">
      <c r="A456" s="2" t="s">
        <v>11198</v>
      </c>
      <c r="B456" s="2" t="s">
        <v>11199</v>
      </c>
      <c r="U456" s="2"/>
      <c r="V456" s="2"/>
    </row>
    <row r="457" spans="1:22">
      <c r="A457" s="2" t="s">
        <v>11200</v>
      </c>
      <c r="B457" s="2" t="s">
        <v>11201</v>
      </c>
      <c r="U457" s="2"/>
      <c r="V457" s="2"/>
    </row>
    <row r="458" spans="1:22">
      <c r="A458" s="2" t="s">
        <v>11202</v>
      </c>
      <c r="B458" s="2" t="s">
        <v>11203</v>
      </c>
      <c r="U458" s="2"/>
      <c r="V458" s="2"/>
    </row>
    <row r="459" spans="1:22">
      <c r="A459" s="2" t="s">
        <v>11204</v>
      </c>
      <c r="B459" s="2" t="s">
        <v>11205</v>
      </c>
      <c r="U459" s="2"/>
      <c r="V459" s="2"/>
    </row>
    <row r="460" spans="1:22">
      <c r="A460" s="2" t="s">
        <v>11206</v>
      </c>
      <c r="B460" s="2" t="s">
        <v>11207</v>
      </c>
      <c r="U460" s="2"/>
      <c r="V460" s="2"/>
    </row>
    <row r="461" spans="1:22">
      <c r="A461" s="2" t="s">
        <v>11208</v>
      </c>
      <c r="B461" s="2" t="s">
        <v>11209</v>
      </c>
      <c r="U461" s="2"/>
      <c r="V461" s="2"/>
    </row>
    <row r="462" spans="1:22">
      <c r="A462" s="2" t="s">
        <v>11210</v>
      </c>
      <c r="B462" s="2" t="s">
        <v>11211</v>
      </c>
      <c r="U462" s="2"/>
      <c r="V462" s="2"/>
    </row>
    <row r="463" spans="1:22">
      <c r="A463" s="2" t="s">
        <v>11212</v>
      </c>
      <c r="B463" s="2" t="s">
        <v>11213</v>
      </c>
      <c r="U463" s="2"/>
      <c r="V463" s="2"/>
    </row>
    <row r="464" spans="1:22">
      <c r="A464" s="2" t="s">
        <v>11214</v>
      </c>
      <c r="B464" s="2" t="s">
        <v>11215</v>
      </c>
      <c r="U464" s="2"/>
      <c r="V464" s="2"/>
    </row>
    <row r="465" spans="1:22">
      <c r="A465" s="2" t="s">
        <v>11216</v>
      </c>
      <c r="B465" s="2" t="s">
        <v>11217</v>
      </c>
      <c r="U465" s="2"/>
      <c r="V465" s="2"/>
    </row>
    <row r="466" spans="1:22">
      <c r="A466" s="2" t="s">
        <v>11218</v>
      </c>
      <c r="B466" s="2" t="s">
        <v>11219</v>
      </c>
      <c r="U466" s="2"/>
      <c r="V466" s="2"/>
    </row>
    <row r="467" spans="1:22">
      <c r="A467" s="2" t="s">
        <v>11220</v>
      </c>
      <c r="B467" s="2" t="s">
        <v>11221</v>
      </c>
      <c r="U467" s="2"/>
      <c r="V467" s="2"/>
    </row>
    <row r="468" spans="1:22">
      <c r="A468" s="2" t="s">
        <v>11222</v>
      </c>
      <c r="B468" s="2" t="s">
        <v>11223</v>
      </c>
      <c r="U468" s="2"/>
      <c r="V468" s="2"/>
    </row>
    <row r="469" spans="1:22">
      <c r="A469" s="2" t="s">
        <v>11224</v>
      </c>
      <c r="B469" s="2" t="s">
        <v>11225</v>
      </c>
      <c r="U469" s="2"/>
      <c r="V469" s="2"/>
    </row>
    <row r="470" spans="1:22">
      <c r="A470" s="2" t="s">
        <v>11226</v>
      </c>
      <c r="B470" s="2" t="s">
        <v>11227</v>
      </c>
      <c r="U470" s="2"/>
      <c r="V470" s="2"/>
    </row>
    <row r="471" spans="1:22">
      <c r="A471" s="2" t="s">
        <v>11228</v>
      </c>
      <c r="B471" s="2" t="s">
        <v>11229</v>
      </c>
      <c r="U471" s="2"/>
      <c r="V471" s="2"/>
    </row>
    <row r="472" spans="1:22">
      <c r="A472" s="2" t="s">
        <v>11230</v>
      </c>
      <c r="B472" s="2" t="s">
        <v>11231</v>
      </c>
      <c r="U472" s="2"/>
      <c r="V472" s="2"/>
    </row>
    <row r="473" spans="1:22">
      <c r="A473" s="2" t="s">
        <v>11232</v>
      </c>
      <c r="B473" s="2" t="s">
        <v>11233</v>
      </c>
      <c r="U473" s="2"/>
      <c r="V473" s="2"/>
    </row>
    <row r="474" spans="1:22">
      <c r="A474" s="2" t="s">
        <v>11234</v>
      </c>
      <c r="B474" s="2" t="s">
        <v>11235</v>
      </c>
      <c r="U474" s="2"/>
      <c r="V474" s="2"/>
    </row>
    <row r="475" spans="1:22">
      <c r="A475" s="2" t="s">
        <v>11236</v>
      </c>
      <c r="B475" s="2" t="s">
        <v>11237</v>
      </c>
      <c r="U475" s="2"/>
      <c r="V475" s="2"/>
    </row>
    <row r="476" spans="1:22">
      <c r="A476" s="2" t="s">
        <v>11238</v>
      </c>
      <c r="B476" s="2" t="s">
        <v>11239</v>
      </c>
      <c r="U476" s="2"/>
      <c r="V476" s="2"/>
    </row>
    <row r="477" spans="1:22">
      <c r="A477" s="2" t="s">
        <v>11240</v>
      </c>
      <c r="B477" s="2" t="s">
        <v>11241</v>
      </c>
      <c r="U477" s="2"/>
      <c r="V477" s="2"/>
    </row>
    <row r="478" spans="1:22">
      <c r="A478" s="2" t="s">
        <v>11242</v>
      </c>
      <c r="B478" s="2" t="s">
        <v>11243</v>
      </c>
      <c r="U478" s="2"/>
      <c r="V478" s="2"/>
    </row>
    <row r="479" spans="1:22">
      <c r="A479" s="2" t="s">
        <v>11244</v>
      </c>
      <c r="B479" s="2" t="s">
        <v>11245</v>
      </c>
      <c r="U479" s="2"/>
      <c r="V479" s="2"/>
    </row>
    <row r="480" spans="1:22">
      <c r="A480" s="2" t="s">
        <v>11246</v>
      </c>
      <c r="B480" s="2" t="s">
        <v>11247</v>
      </c>
      <c r="U480" s="2"/>
      <c r="V480" s="2"/>
    </row>
    <row r="481" spans="1:22">
      <c r="A481" s="2" t="s">
        <v>11248</v>
      </c>
      <c r="B481" s="2" t="s">
        <v>11249</v>
      </c>
      <c r="U481" s="2"/>
      <c r="V481" s="2"/>
    </row>
    <row r="482" spans="1:22">
      <c r="A482" s="2" t="s">
        <v>11250</v>
      </c>
      <c r="B482" s="2" t="s">
        <v>11251</v>
      </c>
      <c r="U482" s="2"/>
      <c r="V482" s="2"/>
    </row>
    <row r="483" spans="1:22">
      <c r="A483" s="2" t="s">
        <v>11252</v>
      </c>
      <c r="B483" s="2" t="s">
        <v>11253</v>
      </c>
      <c r="U483" s="2"/>
      <c r="V483" s="2"/>
    </row>
    <row r="484" spans="1:22">
      <c r="A484" s="2" t="s">
        <v>11254</v>
      </c>
      <c r="B484" s="2" t="s">
        <v>11255</v>
      </c>
      <c r="U484" s="2"/>
      <c r="V484" s="2"/>
    </row>
    <row r="485" spans="1:22">
      <c r="A485" s="2" t="s">
        <v>11256</v>
      </c>
      <c r="B485" s="2" t="s">
        <v>11257</v>
      </c>
      <c r="U485" s="2"/>
      <c r="V485" s="2"/>
    </row>
    <row r="486" spans="1:22">
      <c r="A486" s="2" t="s">
        <v>11258</v>
      </c>
      <c r="B486" s="2" t="s">
        <v>11259</v>
      </c>
      <c r="U486" s="2"/>
      <c r="V486" s="2"/>
    </row>
    <row r="487" spans="1:22">
      <c r="A487" s="2" t="s">
        <v>11260</v>
      </c>
      <c r="B487" s="2" t="s">
        <v>11261</v>
      </c>
      <c r="U487" s="2"/>
      <c r="V487" s="2"/>
    </row>
    <row r="488" spans="1:22">
      <c r="A488" s="2" t="s">
        <v>11262</v>
      </c>
      <c r="B488" s="2" t="s">
        <v>11263</v>
      </c>
      <c r="U488" s="2"/>
      <c r="V488" s="2"/>
    </row>
    <row r="489" spans="1:22">
      <c r="A489" s="2" t="s">
        <v>11264</v>
      </c>
      <c r="B489" s="2" t="s">
        <v>11265</v>
      </c>
      <c r="U489" s="2"/>
      <c r="V489" s="2"/>
    </row>
    <row r="490" spans="1:22">
      <c r="A490" s="2" t="s">
        <v>11266</v>
      </c>
      <c r="B490" s="2" t="s">
        <v>11267</v>
      </c>
      <c r="U490" s="2"/>
      <c r="V490" s="2"/>
    </row>
    <row r="491" spans="1:22">
      <c r="A491" s="2" t="s">
        <v>11268</v>
      </c>
      <c r="B491" s="2" t="s">
        <v>11269</v>
      </c>
      <c r="U491" s="2"/>
      <c r="V491" s="2"/>
    </row>
    <row r="492" spans="1:22">
      <c r="A492" s="2" t="s">
        <v>11270</v>
      </c>
      <c r="B492" s="2" t="s">
        <v>11271</v>
      </c>
      <c r="U492" s="2"/>
      <c r="V492" s="2"/>
    </row>
    <row r="493" spans="1:22">
      <c r="A493" s="2" t="s">
        <v>11272</v>
      </c>
      <c r="B493" s="2" t="s">
        <v>11273</v>
      </c>
      <c r="U493" s="2"/>
      <c r="V493" s="2"/>
    </row>
    <row r="494" spans="1:22">
      <c r="A494" s="2" t="s">
        <v>11274</v>
      </c>
      <c r="B494" s="2" t="s">
        <v>11275</v>
      </c>
      <c r="U494" s="2"/>
      <c r="V494" s="2"/>
    </row>
    <row r="495" spans="1:22">
      <c r="A495" s="2" t="s">
        <v>11276</v>
      </c>
      <c r="B495" s="2" t="s">
        <v>11277</v>
      </c>
      <c r="U495" s="2"/>
      <c r="V495" s="2"/>
    </row>
    <row r="496" spans="1:22">
      <c r="A496" s="2" t="s">
        <v>11278</v>
      </c>
      <c r="B496" s="2" t="s">
        <v>11279</v>
      </c>
      <c r="U496" s="2"/>
      <c r="V496" s="2"/>
    </row>
    <row r="497" spans="1:22">
      <c r="A497" s="2" t="s">
        <v>11280</v>
      </c>
      <c r="B497" s="2" t="s">
        <v>11281</v>
      </c>
      <c r="U497" s="2"/>
      <c r="V497" s="2"/>
    </row>
    <row r="498" spans="1:22">
      <c r="A498" s="2" t="s">
        <v>11282</v>
      </c>
      <c r="B498" s="2" t="s">
        <v>11283</v>
      </c>
      <c r="U498" s="2"/>
      <c r="V498" s="2"/>
    </row>
    <row r="499" spans="1:22">
      <c r="A499" s="2" t="s">
        <v>11284</v>
      </c>
      <c r="B499" s="2" t="s">
        <v>11285</v>
      </c>
      <c r="U499" s="2"/>
      <c r="V499" s="2"/>
    </row>
    <row r="500" spans="1:22">
      <c r="A500" s="2" t="s">
        <v>11286</v>
      </c>
      <c r="B500" s="2" t="s">
        <v>11287</v>
      </c>
      <c r="U500" s="2"/>
      <c r="V500" s="2"/>
    </row>
    <row r="501" spans="1:22">
      <c r="A501" s="2" t="s">
        <v>11288</v>
      </c>
      <c r="B501" s="2" t="s">
        <v>11289</v>
      </c>
      <c r="U501" s="2"/>
      <c r="V501" s="2"/>
    </row>
    <row r="502" spans="1:22">
      <c r="A502" s="2" t="s">
        <v>11290</v>
      </c>
      <c r="B502" s="2" t="s">
        <v>11291</v>
      </c>
      <c r="U502" s="2"/>
      <c r="V502" s="2"/>
    </row>
    <row r="503" spans="1:22">
      <c r="A503" s="2" t="s">
        <v>11292</v>
      </c>
      <c r="B503" s="2" t="s">
        <v>11293</v>
      </c>
      <c r="U503" s="2"/>
      <c r="V503" s="2"/>
    </row>
    <row r="504" spans="1:22">
      <c r="A504" s="2" t="s">
        <v>11294</v>
      </c>
      <c r="B504" s="2" t="s">
        <v>11295</v>
      </c>
      <c r="U504" s="2"/>
      <c r="V504" s="2"/>
    </row>
    <row r="505" spans="1:22">
      <c r="A505" s="2" t="s">
        <v>11296</v>
      </c>
      <c r="B505" s="2" t="s">
        <v>11297</v>
      </c>
      <c r="U505" s="2"/>
      <c r="V505" s="2"/>
    </row>
    <row r="506" spans="1:22">
      <c r="A506" s="2" t="s">
        <v>11298</v>
      </c>
      <c r="B506" s="2" t="s">
        <v>11299</v>
      </c>
      <c r="U506" s="2"/>
      <c r="V506" s="2"/>
    </row>
    <row r="507" spans="1:22">
      <c r="A507" s="2" t="s">
        <v>11300</v>
      </c>
      <c r="B507" s="2" t="s">
        <v>11301</v>
      </c>
      <c r="U507" s="2"/>
      <c r="V507" s="2"/>
    </row>
    <row r="508" spans="1:22">
      <c r="A508" s="2" t="s">
        <v>11302</v>
      </c>
      <c r="B508" s="2" t="s">
        <v>11303</v>
      </c>
      <c r="U508" s="2"/>
      <c r="V508" s="2"/>
    </row>
    <row r="509" spans="1:22">
      <c r="A509" s="2" t="s">
        <v>11304</v>
      </c>
      <c r="B509" s="2" t="s">
        <v>11305</v>
      </c>
      <c r="U509" s="2"/>
      <c r="V509" s="2"/>
    </row>
    <row r="510" spans="1:22">
      <c r="A510" s="2" t="s">
        <v>11306</v>
      </c>
      <c r="B510" s="2" t="s">
        <v>11307</v>
      </c>
      <c r="U510" s="2"/>
      <c r="V510" s="2"/>
    </row>
    <row r="511" spans="1:22">
      <c r="A511" s="2" t="s">
        <v>11308</v>
      </c>
      <c r="B511" s="2" t="s">
        <v>11309</v>
      </c>
      <c r="U511" s="2"/>
      <c r="V511" s="2"/>
    </row>
    <row r="512" spans="1:22">
      <c r="A512" s="2" t="s">
        <v>11310</v>
      </c>
      <c r="B512" s="2" t="s">
        <v>11311</v>
      </c>
      <c r="U512" s="2"/>
      <c r="V512" s="2"/>
    </row>
  </sheetData>
  <protectedRanges>
    <protectedRange sqref="U1:V512" name="範圍1"/>
    <protectedRange sqref="A1:A512" name="範圍1_1"/>
    <protectedRange sqref="B1:B72 B74:B89 B92:B101 B103:B116 B120:B123 B125:B126 B128:B132 B134:B145 B148:B151 B154:B175 B177:B235 B237:B248 B251:B254 B257:B278 B280:B331 B333:B336 B338 B340:B351 B354:B357 B360:B381 B384:B386 B388 B390:B396 B398:B409 B411:B441 B443:B454 B457:B460 B463:B486 B488:B489 B491:B493 B496:B509" name="範圍1_2"/>
  </protectedRanges>
  <phoneticPr fontId="1" type="noConversion"/>
  <conditionalFormatting sqref="A1:A220">
    <cfRule type="duplicateValues" dxfId="10" priority="163"/>
  </conditionalFormatting>
  <conditionalFormatting sqref="A202:A220 A171:A200 A34:A52 A1:A32 A54:A91 A93:A111 A113:A150 A152:A169">
    <cfRule type="duplicateValues" dxfId="9" priority="53"/>
  </conditionalFormatting>
  <conditionalFormatting sqref="A1:B1048576">
    <cfRule type="duplicateValues" dxfId="8" priority="52"/>
  </conditionalFormatting>
  <conditionalFormatting sqref="G48:H116">
    <cfRule type="duplicateValues" dxfId="7" priority="179"/>
    <cfRule type="duplicateValues" dxfId="6" priority="182"/>
  </conditionalFormatting>
  <conditionalFormatting sqref="V1:V512">
    <cfRule type="uniqueValues" dxfId="5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231"/>
  <sheetViews>
    <sheetView zoomScale="55" zoomScaleNormal="55" workbookViewId="0">
      <selection activeCell="E1" sqref="E1"/>
    </sheetView>
  </sheetViews>
  <sheetFormatPr defaultRowHeight="15.75"/>
  <cols>
    <col min="1" max="1" width="7.125" style="29" customWidth="1"/>
    <col min="2" max="2" width="7.5" style="29" bestFit="1" customWidth="1"/>
    <col min="3" max="3" width="22.125" style="29" customWidth="1"/>
    <col min="4" max="4" width="35.875" style="29" customWidth="1"/>
    <col min="5" max="5" width="13.875" style="30" customWidth="1"/>
    <col min="6" max="6" width="5.75" style="30" bestFit="1" customWidth="1"/>
    <col min="7" max="7" width="9" style="30" bestFit="1" customWidth="1"/>
    <col min="8" max="8" width="21" style="30" bestFit="1" customWidth="1"/>
    <col min="9" max="9" width="14.875" style="30" customWidth="1"/>
    <col min="10" max="10" width="18.125" style="30" bestFit="1" customWidth="1"/>
    <col min="11" max="11" width="13.5" style="30" customWidth="1"/>
    <col min="12" max="12" width="16.25" style="29" bestFit="1" customWidth="1"/>
    <col min="13" max="13" width="29.875" style="29" bestFit="1" customWidth="1"/>
    <col min="14" max="14" width="12.375" style="29" bestFit="1" customWidth="1"/>
    <col min="15" max="15" width="8" style="29" customWidth="1"/>
    <col min="16" max="16" width="11.25" style="29" bestFit="1" customWidth="1"/>
    <col min="17" max="17" width="50.375" style="29" bestFit="1" customWidth="1"/>
    <col min="21" max="21" width="21" bestFit="1" customWidth="1"/>
  </cols>
  <sheetData>
    <row r="1" spans="1:17" ht="30.75">
      <c r="A1" s="28" t="s">
        <v>9924</v>
      </c>
      <c r="B1" s="12"/>
      <c r="C1" s="12"/>
      <c r="D1" s="12"/>
      <c r="E1" s="71" t="s">
        <v>10255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73"/>
      <c r="Q1" s="61" t="s">
        <v>10256</v>
      </c>
    </row>
    <row r="2" spans="1:17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6" t="s">
        <v>0</v>
      </c>
      <c r="K2" s="17" t="s">
        <v>2</v>
      </c>
      <c r="L2" s="18" t="s">
        <v>9889</v>
      </c>
      <c r="M2" s="31" t="s">
        <v>9890</v>
      </c>
      <c r="N2" s="10" t="s">
        <v>9903</v>
      </c>
      <c r="O2" s="10" t="s">
        <v>4</v>
      </c>
      <c r="P2" s="74" t="s">
        <v>5</v>
      </c>
      <c r="Q2" s="38" t="s">
        <v>1506</v>
      </c>
    </row>
    <row r="3" spans="1:17" ht="16.899999999999999" customHeight="1">
      <c r="A3" s="24" t="s">
        <v>8</v>
      </c>
      <c r="B3" s="5" t="str">
        <f>VLOOKUP(C3,PinNo!$B:$C,2,0)</f>
        <v>V13</v>
      </c>
      <c r="C3" s="58" t="s">
        <v>3093</v>
      </c>
      <c r="D3" s="5" t="str">
        <f>VLOOKUP(CONCATENATE($A3,".",$B3),Netlist_VTable!$H:$I,2,0)</f>
        <v>S0_P4_HSI-</v>
      </c>
      <c r="E3" s="19">
        <f>VLOOKUP(D3,EtchLengthFromLayout!$A:$B,2,0)</f>
        <v>7342.51</v>
      </c>
      <c r="F3" s="19"/>
      <c r="G3" s="19"/>
      <c r="H3" s="19" t="str">
        <f>SUBSTITUTE($J3,"_P","_C_P")</f>
        <v>SG0_C_P4_HSO-</v>
      </c>
      <c r="I3" s="19">
        <f>VLOOKUP(H3,EtchLengthFromLayout!$A:$B,2,0)</f>
        <v>303.81</v>
      </c>
      <c r="J3" s="5" t="str">
        <f>VLOOKUP(CONCATENATE($N3,".",$O3),Netlist_VTable!$H:$I,2,0)</f>
        <v>SG0_P4_HSO-</v>
      </c>
      <c r="K3" s="19">
        <f>VLOOKUP(J3,EtchLengthFromLayout!$A:$B,2,0)</f>
        <v>1817.76</v>
      </c>
      <c r="L3" s="19">
        <f>E3+G3+I3+K3</f>
        <v>9464.08</v>
      </c>
      <c r="M3" s="19">
        <f>ABS(L3-L4)</f>
        <v>0.3500000000003638</v>
      </c>
      <c r="N3" s="24" t="s">
        <v>9884</v>
      </c>
      <c r="O3" s="5" t="str">
        <f>VLOOKUP(P3,PinNo!$B:$C,2,0)</f>
        <v>W14</v>
      </c>
      <c r="P3" s="82" t="s">
        <v>3095</v>
      </c>
      <c r="Q3" s="102" t="s">
        <v>9902</v>
      </c>
    </row>
    <row r="4" spans="1:17" ht="16.899999999999999" customHeight="1">
      <c r="A4" s="24" t="s">
        <v>8</v>
      </c>
      <c r="B4" s="5" t="str">
        <f>VLOOKUP(C4,PinNo!$B:$C,2,0)</f>
        <v>V12</v>
      </c>
      <c r="C4" s="58" t="s">
        <v>3094</v>
      </c>
      <c r="D4" s="5" t="str">
        <f>VLOOKUP(CONCATENATE($A4,".",$B4),Netlist_VTable!$H:$I,2,0)</f>
        <v>S0_P4_HSI+</v>
      </c>
      <c r="E4" s="19">
        <f>VLOOKUP(D4,EtchLengthFromLayout!$A:$B,2,0)</f>
        <v>7342.51</v>
      </c>
      <c r="F4" s="19"/>
      <c r="G4" s="19"/>
      <c r="H4" s="19" t="str">
        <f>SUBSTITUTE($J4,"_P","_C_P")</f>
        <v>SG0_C_P4_HSO+</v>
      </c>
      <c r="I4" s="19">
        <f>VLOOKUP(H4,EtchLengthFromLayout!$A:$B,2,0)</f>
        <v>303.81</v>
      </c>
      <c r="J4" s="5" t="str">
        <f>VLOOKUP(CONCATENATE($N4,".",$O4),Netlist_VTable!$H:$I,2,0)</f>
        <v>SG0_P4_HSO+</v>
      </c>
      <c r="K4" s="19">
        <f>VLOOKUP(J4,EtchLengthFromLayout!$A:$B,2,0)</f>
        <v>1818.11</v>
      </c>
      <c r="L4" s="19">
        <f>E4+G4+I4+K4</f>
        <v>9464.43</v>
      </c>
      <c r="M4" s="10" t="str">
        <f>IF(M3&lt;=20,"OK, Tolerance&lt;= 20 mil", "Not OK, Tolerance &gt; 20 mil")</f>
        <v>OK, Tolerance&lt;= 20 mil</v>
      </c>
      <c r="N4" s="24" t="s">
        <v>9884</v>
      </c>
      <c r="O4" s="5" t="str">
        <f>VLOOKUP(P4,PinNo!$B:$C,2,0)</f>
        <v>W13</v>
      </c>
      <c r="P4" s="82" t="s">
        <v>3096</v>
      </c>
      <c r="Q4" s="102"/>
    </row>
    <row r="5" spans="1:17" ht="16.899999999999999" customHeight="1">
      <c r="A5" s="24" t="s">
        <v>8</v>
      </c>
      <c r="B5" s="5" t="str">
        <f>VLOOKUP(C5,PinNo!$B:$C,2,0)</f>
        <v>V15</v>
      </c>
      <c r="C5" s="58" t="s">
        <v>3097</v>
      </c>
      <c r="D5" s="5" t="str">
        <f>VLOOKUP(CONCATENATE($A5,".",$B5),Netlist_VTable!$H:$I,2,0)</f>
        <v>S0_P5_HSI-</v>
      </c>
      <c r="E5" s="19">
        <f>VLOOKUP(D5,EtchLengthFromLayout!$A:$B,2,0)</f>
        <v>7444.91</v>
      </c>
      <c r="F5" s="19"/>
      <c r="G5" s="19"/>
      <c r="H5" s="19" t="str">
        <f>SUBSTITUTE($J5,"_P","_C_P")</f>
        <v>SG0_C_P5_HSO-</v>
      </c>
      <c r="I5" s="19">
        <f>VLOOKUP(H5,EtchLengthFromLayout!$A:$B,2,0)</f>
        <v>198.56</v>
      </c>
      <c r="J5" s="5" t="str">
        <f>VLOOKUP(CONCATENATE($N5,".",$O5),Netlist_VTable!$H:$I,2,0)</f>
        <v>SG0_P5_HSO-</v>
      </c>
      <c r="K5" s="19">
        <f>VLOOKUP(J5,EtchLengthFromLayout!$A:$B,2,0)</f>
        <v>1474.69</v>
      </c>
      <c r="L5" s="19">
        <f>E5+G5+I5+K5</f>
        <v>9118.16</v>
      </c>
      <c r="M5" s="19">
        <f>ABS(L5-L6)</f>
        <v>0.17000000000007276</v>
      </c>
      <c r="N5" s="24" t="s">
        <v>9884</v>
      </c>
      <c r="O5" s="5" t="str">
        <f>VLOOKUP(P5,PinNo!$B:$C,2,0)</f>
        <v>W16</v>
      </c>
      <c r="P5" s="82" t="s">
        <v>3099</v>
      </c>
      <c r="Q5" s="102"/>
    </row>
    <row r="6" spans="1:17" ht="16.899999999999999" customHeight="1">
      <c r="A6" s="24" t="s">
        <v>8</v>
      </c>
      <c r="B6" s="5" t="str">
        <f>VLOOKUP(C6,PinNo!$B:$C,2,0)</f>
        <v>V14</v>
      </c>
      <c r="C6" s="58" t="s">
        <v>3098</v>
      </c>
      <c r="D6" s="5" t="str">
        <f>VLOOKUP(CONCATENATE($A6,".",$B6),Netlist_VTable!$H:$I,2,0)</f>
        <v>S0_P5_HSI+</v>
      </c>
      <c r="E6" s="19">
        <f>VLOOKUP(D6,EtchLengthFromLayout!$A:$B,2,0)</f>
        <v>7444.91</v>
      </c>
      <c r="F6" s="19"/>
      <c r="G6" s="19"/>
      <c r="H6" s="19" t="str">
        <f>SUBSTITUTE($J6,"_P","_C_P")</f>
        <v>SG0_C_P5_HSO+</v>
      </c>
      <c r="I6" s="19">
        <f>VLOOKUP(H6,EtchLengthFromLayout!$A:$B,2,0)</f>
        <v>198.56</v>
      </c>
      <c r="J6" s="5" t="str">
        <f>VLOOKUP(CONCATENATE($N6,".",$O6),Netlist_VTable!$H:$I,2,0)</f>
        <v>SG0_P5_HSO+</v>
      </c>
      <c r="K6" s="19">
        <f>VLOOKUP(J6,EtchLengthFromLayout!$A:$B,2,0)</f>
        <v>1474.52</v>
      </c>
      <c r="L6" s="19">
        <f t="shared" ref="L6" si="0">E6+G6+I6+K6</f>
        <v>9117.99</v>
      </c>
      <c r="M6" s="10" t="str">
        <f>IF(M5&lt;=20,"OK, Tolerance&lt;= 20 mil", "Not OK, Tolerance &gt; 20 mil")</f>
        <v>OK, Tolerance&lt;= 20 mil</v>
      </c>
      <c r="N6" s="24" t="s">
        <v>9884</v>
      </c>
      <c r="O6" s="5" t="str">
        <f>VLOOKUP(P6,PinNo!$B:$C,2,0)</f>
        <v>W15</v>
      </c>
      <c r="P6" s="82" t="s">
        <v>3100</v>
      </c>
      <c r="Q6" s="102"/>
    </row>
    <row r="7" spans="1:17" ht="16.899999999999999" customHeight="1">
      <c r="A7" s="43"/>
      <c r="B7" s="12"/>
      <c r="C7" s="44"/>
      <c r="D7" s="12"/>
      <c r="E7" s="13"/>
      <c r="F7" s="13"/>
      <c r="G7" s="13"/>
      <c r="H7" s="13"/>
      <c r="I7" s="13"/>
      <c r="J7" s="12"/>
      <c r="K7" s="13"/>
      <c r="L7" s="13"/>
      <c r="M7" s="12"/>
      <c r="N7" s="43"/>
      <c r="O7" s="12"/>
      <c r="P7" s="76"/>
      <c r="Q7" s="102"/>
    </row>
    <row r="8" spans="1:17" ht="16.899999999999999" customHeight="1">
      <c r="A8" s="32" t="s">
        <v>165</v>
      </c>
      <c r="B8" s="5" t="str">
        <f>VLOOKUP(C8,PinNo!$B:$C,2,0)</f>
        <v>V13</v>
      </c>
      <c r="C8" s="58" t="s">
        <v>3093</v>
      </c>
      <c r="D8" s="5" t="str">
        <f>VLOOKUP(CONCATENATE($A8,".",$B8),Netlist_VTable!$H:$I,2,0)</f>
        <v>S1_P4_HSI-</v>
      </c>
      <c r="E8" s="19">
        <f>VLOOKUP(D8,EtchLengthFromLayout!$A:$B,2,0)</f>
        <v>6324.96</v>
      </c>
      <c r="F8" s="19"/>
      <c r="G8" s="19"/>
      <c r="H8" s="19" t="str">
        <f>SUBSTITUTE($J8,"_P","_C_P")</f>
        <v>SG1_C_P4_HSO-</v>
      </c>
      <c r="I8" s="19">
        <f>VLOOKUP(H8,EtchLengthFromLayout!$A:$B,2,0)</f>
        <v>303.81</v>
      </c>
      <c r="J8" s="5" t="str">
        <f>VLOOKUP(CONCATENATE($N8,".",$O8),Netlist_VTable!$H:$I,2,0)</f>
        <v>SG1_P4_HSO-</v>
      </c>
      <c r="K8" s="19">
        <f>VLOOKUP(J8,EtchLengthFromLayout!$A:$B,2,0)</f>
        <v>1817.76</v>
      </c>
      <c r="L8" s="19">
        <f>E8+G8+I8+K8</f>
        <v>8446.5300000000007</v>
      </c>
      <c r="M8" s="19">
        <f>ABS(L8-L9)</f>
        <v>0.36999999999898137</v>
      </c>
      <c r="N8" s="25" t="s">
        <v>9885</v>
      </c>
      <c r="O8" s="5" t="str">
        <f>VLOOKUP(P8,PinNo!$B:$C,2,0)</f>
        <v>W14</v>
      </c>
      <c r="P8" s="82" t="s">
        <v>3095</v>
      </c>
      <c r="Q8" s="102"/>
    </row>
    <row r="9" spans="1:17" ht="16.899999999999999" customHeight="1">
      <c r="A9" s="32" t="s">
        <v>165</v>
      </c>
      <c r="B9" s="5" t="str">
        <f>VLOOKUP(C9,PinNo!$B:$C,2,0)</f>
        <v>V12</v>
      </c>
      <c r="C9" s="58" t="s">
        <v>3094</v>
      </c>
      <c r="D9" s="5" t="str">
        <f>VLOOKUP(CONCATENATE($A9,".",$B9),Netlist_VTable!$H:$I,2,0)</f>
        <v>S1_P4_HSI+</v>
      </c>
      <c r="E9" s="19">
        <f>VLOOKUP(D9,EtchLengthFromLayout!$A:$B,2,0)</f>
        <v>6324.98</v>
      </c>
      <c r="F9" s="19"/>
      <c r="G9" s="19"/>
      <c r="H9" s="19" t="str">
        <f>SUBSTITUTE($J9,"_P","_C_P")</f>
        <v>SG1_C_P4_HSO+</v>
      </c>
      <c r="I9" s="19">
        <f>VLOOKUP(H9,EtchLengthFromLayout!$A:$B,2,0)</f>
        <v>303.81</v>
      </c>
      <c r="J9" s="5" t="str">
        <f>VLOOKUP(CONCATENATE($N9,".",$O9),Netlist_VTable!$H:$I,2,0)</f>
        <v>SG1_P4_HSO+</v>
      </c>
      <c r="K9" s="19">
        <f>VLOOKUP(J9,EtchLengthFromLayout!$A:$B,2,0)</f>
        <v>1818.11</v>
      </c>
      <c r="L9" s="19">
        <f>E9+G9+I9+K9</f>
        <v>8446.9</v>
      </c>
      <c r="M9" s="10" t="str">
        <f>IF(M8&lt;=20,"OK, Tolerance&lt;= 20 mil", "Not OK, Tolerance &gt; 20 mil")</f>
        <v>OK, Tolerance&lt;= 20 mil</v>
      </c>
      <c r="N9" s="25" t="s">
        <v>9885</v>
      </c>
      <c r="O9" s="5" t="str">
        <f>VLOOKUP(P9,PinNo!$B:$C,2,0)</f>
        <v>W13</v>
      </c>
      <c r="P9" s="82" t="s">
        <v>3096</v>
      </c>
      <c r="Q9" s="102"/>
    </row>
    <row r="10" spans="1:17" ht="16.899999999999999" customHeight="1">
      <c r="A10" s="32" t="s">
        <v>165</v>
      </c>
      <c r="B10" s="5" t="str">
        <f>VLOOKUP(C10,PinNo!$B:$C,2,0)</f>
        <v>V15</v>
      </c>
      <c r="C10" s="58" t="s">
        <v>3097</v>
      </c>
      <c r="D10" s="5" t="str">
        <f>VLOOKUP(CONCATENATE($A10,".",$B10),Netlist_VTable!$H:$I,2,0)</f>
        <v>S1_P5_HSI-</v>
      </c>
      <c r="E10" s="19">
        <f>VLOOKUP(D10,EtchLengthFromLayout!$A:$B,2,0)</f>
        <v>6151.46</v>
      </c>
      <c r="F10" s="19"/>
      <c r="G10" s="19"/>
      <c r="H10" s="19" t="str">
        <f>SUBSTITUTE($J10,"_P","_C_P")</f>
        <v>SG1_C_P5_HSO-</v>
      </c>
      <c r="I10" s="19">
        <f>VLOOKUP(H10,EtchLengthFromLayout!$A:$B,2,0)</f>
        <v>198.56</v>
      </c>
      <c r="J10" s="5" t="str">
        <f>VLOOKUP(CONCATENATE($N10,".",$O10),Netlist_VTable!$H:$I,2,0)</f>
        <v>SG1_P5_HSO-</v>
      </c>
      <c r="K10" s="19">
        <f>VLOOKUP(J10,EtchLengthFromLayout!$A:$B,2,0)</f>
        <v>1474.69</v>
      </c>
      <c r="L10" s="19">
        <f t="shared" ref="L10:L11" si="1">E10+G10+I10+K10</f>
        <v>7824.7100000000009</v>
      </c>
      <c r="M10" s="19">
        <f>ABS(L10-L11)</f>
        <v>0.17000000000007276</v>
      </c>
      <c r="N10" s="25" t="s">
        <v>9885</v>
      </c>
      <c r="O10" s="5" t="str">
        <f>VLOOKUP(P10,PinNo!$B:$C,2,0)</f>
        <v>W16</v>
      </c>
      <c r="P10" s="82" t="s">
        <v>3099</v>
      </c>
      <c r="Q10" s="102"/>
    </row>
    <row r="11" spans="1:17" ht="18" customHeight="1">
      <c r="A11" s="32" t="s">
        <v>165</v>
      </c>
      <c r="B11" s="5" t="str">
        <f>VLOOKUP(C11,PinNo!$B:$C,2,0)</f>
        <v>V14</v>
      </c>
      <c r="C11" s="58" t="s">
        <v>3098</v>
      </c>
      <c r="D11" s="5" t="str">
        <f>VLOOKUP(CONCATENATE($A11,".",$B11),Netlist_VTable!$H:$I,2,0)</f>
        <v>S1_P5_HSI+</v>
      </c>
      <c r="E11" s="19">
        <f>VLOOKUP(D11,EtchLengthFromLayout!$A:$B,2,0)</f>
        <v>6151.46</v>
      </c>
      <c r="F11" s="19"/>
      <c r="G11" s="19"/>
      <c r="H11" s="19" t="str">
        <f>SUBSTITUTE($J11,"_P","_C_P")</f>
        <v>SG1_C_P5_HSO+</v>
      </c>
      <c r="I11" s="19">
        <f>VLOOKUP(H11,EtchLengthFromLayout!$A:$B,2,0)</f>
        <v>198.56</v>
      </c>
      <c r="J11" s="5" t="str">
        <f>VLOOKUP(CONCATENATE($N11,".",$O11),Netlist_VTable!$H:$I,2,0)</f>
        <v>SG1_P5_HSO+</v>
      </c>
      <c r="K11" s="19">
        <f>VLOOKUP(J11,EtchLengthFromLayout!$A:$B,2,0)</f>
        <v>1474.52</v>
      </c>
      <c r="L11" s="19">
        <f t="shared" si="1"/>
        <v>7824.5400000000009</v>
      </c>
      <c r="M11" s="10" t="str">
        <f>IF(M10&lt;=20,"OK, Tolerance&lt;= 20 mil", "Not OK, Tolerance &gt; 20 mil")</f>
        <v>OK, Tolerance&lt;= 20 mil</v>
      </c>
      <c r="N11" s="25" t="s">
        <v>9885</v>
      </c>
      <c r="O11" s="5" t="str">
        <f>VLOOKUP(P11,PinNo!$B:$C,2,0)</f>
        <v>W15</v>
      </c>
      <c r="P11" s="82" t="s">
        <v>3100</v>
      </c>
      <c r="Q11" s="102"/>
    </row>
    <row r="12" spans="1:17" ht="16.899999999999999" customHeight="1">
      <c r="A12" s="43"/>
      <c r="B12" s="12"/>
      <c r="C12" s="44"/>
      <c r="D12" s="12"/>
      <c r="E12" s="13"/>
      <c r="F12" s="13"/>
      <c r="G12" s="13"/>
      <c r="H12" s="13"/>
      <c r="I12" s="13"/>
      <c r="J12" s="12"/>
      <c r="K12" s="13"/>
      <c r="L12" s="13"/>
      <c r="M12" s="12"/>
      <c r="N12" s="43"/>
      <c r="O12" s="12"/>
      <c r="P12" s="76"/>
      <c r="Q12" s="102"/>
    </row>
    <row r="13" spans="1:17" ht="16.899999999999999" customHeight="1">
      <c r="A13" s="24" t="s">
        <v>5414</v>
      </c>
      <c r="B13" s="5" t="str">
        <f>VLOOKUP(C13,PinNo!$B:$C,2,0)</f>
        <v>V13</v>
      </c>
      <c r="C13" s="58" t="s">
        <v>3093</v>
      </c>
      <c r="D13" s="5" t="str">
        <f>VLOOKUP(CONCATENATE($A13,".",$B13),Netlist_VTable!$H:$I,2,0)</f>
        <v>S2_P4_HSI-</v>
      </c>
      <c r="E13" s="19">
        <f>VLOOKUP(D13,EtchLengthFromLayout!$A:$B,2,0)</f>
        <v>7437.24</v>
      </c>
      <c r="F13" s="19"/>
      <c r="G13" s="19"/>
      <c r="H13" s="19" t="str">
        <f>SUBSTITUTE($J13,"_P","_C_P")</f>
        <v>SG2_C_P4_HSO-</v>
      </c>
      <c r="I13" s="19">
        <f>VLOOKUP(H13,EtchLengthFromLayout!$A:$B,2,0)</f>
        <v>303.81</v>
      </c>
      <c r="J13" s="5" t="str">
        <f>VLOOKUP(CONCATENATE($N13,".",$O13),Netlist_VTable!$H:$I,2,0)</f>
        <v>SG2_P4_HSO-</v>
      </c>
      <c r="K13" s="19">
        <f>VLOOKUP(J13,EtchLengthFromLayout!$A:$B,2,0)</f>
        <v>1817.76</v>
      </c>
      <c r="L13" s="19">
        <f>E13+G13+I13+K13</f>
        <v>9558.81</v>
      </c>
      <c r="M13" s="19">
        <f>ABS(L13-L14)</f>
        <v>0.27000000000043656</v>
      </c>
      <c r="N13" s="24" t="s">
        <v>9886</v>
      </c>
      <c r="O13" s="5" t="str">
        <f>VLOOKUP(P13,PinNo!$B:$C,2,0)</f>
        <v>W14</v>
      </c>
      <c r="P13" s="82" t="s">
        <v>3095</v>
      </c>
      <c r="Q13" s="102"/>
    </row>
    <row r="14" spans="1:17" ht="16.899999999999999" customHeight="1">
      <c r="A14" s="24" t="s">
        <v>5414</v>
      </c>
      <c r="B14" s="5" t="str">
        <f>VLOOKUP(C14,PinNo!$B:$C,2,0)</f>
        <v>V12</v>
      </c>
      <c r="C14" s="58" t="s">
        <v>3094</v>
      </c>
      <c r="D14" s="5" t="str">
        <f>VLOOKUP(CONCATENATE($A14,".",$B14),Netlist_VTable!$H:$I,2,0)</f>
        <v>S2_P4_HSI+</v>
      </c>
      <c r="E14" s="19">
        <f>VLOOKUP(D14,EtchLengthFromLayout!$A:$B,2,0)</f>
        <v>7437.16</v>
      </c>
      <c r="F14" s="19"/>
      <c r="G14" s="19"/>
      <c r="H14" s="19" t="str">
        <f>SUBSTITUTE($J14,"_P","_C_P")</f>
        <v>SG2_C_P4_HSO+</v>
      </c>
      <c r="I14" s="19">
        <f>VLOOKUP(H14,EtchLengthFromLayout!$A:$B,2,0)</f>
        <v>303.81</v>
      </c>
      <c r="J14" s="5" t="str">
        <f>VLOOKUP(CONCATENATE($N14,".",$O14),Netlist_VTable!$H:$I,2,0)</f>
        <v>SG2_P4_HSO+</v>
      </c>
      <c r="K14" s="19">
        <f>VLOOKUP(J14,EtchLengthFromLayout!$A:$B,2,0)</f>
        <v>1818.11</v>
      </c>
      <c r="L14" s="19">
        <f t="shared" ref="L14:L16" si="2">E14+G14+I14+K14</f>
        <v>9559.08</v>
      </c>
      <c r="M14" s="10" t="str">
        <f>IF(M13&lt;=20,"OK, Tolerance&lt;= 20 mil", "Not OK, Tolerance &gt; 20 mil")</f>
        <v>OK, Tolerance&lt;= 20 mil</v>
      </c>
      <c r="N14" s="24" t="s">
        <v>9886</v>
      </c>
      <c r="O14" s="5" t="str">
        <f>VLOOKUP(P14,PinNo!$B:$C,2,0)</f>
        <v>W13</v>
      </c>
      <c r="P14" s="82" t="s">
        <v>3096</v>
      </c>
      <c r="Q14" s="102"/>
    </row>
    <row r="15" spans="1:17" ht="16.899999999999999" customHeight="1">
      <c r="A15" s="24" t="s">
        <v>5414</v>
      </c>
      <c r="B15" s="5" t="str">
        <f>VLOOKUP(C15,PinNo!$B:$C,2,0)</f>
        <v>V15</v>
      </c>
      <c r="C15" s="58" t="s">
        <v>3097</v>
      </c>
      <c r="D15" s="5" t="str">
        <f>VLOOKUP(CONCATENATE($A15,".",$B15),Netlist_VTable!$H:$I,2,0)</f>
        <v>S2_P5_HSI-</v>
      </c>
      <c r="E15" s="19">
        <f>VLOOKUP(D15,EtchLengthFromLayout!$A:$B,2,0)</f>
        <v>7498.58</v>
      </c>
      <c r="F15" s="19"/>
      <c r="G15" s="19"/>
      <c r="H15" s="19" t="str">
        <f>SUBSTITUTE($J15,"_P","_C_P")</f>
        <v>SG2_C_P5_HSO-</v>
      </c>
      <c r="I15" s="19">
        <f>VLOOKUP(H15,EtchLengthFromLayout!$A:$B,2,0)</f>
        <v>198.56</v>
      </c>
      <c r="J15" s="5" t="str">
        <f>VLOOKUP(CONCATENATE($N15,".",$O15),Netlist_VTable!$H:$I,2,0)</f>
        <v>SG2_P5_HSO-</v>
      </c>
      <c r="K15" s="19">
        <f>VLOOKUP(J15,EtchLengthFromLayout!$A:$B,2,0)</f>
        <v>1474.69</v>
      </c>
      <c r="L15" s="19">
        <f t="shared" si="2"/>
        <v>9171.83</v>
      </c>
      <c r="M15" s="19">
        <f>ABS(L15-L16)</f>
        <v>0.17000000000007276</v>
      </c>
      <c r="N15" s="24" t="s">
        <v>9886</v>
      </c>
      <c r="O15" s="5" t="str">
        <f>VLOOKUP(P15,PinNo!$B:$C,2,0)</f>
        <v>W16</v>
      </c>
      <c r="P15" s="82" t="s">
        <v>3099</v>
      </c>
      <c r="Q15" s="102"/>
    </row>
    <row r="16" spans="1:17" ht="16.899999999999999" customHeight="1">
      <c r="A16" s="24" t="s">
        <v>5414</v>
      </c>
      <c r="B16" s="5" t="str">
        <f>VLOOKUP(C16,PinNo!$B:$C,2,0)</f>
        <v>V14</v>
      </c>
      <c r="C16" s="58" t="s">
        <v>3098</v>
      </c>
      <c r="D16" s="5" t="str">
        <f>VLOOKUP(CONCATENATE($A16,".",$B16),Netlist_VTable!$H:$I,2,0)</f>
        <v>S2_P5_HSI+</v>
      </c>
      <c r="E16" s="19">
        <f>VLOOKUP(D16,EtchLengthFromLayout!$A:$B,2,0)</f>
        <v>7498.58</v>
      </c>
      <c r="F16" s="19"/>
      <c r="G16" s="19"/>
      <c r="H16" s="19" t="str">
        <f>SUBSTITUTE($J16,"_P","_C_P")</f>
        <v>SG2_C_P5_HSO+</v>
      </c>
      <c r="I16" s="19">
        <f>VLOOKUP(H16,EtchLengthFromLayout!$A:$B,2,0)</f>
        <v>198.56</v>
      </c>
      <c r="J16" s="5" t="str">
        <f>VLOOKUP(CONCATENATE($N16,".",$O16),Netlist_VTable!$H:$I,2,0)</f>
        <v>SG2_P5_HSO+</v>
      </c>
      <c r="K16" s="19">
        <f>VLOOKUP(J16,EtchLengthFromLayout!$A:$B,2,0)</f>
        <v>1474.52</v>
      </c>
      <c r="L16" s="19">
        <f t="shared" si="2"/>
        <v>9171.66</v>
      </c>
      <c r="M16" s="10" t="str">
        <f>IF(M15&lt;=20,"OK, Tolerance&lt;= 20 mil", "Not OK, Tolerance &gt; 20 mil")</f>
        <v>OK, Tolerance&lt;= 20 mil</v>
      </c>
      <c r="N16" s="24" t="s">
        <v>9886</v>
      </c>
      <c r="O16" s="5" t="str">
        <f>VLOOKUP(P16,PinNo!$B:$C,2,0)</f>
        <v>W15</v>
      </c>
      <c r="P16" s="82" t="s">
        <v>3100</v>
      </c>
      <c r="Q16" s="102"/>
    </row>
    <row r="17" spans="1:17" ht="16.899999999999999" customHeight="1">
      <c r="A17" s="43"/>
      <c r="B17" s="12"/>
      <c r="C17" s="44"/>
      <c r="D17" s="12"/>
      <c r="E17" s="13"/>
      <c r="F17" s="13"/>
      <c r="G17" s="13"/>
      <c r="H17" s="13"/>
      <c r="I17" s="13"/>
      <c r="J17" s="12"/>
      <c r="K17" s="13"/>
      <c r="L17" s="13"/>
      <c r="M17" s="12"/>
      <c r="N17" s="43"/>
      <c r="O17" s="12"/>
      <c r="P17" s="76"/>
      <c r="Q17" s="102"/>
    </row>
    <row r="18" spans="1:17" ht="16.899999999999999" customHeight="1">
      <c r="A18" s="32" t="s">
        <v>5882</v>
      </c>
      <c r="B18" s="5" t="str">
        <f>VLOOKUP(C18,PinNo!$B:$C,2,0)</f>
        <v>V13</v>
      </c>
      <c r="C18" s="58" t="s">
        <v>3093</v>
      </c>
      <c r="D18" s="5" t="str">
        <f>VLOOKUP(CONCATENATE($A18,".",$B18),Netlist_VTable!$H:$I,2,0)</f>
        <v>S3_P4_HSI-</v>
      </c>
      <c r="E18" s="19">
        <f>VLOOKUP(D18,EtchLengthFromLayout!$A:$B,2,0)</f>
        <v>6308.14</v>
      </c>
      <c r="F18" s="19"/>
      <c r="G18" s="19"/>
      <c r="H18" s="19" t="str">
        <f>SUBSTITUTE($J18,"_P","_C_P")</f>
        <v>SG3_C_P4_HSO-</v>
      </c>
      <c r="I18" s="19">
        <f>VLOOKUP(H18,EtchLengthFromLayout!$A:$B,2,0)</f>
        <v>303.81</v>
      </c>
      <c r="J18" s="5" t="str">
        <f>VLOOKUP(CONCATENATE($N18,".",$O18),Netlist_VTable!$H:$I,2,0)</f>
        <v>SG3_P4_HSO-</v>
      </c>
      <c r="K18" s="19">
        <f>VLOOKUP(J18,EtchLengthFromLayout!$A:$B,2,0)</f>
        <v>1817.76</v>
      </c>
      <c r="L18" s="19">
        <f>E18+G18+I18+K18</f>
        <v>8429.7100000000009</v>
      </c>
      <c r="M18" s="19">
        <f>ABS(L18-L19)</f>
        <v>0.37999999999919964</v>
      </c>
      <c r="N18" s="25" t="s">
        <v>9887</v>
      </c>
      <c r="O18" s="5" t="str">
        <f>VLOOKUP(P18,PinNo!$B:$C,2,0)</f>
        <v>W14</v>
      </c>
      <c r="P18" s="82" t="s">
        <v>3095</v>
      </c>
      <c r="Q18" s="102"/>
    </row>
    <row r="19" spans="1:17" ht="16.899999999999999" customHeight="1">
      <c r="A19" s="32" t="s">
        <v>5882</v>
      </c>
      <c r="B19" s="5" t="str">
        <f>VLOOKUP(C19,PinNo!$B:$C,2,0)</f>
        <v>V12</v>
      </c>
      <c r="C19" s="58" t="s">
        <v>3094</v>
      </c>
      <c r="D19" s="5" t="str">
        <f>VLOOKUP(CONCATENATE($A19,".",$B19),Netlist_VTable!$H:$I,2,0)</f>
        <v>S3_P4_HSI+</v>
      </c>
      <c r="E19" s="19">
        <f>VLOOKUP(D19,EtchLengthFromLayout!$A:$B,2,0)</f>
        <v>6308.17</v>
      </c>
      <c r="F19" s="19"/>
      <c r="G19" s="19"/>
      <c r="H19" s="19" t="str">
        <f>SUBSTITUTE($J19,"_P","_C_P")</f>
        <v>SG3_C_P4_HSO+</v>
      </c>
      <c r="I19" s="19">
        <f>VLOOKUP(H19,EtchLengthFromLayout!$A:$B,2,0)</f>
        <v>303.81</v>
      </c>
      <c r="J19" s="5" t="str">
        <f>VLOOKUP(CONCATENATE($N19,".",$O19),Netlist_VTable!$H:$I,2,0)</f>
        <v>SG3_P4_HSO+</v>
      </c>
      <c r="K19" s="19">
        <f>VLOOKUP(J19,EtchLengthFromLayout!$A:$B,2,0)</f>
        <v>1818.11</v>
      </c>
      <c r="L19" s="19">
        <f t="shared" ref="L19:L20" si="3">E19+G19+I19+K19</f>
        <v>8430.09</v>
      </c>
      <c r="M19" s="10" t="str">
        <f>IF(M18&lt;=20,"OK, Tolerance&lt;= 20 mil", "Not OK, Tolerance &gt; 20 mil")</f>
        <v>OK, Tolerance&lt;= 20 mil</v>
      </c>
      <c r="N19" s="25" t="s">
        <v>9887</v>
      </c>
      <c r="O19" s="5" t="str">
        <f>VLOOKUP(P19,PinNo!$B:$C,2,0)</f>
        <v>W13</v>
      </c>
      <c r="P19" s="82" t="s">
        <v>3096</v>
      </c>
      <c r="Q19" s="102"/>
    </row>
    <row r="20" spans="1:17" ht="16.899999999999999" customHeight="1">
      <c r="A20" s="32" t="s">
        <v>5882</v>
      </c>
      <c r="B20" s="5" t="str">
        <f>VLOOKUP(C20,PinNo!$B:$C,2,0)</f>
        <v>V15</v>
      </c>
      <c r="C20" s="58" t="s">
        <v>3097</v>
      </c>
      <c r="D20" s="5" t="str">
        <f>VLOOKUP(CONCATENATE($A20,".",$B20),Netlist_VTable!$H:$I,2,0)</f>
        <v>S3_P5_HSI-</v>
      </c>
      <c r="E20" s="19">
        <f>VLOOKUP(D20,EtchLengthFromLayout!$A:$B,2,0)</f>
        <v>6137.52</v>
      </c>
      <c r="F20" s="19"/>
      <c r="G20" s="19"/>
      <c r="H20" s="19" t="str">
        <f>SUBSTITUTE($J20,"_P","_C_P")</f>
        <v>SG3_C_P5_HSO-</v>
      </c>
      <c r="I20" s="19">
        <f>VLOOKUP(H20,EtchLengthFromLayout!$A:$B,2,0)</f>
        <v>198.56</v>
      </c>
      <c r="J20" s="5" t="str">
        <f>VLOOKUP(CONCATENATE($N20,".",$O20),Netlist_VTable!$H:$I,2,0)</f>
        <v>SG3_P5_HSO-</v>
      </c>
      <c r="K20" s="19">
        <f>VLOOKUP(J20,EtchLengthFromLayout!$A:$B,2,0)</f>
        <v>1474.69</v>
      </c>
      <c r="L20" s="19">
        <f t="shared" si="3"/>
        <v>7810.77</v>
      </c>
      <c r="M20" s="19">
        <f>ABS(L20-L21)</f>
        <v>0.31999999999970896</v>
      </c>
      <c r="N20" s="25" t="s">
        <v>9887</v>
      </c>
      <c r="O20" s="5" t="str">
        <f>VLOOKUP(P20,PinNo!$B:$C,2,0)</f>
        <v>W16</v>
      </c>
      <c r="P20" s="82" t="s">
        <v>3099</v>
      </c>
      <c r="Q20" s="102"/>
    </row>
    <row r="21" spans="1:17" ht="18" customHeight="1">
      <c r="A21" s="32" t="s">
        <v>5882</v>
      </c>
      <c r="B21" s="5" t="str">
        <f>VLOOKUP(C21,PinNo!$B:$C,2,0)</f>
        <v>V14</v>
      </c>
      <c r="C21" s="58" t="s">
        <v>3098</v>
      </c>
      <c r="D21" s="5" t="str">
        <f>VLOOKUP(CONCATENATE($A21,".",$B21),Netlist_VTable!$H:$I,2,0)</f>
        <v>S3_P5_HSI+</v>
      </c>
      <c r="E21" s="19">
        <f>VLOOKUP(D21,EtchLengthFromLayout!$A:$B,2,0)</f>
        <v>6137.37</v>
      </c>
      <c r="F21" s="19"/>
      <c r="G21" s="19"/>
      <c r="H21" s="19" t="str">
        <f>SUBSTITUTE($J21,"_P","_C_P")</f>
        <v>SG3_C_P5_HSO+</v>
      </c>
      <c r="I21" s="19">
        <f>VLOOKUP(H21,EtchLengthFromLayout!$A:$B,2,0)</f>
        <v>198.56</v>
      </c>
      <c r="J21" s="5" t="str">
        <f>VLOOKUP(CONCATENATE($N21,".",$O21),Netlist_VTable!$H:$I,2,0)</f>
        <v>SG3_P5_HSO+</v>
      </c>
      <c r="K21" s="19">
        <f>VLOOKUP(J21,EtchLengthFromLayout!$A:$B,2,0)</f>
        <v>1474.52</v>
      </c>
      <c r="L21" s="19">
        <f>E21+G21+I21+K21</f>
        <v>7810.4500000000007</v>
      </c>
      <c r="M21" s="10" t="str">
        <f>IF(M20&lt;=20,"OK, Tolerance&lt;= 20 mil", "Not OK, Tolerance &gt; 20 mil")</f>
        <v>OK, Tolerance&lt;= 20 mil</v>
      </c>
      <c r="N21" s="25" t="s">
        <v>9887</v>
      </c>
      <c r="O21" s="5" t="str">
        <f>VLOOKUP(P21,PinNo!$B:$C,2,0)</f>
        <v>W15</v>
      </c>
      <c r="P21" s="82" t="s">
        <v>3100</v>
      </c>
      <c r="Q21" s="102"/>
    </row>
    <row r="22" spans="1:17" s="34" customFormat="1" ht="16.149999999999999" customHeight="1">
      <c r="A22" s="26"/>
      <c r="B22" s="10"/>
      <c r="C22" s="10"/>
      <c r="D22" s="10"/>
      <c r="E22" s="15"/>
      <c r="F22" s="15"/>
      <c r="G22" s="15"/>
      <c r="H22" s="15"/>
      <c r="I22" s="10"/>
      <c r="J22" s="10" t="s">
        <v>1463</v>
      </c>
      <c r="K22" s="15"/>
      <c r="L22" s="15">
        <f>MAX(L3:L21)</f>
        <v>9559.08</v>
      </c>
      <c r="M22" s="15"/>
      <c r="N22" s="15"/>
      <c r="O22" s="15"/>
      <c r="P22" s="74"/>
      <c r="Q22" s="10"/>
    </row>
    <row r="23" spans="1:17" s="34" customFormat="1" ht="15.75" customHeight="1">
      <c r="A23" s="26"/>
      <c r="B23" s="10"/>
      <c r="C23" s="10"/>
      <c r="D23" s="10"/>
      <c r="E23" s="15"/>
      <c r="F23" s="15"/>
      <c r="G23" s="15"/>
      <c r="H23" s="15"/>
      <c r="I23" s="10"/>
      <c r="J23" s="10" t="s">
        <v>1464</v>
      </c>
      <c r="K23" s="15"/>
      <c r="L23" s="15">
        <f>MIN(L3:L21)</f>
        <v>7810.4500000000007</v>
      </c>
      <c r="M23" s="15"/>
      <c r="N23" s="15"/>
      <c r="O23" s="15"/>
      <c r="P23" s="74"/>
      <c r="Q23" s="10"/>
    </row>
    <row r="24" spans="1:17" s="34" customFormat="1" ht="15.6" customHeight="1">
      <c r="A24" s="26"/>
      <c r="B24" s="10"/>
      <c r="C24" s="10"/>
      <c r="D24" s="10"/>
      <c r="E24" s="15"/>
      <c r="F24" s="15"/>
      <c r="G24" s="15"/>
      <c r="H24" s="15"/>
      <c r="I24" s="10"/>
      <c r="J24" s="10" t="s">
        <v>1</v>
      </c>
      <c r="K24" s="15"/>
      <c r="L24" s="15">
        <f>ABS(L22-L23)</f>
        <v>1748.6299999999992</v>
      </c>
      <c r="M24" s="15"/>
      <c r="N24" s="15"/>
      <c r="O24" s="15"/>
      <c r="P24" s="74"/>
      <c r="Q24" s="10"/>
    </row>
    <row r="25" spans="1:17" s="34" customFormat="1" ht="15.6" customHeight="1">
      <c r="A25" s="26"/>
      <c r="B25" s="10"/>
      <c r="C25" s="10"/>
      <c r="D25" s="10"/>
      <c r="E25" s="15"/>
      <c r="F25" s="15"/>
      <c r="G25" s="15"/>
      <c r="H25" s="15"/>
      <c r="I25" s="10"/>
      <c r="J25" s="10"/>
      <c r="K25" s="15"/>
      <c r="L25" s="15"/>
      <c r="M25" s="15"/>
      <c r="N25" s="15"/>
      <c r="O25" s="15"/>
      <c r="P25" s="74"/>
      <c r="Q25" s="10"/>
    </row>
    <row r="26" spans="1:17" s="34" customFormat="1" ht="15.6" customHeight="1">
      <c r="A26" s="29"/>
      <c r="B26" s="29"/>
      <c r="C26" s="29"/>
      <c r="D26" s="29"/>
      <c r="E26" s="30"/>
      <c r="F26" s="30"/>
      <c r="G26" s="30"/>
      <c r="H26" s="30"/>
      <c r="I26" s="30"/>
      <c r="J26" s="30"/>
      <c r="K26" s="30"/>
      <c r="L26" s="29"/>
      <c r="M26" s="29"/>
      <c r="N26" s="29"/>
      <c r="O26" s="29"/>
      <c r="P26" s="29"/>
      <c r="Q26" s="5"/>
    </row>
    <row r="27" spans="1:17" s="34" customFormat="1" ht="30.75">
      <c r="A27" s="28" t="s">
        <v>9900</v>
      </c>
      <c r="B27" s="12"/>
      <c r="C27" s="12"/>
      <c r="D27" s="12"/>
      <c r="E27" s="71" t="s">
        <v>10255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73"/>
      <c r="Q27" s="61" t="s">
        <v>10256</v>
      </c>
    </row>
    <row r="28" spans="1:17" ht="31.5">
      <c r="A28" s="11" t="s">
        <v>3</v>
      </c>
      <c r="B28" s="11" t="s">
        <v>4</v>
      </c>
      <c r="C28" s="11" t="s">
        <v>5</v>
      </c>
      <c r="D28" s="10" t="s">
        <v>0</v>
      </c>
      <c r="E28" s="15" t="s">
        <v>2</v>
      </c>
      <c r="F28" s="16" t="s">
        <v>0</v>
      </c>
      <c r="G28" s="17" t="s">
        <v>2</v>
      </c>
      <c r="H28" s="10" t="s">
        <v>0</v>
      </c>
      <c r="I28" s="15" t="s">
        <v>2</v>
      </c>
      <c r="J28" s="16" t="s">
        <v>0</v>
      </c>
      <c r="K28" s="17" t="s">
        <v>2</v>
      </c>
      <c r="L28" s="18" t="s">
        <v>9889</v>
      </c>
      <c r="M28" s="31" t="s">
        <v>9890</v>
      </c>
      <c r="N28" s="10" t="s">
        <v>9903</v>
      </c>
      <c r="O28" s="10" t="s">
        <v>4</v>
      </c>
      <c r="P28" s="74" t="s">
        <v>5</v>
      </c>
      <c r="Q28" s="38" t="s">
        <v>1506</v>
      </c>
    </row>
    <row r="29" spans="1:17" ht="16.899999999999999" customHeight="1">
      <c r="A29" s="24" t="s">
        <v>8</v>
      </c>
      <c r="B29" s="5" t="str">
        <f>VLOOKUP(C29,PinNo!$B:$C,2,0)</f>
        <v>W14</v>
      </c>
      <c r="C29" s="58" t="s">
        <v>3095</v>
      </c>
      <c r="D29" s="5" t="str">
        <f>VLOOKUP(CONCATENATE($A29,".",$B29),Netlist_VTable!$H:$I,2,0)</f>
        <v>S0_P4_HSO-</v>
      </c>
      <c r="E29" s="19">
        <f>VLOOKUP(D29,EtchLengthFromLayout!$A:$B,2,0)</f>
        <v>6858.69</v>
      </c>
      <c r="F29" s="19"/>
      <c r="G29" s="19"/>
      <c r="H29" s="19" t="str">
        <f>SUBSTITUTE($J29,"_P","_C_P")</f>
        <v>SG0_C_P4_HSI-</v>
      </c>
      <c r="I29" s="19">
        <f>VLOOKUP(H29,EtchLengthFromLayout!$A:$B,2,0)</f>
        <v>253.74</v>
      </c>
      <c r="J29" s="5" t="str">
        <f>VLOOKUP(CONCATENATE($N29,".",$O29),Netlist_VTable!$H:$I,2,0)</f>
        <v>SG0_P4_HSI-</v>
      </c>
      <c r="K29" s="19">
        <f>VLOOKUP(J29,EtchLengthFromLayout!$A:$B,2,0)</f>
        <v>1723.67</v>
      </c>
      <c r="L29" s="19">
        <f>E29+G29+I29+K29</f>
        <v>8836.0999999999985</v>
      </c>
      <c r="M29" s="19">
        <f>ABS(L29-L30)</f>
        <v>1.9999999998617568E-2</v>
      </c>
      <c r="N29" s="24" t="s">
        <v>9884</v>
      </c>
      <c r="O29" s="5" t="str">
        <f>VLOOKUP(P29,PinNo!$B:$C,2,0)</f>
        <v>V13</v>
      </c>
      <c r="P29" s="82" t="s">
        <v>3093</v>
      </c>
      <c r="Q29" s="102" t="s">
        <v>9901</v>
      </c>
    </row>
    <row r="30" spans="1:17" ht="16.899999999999999" customHeight="1">
      <c r="A30" s="24" t="s">
        <v>8</v>
      </c>
      <c r="B30" s="5" t="str">
        <f>VLOOKUP(C30,PinNo!$B:$C,2,0)</f>
        <v>W13</v>
      </c>
      <c r="C30" s="58" t="s">
        <v>3096</v>
      </c>
      <c r="D30" s="5" t="str">
        <f>VLOOKUP(CONCATENATE($A30,".",$B30),Netlist_VTable!$H:$I,2,0)</f>
        <v>S0_P4_HSO+</v>
      </c>
      <c r="E30" s="19">
        <f>VLOOKUP(D30,EtchLengthFromLayout!$A:$B,2,0)</f>
        <v>6858.69</v>
      </c>
      <c r="F30" s="19"/>
      <c r="G30" s="19"/>
      <c r="H30" s="19" t="str">
        <f>SUBSTITUTE($J30,"_P","_C_P")</f>
        <v>SG0_C_P4_HSI+</v>
      </c>
      <c r="I30" s="19">
        <f>VLOOKUP(H30,EtchLengthFromLayout!$A:$B,2,0)</f>
        <v>253.74</v>
      </c>
      <c r="J30" s="5" t="str">
        <f>VLOOKUP(CONCATENATE($N30,".",$O30),Netlist_VTable!$H:$I,2,0)</f>
        <v>SG0_P4_HSI+</v>
      </c>
      <c r="K30" s="19">
        <f>VLOOKUP(J30,EtchLengthFromLayout!$A:$B,2,0)</f>
        <v>1723.65</v>
      </c>
      <c r="L30" s="19">
        <f t="shared" ref="L30:L31" si="4">E30+G30+I30+K30</f>
        <v>8836.08</v>
      </c>
      <c r="M30" s="10" t="str">
        <f>IF(M29&lt;=20,"OK, Tolerance&lt;= 20 mil", "Not OK, Tolerance &gt; 20 mil")</f>
        <v>OK, Tolerance&lt;= 20 mil</v>
      </c>
      <c r="N30" s="24" t="s">
        <v>9884</v>
      </c>
      <c r="O30" s="5" t="str">
        <f>VLOOKUP(P30,PinNo!$B:$C,2,0)</f>
        <v>V12</v>
      </c>
      <c r="P30" s="82" t="s">
        <v>3094</v>
      </c>
      <c r="Q30" s="102"/>
    </row>
    <row r="31" spans="1:17" ht="16.899999999999999" customHeight="1">
      <c r="A31" s="24" t="s">
        <v>8</v>
      </c>
      <c r="B31" s="5" t="str">
        <f>VLOOKUP(C31,PinNo!$B:$C,2,0)</f>
        <v>W16</v>
      </c>
      <c r="C31" s="58" t="s">
        <v>3099</v>
      </c>
      <c r="D31" s="5" t="str">
        <f>VLOOKUP(CONCATENATE($A31,".",$B31),Netlist_VTable!$H:$I,2,0)</f>
        <v>S0_P5_HSO-</v>
      </c>
      <c r="E31" s="19">
        <f>VLOOKUP(D31,EtchLengthFromLayout!$A:$B,2,0)</f>
        <v>6737.44</v>
      </c>
      <c r="F31" s="19"/>
      <c r="G31" s="19"/>
      <c r="H31" s="19" t="str">
        <f>SUBSTITUTE($J31,"_P","_C_P")</f>
        <v>SG0_C_P5_HSI-</v>
      </c>
      <c r="I31" s="19">
        <f>VLOOKUP(H31,EtchLengthFromLayout!$A:$B,2,0)</f>
        <v>223.16</v>
      </c>
      <c r="J31" s="5" t="str">
        <f>VLOOKUP(CONCATENATE($N31,".",$O31),Netlist_VTable!$H:$I,2,0)</f>
        <v>SG0_P5_HSI-</v>
      </c>
      <c r="K31" s="19">
        <f>VLOOKUP(J31,EtchLengthFromLayout!$A:$B,2,0)</f>
        <v>1332.5</v>
      </c>
      <c r="L31" s="19">
        <f t="shared" si="4"/>
        <v>8293.0999999999985</v>
      </c>
      <c r="M31" s="19">
        <f>ABS(L31-L32)</f>
        <v>3.0000000000654836E-2</v>
      </c>
      <c r="N31" s="24" t="s">
        <v>9884</v>
      </c>
      <c r="O31" s="5" t="str">
        <f>VLOOKUP(P31,PinNo!$B:$C,2,0)</f>
        <v>V15</v>
      </c>
      <c r="P31" s="82" t="s">
        <v>3097</v>
      </c>
      <c r="Q31" s="102"/>
    </row>
    <row r="32" spans="1:17" ht="16.899999999999999" customHeight="1">
      <c r="A32" s="24" t="s">
        <v>8</v>
      </c>
      <c r="B32" s="5" t="str">
        <f>VLOOKUP(C32,PinNo!$B:$C,2,0)</f>
        <v>W15</v>
      </c>
      <c r="C32" s="58" t="s">
        <v>3100</v>
      </c>
      <c r="D32" s="5" t="str">
        <f>VLOOKUP(CONCATENATE($A32,".",$B32),Netlist_VTable!$H:$I,2,0)</f>
        <v>S0_P5_HSO+</v>
      </c>
      <c r="E32" s="19">
        <f>VLOOKUP(D32,EtchLengthFromLayout!$A:$B,2,0)</f>
        <v>6737.48</v>
      </c>
      <c r="F32" s="19"/>
      <c r="G32" s="19"/>
      <c r="H32" s="19" t="str">
        <f>SUBSTITUTE($J32,"_P","_C_P")</f>
        <v>SG0_C_P5_HSI+</v>
      </c>
      <c r="I32" s="19">
        <f>VLOOKUP(H32,EtchLengthFromLayout!$A:$B,2,0)</f>
        <v>223.16</v>
      </c>
      <c r="J32" s="5" t="str">
        <f>VLOOKUP(CONCATENATE($N32,".",$O32),Netlist_VTable!$H:$I,2,0)</f>
        <v>SG0_P5_HSI+</v>
      </c>
      <c r="K32" s="19">
        <f>VLOOKUP(J32,EtchLengthFromLayout!$A:$B,2,0)</f>
        <v>1332.49</v>
      </c>
      <c r="L32" s="19">
        <f>E32+G32+I32+K32</f>
        <v>8293.1299999999992</v>
      </c>
      <c r="M32" s="10" t="str">
        <f>IF(M31&lt;=20,"OK, Tolerance&lt;= 20 mil", "Not OK, Tolerance &gt; 20 mil")</f>
        <v>OK, Tolerance&lt;= 20 mil</v>
      </c>
      <c r="N32" s="24" t="s">
        <v>9884</v>
      </c>
      <c r="O32" s="5" t="str">
        <f>VLOOKUP(P32,PinNo!$B:$C,2,0)</f>
        <v>V14</v>
      </c>
      <c r="P32" s="82" t="s">
        <v>3098</v>
      </c>
      <c r="Q32" s="102"/>
    </row>
    <row r="33" spans="1:17" ht="16.899999999999999" customHeight="1">
      <c r="A33" s="43"/>
      <c r="B33" s="12"/>
      <c r="C33" s="44"/>
      <c r="D33" s="12"/>
      <c r="E33" s="13"/>
      <c r="F33" s="13"/>
      <c r="G33" s="13"/>
      <c r="H33" s="13"/>
      <c r="I33" s="13"/>
      <c r="J33" s="12"/>
      <c r="K33" s="13"/>
      <c r="L33" s="13"/>
      <c r="M33" s="12"/>
      <c r="N33" s="43"/>
      <c r="O33" s="12"/>
      <c r="P33" s="76"/>
      <c r="Q33" s="102"/>
    </row>
    <row r="34" spans="1:17" ht="16.899999999999999" customHeight="1">
      <c r="A34" s="32" t="s">
        <v>165</v>
      </c>
      <c r="B34" s="5" t="str">
        <f>VLOOKUP(C34,PinNo!$B:$C,2,0)</f>
        <v>W14</v>
      </c>
      <c r="C34" s="58" t="s">
        <v>3095</v>
      </c>
      <c r="D34" s="5" t="str">
        <f>VLOOKUP(CONCATENATE($A34,".",$B34),Netlist_VTable!$H:$I,2,0)</f>
        <v>S1_P4_HSO-</v>
      </c>
      <c r="E34" s="19">
        <f>VLOOKUP(D34,EtchLengthFromLayout!$A:$B,2,0)</f>
        <v>6522.8</v>
      </c>
      <c r="F34" s="19"/>
      <c r="G34" s="19"/>
      <c r="H34" s="19" t="str">
        <f>SUBSTITUTE($J34,"_P","_C_P")</f>
        <v>SG1_C_P4_HSI-</v>
      </c>
      <c r="I34" s="19">
        <f>VLOOKUP(H34,EtchLengthFromLayout!$A:$B,2,0)</f>
        <v>253.74</v>
      </c>
      <c r="J34" s="5" t="str">
        <f>VLOOKUP(CONCATENATE($N34,".",$O34),Netlist_VTable!$H:$I,2,0)</f>
        <v>SG1_P4_HSI-</v>
      </c>
      <c r="K34" s="19">
        <f>VLOOKUP(J34,EtchLengthFromLayout!$A:$B,2,0)</f>
        <v>1723.67</v>
      </c>
      <c r="L34" s="19">
        <f>E34+G34+I34+K34</f>
        <v>8500.2099999999991</v>
      </c>
      <c r="M34" s="19">
        <f>ABS(L34-L35)</f>
        <v>9.9999999983992893E-3</v>
      </c>
      <c r="N34" s="25" t="s">
        <v>9885</v>
      </c>
      <c r="O34" s="5" t="str">
        <f>VLOOKUP(P34,PinNo!$B:$C,2,0)</f>
        <v>V13</v>
      </c>
      <c r="P34" s="82" t="s">
        <v>3093</v>
      </c>
      <c r="Q34" s="102"/>
    </row>
    <row r="35" spans="1:17" ht="16.899999999999999" customHeight="1">
      <c r="A35" s="32" t="s">
        <v>165</v>
      </c>
      <c r="B35" s="5" t="str">
        <f>VLOOKUP(C35,PinNo!$B:$C,2,0)</f>
        <v>W13</v>
      </c>
      <c r="C35" s="58" t="s">
        <v>3096</v>
      </c>
      <c r="D35" s="5" t="str">
        <f>VLOOKUP(CONCATENATE($A35,".",$B35),Netlist_VTable!$H:$I,2,0)</f>
        <v>S1_P4_HSO+</v>
      </c>
      <c r="E35" s="19">
        <f>VLOOKUP(D35,EtchLengthFromLayout!$A:$B,2,0)</f>
        <v>6522.81</v>
      </c>
      <c r="F35" s="19"/>
      <c r="G35" s="19"/>
      <c r="H35" s="19" t="str">
        <f>SUBSTITUTE($J35,"_P","_C_P")</f>
        <v>SG1_C_P4_HSI+</v>
      </c>
      <c r="I35" s="19">
        <f>VLOOKUP(H35,EtchLengthFromLayout!$A:$B,2,0)</f>
        <v>253.74</v>
      </c>
      <c r="J35" s="5" t="str">
        <f>VLOOKUP(CONCATENATE($N35,".",$O35),Netlist_VTable!$H:$I,2,0)</f>
        <v>SG1_P4_HSI+</v>
      </c>
      <c r="K35" s="19">
        <f>VLOOKUP(J35,EtchLengthFromLayout!$A:$B,2,0)</f>
        <v>1723.65</v>
      </c>
      <c r="L35" s="19">
        <f t="shared" ref="L35:L37" si="5">E35+G35+I35+K35</f>
        <v>8500.2000000000007</v>
      </c>
      <c r="M35" s="10" t="str">
        <f>IF(M34&lt;=20,"OK, Tolerance&lt;= 20 mil", "Not OK, Tolerance &gt; 20 mil")</f>
        <v>OK, Tolerance&lt;= 20 mil</v>
      </c>
      <c r="N35" s="25" t="s">
        <v>9885</v>
      </c>
      <c r="O35" s="5" t="str">
        <f>VLOOKUP(P35,PinNo!$B:$C,2,0)</f>
        <v>V12</v>
      </c>
      <c r="P35" s="82" t="s">
        <v>3094</v>
      </c>
      <c r="Q35" s="102"/>
    </row>
    <row r="36" spans="1:17" ht="16.899999999999999" customHeight="1">
      <c r="A36" s="32" t="s">
        <v>165</v>
      </c>
      <c r="B36" s="5" t="str">
        <f>VLOOKUP(C36,PinNo!$B:$C,2,0)</f>
        <v>W16</v>
      </c>
      <c r="C36" s="58" t="s">
        <v>3099</v>
      </c>
      <c r="D36" s="5" t="str">
        <f>VLOOKUP(CONCATENATE($A36,".",$B36),Netlist_VTable!$H:$I,2,0)</f>
        <v>S1_P5_HSO-</v>
      </c>
      <c r="E36" s="19">
        <f>VLOOKUP(D36,EtchLengthFromLayout!$A:$B,2,0)</f>
        <v>6152.95</v>
      </c>
      <c r="F36" s="19"/>
      <c r="G36" s="19"/>
      <c r="H36" s="19" t="str">
        <f>SUBSTITUTE($J36,"_P","_C_P")</f>
        <v>SG1_C_P5_HSI-</v>
      </c>
      <c r="I36" s="19">
        <f>VLOOKUP(H36,EtchLengthFromLayout!$A:$B,2,0)</f>
        <v>223.16</v>
      </c>
      <c r="J36" s="5" t="str">
        <f>VLOOKUP(CONCATENATE($N36,".",$O36),Netlist_VTable!$H:$I,2,0)</f>
        <v>SG1_P5_HSI-</v>
      </c>
      <c r="K36" s="19">
        <f>VLOOKUP(J36,EtchLengthFromLayout!$A:$B,2,0)</f>
        <v>1332.5</v>
      </c>
      <c r="L36" s="19">
        <f t="shared" si="5"/>
        <v>7708.61</v>
      </c>
      <c r="M36" s="19">
        <f>ABS(L36-L37)</f>
        <v>0.40999999999985448</v>
      </c>
      <c r="N36" s="25" t="s">
        <v>9885</v>
      </c>
      <c r="O36" s="5" t="str">
        <f>VLOOKUP(P36,PinNo!$B:$C,2,0)</f>
        <v>V15</v>
      </c>
      <c r="P36" s="82" t="s">
        <v>3097</v>
      </c>
      <c r="Q36" s="102"/>
    </row>
    <row r="37" spans="1:17" ht="16.899999999999999" customHeight="1">
      <c r="A37" s="32" t="s">
        <v>165</v>
      </c>
      <c r="B37" s="5" t="str">
        <f>VLOOKUP(C37,PinNo!$B:$C,2,0)</f>
        <v>W15</v>
      </c>
      <c r="C37" s="58" t="s">
        <v>3100</v>
      </c>
      <c r="D37" s="5" t="str">
        <f>VLOOKUP(CONCATENATE($A37,".",$B37),Netlist_VTable!$H:$I,2,0)</f>
        <v>S1_P5_HSO+</v>
      </c>
      <c r="E37" s="19">
        <f>VLOOKUP(D37,EtchLengthFromLayout!$A:$B,2,0)</f>
        <v>6152.55</v>
      </c>
      <c r="F37" s="19"/>
      <c r="G37" s="19"/>
      <c r="H37" s="19" t="str">
        <f>SUBSTITUTE($J37,"_P","_C_P")</f>
        <v>SG1_C_P5_HSI+</v>
      </c>
      <c r="I37" s="19">
        <f>VLOOKUP(H37,EtchLengthFromLayout!$A:$B,2,0)</f>
        <v>223.16</v>
      </c>
      <c r="J37" s="5" t="str">
        <f>VLOOKUP(CONCATENATE($N37,".",$O37),Netlist_VTable!$H:$I,2,0)</f>
        <v>SG1_P5_HSI+</v>
      </c>
      <c r="K37" s="19">
        <f>VLOOKUP(J37,EtchLengthFromLayout!$A:$B,2,0)</f>
        <v>1332.49</v>
      </c>
      <c r="L37" s="19">
        <f t="shared" si="5"/>
        <v>7708.2</v>
      </c>
      <c r="M37" s="10" t="str">
        <f>IF(M36&lt;=20,"OK, Tolerance&lt;= 20 mil", "Not OK, Tolerance &gt; 20 mil")</f>
        <v>OK, Tolerance&lt;= 20 mil</v>
      </c>
      <c r="N37" s="25" t="s">
        <v>9885</v>
      </c>
      <c r="O37" s="5" t="str">
        <f>VLOOKUP(P37,PinNo!$B:$C,2,0)</f>
        <v>V14</v>
      </c>
      <c r="P37" s="82" t="s">
        <v>3098</v>
      </c>
      <c r="Q37" s="102"/>
    </row>
    <row r="38" spans="1:17" ht="16.899999999999999" customHeight="1">
      <c r="A38" s="43"/>
      <c r="B38" s="12"/>
      <c r="C38" s="44"/>
      <c r="D38" s="12"/>
      <c r="E38" s="13"/>
      <c r="F38" s="13"/>
      <c r="G38" s="13"/>
      <c r="H38" s="13"/>
      <c r="I38" s="13"/>
      <c r="J38" s="12"/>
      <c r="K38" s="13"/>
      <c r="L38" s="13"/>
      <c r="M38" s="12"/>
      <c r="N38" s="43"/>
      <c r="O38" s="12"/>
      <c r="P38" s="76"/>
      <c r="Q38" s="102"/>
    </row>
    <row r="39" spans="1:17" ht="16.899999999999999" customHeight="1">
      <c r="A39" s="24" t="s">
        <v>5414</v>
      </c>
      <c r="B39" s="5" t="str">
        <f>VLOOKUP(C39,PinNo!$B:$C,2,0)</f>
        <v>W14</v>
      </c>
      <c r="C39" s="58" t="s">
        <v>3095</v>
      </c>
      <c r="D39" s="5" t="str">
        <f>VLOOKUP(CONCATENATE($A39,".",$B39),Netlist_VTable!$H:$I,2,0)</f>
        <v>S2_P4_HSO-</v>
      </c>
      <c r="E39" s="19">
        <f>VLOOKUP(D39,EtchLengthFromLayout!$A:$B,2,0)</f>
        <v>8062.27</v>
      </c>
      <c r="F39" s="19"/>
      <c r="G39" s="19"/>
      <c r="H39" s="19" t="str">
        <f>SUBSTITUTE($J39,"_P","_C_P")</f>
        <v>SG2_C_P4_HSI-</v>
      </c>
      <c r="I39" s="19">
        <f>VLOOKUP(H39,EtchLengthFromLayout!$A:$B,2,0)</f>
        <v>253.74</v>
      </c>
      <c r="J39" s="5" t="str">
        <f>VLOOKUP(CONCATENATE($N39,".",$O39),Netlist_VTable!$H:$I,2,0)</f>
        <v>SG2_P4_HSI-</v>
      </c>
      <c r="K39" s="19">
        <f>VLOOKUP(J39,EtchLengthFromLayout!$A:$B,2,0)</f>
        <v>1723.67</v>
      </c>
      <c r="L39" s="19">
        <f>E39+G39+I39+K39</f>
        <v>10039.68</v>
      </c>
      <c r="M39" s="19">
        <f>ABS(L39-L40)</f>
        <v>3.9999999999054126E-2</v>
      </c>
      <c r="N39" s="24" t="s">
        <v>9886</v>
      </c>
      <c r="O39" s="5" t="str">
        <f>VLOOKUP(P39,PinNo!$B:$C,2,0)</f>
        <v>V13</v>
      </c>
      <c r="P39" s="82" t="s">
        <v>3093</v>
      </c>
      <c r="Q39" s="102"/>
    </row>
    <row r="40" spans="1:17" ht="16.899999999999999" customHeight="1">
      <c r="A40" s="24" t="s">
        <v>5414</v>
      </c>
      <c r="B40" s="5" t="str">
        <f>VLOOKUP(C40,PinNo!$B:$C,2,0)</f>
        <v>W13</v>
      </c>
      <c r="C40" s="58" t="s">
        <v>3096</v>
      </c>
      <c r="D40" s="5" t="str">
        <f>VLOOKUP(CONCATENATE($A40,".",$B40),Netlist_VTable!$H:$I,2,0)</f>
        <v>S2_P4_HSO+</v>
      </c>
      <c r="E40" s="19">
        <f>VLOOKUP(D40,EtchLengthFromLayout!$A:$B,2,0)</f>
        <v>8062.33</v>
      </c>
      <c r="F40" s="19"/>
      <c r="G40" s="19"/>
      <c r="H40" s="19" t="str">
        <f>SUBSTITUTE($J40,"_P","_C_P")</f>
        <v>SG2_C_P4_HSI+</v>
      </c>
      <c r="I40" s="19">
        <f>VLOOKUP(H40,EtchLengthFromLayout!$A:$B,2,0)</f>
        <v>253.74</v>
      </c>
      <c r="J40" s="5" t="str">
        <f>VLOOKUP(CONCATENATE($N40,".",$O40),Netlist_VTable!$H:$I,2,0)</f>
        <v>SG2_P4_HSI+</v>
      </c>
      <c r="K40" s="19">
        <f>VLOOKUP(J40,EtchLengthFromLayout!$A:$B,2,0)</f>
        <v>1723.65</v>
      </c>
      <c r="L40" s="19">
        <f t="shared" ref="L40:L42" si="6">E40+G40+I40+K40</f>
        <v>10039.719999999999</v>
      </c>
      <c r="M40" s="10" t="str">
        <f>IF(M39&lt;=20,"OK, Tolerance&lt;= 20 mil", "Not OK, Tolerance &gt; 20 mil")</f>
        <v>OK, Tolerance&lt;= 20 mil</v>
      </c>
      <c r="N40" s="24" t="s">
        <v>9886</v>
      </c>
      <c r="O40" s="5" t="str">
        <f>VLOOKUP(P40,PinNo!$B:$C,2,0)</f>
        <v>V12</v>
      </c>
      <c r="P40" s="82" t="s">
        <v>3094</v>
      </c>
      <c r="Q40" s="102"/>
    </row>
    <row r="41" spans="1:17" ht="16.899999999999999" customHeight="1">
      <c r="A41" s="24" t="s">
        <v>5414</v>
      </c>
      <c r="B41" s="5" t="str">
        <f>VLOOKUP(C41,PinNo!$B:$C,2,0)</f>
        <v>W16</v>
      </c>
      <c r="C41" s="58" t="s">
        <v>3099</v>
      </c>
      <c r="D41" s="5" t="str">
        <f>VLOOKUP(CONCATENATE($A41,".",$B41),Netlist_VTable!$H:$I,2,0)</f>
        <v>S2_P5_HSO-</v>
      </c>
      <c r="E41" s="19">
        <f>VLOOKUP(D41,EtchLengthFromLayout!$A:$B,2,0)</f>
        <v>7980.97</v>
      </c>
      <c r="F41" s="19"/>
      <c r="G41" s="19"/>
      <c r="H41" s="19" t="str">
        <f>SUBSTITUTE($J41,"_P","_C_P")</f>
        <v>SG2_C_P5_HSI-</v>
      </c>
      <c r="I41" s="19">
        <f>VLOOKUP(H41,EtchLengthFromLayout!$A:$B,2,0)</f>
        <v>223.16</v>
      </c>
      <c r="J41" s="5" t="str">
        <f>VLOOKUP(CONCATENATE($N41,".",$O41),Netlist_VTable!$H:$I,2,0)</f>
        <v>SG2_P5_HSI-</v>
      </c>
      <c r="K41" s="19">
        <f>VLOOKUP(J41,EtchLengthFromLayout!$A:$B,2,0)</f>
        <v>1332.5</v>
      </c>
      <c r="L41" s="19">
        <f t="shared" si="6"/>
        <v>9536.630000000001</v>
      </c>
      <c r="M41" s="19">
        <f>ABS(L41-L42)</f>
        <v>3.0000000000654836E-2</v>
      </c>
      <c r="N41" s="24" t="s">
        <v>9886</v>
      </c>
      <c r="O41" s="5" t="str">
        <f>VLOOKUP(P41,PinNo!$B:$C,2,0)</f>
        <v>V15</v>
      </c>
      <c r="P41" s="82" t="s">
        <v>3097</v>
      </c>
      <c r="Q41" s="102"/>
    </row>
    <row r="42" spans="1:17" ht="16.899999999999999" customHeight="1">
      <c r="A42" s="24" t="s">
        <v>5414</v>
      </c>
      <c r="B42" s="5" t="str">
        <f>VLOOKUP(C42,PinNo!$B:$C,2,0)</f>
        <v>W15</v>
      </c>
      <c r="C42" s="58" t="s">
        <v>3100</v>
      </c>
      <c r="D42" s="5" t="str">
        <f>VLOOKUP(CONCATENATE($A42,".",$B42),Netlist_VTable!$H:$I,2,0)</f>
        <v>S2_P5_HSO+</v>
      </c>
      <c r="E42" s="19">
        <f>VLOOKUP(D42,EtchLengthFromLayout!$A:$B,2,0)</f>
        <v>7980.95</v>
      </c>
      <c r="F42" s="19"/>
      <c r="G42" s="19"/>
      <c r="H42" s="19" t="str">
        <f>SUBSTITUTE($J42,"_P","_C_P")</f>
        <v>SG2_C_P5_HSI+</v>
      </c>
      <c r="I42" s="19">
        <f>VLOOKUP(H42,EtchLengthFromLayout!$A:$B,2,0)</f>
        <v>223.16</v>
      </c>
      <c r="J42" s="5" t="str">
        <f>VLOOKUP(CONCATENATE($N42,".",$O42),Netlist_VTable!$H:$I,2,0)</f>
        <v>SG2_P5_HSI+</v>
      </c>
      <c r="K42" s="19">
        <f>VLOOKUP(J42,EtchLengthFromLayout!$A:$B,2,0)</f>
        <v>1332.49</v>
      </c>
      <c r="L42" s="19">
        <f t="shared" si="6"/>
        <v>9536.6</v>
      </c>
      <c r="M42" s="10" t="str">
        <f>IF(M41&lt;=20,"OK, Tolerance&lt;= 20 mil", "Not OK, Tolerance &gt; 20 mil")</f>
        <v>OK, Tolerance&lt;= 20 mil</v>
      </c>
      <c r="N42" s="24" t="s">
        <v>9886</v>
      </c>
      <c r="O42" s="5" t="str">
        <f>VLOOKUP(P42,PinNo!$B:$C,2,0)</f>
        <v>V14</v>
      </c>
      <c r="P42" s="82" t="s">
        <v>3098</v>
      </c>
      <c r="Q42" s="102"/>
    </row>
    <row r="43" spans="1:17" ht="16.899999999999999" customHeight="1">
      <c r="A43" s="43"/>
      <c r="B43" s="12"/>
      <c r="C43" s="44"/>
      <c r="D43" s="12"/>
      <c r="E43" s="13"/>
      <c r="F43" s="13"/>
      <c r="G43" s="13"/>
      <c r="H43" s="13"/>
      <c r="I43" s="13"/>
      <c r="J43" s="12"/>
      <c r="K43" s="13"/>
      <c r="L43" s="13"/>
      <c r="M43" s="12"/>
      <c r="N43" s="43"/>
      <c r="O43" s="12"/>
      <c r="P43" s="76"/>
      <c r="Q43" s="102"/>
    </row>
    <row r="44" spans="1:17" ht="16.899999999999999" customHeight="1">
      <c r="A44" s="32" t="s">
        <v>5882</v>
      </c>
      <c r="B44" s="5" t="str">
        <f>VLOOKUP(C44,PinNo!$B:$C,2,0)</f>
        <v>W14</v>
      </c>
      <c r="C44" s="58" t="s">
        <v>3095</v>
      </c>
      <c r="D44" s="5" t="str">
        <f>VLOOKUP(CONCATENATE($A44,".",$B44),Netlist_VTable!$H:$I,2,0)</f>
        <v>S3_P4_HSO-</v>
      </c>
      <c r="E44" s="19">
        <f>VLOOKUP(D44,EtchLengthFromLayout!$A:$B,2,0)</f>
        <v>6829.88</v>
      </c>
      <c r="F44" s="19"/>
      <c r="G44" s="19"/>
      <c r="H44" s="19" t="str">
        <f>SUBSTITUTE($J44,"_P","_C_P")</f>
        <v>SG3_C_P4_HSI-</v>
      </c>
      <c r="I44" s="19">
        <f>VLOOKUP(H44,EtchLengthFromLayout!$A:$B,2,0)</f>
        <v>253.74</v>
      </c>
      <c r="J44" s="5" t="str">
        <f>VLOOKUP(CONCATENATE($N44,".",$O44),Netlist_VTable!$H:$I,2,0)</f>
        <v>SG3_P4_HSI-</v>
      </c>
      <c r="K44" s="19">
        <f>VLOOKUP(J44,EtchLengthFromLayout!$A:$B,2,0)</f>
        <v>1723.67</v>
      </c>
      <c r="L44" s="19">
        <f>E44+G44+I44+K44</f>
        <v>8807.2900000000009</v>
      </c>
      <c r="M44" s="19">
        <f>ABS(L44-L45)</f>
        <v>3.0000000000654836E-2</v>
      </c>
      <c r="N44" s="25" t="s">
        <v>9887</v>
      </c>
      <c r="O44" s="5" t="str">
        <f>VLOOKUP(P44,PinNo!$B:$C,2,0)</f>
        <v>V13</v>
      </c>
      <c r="P44" s="82" t="s">
        <v>3093</v>
      </c>
      <c r="Q44" s="102"/>
    </row>
    <row r="45" spans="1:17" ht="16.899999999999999" customHeight="1">
      <c r="A45" s="32" t="s">
        <v>5882</v>
      </c>
      <c r="B45" s="5" t="str">
        <f>VLOOKUP(C45,PinNo!$B:$C,2,0)</f>
        <v>W13</v>
      </c>
      <c r="C45" s="58" t="s">
        <v>3096</v>
      </c>
      <c r="D45" s="5" t="str">
        <f>VLOOKUP(CONCATENATE($A45,".",$B45),Netlist_VTable!$H:$I,2,0)</f>
        <v>S3_P4_HSO+</v>
      </c>
      <c r="E45" s="19">
        <f>VLOOKUP(D45,EtchLengthFromLayout!$A:$B,2,0)</f>
        <v>6829.87</v>
      </c>
      <c r="F45" s="19"/>
      <c r="G45" s="19"/>
      <c r="H45" s="19" t="str">
        <f>SUBSTITUTE($J45,"_P","_C_P")</f>
        <v>SG3_C_P4_HSI+</v>
      </c>
      <c r="I45" s="19">
        <f>VLOOKUP(H45,EtchLengthFromLayout!$A:$B,2,0)</f>
        <v>253.74</v>
      </c>
      <c r="J45" s="5" t="str">
        <f>VLOOKUP(CONCATENATE($N45,".",$O45),Netlist_VTable!$H:$I,2,0)</f>
        <v>SG3_P4_HSI+</v>
      </c>
      <c r="K45" s="19">
        <f>VLOOKUP(J45,EtchLengthFromLayout!$A:$B,2,0)</f>
        <v>1723.65</v>
      </c>
      <c r="L45" s="19">
        <f>E45+G45+I45+K45</f>
        <v>8807.26</v>
      </c>
      <c r="M45" s="10" t="str">
        <f>IF(M44&lt;=20,"OK, Tolerance&lt;= 20 mil", "Not OK, Tolerance &gt; 20 mil")</f>
        <v>OK, Tolerance&lt;= 20 mil</v>
      </c>
      <c r="N45" s="25" t="s">
        <v>9887</v>
      </c>
      <c r="O45" s="5" t="str">
        <f>VLOOKUP(P45,PinNo!$B:$C,2,0)</f>
        <v>V12</v>
      </c>
      <c r="P45" s="82" t="s">
        <v>3094</v>
      </c>
      <c r="Q45" s="102"/>
    </row>
    <row r="46" spans="1:17" ht="16.899999999999999" customHeight="1">
      <c r="A46" s="32" t="s">
        <v>5882</v>
      </c>
      <c r="B46" s="5" t="str">
        <f>VLOOKUP(C46,PinNo!$B:$C,2,0)</f>
        <v>W16</v>
      </c>
      <c r="C46" s="58" t="s">
        <v>3099</v>
      </c>
      <c r="D46" s="5" t="str">
        <f>VLOOKUP(CONCATENATE($A46,".",$B46),Netlist_VTable!$H:$I,2,0)</f>
        <v>S3_P5_HSO-</v>
      </c>
      <c r="E46" s="19">
        <f>VLOOKUP(D46,EtchLengthFromLayout!$A:$B,2,0)</f>
        <v>6824.23</v>
      </c>
      <c r="F46" s="19"/>
      <c r="G46" s="19"/>
      <c r="H46" s="19" t="str">
        <f>SUBSTITUTE($J46,"_P","_C_P")</f>
        <v>SG3_C_P5_HSI-</v>
      </c>
      <c r="I46" s="19">
        <f>VLOOKUP(H46,EtchLengthFromLayout!$A:$B,2,0)</f>
        <v>223.16</v>
      </c>
      <c r="J46" s="5" t="str">
        <f>VLOOKUP(CONCATENATE($N46,".",$O46),Netlist_VTable!$H:$I,2,0)</f>
        <v>SG3_P5_HSI-</v>
      </c>
      <c r="K46" s="19">
        <f>VLOOKUP(J46,EtchLengthFromLayout!$A:$B,2,0)</f>
        <v>1332.5</v>
      </c>
      <c r="L46" s="19">
        <f t="shared" ref="L46:L47" si="7">E46+G46+I46+K46</f>
        <v>8379.89</v>
      </c>
      <c r="M46" s="19">
        <f>ABS(L46-L47)</f>
        <v>0.59000000000014552</v>
      </c>
      <c r="N46" s="25" t="s">
        <v>9887</v>
      </c>
      <c r="O46" s="5" t="str">
        <f>VLOOKUP(P46,PinNo!$B:$C,2,0)</f>
        <v>V15</v>
      </c>
      <c r="P46" s="82" t="s">
        <v>3097</v>
      </c>
      <c r="Q46" s="102"/>
    </row>
    <row r="47" spans="1:17" s="34" customFormat="1" ht="16.149999999999999" customHeight="1">
      <c r="A47" s="32" t="s">
        <v>5882</v>
      </c>
      <c r="B47" s="5" t="str">
        <f>VLOOKUP(C47,PinNo!$B:$C,2,0)</f>
        <v>W15</v>
      </c>
      <c r="C47" s="58" t="s">
        <v>3100</v>
      </c>
      <c r="D47" s="5" t="str">
        <f>VLOOKUP(CONCATENATE($A47,".",$B47),Netlist_VTable!$H:$I,2,0)</f>
        <v>S3_P5_HSO+</v>
      </c>
      <c r="E47" s="19">
        <f>VLOOKUP(D47,EtchLengthFromLayout!$A:$B,2,0)</f>
        <v>6823.65</v>
      </c>
      <c r="F47" s="19"/>
      <c r="G47" s="19"/>
      <c r="H47" s="19" t="str">
        <f>SUBSTITUTE($J47,"_P","_C_P")</f>
        <v>SG3_C_P5_HSI+</v>
      </c>
      <c r="I47" s="19">
        <f>VLOOKUP(H47,EtchLengthFromLayout!$A:$B,2,0)</f>
        <v>223.16</v>
      </c>
      <c r="J47" s="5" t="str">
        <f>VLOOKUP(CONCATENATE($N47,".",$O47),Netlist_VTable!$H:$I,2,0)</f>
        <v>SG3_P5_HSI+</v>
      </c>
      <c r="K47" s="19">
        <f>VLOOKUP(J47,EtchLengthFromLayout!$A:$B,2,0)</f>
        <v>1332.49</v>
      </c>
      <c r="L47" s="19">
        <f t="shared" si="7"/>
        <v>8379.2999999999993</v>
      </c>
      <c r="M47" s="10" t="str">
        <f>IF(M46&lt;=20,"OK, Tolerance&lt;= 20 mil", "Not OK, Tolerance &gt; 20 mil")</f>
        <v>OK, Tolerance&lt;= 20 mil</v>
      </c>
      <c r="N47" s="25" t="s">
        <v>9887</v>
      </c>
      <c r="O47" s="5" t="str">
        <f>VLOOKUP(P47,PinNo!$B:$C,2,0)</f>
        <v>V14</v>
      </c>
      <c r="P47" s="82" t="s">
        <v>3098</v>
      </c>
      <c r="Q47" s="102"/>
    </row>
    <row r="48" spans="1:17" s="34" customFormat="1" ht="15.75" customHeight="1">
      <c r="A48" s="26"/>
      <c r="B48" s="10"/>
      <c r="C48" s="10"/>
      <c r="D48" s="10"/>
      <c r="E48" s="15"/>
      <c r="F48" s="15"/>
      <c r="G48" s="15"/>
      <c r="H48" s="15"/>
      <c r="I48" s="10"/>
      <c r="J48" s="10" t="s">
        <v>1463</v>
      </c>
      <c r="K48" s="15"/>
      <c r="L48" s="15">
        <f>MAX(L29:L47)</f>
        <v>10039.719999999999</v>
      </c>
      <c r="M48" s="15"/>
      <c r="N48" s="15"/>
      <c r="O48" s="15"/>
      <c r="P48" s="74"/>
      <c r="Q48" s="10"/>
    </row>
    <row r="49" spans="1:17" s="34" customFormat="1" ht="15.6" customHeight="1">
      <c r="A49" s="26"/>
      <c r="B49" s="10"/>
      <c r="C49" s="10"/>
      <c r="D49" s="10"/>
      <c r="E49" s="15"/>
      <c r="F49" s="15"/>
      <c r="G49" s="15"/>
      <c r="H49" s="15"/>
      <c r="I49" s="10"/>
      <c r="J49" s="10" t="s">
        <v>1464</v>
      </c>
      <c r="K49" s="15"/>
      <c r="L49" s="15">
        <f>MIN(L29:L47)</f>
        <v>7708.2</v>
      </c>
      <c r="M49" s="15"/>
      <c r="N49" s="15"/>
      <c r="O49" s="15"/>
      <c r="P49" s="74"/>
      <c r="Q49" s="10"/>
    </row>
    <row r="50" spans="1:17" s="34" customFormat="1" ht="15.6" customHeight="1">
      <c r="A50" s="26"/>
      <c r="B50" s="10"/>
      <c r="C50" s="10"/>
      <c r="D50" s="10"/>
      <c r="E50" s="15"/>
      <c r="F50" s="15"/>
      <c r="G50" s="15"/>
      <c r="H50" s="15"/>
      <c r="I50" s="10"/>
      <c r="J50" s="10" t="s">
        <v>1</v>
      </c>
      <c r="K50" s="15"/>
      <c r="L50" s="15">
        <f>ABS(L48-L49)</f>
        <v>2331.5199999999995</v>
      </c>
      <c r="M50" s="15"/>
      <c r="N50" s="15"/>
      <c r="O50" s="15"/>
      <c r="P50" s="74"/>
      <c r="Q50" s="10"/>
    </row>
    <row r="51" spans="1:17" s="34" customFormat="1" ht="15.6" customHeight="1">
      <c r="A51" s="26"/>
      <c r="B51" s="10"/>
      <c r="C51" s="10"/>
      <c r="D51" s="10"/>
      <c r="E51" s="15"/>
      <c r="F51" s="15"/>
      <c r="G51" s="15"/>
      <c r="H51" s="15"/>
      <c r="I51" s="10"/>
      <c r="J51" s="10"/>
      <c r="K51" s="15"/>
      <c r="L51" s="15"/>
      <c r="M51" s="15"/>
      <c r="N51" s="15"/>
      <c r="O51" s="15"/>
      <c r="P51" s="74"/>
      <c r="Q51" s="10"/>
    </row>
    <row r="52" spans="1:17" s="34" customFormat="1">
      <c r="A52" s="21"/>
      <c r="B52" s="5"/>
      <c r="C52" s="5"/>
      <c r="D52" s="5"/>
      <c r="E52" s="19"/>
      <c r="F52" s="19"/>
      <c r="G52" s="19"/>
      <c r="H52" s="19"/>
      <c r="I52" s="19"/>
      <c r="J52" s="5"/>
      <c r="K52" s="19"/>
      <c r="L52" s="19"/>
      <c r="M52" s="5"/>
      <c r="N52" s="5"/>
      <c r="O52" s="5"/>
      <c r="P52" s="79"/>
      <c r="Q52" s="5"/>
    </row>
    <row r="53" spans="1:17" s="34" customFormat="1" ht="17.25" customHeight="1">
      <c r="A53" s="21"/>
      <c r="B53" s="5"/>
      <c r="C53" s="7"/>
      <c r="D53" s="5"/>
      <c r="E53" s="19"/>
      <c r="F53" s="19"/>
      <c r="G53" s="19"/>
      <c r="H53" s="19"/>
      <c r="I53" s="19"/>
      <c r="J53" s="5"/>
      <c r="K53" s="19"/>
      <c r="L53" s="19"/>
      <c r="M53" s="5"/>
      <c r="N53" s="21"/>
      <c r="O53" s="5"/>
      <c r="P53" s="75"/>
      <c r="Q53" s="83"/>
    </row>
    <row r="54" spans="1:17">
      <c r="A54" s="20"/>
      <c r="B54" s="20"/>
      <c r="C54" s="20"/>
      <c r="D54" s="20"/>
      <c r="E54" s="27"/>
      <c r="F54" s="27"/>
      <c r="G54" s="27"/>
      <c r="H54" s="27"/>
      <c r="I54" s="27"/>
      <c r="J54" s="27"/>
      <c r="K54" s="27"/>
      <c r="L54" s="20"/>
      <c r="M54" s="20"/>
      <c r="N54" s="20"/>
      <c r="O54" s="20"/>
      <c r="P54" s="80"/>
      <c r="Q54" s="20"/>
    </row>
    <row r="55" spans="1:17" ht="16.899999999999999" customHeight="1">
      <c r="A55" s="20"/>
      <c r="B55" s="20"/>
      <c r="C55" s="20"/>
      <c r="D55" s="20"/>
      <c r="E55" s="27"/>
      <c r="F55" s="27"/>
      <c r="G55" s="27"/>
      <c r="H55" s="27"/>
      <c r="I55" s="27"/>
      <c r="J55" s="27"/>
      <c r="K55" s="27"/>
      <c r="L55" s="20"/>
      <c r="M55" s="20"/>
      <c r="N55" s="20"/>
      <c r="O55" s="20"/>
      <c r="P55" s="80"/>
      <c r="Q55" s="20"/>
    </row>
    <row r="56" spans="1:17" ht="16.899999999999999" customHeight="1"/>
    <row r="57" spans="1:17" ht="16.899999999999999" customHeight="1"/>
    <row r="58" spans="1:17" ht="16.899999999999999" customHeight="1"/>
    <row r="59" spans="1:17" ht="16.899999999999999" customHeight="1"/>
    <row r="60" spans="1:17" ht="16.899999999999999" customHeight="1"/>
    <row r="61" spans="1:17" ht="16.899999999999999" customHeight="1"/>
    <row r="62" spans="1:17" ht="16.899999999999999" customHeight="1"/>
    <row r="63" spans="1:17" ht="16.899999999999999" customHeight="1"/>
    <row r="64" spans="1:17" ht="16.899999999999999" customHeight="1"/>
    <row r="65" spans="1:17" ht="16.899999999999999" customHeight="1"/>
    <row r="66" spans="1:17" ht="16.899999999999999" customHeight="1"/>
    <row r="67" spans="1:17" ht="16.899999999999999" customHeight="1"/>
    <row r="68" spans="1:17" ht="16.899999999999999" customHeight="1"/>
    <row r="69" spans="1:17" ht="16.899999999999999" customHeight="1"/>
    <row r="70" spans="1:17" ht="16.899999999999999" customHeight="1"/>
    <row r="71" spans="1:17" ht="16.899999999999999" customHeight="1"/>
    <row r="72" spans="1:17" ht="16.899999999999999" customHeight="1"/>
    <row r="73" spans="1:17" s="34" customFormat="1" ht="16.149999999999999" customHeight="1">
      <c r="A73" s="29"/>
      <c r="B73" s="29"/>
      <c r="C73" s="29"/>
      <c r="D73" s="29"/>
      <c r="E73" s="30"/>
      <c r="F73" s="30"/>
      <c r="G73" s="30"/>
      <c r="H73" s="30"/>
      <c r="I73" s="30"/>
      <c r="J73" s="30"/>
      <c r="K73" s="30"/>
      <c r="L73" s="29"/>
      <c r="M73" s="29"/>
      <c r="N73" s="29"/>
      <c r="O73" s="29"/>
      <c r="P73" s="29"/>
      <c r="Q73" s="29"/>
    </row>
    <row r="74" spans="1:17" s="34" customFormat="1" ht="15.75" customHeight="1">
      <c r="A74" s="29"/>
      <c r="B74" s="29"/>
      <c r="C74" s="29"/>
      <c r="D74" s="29"/>
      <c r="E74" s="30"/>
      <c r="F74" s="30"/>
      <c r="G74" s="30"/>
      <c r="H74" s="30"/>
      <c r="I74" s="30"/>
      <c r="J74" s="30"/>
      <c r="K74" s="30"/>
      <c r="L74" s="29"/>
      <c r="M74" s="29"/>
      <c r="N74" s="29"/>
      <c r="O74" s="29"/>
      <c r="P74" s="29"/>
      <c r="Q74" s="29"/>
    </row>
    <row r="75" spans="1:17" s="34" customFormat="1" ht="15.6" customHeight="1">
      <c r="A75" s="29"/>
      <c r="B75" s="29"/>
      <c r="C75" s="29"/>
      <c r="D75" s="29"/>
      <c r="E75" s="30"/>
      <c r="F75" s="30"/>
      <c r="G75" s="30"/>
      <c r="H75" s="30"/>
      <c r="I75" s="30"/>
      <c r="J75" s="30"/>
      <c r="K75" s="30"/>
      <c r="L75" s="29"/>
      <c r="M75" s="29"/>
      <c r="N75" s="29"/>
      <c r="O75" s="29"/>
      <c r="P75" s="29"/>
      <c r="Q75" s="29"/>
    </row>
    <row r="76" spans="1:17" s="34" customFormat="1" ht="15.6" customHeight="1">
      <c r="A76" s="29"/>
      <c r="B76" s="29"/>
      <c r="C76" s="29"/>
      <c r="D76" s="29"/>
      <c r="E76" s="30"/>
      <c r="F76" s="30"/>
      <c r="G76" s="30"/>
      <c r="H76" s="30"/>
      <c r="I76" s="30"/>
      <c r="J76" s="30"/>
      <c r="K76" s="30"/>
      <c r="L76" s="29"/>
      <c r="M76" s="29"/>
      <c r="N76" s="29"/>
      <c r="O76" s="29"/>
      <c r="P76" s="29"/>
      <c r="Q76" s="29"/>
    </row>
    <row r="77" spans="1:17" s="34" customFormat="1" ht="15.6" customHeight="1">
      <c r="A77" s="29"/>
      <c r="B77" s="29"/>
      <c r="C77" s="29"/>
      <c r="D77" s="29"/>
      <c r="E77" s="30"/>
      <c r="F77" s="30"/>
      <c r="G77" s="30"/>
      <c r="H77" s="30"/>
      <c r="I77" s="30"/>
      <c r="J77" s="30"/>
      <c r="K77" s="30"/>
      <c r="L77" s="29"/>
      <c r="M77" s="29"/>
      <c r="N77" s="29"/>
      <c r="O77" s="29"/>
      <c r="P77" s="29"/>
      <c r="Q77" s="29"/>
    </row>
    <row r="78" spans="1:17" s="34" customFormat="1">
      <c r="A78" s="29"/>
      <c r="B78" s="29"/>
      <c r="C78" s="29"/>
      <c r="D78" s="29"/>
      <c r="E78" s="30"/>
      <c r="F78" s="30"/>
      <c r="G78" s="30"/>
      <c r="H78" s="30"/>
      <c r="I78" s="30"/>
      <c r="J78" s="30"/>
      <c r="K78" s="30"/>
      <c r="L78" s="29"/>
      <c r="M78" s="29"/>
      <c r="N78" s="29"/>
      <c r="O78" s="29"/>
      <c r="P78" s="29"/>
      <c r="Q78" s="29"/>
    </row>
    <row r="79" spans="1:17" s="34" customFormat="1">
      <c r="A79" s="29"/>
      <c r="B79" s="29"/>
      <c r="C79" s="29"/>
      <c r="D79" s="29"/>
      <c r="E79" s="30"/>
      <c r="F79" s="30"/>
      <c r="G79" s="30"/>
      <c r="H79" s="30"/>
      <c r="I79" s="30"/>
      <c r="J79" s="30"/>
      <c r="K79" s="30"/>
      <c r="L79" s="29"/>
      <c r="M79" s="29"/>
      <c r="N79" s="29"/>
      <c r="O79" s="29"/>
      <c r="P79" s="29"/>
      <c r="Q79" s="29"/>
    </row>
    <row r="81" ht="16.899999999999999" customHeight="1"/>
    <row r="82" ht="16.899999999999999" customHeight="1"/>
    <row r="83" ht="16.899999999999999" customHeight="1"/>
    <row r="84" ht="16.899999999999999" customHeight="1"/>
    <row r="85" ht="16.899999999999999" customHeight="1"/>
    <row r="86" ht="16.899999999999999" customHeight="1"/>
    <row r="87" ht="16.899999999999999" customHeight="1"/>
    <row r="88" ht="16.899999999999999" customHeight="1"/>
    <row r="89" ht="16.899999999999999" customHeight="1"/>
    <row r="90" ht="16.899999999999999" customHeight="1"/>
    <row r="91" ht="16.899999999999999" customHeight="1"/>
    <row r="92" ht="16.899999999999999" customHeight="1"/>
    <row r="93" ht="16.899999999999999" customHeight="1"/>
    <row r="94" ht="16.899999999999999" customHeight="1"/>
    <row r="95" ht="16.899999999999999" customHeight="1"/>
    <row r="96" ht="16.899999999999999" customHeight="1"/>
    <row r="97" ht="16.899999999999999" customHeight="1"/>
    <row r="98" ht="16.899999999999999" customHeight="1"/>
    <row r="99" ht="16.899999999999999" customHeight="1"/>
    <row r="100" ht="16.899999999999999" customHeight="1"/>
    <row r="101" ht="16.899999999999999" customHeight="1"/>
    <row r="102" ht="16.899999999999999" customHeight="1"/>
    <row r="103" ht="16.899999999999999" customHeight="1"/>
    <row r="104" ht="16.899999999999999" customHeight="1"/>
    <row r="105" ht="16.899999999999999" customHeight="1"/>
    <row r="106" ht="16.899999999999999" customHeight="1"/>
    <row r="107" ht="16.899999999999999" customHeight="1"/>
    <row r="108" ht="16.899999999999999" customHeight="1"/>
    <row r="109" ht="16.899999999999999" customHeight="1"/>
    <row r="110" ht="16.899999999999999" customHeight="1"/>
    <row r="111" ht="16.899999999999999" customHeight="1"/>
    <row r="112" ht="16.899999999999999" customHeight="1"/>
    <row r="113" spans="1:20" ht="16.899999999999999" customHeight="1"/>
    <row r="114" spans="1:20" ht="16.899999999999999" customHeight="1"/>
    <row r="115" spans="1:20" s="34" customFormat="1" ht="16.149999999999999" customHeight="1">
      <c r="A115" s="29"/>
      <c r="B115" s="29"/>
      <c r="C115" s="29"/>
      <c r="D115" s="29"/>
      <c r="E115" s="30"/>
      <c r="F115" s="30"/>
      <c r="G115" s="30"/>
      <c r="H115" s="30"/>
      <c r="I115" s="30"/>
      <c r="J115" s="30"/>
      <c r="K115" s="30"/>
      <c r="L115" s="29"/>
      <c r="M115" s="29"/>
      <c r="N115" s="29"/>
      <c r="O115" s="29"/>
      <c r="P115" s="29"/>
      <c r="Q115" s="29"/>
    </row>
    <row r="116" spans="1:20" s="34" customFormat="1">
      <c r="A116" s="29"/>
      <c r="B116" s="29"/>
      <c r="C116" s="29"/>
      <c r="D116" s="29"/>
      <c r="E116" s="30"/>
      <c r="F116" s="30"/>
      <c r="G116" s="30"/>
      <c r="H116" s="30"/>
      <c r="I116" s="30"/>
      <c r="J116" s="30"/>
      <c r="K116" s="30"/>
      <c r="L116" s="29"/>
      <c r="M116" s="29"/>
      <c r="N116" s="29"/>
      <c r="O116" s="29"/>
      <c r="P116" s="29"/>
      <c r="Q116" s="29"/>
    </row>
    <row r="117" spans="1:20" s="34" customFormat="1" ht="15.6" customHeight="1">
      <c r="A117" s="29"/>
      <c r="B117" s="29"/>
      <c r="C117" s="29"/>
      <c r="D117" s="29"/>
      <c r="E117" s="30"/>
      <c r="F117" s="30"/>
      <c r="G117" s="30"/>
      <c r="H117" s="30"/>
      <c r="I117" s="30"/>
      <c r="J117" s="30"/>
      <c r="K117" s="30"/>
      <c r="L117" s="29"/>
      <c r="M117" s="29"/>
      <c r="N117" s="29"/>
      <c r="O117" s="29"/>
      <c r="P117" s="29"/>
      <c r="Q117" s="29"/>
    </row>
    <row r="123" spans="1:20">
      <c r="T123" s="34"/>
    </row>
    <row r="125" spans="1:20" ht="16.149999999999999" customHeight="1">
      <c r="T125" s="34"/>
    </row>
    <row r="126" spans="1:20" ht="16.149999999999999" customHeight="1">
      <c r="T126" s="34"/>
    </row>
    <row r="127" spans="1:20" ht="15.6" customHeight="1"/>
    <row r="128" spans="1:20" ht="16.149999999999999" customHeight="1"/>
    <row r="129" spans="1:20" ht="16.149999999999999" customHeight="1"/>
    <row r="130" spans="1:20" ht="16.149999999999999" customHeight="1"/>
    <row r="131" spans="1:20" ht="16.149999999999999" customHeight="1"/>
    <row r="132" spans="1:20" ht="16.149999999999999" customHeight="1"/>
    <row r="133" spans="1:20" ht="16.149999999999999" customHeight="1"/>
    <row r="134" spans="1:20" ht="16.149999999999999" customHeight="1">
      <c r="T134" s="34"/>
    </row>
    <row r="135" spans="1:20" ht="16.149999999999999" customHeight="1">
      <c r="T135" s="34"/>
    </row>
    <row r="136" spans="1:20" ht="16.149999999999999" customHeight="1">
      <c r="T136" s="34"/>
    </row>
    <row r="137" spans="1:20" ht="15.6" customHeight="1"/>
    <row r="138" spans="1:20" ht="16.149999999999999" customHeight="1"/>
    <row r="139" spans="1:20" ht="16.149999999999999" customHeight="1"/>
    <row r="140" spans="1:20" ht="16.149999999999999" customHeight="1"/>
    <row r="141" spans="1:20" ht="16.149999999999999" customHeight="1"/>
    <row r="142" spans="1:20" ht="16.149999999999999" customHeight="1"/>
    <row r="143" spans="1:20" s="34" customFormat="1" ht="16.149999999999999" customHeight="1">
      <c r="A143" s="29"/>
      <c r="B143" s="29"/>
      <c r="C143" s="29"/>
      <c r="D143" s="29"/>
      <c r="E143" s="30"/>
      <c r="F143" s="30"/>
      <c r="G143" s="30"/>
      <c r="H143" s="30"/>
      <c r="I143" s="30"/>
      <c r="J143" s="30"/>
      <c r="K143" s="30"/>
      <c r="L143" s="29"/>
      <c r="M143" s="29"/>
      <c r="N143" s="29"/>
      <c r="O143" s="29"/>
      <c r="P143" s="29"/>
      <c r="Q143" s="29"/>
    </row>
    <row r="144" spans="1:20" s="34" customFormat="1" ht="15.75" customHeight="1">
      <c r="A144" s="29"/>
      <c r="B144" s="29"/>
      <c r="C144" s="29"/>
      <c r="D144" s="29"/>
      <c r="E144" s="30"/>
      <c r="F144" s="30"/>
      <c r="G144" s="30"/>
      <c r="H144" s="30"/>
      <c r="I144" s="30"/>
      <c r="J144" s="30"/>
      <c r="K144" s="30"/>
      <c r="L144" s="29"/>
      <c r="M144" s="29"/>
      <c r="N144" s="29"/>
      <c r="O144" s="29"/>
      <c r="P144" s="29"/>
      <c r="Q144" s="29"/>
    </row>
    <row r="145" spans="1:17" s="34" customFormat="1" ht="15.6" customHeight="1">
      <c r="A145" s="29"/>
      <c r="B145" s="29"/>
      <c r="C145" s="29"/>
      <c r="D145" s="29"/>
      <c r="E145" s="30"/>
      <c r="F145" s="30"/>
      <c r="G145" s="30"/>
      <c r="H145" s="30"/>
      <c r="I145" s="30"/>
      <c r="J145" s="30"/>
      <c r="K145" s="30"/>
      <c r="L145" s="29"/>
      <c r="M145" s="29"/>
      <c r="N145" s="29"/>
      <c r="O145" s="29"/>
      <c r="P145" s="29"/>
      <c r="Q145" s="29"/>
    </row>
    <row r="146" spans="1:17" ht="16.149999999999999" customHeight="1"/>
    <row r="147" spans="1:17" ht="16.149999999999999" customHeight="1"/>
    <row r="148" spans="1:17" ht="16.149999999999999" customHeight="1"/>
    <row r="149" spans="1:17" ht="32.25" customHeight="1"/>
    <row r="151" spans="1:17" ht="16.149999999999999" customHeight="1"/>
    <row r="152" spans="1:17" ht="16.149999999999999" customHeight="1"/>
    <row r="153" spans="1:17" ht="16.149999999999999" customHeight="1"/>
    <row r="154" spans="1:17" ht="16.149999999999999" customHeight="1"/>
    <row r="155" spans="1:17" ht="16.149999999999999" customHeight="1"/>
    <row r="156" spans="1:17" ht="16.149999999999999" customHeight="1"/>
    <row r="157" spans="1:17" ht="16.149999999999999" customHeight="1"/>
    <row r="158" spans="1:17" ht="16.149999999999999" customHeight="1"/>
    <row r="159" spans="1:17" ht="16.149999999999999" customHeight="1"/>
    <row r="160" spans="1:17" ht="16.149999999999999" customHeight="1"/>
    <row r="161" spans="1:19" ht="16.149999999999999" customHeight="1"/>
    <row r="162" spans="1:19" ht="16.149999999999999" customHeight="1"/>
    <row r="163" spans="1:19" ht="16.149999999999999" customHeight="1"/>
    <row r="164" spans="1:19" ht="16.149999999999999" customHeight="1"/>
    <row r="165" spans="1:19" ht="16.149999999999999" customHeight="1"/>
    <row r="166" spans="1:19" ht="16.149999999999999" customHeight="1"/>
    <row r="167" spans="1:19" ht="16.149999999999999" customHeight="1"/>
    <row r="168" spans="1:19" ht="16.149999999999999" customHeight="1"/>
    <row r="169" spans="1:19" s="34" customFormat="1" ht="16.149999999999999" customHeight="1">
      <c r="A169" s="29"/>
      <c r="B169" s="29"/>
      <c r="C169" s="29"/>
      <c r="D169" s="29"/>
      <c r="E169" s="30"/>
      <c r="F169" s="30"/>
      <c r="G169" s="30"/>
      <c r="H169" s="30"/>
      <c r="I169" s="30"/>
      <c r="J169" s="30"/>
      <c r="K169" s="30"/>
      <c r="L169" s="29"/>
      <c r="M169" s="29"/>
      <c r="N169" s="29"/>
      <c r="O169" s="29"/>
      <c r="P169" s="29"/>
      <c r="Q169" s="29"/>
      <c r="S169"/>
    </row>
    <row r="170" spans="1:19" s="34" customFormat="1">
      <c r="A170" s="29"/>
      <c r="B170" s="29"/>
      <c r="C170" s="29"/>
      <c r="D170" s="29"/>
      <c r="E170" s="30"/>
      <c r="F170" s="30"/>
      <c r="G170" s="30"/>
      <c r="H170" s="30"/>
      <c r="I170" s="30"/>
      <c r="J170" s="30"/>
      <c r="K170" s="30"/>
      <c r="L170" s="29"/>
      <c r="M170" s="29"/>
      <c r="N170" s="29"/>
      <c r="O170" s="29"/>
      <c r="P170" s="29"/>
      <c r="Q170" s="29"/>
      <c r="S170"/>
    </row>
    <row r="171" spans="1:19" s="34" customFormat="1" ht="15.6" customHeight="1">
      <c r="A171" s="29"/>
      <c r="B171" s="29"/>
      <c r="C171" s="29"/>
      <c r="D171" s="29"/>
      <c r="E171" s="30"/>
      <c r="F171" s="30"/>
      <c r="G171" s="30"/>
      <c r="H171" s="30"/>
      <c r="I171" s="30"/>
      <c r="J171" s="30"/>
      <c r="K171" s="30"/>
      <c r="L171" s="29"/>
      <c r="M171" s="29"/>
      <c r="N171" s="29"/>
      <c r="O171" s="29"/>
      <c r="P171" s="29"/>
      <c r="Q171" s="29"/>
      <c r="S171"/>
    </row>
    <row r="172" spans="1:19" ht="16.149999999999999" customHeight="1"/>
    <row r="173" spans="1:19" ht="16.149999999999999" customHeight="1"/>
    <row r="174" spans="1:19" ht="16.149999999999999" customHeight="1"/>
    <row r="175" spans="1:19" ht="16.149999999999999" customHeight="1"/>
    <row r="176" spans="1:19" ht="16.149999999999999" customHeight="1"/>
    <row r="179" ht="32.25" customHeight="1"/>
    <row r="181" ht="16.149999999999999" customHeight="1"/>
    <row r="182" ht="16.149999999999999" customHeight="1"/>
    <row r="183" ht="16.149999999999999" customHeight="1"/>
    <row r="184" ht="16.149999999999999" customHeight="1"/>
    <row r="185" ht="16.149999999999999" customHeight="1"/>
    <row r="186" ht="16.149999999999999" customHeight="1"/>
    <row r="187" ht="16.149999999999999" customHeight="1"/>
    <row r="188" ht="16.149999999999999" customHeight="1"/>
    <row r="189" ht="16.149999999999999" customHeight="1"/>
    <row r="190" ht="16.149999999999999" customHeight="1"/>
    <row r="191" ht="16.149999999999999" customHeight="1"/>
    <row r="192" ht="16.149999999999999" customHeight="1"/>
    <row r="193" spans="1:17" ht="16.149999999999999" customHeight="1"/>
    <row r="194" spans="1:17" ht="16.149999999999999" customHeight="1"/>
    <row r="195" spans="1:17" ht="16.149999999999999" customHeight="1"/>
    <row r="196" spans="1:17" ht="16.149999999999999" customHeight="1"/>
    <row r="197" spans="1:17" ht="16.149999999999999" customHeight="1"/>
    <row r="198" spans="1:17" ht="16.149999999999999" customHeight="1"/>
    <row r="199" spans="1:17" s="34" customFormat="1" ht="16.149999999999999" customHeight="1">
      <c r="A199" s="29"/>
      <c r="B199" s="29"/>
      <c r="C199" s="29"/>
      <c r="D199" s="29"/>
      <c r="E199" s="30"/>
      <c r="F199" s="30"/>
      <c r="G199" s="30"/>
      <c r="H199" s="30"/>
      <c r="I199" s="30"/>
      <c r="J199" s="30"/>
      <c r="K199" s="30"/>
      <c r="L199" s="29"/>
      <c r="M199" s="29"/>
      <c r="N199" s="29"/>
      <c r="O199" s="29"/>
      <c r="P199" s="29"/>
      <c r="Q199" s="29"/>
    </row>
    <row r="200" spans="1:17" s="34" customFormat="1" ht="15.75" customHeight="1">
      <c r="A200" s="29"/>
      <c r="B200" s="29"/>
      <c r="C200" s="29"/>
      <c r="D200" s="29"/>
      <c r="E200" s="30"/>
      <c r="F200" s="30"/>
      <c r="G200" s="30"/>
      <c r="H200" s="30"/>
      <c r="I200" s="30"/>
      <c r="J200" s="30"/>
      <c r="K200" s="30"/>
      <c r="L200" s="29"/>
      <c r="M200" s="29"/>
      <c r="N200" s="29"/>
      <c r="O200" s="29"/>
      <c r="P200" s="29"/>
      <c r="Q200" s="29"/>
    </row>
    <row r="201" spans="1:17" s="34" customFormat="1" ht="15.6" customHeight="1">
      <c r="A201" s="29"/>
      <c r="B201" s="29"/>
      <c r="C201" s="29"/>
      <c r="D201" s="29"/>
      <c r="E201" s="30"/>
      <c r="F201" s="30"/>
      <c r="G201" s="30"/>
      <c r="H201" s="30"/>
      <c r="I201" s="30"/>
      <c r="J201" s="30"/>
      <c r="K201" s="30"/>
      <c r="L201" s="29"/>
      <c r="M201" s="29"/>
      <c r="N201" s="29"/>
      <c r="O201" s="29"/>
      <c r="P201" s="29"/>
      <c r="Q201" s="29"/>
    </row>
    <row r="202" spans="1:17" s="34" customFormat="1" ht="15.6" customHeight="1">
      <c r="A202" s="29"/>
      <c r="B202" s="29"/>
      <c r="C202" s="29"/>
      <c r="D202" s="29"/>
      <c r="E202" s="30"/>
      <c r="F202" s="30"/>
      <c r="G202" s="30"/>
      <c r="H202" s="30"/>
      <c r="I202" s="30"/>
      <c r="J202" s="30"/>
      <c r="K202" s="30"/>
      <c r="L202" s="29"/>
      <c r="M202" s="29"/>
      <c r="N202" s="29"/>
      <c r="O202" s="29"/>
      <c r="P202" s="29"/>
      <c r="Q202" s="29"/>
    </row>
    <row r="203" spans="1:17" ht="14.25" customHeight="1"/>
    <row r="204" spans="1:17" ht="16.149999999999999" customHeight="1"/>
    <row r="205" spans="1:17" ht="32.25" customHeight="1"/>
    <row r="207" spans="1:17" ht="16.149999999999999" customHeight="1"/>
    <row r="208" spans="1:17" ht="16.149999999999999" customHeight="1"/>
    <row r="209" ht="16.149999999999999" customHeight="1"/>
    <row r="210" ht="16.149999999999999" customHeight="1"/>
    <row r="211" ht="16.149999999999999" customHeight="1"/>
    <row r="212" ht="16.149999999999999" customHeight="1"/>
    <row r="213" ht="16.149999999999999" customHeight="1"/>
    <row r="214" ht="16.149999999999999" customHeight="1"/>
    <row r="215" ht="16.149999999999999" customHeight="1"/>
    <row r="216" ht="16.149999999999999" customHeight="1"/>
    <row r="217" ht="16.149999999999999" customHeight="1"/>
    <row r="218" ht="16.149999999999999" customHeight="1"/>
    <row r="219" ht="16.149999999999999" customHeight="1"/>
    <row r="220" ht="16.149999999999999" customHeight="1"/>
    <row r="221" ht="16.149999999999999" customHeight="1"/>
    <row r="222" ht="16.149999999999999" customHeight="1"/>
    <row r="223" ht="16.149999999999999" customHeight="1"/>
    <row r="224" ht="16.149999999999999" customHeight="1"/>
    <row r="225" spans="1:17" s="34" customFormat="1" ht="16.149999999999999" customHeight="1">
      <c r="A225" s="29"/>
      <c r="B225" s="29"/>
      <c r="C225" s="29"/>
      <c r="D225" s="29"/>
      <c r="E225" s="30"/>
      <c r="F225" s="30"/>
      <c r="G225" s="30"/>
      <c r="H225" s="30"/>
      <c r="I225" s="30"/>
      <c r="J225" s="30"/>
      <c r="K225" s="30"/>
      <c r="L225" s="29"/>
      <c r="M225" s="29"/>
      <c r="N225" s="29"/>
      <c r="O225" s="29"/>
      <c r="P225" s="29"/>
      <c r="Q225" s="29"/>
    </row>
    <row r="226" spans="1:17" s="34" customFormat="1" ht="18" customHeight="1">
      <c r="A226" s="29"/>
      <c r="B226" s="29"/>
      <c r="C226" s="29"/>
      <c r="D226" s="29"/>
      <c r="E226" s="30"/>
      <c r="F226" s="30"/>
      <c r="G226" s="30"/>
      <c r="H226" s="30"/>
      <c r="I226" s="30"/>
      <c r="J226" s="30"/>
      <c r="K226" s="30"/>
      <c r="L226" s="29"/>
      <c r="M226" s="29"/>
      <c r="N226" s="29"/>
      <c r="O226" s="29"/>
      <c r="P226" s="29"/>
      <c r="Q226" s="29"/>
    </row>
    <row r="227" spans="1:17" s="34" customFormat="1" ht="15.6" customHeight="1">
      <c r="A227" s="29"/>
      <c r="B227" s="29"/>
      <c r="C227" s="29"/>
      <c r="D227" s="29"/>
      <c r="E227" s="30"/>
      <c r="F227" s="30"/>
      <c r="G227" s="30"/>
      <c r="H227" s="30"/>
      <c r="I227" s="30"/>
      <c r="J227" s="30"/>
      <c r="K227" s="30"/>
      <c r="L227" s="29"/>
      <c r="M227" s="29"/>
      <c r="N227" s="29"/>
      <c r="O227" s="29"/>
      <c r="P227" s="29"/>
      <c r="Q227" s="29"/>
    </row>
    <row r="228" spans="1:17" s="34" customFormat="1" ht="15.6" customHeight="1">
      <c r="A228" s="29"/>
      <c r="B228" s="29"/>
      <c r="C228" s="29"/>
      <c r="D228" s="29"/>
      <c r="E228" s="30"/>
      <c r="F228" s="30"/>
      <c r="G228" s="30"/>
      <c r="H228" s="30"/>
      <c r="I228" s="30"/>
      <c r="J228" s="30"/>
      <c r="K228" s="30"/>
      <c r="L228" s="29"/>
      <c r="M228" s="29"/>
      <c r="N228" s="29"/>
      <c r="O228" s="29"/>
      <c r="P228" s="29"/>
      <c r="Q228" s="29"/>
    </row>
    <row r="229" spans="1:17" ht="16.5" customHeight="1"/>
    <row r="230" spans="1:17" ht="12" customHeight="1"/>
    <row r="231" spans="1:17" ht="12" customHeight="1"/>
  </sheetData>
  <mergeCells count="2">
    <mergeCell ref="Q3:Q21"/>
    <mergeCell ref="Q29:Q47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AC308"/>
  <sheetViews>
    <sheetView zoomScale="70" zoomScaleNormal="70" workbookViewId="0">
      <selection activeCell="I1" sqref="I1"/>
    </sheetView>
  </sheetViews>
  <sheetFormatPr defaultRowHeight="15.75"/>
  <cols>
    <col min="1" max="1" width="9.5" style="29" customWidth="1"/>
    <col min="2" max="2" width="7.5" style="29" bestFit="1" customWidth="1"/>
    <col min="3" max="3" width="20.125" style="29" bestFit="1" customWidth="1"/>
    <col min="4" max="4" width="23.5" style="29" bestFit="1" customWidth="1"/>
    <col min="5" max="5" width="11" style="30" bestFit="1" customWidth="1"/>
    <col min="6" max="6" width="28.5" style="30" bestFit="1" customWidth="1"/>
    <col min="7" max="7" width="12.5" style="30" bestFit="1" customWidth="1"/>
    <col min="8" max="8" width="23.25" style="30" bestFit="1" customWidth="1"/>
    <col min="9" max="9" width="29.75" style="30" customWidth="1"/>
    <col min="10" max="10" width="12.5" style="30" bestFit="1" customWidth="1"/>
    <col min="11" max="11" width="25.75" style="30" customWidth="1"/>
    <col min="12" max="12" width="15.125" style="30" customWidth="1"/>
    <col min="13" max="13" width="31" style="30" customWidth="1"/>
    <col min="14" max="14" width="15.125" style="30" customWidth="1"/>
    <col min="15" max="15" width="37.625" style="30" bestFit="1" customWidth="1"/>
    <col min="16" max="16" width="10.25" style="30" bestFit="1" customWidth="1"/>
    <col min="17" max="17" width="26.375" style="30" bestFit="1" customWidth="1"/>
    <col min="18" max="18" width="10.125" style="30" bestFit="1" customWidth="1"/>
    <col min="19" max="19" width="28.75" style="30" bestFit="1" customWidth="1"/>
    <col min="20" max="20" width="11.25" style="30" customWidth="1"/>
    <col min="21" max="21" width="16.125" style="30" bestFit="1" customWidth="1"/>
    <col min="22" max="22" width="29.75" style="30" bestFit="1" customWidth="1"/>
    <col min="23" max="23" width="12.875" style="30" customWidth="1"/>
    <col min="24" max="24" width="39.875" style="30" customWidth="1"/>
    <col min="25" max="25" width="27.375" style="30" bestFit="1" customWidth="1"/>
    <col min="26" max="26" width="13.25" style="30" customWidth="1"/>
    <col min="27" max="27" width="8" style="30" bestFit="1" customWidth="1"/>
    <col min="28" max="28" width="18.25" style="30" bestFit="1" customWidth="1"/>
    <col min="29" max="29" width="82.125" style="30" customWidth="1"/>
  </cols>
  <sheetData>
    <row r="1" spans="1:29" ht="30.75">
      <c r="A1" s="28" t="s">
        <v>7488</v>
      </c>
      <c r="B1" s="12"/>
      <c r="C1" s="12"/>
      <c r="D1" s="12"/>
      <c r="E1" s="13"/>
      <c r="F1" s="40"/>
      <c r="G1" s="13"/>
      <c r="H1" s="13"/>
      <c r="I1" s="47" t="s">
        <v>10257</v>
      </c>
      <c r="J1" s="14"/>
      <c r="K1" s="14"/>
      <c r="L1" s="14"/>
      <c r="M1" s="84" t="s">
        <v>10258</v>
      </c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 spans="1:29" s="95" customFormat="1" ht="31.5">
      <c r="A2" s="86" t="s">
        <v>3</v>
      </c>
      <c r="B2" s="86" t="s">
        <v>4</v>
      </c>
      <c r="C2" s="86" t="s">
        <v>5</v>
      </c>
      <c r="D2" s="60" t="s">
        <v>0</v>
      </c>
      <c r="E2" s="87" t="s">
        <v>2</v>
      </c>
      <c r="F2" s="88" t="s">
        <v>0</v>
      </c>
      <c r="G2" s="89" t="s">
        <v>2</v>
      </c>
      <c r="H2" s="90" t="s">
        <v>2972</v>
      </c>
      <c r="I2" s="60" t="s">
        <v>0</v>
      </c>
      <c r="J2" s="87" t="s">
        <v>2</v>
      </c>
      <c r="K2" s="88" t="s">
        <v>0</v>
      </c>
      <c r="L2" s="89" t="s">
        <v>2</v>
      </c>
      <c r="M2" s="88" t="s">
        <v>0</v>
      </c>
      <c r="N2" s="89" t="s">
        <v>2</v>
      </c>
      <c r="O2" s="60" t="s">
        <v>0</v>
      </c>
      <c r="P2" s="87" t="s">
        <v>2</v>
      </c>
      <c r="Q2" s="88" t="s">
        <v>0</v>
      </c>
      <c r="R2" s="89" t="s">
        <v>2</v>
      </c>
      <c r="S2" s="60" t="s">
        <v>0</v>
      </c>
      <c r="T2" s="87" t="s">
        <v>2</v>
      </c>
      <c r="U2" s="93"/>
      <c r="V2" s="91" t="s">
        <v>2984</v>
      </c>
      <c r="W2" s="94" t="s">
        <v>2</v>
      </c>
      <c r="X2" s="92" t="s">
        <v>9889</v>
      </c>
      <c r="Y2" s="31" t="s">
        <v>2979</v>
      </c>
      <c r="Z2" s="60" t="s">
        <v>1462</v>
      </c>
      <c r="AA2" s="60" t="s">
        <v>4</v>
      </c>
      <c r="AB2" s="86" t="s">
        <v>5</v>
      </c>
      <c r="AC2" s="86" t="s">
        <v>1465</v>
      </c>
    </row>
    <row r="3" spans="1:29" ht="16.149999999999999" customHeight="1">
      <c r="A3" s="24" t="s">
        <v>8</v>
      </c>
      <c r="B3" s="5" t="str">
        <f>VLOOKUP(C3,PinNo!$B:$C,2,0)</f>
        <v>A2</v>
      </c>
      <c r="C3" s="7" t="s">
        <v>398</v>
      </c>
      <c r="D3" s="5" t="str">
        <f>VLOOKUP(CONCATENATE($A3,".",$B3),Netlist_VTable!$H:$I,2,0)</f>
        <v>S0_P0_MDI-</v>
      </c>
      <c r="E3" s="19">
        <f>VLOOKUP(D3,EtchLengthFromLayout!$A:$B,2,0)</f>
        <v>1134.8399999999999</v>
      </c>
      <c r="F3" s="19" t="str">
        <f>CONCATENATE("S",MID($A3,5,1),"_U1_",SUBSTITUTE($C3,"IN","I-") )</f>
        <v>S0_U1_P0_MDI-</v>
      </c>
      <c r="G3" s="19">
        <f>VLOOKUP(F3,EtchLengthFromLayout!$A:$B,2,0)</f>
        <v>522.65</v>
      </c>
      <c r="H3" s="13">
        <f>E3+G3</f>
        <v>1657.4899999999998</v>
      </c>
      <c r="I3" s="19" t="str">
        <f>CONCATENATE("S",MID($A3,5,1),"_U2_",SUBSTITUTE($C3,"IN","I-") )</f>
        <v>S0_U2_P0_MDI-</v>
      </c>
      <c r="J3" s="19">
        <f>VLOOKUP(I3,EtchLengthFromLayout!$A:$B,2,0)</f>
        <v>105.98</v>
      </c>
      <c r="K3" s="19" t="str">
        <f>CONCATENATE("S",MID($A3,5,1),"_U3_",SUBSTITUTE($C3,"IN","I-") )</f>
        <v>S0_U3_P0_MDI-</v>
      </c>
      <c r="L3" s="19">
        <f>VLOOKUP(K3,EtchLengthFromLayout!$A:$B,2,0)</f>
        <v>11501.22</v>
      </c>
      <c r="M3" s="14" t="str">
        <f>CONCATENATE("S",MID($A3,5,1),"_U4PILB_",SUBSTITUTE($C3,"IN","I-") )</f>
        <v>S0_U4PILB_P0_MDI-</v>
      </c>
      <c r="N3" s="19">
        <f>VLOOKUP(M3,EtchLengthFromLayout!$A:$B,2,0)</f>
        <v>8741.2800000000007</v>
      </c>
      <c r="O3" s="19"/>
      <c r="P3" s="19"/>
      <c r="Q3" s="19" t="str">
        <f t="shared" ref="Q3:Q10" si="0">SUBSTITUTE($V3,"_P","_2_P")</f>
        <v>SG0_2_P0_MDI-</v>
      </c>
      <c r="R3" s="19">
        <f>VLOOKUP(Q3,EtchLengthFromLayout!$A:$B,2,0)</f>
        <v>3643.12</v>
      </c>
      <c r="S3" s="19" t="str">
        <f t="shared" ref="S3:S10" si="1">SUBSTITUTE($V3,"_P","_1_P")</f>
        <v>SG0_1_P0_MDI-</v>
      </c>
      <c r="T3" s="19">
        <f>VLOOKUP(S3,EtchLengthFromLayout!$A:$B,2,0)</f>
        <v>102.2</v>
      </c>
      <c r="U3" s="5"/>
      <c r="V3" s="5" t="str">
        <f>VLOOKUP(CONCATENATE($Z3,".",$AA3),Netlist_VTable!$H:$I,2,0)</f>
        <v>SG0_P0_MDI-</v>
      </c>
      <c r="W3" s="19">
        <f>VLOOKUP(V3,EtchLengthFromLayout!$A:$B,2,0)</f>
        <v>919.84</v>
      </c>
      <c r="X3" s="19">
        <f>E3+G3+J3+L3+N3+P3+R3+T3+W3</f>
        <v>26671.13</v>
      </c>
      <c r="Y3" s="19">
        <f>ABS(X3-X4)</f>
        <v>2.0400000000045111</v>
      </c>
      <c r="Z3" s="24" t="s">
        <v>9884</v>
      </c>
      <c r="AA3" s="5" t="str">
        <f>VLOOKUP(AB3,PinNo!$B:$C,2,0)</f>
        <v>A2</v>
      </c>
      <c r="AB3" s="7" t="str">
        <f t="shared" ref="AB3:AB10" si="2">C3</f>
        <v>P0_MDIN</v>
      </c>
      <c r="AC3" s="102" t="s">
        <v>2953</v>
      </c>
    </row>
    <row r="4" spans="1:29">
      <c r="A4" s="24" t="s">
        <v>8</v>
      </c>
      <c r="B4" s="5" t="str">
        <f>VLOOKUP(C4,PinNo!$B:$C,2,0)</f>
        <v>A3</v>
      </c>
      <c r="C4" s="7" t="s">
        <v>396</v>
      </c>
      <c r="D4" s="5" t="str">
        <f>VLOOKUP(CONCATENATE($A4,".",$B4),Netlist_VTable!$H:$I,2,0)</f>
        <v>S0_P0_MDI+</v>
      </c>
      <c r="E4" s="19">
        <f>VLOOKUP(D4,EtchLengthFromLayout!$A:$B,2,0)</f>
        <v>1134.8499999999999</v>
      </c>
      <c r="F4" s="19" t="str">
        <f>CONCATENATE("S",MID($A4,5,1),"_U1_",SUBSTITUTE($C4,"IP","I+") )</f>
        <v>S0_U1_P0_MDI+</v>
      </c>
      <c r="G4" s="19">
        <f>VLOOKUP(F4,EtchLengthFromLayout!$A:$B,2,0)</f>
        <v>522.6</v>
      </c>
      <c r="H4" s="13">
        <f t="shared" ref="H4:H10" si="3">E4+G4</f>
        <v>1657.4499999999998</v>
      </c>
      <c r="I4" s="19" t="str">
        <f>CONCATENATE("S",MID($A4,5,1),"_U2_",SUBSTITUTE($C4,"IP","I+") )</f>
        <v>S0_U2_P0_MDI+</v>
      </c>
      <c r="J4" s="19">
        <f>VLOOKUP(I4,EtchLengthFromLayout!$A:$B,2,0)</f>
        <v>105.79</v>
      </c>
      <c r="K4" s="19" t="str">
        <f>CONCATENATE("S",MID($A4,5,1),"_U3_",SUBSTITUTE($C4,"IP","I+") )</f>
        <v>S0_U3_P0_MDI+</v>
      </c>
      <c r="L4" s="19">
        <f>VLOOKUP(K4,EtchLengthFromLayout!$A:$B,2,0)</f>
        <v>11501.22</v>
      </c>
      <c r="M4" s="14" t="str">
        <f>CONCATENATE("S",MID($A4,5,1),"_U4PILB_",SUBSTITUTE($C4,"IP","I+") )</f>
        <v>S0_U4PILB_P0_MDI+</v>
      </c>
      <c r="N4" s="19">
        <f>VLOOKUP(M4,EtchLengthFromLayout!$A:$B,2,0)</f>
        <v>8741.2800000000007</v>
      </c>
      <c r="O4" s="19"/>
      <c r="P4" s="19"/>
      <c r="Q4" s="19" t="str">
        <f t="shared" si="0"/>
        <v>SG0_2_P0_MDI+</v>
      </c>
      <c r="R4" s="19">
        <f>VLOOKUP(Q4,EtchLengthFromLayout!$A:$B,2,0)</f>
        <v>3643.12</v>
      </c>
      <c r="S4" s="19" t="str">
        <f t="shared" si="1"/>
        <v>SG0_1_P0_MDI+</v>
      </c>
      <c r="T4" s="19">
        <f>VLOOKUP(S4,EtchLengthFromLayout!$A:$B,2,0)</f>
        <v>100.38</v>
      </c>
      <c r="U4" s="5"/>
      <c r="V4" s="5" t="str">
        <f>VLOOKUP(CONCATENATE($Z4,".",$AA4),Netlist_VTable!$H:$I,2,0)</f>
        <v>SG0_P0_MDI+</v>
      </c>
      <c r="W4" s="19">
        <f>VLOOKUP(V4,EtchLengthFromLayout!$A:$B,2,0)</f>
        <v>919.85</v>
      </c>
      <c r="X4" s="19">
        <f t="shared" ref="X4:X10" si="4">E4+G4+J4+L4+N4+P4+R4+T4+W4</f>
        <v>26669.089999999997</v>
      </c>
      <c r="Y4" s="10" t="str">
        <f>IF(Y3&lt;=5,"OK, Tolerance&lt;= 5 mil", "Not OK, Tolerance &gt; 5 mil")</f>
        <v>OK, Tolerance&lt;= 5 mil</v>
      </c>
      <c r="Z4" s="24" t="s">
        <v>9884</v>
      </c>
      <c r="AA4" s="5" t="str">
        <f>VLOOKUP(AB4,PinNo!$B:$C,2,0)</f>
        <v>A3</v>
      </c>
      <c r="AB4" s="7" t="str">
        <f t="shared" si="2"/>
        <v>P0_MDIP</v>
      </c>
      <c r="AC4" s="102"/>
    </row>
    <row r="5" spans="1:29">
      <c r="A5" s="25" t="s">
        <v>165</v>
      </c>
      <c r="B5" s="5" t="str">
        <f>VLOOKUP(C5,PinNo!$B:$C,2,0)</f>
        <v>A2</v>
      </c>
      <c r="C5" s="7" t="s">
        <v>398</v>
      </c>
      <c r="D5" s="5" t="str">
        <f>VLOOKUP(CONCATENATE($A5,".",$B5),Netlist_VTable!$H:$I,2,0)</f>
        <v>S1_P0_MDI-</v>
      </c>
      <c r="E5" s="19">
        <f>VLOOKUP(D5,EtchLengthFromLayout!$A:$B,2,0)</f>
        <v>1134.8399999999999</v>
      </c>
      <c r="F5" s="19" t="str">
        <f>CONCATENATE("S",MID($A5,5,1),"_U1_",SUBSTITUTE($C5,"IN","I-") )</f>
        <v>S1_U1_P0_MDI-</v>
      </c>
      <c r="G5" s="19">
        <f>VLOOKUP(F5,EtchLengthFromLayout!$A:$B,2,0)</f>
        <v>522.65</v>
      </c>
      <c r="H5" s="13">
        <f t="shared" ref="H5:H6" si="5">E5+G5</f>
        <v>1657.4899999999998</v>
      </c>
      <c r="I5" s="19" t="str">
        <f>CONCATENATE("S",MID($A5,5,1),"_U2_",SUBSTITUTE($C5,"IN","I-") )</f>
        <v>S1_U2_P0_MDI-</v>
      </c>
      <c r="J5" s="19">
        <f>VLOOKUP(I5,EtchLengthFromLayout!$A:$B,2,0)</f>
        <v>105.98</v>
      </c>
      <c r="K5" s="19" t="str">
        <f>CONCATENATE("S",MID($A5,5,1),"_U3_",SUBSTITUTE($C5,"IN","I-") )</f>
        <v>S1_U3_P0_MDI-</v>
      </c>
      <c r="L5" s="19">
        <f>VLOOKUP(K5,EtchLengthFromLayout!$A:$B,2,0)</f>
        <v>14717.28</v>
      </c>
      <c r="M5" s="14" t="str">
        <f t="shared" ref="M5" si="6">CONCATENATE("S",MID($A5,5,1),"_U4PILB_",SUBSTITUTE($C5,"IN","I-") )</f>
        <v>S1_U4PILB_P0_MDI-</v>
      </c>
      <c r="N5" s="19">
        <f>VLOOKUP(M5,EtchLengthFromLayout!$A:$B,2,0)</f>
        <v>3460.43</v>
      </c>
      <c r="O5" s="19"/>
      <c r="P5" s="19"/>
      <c r="Q5" s="19" t="str">
        <f t="shared" si="0"/>
        <v>SG1_2_P0_MDI-</v>
      </c>
      <c r="R5" s="19">
        <f>VLOOKUP(Q5,EtchLengthFromLayout!$A:$B,2,0)</f>
        <v>5782.96</v>
      </c>
      <c r="S5" s="19" t="str">
        <f t="shared" si="1"/>
        <v>SG1_1_P0_MDI-</v>
      </c>
      <c r="T5" s="19">
        <f>VLOOKUP(S5,EtchLengthFromLayout!$A:$B,2,0)</f>
        <v>102.2</v>
      </c>
      <c r="U5" s="5"/>
      <c r="V5" s="5" t="str">
        <f>VLOOKUP(CONCATENATE($Z5,".",$AA5),Netlist_VTable!$H:$I,2,0)</f>
        <v>SG1_P0_MDI-</v>
      </c>
      <c r="W5" s="19">
        <f>VLOOKUP(V5,EtchLengthFromLayout!$A:$B,2,0)</f>
        <v>919.84</v>
      </c>
      <c r="X5" s="19">
        <f t="shared" si="4"/>
        <v>26746.18</v>
      </c>
      <c r="Y5" s="19">
        <f t="shared" ref="Y5" si="7">ABS(X5-X6)</f>
        <v>2.0499999999992724</v>
      </c>
      <c r="Z5" s="25" t="s">
        <v>9885</v>
      </c>
      <c r="AA5" s="5" t="str">
        <f>VLOOKUP(AB5,PinNo!$B:$C,2,0)</f>
        <v>A2</v>
      </c>
      <c r="AB5" s="7" t="str">
        <f t="shared" si="2"/>
        <v>P0_MDIN</v>
      </c>
      <c r="AC5" s="102"/>
    </row>
    <row r="6" spans="1:29">
      <c r="A6" s="25" t="s">
        <v>165</v>
      </c>
      <c r="B6" s="5" t="str">
        <f>VLOOKUP(C6,PinNo!$B:$C,2,0)</f>
        <v>A3</v>
      </c>
      <c r="C6" s="7" t="s">
        <v>396</v>
      </c>
      <c r="D6" s="5" t="str">
        <f>VLOOKUP(CONCATENATE($A6,".",$B6),Netlist_VTable!$H:$I,2,0)</f>
        <v>S1_P0_MDI+</v>
      </c>
      <c r="E6" s="19">
        <f>VLOOKUP(D6,EtchLengthFromLayout!$A:$B,2,0)</f>
        <v>1134.8499999999999</v>
      </c>
      <c r="F6" s="19" t="str">
        <f>CONCATENATE("S",MID($A6,5,1),"_U1_",SUBSTITUTE($C6,"IP","I+") )</f>
        <v>S1_U1_P0_MDI+</v>
      </c>
      <c r="G6" s="19">
        <f>VLOOKUP(F6,EtchLengthFromLayout!$A:$B,2,0)</f>
        <v>522.6</v>
      </c>
      <c r="H6" s="13">
        <f t="shared" si="5"/>
        <v>1657.4499999999998</v>
      </c>
      <c r="I6" s="19" t="str">
        <f>CONCATENATE("S",MID($A6,5,1),"_U2_",SUBSTITUTE($C6,"IP","I+") )</f>
        <v>S1_U2_P0_MDI+</v>
      </c>
      <c r="J6" s="19">
        <f>VLOOKUP(I6,EtchLengthFromLayout!$A:$B,2,0)</f>
        <v>105.79</v>
      </c>
      <c r="K6" s="19" t="str">
        <f>CONCATENATE("S",MID($A6,5,1),"_U3_",SUBSTITUTE($C6,"IP","I+") )</f>
        <v>S1_U3_P0_MDI+</v>
      </c>
      <c r="L6" s="19">
        <f>VLOOKUP(K6,EtchLengthFromLayout!$A:$B,2,0)</f>
        <v>14717.28</v>
      </c>
      <c r="M6" s="14" t="str">
        <f t="shared" ref="M6" si="8">CONCATENATE("S",MID($A6,5,1),"_U4PILB_",SUBSTITUTE($C6,"IP","I+") )</f>
        <v>S1_U4PILB_P0_MDI+</v>
      </c>
      <c r="N6" s="19">
        <f>VLOOKUP(M6,EtchLengthFromLayout!$A:$B,2,0)</f>
        <v>3460.43</v>
      </c>
      <c r="O6" s="19"/>
      <c r="P6" s="19"/>
      <c r="Q6" s="19" t="str">
        <f t="shared" si="0"/>
        <v>SG1_2_P0_MDI+</v>
      </c>
      <c r="R6" s="19">
        <f>VLOOKUP(Q6,EtchLengthFromLayout!$A:$B,2,0)</f>
        <v>5782.96</v>
      </c>
      <c r="S6" s="19" t="str">
        <f t="shared" si="1"/>
        <v>SG1_1_P0_MDI+</v>
      </c>
      <c r="T6" s="19">
        <f>VLOOKUP(S6,EtchLengthFromLayout!$A:$B,2,0)</f>
        <v>100.38</v>
      </c>
      <c r="U6" s="5"/>
      <c r="V6" s="5" t="str">
        <f>VLOOKUP(CONCATENATE($Z6,".",$AA6),Netlist_VTable!$H:$I,2,0)</f>
        <v>SG1_P0_MDI+</v>
      </c>
      <c r="W6" s="19">
        <f>VLOOKUP(V6,EtchLengthFromLayout!$A:$B,2,0)</f>
        <v>919.84</v>
      </c>
      <c r="X6" s="19">
        <f t="shared" si="4"/>
        <v>26744.13</v>
      </c>
      <c r="Y6" s="10" t="str">
        <f t="shared" ref="Y6:Y10" si="9">IF(Y5&lt;=5,"OK, Tolerance&lt;= 5 mil", "Not OK, Tolerance &gt; 5 mil")</f>
        <v>OK, Tolerance&lt;= 5 mil</v>
      </c>
      <c r="Z6" s="25" t="s">
        <v>9885</v>
      </c>
      <c r="AA6" s="5" t="str">
        <f>VLOOKUP(AB6,PinNo!$B:$C,2,0)</f>
        <v>A3</v>
      </c>
      <c r="AB6" s="7" t="str">
        <f t="shared" si="2"/>
        <v>P0_MDIP</v>
      </c>
      <c r="AC6" s="102"/>
    </row>
    <row r="7" spans="1:29" ht="16.149999999999999" customHeight="1">
      <c r="A7" s="24" t="s">
        <v>3556</v>
      </c>
      <c r="B7" s="5" t="str">
        <f>VLOOKUP(C7,PinNo!$B:$C,2,0)</f>
        <v>A2</v>
      </c>
      <c r="C7" s="7" t="s">
        <v>398</v>
      </c>
      <c r="D7" s="5" t="str">
        <f>VLOOKUP(CONCATENATE($A7,".",$B7),Netlist_VTable!$H:$I,2,0)</f>
        <v>S2_P0_MDI-</v>
      </c>
      <c r="E7" s="19">
        <f>VLOOKUP(D7,EtchLengthFromLayout!$A:$B,2,0)</f>
        <v>1134.8399999999999</v>
      </c>
      <c r="F7" s="19" t="str">
        <f>CONCATENATE("S",MID($A7,5,1),"_U1_",SUBSTITUTE($C7,"IN","I-") )</f>
        <v>S2_U1_P0_MDI-</v>
      </c>
      <c r="G7" s="19">
        <f>VLOOKUP(F7,EtchLengthFromLayout!$A:$B,2,0)</f>
        <v>522.65</v>
      </c>
      <c r="H7" s="13">
        <f>E7+G7</f>
        <v>1657.4899999999998</v>
      </c>
      <c r="I7" s="19" t="str">
        <f>CONCATENATE("S",MID($A7,5,1),"_U2_",SUBSTITUTE($C7,"IN","I-") )</f>
        <v>S2_U2_P0_MDI-</v>
      </c>
      <c r="J7" s="19">
        <f>VLOOKUP(I7,EtchLengthFromLayout!$A:$B,2,0)</f>
        <v>105.98</v>
      </c>
      <c r="K7" s="19" t="str">
        <f>CONCATENATE("S",MID($A7,5,1),"_U3_",SUBSTITUTE($C7,"IN","I-") )</f>
        <v>S2_U3_P0_MDI-</v>
      </c>
      <c r="L7" s="19">
        <f>VLOOKUP(K7,EtchLengthFromLayout!$A:$B,2,0)</f>
        <v>10446.9</v>
      </c>
      <c r="M7" s="14" t="str">
        <f t="shared" ref="M7" si="10">CONCATENATE("S",MID($A7,5,1),"_U4PILB_",SUBSTITUTE($C7,"IN","I-") )</f>
        <v>S2_U4PILB_P0_MDI-</v>
      </c>
      <c r="N7" s="19">
        <f>VLOOKUP(M7,EtchLengthFromLayout!$A:$B,2,0)</f>
        <v>8789.83</v>
      </c>
      <c r="O7" s="19"/>
      <c r="P7" s="19"/>
      <c r="Q7" s="19" t="str">
        <f t="shared" si="0"/>
        <v>SG2_2_P0_MDI-</v>
      </c>
      <c r="R7" s="19">
        <f>VLOOKUP(Q7,EtchLengthFromLayout!$A:$B,2,0)</f>
        <v>4788.8599999999997</v>
      </c>
      <c r="S7" s="19" t="str">
        <f t="shared" si="1"/>
        <v>SG2_1_P0_MDI-</v>
      </c>
      <c r="T7" s="19">
        <f>VLOOKUP(S7,EtchLengthFromLayout!$A:$B,2,0)</f>
        <v>102.2</v>
      </c>
      <c r="U7" s="5"/>
      <c r="V7" s="5" t="str">
        <f>VLOOKUP(CONCATENATE($Z7,".",$AA7),Netlist_VTable!$H:$I,2,0)</f>
        <v>SG2_P0_MDI-</v>
      </c>
      <c r="W7" s="19">
        <f>VLOOKUP(V7,EtchLengthFromLayout!$A:$B,2,0)</f>
        <v>919.84</v>
      </c>
      <c r="X7" s="19">
        <f t="shared" si="4"/>
        <v>26811.1</v>
      </c>
      <c r="Y7" s="19">
        <f>ABS(X7-X8)</f>
        <v>2.0499999999956344</v>
      </c>
      <c r="Z7" s="24" t="s">
        <v>9886</v>
      </c>
      <c r="AA7" s="5" t="str">
        <f>VLOOKUP(AB7,PinNo!$B:$C,2,0)</f>
        <v>A2</v>
      </c>
      <c r="AB7" s="7" t="str">
        <f t="shared" si="2"/>
        <v>P0_MDIN</v>
      </c>
      <c r="AC7" s="102"/>
    </row>
    <row r="8" spans="1:29">
      <c r="A8" s="24" t="s">
        <v>3556</v>
      </c>
      <c r="B8" s="5" t="str">
        <f>VLOOKUP(C8,PinNo!$B:$C,2,0)</f>
        <v>A3</v>
      </c>
      <c r="C8" s="7" t="s">
        <v>396</v>
      </c>
      <c r="D8" s="5" t="str">
        <f>VLOOKUP(CONCATENATE($A8,".",$B8),Netlist_VTable!$H:$I,2,0)</f>
        <v>S2_P0_MDI+</v>
      </c>
      <c r="E8" s="19">
        <f>VLOOKUP(D8,EtchLengthFromLayout!$A:$B,2,0)</f>
        <v>1134.8499999999999</v>
      </c>
      <c r="F8" s="19" t="str">
        <f>CONCATENATE("S",MID($A8,5,1),"_U1_",SUBSTITUTE($C8,"IP","I+") )</f>
        <v>S2_U1_P0_MDI+</v>
      </c>
      <c r="G8" s="19">
        <f>VLOOKUP(F8,EtchLengthFromLayout!$A:$B,2,0)</f>
        <v>522.6</v>
      </c>
      <c r="H8" s="13">
        <f t="shared" ref="H8" si="11">E8+G8</f>
        <v>1657.4499999999998</v>
      </c>
      <c r="I8" s="19" t="str">
        <f>CONCATENATE("S",MID($A8,5,1),"_U2_",SUBSTITUTE($C8,"IP","I+") )</f>
        <v>S2_U2_P0_MDI+</v>
      </c>
      <c r="J8" s="19">
        <f>VLOOKUP(I8,EtchLengthFromLayout!$A:$B,2,0)</f>
        <v>105.79</v>
      </c>
      <c r="K8" s="19" t="str">
        <f>CONCATENATE("S",MID($A8,5,1),"_U3_",SUBSTITUTE($C8,"IP","I+") )</f>
        <v>S2_U3_P0_MDI+</v>
      </c>
      <c r="L8" s="19">
        <f>VLOOKUP(K8,EtchLengthFromLayout!$A:$B,2,0)</f>
        <v>10446.9</v>
      </c>
      <c r="M8" s="14" t="str">
        <f t="shared" ref="M8" si="12">CONCATENATE("S",MID($A8,5,1),"_U4PILB_",SUBSTITUTE($C8,"IP","I+") )</f>
        <v>S2_U4PILB_P0_MDI+</v>
      </c>
      <c r="N8" s="19">
        <f>VLOOKUP(M8,EtchLengthFromLayout!$A:$B,2,0)</f>
        <v>8789.83</v>
      </c>
      <c r="O8" s="19"/>
      <c r="P8" s="19"/>
      <c r="Q8" s="19" t="str">
        <f t="shared" si="0"/>
        <v>SG2_2_P0_MDI+</v>
      </c>
      <c r="R8" s="19">
        <f>VLOOKUP(Q8,EtchLengthFromLayout!$A:$B,2,0)</f>
        <v>4788.8599999999997</v>
      </c>
      <c r="S8" s="19" t="str">
        <f t="shared" si="1"/>
        <v>SG2_1_P0_MDI+</v>
      </c>
      <c r="T8" s="19">
        <f>VLOOKUP(S8,EtchLengthFromLayout!$A:$B,2,0)</f>
        <v>100.38</v>
      </c>
      <c r="U8" s="5"/>
      <c r="V8" s="5" t="str">
        <f>VLOOKUP(CONCATENATE($Z8,".",$AA8),Netlist_VTable!$H:$I,2,0)</f>
        <v>SG2_P0_MDI+</v>
      </c>
      <c r="W8" s="19">
        <f>VLOOKUP(V8,EtchLengthFromLayout!$A:$B,2,0)</f>
        <v>919.84</v>
      </c>
      <c r="X8" s="19">
        <f t="shared" si="4"/>
        <v>26809.050000000003</v>
      </c>
      <c r="Y8" s="10" t="str">
        <f>IF(Y7&lt;=5,"OK, Tolerance&lt;= 5 mil", "Not OK, Tolerance &gt; 5 mil")</f>
        <v>OK, Tolerance&lt;= 5 mil</v>
      </c>
      <c r="Z8" s="24" t="s">
        <v>9886</v>
      </c>
      <c r="AA8" s="5" t="str">
        <f>VLOOKUP(AB8,PinNo!$B:$C,2,0)</f>
        <v>A3</v>
      </c>
      <c r="AB8" s="7" t="str">
        <f t="shared" si="2"/>
        <v>P0_MDIP</v>
      </c>
      <c r="AC8" s="102"/>
    </row>
    <row r="9" spans="1:29">
      <c r="A9" s="25" t="s">
        <v>3557</v>
      </c>
      <c r="B9" s="5" t="str">
        <f>VLOOKUP(C9,PinNo!$B:$C,2,0)</f>
        <v>A2</v>
      </c>
      <c r="C9" s="7" t="s">
        <v>398</v>
      </c>
      <c r="D9" s="5" t="str">
        <f>VLOOKUP(CONCATENATE($A9,".",$B9),Netlist_VTable!$H:$I,2,0)</f>
        <v>S3_P0_MDI-</v>
      </c>
      <c r="E9" s="19">
        <f>VLOOKUP(D9,EtchLengthFromLayout!$A:$B,2,0)</f>
        <v>1134.8399999999999</v>
      </c>
      <c r="F9" s="19" t="str">
        <f>CONCATENATE("S",MID($A9,5,1),"_U1_",SUBSTITUTE($C9,"IN","I-") )</f>
        <v>S3_U1_P0_MDI-</v>
      </c>
      <c r="G9" s="19">
        <f>VLOOKUP(F9,EtchLengthFromLayout!$A:$B,2,0)</f>
        <v>522.65</v>
      </c>
      <c r="H9" s="13">
        <f t="shared" si="3"/>
        <v>1657.4899999999998</v>
      </c>
      <c r="I9" s="19" t="str">
        <f>CONCATENATE("S",MID($A9,5,1),"_U2_",SUBSTITUTE($C9,"IN","I-") )</f>
        <v>S3_U2_P0_MDI-</v>
      </c>
      <c r="J9" s="19">
        <f>VLOOKUP(I9,EtchLengthFromLayout!$A:$B,2,0)</f>
        <v>105.98</v>
      </c>
      <c r="K9" s="19" t="str">
        <f>CONCATENATE("S",MID($A9,5,1),"_U3_",SUBSTITUTE($C9,"IN","I-") )</f>
        <v>S3_U3_P0_MDI-</v>
      </c>
      <c r="L9" s="19">
        <f>VLOOKUP(K9,EtchLengthFromLayout!$A:$B,2,0)</f>
        <v>15854.55</v>
      </c>
      <c r="M9" s="14" t="str">
        <f t="shared" ref="M9" si="13">CONCATENATE("S",MID($A9,5,1),"_U4PILB_",SUBSTITUTE($C9,"IN","I-") )</f>
        <v>S3_U4PILB_P0_MDI-</v>
      </c>
      <c r="N9" s="19">
        <f>VLOOKUP(M9,EtchLengthFromLayout!$A:$B,2,0)</f>
        <v>6035.07</v>
      </c>
      <c r="O9" s="19"/>
      <c r="P9" s="19"/>
      <c r="Q9" s="19" t="str">
        <f t="shared" si="0"/>
        <v>SG3_2_P0_MDI-</v>
      </c>
      <c r="R9" s="19">
        <f>VLOOKUP(Q9,EtchLengthFromLayout!$A:$B,2,0)</f>
        <v>2500.46</v>
      </c>
      <c r="S9" s="19" t="str">
        <f t="shared" si="1"/>
        <v>SG3_1_P0_MDI-</v>
      </c>
      <c r="T9" s="19">
        <f>VLOOKUP(S9,EtchLengthFromLayout!$A:$B,2,0)</f>
        <v>102.2</v>
      </c>
      <c r="U9" s="5"/>
      <c r="V9" s="5" t="str">
        <f>VLOOKUP(CONCATENATE($Z9,".",$AA9),Netlist_VTable!$H:$I,2,0)</f>
        <v>SG3_P0_MDI-</v>
      </c>
      <c r="W9" s="19">
        <f>VLOOKUP(V9,EtchLengthFromLayout!$A:$B,2,0)</f>
        <v>919.84</v>
      </c>
      <c r="X9" s="19">
        <f t="shared" si="4"/>
        <v>27175.59</v>
      </c>
      <c r="Y9" s="19">
        <f t="shared" ref="Y9" si="14">ABS(X9-X10)</f>
        <v>2.0999999999985448</v>
      </c>
      <c r="Z9" s="25" t="s">
        <v>9887</v>
      </c>
      <c r="AA9" s="5" t="str">
        <f>VLOOKUP(AB9,PinNo!$B:$C,2,0)</f>
        <v>A2</v>
      </c>
      <c r="AB9" s="7" t="str">
        <f t="shared" si="2"/>
        <v>P0_MDIN</v>
      </c>
      <c r="AC9" s="102"/>
    </row>
    <row r="10" spans="1:29">
      <c r="A10" s="25" t="s">
        <v>3557</v>
      </c>
      <c r="B10" s="5" t="str">
        <f>VLOOKUP(C10,PinNo!$B:$C,2,0)</f>
        <v>A3</v>
      </c>
      <c r="C10" s="7" t="s">
        <v>396</v>
      </c>
      <c r="D10" s="5" t="str">
        <f>VLOOKUP(CONCATENATE($A10,".",$B10),Netlist_VTable!$H:$I,2,0)</f>
        <v>S3_P0_MDI+</v>
      </c>
      <c r="E10" s="19">
        <f>VLOOKUP(D10,EtchLengthFromLayout!$A:$B,2,0)</f>
        <v>1134.8499999999999</v>
      </c>
      <c r="F10" s="19" t="str">
        <f>CONCATENATE("S",MID($A10,5,1),"_U1_",SUBSTITUTE($C10,"IP","I+") )</f>
        <v>S3_U1_P0_MDI+</v>
      </c>
      <c r="G10" s="19">
        <f>VLOOKUP(F10,EtchLengthFromLayout!$A:$B,2,0)</f>
        <v>522.6</v>
      </c>
      <c r="H10" s="13">
        <f t="shared" si="3"/>
        <v>1657.4499999999998</v>
      </c>
      <c r="I10" s="19" t="str">
        <f>CONCATENATE("S",MID($A10,5,1),"_U2_",SUBSTITUTE($C10,"IP","I+") )</f>
        <v>S3_U2_P0_MDI+</v>
      </c>
      <c r="J10" s="19">
        <f>VLOOKUP(I10,EtchLengthFromLayout!$A:$B,2,0)</f>
        <v>105.79</v>
      </c>
      <c r="K10" s="19" t="str">
        <f>CONCATENATE("S",MID($A10,5,1),"_U3_",SUBSTITUTE($C10,"IP","I+") )</f>
        <v>S3_U3_P0_MDI+</v>
      </c>
      <c r="L10" s="19">
        <f>VLOOKUP(K10,EtchLengthFromLayout!$A:$B,2,0)</f>
        <v>15854.51</v>
      </c>
      <c r="M10" s="14" t="str">
        <f t="shared" ref="M10" si="15">CONCATENATE("S",MID($A10,5,1),"_U4PILB_",SUBSTITUTE($C10,"IP","I+") )</f>
        <v>S3_U4PILB_P0_MDI+</v>
      </c>
      <c r="N10" s="19">
        <f>VLOOKUP(M10,EtchLengthFromLayout!$A:$B,2,0)</f>
        <v>6035.07</v>
      </c>
      <c r="O10" s="19"/>
      <c r="P10" s="19"/>
      <c r="Q10" s="19" t="str">
        <f t="shared" si="0"/>
        <v>SG3_2_P0_MDI+</v>
      </c>
      <c r="R10" s="19">
        <f>VLOOKUP(Q10,EtchLengthFromLayout!$A:$B,2,0)</f>
        <v>2500.4499999999998</v>
      </c>
      <c r="S10" s="19" t="str">
        <f t="shared" si="1"/>
        <v>SG3_1_P0_MDI+</v>
      </c>
      <c r="T10" s="19">
        <f>VLOOKUP(S10,EtchLengthFromLayout!$A:$B,2,0)</f>
        <v>100.38</v>
      </c>
      <c r="U10" s="5"/>
      <c r="V10" s="5" t="str">
        <f>VLOOKUP(CONCATENATE($Z10,".",$AA10),Netlist_VTable!$H:$I,2,0)</f>
        <v>SG3_P0_MDI+</v>
      </c>
      <c r="W10" s="19">
        <f>VLOOKUP(V10,EtchLengthFromLayout!$A:$B,2,0)</f>
        <v>919.84</v>
      </c>
      <c r="X10" s="19">
        <f t="shared" si="4"/>
        <v>27173.49</v>
      </c>
      <c r="Y10" s="10" t="str">
        <f t="shared" si="9"/>
        <v>OK, Tolerance&lt;= 5 mil</v>
      </c>
      <c r="Z10" s="25" t="s">
        <v>9887</v>
      </c>
      <c r="AA10" s="5" t="str">
        <f>VLOOKUP(AB10,PinNo!$B:$C,2,0)</f>
        <v>A3</v>
      </c>
      <c r="AB10" s="7" t="str">
        <f t="shared" si="2"/>
        <v>P0_MDIP</v>
      </c>
      <c r="AC10" s="102"/>
    </row>
    <row r="11" spans="1:29">
      <c r="A11" s="43"/>
      <c r="B11" s="12"/>
      <c r="C11" s="12"/>
      <c r="D11" s="12"/>
      <c r="E11" s="13"/>
      <c r="F11" s="12" t="s">
        <v>1463</v>
      </c>
      <c r="G11" s="13"/>
      <c r="H11" s="13">
        <f>MAX(H3:H10)</f>
        <v>1657.4899999999998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0" t="s">
        <v>1463</v>
      </c>
      <c r="W11" s="15"/>
      <c r="X11" s="15">
        <f>MAX(X3:X10)</f>
        <v>27175.59</v>
      </c>
      <c r="Y11" s="10"/>
      <c r="Z11" s="10"/>
      <c r="AA11" s="10"/>
      <c r="AB11" s="10"/>
      <c r="AC11" s="10"/>
    </row>
    <row r="12" spans="1:29">
      <c r="A12" s="43"/>
      <c r="B12" s="12"/>
      <c r="C12" s="12"/>
      <c r="D12" s="12"/>
      <c r="E12" s="13"/>
      <c r="F12" s="12" t="s">
        <v>1464</v>
      </c>
      <c r="G12" s="13"/>
      <c r="H12" s="13">
        <f>MIN(H3:H10)</f>
        <v>1657.4499999999998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0" t="s">
        <v>1464</v>
      </c>
      <c r="W12" s="15"/>
      <c r="X12" s="15">
        <f>MIN(X3:X10)</f>
        <v>26669.089999999997</v>
      </c>
      <c r="Y12" s="10"/>
      <c r="Z12" s="10"/>
      <c r="AA12" s="10"/>
      <c r="AB12" s="10"/>
      <c r="AC12" s="10"/>
    </row>
    <row r="13" spans="1:29">
      <c r="A13" s="43"/>
      <c r="B13" s="12"/>
      <c r="C13" s="12"/>
      <c r="D13" s="12"/>
      <c r="E13" s="13"/>
      <c r="F13" s="12" t="s">
        <v>1</v>
      </c>
      <c r="G13" s="13"/>
      <c r="H13" s="13">
        <f>ABS(H11-H12)</f>
        <v>3.999999999996362E-2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0"/>
      <c r="V13" s="10" t="s">
        <v>1</v>
      </c>
      <c r="W13" s="15"/>
      <c r="X13" s="15">
        <f>ABS(X11-X12)</f>
        <v>506.50000000000364</v>
      </c>
      <c r="Y13" s="10"/>
      <c r="Z13" s="10"/>
      <c r="AA13" s="10"/>
      <c r="AB13" s="10"/>
      <c r="AC13" s="10"/>
    </row>
    <row r="14" spans="1:29">
      <c r="A14" s="26"/>
      <c r="B14" s="10"/>
      <c r="C14" s="10"/>
      <c r="D14" s="10"/>
      <c r="E14" s="15"/>
      <c r="F14" s="10"/>
      <c r="G14" s="10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0"/>
      <c r="V14" s="15"/>
      <c r="W14" s="15"/>
      <c r="X14" s="10"/>
      <c r="Y14" s="10"/>
      <c r="Z14" s="10"/>
      <c r="AA14" s="10"/>
      <c r="AB14" s="10"/>
      <c r="AC14" s="10"/>
    </row>
    <row r="15" spans="1:29">
      <c r="A15" s="21"/>
      <c r="B15" s="5"/>
      <c r="C15" s="5"/>
      <c r="D15" s="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5"/>
      <c r="V15" s="5"/>
      <c r="W15" s="19"/>
      <c r="X15" s="19"/>
      <c r="Y15" s="5"/>
      <c r="Z15" s="5"/>
      <c r="AA15" s="5"/>
      <c r="AB15" s="5"/>
      <c r="AC15" s="5"/>
    </row>
    <row r="16" spans="1:29" ht="31.5">
      <c r="A16" s="11" t="s">
        <v>3</v>
      </c>
      <c r="B16" s="11" t="s">
        <v>4</v>
      </c>
      <c r="C16" s="11" t="s">
        <v>5</v>
      </c>
      <c r="D16" s="10" t="s">
        <v>0</v>
      </c>
      <c r="E16" s="15" t="s">
        <v>2</v>
      </c>
      <c r="F16" s="16" t="s">
        <v>0</v>
      </c>
      <c r="G16" s="17" t="s">
        <v>2</v>
      </c>
      <c r="H16" s="48" t="s">
        <v>2972</v>
      </c>
      <c r="I16" s="10" t="s">
        <v>0</v>
      </c>
      <c r="J16" s="15" t="s">
        <v>2</v>
      </c>
      <c r="K16" s="16" t="s">
        <v>0</v>
      </c>
      <c r="L16" s="17" t="s">
        <v>2</v>
      </c>
      <c r="M16" s="16" t="s">
        <v>0</v>
      </c>
      <c r="N16" s="17" t="s">
        <v>2</v>
      </c>
      <c r="O16" s="10" t="s">
        <v>0</v>
      </c>
      <c r="P16" s="15" t="s">
        <v>2</v>
      </c>
      <c r="Q16" s="16" t="s">
        <v>0</v>
      </c>
      <c r="R16" s="17" t="s">
        <v>2</v>
      </c>
      <c r="S16" s="10" t="s">
        <v>0</v>
      </c>
      <c r="T16" s="15" t="s">
        <v>2</v>
      </c>
      <c r="U16" s="12"/>
      <c r="V16" s="49" t="s">
        <v>2984</v>
      </c>
      <c r="W16" s="13" t="s">
        <v>2</v>
      </c>
      <c r="X16" s="92" t="s">
        <v>9889</v>
      </c>
      <c r="Y16" s="31" t="s">
        <v>2979</v>
      </c>
      <c r="Z16" s="10" t="s">
        <v>1462</v>
      </c>
      <c r="AA16" s="10" t="s">
        <v>4</v>
      </c>
      <c r="AB16" s="11" t="s">
        <v>5</v>
      </c>
      <c r="AC16" s="11" t="s">
        <v>1465</v>
      </c>
    </row>
    <row r="17" spans="1:29" ht="16.149999999999999" customHeight="1">
      <c r="A17" s="24" t="s">
        <v>8</v>
      </c>
      <c r="B17" s="5" t="str">
        <f>VLOOKUP(C17,PinNo!$B:$C,2,0)</f>
        <v>B3</v>
      </c>
      <c r="C17" s="5" t="s">
        <v>400</v>
      </c>
      <c r="D17" s="5" t="str">
        <f>VLOOKUP(CONCATENATE($A17,".",$B17),Netlist_VTable!$H:$I,2,0)</f>
        <v>S0_P1_MDI-</v>
      </c>
      <c r="E17" s="19">
        <f>VLOOKUP(D17,EtchLengthFromLayout!$A:$B,2,0)</f>
        <v>2642.63</v>
      </c>
      <c r="F17" s="19" t="str">
        <f>CONCATENATE("S",MID($A17,5,1),"_U1_",SUBSTITUTE($C17,"IN","I-") )</f>
        <v>S0_U1_P1_MDI-</v>
      </c>
      <c r="G17" s="19">
        <f>VLOOKUP(F17,EtchLengthFromLayout!$A:$B,2,0)</f>
        <v>550.79</v>
      </c>
      <c r="H17" s="13">
        <f>E17+G17</f>
        <v>3193.42</v>
      </c>
      <c r="I17" s="19" t="str">
        <f>CONCATENATE("S",MID($A17,5,1),"_U2_",SUBSTITUTE($C17,"IN","I-") )</f>
        <v>S0_U2_P1_MDI-</v>
      </c>
      <c r="J17" s="19">
        <f>VLOOKUP(I17,EtchLengthFromLayout!$A:$B,2,0)</f>
        <v>105.98</v>
      </c>
      <c r="K17" s="19" t="str">
        <f>CONCATENATE("S",MID($A17,5,1),"_U3_",SUBSTITUTE($C17,"IN","I-") )</f>
        <v>S0_U3_P1_MDI-</v>
      </c>
      <c r="L17" s="19">
        <f>VLOOKUP(K17,EtchLengthFromLayout!$A:$B,2,0)</f>
        <v>11123.43</v>
      </c>
      <c r="M17" s="14" t="str">
        <f>CONCATENATE("S",MID($A17,5,1),"_U4PILB_",SUBSTITUTE($C17,"IN","I-") )</f>
        <v>S0_U4PILB_P1_MDI-</v>
      </c>
      <c r="N17" s="19">
        <f>VLOOKUP(M17,EtchLengthFromLayout!$A:$B,2,0)</f>
        <v>7616.07</v>
      </c>
      <c r="O17" s="19"/>
      <c r="P17" s="19"/>
      <c r="Q17" s="19" t="str">
        <f t="shared" ref="Q17:Q24" si="16">SUBSTITUTE($V17,"_P","_2_P")</f>
        <v>SG0_2_P1_MDI-</v>
      </c>
      <c r="R17" s="19">
        <f>VLOOKUP(Q17,EtchLengthFromLayout!$A:$B,2,0)</f>
        <v>3739.06</v>
      </c>
      <c r="S17" s="19" t="str">
        <f t="shared" ref="S17:S24" si="17">SUBSTITUTE($V17,"_P","_1_P")</f>
        <v>SG0_1_P1_MDI-</v>
      </c>
      <c r="T17" s="19">
        <f>VLOOKUP(S17,EtchLengthFromLayout!$A:$B,2,0)</f>
        <v>102.2</v>
      </c>
      <c r="U17" s="5"/>
      <c r="V17" s="5" t="str">
        <f>VLOOKUP(CONCATENATE($Z17,".",$AA17),Netlist_VTable!$H:$I,2,0)</f>
        <v>SG0_P1_MDI-</v>
      </c>
      <c r="W17" s="19">
        <f>VLOOKUP(V17,EtchLengthFromLayout!$A:$B,2,0)</f>
        <v>1188.31</v>
      </c>
      <c r="X17" s="19">
        <f>E17+G17+J17+L17+N17+P17+R17+T17+W17</f>
        <v>27068.470000000005</v>
      </c>
      <c r="Y17" s="19">
        <f>ABS(X17-X18)</f>
        <v>2.2400000000016007</v>
      </c>
      <c r="Z17" s="24" t="s">
        <v>9884</v>
      </c>
      <c r="AA17" s="5" t="str">
        <f>VLOOKUP(AB17,PinNo!$B:$C,2,0)</f>
        <v>B3</v>
      </c>
      <c r="AB17" s="7" t="str">
        <f t="shared" ref="AB17:AB24" si="18">C17</f>
        <v>P1_MDIN</v>
      </c>
      <c r="AC17" s="102" t="s">
        <v>2952</v>
      </c>
    </row>
    <row r="18" spans="1:29">
      <c r="A18" s="24" t="s">
        <v>8</v>
      </c>
      <c r="B18" s="5" t="str">
        <f>VLOOKUP(C18,PinNo!$B:$C,2,0)</f>
        <v>B4</v>
      </c>
      <c r="C18" s="5" t="s">
        <v>399</v>
      </c>
      <c r="D18" s="5" t="str">
        <f>VLOOKUP(CONCATENATE($A18,".",$B18),Netlist_VTable!$H:$I,2,0)</f>
        <v>S0_P1_MDI+</v>
      </c>
      <c r="E18" s="19">
        <f>VLOOKUP(D18,EtchLengthFromLayout!$A:$B,2,0)</f>
        <v>2642.59</v>
      </c>
      <c r="F18" s="19" t="str">
        <f>CONCATENATE("S",MID($A18,5,1),"_U1_",SUBSTITUTE($C18,"IP","I+") )</f>
        <v>S0_U1_P1_MDI+</v>
      </c>
      <c r="G18" s="19">
        <f>VLOOKUP(F18,EtchLengthFromLayout!$A:$B,2,0)</f>
        <v>550.6</v>
      </c>
      <c r="H18" s="13">
        <f t="shared" ref="H18:H24" si="19">E18+G18</f>
        <v>3193.19</v>
      </c>
      <c r="I18" s="19" t="str">
        <f>CONCATENATE("S",MID($A18,5,1),"_U2_",SUBSTITUTE($C18,"IP","I+") )</f>
        <v>S0_U2_P1_MDI+</v>
      </c>
      <c r="J18" s="19">
        <f>VLOOKUP(I18,EtchLengthFromLayout!$A:$B,2,0)</f>
        <v>105.79</v>
      </c>
      <c r="K18" s="19" t="str">
        <f>CONCATENATE("S",MID($A18,5,1),"_U3_",SUBSTITUTE($C18,"IP","I+") )</f>
        <v>S0_U3_P1_MDI+</v>
      </c>
      <c r="L18" s="19">
        <f>VLOOKUP(K18,EtchLengthFromLayout!$A:$B,2,0)</f>
        <v>11123.43</v>
      </c>
      <c r="M18" s="14" t="str">
        <f>CONCATENATE("S",MID($A18,5,1),"_U4PILB_",SUBSTITUTE($C18,"IP","I+") )</f>
        <v>S0_U4PILB_P1_MDI+</v>
      </c>
      <c r="N18" s="19">
        <f>VLOOKUP(M18,EtchLengthFromLayout!$A:$B,2,0)</f>
        <v>7616.07</v>
      </c>
      <c r="O18" s="19"/>
      <c r="P18" s="19"/>
      <c r="Q18" s="19" t="str">
        <f t="shared" si="16"/>
        <v>SG0_2_P1_MDI+</v>
      </c>
      <c r="R18" s="19">
        <f>VLOOKUP(Q18,EtchLengthFromLayout!$A:$B,2,0)</f>
        <v>3739.06</v>
      </c>
      <c r="S18" s="19" t="str">
        <f t="shared" si="17"/>
        <v>SG0_1_P1_MDI+</v>
      </c>
      <c r="T18" s="19">
        <f>VLOOKUP(S18,EtchLengthFromLayout!$A:$B,2,0)</f>
        <v>100.38</v>
      </c>
      <c r="U18" s="5"/>
      <c r="V18" s="5" t="str">
        <f>VLOOKUP(CONCATENATE($Z18,".",$AA18),Netlist_VTable!$H:$I,2,0)</f>
        <v>SG0_P1_MDI+</v>
      </c>
      <c r="W18" s="19">
        <f>VLOOKUP(V18,EtchLengthFromLayout!$A:$B,2,0)</f>
        <v>1188.31</v>
      </c>
      <c r="X18" s="19">
        <f t="shared" ref="X18:X24" si="20">E18+G18+J18+L18+N18+P18+R18+T18+W18</f>
        <v>27066.230000000003</v>
      </c>
      <c r="Y18" s="10" t="str">
        <f>IF(Y17&lt;=5,"OK, Tolerance&lt;= 5 mil", "Not OK, Tolerance &gt; 5 mil")</f>
        <v>OK, Tolerance&lt;= 5 mil</v>
      </c>
      <c r="Z18" s="24" t="s">
        <v>9884</v>
      </c>
      <c r="AA18" s="5" t="str">
        <f>VLOOKUP(AB18,PinNo!$B:$C,2,0)</f>
        <v>B4</v>
      </c>
      <c r="AB18" s="7" t="str">
        <f t="shared" si="18"/>
        <v>P1_MDIP</v>
      </c>
      <c r="AC18" s="102"/>
    </row>
    <row r="19" spans="1:29">
      <c r="A19" s="25" t="s">
        <v>165</v>
      </c>
      <c r="B19" s="5" t="str">
        <f>VLOOKUP(C19,PinNo!$B:$C,2,0)</f>
        <v>B3</v>
      </c>
      <c r="C19" s="5" t="s">
        <v>400</v>
      </c>
      <c r="D19" s="5" t="str">
        <f>VLOOKUP(CONCATENATE($A19,".",$B19),Netlist_VTable!$H:$I,2,0)</f>
        <v>S1_P1_MDI-</v>
      </c>
      <c r="E19" s="19">
        <f>VLOOKUP(D19,EtchLengthFromLayout!$A:$B,2,0)</f>
        <v>2642.63</v>
      </c>
      <c r="F19" s="19" t="str">
        <f>CONCATENATE("S",MID($A19,5,1),"_U1_",SUBSTITUTE($C19,"IN","I-") )</f>
        <v>S1_U1_P1_MDI-</v>
      </c>
      <c r="G19" s="19">
        <f>VLOOKUP(F19,EtchLengthFromLayout!$A:$B,2,0)</f>
        <v>550.79</v>
      </c>
      <c r="H19" s="13">
        <f t="shared" ref="H19:H20" si="21">E19+G19</f>
        <v>3193.42</v>
      </c>
      <c r="I19" s="19" t="str">
        <f>CONCATENATE("S",MID($A19,5,1),"_U2_",SUBSTITUTE($C19,"IN","I-") )</f>
        <v>S1_U2_P1_MDI-</v>
      </c>
      <c r="J19" s="19">
        <f>VLOOKUP(I19,EtchLengthFromLayout!$A:$B,2,0)</f>
        <v>105.98</v>
      </c>
      <c r="K19" s="19" t="str">
        <f>CONCATENATE("S",MID($A19,5,1),"_U3_",SUBSTITUTE($C19,"IN","I-") )</f>
        <v>S1_U3_P1_MDI-</v>
      </c>
      <c r="L19" s="19">
        <f>VLOOKUP(K19,EtchLengthFromLayout!$A:$B,2,0)</f>
        <v>13396.34</v>
      </c>
      <c r="M19" s="14" t="str">
        <f t="shared" ref="M19" si="22">CONCATENATE("S",MID($A19,5,1),"_U4PILB_",SUBSTITUTE($C19,"IN","I-") )</f>
        <v>S1_U4PILB_P1_MDI-</v>
      </c>
      <c r="N19" s="19">
        <f>VLOOKUP(M19,EtchLengthFromLayout!$A:$B,2,0)</f>
        <v>3014.57</v>
      </c>
      <c r="O19" s="19"/>
      <c r="P19" s="19"/>
      <c r="Q19" s="19" t="str">
        <f t="shared" si="16"/>
        <v>SG1_2_P1_MDI-</v>
      </c>
      <c r="R19" s="19">
        <f>VLOOKUP(Q19,EtchLengthFromLayout!$A:$B,2,0)</f>
        <v>6079.93</v>
      </c>
      <c r="S19" s="19" t="str">
        <f t="shared" si="17"/>
        <v>SG1_1_P1_MDI-</v>
      </c>
      <c r="T19" s="19">
        <f>VLOOKUP(S19,EtchLengthFromLayout!$A:$B,2,0)</f>
        <v>102.2</v>
      </c>
      <c r="U19" s="5"/>
      <c r="V19" s="5" t="str">
        <f>VLOOKUP(CONCATENATE($Z19,".",$AA19),Netlist_VTable!$H:$I,2,0)</f>
        <v>SG1_P1_MDI-</v>
      </c>
      <c r="W19" s="19">
        <f>VLOOKUP(V19,EtchLengthFromLayout!$A:$B,2,0)</f>
        <v>1188.31</v>
      </c>
      <c r="X19" s="19">
        <f t="shared" si="20"/>
        <v>27080.750000000004</v>
      </c>
      <c r="Y19" s="19">
        <f t="shared" ref="Y19" si="23">ABS(X19-X20)</f>
        <v>2.2300000000032014</v>
      </c>
      <c r="Z19" s="25" t="s">
        <v>9885</v>
      </c>
      <c r="AA19" s="5" t="str">
        <f>VLOOKUP(AB19,PinNo!$B:$C,2,0)</f>
        <v>B3</v>
      </c>
      <c r="AB19" s="7" t="str">
        <f t="shared" si="18"/>
        <v>P1_MDIN</v>
      </c>
      <c r="AC19" s="102"/>
    </row>
    <row r="20" spans="1:29">
      <c r="A20" s="25" t="s">
        <v>165</v>
      </c>
      <c r="B20" s="5" t="str">
        <f>VLOOKUP(C20,PinNo!$B:$C,2,0)</f>
        <v>B4</v>
      </c>
      <c r="C20" s="5" t="s">
        <v>399</v>
      </c>
      <c r="D20" s="5" t="str">
        <f>VLOOKUP(CONCATENATE($A20,".",$B20),Netlist_VTable!$H:$I,2,0)</f>
        <v>S1_P1_MDI+</v>
      </c>
      <c r="E20" s="19">
        <f>VLOOKUP(D20,EtchLengthFromLayout!$A:$B,2,0)</f>
        <v>2642.59</v>
      </c>
      <c r="F20" s="19" t="str">
        <f>CONCATENATE("S",MID($A20,5,1),"_U1_",SUBSTITUTE($C20,"IP","I+") )</f>
        <v>S1_U1_P1_MDI+</v>
      </c>
      <c r="G20" s="19">
        <f>VLOOKUP(F20,EtchLengthFromLayout!$A:$B,2,0)</f>
        <v>550.6</v>
      </c>
      <c r="H20" s="13">
        <f t="shared" si="21"/>
        <v>3193.19</v>
      </c>
      <c r="I20" s="19" t="str">
        <f>CONCATENATE("S",MID($A20,5,1),"_U2_",SUBSTITUTE($C20,"IP","I+") )</f>
        <v>S1_U2_P1_MDI+</v>
      </c>
      <c r="J20" s="19">
        <f>VLOOKUP(I20,EtchLengthFromLayout!$A:$B,2,0)</f>
        <v>105.79</v>
      </c>
      <c r="K20" s="19" t="str">
        <f>CONCATENATE("S",MID($A20,5,1),"_U3_",SUBSTITUTE($C20,"IP","I+") )</f>
        <v>S1_U3_P1_MDI+</v>
      </c>
      <c r="L20" s="19">
        <f>VLOOKUP(K20,EtchLengthFromLayout!$A:$B,2,0)</f>
        <v>13396.34</v>
      </c>
      <c r="M20" s="14" t="str">
        <f t="shared" ref="M20" si="24">CONCATENATE("S",MID($A20,5,1),"_U4PILB_",SUBSTITUTE($C20,"IP","I+") )</f>
        <v>S1_U4PILB_P1_MDI+</v>
      </c>
      <c r="N20" s="19">
        <f>VLOOKUP(M20,EtchLengthFromLayout!$A:$B,2,0)</f>
        <v>3014.57</v>
      </c>
      <c r="O20" s="19"/>
      <c r="P20" s="19"/>
      <c r="Q20" s="19" t="str">
        <f t="shared" si="16"/>
        <v>SG1_2_P1_MDI+</v>
      </c>
      <c r="R20" s="19">
        <f>VLOOKUP(Q20,EtchLengthFromLayout!$A:$B,2,0)</f>
        <v>6079.94</v>
      </c>
      <c r="S20" s="19" t="str">
        <f t="shared" si="17"/>
        <v>SG1_1_P1_MDI+</v>
      </c>
      <c r="T20" s="19">
        <f>VLOOKUP(S20,EtchLengthFromLayout!$A:$B,2,0)</f>
        <v>100.38</v>
      </c>
      <c r="U20" s="5"/>
      <c r="V20" s="5" t="str">
        <f>VLOOKUP(CONCATENATE($Z20,".",$AA20),Netlist_VTable!$H:$I,2,0)</f>
        <v>SG1_P1_MDI+</v>
      </c>
      <c r="W20" s="19">
        <f>VLOOKUP(V20,EtchLengthFromLayout!$A:$B,2,0)</f>
        <v>1188.31</v>
      </c>
      <c r="X20" s="19">
        <f t="shared" si="20"/>
        <v>27078.52</v>
      </c>
      <c r="Y20" s="10" t="str">
        <f>IF(Y19&lt;=5,"OK, Tolerance&lt;= 5 mil", "Not OK, Tolerance &gt; 5 mil")</f>
        <v>OK, Tolerance&lt;= 5 mil</v>
      </c>
      <c r="Z20" s="25" t="s">
        <v>9885</v>
      </c>
      <c r="AA20" s="5" t="str">
        <f>VLOOKUP(AB20,PinNo!$B:$C,2,0)</f>
        <v>B4</v>
      </c>
      <c r="AB20" s="7" t="str">
        <f t="shared" si="18"/>
        <v>P1_MDIP</v>
      </c>
      <c r="AC20" s="102"/>
    </row>
    <row r="21" spans="1:29" ht="16.149999999999999" customHeight="1">
      <c r="A21" s="24" t="s">
        <v>3556</v>
      </c>
      <c r="B21" s="5" t="str">
        <f>VLOOKUP(C21,PinNo!$B:$C,2,0)</f>
        <v>B3</v>
      </c>
      <c r="C21" s="5" t="s">
        <v>400</v>
      </c>
      <c r="D21" s="5" t="str">
        <f>VLOOKUP(CONCATENATE($A21,".",$B21),Netlist_VTable!$H:$I,2,0)</f>
        <v>S2_P1_MDI-</v>
      </c>
      <c r="E21" s="19">
        <f>VLOOKUP(D21,EtchLengthFromLayout!$A:$B,2,0)</f>
        <v>2642.63</v>
      </c>
      <c r="F21" s="19" t="str">
        <f>CONCATENATE("S",MID($A21,5,1),"_U1_",SUBSTITUTE($C21,"IN","I-") )</f>
        <v>S2_U1_P1_MDI-</v>
      </c>
      <c r="G21" s="19">
        <f>VLOOKUP(F21,EtchLengthFromLayout!$A:$B,2,0)</f>
        <v>550.79</v>
      </c>
      <c r="H21" s="13">
        <f>E21+G21</f>
        <v>3193.42</v>
      </c>
      <c r="I21" s="19" t="str">
        <f>CONCATENATE("S",MID($A21,5,1),"_U2_",SUBSTITUTE($C21,"IN","I-") )</f>
        <v>S2_U2_P1_MDI-</v>
      </c>
      <c r="J21" s="19">
        <f>VLOOKUP(I21,EtchLengthFromLayout!$A:$B,2,0)</f>
        <v>105.98</v>
      </c>
      <c r="K21" s="19" t="str">
        <f>CONCATENATE("S",MID($A21,5,1),"_U3_",SUBSTITUTE($C21,"IN","I-") )</f>
        <v>S2_U3_P1_MDI-</v>
      </c>
      <c r="L21" s="19">
        <f>VLOOKUP(K21,EtchLengthFromLayout!$A:$B,2,0)</f>
        <v>10258.76</v>
      </c>
      <c r="M21" s="14" t="str">
        <f t="shared" ref="M21" si="25">CONCATENATE("S",MID($A21,5,1),"_U4PILB_",SUBSTITUTE($C21,"IN","I-") )</f>
        <v>S2_U4PILB_P1_MDI-</v>
      </c>
      <c r="N21" s="19">
        <f>VLOOKUP(M21,EtchLengthFromLayout!$A:$B,2,0)</f>
        <v>7309.59</v>
      </c>
      <c r="O21" s="19"/>
      <c r="P21" s="19"/>
      <c r="Q21" s="19" t="str">
        <f t="shared" si="16"/>
        <v>SG2_2_P1_MDI-</v>
      </c>
      <c r="R21" s="19">
        <f>VLOOKUP(Q21,EtchLengthFromLayout!$A:$B,2,0)</f>
        <v>5101.4799999999996</v>
      </c>
      <c r="S21" s="19" t="str">
        <f t="shared" si="17"/>
        <v>SG2_1_P1_MDI-</v>
      </c>
      <c r="T21" s="19">
        <f>VLOOKUP(S21,EtchLengthFromLayout!$A:$B,2,0)</f>
        <v>102.2</v>
      </c>
      <c r="U21" s="5"/>
      <c r="V21" s="5" t="str">
        <f>VLOOKUP(CONCATENATE($Z21,".",$AA21),Netlist_VTable!$H:$I,2,0)</f>
        <v>SG2_P1_MDI-</v>
      </c>
      <c r="W21" s="19">
        <f>VLOOKUP(V21,EtchLengthFromLayout!$A:$B,2,0)</f>
        <v>1188.31</v>
      </c>
      <c r="X21" s="19">
        <f t="shared" si="20"/>
        <v>27259.74</v>
      </c>
      <c r="Y21" s="19">
        <f>ABS(X21-X22)</f>
        <v>2.2400000000016007</v>
      </c>
      <c r="Z21" s="24" t="s">
        <v>9886</v>
      </c>
      <c r="AA21" s="5" t="str">
        <f>VLOOKUP(AB21,PinNo!$B:$C,2,0)</f>
        <v>B3</v>
      </c>
      <c r="AB21" s="7" t="str">
        <f t="shared" si="18"/>
        <v>P1_MDIN</v>
      </c>
      <c r="AC21" s="102"/>
    </row>
    <row r="22" spans="1:29">
      <c r="A22" s="24" t="s">
        <v>3556</v>
      </c>
      <c r="B22" s="5" t="str">
        <f>VLOOKUP(C22,PinNo!$B:$C,2,0)</f>
        <v>B4</v>
      </c>
      <c r="C22" s="5" t="s">
        <v>399</v>
      </c>
      <c r="D22" s="5" t="str">
        <f>VLOOKUP(CONCATENATE($A22,".",$B22),Netlist_VTable!$H:$I,2,0)</f>
        <v>S2_P1_MDI+</v>
      </c>
      <c r="E22" s="19">
        <f>VLOOKUP(D22,EtchLengthFromLayout!$A:$B,2,0)</f>
        <v>2642.59</v>
      </c>
      <c r="F22" s="19" t="str">
        <f>CONCATENATE("S",MID($A22,5,1),"_U1_",SUBSTITUTE($C22,"IP","I+") )</f>
        <v>S2_U1_P1_MDI+</v>
      </c>
      <c r="G22" s="19">
        <f>VLOOKUP(F22,EtchLengthFromLayout!$A:$B,2,0)</f>
        <v>550.6</v>
      </c>
      <c r="H22" s="13">
        <f t="shared" ref="H22" si="26">E22+G22</f>
        <v>3193.19</v>
      </c>
      <c r="I22" s="19" t="str">
        <f>CONCATENATE("S",MID($A22,5,1),"_U2_",SUBSTITUTE($C22,"IP","I+") )</f>
        <v>S2_U2_P1_MDI+</v>
      </c>
      <c r="J22" s="19">
        <f>VLOOKUP(I22,EtchLengthFromLayout!$A:$B,2,0)</f>
        <v>105.79</v>
      </c>
      <c r="K22" s="19" t="str">
        <f>CONCATENATE("S",MID($A22,5,1),"_U3_",SUBSTITUTE($C22,"IP","I+") )</f>
        <v>S2_U3_P1_MDI+</v>
      </c>
      <c r="L22" s="19">
        <f>VLOOKUP(K22,EtchLengthFromLayout!$A:$B,2,0)</f>
        <v>10258.75</v>
      </c>
      <c r="M22" s="14" t="str">
        <f t="shared" ref="M22" si="27">CONCATENATE("S",MID($A22,5,1),"_U4PILB_",SUBSTITUTE($C22,"IP","I+") )</f>
        <v>S2_U4PILB_P1_MDI+</v>
      </c>
      <c r="N22" s="19">
        <f>VLOOKUP(M22,EtchLengthFromLayout!$A:$B,2,0)</f>
        <v>7309.59</v>
      </c>
      <c r="O22" s="19"/>
      <c r="P22" s="19"/>
      <c r="Q22" s="19" t="str">
        <f t="shared" si="16"/>
        <v>SG2_2_P1_MDI+</v>
      </c>
      <c r="R22" s="19">
        <f>VLOOKUP(Q22,EtchLengthFromLayout!$A:$B,2,0)</f>
        <v>5101.49</v>
      </c>
      <c r="S22" s="19" t="str">
        <f t="shared" si="17"/>
        <v>SG2_1_P1_MDI+</v>
      </c>
      <c r="T22" s="19">
        <f>VLOOKUP(S22,EtchLengthFromLayout!$A:$B,2,0)</f>
        <v>100.38</v>
      </c>
      <c r="U22" s="5"/>
      <c r="V22" s="5" t="str">
        <f>VLOOKUP(CONCATENATE($Z22,".",$AA22),Netlist_VTable!$H:$I,2,0)</f>
        <v>SG2_P1_MDI+</v>
      </c>
      <c r="W22" s="19">
        <f>VLOOKUP(V22,EtchLengthFromLayout!$A:$B,2,0)</f>
        <v>1188.31</v>
      </c>
      <c r="X22" s="19">
        <f t="shared" si="20"/>
        <v>27257.5</v>
      </c>
      <c r="Y22" s="10" t="str">
        <f>IF(Y21&lt;=5,"OK, Tolerance&lt;= 5 mil", "Not OK, Tolerance &gt; 5 mil")</f>
        <v>OK, Tolerance&lt;= 5 mil</v>
      </c>
      <c r="Z22" s="24" t="s">
        <v>9886</v>
      </c>
      <c r="AA22" s="5" t="str">
        <f>VLOOKUP(AB22,PinNo!$B:$C,2,0)</f>
        <v>B4</v>
      </c>
      <c r="AB22" s="7" t="str">
        <f t="shared" si="18"/>
        <v>P1_MDIP</v>
      </c>
      <c r="AC22" s="102"/>
    </row>
    <row r="23" spans="1:29" ht="18" customHeight="1">
      <c r="A23" s="25" t="s">
        <v>3557</v>
      </c>
      <c r="B23" s="5" t="str">
        <f>VLOOKUP(C23,PinNo!$B:$C,2,0)</f>
        <v>B3</v>
      </c>
      <c r="C23" s="5" t="s">
        <v>400</v>
      </c>
      <c r="D23" s="5" t="str">
        <f>VLOOKUP(CONCATENATE($A23,".",$B23),Netlist_VTable!$H:$I,2,0)</f>
        <v>S3_P1_MDI-</v>
      </c>
      <c r="E23" s="19">
        <f>VLOOKUP(D23,EtchLengthFromLayout!$A:$B,2,0)</f>
        <v>2642.63</v>
      </c>
      <c r="F23" s="19" t="str">
        <f>CONCATENATE("S",MID($A23,5,1),"_U1_",SUBSTITUTE($C23,"IN","I-") )</f>
        <v>S3_U1_P1_MDI-</v>
      </c>
      <c r="G23" s="19">
        <f>VLOOKUP(F23,EtchLengthFromLayout!$A:$B,2,0)</f>
        <v>550.79</v>
      </c>
      <c r="H23" s="13">
        <f t="shared" si="19"/>
        <v>3193.42</v>
      </c>
      <c r="I23" s="19" t="str">
        <f>CONCATENATE("S",MID($A23,5,1),"_U2_",SUBSTITUTE($C23,"IN","I-") )</f>
        <v>S3_U2_P1_MDI-</v>
      </c>
      <c r="J23" s="19">
        <f>VLOOKUP(I23,EtchLengthFromLayout!$A:$B,2,0)</f>
        <v>105.98</v>
      </c>
      <c r="K23" s="19" t="str">
        <f>CONCATENATE("S",MID($A23,5,1),"_U3_",SUBSTITUTE($C23,"IN","I-") )</f>
        <v>S3_U3_P1_MDI-</v>
      </c>
      <c r="L23" s="19">
        <f>VLOOKUP(K23,EtchLengthFromLayout!$A:$B,2,0)</f>
        <v>14910.24</v>
      </c>
      <c r="M23" s="14" t="str">
        <f t="shared" ref="M23" si="28">CONCATENATE("S",MID($A23,5,1),"_U4PILB_",SUBSTITUTE($C23,"IN","I-") )</f>
        <v>S3_U4PILB_P1_MDI-</v>
      </c>
      <c r="N23" s="19">
        <f>VLOOKUP(M23,EtchLengthFromLayout!$A:$B,2,0)</f>
        <v>5461.53</v>
      </c>
      <c r="O23" s="19"/>
      <c r="P23" s="19"/>
      <c r="Q23" s="19" t="str">
        <f t="shared" si="16"/>
        <v>SG3_2_P1_MDI-</v>
      </c>
      <c r="R23" s="19">
        <f>VLOOKUP(Q23,EtchLengthFromLayout!$A:$B,2,0)</f>
        <v>2598.12</v>
      </c>
      <c r="S23" s="19" t="str">
        <f t="shared" si="17"/>
        <v>SG3_1_P1_MDI-</v>
      </c>
      <c r="T23" s="19">
        <f>VLOOKUP(S23,EtchLengthFromLayout!$A:$B,2,0)</f>
        <v>102.2</v>
      </c>
      <c r="U23" s="5"/>
      <c r="V23" s="5" t="str">
        <f>VLOOKUP(CONCATENATE($Z23,".",$AA23),Netlist_VTable!$H:$I,2,0)</f>
        <v>SG3_P1_MDI-</v>
      </c>
      <c r="W23" s="19">
        <f>VLOOKUP(V23,EtchLengthFromLayout!$A:$B,2,0)</f>
        <v>1188.31</v>
      </c>
      <c r="X23" s="19">
        <f t="shared" si="20"/>
        <v>27559.8</v>
      </c>
      <c r="Y23" s="19">
        <f t="shared" ref="Y23" si="29">ABS(X23-X24)</f>
        <v>2.2299999999959255</v>
      </c>
      <c r="Z23" s="25" t="s">
        <v>9887</v>
      </c>
      <c r="AA23" s="5" t="str">
        <f>VLOOKUP(AB23,PinNo!$B:$C,2,0)</f>
        <v>B3</v>
      </c>
      <c r="AB23" s="7" t="str">
        <f t="shared" si="18"/>
        <v>P1_MDIN</v>
      </c>
      <c r="AC23" s="102"/>
    </row>
    <row r="24" spans="1:29">
      <c r="A24" s="25" t="s">
        <v>3557</v>
      </c>
      <c r="B24" s="5" t="str">
        <f>VLOOKUP(C24,PinNo!$B:$C,2,0)</f>
        <v>B4</v>
      </c>
      <c r="C24" s="5" t="s">
        <v>399</v>
      </c>
      <c r="D24" s="5" t="str">
        <f>VLOOKUP(CONCATENATE($A24,".",$B24),Netlist_VTable!$H:$I,2,0)</f>
        <v>S3_P1_MDI+</v>
      </c>
      <c r="E24" s="19">
        <f>VLOOKUP(D24,EtchLengthFromLayout!$A:$B,2,0)</f>
        <v>2642.59</v>
      </c>
      <c r="F24" s="19" t="str">
        <f>CONCATENATE("S",MID($A24,5,1),"_U1_",SUBSTITUTE($C24,"IP","I+") )</f>
        <v>S3_U1_P1_MDI+</v>
      </c>
      <c r="G24" s="19">
        <f>VLOOKUP(F24,EtchLengthFromLayout!$A:$B,2,0)</f>
        <v>550.6</v>
      </c>
      <c r="H24" s="13">
        <f t="shared" si="19"/>
        <v>3193.19</v>
      </c>
      <c r="I24" s="19" t="str">
        <f>CONCATENATE("S",MID($A24,5,1),"_U2_",SUBSTITUTE($C24,"IP","I+") )</f>
        <v>S3_U2_P1_MDI+</v>
      </c>
      <c r="J24" s="19">
        <f>VLOOKUP(I24,EtchLengthFromLayout!$A:$B,2,0)</f>
        <v>105.79</v>
      </c>
      <c r="K24" s="19" t="str">
        <f>CONCATENATE("S",MID($A24,5,1),"_U3_",SUBSTITUTE($C24,"IP","I+") )</f>
        <v>S3_U3_P1_MDI+</v>
      </c>
      <c r="L24" s="19">
        <f>VLOOKUP(K24,EtchLengthFromLayout!$A:$B,2,0)</f>
        <v>14910.24</v>
      </c>
      <c r="M24" s="14" t="str">
        <f t="shared" ref="M24" si="30">CONCATENATE("S",MID($A24,5,1),"_U4PILB_",SUBSTITUTE($C24,"IP","I+") )</f>
        <v>S3_U4PILB_P1_MDI+</v>
      </c>
      <c r="N24" s="19">
        <f>VLOOKUP(M24,EtchLengthFromLayout!$A:$B,2,0)</f>
        <v>5461.53</v>
      </c>
      <c r="O24" s="19"/>
      <c r="P24" s="19"/>
      <c r="Q24" s="19" t="str">
        <f t="shared" si="16"/>
        <v>SG3_2_P1_MDI+</v>
      </c>
      <c r="R24" s="19">
        <f>VLOOKUP(Q24,EtchLengthFromLayout!$A:$B,2,0)</f>
        <v>2598.13</v>
      </c>
      <c r="S24" s="19" t="str">
        <f t="shared" si="17"/>
        <v>SG3_1_P1_MDI+</v>
      </c>
      <c r="T24" s="19">
        <f>VLOOKUP(S24,EtchLengthFromLayout!$A:$B,2,0)</f>
        <v>100.38</v>
      </c>
      <c r="U24" s="5"/>
      <c r="V24" s="5" t="str">
        <f>VLOOKUP(CONCATENATE($Z24,".",$AA24),Netlist_VTable!$H:$I,2,0)</f>
        <v>SG3_P1_MDI+</v>
      </c>
      <c r="W24" s="19">
        <f>VLOOKUP(V24,EtchLengthFromLayout!$A:$B,2,0)</f>
        <v>1188.31</v>
      </c>
      <c r="X24" s="19">
        <f t="shared" si="20"/>
        <v>27557.570000000003</v>
      </c>
      <c r="Y24" s="10" t="str">
        <f>IF(Y23&lt;=5,"OK, Tolerance&lt;= 5 mil", "Not OK, Tolerance &gt; 5 mil")</f>
        <v>OK, Tolerance&lt;= 5 mil</v>
      </c>
      <c r="Z24" s="25" t="s">
        <v>9887</v>
      </c>
      <c r="AA24" s="5" t="str">
        <f>VLOOKUP(AB24,PinNo!$B:$C,2,0)</f>
        <v>B4</v>
      </c>
      <c r="AB24" s="7" t="str">
        <f t="shared" si="18"/>
        <v>P1_MDIP</v>
      </c>
      <c r="AC24" s="102"/>
    </row>
    <row r="25" spans="1:29">
      <c r="A25" s="43"/>
      <c r="B25" s="12"/>
      <c r="C25" s="12"/>
      <c r="D25" s="12"/>
      <c r="E25" s="13"/>
      <c r="F25" s="12" t="s">
        <v>1463</v>
      </c>
      <c r="G25" s="13"/>
      <c r="H25" s="13">
        <f>MAX(H17:H24)</f>
        <v>3193.42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0" t="s">
        <v>1463</v>
      </c>
      <c r="W25" s="15"/>
      <c r="X25" s="15">
        <f>MAX(X17:X24)</f>
        <v>27559.8</v>
      </c>
      <c r="Y25" s="10"/>
      <c r="Z25" s="10"/>
      <c r="AA25" s="10"/>
      <c r="AB25" s="10"/>
      <c r="AC25" s="10"/>
    </row>
    <row r="26" spans="1:29">
      <c r="A26" s="43"/>
      <c r="B26" s="12"/>
      <c r="C26" s="12"/>
      <c r="D26" s="12"/>
      <c r="E26" s="13"/>
      <c r="F26" s="12" t="s">
        <v>1464</v>
      </c>
      <c r="G26" s="13"/>
      <c r="H26" s="13">
        <f>MIN(H17:H24)</f>
        <v>3193.19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0" t="s">
        <v>1464</v>
      </c>
      <c r="W26" s="15"/>
      <c r="X26" s="15">
        <f>MIN(X17:X24)</f>
        <v>27066.230000000003</v>
      </c>
      <c r="Y26" s="10"/>
      <c r="Z26" s="10"/>
      <c r="AA26" s="10"/>
      <c r="AB26" s="10"/>
      <c r="AC26" s="10"/>
    </row>
    <row r="27" spans="1:29">
      <c r="A27" s="43"/>
      <c r="B27" s="12"/>
      <c r="C27" s="12"/>
      <c r="D27" s="12"/>
      <c r="E27" s="13"/>
      <c r="F27" s="12" t="s">
        <v>1</v>
      </c>
      <c r="G27" s="13"/>
      <c r="H27" s="13">
        <f>ABS(H25-H26)</f>
        <v>0.23000000000001819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0"/>
      <c r="V27" s="10" t="s">
        <v>1</v>
      </c>
      <c r="W27" s="15"/>
      <c r="X27" s="15">
        <f>ABS(X25-X26)</f>
        <v>493.56999999999607</v>
      </c>
      <c r="Y27" s="10"/>
      <c r="Z27" s="10"/>
      <c r="AA27" s="10"/>
      <c r="AB27" s="10"/>
      <c r="AC27" s="10"/>
    </row>
    <row r="28" spans="1:29">
      <c r="A28" s="26"/>
      <c r="B28" s="10"/>
      <c r="C28" s="10"/>
      <c r="D28" s="10"/>
      <c r="E28" s="15"/>
      <c r="F28" s="10"/>
      <c r="G28" s="10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0"/>
      <c r="V28" s="15"/>
      <c r="W28" s="15"/>
      <c r="X28" s="10"/>
      <c r="Y28" s="10"/>
      <c r="Z28" s="10"/>
      <c r="AA28" s="10"/>
      <c r="AB28" s="10"/>
      <c r="AC28" s="10"/>
    </row>
    <row r="29" spans="1:29">
      <c r="A29" s="21"/>
      <c r="B29" s="5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5"/>
      <c r="V29" s="5"/>
      <c r="W29" s="19"/>
      <c r="X29" s="19"/>
      <c r="Y29" s="5"/>
      <c r="Z29" s="5"/>
      <c r="AA29" s="5"/>
      <c r="AB29" s="5"/>
      <c r="AC29" s="5"/>
    </row>
    <row r="30" spans="1:29" ht="31.5">
      <c r="A30" s="11" t="s">
        <v>3</v>
      </c>
      <c r="B30" s="11" t="s">
        <v>4</v>
      </c>
      <c r="C30" s="11" t="s">
        <v>5</v>
      </c>
      <c r="D30" s="10" t="s">
        <v>0</v>
      </c>
      <c r="E30" s="15" t="s">
        <v>2</v>
      </c>
      <c r="F30" s="16" t="s">
        <v>0</v>
      </c>
      <c r="G30" s="17" t="s">
        <v>2</v>
      </c>
      <c r="H30" s="48" t="s">
        <v>2972</v>
      </c>
      <c r="I30" s="10" t="s">
        <v>0</v>
      </c>
      <c r="J30" s="15" t="s">
        <v>2</v>
      </c>
      <c r="K30" s="16" t="s">
        <v>0</v>
      </c>
      <c r="L30" s="17" t="s">
        <v>2</v>
      </c>
      <c r="M30" s="16" t="s">
        <v>0</v>
      </c>
      <c r="N30" s="17" t="s">
        <v>2</v>
      </c>
      <c r="O30" s="10" t="s">
        <v>0</v>
      </c>
      <c r="P30" s="15" t="s">
        <v>2</v>
      </c>
      <c r="Q30" s="16" t="s">
        <v>0</v>
      </c>
      <c r="R30" s="17" t="s">
        <v>2</v>
      </c>
      <c r="S30" s="10" t="s">
        <v>0</v>
      </c>
      <c r="T30" s="15" t="s">
        <v>2</v>
      </c>
      <c r="U30" s="12"/>
      <c r="V30" s="49" t="s">
        <v>2984</v>
      </c>
      <c r="W30" s="13" t="s">
        <v>2</v>
      </c>
      <c r="X30" s="92" t="s">
        <v>9889</v>
      </c>
      <c r="Y30" s="31" t="s">
        <v>2979</v>
      </c>
      <c r="Z30" s="10" t="s">
        <v>1462</v>
      </c>
      <c r="AA30" s="10" t="s">
        <v>4</v>
      </c>
      <c r="AB30" s="11" t="s">
        <v>5</v>
      </c>
      <c r="AC30" s="11" t="s">
        <v>1465</v>
      </c>
    </row>
    <row r="31" spans="1:29" ht="16.149999999999999" customHeight="1">
      <c r="A31" s="24" t="s">
        <v>8</v>
      </c>
      <c r="B31" s="5" t="str">
        <f>VLOOKUP(C31,PinNo!$B:$C,2,0)</f>
        <v>A4</v>
      </c>
      <c r="C31" s="7" t="s">
        <v>1640</v>
      </c>
      <c r="D31" s="5" t="str">
        <f>VLOOKUP(CONCATENATE($A31,".",$B31),Netlist_VTable!$H:$I,2,0)</f>
        <v>S0_P5_MDI-</v>
      </c>
      <c r="E31" s="19">
        <f>VLOOKUP(D31,EtchLengthFromLayout!$A:$B,2,0)</f>
        <v>1170.74</v>
      </c>
      <c r="F31" s="19" t="str">
        <f>CONCATENATE("S",MID($A31,5,1),"_U1_",SUBSTITUTE($C31,"IN","I-") )</f>
        <v>S0_U1_P5_MDI-</v>
      </c>
      <c r="G31" s="19">
        <f>VLOOKUP(F31,EtchLengthFromLayout!$A:$B,2,0)</f>
        <v>542.65</v>
      </c>
      <c r="H31" s="13">
        <f>E31+G31</f>
        <v>1713.3899999999999</v>
      </c>
      <c r="I31" s="19" t="str">
        <f>CONCATENATE("S",MID($A31,5,1),"_U2_",SUBSTITUTE($C31,"IN","I-") )</f>
        <v>S0_U2_P5_MDI-</v>
      </c>
      <c r="J31" s="19">
        <f>VLOOKUP(I31,EtchLengthFromLayout!$A:$B,2,0)</f>
        <v>105.98</v>
      </c>
      <c r="K31" s="19" t="str">
        <f>CONCATENATE("S",MID($A31,5,1),"_U3_",SUBSTITUTE($C31,"IN","I-") )</f>
        <v>S0_U3_P5_MDI-</v>
      </c>
      <c r="L31" s="19">
        <f>VLOOKUP(K31,EtchLengthFromLayout!$A:$B,2,0)</f>
        <v>11458.28</v>
      </c>
      <c r="M31" s="14" t="str">
        <f>CONCATENATE("S",MID($A31,5,1),"_U4PILB_",SUBSTITUTE($C31,"IN","I-") )</f>
        <v>S0_U4PILB_P5_MDI-</v>
      </c>
      <c r="N31" s="19">
        <f>VLOOKUP(M31,EtchLengthFromLayout!$A:$B,2,0)</f>
        <v>8603.7800000000007</v>
      </c>
      <c r="O31" s="19"/>
      <c r="P31" s="19"/>
      <c r="Q31" s="19" t="str">
        <f t="shared" ref="Q31:Q38" si="31">SUBSTITUTE($V31,"_P","_2_P")</f>
        <v>SG0_2_P5_MDI-</v>
      </c>
      <c r="R31" s="19">
        <f>VLOOKUP(Q31,EtchLengthFromLayout!$A:$B,2,0)</f>
        <v>4457.1400000000003</v>
      </c>
      <c r="S31" s="19" t="str">
        <f t="shared" ref="S31:S38" si="32">SUBSTITUTE($V31,"_P","_1_P")</f>
        <v>SG0_1_P5_MDI-</v>
      </c>
      <c r="T31" s="19">
        <f>VLOOKUP(S31,EtchLengthFromLayout!$A:$B,2,0)</f>
        <v>102.2</v>
      </c>
      <c r="U31" s="5"/>
      <c r="V31" s="5" t="str">
        <f>VLOOKUP(CONCATENATE($Z31,".",$AA31),Netlist_VTable!$H:$I,2,0)</f>
        <v>SG0_P5_MDI-</v>
      </c>
      <c r="W31" s="19">
        <f>VLOOKUP(V31,EtchLengthFromLayout!$A:$B,2,0)</f>
        <v>262.05</v>
      </c>
      <c r="X31" s="19">
        <f>E31+G31+J31+L31+N31+P31+R31+T31+W31</f>
        <v>26702.82</v>
      </c>
      <c r="Y31" s="19">
        <f>ABS(X31-X32)</f>
        <v>2.069999999996071</v>
      </c>
      <c r="Z31" s="24" t="s">
        <v>9884</v>
      </c>
      <c r="AA31" s="5" t="str">
        <f>VLOOKUP(AB31,PinNo!$B:$C,2,0)</f>
        <v>A4</v>
      </c>
      <c r="AB31" s="7" t="str">
        <f t="shared" ref="AB31:AB38" si="33">C31</f>
        <v>P5_MDIN</v>
      </c>
      <c r="AC31" s="102" t="s">
        <v>2951</v>
      </c>
    </row>
    <row r="32" spans="1:29">
      <c r="A32" s="24" t="s">
        <v>8</v>
      </c>
      <c r="B32" s="5" t="str">
        <f>VLOOKUP(C32,PinNo!$B:$C,2,0)</f>
        <v>A5</v>
      </c>
      <c r="C32" s="7" t="s">
        <v>1639</v>
      </c>
      <c r="D32" s="5" t="str">
        <f>VLOOKUP(CONCATENATE($A32,".",$B32),Netlist_VTable!$H:$I,2,0)</f>
        <v>S0_P5_MDI+</v>
      </c>
      <c r="E32" s="19">
        <f>VLOOKUP(D32,EtchLengthFromLayout!$A:$B,2,0)</f>
        <v>1170.75</v>
      </c>
      <c r="F32" s="19" t="str">
        <f>CONCATENATE("S",MID($A32,5,1),"_U1_",SUBSTITUTE($C32,"IP","I+") )</f>
        <v>S0_U1_P5_MDI+</v>
      </c>
      <c r="G32" s="19">
        <f>VLOOKUP(F32,EtchLengthFromLayout!$A:$B,2,0)</f>
        <v>542.6</v>
      </c>
      <c r="H32" s="13">
        <f t="shared" ref="H32:H38" si="34">E32+G32</f>
        <v>1713.35</v>
      </c>
      <c r="I32" s="19" t="str">
        <f>CONCATENATE("S",MID($A32,5,1),"_U2_",SUBSTITUTE($C32,"IP","I+") )</f>
        <v>S0_U2_P5_MDI+</v>
      </c>
      <c r="J32" s="19">
        <f>VLOOKUP(I32,EtchLengthFromLayout!$A:$B,2,0)</f>
        <v>105.79</v>
      </c>
      <c r="K32" s="19" t="str">
        <f>CONCATENATE("S",MID($A32,5,1),"_U3_",SUBSTITUTE($C32,"IP","I+") )</f>
        <v>S0_U3_P5_MDI+</v>
      </c>
      <c r="L32" s="19">
        <f>VLOOKUP(K32,EtchLengthFromLayout!$A:$B,2,0)</f>
        <v>11458.27</v>
      </c>
      <c r="M32" s="14" t="str">
        <f>CONCATENATE("S",MID($A32,5,1),"_U4PILB_",SUBSTITUTE($C32,"IP","I+") )</f>
        <v>S0_U4PILB_P5_MDI+</v>
      </c>
      <c r="N32" s="19">
        <f>VLOOKUP(M32,EtchLengthFromLayout!$A:$B,2,0)</f>
        <v>8603.7800000000007</v>
      </c>
      <c r="O32" s="19"/>
      <c r="P32" s="19"/>
      <c r="Q32" s="19" t="str">
        <f t="shared" si="31"/>
        <v>SG0_2_P5_MDI+</v>
      </c>
      <c r="R32" s="19">
        <f>VLOOKUP(Q32,EtchLengthFromLayout!$A:$B,2,0)</f>
        <v>4457.13</v>
      </c>
      <c r="S32" s="19" t="str">
        <f t="shared" si="32"/>
        <v>SG0_1_P5_MDI+</v>
      </c>
      <c r="T32" s="19">
        <f>VLOOKUP(S32,EtchLengthFromLayout!$A:$B,2,0)</f>
        <v>100.38</v>
      </c>
      <c r="U32" s="5"/>
      <c r="V32" s="5" t="str">
        <f>VLOOKUP(CONCATENATE($Z32,".",$AA32),Netlist_VTable!$H:$I,2,0)</f>
        <v>SG0_P5_MDI+</v>
      </c>
      <c r="W32" s="19">
        <f>VLOOKUP(V32,EtchLengthFromLayout!$A:$B,2,0)</f>
        <v>262.05</v>
      </c>
      <c r="X32" s="19">
        <f t="shared" ref="X32:X38" si="35">E32+G32+J32+L32+N32+P32+R32+T32+W32</f>
        <v>26700.750000000004</v>
      </c>
      <c r="Y32" s="10" t="str">
        <f>IF(Y31&lt;=5,"OK, Tolerance&lt;= 5 mil", "Not OK, Tolerance &gt; 5 mil")</f>
        <v>OK, Tolerance&lt;= 5 mil</v>
      </c>
      <c r="Z32" s="24" t="s">
        <v>9884</v>
      </c>
      <c r="AA32" s="5" t="str">
        <f>VLOOKUP(AB32,PinNo!$B:$C,2,0)</f>
        <v>A5</v>
      </c>
      <c r="AB32" s="7" t="str">
        <f t="shared" si="33"/>
        <v>P5_MDIP</v>
      </c>
      <c r="AC32" s="102"/>
    </row>
    <row r="33" spans="1:29">
      <c r="A33" s="25" t="s">
        <v>165</v>
      </c>
      <c r="B33" s="5" t="str">
        <f>VLOOKUP(C33,PinNo!$B:$C,2,0)</f>
        <v>A4</v>
      </c>
      <c r="C33" s="7" t="s">
        <v>1640</v>
      </c>
      <c r="D33" s="5" t="str">
        <f>VLOOKUP(CONCATENATE($A33,".",$B33),Netlist_VTable!$H:$I,2,0)</f>
        <v>S1_P5_MDI-</v>
      </c>
      <c r="E33" s="19">
        <f>VLOOKUP(D33,EtchLengthFromLayout!$A:$B,2,0)</f>
        <v>1170.74</v>
      </c>
      <c r="F33" s="19" t="str">
        <f>CONCATENATE("S",MID($A33,5,1),"_U1_",SUBSTITUTE($C33,"IN","I-") )</f>
        <v>S1_U1_P5_MDI-</v>
      </c>
      <c r="G33" s="19">
        <f>VLOOKUP(F33,EtchLengthFromLayout!$A:$B,2,0)</f>
        <v>542.65</v>
      </c>
      <c r="H33" s="13">
        <f t="shared" ref="H33:H34" si="36">E33+G33</f>
        <v>1713.3899999999999</v>
      </c>
      <c r="I33" s="19" t="str">
        <f>CONCATENATE("S",MID($A33,5,1),"_U2_",SUBSTITUTE($C33,"IN","I-") )</f>
        <v>S1_U2_P5_MDI-</v>
      </c>
      <c r="J33" s="19">
        <f>VLOOKUP(I33,EtchLengthFromLayout!$A:$B,2,0)</f>
        <v>105.98</v>
      </c>
      <c r="K33" s="19" t="str">
        <f>CONCATENATE("S",MID($A33,5,1),"_U3_",SUBSTITUTE($C33,"IN","I-") )</f>
        <v>S1_U3_P5_MDI-</v>
      </c>
      <c r="L33" s="19">
        <f>VLOOKUP(K33,EtchLengthFromLayout!$A:$B,2,0)</f>
        <v>15055.2</v>
      </c>
      <c r="M33" s="14" t="str">
        <f t="shared" ref="M33" si="37">CONCATENATE("S",MID($A33,5,1),"_U4PILB_",SUBSTITUTE($C33,"IN","I-") )</f>
        <v>S1_U4PILB_P5_MDI-</v>
      </c>
      <c r="N33" s="19">
        <f>VLOOKUP(M33,EtchLengthFromLayout!$A:$B,2,0)</f>
        <v>3037.73</v>
      </c>
      <c r="O33" s="19"/>
      <c r="P33" s="19"/>
      <c r="Q33" s="19" t="str">
        <f t="shared" si="31"/>
        <v>SG1_2_P5_MDI-</v>
      </c>
      <c r="R33" s="19">
        <f>VLOOKUP(Q33,EtchLengthFromLayout!$A:$B,2,0)</f>
        <v>6839.43</v>
      </c>
      <c r="S33" s="19" t="str">
        <f t="shared" si="32"/>
        <v>SG1_1_P5_MDI-</v>
      </c>
      <c r="T33" s="19">
        <f>VLOOKUP(S33,EtchLengthFromLayout!$A:$B,2,0)</f>
        <v>102.2</v>
      </c>
      <c r="U33" s="5"/>
      <c r="V33" s="5" t="str">
        <f>VLOOKUP(CONCATENATE($Z33,".",$AA33),Netlist_VTable!$H:$I,2,0)</f>
        <v>SG1_P5_MDI-</v>
      </c>
      <c r="W33" s="19">
        <f>VLOOKUP(V33,EtchLengthFromLayout!$A:$B,2,0)</f>
        <v>271.07</v>
      </c>
      <c r="X33" s="19">
        <f t="shared" si="35"/>
        <v>27125</v>
      </c>
      <c r="Y33" s="19">
        <f t="shared" ref="Y33" si="38">ABS(X33-X34)</f>
        <v>2.0499999999992724</v>
      </c>
      <c r="Z33" s="25" t="s">
        <v>9885</v>
      </c>
      <c r="AA33" s="5" t="str">
        <f>VLOOKUP(AB33,PinNo!$B:$C,2,0)</f>
        <v>A4</v>
      </c>
      <c r="AB33" s="7" t="str">
        <f t="shared" si="33"/>
        <v>P5_MDIN</v>
      </c>
      <c r="AC33" s="102"/>
    </row>
    <row r="34" spans="1:29">
      <c r="A34" s="25" t="s">
        <v>165</v>
      </c>
      <c r="B34" s="5" t="str">
        <f>VLOOKUP(C34,PinNo!$B:$C,2,0)</f>
        <v>A5</v>
      </c>
      <c r="C34" s="7" t="s">
        <v>1639</v>
      </c>
      <c r="D34" s="5" t="str">
        <f>VLOOKUP(CONCATENATE($A34,".",$B34),Netlist_VTable!$H:$I,2,0)</f>
        <v>S1_P5_MDI+</v>
      </c>
      <c r="E34" s="19">
        <f>VLOOKUP(D34,EtchLengthFromLayout!$A:$B,2,0)</f>
        <v>1170.75</v>
      </c>
      <c r="F34" s="19" t="str">
        <f>CONCATENATE("S",MID($A34,5,1),"_U1_",SUBSTITUTE($C34,"IP","I+") )</f>
        <v>S1_U1_P5_MDI+</v>
      </c>
      <c r="G34" s="19">
        <f>VLOOKUP(F34,EtchLengthFromLayout!$A:$B,2,0)</f>
        <v>542.6</v>
      </c>
      <c r="H34" s="13">
        <f t="shared" si="36"/>
        <v>1713.35</v>
      </c>
      <c r="I34" s="19" t="str">
        <f>CONCATENATE("S",MID($A34,5,1),"_U2_",SUBSTITUTE($C34,"IP","I+") )</f>
        <v>S1_U2_P5_MDI+</v>
      </c>
      <c r="J34" s="19">
        <f>VLOOKUP(I34,EtchLengthFromLayout!$A:$B,2,0)</f>
        <v>105.79</v>
      </c>
      <c r="K34" s="19" t="str">
        <f>CONCATENATE("S",MID($A34,5,1),"_U3_",SUBSTITUTE($C34,"IP","I+") )</f>
        <v>S1_U3_P5_MDI+</v>
      </c>
      <c r="L34" s="19">
        <f>VLOOKUP(K34,EtchLengthFromLayout!$A:$B,2,0)</f>
        <v>15055.2</v>
      </c>
      <c r="M34" s="14" t="str">
        <f t="shared" ref="M34" si="39">CONCATENATE("S",MID($A34,5,1),"_U4PILB_",SUBSTITUTE($C34,"IP","I+") )</f>
        <v>S1_U4PILB_P5_MDI+</v>
      </c>
      <c r="N34" s="19">
        <f>VLOOKUP(M34,EtchLengthFromLayout!$A:$B,2,0)</f>
        <v>3037.73</v>
      </c>
      <c r="O34" s="19"/>
      <c r="P34" s="19"/>
      <c r="Q34" s="19" t="str">
        <f t="shared" si="31"/>
        <v>SG1_2_P5_MDI+</v>
      </c>
      <c r="R34" s="19">
        <f>VLOOKUP(Q34,EtchLengthFromLayout!$A:$B,2,0)</f>
        <v>6839.42</v>
      </c>
      <c r="S34" s="19" t="str">
        <f t="shared" si="32"/>
        <v>SG1_1_P5_MDI+</v>
      </c>
      <c r="T34" s="19">
        <f>VLOOKUP(S34,EtchLengthFromLayout!$A:$B,2,0)</f>
        <v>100.38</v>
      </c>
      <c r="U34" s="5"/>
      <c r="V34" s="5" t="str">
        <f>VLOOKUP(CONCATENATE($Z34,".",$AA34),Netlist_VTable!$H:$I,2,0)</f>
        <v>SG1_P5_MDI+</v>
      </c>
      <c r="W34" s="19">
        <f>VLOOKUP(V34,EtchLengthFromLayout!$A:$B,2,0)</f>
        <v>271.08</v>
      </c>
      <c r="X34" s="19">
        <f t="shared" si="35"/>
        <v>27122.95</v>
      </c>
      <c r="Y34" s="10" t="str">
        <f t="shared" ref="Y34:Y38" si="40">IF(Y33&lt;=5,"OK, Tolerance&lt;= 5 mil", "Not OK, Tolerance &gt; 5 mil")</f>
        <v>OK, Tolerance&lt;= 5 mil</v>
      </c>
      <c r="Z34" s="25" t="s">
        <v>9885</v>
      </c>
      <c r="AA34" s="5" t="str">
        <f>VLOOKUP(AB34,PinNo!$B:$C,2,0)</f>
        <v>A5</v>
      </c>
      <c r="AB34" s="7" t="str">
        <f t="shared" si="33"/>
        <v>P5_MDIP</v>
      </c>
      <c r="AC34" s="102"/>
    </row>
    <row r="35" spans="1:29" ht="16.149999999999999" customHeight="1">
      <c r="A35" s="24" t="s">
        <v>3556</v>
      </c>
      <c r="B35" s="5" t="str">
        <f>VLOOKUP(C35,PinNo!$B:$C,2,0)</f>
        <v>A4</v>
      </c>
      <c r="C35" s="7" t="s">
        <v>1640</v>
      </c>
      <c r="D35" s="5" t="str">
        <f>VLOOKUP(CONCATENATE($A35,".",$B35),Netlist_VTable!$H:$I,2,0)</f>
        <v>S2_P5_MDI-</v>
      </c>
      <c r="E35" s="19">
        <f>VLOOKUP(D35,EtchLengthFromLayout!$A:$B,2,0)</f>
        <v>1170.74</v>
      </c>
      <c r="F35" s="19" t="str">
        <f>CONCATENATE("S",MID($A35,5,1),"_U1_",SUBSTITUTE($C35,"IN","I-") )</f>
        <v>S2_U1_P5_MDI-</v>
      </c>
      <c r="G35" s="19">
        <f>VLOOKUP(F35,EtchLengthFromLayout!$A:$B,2,0)</f>
        <v>542.65</v>
      </c>
      <c r="H35" s="13">
        <f>E35+G35</f>
        <v>1713.3899999999999</v>
      </c>
      <c r="I35" s="19" t="str">
        <f>CONCATENATE("S",MID($A35,5,1),"_U2_",SUBSTITUTE($C35,"IN","I-") )</f>
        <v>S2_U2_P5_MDI-</v>
      </c>
      <c r="J35" s="19">
        <f>VLOOKUP(I35,EtchLengthFromLayout!$A:$B,2,0)</f>
        <v>105.98</v>
      </c>
      <c r="K35" s="19" t="str">
        <f>CONCATENATE("S",MID($A35,5,1),"_U3_",SUBSTITUTE($C35,"IN","I-") )</f>
        <v>S2_U3_P5_MDI-</v>
      </c>
      <c r="L35" s="19">
        <f>VLOOKUP(K35,EtchLengthFromLayout!$A:$B,2,0)</f>
        <v>10006.790000000001</v>
      </c>
      <c r="M35" s="14" t="str">
        <f t="shared" ref="M35" si="41">CONCATENATE("S",MID($A35,5,1),"_U4PILB_",SUBSTITUTE($C35,"IN","I-") )</f>
        <v>S2_U4PILB_P5_MDI-</v>
      </c>
      <c r="N35" s="19">
        <f>VLOOKUP(M35,EtchLengthFromLayout!$A:$B,2,0)</f>
        <v>8681.7800000000007</v>
      </c>
      <c r="O35" s="19"/>
      <c r="P35" s="19"/>
      <c r="Q35" s="19" t="str">
        <f t="shared" si="31"/>
        <v>SG2_2_P5_MDI-</v>
      </c>
      <c r="R35" s="19">
        <f>VLOOKUP(Q35,EtchLengthFromLayout!$A:$B,2,0)</f>
        <v>5940.07</v>
      </c>
      <c r="S35" s="19" t="str">
        <f t="shared" si="32"/>
        <v>SG2_1_P5_MDI-</v>
      </c>
      <c r="T35" s="19">
        <f>VLOOKUP(S35,EtchLengthFromLayout!$A:$B,2,0)</f>
        <v>102.2</v>
      </c>
      <c r="U35" s="5"/>
      <c r="V35" s="5" t="str">
        <f>VLOOKUP(CONCATENATE($Z35,".",$AA35),Netlist_VTable!$H:$I,2,0)</f>
        <v>SG2_P5_MDI-</v>
      </c>
      <c r="W35" s="19">
        <f>VLOOKUP(V35,EtchLengthFromLayout!$A:$B,2,0)</f>
        <v>262.05</v>
      </c>
      <c r="X35" s="19">
        <f t="shared" si="35"/>
        <v>26812.260000000002</v>
      </c>
      <c r="Y35" s="19">
        <f>ABS(X35-X36)</f>
        <v>2.0500000000029104</v>
      </c>
      <c r="Z35" s="24" t="s">
        <v>9886</v>
      </c>
      <c r="AA35" s="5" t="str">
        <f>VLOOKUP(AB35,PinNo!$B:$C,2,0)</f>
        <v>A4</v>
      </c>
      <c r="AB35" s="7" t="str">
        <f t="shared" si="33"/>
        <v>P5_MDIN</v>
      </c>
      <c r="AC35" s="102"/>
    </row>
    <row r="36" spans="1:29">
      <c r="A36" s="24" t="s">
        <v>3556</v>
      </c>
      <c r="B36" s="5" t="str">
        <f>VLOOKUP(C36,PinNo!$B:$C,2,0)</f>
        <v>A5</v>
      </c>
      <c r="C36" s="7" t="s">
        <v>1639</v>
      </c>
      <c r="D36" s="5" t="str">
        <f>VLOOKUP(CONCATENATE($A36,".",$B36),Netlist_VTable!$H:$I,2,0)</f>
        <v>S2_P5_MDI+</v>
      </c>
      <c r="E36" s="19">
        <f>VLOOKUP(D36,EtchLengthFromLayout!$A:$B,2,0)</f>
        <v>1170.75</v>
      </c>
      <c r="F36" s="19" t="str">
        <f>CONCATENATE("S",MID($A36,5,1),"_U1_",SUBSTITUTE($C36,"IP","I+") )</f>
        <v>S2_U1_P5_MDI+</v>
      </c>
      <c r="G36" s="19">
        <f>VLOOKUP(F36,EtchLengthFromLayout!$A:$B,2,0)</f>
        <v>542.6</v>
      </c>
      <c r="H36" s="13">
        <f t="shared" ref="H36" si="42">E36+G36</f>
        <v>1713.35</v>
      </c>
      <c r="I36" s="19" t="str">
        <f>CONCATENATE("S",MID($A36,5,1),"_U2_",SUBSTITUTE($C36,"IP","I+") )</f>
        <v>S2_U2_P5_MDI+</v>
      </c>
      <c r="J36" s="19">
        <f>VLOOKUP(I36,EtchLengthFromLayout!$A:$B,2,0)</f>
        <v>105.79</v>
      </c>
      <c r="K36" s="19" t="str">
        <f>CONCATENATE("S",MID($A36,5,1),"_U3_",SUBSTITUTE($C36,"IP","I+") )</f>
        <v>S2_U3_P5_MDI+</v>
      </c>
      <c r="L36" s="19">
        <f>VLOOKUP(K36,EtchLengthFromLayout!$A:$B,2,0)</f>
        <v>10006.790000000001</v>
      </c>
      <c r="M36" s="14" t="str">
        <f t="shared" ref="M36" si="43">CONCATENATE("S",MID($A36,5,1),"_U4PILB_",SUBSTITUTE($C36,"IP","I+") )</f>
        <v>S2_U4PILB_P5_MDI+</v>
      </c>
      <c r="N36" s="19">
        <f>VLOOKUP(M36,EtchLengthFromLayout!$A:$B,2,0)</f>
        <v>8681.7800000000007</v>
      </c>
      <c r="O36" s="19"/>
      <c r="P36" s="19"/>
      <c r="Q36" s="19" t="str">
        <f t="shared" si="31"/>
        <v>SG2_2_P5_MDI+</v>
      </c>
      <c r="R36" s="19">
        <f>VLOOKUP(Q36,EtchLengthFromLayout!$A:$B,2,0)</f>
        <v>5940.07</v>
      </c>
      <c r="S36" s="19" t="str">
        <f t="shared" si="32"/>
        <v>SG2_1_P5_MDI+</v>
      </c>
      <c r="T36" s="19">
        <f>VLOOKUP(S36,EtchLengthFromLayout!$A:$B,2,0)</f>
        <v>100.38</v>
      </c>
      <c r="U36" s="5"/>
      <c r="V36" s="5" t="str">
        <f>VLOOKUP(CONCATENATE($Z36,".",$AA36),Netlist_VTable!$H:$I,2,0)</f>
        <v>SG2_P5_MDI+</v>
      </c>
      <c r="W36" s="19">
        <f>VLOOKUP(V36,EtchLengthFromLayout!$A:$B,2,0)</f>
        <v>262.05</v>
      </c>
      <c r="X36" s="19">
        <f t="shared" si="35"/>
        <v>26810.21</v>
      </c>
      <c r="Y36" s="10" t="str">
        <f>IF(Y35&lt;=5,"OK, Tolerance&lt;= 5 mil", "Not OK, Tolerance &gt; 5 mil")</f>
        <v>OK, Tolerance&lt;= 5 mil</v>
      </c>
      <c r="Z36" s="24" t="s">
        <v>9886</v>
      </c>
      <c r="AA36" s="5" t="str">
        <f>VLOOKUP(AB36,PinNo!$B:$C,2,0)</f>
        <v>A5</v>
      </c>
      <c r="AB36" s="7" t="str">
        <f t="shared" si="33"/>
        <v>P5_MDIP</v>
      </c>
      <c r="AC36" s="102"/>
    </row>
    <row r="37" spans="1:29">
      <c r="A37" s="25" t="s">
        <v>3557</v>
      </c>
      <c r="B37" s="5" t="str">
        <f>VLOOKUP(C37,PinNo!$B:$C,2,0)</f>
        <v>A4</v>
      </c>
      <c r="C37" s="7" t="s">
        <v>1640</v>
      </c>
      <c r="D37" s="5" t="str">
        <f>VLOOKUP(CONCATENATE($A37,".",$B37),Netlist_VTable!$H:$I,2,0)</f>
        <v>S3_P5_MDI-</v>
      </c>
      <c r="E37" s="19">
        <f>VLOOKUP(D37,EtchLengthFromLayout!$A:$B,2,0)</f>
        <v>1170.74</v>
      </c>
      <c r="F37" s="19" t="str">
        <f>CONCATENATE("S",MID($A37,5,1),"_U1_",SUBSTITUTE($C37,"IN","I-") )</f>
        <v>S3_U1_P5_MDI-</v>
      </c>
      <c r="G37" s="19">
        <f>VLOOKUP(F37,EtchLengthFromLayout!$A:$B,2,0)</f>
        <v>542.65</v>
      </c>
      <c r="H37" s="13">
        <f t="shared" si="34"/>
        <v>1713.3899999999999</v>
      </c>
      <c r="I37" s="19" t="str">
        <f>CONCATENATE("S",MID($A37,5,1),"_U2_",SUBSTITUTE($C37,"IN","I-") )</f>
        <v>S3_U2_P5_MDI-</v>
      </c>
      <c r="J37" s="19">
        <f>VLOOKUP(I37,EtchLengthFromLayout!$A:$B,2,0)</f>
        <v>105.98</v>
      </c>
      <c r="K37" s="19" t="str">
        <f>CONCATENATE("S",MID($A37,5,1),"_U3_",SUBSTITUTE($C37,"IN","I-") )</f>
        <v>S3_U3_P5_MDI-</v>
      </c>
      <c r="L37" s="19">
        <f>VLOOKUP(K37,EtchLengthFromLayout!$A:$B,2,0)</f>
        <v>14156.39</v>
      </c>
      <c r="M37" s="14" t="str">
        <f t="shared" ref="M37" si="44">CONCATENATE("S",MID($A37,5,1),"_U4PILB_",SUBSTITUTE($C37,"IN","I-") )</f>
        <v>S3_U4PILB_P5_MDI-</v>
      </c>
      <c r="N37" s="19">
        <f>VLOOKUP(M37,EtchLengthFromLayout!$A:$B,2,0)</f>
        <v>7202.42</v>
      </c>
      <c r="O37" s="19"/>
      <c r="P37" s="19"/>
      <c r="Q37" s="19" t="str">
        <f t="shared" si="31"/>
        <v>SG3_2_P5_MDI-</v>
      </c>
      <c r="R37" s="19">
        <f>VLOOKUP(Q37,EtchLengthFromLayout!$A:$B,2,0)</f>
        <v>3330.87</v>
      </c>
      <c r="S37" s="19" t="str">
        <f t="shared" si="32"/>
        <v>SG3_1_P5_MDI-</v>
      </c>
      <c r="T37" s="19">
        <f>VLOOKUP(S37,EtchLengthFromLayout!$A:$B,2,0)</f>
        <v>102.2</v>
      </c>
      <c r="U37" s="5"/>
      <c r="V37" s="5" t="str">
        <f>VLOOKUP(CONCATENATE($Z37,".",$AA37),Netlist_VTable!$H:$I,2,0)</f>
        <v>SG3_P5_MDI-</v>
      </c>
      <c r="W37" s="19">
        <f>VLOOKUP(V37,EtchLengthFromLayout!$A:$B,2,0)</f>
        <v>271.07</v>
      </c>
      <c r="X37" s="19">
        <f t="shared" si="35"/>
        <v>26882.32</v>
      </c>
      <c r="Y37" s="19">
        <f t="shared" ref="Y37" si="45">ABS(X37-X38)</f>
        <v>2.0199999999967986</v>
      </c>
      <c r="Z37" s="25" t="s">
        <v>9887</v>
      </c>
      <c r="AA37" s="5" t="str">
        <f>VLOOKUP(AB37,PinNo!$B:$C,2,0)</f>
        <v>A4</v>
      </c>
      <c r="AB37" s="7" t="str">
        <f t="shared" si="33"/>
        <v>P5_MDIN</v>
      </c>
      <c r="AC37" s="102"/>
    </row>
    <row r="38" spans="1:29">
      <c r="A38" s="25" t="s">
        <v>3557</v>
      </c>
      <c r="B38" s="5" t="str">
        <f>VLOOKUP(C38,PinNo!$B:$C,2,0)</f>
        <v>A5</v>
      </c>
      <c r="C38" s="7" t="s">
        <v>1639</v>
      </c>
      <c r="D38" s="5" t="str">
        <f>VLOOKUP(CONCATENATE($A38,".",$B38),Netlist_VTable!$H:$I,2,0)</f>
        <v>S3_P5_MDI+</v>
      </c>
      <c r="E38" s="19">
        <f>VLOOKUP(D38,EtchLengthFromLayout!$A:$B,2,0)</f>
        <v>1170.75</v>
      </c>
      <c r="F38" s="19" t="str">
        <f>CONCATENATE("S",MID($A38,5,1),"_U1_",SUBSTITUTE($C38,"IP","I+") )</f>
        <v>S3_U1_P5_MDI+</v>
      </c>
      <c r="G38" s="19">
        <f>VLOOKUP(F38,EtchLengthFromLayout!$A:$B,2,0)</f>
        <v>542.6</v>
      </c>
      <c r="H38" s="13">
        <f t="shared" si="34"/>
        <v>1713.35</v>
      </c>
      <c r="I38" s="19" t="str">
        <f>CONCATENATE("S",MID($A38,5,1),"_U2_",SUBSTITUTE($C38,"IP","I+") )</f>
        <v>S3_U2_P5_MDI+</v>
      </c>
      <c r="J38" s="19">
        <f>VLOOKUP(I38,EtchLengthFromLayout!$A:$B,2,0)</f>
        <v>105.79</v>
      </c>
      <c r="K38" s="19" t="str">
        <f>CONCATENATE("S",MID($A38,5,1),"_U3_",SUBSTITUTE($C38,"IP","I+") )</f>
        <v>S3_U3_P5_MDI+</v>
      </c>
      <c r="L38" s="19">
        <f>VLOOKUP(K38,EtchLengthFromLayout!$A:$B,2,0)</f>
        <v>14156.41</v>
      </c>
      <c r="M38" s="14" t="str">
        <f t="shared" ref="M38" si="46">CONCATENATE("S",MID($A38,5,1),"_U4PILB_",SUBSTITUTE($C38,"IP","I+") )</f>
        <v>S3_U4PILB_P5_MDI+</v>
      </c>
      <c r="N38" s="19">
        <f>VLOOKUP(M38,EtchLengthFromLayout!$A:$B,2,0)</f>
        <v>7202.42</v>
      </c>
      <c r="O38" s="19"/>
      <c r="P38" s="19"/>
      <c r="Q38" s="19" t="str">
        <f t="shared" si="31"/>
        <v>SG3_2_P5_MDI+</v>
      </c>
      <c r="R38" s="19">
        <f>VLOOKUP(Q38,EtchLengthFromLayout!$A:$B,2,0)</f>
        <v>3330.87</v>
      </c>
      <c r="S38" s="19" t="str">
        <f t="shared" si="32"/>
        <v>SG3_1_P5_MDI+</v>
      </c>
      <c r="T38" s="19">
        <f>VLOOKUP(S38,EtchLengthFromLayout!$A:$B,2,0)</f>
        <v>100.38</v>
      </c>
      <c r="U38" s="5"/>
      <c r="V38" s="5" t="str">
        <f>VLOOKUP(CONCATENATE($Z38,".",$AA38),Netlist_VTable!$H:$I,2,0)</f>
        <v>SG3_P5_MDI+</v>
      </c>
      <c r="W38" s="19">
        <f>VLOOKUP(V38,EtchLengthFromLayout!$A:$B,2,0)</f>
        <v>271.08</v>
      </c>
      <c r="X38" s="19">
        <f t="shared" si="35"/>
        <v>26880.300000000003</v>
      </c>
      <c r="Y38" s="10" t="str">
        <f t="shared" si="40"/>
        <v>OK, Tolerance&lt;= 5 mil</v>
      </c>
      <c r="Z38" s="25" t="s">
        <v>9887</v>
      </c>
      <c r="AA38" s="5" t="str">
        <f>VLOOKUP(AB38,PinNo!$B:$C,2,0)</f>
        <v>A5</v>
      </c>
      <c r="AB38" s="7" t="str">
        <f t="shared" si="33"/>
        <v>P5_MDIP</v>
      </c>
      <c r="AC38" s="102"/>
    </row>
    <row r="39" spans="1:29">
      <c r="A39" s="43"/>
      <c r="B39" s="12"/>
      <c r="C39" s="12"/>
      <c r="D39" s="12"/>
      <c r="E39" s="13"/>
      <c r="F39" s="12" t="s">
        <v>1463</v>
      </c>
      <c r="G39" s="13"/>
      <c r="H39" s="13">
        <f>MAX(H31:H38)</f>
        <v>1713.3899999999999</v>
      </c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0" t="s">
        <v>1463</v>
      </c>
      <c r="W39" s="15"/>
      <c r="X39" s="15">
        <f>MAX(X31:X38)</f>
        <v>27125</v>
      </c>
      <c r="Y39" s="10"/>
      <c r="Z39" s="10"/>
      <c r="AA39" s="10"/>
      <c r="AB39" s="10"/>
      <c r="AC39" s="10"/>
    </row>
    <row r="40" spans="1:29">
      <c r="A40" s="43"/>
      <c r="B40" s="12"/>
      <c r="C40" s="12"/>
      <c r="D40" s="12"/>
      <c r="E40" s="13"/>
      <c r="F40" s="12" t="s">
        <v>1464</v>
      </c>
      <c r="G40" s="13"/>
      <c r="H40" s="13">
        <f>MIN(H31:H38)</f>
        <v>1713.35</v>
      </c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0" t="s">
        <v>1464</v>
      </c>
      <c r="W40" s="15"/>
      <c r="X40" s="15">
        <f>MIN(X31:X38)</f>
        <v>26700.750000000004</v>
      </c>
      <c r="Y40" s="10"/>
      <c r="Z40" s="10"/>
      <c r="AA40" s="10"/>
      <c r="AB40" s="10"/>
      <c r="AC40" s="10"/>
    </row>
    <row r="41" spans="1:29">
      <c r="A41" s="43"/>
      <c r="B41" s="12"/>
      <c r="C41" s="12"/>
      <c r="D41" s="12"/>
      <c r="E41" s="13"/>
      <c r="F41" s="12" t="s">
        <v>1</v>
      </c>
      <c r="G41" s="13"/>
      <c r="H41" s="13">
        <f>ABS(H39-H40)</f>
        <v>3.999999999996362E-2</v>
      </c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0"/>
      <c r="V41" s="10" t="s">
        <v>1</v>
      </c>
      <c r="W41" s="15"/>
      <c r="X41" s="15">
        <f>ABS(X39-X40)</f>
        <v>424.24999999999636</v>
      </c>
      <c r="Y41" s="10"/>
      <c r="Z41" s="10"/>
      <c r="AA41" s="10"/>
      <c r="AB41" s="10"/>
      <c r="AC41" s="10"/>
    </row>
    <row r="42" spans="1:29">
      <c r="A42" s="26"/>
      <c r="B42" s="10"/>
      <c r="C42" s="10"/>
      <c r="D42" s="10"/>
      <c r="E42" s="15"/>
      <c r="F42" s="10"/>
      <c r="G42" s="10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0"/>
      <c r="V42" s="15"/>
      <c r="W42" s="15"/>
      <c r="X42" s="10"/>
      <c r="Y42" s="10"/>
      <c r="Z42" s="10"/>
      <c r="AA42" s="10"/>
      <c r="AB42" s="10"/>
      <c r="AC42" s="10"/>
    </row>
    <row r="43" spans="1:29">
      <c r="A43" s="21"/>
      <c r="B43" s="5"/>
      <c r="C43" s="5"/>
      <c r="D43" s="5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5"/>
      <c r="V43" s="5"/>
      <c r="W43" s="19"/>
      <c r="X43" s="19"/>
      <c r="Y43" s="5"/>
      <c r="Z43" s="5"/>
      <c r="AA43" s="5"/>
      <c r="AB43" s="5"/>
      <c r="AC43" s="5"/>
    </row>
    <row r="44" spans="1:29" ht="31.5">
      <c r="A44" s="11" t="s">
        <v>3</v>
      </c>
      <c r="B44" s="11" t="s">
        <v>4</v>
      </c>
      <c r="C44" s="11" t="s">
        <v>5</v>
      </c>
      <c r="D44" s="10" t="s">
        <v>0</v>
      </c>
      <c r="E44" s="15" t="s">
        <v>2</v>
      </c>
      <c r="F44" s="16" t="s">
        <v>0</v>
      </c>
      <c r="G44" s="17" t="s">
        <v>2</v>
      </c>
      <c r="H44" s="48" t="s">
        <v>2972</v>
      </c>
      <c r="I44" s="10" t="s">
        <v>0</v>
      </c>
      <c r="J44" s="15" t="s">
        <v>2</v>
      </c>
      <c r="K44" s="16" t="s">
        <v>0</v>
      </c>
      <c r="L44" s="17" t="s">
        <v>2</v>
      </c>
      <c r="M44" s="16" t="s">
        <v>0</v>
      </c>
      <c r="N44" s="17" t="s">
        <v>2</v>
      </c>
      <c r="O44" s="10" t="s">
        <v>0</v>
      </c>
      <c r="P44" s="15" t="s">
        <v>2</v>
      </c>
      <c r="Q44" s="16" t="s">
        <v>0</v>
      </c>
      <c r="R44" s="17" t="s">
        <v>2</v>
      </c>
      <c r="S44" s="10" t="s">
        <v>0</v>
      </c>
      <c r="T44" s="15" t="s">
        <v>2</v>
      </c>
      <c r="U44" s="12"/>
      <c r="V44" s="49" t="s">
        <v>2984</v>
      </c>
      <c r="W44" s="13" t="s">
        <v>2</v>
      </c>
      <c r="X44" s="92" t="s">
        <v>9889</v>
      </c>
      <c r="Y44" s="31" t="s">
        <v>2979</v>
      </c>
      <c r="Z44" s="10" t="s">
        <v>1462</v>
      </c>
      <c r="AA44" s="10" t="s">
        <v>4</v>
      </c>
      <c r="AB44" s="11" t="s">
        <v>5</v>
      </c>
      <c r="AC44" s="11" t="s">
        <v>1465</v>
      </c>
    </row>
    <row r="45" spans="1:29" ht="16.149999999999999" customHeight="1">
      <c r="A45" s="24" t="s">
        <v>8</v>
      </c>
      <c r="B45" s="5" t="str">
        <f>VLOOKUP(C45,PinNo!$B:$C,2,0)</f>
        <v>B5</v>
      </c>
      <c r="C45" s="7" t="s">
        <v>3062</v>
      </c>
      <c r="D45" s="5" t="str">
        <f>VLOOKUP(CONCATENATE($A45,".",$B45),Netlist_VTable!$H:$I,2,0)</f>
        <v>S0_P6_MDI-</v>
      </c>
      <c r="E45" s="19">
        <f>VLOOKUP(D45,EtchLengthFromLayout!$A:$B,2,0)</f>
        <v>2735.42</v>
      </c>
      <c r="F45" s="19" t="str">
        <f>CONCATENATE("S",MID($A45,5,1),"_U1_",SUBSTITUTE($C45,"IN","I-") )</f>
        <v>S0_U1_P6_MDI-</v>
      </c>
      <c r="G45" s="19">
        <f>VLOOKUP(F45,EtchLengthFromLayout!$A:$B,2,0)</f>
        <v>531.49</v>
      </c>
      <c r="H45" s="13">
        <f>E45+G45</f>
        <v>3266.91</v>
      </c>
      <c r="I45" s="19" t="str">
        <f>CONCATENATE("S",MID($A45,5,1),"_U2_",SUBSTITUTE($C45,"IN","I-") )</f>
        <v>S0_U2_P6_MDI-</v>
      </c>
      <c r="J45" s="19">
        <f>VLOOKUP(I45,EtchLengthFromLayout!$A:$B,2,0)</f>
        <v>105.98</v>
      </c>
      <c r="K45" s="19" t="str">
        <f>CONCATENATE("S",MID($A45,5,1),"_U3_",SUBSTITUTE($C45,"IN","I-") )</f>
        <v>S0_U3_P6_MDI-</v>
      </c>
      <c r="L45" s="19">
        <f>VLOOKUP(K45,EtchLengthFromLayout!$A:$B,2,0)</f>
        <v>11827.18</v>
      </c>
      <c r="M45" s="14" t="str">
        <f>CONCATENATE("S",MID($A45,5,1),"_U4PILB_",SUBSTITUTE($C45,"IN","I-") )</f>
        <v>S0_U4PILB_P6_MDI-</v>
      </c>
      <c r="N45" s="19">
        <f>VLOOKUP(M45,EtchLengthFromLayout!$A:$B,2,0)</f>
        <v>5805.79</v>
      </c>
      <c r="O45" s="19"/>
      <c r="P45" s="19"/>
      <c r="Q45" s="19" t="str">
        <f t="shared" ref="Q45:Q52" si="47">SUBSTITUTE($V45,"_P","_2_P")</f>
        <v>SG0_2_P6_MDI-</v>
      </c>
      <c r="R45" s="19">
        <f>VLOOKUP(Q45,EtchLengthFromLayout!$A:$B,2,0)</f>
        <v>5254.61</v>
      </c>
      <c r="S45" s="19" t="str">
        <f t="shared" ref="S45:S52" si="48">SUBSTITUTE($V45,"_P","_1_P")</f>
        <v>SG0_1_P6_MDI-</v>
      </c>
      <c r="T45" s="19">
        <f>VLOOKUP(S45,EtchLengthFromLayout!$A:$B,2,0)</f>
        <v>102.2</v>
      </c>
      <c r="U45" s="5"/>
      <c r="V45" s="5" t="str">
        <f>VLOOKUP(CONCATENATE($Z45,".",$AA45),Netlist_VTable!$H:$I,2,0)</f>
        <v>SG0_P6_MDI-</v>
      </c>
      <c r="W45" s="19">
        <f>VLOOKUP(V45,EtchLengthFromLayout!$A:$B,2,0)</f>
        <v>230.8</v>
      </c>
      <c r="X45" s="19">
        <f>E45+G45+J45+L45+N45+P45+R45+T45+W45</f>
        <v>26593.47</v>
      </c>
      <c r="Y45" s="19">
        <f>ABS(X45-X46)</f>
        <v>0.17000000000189175</v>
      </c>
      <c r="Z45" s="24" t="s">
        <v>9884</v>
      </c>
      <c r="AA45" s="5" t="str">
        <f>VLOOKUP(AB45,PinNo!$B:$C,2,0)</f>
        <v>B5</v>
      </c>
      <c r="AB45" s="7" t="str">
        <f t="shared" ref="AB45:AB52" si="49">C45</f>
        <v>P6_MDIN</v>
      </c>
      <c r="AC45" s="102" t="s">
        <v>7490</v>
      </c>
    </row>
    <row r="46" spans="1:29">
      <c r="A46" s="24" t="s">
        <v>8</v>
      </c>
      <c r="B46" s="5" t="str">
        <f>VLOOKUP(C46,PinNo!$B:$C,2,0)</f>
        <v>B6</v>
      </c>
      <c r="C46" s="7" t="s">
        <v>3061</v>
      </c>
      <c r="D46" s="5" t="str">
        <f>VLOOKUP(CONCATENATE($A46,".",$B46),Netlist_VTable!$H:$I,2,0)</f>
        <v>S0_P6_MDI+</v>
      </c>
      <c r="E46" s="19">
        <f>VLOOKUP(D46,EtchLengthFromLayout!$A:$B,2,0)</f>
        <v>2735.36</v>
      </c>
      <c r="F46" s="19" t="str">
        <f>CONCATENATE("S",MID($A46,5,1),"_U1_",SUBSTITUTE($C46,"IP","I+") )</f>
        <v>S0_U1_P6_MDI+</v>
      </c>
      <c r="G46" s="19">
        <f>VLOOKUP(F46,EtchLengthFromLayout!$A:$B,2,0)</f>
        <v>531.29999999999995</v>
      </c>
      <c r="H46" s="13">
        <f t="shared" ref="H46:H52" si="50">E46+G46</f>
        <v>3266.66</v>
      </c>
      <c r="I46" s="19" t="str">
        <f>CONCATENATE("S",MID($A46,5,1),"_U2_",SUBSTITUTE($C46,"IP","I+") )</f>
        <v>S0_U2_P6_MDI+</v>
      </c>
      <c r="J46" s="19">
        <f>VLOOKUP(I46,EtchLengthFromLayout!$A:$B,2,0)</f>
        <v>105.79</v>
      </c>
      <c r="K46" s="19" t="str">
        <f>CONCATENATE("S",MID($A46,5,1),"_U3_",SUBSTITUTE($C46,"IP","I+") )</f>
        <v>S0_U3_P6_MDI+</v>
      </c>
      <c r="L46" s="19">
        <f>VLOOKUP(K46,EtchLengthFromLayout!$A:$B,2,0)</f>
        <v>11827.22</v>
      </c>
      <c r="M46" s="14" t="str">
        <f>CONCATENATE("S",MID($A46,5,1),"_U4PILB_",SUBSTITUTE($C46,"IP","I+") )</f>
        <v>S0_U4PILB_P6_MDI+</v>
      </c>
      <c r="N46" s="19">
        <f>VLOOKUP(M46,EtchLengthFromLayout!$A:$B,2,0)</f>
        <v>5805.79</v>
      </c>
      <c r="O46" s="19"/>
      <c r="P46" s="19"/>
      <c r="Q46" s="19" t="str">
        <f t="shared" si="47"/>
        <v>SG0_2_P6_MDI+</v>
      </c>
      <c r="R46" s="19">
        <f>VLOOKUP(Q46,EtchLengthFromLayout!$A:$B,2,0)</f>
        <v>5254.61</v>
      </c>
      <c r="S46" s="19" t="str">
        <f t="shared" si="48"/>
        <v>SG0_1_P6_MDI+</v>
      </c>
      <c r="T46" s="19">
        <f>VLOOKUP(S46,EtchLengthFromLayout!$A:$B,2,0)</f>
        <v>100.38</v>
      </c>
      <c r="U46" s="5"/>
      <c r="V46" s="5" t="str">
        <f>VLOOKUP(CONCATENATE($Z46,".",$AA46),Netlist_VTable!$H:$I,2,0)</f>
        <v>SG0_P6_MDI+</v>
      </c>
      <c r="W46" s="19">
        <f>VLOOKUP(V46,EtchLengthFromLayout!$A:$B,2,0)</f>
        <v>232.85</v>
      </c>
      <c r="X46" s="19">
        <f t="shared" ref="X46:X52" si="51">E46+G46+J46+L46+N46+P46+R46+T46+W46</f>
        <v>26593.3</v>
      </c>
      <c r="Y46" s="10" t="str">
        <f>IF(Y45&lt;=5,"OK, Tolerance&lt;= 5 mil", "Not OK, Tolerance &gt; 5 mil")</f>
        <v>OK, Tolerance&lt;= 5 mil</v>
      </c>
      <c r="Z46" s="24" t="s">
        <v>9884</v>
      </c>
      <c r="AA46" s="5" t="str">
        <f>VLOOKUP(AB46,PinNo!$B:$C,2,0)</f>
        <v>B6</v>
      </c>
      <c r="AB46" s="7" t="str">
        <f t="shared" si="49"/>
        <v>P6_MDIP</v>
      </c>
      <c r="AC46" s="102"/>
    </row>
    <row r="47" spans="1:29">
      <c r="A47" s="25" t="s">
        <v>165</v>
      </c>
      <c r="B47" s="5" t="str">
        <f>VLOOKUP(C47,PinNo!$B:$C,2,0)</f>
        <v>B5</v>
      </c>
      <c r="C47" s="7" t="s">
        <v>3062</v>
      </c>
      <c r="D47" s="5" t="str">
        <f>VLOOKUP(CONCATENATE($A47,".",$B47),Netlist_VTable!$H:$I,2,0)</f>
        <v>S1_P6_MDI-</v>
      </c>
      <c r="E47" s="19">
        <f>VLOOKUP(D47,EtchLengthFromLayout!$A:$B,2,0)</f>
        <v>2735.42</v>
      </c>
      <c r="F47" s="19" t="str">
        <f>CONCATENATE("S",MID($A47,5,1),"_U1_",SUBSTITUTE($C47,"IN","I-") )</f>
        <v>S1_U1_P6_MDI-</v>
      </c>
      <c r="G47" s="19">
        <f>VLOOKUP(F47,EtchLengthFromLayout!$A:$B,2,0)</f>
        <v>531.49</v>
      </c>
      <c r="H47" s="13">
        <f t="shared" ref="H47:H48" si="52">E47+G47</f>
        <v>3266.91</v>
      </c>
      <c r="I47" s="19" t="str">
        <f>CONCATENATE("S",MID($A47,5,1),"_U2_",SUBSTITUTE($C47,"IN","I-") )</f>
        <v>S1_U2_P6_MDI-</v>
      </c>
      <c r="J47" s="19">
        <f>VLOOKUP(I47,EtchLengthFromLayout!$A:$B,2,0)</f>
        <v>105.98</v>
      </c>
      <c r="K47" s="19" t="str">
        <f>CONCATENATE("S",MID($A47,5,1),"_U3_",SUBSTITUTE($C47,"IN","I-") )</f>
        <v>S1_U3_P6_MDI-</v>
      </c>
      <c r="L47" s="19">
        <f>VLOOKUP(K47,EtchLengthFromLayout!$A:$B,2,0)</f>
        <v>14398.32</v>
      </c>
      <c r="M47" s="14" t="str">
        <f t="shared" ref="M47" si="53">CONCATENATE("S",MID($A47,5,1),"_U4PILB_",SUBSTITUTE($C47,"IN","I-") )</f>
        <v>S1_U4PILB_P6_MDI-</v>
      </c>
      <c r="N47" s="19">
        <f>VLOOKUP(M47,EtchLengthFromLayout!$A:$B,2,0)</f>
        <v>938.3</v>
      </c>
      <c r="O47" s="19"/>
      <c r="P47" s="19"/>
      <c r="Q47" s="19" t="str">
        <f t="shared" si="47"/>
        <v>SG1_2_P6_MDI-</v>
      </c>
      <c r="R47" s="19">
        <f>VLOOKUP(Q47,EtchLengthFromLayout!$A:$B,2,0)</f>
        <v>7567.12</v>
      </c>
      <c r="S47" s="19" t="str">
        <f t="shared" si="48"/>
        <v>SG1_1_P6_MDI-</v>
      </c>
      <c r="T47" s="19">
        <f>VLOOKUP(S47,EtchLengthFromLayout!$A:$B,2,0)</f>
        <v>102.2</v>
      </c>
      <c r="U47" s="5"/>
      <c r="V47" s="5" t="str">
        <f>VLOOKUP(CONCATENATE($Z47,".",$AA47),Netlist_VTable!$H:$I,2,0)</f>
        <v>SG1_P6_MDI-</v>
      </c>
      <c r="W47" s="19">
        <f>VLOOKUP(V47,EtchLengthFromLayout!$A:$B,2,0)</f>
        <v>230.8</v>
      </c>
      <c r="X47" s="19">
        <f t="shared" si="51"/>
        <v>26609.629999999997</v>
      </c>
      <c r="Y47" s="19">
        <f t="shared" ref="Y47" si="54">ABS(X47-X48)</f>
        <v>0.15999999999985448</v>
      </c>
      <c r="Z47" s="25" t="s">
        <v>9885</v>
      </c>
      <c r="AA47" s="5" t="str">
        <f>VLOOKUP(AB47,PinNo!$B:$C,2,0)</f>
        <v>B5</v>
      </c>
      <c r="AB47" s="7" t="str">
        <f t="shared" si="49"/>
        <v>P6_MDIN</v>
      </c>
      <c r="AC47" s="102"/>
    </row>
    <row r="48" spans="1:29">
      <c r="A48" s="25" t="s">
        <v>165</v>
      </c>
      <c r="B48" s="5" t="str">
        <f>VLOOKUP(C48,PinNo!$B:$C,2,0)</f>
        <v>B6</v>
      </c>
      <c r="C48" s="7" t="s">
        <v>3061</v>
      </c>
      <c r="D48" s="5" t="str">
        <f>VLOOKUP(CONCATENATE($A48,".",$B48),Netlist_VTable!$H:$I,2,0)</f>
        <v>S1_P6_MDI+</v>
      </c>
      <c r="E48" s="19">
        <f>VLOOKUP(D48,EtchLengthFromLayout!$A:$B,2,0)</f>
        <v>2735.36</v>
      </c>
      <c r="F48" s="19" t="str">
        <f>CONCATENATE("S",MID($A48,5,1),"_U1_",SUBSTITUTE($C48,"IP","I+") )</f>
        <v>S1_U1_P6_MDI+</v>
      </c>
      <c r="G48" s="19">
        <f>VLOOKUP(F48,EtchLengthFromLayout!$A:$B,2,0)</f>
        <v>531.29999999999995</v>
      </c>
      <c r="H48" s="13">
        <f t="shared" si="52"/>
        <v>3266.66</v>
      </c>
      <c r="I48" s="19" t="str">
        <f>CONCATENATE("S",MID($A48,5,1),"_U2_",SUBSTITUTE($C48,"IP","I+") )</f>
        <v>S1_U2_P6_MDI+</v>
      </c>
      <c r="J48" s="19">
        <f>VLOOKUP(I48,EtchLengthFromLayout!$A:$B,2,0)</f>
        <v>105.79</v>
      </c>
      <c r="K48" s="19" t="str">
        <f>CONCATENATE("S",MID($A48,5,1),"_U3_",SUBSTITUTE($C48,"IP","I+") )</f>
        <v>S1_U3_P6_MDI+</v>
      </c>
      <c r="L48" s="19">
        <f>VLOOKUP(K48,EtchLengthFromLayout!$A:$B,2,0)</f>
        <v>14398.33</v>
      </c>
      <c r="M48" s="14" t="str">
        <f t="shared" ref="M48" si="55">CONCATENATE("S",MID($A48,5,1),"_U4PILB_",SUBSTITUTE($C48,"IP","I+") )</f>
        <v>S1_U4PILB_P6_MDI+</v>
      </c>
      <c r="N48" s="19">
        <f>VLOOKUP(M48,EtchLengthFromLayout!$A:$B,2,0)</f>
        <v>938.3</v>
      </c>
      <c r="O48" s="19"/>
      <c r="P48" s="19"/>
      <c r="Q48" s="19" t="str">
        <f t="shared" si="47"/>
        <v>SG1_2_P6_MDI+</v>
      </c>
      <c r="R48" s="19">
        <f>VLOOKUP(Q48,EtchLengthFromLayout!$A:$B,2,0)</f>
        <v>7567.16</v>
      </c>
      <c r="S48" s="19" t="str">
        <f t="shared" si="48"/>
        <v>SG1_1_P6_MDI+</v>
      </c>
      <c r="T48" s="19">
        <f>VLOOKUP(S48,EtchLengthFromLayout!$A:$B,2,0)</f>
        <v>100.38</v>
      </c>
      <c r="U48" s="5"/>
      <c r="V48" s="5" t="str">
        <f>VLOOKUP(CONCATENATE($Z48,".",$AA48),Netlist_VTable!$H:$I,2,0)</f>
        <v>SG1_P6_MDI+</v>
      </c>
      <c r="W48" s="19">
        <f>VLOOKUP(V48,EtchLengthFromLayout!$A:$B,2,0)</f>
        <v>232.85</v>
      </c>
      <c r="X48" s="19">
        <f t="shared" si="51"/>
        <v>26609.469999999998</v>
      </c>
      <c r="Y48" s="10" t="str">
        <f t="shared" ref="Y48:Y52" si="56">IF(Y47&lt;=5,"OK, Tolerance&lt;= 5 mil", "Not OK, Tolerance &gt; 5 mil")</f>
        <v>OK, Tolerance&lt;= 5 mil</v>
      </c>
      <c r="Z48" s="25" t="s">
        <v>9885</v>
      </c>
      <c r="AA48" s="5" t="str">
        <f>VLOOKUP(AB48,PinNo!$B:$C,2,0)</f>
        <v>B6</v>
      </c>
      <c r="AB48" s="7" t="str">
        <f t="shared" si="49"/>
        <v>P6_MDIP</v>
      </c>
      <c r="AC48" s="102"/>
    </row>
    <row r="49" spans="1:29" ht="16.149999999999999" customHeight="1">
      <c r="A49" s="24" t="s">
        <v>3556</v>
      </c>
      <c r="B49" s="5" t="str">
        <f>VLOOKUP(C49,PinNo!$B:$C,2,0)</f>
        <v>B5</v>
      </c>
      <c r="C49" s="7" t="s">
        <v>3062</v>
      </c>
      <c r="D49" s="5" t="str">
        <f>VLOOKUP(CONCATENATE($A49,".",$B49),Netlist_VTable!$H:$I,2,0)</f>
        <v>S2_P6_MDI-</v>
      </c>
      <c r="E49" s="19">
        <f>VLOOKUP(D49,EtchLengthFromLayout!$A:$B,2,0)</f>
        <v>2735.42</v>
      </c>
      <c r="F49" s="19" t="str">
        <f>CONCATENATE("S",MID($A49,5,1),"_U1_",SUBSTITUTE($C49,"IN","I-") )</f>
        <v>S2_U1_P6_MDI-</v>
      </c>
      <c r="G49" s="19">
        <f>VLOOKUP(F49,EtchLengthFromLayout!$A:$B,2,0)</f>
        <v>531.49</v>
      </c>
      <c r="H49" s="13">
        <f>E49+G49</f>
        <v>3266.91</v>
      </c>
      <c r="I49" s="19" t="str">
        <f>CONCATENATE("S",MID($A49,5,1),"_U2_",SUBSTITUTE($C49,"IN","I-") )</f>
        <v>S2_U2_P6_MDI-</v>
      </c>
      <c r="J49" s="19">
        <f>VLOOKUP(I49,EtchLengthFromLayout!$A:$B,2,0)</f>
        <v>105.98</v>
      </c>
      <c r="K49" s="19" t="str">
        <f>CONCATENATE("S",MID($A49,5,1),"_U3_",SUBSTITUTE($C49,"IN","I-") )</f>
        <v>S2_U3_P6_MDI-</v>
      </c>
      <c r="L49" s="19">
        <f>VLOOKUP(K49,EtchLengthFromLayout!$A:$B,2,0)</f>
        <v>10397.530000000001</v>
      </c>
      <c r="M49" s="14" t="str">
        <f t="shared" ref="M49" si="57">CONCATENATE("S",MID($A49,5,1),"_U4PILB_",SUBSTITUTE($C49,"IN","I-") )</f>
        <v>S2_U4PILB_P6_MDI-</v>
      </c>
      <c r="N49" s="19">
        <f>VLOOKUP(M49,EtchLengthFromLayout!$A:$B,2,0)</f>
        <v>6147.78</v>
      </c>
      <c r="O49" s="19"/>
      <c r="P49" s="19"/>
      <c r="Q49" s="19" t="str">
        <f t="shared" si="47"/>
        <v>SG2_2_P6_MDI-</v>
      </c>
      <c r="R49" s="19">
        <f>VLOOKUP(Q49,EtchLengthFromLayout!$A:$B,2,0)</f>
        <v>6480.02</v>
      </c>
      <c r="S49" s="19" t="str">
        <f t="shared" si="48"/>
        <v>SG2_1_P6_MDI-</v>
      </c>
      <c r="T49" s="19">
        <f>VLOOKUP(S49,EtchLengthFromLayout!$A:$B,2,0)</f>
        <v>102.2</v>
      </c>
      <c r="U49" s="5"/>
      <c r="V49" s="5" t="str">
        <f>VLOOKUP(CONCATENATE($Z49,".",$AA49),Netlist_VTable!$H:$I,2,0)</f>
        <v>SG2_P6_MDI-</v>
      </c>
      <c r="W49" s="19">
        <f>VLOOKUP(V49,EtchLengthFromLayout!$A:$B,2,0)</f>
        <v>230.8</v>
      </c>
      <c r="X49" s="19">
        <f t="shared" si="51"/>
        <v>26731.22</v>
      </c>
      <c r="Y49" s="19">
        <f>ABS(X49-X50)</f>
        <v>0.28000000000247383</v>
      </c>
      <c r="Z49" s="24" t="s">
        <v>9886</v>
      </c>
      <c r="AA49" s="5" t="str">
        <f>VLOOKUP(AB49,PinNo!$B:$C,2,0)</f>
        <v>B5</v>
      </c>
      <c r="AB49" s="7" t="str">
        <f t="shared" si="49"/>
        <v>P6_MDIN</v>
      </c>
      <c r="AC49" s="102"/>
    </row>
    <row r="50" spans="1:29">
      <c r="A50" s="24" t="s">
        <v>3556</v>
      </c>
      <c r="B50" s="5" t="str">
        <f>VLOOKUP(C50,PinNo!$B:$C,2,0)</f>
        <v>B6</v>
      </c>
      <c r="C50" s="7" t="s">
        <v>3061</v>
      </c>
      <c r="D50" s="5" t="str">
        <f>VLOOKUP(CONCATENATE($A50,".",$B50),Netlist_VTable!$H:$I,2,0)</f>
        <v>S2_P6_MDI+</v>
      </c>
      <c r="E50" s="19">
        <f>VLOOKUP(D50,EtchLengthFromLayout!$A:$B,2,0)</f>
        <v>2735.36</v>
      </c>
      <c r="F50" s="19" t="str">
        <f>CONCATENATE("S",MID($A50,5,1),"_U1_",SUBSTITUTE($C50,"IP","I+") )</f>
        <v>S2_U1_P6_MDI+</v>
      </c>
      <c r="G50" s="19">
        <f>VLOOKUP(F50,EtchLengthFromLayout!$A:$B,2,0)</f>
        <v>531.29999999999995</v>
      </c>
      <c r="H50" s="13">
        <f t="shared" ref="H50" si="58">E50+G50</f>
        <v>3266.66</v>
      </c>
      <c r="I50" s="19" t="str">
        <f>CONCATENATE("S",MID($A50,5,1),"_U2_",SUBSTITUTE($C50,"IP","I+") )</f>
        <v>S2_U2_P6_MDI+</v>
      </c>
      <c r="J50" s="19">
        <f>VLOOKUP(I50,EtchLengthFromLayout!$A:$B,2,0)</f>
        <v>105.79</v>
      </c>
      <c r="K50" s="19" t="str">
        <f>CONCATENATE("S",MID($A50,5,1),"_U3_",SUBSTITUTE($C50,"IP","I+") )</f>
        <v>S2_U3_P6_MDI+</v>
      </c>
      <c r="L50" s="19">
        <f>VLOOKUP(K50,EtchLengthFromLayout!$A:$B,2,0)</f>
        <v>10397.5</v>
      </c>
      <c r="M50" s="14" t="str">
        <f t="shared" ref="M50" si="59">CONCATENATE("S",MID($A50,5,1),"_U4PILB_",SUBSTITUTE($C50,"IP","I+") )</f>
        <v>S2_U4PILB_P6_MDI+</v>
      </c>
      <c r="N50" s="19">
        <f>VLOOKUP(M50,EtchLengthFromLayout!$A:$B,2,0)</f>
        <v>6147.78</v>
      </c>
      <c r="O50" s="19"/>
      <c r="P50" s="19"/>
      <c r="Q50" s="19" t="str">
        <f t="shared" si="47"/>
        <v>SG2_2_P6_MDI+</v>
      </c>
      <c r="R50" s="19">
        <f>VLOOKUP(Q50,EtchLengthFromLayout!$A:$B,2,0)</f>
        <v>6479.98</v>
      </c>
      <c r="S50" s="19" t="str">
        <f t="shared" si="48"/>
        <v>SG2_1_P6_MDI+</v>
      </c>
      <c r="T50" s="19">
        <f>VLOOKUP(S50,EtchLengthFromLayout!$A:$B,2,0)</f>
        <v>100.38</v>
      </c>
      <c r="U50" s="5"/>
      <c r="V50" s="5" t="str">
        <f>VLOOKUP(CONCATENATE($Z50,".",$AA50),Netlist_VTable!$H:$I,2,0)</f>
        <v>SG2_P6_MDI+</v>
      </c>
      <c r="W50" s="19">
        <f>VLOOKUP(V50,EtchLengthFromLayout!$A:$B,2,0)</f>
        <v>232.85</v>
      </c>
      <c r="X50" s="19">
        <f t="shared" si="51"/>
        <v>26730.94</v>
      </c>
      <c r="Y50" s="10" t="str">
        <f>IF(Y49&lt;=5,"OK, Tolerance&lt;= 5 mil", "Not OK, Tolerance &gt; 5 mil")</f>
        <v>OK, Tolerance&lt;= 5 mil</v>
      </c>
      <c r="Z50" s="24" t="s">
        <v>9886</v>
      </c>
      <c r="AA50" s="5" t="str">
        <f>VLOOKUP(AB50,PinNo!$B:$C,2,0)</f>
        <v>B6</v>
      </c>
      <c r="AB50" s="7" t="str">
        <f t="shared" si="49"/>
        <v>P6_MDIP</v>
      </c>
      <c r="AC50" s="102"/>
    </row>
    <row r="51" spans="1:29">
      <c r="A51" s="25" t="s">
        <v>3557</v>
      </c>
      <c r="B51" s="5" t="str">
        <f>VLOOKUP(C51,PinNo!$B:$C,2,0)</f>
        <v>B5</v>
      </c>
      <c r="C51" s="7" t="s">
        <v>3062</v>
      </c>
      <c r="D51" s="5" t="str">
        <f>VLOOKUP(CONCATENATE($A51,".",$B51),Netlist_VTable!$H:$I,2,0)</f>
        <v>S3_P6_MDI-</v>
      </c>
      <c r="E51" s="19">
        <f>VLOOKUP(D51,EtchLengthFromLayout!$A:$B,2,0)</f>
        <v>2735.42</v>
      </c>
      <c r="F51" s="19" t="str">
        <f>CONCATENATE("S",MID($A51,5,1),"_U1_",SUBSTITUTE($C51,"IN","I-") )</f>
        <v>S3_U1_P6_MDI-</v>
      </c>
      <c r="G51" s="19">
        <f>VLOOKUP(F51,EtchLengthFromLayout!$A:$B,2,0)</f>
        <v>531.49</v>
      </c>
      <c r="H51" s="13">
        <f t="shared" si="50"/>
        <v>3266.91</v>
      </c>
      <c r="I51" s="19" t="str">
        <f>CONCATENATE("S",MID($A51,5,1),"_U2_",SUBSTITUTE($C51,"IN","I-") )</f>
        <v>S3_U2_P6_MDI-</v>
      </c>
      <c r="J51" s="19">
        <f>VLOOKUP(I51,EtchLengthFromLayout!$A:$B,2,0)</f>
        <v>105.98</v>
      </c>
      <c r="K51" s="19" t="str">
        <f>CONCATENATE("S",MID($A51,5,1),"_U3_",SUBSTITUTE($C51,"IN","I-") )</f>
        <v>S3_U3_P6_MDI-</v>
      </c>
      <c r="L51" s="19">
        <f>VLOOKUP(K51,EtchLengthFromLayout!$A:$B,2,0)</f>
        <v>13610.87</v>
      </c>
      <c r="M51" s="14" t="str">
        <f t="shared" ref="M51" si="60">CONCATENATE("S",MID($A51,5,1),"_U4PILB_",SUBSTITUTE($C51,"IN","I-") )</f>
        <v>S3_U4PILB_P6_MDI-</v>
      </c>
      <c r="N51" s="19">
        <f>VLOOKUP(M51,EtchLengthFromLayout!$A:$B,2,0)</f>
        <v>5141.53</v>
      </c>
      <c r="O51" s="19"/>
      <c r="P51" s="19"/>
      <c r="Q51" s="19" t="str">
        <f t="shared" si="47"/>
        <v>SG3_2_P6_MDI-</v>
      </c>
      <c r="R51" s="19">
        <f>VLOOKUP(Q51,EtchLengthFromLayout!$A:$B,2,0)</f>
        <v>4237.55</v>
      </c>
      <c r="S51" s="19" t="str">
        <f t="shared" si="48"/>
        <v>SG3_1_P6_MDI-</v>
      </c>
      <c r="T51" s="19">
        <f>VLOOKUP(S51,EtchLengthFromLayout!$A:$B,2,0)</f>
        <v>102.2</v>
      </c>
      <c r="U51" s="5"/>
      <c r="V51" s="5" t="str">
        <f>VLOOKUP(CONCATENATE($Z51,".",$AA51),Netlist_VTable!$H:$I,2,0)</f>
        <v>SG3_P6_MDI-</v>
      </c>
      <c r="W51" s="19">
        <f>VLOOKUP(V51,EtchLengthFromLayout!$A:$B,2,0)</f>
        <v>230.8</v>
      </c>
      <c r="X51" s="19">
        <f t="shared" si="51"/>
        <v>26695.84</v>
      </c>
      <c r="Y51" s="19">
        <f t="shared" ref="Y51" si="61">ABS(X51-X52)</f>
        <v>0.21000000000276486</v>
      </c>
      <c r="Z51" s="25" t="s">
        <v>9887</v>
      </c>
      <c r="AA51" s="5" t="str">
        <f>VLOOKUP(AB51,PinNo!$B:$C,2,0)</f>
        <v>B5</v>
      </c>
      <c r="AB51" s="7" t="str">
        <f t="shared" si="49"/>
        <v>P6_MDIN</v>
      </c>
      <c r="AC51" s="102"/>
    </row>
    <row r="52" spans="1:29">
      <c r="A52" s="25" t="s">
        <v>3557</v>
      </c>
      <c r="B52" s="5" t="str">
        <f>VLOOKUP(C52,PinNo!$B:$C,2,0)</f>
        <v>B6</v>
      </c>
      <c r="C52" s="7" t="s">
        <v>3061</v>
      </c>
      <c r="D52" s="5" t="str">
        <f>VLOOKUP(CONCATENATE($A52,".",$B52),Netlist_VTable!$H:$I,2,0)</f>
        <v>S3_P6_MDI+</v>
      </c>
      <c r="E52" s="19">
        <f>VLOOKUP(D52,EtchLengthFromLayout!$A:$B,2,0)</f>
        <v>2735.36</v>
      </c>
      <c r="F52" s="19" t="str">
        <f>CONCATENATE("S",MID($A52,5,1),"_U1_",SUBSTITUTE($C52,"IP","I+") )</f>
        <v>S3_U1_P6_MDI+</v>
      </c>
      <c r="G52" s="19">
        <f>VLOOKUP(F52,EtchLengthFromLayout!$A:$B,2,0)</f>
        <v>531.29999999999995</v>
      </c>
      <c r="H52" s="13">
        <f t="shared" si="50"/>
        <v>3266.66</v>
      </c>
      <c r="I52" s="19" t="str">
        <f>CONCATENATE("S",MID($A52,5,1),"_U2_",SUBSTITUTE($C52,"IP","I+") )</f>
        <v>S3_U2_P6_MDI+</v>
      </c>
      <c r="J52" s="19">
        <f>VLOOKUP(I52,EtchLengthFromLayout!$A:$B,2,0)</f>
        <v>105.79</v>
      </c>
      <c r="K52" s="19" t="str">
        <f>CONCATENATE("S",MID($A52,5,1),"_U3_",SUBSTITUTE($C52,"IP","I+") )</f>
        <v>S3_U3_P6_MDI+</v>
      </c>
      <c r="L52" s="19">
        <f>VLOOKUP(K52,EtchLengthFromLayout!$A:$B,2,0)</f>
        <v>13610.87</v>
      </c>
      <c r="M52" s="14" t="str">
        <f t="shared" ref="M52" si="62">CONCATENATE("S",MID($A52,5,1),"_U4PILB_",SUBSTITUTE($C52,"IP","I+") )</f>
        <v>S3_U4PILB_P6_MDI+</v>
      </c>
      <c r="N52" s="19">
        <f>VLOOKUP(M52,EtchLengthFromLayout!$A:$B,2,0)</f>
        <v>5141.53</v>
      </c>
      <c r="O52" s="19"/>
      <c r="P52" s="19"/>
      <c r="Q52" s="19" t="str">
        <f t="shared" si="47"/>
        <v>SG3_2_P6_MDI+</v>
      </c>
      <c r="R52" s="19">
        <f>VLOOKUP(Q52,EtchLengthFromLayout!$A:$B,2,0)</f>
        <v>4237.55</v>
      </c>
      <c r="S52" s="19" t="str">
        <f t="shared" si="48"/>
        <v>SG3_1_P6_MDI+</v>
      </c>
      <c r="T52" s="19">
        <f>VLOOKUP(S52,EtchLengthFromLayout!$A:$B,2,0)</f>
        <v>100.38</v>
      </c>
      <c r="U52" s="5"/>
      <c r="V52" s="5" t="str">
        <f>VLOOKUP(CONCATENATE($Z52,".",$AA52),Netlist_VTable!$H:$I,2,0)</f>
        <v>SG3_P6_MDI+</v>
      </c>
      <c r="W52" s="19">
        <f>VLOOKUP(V52,EtchLengthFromLayout!$A:$B,2,0)</f>
        <v>232.85</v>
      </c>
      <c r="X52" s="19">
        <f t="shared" si="51"/>
        <v>26695.629999999997</v>
      </c>
      <c r="Y52" s="10" t="str">
        <f t="shared" si="56"/>
        <v>OK, Tolerance&lt;= 5 mil</v>
      </c>
      <c r="Z52" s="25" t="s">
        <v>9887</v>
      </c>
      <c r="AA52" s="5" t="str">
        <f>VLOOKUP(AB52,PinNo!$B:$C,2,0)</f>
        <v>B6</v>
      </c>
      <c r="AB52" s="7" t="str">
        <f t="shared" si="49"/>
        <v>P6_MDIP</v>
      </c>
      <c r="AC52" s="102"/>
    </row>
    <row r="53" spans="1:29">
      <c r="A53" s="43"/>
      <c r="B53" s="12"/>
      <c r="C53" s="12"/>
      <c r="D53" s="12"/>
      <c r="E53" s="13"/>
      <c r="F53" s="12" t="s">
        <v>1463</v>
      </c>
      <c r="G53" s="13"/>
      <c r="H53" s="13">
        <f>MAX(H45:H52)</f>
        <v>3266.91</v>
      </c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0" t="s">
        <v>1463</v>
      </c>
      <c r="W53" s="15"/>
      <c r="X53" s="15">
        <f>MAX(X45:X52)</f>
        <v>26731.22</v>
      </c>
      <c r="Y53" s="10"/>
      <c r="Z53" s="10"/>
      <c r="AA53" s="10"/>
      <c r="AB53" s="10"/>
      <c r="AC53" s="10"/>
    </row>
    <row r="54" spans="1:29">
      <c r="A54" s="43"/>
      <c r="B54" s="12"/>
      <c r="C54" s="12"/>
      <c r="D54" s="12"/>
      <c r="E54" s="13"/>
      <c r="F54" s="12" t="s">
        <v>1464</v>
      </c>
      <c r="G54" s="13"/>
      <c r="H54" s="13">
        <f>MIN(H45:H52)</f>
        <v>3266.66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0" t="s">
        <v>1464</v>
      </c>
      <c r="W54" s="15"/>
      <c r="X54" s="15">
        <f>MIN(X45:X52)</f>
        <v>26593.3</v>
      </c>
      <c r="Y54" s="10"/>
      <c r="Z54" s="10"/>
      <c r="AA54" s="10"/>
      <c r="AB54" s="10"/>
      <c r="AC54" s="10"/>
    </row>
    <row r="55" spans="1:29">
      <c r="A55" s="43"/>
      <c r="B55" s="12"/>
      <c r="C55" s="12"/>
      <c r="D55" s="12"/>
      <c r="E55" s="13"/>
      <c r="F55" s="12" t="s">
        <v>1</v>
      </c>
      <c r="G55" s="13"/>
      <c r="H55" s="13">
        <f>ABS(H53-H54)</f>
        <v>0.25</v>
      </c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0"/>
      <c r="V55" s="10" t="s">
        <v>1</v>
      </c>
      <c r="W55" s="15"/>
      <c r="X55" s="15">
        <f>ABS(X53-X54)</f>
        <v>137.92000000000189</v>
      </c>
      <c r="Y55" s="10"/>
      <c r="Z55" s="10"/>
      <c r="AA55" s="10"/>
      <c r="AB55" s="10"/>
      <c r="AC55" s="10"/>
    </row>
    <row r="56" spans="1:29">
      <c r="A56" s="26"/>
      <c r="B56" s="10"/>
      <c r="C56" s="10"/>
      <c r="D56" s="10"/>
      <c r="E56" s="15"/>
      <c r="F56" s="10"/>
      <c r="G56" s="10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0"/>
      <c r="V56" s="15"/>
      <c r="W56" s="15"/>
      <c r="X56" s="10"/>
      <c r="Y56" s="10"/>
      <c r="Z56" s="10"/>
      <c r="AA56" s="10"/>
      <c r="AB56" s="10"/>
      <c r="AC56" s="10"/>
    </row>
    <row r="57" spans="1:29">
      <c r="A57" s="21"/>
      <c r="B57" s="5"/>
      <c r="C57" s="5"/>
      <c r="D57" s="5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5"/>
      <c r="V57" s="5"/>
      <c r="W57" s="19"/>
      <c r="X57" s="19"/>
      <c r="Y57" s="5"/>
      <c r="Z57" s="5"/>
      <c r="AA57" s="5"/>
      <c r="AB57" s="5"/>
      <c r="AC57" s="5"/>
    </row>
    <row r="58" spans="1:29">
      <c r="A58" s="26"/>
      <c r="B58" s="10"/>
      <c r="C58" s="10"/>
      <c r="D58" s="10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0"/>
      <c r="V58" s="22"/>
      <c r="W58" s="23"/>
      <c r="X58" s="23"/>
      <c r="Y58" s="10"/>
      <c r="Z58" s="10"/>
      <c r="AA58" s="10"/>
      <c r="AB58" s="10"/>
      <c r="AC58" s="10"/>
    </row>
    <row r="59" spans="1:29">
      <c r="A59" s="26"/>
      <c r="B59" s="10"/>
      <c r="C59" s="10"/>
      <c r="D59" s="10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0"/>
      <c r="V59" s="10" t="s">
        <v>1466</v>
      </c>
      <c r="W59" s="15"/>
      <c r="X59" s="15"/>
      <c r="Y59" s="10"/>
      <c r="Z59" s="10"/>
      <c r="AA59" s="10"/>
      <c r="AB59" s="10"/>
      <c r="AC59" s="10"/>
    </row>
    <row r="60" spans="1:29">
      <c r="A60" s="26"/>
      <c r="B60" s="10"/>
      <c r="C60" s="10"/>
      <c r="D60" s="10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0"/>
      <c r="V60" s="10" t="s">
        <v>1463</v>
      </c>
      <c r="W60" s="15"/>
      <c r="X60" s="15">
        <f>MAX(X11,X25,X39,X53)</f>
        <v>27559.8</v>
      </c>
      <c r="Y60" s="10"/>
      <c r="Z60" s="10"/>
      <c r="AA60" s="10"/>
      <c r="AB60" s="10"/>
      <c r="AC60" s="10"/>
    </row>
    <row r="61" spans="1:29">
      <c r="A61" s="26"/>
      <c r="B61" s="10"/>
      <c r="C61" s="10"/>
      <c r="D61" s="10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0"/>
      <c r="V61" s="10" t="s">
        <v>1464</v>
      </c>
      <c r="W61" s="15"/>
      <c r="X61" s="15">
        <f>MIN(X12,X26,X40,X54)</f>
        <v>26593.3</v>
      </c>
      <c r="Y61" s="10"/>
      <c r="Z61" s="10"/>
      <c r="AA61" s="10"/>
      <c r="AB61" s="10"/>
      <c r="AC61" s="10"/>
    </row>
    <row r="62" spans="1:29">
      <c r="A62" s="26"/>
      <c r="B62" s="10"/>
      <c r="C62" s="10"/>
      <c r="D62" s="10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0"/>
      <c r="V62" s="10" t="s">
        <v>1</v>
      </c>
      <c r="W62" s="15"/>
      <c r="X62" s="15">
        <f>ABS(X60-X61)</f>
        <v>966.5</v>
      </c>
      <c r="Y62" s="10"/>
      <c r="Z62" s="10"/>
      <c r="AA62" s="10"/>
      <c r="AB62" s="10"/>
      <c r="AC62" s="10"/>
    </row>
    <row r="63" spans="1:29">
      <c r="A63" s="26"/>
      <c r="B63" s="10"/>
      <c r="C63" s="10"/>
      <c r="D63" s="10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0"/>
      <c r="V63" s="10" t="s">
        <v>6</v>
      </c>
      <c r="W63" s="15"/>
      <c r="X63" s="15" t="str">
        <f>IF(X62&lt;=1000,"OK, Tolerance&lt;= 1000 mils", "Not OK, Tolerance &gt;  1000 mils")</f>
        <v>OK, Tolerance&lt;= 1000 mils</v>
      </c>
      <c r="Y63" s="10"/>
      <c r="Z63" s="10"/>
      <c r="AA63" s="10"/>
      <c r="AB63" s="10"/>
      <c r="AC63" s="10"/>
    </row>
    <row r="64" spans="1:29">
      <c r="A64" s="21"/>
      <c r="B64" s="5"/>
      <c r="C64" s="5"/>
      <c r="D64" s="5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5"/>
      <c r="V64" s="5"/>
      <c r="W64" s="19"/>
      <c r="X64" s="19"/>
      <c r="Y64" s="5"/>
      <c r="Z64" s="5"/>
      <c r="AA64" s="5"/>
      <c r="AB64" s="5"/>
      <c r="AC64" s="5"/>
    </row>
    <row r="65" spans="1:29">
      <c r="A65" s="5"/>
      <c r="B65" s="5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5"/>
      <c r="Y65" s="5"/>
      <c r="Z65" s="5"/>
      <c r="AA65" s="5"/>
      <c r="AB65" s="5"/>
      <c r="AC65" s="5"/>
    </row>
    <row r="66" spans="1:29">
      <c r="A66" s="20"/>
      <c r="B66" s="20"/>
      <c r="C66" s="20"/>
      <c r="D66" s="20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0"/>
    </row>
    <row r="67" spans="1:29">
      <c r="A67" s="20"/>
      <c r="B67" s="20"/>
      <c r="C67" s="20"/>
      <c r="D67" s="20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0"/>
    </row>
    <row r="68" spans="1:29" ht="30.75">
      <c r="A68" s="28" t="s">
        <v>7505</v>
      </c>
      <c r="B68" s="12"/>
      <c r="C68" s="12"/>
      <c r="D68" s="12"/>
      <c r="E68" s="13"/>
      <c r="F68" s="40"/>
      <c r="G68" s="13"/>
      <c r="H68" s="13"/>
      <c r="I68" s="47" t="s">
        <v>10257</v>
      </c>
      <c r="J68" s="14"/>
      <c r="K68" s="14"/>
      <c r="L68" s="14"/>
      <c r="M68" s="84" t="s">
        <v>10258</v>
      </c>
      <c r="N68" s="14"/>
      <c r="O68" s="84" t="s">
        <v>10258</v>
      </c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1"/>
    </row>
    <row r="69" spans="1:29" ht="31.5">
      <c r="A69" s="11" t="s">
        <v>3</v>
      </c>
      <c r="B69" s="11" t="s">
        <v>4</v>
      </c>
      <c r="C69" s="11" t="s">
        <v>5</v>
      </c>
      <c r="D69" s="10" t="s">
        <v>0</v>
      </c>
      <c r="E69" s="15" t="s">
        <v>2</v>
      </c>
      <c r="F69" s="16" t="s">
        <v>0</v>
      </c>
      <c r="G69" s="17" t="s">
        <v>2</v>
      </c>
      <c r="H69" s="48" t="s">
        <v>2972</v>
      </c>
      <c r="I69" s="10" t="s">
        <v>0</v>
      </c>
      <c r="J69" s="15" t="s">
        <v>2</v>
      </c>
      <c r="K69" s="16" t="s">
        <v>0</v>
      </c>
      <c r="L69" s="17" t="s">
        <v>2</v>
      </c>
      <c r="M69" s="16" t="s">
        <v>0</v>
      </c>
      <c r="N69" s="17" t="s">
        <v>2</v>
      </c>
      <c r="O69" s="10" t="s">
        <v>0</v>
      </c>
      <c r="P69" s="15" t="s">
        <v>2</v>
      </c>
      <c r="Q69" s="16" t="s">
        <v>0</v>
      </c>
      <c r="R69" s="17" t="s">
        <v>2</v>
      </c>
      <c r="S69" s="10" t="s">
        <v>0</v>
      </c>
      <c r="T69" s="15" t="s">
        <v>2</v>
      </c>
      <c r="U69" s="12"/>
      <c r="V69" s="49" t="s">
        <v>2984</v>
      </c>
      <c r="W69" s="13" t="s">
        <v>2</v>
      </c>
      <c r="X69" s="92" t="s">
        <v>9889</v>
      </c>
      <c r="Y69" s="31" t="s">
        <v>2979</v>
      </c>
      <c r="Z69" s="60" t="s">
        <v>1462</v>
      </c>
      <c r="AA69" s="10" t="s">
        <v>4</v>
      </c>
      <c r="AB69" s="11" t="s">
        <v>5</v>
      </c>
      <c r="AC69" s="11" t="s">
        <v>1465</v>
      </c>
    </row>
    <row r="70" spans="1:29" ht="16.149999999999999" customHeight="1">
      <c r="A70" s="24" t="s">
        <v>8</v>
      </c>
      <c r="B70" s="5" t="str">
        <f>VLOOKUP(C70,PinNo!$B:$C,2,0)</f>
        <v>A2</v>
      </c>
      <c r="C70" s="7" t="s">
        <v>398</v>
      </c>
      <c r="D70" s="5" t="str">
        <f>VLOOKUP(CONCATENATE($A70,".",$B70),Netlist_VTable!$H:$I,2,0)</f>
        <v>S0_P0_MDI-</v>
      </c>
      <c r="E70" s="19">
        <f>VLOOKUP(D70,EtchLengthFromLayout!$A:$B,2,0)</f>
        <v>1134.8399999999999</v>
      </c>
      <c r="F70" s="19" t="str">
        <f>CONCATENATE("S",MID($A70,5,1),"_U1_",SUBSTITUTE($C70,"IN","I-") )</f>
        <v>S0_U1_P0_MDI-</v>
      </c>
      <c r="G70" s="19">
        <f>VLOOKUP(F70,EtchLengthFromLayout!$A:$B,2,0)</f>
        <v>522.65</v>
      </c>
      <c r="H70" s="13">
        <f>E70+G70</f>
        <v>1657.4899999999998</v>
      </c>
      <c r="I70" s="19" t="str">
        <f>CONCATENATE("S",MID($A70,5,1),"_U2_",SUBSTITUTE($C70,"IN","I-") )</f>
        <v>S0_U2_P0_MDI-</v>
      </c>
      <c r="J70" s="19">
        <f>VLOOKUP(I70,EtchLengthFromLayout!$A:$B,2,0)</f>
        <v>105.98</v>
      </c>
      <c r="K70" s="19" t="str">
        <f>CONCATENATE("S",MID($A70,5,1),"_U3_",SUBSTITUTE($C70,"IN","I-") )</f>
        <v>S0_U3_P0_MDI-</v>
      </c>
      <c r="L70" s="19">
        <f>VLOOKUP(K70,EtchLengthFromLayout!$A:$B,2,0)</f>
        <v>11501.22</v>
      </c>
      <c r="M70" s="14" t="str">
        <f>CONCATENATE("S",MID($A70,5,1),"_U4PI_",SUBSTITUTE($C70,"IN","I-") )</f>
        <v>S0_U4PI_P0_MDI-</v>
      </c>
      <c r="N70" s="19">
        <f>VLOOKUP(M70,EtchLengthFromLayout!$A:$B,2,0)</f>
        <v>5648.27</v>
      </c>
      <c r="O70" s="14" t="str">
        <f t="shared" ref="O70:O77" si="63">SUBSTITUTE($V70,"_P","_3PI_P")</f>
        <v>SG0_3PI_P0_MDI-</v>
      </c>
      <c r="P70" s="19">
        <f>VLOOKUP(O70,EtchLengthFromLayout!$A:$B,2,0)</f>
        <v>3981.78</v>
      </c>
      <c r="Q70" s="19" t="str">
        <f t="shared" ref="Q70:Q77" si="64">SUBSTITUTE($V70,"_P","_2_P")</f>
        <v>SG0_2_P0_MDI-</v>
      </c>
      <c r="R70" s="19">
        <f>VLOOKUP(Q70,EtchLengthFromLayout!$A:$B,2,0)</f>
        <v>3643.12</v>
      </c>
      <c r="S70" s="19" t="str">
        <f t="shared" ref="S70:S77" si="65">SUBSTITUTE($V70,"_P","_1_P")</f>
        <v>SG0_1_P0_MDI-</v>
      </c>
      <c r="T70" s="19">
        <f>VLOOKUP(S70,EtchLengthFromLayout!$A:$B,2,0)</f>
        <v>102.2</v>
      </c>
      <c r="U70" s="5"/>
      <c r="V70" s="5" t="str">
        <f>VLOOKUP(CONCATENATE($Z70,".",$AA70),Netlist_VTable!$H:$I,2,0)</f>
        <v>SG0_P0_MDI-</v>
      </c>
      <c r="W70" s="19">
        <f>VLOOKUP(V70,EtchLengthFromLayout!$A:$B,2,0)</f>
        <v>919.84</v>
      </c>
      <c r="X70" s="19">
        <f>E70+G70+J70+L70+N70+P70+R70+T70+W70</f>
        <v>27559.899999999998</v>
      </c>
      <c r="Y70" s="19">
        <f>ABS(X70-X71)</f>
        <v>1.9600000000027649</v>
      </c>
      <c r="Z70" s="24" t="s">
        <v>9884</v>
      </c>
      <c r="AA70" s="5" t="str">
        <f>VLOOKUP(AB70,PinNo!$B:$C,2,0)</f>
        <v>A2</v>
      </c>
      <c r="AB70" s="7" t="str">
        <f t="shared" ref="AB70:AB77" si="66">C70</f>
        <v>P0_MDIN</v>
      </c>
      <c r="AC70" s="105" t="s">
        <v>7513</v>
      </c>
    </row>
    <row r="71" spans="1:29" ht="16.149999999999999" customHeight="1">
      <c r="A71" s="24" t="s">
        <v>8</v>
      </c>
      <c r="B71" s="5" t="str">
        <f>VLOOKUP(C71,PinNo!$B:$C,2,0)</f>
        <v>A3</v>
      </c>
      <c r="C71" s="7" t="s">
        <v>396</v>
      </c>
      <c r="D71" s="5" t="str">
        <f>VLOOKUP(CONCATENATE($A71,".",$B71),Netlist_VTable!$H:$I,2,0)</f>
        <v>S0_P0_MDI+</v>
      </c>
      <c r="E71" s="19">
        <f>VLOOKUP(D71,EtchLengthFromLayout!$A:$B,2,0)</f>
        <v>1134.8499999999999</v>
      </c>
      <c r="F71" s="19" t="str">
        <f>CONCATENATE("S",MID($A71,5,1),"_U1_",SUBSTITUTE($C71,"IP","I+") )</f>
        <v>S0_U1_P0_MDI+</v>
      </c>
      <c r="G71" s="19">
        <f>VLOOKUP(F71,EtchLengthFromLayout!$A:$B,2,0)</f>
        <v>522.6</v>
      </c>
      <c r="H71" s="13">
        <f t="shared" ref="H71:H77" si="67">E71+G71</f>
        <v>1657.4499999999998</v>
      </c>
      <c r="I71" s="19" t="str">
        <f>CONCATENATE("S",MID($A71,5,1),"_U2_",SUBSTITUTE($C71,"IP","I+") )</f>
        <v>S0_U2_P0_MDI+</v>
      </c>
      <c r="J71" s="19">
        <f>VLOOKUP(I71,EtchLengthFromLayout!$A:$B,2,0)</f>
        <v>105.79</v>
      </c>
      <c r="K71" s="19" t="str">
        <f>CONCATENATE("S",MID($A71,5,1),"_U3_",SUBSTITUTE($C71,"IP","I+") )</f>
        <v>S0_U3_P0_MDI+</v>
      </c>
      <c r="L71" s="19">
        <f>VLOOKUP(K71,EtchLengthFromLayout!$A:$B,2,0)</f>
        <v>11501.22</v>
      </c>
      <c r="M71" s="14" t="str">
        <f>CONCATENATE("S",MID($A71,5,1),"_U4PI_",SUBSTITUTE($C71,"IP","I+") )</f>
        <v>S0_U4PI_P0_MDI+</v>
      </c>
      <c r="N71" s="19">
        <f>VLOOKUP(M71,EtchLengthFromLayout!$A:$B,2,0)</f>
        <v>5648.28</v>
      </c>
      <c r="O71" s="14" t="str">
        <f t="shared" si="63"/>
        <v>SG0_3PI_P0_MDI+</v>
      </c>
      <c r="P71" s="19">
        <f>VLOOKUP(O71,EtchLengthFromLayout!$A:$B,2,0)</f>
        <v>3981.85</v>
      </c>
      <c r="Q71" s="19" t="str">
        <f t="shared" si="64"/>
        <v>SG0_2_P0_MDI+</v>
      </c>
      <c r="R71" s="19">
        <f>VLOOKUP(Q71,EtchLengthFromLayout!$A:$B,2,0)</f>
        <v>3643.12</v>
      </c>
      <c r="S71" s="19" t="str">
        <f t="shared" si="65"/>
        <v>SG0_1_P0_MDI+</v>
      </c>
      <c r="T71" s="19">
        <f>VLOOKUP(S71,EtchLengthFromLayout!$A:$B,2,0)</f>
        <v>100.38</v>
      </c>
      <c r="U71" s="5"/>
      <c r="V71" s="5" t="str">
        <f>VLOOKUP(CONCATENATE($Z71,".",$AA71),Netlist_VTable!$H:$I,2,0)</f>
        <v>SG0_P0_MDI+</v>
      </c>
      <c r="W71" s="19">
        <f>VLOOKUP(V71,EtchLengthFromLayout!$A:$B,2,0)</f>
        <v>919.85</v>
      </c>
      <c r="X71" s="19">
        <f t="shared" ref="X71:X77" si="68">E71+G71+J71+L71+N71+P71+R71+T71+W71</f>
        <v>27557.939999999995</v>
      </c>
      <c r="Y71" s="10" t="str">
        <f>IF(Y70&lt;=5,"OK, Tolerance&lt;= 5 mil", "Not OK, Tolerance &gt; 5 mil")</f>
        <v>OK, Tolerance&lt;= 5 mil</v>
      </c>
      <c r="Z71" s="24" t="s">
        <v>9884</v>
      </c>
      <c r="AA71" s="5" t="str">
        <f>VLOOKUP(AB71,PinNo!$B:$C,2,0)</f>
        <v>A3</v>
      </c>
      <c r="AB71" s="7" t="str">
        <f t="shared" si="66"/>
        <v>P0_MDIP</v>
      </c>
      <c r="AC71" s="105"/>
    </row>
    <row r="72" spans="1:29" ht="16.149999999999999" customHeight="1">
      <c r="A72" s="25" t="s">
        <v>165</v>
      </c>
      <c r="B72" s="5" t="str">
        <f>VLOOKUP(C72,PinNo!$B:$C,2,0)</f>
        <v>A2</v>
      </c>
      <c r="C72" s="7" t="s">
        <v>398</v>
      </c>
      <c r="D72" s="5" t="str">
        <f>VLOOKUP(CONCATENATE($A72,".",$B72),Netlist_VTable!$H:$I,2,0)</f>
        <v>S1_P0_MDI-</v>
      </c>
      <c r="E72" s="19">
        <f>VLOOKUP(D72,EtchLengthFromLayout!$A:$B,2,0)</f>
        <v>1134.8399999999999</v>
      </c>
      <c r="F72" s="19" t="str">
        <f>CONCATENATE("S",MID($A72,5,1),"_U1_",SUBSTITUTE($C72,"IN","I-") )</f>
        <v>S1_U1_P0_MDI-</v>
      </c>
      <c r="G72" s="19">
        <f>VLOOKUP(F72,EtchLengthFromLayout!$A:$B,2,0)</f>
        <v>522.65</v>
      </c>
      <c r="H72" s="13">
        <f t="shared" ref="H72:H73" si="69">E72+G72</f>
        <v>1657.4899999999998</v>
      </c>
      <c r="I72" s="19" t="str">
        <f>CONCATENATE("S",MID($A72,5,1),"_U2_",SUBSTITUTE($C72,"IN","I-") )</f>
        <v>S1_U2_P0_MDI-</v>
      </c>
      <c r="J72" s="19">
        <f>VLOOKUP(I72,EtchLengthFromLayout!$A:$B,2,0)</f>
        <v>105.98</v>
      </c>
      <c r="K72" s="19" t="str">
        <f>CONCATENATE("S",MID($A72,5,1),"_U3_",SUBSTITUTE($C72,"IN","I-") )</f>
        <v>S1_U3_P0_MDI-</v>
      </c>
      <c r="L72" s="19">
        <f>VLOOKUP(K72,EtchLengthFromLayout!$A:$B,2,0)</f>
        <v>14717.28</v>
      </c>
      <c r="M72" s="14" t="str">
        <f t="shared" ref="M72" si="70">CONCATENATE("S",MID($A72,5,1),"_U4PI_",SUBSTITUTE($C72,"IN","I-") )</f>
        <v>S1_U4PI_P0_MDI-</v>
      </c>
      <c r="N72" s="19">
        <f>VLOOKUP(M72,EtchLengthFromLayout!$A:$B,2,0)</f>
        <v>2507.58</v>
      </c>
      <c r="O72" s="14" t="str">
        <f t="shared" si="63"/>
        <v>SG1_3PI_P0_MDI-</v>
      </c>
      <c r="P72" s="19">
        <f>VLOOKUP(O72,EtchLengthFromLayout!$A:$B,2,0)</f>
        <v>1841.89</v>
      </c>
      <c r="Q72" s="19" t="str">
        <f t="shared" si="64"/>
        <v>SG1_2_P0_MDI-</v>
      </c>
      <c r="R72" s="19">
        <f>VLOOKUP(Q72,EtchLengthFromLayout!$A:$B,2,0)</f>
        <v>5782.96</v>
      </c>
      <c r="S72" s="19" t="str">
        <f t="shared" si="65"/>
        <v>SG1_1_P0_MDI-</v>
      </c>
      <c r="T72" s="19">
        <f>VLOOKUP(S72,EtchLengthFromLayout!$A:$B,2,0)</f>
        <v>102.2</v>
      </c>
      <c r="U72" s="5"/>
      <c r="V72" s="5" t="str">
        <f>VLOOKUP(CONCATENATE($Z72,".",$AA72),Netlist_VTable!$H:$I,2,0)</f>
        <v>SG1_P0_MDI-</v>
      </c>
      <c r="W72" s="19">
        <f>VLOOKUP(V72,EtchLengthFromLayout!$A:$B,2,0)</f>
        <v>919.84</v>
      </c>
      <c r="X72" s="19">
        <f t="shared" si="68"/>
        <v>27635.22</v>
      </c>
      <c r="Y72" s="19">
        <f t="shared" ref="Y72" si="71">ABS(X72-X73)</f>
        <v>1.9799999999995634</v>
      </c>
      <c r="Z72" s="25" t="s">
        <v>9885</v>
      </c>
      <c r="AA72" s="5" t="str">
        <f>VLOOKUP(AB72,PinNo!$B:$C,2,0)</f>
        <v>A2</v>
      </c>
      <c r="AB72" s="7" t="str">
        <f t="shared" si="66"/>
        <v>P0_MDIN</v>
      </c>
      <c r="AC72" s="105"/>
    </row>
    <row r="73" spans="1:29" ht="16.149999999999999" customHeight="1">
      <c r="A73" s="25" t="s">
        <v>165</v>
      </c>
      <c r="B73" s="5" t="str">
        <f>VLOOKUP(C73,PinNo!$B:$C,2,0)</f>
        <v>A3</v>
      </c>
      <c r="C73" s="7" t="s">
        <v>396</v>
      </c>
      <c r="D73" s="5" t="str">
        <f>VLOOKUP(CONCATENATE($A73,".",$B73),Netlist_VTable!$H:$I,2,0)</f>
        <v>S1_P0_MDI+</v>
      </c>
      <c r="E73" s="19">
        <f>VLOOKUP(D73,EtchLengthFromLayout!$A:$B,2,0)</f>
        <v>1134.8499999999999</v>
      </c>
      <c r="F73" s="19" t="str">
        <f>CONCATENATE("S",MID($A73,5,1),"_U1_",SUBSTITUTE($C73,"IP","I+") )</f>
        <v>S1_U1_P0_MDI+</v>
      </c>
      <c r="G73" s="19">
        <f>VLOOKUP(F73,EtchLengthFromLayout!$A:$B,2,0)</f>
        <v>522.6</v>
      </c>
      <c r="H73" s="13">
        <f t="shared" si="69"/>
        <v>1657.4499999999998</v>
      </c>
      <c r="I73" s="19" t="str">
        <f>CONCATENATE("S",MID($A73,5,1),"_U2_",SUBSTITUTE($C73,"IP","I+") )</f>
        <v>S1_U2_P0_MDI+</v>
      </c>
      <c r="J73" s="19">
        <f>VLOOKUP(I73,EtchLengthFromLayout!$A:$B,2,0)</f>
        <v>105.79</v>
      </c>
      <c r="K73" s="19" t="str">
        <f>CONCATENATE("S",MID($A73,5,1),"_U3_",SUBSTITUTE($C73,"IP","I+") )</f>
        <v>S1_U3_P0_MDI+</v>
      </c>
      <c r="L73" s="19">
        <f>VLOOKUP(K73,EtchLengthFromLayout!$A:$B,2,0)</f>
        <v>14717.28</v>
      </c>
      <c r="M73" s="14" t="str">
        <f t="shared" ref="M73" si="72">CONCATENATE("S",MID($A73,5,1),"_U4PI_",SUBSTITUTE($C73,"IP","I+") )</f>
        <v>S1_U4PI_P0_MDI+</v>
      </c>
      <c r="N73" s="19">
        <f>VLOOKUP(M73,EtchLengthFromLayout!$A:$B,2,0)</f>
        <v>2507.59</v>
      </c>
      <c r="O73" s="14" t="str">
        <f t="shared" si="63"/>
        <v>SG1_3PI_P0_MDI+</v>
      </c>
      <c r="P73" s="19">
        <f>VLOOKUP(O73,EtchLengthFromLayout!$A:$B,2,0)</f>
        <v>1841.95</v>
      </c>
      <c r="Q73" s="19" t="str">
        <f t="shared" si="64"/>
        <v>SG1_2_P0_MDI+</v>
      </c>
      <c r="R73" s="19">
        <f>VLOOKUP(Q73,EtchLengthFromLayout!$A:$B,2,0)</f>
        <v>5782.96</v>
      </c>
      <c r="S73" s="19" t="str">
        <f t="shared" si="65"/>
        <v>SG1_1_P0_MDI+</v>
      </c>
      <c r="T73" s="19">
        <f>VLOOKUP(S73,EtchLengthFromLayout!$A:$B,2,0)</f>
        <v>100.38</v>
      </c>
      <c r="U73" s="5"/>
      <c r="V73" s="5" t="str">
        <f>VLOOKUP(CONCATENATE($Z73,".",$AA73),Netlist_VTable!$H:$I,2,0)</f>
        <v>SG1_P0_MDI+</v>
      </c>
      <c r="W73" s="19">
        <f>VLOOKUP(V73,EtchLengthFromLayout!$A:$B,2,0)</f>
        <v>919.84</v>
      </c>
      <c r="X73" s="19">
        <f t="shared" si="68"/>
        <v>27633.24</v>
      </c>
      <c r="Y73" s="10" t="str">
        <f t="shared" ref="Y73:Y77" si="73">IF(Y72&lt;=5,"OK, Tolerance&lt;= 5 mil", "Not OK, Tolerance &gt; 5 mil")</f>
        <v>OK, Tolerance&lt;= 5 mil</v>
      </c>
      <c r="Z73" s="25" t="s">
        <v>9885</v>
      </c>
      <c r="AA73" s="5" t="str">
        <f>VLOOKUP(AB73,PinNo!$B:$C,2,0)</f>
        <v>A3</v>
      </c>
      <c r="AB73" s="7" t="str">
        <f t="shared" si="66"/>
        <v>P0_MDIP</v>
      </c>
      <c r="AC73" s="105"/>
    </row>
    <row r="74" spans="1:29" ht="16.149999999999999" customHeight="1">
      <c r="A74" s="24" t="s">
        <v>3556</v>
      </c>
      <c r="B74" s="5" t="str">
        <f>VLOOKUP(C74,PinNo!$B:$C,2,0)</f>
        <v>A2</v>
      </c>
      <c r="C74" s="7" t="s">
        <v>398</v>
      </c>
      <c r="D74" s="5" t="str">
        <f>VLOOKUP(CONCATENATE($A74,".",$B74),Netlist_VTable!$H:$I,2,0)</f>
        <v>S2_P0_MDI-</v>
      </c>
      <c r="E74" s="19">
        <f>VLOOKUP(D74,EtchLengthFromLayout!$A:$B,2,0)</f>
        <v>1134.8399999999999</v>
      </c>
      <c r="F74" s="19" t="str">
        <f>CONCATENATE("S",MID($A74,5,1),"_U1_",SUBSTITUTE($C74,"IN","I-") )</f>
        <v>S2_U1_P0_MDI-</v>
      </c>
      <c r="G74" s="19">
        <f>VLOOKUP(F74,EtchLengthFromLayout!$A:$B,2,0)</f>
        <v>522.65</v>
      </c>
      <c r="H74" s="13">
        <f>E74+G74</f>
        <v>1657.4899999999998</v>
      </c>
      <c r="I74" s="19" t="str">
        <f>CONCATENATE("S",MID($A74,5,1),"_U2_",SUBSTITUTE($C74,"IN","I-") )</f>
        <v>S2_U2_P0_MDI-</v>
      </c>
      <c r="J74" s="19">
        <f>VLOOKUP(I74,EtchLengthFromLayout!$A:$B,2,0)</f>
        <v>105.98</v>
      </c>
      <c r="K74" s="19" t="str">
        <f>CONCATENATE("S",MID($A74,5,1),"_U3_",SUBSTITUTE($C74,"IN","I-") )</f>
        <v>S2_U3_P0_MDI-</v>
      </c>
      <c r="L74" s="19">
        <f>VLOOKUP(K74,EtchLengthFromLayout!$A:$B,2,0)</f>
        <v>10446.9</v>
      </c>
      <c r="M74" s="14" t="str">
        <f t="shared" ref="M74" si="74">CONCATENATE("S",MID($A74,5,1),"_U4PI_",SUBSTITUTE($C74,"IN","I-") )</f>
        <v>S2_U4PI_P0_MDI-</v>
      </c>
      <c r="N74" s="19">
        <f>VLOOKUP(M74,EtchLengthFromLayout!$A:$B,2,0)</f>
        <v>6843.76</v>
      </c>
      <c r="O74" s="14" t="str">
        <f t="shared" si="63"/>
        <v>SG2_3PI_P0_MDI-</v>
      </c>
      <c r="P74" s="19">
        <f>VLOOKUP(O74,EtchLengthFromLayout!$A:$B,2,0)</f>
        <v>2835.07</v>
      </c>
      <c r="Q74" s="19" t="str">
        <f t="shared" si="64"/>
        <v>SG2_2_P0_MDI-</v>
      </c>
      <c r="R74" s="19">
        <f>VLOOKUP(Q74,EtchLengthFromLayout!$A:$B,2,0)</f>
        <v>4788.8599999999997</v>
      </c>
      <c r="S74" s="19" t="str">
        <f t="shared" si="65"/>
        <v>SG2_1_P0_MDI-</v>
      </c>
      <c r="T74" s="19">
        <f>VLOOKUP(S74,EtchLengthFromLayout!$A:$B,2,0)</f>
        <v>102.2</v>
      </c>
      <c r="U74" s="5"/>
      <c r="V74" s="5" t="str">
        <f>VLOOKUP(CONCATENATE($Z74,".",$AA74),Netlist_VTable!$H:$I,2,0)</f>
        <v>SG2_P0_MDI-</v>
      </c>
      <c r="W74" s="19">
        <f>VLOOKUP(V74,EtchLengthFromLayout!$A:$B,2,0)</f>
        <v>919.84</v>
      </c>
      <c r="X74" s="19">
        <f t="shared" si="68"/>
        <v>27700.1</v>
      </c>
      <c r="Y74" s="19">
        <f>ABS(X74-X75)</f>
        <v>1.9599999999954889</v>
      </c>
      <c r="Z74" s="24" t="s">
        <v>9886</v>
      </c>
      <c r="AA74" s="5" t="str">
        <f>VLOOKUP(AB74,PinNo!$B:$C,2,0)</f>
        <v>A2</v>
      </c>
      <c r="AB74" s="7" t="str">
        <f t="shared" si="66"/>
        <v>P0_MDIN</v>
      </c>
      <c r="AC74" s="105"/>
    </row>
    <row r="75" spans="1:29" ht="16.149999999999999" customHeight="1">
      <c r="A75" s="24" t="s">
        <v>3556</v>
      </c>
      <c r="B75" s="5" t="str">
        <f>VLOOKUP(C75,PinNo!$B:$C,2,0)</f>
        <v>A3</v>
      </c>
      <c r="C75" s="7" t="s">
        <v>396</v>
      </c>
      <c r="D75" s="5" t="str">
        <f>VLOOKUP(CONCATENATE($A75,".",$B75),Netlist_VTable!$H:$I,2,0)</f>
        <v>S2_P0_MDI+</v>
      </c>
      <c r="E75" s="19">
        <f>VLOOKUP(D75,EtchLengthFromLayout!$A:$B,2,0)</f>
        <v>1134.8499999999999</v>
      </c>
      <c r="F75" s="19" t="str">
        <f>CONCATENATE("S",MID($A75,5,1),"_U1_",SUBSTITUTE($C75,"IP","I+") )</f>
        <v>S2_U1_P0_MDI+</v>
      </c>
      <c r="G75" s="19">
        <f>VLOOKUP(F75,EtchLengthFromLayout!$A:$B,2,0)</f>
        <v>522.6</v>
      </c>
      <c r="H75" s="13">
        <f t="shared" ref="H75" si="75">E75+G75</f>
        <v>1657.4499999999998</v>
      </c>
      <c r="I75" s="19" t="str">
        <f>CONCATENATE("S",MID($A75,5,1),"_U2_",SUBSTITUTE($C75,"IP","I+") )</f>
        <v>S2_U2_P0_MDI+</v>
      </c>
      <c r="J75" s="19">
        <f>VLOOKUP(I75,EtchLengthFromLayout!$A:$B,2,0)</f>
        <v>105.79</v>
      </c>
      <c r="K75" s="19" t="str">
        <f>CONCATENATE("S",MID($A75,5,1),"_U3_",SUBSTITUTE($C75,"IP","I+") )</f>
        <v>S2_U3_P0_MDI+</v>
      </c>
      <c r="L75" s="19">
        <f>VLOOKUP(K75,EtchLengthFromLayout!$A:$B,2,0)</f>
        <v>10446.9</v>
      </c>
      <c r="M75" s="14" t="str">
        <f t="shared" ref="M75" si="76">CONCATENATE("S",MID($A75,5,1),"_U4PI_",SUBSTITUTE($C75,"IP","I+") )</f>
        <v>S2_U4PI_P0_MDI+</v>
      </c>
      <c r="N75" s="19">
        <f>VLOOKUP(M75,EtchLengthFromLayout!$A:$B,2,0)</f>
        <v>6843.77</v>
      </c>
      <c r="O75" s="14" t="str">
        <f t="shared" si="63"/>
        <v>SG2_3PI_P0_MDI+</v>
      </c>
      <c r="P75" s="19">
        <f>VLOOKUP(O75,EtchLengthFromLayout!$A:$B,2,0)</f>
        <v>2835.15</v>
      </c>
      <c r="Q75" s="19" t="str">
        <f t="shared" si="64"/>
        <v>SG2_2_P0_MDI+</v>
      </c>
      <c r="R75" s="19">
        <f>VLOOKUP(Q75,EtchLengthFromLayout!$A:$B,2,0)</f>
        <v>4788.8599999999997</v>
      </c>
      <c r="S75" s="19" t="str">
        <f t="shared" si="65"/>
        <v>SG2_1_P0_MDI+</v>
      </c>
      <c r="T75" s="19">
        <f>VLOOKUP(S75,EtchLengthFromLayout!$A:$B,2,0)</f>
        <v>100.38</v>
      </c>
      <c r="U75" s="5"/>
      <c r="V75" s="5" t="str">
        <f>VLOOKUP(CONCATENATE($Z75,".",$AA75),Netlist_VTable!$H:$I,2,0)</f>
        <v>SG2_P0_MDI+</v>
      </c>
      <c r="W75" s="19">
        <f>VLOOKUP(V75,EtchLengthFromLayout!$A:$B,2,0)</f>
        <v>919.84</v>
      </c>
      <c r="X75" s="19">
        <f t="shared" si="68"/>
        <v>27698.140000000003</v>
      </c>
      <c r="Y75" s="10" t="str">
        <f>IF(Y74&lt;=5,"OK, Tolerance&lt;= 5 mil", "Not OK, Tolerance &gt; 5 mil")</f>
        <v>OK, Tolerance&lt;= 5 mil</v>
      </c>
      <c r="Z75" s="24" t="s">
        <v>9886</v>
      </c>
      <c r="AA75" s="5" t="str">
        <f>VLOOKUP(AB75,PinNo!$B:$C,2,0)</f>
        <v>A3</v>
      </c>
      <c r="AB75" s="7" t="str">
        <f t="shared" si="66"/>
        <v>P0_MDIP</v>
      </c>
      <c r="AC75" s="105"/>
    </row>
    <row r="76" spans="1:29" ht="16.149999999999999" customHeight="1">
      <c r="A76" s="25" t="s">
        <v>3557</v>
      </c>
      <c r="B76" s="5" t="str">
        <f>VLOOKUP(C76,PinNo!$B:$C,2,0)</f>
        <v>A2</v>
      </c>
      <c r="C76" s="7" t="s">
        <v>398</v>
      </c>
      <c r="D76" s="5" t="str">
        <f>VLOOKUP(CONCATENATE($A76,".",$B76),Netlist_VTable!$H:$I,2,0)</f>
        <v>S3_P0_MDI-</v>
      </c>
      <c r="E76" s="19">
        <f>VLOOKUP(D76,EtchLengthFromLayout!$A:$B,2,0)</f>
        <v>1134.8399999999999</v>
      </c>
      <c r="F76" s="19" t="str">
        <f>CONCATENATE("S",MID($A76,5,1),"_U1_",SUBSTITUTE($C76,"IN","I-") )</f>
        <v>S3_U1_P0_MDI-</v>
      </c>
      <c r="G76" s="19">
        <f>VLOOKUP(F76,EtchLengthFromLayout!$A:$B,2,0)</f>
        <v>522.65</v>
      </c>
      <c r="H76" s="13">
        <f t="shared" si="67"/>
        <v>1657.4899999999998</v>
      </c>
      <c r="I76" s="19" t="str">
        <f>CONCATENATE("S",MID($A76,5,1),"_U2_",SUBSTITUTE($C76,"IN","I-") )</f>
        <v>S3_U2_P0_MDI-</v>
      </c>
      <c r="J76" s="19">
        <f>VLOOKUP(I76,EtchLengthFromLayout!$A:$B,2,0)</f>
        <v>105.98</v>
      </c>
      <c r="K76" s="19" t="str">
        <f>CONCATENATE("S",MID($A76,5,1),"_U3_",SUBSTITUTE($C76,"IN","I-") )</f>
        <v>S3_U3_P0_MDI-</v>
      </c>
      <c r="L76" s="19">
        <f>VLOOKUP(K76,EtchLengthFromLayout!$A:$B,2,0)</f>
        <v>15854.55</v>
      </c>
      <c r="M76" s="14" t="str">
        <f t="shared" ref="M76" si="77">CONCATENATE("S",MID($A76,5,1),"_U4PI_",SUBSTITUTE($C76,"IN","I-") )</f>
        <v>S3_U4PI_P0_MDI-</v>
      </c>
      <c r="N76" s="19">
        <f>VLOOKUP(M76,EtchLengthFromLayout!$A:$B,2,0)</f>
        <v>1799.67</v>
      </c>
      <c r="O76" s="14" t="str">
        <f t="shared" si="63"/>
        <v>SG3_3PI_P0_MDI-</v>
      </c>
      <c r="P76" s="19">
        <f>VLOOKUP(O76,EtchLengthFromLayout!$A:$B,2,0)</f>
        <v>5124.3999999999996</v>
      </c>
      <c r="Q76" s="19" t="str">
        <f t="shared" si="64"/>
        <v>SG3_2_P0_MDI-</v>
      </c>
      <c r="R76" s="19">
        <f>VLOOKUP(Q76,EtchLengthFromLayout!$A:$B,2,0)</f>
        <v>2500.46</v>
      </c>
      <c r="S76" s="19" t="str">
        <f t="shared" si="65"/>
        <v>SG3_1_P0_MDI-</v>
      </c>
      <c r="T76" s="19">
        <f>VLOOKUP(S76,EtchLengthFromLayout!$A:$B,2,0)</f>
        <v>102.2</v>
      </c>
      <c r="U76" s="5"/>
      <c r="V76" s="5" t="str">
        <f>VLOOKUP(CONCATENATE($Z76,".",$AA76),Netlist_VTable!$H:$I,2,0)</f>
        <v>SG3_P0_MDI-</v>
      </c>
      <c r="W76" s="19">
        <f>VLOOKUP(V76,EtchLengthFromLayout!$A:$B,2,0)</f>
        <v>919.84</v>
      </c>
      <c r="X76" s="19">
        <f t="shared" si="68"/>
        <v>28064.590000000004</v>
      </c>
      <c r="Y76" s="19">
        <f t="shared" ref="Y76" si="78">ABS(X76-X77)</f>
        <v>2.0200000000040745</v>
      </c>
      <c r="Z76" s="25" t="s">
        <v>9887</v>
      </c>
      <c r="AA76" s="5" t="str">
        <f>VLOOKUP(AB76,PinNo!$B:$C,2,0)</f>
        <v>A2</v>
      </c>
      <c r="AB76" s="7" t="str">
        <f t="shared" si="66"/>
        <v>P0_MDIN</v>
      </c>
      <c r="AC76" s="105"/>
    </row>
    <row r="77" spans="1:29" ht="16.149999999999999" customHeight="1">
      <c r="A77" s="25" t="s">
        <v>3557</v>
      </c>
      <c r="B77" s="5" t="str">
        <f>VLOOKUP(C77,PinNo!$B:$C,2,0)</f>
        <v>A3</v>
      </c>
      <c r="C77" s="7" t="s">
        <v>396</v>
      </c>
      <c r="D77" s="5" t="str">
        <f>VLOOKUP(CONCATENATE($A77,".",$B77),Netlist_VTable!$H:$I,2,0)</f>
        <v>S3_P0_MDI+</v>
      </c>
      <c r="E77" s="19">
        <f>VLOOKUP(D77,EtchLengthFromLayout!$A:$B,2,0)</f>
        <v>1134.8499999999999</v>
      </c>
      <c r="F77" s="19" t="str">
        <f>CONCATENATE("S",MID($A77,5,1),"_U1_",SUBSTITUTE($C77,"IP","I+") )</f>
        <v>S3_U1_P0_MDI+</v>
      </c>
      <c r="G77" s="19">
        <f>VLOOKUP(F77,EtchLengthFromLayout!$A:$B,2,0)</f>
        <v>522.6</v>
      </c>
      <c r="H77" s="13">
        <f t="shared" si="67"/>
        <v>1657.4499999999998</v>
      </c>
      <c r="I77" s="19" t="str">
        <f>CONCATENATE("S",MID($A77,5,1),"_U2_",SUBSTITUTE($C77,"IP","I+") )</f>
        <v>S3_U2_P0_MDI+</v>
      </c>
      <c r="J77" s="19">
        <f>VLOOKUP(I77,EtchLengthFromLayout!$A:$B,2,0)</f>
        <v>105.79</v>
      </c>
      <c r="K77" s="19" t="str">
        <f>CONCATENATE("S",MID($A77,5,1),"_U3_",SUBSTITUTE($C77,"IP","I+") )</f>
        <v>S3_U3_P0_MDI+</v>
      </c>
      <c r="L77" s="19">
        <f>VLOOKUP(K77,EtchLengthFromLayout!$A:$B,2,0)</f>
        <v>15854.51</v>
      </c>
      <c r="M77" s="14" t="str">
        <f t="shared" ref="M77" si="79">CONCATENATE("S",MID($A77,5,1),"_U4PI_",SUBSTITUTE($C77,"IP","I+") )</f>
        <v>S3_U4PI_P0_MDI+</v>
      </c>
      <c r="N77" s="19">
        <f>VLOOKUP(M77,EtchLengthFromLayout!$A:$B,2,0)</f>
        <v>1799.69</v>
      </c>
      <c r="O77" s="14" t="str">
        <f t="shared" si="63"/>
        <v>SG3_3PI_P0_MDI+</v>
      </c>
      <c r="P77" s="19">
        <f>VLOOKUP(O77,EtchLengthFromLayout!$A:$B,2,0)</f>
        <v>5124.46</v>
      </c>
      <c r="Q77" s="19" t="str">
        <f t="shared" si="64"/>
        <v>SG3_2_P0_MDI+</v>
      </c>
      <c r="R77" s="19">
        <f>VLOOKUP(Q77,EtchLengthFromLayout!$A:$B,2,0)</f>
        <v>2500.4499999999998</v>
      </c>
      <c r="S77" s="19" t="str">
        <f t="shared" si="65"/>
        <v>SG3_1_P0_MDI+</v>
      </c>
      <c r="T77" s="19">
        <f>VLOOKUP(S77,EtchLengthFromLayout!$A:$B,2,0)</f>
        <v>100.38</v>
      </c>
      <c r="U77" s="5"/>
      <c r="V77" s="5" t="str">
        <f>VLOOKUP(CONCATENATE($Z77,".",$AA77),Netlist_VTable!$H:$I,2,0)</f>
        <v>SG3_P0_MDI+</v>
      </c>
      <c r="W77" s="19">
        <f>VLOOKUP(V77,EtchLengthFromLayout!$A:$B,2,0)</f>
        <v>919.84</v>
      </c>
      <c r="X77" s="19">
        <f t="shared" si="68"/>
        <v>28062.57</v>
      </c>
      <c r="Y77" s="10" t="str">
        <f t="shared" si="73"/>
        <v>OK, Tolerance&lt;= 5 mil</v>
      </c>
      <c r="Z77" s="25" t="s">
        <v>9887</v>
      </c>
      <c r="AA77" s="5" t="str">
        <f>VLOOKUP(AB77,PinNo!$B:$C,2,0)</f>
        <v>A3</v>
      </c>
      <c r="AB77" s="7" t="str">
        <f t="shared" si="66"/>
        <v>P0_MDIP</v>
      </c>
      <c r="AC77" s="105"/>
    </row>
    <row r="78" spans="1:29">
      <c r="A78" s="43"/>
      <c r="B78" s="12"/>
      <c r="C78" s="12"/>
      <c r="D78" s="12"/>
      <c r="E78" s="13"/>
      <c r="F78" s="12" t="s">
        <v>1463</v>
      </c>
      <c r="G78" s="13"/>
      <c r="H78" s="13">
        <f>MAX(H70:H77)</f>
        <v>1657.4899999999998</v>
      </c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0" t="s">
        <v>1463</v>
      </c>
      <c r="W78" s="15"/>
      <c r="X78" s="15">
        <f>MAX(X70:X77)</f>
        <v>28064.590000000004</v>
      </c>
      <c r="Y78" s="10"/>
      <c r="Z78" s="10"/>
      <c r="AA78" s="10"/>
      <c r="AB78" s="10"/>
      <c r="AC78" s="10"/>
    </row>
    <row r="79" spans="1:29">
      <c r="A79" s="43"/>
      <c r="B79" s="12"/>
      <c r="C79" s="12"/>
      <c r="D79" s="12"/>
      <c r="E79" s="13"/>
      <c r="F79" s="12" t="s">
        <v>1464</v>
      </c>
      <c r="G79" s="13"/>
      <c r="H79" s="13">
        <f>MIN(H70:H77)</f>
        <v>1657.4499999999998</v>
      </c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0" t="s">
        <v>1464</v>
      </c>
      <c r="W79" s="15"/>
      <c r="X79" s="15">
        <f>MIN(X70:X77)</f>
        <v>27557.939999999995</v>
      </c>
      <c r="Y79" s="10"/>
      <c r="Z79" s="10"/>
      <c r="AA79" s="10"/>
      <c r="AB79" s="10"/>
      <c r="AC79" s="10"/>
    </row>
    <row r="80" spans="1:29">
      <c r="A80" s="43"/>
      <c r="B80" s="12"/>
      <c r="C80" s="12"/>
      <c r="D80" s="12"/>
      <c r="E80" s="13"/>
      <c r="F80" s="12" t="s">
        <v>1</v>
      </c>
      <c r="G80" s="13"/>
      <c r="H80" s="13">
        <f>ABS(H78-H79)</f>
        <v>3.999999999996362E-2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0"/>
      <c r="V80" s="10" t="s">
        <v>1</v>
      </c>
      <c r="W80" s="15"/>
      <c r="X80" s="15">
        <f>ABS(X78-X79)</f>
        <v>506.65000000000873</v>
      </c>
      <c r="Y80" s="10"/>
      <c r="Z80" s="10"/>
      <c r="AA80" s="10"/>
      <c r="AB80" s="10"/>
      <c r="AC80" s="10"/>
    </row>
    <row r="81" spans="1:29">
      <c r="A81" s="26"/>
      <c r="B81" s="10"/>
      <c r="C81" s="10"/>
      <c r="D81" s="10"/>
      <c r="E81" s="15"/>
      <c r="F81" s="10"/>
      <c r="G81" s="10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0"/>
      <c r="V81" s="15"/>
      <c r="W81" s="15"/>
      <c r="X81" s="10"/>
      <c r="Y81" s="10"/>
      <c r="Z81" s="10"/>
      <c r="AA81" s="10"/>
      <c r="AB81" s="10"/>
      <c r="AC81" s="10"/>
    </row>
    <row r="82" spans="1:29">
      <c r="A82" s="21"/>
      <c r="B82" s="5"/>
      <c r="C82" s="5"/>
      <c r="D82" s="5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5"/>
      <c r="V82" s="5"/>
      <c r="W82" s="19"/>
      <c r="X82" s="19"/>
      <c r="Y82" s="5"/>
      <c r="Z82" s="5"/>
      <c r="AA82" s="5"/>
      <c r="AB82" s="5"/>
      <c r="AC82" s="5"/>
    </row>
    <row r="83" spans="1:29" ht="31.5">
      <c r="A83" s="11" t="s">
        <v>3</v>
      </c>
      <c r="B83" s="11" t="s">
        <v>4</v>
      </c>
      <c r="C83" s="11" t="s">
        <v>5</v>
      </c>
      <c r="D83" s="10" t="s">
        <v>0</v>
      </c>
      <c r="E83" s="15" t="s">
        <v>2</v>
      </c>
      <c r="F83" s="16" t="s">
        <v>0</v>
      </c>
      <c r="G83" s="17" t="s">
        <v>2</v>
      </c>
      <c r="H83" s="48" t="s">
        <v>2972</v>
      </c>
      <c r="I83" s="10" t="s">
        <v>0</v>
      </c>
      <c r="J83" s="15" t="s">
        <v>2</v>
      </c>
      <c r="K83" s="16" t="s">
        <v>0</v>
      </c>
      <c r="L83" s="17" t="s">
        <v>2</v>
      </c>
      <c r="M83" s="16" t="s">
        <v>0</v>
      </c>
      <c r="N83" s="17" t="s">
        <v>2</v>
      </c>
      <c r="O83" s="10" t="s">
        <v>0</v>
      </c>
      <c r="P83" s="15" t="s">
        <v>2</v>
      </c>
      <c r="Q83" s="16" t="s">
        <v>0</v>
      </c>
      <c r="R83" s="17" t="s">
        <v>2</v>
      </c>
      <c r="S83" s="10" t="s">
        <v>0</v>
      </c>
      <c r="T83" s="15" t="s">
        <v>2</v>
      </c>
      <c r="U83" s="12"/>
      <c r="V83" s="49" t="s">
        <v>2984</v>
      </c>
      <c r="W83" s="13" t="s">
        <v>2</v>
      </c>
      <c r="X83" s="92" t="s">
        <v>9889</v>
      </c>
      <c r="Y83" s="31" t="s">
        <v>2979</v>
      </c>
      <c r="Z83" s="10" t="s">
        <v>1462</v>
      </c>
      <c r="AA83" s="10" t="s">
        <v>4</v>
      </c>
      <c r="AB83" s="11" t="s">
        <v>5</v>
      </c>
      <c r="AC83" s="11" t="s">
        <v>1465</v>
      </c>
    </row>
    <row r="84" spans="1:29" ht="16.149999999999999" customHeight="1">
      <c r="A84" s="24" t="s">
        <v>8</v>
      </c>
      <c r="B84" s="5" t="str">
        <f>VLOOKUP(C84,PinNo!$B:$C,2,0)</f>
        <v>B3</v>
      </c>
      <c r="C84" s="5" t="s">
        <v>400</v>
      </c>
      <c r="D84" s="5" t="str">
        <f>VLOOKUP(CONCATENATE($A84,".",$B84),Netlist_VTable!$H:$I,2,0)</f>
        <v>S0_P1_MDI-</v>
      </c>
      <c r="E84" s="19">
        <f>VLOOKUP(D84,EtchLengthFromLayout!$A:$B,2,0)</f>
        <v>2642.63</v>
      </c>
      <c r="F84" s="19" t="str">
        <f>CONCATENATE("S",MID($A84,5,1),"_U1_",SUBSTITUTE($C84,"IN","I-") )</f>
        <v>S0_U1_P1_MDI-</v>
      </c>
      <c r="G84" s="19">
        <f>VLOOKUP(F84,EtchLengthFromLayout!$A:$B,2,0)</f>
        <v>550.79</v>
      </c>
      <c r="H84" s="13">
        <f>E84+G84</f>
        <v>3193.42</v>
      </c>
      <c r="I84" s="19" t="str">
        <f>CONCATENATE("S",MID($A84,5,1),"_U2_",SUBSTITUTE($C84,"IN","I-") )</f>
        <v>S0_U2_P1_MDI-</v>
      </c>
      <c r="J84" s="19">
        <f>VLOOKUP(I84,EtchLengthFromLayout!$A:$B,2,0)</f>
        <v>105.98</v>
      </c>
      <c r="K84" s="19" t="str">
        <f>CONCATENATE("S",MID($A84,5,1),"_U3_",SUBSTITUTE($C84,"IN","I-") )</f>
        <v>S0_U3_P1_MDI-</v>
      </c>
      <c r="L84" s="19">
        <f>VLOOKUP(K84,EtchLengthFromLayout!$A:$B,2,0)</f>
        <v>11123.43</v>
      </c>
      <c r="M84" s="14" t="str">
        <f>CONCATENATE("S",MID($A84,5,1),"_U4PI_",SUBSTITUTE($C84,"IN","I-") )</f>
        <v>S0_U4PI_P1_MDI-</v>
      </c>
      <c r="N84" s="19">
        <f>VLOOKUP(M84,EtchLengthFromLayout!$A:$B,2,0)</f>
        <v>4536.97</v>
      </c>
      <c r="O84" s="14" t="str">
        <f t="shared" ref="O84:O91" si="80">SUBSTITUTE($V84,"_P","_3PI_P")</f>
        <v>SG0_3PI_P1_MDI-</v>
      </c>
      <c r="P84" s="19">
        <f>VLOOKUP(O84,EtchLengthFromLayout!$A:$B,2,0)</f>
        <v>3450.13</v>
      </c>
      <c r="Q84" s="19" t="str">
        <f t="shared" ref="Q84:Q91" si="81">SUBSTITUTE($V84,"_P","_2_P")</f>
        <v>SG0_2_P1_MDI-</v>
      </c>
      <c r="R84" s="19">
        <f>VLOOKUP(Q84,EtchLengthFromLayout!$A:$B,2,0)</f>
        <v>3739.06</v>
      </c>
      <c r="S84" s="19" t="str">
        <f t="shared" ref="S84:S91" si="82">SUBSTITUTE($V84,"_P","_1_P")</f>
        <v>SG0_1_P1_MDI-</v>
      </c>
      <c r="T84" s="19">
        <f>VLOOKUP(S84,EtchLengthFromLayout!$A:$B,2,0)</f>
        <v>102.2</v>
      </c>
      <c r="U84" s="5"/>
      <c r="V84" s="5" t="str">
        <f>VLOOKUP(CONCATENATE($Z84,".",$AA84),Netlist_VTable!$H:$I,2,0)</f>
        <v>SG0_P1_MDI-</v>
      </c>
      <c r="W84" s="19">
        <f>VLOOKUP(V84,EtchLengthFromLayout!$A:$B,2,0)</f>
        <v>1188.31</v>
      </c>
      <c r="X84" s="19">
        <f>E84+G84+J84+L84+N84+P84+R84+T84+W84</f>
        <v>27439.500000000004</v>
      </c>
      <c r="Y84" s="19">
        <f>ABS(X84-X85)</f>
        <v>2.2200000000011642</v>
      </c>
      <c r="Z84" s="24" t="s">
        <v>9884</v>
      </c>
      <c r="AA84" s="5" t="str">
        <f>VLOOKUP(AB84,PinNo!$B:$C,2,0)</f>
        <v>B3</v>
      </c>
      <c r="AB84" s="7" t="str">
        <f t="shared" ref="AB84:AB91" si="83">C84</f>
        <v>P1_MDIN</v>
      </c>
      <c r="AC84" s="105" t="s">
        <v>7510</v>
      </c>
    </row>
    <row r="85" spans="1:29">
      <c r="A85" s="24" t="s">
        <v>8</v>
      </c>
      <c r="B85" s="5" t="str">
        <f>VLOOKUP(C85,PinNo!$B:$C,2,0)</f>
        <v>B4</v>
      </c>
      <c r="C85" s="5" t="s">
        <v>399</v>
      </c>
      <c r="D85" s="5" t="str">
        <f>VLOOKUP(CONCATENATE($A85,".",$B85),Netlist_VTable!$H:$I,2,0)</f>
        <v>S0_P1_MDI+</v>
      </c>
      <c r="E85" s="19">
        <f>VLOOKUP(D85,EtchLengthFromLayout!$A:$B,2,0)</f>
        <v>2642.59</v>
      </c>
      <c r="F85" s="19" t="str">
        <f>CONCATENATE("S",MID($A85,5,1),"_U1_",SUBSTITUTE($C85,"IP","I+") )</f>
        <v>S0_U1_P1_MDI+</v>
      </c>
      <c r="G85" s="19">
        <f>VLOOKUP(F85,EtchLengthFromLayout!$A:$B,2,0)</f>
        <v>550.6</v>
      </c>
      <c r="H85" s="13">
        <f t="shared" ref="H85:H91" si="84">E85+G85</f>
        <v>3193.19</v>
      </c>
      <c r="I85" s="19" t="str">
        <f>CONCATENATE("S",MID($A85,5,1),"_U2_",SUBSTITUTE($C85,"IP","I+") )</f>
        <v>S0_U2_P1_MDI+</v>
      </c>
      <c r="J85" s="19">
        <f>VLOOKUP(I85,EtchLengthFromLayout!$A:$B,2,0)</f>
        <v>105.79</v>
      </c>
      <c r="K85" s="19" t="str">
        <f>CONCATENATE("S",MID($A85,5,1),"_U3_",SUBSTITUTE($C85,"IP","I+") )</f>
        <v>S0_U3_P1_MDI+</v>
      </c>
      <c r="L85" s="19">
        <f>VLOOKUP(K85,EtchLengthFromLayout!$A:$B,2,0)</f>
        <v>11123.43</v>
      </c>
      <c r="M85" s="14" t="str">
        <f>CONCATENATE("S",MID($A85,5,1),"_U4PI_",SUBSTITUTE($C85,"IP","I+") )</f>
        <v>S0_U4PI_P1_MDI+</v>
      </c>
      <c r="N85" s="19">
        <f>VLOOKUP(M85,EtchLengthFromLayout!$A:$B,2,0)</f>
        <v>4537</v>
      </c>
      <c r="O85" s="14" t="str">
        <f t="shared" si="80"/>
        <v>SG0_3PI_P1_MDI+</v>
      </c>
      <c r="P85" s="19">
        <f>VLOOKUP(O85,EtchLengthFromLayout!$A:$B,2,0)</f>
        <v>3450.12</v>
      </c>
      <c r="Q85" s="19" t="str">
        <f t="shared" si="81"/>
        <v>SG0_2_P1_MDI+</v>
      </c>
      <c r="R85" s="19">
        <f>VLOOKUP(Q85,EtchLengthFromLayout!$A:$B,2,0)</f>
        <v>3739.06</v>
      </c>
      <c r="S85" s="19" t="str">
        <f t="shared" si="82"/>
        <v>SG0_1_P1_MDI+</v>
      </c>
      <c r="T85" s="19">
        <f>VLOOKUP(S85,EtchLengthFromLayout!$A:$B,2,0)</f>
        <v>100.38</v>
      </c>
      <c r="U85" s="5"/>
      <c r="V85" s="5" t="str">
        <f>VLOOKUP(CONCATENATE($Z85,".",$AA85),Netlist_VTable!$H:$I,2,0)</f>
        <v>SG0_P1_MDI+</v>
      </c>
      <c r="W85" s="19">
        <f>VLOOKUP(V85,EtchLengthFromLayout!$A:$B,2,0)</f>
        <v>1188.31</v>
      </c>
      <c r="X85" s="19">
        <f t="shared" ref="X85:X91" si="85">E85+G85+J85+L85+N85+P85+R85+T85+W85</f>
        <v>27437.280000000002</v>
      </c>
      <c r="Y85" s="10" t="str">
        <f>IF(Y84&lt;=5,"OK, Tolerance&lt;= 5 mil", "Not OK, Tolerance &gt; 5 mil")</f>
        <v>OK, Tolerance&lt;= 5 mil</v>
      </c>
      <c r="Z85" s="24" t="s">
        <v>9884</v>
      </c>
      <c r="AA85" s="5" t="str">
        <f>VLOOKUP(AB85,PinNo!$B:$C,2,0)</f>
        <v>B4</v>
      </c>
      <c r="AB85" s="7" t="str">
        <f t="shared" si="83"/>
        <v>P1_MDIP</v>
      </c>
      <c r="AC85" s="105"/>
    </row>
    <row r="86" spans="1:29">
      <c r="A86" s="25" t="s">
        <v>165</v>
      </c>
      <c r="B86" s="5" t="str">
        <f>VLOOKUP(C86,PinNo!$B:$C,2,0)</f>
        <v>B3</v>
      </c>
      <c r="C86" s="5" t="s">
        <v>400</v>
      </c>
      <c r="D86" s="5" t="str">
        <f>VLOOKUP(CONCATENATE($A86,".",$B86),Netlist_VTable!$H:$I,2,0)</f>
        <v>S1_P1_MDI-</v>
      </c>
      <c r="E86" s="19">
        <f>VLOOKUP(D86,EtchLengthFromLayout!$A:$B,2,0)</f>
        <v>2642.63</v>
      </c>
      <c r="F86" s="19" t="str">
        <f>CONCATENATE("S",MID($A86,5,1),"_U1_",SUBSTITUTE($C86,"IN","I-") )</f>
        <v>S1_U1_P1_MDI-</v>
      </c>
      <c r="G86" s="19">
        <f>VLOOKUP(F86,EtchLengthFromLayout!$A:$B,2,0)</f>
        <v>550.79</v>
      </c>
      <c r="H86" s="13">
        <f t="shared" ref="H86:H87" si="86">E86+G86</f>
        <v>3193.42</v>
      </c>
      <c r="I86" s="19" t="str">
        <f>CONCATENATE("S",MID($A86,5,1),"_U2_",SUBSTITUTE($C86,"IN","I-") )</f>
        <v>S1_U2_P1_MDI-</v>
      </c>
      <c r="J86" s="19">
        <f>VLOOKUP(I86,EtchLengthFromLayout!$A:$B,2,0)</f>
        <v>105.98</v>
      </c>
      <c r="K86" s="19" t="str">
        <f>CONCATENATE("S",MID($A86,5,1),"_U3_",SUBSTITUTE($C86,"IN","I-") )</f>
        <v>S1_U3_P1_MDI-</v>
      </c>
      <c r="L86" s="19">
        <f>VLOOKUP(K86,EtchLengthFromLayout!$A:$B,2,0)</f>
        <v>13396.34</v>
      </c>
      <c r="M86" s="14" t="str">
        <f t="shared" ref="M86" si="87">CONCATENATE("S",MID($A86,5,1),"_U4PI_",SUBSTITUTE($C86,"IN","I-") )</f>
        <v>S1_U4PI_P1_MDI-</v>
      </c>
      <c r="N86" s="19">
        <f>VLOOKUP(M86,EtchLengthFromLayout!$A:$B,2,0)</f>
        <v>2276.29</v>
      </c>
      <c r="O86" s="14" t="str">
        <f t="shared" si="80"/>
        <v>SG1_3PI_P1_MDI-</v>
      </c>
      <c r="P86" s="19">
        <f>VLOOKUP(O86,EtchLengthFromLayout!$A:$B,2,0)</f>
        <v>1109.79</v>
      </c>
      <c r="Q86" s="19" t="str">
        <f t="shared" si="81"/>
        <v>SG1_2_P1_MDI-</v>
      </c>
      <c r="R86" s="19">
        <f>VLOOKUP(Q86,EtchLengthFromLayout!$A:$B,2,0)</f>
        <v>6079.93</v>
      </c>
      <c r="S86" s="19" t="str">
        <f t="shared" si="82"/>
        <v>SG1_1_P1_MDI-</v>
      </c>
      <c r="T86" s="19">
        <f>VLOOKUP(S86,EtchLengthFromLayout!$A:$B,2,0)</f>
        <v>102.2</v>
      </c>
      <c r="U86" s="5"/>
      <c r="V86" s="5" t="str">
        <f>VLOOKUP(CONCATENATE($Z86,".",$AA86),Netlist_VTable!$H:$I,2,0)</f>
        <v>SG1_P1_MDI-</v>
      </c>
      <c r="W86" s="19">
        <f>VLOOKUP(V86,EtchLengthFromLayout!$A:$B,2,0)</f>
        <v>1188.31</v>
      </c>
      <c r="X86" s="19">
        <f t="shared" si="85"/>
        <v>27452.260000000006</v>
      </c>
      <c r="Y86" s="19">
        <f t="shared" ref="Y86" si="88">ABS(X86-X87)</f>
        <v>2.2200000000048021</v>
      </c>
      <c r="Z86" s="25" t="s">
        <v>9885</v>
      </c>
      <c r="AA86" s="5" t="str">
        <f>VLOOKUP(AB86,PinNo!$B:$C,2,0)</f>
        <v>B3</v>
      </c>
      <c r="AB86" s="7" t="str">
        <f t="shared" si="83"/>
        <v>P1_MDIN</v>
      </c>
      <c r="AC86" s="105"/>
    </row>
    <row r="87" spans="1:29">
      <c r="A87" s="25" t="s">
        <v>165</v>
      </c>
      <c r="B87" s="5" t="str">
        <f>VLOOKUP(C87,PinNo!$B:$C,2,0)</f>
        <v>B4</v>
      </c>
      <c r="C87" s="5" t="s">
        <v>399</v>
      </c>
      <c r="D87" s="5" t="str">
        <f>VLOOKUP(CONCATENATE($A87,".",$B87),Netlist_VTable!$H:$I,2,0)</f>
        <v>S1_P1_MDI+</v>
      </c>
      <c r="E87" s="19">
        <f>VLOOKUP(D87,EtchLengthFromLayout!$A:$B,2,0)</f>
        <v>2642.59</v>
      </c>
      <c r="F87" s="19" t="str">
        <f>CONCATENATE("S",MID($A87,5,1),"_U1_",SUBSTITUTE($C87,"IP","I+") )</f>
        <v>S1_U1_P1_MDI+</v>
      </c>
      <c r="G87" s="19">
        <f>VLOOKUP(F87,EtchLengthFromLayout!$A:$B,2,0)</f>
        <v>550.6</v>
      </c>
      <c r="H87" s="13">
        <f t="shared" si="86"/>
        <v>3193.19</v>
      </c>
      <c r="I87" s="19" t="str">
        <f>CONCATENATE("S",MID($A87,5,1),"_U2_",SUBSTITUTE($C87,"IP","I+") )</f>
        <v>S1_U2_P1_MDI+</v>
      </c>
      <c r="J87" s="19">
        <f>VLOOKUP(I87,EtchLengthFromLayout!$A:$B,2,0)</f>
        <v>105.79</v>
      </c>
      <c r="K87" s="19" t="str">
        <f>CONCATENATE("S",MID($A87,5,1),"_U3_",SUBSTITUTE($C87,"IP","I+") )</f>
        <v>S1_U3_P1_MDI+</v>
      </c>
      <c r="L87" s="19">
        <f>VLOOKUP(K87,EtchLengthFromLayout!$A:$B,2,0)</f>
        <v>13396.34</v>
      </c>
      <c r="M87" s="14" t="str">
        <f t="shared" ref="M87" si="89">CONCATENATE("S",MID($A87,5,1),"_U4PI_",SUBSTITUTE($C87,"IP","I+") )</f>
        <v>S1_U4PI_P1_MDI+</v>
      </c>
      <c r="N87" s="19">
        <f>VLOOKUP(M87,EtchLengthFromLayout!$A:$B,2,0)</f>
        <v>2276.31</v>
      </c>
      <c r="O87" s="14" t="str">
        <f t="shared" si="80"/>
        <v>SG1_3PI_P1_MDI+</v>
      </c>
      <c r="P87" s="19">
        <f>VLOOKUP(O87,EtchLengthFromLayout!$A:$B,2,0)</f>
        <v>1109.78</v>
      </c>
      <c r="Q87" s="19" t="str">
        <f t="shared" si="81"/>
        <v>SG1_2_P1_MDI+</v>
      </c>
      <c r="R87" s="19">
        <f>VLOOKUP(Q87,EtchLengthFromLayout!$A:$B,2,0)</f>
        <v>6079.94</v>
      </c>
      <c r="S87" s="19" t="str">
        <f t="shared" si="82"/>
        <v>SG1_1_P1_MDI+</v>
      </c>
      <c r="T87" s="19">
        <f>VLOOKUP(S87,EtchLengthFromLayout!$A:$B,2,0)</f>
        <v>100.38</v>
      </c>
      <c r="U87" s="5"/>
      <c r="V87" s="5" t="str">
        <f>VLOOKUP(CONCATENATE($Z87,".",$AA87),Netlist_VTable!$H:$I,2,0)</f>
        <v>SG1_P1_MDI+</v>
      </c>
      <c r="W87" s="19">
        <f>VLOOKUP(V87,EtchLengthFromLayout!$A:$B,2,0)</f>
        <v>1188.31</v>
      </c>
      <c r="X87" s="19">
        <f t="shared" si="85"/>
        <v>27450.04</v>
      </c>
      <c r="Y87" s="10" t="str">
        <f t="shared" ref="Y87:Y91" si="90">IF(Y86&lt;=5,"OK, Tolerance&lt;= 5 mil", "Not OK, Tolerance &gt; 5 mil")</f>
        <v>OK, Tolerance&lt;= 5 mil</v>
      </c>
      <c r="Z87" s="25" t="s">
        <v>9885</v>
      </c>
      <c r="AA87" s="5" t="str">
        <f>VLOOKUP(AB87,PinNo!$B:$C,2,0)</f>
        <v>B4</v>
      </c>
      <c r="AB87" s="7" t="str">
        <f t="shared" si="83"/>
        <v>P1_MDIP</v>
      </c>
      <c r="AC87" s="105"/>
    </row>
    <row r="88" spans="1:29" ht="16.149999999999999" customHeight="1">
      <c r="A88" s="24" t="s">
        <v>3556</v>
      </c>
      <c r="B88" s="5" t="str">
        <f>VLOOKUP(C88,PinNo!$B:$C,2,0)</f>
        <v>B3</v>
      </c>
      <c r="C88" s="5" t="s">
        <v>400</v>
      </c>
      <c r="D88" s="5" t="str">
        <f>VLOOKUP(CONCATENATE($A88,".",$B88),Netlist_VTable!$H:$I,2,0)</f>
        <v>S2_P1_MDI-</v>
      </c>
      <c r="E88" s="19">
        <f>VLOOKUP(D88,EtchLengthFromLayout!$A:$B,2,0)</f>
        <v>2642.63</v>
      </c>
      <c r="F88" s="19" t="str">
        <f>CONCATENATE("S",MID($A88,5,1),"_U1_",SUBSTITUTE($C88,"IN","I-") )</f>
        <v>S2_U1_P1_MDI-</v>
      </c>
      <c r="G88" s="19">
        <f>VLOOKUP(F88,EtchLengthFromLayout!$A:$B,2,0)</f>
        <v>550.79</v>
      </c>
      <c r="H88" s="13">
        <f>E88+G88</f>
        <v>3193.42</v>
      </c>
      <c r="I88" s="19" t="str">
        <f>CONCATENATE("S",MID($A88,5,1),"_U2_",SUBSTITUTE($C88,"IN","I-") )</f>
        <v>S2_U2_P1_MDI-</v>
      </c>
      <c r="J88" s="19">
        <f>VLOOKUP(I88,EtchLengthFromLayout!$A:$B,2,0)</f>
        <v>105.98</v>
      </c>
      <c r="K88" s="19" t="str">
        <f>CONCATENATE("S",MID($A88,5,1),"_U3_",SUBSTITUTE($C88,"IN","I-") )</f>
        <v>S2_U3_P1_MDI-</v>
      </c>
      <c r="L88" s="19">
        <f>VLOOKUP(K88,EtchLengthFromLayout!$A:$B,2,0)</f>
        <v>10258.76</v>
      </c>
      <c r="M88" s="14" t="str">
        <f t="shared" ref="M88" si="91">CONCATENATE("S",MID($A88,5,1),"_U4PI_",SUBSTITUTE($C88,"IN","I-") )</f>
        <v>S2_U4PI_P1_MDI-</v>
      </c>
      <c r="N88" s="19">
        <f>VLOOKUP(M88,EtchLengthFromLayout!$A:$B,2,0)</f>
        <v>5538.42</v>
      </c>
      <c r="O88" s="14" t="str">
        <f t="shared" si="80"/>
        <v>SG2_3PI_P1_MDI-</v>
      </c>
      <c r="P88" s="19">
        <f>VLOOKUP(O88,EtchLengthFromLayout!$A:$B,2,0)</f>
        <v>2142.6999999999998</v>
      </c>
      <c r="Q88" s="19" t="str">
        <f t="shared" si="81"/>
        <v>SG2_2_P1_MDI-</v>
      </c>
      <c r="R88" s="19">
        <f>VLOOKUP(Q88,EtchLengthFromLayout!$A:$B,2,0)</f>
        <v>5101.4799999999996</v>
      </c>
      <c r="S88" s="19" t="str">
        <f t="shared" si="82"/>
        <v>SG2_1_P1_MDI-</v>
      </c>
      <c r="T88" s="19">
        <f>VLOOKUP(S88,EtchLengthFromLayout!$A:$B,2,0)</f>
        <v>102.2</v>
      </c>
      <c r="U88" s="5"/>
      <c r="V88" s="5" t="str">
        <f>VLOOKUP(CONCATENATE($Z88,".",$AA88),Netlist_VTable!$H:$I,2,0)</f>
        <v>SG2_P1_MDI-</v>
      </c>
      <c r="W88" s="19">
        <f>VLOOKUP(V88,EtchLengthFromLayout!$A:$B,2,0)</f>
        <v>1188.31</v>
      </c>
      <c r="X88" s="19">
        <f t="shared" si="85"/>
        <v>27631.270000000004</v>
      </c>
      <c r="Y88" s="19">
        <f>ABS(X88-X89)</f>
        <v>2.2300000000032014</v>
      </c>
      <c r="Z88" s="24" t="s">
        <v>9886</v>
      </c>
      <c r="AA88" s="5" t="str">
        <f>VLOOKUP(AB88,PinNo!$B:$C,2,0)</f>
        <v>B3</v>
      </c>
      <c r="AB88" s="7" t="str">
        <f t="shared" si="83"/>
        <v>P1_MDIN</v>
      </c>
      <c r="AC88" s="105"/>
    </row>
    <row r="89" spans="1:29">
      <c r="A89" s="24" t="s">
        <v>3556</v>
      </c>
      <c r="B89" s="5" t="str">
        <f>VLOOKUP(C89,PinNo!$B:$C,2,0)</f>
        <v>B4</v>
      </c>
      <c r="C89" s="5" t="s">
        <v>399</v>
      </c>
      <c r="D89" s="5" t="str">
        <f>VLOOKUP(CONCATENATE($A89,".",$B89),Netlist_VTable!$H:$I,2,0)</f>
        <v>S2_P1_MDI+</v>
      </c>
      <c r="E89" s="19">
        <f>VLOOKUP(D89,EtchLengthFromLayout!$A:$B,2,0)</f>
        <v>2642.59</v>
      </c>
      <c r="F89" s="19" t="str">
        <f>CONCATENATE("S",MID($A89,5,1),"_U1_",SUBSTITUTE($C89,"IP","I+") )</f>
        <v>S2_U1_P1_MDI+</v>
      </c>
      <c r="G89" s="19">
        <f>VLOOKUP(F89,EtchLengthFromLayout!$A:$B,2,0)</f>
        <v>550.6</v>
      </c>
      <c r="H89" s="13">
        <f t="shared" ref="H89" si="92">E89+G89</f>
        <v>3193.19</v>
      </c>
      <c r="I89" s="19" t="str">
        <f>CONCATENATE("S",MID($A89,5,1),"_U2_",SUBSTITUTE($C89,"IP","I+") )</f>
        <v>S2_U2_P1_MDI+</v>
      </c>
      <c r="J89" s="19">
        <f>VLOOKUP(I89,EtchLengthFromLayout!$A:$B,2,0)</f>
        <v>105.79</v>
      </c>
      <c r="K89" s="19" t="str">
        <f>CONCATENATE("S",MID($A89,5,1),"_U3_",SUBSTITUTE($C89,"IP","I+") )</f>
        <v>S2_U3_P1_MDI+</v>
      </c>
      <c r="L89" s="19">
        <f>VLOOKUP(K89,EtchLengthFromLayout!$A:$B,2,0)</f>
        <v>10258.75</v>
      </c>
      <c r="M89" s="14" t="str">
        <f t="shared" ref="M89" si="93">CONCATENATE("S",MID($A89,5,1),"_U4PI_",SUBSTITUTE($C89,"IP","I+") )</f>
        <v>S2_U4PI_P1_MDI+</v>
      </c>
      <c r="N89" s="19">
        <f>VLOOKUP(M89,EtchLengthFromLayout!$A:$B,2,0)</f>
        <v>5538.45</v>
      </c>
      <c r="O89" s="14" t="str">
        <f t="shared" si="80"/>
        <v>SG2_3PI_P1_MDI+</v>
      </c>
      <c r="P89" s="19">
        <f>VLOOKUP(O89,EtchLengthFromLayout!$A:$B,2,0)</f>
        <v>2142.6799999999998</v>
      </c>
      <c r="Q89" s="19" t="str">
        <f t="shared" si="81"/>
        <v>SG2_2_P1_MDI+</v>
      </c>
      <c r="R89" s="19">
        <f>VLOOKUP(Q89,EtchLengthFromLayout!$A:$B,2,0)</f>
        <v>5101.49</v>
      </c>
      <c r="S89" s="19" t="str">
        <f t="shared" si="82"/>
        <v>SG2_1_P1_MDI+</v>
      </c>
      <c r="T89" s="19">
        <f>VLOOKUP(S89,EtchLengthFromLayout!$A:$B,2,0)</f>
        <v>100.38</v>
      </c>
      <c r="U89" s="5"/>
      <c r="V89" s="5" t="str">
        <f>VLOOKUP(CONCATENATE($Z89,".",$AA89),Netlist_VTable!$H:$I,2,0)</f>
        <v>SG2_P1_MDI+</v>
      </c>
      <c r="W89" s="19">
        <f>VLOOKUP(V89,EtchLengthFromLayout!$A:$B,2,0)</f>
        <v>1188.31</v>
      </c>
      <c r="X89" s="19">
        <f t="shared" si="85"/>
        <v>27629.040000000001</v>
      </c>
      <c r="Y89" s="10" t="str">
        <f>IF(Y88&lt;=5,"OK, Tolerance&lt;= 5 mil", "Not OK, Tolerance &gt; 5 mil")</f>
        <v>OK, Tolerance&lt;= 5 mil</v>
      </c>
      <c r="Z89" s="24" t="s">
        <v>9886</v>
      </c>
      <c r="AA89" s="5" t="str">
        <f>VLOOKUP(AB89,PinNo!$B:$C,2,0)</f>
        <v>B4</v>
      </c>
      <c r="AB89" s="7" t="str">
        <f t="shared" si="83"/>
        <v>P1_MDIP</v>
      </c>
      <c r="AC89" s="105"/>
    </row>
    <row r="90" spans="1:29">
      <c r="A90" s="25" t="s">
        <v>3557</v>
      </c>
      <c r="B90" s="5" t="str">
        <f>VLOOKUP(C90,PinNo!$B:$C,2,0)</f>
        <v>B3</v>
      </c>
      <c r="C90" s="5" t="s">
        <v>400</v>
      </c>
      <c r="D90" s="5" t="str">
        <f>VLOOKUP(CONCATENATE($A90,".",$B90),Netlist_VTable!$H:$I,2,0)</f>
        <v>S3_P1_MDI-</v>
      </c>
      <c r="E90" s="19">
        <f>VLOOKUP(D90,EtchLengthFromLayout!$A:$B,2,0)</f>
        <v>2642.63</v>
      </c>
      <c r="F90" s="19" t="str">
        <f>CONCATENATE("S",MID($A90,5,1),"_U1_",SUBSTITUTE($C90,"IN","I-") )</f>
        <v>S3_U1_P1_MDI-</v>
      </c>
      <c r="G90" s="19">
        <f>VLOOKUP(F90,EtchLengthFromLayout!$A:$B,2,0)</f>
        <v>550.79</v>
      </c>
      <c r="H90" s="13">
        <f t="shared" si="84"/>
        <v>3193.42</v>
      </c>
      <c r="I90" s="19" t="str">
        <f>CONCATENATE("S",MID($A90,5,1),"_U2_",SUBSTITUTE($C90,"IN","I-") )</f>
        <v>S3_U2_P1_MDI-</v>
      </c>
      <c r="J90" s="19">
        <f>VLOOKUP(I90,EtchLengthFromLayout!$A:$B,2,0)</f>
        <v>105.98</v>
      </c>
      <c r="K90" s="19" t="str">
        <f>CONCATENATE("S",MID($A90,5,1),"_U3_",SUBSTITUTE($C90,"IN","I-") )</f>
        <v>S3_U3_P1_MDI-</v>
      </c>
      <c r="L90" s="19">
        <f>VLOOKUP(K90,EtchLengthFromLayout!$A:$B,2,0)</f>
        <v>14910.24</v>
      </c>
      <c r="M90" s="14" t="str">
        <f t="shared" ref="M90" si="94">CONCATENATE("S",MID($A90,5,1),"_U4PI_",SUBSTITUTE($C90,"IN","I-") )</f>
        <v>S3_U4PI_P1_MDI-</v>
      </c>
      <c r="N90" s="19">
        <f>VLOOKUP(M90,EtchLengthFromLayout!$A:$B,2,0)</f>
        <v>1241.3699999999999</v>
      </c>
      <c r="O90" s="14" t="str">
        <f t="shared" si="80"/>
        <v>SG3_3PI_P1_MDI-</v>
      </c>
      <c r="P90" s="19">
        <f>VLOOKUP(O90,EtchLengthFromLayout!$A:$B,2,0)</f>
        <v>4591.62</v>
      </c>
      <c r="Q90" s="19" t="str">
        <f t="shared" si="81"/>
        <v>SG3_2_P1_MDI-</v>
      </c>
      <c r="R90" s="19">
        <f>VLOOKUP(Q90,EtchLengthFromLayout!$A:$B,2,0)</f>
        <v>2598.12</v>
      </c>
      <c r="S90" s="19" t="str">
        <f t="shared" si="82"/>
        <v>SG3_1_P1_MDI-</v>
      </c>
      <c r="T90" s="19">
        <f>VLOOKUP(S90,EtchLengthFromLayout!$A:$B,2,0)</f>
        <v>102.2</v>
      </c>
      <c r="U90" s="5"/>
      <c r="V90" s="5" t="str">
        <f>VLOOKUP(CONCATENATE($Z90,".",$AA90),Netlist_VTable!$H:$I,2,0)</f>
        <v>SG3_P1_MDI-</v>
      </c>
      <c r="W90" s="19">
        <f>VLOOKUP(V90,EtchLengthFromLayout!$A:$B,2,0)</f>
        <v>1188.31</v>
      </c>
      <c r="X90" s="19">
        <f t="shared" si="85"/>
        <v>27931.26</v>
      </c>
      <c r="Y90" s="19">
        <f t="shared" ref="Y90" si="95">ABS(X90-X91)</f>
        <v>2.2299999999959255</v>
      </c>
      <c r="Z90" s="25" t="s">
        <v>9887</v>
      </c>
      <c r="AA90" s="5" t="str">
        <f>VLOOKUP(AB90,PinNo!$B:$C,2,0)</f>
        <v>B3</v>
      </c>
      <c r="AB90" s="7" t="str">
        <f t="shared" si="83"/>
        <v>P1_MDIN</v>
      </c>
      <c r="AC90" s="105"/>
    </row>
    <row r="91" spans="1:29">
      <c r="A91" s="25" t="s">
        <v>3557</v>
      </c>
      <c r="B91" s="5" t="str">
        <f>VLOOKUP(C91,PinNo!$B:$C,2,0)</f>
        <v>B4</v>
      </c>
      <c r="C91" s="5" t="s">
        <v>399</v>
      </c>
      <c r="D91" s="5" t="str">
        <f>VLOOKUP(CONCATENATE($A91,".",$B91),Netlist_VTable!$H:$I,2,0)</f>
        <v>S3_P1_MDI+</v>
      </c>
      <c r="E91" s="19">
        <f>VLOOKUP(D91,EtchLengthFromLayout!$A:$B,2,0)</f>
        <v>2642.59</v>
      </c>
      <c r="F91" s="19" t="str">
        <f>CONCATENATE("S",MID($A91,5,1),"_U1_",SUBSTITUTE($C91,"IP","I+") )</f>
        <v>S3_U1_P1_MDI+</v>
      </c>
      <c r="G91" s="19">
        <f>VLOOKUP(F91,EtchLengthFromLayout!$A:$B,2,0)</f>
        <v>550.6</v>
      </c>
      <c r="H91" s="13">
        <f t="shared" si="84"/>
        <v>3193.19</v>
      </c>
      <c r="I91" s="19" t="str">
        <f>CONCATENATE("S",MID($A91,5,1),"_U2_",SUBSTITUTE($C91,"IP","I+") )</f>
        <v>S3_U2_P1_MDI+</v>
      </c>
      <c r="J91" s="19">
        <f>VLOOKUP(I91,EtchLengthFromLayout!$A:$B,2,0)</f>
        <v>105.79</v>
      </c>
      <c r="K91" s="19" t="str">
        <f>CONCATENATE("S",MID($A91,5,1),"_U3_",SUBSTITUTE($C91,"IP","I+") )</f>
        <v>S3_U3_P1_MDI+</v>
      </c>
      <c r="L91" s="19">
        <f>VLOOKUP(K91,EtchLengthFromLayout!$A:$B,2,0)</f>
        <v>14910.24</v>
      </c>
      <c r="M91" s="14" t="str">
        <f t="shared" ref="M91" si="96">CONCATENATE("S",MID($A91,5,1),"_U4PI_",SUBSTITUTE($C91,"IP","I+") )</f>
        <v>S3_U4PI_P1_MDI+</v>
      </c>
      <c r="N91" s="19">
        <f>VLOOKUP(M91,EtchLengthFromLayout!$A:$B,2,0)</f>
        <v>1241.3900000000001</v>
      </c>
      <c r="O91" s="14" t="str">
        <f t="shared" si="80"/>
        <v>SG3_3PI_P1_MDI+</v>
      </c>
      <c r="P91" s="19">
        <f>VLOOKUP(O91,EtchLengthFromLayout!$A:$B,2,0)</f>
        <v>4591.6000000000004</v>
      </c>
      <c r="Q91" s="19" t="str">
        <f t="shared" si="81"/>
        <v>SG3_2_P1_MDI+</v>
      </c>
      <c r="R91" s="19">
        <f>VLOOKUP(Q91,EtchLengthFromLayout!$A:$B,2,0)</f>
        <v>2598.13</v>
      </c>
      <c r="S91" s="19" t="str">
        <f t="shared" si="82"/>
        <v>SG3_1_P1_MDI+</v>
      </c>
      <c r="T91" s="19">
        <f>VLOOKUP(S91,EtchLengthFromLayout!$A:$B,2,0)</f>
        <v>100.38</v>
      </c>
      <c r="U91" s="5"/>
      <c r="V91" s="5" t="str">
        <f>VLOOKUP(CONCATENATE($Z91,".",$AA91),Netlist_VTable!$H:$I,2,0)</f>
        <v>SG3_P1_MDI+</v>
      </c>
      <c r="W91" s="19">
        <f>VLOOKUP(V91,EtchLengthFromLayout!$A:$B,2,0)</f>
        <v>1188.31</v>
      </c>
      <c r="X91" s="19">
        <f t="shared" si="85"/>
        <v>27929.030000000002</v>
      </c>
      <c r="Y91" s="10" t="str">
        <f t="shared" si="90"/>
        <v>OK, Tolerance&lt;= 5 mil</v>
      </c>
      <c r="Z91" s="25" t="s">
        <v>9887</v>
      </c>
      <c r="AA91" s="5" t="str">
        <f>VLOOKUP(AB91,PinNo!$B:$C,2,0)</f>
        <v>B4</v>
      </c>
      <c r="AB91" s="7" t="str">
        <f t="shared" si="83"/>
        <v>P1_MDIP</v>
      </c>
      <c r="AC91" s="105"/>
    </row>
    <row r="92" spans="1:29">
      <c r="A92" s="43"/>
      <c r="B92" s="12"/>
      <c r="C92" s="12"/>
      <c r="D92" s="12"/>
      <c r="E92" s="13"/>
      <c r="F92" s="12" t="s">
        <v>1463</v>
      </c>
      <c r="G92" s="13"/>
      <c r="H92" s="13">
        <f>MAX(H84:H91)</f>
        <v>3193.42</v>
      </c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0" t="s">
        <v>1463</v>
      </c>
      <c r="W92" s="15"/>
      <c r="X92" s="15">
        <f>MAX(X84:X91)</f>
        <v>27931.26</v>
      </c>
      <c r="Y92" s="10"/>
      <c r="Z92" s="10"/>
      <c r="AA92" s="10"/>
      <c r="AB92" s="10"/>
      <c r="AC92" s="10"/>
    </row>
    <row r="93" spans="1:29">
      <c r="A93" s="43"/>
      <c r="B93" s="12"/>
      <c r="C93" s="12"/>
      <c r="D93" s="12"/>
      <c r="E93" s="13"/>
      <c r="F93" s="12" t="s">
        <v>1464</v>
      </c>
      <c r="G93" s="13"/>
      <c r="H93" s="13">
        <f>MIN(H84:H91)</f>
        <v>3193.19</v>
      </c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0" t="s">
        <v>1464</v>
      </c>
      <c r="W93" s="15"/>
      <c r="X93" s="15">
        <f>MIN(X84:X91)</f>
        <v>27437.280000000002</v>
      </c>
      <c r="Y93" s="10"/>
      <c r="Z93" s="10"/>
      <c r="AA93" s="10"/>
      <c r="AB93" s="10"/>
      <c r="AC93" s="10"/>
    </row>
    <row r="94" spans="1:29">
      <c r="A94" s="43"/>
      <c r="B94" s="12"/>
      <c r="C94" s="12"/>
      <c r="D94" s="12"/>
      <c r="E94" s="13"/>
      <c r="F94" s="12" t="s">
        <v>1</v>
      </c>
      <c r="G94" s="13"/>
      <c r="H94" s="13">
        <f>ABS(H92-H93)</f>
        <v>0.23000000000001819</v>
      </c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0"/>
      <c r="V94" s="10" t="s">
        <v>1</v>
      </c>
      <c r="W94" s="15"/>
      <c r="X94" s="15">
        <f>ABS(X92-X93)</f>
        <v>493.97999999999593</v>
      </c>
      <c r="Y94" s="10"/>
      <c r="Z94" s="10"/>
      <c r="AA94" s="10"/>
      <c r="AB94" s="10"/>
      <c r="AC94" s="10"/>
    </row>
    <row r="95" spans="1:29">
      <c r="A95" s="26"/>
      <c r="B95" s="10"/>
      <c r="C95" s="10"/>
      <c r="D95" s="10"/>
      <c r="E95" s="15"/>
      <c r="F95" s="10"/>
      <c r="G95" s="10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0"/>
      <c r="V95" s="15"/>
      <c r="W95" s="15"/>
      <c r="X95" s="10"/>
      <c r="Y95" s="10"/>
      <c r="Z95" s="10"/>
      <c r="AA95" s="10"/>
      <c r="AB95" s="10"/>
      <c r="AC95" s="10"/>
    </row>
    <row r="96" spans="1:29">
      <c r="A96" s="21"/>
      <c r="B96" s="5"/>
      <c r="C96" s="5"/>
      <c r="D96" s="5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5"/>
      <c r="V96" s="5"/>
      <c r="W96" s="19"/>
      <c r="X96" s="19"/>
      <c r="Y96" s="5"/>
      <c r="Z96" s="5"/>
      <c r="AA96" s="5"/>
      <c r="AB96" s="5"/>
      <c r="AC96" s="5"/>
    </row>
    <row r="97" spans="1:29" ht="31.5">
      <c r="A97" s="11" t="s">
        <v>3</v>
      </c>
      <c r="B97" s="11" t="s">
        <v>4</v>
      </c>
      <c r="C97" s="11" t="s">
        <v>5</v>
      </c>
      <c r="D97" s="10" t="s">
        <v>0</v>
      </c>
      <c r="E97" s="15" t="s">
        <v>2</v>
      </c>
      <c r="F97" s="16" t="s">
        <v>0</v>
      </c>
      <c r="G97" s="17" t="s">
        <v>2</v>
      </c>
      <c r="H97" s="48" t="s">
        <v>2972</v>
      </c>
      <c r="I97" s="10" t="s">
        <v>0</v>
      </c>
      <c r="J97" s="15" t="s">
        <v>2</v>
      </c>
      <c r="K97" s="16" t="s">
        <v>0</v>
      </c>
      <c r="L97" s="17" t="s">
        <v>2</v>
      </c>
      <c r="M97" s="16" t="s">
        <v>0</v>
      </c>
      <c r="N97" s="17" t="s">
        <v>2</v>
      </c>
      <c r="O97" s="10" t="s">
        <v>0</v>
      </c>
      <c r="P97" s="15" t="s">
        <v>2</v>
      </c>
      <c r="Q97" s="16" t="s">
        <v>0</v>
      </c>
      <c r="R97" s="17" t="s">
        <v>2</v>
      </c>
      <c r="S97" s="10" t="s">
        <v>0</v>
      </c>
      <c r="T97" s="15" t="s">
        <v>2</v>
      </c>
      <c r="U97" s="12"/>
      <c r="V97" s="49" t="s">
        <v>2984</v>
      </c>
      <c r="W97" s="13" t="s">
        <v>2</v>
      </c>
      <c r="X97" s="92" t="s">
        <v>9889</v>
      </c>
      <c r="Y97" s="31" t="s">
        <v>2979</v>
      </c>
      <c r="Z97" s="10" t="s">
        <v>1462</v>
      </c>
      <c r="AA97" s="10" t="s">
        <v>4</v>
      </c>
      <c r="AB97" s="11" t="s">
        <v>5</v>
      </c>
      <c r="AC97" s="11" t="s">
        <v>1465</v>
      </c>
    </row>
    <row r="98" spans="1:29" ht="16.149999999999999" customHeight="1">
      <c r="A98" s="24" t="s">
        <v>8</v>
      </c>
      <c r="B98" s="5" t="str">
        <f>VLOOKUP(C98,PinNo!$B:$C,2,0)</f>
        <v>A4</v>
      </c>
      <c r="C98" s="7" t="s">
        <v>1640</v>
      </c>
      <c r="D98" s="5" t="str">
        <f>VLOOKUP(CONCATENATE($A98,".",$B98),Netlist_VTable!$H:$I,2,0)</f>
        <v>S0_P5_MDI-</v>
      </c>
      <c r="E98" s="19">
        <f>VLOOKUP(D98,EtchLengthFromLayout!$A:$B,2,0)</f>
        <v>1170.74</v>
      </c>
      <c r="F98" s="19" t="str">
        <f>CONCATENATE("S",MID($A98,5,1),"_U1_",SUBSTITUTE($C98,"IN","I-") )</f>
        <v>S0_U1_P5_MDI-</v>
      </c>
      <c r="G98" s="19">
        <f>VLOOKUP(F98,EtchLengthFromLayout!$A:$B,2,0)</f>
        <v>542.65</v>
      </c>
      <c r="H98" s="13">
        <f>E98+G98</f>
        <v>1713.3899999999999</v>
      </c>
      <c r="I98" s="19" t="str">
        <f>CONCATENATE("S",MID($A98,5,1),"_U2_",SUBSTITUTE($C98,"IN","I-") )</f>
        <v>S0_U2_P5_MDI-</v>
      </c>
      <c r="J98" s="19">
        <f>VLOOKUP(I98,EtchLengthFromLayout!$A:$B,2,0)</f>
        <v>105.98</v>
      </c>
      <c r="K98" s="19" t="str">
        <f>CONCATENATE("S",MID($A98,5,1),"_U3_",SUBSTITUTE($C98,"IN","I-") )</f>
        <v>S0_U3_P5_MDI-</v>
      </c>
      <c r="L98" s="19">
        <f>VLOOKUP(K98,EtchLengthFromLayout!$A:$B,2,0)</f>
        <v>11458.28</v>
      </c>
      <c r="M98" s="14" t="str">
        <f>CONCATENATE("S",MID($A98,5,1),"_U4PI_",SUBSTITUTE($C98,"IN","I-") )</f>
        <v>S0_U4PI_P5_MDI-</v>
      </c>
      <c r="N98" s="19">
        <f>VLOOKUP(M98,EtchLengthFromLayout!$A:$B,2,0)</f>
        <v>5234.9799999999996</v>
      </c>
      <c r="O98" s="14" t="str">
        <f t="shared" ref="O98:O105" si="97">SUBSTITUTE($V98,"_P","_3PI_P")</f>
        <v>SG0_3PI_P5_MDI-</v>
      </c>
      <c r="P98" s="19">
        <f>VLOOKUP(O98,EtchLengthFromLayout!$A:$B,2,0)</f>
        <v>4134.76</v>
      </c>
      <c r="Q98" s="19" t="str">
        <f t="shared" ref="Q98:Q105" si="98">SUBSTITUTE($V98,"_P","_2_P")</f>
        <v>SG0_2_P5_MDI-</v>
      </c>
      <c r="R98" s="19">
        <f>VLOOKUP(Q98,EtchLengthFromLayout!$A:$B,2,0)</f>
        <v>4457.1400000000003</v>
      </c>
      <c r="S98" s="19" t="str">
        <f t="shared" ref="S98:S105" si="99">SUBSTITUTE($V98,"_P","_1_P")</f>
        <v>SG0_1_P5_MDI-</v>
      </c>
      <c r="T98" s="19">
        <f>VLOOKUP(S98,EtchLengthFromLayout!$A:$B,2,0)</f>
        <v>102.2</v>
      </c>
      <c r="U98" s="5"/>
      <c r="V98" s="5" t="str">
        <f>VLOOKUP(CONCATENATE($Z98,".",$AA98),Netlist_VTable!$H:$I,2,0)</f>
        <v>SG0_P5_MDI-</v>
      </c>
      <c r="W98" s="19">
        <f>VLOOKUP(V98,EtchLengthFromLayout!$A:$B,2,0)</f>
        <v>262.05</v>
      </c>
      <c r="X98" s="19">
        <f>E98+G98+J98+L98+N98+P98+R98+T98+W98</f>
        <v>27468.78</v>
      </c>
      <c r="Y98" s="19">
        <f>ABS(X98-X99)</f>
        <v>2.0799999999981083</v>
      </c>
      <c r="Z98" s="24" t="s">
        <v>9884</v>
      </c>
      <c r="AA98" s="5" t="str">
        <f>VLOOKUP(AB98,PinNo!$B:$C,2,0)</f>
        <v>A4</v>
      </c>
      <c r="AB98" s="7" t="str">
        <f t="shared" ref="AB98:AB105" si="100">C98</f>
        <v>P5_MDIN</v>
      </c>
      <c r="AC98" s="105" t="s">
        <v>7511</v>
      </c>
    </row>
    <row r="99" spans="1:29">
      <c r="A99" s="24" t="s">
        <v>8</v>
      </c>
      <c r="B99" s="5" t="str">
        <f>VLOOKUP(C99,PinNo!$B:$C,2,0)</f>
        <v>A5</v>
      </c>
      <c r="C99" s="7" t="s">
        <v>1639</v>
      </c>
      <c r="D99" s="5" t="str">
        <f>VLOOKUP(CONCATENATE($A99,".",$B99),Netlist_VTable!$H:$I,2,0)</f>
        <v>S0_P5_MDI+</v>
      </c>
      <c r="E99" s="19">
        <f>VLOOKUP(D99,EtchLengthFromLayout!$A:$B,2,0)</f>
        <v>1170.75</v>
      </c>
      <c r="F99" s="19" t="str">
        <f>CONCATENATE("S",MID($A99,5,1),"_U1_",SUBSTITUTE($C99,"IP","I+") )</f>
        <v>S0_U1_P5_MDI+</v>
      </c>
      <c r="G99" s="19">
        <f>VLOOKUP(F99,EtchLengthFromLayout!$A:$B,2,0)</f>
        <v>542.6</v>
      </c>
      <c r="H99" s="13">
        <f t="shared" ref="H99:H105" si="101">E99+G99</f>
        <v>1713.35</v>
      </c>
      <c r="I99" s="19" t="str">
        <f>CONCATENATE("S",MID($A99,5,1),"_U2_",SUBSTITUTE($C99,"IP","I+") )</f>
        <v>S0_U2_P5_MDI+</v>
      </c>
      <c r="J99" s="19">
        <f>VLOOKUP(I99,EtchLengthFromLayout!$A:$B,2,0)</f>
        <v>105.79</v>
      </c>
      <c r="K99" s="19" t="str">
        <f>CONCATENATE("S",MID($A99,5,1),"_U3_",SUBSTITUTE($C99,"IP","I+") )</f>
        <v>S0_U3_P5_MDI+</v>
      </c>
      <c r="L99" s="19">
        <f>VLOOKUP(K99,EtchLengthFromLayout!$A:$B,2,0)</f>
        <v>11458.27</v>
      </c>
      <c r="M99" s="14" t="str">
        <f>CONCATENATE("S",MID($A99,5,1),"_U4PI_",SUBSTITUTE($C99,"IP","I+") )</f>
        <v>S0_U4PI_P5_MDI+</v>
      </c>
      <c r="N99" s="19">
        <f>VLOOKUP(M99,EtchLengthFromLayout!$A:$B,2,0)</f>
        <v>5234.99</v>
      </c>
      <c r="O99" s="14" t="str">
        <f t="shared" si="97"/>
        <v>SG0_3PI_P5_MDI+</v>
      </c>
      <c r="P99" s="19">
        <f>VLOOKUP(O99,EtchLengthFromLayout!$A:$B,2,0)</f>
        <v>4134.74</v>
      </c>
      <c r="Q99" s="19" t="str">
        <f t="shared" si="98"/>
        <v>SG0_2_P5_MDI+</v>
      </c>
      <c r="R99" s="19">
        <f>VLOOKUP(Q99,EtchLengthFromLayout!$A:$B,2,0)</f>
        <v>4457.13</v>
      </c>
      <c r="S99" s="19" t="str">
        <f t="shared" si="99"/>
        <v>SG0_1_P5_MDI+</v>
      </c>
      <c r="T99" s="19">
        <f>VLOOKUP(S99,EtchLengthFromLayout!$A:$B,2,0)</f>
        <v>100.38</v>
      </c>
      <c r="U99" s="5"/>
      <c r="V99" s="5" t="str">
        <f>VLOOKUP(CONCATENATE($Z99,".",$AA99),Netlist_VTable!$H:$I,2,0)</f>
        <v>SG0_P5_MDI+</v>
      </c>
      <c r="W99" s="19">
        <f>VLOOKUP(V99,EtchLengthFromLayout!$A:$B,2,0)</f>
        <v>262.05</v>
      </c>
      <c r="X99" s="19">
        <f t="shared" ref="X99:X105" si="102">E99+G99+J99+L99+N99+P99+R99+T99+W99</f>
        <v>27466.7</v>
      </c>
      <c r="Y99" s="10" t="str">
        <f>IF(Y98&lt;=5,"OK, Tolerance&lt;= 5 mil", "Not OK, Tolerance &gt; 5 mil")</f>
        <v>OK, Tolerance&lt;= 5 mil</v>
      </c>
      <c r="Z99" s="24" t="s">
        <v>9884</v>
      </c>
      <c r="AA99" s="5" t="str">
        <f>VLOOKUP(AB99,PinNo!$B:$C,2,0)</f>
        <v>A5</v>
      </c>
      <c r="AB99" s="7" t="str">
        <f t="shared" si="100"/>
        <v>P5_MDIP</v>
      </c>
      <c r="AC99" s="105"/>
    </row>
    <row r="100" spans="1:29">
      <c r="A100" s="25" t="s">
        <v>165</v>
      </c>
      <c r="B100" s="5" t="str">
        <f>VLOOKUP(C100,PinNo!$B:$C,2,0)</f>
        <v>A4</v>
      </c>
      <c r="C100" s="7" t="s">
        <v>1640</v>
      </c>
      <c r="D100" s="5" t="str">
        <f>VLOOKUP(CONCATENATE($A100,".",$B100),Netlist_VTable!$H:$I,2,0)</f>
        <v>S1_P5_MDI-</v>
      </c>
      <c r="E100" s="19">
        <f>VLOOKUP(D100,EtchLengthFromLayout!$A:$B,2,0)</f>
        <v>1170.74</v>
      </c>
      <c r="F100" s="19" t="str">
        <f>CONCATENATE("S",MID($A100,5,1),"_U1_",SUBSTITUTE($C100,"IN","I-") )</f>
        <v>S1_U1_P5_MDI-</v>
      </c>
      <c r="G100" s="19">
        <f>VLOOKUP(F100,EtchLengthFromLayout!$A:$B,2,0)</f>
        <v>542.65</v>
      </c>
      <c r="H100" s="13">
        <f t="shared" ref="H100:H101" si="103">E100+G100</f>
        <v>1713.3899999999999</v>
      </c>
      <c r="I100" s="19" t="str">
        <f>CONCATENATE("S",MID($A100,5,1),"_U2_",SUBSTITUTE($C100,"IN","I-") )</f>
        <v>S1_U2_P5_MDI-</v>
      </c>
      <c r="J100" s="19">
        <f>VLOOKUP(I100,EtchLengthFromLayout!$A:$B,2,0)</f>
        <v>105.98</v>
      </c>
      <c r="K100" s="19" t="str">
        <f>CONCATENATE("S",MID($A100,5,1),"_U3_",SUBSTITUTE($C100,"IN","I-") )</f>
        <v>S1_U3_P5_MDI-</v>
      </c>
      <c r="L100" s="19">
        <f>VLOOKUP(K100,EtchLengthFromLayout!$A:$B,2,0)</f>
        <v>15055.2</v>
      </c>
      <c r="M100" s="14" t="str">
        <f t="shared" ref="M100" si="104">CONCATENATE("S",MID($A100,5,1),"_U4PI_",SUBSTITUTE($C100,"IN","I-") )</f>
        <v>S1_U4PI_P5_MDI-</v>
      </c>
      <c r="N100" s="19">
        <f>VLOOKUP(M100,EtchLengthFromLayout!$A:$B,2,0)</f>
        <v>2051.0700000000002</v>
      </c>
      <c r="O100" s="14" t="str">
        <f t="shared" si="97"/>
        <v>SG1_3PI_P5_MDI-</v>
      </c>
      <c r="P100" s="19">
        <f>VLOOKUP(O100,EtchLengthFromLayout!$A:$B,2,0)</f>
        <v>1752.57</v>
      </c>
      <c r="Q100" s="19" t="str">
        <f t="shared" si="98"/>
        <v>SG1_2_P5_MDI-</v>
      </c>
      <c r="R100" s="19">
        <f>VLOOKUP(Q100,EtchLengthFromLayout!$A:$B,2,0)</f>
        <v>6839.43</v>
      </c>
      <c r="S100" s="19" t="str">
        <f t="shared" si="99"/>
        <v>SG1_1_P5_MDI-</v>
      </c>
      <c r="T100" s="19">
        <f>VLOOKUP(S100,EtchLengthFromLayout!$A:$B,2,0)</f>
        <v>102.2</v>
      </c>
      <c r="U100" s="5"/>
      <c r="V100" s="5" t="str">
        <f>VLOOKUP(CONCATENATE($Z100,".",$AA100),Netlist_VTable!$H:$I,2,0)</f>
        <v>SG1_P5_MDI-</v>
      </c>
      <c r="W100" s="19">
        <f>VLOOKUP(V100,EtchLengthFromLayout!$A:$B,2,0)</f>
        <v>271.07</v>
      </c>
      <c r="X100" s="19">
        <f t="shared" si="102"/>
        <v>27890.91</v>
      </c>
      <c r="Y100" s="19">
        <f t="shared" ref="Y100" si="105">ABS(X100-X101)</f>
        <v>2.0599999999976717</v>
      </c>
      <c r="Z100" s="25" t="s">
        <v>9885</v>
      </c>
      <c r="AA100" s="5" t="str">
        <f>VLOOKUP(AB100,PinNo!$B:$C,2,0)</f>
        <v>A4</v>
      </c>
      <c r="AB100" s="7" t="str">
        <f t="shared" si="100"/>
        <v>P5_MDIN</v>
      </c>
      <c r="AC100" s="105"/>
    </row>
    <row r="101" spans="1:29">
      <c r="A101" s="25" t="s">
        <v>165</v>
      </c>
      <c r="B101" s="5" t="str">
        <f>VLOOKUP(C101,PinNo!$B:$C,2,0)</f>
        <v>A5</v>
      </c>
      <c r="C101" s="7" t="s">
        <v>1639</v>
      </c>
      <c r="D101" s="5" t="str">
        <f>VLOOKUP(CONCATENATE($A101,".",$B101),Netlist_VTable!$H:$I,2,0)</f>
        <v>S1_P5_MDI+</v>
      </c>
      <c r="E101" s="19">
        <f>VLOOKUP(D101,EtchLengthFromLayout!$A:$B,2,0)</f>
        <v>1170.75</v>
      </c>
      <c r="F101" s="19" t="str">
        <f>CONCATENATE("S",MID($A101,5,1),"_U1_",SUBSTITUTE($C101,"IP","I+") )</f>
        <v>S1_U1_P5_MDI+</v>
      </c>
      <c r="G101" s="19">
        <f>VLOOKUP(F101,EtchLengthFromLayout!$A:$B,2,0)</f>
        <v>542.6</v>
      </c>
      <c r="H101" s="13">
        <f t="shared" si="103"/>
        <v>1713.35</v>
      </c>
      <c r="I101" s="19" t="str">
        <f>CONCATENATE("S",MID($A101,5,1),"_U2_",SUBSTITUTE($C101,"IP","I+") )</f>
        <v>S1_U2_P5_MDI+</v>
      </c>
      <c r="J101" s="19">
        <f>VLOOKUP(I101,EtchLengthFromLayout!$A:$B,2,0)</f>
        <v>105.79</v>
      </c>
      <c r="K101" s="19" t="str">
        <f>CONCATENATE("S",MID($A101,5,1),"_U3_",SUBSTITUTE($C101,"IP","I+") )</f>
        <v>S1_U3_P5_MDI+</v>
      </c>
      <c r="L101" s="19">
        <f>VLOOKUP(K101,EtchLengthFromLayout!$A:$B,2,0)</f>
        <v>15055.2</v>
      </c>
      <c r="M101" s="14" t="str">
        <f t="shared" ref="M101" si="106">CONCATENATE("S",MID($A101,5,1),"_U4PI_",SUBSTITUTE($C101,"IP","I+") )</f>
        <v>S1_U4PI_P5_MDI+</v>
      </c>
      <c r="N101" s="19">
        <f>VLOOKUP(M101,EtchLengthFromLayout!$A:$B,2,0)</f>
        <v>2051.08</v>
      </c>
      <c r="O101" s="14" t="str">
        <f t="shared" si="97"/>
        <v>SG1_3PI_P5_MDI+</v>
      </c>
      <c r="P101" s="19">
        <f>VLOOKUP(O101,EtchLengthFromLayout!$A:$B,2,0)</f>
        <v>1752.55</v>
      </c>
      <c r="Q101" s="19" t="str">
        <f t="shared" si="98"/>
        <v>SG1_2_P5_MDI+</v>
      </c>
      <c r="R101" s="19">
        <f>VLOOKUP(Q101,EtchLengthFromLayout!$A:$B,2,0)</f>
        <v>6839.42</v>
      </c>
      <c r="S101" s="19" t="str">
        <f t="shared" si="99"/>
        <v>SG1_1_P5_MDI+</v>
      </c>
      <c r="T101" s="19">
        <f>VLOOKUP(S101,EtchLengthFromLayout!$A:$B,2,0)</f>
        <v>100.38</v>
      </c>
      <c r="U101" s="5"/>
      <c r="V101" s="5" t="str">
        <f>VLOOKUP(CONCATENATE($Z101,".",$AA101),Netlist_VTable!$H:$I,2,0)</f>
        <v>SG1_P5_MDI+</v>
      </c>
      <c r="W101" s="19">
        <f>VLOOKUP(V101,EtchLengthFromLayout!$A:$B,2,0)</f>
        <v>271.08</v>
      </c>
      <c r="X101" s="19">
        <f t="shared" si="102"/>
        <v>27888.850000000002</v>
      </c>
      <c r="Y101" s="10" t="str">
        <f t="shared" ref="Y101:Y105" si="107">IF(Y100&lt;=5,"OK, Tolerance&lt;= 5 mil", "Not OK, Tolerance &gt; 5 mil")</f>
        <v>OK, Tolerance&lt;= 5 mil</v>
      </c>
      <c r="Z101" s="25" t="s">
        <v>9885</v>
      </c>
      <c r="AA101" s="5" t="str">
        <f>VLOOKUP(AB101,PinNo!$B:$C,2,0)</f>
        <v>A5</v>
      </c>
      <c r="AB101" s="7" t="str">
        <f t="shared" si="100"/>
        <v>P5_MDIP</v>
      </c>
      <c r="AC101" s="105"/>
    </row>
    <row r="102" spans="1:29" ht="16.149999999999999" customHeight="1">
      <c r="A102" s="24" t="s">
        <v>3556</v>
      </c>
      <c r="B102" s="5" t="str">
        <f>VLOOKUP(C102,PinNo!$B:$C,2,0)</f>
        <v>A4</v>
      </c>
      <c r="C102" s="7" t="s">
        <v>1640</v>
      </c>
      <c r="D102" s="5" t="str">
        <f>VLOOKUP(CONCATENATE($A102,".",$B102),Netlist_VTable!$H:$I,2,0)</f>
        <v>S2_P5_MDI-</v>
      </c>
      <c r="E102" s="19">
        <f>VLOOKUP(D102,EtchLengthFromLayout!$A:$B,2,0)</f>
        <v>1170.74</v>
      </c>
      <c r="F102" s="19" t="str">
        <f>CONCATENATE("S",MID($A102,5,1),"_U1_",SUBSTITUTE($C102,"IN","I-") )</f>
        <v>S2_U1_P5_MDI-</v>
      </c>
      <c r="G102" s="19">
        <f>VLOOKUP(F102,EtchLengthFromLayout!$A:$B,2,0)</f>
        <v>542.65</v>
      </c>
      <c r="H102" s="13">
        <f>E102+G102</f>
        <v>1713.3899999999999</v>
      </c>
      <c r="I102" s="19" t="str">
        <f>CONCATENATE("S",MID($A102,5,1),"_U2_",SUBSTITUTE($C102,"IN","I-") )</f>
        <v>S2_U2_P5_MDI-</v>
      </c>
      <c r="J102" s="19">
        <f>VLOOKUP(I102,EtchLengthFromLayout!$A:$B,2,0)</f>
        <v>105.98</v>
      </c>
      <c r="K102" s="19" t="str">
        <f>CONCATENATE("S",MID($A102,5,1),"_U3_",SUBSTITUTE($C102,"IN","I-") )</f>
        <v>S2_U3_P5_MDI-</v>
      </c>
      <c r="L102" s="19">
        <f>VLOOKUP(K102,EtchLengthFromLayout!$A:$B,2,0)</f>
        <v>10006.790000000001</v>
      </c>
      <c r="M102" s="14" t="str">
        <f t="shared" ref="M102" si="108">CONCATENATE("S",MID($A102,5,1),"_U4PI_",SUBSTITUTE($C102,"IN","I-") )</f>
        <v>S2_U4PI_P5_MDI-</v>
      </c>
      <c r="N102" s="19">
        <f>VLOOKUP(M102,EtchLengthFromLayout!$A:$B,2,0)</f>
        <v>6795.94</v>
      </c>
      <c r="O102" s="14" t="str">
        <f t="shared" si="97"/>
        <v>SG2_3PI_P5_MDI-</v>
      </c>
      <c r="P102" s="19">
        <f>VLOOKUP(O102,EtchLengthFromLayout!$A:$B,2,0)</f>
        <v>2651.8</v>
      </c>
      <c r="Q102" s="19" t="str">
        <f t="shared" si="98"/>
        <v>SG2_2_P5_MDI-</v>
      </c>
      <c r="R102" s="19">
        <f>VLOOKUP(Q102,EtchLengthFromLayout!$A:$B,2,0)</f>
        <v>5940.07</v>
      </c>
      <c r="S102" s="19" t="str">
        <f t="shared" si="99"/>
        <v>SG2_1_P5_MDI-</v>
      </c>
      <c r="T102" s="19">
        <f>VLOOKUP(S102,EtchLengthFromLayout!$A:$B,2,0)</f>
        <v>102.2</v>
      </c>
      <c r="U102" s="5"/>
      <c r="V102" s="5" t="str">
        <f>VLOOKUP(CONCATENATE($Z102,".",$AA102),Netlist_VTable!$H:$I,2,0)</f>
        <v>SG2_P5_MDI-</v>
      </c>
      <c r="W102" s="19">
        <f>VLOOKUP(V102,EtchLengthFromLayout!$A:$B,2,0)</f>
        <v>262.05</v>
      </c>
      <c r="X102" s="19">
        <f t="shared" si="102"/>
        <v>27578.219999999998</v>
      </c>
      <c r="Y102" s="19">
        <f>ABS(X102-X103)</f>
        <v>2.0499999999992724</v>
      </c>
      <c r="Z102" s="24" t="s">
        <v>9886</v>
      </c>
      <c r="AA102" s="5" t="str">
        <f>VLOOKUP(AB102,PinNo!$B:$C,2,0)</f>
        <v>A4</v>
      </c>
      <c r="AB102" s="7" t="str">
        <f t="shared" si="100"/>
        <v>P5_MDIN</v>
      </c>
      <c r="AC102" s="105"/>
    </row>
    <row r="103" spans="1:29">
      <c r="A103" s="24" t="s">
        <v>3556</v>
      </c>
      <c r="B103" s="5" t="str">
        <f>VLOOKUP(C103,PinNo!$B:$C,2,0)</f>
        <v>A5</v>
      </c>
      <c r="C103" s="7" t="s">
        <v>1639</v>
      </c>
      <c r="D103" s="5" t="str">
        <f>VLOOKUP(CONCATENATE($A103,".",$B103),Netlist_VTable!$H:$I,2,0)</f>
        <v>S2_P5_MDI+</v>
      </c>
      <c r="E103" s="19">
        <f>VLOOKUP(D103,EtchLengthFromLayout!$A:$B,2,0)</f>
        <v>1170.75</v>
      </c>
      <c r="F103" s="19" t="str">
        <f>CONCATENATE("S",MID($A103,5,1),"_U1_",SUBSTITUTE($C103,"IP","I+") )</f>
        <v>S2_U1_P5_MDI+</v>
      </c>
      <c r="G103" s="19">
        <f>VLOOKUP(F103,EtchLengthFromLayout!$A:$B,2,0)</f>
        <v>542.6</v>
      </c>
      <c r="H103" s="13">
        <f t="shared" ref="H103" si="109">E103+G103</f>
        <v>1713.35</v>
      </c>
      <c r="I103" s="19" t="str">
        <f>CONCATENATE("S",MID($A103,5,1),"_U2_",SUBSTITUTE($C103,"IP","I+") )</f>
        <v>S2_U2_P5_MDI+</v>
      </c>
      <c r="J103" s="19">
        <f>VLOOKUP(I103,EtchLengthFromLayout!$A:$B,2,0)</f>
        <v>105.79</v>
      </c>
      <c r="K103" s="19" t="str">
        <f>CONCATENATE("S",MID($A103,5,1),"_U3_",SUBSTITUTE($C103,"IP","I+") )</f>
        <v>S2_U3_P5_MDI+</v>
      </c>
      <c r="L103" s="19">
        <f>VLOOKUP(K103,EtchLengthFromLayout!$A:$B,2,0)</f>
        <v>10006.790000000001</v>
      </c>
      <c r="M103" s="14" t="str">
        <f t="shared" ref="M103" si="110">CONCATENATE("S",MID($A103,5,1),"_U4PI_",SUBSTITUTE($C103,"IP","I+") )</f>
        <v>S2_U4PI_P5_MDI+</v>
      </c>
      <c r="N103" s="19">
        <f>VLOOKUP(M103,EtchLengthFromLayout!$A:$B,2,0)</f>
        <v>6795.96</v>
      </c>
      <c r="O103" s="14" t="str">
        <f t="shared" si="97"/>
        <v>SG2_3PI_P5_MDI+</v>
      </c>
      <c r="P103" s="19">
        <f>VLOOKUP(O103,EtchLengthFromLayout!$A:$B,2,0)</f>
        <v>2651.78</v>
      </c>
      <c r="Q103" s="19" t="str">
        <f t="shared" si="98"/>
        <v>SG2_2_P5_MDI+</v>
      </c>
      <c r="R103" s="19">
        <f>VLOOKUP(Q103,EtchLengthFromLayout!$A:$B,2,0)</f>
        <v>5940.07</v>
      </c>
      <c r="S103" s="19" t="str">
        <f t="shared" si="99"/>
        <v>SG2_1_P5_MDI+</v>
      </c>
      <c r="T103" s="19">
        <f>VLOOKUP(S103,EtchLengthFromLayout!$A:$B,2,0)</f>
        <v>100.38</v>
      </c>
      <c r="U103" s="5"/>
      <c r="V103" s="5" t="str">
        <f>VLOOKUP(CONCATENATE($Z103,".",$AA103),Netlist_VTable!$H:$I,2,0)</f>
        <v>SG2_P5_MDI+</v>
      </c>
      <c r="W103" s="19">
        <f>VLOOKUP(V103,EtchLengthFromLayout!$A:$B,2,0)</f>
        <v>262.05</v>
      </c>
      <c r="X103" s="19">
        <f t="shared" si="102"/>
        <v>27576.17</v>
      </c>
      <c r="Y103" s="10" t="str">
        <f>IF(Y102&lt;=5,"OK, Tolerance&lt;= 5 mil", "Not OK, Tolerance &gt; 5 mil")</f>
        <v>OK, Tolerance&lt;= 5 mil</v>
      </c>
      <c r="Z103" s="24" t="s">
        <v>9886</v>
      </c>
      <c r="AA103" s="5" t="str">
        <f>VLOOKUP(AB103,PinNo!$B:$C,2,0)</f>
        <v>A5</v>
      </c>
      <c r="AB103" s="7" t="str">
        <f t="shared" si="100"/>
        <v>P5_MDIP</v>
      </c>
      <c r="AC103" s="105"/>
    </row>
    <row r="104" spans="1:29">
      <c r="A104" s="25" t="s">
        <v>3557</v>
      </c>
      <c r="B104" s="5" t="str">
        <f>VLOOKUP(C104,PinNo!$B:$C,2,0)</f>
        <v>A4</v>
      </c>
      <c r="C104" s="7" t="s">
        <v>1640</v>
      </c>
      <c r="D104" s="5" t="str">
        <f>VLOOKUP(CONCATENATE($A104,".",$B104),Netlist_VTable!$H:$I,2,0)</f>
        <v>S3_P5_MDI-</v>
      </c>
      <c r="E104" s="19">
        <f>VLOOKUP(D104,EtchLengthFromLayout!$A:$B,2,0)</f>
        <v>1170.74</v>
      </c>
      <c r="F104" s="19" t="str">
        <f>CONCATENATE("S",MID($A104,5,1),"_U1_",SUBSTITUTE($C104,"IN","I-") )</f>
        <v>S3_U1_P5_MDI-</v>
      </c>
      <c r="G104" s="19">
        <f>VLOOKUP(F104,EtchLengthFromLayout!$A:$B,2,0)</f>
        <v>542.65</v>
      </c>
      <c r="H104" s="13">
        <f t="shared" si="101"/>
        <v>1713.3899999999999</v>
      </c>
      <c r="I104" s="19" t="str">
        <f>CONCATENATE("S",MID($A104,5,1),"_U2_",SUBSTITUTE($C104,"IN","I-") )</f>
        <v>S3_U2_P5_MDI-</v>
      </c>
      <c r="J104" s="19">
        <f>VLOOKUP(I104,EtchLengthFromLayout!$A:$B,2,0)</f>
        <v>105.98</v>
      </c>
      <c r="K104" s="19" t="str">
        <f>CONCATENATE("S",MID($A104,5,1),"_U3_",SUBSTITUTE($C104,"IN","I-") )</f>
        <v>S3_U3_P5_MDI-</v>
      </c>
      <c r="L104" s="19">
        <f>VLOOKUP(K104,EtchLengthFromLayout!$A:$B,2,0)</f>
        <v>14156.39</v>
      </c>
      <c r="M104" s="14" t="str">
        <f t="shared" ref="M104" si="111">CONCATENATE("S",MID($A104,5,1),"_U4PI_",SUBSTITUTE($C104,"IN","I-") )</f>
        <v>S3_U4PI_P5_MDI-</v>
      </c>
      <c r="N104" s="19">
        <f>VLOOKUP(M104,EtchLengthFromLayout!$A:$B,2,0)</f>
        <v>2707.33</v>
      </c>
      <c r="O104" s="14" t="str">
        <f t="shared" si="97"/>
        <v>SG3_3PI_P5_MDI-</v>
      </c>
      <c r="P104" s="19">
        <f>VLOOKUP(O104,EtchLengthFromLayout!$A:$B,2,0)</f>
        <v>5261.02</v>
      </c>
      <c r="Q104" s="19" t="str">
        <f t="shared" si="98"/>
        <v>SG3_2_P5_MDI-</v>
      </c>
      <c r="R104" s="19">
        <f>VLOOKUP(Q104,EtchLengthFromLayout!$A:$B,2,0)</f>
        <v>3330.87</v>
      </c>
      <c r="S104" s="19" t="str">
        <f t="shared" si="99"/>
        <v>SG3_1_P5_MDI-</v>
      </c>
      <c r="T104" s="19">
        <f>VLOOKUP(S104,EtchLengthFromLayout!$A:$B,2,0)</f>
        <v>102.2</v>
      </c>
      <c r="U104" s="5"/>
      <c r="V104" s="5" t="str">
        <f>VLOOKUP(CONCATENATE($Z104,".",$AA104),Netlist_VTable!$H:$I,2,0)</f>
        <v>SG3_P5_MDI-</v>
      </c>
      <c r="W104" s="19">
        <f>VLOOKUP(V104,EtchLengthFromLayout!$A:$B,2,0)</f>
        <v>271.07</v>
      </c>
      <c r="X104" s="19">
        <f t="shared" si="102"/>
        <v>27648.249999999996</v>
      </c>
      <c r="Y104" s="19">
        <f t="shared" ref="Y104" si="112">ABS(X104-X105)</f>
        <v>2.0199999999967986</v>
      </c>
      <c r="Z104" s="25" t="s">
        <v>9887</v>
      </c>
      <c r="AA104" s="5" t="str">
        <f>VLOOKUP(AB104,PinNo!$B:$C,2,0)</f>
        <v>A4</v>
      </c>
      <c r="AB104" s="7" t="str">
        <f t="shared" si="100"/>
        <v>P5_MDIN</v>
      </c>
      <c r="AC104" s="105"/>
    </row>
    <row r="105" spans="1:29">
      <c r="A105" s="25" t="s">
        <v>3557</v>
      </c>
      <c r="B105" s="5" t="str">
        <f>VLOOKUP(C105,PinNo!$B:$C,2,0)</f>
        <v>A5</v>
      </c>
      <c r="C105" s="7" t="s">
        <v>1639</v>
      </c>
      <c r="D105" s="5" t="str">
        <f>VLOOKUP(CONCATENATE($A105,".",$B105),Netlist_VTable!$H:$I,2,0)</f>
        <v>S3_P5_MDI+</v>
      </c>
      <c r="E105" s="19">
        <f>VLOOKUP(D105,EtchLengthFromLayout!$A:$B,2,0)</f>
        <v>1170.75</v>
      </c>
      <c r="F105" s="19" t="str">
        <f>CONCATENATE("S",MID($A105,5,1),"_U1_",SUBSTITUTE($C105,"IP","I+") )</f>
        <v>S3_U1_P5_MDI+</v>
      </c>
      <c r="G105" s="19">
        <f>VLOOKUP(F105,EtchLengthFromLayout!$A:$B,2,0)</f>
        <v>542.6</v>
      </c>
      <c r="H105" s="13">
        <f t="shared" si="101"/>
        <v>1713.35</v>
      </c>
      <c r="I105" s="19" t="str">
        <f>CONCATENATE("S",MID($A105,5,1),"_U2_",SUBSTITUTE($C105,"IP","I+") )</f>
        <v>S3_U2_P5_MDI+</v>
      </c>
      <c r="J105" s="19">
        <f>VLOOKUP(I105,EtchLengthFromLayout!$A:$B,2,0)</f>
        <v>105.79</v>
      </c>
      <c r="K105" s="19" t="str">
        <f>CONCATENATE("S",MID($A105,5,1),"_U3_",SUBSTITUTE($C105,"IP","I+") )</f>
        <v>S3_U3_P5_MDI+</v>
      </c>
      <c r="L105" s="19">
        <f>VLOOKUP(K105,EtchLengthFromLayout!$A:$B,2,0)</f>
        <v>14156.41</v>
      </c>
      <c r="M105" s="14" t="str">
        <f t="shared" ref="M105" si="113">CONCATENATE("S",MID($A105,5,1),"_U4PI_",SUBSTITUTE($C105,"IP","I+") )</f>
        <v>S3_U4PI_P5_MDI+</v>
      </c>
      <c r="N105" s="19">
        <f>VLOOKUP(M105,EtchLengthFromLayout!$A:$B,2,0)</f>
        <v>2707.35</v>
      </c>
      <c r="O105" s="14" t="str">
        <f t="shared" si="97"/>
        <v>SG3_3PI_P5_MDI+</v>
      </c>
      <c r="P105" s="19">
        <f>VLOOKUP(O105,EtchLengthFromLayout!$A:$B,2,0)</f>
        <v>5261</v>
      </c>
      <c r="Q105" s="19" t="str">
        <f t="shared" si="98"/>
        <v>SG3_2_P5_MDI+</v>
      </c>
      <c r="R105" s="19">
        <f>VLOOKUP(Q105,EtchLengthFromLayout!$A:$B,2,0)</f>
        <v>3330.87</v>
      </c>
      <c r="S105" s="19" t="str">
        <f t="shared" si="99"/>
        <v>SG3_1_P5_MDI+</v>
      </c>
      <c r="T105" s="19">
        <f>VLOOKUP(S105,EtchLengthFromLayout!$A:$B,2,0)</f>
        <v>100.38</v>
      </c>
      <c r="U105" s="5"/>
      <c r="V105" s="5" t="str">
        <f>VLOOKUP(CONCATENATE($Z105,".",$AA105),Netlist_VTable!$H:$I,2,0)</f>
        <v>SG3_P5_MDI+</v>
      </c>
      <c r="W105" s="19">
        <f>VLOOKUP(V105,EtchLengthFromLayout!$A:$B,2,0)</f>
        <v>271.08</v>
      </c>
      <c r="X105" s="19">
        <f t="shared" si="102"/>
        <v>27646.23</v>
      </c>
      <c r="Y105" s="10" t="str">
        <f t="shared" si="107"/>
        <v>OK, Tolerance&lt;= 5 mil</v>
      </c>
      <c r="Z105" s="25" t="s">
        <v>9887</v>
      </c>
      <c r="AA105" s="5" t="str">
        <f>VLOOKUP(AB105,PinNo!$B:$C,2,0)</f>
        <v>A5</v>
      </c>
      <c r="AB105" s="7" t="str">
        <f t="shared" si="100"/>
        <v>P5_MDIP</v>
      </c>
      <c r="AC105" s="105"/>
    </row>
    <row r="106" spans="1:29">
      <c r="A106" s="43"/>
      <c r="B106" s="12"/>
      <c r="C106" s="12"/>
      <c r="D106" s="12"/>
      <c r="E106" s="13"/>
      <c r="F106" s="12" t="s">
        <v>1463</v>
      </c>
      <c r="G106" s="13"/>
      <c r="H106" s="13">
        <f>MAX(H98:H105)</f>
        <v>1713.3899999999999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0" t="s">
        <v>1463</v>
      </c>
      <c r="W106" s="15"/>
      <c r="X106" s="15">
        <f>MAX(X98:X105)</f>
        <v>27890.91</v>
      </c>
      <c r="Y106" s="10"/>
      <c r="Z106" s="10"/>
      <c r="AA106" s="10"/>
      <c r="AB106" s="10"/>
      <c r="AC106" s="10"/>
    </row>
    <row r="107" spans="1:29">
      <c r="A107" s="43"/>
      <c r="B107" s="12"/>
      <c r="C107" s="12"/>
      <c r="D107" s="12"/>
      <c r="E107" s="13"/>
      <c r="F107" s="12" t="s">
        <v>1464</v>
      </c>
      <c r="G107" s="13"/>
      <c r="H107" s="13">
        <f>MIN(H98:H105)</f>
        <v>1713.35</v>
      </c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0" t="s">
        <v>1464</v>
      </c>
      <c r="W107" s="15"/>
      <c r="X107" s="15">
        <f>MIN(X98:X105)</f>
        <v>27466.7</v>
      </c>
      <c r="Y107" s="10"/>
      <c r="Z107" s="10"/>
      <c r="AA107" s="10"/>
      <c r="AB107" s="10"/>
      <c r="AC107" s="10"/>
    </row>
    <row r="108" spans="1:29">
      <c r="A108" s="43"/>
      <c r="B108" s="12"/>
      <c r="C108" s="12"/>
      <c r="D108" s="12"/>
      <c r="E108" s="13"/>
      <c r="F108" s="12" t="s">
        <v>1</v>
      </c>
      <c r="G108" s="13"/>
      <c r="H108" s="13">
        <f>ABS(H106-H107)</f>
        <v>3.999999999996362E-2</v>
      </c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0"/>
      <c r="V108" s="10" t="s">
        <v>1</v>
      </c>
      <c r="W108" s="15"/>
      <c r="X108" s="15">
        <f>ABS(X106-X107)</f>
        <v>424.20999999999913</v>
      </c>
      <c r="Y108" s="10"/>
      <c r="Z108" s="10"/>
      <c r="AA108" s="10"/>
      <c r="AB108" s="10"/>
      <c r="AC108" s="10"/>
    </row>
    <row r="109" spans="1:29">
      <c r="A109" s="26"/>
      <c r="B109" s="10"/>
      <c r="C109" s="10"/>
      <c r="D109" s="10"/>
      <c r="E109" s="15"/>
      <c r="F109" s="10"/>
      <c r="G109" s="10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0"/>
      <c r="V109" s="15"/>
      <c r="W109" s="15"/>
      <c r="X109" s="10"/>
      <c r="Y109" s="10"/>
      <c r="Z109" s="10"/>
      <c r="AA109" s="10"/>
      <c r="AB109" s="10"/>
      <c r="AC109" s="10"/>
    </row>
    <row r="110" spans="1:29">
      <c r="A110" s="21"/>
      <c r="B110" s="5"/>
      <c r="C110" s="5"/>
      <c r="D110" s="5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5"/>
      <c r="V110" s="5"/>
      <c r="W110" s="19"/>
      <c r="X110" s="19"/>
      <c r="Y110" s="5"/>
      <c r="Z110" s="5"/>
      <c r="AA110" s="5"/>
      <c r="AB110" s="5"/>
      <c r="AC110" s="5"/>
    </row>
    <row r="111" spans="1:29" ht="31.5">
      <c r="A111" s="11" t="s">
        <v>3</v>
      </c>
      <c r="B111" s="11" t="s">
        <v>4</v>
      </c>
      <c r="C111" s="11" t="s">
        <v>5</v>
      </c>
      <c r="D111" s="10" t="s">
        <v>0</v>
      </c>
      <c r="E111" s="15" t="s">
        <v>2</v>
      </c>
      <c r="F111" s="16" t="s">
        <v>0</v>
      </c>
      <c r="G111" s="17" t="s">
        <v>2</v>
      </c>
      <c r="H111" s="48" t="s">
        <v>2972</v>
      </c>
      <c r="I111" s="10" t="s">
        <v>0</v>
      </c>
      <c r="J111" s="15" t="s">
        <v>2</v>
      </c>
      <c r="K111" s="16" t="s">
        <v>0</v>
      </c>
      <c r="L111" s="17" t="s">
        <v>2</v>
      </c>
      <c r="M111" s="16" t="s">
        <v>0</v>
      </c>
      <c r="N111" s="17" t="s">
        <v>2</v>
      </c>
      <c r="O111" s="10" t="s">
        <v>0</v>
      </c>
      <c r="P111" s="15" t="s">
        <v>2</v>
      </c>
      <c r="Q111" s="16" t="s">
        <v>0</v>
      </c>
      <c r="R111" s="17" t="s">
        <v>2</v>
      </c>
      <c r="S111" s="10" t="s">
        <v>0</v>
      </c>
      <c r="T111" s="15" t="s">
        <v>2</v>
      </c>
      <c r="U111" s="12"/>
      <c r="V111" s="49" t="s">
        <v>2984</v>
      </c>
      <c r="W111" s="13" t="s">
        <v>2</v>
      </c>
      <c r="X111" s="92" t="s">
        <v>9889</v>
      </c>
      <c r="Y111" s="31" t="s">
        <v>2979</v>
      </c>
      <c r="Z111" s="10" t="s">
        <v>1462</v>
      </c>
      <c r="AA111" s="10" t="s">
        <v>4</v>
      </c>
      <c r="AB111" s="11" t="s">
        <v>5</v>
      </c>
      <c r="AC111" s="11" t="s">
        <v>1465</v>
      </c>
    </row>
    <row r="112" spans="1:29" ht="16.149999999999999" customHeight="1">
      <c r="A112" s="24" t="s">
        <v>8</v>
      </c>
      <c r="B112" s="5" t="str">
        <f>VLOOKUP(C112,PinNo!$B:$C,2,0)</f>
        <v>B5</v>
      </c>
      <c r="C112" s="7" t="s">
        <v>3062</v>
      </c>
      <c r="D112" s="5" t="str">
        <f>VLOOKUP(CONCATENATE($A112,".",$B112),Netlist_VTable!$H:$I,2,0)</f>
        <v>S0_P6_MDI-</v>
      </c>
      <c r="E112" s="19">
        <f>VLOOKUP(D112,EtchLengthFromLayout!$A:$B,2,0)</f>
        <v>2735.42</v>
      </c>
      <c r="F112" s="19" t="str">
        <f>CONCATENATE("S",MID($A112,5,1),"_U1_",SUBSTITUTE($C112,"IN","I-") )</f>
        <v>S0_U1_P6_MDI-</v>
      </c>
      <c r="G112" s="19">
        <f>VLOOKUP(F112,EtchLengthFromLayout!$A:$B,2,0)</f>
        <v>531.49</v>
      </c>
      <c r="H112" s="13">
        <f>E112+G112</f>
        <v>3266.91</v>
      </c>
      <c r="I112" s="19" t="str">
        <f>CONCATENATE("S",MID($A112,5,1),"_U2_",SUBSTITUTE($C112,"IN","I-") )</f>
        <v>S0_U2_P6_MDI-</v>
      </c>
      <c r="J112" s="19">
        <f>VLOOKUP(I112,EtchLengthFromLayout!$A:$B,2,0)</f>
        <v>105.98</v>
      </c>
      <c r="K112" s="19" t="str">
        <f>CONCATENATE("S",MID($A112,5,1),"_U3_",SUBSTITUTE($C112,"IN","I-") )</f>
        <v>S0_U3_P6_MDI-</v>
      </c>
      <c r="L112" s="19">
        <f>VLOOKUP(K112,EtchLengthFromLayout!$A:$B,2,0)</f>
        <v>11827.18</v>
      </c>
      <c r="M112" s="14" t="str">
        <f>CONCATENATE("S",MID($A112,5,1),"_U4PI_",SUBSTITUTE($C112,"IN","I-") )</f>
        <v>S0_U4PI_P6_MDI-</v>
      </c>
      <c r="N112" s="19">
        <f>VLOOKUP(M112,EtchLengthFromLayout!$A:$B,2,0)</f>
        <v>3666.5</v>
      </c>
      <c r="O112" s="14" t="str">
        <f t="shared" ref="O112:O119" si="114">SUBSTITUTE($V112,"_P","_3PI_P")</f>
        <v>SG0_3PI_P6_MDI-</v>
      </c>
      <c r="P112" s="19">
        <f>VLOOKUP(O112,EtchLengthFromLayout!$A:$B,2,0)</f>
        <v>3385.76</v>
      </c>
      <c r="Q112" s="19" t="str">
        <f t="shared" ref="Q112:Q119" si="115">SUBSTITUTE($V112,"_P","_2_P")</f>
        <v>SG0_2_P6_MDI-</v>
      </c>
      <c r="R112" s="19">
        <f>VLOOKUP(Q112,EtchLengthFromLayout!$A:$B,2,0)</f>
        <v>5254.61</v>
      </c>
      <c r="S112" s="19" t="str">
        <f t="shared" ref="S112:S119" si="116">SUBSTITUTE($V112,"_P","_1_P")</f>
        <v>SG0_1_P6_MDI-</v>
      </c>
      <c r="T112" s="19">
        <f>VLOOKUP(S112,EtchLengthFromLayout!$A:$B,2,0)</f>
        <v>102.2</v>
      </c>
      <c r="U112" s="5"/>
      <c r="V112" s="5" t="str">
        <f>VLOOKUP(CONCATENATE($Z112,".",$AA112),Netlist_VTable!$H:$I,2,0)</f>
        <v>SG0_P6_MDI-</v>
      </c>
      <c r="W112" s="19">
        <f>VLOOKUP(V112,EtchLengthFromLayout!$A:$B,2,0)</f>
        <v>230.8</v>
      </c>
      <c r="X112" s="19">
        <f>E112+G112+J112+L112+N112+P112+R112+T112+W112</f>
        <v>27839.940000000002</v>
      </c>
      <c r="Y112" s="19">
        <f>ABS(X112-X113)</f>
        <v>0.19000000000596629</v>
      </c>
      <c r="Z112" s="24" t="s">
        <v>9884</v>
      </c>
      <c r="AA112" s="5" t="str">
        <f>VLOOKUP(AB112,PinNo!$B:$C,2,0)</f>
        <v>B5</v>
      </c>
      <c r="AB112" s="7" t="str">
        <f t="shared" ref="AB112:AB119" si="117">C112</f>
        <v>P6_MDIN</v>
      </c>
      <c r="AC112" s="105" t="s">
        <v>7512</v>
      </c>
    </row>
    <row r="113" spans="1:29">
      <c r="A113" s="24" t="s">
        <v>8</v>
      </c>
      <c r="B113" s="5" t="str">
        <f>VLOOKUP(C113,PinNo!$B:$C,2,0)</f>
        <v>B6</v>
      </c>
      <c r="C113" s="7" t="s">
        <v>3061</v>
      </c>
      <c r="D113" s="5" t="str">
        <f>VLOOKUP(CONCATENATE($A113,".",$B113),Netlist_VTable!$H:$I,2,0)</f>
        <v>S0_P6_MDI+</v>
      </c>
      <c r="E113" s="19">
        <f>VLOOKUP(D113,EtchLengthFromLayout!$A:$B,2,0)</f>
        <v>2735.36</v>
      </c>
      <c r="F113" s="19" t="str">
        <f>CONCATENATE("S",MID($A113,5,1),"_U1_",SUBSTITUTE($C113,"IP","I+") )</f>
        <v>S0_U1_P6_MDI+</v>
      </c>
      <c r="G113" s="19">
        <f>VLOOKUP(F113,EtchLengthFromLayout!$A:$B,2,0)</f>
        <v>531.29999999999995</v>
      </c>
      <c r="H113" s="13">
        <f t="shared" ref="H113:H119" si="118">E113+G113</f>
        <v>3266.66</v>
      </c>
      <c r="I113" s="19" t="str">
        <f>CONCATENATE("S",MID($A113,5,1),"_U2_",SUBSTITUTE($C113,"IP","I+") )</f>
        <v>S0_U2_P6_MDI+</v>
      </c>
      <c r="J113" s="19">
        <f>VLOOKUP(I113,EtchLengthFromLayout!$A:$B,2,0)</f>
        <v>105.79</v>
      </c>
      <c r="K113" s="19" t="str">
        <f>CONCATENATE("S",MID($A113,5,1),"_U3_",SUBSTITUTE($C113,"IP","I+") )</f>
        <v>S0_U3_P6_MDI+</v>
      </c>
      <c r="L113" s="19">
        <f>VLOOKUP(K113,EtchLengthFromLayout!$A:$B,2,0)</f>
        <v>11827.22</v>
      </c>
      <c r="M113" s="14" t="str">
        <f>CONCATENATE("S",MID($A113,5,1),"_U4PI_",SUBSTITUTE($C113,"IP","I+") )</f>
        <v>S0_U4PI_P6_MDI+</v>
      </c>
      <c r="N113" s="19">
        <f>VLOOKUP(M113,EtchLengthFromLayout!$A:$B,2,0)</f>
        <v>3666.48</v>
      </c>
      <c r="O113" s="14" t="str">
        <f t="shared" si="114"/>
        <v>SG0_3PI_P6_MDI+</v>
      </c>
      <c r="P113" s="19">
        <f>VLOOKUP(O113,EtchLengthFromLayout!$A:$B,2,0)</f>
        <v>3385.76</v>
      </c>
      <c r="Q113" s="19" t="str">
        <f t="shared" si="115"/>
        <v>SG0_2_P6_MDI+</v>
      </c>
      <c r="R113" s="19">
        <f>VLOOKUP(Q113,EtchLengthFromLayout!$A:$B,2,0)</f>
        <v>5254.61</v>
      </c>
      <c r="S113" s="19" t="str">
        <f t="shared" si="116"/>
        <v>SG0_1_P6_MDI+</v>
      </c>
      <c r="T113" s="19">
        <f>VLOOKUP(S113,EtchLengthFromLayout!$A:$B,2,0)</f>
        <v>100.38</v>
      </c>
      <c r="U113" s="5"/>
      <c r="V113" s="5" t="str">
        <f>VLOOKUP(CONCATENATE($Z113,".",$AA113),Netlist_VTable!$H:$I,2,0)</f>
        <v>SG0_P6_MDI+</v>
      </c>
      <c r="W113" s="19">
        <f>VLOOKUP(V113,EtchLengthFromLayout!$A:$B,2,0)</f>
        <v>232.85</v>
      </c>
      <c r="X113" s="19">
        <f t="shared" ref="X113:X119" si="119">E113+G113+J113+L113+N113+P113+R113+T113+W113</f>
        <v>27839.749999999996</v>
      </c>
      <c r="Y113" s="10" t="str">
        <f>IF(Y112&lt;=5,"OK, Tolerance&lt;= 5 mil", "Not OK, Tolerance &gt; 5 mil")</f>
        <v>OK, Tolerance&lt;= 5 mil</v>
      </c>
      <c r="Z113" s="24" t="s">
        <v>9884</v>
      </c>
      <c r="AA113" s="5" t="str">
        <f>VLOOKUP(AB113,PinNo!$B:$C,2,0)</f>
        <v>B6</v>
      </c>
      <c r="AB113" s="7" t="str">
        <f t="shared" si="117"/>
        <v>P6_MDIP</v>
      </c>
      <c r="AC113" s="105"/>
    </row>
    <row r="114" spans="1:29">
      <c r="A114" s="25" t="s">
        <v>165</v>
      </c>
      <c r="B114" s="5" t="str">
        <f>VLOOKUP(C114,PinNo!$B:$C,2,0)</f>
        <v>B5</v>
      </c>
      <c r="C114" s="7" t="s">
        <v>3062</v>
      </c>
      <c r="D114" s="5" t="str">
        <f>VLOOKUP(CONCATENATE($A114,".",$B114),Netlist_VTable!$H:$I,2,0)</f>
        <v>S1_P6_MDI-</v>
      </c>
      <c r="E114" s="19">
        <f>VLOOKUP(D114,EtchLengthFromLayout!$A:$B,2,0)</f>
        <v>2735.42</v>
      </c>
      <c r="F114" s="19" t="str">
        <f>CONCATENATE("S",MID($A114,5,1),"_U1_",SUBSTITUTE($C114,"IN","I-") )</f>
        <v>S1_U1_P6_MDI-</v>
      </c>
      <c r="G114" s="19">
        <f>VLOOKUP(F114,EtchLengthFromLayout!$A:$B,2,0)</f>
        <v>531.49</v>
      </c>
      <c r="H114" s="13">
        <f t="shared" ref="H114:H115" si="120">E114+G114</f>
        <v>3266.91</v>
      </c>
      <c r="I114" s="19" t="str">
        <f>CONCATENATE("S",MID($A114,5,1),"_U2_",SUBSTITUTE($C114,"IN","I-") )</f>
        <v>S1_U2_P6_MDI-</v>
      </c>
      <c r="J114" s="19">
        <f>VLOOKUP(I114,EtchLengthFromLayout!$A:$B,2,0)</f>
        <v>105.98</v>
      </c>
      <c r="K114" s="19" t="str">
        <f>CONCATENATE("S",MID($A114,5,1),"_U3_",SUBSTITUTE($C114,"IN","I-") )</f>
        <v>S1_U3_P6_MDI-</v>
      </c>
      <c r="L114" s="19">
        <f>VLOOKUP(K114,EtchLengthFromLayout!$A:$B,2,0)</f>
        <v>14398.32</v>
      </c>
      <c r="M114" s="14" t="str">
        <f t="shared" ref="M114" si="121">CONCATENATE("S",MID($A114,5,1),"_U4PI_",SUBSTITUTE($C114,"IN","I-") )</f>
        <v>S1_U4PI_P6_MDI-</v>
      </c>
      <c r="N114" s="19">
        <f>VLOOKUP(M114,EtchLengthFromLayout!$A:$B,2,0)</f>
        <v>1111.43</v>
      </c>
      <c r="O114" s="14" t="str">
        <f t="shared" si="114"/>
        <v>SG1_3PI_P6_MDI-</v>
      </c>
      <c r="P114" s="19">
        <f>VLOOKUP(O114,EtchLengthFromLayout!$A:$B,2,0)</f>
        <v>1073.26</v>
      </c>
      <c r="Q114" s="19" t="str">
        <f t="shared" si="115"/>
        <v>SG1_2_P6_MDI-</v>
      </c>
      <c r="R114" s="19">
        <f>VLOOKUP(Q114,EtchLengthFromLayout!$A:$B,2,0)</f>
        <v>7567.12</v>
      </c>
      <c r="S114" s="19" t="str">
        <f t="shared" si="116"/>
        <v>SG1_1_P6_MDI-</v>
      </c>
      <c r="T114" s="19">
        <f>VLOOKUP(S114,EtchLengthFromLayout!$A:$B,2,0)</f>
        <v>102.2</v>
      </c>
      <c r="U114" s="5"/>
      <c r="V114" s="5" t="str">
        <f>VLOOKUP(CONCATENATE($Z114,".",$AA114),Netlist_VTable!$H:$I,2,0)</f>
        <v>SG1_P6_MDI-</v>
      </c>
      <c r="W114" s="19">
        <f>VLOOKUP(V114,EtchLengthFromLayout!$A:$B,2,0)</f>
        <v>230.8</v>
      </c>
      <c r="X114" s="19">
        <f t="shared" si="119"/>
        <v>27856.019999999997</v>
      </c>
      <c r="Y114" s="19">
        <f t="shared" ref="Y114" si="122">ABS(X114-X115)</f>
        <v>0.16999999999825377</v>
      </c>
      <c r="Z114" s="25" t="s">
        <v>9885</v>
      </c>
      <c r="AA114" s="5" t="str">
        <f>VLOOKUP(AB114,PinNo!$B:$C,2,0)</f>
        <v>B5</v>
      </c>
      <c r="AB114" s="7" t="str">
        <f t="shared" si="117"/>
        <v>P6_MDIN</v>
      </c>
      <c r="AC114" s="105"/>
    </row>
    <row r="115" spans="1:29">
      <c r="A115" s="25" t="s">
        <v>165</v>
      </c>
      <c r="B115" s="5" t="str">
        <f>VLOOKUP(C115,PinNo!$B:$C,2,0)</f>
        <v>B6</v>
      </c>
      <c r="C115" s="7" t="s">
        <v>3061</v>
      </c>
      <c r="D115" s="5" t="str">
        <f>VLOOKUP(CONCATENATE($A115,".",$B115),Netlist_VTable!$H:$I,2,0)</f>
        <v>S1_P6_MDI+</v>
      </c>
      <c r="E115" s="19">
        <f>VLOOKUP(D115,EtchLengthFromLayout!$A:$B,2,0)</f>
        <v>2735.36</v>
      </c>
      <c r="F115" s="19" t="str">
        <f>CONCATENATE("S",MID($A115,5,1),"_U1_",SUBSTITUTE($C115,"IP","I+") )</f>
        <v>S1_U1_P6_MDI+</v>
      </c>
      <c r="G115" s="19">
        <f>VLOOKUP(F115,EtchLengthFromLayout!$A:$B,2,0)</f>
        <v>531.29999999999995</v>
      </c>
      <c r="H115" s="13">
        <f t="shared" si="120"/>
        <v>3266.66</v>
      </c>
      <c r="I115" s="19" t="str">
        <f>CONCATENATE("S",MID($A115,5,1),"_U2_",SUBSTITUTE($C115,"IP","I+") )</f>
        <v>S1_U2_P6_MDI+</v>
      </c>
      <c r="J115" s="19">
        <f>VLOOKUP(I115,EtchLengthFromLayout!$A:$B,2,0)</f>
        <v>105.79</v>
      </c>
      <c r="K115" s="19" t="str">
        <f>CONCATENATE("S",MID($A115,5,1),"_U3_",SUBSTITUTE($C115,"IP","I+") )</f>
        <v>S1_U3_P6_MDI+</v>
      </c>
      <c r="L115" s="19">
        <f>VLOOKUP(K115,EtchLengthFromLayout!$A:$B,2,0)</f>
        <v>14398.33</v>
      </c>
      <c r="M115" s="14" t="str">
        <f t="shared" ref="M115" si="123">CONCATENATE("S",MID($A115,5,1),"_U4PI_",SUBSTITUTE($C115,"IP","I+") )</f>
        <v>S1_U4PI_P6_MDI+</v>
      </c>
      <c r="N115" s="19">
        <f>VLOOKUP(M115,EtchLengthFromLayout!$A:$B,2,0)</f>
        <v>1111.4100000000001</v>
      </c>
      <c r="O115" s="14" t="str">
        <f t="shared" si="114"/>
        <v>SG1_3PI_P6_MDI+</v>
      </c>
      <c r="P115" s="19">
        <f>VLOOKUP(O115,EtchLengthFromLayout!$A:$B,2,0)</f>
        <v>1073.27</v>
      </c>
      <c r="Q115" s="19" t="str">
        <f t="shared" si="115"/>
        <v>SG1_2_P6_MDI+</v>
      </c>
      <c r="R115" s="19">
        <f>VLOOKUP(Q115,EtchLengthFromLayout!$A:$B,2,0)</f>
        <v>7567.16</v>
      </c>
      <c r="S115" s="19" t="str">
        <f t="shared" si="116"/>
        <v>SG1_1_P6_MDI+</v>
      </c>
      <c r="T115" s="19">
        <f>VLOOKUP(S115,EtchLengthFromLayout!$A:$B,2,0)</f>
        <v>100.38</v>
      </c>
      <c r="U115" s="5"/>
      <c r="V115" s="5" t="str">
        <f>VLOOKUP(CONCATENATE($Z115,".",$AA115),Netlist_VTable!$H:$I,2,0)</f>
        <v>SG1_P6_MDI+</v>
      </c>
      <c r="W115" s="19">
        <f>VLOOKUP(V115,EtchLengthFromLayout!$A:$B,2,0)</f>
        <v>232.85</v>
      </c>
      <c r="X115" s="19">
        <f t="shared" si="119"/>
        <v>27855.85</v>
      </c>
      <c r="Y115" s="10" t="str">
        <f t="shared" ref="Y115:Y119" si="124">IF(Y114&lt;=5,"OK, Tolerance&lt;= 5 mil", "Not OK, Tolerance &gt; 5 mil")</f>
        <v>OK, Tolerance&lt;= 5 mil</v>
      </c>
      <c r="Z115" s="25" t="s">
        <v>9885</v>
      </c>
      <c r="AA115" s="5" t="str">
        <f>VLOOKUP(AB115,PinNo!$B:$C,2,0)</f>
        <v>B6</v>
      </c>
      <c r="AB115" s="7" t="str">
        <f t="shared" si="117"/>
        <v>P6_MDIP</v>
      </c>
      <c r="AC115" s="105"/>
    </row>
    <row r="116" spans="1:29" ht="16.149999999999999" customHeight="1">
      <c r="A116" s="24" t="s">
        <v>3556</v>
      </c>
      <c r="B116" s="5" t="str">
        <f>VLOOKUP(C116,PinNo!$B:$C,2,0)</f>
        <v>B5</v>
      </c>
      <c r="C116" s="7" t="s">
        <v>3062</v>
      </c>
      <c r="D116" s="5" t="str">
        <f>VLOOKUP(CONCATENATE($A116,".",$B116),Netlist_VTable!$H:$I,2,0)</f>
        <v>S2_P6_MDI-</v>
      </c>
      <c r="E116" s="19">
        <f>VLOOKUP(D116,EtchLengthFromLayout!$A:$B,2,0)</f>
        <v>2735.42</v>
      </c>
      <c r="F116" s="19" t="str">
        <f>CONCATENATE("S",MID($A116,5,1),"_U1_",SUBSTITUTE($C116,"IN","I-") )</f>
        <v>S2_U1_P6_MDI-</v>
      </c>
      <c r="G116" s="19">
        <f>VLOOKUP(F116,EtchLengthFromLayout!$A:$B,2,0)</f>
        <v>531.49</v>
      </c>
      <c r="H116" s="13">
        <f>E116+G116</f>
        <v>3266.91</v>
      </c>
      <c r="I116" s="19" t="str">
        <f>CONCATENATE("S",MID($A116,5,1),"_U2_",SUBSTITUTE($C116,"IN","I-") )</f>
        <v>S2_U2_P6_MDI-</v>
      </c>
      <c r="J116" s="19">
        <f>VLOOKUP(I116,EtchLengthFromLayout!$A:$B,2,0)</f>
        <v>105.98</v>
      </c>
      <c r="K116" s="19" t="str">
        <f>CONCATENATE("S",MID($A116,5,1),"_U3_",SUBSTITUTE($C116,"IN","I-") )</f>
        <v>S2_U3_P6_MDI-</v>
      </c>
      <c r="L116" s="19">
        <f>VLOOKUP(K116,EtchLengthFromLayout!$A:$B,2,0)</f>
        <v>10397.530000000001</v>
      </c>
      <c r="M116" s="14" t="str">
        <f t="shared" ref="M116" si="125">CONCATENATE("S",MID($A116,5,1),"_U4PI_",SUBSTITUTE($C116,"IN","I-") )</f>
        <v>S2_U4PI_P6_MDI-</v>
      </c>
      <c r="N116" s="19">
        <f>VLOOKUP(M116,EtchLengthFromLayout!$A:$B,2,0)</f>
        <v>5233.21</v>
      </c>
      <c r="O116" s="14" t="str">
        <f t="shared" si="114"/>
        <v>SG2_3PI_P6_MDI-</v>
      </c>
      <c r="P116" s="19">
        <f>VLOOKUP(O116,EtchLengthFromLayout!$A:$B,2,0)</f>
        <v>2160.5</v>
      </c>
      <c r="Q116" s="19" t="str">
        <f t="shared" si="115"/>
        <v>SG2_2_P6_MDI-</v>
      </c>
      <c r="R116" s="19">
        <f>VLOOKUP(Q116,EtchLengthFromLayout!$A:$B,2,0)</f>
        <v>6480.02</v>
      </c>
      <c r="S116" s="19" t="str">
        <f t="shared" si="116"/>
        <v>SG2_1_P6_MDI-</v>
      </c>
      <c r="T116" s="19">
        <f>VLOOKUP(S116,EtchLengthFromLayout!$A:$B,2,0)</f>
        <v>102.2</v>
      </c>
      <c r="U116" s="5"/>
      <c r="V116" s="5" t="str">
        <f>VLOOKUP(CONCATENATE($Z116,".",$AA116),Netlist_VTable!$H:$I,2,0)</f>
        <v>SG2_P6_MDI-</v>
      </c>
      <c r="W116" s="19">
        <f>VLOOKUP(V116,EtchLengthFromLayout!$A:$B,2,0)</f>
        <v>230.8</v>
      </c>
      <c r="X116" s="19">
        <f t="shared" si="119"/>
        <v>27977.15</v>
      </c>
      <c r="Y116" s="19">
        <f>ABS(X116-X117)</f>
        <v>0.30000000000291038</v>
      </c>
      <c r="Z116" s="24" t="s">
        <v>9886</v>
      </c>
      <c r="AA116" s="5" t="str">
        <f>VLOOKUP(AB116,PinNo!$B:$C,2,0)</f>
        <v>B5</v>
      </c>
      <c r="AB116" s="7" t="str">
        <f t="shared" si="117"/>
        <v>P6_MDIN</v>
      </c>
      <c r="AC116" s="105"/>
    </row>
    <row r="117" spans="1:29">
      <c r="A117" s="24" t="s">
        <v>3556</v>
      </c>
      <c r="B117" s="5" t="str">
        <f>VLOOKUP(C117,PinNo!$B:$C,2,0)</f>
        <v>B6</v>
      </c>
      <c r="C117" s="7" t="s">
        <v>3061</v>
      </c>
      <c r="D117" s="5" t="str">
        <f>VLOOKUP(CONCATENATE($A117,".",$B117),Netlist_VTable!$H:$I,2,0)</f>
        <v>S2_P6_MDI+</v>
      </c>
      <c r="E117" s="19">
        <f>VLOOKUP(D117,EtchLengthFromLayout!$A:$B,2,0)</f>
        <v>2735.36</v>
      </c>
      <c r="F117" s="19" t="str">
        <f>CONCATENATE("S",MID($A117,5,1),"_U1_",SUBSTITUTE($C117,"IP","I+") )</f>
        <v>S2_U1_P6_MDI+</v>
      </c>
      <c r="G117" s="19">
        <f>VLOOKUP(F117,EtchLengthFromLayout!$A:$B,2,0)</f>
        <v>531.29999999999995</v>
      </c>
      <c r="H117" s="13">
        <f t="shared" ref="H117" si="126">E117+G117</f>
        <v>3266.66</v>
      </c>
      <c r="I117" s="19" t="str">
        <f>CONCATENATE("S",MID($A117,5,1),"_U2_",SUBSTITUTE($C117,"IP","I+") )</f>
        <v>S2_U2_P6_MDI+</v>
      </c>
      <c r="J117" s="19">
        <f>VLOOKUP(I117,EtchLengthFromLayout!$A:$B,2,0)</f>
        <v>105.79</v>
      </c>
      <c r="K117" s="19" t="str">
        <f>CONCATENATE("S",MID($A117,5,1),"_U3_",SUBSTITUTE($C117,"IP","I+") )</f>
        <v>S2_U3_P6_MDI+</v>
      </c>
      <c r="L117" s="19">
        <f>VLOOKUP(K117,EtchLengthFromLayout!$A:$B,2,0)</f>
        <v>10397.5</v>
      </c>
      <c r="M117" s="14" t="str">
        <f t="shared" ref="M117" si="127">CONCATENATE("S",MID($A117,5,1),"_U4PI_",SUBSTITUTE($C117,"IP","I+") )</f>
        <v>S2_U4PI_P6_MDI+</v>
      </c>
      <c r="N117" s="19">
        <f>VLOOKUP(M117,EtchLengthFromLayout!$A:$B,2,0)</f>
        <v>5233.1899999999996</v>
      </c>
      <c r="O117" s="14" t="str">
        <f t="shared" si="114"/>
        <v>SG2_3PI_P6_MDI+</v>
      </c>
      <c r="P117" s="19">
        <f>VLOOKUP(O117,EtchLengthFromLayout!$A:$B,2,0)</f>
        <v>2160.5</v>
      </c>
      <c r="Q117" s="19" t="str">
        <f t="shared" si="115"/>
        <v>SG2_2_P6_MDI+</v>
      </c>
      <c r="R117" s="19">
        <f>VLOOKUP(Q117,EtchLengthFromLayout!$A:$B,2,0)</f>
        <v>6479.98</v>
      </c>
      <c r="S117" s="19" t="str">
        <f t="shared" si="116"/>
        <v>SG2_1_P6_MDI+</v>
      </c>
      <c r="T117" s="19">
        <f>VLOOKUP(S117,EtchLengthFromLayout!$A:$B,2,0)</f>
        <v>100.38</v>
      </c>
      <c r="U117" s="5"/>
      <c r="V117" s="5" t="str">
        <f>VLOOKUP(CONCATENATE($Z117,".",$AA117),Netlist_VTable!$H:$I,2,0)</f>
        <v>SG2_P6_MDI+</v>
      </c>
      <c r="W117" s="19">
        <f>VLOOKUP(V117,EtchLengthFromLayout!$A:$B,2,0)</f>
        <v>232.85</v>
      </c>
      <c r="X117" s="19">
        <f t="shared" si="119"/>
        <v>27976.85</v>
      </c>
      <c r="Y117" s="10" t="str">
        <f>IF(Y116&lt;=5,"OK, Tolerance&lt;= 5 mil", "Not OK, Tolerance &gt; 5 mil")</f>
        <v>OK, Tolerance&lt;= 5 mil</v>
      </c>
      <c r="Z117" s="24" t="s">
        <v>9886</v>
      </c>
      <c r="AA117" s="5" t="str">
        <f>VLOOKUP(AB117,PinNo!$B:$C,2,0)</f>
        <v>B6</v>
      </c>
      <c r="AB117" s="7" t="str">
        <f t="shared" si="117"/>
        <v>P6_MDIP</v>
      </c>
      <c r="AC117" s="105"/>
    </row>
    <row r="118" spans="1:29">
      <c r="A118" s="25" t="s">
        <v>3557</v>
      </c>
      <c r="B118" s="5" t="str">
        <f>VLOOKUP(C118,PinNo!$B:$C,2,0)</f>
        <v>B5</v>
      </c>
      <c r="C118" s="7" t="s">
        <v>3062</v>
      </c>
      <c r="D118" s="5" t="str">
        <f>VLOOKUP(CONCATENATE($A118,".",$B118),Netlist_VTable!$H:$I,2,0)</f>
        <v>S3_P6_MDI-</v>
      </c>
      <c r="E118" s="19">
        <f>VLOOKUP(D118,EtchLengthFromLayout!$A:$B,2,0)</f>
        <v>2735.42</v>
      </c>
      <c r="F118" s="19" t="str">
        <f>CONCATENATE("S",MID($A118,5,1),"_U1_",SUBSTITUTE($C118,"IN","I-") )</f>
        <v>S3_U1_P6_MDI-</v>
      </c>
      <c r="G118" s="19">
        <f>VLOOKUP(F118,EtchLengthFromLayout!$A:$B,2,0)</f>
        <v>531.49</v>
      </c>
      <c r="H118" s="13">
        <f t="shared" si="118"/>
        <v>3266.91</v>
      </c>
      <c r="I118" s="19" t="str">
        <f>CONCATENATE("S",MID($A118,5,1),"_U2_",SUBSTITUTE($C118,"IN","I-") )</f>
        <v>S3_U2_P6_MDI-</v>
      </c>
      <c r="J118" s="19">
        <f>VLOOKUP(I118,EtchLengthFromLayout!$A:$B,2,0)</f>
        <v>105.98</v>
      </c>
      <c r="K118" s="19" t="str">
        <f>CONCATENATE("S",MID($A118,5,1),"_U3_",SUBSTITUTE($C118,"IN","I-") )</f>
        <v>S3_U3_P6_MDI-</v>
      </c>
      <c r="L118" s="19">
        <f>VLOOKUP(K118,EtchLengthFromLayout!$A:$B,2,0)</f>
        <v>13610.87</v>
      </c>
      <c r="M118" s="14" t="str">
        <f t="shared" ref="M118" si="128">CONCATENATE("S",MID($A118,5,1),"_U4PI_",SUBSTITUTE($C118,"IN","I-") )</f>
        <v>S3_U4PI_P6_MDI-</v>
      </c>
      <c r="N118" s="19">
        <f>VLOOKUP(M118,EtchLengthFromLayout!$A:$B,2,0)</f>
        <v>1985.15</v>
      </c>
      <c r="O118" s="14" t="str">
        <f t="shared" si="114"/>
        <v>SG3_3PI_P6_MDI-</v>
      </c>
      <c r="P118" s="19">
        <f>VLOOKUP(O118,EtchLengthFromLayout!$A:$B,2,0)</f>
        <v>4402.8</v>
      </c>
      <c r="Q118" s="19" t="str">
        <f t="shared" si="115"/>
        <v>SG3_2_P6_MDI-</v>
      </c>
      <c r="R118" s="19">
        <f>VLOOKUP(Q118,EtchLengthFromLayout!$A:$B,2,0)</f>
        <v>4237.55</v>
      </c>
      <c r="S118" s="19" t="str">
        <f t="shared" si="116"/>
        <v>SG3_1_P6_MDI-</v>
      </c>
      <c r="T118" s="19">
        <f>VLOOKUP(S118,EtchLengthFromLayout!$A:$B,2,0)</f>
        <v>102.2</v>
      </c>
      <c r="U118" s="5"/>
      <c r="V118" s="5" t="str">
        <f>VLOOKUP(CONCATENATE($Z118,".",$AA118),Netlist_VTable!$H:$I,2,0)</f>
        <v>SG3_P6_MDI-</v>
      </c>
      <c r="W118" s="19">
        <f>VLOOKUP(V118,EtchLengthFromLayout!$A:$B,2,0)</f>
        <v>230.8</v>
      </c>
      <c r="X118" s="19">
        <f t="shared" si="119"/>
        <v>27942.260000000002</v>
      </c>
      <c r="Y118" s="19">
        <f t="shared" ref="Y118" si="129">ABS(X118-X119)</f>
        <v>0.23000000000320142</v>
      </c>
      <c r="Z118" s="25" t="s">
        <v>9887</v>
      </c>
      <c r="AA118" s="5" t="str">
        <f>VLOOKUP(AB118,PinNo!$B:$C,2,0)</f>
        <v>B5</v>
      </c>
      <c r="AB118" s="7" t="str">
        <f t="shared" si="117"/>
        <v>P6_MDIN</v>
      </c>
      <c r="AC118" s="105"/>
    </row>
    <row r="119" spans="1:29">
      <c r="A119" s="25" t="s">
        <v>3557</v>
      </c>
      <c r="B119" s="5" t="str">
        <f>VLOOKUP(C119,PinNo!$B:$C,2,0)</f>
        <v>B6</v>
      </c>
      <c r="C119" s="7" t="s">
        <v>3061</v>
      </c>
      <c r="D119" s="5" t="str">
        <f>VLOOKUP(CONCATENATE($A119,".",$B119),Netlist_VTable!$H:$I,2,0)</f>
        <v>S3_P6_MDI+</v>
      </c>
      <c r="E119" s="19">
        <f>VLOOKUP(D119,EtchLengthFromLayout!$A:$B,2,0)</f>
        <v>2735.36</v>
      </c>
      <c r="F119" s="19" t="str">
        <f>CONCATENATE("S",MID($A119,5,1),"_U1_",SUBSTITUTE($C119,"IP","I+") )</f>
        <v>S3_U1_P6_MDI+</v>
      </c>
      <c r="G119" s="19">
        <f>VLOOKUP(F119,EtchLengthFromLayout!$A:$B,2,0)</f>
        <v>531.29999999999995</v>
      </c>
      <c r="H119" s="13">
        <f t="shared" si="118"/>
        <v>3266.66</v>
      </c>
      <c r="I119" s="19" t="str">
        <f>CONCATENATE("S",MID($A119,5,1),"_U2_",SUBSTITUTE($C119,"IP","I+") )</f>
        <v>S3_U2_P6_MDI+</v>
      </c>
      <c r="J119" s="19">
        <f>VLOOKUP(I119,EtchLengthFromLayout!$A:$B,2,0)</f>
        <v>105.79</v>
      </c>
      <c r="K119" s="19" t="str">
        <f>CONCATENATE("S",MID($A119,5,1),"_U3_",SUBSTITUTE($C119,"IP","I+") )</f>
        <v>S3_U3_P6_MDI+</v>
      </c>
      <c r="L119" s="19">
        <f>VLOOKUP(K119,EtchLengthFromLayout!$A:$B,2,0)</f>
        <v>13610.87</v>
      </c>
      <c r="M119" s="14" t="str">
        <f t="shared" ref="M119" si="130">CONCATENATE("S",MID($A119,5,1),"_U4PI_",SUBSTITUTE($C119,"IP","I+") )</f>
        <v>S3_U4PI_P6_MDI+</v>
      </c>
      <c r="N119" s="19">
        <f>VLOOKUP(M119,EtchLengthFromLayout!$A:$B,2,0)</f>
        <v>1985.13</v>
      </c>
      <c r="O119" s="14" t="str">
        <f t="shared" si="114"/>
        <v>SG3_3PI_P6_MDI+</v>
      </c>
      <c r="P119" s="19">
        <f>VLOOKUP(O119,EtchLengthFromLayout!$A:$B,2,0)</f>
        <v>4402.8</v>
      </c>
      <c r="Q119" s="19" t="str">
        <f t="shared" si="115"/>
        <v>SG3_2_P6_MDI+</v>
      </c>
      <c r="R119" s="19">
        <f>VLOOKUP(Q119,EtchLengthFromLayout!$A:$B,2,0)</f>
        <v>4237.55</v>
      </c>
      <c r="S119" s="19" t="str">
        <f t="shared" si="116"/>
        <v>SG3_1_P6_MDI+</v>
      </c>
      <c r="T119" s="19">
        <f>VLOOKUP(S119,EtchLengthFromLayout!$A:$B,2,0)</f>
        <v>100.38</v>
      </c>
      <c r="U119" s="5"/>
      <c r="V119" s="5" t="str">
        <f>VLOOKUP(CONCATENATE($Z119,".",$AA119),Netlist_VTable!$H:$I,2,0)</f>
        <v>SG3_P6_MDI+</v>
      </c>
      <c r="W119" s="19">
        <f>VLOOKUP(V119,EtchLengthFromLayout!$A:$B,2,0)</f>
        <v>232.85</v>
      </c>
      <c r="X119" s="19">
        <f t="shared" si="119"/>
        <v>27942.03</v>
      </c>
      <c r="Y119" s="10" t="str">
        <f t="shared" si="124"/>
        <v>OK, Tolerance&lt;= 5 mil</v>
      </c>
      <c r="Z119" s="25" t="s">
        <v>9887</v>
      </c>
      <c r="AA119" s="5" t="str">
        <f>VLOOKUP(AB119,PinNo!$B:$C,2,0)</f>
        <v>B6</v>
      </c>
      <c r="AB119" s="7" t="str">
        <f t="shared" si="117"/>
        <v>P6_MDIP</v>
      </c>
      <c r="AC119" s="105"/>
    </row>
    <row r="120" spans="1:29">
      <c r="A120" s="43"/>
      <c r="B120" s="12"/>
      <c r="C120" s="12"/>
      <c r="D120" s="12"/>
      <c r="E120" s="13"/>
      <c r="F120" s="12" t="s">
        <v>1463</v>
      </c>
      <c r="G120" s="13"/>
      <c r="H120" s="13">
        <f>MAX(H112:H119)</f>
        <v>3266.91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0" t="s">
        <v>1463</v>
      </c>
      <c r="W120" s="15"/>
      <c r="X120" s="15">
        <f>MAX(X112:X119)</f>
        <v>27977.15</v>
      </c>
      <c r="Y120" s="10"/>
      <c r="Z120" s="10"/>
      <c r="AA120" s="10"/>
      <c r="AB120" s="10"/>
      <c r="AC120" s="10"/>
    </row>
    <row r="121" spans="1:29">
      <c r="A121" s="43"/>
      <c r="B121" s="12"/>
      <c r="C121" s="12"/>
      <c r="D121" s="12"/>
      <c r="E121" s="13"/>
      <c r="F121" s="12" t="s">
        <v>1464</v>
      </c>
      <c r="G121" s="13"/>
      <c r="H121" s="13">
        <f>MIN(H112:H119)</f>
        <v>3266.66</v>
      </c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0" t="s">
        <v>1464</v>
      </c>
      <c r="W121" s="15"/>
      <c r="X121" s="15">
        <f>MIN(X112:X119)</f>
        <v>27839.749999999996</v>
      </c>
      <c r="Y121" s="10"/>
      <c r="Z121" s="10"/>
      <c r="AA121" s="10"/>
      <c r="AB121" s="10"/>
      <c r="AC121" s="10"/>
    </row>
    <row r="122" spans="1:29">
      <c r="A122" s="43"/>
      <c r="B122" s="12"/>
      <c r="C122" s="12"/>
      <c r="D122" s="12"/>
      <c r="E122" s="13"/>
      <c r="F122" s="12" t="s">
        <v>1</v>
      </c>
      <c r="G122" s="13"/>
      <c r="H122" s="13">
        <f>ABS(H120-H121)</f>
        <v>0.25</v>
      </c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0"/>
      <c r="V122" s="10" t="s">
        <v>1</v>
      </c>
      <c r="W122" s="15"/>
      <c r="X122" s="15">
        <f>ABS(X120-X121)</f>
        <v>137.40000000000509</v>
      </c>
      <c r="Y122" s="10"/>
      <c r="Z122" s="10"/>
      <c r="AA122" s="10"/>
      <c r="AB122" s="10"/>
      <c r="AC122" s="10"/>
    </row>
    <row r="123" spans="1:29">
      <c r="A123" s="26"/>
      <c r="B123" s="10"/>
      <c r="C123" s="10"/>
      <c r="D123" s="10"/>
      <c r="E123" s="15"/>
      <c r="F123" s="10"/>
      <c r="G123" s="10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0"/>
      <c r="V123" s="15"/>
      <c r="W123" s="15"/>
      <c r="X123" s="10"/>
      <c r="Y123" s="10"/>
      <c r="Z123" s="10"/>
      <c r="AA123" s="10"/>
      <c r="AB123" s="10"/>
      <c r="AC123" s="10"/>
    </row>
    <row r="124" spans="1:29">
      <c r="A124" s="21"/>
      <c r="B124" s="5"/>
      <c r="C124" s="5"/>
      <c r="D124" s="5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5"/>
      <c r="V124" s="5"/>
      <c r="W124" s="19"/>
      <c r="X124" s="19"/>
      <c r="Y124" s="5"/>
      <c r="Z124" s="5"/>
      <c r="AA124" s="5"/>
      <c r="AB124" s="5"/>
      <c r="AC124" s="5"/>
    </row>
    <row r="125" spans="1:29">
      <c r="A125" s="26"/>
      <c r="B125" s="10"/>
      <c r="C125" s="10"/>
      <c r="D125" s="10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0"/>
      <c r="V125" s="22"/>
      <c r="W125" s="23"/>
      <c r="X125" s="23"/>
      <c r="Y125" s="10"/>
      <c r="Z125" s="10"/>
      <c r="AA125" s="10"/>
      <c r="AB125" s="10"/>
      <c r="AC125" s="10"/>
    </row>
    <row r="126" spans="1:29">
      <c r="A126" s="26"/>
      <c r="B126" s="10"/>
      <c r="C126" s="10"/>
      <c r="D126" s="10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0"/>
      <c r="V126" s="10" t="s">
        <v>1466</v>
      </c>
      <c r="W126" s="15"/>
      <c r="X126" s="15"/>
      <c r="Y126" s="10"/>
      <c r="Z126" s="10"/>
      <c r="AA126" s="10"/>
      <c r="AB126" s="10"/>
      <c r="AC126" s="10"/>
    </row>
    <row r="127" spans="1:29">
      <c r="A127" s="26"/>
      <c r="B127" s="10"/>
      <c r="C127" s="10"/>
      <c r="D127" s="10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0"/>
      <c r="V127" s="10" t="s">
        <v>1463</v>
      </c>
      <c r="W127" s="15"/>
      <c r="X127" s="15">
        <f>MAX(X78,X92,X106,X120)</f>
        <v>28064.590000000004</v>
      </c>
      <c r="Y127" s="10"/>
      <c r="Z127" s="10"/>
      <c r="AA127" s="10"/>
      <c r="AB127" s="10"/>
      <c r="AC127" s="10"/>
    </row>
    <row r="128" spans="1:29">
      <c r="A128" s="26"/>
      <c r="B128" s="10"/>
      <c r="C128" s="10"/>
      <c r="D128" s="1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0"/>
      <c r="V128" s="10" t="s">
        <v>1464</v>
      </c>
      <c r="W128" s="15"/>
      <c r="X128" s="15">
        <f>MIN(X79,X93,X107,X121)</f>
        <v>27437.280000000002</v>
      </c>
      <c r="Y128" s="10"/>
      <c r="Z128" s="10"/>
      <c r="AA128" s="10"/>
      <c r="AB128" s="10"/>
      <c r="AC128" s="10"/>
    </row>
    <row r="129" spans="1:29">
      <c r="A129" s="26"/>
      <c r="B129" s="10"/>
      <c r="C129" s="10"/>
      <c r="D129" s="10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0"/>
      <c r="V129" s="10" t="s">
        <v>1</v>
      </c>
      <c r="W129" s="15"/>
      <c r="X129" s="15">
        <f>ABS(X127-X128)</f>
        <v>627.31000000000131</v>
      </c>
      <c r="Y129" s="10"/>
      <c r="Z129" s="10"/>
      <c r="AA129" s="10"/>
      <c r="AB129" s="10"/>
      <c r="AC129" s="10"/>
    </row>
    <row r="130" spans="1:29">
      <c r="A130" s="26"/>
      <c r="B130" s="10"/>
      <c r="C130" s="10"/>
      <c r="D130" s="10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0"/>
      <c r="V130" s="10" t="s">
        <v>6</v>
      </c>
      <c r="W130" s="15"/>
      <c r="X130" s="15" t="str">
        <f>IF(X129&lt;=1000,"OK, Tolerance&lt;= 1000 mils", "Not OK, Tolerance &gt;  1000 mils")</f>
        <v>OK, Tolerance&lt;= 1000 mils</v>
      </c>
      <c r="Y130" s="10"/>
      <c r="Z130" s="10"/>
      <c r="AA130" s="10"/>
      <c r="AB130" s="10"/>
      <c r="AC130" s="10"/>
    </row>
    <row r="131" spans="1:29">
      <c r="A131" s="21"/>
      <c r="B131" s="5"/>
      <c r="C131" s="5"/>
      <c r="D131" s="5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5"/>
      <c r="V131" s="5"/>
      <c r="W131" s="19"/>
      <c r="X131" s="19"/>
      <c r="Y131" s="5"/>
      <c r="Z131" s="5"/>
      <c r="AA131" s="5"/>
      <c r="AB131" s="5"/>
      <c r="AC131" s="5"/>
    </row>
    <row r="132" spans="1:29">
      <c r="A132" s="5"/>
      <c r="B132" s="5"/>
      <c r="C132" s="5"/>
      <c r="D132" s="5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5"/>
      <c r="Y132" s="5"/>
      <c r="Z132" s="5"/>
      <c r="AA132" s="5"/>
      <c r="AB132" s="5"/>
      <c r="AC132" s="5"/>
    </row>
    <row r="133" spans="1:29">
      <c r="A133" s="20"/>
      <c r="B133" s="20"/>
      <c r="C133" s="20"/>
      <c r="D133" s="20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0"/>
      <c r="Y133" s="20"/>
      <c r="Z133" s="20"/>
      <c r="AA133" s="20"/>
      <c r="AB133" s="20"/>
      <c r="AC133" s="20"/>
    </row>
    <row r="134" spans="1:29">
      <c r="A134" s="20"/>
      <c r="B134" s="20"/>
      <c r="C134" s="20"/>
      <c r="D134" s="20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0"/>
      <c r="Y134" s="20"/>
      <c r="Z134" s="20"/>
      <c r="AA134" s="20"/>
      <c r="AB134" s="20"/>
      <c r="AC134" s="20"/>
    </row>
    <row r="135" spans="1:29" ht="30.75">
      <c r="A135" s="28" t="s">
        <v>7507</v>
      </c>
      <c r="B135" s="12"/>
      <c r="C135" s="12"/>
      <c r="D135" s="12"/>
      <c r="E135" s="13"/>
      <c r="F135" s="40"/>
      <c r="G135" s="13"/>
      <c r="H135" s="13"/>
      <c r="I135" s="47" t="s">
        <v>10257</v>
      </c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1"/>
    </row>
    <row r="136" spans="1:29" ht="31.5">
      <c r="A136" s="11" t="s">
        <v>3</v>
      </c>
      <c r="B136" s="11" t="s">
        <v>4</v>
      </c>
      <c r="C136" s="11" t="s">
        <v>5</v>
      </c>
      <c r="D136" s="10" t="s">
        <v>0</v>
      </c>
      <c r="E136" s="15" t="s">
        <v>2</v>
      </c>
      <c r="F136" s="16" t="s">
        <v>0</v>
      </c>
      <c r="G136" s="17" t="s">
        <v>2</v>
      </c>
      <c r="H136" s="48" t="s">
        <v>2972</v>
      </c>
      <c r="I136" s="10" t="s">
        <v>0</v>
      </c>
      <c r="J136" s="15" t="s">
        <v>2</v>
      </c>
      <c r="K136" s="16" t="s">
        <v>0</v>
      </c>
      <c r="L136" s="17" t="s">
        <v>2</v>
      </c>
      <c r="M136" s="16" t="s">
        <v>0</v>
      </c>
      <c r="N136" s="17" t="s">
        <v>2</v>
      </c>
      <c r="O136" s="10" t="s">
        <v>0</v>
      </c>
      <c r="P136" s="15" t="s">
        <v>2</v>
      </c>
      <c r="Q136" s="16" t="s">
        <v>0</v>
      </c>
      <c r="R136" s="17" t="s">
        <v>2</v>
      </c>
      <c r="S136" s="10" t="s">
        <v>0</v>
      </c>
      <c r="T136" s="15" t="s">
        <v>2</v>
      </c>
      <c r="U136" s="12"/>
      <c r="V136" s="49" t="s">
        <v>2984</v>
      </c>
      <c r="W136" s="13" t="s">
        <v>2</v>
      </c>
      <c r="X136" s="92" t="s">
        <v>9889</v>
      </c>
      <c r="Y136" s="31" t="s">
        <v>2979</v>
      </c>
      <c r="Z136" s="60" t="s">
        <v>1462</v>
      </c>
      <c r="AA136" s="10" t="s">
        <v>4</v>
      </c>
      <c r="AB136" s="11" t="s">
        <v>5</v>
      </c>
      <c r="AC136" s="11" t="s">
        <v>1465</v>
      </c>
    </row>
    <row r="137" spans="1:29" ht="16.149999999999999" customHeight="1">
      <c r="A137" s="24" t="s">
        <v>8</v>
      </c>
      <c r="B137" s="5" t="str">
        <f>VLOOKUP(C137,PinNo!$B:$C,2,0)</f>
        <v>A2</v>
      </c>
      <c r="C137" s="7" t="s">
        <v>398</v>
      </c>
      <c r="D137" s="5" t="str">
        <f>VLOOKUP(CONCATENATE($A137,".",$B137),Netlist_VTable!$H:$I,2,0)</f>
        <v>S0_P0_MDI-</v>
      </c>
      <c r="E137" s="19">
        <f>VLOOKUP(D137,EtchLengthFromLayout!$A:$B,2,0)</f>
        <v>1134.8399999999999</v>
      </c>
      <c r="F137" s="19" t="str">
        <f>CONCATENATE("S",MID($A137,5,1),"_U1_",SUBSTITUTE($C137,"IN","I-") )</f>
        <v>S0_U1_P0_MDI-</v>
      </c>
      <c r="G137" s="19">
        <f>VLOOKUP(F137,EtchLengthFromLayout!$A:$B,2,0)</f>
        <v>522.65</v>
      </c>
      <c r="H137" s="13">
        <f>E137+G137</f>
        <v>1657.4899999999998</v>
      </c>
      <c r="I137" s="19" t="str">
        <f>CONCATENATE("S",MID($A137,5,1),"_U2_",SUBSTITUTE($C137,"IN","I-") )</f>
        <v>S0_U2_P0_MDI-</v>
      </c>
      <c r="J137" s="19">
        <f>VLOOKUP(I137,EtchLengthFromLayout!$A:$B,2,0)</f>
        <v>105.98</v>
      </c>
      <c r="K137" s="19" t="str">
        <f>CONCATENATE("S",MID($A137,5,1),"_U3_",SUBSTITUTE($C137,"IN","I-") )</f>
        <v>S0_U3_P0_MDI-</v>
      </c>
      <c r="L137" s="19">
        <f>VLOOKUP(K137,EtchLengthFromLayout!$A:$B,2,0)</f>
        <v>11501.22</v>
      </c>
      <c r="M137" s="14" t="str">
        <f>CONCATENATE("S",MID($A137,5,1),"_U4PI_",SUBSTITUTE($C137,"IN","I-") )</f>
        <v>S0_U4PI_P0_MDI-</v>
      </c>
      <c r="N137" s="19">
        <f>VLOOKUP(M137,EtchLengthFromLayout!$A:$B,2,0)</f>
        <v>5648.27</v>
      </c>
      <c r="O137" s="14"/>
      <c r="P137" s="19"/>
      <c r="Q137" s="19"/>
      <c r="R137" s="19"/>
      <c r="S137" s="19"/>
      <c r="T137" s="19"/>
      <c r="U137" s="5"/>
      <c r="V137" s="5"/>
      <c r="W137" s="19"/>
      <c r="X137" s="19">
        <f>E137+G137+J137+L137+N137+P137+R137+T137+W137</f>
        <v>18912.96</v>
      </c>
      <c r="Y137" s="19">
        <f>ABS(X137-X138)</f>
        <v>0.22000000000116415</v>
      </c>
      <c r="Z137" s="24" t="s">
        <v>9884</v>
      </c>
      <c r="AA137" s="5" t="str">
        <f>VLOOKUP(AB137,PinNo!$B:$C,2,0)</f>
        <v>A2</v>
      </c>
      <c r="AB137" s="7" t="str">
        <f t="shared" ref="AB137:AB144" si="131">C137</f>
        <v>P0_MDIN</v>
      </c>
      <c r="AC137" s="102" t="s">
        <v>7499</v>
      </c>
    </row>
    <row r="138" spans="1:29">
      <c r="A138" s="24" t="s">
        <v>8</v>
      </c>
      <c r="B138" s="5" t="str">
        <f>VLOOKUP(C138,PinNo!$B:$C,2,0)</f>
        <v>A3</v>
      </c>
      <c r="C138" s="7" t="s">
        <v>396</v>
      </c>
      <c r="D138" s="5" t="str">
        <f>VLOOKUP(CONCATENATE($A138,".",$B138),Netlist_VTable!$H:$I,2,0)</f>
        <v>S0_P0_MDI+</v>
      </c>
      <c r="E138" s="19">
        <f>VLOOKUP(D138,EtchLengthFromLayout!$A:$B,2,0)</f>
        <v>1134.8499999999999</v>
      </c>
      <c r="F138" s="19" t="str">
        <f>CONCATENATE("S",MID($A138,5,1),"_U1_",SUBSTITUTE($C138,"IP","I+") )</f>
        <v>S0_U1_P0_MDI+</v>
      </c>
      <c r="G138" s="19">
        <f>VLOOKUP(F138,EtchLengthFromLayout!$A:$B,2,0)</f>
        <v>522.6</v>
      </c>
      <c r="H138" s="13">
        <f t="shared" ref="H138:H140" si="132">E138+G138</f>
        <v>1657.4499999999998</v>
      </c>
      <c r="I138" s="19" t="str">
        <f>CONCATENATE("S",MID($A138,5,1),"_U2_",SUBSTITUTE($C138,"IP","I+") )</f>
        <v>S0_U2_P0_MDI+</v>
      </c>
      <c r="J138" s="19">
        <f>VLOOKUP(I138,EtchLengthFromLayout!$A:$B,2,0)</f>
        <v>105.79</v>
      </c>
      <c r="K138" s="19" t="str">
        <f>CONCATENATE("S",MID($A138,5,1),"_U3_",SUBSTITUTE($C138,"IP","I+") )</f>
        <v>S0_U3_P0_MDI+</v>
      </c>
      <c r="L138" s="19">
        <f>VLOOKUP(K138,EtchLengthFromLayout!$A:$B,2,0)</f>
        <v>11501.22</v>
      </c>
      <c r="M138" s="14" t="str">
        <f>CONCATENATE("S",MID($A138,5,1),"_U4PI_",SUBSTITUTE($C138,"IP","I+") )</f>
        <v>S0_U4PI_P0_MDI+</v>
      </c>
      <c r="N138" s="19">
        <f>VLOOKUP(M138,EtchLengthFromLayout!$A:$B,2,0)</f>
        <v>5648.28</v>
      </c>
      <c r="O138" s="14"/>
      <c r="P138" s="19"/>
      <c r="Q138" s="19"/>
      <c r="R138" s="19"/>
      <c r="S138" s="19"/>
      <c r="T138" s="19"/>
      <c r="U138" s="5"/>
      <c r="V138" s="5"/>
      <c r="W138" s="19"/>
      <c r="X138" s="19">
        <f t="shared" ref="X138:X144" si="133">E138+G138+J138+L138+N138+P138+R138+T138+W138</f>
        <v>18912.739999999998</v>
      </c>
      <c r="Y138" s="10" t="str">
        <f>IF(Y137&lt;=5,"OK, Tolerance&lt;= 5 mil", "Not OK, Tolerance &gt; 5 mil")</f>
        <v>OK, Tolerance&lt;= 5 mil</v>
      </c>
      <c r="Z138" s="24" t="s">
        <v>9884</v>
      </c>
      <c r="AA138" s="5" t="str">
        <f>VLOOKUP(AB138,PinNo!$B:$C,2,0)</f>
        <v>A3</v>
      </c>
      <c r="AB138" s="7" t="str">
        <f t="shared" si="131"/>
        <v>P0_MDIP</v>
      </c>
      <c r="AC138" s="102"/>
    </row>
    <row r="139" spans="1:29">
      <c r="A139" s="25" t="s">
        <v>165</v>
      </c>
      <c r="B139" s="5" t="str">
        <f>VLOOKUP(C139,PinNo!$B:$C,2,0)</f>
        <v>A2</v>
      </c>
      <c r="C139" s="7" t="s">
        <v>398</v>
      </c>
      <c r="D139" s="5" t="str">
        <f>VLOOKUP(CONCATENATE($A139,".",$B139),Netlist_VTable!$H:$I,2,0)</f>
        <v>S1_P0_MDI-</v>
      </c>
      <c r="E139" s="19">
        <f>VLOOKUP(D139,EtchLengthFromLayout!$A:$B,2,0)</f>
        <v>1134.8399999999999</v>
      </c>
      <c r="F139" s="19" t="str">
        <f>CONCATENATE("S",MID($A139,5,1),"_U1_",SUBSTITUTE($C139,"IN","I-") )</f>
        <v>S1_U1_P0_MDI-</v>
      </c>
      <c r="G139" s="19">
        <f>VLOOKUP(F139,EtchLengthFromLayout!$A:$B,2,0)</f>
        <v>522.65</v>
      </c>
      <c r="H139" s="13">
        <f t="shared" si="132"/>
        <v>1657.4899999999998</v>
      </c>
      <c r="I139" s="19" t="str">
        <f>CONCATENATE("S",MID($A139,5,1),"_U2_",SUBSTITUTE($C139,"IN","I-") )</f>
        <v>S1_U2_P0_MDI-</v>
      </c>
      <c r="J139" s="19">
        <f>VLOOKUP(I139,EtchLengthFromLayout!$A:$B,2,0)</f>
        <v>105.98</v>
      </c>
      <c r="K139" s="19" t="str">
        <f>CONCATENATE("S",MID($A139,5,1),"_U3_",SUBSTITUTE($C139,"IN","I-") )</f>
        <v>S1_U3_P0_MDI-</v>
      </c>
      <c r="L139" s="19">
        <f>VLOOKUP(K139,EtchLengthFromLayout!$A:$B,2,0)</f>
        <v>14717.28</v>
      </c>
      <c r="M139" s="14" t="str">
        <f t="shared" ref="M139" si="134">CONCATENATE("S",MID($A139,5,1),"_U4PI_",SUBSTITUTE($C139,"IN","I-") )</f>
        <v>S1_U4PI_P0_MDI-</v>
      </c>
      <c r="N139" s="19">
        <f>VLOOKUP(M139,EtchLengthFromLayout!$A:$B,2,0)</f>
        <v>2507.58</v>
      </c>
      <c r="O139" s="14"/>
      <c r="P139" s="19"/>
      <c r="Q139" s="19"/>
      <c r="R139" s="19"/>
      <c r="S139" s="19"/>
      <c r="T139" s="19"/>
      <c r="U139" s="5"/>
      <c r="V139" s="5"/>
      <c r="W139" s="19"/>
      <c r="X139" s="19">
        <f t="shared" si="133"/>
        <v>18988.330000000002</v>
      </c>
      <c r="Y139" s="19">
        <f t="shared" ref="Y139" si="135">ABS(X139-X140)</f>
        <v>0.22000000000116415</v>
      </c>
      <c r="Z139" s="25" t="s">
        <v>9885</v>
      </c>
      <c r="AA139" s="5" t="str">
        <f>VLOOKUP(AB139,PinNo!$B:$C,2,0)</f>
        <v>A2</v>
      </c>
      <c r="AB139" s="7" t="str">
        <f t="shared" si="131"/>
        <v>P0_MDIN</v>
      </c>
      <c r="AC139" s="102"/>
    </row>
    <row r="140" spans="1:29">
      <c r="A140" s="25" t="s">
        <v>165</v>
      </c>
      <c r="B140" s="5" t="str">
        <f>VLOOKUP(C140,PinNo!$B:$C,2,0)</f>
        <v>A3</v>
      </c>
      <c r="C140" s="7" t="s">
        <v>396</v>
      </c>
      <c r="D140" s="5" t="str">
        <f>VLOOKUP(CONCATENATE($A140,".",$B140),Netlist_VTable!$H:$I,2,0)</f>
        <v>S1_P0_MDI+</v>
      </c>
      <c r="E140" s="19">
        <f>VLOOKUP(D140,EtchLengthFromLayout!$A:$B,2,0)</f>
        <v>1134.8499999999999</v>
      </c>
      <c r="F140" s="19" t="str">
        <f>CONCATENATE("S",MID($A140,5,1),"_U1_",SUBSTITUTE($C140,"IP","I+") )</f>
        <v>S1_U1_P0_MDI+</v>
      </c>
      <c r="G140" s="19">
        <f>VLOOKUP(F140,EtchLengthFromLayout!$A:$B,2,0)</f>
        <v>522.6</v>
      </c>
      <c r="H140" s="13">
        <f t="shared" si="132"/>
        <v>1657.4499999999998</v>
      </c>
      <c r="I140" s="19" t="str">
        <f>CONCATENATE("S",MID($A140,5,1),"_U2_",SUBSTITUTE($C140,"IP","I+") )</f>
        <v>S1_U2_P0_MDI+</v>
      </c>
      <c r="J140" s="19">
        <f>VLOOKUP(I140,EtchLengthFromLayout!$A:$B,2,0)</f>
        <v>105.79</v>
      </c>
      <c r="K140" s="19" t="str">
        <f>CONCATENATE("S",MID($A140,5,1),"_U3_",SUBSTITUTE($C140,"IP","I+") )</f>
        <v>S1_U3_P0_MDI+</v>
      </c>
      <c r="L140" s="19">
        <f>VLOOKUP(K140,EtchLengthFromLayout!$A:$B,2,0)</f>
        <v>14717.28</v>
      </c>
      <c r="M140" s="14" t="str">
        <f t="shared" ref="M140" si="136">CONCATENATE("S",MID($A140,5,1),"_U4PI_",SUBSTITUTE($C140,"IP","I+") )</f>
        <v>S1_U4PI_P0_MDI+</v>
      </c>
      <c r="N140" s="19">
        <f>VLOOKUP(M140,EtchLengthFromLayout!$A:$B,2,0)</f>
        <v>2507.59</v>
      </c>
      <c r="O140" s="14"/>
      <c r="P140" s="19"/>
      <c r="Q140" s="19"/>
      <c r="R140" s="19"/>
      <c r="S140" s="19"/>
      <c r="T140" s="19"/>
      <c r="U140" s="5"/>
      <c r="V140" s="5"/>
      <c r="W140" s="19"/>
      <c r="X140" s="19">
        <f t="shared" si="133"/>
        <v>18988.11</v>
      </c>
      <c r="Y140" s="10" t="str">
        <f t="shared" ref="Y140:Y144" si="137">IF(Y139&lt;=5,"OK, Tolerance&lt;= 5 mil", "Not OK, Tolerance &gt; 5 mil")</f>
        <v>OK, Tolerance&lt;= 5 mil</v>
      </c>
      <c r="Z140" s="25" t="s">
        <v>9885</v>
      </c>
      <c r="AA140" s="5" t="str">
        <f>VLOOKUP(AB140,PinNo!$B:$C,2,0)</f>
        <v>A3</v>
      </c>
      <c r="AB140" s="7" t="str">
        <f t="shared" si="131"/>
        <v>P0_MDIP</v>
      </c>
      <c r="AC140" s="102"/>
    </row>
    <row r="141" spans="1:29" ht="16.149999999999999" customHeight="1">
      <c r="A141" s="24" t="s">
        <v>3556</v>
      </c>
      <c r="B141" s="5" t="str">
        <f>VLOOKUP(C141,PinNo!$B:$C,2,0)</f>
        <v>A2</v>
      </c>
      <c r="C141" s="7" t="s">
        <v>398</v>
      </c>
      <c r="D141" s="5" t="str">
        <f>VLOOKUP(CONCATENATE($A141,".",$B141),Netlist_VTable!$H:$I,2,0)</f>
        <v>S2_P0_MDI-</v>
      </c>
      <c r="E141" s="19">
        <f>VLOOKUP(D141,EtchLengthFromLayout!$A:$B,2,0)</f>
        <v>1134.8399999999999</v>
      </c>
      <c r="F141" s="19" t="str">
        <f>CONCATENATE("S",MID($A141,5,1),"_U1_",SUBSTITUTE($C141,"IN","I-") )</f>
        <v>S2_U1_P0_MDI-</v>
      </c>
      <c r="G141" s="19">
        <f>VLOOKUP(F141,EtchLengthFromLayout!$A:$B,2,0)</f>
        <v>522.65</v>
      </c>
      <c r="H141" s="13">
        <f>E141+G141</f>
        <v>1657.4899999999998</v>
      </c>
      <c r="I141" s="19" t="str">
        <f>CONCATENATE("S",MID($A141,5,1),"_U2_",SUBSTITUTE($C141,"IN","I-") )</f>
        <v>S2_U2_P0_MDI-</v>
      </c>
      <c r="J141" s="19">
        <f>VLOOKUP(I141,EtchLengthFromLayout!$A:$B,2,0)</f>
        <v>105.98</v>
      </c>
      <c r="K141" s="19" t="str">
        <f>CONCATENATE("S",MID($A141,5,1),"_U3_",SUBSTITUTE($C141,"IN","I-") )</f>
        <v>S2_U3_P0_MDI-</v>
      </c>
      <c r="L141" s="19">
        <f>VLOOKUP(K141,EtchLengthFromLayout!$A:$B,2,0)</f>
        <v>10446.9</v>
      </c>
      <c r="M141" s="14" t="str">
        <f t="shared" ref="M141" si="138">CONCATENATE("S",MID($A141,5,1),"_U4PI_",SUBSTITUTE($C141,"IN","I-") )</f>
        <v>S2_U4PI_P0_MDI-</v>
      </c>
      <c r="N141" s="19">
        <f>VLOOKUP(M141,EtchLengthFromLayout!$A:$B,2,0)</f>
        <v>6843.76</v>
      </c>
      <c r="O141" s="14"/>
      <c r="P141" s="19"/>
      <c r="Q141" s="19"/>
      <c r="R141" s="19"/>
      <c r="S141" s="19"/>
      <c r="T141" s="19"/>
      <c r="U141" s="5"/>
      <c r="V141" s="5"/>
      <c r="W141" s="19"/>
      <c r="X141" s="19">
        <f t="shared" si="133"/>
        <v>19054.129999999997</v>
      </c>
      <c r="Y141" s="19">
        <f>ABS(X141-X142)</f>
        <v>0.21999999999752617</v>
      </c>
      <c r="Z141" s="24" t="s">
        <v>9886</v>
      </c>
      <c r="AA141" s="5" t="str">
        <f>VLOOKUP(AB141,PinNo!$B:$C,2,0)</f>
        <v>A2</v>
      </c>
      <c r="AB141" s="7" t="str">
        <f t="shared" si="131"/>
        <v>P0_MDIN</v>
      </c>
      <c r="AC141" s="102"/>
    </row>
    <row r="142" spans="1:29">
      <c r="A142" s="24" t="s">
        <v>3556</v>
      </c>
      <c r="B142" s="5" t="str">
        <f>VLOOKUP(C142,PinNo!$B:$C,2,0)</f>
        <v>A3</v>
      </c>
      <c r="C142" s="7" t="s">
        <v>396</v>
      </c>
      <c r="D142" s="5" t="str">
        <f>VLOOKUP(CONCATENATE($A142,".",$B142),Netlist_VTable!$H:$I,2,0)</f>
        <v>S2_P0_MDI+</v>
      </c>
      <c r="E142" s="19">
        <f>VLOOKUP(D142,EtchLengthFromLayout!$A:$B,2,0)</f>
        <v>1134.8499999999999</v>
      </c>
      <c r="F142" s="19" t="str">
        <f>CONCATENATE("S",MID($A142,5,1),"_U1_",SUBSTITUTE($C142,"IP","I+") )</f>
        <v>S2_U1_P0_MDI+</v>
      </c>
      <c r="G142" s="19">
        <f>VLOOKUP(F142,EtchLengthFromLayout!$A:$B,2,0)</f>
        <v>522.6</v>
      </c>
      <c r="H142" s="13">
        <f t="shared" ref="H142:H144" si="139">E142+G142</f>
        <v>1657.4499999999998</v>
      </c>
      <c r="I142" s="19" t="str">
        <f>CONCATENATE("S",MID($A142,5,1),"_U2_",SUBSTITUTE($C142,"IP","I+") )</f>
        <v>S2_U2_P0_MDI+</v>
      </c>
      <c r="J142" s="19">
        <f>VLOOKUP(I142,EtchLengthFromLayout!$A:$B,2,0)</f>
        <v>105.79</v>
      </c>
      <c r="K142" s="19" t="str">
        <f>CONCATENATE("S",MID($A142,5,1),"_U3_",SUBSTITUTE($C142,"IP","I+") )</f>
        <v>S2_U3_P0_MDI+</v>
      </c>
      <c r="L142" s="19">
        <f>VLOOKUP(K142,EtchLengthFromLayout!$A:$B,2,0)</f>
        <v>10446.9</v>
      </c>
      <c r="M142" s="14" t="str">
        <f t="shared" ref="M142" si="140">CONCATENATE("S",MID($A142,5,1),"_U4PI_",SUBSTITUTE($C142,"IP","I+") )</f>
        <v>S2_U4PI_P0_MDI+</v>
      </c>
      <c r="N142" s="19">
        <f>VLOOKUP(M142,EtchLengthFromLayout!$A:$B,2,0)</f>
        <v>6843.77</v>
      </c>
      <c r="O142" s="14"/>
      <c r="P142" s="19"/>
      <c r="Q142" s="19"/>
      <c r="R142" s="19"/>
      <c r="S142" s="19"/>
      <c r="T142" s="19"/>
      <c r="U142" s="5"/>
      <c r="V142" s="5"/>
      <c r="W142" s="19"/>
      <c r="X142" s="19">
        <f t="shared" si="133"/>
        <v>19053.91</v>
      </c>
      <c r="Y142" s="10" t="str">
        <f>IF(Y141&lt;=5,"OK, Tolerance&lt;= 5 mil", "Not OK, Tolerance &gt; 5 mil")</f>
        <v>OK, Tolerance&lt;= 5 mil</v>
      </c>
      <c r="Z142" s="24" t="s">
        <v>9886</v>
      </c>
      <c r="AA142" s="5" t="str">
        <f>VLOOKUP(AB142,PinNo!$B:$C,2,0)</f>
        <v>A3</v>
      </c>
      <c r="AB142" s="7" t="str">
        <f t="shared" si="131"/>
        <v>P0_MDIP</v>
      </c>
      <c r="AC142" s="102"/>
    </row>
    <row r="143" spans="1:29">
      <c r="A143" s="25" t="s">
        <v>3557</v>
      </c>
      <c r="B143" s="5" t="str">
        <f>VLOOKUP(C143,PinNo!$B:$C,2,0)</f>
        <v>A2</v>
      </c>
      <c r="C143" s="7" t="s">
        <v>398</v>
      </c>
      <c r="D143" s="5" t="str">
        <f>VLOOKUP(CONCATENATE($A143,".",$B143),Netlist_VTable!$H:$I,2,0)</f>
        <v>S3_P0_MDI-</v>
      </c>
      <c r="E143" s="19">
        <f>VLOOKUP(D143,EtchLengthFromLayout!$A:$B,2,0)</f>
        <v>1134.8399999999999</v>
      </c>
      <c r="F143" s="19" t="str">
        <f>CONCATENATE("S",MID($A143,5,1),"_U1_",SUBSTITUTE($C143,"IN","I-") )</f>
        <v>S3_U1_P0_MDI-</v>
      </c>
      <c r="G143" s="19">
        <f>VLOOKUP(F143,EtchLengthFromLayout!$A:$B,2,0)</f>
        <v>522.65</v>
      </c>
      <c r="H143" s="13">
        <f t="shared" si="139"/>
        <v>1657.4899999999998</v>
      </c>
      <c r="I143" s="19" t="str">
        <f>CONCATENATE("S",MID($A143,5,1),"_U2_",SUBSTITUTE($C143,"IN","I-") )</f>
        <v>S3_U2_P0_MDI-</v>
      </c>
      <c r="J143" s="19">
        <f>VLOOKUP(I143,EtchLengthFromLayout!$A:$B,2,0)</f>
        <v>105.98</v>
      </c>
      <c r="K143" s="19" t="str">
        <f>CONCATENATE("S",MID($A143,5,1),"_U3_",SUBSTITUTE($C143,"IN","I-") )</f>
        <v>S3_U3_P0_MDI-</v>
      </c>
      <c r="L143" s="19">
        <f>VLOOKUP(K143,EtchLengthFromLayout!$A:$B,2,0)</f>
        <v>15854.55</v>
      </c>
      <c r="M143" s="14" t="str">
        <f t="shared" ref="M143" si="141">CONCATENATE("S",MID($A143,5,1),"_U4PI_",SUBSTITUTE($C143,"IN","I-") )</f>
        <v>S3_U4PI_P0_MDI-</v>
      </c>
      <c r="N143" s="19">
        <f>VLOOKUP(M143,EtchLengthFromLayout!$A:$B,2,0)</f>
        <v>1799.67</v>
      </c>
      <c r="O143" s="14"/>
      <c r="P143" s="19"/>
      <c r="Q143" s="19"/>
      <c r="R143" s="19"/>
      <c r="S143" s="19"/>
      <c r="T143" s="19"/>
      <c r="U143" s="5"/>
      <c r="V143" s="5"/>
      <c r="W143" s="19"/>
      <c r="X143" s="19">
        <f t="shared" si="133"/>
        <v>19417.690000000002</v>
      </c>
      <c r="Y143" s="19">
        <f t="shared" ref="Y143" si="142">ABS(X143-X144)</f>
        <v>0.25000000000363798</v>
      </c>
      <c r="Z143" s="25" t="s">
        <v>9887</v>
      </c>
      <c r="AA143" s="5" t="str">
        <f>VLOOKUP(AB143,PinNo!$B:$C,2,0)</f>
        <v>A2</v>
      </c>
      <c r="AB143" s="7" t="str">
        <f t="shared" si="131"/>
        <v>P0_MDIN</v>
      </c>
      <c r="AC143" s="102"/>
    </row>
    <row r="144" spans="1:29">
      <c r="A144" s="25" t="s">
        <v>3557</v>
      </c>
      <c r="B144" s="5" t="str">
        <f>VLOOKUP(C144,PinNo!$B:$C,2,0)</f>
        <v>A3</v>
      </c>
      <c r="C144" s="7" t="s">
        <v>396</v>
      </c>
      <c r="D144" s="5" t="str">
        <f>VLOOKUP(CONCATENATE($A144,".",$B144),Netlist_VTable!$H:$I,2,0)</f>
        <v>S3_P0_MDI+</v>
      </c>
      <c r="E144" s="19">
        <f>VLOOKUP(D144,EtchLengthFromLayout!$A:$B,2,0)</f>
        <v>1134.8499999999999</v>
      </c>
      <c r="F144" s="19" t="str">
        <f>CONCATENATE("S",MID($A144,5,1),"_U1_",SUBSTITUTE($C144,"IP","I+") )</f>
        <v>S3_U1_P0_MDI+</v>
      </c>
      <c r="G144" s="19">
        <f>VLOOKUP(F144,EtchLengthFromLayout!$A:$B,2,0)</f>
        <v>522.6</v>
      </c>
      <c r="H144" s="13">
        <f t="shared" si="139"/>
        <v>1657.4499999999998</v>
      </c>
      <c r="I144" s="19" t="str">
        <f>CONCATENATE("S",MID($A144,5,1),"_U2_",SUBSTITUTE($C144,"IP","I+") )</f>
        <v>S3_U2_P0_MDI+</v>
      </c>
      <c r="J144" s="19">
        <f>VLOOKUP(I144,EtchLengthFromLayout!$A:$B,2,0)</f>
        <v>105.79</v>
      </c>
      <c r="K144" s="19" t="str">
        <f>CONCATENATE("S",MID($A144,5,1),"_U3_",SUBSTITUTE($C144,"IP","I+") )</f>
        <v>S3_U3_P0_MDI+</v>
      </c>
      <c r="L144" s="19">
        <f>VLOOKUP(K144,EtchLengthFromLayout!$A:$B,2,0)</f>
        <v>15854.51</v>
      </c>
      <c r="M144" s="14" t="str">
        <f t="shared" ref="M144" si="143">CONCATENATE("S",MID($A144,5,1),"_U4PI_",SUBSTITUTE($C144,"IP","I+") )</f>
        <v>S3_U4PI_P0_MDI+</v>
      </c>
      <c r="N144" s="19">
        <f>VLOOKUP(M144,EtchLengthFromLayout!$A:$B,2,0)</f>
        <v>1799.69</v>
      </c>
      <c r="O144" s="14"/>
      <c r="P144" s="19"/>
      <c r="Q144" s="19"/>
      <c r="R144" s="19"/>
      <c r="S144" s="19"/>
      <c r="T144" s="19"/>
      <c r="U144" s="5"/>
      <c r="V144" s="5"/>
      <c r="W144" s="19"/>
      <c r="X144" s="19">
        <f t="shared" si="133"/>
        <v>19417.439999999999</v>
      </c>
      <c r="Y144" s="10" t="str">
        <f t="shared" si="137"/>
        <v>OK, Tolerance&lt;= 5 mil</v>
      </c>
      <c r="Z144" s="25" t="s">
        <v>9887</v>
      </c>
      <c r="AA144" s="5" t="str">
        <f>VLOOKUP(AB144,PinNo!$B:$C,2,0)</f>
        <v>A3</v>
      </c>
      <c r="AB144" s="7" t="str">
        <f t="shared" si="131"/>
        <v>P0_MDIP</v>
      </c>
      <c r="AC144" s="102"/>
    </row>
    <row r="145" spans="1:29">
      <c r="A145" s="43"/>
      <c r="B145" s="12"/>
      <c r="C145" s="12"/>
      <c r="D145" s="12"/>
      <c r="E145" s="13"/>
      <c r="F145" s="12" t="s">
        <v>1463</v>
      </c>
      <c r="G145" s="13"/>
      <c r="H145" s="13">
        <f>MAX(H137:H144)</f>
        <v>1657.4899999999998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0" t="s">
        <v>1463</v>
      </c>
      <c r="W145" s="15"/>
      <c r="X145" s="15">
        <f>MAX(X137:X144)</f>
        <v>19417.690000000002</v>
      </c>
      <c r="Y145" s="10"/>
      <c r="Z145" s="10"/>
      <c r="AA145" s="10"/>
      <c r="AB145" s="10"/>
      <c r="AC145" s="10"/>
    </row>
    <row r="146" spans="1:29">
      <c r="A146" s="43"/>
      <c r="B146" s="12"/>
      <c r="C146" s="12"/>
      <c r="D146" s="12"/>
      <c r="E146" s="13"/>
      <c r="F146" s="12" t="s">
        <v>1464</v>
      </c>
      <c r="G146" s="13"/>
      <c r="H146" s="13">
        <f>MIN(H137:H144)</f>
        <v>1657.4499999999998</v>
      </c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0" t="s">
        <v>1464</v>
      </c>
      <c r="W146" s="15"/>
      <c r="X146" s="15">
        <f>MIN(X137:X144)</f>
        <v>18912.739999999998</v>
      </c>
      <c r="Y146" s="10"/>
      <c r="Z146" s="10"/>
      <c r="AA146" s="10"/>
      <c r="AB146" s="10"/>
      <c r="AC146" s="10"/>
    </row>
    <row r="147" spans="1:29">
      <c r="A147" s="43"/>
      <c r="B147" s="12"/>
      <c r="C147" s="12"/>
      <c r="D147" s="12"/>
      <c r="E147" s="13"/>
      <c r="F147" s="12" t="s">
        <v>1</v>
      </c>
      <c r="G147" s="13"/>
      <c r="H147" s="13">
        <f>ABS(H145-H146)</f>
        <v>3.999999999996362E-2</v>
      </c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0"/>
      <c r="V147" s="10" t="s">
        <v>1</v>
      </c>
      <c r="W147" s="15"/>
      <c r="X147" s="15">
        <f>ABS(X145-X146)</f>
        <v>504.95000000000437</v>
      </c>
      <c r="Y147" s="10"/>
      <c r="Z147" s="10"/>
      <c r="AA147" s="10"/>
      <c r="AB147" s="10"/>
      <c r="AC147" s="10"/>
    </row>
    <row r="148" spans="1:29">
      <c r="A148" s="26"/>
      <c r="B148" s="10"/>
      <c r="C148" s="10"/>
      <c r="D148" s="10"/>
      <c r="E148" s="15"/>
      <c r="F148" s="10"/>
      <c r="G148" s="10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0"/>
      <c r="V148" s="15"/>
      <c r="W148" s="15"/>
      <c r="X148" s="10"/>
      <c r="Y148" s="10"/>
      <c r="Z148" s="10"/>
      <c r="AA148" s="10"/>
      <c r="AB148" s="10"/>
      <c r="AC148" s="10"/>
    </row>
    <row r="149" spans="1:29">
      <c r="A149" s="21"/>
      <c r="B149" s="5"/>
      <c r="C149" s="5"/>
      <c r="D149" s="5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5"/>
      <c r="V149" s="5"/>
      <c r="W149" s="19"/>
      <c r="X149" s="19"/>
      <c r="Y149" s="5"/>
      <c r="Z149" s="5"/>
      <c r="AA149" s="5"/>
      <c r="AB149" s="5"/>
      <c r="AC149" s="5"/>
    </row>
    <row r="150" spans="1:29" ht="31.5">
      <c r="A150" s="11" t="s">
        <v>3</v>
      </c>
      <c r="B150" s="11" t="s">
        <v>4</v>
      </c>
      <c r="C150" s="11" t="s">
        <v>5</v>
      </c>
      <c r="D150" s="10" t="s">
        <v>0</v>
      </c>
      <c r="E150" s="15" t="s">
        <v>2</v>
      </c>
      <c r="F150" s="16" t="s">
        <v>0</v>
      </c>
      <c r="G150" s="17" t="s">
        <v>2</v>
      </c>
      <c r="H150" s="48" t="s">
        <v>2972</v>
      </c>
      <c r="I150" s="10" t="s">
        <v>0</v>
      </c>
      <c r="J150" s="15" t="s">
        <v>2</v>
      </c>
      <c r="K150" s="16" t="s">
        <v>0</v>
      </c>
      <c r="L150" s="17" t="s">
        <v>2</v>
      </c>
      <c r="M150" s="16" t="s">
        <v>0</v>
      </c>
      <c r="N150" s="17" t="s">
        <v>2</v>
      </c>
      <c r="O150" s="10" t="s">
        <v>0</v>
      </c>
      <c r="P150" s="15" t="s">
        <v>2</v>
      </c>
      <c r="Q150" s="16" t="s">
        <v>0</v>
      </c>
      <c r="R150" s="17" t="s">
        <v>2</v>
      </c>
      <c r="S150" s="10" t="s">
        <v>0</v>
      </c>
      <c r="T150" s="15" t="s">
        <v>2</v>
      </c>
      <c r="U150" s="12"/>
      <c r="V150" s="49" t="s">
        <v>2984</v>
      </c>
      <c r="W150" s="13" t="s">
        <v>2</v>
      </c>
      <c r="X150" s="92" t="s">
        <v>9889</v>
      </c>
      <c r="Y150" s="31" t="s">
        <v>2979</v>
      </c>
      <c r="Z150" s="10" t="s">
        <v>1462</v>
      </c>
      <c r="AA150" s="10" t="s">
        <v>4</v>
      </c>
      <c r="AB150" s="11" t="s">
        <v>5</v>
      </c>
      <c r="AC150" s="11" t="s">
        <v>1465</v>
      </c>
    </row>
    <row r="151" spans="1:29" ht="16.149999999999999" customHeight="1">
      <c r="A151" s="24" t="s">
        <v>8</v>
      </c>
      <c r="B151" s="5" t="str">
        <f>VLOOKUP(C151,PinNo!$B:$C,2,0)</f>
        <v>B3</v>
      </c>
      <c r="C151" s="5" t="s">
        <v>400</v>
      </c>
      <c r="D151" s="5" t="str">
        <f>VLOOKUP(CONCATENATE($A151,".",$B151),Netlist_VTable!$H:$I,2,0)</f>
        <v>S0_P1_MDI-</v>
      </c>
      <c r="E151" s="19">
        <f>VLOOKUP(D151,EtchLengthFromLayout!$A:$B,2,0)</f>
        <v>2642.63</v>
      </c>
      <c r="F151" s="19" t="str">
        <f>CONCATENATE("S",MID($A151,5,1),"_U1_",SUBSTITUTE($C151,"IN","I-") )</f>
        <v>S0_U1_P1_MDI-</v>
      </c>
      <c r="G151" s="19">
        <f>VLOOKUP(F151,EtchLengthFromLayout!$A:$B,2,0)</f>
        <v>550.79</v>
      </c>
      <c r="H151" s="13">
        <f>E151+G151</f>
        <v>3193.42</v>
      </c>
      <c r="I151" s="19" t="str">
        <f>CONCATENATE("S",MID($A151,5,1),"_U2_",SUBSTITUTE($C151,"IN","I-") )</f>
        <v>S0_U2_P1_MDI-</v>
      </c>
      <c r="J151" s="19">
        <f>VLOOKUP(I151,EtchLengthFromLayout!$A:$B,2,0)</f>
        <v>105.98</v>
      </c>
      <c r="K151" s="19" t="str">
        <f>CONCATENATE("S",MID($A151,5,1),"_U3_",SUBSTITUTE($C151,"IN","I-") )</f>
        <v>S0_U3_P1_MDI-</v>
      </c>
      <c r="L151" s="19">
        <f>VLOOKUP(K151,EtchLengthFromLayout!$A:$B,2,0)</f>
        <v>11123.43</v>
      </c>
      <c r="M151" s="14" t="str">
        <f>CONCATENATE("S",MID($A151,5,1),"_U4PI_",SUBSTITUTE($C151,"IN","I-") )</f>
        <v>S0_U4PI_P1_MDI-</v>
      </c>
      <c r="N151" s="19">
        <f>VLOOKUP(M151,EtchLengthFromLayout!$A:$B,2,0)</f>
        <v>4536.97</v>
      </c>
      <c r="O151" s="14"/>
      <c r="P151" s="19"/>
      <c r="Q151" s="19"/>
      <c r="R151" s="19"/>
      <c r="S151" s="19"/>
      <c r="T151" s="19"/>
      <c r="U151" s="5"/>
      <c r="V151" s="5"/>
      <c r="W151" s="19"/>
      <c r="X151" s="19">
        <f>E151+G151+J151+L151+N151+P151+R151+T151+W151</f>
        <v>18959.8</v>
      </c>
      <c r="Y151" s="19">
        <f>ABS(X151-X152)</f>
        <v>0.38999999999941792</v>
      </c>
      <c r="Z151" s="24" t="s">
        <v>9884</v>
      </c>
      <c r="AA151" s="5" t="str">
        <f>VLOOKUP(AB151,PinNo!$B:$C,2,0)</f>
        <v>B3</v>
      </c>
      <c r="AB151" s="7" t="str">
        <f t="shared" ref="AB151:AB158" si="144">C151</f>
        <v>P1_MDIN</v>
      </c>
      <c r="AC151" s="102" t="s">
        <v>7500</v>
      </c>
    </row>
    <row r="152" spans="1:29">
      <c r="A152" s="24" t="s">
        <v>8</v>
      </c>
      <c r="B152" s="5" t="str">
        <f>VLOOKUP(C152,PinNo!$B:$C,2,0)</f>
        <v>B4</v>
      </c>
      <c r="C152" s="5" t="s">
        <v>399</v>
      </c>
      <c r="D152" s="5" t="str">
        <f>VLOOKUP(CONCATENATE($A152,".",$B152),Netlist_VTable!$H:$I,2,0)</f>
        <v>S0_P1_MDI+</v>
      </c>
      <c r="E152" s="19">
        <f>VLOOKUP(D152,EtchLengthFromLayout!$A:$B,2,0)</f>
        <v>2642.59</v>
      </c>
      <c r="F152" s="19" t="str">
        <f>CONCATENATE("S",MID($A152,5,1),"_U1_",SUBSTITUTE($C152,"IP","I+") )</f>
        <v>S0_U1_P1_MDI+</v>
      </c>
      <c r="G152" s="19">
        <f>VLOOKUP(F152,EtchLengthFromLayout!$A:$B,2,0)</f>
        <v>550.6</v>
      </c>
      <c r="H152" s="13">
        <f t="shared" ref="H152:H154" si="145">E152+G152</f>
        <v>3193.19</v>
      </c>
      <c r="I152" s="19" t="str">
        <f>CONCATENATE("S",MID($A152,5,1),"_U2_",SUBSTITUTE($C152,"IP","I+") )</f>
        <v>S0_U2_P1_MDI+</v>
      </c>
      <c r="J152" s="19">
        <f>VLOOKUP(I152,EtchLengthFromLayout!$A:$B,2,0)</f>
        <v>105.79</v>
      </c>
      <c r="K152" s="19" t="str">
        <f>CONCATENATE("S",MID($A152,5,1),"_U3_",SUBSTITUTE($C152,"IP","I+") )</f>
        <v>S0_U3_P1_MDI+</v>
      </c>
      <c r="L152" s="19">
        <f>VLOOKUP(K152,EtchLengthFromLayout!$A:$B,2,0)</f>
        <v>11123.43</v>
      </c>
      <c r="M152" s="14" t="str">
        <f>CONCATENATE("S",MID($A152,5,1),"_U4PI_",SUBSTITUTE($C152,"IP","I+") )</f>
        <v>S0_U4PI_P1_MDI+</v>
      </c>
      <c r="N152" s="19">
        <f>VLOOKUP(M152,EtchLengthFromLayout!$A:$B,2,0)</f>
        <v>4537</v>
      </c>
      <c r="O152" s="14"/>
      <c r="P152" s="19"/>
      <c r="Q152" s="19"/>
      <c r="R152" s="19"/>
      <c r="S152" s="19"/>
      <c r="T152" s="19"/>
      <c r="U152" s="5"/>
      <c r="V152" s="5"/>
      <c r="W152" s="19"/>
      <c r="X152" s="19">
        <f t="shared" ref="X152:X158" si="146">E152+G152+J152+L152+N152+P152+R152+T152+W152</f>
        <v>18959.41</v>
      </c>
      <c r="Y152" s="10" t="str">
        <f>IF(Y151&lt;=5,"OK, Tolerance&lt;= 5 mil", "Not OK, Tolerance &gt; 5 mil")</f>
        <v>OK, Tolerance&lt;= 5 mil</v>
      </c>
      <c r="Z152" s="24" t="s">
        <v>9884</v>
      </c>
      <c r="AA152" s="5" t="str">
        <f>VLOOKUP(AB152,PinNo!$B:$C,2,0)</f>
        <v>B4</v>
      </c>
      <c r="AB152" s="7" t="str">
        <f t="shared" si="144"/>
        <v>P1_MDIP</v>
      </c>
      <c r="AC152" s="102"/>
    </row>
    <row r="153" spans="1:29">
      <c r="A153" s="25" t="s">
        <v>165</v>
      </c>
      <c r="B153" s="5" t="str">
        <f>VLOOKUP(C153,PinNo!$B:$C,2,0)</f>
        <v>B3</v>
      </c>
      <c r="C153" s="5" t="s">
        <v>400</v>
      </c>
      <c r="D153" s="5" t="str">
        <f>VLOOKUP(CONCATENATE($A153,".",$B153),Netlist_VTable!$H:$I,2,0)</f>
        <v>S1_P1_MDI-</v>
      </c>
      <c r="E153" s="19">
        <f>VLOOKUP(D153,EtchLengthFromLayout!$A:$B,2,0)</f>
        <v>2642.63</v>
      </c>
      <c r="F153" s="19" t="str">
        <f>CONCATENATE("S",MID($A153,5,1),"_U1_",SUBSTITUTE($C153,"IN","I-") )</f>
        <v>S1_U1_P1_MDI-</v>
      </c>
      <c r="G153" s="19">
        <f>VLOOKUP(F153,EtchLengthFromLayout!$A:$B,2,0)</f>
        <v>550.79</v>
      </c>
      <c r="H153" s="13">
        <f t="shared" si="145"/>
        <v>3193.42</v>
      </c>
      <c r="I153" s="19" t="str">
        <f>CONCATENATE("S",MID($A153,5,1),"_U2_",SUBSTITUTE($C153,"IN","I-") )</f>
        <v>S1_U2_P1_MDI-</v>
      </c>
      <c r="J153" s="19">
        <f>VLOOKUP(I153,EtchLengthFromLayout!$A:$B,2,0)</f>
        <v>105.98</v>
      </c>
      <c r="K153" s="19" t="str">
        <f>CONCATENATE("S",MID($A153,5,1),"_U3_",SUBSTITUTE($C153,"IN","I-") )</f>
        <v>S1_U3_P1_MDI-</v>
      </c>
      <c r="L153" s="19">
        <f>VLOOKUP(K153,EtchLengthFromLayout!$A:$B,2,0)</f>
        <v>13396.34</v>
      </c>
      <c r="M153" s="14" t="str">
        <f t="shared" ref="M153" si="147">CONCATENATE("S",MID($A153,5,1),"_U4PI_",SUBSTITUTE($C153,"IN","I-") )</f>
        <v>S1_U4PI_P1_MDI-</v>
      </c>
      <c r="N153" s="19">
        <f>VLOOKUP(M153,EtchLengthFromLayout!$A:$B,2,0)</f>
        <v>2276.29</v>
      </c>
      <c r="O153" s="14"/>
      <c r="P153" s="19"/>
      <c r="Q153" s="19"/>
      <c r="R153" s="19"/>
      <c r="S153" s="19"/>
      <c r="T153" s="19"/>
      <c r="U153" s="5"/>
      <c r="V153" s="5"/>
      <c r="W153" s="19"/>
      <c r="X153" s="19">
        <f t="shared" si="146"/>
        <v>18972.030000000002</v>
      </c>
      <c r="Y153" s="19">
        <f t="shared" ref="Y153" si="148">ABS(X153-X154)</f>
        <v>0.40000000000145519</v>
      </c>
      <c r="Z153" s="25" t="s">
        <v>9885</v>
      </c>
      <c r="AA153" s="5" t="str">
        <f>VLOOKUP(AB153,PinNo!$B:$C,2,0)</f>
        <v>B3</v>
      </c>
      <c r="AB153" s="7" t="str">
        <f t="shared" si="144"/>
        <v>P1_MDIN</v>
      </c>
      <c r="AC153" s="102"/>
    </row>
    <row r="154" spans="1:29">
      <c r="A154" s="25" t="s">
        <v>165</v>
      </c>
      <c r="B154" s="5" t="str">
        <f>VLOOKUP(C154,PinNo!$B:$C,2,0)</f>
        <v>B4</v>
      </c>
      <c r="C154" s="5" t="s">
        <v>399</v>
      </c>
      <c r="D154" s="5" t="str">
        <f>VLOOKUP(CONCATENATE($A154,".",$B154),Netlist_VTable!$H:$I,2,0)</f>
        <v>S1_P1_MDI+</v>
      </c>
      <c r="E154" s="19">
        <f>VLOOKUP(D154,EtchLengthFromLayout!$A:$B,2,0)</f>
        <v>2642.59</v>
      </c>
      <c r="F154" s="19" t="str">
        <f>CONCATENATE("S",MID($A154,5,1),"_U1_",SUBSTITUTE($C154,"IP","I+") )</f>
        <v>S1_U1_P1_MDI+</v>
      </c>
      <c r="G154" s="19">
        <f>VLOOKUP(F154,EtchLengthFromLayout!$A:$B,2,0)</f>
        <v>550.6</v>
      </c>
      <c r="H154" s="13">
        <f t="shared" si="145"/>
        <v>3193.19</v>
      </c>
      <c r="I154" s="19" t="str">
        <f>CONCATENATE("S",MID($A154,5,1),"_U2_",SUBSTITUTE($C154,"IP","I+") )</f>
        <v>S1_U2_P1_MDI+</v>
      </c>
      <c r="J154" s="19">
        <f>VLOOKUP(I154,EtchLengthFromLayout!$A:$B,2,0)</f>
        <v>105.79</v>
      </c>
      <c r="K154" s="19" t="str">
        <f>CONCATENATE("S",MID($A154,5,1),"_U3_",SUBSTITUTE($C154,"IP","I+") )</f>
        <v>S1_U3_P1_MDI+</v>
      </c>
      <c r="L154" s="19">
        <f>VLOOKUP(K154,EtchLengthFromLayout!$A:$B,2,0)</f>
        <v>13396.34</v>
      </c>
      <c r="M154" s="14" t="str">
        <f t="shared" ref="M154" si="149">CONCATENATE("S",MID($A154,5,1),"_U4PI_",SUBSTITUTE($C154,"IP","I+") )</f>
        <v>S1_U4PI_P1_MDI+</v>
      </c>
      <c r="N154" s="19">
        <f>VLOOKUP(M154,EtchLengthFromLayout!$A:$B,2,0)</f>
        <v>2276.31</v>
      </c>
      <c r="O154" s="14"/>
      <c r="P154" s="19"/>
      <c r="Q154" s="19"/>
      <c r="R154" s="19"/>
      <c r="S154" s="19"/>
      <c r="T154" s="19"/>
      <c r="U154" s="5"/>
      <c r="V154" s="5"/>
      <c r="W154" s="19"/>
      <c r="X154" s="19">
        <f t="shared" si="146"/>
        <v>18971.63</v>
      </c>
      <c r="Y154" s="10" t="str">
        <f t="shared" ref="Y154:Y158" si="150">IF(Y153&lt;=5,"OK, Tolerance&lt;= 5 mil", "Not OK, Tolerance &gt; 5 mil")</f>
        <v>OK, Tolerance&lt;= 5 mil</v>
      </c>
      <c r="Z154" s="25" t="s">
        <v>9885</v>
      </c>
      <c r="AA154" s="5" t="str">
        <f>VLOOKUP(AB154,PinNo!$B:$C,2,0)</f>
        <v>B4</v>
      </c>
      <c r="AB154" s="7" t="str">
        <f t="shared" si="144"/>
        <v>P1_MDIP</v>
      </c>
      <c r="AC154" s="102"/>
    </row>
    <row r="155" spans="1:29" ht="16.149999999999999" customHeight="1">
      <c r="A155" s="24" t="s">
        <v>3556</v>
      </c>
      <c r="B155" s="5" t="str">
        <f>VLOOKUP(C155,PinNo!$B:$C,2,0)</f>
        <v>B3</v>
      </c>
      <c r="C155" s="5" t="s">
        <v>400</v>
      </c>
      <c r="D155" s="5" t="str">
        <f>VLOOKUP(CONCATENATE($A155,".",$B155),Netlist_VTable!$H:$I,2,0)</f>
        <v>S2_P1_MDI-</v>
      </c>
      <c r="E155" s="19">
        <f>VLOOKUP(D155,EtchLengthFromLayout!$A:$B,2,0)</f>
        <v>2642.63</v>
      </c>
      <c r="F155" s="19" t="str">
        <f>CONCATENATE("S",MID($A155,5,1),"_U1_",SUBSTITUTE($C155,"IN","I-") )</f>
        <v>S2_U1_P1_MDI-</v>
      </c>
      <c r="G155" s="19">
        <f>VLOOKUP(F155,EtchLengthFromLayout!$A:$B,2,0)</f>
        <v>550.79</v>
      </c>
      <c r="H155" s="13">
        <f>E155+G155</f>
        <v>3193.42</v>
      </c>
      <c r="I155" s="19" t="str">
        <f>CONCATENATE("S",MID($A155,5,1),"_U2_",SUBSTITUTE($C155,"IN","I-") )</f>
        <v>S2_U2_P1_MDI-</v>
      </c>
      <c r="J155" s="19">
        <f>VLOOKUP(I155,EtchLengthFromLayout!$A:$B,2,0)</f>
        <v>105.98</v>
      </c>
      <c r="K155" s="19" t="str">
        <f>CONCATENATE("S",MID($A155,5,1),"_U3_",SUBSTITUTE($C155,"IN","I-") )</f>
        <v>S2_U3_P1_MDI-</v>
      </c>
      <c r="L155" s="19">
        <f>VLOOKUP(K155,EtchLengthFromLayout!$A:$B,2,0)</f>
        <v>10258.76</v>
      </c>
      <c r="M155" s="14" t="str">
        <f t="shared" ref="M155" si="151">CONCATENATE("S",MID($A155,5,1),"_U4PI_",SUBSTITUTE($C155,"IN","I-") )</f>
        <v>S2_U4PI_P1_MDI-</v>
      </c>
      <c r="N155" s="19">
        <f>VLOOKUP(M155,EtchLengthFromLayout!$A:$B,2,0)</f>
        <v>5538.42</v>
      </c>
      <c r="O155" s="14"/>
      <c r="P155" s="19"/>
      <c r="Q155" s="19"/>
      <c r="R155" s="19"/>
      <c r="S155" s="19"/>
      <c r="T155" s="19"/>
      <c r="U155" s="5"/>
      <c r="V155" s="5"/>
      <c r="W155" s="19"/>
      <c r="X155" s="19">
        <f t="shared" si="146"/>
        <v>19096.580000000002</v>
      </c>
      <c r="Y155" s="19">
        <f>ABS(X155-X156)</f>
        <v>0.40000000000145519</v>
      </c>
      <c r="Z155" s="24" t="s">
        <v>9886</v>
      </c>
      <c r="AA155" s="5" t="str">
        <f>VLOOKUP(AB155,PinNo!$B:$C,2,0)</f>
        <v>B3</v>
      </c>
      <c r="AB155" s="7" t="str">
        <f t="shared" si="144"/>
        <v>P1_MDIN</v>
      </c>
      <c r="AC155" s="102"/>
    </row>
    <row r="156" spans="1:29">
      <c r="A156" s="24" t="s">
        <v>3556</v>
      </c>
      <c r="B156" s="5" t="str">
        <f>VLOOKUP(C156,PinNo!$B:$C,2,0)</f>
        <v>B4</v>
      </c>
      <c r="C156" s="5" t="s">
        <v>399</v>
      </c>
      <c r="D156" s="5" t="str">
        <f>VLOOKUP(CONCATENATE($A156,".",$B156),Netlist_VTable!$H:$I,2,0)</f>
        <v>S2_P1_MDI+</v>
      </c>
      <c r="E156" s="19">
        <f>VLOOKUP(D156,EtchLengthFromLayout!$A:$B,2,0)</f>
        <v>2642.59</v>
      </c>
      <c r="F156" s="19" t="str">
        <f>CONCATENATE("S",MID($A156,5,1),"_U1_",SUBSTITUTE($C156,"IP","I+") )</f>
        <v>S2_U1_P1_MDI+</v>
      </c>
      <c r="G156" s="19">
        <f>VLOOKUP(F156,EtchLengthFromLayout!$A:$B,2,0)</f>
        <v>550.6</v>
      </c>
      <c r="H156" s="13">
        <f t="shared" ref="H156:H158" si="152">E156+G156</f>
        <v>3193.19</v>
      </c>
      <c r="I156" s="19" t="str">
        <f>CONCATENATE("S",MID($A156,5,1),"_U2_",SUBSTITUTE($C156,"IP","I+") )</f>
        <v>S2_U2_P1_MDI+</v>
      </c>
      <c r="J156" s="19">
        <f>VLOOKUP(I156,EtchLengthFromLayout!$A:$B,2,0)</f>
        <v>105.79</v>
      </c>
      <c r="K156" s="19" t="str">
        <f>CONCATENATE("S",MID($A156,5,1),"_U3_",SUBSTITUTE($C156,"IP","I+") )</f>
        <v>S2_U3_P1_MDI+</v>
      </c>
      <c r="L156" s="19">
        <f>VLOOKUP(K156,EtchLengthFromLayout!$A:$B,2,0)</f>
        <v>10258.75</v>
      </c>
      <c r="M156" s="14" t="str">
        <f t="shared" ref="M156" si="153">CONCATENATE("S",MID($A156,5,1),"_U4PI_",SUBSTITUTE($C156,"IP","I+") )</f>
        <v>S2_U4PI_P1_MDI+</v>
      </c>
      <c r="N156" s="19">
        <f>VLOOKUP(M156,EtchLengthFromLayout!$A:$B,2,0)</f>
        <v>5538.45</v>
      </c>
      <c r="O156" s="14"/>
      <c r="P156" s="19"/>
      <c r="Q156" s="19"/>
      <c r="R156" s="19"/>
      <c r="S156" s="19"/>
      <c r="T156" s="19"/>
      <c r="U156" s="5"/>
      <c r="V156" s="5"/>
      <c r="W156" s="19"/>
      <c r="X156" s="19">
        <f t="shared" si="146"/>
        <v>19096.18</v>
      </c>
      <c r="Y156" s="10" t="str">
        <f>IF(Y155&lt;=5,"OK, Tolerance&lt;= 5 mil", "Not OK, Tolerance &gt; 5 mil")</f>
        <v>OK, Tolerance&lt;= 5 mil</v>
      </c>
      <c r="Z156" s="24" t="s">
        <v>9886</v>
      </c>
      <c r="AA156" s="5" t="str">
        <f>VLOOKUP(AB156,PinNo!$B:$C,2,0)</f>
        <v>B4</v>
      </c>
      <c r="AB156" s="7" t="str">
        <f t="shared" si="144"/>
        <v>P1_MDIP</v>
      </c>
      <c r="AC156" s="102"/>
    </row>
    <row r="157" spans="1:29">
      <c r="A157" s="25" t="s">
        <v>3557</v>
      </c>
      <c r="B157" s="5" t="str">
        <f>VLOOKUP(C157,PinNo!$B:$C,2,0)</f>
        <v>B3</v>
      </c>
      <c r="C157" s="5" t="s">
        <v>400</v>
      </c>
      <c r="D157" s="5" t="str">
        <f>VLOOKUP(CONCATENATE($A157,".",$B157),Netlist_VTable!$H:$I,2,0)</f>
        <v>S3_P1_MDI-</v>
      </c>
      <c r="E157" s="19">
        <f>VLOOKUP(D157,EtchLengthFromLayout!$A:$B,2,0)</f>
        <v>2642.63</v>
      </c>
      <c r="F157" s="19" t="str">
        <f>CONCATENATE("S",MID($A157,5,1),"_U1_",SUBSTITUTE($C157,"IN","I-") )</f>
        <v>S3_U1_P1_MDI-</v>
      </c>
      <c r="G157" s="19">
        <f>VLOOKUP(F157,EtchLengthFromLayout!$A:$B,2,0)</f>
        <v>550.79</v>
      </c>
      <c r="H157" s="13">
        <f t="shared" si="152"/>
        <v>3193.42</v>
      </c>
      <c r="I157" s="19" t="str">
        <f>CONCATENATE("S",MID($A157,5,1),"_U2_",SUBSTITUTE($C157,"IN","I-") )</f>
        <v>S3_U2_P1_MDI-</v>
      </c>
      <c r="J157" s="19">
        <f>VLOOKUP(I157,EtchLengthFromLayout!$A:$B,2,0)</f>
        <v>105.98</v>
      </c>
      <c r="K157" s="19" t="str">
        <f>CONCATENATE("S",MID($A157,5,1),"_U3_",SUBSTITUTE($C157,"IN","I-") )</f>
        <v>S3_U3_P1_MDI-</v>
      </c>
      <c r="L157" s="19">
        <f>VLOOKUP(K157,EtchLengthFromLayout!$A:$B,2,0)</f>
        <v>14910.24</v>
      </c>
      <c r="M157" s="14" t="str">
        <f t="shared" ref="M157" si="154">CONCATENATE("S",MID($A157,5,1),"_U4PI_",SUBSTITUTE($C157,"IN","I-") )</f>
        <v>S3_U4PI_P1_MDI-</v>
      </c>
      <c r="N157" s="19">
        <f>VLOOKUP(M157,EtchLengthFromLayout!$A:$B,2,0)</f>
        <v>1241.3699999999999</v>
      </c>
      <c r="O157" s="14"/>
      <c r="P157" s="19"/>
      <c r="Q157" s="19"/>
      <c r="R157" s="19"/>
      <c r="S157" s="19"/>
      <c r="T157" s="19"/>
      <c r="U157" s="5"/>
      <c r="V157" s="5"/>
      <c r="W157" s="19"/>
      <c r="X157" s="19">
        <f t="shared" si="146"/>
        <v>19451.009999999998</v>
      </c>
      <c r="Y157" s="19">
        <f t="shared" ref="Y157" si="155">ABS(X157-X158)</f>
        <v>0.39999999999781721</v>
      </c>
      <c r="Z157" s="25" t="s">
        <v>9887</v>
      </c>
      <c r="AA157" s="5" t="str">
        <f>VLOOKUP(AB157,PinNo!$B:$C,2,0)</f>
        <v>B3</v>
      </c>
      <c r="AB157" s="7" t="str">
        <f t="shared" si="144"/>
        <v>P1_MDIN</v>
      </c>
      <c r="AC157" s="102"/>
    </row>
    <row r="158" spans="1:29">
      <c r="A158" s="25" t="s">
        <v>3557</v>
      </c>
      <c r="B158" s="5" t="str">
        <f>VLOOKUP(C158,PinNo!$B:$C,2,0)</f>
        <v>B4</v>
      </c>
      <c r="C158" s="5" t="s">
        <v>399</v>
      </c>
      <c r="D158" s="5" t="str">
        <f>VLOOKUP(CONCATENATE($A158,".",$B158),Netlist_VTable!$H:$I,2,0)</f>
        <v>S3_P1_MDI+</v>
      </c>
      <c r="E158" s="19">
        <f>VLOOKUP(D158,EtchLengthFromLayout!$A:$B,2,0)</f>
        <v>2642.59</v>
      </c>
      <c r="F158" s="19" t="str">
        <f>CONCATENATE("S",MID($A158,5,1),"_U1_",SUBSTITUTE($C158,"IP","I+") )</f>
        <v>S3_U1_P1_MDI+</v>
      </c>
      <c r="G158" s="19">
        <f>VLOOKUP(F158,EtchLengthFromLayout!$A:$B,2,0)</f>
        <v>550.6</v>
      </c>
      <c r="H158" s="13">
        <f t="shared" si="152"/>
        <v>3193.19</v>
      </c>
      <c r="I158" s="19" t="str">
        <f>CONCATENATE("S",MID($A158,5,1),"_U2_",SUBSTITUTE($C158,"IP","I+") )</f>
        <v>S3_U2_P1_MDI+</v>
      </c>
      <c r="J158" s="19">
        <f>VLOOKUP(I158,EtchLengthFromLayout!$A:$B,2,0)</f>
        <v>105.79</v>
      </c>
      <c r="K158" s="19" t="str">
        <f>CONCATENATE("S",MID($A158,5,1),"_U3_",SUBSTITUTE($C158,"IP","I+") )</f>
        <v>S3_U3_P1_MDI+</v>
      </c>
      <c r="L158" s="19">
        <f>VLOOKUP(K158,EtchLengthFromLayout!$A:$B,2,0)</f>
        <v>14910.24</v>
      </c>
      <c r="M158" s="14" t="str">
        <f t="shared" ref="M158" si="156">CONCATENATE("S",MID($A158,5,1),"_U4PI_",SUBSTITUTE($C158,"IP","I+") )</f>
        <v>S3_U4PI_P1_MDI+</v>
      </c>
      <c r="N158" s="19">
        <f>VLOOKUP(M158,EtchLengthFromLayout!$A:$B,2,0)</f>
        <v>1241.3900000000001</v>
      </c>
      <c r="O158" s="14"/>
      <c r="P158" s="19"/>
      <c r="Q158" s="19"/>
      <c r="R158" s="19"/>
      <c r="S158" s="19"/>
      <c r="T158" s="19"/>
      <c r="U158" s="5"/>
      <c r="V158" s="5"/>
      <c r="W158" s="19"/>
      <c r="X158" s="19">
        <f t="shared" si="146"/>
        <v>19450.61</v>
      </c>
      <c r="Y158" s="10" t="str">
        <f t="shared" si="150"/>
        <v>OK, Tolerance&lt;= 5 mil</v>
      </c>
      <c r="Z158" s="25" t="s">
        <v>9887</v>
      </c>
      <c r="AA158" s="5" t="str">
        <f>VLOOKUP(AB158,PinNo!$B:$C,2,0)</f>
        <v>B4</v>
      </c>
      <c r="AB158" s="7" t="str">
        <f t="shared" si="144"/>
        <v>P1_MDIP</v>
      </c>
      <c r="AC158" s="102"/>
    </row>
    <row r="159" spans="1:29">
      <c r="A159" s="43"/>
      <c r="B159" s="12"/>
      <c r="C159" s="12"/>
      <c r="D159" s="12"/>
      <c r="E159" s="13"/>
      <c r="F159" s="12" t="s">
        <v>1463</v>
      </c>
      <c r="G159" s="13"/>
      <c r="H159" s="13">
        <f>MAX(H151:H158)</f>
        <v>3193.42</v>
      </c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0" t="s">
        <v>1463</v>
      </c>
      <c r="W159" s="15"/>
      <c r="X159" s="15">
        <f>MAX(X151:X158)</f>
        <v>19451.009999999998</v>
      </c>
      <c r="Y159" s="10"/>
      <c r="Z159" s="10"/>
      <c r="AA159" s="10"/>
      <c r="AB159" s="10"/>
      <c r="AC159" s="10"/>
    </row>
    <row r="160" spans="1:29">
      <c r="A160" s="43"/>
      <c r="B160" s="12"/>
      <c r="C160" s="12"/>
      <c r="D160" s="12"/>
      <c r="E160" s="13"/>
      <c r="F160" s="12" t="s">
        <v>1464</v>
      </c>
      <c r="G160" s="13"/>
      <c r="H160" s="13">
        <f>MIN(H151:H158)</f>
        <v>3193.19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0" t="s">
        <v>1464</v>
      </c>
      <c r="W160" s="15"/>
      <c r="X160" s="15">
        <f>MIN(X151:X158)</f>
        <v>18959.41</v>
      </c>
      <c r="Y160" s="10"/>
      <c r="Z160" s="10"/>
      <c r="AA160" s="10"/>
      <c r="AB160" s="10"/>
      <c r="AC160" s="10"/>
    </row>
    <row r="161" spans="1:29">
      <c r="A161" s="43"/>
      <c r="B161" s="12"/>
      <c r="C161" s="12"/>
      <c r="D161" s="12"/>
      <c r="E161" s="13"/>
      <c r="F161" s="12" t="s">
        <v>1</v>
      </c>
      <c r="G161" s="13"/>
      <c r="H161" s="13">
        <f>ABS(H159-H160)</f>
        <v>0.23000000000001819</v>
      </c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0"/>
      <c r="V161" s="10" t="s">
        <v>1</v>
      </c>
      <c r="W161" s="15"/>
      <c r="X161" s="15">
        <f>ABS(X159-X160)</f>
        <v>491.59999999999854</v>
      </c>
      <c r="Y161" s="10"/>
      <c r="Z161" s="10"/>
      <c r="AA161" s="10"/>
      <c r="AB161" s="10"/>
      <c r="AC161" s="10"/>
    </row>
    <row r="162" spans="1:29">
      <c r="A162" s="26"/>
      <c r="B162" s="10"/>
      <c r="C162" s="10"/>
      <c r="D162" s="10"/>
      <c r="E162" s="15"/>
      <c r="F162" s="10"/>
      <c r="G162" s="10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0"/>
      <c r="V162" s="15"/>
      <c r="W162" s="15"/>
      <c r="X162" s="10"/>
      <c r="Y162" s="10"/>
      <c r="Z162" s="10"/>
      <c r="AA162" s="10"/>
      <c r="AB162" s="10"/>
      <c r="AC162" s="10"/>
    </row>
    <row r="163" spans="1:29">
      <c r="A163" s="21"/>
      <c r="B163" s="5"/>
      <c r="C163" s="5"/>
      <c r="D163" s="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5"/>
      <c r="V163" s="5"/>
      <c r="W163" s="19"/>
      <c r="X163" s="19"/>
      <c r="Y163" s="5"/>
      <c r="Z163" s="5"/>
      <c r="AA163" s="5"/>
      <c r="AB163" s="5"/>
      <c r="AC163" s="5"/>
    </row>
    <row r="164" spans="1:29" ht="31.5">
      <c r="A164" s="11" t="s">
        <v>3</v>
      </c>
      <c r="B164" s="11" t="s">
        <v>4</v>
      </c>
      <c r="C164" s="11" t="s">
        <v>5</v>
      </c>
      <c r="D164" s="10" t="s">
        <v>0</v>
      </c>
      <c r="E164" s="15" t="s">
        <v>2</v>
      </c>
      <c r="F164" s="16" t="s">
        <v>0</v>
      </c>
      <c r="G164" s="17" t="s">
        <v>2</v>
      </c>
      <c r="H164" s="48" t="s">
        <v>2972</v>
      </c>
      <c r="I164" s="10" t="s">
        <v>0</v>
      </c>
      <c r="J164" s="15" t="s">
        <v>2</v>
      </c>
      <c r="K164" s="16" t="s">
        <v>0</v>
      </c>
      <c r="L164" s="17" t="s">
        <v>2</v>
      </c>
      <c r="M164" s="16" t="s">
        <v>0</v>
      </c>
      <c r="N164" s="17" t="s">
        <v>2</v>
      </c>
      <c r="O164" s="10" t="s">
        <v>0</v>
      </c>
      <c r="P164" s="15" t="s">
        <v>2</v>
      </c>
      <c r="Q164" s="16" t="s">
        <v>0</v>
      </c>
      <c r="R164" s="17" t="s">
        <v>2</v>
      </c>
      <c r="S164" s="10" t="s">
        <v>0</v>
      </c>
      <c r="T164" s="15" t="s">
        <v>2</v>
      </c>
      <c r="U164" s="12"/>
      <c r="V164" s="49" t="s">
        <v>2984</v>
      </c>
      <c r="W164" s="13" t="s">
        <v>2</v>
      </c>
      <c r="X164" s="92" t="s">
        <v>9889</v>
      </c>
      <c r="Y164" s="31" t="s">
        <v>2979</v>
      </c>
      <c r="Z164" s="10" t="s">
        <v>1462</v>
      </c>
      <c r="AA164" s="10" t="s">
        <v>4</v>
      </c>
      <c r="AB164" s="11" t="s">
        <v>5</v>
      </c>
      <c r="AC164" s="11" t="s">
        <v>1465</v>
      </c>
    </row>
    <row r="165" spans="1:29" ht="16.149999999999999" customHeight="1">
      <c r="A165" s="24" t="s">
        <v>8</v>
      </c>
      <c r="B165" s="5" t="str">
        <f>VLOOKUP(C165,PinNo!$B:$C,2,0)</f>
        <v>A4</v>
      </c>
      <c r="C165" s="7" t="s">
        <v>1640</v>
      </c>
      <c r="D165" s="5" t="str">
        <f>VLOOKUP(CONCATENATE($A165,".",$B165),Netlist_VTable!$H:$I,2,0)</f>
        <v>S0_P5_MDI-</v>
      </c>
      <c r="E165" s="19">
        <f>VLOOKUP(D165,EtchLengthFromLayout!$A:$B,2,0)</f>
        <v>1170.74</v>
      </c>
      <c r="F165" s="19" t="str">
        <f>CONCATENATE("S",MID($A165,5,1),"_U1_",SUBSTITUTE($C165,"IN","I-") )</f>
        <v>S0_U1_P5_MDI-</v>
      </c>
      <c r="G165" s="19">
        <f>VLOOKUP(F165,EtchLengthFromLayout!$A:$B,2,0)</f>
        <v>542.65</v>
      </c>
      <c r="H165" s="13">
        <f>E165+G165</f>
        <v>1713.3899999999999</v>
      </c>
      <c r="I165" s="19" t="str">
        <f>CONCATENATE("S",MID($A165,5,1),"_U2_",SUBSTITUTE($C165,"IN","I-") )</f>
        <v>S0_U2_P5_MDI-</v>
      </c>
      <c r="J165" s="19">
        <f>VLOOKUP(I165,EtchLengthFromLayout!$A:$B,2,0)</f>
        <v>105.98</v>
      </c>
      <c r="K165" s="19" t="str">
        <f>CONCATENATE("S",MID($A165,5,1),"_U3_",SUBSTITUTE($C165,"IN","I-") )</f>
        <v>S0_U3_P5_MDI-</v>
      </c>
      <c r="L165" s="19">
        <f>VLOOKUP(K165,EtchLengthFromLayout!$A:$B,2,0)</f>
        <v>11458.28</v>
      </c>
      <c r="M165" s="14" t="str">
        <f>CONCATENATE("S",MID($A165,5,1),"_U4PI_",SUBSTITUTE($C165,"IN","I-") )</f>
        <v>S0_U4PI_P5_MDI-</v>
      </c>
      <c r="N165" s="19">
        <f>VLOOKUP(M165,EtchLengthFromLayout!$A:$B,2,0)</f>
        <v>5234.9799999999996</v>
      </c>
      <c r="O165" s="14"/>
      <c r="P165" s="19"/>
      <c r="Q165" s="19"/>
      <c r="R165" s="19"/>
      <c r="S165" s="19"/>
      <c r="T165" s="19"/>
      <c r="U165" s="5"/>
      <c r="V165" s="5"/>
      <c r="W165" s="19"/>
      <c r="X165" s="19">
        <f>E165+G165+J165+L165+N165+P165+R165+T165+W165</f>
        <v>18512.63</v>
      </c>
      <c r="Y165" s="19">
        <f>ABS(X165-X166)</f>
        <v>0.22999999999956344</v>
      </c>
      <c r="Z165" s="24" t="s">
        <v>9884</v>
      </c>
      <c r="AA165" s="5" t="str">
        <f>VLOOKUP(AB165,PinNo!$B:$C,2,0)</f>
        <v>A4</v>
      </c>
      <c r="AB165" s="7" t="str">
        <f t="shared" ref="AB165:AB172" si="157">C165</f>
        <v>P5_MDIN</v>
      </c>
      <c r="AC165" s="102" t="s">
        <v>7501</v>
      </c>
    </row>
    <row r="166" spans="1:29">
      <c r="A166" s="24" t="s">
        <v>8</v>
      </c>
      <c r="B166" s="5" t="str">
        <f>VLOOKUP(C166,PinNo!$B:$C,2,0)</f>
        <v>A5</v>
      </c>
      <c r="C166" s="7" t="s">
        <v>1639</v>
      </c>
      <c r="D166" s="5" t="str">
        <f>VLOOKUP(CONCATENATE($A166,".",$B166),Netlist_VTable!$H:$I,2,0)</f>
        <v>S0_P5_MDI+</v>
      </c>
      <c r="E166" s="19">
        <f>VLOOKUP(D166,EtchLengthFromLayout!$A:$B,2,0)</f>
        <v>1170.75</v>
      </c>
      <c r="F166" s="19" t="str">
        <f>CONCATENATE("S",MID($A166,5,1),"_U1_",SUBSTITUTE($C166,"IP","I+") )</f>
        <v>S0_U1_P5_MDI+</v>
      </c>
      <c r="G166" s="19">
        <f>VLOOKUP(F166,EtchLengthFromLayout!$A:$B,2,0)</f>
        <v>542.6</v>
      </c>
      <c r="H166" s="13">
        <f t="shared" ref="H166:H168" si="158">E166+G166</f>
        <v>1713.35</v>
      </c>
      <c r="I166" s="19" t="str">
        <f>CONCATENATE("S",MID($A166,5,1),"_U2_",SUBSTITUTE($C166,"IP","I+") )</f>
        <v>S0_U2_P5_MDI+</v>
      </c>
      <c r="J166" s="19">
        <f>VLOOKUP(I166,EtchLengthFromLayout!$A:$B,2,0)</f>
        <v>105.79</v>
      </c>
      <c r="K166" s="19" t="str">
        <f>CONCATENATE("S",MID($A166,5,1),"_U3_",SUBSTITUTE($C166,"IP","I+") )</f>
        <v>S0_U3_P5_MDI+</v>
      </c>
      <c r="L166" s="19">
        <f>VLOOKUP(K166,EtchLengthFromLayout!$A:$B,2,0)</f>
        <v>11458.27</v>
      </c>
      <c r="M166" s="14" t="str">
        <f>CONCATENATE("S",MID($A166,5,1),"_U4PI_",SUBSTITUTE($C166,"IP","I+") )</f>
        <v>S0_U4PI_P5_MDI+</v>
      </c>
      <c r="N166" s="19">
        <f>VLOOKUP(M166,EtchLengthFromLayout!$A:$B,2,0)</f>
        <v>5234.99</v>
      </c>
      <c r="O166" s="14"/>
      <c r="P166" s="19"/>
      <c r="Q166" s="19"/>
      <c r="R166" s="19"/>
      <c r="S166" s="19"/>
      <c r="T166" s="19"/>
      <c r="U166" s="5"/>
      <c r="V166" s="5"/>
      <c r="W166" s="19"/>
      <c r="X166" s="19">
        <f t="shared" ref="X166:X172" si="159">E166+G166+J166+L166+N166+P166+R166+T166+W166</f>
        <v>18512.400000000001</v>
      </c>
      <c r="Y166" s="10" t="str">
        <f>IF(Y165&lt;=5,"OK, Tolerance&lt;= 5 mil", "Not OK, Tolerance &gt; 5 mil")</f>
        <v>OK, Tolerance&lt;= 5 mil</v>
      </c>
      <c r="Z166" s="24" t="s">
        <v>9884</v>
      </c>
      <c r="AA166" s="5" t="str">
        <f>VLOOKUP(AB166,PinNo!$B:$C,2,0)</f>
        <v>A5</v>
      </c>
      <c r="AB166" s="7" t="str">
        <f t="shared" si="157"/>
        <v>P5_MDIP</v>
      </c>
      <c r="AC166" s="102"/>
    </row>
    <row r="167" spans="1:29">
      <c r="A167" s="25" t="s">
        <v>165</v>
      </c>
      <c r="B167" s="5" t="str">
        <f>VLOOKUP(C167,PinNo!$B:$C,2,0)</f>
        <v>A4</v>
      </c>
      <c r="C167" s="7" t="s">
        <v>1640</v>
      </c>
      <c r="D167" s="5" t="str">
        <f>VLOOKUP(CONCATENATE($A167,".",$B167),Netlist_VTable!$H:$I,2,0)</f>
        <v>S1_P5_MDI-</v>
      </c>
      <c r="E167" s="19">
        <f>VLOOKUP(D167,EtchLengthFromLayout!$A:$B,2,0)</f>
        <v>1170.74</v>
      </c>
      <c r="F167" s="19" t="str">
        <f>CONCATENATE("S",MID($A167,5,1),"_U1_",SUBSTITUTE($C167,"IN","I-") )</f>
        <v>S1_U1_P5_MDI-</v>
      </c>
      <c r="G167" s="19">
        <f>VLOOKUP(F167,EtchLengthFromLayout!$A:$B,2,0)</f>
        <v>542.65</v>
      </c>
      <c r="H167" s="13">
        <f t="shared" si="158"/>
        <v>1713.3899999999999</v>
      </c>
      <c r="I167" s="19" t="str">
        <f>CONCATENATE("S",MID($A167,5,1),"_U2_",SUBSTITUTE($C167,"IN","I-") )</f>
        <v>S1_U2_P5_MDI-</v>
      </c>
      <c r="J167" s="19">
        <f>VLOOKUP(I167,EtchLengthFromLayout!$A:$B,2,0)</f>
        <v>105.98</v>
      </c>
      <c r="K167" s="19" t="str">
        <f>CONCATENATE("S",MID($A167,5,1),"_U3_",SUBSTITUTE($C167,"IN","I-") )</f>
        <v>S1_U3_P5_MDI-</v>
      </c>
      <c r="L167" s="19">
        <f>VLOOKUP(K167,EtchLengthFromLayout!$A:$B,2,0)</f>
        <v>15055.2</v>
      </c>
      <c r="M167" s="14" t="str">
        <f t="shared" ref="M167" si="160">CONCATENATE("S",MID($A167,5,1),"_U4PI_",SUBSTITUTE($C167,"IN","I-") )</f>
        <v>S1_U4PI_P5_MDI-</v>
      </c>
      <c r="N167" s="19">
        <f>VLOOKUP(M167,EtchLengthFromLayout!$A:$B,2,0)</f>
        <v>2051.0700000000002</v>
      </c>
      <c r="O167" s="14"/>
      <c r="P167" s="19"/>
      <c r="Q167" s="19"/>
      <c r="R167" s="19"/>
      <c r="S167" s="19"/>
      <c r="T167" s="19"/>
      <c r="U167" s="5"/>
      <c r="V167" s="5"/>
      <c r="W167" s="19"/>
      <c r="X167" s="19">
        <f t="shared" si="159"/>
        <v>18925.64</v>
      </c>
      <c r="Y167" s="19">
        <f t="shared" ref="Y167" si="161">ABS(X167-X168)</f>
        <v>0.22000000000116415</v>
      </c>
      <c r="Z167" s="25" t="s">
        <v>9885</v>
      </c>
      <c r="AA167" s="5" t="str">
        <f>VLOOKUP(AB167,PinNo!$B:$C,2,0)</f>
        <v>A4</v>
      </c>
      <c r="AB167" s="7" t="str">
        <f t="shared" si="157"/>
        <v>P5_MDIN</v>
      </c>
      <c r="AC167" s="102"/>
    </row>
    <row r="168" spans="1:29">
      <c r="A168" s="25" t="s">
        <v>165</v>
      </c>
      <c r="B168" s="5" t="str">
        <f>VLOOKUP(C168,PinNo!$B:$C,2,0)</f>
        <v>A5</v>
      </c>
      <c r="C168" s="7" t="s">
        <v>1639</v>
      </c>
      <c r="D168" s="5" t="str">
        <f>VLOOKUP(CONCATENATE($A168,".",$B168),Netlist_VTable!$H:$I,2,0)</f>
        <v>S1_P5_MDI+</v>
      </c>
      <c r="E168" s="19">
        <f>VLOOKUP(D168,EtchLengthFromLayout!$A:$B,2,0)</f>
        <v>1170.75</v>
      </c>
      <c r="F168" s="19" t="str">
        <f>CONCATENATE("S",MID($A168,5,1),"_U1_",SUBSTITUTE($C168,"IP","I+") )</f>
        <v>S1_U1_P5_MDI+</v>
      </c>
      <c r="G168" s="19">
        <f>VLOOKUP(F168,EtchLengthFromLayout!$A:$B,2,0)</f>
        <v>542.6</v>
      </c>
      <c r="H168" s="13">
        <f t="shared" si="158"/>
        <v>1713.35</v>
      </c>
      <c r="I168" s="19" t="str">
        <f>CONCATENATE("S",MID($A168,5,1),"_U2_",SUBSTITUTE($C168,"IP","I+") )</f>
        <v>S1_U2_P5_MDI+</v>
      </c>
      <c r="J168" s="19">
        <f>VLOOKUP(I168,EtchLengthFromLayout!$A:$B,2,0)</f>
        <v>105.79</v>
      </c>
      <c r="K168" s="19" t="str">
        <f>CONCATENATE("S",MID($A168,5,1),"_U3_",SUBSTITUTE($C168,"IP","I+") )</f>
        <v>S1_U3_P5_MDI+</v>
      </c>
      <c r="L168" s="19">
        <f>VLOOKUP(K168,EtchLengthFromLayout!$A:$B,2,0)</f>
        <v>15055.2</v>
      </c>
      <c r="M168" s="14" t="str">
        <f t="shared" ref="M168" si="162">CONCATENATE("S",MID($A168,5,1),"_U4PI_",SUBSTITUTE($C168,"IP","I+") )</f>
        <v>S1_U4PI_P5_MDI+</v>
      </c>
      <c r="N168" s="19">
        <f>VLOOKUP(M168,EtchLengthFromLayout!$A:$B,2,0)</f>
        <v>2051.08</v>
      </c>
      <c r="O168" s="14"/>
      <c r="P168" s="19"/>
      <c r="Q168" s="19"/>
      <c r="R168" s="19"/>
      <c r="S168" s="19"/>
      <c r="T168" s="19"/>
      <c r="U168" s="5"/>
      <c r="V168" s="5"/>
      <c r="W168" s="19"/>
      <c r="X168" s="19">
        <f t="shared" si="159"/>
        <v>18925.419999999998</v>
      </c>
      <c r="Y168" s="10" t="str">
        <f t="shared" ref="Y168:Y172" si="163">IF(Y167&lt;=5,"OK, Tolerance&lt;= 5 mil", "Not OK, Tolerance &gt; 5 mil")</f>
        <v>OK, Tolerance&lt;= 5 mil</v>
      </c>
      <c r="Z168" s="25" t="s">
        <v>9885</v>
      </c>
      <c r="AA168" s="5" t="str">
        <f>VLOOKUP(AB168,PinNo!$B:$C,2,0)</f>
        <v>A5</v>
      </c>
      <c r="AB168" s="7" t="str">
        <f t="shared" si="157"/>
        <v>P5_MDIP</v>
      </c>
      <c r="AC168" s="102"/>
    </row>
    <row r="169" spans="1:29" ht="16.149999999999999" customHeight="1">
      <c r="A169" s="24" t="s">
        <v>3556</v>
      </c>
      <c r="B169" s="5" t="str">
        <f>VLOOKUP(C169,PinNo!$B:$C,2,0)</f>
        <v>A4</v>
      </c>
      <c r="C169" s="7" t="s">
        <v>1640</v>
      </c>
      <c r="D169" s="5" t="str">
        <f>VLOOKUP(CONCATENATE($A169,".",$B169),Netlist_VTable!$H:$I,2,0)</f>
        <v>S2_P5_MDI-</v>
      </c>
      <c r="E169" s="19">
        <f>VLOOKUP(D169,EtchLengthFromLayout!$A:$B,2,0)</f>
        <v>1170.74</v>
      </c>
      <c r="F169" s="19" t="str">
        <f>CONCATENATE("S",MID($A169,5,1),"_U1_",SUBSTITUTE($C169,"IN","I-") )</f>
        <v>S2_U1_P5_MDI-</v>
      </c>
      <c r="G169" s="19">
        <f>VLOOKUP(F169,EtchLengthFromLayout!$A:$B,2,0)</f>
        <v>542.65</v>
      </c>
      <c r="H169" s="13">
        <f>E169+G169</f>
        <v>1713.3899999999999</v>
      </c>
      <c r="I169" s="19" t="str">
        <f>CONCATENATE("S",MID($A169,5,1),"_U2_",SUBSTITUTE($C169,"IN","I-") )</f>
        <v>S2_U2_P5_MDI-</v>
      </c>
      <c r="J169" s="19">
        <f>VLOOKUP(I169,EtchLengthFromLayout!$A:$B,2,0)</f>
        <v>105.98</v>
      </c>
      <c r="K169" s="19" t="str">
        <f>CONCATENATE("S",MID($A169,5,1),"_U3_",SUBSTITUTE($C169,"IN","I-") )</f>
        <v>S2_U3_P5_MDI-</v>
      </c>
      <c r="L169" s="19">
        <f>VLOOKUP(K169,EtchLengthFromLayout!$A:$B,2,0)</f>
        <v>10006.790000000001</v>
      </c>
      <c r="M169" s="14" t="str">
        <f t="shared" ref="M169" si="164">CONCATENATE("S",MID($A169,5,1),"_U4PI_",SUBSTITUTE($C169,"IN","I-") )</f>
        <v>S2_U4PI_P5_MDI-</v>
      </c>
      <c r="N169" s="19">
        <f>VLOOKUP(M169,EtchLengthFromLayout!$A:$B,2,0)</f>
        <v>6795.94</v>
      </c>
      <c r="O169" s="14"/>
      <c r="P169" s="19"/>
      <c r="Q169" s="19"/>
      <c r="R169" s="19"/>
      <c r="S169" s="19"/>
      <c r="T169" s="19"/>
      <c r="U169" s="5"/>
      <c r="V169" s="5"/>
      <c r="W169" s="19"/>
      <c r="X169" s="19">
        <f t="shared" si="159"/>
        <v>18622.099999999999</v>
      </c>
      <c r="Y169" s="19">
        <f>ABS(X169-X170)</f>
        <v>0.20999999999912689</v>
      </c>
      <c r="Z169" s="24" t="s">
        <v>9886</v>
      </c>
      <c r="AA169" s="5" t="str">
        <f>VLOOKUP(AB169,PinNo!$B:$C,2,0)</f>
        <v>A4</v>
      </c>
      <c r="AB169" s="7" t="str">
        <f t="shared" si="157"/>
        <v>P5_MDIN</v>
      </c>
      <c r="AC169" s="102"/>
    </row>
    <row r="170" spans="1:29">
      <c r="A170" s="24" t="s">
        <v>3556</v>
      </c>
      <c r="B170" s="5" t="str">
        <f>VLOOKUP(C170,PinNo!$B:$C,2,0)</f>
        <v>A5</v>
      </c>
      <c r="C170" s="7" t="s">
        <v>1639</v>
      </c>
      <c r="D170" s="5" t="str">
        <f>VLOOKUP(CONCATENATE($A170,".",$B170),Netlist_VTable!$H:$I,2,0)</f>
        <v>S2_P5_MDI+</v>
      </c>
      <c r="E170" s="19">
        <f>VLOOKUP(D170,EtchLengthFromLayout!$A:$B,2,0)</f>
        <v>1170.75</v>
      </c>
      <c r="F170" s="19" t="str">
        <f>CONCATENATE("S",MID($A170,5,1),"_U1_",SUBSTITUTE($C170,"IP","I+") )</f>
        <v>S2_U1_P5_MDI+</v>
      </c>
      <c r="G170" s="19">
        <f>VLOOKUP(F170,EtchLengthFromLayout!$A:$B,2,0)</f>
        <v>542.6</v>
      </c>
      <c r="H170" s="13">
        <f t="shared" ref="H170:H172" si="165">E170+G170</f>
        <v>1713.35</v>
      </c>
      <c r="I170" s="19" t="str">
        <f>CONCATENATE("S",MID($A170,5,1),"_U2_",SUBSTITUTE($C170,"IP","I+") )</f>
        <v>S2_U2_P5_MDI+</v>
      </c>
      <c r="J170" s="19">
        <f>VLOOKUP(I170,EtchLengthFromLayout!$A:$B,2,0)</f>
        <v>105.79</v>
      </c>
      <c r="K170" s="19" t="str">
        <f>CONCATENATE("S",MID($A170,5,1),"_U3_",SUBSTITUTE($C170,"IP","I+") )</f>
        <v>S2_U3_P5_MDI+</v>
      </c>
      <c r="L170" s="19">
        <f>VLOOKUP(K170,EtchLengthFromLayout!$A:$B,2,0)</f>
        <v>10006.790000000001</v>
      </c>
      <c r="M170" s="14" t="str">
        <f t="shared" ref="M170" si="166">CONCATENATE("S",MID($A170,5,1),"_U4PI_",SUBSTITUTE($C170,"IP","I+") )</f>
        <v>S2_U4PI_P5_MDI+</v>
      </c>
      <c r="N170" s="19">
        <f>VLOOKUP(M170,EtchLengthFromLayout!$A:$B,2,0)</f>
        <v>6795.96</v>
      </c>
      <c r="O170" s="14"/>
      <c r="P170" s="19"/>
      <c r="Q170" s="19"/>
      <c r="R170" s="19"/>
      <c r="S170" s="19"/>
      <c r="T170" s="19"/>
      <c r="U170" s="5"/>
      <c r="V170" s="5"/>
      <c r="W170" s="19"/>
      <c r="X170" s="19">
        <f t="shared" si="159"/>
        <v>18621.89</v>
      </c>
      <c r="Y170" s="10" t="str">
        <f>IF(Y169&lt;=5,"OK, Tolerance&lt;= 5 mil", "Not OK, Tolerance &gt; 5 mil")</f>
        <v>OK, Tolerance&lt;= 5 mil</v>
      </c>
      <c r="Z170" s="24" t="s">
        <v>9886</v>
      </c>
      <c r="AA170" s="5" t="str">
        <f>VLOOKUP(AB170,PinNo!$B:$C,2,0)</f>
        <v>A5</v>
      </c>
      <c r="AB170" s="7" t="str">
        <f t="shared" si="157"/>
        <v>P5_MDIP</v>
      </c>
      <c r="AC170" s="102"/>
    </row>
    <row r="171" spans="1:29">
      <c r="A171" s="25" t="s">
        <v>3557</v>
      </c>
      <c r="B171" s="5" t="str">
        <f>VLOOKUP(C171,PinNo!$B:$C,2,0)</f>
        <v>A4</v>
      </c>
      <c r="C171" s="7" t="s">
        <v>1640</v>
      </c>
      <c r="D171" s="5" t="str">
        <f>VLOOKUP(CONCATENATE($A171,".",$B171),Netlist_VTable!$H:$I,2,0)</f>
        <v>S3_P5_MDI-</v>
      </c>
      <c r="E171" s="19">
        <f>VLOOKUP(D171,EtchLengthFromLayout!$A:$B,2,0)</f>
        <v>1170.74</v>
      </c>
      <c r="F171" s="19" t="str">
        <f>CONCATENATE("S",MID($A171,5,1),"_U1_",SUBSTITUTE($C171,"IN","I-") )</f>
        <v>S3_U1_P5_MDI-</v>
      </c>
      <c r="G171" s="19">
        <f>VLOOKUP(F171,EtchLengthFromLayout!$A:$B,2,0)</f>
        <v>542.65</v>
      </c>
      <c r="H171" s="13">
        <f t="shared" si="165"/>
        <v>1713.3899999999999</v>
      </c>
      <c r="I171" s="19" t="str">
        <f>CONCATENATE("S",MID($A171,5,1),"_U2_",SUBSTITUTE($C171,"IN","I-") )</f>
        <v>S3_U2_P5_MDI-</v>
      </c>
      <c r="J171" s="19">
        <f>VLOOKUP(I171,EtchLengthFromLayout!$A:$B,2,0)</f>
        <v>105.98</v>
      </c>
      <c r="K171" s="19" t="str">
        <f>CONCATENATE("S",MID($A171,5,1),"_U3_",SUBSTITUTE($C171,"IN","I-") )</f>
        <v>S3_U3_P5_MDI-</v>
      </c>
      <c r="L171" s="19">
        <f>VLOOKUP(K171,EtchLengthFromLayout!$A:$B,2,0)</f>
        <v>14156.39</v>
      </c>
      <c r="M171" s="14" t="str">
        <f t="shared" ref="M171" si="167">CONCATENATE("S",MID($A171,5,1),"_U4PI_",SUBSTITUTE($C171,"IN","I-") )</f>
        <v>S3_U4PI_P5_MDI-</v>
      </c>
      <c r="N171" s="19">
        <f>VLOOKUP(M171,EtchLengthFromLayout!$A:$B,2,0)</f>
        <v>2707.33</v>
      </c>
      <c r="O171" s="14"/>
      <c r="P171" s="19"/>
      <c r="Q171" s="19"/>
      <c r="R171" s="19"/>
      <c r="S171" s="19"/>
      <c r="T171" s="19"/>
      <c r="U171" s="5"/>
      <c r="V171" s="5"/>
      <c r="W171" s="19"/>
      <c r="X171" s="19">
        <f t="shared" si="159"/>
        <v>18683.089999999997</v>
      </c>
      <c r="Y171" s="19">
        <f t="shared" ref="Y171" si="168">ABS(X171-X172)</f>
        <v>0.18999999999869033</v>
      </c>
      <c r="Z171" s="25" t="s">
        <v>9887</v>
      </c>
      <c r="AA171" s="5" t="str">
        <f>VLOOKUP(AB171,PinNo!$B:$C,2,0)</f>
        <v>A4</v>
      </c>
      <c r="AB171" s="7" t="str">
        <f t="shared" si="157"/>
        <v>P5_MDIN</v>
      </c>
      <c r="AC171" s="102"/>
    </row>
    <row r="172" spans="1:29">
      <c r="A172" s="25" t="s">
        <v>3557</v>
      </c>
      <c r="B172" s="5" t="str">
        <f>VLOOKUP(C172,PinNo!$B:$C,2,0)</f>
        <v>A5</v>
      </c>
      <c r="C172" s="7" t="s">
        <v>1639</v>
      </c>
      <c r="D172" s="5" t="str">
        <f>VLOOKUP(CONCATENATE($A172,".",$B172),Netlist_VTable!$H:$I,2,0)</f>
        <v>S3_P5_MDI+</v>
      </c>
      <c r="E172" s="19">
        <f>VLOOKUP(D172,EtchLengthFromLayout!$A:$B,2,0)</f>
        <v>1170.75</v>
      </c>
      <c r="F172" s="19" t="str">
        <f>CONCATENATE("S",MID($A172,5,1),"_U1_",SUBSTITUTE($C172,"IP","I+") )</f>
        <v>S3_U1_P5_MDI+</v>
      </c>
      <c r="G172" s="19">
        <f>VLOOKUP(F172,EtchLengthFromLayout!$A:$B,2,0)</f>
        <v>542.6</v>
      </c>
      <c r="H172" s="13">
        <f t="shared" si="165"/>
        <v>1713.35</v>
      </c>
      <c r="I172" s="19" t="str">
        <f>CONCATENATE("S",MID($A172,5,1),"_U2_",SUBSTITUTE($C172,"IP","I+") )</f>
        <v>S3_U2_P5_MDI+</v>
      </c>
      <c r="J172" s="19">
        <f>VLOOKUP(I172,EtchLengthFromLayout!$A:$B,2,0)</f>
        <v>105.79</v>
      </c>
      <c r="K172" s="19" t="str">
        <f>CONCATENATE("S",MID($A172,5,1),"_U3_",SUBSTITUTE($C172,"IP","I+") )</f>
        <v>S3_U3_P5_MDI+</v>
      </c>
      <c r="L172" s="19">
        <f>VLOOKUP(K172,EtchLengthFromLayout!$A:$B,2,0)</f>
        <v>14156.41</v>
      </c>
      <c r="M172" s="14" t="str">
        <f t="shared" ref="M172" si="169">CONCATENATE("S",MID($A172,5,1),"_U4PI_",SUBSTITUTE($C172,"IP","I+") )</f>
        <v>S3_U4PI_P5_MDI+</v>
      </c>
      <c r="N172" s="19">
        <f>VLOOKUP(M172,EtchLengthFromLayout!$A:$B,2,0)</f>
        <v>2707.35</v>
      </c>
      <c r="O172" s="14"/>
      <c r="P172" s="19"/>
      <c r="Q172" s="19"/>
      <c r="R172" s="19"/>
      <c r="S172" s="19"/>
      <c r="T172" s="19"/>
      <c r="U172" s="5"/>
      <c r="V172" s="5"/>
      <c r="W172" s="19"/>
      <c r="X172" s="19">
        <f t="shared" si="159"/>
        <v>18682.899999999998</v>
      </c>
      <c r="Y172" s="10" t="str">
        <f t="shared" si="163"/>
        <v>OK, Tolerance&lt;= 5 mil</v>
      </c>
      <c r="Z172" s="25" t="s">
        <v>9887</v>
      </c>
      <c r="AA172" s="5" t="str">
        <f>VLOOKUP(AB172,PinNo!$B:$C,2,0)</f>
        <v>A5</v>
      </c>
      <c r="AB172" s="7" t="str">
        <f t="shared" si="157"/>
        <v>P5_MDIP</v>
      </c>
      <c r="AC172" s="102"/>
    </row>
    <row r="173" spans="1:29">
      <c r="A173" s="43"/>
      <c r="B173" s="12"/>
      <c r="C173" s="12"/>
      <c r="D173" s="12"/>
      <c r="E173" s="13"/>
      <c r="F173" s="12" t="s">
        <v>1463</v>
      </c>
      <c r="G173" s="13"/>
      <c r="H173" s="13">
        <f>MAX(H165:H172)</f>
        <v>1713.3899999999999</v>
      </c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0" t="s">
        <v>1463</v>
      </c>
      <c r="W173" s="15"/>
      <c r="X173" s="15">
        <f>MAX(X165:X172)</f>
        <v>18925.64</v>
      </c>
      <c r="Y173" s="10"/>
      <c r="Z173" s="10"/>
      <c r="AA173" s="10"/>
      <c r="AB173" s="10"/>
      <c r="AC173" s="10"/>
    </row>
    <row r="174" spans="1:29">
      <c r="A174" s="43"/>
      <c r="B174" s="12"/>
      <c r="C174" s="12"/>
      <c r="D174" s="12"/>
      <c r="E174" s="13"/>
      <c r="F174" s="12" t="s">
        <v>1464</v>
      </c>
      <c r="G174" s="13"/>
      <c r="H174" s="13">
        <f>MIN(H165:H172)</f>
        <v>1713.35</v>
      </c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0" t="s">
        <v>1464</v>
      </c>
      <c r="W174" s="15"/>
      <c r="X174" s="15">
        <f>MIN(X165:X172)</f>
        <v>18512.400000000001</v>
      </c>
      <c r="Y174" s="10"/>
      <c r="Z174" s="10"/>
      <c r="AA174" s="10"/>
      <c r="AB174" s="10"/>
      <c r="AC174" s="10"/>
    </row>
    <row r="175" spans="1:29">
      <c r="A175" s="43"/>
      <c r="B175" s="12"/>
      <c r="C175" s="12"/>
      <c r="D175" s="12"/>
      <c r="E175" s="13"/>
      <c r="F175" s="12" t="s">
        <v>1</v>
      </c>
      <c r="G175" s="13"/>
      <c r="H175" s="13">
        <f>ABS(H173-H174)</f>
        <v>3.999999999996362E-2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0"/>
      <c r="V175" s="10" t="s">
        <v>1</v>
      </c>
      <c r="W175" s="15"/>
      <c r="X175" s="15">
        <f>ABS(X173-X174)</f>
        <v>413.23999999999796</v>
      </c>
      <c r="Y175" s="10"/>
      <c r="Z175" s="10"/>
      <c r="AA175" s="10"/>
      <c r="AB175" s="10"/>
      <c r="AC175" s="10"/>
    </row>
    <row r="176" spans="1:29">
      <c r="A176" s="26"/>
      <c r="B176" s="10"/>
      <c r="C176" s="10"/>
      <c r="D176" s="10"/>
      <c r="E176" s="15"/>
      <c r="F176" s="10"/>
      <c r="G176" s="10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0"/>
      <c r="V176" s="15"/>
      <c r="W176" s="15"/>
      <c r="X176" s="10"/>
      <c r="Y176" s="10"/>
      <c r="Z176" s="10"/>
      <c r="AA176" s="10"/>
      <c r="AB176" s="10"/>
      <c r="AC176" s="10"/>
    </row>
    <row r="177" spans="1:29">
      <c r="A177" s="21"/>
      <c r="B177" s="5"/>
      <c r="C177" s="5"/>
      <c r="D177" s="5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5"/>
      <c r="V177" s="5"/>
      <c r="W177" s="19"/>
      <c r="X177" s="19"/>
      <c r="Y177" s="5"/>
      <c r="Z177" s="5"/>
      <c r="AA177" s="5"/>
      <c r="AB177" s="5"/>
      <c r="AC177" s="5"/>
    </row>
    <row r="178" spans="1:29" ht="31.5">
      <c r="A178" s="11" t="s">
        <v>3</v>
      </c>
      <c r="B178" s="11" t="s">
        <v>4</v>
      </c>
      <c r="C178" s="11" t="s">
        <v>5</v>
      </c>
      <c r="D178" s="10" t="s">
        <v>0</v>
      </c>
      <c r="E178" s="15" t="s">
        <v>2</v>
      </c>
      <c r="F178" s="16" t="s">
        <v>0</v>
      </c>
      <c r="G178" s="17" t="s">
        <v>2</v>
      </c>
      <c r="H178" s="48" t="s">
        <v>2972</v>
      </c>
      <c r="I178" s="10" t="s">
        <v>0</v>
      </c>
      <c r="J178" s="15" t="s">
        <v>2</v>
      </c>
      <c r="K178" s="16" t="s">
        <v>0</v>
      </c>
      <c r="L178" s="17" t="s">
        <v>2</v>
      </c>
      <c r="M178" s="16" t="s">
        <v>0</v>
      </c>
      <c r="N178" s="17" t="s">
        <v>2</v>
      </c>
      <c r="O178" s="10" t="s">
        <v>0</v>
      </c>
      <c r="P178" s="15" t="s">
        <v>2</v>
      </c>
      <c r="Q178" s="16" t="s">
        <v>0</v>
      </c>
      <c r="R178" s="17" t="s">
        <v>2</v>
      </c>
      <c r="S178" s="10" t="s">
        <v>0</v>
      </c>
      <c r="T178" s="15" t="s">
        <v>2</v>
      </c>
      <c r="U178" s="12"/>
      <c r="V178" s="49" t="s">
        <v>2984</v>
      </c>
      <c r="W178" s="13" t="s">
        <v>2</v>
      </c>
      <c r="X178" s="92" t="s">
        <v>9889</v>
      </c>
      <c r="Y178" s="31" t="s">
        <v>2979</v>
      </c>
      <c r="Z178" s="10" t="s">
        <v>1462</v>
      </c>
      <c r="AA178" s="10" t="s">
        <v>4</v>
      </c>
      <c r="AB178" s="11" t="s">
        <v>5</v>
      </c>
      <c r="AC178" s="11" t="s">
        <v>1465</v>
      </c>
    </row>
    <row r="179" spans="1:29" ht="16.149999999999999" customHeight="1">
      <c r="A179" s="24" t="s">
        <v>8</v>
      </c>
      <c r="B179" s="5" t="str">
        <f>VLOOKUP(C179,PinNo!$B:$C,2,0)</f>
        <v>B5</v>
      </c>
      <c r="C179" s="7" t="s">
        <v>3062</v>
      </c>
      <c r="D179" s="5" t="str">
        <f>VLOOKUP(CONCATENATE($A179,".",$B179),Netlist_VTable!$H:$I,2,0)</f>
        <v>S0_P6_MDI-</v>
      </c>
      <c r="E179" s="19">
        <f>VLOOKUP(D179,EtchLengthFromLayout!$A:$B,2,0)</f>
        <v>2735.42</v>
      </c>
      <c r="F179" s="19" t="str">
        <f>CONCATENATE("S",MID($A179,5,1),"_U1_",SUBSTITUTE($C179,"IN","I-") )</f>
        <v>S0_U1_P6_MDI-</v>
      </c>
      <c r="G179" s="19">
        <f>VLOOKUP(F179,EtchLengthFromLayout!$A:$B,2,0)</f>
        <v>531.49</v>
      </c>
      <c r="H179" s="13">
        <f>E179+G179</f>
        <v>3266.91</v>
      </c>
      <c r="I179" s="19" t="str">
        <f>CONCATENATE("S",MID($A179,5,1),"_U2_",SUBSTITUTE($C179,"IN","I-") )</f>
        <v>S0_U2_P6_MDI-</v>
      </c>
      <c r="J179" s="19">
        <f>VLOOKUP(I179,EtchLengthFromLayout!$A:$B,2,0)</f>
        <v>105.98</v>
      </c>
      <c r="K179" s="19" t="str">
        <f>CONCATENATE("S",MID($A179,5,1),"_U3_",SUBSTITUTE($C179,"IN","I-") )</f>
        <v>S0_U3_P6_MDI-</v>
      </c>
      <c r="L179" s="19">
        <f>VLOOKUP(K179,EtchLengthFromLayout!$A:$B,2,0)</f>
        <v>11827.18</v>
      </c>
      <c r="M179" s="14" t="str">
        <f>CONCATENATE("S",MID($A179,5,1),"_U4PI_",SUBSTITUTE($C179,"IN","I-") )</f>
        <v>S0_U4PI_P6_MDI-</v>
      </c>
      <c r="N179" s="19">
        <f>VLOOKUP(M179,EtchLengthFromLayout!$A:$B,2,0)</f>
        <v>3666.5</v>
      </c>
      <c r="O179" s="14"/>
      <c r="P179" s="19"/>
      <c r="Q179" s="19"/>
      <c r="R179" s="19"/>
      <c r="S179" s="19"/>
      <c r="T179" s="19"/>
      <c r="U179" s="5"/>
      <c r="V179" s="5"/>
      <c r="W179" s="19"/>
      <c r="X179" s="19">
        <f>E179+G179+J179+L179+N179+P179+R179+T179+W179</f>
        <v>18866.57</v>
      </c>
      <c r="Y179" s="19">
        <f>ABS(X179-X180)</f>
        <v>0.42000000000189175</v>
      </c>
      <c r="Z179" s="24" t="s">
        <v>9884</v>
      </c>
      <c r="AA179" s="5" t="str">
        <f>VLOOKUP(AB179,PinNo!$B:$C,2,0)</f>
        <v>B5</v>
      </c>
      <c r="AB179" s="7" t="str">
        <f t="shared" ref="AB179:AB186" si="170">C179</f>
        <v>P6_MDIN</v>
      </c>
      <c r="AC179" s="102" t="s">
        <v>7502</v>
      </c>
    </row>
    <row r="180" spans="1:29">
      <c r="A180" s="24" t="s">
        <v>8</v>
      </c>
      <c r="B180" s="5" t="str">
        <f>VLOOKUP(C180,PinNo!$B:$C,2,0)</f>
        <v>B6</v>
      </c>
      <c r="C180" s="7" t="s">
        <v>3061</v>
      </c>
      <c r="D180" s="5" t="str">
        <f>VLOOKUP(CONCATENATE($A180,".",$B180),Netlist_VTable!$H:$I,2,0)</f>
        <v>S0_P6_MDI+</v>
      </c>
      <c r="E180" s="19">
        <f>VLOOKUP(D180,EtchLengthFromLayout!$A:$B,2,0)</f>
        <v>2735.36</v>
      </c>
      <c r="F180" s="19" t="str">
        <f>CONCATENATE("S",MID($A180,5,1),"_U1_",SUBSTITUTE($C180,"IP","I+") )</f>
        <v>S0_U1_P6_MDI+</v>
      </c>
      <c r="G180" s="19">
        <f>VLOOKUP(F180,EtchLengthFromLayout!$A:$B,2,0)</f>
        <v>531.29999999999995</v>
      </c>
      <c r="H180" s="13">
        <f t="shared" ref="H180:H182" si="171">E180+G180</f>
        <v>3266.66</v>
      </c>
      <c r="I180" s="19" t="str">
        <f>CONCATENATE("S",MID($A180,5,1),"_U2_",SUBSTITUTE($C180,"IP","I+") )</f>
        <v>S0_U2_P6_MDI+</v>
      </c>
      <c r="J180" s="19">
        <f>VLOOKUP(I180,EtchLengthFromLayout!$A:$B,2,0)</f>
        <v>105.79</v>
      </c>
      <c r="K180" s="19" t="str">
        <f>CONCATENATE("S",MID($A180,5,1),"_U3_",SUBSTITUTE($C180,"IP","I+") )</f>
        <v>S0_U3_P6_MDI+</v>
      </c>
      <c r="L180" s="19">
        <f>VLOOKUP(K180,EtchLengthFromLayout!$A:$B,2,0)</f>
        <v>11827.22</v>
      </c>
      <c r="M180" s="14" t="str">
        <f>CONCATENATE("S",MID($A180,5,1),"_U4PI_",SUBSTITUTE($C180,"IP","I+") )</f>
        <v>S0_U4PI_P6_MDI+</v>
      </c>
      <c r="N180" s="19">
        <f>VLOOKUP(M180,EtchLengthFromLayout!$A:$B,2,0)</f>
        <v>3666.48</v>
      </c>
      <c r="O180" s="14"/>
      <c r="P180" s="19"/>
      <c r="Q180" s="19"/>
      <c r="R180" s="19"/>
      <c r="S180" s="19"/>
      <c r="T180" s="19"/>
      <c r="U180" s="5"/>
      <c r="V180" s="5"/>
      <c r="W180" s="19"/>
      <c r="X180" s="19">
        <f t="shared" ref="X180:X186" si="172">E180+G180+J180+L180+N180+P180+R180+T180+W180</f>
        <v>18866.149999999998</v>
      </c>
      <c r="Y180" s="10" t="str">
        <f>IF(Y179&lt;=5,"OK, Tolerance&lt;= 5 mil", "Not OK, Tolerance &gt; 5 mil")</f>
        <v>OK, Tolerance&lt;= 5 mil</v>
      </c>
      <c r="Z180" s="24" t="s">
        <v>9884</v>
      </c>
      <c r="AA180" s="5" t="str">
        <f>VLOOKUP(AB180,PinNo!$B:$C,2,0)</f>
        <v>B6</v>
      </c>
      <c r="AB180" s="7" t="str">
        <f t="shared" si="170"/>
        <v>P6_MDIP</v>
      </c>
      <c r="AC180" s="102"/>
    </row>
    <row r="181" spans="1:29">
      <c r="A181" s="25" t="s">
        <v>165</v>
      </c>
      <c r="B181" s="5" t="str">
        <f>VLOOKUP(C181,PinNo!$B:$C,2,0)</f>
        <v>B5</v>
      </c>
      <c r="C181" s="7" t="s">
        <v>3062</v>
      </c>
      <c r="D181" s="5" t="str">
        <f>VLOOKUP(CONCATENATE($A181,".",$B181),Netlist_VTable!$H:$I,2,0)</f>
        <v>S1_P6_MDI-</v>
      </c>
      <c r="E181" s="19">
        <f>VLOOKUP(D181,EtchLengthFromLayout!$A:$B,2,0)</f>
        <v>2735.42</v>
      </c>
      <c r="F181" s="19" t="str">
        <f>CONCATENATE("S",MID($A181,5,1),"_U1_",SUBSTITUTE($C181,"IN","I-") )</f>
        <v>S1_U1_P6_MDI-</v>
      </c>
      <c r="G181" s="19">
        <f>VLOOKUP(F181,EtchLengthFromLayout!$A:$B,2,0)</f>
        <v>531.49</v>
      </c>
      <c r="H181" s="13">
        <f t="shared" si="171"/>
        <v>3266.91</v>
      </c>
      <c r="I181" s="19" t="str">
        <f>CONCATENATE("S",MID($A181,5,1),"_U2_",SUBSTITUTE($C181,"IN","I-") )</f>
        <v>S1_U2_P6_MDI-</v>
      </c>
      <c r="J181" s="19">
        <f>VLOOKUP(I181,EtchLengthFromLayout!$A:$B,2,0)</f>
        <v>105.98</v>
      </c>
      <c r="K181" s="19" t="str">
        <f>CONCATENATE("S",MID($A181,5,1),"_U3_",SUBSTITUTE($C181,"IN","I-") )</f>
        <v>S1_U3_P6_MDI-</v>
      </c>
      <c r="L181" s="19">
        <f>VLOOKUP(K181,EtchLengthFromLayout!$A:$B,2,0)</f>
        <v>14398.32</v>
      </c>
      <c r="M181" s="14" t="str">
        <f t="shared" ref="M181" si="173">CONCATENATE("S",MID($A181,5,1),"_U4PI_",SUBSTITUTE($C181,"IN","I-") )</f>
        <v>S1_U4PI_P6_MDI-</v>
      </c>
      <c r="N181" s="19">
        <f>VLOOKUP(M181,EtchLengthFromLayout!$A:$B,2,0)</f>
        <v>1111.43</v>
      </c>
      <c r="O181" s="14"/>
      <c r="P181" s="19"/>
      <c r="Q181" s="19"/>
      <c r="R181" s="19"/>
      <c r="S181" s="19"/>
      <c r="T181" s="19"/>
      <c r="U181" s="5"/>
      <c r="V181" s="5"/>
      <c r="W181" s="19"/>
      <c r="X181" s="19">
        <f t="shared" si="172"/>
        <v>18882.64</v>
      </c>
      <c r="Y181" s="19">
        <f t="shared" ref="Y181" si="174">ABS(X181-X182)</f>
        <v>0.4500000000007276</v>
      </c>
      <c r="Z181" s="25" t="s">
        <v>9885</v>
      </c>
      <c r="AA181" s="5" t="str">
        <f>VLOOKUP(AB181,PinNo!$B:$C,2,0)</f>
        <v>B5</v>
      </c>
      <c r="AB181" s="7" t="str">
        <f t="shared" si="170"/>
        <v>P6_MDIN</v>
      </c>
      <c r="AC181" s="102"/>
    </row>
    <row r="182" spans="1:29">
      <c r="A182" s="25" t="s">
        <v>165</v>
      </c>
      <c r="B182" s="5" t="str">
        <f>VLOOKUP(C182,PinNo!$B:$C,2,0)</f>
        <v>B6</v>
      </c>
      <c r="C182" s="7" t="s">
        <v>3061</v>
      </c>
      <c r="D182" s="5" t="str">
        <f>VLOOKUP(CONCATENATE($A182,".",$B182),Netlist_VTable!$H:$I,2,0)</f>
        <v>S1_P6_MDI+</v>
      </c>
      <c r="E182" s="19">
        <f>VLOOKUP(D182,EtchLengthFromLayout!$A:$B,2,0)</f>
        <v>2735.36</v>
      </c>
      <c r="F182" s="19" t="str">
        <f>CONCATENATE("S",MID($A182,5,1),"_U1_",SUBSTITUTE($C182,"IP","I+") )</f>
        <v>S1_U1_P6_MDI+</v>
      </c>
      <c r="G182" s="19">
        <f>VLOOKUP(F182,EtchLengthFromLayout!$A:$B,2,0)</f>
        <v>531.29999999999995</v>
      </c>
      <c r="H182" s="13">
        <f t="shared" si="171"/>
        <v>3266.66</v>
      </c>
      <c r="I182" s="19" t="str">
        <f>CONCATENATE("S",MID($A182,5,1),"_U2_",SUBSTITUTE($C182,"IP","I+") )</f>
        <v>S1_U2_P6_MDI+</v>
      </c>
      <c r="J182" s="19">
        <f>VLOOKUP(I182,EtchLengthFromLayout!$A:$B,2,0)</f>
        <v>105.79</v>
      </c>
      <c r="K182" s="19" t="str">
        <f>CONCATENATE("S",MID($A182,5,1),"_U3_",SUBSTITUTE($C182,"IP","I+") )</f>
        <v>S1_U3_P6_MDI+</v>
      </c>
      <c r="L182" s="19">
        <f>VLOOKUP(K182,EtchLengthFromLayout!$A:$B,2,0)</f>
        <v>14398.33</v>
      </c>
      <c r="M182" s="14" t="str">
        <f t="shared" ref="M182" si="175">CONCATENATE("S",MID($A182,5,1),"_U4PI_",SUBSTITUTE($C182,"IP","I+") )</f>
        <v>S1_U4PI_P6_MDI+</v>
      </c>
      <c r="N182" s="19">
        <f>VLOOKUP(M182,EtchLengthFromLayout!$A:$B,2,0)</f>
        <v>1111.4100000000001</v>
      </c>
      <c r="O182" s="14"/>
      <c r="P182" s="19"/>
      <c r="Q182" s="19"/>
      <c r="R182" s="19"/>
      <c r="S182" s="19"/>
      <c r="T182" s="19"/>
      <c r="U182" s="5"/>
      <c r="V182" s="5"/>
      <c r="W182" s="19"/>
      <c r="X182" s="19">
        <f t="shared" si="172"/>
        <v>18882.189999999999</v>
      </c>
      <c r="Y182" s="10" t="str">
        <f t="shared" ref="Y182:Y186" si="176">IF(Y181&lt;=5,"OK, Tolerance&lt;= 5 mil", "Not OK, Tolerance &gt; 5 mil")</f>
        <v>OK, Tolerance&lt;= 5 mil</v>
      </c>
      <c r="Z182" s="25" t="s">
        <v>9885</v>
      </c>
      <c r="AA182" s="5" t="str">
        <f>VLOOKUP(AB182,PinNo!$B:$C,2,0)</f>
        <v>B6</v>
      </c>
      <c r="AB182" s="7" t="str">
        <f t="shared" si="170"/>
        <v>P6_MDIP</v>
      </c>
      <c r="AC182" s="102"/>
    </row>
    <row r="183" spans="1:29" ht="16.149999999999999" customHeight="1">
      <c r="A183" s="24" t="s">
        <v>3556</v>
      </c>
      <c r="B183" s="5" t="str">
        <f>VLOOKUP(C183,PinNo!$B:$C,2,0)</f>
        <v>B5</v>
      </c>
      <c r="C183" s="7" t="s">
        <v>3062</v>
      </c>
      <c r="D183" s="5" t="str">
        <f>VLOOKUP(CONCATENATE($A183,".",$B183),Netlist_VTable!$H:$I,2,0)</f>
        <v>S2_P6_MDI-</v>
      </c>
      <c r="E183" s="19">
        <f>VLOOKUP(D183,EtchLengthFromLayout!$A:$B,2,0)</f>
        <v>2735.42</v>
      </c>
      <c r="F183" s="19" t="str">
        <f>CONCATENATE("S",MID($A183,5,1),"_U1_",SUBSTITUTE($C183,"IN","I-") )</f>
        <v>S2_U1_P6_MDI-</v>
      </c>
      <c r="G183" s="19">
        <f>VLOOKUP(F183,EtchLengthFromLayout!$A:$B,2,0)</f>
        <v>531.49</v>
      </c>
      <c r="H183" s="13">
        <f>E183+G183</f>
        <v>3266.91</v>
      </c>
      <c r="I183" s="19" t="str">
        <f>CONCATENATE("S",MID($A183,5,1),"_U2_",SUBSTITUTE($C183,"IN","I-") )</f>
        <v>S2_U2_P6_MDI-</v>
      </c>
      <c r="J183" s="19">
        <f>VLOOKUP(I183,EtchLengthFromLayout!$A:$B,2,0)</f>
        <v>105.98</v>
      </c>
      <c r="K183" s="19" t="str">
        <f>CONCATENATE("S",MID($A183,5,1),"_U3_",SUBSTITUTE($C183,"IN","I-") )</f>
        <v>S2_U3_P6_MDI-</v>
      </c>
      <c r="L183" s="19">
        <f>VLOOKUP(K183,EtchLengthFromLayout!$A:$B,2,0)</f>
        <v>10397.530000000001</v>
      </c>
      <c r="M183" s="14" t="str">
        <f t="shared" ref="M183" si="177">CONCATENATE("S",MID($A183,5,1),"_U4PI_",SUBSTITUTE($C183,"IN","I-") )</f>
        <v>S2_U4PI_P6_MDI-</v>
      </c>
      <c r="N183" s="19">
        <f>VLOOKUP(M183,EtchLengthFromLayout!$A:$B,2,0)</f>
        <v>5233.21</v>
      </c>
      <c r="O183" s="14"/>
      <c r="P183" s="19"/>
      <c r="Q183" s="19"/>
      <c r="R183" s="19"/>
      <c r="S183" s="19"/>
      <c r="T183" s="19"/>
      <c r="U183" s="5"/>
      <c r="V183" s="5"/>
      <c r="W183" s="19"/>
      <c r="X183" s="19">
        <f t="shared" si="172"/>
        <v>19003.63</v>
      </c>
      <c r="Y183" s="19">
        <f>ABS(X183-X184)</f>
        <v>0.49000000000160071</v>
      </c>
      <c r="Z183" s="24" t="s">
        <v>9886</v>
      </c>
      <c r="AA183" s="5" t="str">
        <f>VLOOKUP(AB183,PinNo!$B:$C,2,0)</f>
        <v>B5</v>
      </c>
      <c r="AB183" s="7" t="str">
        <f t="shared" si="170"/>
        <v>P6_MDIN</v>
      </c>
      <c r="AC183" s="102"/>
    </row>
    <row r="184" spans="1:29">
      <c r="A184" s="24" t="s">
        <v>3556</v>
      </c>
      <c r="B184" s="5" t="str">
        <f>VLOOKUP(C184,PinNo!$B:$C,2,0)</f>
        <v>B6</v>
      </c>
      <c r="C184" s="7" t="s">
        <v>3061</v>
      </c>
      <c r="D184" s="5" t="str">
        <f>VLOOKUP(CONCATENATE($A184,".",$B184),Netlist_VTable!$H:$I,2,0)</f>
        <v>S2_P6_MDI+</v>
      </c>
      <c r="E184" s="19">
        <f>VLOOKUP(D184,EtchLengthFromLayout!$A:$B,2,0)</f>
        <v>2735.36</v>
      </c>
      <c r="F184" s="19" t="str">
        <f>CONCATENATE("S",MID($A184,5,1),"_U1_",SUBSTITUTE($C184,"IP","I+") )</f>
        <v>S2_U1_P6_MDI+</v>
      </c>
      <c r="G184" s="19">
        <f>VLOOKUP(F184,EtchLengthFromLayout!$A:$B,2,0)</f>
        <v>531.29999999999995</v>
      </c>
      <c r="H184" s="13">
        <f t="shared" ref="H184:H186" si="178">E184+G184</f>
        <v>3266.66</v>
      </c>
      <c r="I184" s="19" t="str">
        <f>CONCATENATE("S",MID($A184,5,1),"_U2_",SUBSTITUTE($C184,"IP","I+") )</f>
        <v>S2_U2_P6_MDI+</v>
      </c>
      <c r="J184" s="19">
        <f>VLOOKUP(I184,EtchLengthFromLayout!$A:$B,2,0)</f>
        <v>105.79</v>
      </c>
      <c r="K184" s="19" t="str">
        <f>CONCATENATE("S",MID($A184,5,1),"_U3_",SUBSTITUTE($C184,"IP","I+") )</f>
        <v>S2_U3_P6_MDI+</v>
      </c>
      <c r="L184" s="19">
        <f>VLOOKUP(K184,EtchLengthFromLayout!$A:$B,2,0)</f>
        <v>10397.5</v>
      </c>
      <c r="M184" s="14" t="str">
        <f t="shared" ref="M184" si="179">CONCATENATE("S",MID($A184,5,1),"_U4PI_",SUBSTITUTE($C184,"IP","I+") )</f>
        <v>S2_U4PI_P6_MDI+</v>
      </c>
      <c r="N184" s="19">
        <f>VLOOKUP(M184,EtchLengthFromLayout!$A:$B,2,0)</f>
        <v>5233.1899999999996</v>
      </c>
      <c r="O184" s="14"/>
      <c r="P184" s="19"/>
      <c r="Q184" s="19"/>
      <c r="R184" s="19"/>
      <c r="S184" s="19"/>
      <c r="T184" s="19"/>
      <c r="U184" s="5"/>
      <c r="V184" s="5"/>
      <c r="W184" s="19"/>
      <c r="X184" s="19">
        <f t="shared" si="172"/>
        <v>19003.14</v>
      </c>
      <c r="Y184" s="10" t="str">
        <f>IF(Y183&lt;=5,"OK, Tolerance&lt;= 5 mil", "Not OK, Tolerance &gt; 5 mil")</f>
        <v>OK, Tolerance&lt;= 5 mil</v>
      </c>
      <c r="Z184" s="24" t="s">
        <v>9886</v>
      </c>
      <c r="AA184" s="5" t="str">
        <f>VLOOKUP(AB184,PinNo!$B:$C,2,0)</f>
        <v>B6</v>
      </c>
      <c r="AB184" s="7" t="str">
        <f t="shared" si="170"/>
        <v>P6_MDIP</v>
      </c>
      <c r="AC184" s="102"/>
    </row>
    <row r="185" spans="1:29">
      <c r="A185" s="25" t="s">
        <v>3557</v>
      </c>
      <c r="B185" s="5" t="str">
        <f>VLOOKUP(C185,PinNo!$B:$C,2,0)</f>
        <v>B5</v>
      </c>
      <c r="C185" s="7" t="s">
        <v>3062</v>
      </c>
      <c r="D185" s="5" t="str">
        <f>VLOOKUP(CONCATENATE($A185,".",$B185),Netlist_VTable!$H:$I,2,0)</f>
        <v>S3_P6_MDI-</v>
      </c>
      <c r="E185" s="19">
        <f>VLOOKUP(D185,EtchLengthFromLayout!$A:$B,2,0)</f>
        <v>2735.42</v>
      </c>
      <c r="F185" s="19" t="str">
        <f>CONCATENATE("S",MID($A185,5,1),"_U1_",SUBSTITUTE($C185,"IN","I-") )</f>
        <v>S3_U1_P6_MDI-</v>
      </c>
      <c r="G185" s="19">
        <f>VLOOKUP(F185,EtchLengthFromLayout!$A:$B,2,0)</f>
        <v>531.49</v>
      </c>
      <c r="H185" s="13">
        <f t="shared" si="178"/>
        <v>3266.91</v>
      </c>
      <c r="I185" s="19" t="str">
        <f>CONCATENATE("S",MID($A185,5,1),"_U2_",SUBSTITUTE($C185,"IN","I-") )</f>
        <v>S3_U2_P6_MDI-</v>
      </c>
      <c r="J185" s="19">
        <f>VLOOKUP(I185,EtchLengthFromLayout!$A:$B,2,0)</f>
        <v>105.98</v>
      </c>
      <c r="K185" s="19" t="str">
        <f>CONCATENATE("S",MID($A185,5,1),"_U3_",SUBSTITUTE($C185,"IN","I-") )</f>
        <v>S3_U3_P6_MDI-</v>
      </c>
      <c r="L185" s="19">
        <f>VLOOKUP(K185,EtchLengthFromLayout!$A:$B,2,0)</f>
        <v>13610.87</v>
      </c>
      <c r="M185" s="14" t="str">
        <f t="shared" ref="M185" si="180">CONCATENATE("S",MID($A185,5,1),"_U4PI_",SUBSTITUTE($C185,"IN","I-") )</f>
        <v>S3_U4PI_P6_MDI-</v>
      </c>
      <c r="N185" s="19">
        <f>VLOOKUP(M185,EtchLengthFromLayout!$A:$B,2,0)</f>
        <v>1985.15</v>
      </c>
      <c r="O185" s="14"/>
      <c r="P185" s="19"/>
      <c r="Q185" s="19"/>
      <c r="R185" s="19"/>
      <c r="S185" s="19"/>
      <c r="T185" s="19"/>
      <c r="U185" s="5"/>
      <c r="V185" s="5"/>
      <c r="W185" s="19"/>
      <c r="X185" s="19">
        <f t="shared" si="172"/>
        <v>18968.910000000003</v>
      </c>
      <c r="Y185" s="19">
        <f t="shared" ref="Y185" si="181">ABS(X185-X186)</f>
        <v>0.46000000000276486</v>
      </c>
      <c r="Z185" s="25" t="s">
        <v>9887</v>
      </c>
      <c r="AA185" s="5" t="str">
        <f>VLOOKUP(AB185,PinNo!$B:$C,2,0)</f>
        <v>B5</v>
      </c>
      <c r="AB185" s="7" t="str">
        <f t="shared" si="170"/>
        <v>P6_MDIN</v>
      </c>
      <c r="AC185" s="102"/>
    </row>
    <row r="186" spans="1:29">
      <c r="A186" s="25" t="s">
        <v>3557</v>
      </c>
      <c r="B186" s="5" t="str">
        <f>VLOOKUP(C186,PinNo!$B:$C,2,0)</f>
        <v>B6</v>
      </c>
      <c r="C186" s="7" t="s">
        <v>3061</v>
      </c>
      <c r="D186" s="5" t="str">
        <f>VLOOKUP(CONCATENATE($A186,".",$B186),Netlist_VTable!$H:$I,2,0)</f>
        <v>S3_P6_MDI+</v>
      </c>
      <c r="E186" s="19">
        <f>VLOOKUP(D186,EtchLengthFromLayout!$A:$B,2,0)</f>
        <v>2735.36</v>
      </c>
      <c r="F186" s="19" t="str">
        <f>CONCATENATE("S",MID($A186,5,1),"_U1_",SUBSTITUTE($C186,"IP","I+") )</f>
        <v>S3_U1_P6_MDI+</v>
      </c>
      <c r="G186" s="19">
        <f>VLOOKUP(F186,EtchLengthFromLayout!$A:$B,2,0)</f>
        <v>531.29999999999995</v>
      </c>
      <c r="H186" s="13">
        <f t="shared" si="178"/>
        <v>3266.66</v>
      </c>
      <c r="I186" s="19" t="str">
        <f>CONCATENATE("S",MID($A186,5,1),"_U2_",SUBSTITUTE($C186,"IP","I+") )</f>
        <v>S3_U2_P6_MDI+</v>
      </c>
      <c r="J186" s="19">
        <f>VLOOKUP(I186,EtchLengthFromLayout!$A:$B,2,0)</f>
        <v>105.79</v>
      </c>
      <c r="K186" s="19" t="str">
        <f>CONCATENATE("S",MID($A186,5,1),"_U3_",SUBSTITUTE($C186,"IP","I+") )</f>
        <v>S3_U3_P6_MDI+</v>
      </c>
      <c r="L186" s="19">
        <f>VLOOKUP(K186,EtchLengthFromLayout!$A:$B,2,0)</f>
        <v>13610.87</v>
      </c>
      <c r="M186" s="14" t="str">
        <f t="shared" ref="M186" si="182">CONCATENATE("S",MID($A186,5,1),"_U4PI_",SUBSTITUTE($C186,"IP","I+") )</f>
        <v>S3_U4PI_P6_MDI+</v>
      </c>
      <c r="N186" s="19">
        <f>VLOOKUP(M186,EtchLengthFromLayout!$A:$B,2,0)</f>
        <v>1985.13</v>
      </c>
      <c r="O186" s="14"/>
      <c r="P186" s="19"/>
      <c r="Q186" s="19"/>
      <c r="R186" s="19"/>
      <c r="S186" s="19"/>
      <c r="T186" s="19"/>
      <c r="U186" s="5"/>
      <c r="V186" s="5"/>
      <c r="W186" s="19"/>
      <c r="X186" s="19">
        <f t="shared" si="172"/>
        <v>18968.45</v>
      </c>
      <c r="Y186" s="10" t="str">
        <f t="shared" si="176"/>
        <v>OK, Tolerance&lt;= 5 mil</v>
      </c>
      <c r="Z186" s="25" t="s">
        <v>9887</v>
      </c>
      <c r="AA186" s="5" t="str">
        <f>VLOOKUP(AB186,PinNo!$B:$C,2,0)</f>
        <v>B6</v>
      </c>
      <c r="AB186" s="7" t="str">
        <f t="shared" si="170"/>
        <v>P6_MDIP</v>
      </c>
      <c r="AC186" s="102"/>
    </row>
    <row r="187" spans="1:29">
      <c r="A187" s="43"/>
      <c r="B187" s="12"/>
      <c r="C187" s="12"/>
      <c r="D187" s="12"/>
      <c r="E187" s="13"/>
      <c r="F187" s="12" t="s">
        <v>1463</v>
      </c>
      <c r="G187" s="13"/>
      <c r="H187" s="13">
        <f>MAX(H179:H186)</f>
        <v>3266.91</v>
      </c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0" t="s">
        <v>1463</v>
      </c>
      <c r="W187" s="15"/>
      <c r="X187" s="15">
        <f>MAX(X179:X186)</f>
        <v>19003.63</v>
      </c>
      <c r="Y187" s="10"/>
      <c r="Z187" s="10"/>
      <c r="AA187" s="10"/>
      <c r="AB187" s="10"/>
      <c r="AC187" s="10"/>
    </row>
    <row r="188" spans="1:29">
      <c r="A188" s="43"/>
      <c r="B188" s="12"/>
      <c r="C188" s="12"/>
      <c r="D188" s="12"/>
      <c r="E188" s="13"/>
      <c r="F188" s="12" t="s">
        <v>1464</v>
      </c>
      <c r="G188" s="13"/>
      <c r="H188" s="13">
        <f>MIN(H179:H186)</f>
        <v>3266.66</v>
      </c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0" t="s">
        <v>1464</v>
      </c>
      <c r="W188" s="15"/>
      <c r="X188" s="15">
        <f>MIN(X179:X186)</f>
        <v>18866.149999999998</v>
      </c>
      <c r="Y188" s="10"/>
      <c r="Z188" s="10"/>
      <c r="AA188" s="10"/>
      <c r="AB188" s="10"/>
      <c r="AC188" s="10"/>
    </row>
    <row r="189" spans="1:29">
      <c r="A189" s="43"/>
      <c r="B189" s="12"/>
      <c r="C189" s="12"/>
      <c r="D189" s="12"/>
      <c r="E189" s="13"/>
      <c r="F189" s="12" t="s">
        <v>1</v>
      </c>
      <c r="G189" s="13"/>
      <c r="H189" s="13">
        <f>ABS(H187-H188)</f>
        <v>0.25</v>
      </c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0"/>
      <c r="V189" s="10" t="s">
        <v>1</v>
      </c>
      <c r="W189" s="15"/>
      <c r="X189" s="15">
        <f>ABS(X187-X188)</f>
        <v>137.4800000000032</v>
      </c>
      <c r="Y189" s="10"/>
      <c r="Z189" s="10"/>
      <c r="AA189" s="10"/>
      <c r="AB189" s="10"/>
      <c r="AC189" s="10"/>
    </row>
    <row r="190" spans="1:29">
      <c r="A190" s="26"/>
      <c r="B190" s="10"/>
      <c r="C190" s="10"/>
      <c r="D190" s="10"/>
      <c r="E190" s="15"/>
      <c r="F190" s="10"/>
      <c r="G190" s="10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0"/>
      <c r="V190" s="15"/>
      <c r="W190" s="15"/>
      <c r="X190" s="10"/>
      <c r="Y190" s="10"/>
      <c r="Z190" s="10"/>
      <c r="AA190" s="10"/>
      <c r="AB190" s="10"/>
      <c r="AC190" s="10"/>
    </row>
    <row r="191" spans="1:29">
      <c r="A191" s="21"/>
      <c r="B191" s="5"/>
      <c r="C191" s="5"/>
      <c r="D191" s="5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5"/>
      <c r="V191" s="5"/>
      <c r="W191" s="19"/>
      <c r="X191" s="19"/>
      <c r="Y191" s="5"/>
      <c r="Z191" s="5"/>
      <c r="AA191" s="5"/>
      <c r="AB191" s="5"/>
      <c r="AC191" s="5"/>
    </row>
    <row r="192" spans="1:29">
      <c r="A192" s="26"/>
      <c r="B192" s="10"/>
      <c r="C192" s="10"/>
      <c r="D192" s="10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0"/>
      <c r="V192" s="22"/>
      <c r="W192" s="23"/>
      <c r="X192" s="23"/>
      <c r="Y192" s="10"/>
      <c r="Z192" s="10"/>
      <c r="AA192" s="10"/>
      <c r="AB192" s="10"/>
      <c r="AC192" s="10"/>
    </row>
    <row r="193" spans="1:29">
      <c r="A193" s="26"/>
      <c r="B193" s="10"/>
      <c r="C193" s="10"/>
      <c r="D193" s="10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0"/>
      <c r="V193" s="10" t="s">
        <v>1466</v>
      </c>
      <c r="W193" s="15"/>
      <c r="X193" s="15"/>
      <c r="Y193" s="10"/>
      <c r="Z193" s="10"/>
      <c r="AA193" s="10"/>
      <c r="AB193" s="10"/>
      <c r="AC193" s="10"/>
    </row>
    <row r="194" spans="1:29">
      <c r="A194" s="26"/>
      <c r="B194" s="10"/>
      <c r="C194" s="10"/>
      <c r="D194" s="10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0"/>
      <c r="V194" s="10" t="s">
        <v>1463</v>
      </c>
      <c r="W194" s="15"/>
      <c r="X194" s="15">
        <f>MAX(X145,X159,X173,X187)</f>
        <v>19451.009999999998</v>
      </c>
      <c r="Y194" s="10"/>
      <c r="Z194" s="10"/>
      <c r="AA194" s="10"/>
      <c r="AB194" s="10"/>
      <c r="AC194" s="10"/>
    </row>
    <row r="195" spans="1:29">
      <c r="A195" s="26"/>
      <c r="B195" s="10"/>
      <c r="C195" s="10"/>
      <c r="D195" s="10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0"/>
      <c r="V195" s="10" t="s">
        <v>1464</v>
      </c>
      <c r="W195" s="15"/>
      <c r="X195" s="15">
        <f>MIN(X146,X160,X174,X188)</f>
        <v>18512.400000000001</v>
      </c>
      <c r="Y195" s="10"/>
      <c r="Z195" s="10"/>
      <c r="AA195" s="10"/>
      <c r="AB195" s="10"/>
      <c r="AC195" s="10"/>
    </row>
    <row r="196" spans="1:29">
      <c r="A196" s="26"/>
      <c r="B196" s="10"/>
      <c r="C196" s="10"/>
      <c r="D196" s="10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0"/>
      <c r="V196" s="10" t="s">
        <v>1</v>
      </c>
      <c r="W196" s="15"/>
      <c r="X196" s="15">
        <f>ABS(X194-X195)</f>
        <v>938.60999999999694</v>
      </c>
      <c r="Y196" s="10"/>
      <c r="Z196" s="10"/>
      <c r="AA196" s="10"/>
      <c r="AB196" s="10"/>
      <c r="AC196" s="10"/>
    </row>
    <row r="197" spans="1:29">
      <c r="A197" s="26"/>
      <c r="B197" s="10"/>
      <c r="C197" s="10"/>
      <c r="D197" s="10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0"/>
      <c r="V197" s="10" t="s">
        <v>6</v>
      </c>
      <c r="W197" s="15"/>
      <c r="X197" s="15" t="str">
        <f>IF(X196&lt;=1000,"OK, Tolerance&lt;= 1000 mils", "Not OK, Tolerance &gt;  1000 mils")</f>
        <v>OK, Tolerance&lt;= 1000 mils</v>
      </c>
      <c r="Y197" s="10"/>
      <c r="Z197" s="10"/>
      <c r="AA197" s="10"/>
      <c r="AB197" s="10"/>
      <c r="AC197" s="10"/>
    </row>
    <row r="198" spans="1:29">
      <c r="A198" s="21"/>
      <c r="B198" s="5"/>
      <c r="C198" s="5"/>
      <c r="D198" s="5"/>
      <c r="E198" s="19"/>
      <c r="F198" s="19"/>
      <c r="G198" s="19"/>
      <c r="H198" s="19"/>
      <c r="I198" s="19"/>
      <c r="J198" s="19"/>
      <c r="K198" s="19"/>
      <c r="L198" s="19"/>
      <c r="M198" s="19"/>
      <c r="N198" s="19"/>
      <c r="O198" s="19"/>
      <c r="P198" s="19"/>
      <c r="Q198" s="19"/>
      <c r="R198" s="19"/>
      <c r="S198" s="19"/>
      <c r="T198" s="19"/>
      <c r="U198" s="5"/>
      <c r="V198" s="5"/>
      <c r="W198" s="19"/>
      <c r="X198" s="19"/>
      <c r="Y198" s="5"/>
      <c r="Z198" s="5"/>
      <c r="AA198" s="5"/>
      <c r="AB198" s="5"/>
      <c r="AC198" s="5"/>
    </row>
    <row r="199" spans="1:29">
      <c r="A199" s="5"/>
      <c r="B199" s="5"/>
      <c r="C199" s="5"/>
      <c r="D199" s="5"/>
      <c r="E199" s="19"/>
      <c r="F199" s="19"/>
      <c r="G199" s="19"/>
      <c r="H199" s="19"/>
      <c r="I199" s="19"/>
      <c r="J199" s="19"/>
      <c r="K199" s="19"/>
      <c r="L199" s="19"/>
      <c r="M199" s="19"/>
      <c r="N199" s="19"/>
      <c r="O199" s="19"/>
      <c r="P199" s="19"/>
      <c r="Q199" s="19"/>
      <c r="R199" s="19"/>
      <c r="S199" s="19"/>
      <c r="T199" s="19"/>
      <c r="U199" s="19"/>
      <c r="V199" s="19"/>
      <c r="W199" s="19"/>
      <c r="X199" s="5"/>
      <c r="Y199" s="5"/>
      <c r="Z199" s="5"/>
      <c r="AA199" s="5"/>
      <c r="AB199" s="5"/>
      <c r="AC199" s="5"/>
    </row>
    <row r="200" spans="1:29">
      <c r="A200" s="20"/>
      <c r="B200" s="20"/>
      <c r="C200" s="20"/>
      <c r="D200" s="20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0"/>
      <c r="Y200" s="20"/>
      <c r="Z200" s="20"/>
      <c r="AA200" s="20"/>
      <c r="AB200" s="20"/>
      <c r="AC200" s="20"/>
    </row>
    <row r="201" spans="1:29">
      <c r="A201" s="20"/>
      <c r="B201" s="20"/>
      <c r="C201" s="20"/>
      <c r="D201" s="20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0"/>
      <c r="Y201" s="20"/>
      <c r="Z201" s="20"/>
      <c r="AA201" s="20"/>
      <c r="AB201" s="20"/>
      <c r="AC201" s="20"/>
    </row>
    <row r="202" spans="1:29" ht="30.75">
      <c r="A202" s="28" t="s">
        <v>7509</v>
      </c>
      <c r="B202" s="12"/>
      <c r="C202" s="12"/>
      <c r="D202" s="12"/>
      <c r="E202" s="13"/>
      <c r="F202" s="40"/>
      <c r="G202" s="13"/>
      <c r="H202" s="13"/>
      <c r="I202" s="47" t="s">
        <v>10257</v>
      </c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1"/>
    </row>
    <row r="203" spans="1:29" ht="31.5">
      <c r="A203" s="11" t="s">
        <v>3</v>
      </c>
      <c r="B203" s="11" t="s">
        <v>4</v>
      </c>
      <c r="C203" s="11" t="s">
        <v>5</v>
      </c>
      <c r="D203" s="10" t="s">
        <v>0</v>
      </c>
      <c r="E203" s="15" t="s">
        <v>2</v>
      </c>
      <c r="F203" s="16" t="s">
        <v>0</v>
      </c>
      <c r="G203" s="17" t="s">
        <v>2</v>
      </c>
      <c r="H203" s="48" t="s">
        <v>2972</v>
      </c>
      <c r="I203" s="10" t="s">
        <v>0</v>
      </c>
      <c r="J203" s="15" t="s">
        <v>2</v>
      </c>
      <c r="K203" s="16" t="s">
        <v>0</v>
      </c>
      <c r="L203" s="17" t="s">
        <v>2</v>
      </c>
      <c r="M203" s="16" t="s">
        <v>0</v>
      </c>
      <c r="N203" s="17" t="s">
        <v>2</v>
      </c>
      <c r="O203" s="10" t="s">
        <v>0</v>
      </c>
      <c r="P203" s="15" t="s">
        <v>2</v>
      </c>
      <c r="Q203" s="16" t="s">
        <v>0</v>
      </c>
      <c r="R203" s="17" t="s">
        <v>2</v>
      </c>
      <c r="S203" s="10" t="s">
        <v>0</v>
      </c>
      <c r="T203" s="15" t="s">
        <v>2</v>
      </c>
      <c r="U203" s="12"/>
      <c r="V203" s="49" t="s">
        <v>2984</v>
      </c>
      <c r="W203" s="13" t="s">
        <v>2</v>
      </c>
      <c r="X203" s="92" t="s">
        <v>9889</v>
      </c>
      <c r="Y203" s="31" t="s">
        <v>2979</v>
      </c>
      <c r="Z203" s="60" t="s">
        <v>1462</v>
      </c>
      <c r="AA203" s="10" t="s">
        <v>4</v>
      </c>
      <c r="AB203" s="11" t="s">
        <v>5</v>
      </c>
      <c r="AC203" s="11" t="s">
        <v>1465</v>
      </c>
    </row>
    <row r="204" spans="1:29" ht="16.149999999999999" customHeight="1">
      <c r="A204" s="24" t="s">
        <v>8</v>
      </c>
      <c r="B204" s="5" t="str">
        <f>VLOOKUP(C204,PinNo!$B:$C,2,0)</f>
        <v>A2</v>
      </c>
      <c r="C204" s="7" t="s">
        <v>398</v>
      </c>
      <c r="D204" s="5"/>
      <c r="E204" s="19"/>
      <c r="F204" s="19"/>
      <c r="G204" s="19"/>
      <c r="H204" s="13"/>
      <c r="I204" s="19"/>
      <c r="J204" s="19"/>
      <c r="K204" s="19"/>
      <c r="L204" s="19"/>
      <c r="M204" s="14"/>
      <c r="N204" s="19"/>
      <c r="O204" s="14" t="str">
        <f t="shared" ref="O204:O211" si="183">SUBSTITUTE($V204,"_P","_3PI_P")</f>
        <v>SG0_3PI_P0_MDI-</v>
      </c>
      <c r="P204" s="19">
        <f>VLOOKUP(O204,EtchLengthFromLayout!$A:$B,2,0)</f>
        <v>3981.78</v>
      </c>
      <c r="Q204" s="19" t="str">
        <f t="shared" ref="Q204:Q211" si="184">SUBSTITUTE($V204,"_P","_2_P")</f>
        <v>SG0_2_P0_MDI-</v>
      </c>
      <c r="R204" s="19">
        <f>VLOOKUP(Q204,EtchLengthFromLayout!$A:$B,2,0)</f>
        <v>3643.12</v>
      </c>
      <c r="S204" s="19" t="str">
        <f t="shared" ref="S204:S211" si="185">SUBSTITUTE($V204,"_P","_1_P")</f>
        <v>SG0_1_P0_MDI-</v>
      </c>
      <c r="T204" s="19">
        <f>VLOOKUP(S204,EtchLengthFromLayout!$A:$B,2,0)</f>
        <v>102.2</v>
      </c>
      <c r="U204" s="5"/>
      <c r="V204" s="5" t="str">
        <f>VLOOKUP(CONCATENATE($Z204,".",$AA204),Netlist_VTable!$H:$I,2,0)</f>
        <v>SG0_P0_MDI-</v>
      </c>
      <c r="W204" s="19">
        <f>VLOOKUP(V204,EtchLengthFromLayout!$A:$B,2,0)</f>
        <v>919.84</v>
      </c>
      <c r="X204" s="19">
        <f>E204+G204+J204+L204+N204+P204+R204+T204+W204</f>
        <v>8646.9399999999987</v>
      </c>
      <c r="Y204" s="19">
        <f>ABS(X204-X205)</f>
        <v>1.7399999999997817</v>
      </c>
      <c r="Z204" s="24" t="s">
        <v>9884</v>
      </c>
      <c r="AA204" s="5" t="str">
        <f>VLOOKUP(AB204,PinNo!$B:$C,2,0)</f>
        <v>A2</v>
      </c>
      <c r="AB204" s="7" t="str">
        <f t="shared" ref="AB204:AB211" si="186">C204</f>
        <v>P0_MDIN</v>
      </c>
      <c r="AC204" s="102" t="s">
        <v>7495</v>
      </c>
    </row>
    <row r="205" spans="1:29">
      <c r="A205" s="24" t="s">
        <v>8</v>
      </c>
      <c r="B205" s="5" t="str">
        <f>VLOOKUP(C205,PinNo!$B:$C,2,0)</f>
        <v>A3</v>
      </c>
      <c r="C205" s="7" t="s">
        <v>396</v>
      </c>
      <c r="D205" s="5"/>
      <c r="E205" s="19"/>
      <c r="F205" s="19"/>
      <c r="G205" s="19"/>
      <c r="H205" s="13"/>
      <c r="I205" s="19"/>
      <c r="J205" s="19"/>
      <c r="K205" s="19"/>
      <c r="L205" s="19"/>
      <c r="M205" s="14"/>
      <c r="N205" s="19"/>
      <c r="O205" s="14" t="str">
        <f t="shared" si="183"/>
        <v>SG0_3PI_P0_MDI+</v>
      </c>
      <c r="P205" s="19">
        <f>VLOOKUP(O205,EtchLengthFromLayout!$A:$B,2,0)</f>
        <v>3981.85</v>
      </c>
      <c r="Q205" s="19" t="str">
        <f t="shared" si="184"/>
        <v>SG0_2_P0_MDI+</v>
      </c>
      <c r="R205" s="19">
        <f>VLOOKUP(Q205,EtchLengthFromLayout!$A:$B,2,0)</f>
        <v>3643.12</v>
      </c>
      <c r="S205" s="19" t="str">
        <f t="shared" si="185"/>
        <v>SG0_1_P0_MDI+</v>
      </c>
      <c r="T205" s="19">
        <f>VLOOKUP(S205,EtchLengthFromLayout!$A:$B,2,0)</f>
        <v>100.38</v>
      </c>
      <c r="U205" s="5"/>
      <c r="V205" s="5" t="str">
        <f>VLOOKUP(CONCATENATE($Z205,".",$AA205),Netlist_VTable!$H:$I,2,0)</f>
        <v>SG0_P0_MDI+</v>
      </c>
      <c r="W205" s="19">
        <f>VLOOKUP(V205,EtchLengthFromLayout!$A:$B,2,0)</f>
        <v>919.85</v>
      </c>
      <c r="X205" s="19">
        <f t="shared" ref="X205:X211" si="187">E205+G205+J205+L205+N205+P205+R205+T205+W205</f>
        <v>8645.1999999999989</v>
      </c>
      <c r="Y205" s="10" t="str">
        <f>IF(Y204&lt;=5,"OK, Tolerance&lt;= 5 mil", "Not OK, Tolerance &gt; 5 mil")</f>
        <v>OK, Tolerance&lt;= 5 mil</v>
      </c>
      <c r="Z205" s="24" t="s">
        <v>9884</v>
      </c>
      <c r="AA205" s="5" t="str">
        <f>VLOOKUP(AB205,PinNo!$B:$C,2,0)</f>
        <v>A3</v>
      </c>
      <c r="AB205" s="7" t="str">
        <f t="shared" si="186"/>
        <v>P0_MDIP</v>
      </c>
      <c r="AC205" s="102"/>
    </row>
    <row r="206" spans="1:29">
      <c r="A206" s="25" t="s">
        <v>165</v>
      </c>
      <c r="B206" s="5" t="str">
        <f>VLOOKUP(C206,PinNo!$B:$C,2,0)</f>
        <v>A2</v>
      </c>
      <c r="C206" s="7" t="s">
        <v>398</v>
      </c>
      <c r="D206" s="5"/>
      <c r="E206" s="19"/>
      <c r="F206" s="19"/>
      <c r="G206" s="19"/>
      <c r="H206" s="13"/>
      <c r="I206" s="19"/>
      <c r="J206" s="19"/>
      <c r="K206" s="19"/>
      <c r="L206" s="19"/>
      <c r="M206" s="14"/>
      <c r="N206" s="19"/>
      <c r="O206" s="14" t="str">
        <f t="shared" si="183"/>
        <v>SG1_3PI_P0_MDI-</v>
      </c>
      <c r="P206" s="19">
        <f>VLOOKUP(O206,EtchLengthFromLayout!$A:$B,2,0)</f>
        <v>1841.89</v>
      </c>
      <c r="Q206" s="19" t="str">
        <f t="shared" si="184"/>
        <v>SG1_2_P0_MDI-</v>
      </c>
      <c r="R206" s="19">
        <f>VLOOKUP(Q206,EtchLengthFromLayout!$A:$B,2,0)</f>
        <v>5782.96</v>
      </c>
      <c r="S206" s="19" t="str">
        <f t="shared" si="185"/>
        <v>SG1_1_P0_MDI-</v>
      </c>
      <c r="T206" s="19">
        <f>VLOOKUP(S206,EtchLengthFromLayout!$A:$B,2,0)</f>
        <v>102.2</v>
      </c>
      <c r="U206" s="5"/>
      <c r="V206" s="5" t="str">
        <f>VLOOKUP(CONCATENATE($Z206,".",$AA206),Netlist_VTable!$H:$I,2,0)</f>
        <v>SG1_P0_MDI-</v>
      </c>
      <c r="W206" s="19">
        <f>VLOOKUP(V206,EtchLengthFromLayout!$A:$B,2,0)</f>
        <v>919.84</v>
      </c>
      <c r="X206" s="19">
        <f t="shared" si="187"/>
        <v>8646.89</v>
      </c>
      <c r="Y206" s="19">
        <f t="shared" ref="Y206" si="188">ABS(X206-X207)</f>
        <v>1.7600000000002183</v>
      </c>
      <c r="Z206" s="25" t="s">
        <v>9885</v>
      </c>
      <c r="AA206" s="5" t="str">
        <f>VLOOKUP(AB206,PinNo!$B:$C,2,0)</f>
        <v>A2</v>
      </c>
      <c r="AB206" s="7" t="str">
        <f t="shared" si="186"/>
        <v>P0_MDIN</v>
      </c>
      <c r="AC206" s="102"/>
    </row>
    <row r="207" spans="1:29">
      <c r="A207" s="25" t="s">
        <v>165</v>
      </c>
      <c r="B207" s="5" t="str">
        <f>VLOOKUP(C207,PinNo!$B:$C,2,0)</f>
        <v>A3</v>
      </c>
      <c r="C207" s="7" t="s">
        <v>396</v>
      </c>
      <c r="D207" s="5"/>
      <c r="E207" s="19"/>
      <c r="F207" s="19"/>
      <c r="G207" s="19"/>
      <c r="H207" s="13"/>
      <c r="I207" s="19"/>
      <c r="J207" s="19"/>
      <c r="K207" s="19"/>
      <c r="L207" s="19"/>
      <c r="M207" s="14"/>
      <c r="N207" s="19"/>
      <c r="O207" s="14" t="str">
        <f t="shared" si="183"/>
        <v>SG1_3PI_P0_MDI+</v>
      </c>
      <c r="P207" s="19">
        <f>VLOOKUP(O207,EtchLengthFromLayout!$A:$B,2,0)</f>
        <v>1841.95</v>
      </c>
      <c r="Q207" s="19" t="str">
        <f t="shared" si="184"/>
        <v>SG1_2_P0_MDI+</v>
      </c>
      <c r="R207" s="19">
        <f>VLOOKUP(Q207,EtchLengthFromLayout!$A:$B,2,0)</f>
        <v>5782.96</v>
      </c>
      <c r="S207" s="19" t="str">
        <f t="shared" si="185"/>
        <v>SG1_1_P0_MDI+</v>
      </c>
      <c r="T207" s="19">
        <f>VLOOKUP(S207,EtchLengthFromLayout!$A:$B,2,0)</f>
        <v>100.38</v>
      </c>
      <c r="U207" s="5"/>
      <c r="V207" s="5" t="str">
        <f>VLOOKUP(CONCATENATE($Z207,".",$AA207),Netlist_VTable!$H:$I,2,0)</f>
        <v>SG1_P0_MDI+</v>
      </c>
      <c r="W207" s="19">
        <f>VLOOKUP(V207,EtchLengthFromLayout!$A:$B,2,0)</f>
        <v>919.84</v>
      </c>
      <c r="X207" s="19">
        <f t="shared" si="187"/>
        <v>8645.1299999999992</v>
      </c>
      <c r="Y207" s="10" t="str">
        <f t="shared" ref="Y207:Y211" si="189">IF(Y206&lt;=5,"OK, Tolerance&lt;= 5 mil", "Not OK, Tolerance &gt; 5 mil")</f>
        <v>OK, Tolerance&lt;= 5 mil</v>
      </c>
      <c r="Z207" s="25" t="s">
        <v>9885</v>
      </c>
      <c r="AA207" s="5" t="str">
        <f>VLOOKUP(AB207,PinNo!$B:$C,2,0)</f>
        <v>A3</v>
      </c>
      <c r="AB207" s="7" t="str">
        <f t="shared" si="186"/>
        <v>P0_MDIP</v>
      </c>
      <c r="AC207" s="102"/>
    </row>
    <row r="208" spans="1:29" ht="16.149999999999999" customHeight="1">
      <c r="A208" s="24" t="s">
        <v>3556</v>
      </c>
      <c r="B208" s="5" t="str">
        <f>VLOOKUP(C208,PinNo!$B:$C,2,0)</f>
        <v>A2</v>
      </c>
      <c r="C208" s="7" t="s">
        <v>398</v>
      </c>
      <c r="D208" s="5"/>
      <c r="E208" s="19"/>
      <c r="F208" s="19"/>
      <c r="G208" s="19"/>
      <c r="H208" s="13"/>
      <c r="I208" s="19"/>
      <c r="J208" s="19"/>
      <c r="K208" s="19"/>
      <c r="L208" s="19"/>
      <c r="M208" s="14"/>
      <c r="N208" s="19"/>
      <c r="O208" s="14" t="str">
        <f t="shared" si="183"/>
        <v>SG2_3PI_P0_MDI-</v>
      </c>
      <c r="P208" s="19">
        <f>VLOOKUP(O208,EtchLengthFromLayout!$A:$B,2,0)</f>
        <v>2835.07</v>
      </c>
      <c r="Q208" s="19" t="str">
        <f t="shared" si="184"/>
        <v>SG2_2_P0_MDI-</v>
      </c>
      <c r="R208" s="19">
        <f>VLOOKUP(Q208,EtchLengthFromLayout!$A:$B,2,0)</f>
        <v>4788.8599999999997</v>
      </c>
      <c r="S208" s="19" t="str">
        <f t="shared" si="185"/>
        <v>SG2_1_P0_MDI-</v>
      </c>
      <c r="T208" s="19">
        <f>VLOOKUP(S208,EtchLengthFromLayout!$A:$B,2,0)</f>
        <v>102.2</v>
      </c>
      <c r="U208" s="5"/>
      <c r="V208" s="5" t="str">
        <f>VLOOKUP(CONCATENATE($Z208,".",$AA208),Netlist_VTable!$H:$I,2,0)</f>
        <v>SG2_P0_MDI-</v>
      </c>
      <c r="W208" s="19">
        <f>VLOOKUP(V208,EtchLengthFromLayout!$A:$B,2,0)</f>
        <v>919.84</v>
      </c>
      <c r="X208" s="19">
        <f t="shared" si="187"/>
        <v>8645.9699999999993</v>
      </c>
      <c r="Y208" s="19">
        <f>ABS(X208-X209)</f>
        <v>1.7399999999997817</v>
      </c>
      <c r="Z208" s="24" t="s">
        <v>9886</v>
      </c>
      <c r="AA208" s="5" t="str">
        <f>VLOOKUP(AB208,PinNo!$B:$C,2,0)</f>
        <v>A2</v>
      </c>
      <c r="AB208" s="7" t="str">
        <f t="shared" si="186"/>
        <v>P0_MDIN</v>
      </c>
      <c r="AC208" s="102"/>
    </row>
    <row r="209" spans="1:29">
      <c r="A209" s="24" t="s">
        <v>3556</v>
      </c>
      <c r="B209" s="5" t="str">
        <f>VLOOKUP(C209,PinNo!$B:$C,2,0)</f>
        <v>A3</v>
      </c>
      <c r="C209" s="7" t="s">
        <v>396</v>
      </c>
      <c r="D209" s="5"/>
      <c r="E209" s="19"/>
      <c r="F209" s="19"/>
      <c r="G209" s="19"/>
      <c r="H209" s="13"/>
      <c r="I209" s="19"/>
      <c r="J209" s="19"/>
      <c r="K209" s="19"/>
      <c r="L209" s="19"/>
      <c r="M209" s="14"/>
      <c r="N209" s="19"/>
      <c r="O209" s="14" t="str">
        <f t="shared" si="183"/>
        <v>SG2_3PI_P0_MDI+</v>
      </c>
      <c r="P209" s="19">
        <f>VLOOKUP(O209,EtchLengthFromLayout!$A:$B,2,0)</f>
        <v>2835.15</v>
      </c>
      <c r="Q209" s="19" t="str">
        <f t="shared" si="184"/>
        <v>SG2_2_P0_MDI+</v>
      </c>
      <c r="R209" s="19">
        <f>VLOOKUP(Q209,EtchLengthFromLayout!$A:$B,2,0)</f>
        <v>4788.8599999999997</v>
      </c>
      <c r="S209" s="19" t="str">
        <f t="shared" si="185"/>
        <v>SG2_1_P0_MDI+</v>
      </c>
      <c r="T209" s="19">
        <f>VLOOKUP(S209,EtchLengthFromLayout!$A:$B,2,0)</f>
        <v>100.38</v>
      </c>
      <c r="U209" s="5"/>
      <c r="V209" s="5" t="str">
        <f>VLOOKUP(CONCATENATE($Z209,".",$AA209),Netlist_VTable!$H:$I,2,0)</f>
        <v>SG2_P0_MDI+</v>
      </c>
      <c r="W209" s="19">
        <f>VLOOKUP(V209,EtchLengthFromLayout!$A:$B,2,0)</f>
        <v>919.84</v>
      </c>
      <c r="X209" s="19">
        <f t="shared" si="187"/>
        <v>8644.23</v>
      </c>
      <c r="Y209" s="10" t="str">
        <f>IF(Y208&lt;=5,"OK, Tolerance&lt;= 5 mil", "Not OK, Tolerance &gt; 5 mil")</f>
        <v>OK, Tolerance&lt;= 5 mil</v>
      </c>
      <c r="Z209" s="24" t="s">
        <v>9886</v>
      </c>
      <c r="AA209" s="5" t="str">
        <f>VLOOKUP(AB209,PinNo!$B:$C,2,0)</f>
        <v>A3</v>
      </c>
      <c r="AB209" s="7" t="str">
        <f t="shared" si="186"/>
        <v>P0_MDIP</v>
      </c>
      <c r="AC209" s="102"/>
    </row>
    <row r="210" spans="1:29">
      <c r="A210" s="25" t="s">
        <v>3557</v>
      </c>
      <c r="B210" s="5" t="str">
        <f>VLOOKUP(C210,PinNo!$B:$C,2,0)</f>
        <v>A2</v>
      </c>
      <c r="C210" s="7" t="s">
        <v>398</v>
      </c>
      <c r="D210" s="5"/>
      <c r="E210" s="19"/>
      <c r="F210" s="19"/>
      <c r="G210" s="19"/>
      <c r="H210" s="13"/>
      <c r="I210" s="19"/>
      <c r="J210" s="19"/>
      <c r="K210" s="19"/>
      <c r="L210" s="19"/>
      <c r="M210" s="14"/>
      <c r="N210" s="19"/>
      <c r="O210" s="14" t="str">
        <f t="shared" si="183"/>
        <v>SG3_3PI_P0_MDI-</v>
      </c>
      <c r="P210" s="19">
        <f>VLOOKUP(O210,EtchLengthFromLayout!$A:$B,2,0)</f>
        <v>5124.3999999999996</v>
      </c>
      <c r="Q210" s="19" t="str">
        <f t="shared" si="184"/>
        <v>SG3_2_P0_MDI-</v>
      </c>
      <c r="R210" s="19">
        <f>VLOOKUP(Q210,EtchLengthFromLayout!$A:$B,2,0)</f>
        <v>2500.46</v>
      </c>
      <c r="S210" s="19" t="str">
        <f t="shared" si="185"/>
        <v>SG3_1_P0_MDI-</v>
      </c>
      <c r="T210" s="19">
        <f>VLOOKUP(S210,EtchLengthFromLayout!$A:$B,2,0)</f>
        <v>102.2</v>
      </c>
      <c r="U210" s="5"/>
      <c r="V210" s="5" t="str">
        <f>VLOOKUP(CONCATENATE($Z210,".",$AA210),Netlist_VTable!$H:$I,2,0)</f>
        <v>SG3_P0_MDI-</v>
      </c>
      <c r="W210" s="19">
        <f>VLOOKUP(V210,EtchLengthFromLayout!$A:$B,2,0)</f>
        <v>919.84</v>
      </c>
      <c r="X210" s="19">
        <f t="shared" si="187"/>
        <v>8646.9</v>
      </c>
      <c r="Y210" s="19">
        <f t="shared" ref="Y210" si="190">ABS(X210-X211)</f>
        <v>1.7700000000004366</v>
      </c>
      <c r="Z210" s="25" t="s">
        <v>9887</v>
      </c>
      <c r="AA210" s="5" t="str">
        <f>VLOOKUP(AB210,PinNo!$B:$C,2,0)</f>
        <v>A2</v>
      </c>
      <c r="AB210" s="7" t="str">
        <f t="shared" si="186"/>
        <v>P0_MDIN</v>
      </c>
      <c r="AC210" s="102"/>
    </row>
    <row r="211" spans="1:29">
      <c r="A211" s="25" t="s">
        <v>3557</v>
      </c>
      <c r="B211" s="5" t="str">
        <f>VLOOKUP(C211,PinNo!$B:$C,2,0)</f>
        <v>A3</v>
      </c>
      <c r="C211" s="7" t="s">
        <v>396</v>
      </c>
      <c r="D211" s="5"/>
      <c r="E211" s="19"/>
      <c r="F211" s="19"/>
      <c r="G211" s="19"/>
      <c r="H211" s="13"/>
      <c r="I211" s="19"/>
      <c r="J211" s="19"/>
      <c r="K211" s="19"/>
      <c r="L211" s="19"/>
      <c r="M211" s="14"/>
      <c r="N211" s="19"/>
      <c r="O211" s="14" t="str">
        <f t="shared" si="183"/>
        <v>SG3_3PI_P0_MDI+</v>
      </c>
      <c r="P211" s="19">
        <f>VLOOKUP(O211,EtchLengthFromLayout!$A:$B,2,0)</f>
        <v>5124.46</v>
      </c>
      <c r="Q211" s="19" t="str">
        <f t="shared" si="184"/>
        <v>SG3_2_P0_MDI+</v>
      </c>
      <c r="R211" s="19">
        <f>VLOOKUP(Q211,EtchLengthFromLayout!$A:$B,2,0)</f>
        <v>2500.4499999999998</v>
      </c>
      <c r="S211" s="19" t="str">
        <f t="shared" si="185"/>
        <v>SG3_1_P0_MDI+</v>
      </c>
      <c r="T211" s="19">
        <f>VLOOKUP(S211,EtchLengthFromLayout!$A:$B,2,0)</f>
        <v>100.38</v>
      </c>
      <c r="U211" s="5"/>
      <c r="V211" s="5" t="str">
        <f>VLOOKUP(CONCATENATE($Z211,".",$AA211),Netlist_VTable!$H:$I,2,0)</f>
        <v>SG3_P0_MDI+</v>
      </c>
      <c r="W211" s="19">
        <f>VLOOKUP(V211,EtchLengthFromLayout!$A:$B,2,0)</f>
        <v>919.84</v>
      </c>
      <c r="X211" s="19">
        <f t="shared" si="187"/>
        <v>8645.1299999999992</v>
      </c>
      <c r="Y211" s="10" t="str">
        <f t="shared" si="189"/>
        <v>OK, Tolerance&lt;= 5 mil</v>
      </c>
      <c r="Z211" s="25" t="s">
        <v>9887</v>
      </c>
      <c r="AA211" s="5" t="str">
        <f>VLOOKUP(AB211,PinNo!$B:$C,2,0)</f>
        <v>A3</v>
      </c>
      <c r="AB211" s="7" t="str">
        <f t="shared" si="186"/>
        <v>P0_MDIP</v>
      </c>
      <c r="AC211" s="102"/>
    </row>
    <row r="212" spans="1:29">
      <c r="A212" s="43"/>
      <c r="B212" s="12"/>
      <c r="C212" s="12"/>
      <c r="D212" s="12"/>
      <c r="E212" s="13"/>
      <c r="F212" s="12"/>
      <c r="G212" s="13"/>
      <c r="H212" s="13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0" t="s">
        <v>1463</v>
      </c>
      <c r="W212" s="15"/>
      <c r="X212" s="15">
        <f>MAX(X204:X211)</f>
        <v>8646.9399999999987</v>
      </c>
      <c r="Y212" s="10"/>
      <c r="Z212" s="10"/>
      <c r="AA212" s="10"/>
      <c r="AB212" s="10"/>
      <c r="AC212" s="10"/>
    </row>
    <row r="213" spans="1:29">
      <c r="A213" s="43"/>
      <c r="B213" s="12"/>
      <c r="C213" s="12"/>
      <c r="D213" s="12"/>
      <c r="E213" s="13"/>
      <c r="F213" s="12"/>
      <c r="G213" s="13"/>
      <c r="H213" s="13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0" t="s">
        <v>1464</v>
      </c>
      <c r="W213" s="15"/>
      <c r="X213" s="15">
        <f>MIN(X204:X211)</f>
        <v>8644.23</v>
      </c>
      <c r="Y213" s="10"/>
      <c r="Z213" s="10"/>
      <c r="AA213" s="10"/>
      <c r="AB213" s="10"/>
      <c r="AC213" s="10"/>
    </row>
    <row r="214" spans="1:29">
      <c r="A214" s="43"/>
      <c r="B214" s="12"/>
      <c r="C214" s="12"/>
      <c r="D214" s="12"/>
      <c r="E214" s="13"/>
      <c r="F214" s="12"/>
      <c r="G214" s="13"/>
      <c r="H214" s="13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0"/>
      <c r="V214" s="10" t="s">
        <v>1</v>
      </c>
      <c r="W214" s="15"/>
      <c r="X214" s="15">
        <f>ABS(X212-X213)</f>
        <v>2.7099999999991269</v>
      </c>
      <c r="Y214" s="10"/>
      <c r="Z214" s="10"/>
      <c r="AA214" s="10"/>
      <c r="AB214" s="10"/>
      <c r="AC214" s="10"/>
    </row>
    <row r="215" spans="1:29">
      <c r="A215" s="26"/>
      <c r="B215" s="10"/>
      <c r="C215" s="10"/>
      <c r="D215" s="10"/>
      <c r="E215" s="15"/>
      <c r="F215" s="10"/>
      <c r="G215" s="10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0"/>
      <c r="V215" s="15"/>
      <c r="W215" s="15"/>
      <c r="X215" s="10"/>
      <c r="Y215" s="10"/>
      <c r="Z215" s="10"/>
      <c r="AA215" s="10"/>
      <c r="AB215" s="10"/>
      <c r="AC215" s="10"/>
    </row>
    <row r="216" spans="1:29">
      <c r="A216" s="21"/>
      <c r="B216" s="5"/>
      <c r="C216" s="5"/>
      <c r="D216" s="5"/>
      <c r="E216" s="19"/>
      <c r="F216" s="19"/>
      <c r="G216" s="19"/>
      <c r="H216" s="19"/>
      <c r="I216" s="19"/>
      <c r="J216" s="19"/>
      <c r="K216" s="19"/>
      <c r="L216" s="19"/>
      <c r="M216" s="19"/>
      <c r="N216" s="19"/>
      <c r="O216" s="19"/>
      <c r="P216" s="19"/>
      <c r="Q216" s="19"/>
      <c r="R216" s="19"/>
      <c r="S216" s="19"/>
      <c r="T216" s="19"/>
      <c r="U216" s="5"/>
      <c r="V216" s="5"/>
      <c r="W216" s="19"/>
      <c r="X216" s="19"/>
      <c r="Y216" s="5"/>
      <c r="Z216" s="5"/>
      <c r="AA216" s="5"/>
      <c r="AB216" s="5"/>
      <c r="AC216" s="5"/>
    </row>
    <row r="217" spans="1:29" ht="31.5">
      <c r="A217" s="11" t="s">
        <v>3</v>
      </c>
      <c r="B217" s="11" t="s">
        <v>4</v>
      </c>
      <c r="C217" s="11" t="s">
        <v>5</v>
      </c>
      <c r="D217" s="10" t="s">
        <v>0</v>
      </c>
      <c r="E217" s="15" t="s">
        <v>2</v>
      </c>
      <c r="F217" s="16" t="s">
        <v>0</v>
      </c>
      <c r="G217" s="17" t="s">
        <v>2</v>
      </c>
      <c r="H217" s="48" t="s">
        <v>2972</v>
      </c>
      <c r="I217" s="10" t="s">
        <v>0</v>
      </c>
      <c r="J217" s="15" t="s">
        <v>2</v>
      </c>
      <c r="K217" s="16" t="s">
        <v>0</v>
      </c>
      <c r="L217" s="17" t="s">
        <v>2</v>
      </c>
      <c r="M217" s="16" t="s">
        <v>0</v>
      </c>
      <c r="N217" s="17" t="s">
        <v>2</v>
      </c>
      <c r="O217" s="10" t="s">
        <v>0</v>
      </c>
      <c r="P217" s="15" t="s">
        <v>2</v>
      </c>
      <c r="Q217" s="16" t="s">
        <v>0</v>
      </c>
      <c r="R217" s="17" t="s">
        <v>2</v>
      </c>
      <c r="S217" s="10" t="s">
        <v>0</v>
      </c>
      <c r="T217" s="15" t="s">
        <v>2</v>
      </c>
      <c r="U217" s="12"/>
      <c r="V217" s="49" t="s">
        <v>2984</v>
      </c>
      <c r="W217" s="13" t="s">
        <v>2</v>
      </c>
      <c r="X217" s="92" t="s">
        <v>9889</v>
      </c>
      <c r="Y217" s="31" t="s">
        <v>2979</v>
      </c>
      <c r="Z217" s="10" t="s">
        <v>1462</v>
      </c>
      <c r="AA217" s="10" t="s">
        <v>4</v>
      </c>
      <c r="AB217" s="11" t="s">
        <v>5</v>
      </c>
      <c r="AC217" s="11" t="s">
        <v>1465</v>
      </c>
    </row>
    <row r="218" spans="1:29" ht="16.149999999999999" customHeight="1">
      <c r="A218" s="24" t="s">
        <v>8</v>
      </c>
      <c r="B218" s="5" t="str">
        <f>VLOOKUP(C218,PinNo!$B:$C,2,0)</f>
        <v>B3</v>
      </c>
      <c r="C218" s="5" t="s">
        <v>400</v>
      </c>
      <c r="D218" s="5"/>
      <c r="E218" s="19"/>
      <c r="F218" s="19"/>
      <c r="G218" s="19"/>
      <c r="H218" s="13"/>
      <c r="I218" s="19"/>
      <c r="J218" s="19"/>
      <c r="K218" s="19"/>
      <c r="L218" s="19"/>
      <c r="M218" s="14"/>
      <c r="N218" s="19"/>
      <c r="O218" s="14" t="str">
        <f t="shared" ref="O218:O225" si="191">SUBSTITUTE($V218,"_P","_3PI_P")</f>
        <v>SG0_3PI_P1_MDI-</v>
      </c>
      <c r="P218" s="19">
        <f>VLOOKUP(O218,EtchLengthFromLayout!$A:$B,2,0)</f>
        <v>3450.13</v>
      </c>
      <c r="Q218" s="19" t="str">
        <f t="shared" ref="Q218:Q225" si="192">SUBSTITUTE($V218,"_P","_2_P")</f>
        <v>SG0_2_P1_MDI-</v>
      </c>
      <c r="R218" s="19">
        <f>VLOOKUP(Q218,EtchLengthFromLayout!$A:$B,2,0)</f>
        <v>3739.06</v>
      </c>
      <c r="S218" s="19" t="str">
        <f t="shared" ref="S218:S225" si="193">SUBSTITUTE($V218,"_P","_1_P")</f>
        <v>SG0_1_P1_MDI-</v>
      </c>
      <c r="T218" s="19">
        <f>VLOOKUP(S218,EtchLengthFromLayout!$A:$B,2,0)</f>
        <v>102.2</v>
      </c>
      <c r="U218" s="5"/>
      <c r="V218" s="5" t="str">
        <f>VLOOKUP(CONCATENATE($Z218,".",$AA218),Netlist_VTable!$H:$I,2,0)</f>
        <v>SG0_P1_MDI-</v>
      </c>
      <c r="W218" s="19">
        <f>VLOOKUP(V218,EtchLengthFromLayout!$A:$B,2,0)</f>
        <v>1188.31</v>
      </c>
      <c r="X218" s="19">
        <f>E218+G218+J218+L218+N218+P218+R218+T218+W218</f>
        <v>8479.7000000000007</v>
      </c>
      <c r="Y218" s="19">
        <f>ABS(X218-X219)</f>
        <v>1.8299999999999272</v>
      </c>
      <c r="Z218" s="24" t="s">
        <v>9884</v>
      </c>
      <c r="AA218" s="5" t="str">
        <f>VLOOKUP(AB218,PinNo!$B:$C,2,0)</f>
        <v>B3</v>
      </c>
      <c r="AB218" s="7" t="str">
        <f t="shared" ref="AB218:AB225" si="194">C218</f>
        <v>P1_MDIN</v>
      </c>
      <c r="AC218" s="102" t="s">
        <v>7496</v>
      </c>
    </row>
    <row r="219" spans="1:29">
      <c r="A219" s="24" t="s">
        <v>8</v>
      </c>
      <c r="B219" s="5" t="str">
        <f>VLOOKUP(C219,PinNo!$B:$C,2,0)</f>
        <v>B4</v>
      </c>
      <c r="C219" s="5" t="s">
        <v>399</v>
      </c>
      <c r="D219" s="5"/>
      <c r="E219" s="19"/>
      <c r="F219" s="19"/>
      <c r="G219" s="19"/>
      <c r="H219" s="13"/>
      <c r="I219" s="19"/>
      <c r="J219" s="19"/>
      <c r="K219" s="19"/>
      <c r="L219" s="19"/>
      <c r="M219" s="14"/>
      <c r="N219" s="19"/>
      <c r="O219" s="14" t="str">
        <f t="shared" si="191"/>
        <v>SG0_3PI_P1_MDI+</v>
      </c>
      <c r="P219" s="19">
        <f>VLOOKUP(O219,EtchLengthFromLayout!$A:$B,2,0)</f>
        <v>3450.12</v>
      </c>
      <c r="Q219" s="19" t="str">
        <f t="shared" si="192"/>
        <v>SG0_2_P1_MDI+</v>
      </c>
      <c r="R219" s="19">
        <f>VLOOKUP(Q219,EtchLengthFromLayout!$A:$B,2,0)</f>
        <v>3739.06</v>
      </c>
      <c r="S219" s="19" t="str">
        <f t="shared" si="193"/>
        <v>SG0_1_P1_MDI+</v>
      </c>
      <c r="T219" s="19">
        <f>VLOOKUP(S219,EtchLengthFromLayout!$A:$B,2,0)</f>
        <v>100.38</v>
      </c>
      <c r="U219" s="5"/>
      <c r="V219" s="5" t="str">
        <f>VLOOKUP(CONCATENATE($Z219,".",$AA219),Netlist_VTable!$H:$I,2,0)</f>
        <v>SG0_P1_MDI+</v>
      </c>
      <c r="W219" s="19">
        <f>VLOOKUP(V219,EtchLengthFromLayout!$A:$B,2,0)</f>
        <v>1188.31</v>
      </c>
      <c r="X219" s="19">
        <f t="shared" ref="X219:X225" si="195">E219+G219+J219+L219+N219+P219+R219+T219+W219</f>
        <v>8477.8700000000008</v>
      </c>
      <c r="Y219" s="10" t="str">
        <f>IF(Y218&lt;=5,"OK, Tolerance&lt;= 5 mil", "Not OK, Tolerance &gt; 5 mil")</f>
        <v>OK, Tolerance&lt;= 5 mil</v>
      </c>
      <c r="Z219" s="24" t="s">
        <v>9884</v>
      </c>
      <c r="AA219" s="5" t="str">
        <f>VLOOKUP(AB219,PinNo!$B:$C,2,0)</f>
        <v>B4</v>
      </c>
      <c r="AB219" s="7" t="str">
        <f t="shared" si="194"/>
        <v>P1_MDIP</v>
      </c>
      <c r="AC219" s="102"/>
    </row>
    <row r="220" spans="1:29">
      <c r="A220" s="25" t="s">
        <v>165</v>
      </c>
      <c r="B220" s="5" t="str">
        <f>VLOOKUP(C220,PinNo!$B:$C,2,0)</f>
        <v>B3</v>
      </c>
      <c r="C220" s="5" t="s">
        <v>400</v>
      </c>
      <c r="D220" s="5"/>
      <c r="E220" s="19"/>
      <c r="F220" s="19"/>
      <c r="G220" s="19"/>
      <c r="H220" s="13"/>
      <c r="I220" s="19"/>
      <c r="J220" s="19"/>
      <c r="K220" s="19"/>
      <c r="L220" s="19"/>
      <c r="M220" s="14"/>
      <c r="N220" s="19"/>
      <c r="O220" s="14" t="str">
        <f t="shared" si="191"/>
        <v>SG1_3PI_P1_MDI-</v>
      </c>
      <c r="P220" s="19">
        <f>VLOOKUP(O220,EtchLengthFromLayout!$A:$B,2,0)</f>
        <v>1109.79</v>
      </c>
      <c r="Q220" s="19" t="str">
        <f t="shared" si="192"/>
        <v>SG1_2_P1_MDI-</v>
      </c>
      <c r="R220" s="19">
        <f>VLOOKUP(Q220,EtchLengthFromLayout!$A:$B,2,0)</f>
        <v>6079.93</v>
      </c>
      <c r="S220" s="19" t="str">
        <f t="shared" si="193"/>
        <v>SG1_1_P1_MDI-</v>
      </c>
      <c r="T220" s="19">
        <f>VLOOKUP(S220,EtchLengthFromLayout!$A:$B,2,0)</f>
        <v>102.2</v>
      </c>
      <c r="U220" s="5"/>
      <c r="V220" s="5" t="str">
        <f>VLOOKUP(CONCATENATE($Z220,".",$AA220),Netlist_VTable!$H:$I,2,0)</f>
        <v>SG1_P1_MDI-</v>
      </c>
      <c r="W220" s="19">
        <f>VLOOKUP(V220,EtchLengthFromLayout!$A:$B,2,0)</f>
        <v>1188.31</v>
      </c>
      <c r="X220" s="19">
        <f t="shared" si="195"/>
        <v>8480.23</v>
      </c>
      <c r="Y220" s="19">
        <f t="shared" ref="Y220" si="196">ABS(X220-X221)</f>
        <v>1.819999999999709</v>
      </c>
      <c r="Z220" s="25" t="s">
        <v>9885</v>
      </c>
      <c r="AA220" s="5" t="str">
        <f>VLOOKUP(AB220,PinNo!$B:$C,2,0)</f>
        <v>B3</v>
      </c>
      <c r="AB220" s="7" t="str">
        <f t="shared" si="194"/>
        <v>P1_MDIN</v>
      </c>
      <c r="AC220" s="102"/>
    </row>
    <row r="221" spans="1:29">
      <c r="A221" s="25" t="s">
        <v>165</v>
      </c>
      <c r="B221" s="5" t="str">
        <f>VLOOKUP(C221,PinNo!$B:$C,2,0)</f>
        <v>B4</v>
      </c>
      <c r="C221" s="5" t="s">
        <v>399</v>
      </c>
      <c r="D221" s="5"/>
      <c r="E221" s="19"/>
      <c r="F221" s="19"/>
      <c r="G221" s="19"/>
      <c r="H221" s="13"/>
      <c r="I221" s="19"/>
      <c r="J221" s="19"/>
      <c r="K221" s="19"/>
      <c r="L221" s="19"/>
      <c r="M221" s="14"/>
      <c r="N221" s="19"/>
      <c r="O221" s="14" t="str">
        <f t="shared" si="191"/>
        <v>SG1_3PI_P1_MDI+</v>
      </c>
      <c r="P221" s="19">
        <f>VLOOKUP(O221,EtchLengthFromLayout!$A:$B,2,0)</f>
        <v>1109.78</v>
      </c>
      <c r="Q221" s="19" t="str">
        <f t="shared" si="192"/>
        <v>SG1_2_P1_MDI+</v>
      </c>
      <c r="R221" s="19">
        <f>VLOOKUP(Q221,EtchLengthFromLayout!$A:$B,2,0)</f>
        <v>6079.94</v>
      </c>
      <c r="S221" s="19" t="str">
        <f t="shared" si="193"/>
        <v>SG1_1_P1_MDI+</v>
      </c>
      <c r="T221" s="19">
        <f>VLOOKUP(S221,EtchLengthFromLayout!$A:$B,2,0)</f>
        <v>100.38</v>
      </c>
      <c r="U221" s="5"/>
      <c r="V221" s="5" t="str">
        <f>VLOOKUP(CONCATENATE($Z221,".",$AA221),Netlist_VTable!$H:$I,2,0)</f>
        <v>SG1_P1_MDI+</v>
      </c>
      <c r="W221" s="19">
        <f>VLOOKUP(V221,EtchLengthFromLayout!$A:$B,2,0)</f>
        <v>1188.31</v>
      </c>
      <c r="X221" s="19">
        <f t="shared" si="195"/>
        <v>8478.41</v>
      </c>
      <c r="Y221" s="10" t="str">
        <f t="shared" ref="Y221:Y225" si="197">IF(Y220&lt;=5,"OK, Tolerance&lt;= 5 mil", "Not OK, Tolerance &gt; 5 mil")</f>
        <v>OK, Tolerance&lt;= 5 mil</v>
      </c>
      <c r="Z221" s="25" t="s">
        <v>9885</v>
      </c>
      <c r="AA221" s="5" t="str">
        <f>VLOOKUP(AB221,PinNo!$B:$C,2,0)</f>
        <v>B4</v>
      </c>
      <c r="AB221" s="7" t="str">
        <f t="shared" si="194"/>
        <v>P1_MDIP</v>
      </c>
      <c r="AC221" s="102"/>
    </row>
    <row r="222" spans="1:29" ht="16.149999999999999" customHeight="1">
      <c r="A222" s="24" t="s">
        <v>3556</v>
      </c>
      <c r="B222" s="5" t="str">
        <f>VLOOKUP(C222,PinNo!$B:$C,2,0)</f>
        <v>B3</v>
      </c>
      <c r="C222" s="5" t="s">
        <v>400</v>
      </c>
      <c r="D222" s="5"/>
      <c r="E222" s="19"/>
      <c r="F222" s="19"/>
      <c r="G222" s="19"/>
      <c r="H222" s="13"/>
      <c r="I222" s="19"/>
      <c r="J222" s="19"/>
      <c r="K222" s="19"/>
      <c r="L222" s="19"/>
      <c r="M222" s="14"/>
      <c r="N222" s="19"/>
      <c r="O222" s="14" t="str">
        <f t="shared" si="191"/>
        <v>SG2_3PI_P1_MDI-</v>
      </c>
      <c r="P222" s="19">
        <f>VLOOKUP(O222,EtchLengthFromLayout!$A:$B,2,0)</f>
        <v>2142.6999999999998</v>
      </c>
      <c r="Q222" s="19" t="str">
        <f t="shared" si="192"/>
        <v>SG2_2_P1_MDI-</v>
      </c>
      <c r="R222" s="19">
        <f>VLOOKUP(Q222,EtchLengthFromLayout!$A:$B,2,0)</f>
        <v>5101.4799999999996</v>
      </c>
      <c r="S222" s="19" t="str">
        <f t="shared" si="193"/>
        <v>SG2_1_P1_MDI-</v>
      </c>
      <c r="T222" s="19">
        <f>VLOOKUP(S222,EtchLengthFromLayout!$A:$B,2,0)</f>
        <v>102.2</v>
      </c>
      <c r="U222" s="5"/>
      <c r="V222" s="5" t="str">
        <f>VLOOKUP(CONCATENATE($Z222,".",$AA222),Netlist_VTable!$H:$I,2,0)</f>
        <v>SG2_P1_MDI-</v>
      </c>
      <c r="W222" s="19">
        <f>VLOOKUP(V222,EtchLengthFromLayout!$A:$B,2,0)</f>
        <v>1188.31</v>
      </c>
      <c r="X222" s="19">
        <f t="shared" si="195"/>
        <v>8534.6899999999987</v>
      </c>
      <c r="Y222" s="19">
        <f>ABS(X222-X223)</f>
        <v>1.8299999999981083</v>
      </c>
      <c r="Z222" s="24" t="s">
        <v>9886</v>
      </c>
      <c r="AA222" s="5" t="str">
        <f>VLOOKUP(AB222,PinNo!$B:$C,2,0)</f>
        <v>B3</v>
      </c>
      <c r="AB222" s="7" t="str">
        <f t="shared" si="194"/>
        <v>P1_MDIN</v>
      </c>
      <c r="AC222" s="102"/>
    </row>
    <row r="223" spans="1:29">
      <c r="A223" s="24" t="s">
        <v>3556</v>
      </c>
      <c r="B223" s="5" t="str">
        <f>VLOOKUP(C223,PinNo!$B:$C,2,0)</f>
        <v>B4</v>
      </c>
      <c r="C223" s="5" t="s">
        <v>399</v>
      </c>
      <c r="D223" s="5"/>
      <c r="E223" s="19"/>
      <c r="F223" s="19"/>
      <c r="G223" s="19"/>
      <c r="H223" s="13"/>
      <c r="I223" s="19"/>
      <c r="J223" s="19"/>
      <c r="K223" s="19"/>
      <c r="L223" s="19"/>
      <c r="M223" s="14"/>
      <c r="N223" s="19"/>
      <c r="O223" s="14" t="str">
        <f t="shared" si="191"/>
        <v>SG2_3PI_P1_MDI+</v>
      </c>
      <c r="P223" s="19">
        <f>VLOOKUP(O223,EtchLengthFromLayout!$A:$B,2,0)</f>
        <v>2142.6799999999998</v>
      </c>
      <c r="Q223" s="19" t="str">
        <f t="shared" si="192"/>
        <v>SG2_2_P1_MDI+</v>
      </c>
      <c r="R223" s="19">
        <f>VLOOKUP(Q223,EtchLengthFromLayout!$A:$B,2,0)</f>
        <v>5101.49</v>
      </c>
      <c r="S223" s="19" t="str">
        <f t="shared" si="193"/>
        <v>SG2_1_P1_MDI+</v>
      </c>
      <c r="T223" s="19">
        <f>VLOOKUP(S223,EtchLengthFromLayout!$A:$B,2,0)</f>
        <v>100.38</v>
      </c>
      <c r="U223" s="5"/>
      <c r="V223" s="5" t="str">
        <f>VLOOKUP(CONCATENATE($Z223,".",$AA223),Netlist_VTable!$H:$I,2,0)</f>
        <v>SG2_P1_MDI+</v>
      </c>
      <c r="W223" s="19">
        <f>VLOOKUP(V223,EtchLengthFromLayout!$A:$B,2,0)</f>
        <v>1188.31</v>
      </c>
      <c r="X223" s="19">
        <f t="shared" si="195"/>
        <v>8532.86</v>
      </c>
      <c r="Y223" s="10" t="str">
        <f>IF(Y222&lt;=5,"OK, Tolerance&lt;= 5 mil", "Not OK, Tolerance &gt; 5 mil")</f>
        <v>OK, Tolerance&lt;= 5 mil</v>
      </c>
      <c r="Z223" s="24" t="s">
        <v>9886</v>
      </c>
      <c r="AA223" s="5" t="str">
        <f>VLOOKUP(AB223,PinNo!$B:$C,2,0)</f>
        <v>B4</v>
      </c>
      <c r="AB223" s="7" t="str">
        <f t="shared" si="194"/>
        <v>P1_MDIP</v>
      </c>
      <c r="AC223" s="102"/>
    </row>
    <row r="224" spans="1:29">
      <c r="A224" s="25" t="s">
        <v>3557</v>
      </c>
      <c r="B224" s="5" t="str">
        <f>VLOOKUP(C224,PinNo!$B:$C,2,0)</f>
        <v>B3</v>
      </c>
      <c r="C224" s="5" t="s">
        <v>400</v>
      </c>
      <c r="D224" s="5"/>
      <c r="E224" s="19"/>
      <c r="F224" s="19"/>
      <c r="G224" s="19"/>
      <c r="H224" s="13"/>
      <c r="I224" s="19"/>
      <c r="J224" s="19"/>
      <c r="K224" s="19"/>
      <c r="L224" s="19"/>
      <c r="M224" s="14"/>
      <c r="N224" s="19"/>
      <c r="O224" s="14" t="str">
        <f t="shared" si="191"/>
        <v>SG3_3PI_P1_MDI-</v>
      </c>
      <c r="P224" s="19">
        <f>VLOOKUP(O224,EtchLengthFromLayout!$A:$B,2,0)</f>
        <v>4591.62</v>
      </c>
      <c r="Q224" s="19" t="str">
        <f t="shared" si="192"/>
        <v>SG3_2_P1_MDI-</v>
      </c>
      <c r="R224" s="19">
        <f>VLOOKUP(Q224,EtchLengthFromLayout!$A:$B,2,0)</f>
        <v>2598.12</v>
      </c>
      <c r="S224" s="19" t="str">
        <f t="shared" si="193"/>
        <v>SG3_1_P1_MDI-</v>
      </c>
      <c r="T224" s="19">
        <f>VLOOKUP(S224,EtchLengthFromLayout!$A:$B,2,0)</f>
        <v>102.2</v>
      </c>
      <c r="U224" s="5"/>
      <c r="V224" s="5" t="str">
        <f>VLOOKUP(CONCATENATE($Z224,".",$AA224),Netlist_VTable!$H:$I,2,0)</f>
        <v>SG3_P1_MDI-</v>
      </c>
      <c r="W224" s="19">
        <f>VLOOKUP(V224,EtchLengthFromLayout!$A:$B,2,0)</f>
        <v>1188.31</v>
      </c>
      <c r="X224" s="19">
        <f t="shared" si="195"/>
        <v>8480.25</v>
      </c>
      <c r="Y224" s="19">
        <f t="shared" ref="Y224" si="198">ABS(X224-X225)</f>
        <v>1.8299999999999272</v>
      </c>
      <c r="Z224" s="25" t="s">
        <v>9887</v>
      </c>
      <c r="AA224" s="5" t="str">
        <f>VLOOKUP(AB224,PinNo!$B:$C,2,0)</f>
        <v>B3</v>
      </c>
      <c r="AB224" s="7" t="str">
        <f t="shared" si="194"/>
        <v>P1_MDIN</v>
      </c>
      <c r="AC224" s="102"/>
    </row>
    <row r="225" spans="1:29">
      <c r="A225" s="25" t="s">
        <v>3557</v>
      </c>
      <c r="B225" s="5" t="str">
        <f>VLOOKUP(C225,PinNo!$B:$C,2,0)</f>
        <v>B4</v>
      </c>
      <c r="C225" s="5" t="s">
        <v>399</v>
      </c>
      <c r="D225" s="5"/>
      <c r="E225" s="19"/>
      <c r="F225" s="19"/>
      <c r="G225" s="19"/>
      <c r="H225" s="13"/>
      <c r="I225" s="19"/>
      <c r="J225" s="19"/>
      <c r="K225" s="19"/>
      <c r="L225" s="19"/>
      <c r="M225" s="14"/>
      <c r="N225" s="19"/>
      <c r="O225" s="14" t="str">
        <f t="shared" si="191"/>
        <v>SG3_3PI_P1_MDI+</v>
      </c>
      <c r="P225" s="19">
        <f>VLOOKUP(O225,EtchLengthFromLayout!$A:$B,2,0)</f>
        <v>4591.6000000000004</v>
      </c>
      <c r="Q225" s="19" t="str">
        <f t="shared" si="192"/>
        <v>SG3_2_P1_MDI+</v>
      </c>
      <c r="R225" s="19">
        <f>VLOOKUP(Q225,EtchLengthFromLayout!$A:$B,2,0)</f>
        <v>2598.13</v>
      </c>
      <c r="S225" s="19" t="str">
        <f t="shared" si="193"/>
        <v>SG3_1_P1_MDI+</v>
      </c>
      <c r="T225" s="19">
        <f>VLOOKUP(S225,EtchLengthFromLayout!$A:$B,2,0)</f>
        <v>100.38</v>
      </c>
      <c r="U225" s="5"/>
      <c r="V225" s="5" t="str">
        <f>VLOOKUP(CONCATENATE($Z225,".",$AA225),Netlist_VTable!$H:$I,2,0)</f>
        <v>SG3_P1_MDI+</v>
      </c>
      <c r="W225" s="19">
        <f>VLOOKUP(V225,EtchLengthFromLayout!$A:$B,2,0)</f>
        <v>1188.31</v>
      </c>
      <c r="X225" s="19">
        <f t="shared" si="195"/>
        <v>8478.42</v>
      </c>
      <c r="Y225" s="10" t="str">
        <f t="shared" si="197"/>
        <v>OK, Tolerance&lt;= 5 mil</v>
      </c>
      <c r="Z225" s="25" t="s">
        <v>9887</v>
      </c>
      <c r="AA225" s="5" t="str">
        <f>VLOOKUP(AB225,PinNo!$B:$C,2,0)</f>
        <v>B4</v>
      </c>
      <c r="AB225" s="7" t="str">
        <f t="shared" si="194"/>
        <v>P1_MDIP</v>
      </c>
      <c r="AC225" s="102"/>
    </row>
    <row r="226" spans="1:29">
      <c r="A226" s="43"/>
      <c r="B226" s="12"/>
      <c r="C226" s="12"/>
      <c r="D226" s="12"/>
      <c r="E226" s="13"/>
      <c r="F226" s="12"/>
      <c r="G226" s="13"/>
      <c r="H226" s="13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0" t="s">
        <v>1463</v>
      </c>
      <c r="W226" s="15"/>
      <c r="X226" s="15">
        <f>MAX(X218:X225)</f>
        <v>8534.6899999999987</v>
      </c>
      <c r="Y226" s="10"/>
      <c r="Z226" s="10"/>
      <c r="AA226" s="10"/>
      <c r="AB226" s="10"/>
      <c r="AC226" s="10"/>
    </row>
    <row r="227" spans="1:29">
      <c r="A227" s="43"/>
      <c r="B227" s="12"/>
      <c r="C227" s="12"/>
      <c r="D227" s="12"/>
      <c r="E227" s="13"/>
      <c r="F227" s="12"/>
      <c r="G227" s="13"/>
      <c r="H227" s="13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0" t="s">
        <v>1464</v>
      </c>
      <c r="W227" s="15"/>
      <c r="X227" s="15">
        <f>MIN(X218:X225)</f>
        <v>8477.8700000000008</v>
      </c>
      <c r="Y227" s="10"/>
      <c r="Z227" s="10"/>
      <c r="AA227" s="10"/>
      <c r="AB227" s="10"/>
      <c r="AC227" s="10"/>
    </row>
    <row r="228" spans="1:29">
      <c r="A228" s="43"/>
      <c r="B228" s="12"/>
      <c r="C228" s="12"/>
      <c r="D228" s="12"/>
      <c r="E228" s="13"/>
      <c r="F228" s="12"/>
      <c r="G228" s="13"/>
      <c r="H228" s="13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0"/>
      <c r="V228" s="10" t="s">
        <v>1</v>
      </c>
      <c r="W228" s="15"/>
      <c r="X228" s="15">
        <f>ABS(X226-X227)</f>
        <v>56.81999999999789</v>
      </c>
      <c r="Y228" s="10"/>
      <c r="Z228" s="10"/>
      <c r="AA228" s="10"/>
      <c r="AB228" s="10"/>
      <c r="AC228" s="10"/>
    </row>
    <row r="229" spans="1:29">
      <c r="A229" s="26"/>
      <c r="B229" s="10"/>
      <c r="C229" s="10"/>
      <c r="D229" s="10"/>
      <c r="E229" s="15"/>
      <c r="F229" s="10"/>
      <c r="G229" s="10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0"/>
      <c r="V229" s="15"/>
      <c r="W229" s="15"/>
      <c r="X229" s="10"/>
      <c r="Y229" s="10"/>
      <c r="Z229" s="10"/>
      <c r="AA229" s="10"/>
      <c r="AB229" s="10"/>
      <c r="AC229" s="10"/>
    </row>
    <row r="230" spans="1:29">
      <c r="A230" s="21"/>
      <c r="B230" s="5"/>
      <c r="C230" s="5"/>
      <c r="D230" s="5"/>
      <c r="E230" s="19"/>
      <c r="F230" s="19"/>
      <c r="G230" s="19"/>
      <c r="H230" s="19"/>
      <c r="I230" s="19"/>
      <c r="J230" s="19"/>
      <c r="K230" s="19"/>
      <c r="L230" s="19"/>
      <c r="M230" s="19"/>
      <c r="N230" s="19"/>
      <c r="O230" s="19"/>
      <c r="P230" s="19"/>
      <c r="Q230" s="19"/>
      <c r="R230" s="19"/>
      <c r="S230" s="19"/>
      <c r="T230" s="19"/>
      <c r="U230" s="5"/>
      <c r="V230" s="5"/>
      <c r="W230" s="19"/>
      <c r="X230" s="19"/>
      <c r="Y230" s="5"/>
      <c r="Z230" s="5"/>
      <c r="AA230" s="5"/>
      <c r="AB230" s="5"/>
      <c r="AC230" s="5"/>
    </row>
    <row r="231" spans="1:29" ht="31.5">
      <c r="A231" s="11" t="s">
        <v>3</v>
      </c>
      <c r="B231" s="11" t="s">
        <v>4</v>
      </c>
      <c r="C231" s="11" t="s">
        <v>5</v>
      </c>
      <c r="D231" s="10" t="s">
        <v>0</v>
      </c>
      <c r="E231" s="15" t="s">
        <v>2</v>
      </c>
      <c r="F231" s="16" t="s">
        <v>0</v>
      </c>
      <c r="G231" s="17" t="s">
        <v>2</v>
      </c>
      <c r="H231" s="48" t="s">
        <v>2972</v>
      </c>
      <c r="I231" s="10" t="s">
        <v>0</v>
      </c>
      <c r="J231" s="15" t="s">
        <v>2</v>
      </c>
      <c r="K231" s="16" t="s">
        <v>0</v>
      </c>
      <c r="L231" s="17" t="s">
        <v>2</v>
      </c>
      <c r="M231" s="16" t="s">
        <v>0</v>
      </c>
      <c r="N231" s="17" t="s">
        <v>2</v>
      </c>
      <c r="O231" s="10" t="s">
        <v>0</v>
      </c>
      <c r="P231" s="15" t="s">
        <v>2</v>
      </c>
      <c r="Q231" s="16" t="s">
        <v>0</v>
      </c>
      <c r="R231" s="17" t="s">
        <v>2</v>
      </c>
      <c r="S231" s="10" t="s">
        <v>0</v>
      </c>
      <c r="T231" s="15" t="s">
        <v>2</v>
      </c>
      <c r="U231" s="12"/>
      <c r="V231" s="49" t="s">
        <v>2984</v>
      </c>
      <c r="W231" s="13" t="s">
        <v>2</v>
      </c>
      <c r="X231" s="92" t="s">
        <v>9889</v>
      </c>
      <c r="Y231" s="31" t="s">
        <v>2979</v>
      </c>
      <c r="Z231" s="10" t="s">
        <v>1462</v>
      </c>
      <c r="AA231" s="10" t="s">
        <v>4</v>
      </c>
      <c r="AB231" s="11" t="s">
        <v>5</v>
      </c>
      <c r="AC231" s="11" t="s">
        <v>1465</v>
      </c>
    </row>
    <row r="232" spans="1:29" ht="16.149999999999999" customHeight="1">
      <c r="A232" s="24" t="s">
        <v>8</v>
      </c>
      <c r="B232" s="5" t="str">
        <f>VLOOKUP(C232,PinNo!$B:$C,2,0)</f>
        <v>A4</v>
      </c>
      <c r="C232" s="7" t="s">
        <v>1640</v>
      </c>
      <c r="D232" s="5"/>
      <c r="E232" s="19"/>
      <c r="F232" s="19"/>
      <c r="G232" s="19"/>
      <c r="H232" s="13"/>
      <c r="I232" s="19"/>
      <c r="J232" s="19"/>
      <c r="K232" s="19"/>
      <c r="L232" s="19"/>
      <c r="M232" s="14"/>
      <c r="N232" s="19"/>
      <c r="O232" s="14" t="str">
        <f t="shared" ref="O232:O239" si="199">SUBSTITUTE($V232,"_P","_3PI_P")</f>
        <v>SG0_3PI_P5_MDI-</v>
      </c>
      <c r="P232" s="19">
        <f>VLOOKUP(O232,EtchLengthFromLayout!$A:$B,2,0)</f>
        <v>4134.76</v>
      </c>
      <c r="Q232" s="19" t="str">
        <f t="shared" ref="Q232:Q239" si="200">SUBSTITUTE($V232,"_P","_2_P")</f>
        <v>SG0_2_P5_MDI-</v>
      </c>
      <c r="R232" s="19">
        <f>VLOOKUP(Q232,EtchLengthFromLayout!$A:$B,2,0)</f>
        <v>4457.1400000000003</v>
      </c>
      <c r="S232" s="19" t="str">
        <f t="shared" ref="S232:S239" si="201">SUBSTITUTE($V232,"_P","_1_P")</f>
        <v>SG0_1_P5_MDI-</v>
      </c>
      <c r="T232" s="19">
        <f>VLOOKUP(S232,EtchLengthFromLayout!$A:$B,2,0)</f>
        <v>102.2</v>
      </c>
      <c r="U232" s="5"/>
      <c r="V232" s="5" t="str">
        <f>VLOOKUP(CONCATENATE($Z232,".",$AA232),Netlist_VTable!$H:$I,2,0)</f>
        <v>SG0_P5_MDI-</v>
      </c>
      <c r="W232" s="19">
        <f>VLOOKUP(V232,EtchLengthFromLayout!$A:$B,2,0)</f>
        <v>262.05</v>
      </c>
      <c r="X232" s="19">
        <f>E232+G232+J232+L232+N232+P232+R232+T232+W232</f>
        <v>8956.1500000000015</v>
      </c>
      <c r="Y232" s="19">
        <f>ABS(X232-X233)</f>
        <v>1.8500000000040018</v>
      </c>
      <c r="Z232" s="24" t="s">
        <v>9884</v>
      </c>
      <c r="AA232" s="5" t="str">
        <f>VLOOKUP(AB232,PinNo!$B:$C,2,0)</f>
        <v>A4</v>
      </c>
      <c r="AB232" s="7" t="str">
        <f t="shared" ref="AB232:AB239" si="202">C232</f>
        <v>P5_MDIN</v>
      </c>
      <c r="AC232" s="102" t="s">
        <v>7497</v>
      </c>
    </row>
    <row r="233" spans="1:29">
      <c r="A233" s="24" t="s">
        <v>8</v>
      </c>
      <c r="B233" s="5" t="str">
        <f>VLOOKUP(C233,PinNo!$B:$C,2,0)</f>
        <v>A5</v>
      </c>
      <c r="C233" s="7" t="s">
        <v>1639</v>
      </c>
      <c r="D233" s="5"/>
      <c r="E233" s="19"/>
      <c r="F233" s="19"/>
      <c r="G233" s="19"/>
      <c r="H233" s="13"/>
      <c r="I233" s="19"/>
      <c r="J233" s="19"/>
      <c r="K233" s="19"/>
      <c r="L233" s="19"/>
      <c r="M233" s="14"/>
      <c r="N233" s="19"/>
      <c r="O233" s="14" t="str">
        <f t="shared" si="199"/>
        <v>SG0_3PI_P5_MDI+</v>
      </c>
      <c r="P233" s="19">
        <f>VLOOKUP(O233,EtchLengthFromLayout!$A:$B,2,0)</f>
        <v>4134.74</v>
      </c>
      <c r="Q233" s="19" t="str">
        <f t="shared" si="200"/>
        <v>SG0_2_P5_MDI+</v>
      </c>
      <c r="R233" s="19">
        <f>VLOOKUP(Q233,EtchLengthFromLayout!$A:$B,2,0)</f>
        <v>4457.13</v>
      </c>
      <c r="S233" s="19" t="str">
        <f t="shared" si="201"/>
        <v>SG0_1_P5_MDI+</v>
      </c>
      <c r="T233" s="19">
        <f>VLOOKUP(S233,EtchLengthFromLayout!$A:$B,2,0)</f>
        <v>100.38</v>
      </c>
      <c r="U233" s="5"/>
      <c r="V233" s="5" t="str">
        <f>VLOOKUP(CONCATENATE($Z233,".",$AA233),Netlist_VTable!$H:$I,2,0)</f>
        <v>SG0_P5_MDI+</v>
      </c>
      <c r="W233" s="19">
        <f>VLOOKUP(V233,EtchLengthFromLayout!$A:$B,2,0)</f>
        <v>262.05</v>
      </c>
      <c r="X233" s="19">
        <f t="shared" ref="X233:X239" si="203">E233+G233+J233+L233+N233+P233+R233+T233+W233</f>
        <v>8954.2999999999975</v>
      </c>
      <c r="Y233" s="10" t="str">
        <f>IF(Y232&lt;=5,"OK, Tolerance&lt;= 5 mil", "Not OK, Tolerance &gt; 5 mil")</f>
        <v>OK, Tolerance&lt;= 5 mil</v>
      </c>
      <c r="Z233" s="24" t="s">
        <v>9884</v>
      </c>
      <c r="AA233" s="5" t="str">
        <f>VLOOKUP(AB233,PinNo!$B:$C,2,0)</f>
        <v>A5</v>
      </c>
      <c r="AB233" s="7" t="str">
        <f t="shared" si="202"/>
        <v>P5_MDIP</v>
      </c>
      <c r="AC233" s="102"/>
    </row>
    <row r="234" spans="1:29">
      <c r="A234" s="25" t="s">
        <v>165</v>
      </c>
      <c r="B234" s="5" t="str">
        <f>VLOOKUP(C234,PinNo!$B:$C,2,0)</f>
        <v>A4</v>
      </c>
      <c r="C234" s="7" t="s">
        <v>1640</v>
      </c>
      <c r="D234" s="5"/>
      <c r="E234" s="19"/>
      <c r="F234" s="19"/>
      <c r="G234" s="19"/>
      <c r="H234" s="13"/>
      <c r="I234" s="19"/>
      <c r="J234" s="19"/>
      <c r="K234" s="19"/>
      <c r="L234" s="19"/>
      <c r="M234" s="14"/>
      <c r="N234" s="19"/>
      <c r="O234" s="14" t="str">
        <f t="shared" si="199"/>
        <v>SG1_3PI_P5_MDI-</v>
      </c>
      <c r="P234" s="19">
        <f>VLOOKUP(O234,EtchLengthFromLayout!$A:$B,2,0)</f>
        <v>1752.57</v>
      </c>
      <c r="Q234" s="19" t="str">
        <f t="shared" si="200"/>
        <v>SG1_2_P5_MDI-</v>
      </c>
      <c r="R234" s="19">
        <f>VLOOKUP(Q234,EtchLengthFromLayout!$A:$B,2,0)</f>
        <v>6839.43</v>
      </c>
      <c r="S234" s="19" t="str">
        <f t="shared" si="201"/>
        <v>SG1_1_P5_MDI-</v>
      </c>
      <c r="T234" s="19">
        <f>VLOOKUP(S234,EtchLengthFromLayout!$A:$B,2,0)</f>
        <v>102.2</v>
      </c>
      <c r="U234" s="5"/>
      <c r="V234" s="5" t="str">
        <f>VLOOKUP(CONCATENATE($Z234,".",$AA234),Netlist_VTable!$H:$I,2,0)</f>
        <v>SG1_P5_MDI-</v>
      </c>
      <c r="W234" s="19">
        <f>VLOOKUP(V234,EtchLengthFromLayout!$A:$B,2,0)</f>
        <v>271.07</v>
      </c>
      <c r="X234" s="19">
        <f t="shared" si="203"/>
        <v>8965.27</v>
      </c>
      <c r="Y234" s="19">
        <f t="shared" ref="Y234" si="204">ABS(X234-X235)</f>
        <v>1.8400000000019645</v>
      </c>
      <c r="Z234" s="25" t="s">
        <v>9885</v>
      </c>
      <c r="AA234" s="5" t="str">
        <f>VLOOKUP(AB234,PinNo!$B:$C,2,0)</f>
        <v>A4</v>
      </c>
      <c r="AB234" s="7" t="str">
        <f t="shared" si="202"/>
        <v>P5_MDIN</v>
      </c>
      <c r="AC234" s="102"/>
    </row>
    <row r="235" spans="1:29">
      <c r="A235" s="25" t="s">
        <v>165</v>
      </c>
      <c r="B235" s="5" t="str">
        <f>VLOOKUP(C235,PinNo!$B:$C,2,0)</f>
        <v>A5</v>
      </c>
      <c r="C235" s="7" t="s">
        <v>1639</v>
      </c>
      <c r="D235" s="5"/>
      <c r="E235" s="19"/>
      <c r="F235" s="19"/>
      <c r="G235" s="19"/>
      <c r="H235" s="13"/>
      <c r="I235" s="19"/>
      <c r="J235" s="19"/>
      <c r="K235" s="19"/>
      <c r="L235" s="19"/>
      <c r="M235" s="14"/>
      <c r="N235" s="19"/>
      <c r="O235" s="14" t="str">
        <f t="shared" si="199"/>
        <v>SG1_3PI_P5_MDI+</v>
      </c>
      <c r="P235" s="19">
        <f>VLOOKUP(O235,EtchLengthFromLayout!$A:$B,2,0)</f>
        <v>1752.55</v>
      </c>
      <c r="Q235" s="19" t="str">
        <f t="shared" si="200"/>
        <v>SG1_2_P5_MDI+</v>
      </c>
      <c r="R235" s="19">
        <f>VLOOKUP(Q235,EtchLengthFromLayout!$A:$B,2,0)</f>
        <v>6839.42</v>
      </c>
      <c r="S235" s="19" t="str">
        <f t="shared" si="201"/>
        <v>SG1_1_P5_MDI+</v>
      </c>
      <c r="T235" s="19">
        <f>VLOOKUP(S235,EtchLengthFromLayout!$A:$B,2,0)</f>
        <v>100.38</v>
      </c>
      <c r="U235" s="5"/>
      <c r="V235" s="5" t="str">
        <f>VLOOKUP(CONCATENATE($Z235,".",$AA235),Netlist_VTable!$H:$I,2,0)</f>
        <v>SG1_P5_MDI+</v>
      </c>
      <c r="W235" s="19">
        <f>VLOOKUP(V235,EtchLengthFromLayout!$A:$B,2,0)</f>
        <v>271.08</v>
      </c>
      <c r="X235" s="19">
        <f t="shared" si="203"/>
        <v>8963.4299999999985</v>
      </c>
      <c r="Y235" s="10" t="str">
        <f t="shared" ref="Y235:Y239" si="205">IF(Y234&lt;=5,"OK, Tolerance&lt;= 5 mil", "Not OK, Tolerance &gt; 5 mil")</f>
        <v>OK, Tolerance&lt;= 5 mil</v>
      </c>
      <c r="Z235" s="25" t="s">
        <v>9885</v>
      </c>
      <c r="AA235" s="5" t="str">
        <f>VLOOKUP(AB235,PinNo!$B:$C,2,0)</f>
        <v>A5</v>
      </c>
      <c r="AB235" s="7" t="str">
        <f t="shared" si="202"/>
        <v>P5_MDIP</v>
      </c>
      <c r="AC235" s="102"/>
    </row>
    <row r="236" spans="1:29" ht="16.149999999999999" customHeight="1">
      <c r="A236" s="24" t="s">
        <v>3556</v>
      </c>
      <c r="B236" s="5" t="str">
        <f>VLOOKUP(C236,PinNo!$B:$C,2,0)</f>
        <v>A4</v>
      </c>
      <c r="C236" s="7" t="s">
        <v>1640</v>
      </c>
      <c r="D236" s="5"/>
      <c r="E236" s="19"/>
      <c r="F236" s="19"/>
      <c r="G236" s="19"/>
      <c r="H236" s="13"/>
      <c r="I236" s="19"/>
      <c r="J236" s="19"/>
      <c r="K236" s="19"/>
      <c r="L236" s="19"/>
      <c r="M236" s="14"/>
      <c r="N236" s="19"/>
      <c r="O236" s="14" t="str">
        <f t="shared" si="199"/>
        <v>SG2_3PI_P5_MDI-</v>
      </c>
      <c r="P236" s="19">
        <f>VLOOKUP(O236,EtchLengthFromLayout!$A:$B,2,0)</f>
        <v>2651.8</v>
      </c>
      <c r="Q236" s="19" t="str">
        <f t="shared" si="200"/>
        <v>SG2_2_P5_MDI-</v>
      </c>
      <c r="R236" s="19">
        <f>VLOOKUP(Q236,EtchLengthFromLayout!$A:$B,2,0)</f>
        <v>5940.07</v>
      </c>
      <c r="S236" s="19" t="str">
        <f t="shared" si="201"/>
        <v>SG2_1_P5_MDI-</v>
      </c>
      <c r="T236" s="19">
        <f>VLOOKUP(S236,EtchLengthFromLayout!$A:$B,2,0)</f>
        <v>102.2</v>
      </c>
      <c r="U236" s="5"/>
      <c r="V236" s="5" t="str">
        <f>VLOOKUP(CONCATENATE($Z236,".",$AA236),Netlist_VTable!$H:$I,2,0)</f>
        <v>SG2_P5_MDI-</v>
      </c>
      <c r="W236" s="19">
        <f>VLOOKUP(V236,EtchLengthFromLayout!$A:$B,2,0)</f>
        <v>262.05</v>
      </c>
      <c r="X236" s="19">
        <f t="shared" si="203"/>
        <v>8956.119999999999</v>
      </c>
      <c r="Y236" s="19">
        <f>ABS(X236-X237)</f>
        <v>1.8400000000001455</v>
      </c>
      <c r="Z236" s="24" t="s">
        <v>9886</v>
      </c>
      <c r="AA236" s="5" t="str">
        <f>VLOOKUP(AB236,PinNo!$B:$C,2,0)</f>
        <v>A4</v>
      </c>
      <c r="AB236" s="7" t="str">
        <f t="shared" si="202"/>
        <v>P5_MDIN</v>
      </c>
      <c r="AC236" s="102"/>
    </row>
    <row r="237" spans="1:29">
      <c r="A237" s="24" t="s">
        <v>3556</v>
      </c>
      <c r="B237" s="5" t="str">
        <f>VLOOKUP(C237,PinNo!$B:$C,2,0)</f>
        <v>A5</v>
      </c>
      <c r="C237" s="7" t="s">
        <v>1639</v>
      </c>
      <c r="D237" s="5"/>
      <c r="E237" s="19"/>
      <c r="F237" s="19"/>
      <c r="G237" s="19"/>
      <c r="H237" s="13"/>
      <c r="I237" s="19"/>
      <c r="J237" s="19"/>
      <c r="K237" s="19"/>
      <c r="L237" s="19"/>
      <c r="M237" s="14"/>
      <c r="N237" s="19"/>
      <c r="O237" s="14" t="str">
        <f t="shared" si="199"/>
        <v>SG2_3PI_P5_MDI+</v>
      </c>
      <c r="P237" s="19">
        <f>VLOOKUP(O237,EtchLengthFromLayout!$A:$B,2,0)</f>
        <v>2651.78</v>
      </c>
      <c r="Q237" s="19" t="str">
        <f t="shared" si="200"/>
        <v>SG2_2_P5_MDI+</v>
      </c>
      <c r="R237" s="19">
        <f>VLOOKUP(Q237,EtchLengthFromLayout!$A:$B,2,0)</f>
        <v>5940.07</v>
      </c>
      <c r="S237" s="19" t="str">
        <f t="shared" si="201"/>
        <v>SG2_1_P5_MDI+</v>
      </c>
      <c r="T237" s="19">
        <f>VLOOKUP(S237,EtchLengthFromLayout!$A:$B,2,0)</f>
        <v>100.38</v>
      </c>
      <c r="U237" s="5"/>
      <c r="V237" s="5" t="str">
        <f>VLOOKUP(CONCATENATE($Z237,".",$AA237),Netlist_VTable!$H:$I,2,0)</f>
        <v>SG2_P5_MDI+</v>
      </c>
      <c r="W237" s="19">
        <f>VLOOKUP(V237,EtchLengthFromLayout!$A:$B,2,0)</f>
        <v>262.05</v>
      </c>
      <c r="X237" s="19">
        <f t="shared" si="203"/>
        <v>8954.2799999999988</v>
      </c>
      <c r="Y237" s="10" t="str">
        <f>IF(Y236&lt;=5,"OK, Tolerance&lt;= 5 mil", "Not OK, Tolerance &gt; 5 mil")</f>
        <v>OK, Tolerance&lt;= 5 mil</v>
      </c>
      <c r="Z237" s="24" t="s">
        <v>9886</v>
      </c>
      <c r="AA237" s="5" t="str">
        <f>VLOOKUP(AB237,PinNo!$B:$C,2,0)</f>
        <v>A5</v>
      </c>
      <c r="AB237" s="7" t="str">
        <f t="shared" si="202"/>
        <v>P5_MDIP</v>
      </c>
      <c r="AC237" s="102"/>
    </row>
    <row r="238" spans="1:29">
      <c r="A238" s="25" t="s">
        <v>3557</v>
      </c>
      <c r="B238" s="5" t="str">
        <f>VLOOKUP(C238,PinNo!$B:$C,2,0)</f>
        <v>A4</v>
      </c>
      <c r="C238" s="7" t="s">
        <v>1640</v>
      </c>
      <c r="D238" s="5"/>
      <c r="E238" s="19"/>
      <c r="F238" s="19"/>
      <c r="G238" s="19"/>
      <c r="H238" s="13"/>
      <c r="I238" s="19"/>
      <c r="J238" s="19"/>
      <c r="K238" s="19"/>
      <c r="L238" s="19"/>
      <c r="M238" s="14"/>
      <c r="N238" s="19"/>
      <c r="O238" s="14" t="str">
        <f t="shared" si="199"/>
        <v>SG3_3PI_P5_MDI-</v>
      </c>
      <c r="P238" s="19">
        <f>VLOOKUP(O238,EtchLengthFromLayout!$A:$B,2,0)</f>
        <v>5261.02</v>
      </c>
      <c r="Q238" s="19" t="str">
        <f t="shared" si="200"/>
        <v>SG3_2_P5_MDI-</v>
      </c>
      <c r="R238" s="19">
        <f>VLOOKUP(Q238,EtchLengthFromLayout!$A:$B,2,0)</f>
        <v>3330.87</v>
      </c>
      <c r="S238" s="19" t="str">
        <f t="shared" si="201"/>
        <v>SG3_1_P5_MDI-</v>
      </c>
      <c r="T238" s="19">
        <f>VLOOKUP(S238,EtchLengthFromLayout!$A:$B,2,0)</f>
        <v>102.2</v>
      </c>
      <c r="U238" s="5"/>
      <c r="V238" s="5" t="str">
        <f>VLOOKUP(CONCATENATE($Z238,".",$AA238),Netlist_VTable!$H:$I,2,0)</f>
        <v>SG3_P5_MDI-</v>
      </c>
      <c r="W238" s="19">
        <f>VLOOKUP(V238,EtchLengthFromLayout!$A:$B,2,0)</f>
        <v>271.07</v>
      </c>
      <c r="X238" s="19">
        <f t="shared" si="203"/>
        <v>8965.16</v>
      </c>
      <c r="Y238" s="19">
        <f t="shared" ref="Y238" si="206">ABS(X238-X239)</f>
        <v>1.8300000000017462</v>
      </c>
      <c r="Z238" s="25" t="s">
        <v>9887</v>
      </c>
      <c r="AA238" s="5" t="str">
        <f>VLOOKUP(AB238,PinNo!$B:$C,2,0)</f>
        <v>A4</v>
      </c>
      <c r="AB238" s="7" t="str">
        <f t="shared" si="202"/>
        <v>P5_MDIN</v>
      </c>
      <c r="AC238" s="102"/>
    </row>
    <row r="239" spans="1:29">
      <c r="A239" s="25" t="s">
        <v>3557</v>
      </c>
      <c r="B239" s="5" t="str">
        <f>VLOOKUP(C239,PinNo!$B:$C,2,0)</f>
        <v>A5</v>
      </c>
      <c r="C239" s="7" t="s">
        <v>1639</v>
      </c>
      <c r="D239" s="5"/>
      <c r="E239" s="19"/>
      <c r="F239" s="19"/>
      <c r="G239" s="19"/>
      <c r="H239" s="13"/>
      <c r="I239" s="19"/>
      <c r="J239" s="19"/>
      <c r="K239" s="19"/>
      <c r="L239" s="19"/>
      <c r="M239" s="14"/>
      <c r="N239" s="19"/>
      <c r="O239" s="14" t="str">
        <f t="shared" si="199"/>
        <v>SG3_3PI_P5_MDI+</v>
      </c>
      <c r="P239" s="19">
        <f>VLOOKUP(O239,EtchLengthFromLayout!$A:$B,2,0)</f>
        <v>5261</v>
      </c>
      <c r="Q239" s="19" t="str">
        <f t="shared" si="200"/>
        <v>SG3_2_P5_MDI+</v>
      </c>
      <c r="R239" s="19">
        <f>VLOOKUP(Q239,EtchLengthFromLayout!$A:$B,2,0)</f>
        <v>3330.87</v>
      </c>
      <c r="S239" s="19" t="str">
        <f t="shared" si="201"/>
        <v>SG3_1_P5_MDI+</v>
      </c>
      <c r="T239" s="19">
        <f>VLOOKUP(S239,EtchLengthFromLayout!$A:$B,2,0)</f>
        <v>100.38</v>
      </c>
      <c r="U239" s="5"/>
      <c r="V239" s="5" t="str">
        <f>VLOOKUP(CONCATENATE($Z239,".",$AA239),Netlist_VTable!$H:$I,2,0)</f>
        <v>SG3_P5_MDI+</v>
      </c>
      <c r="W239" s="19">
        <f>VLOOKUP(V239,EtchLengthFromLayout!$A:$B,2,0)</f>
        <v>271.08</v>
      </c>
      <c r="X239" s="19">
        <f t="shared" si="203"/>
        <v>8963.3299999999981</v>
      </c>
      <c r="Y239" s="10" t="str">
        <f t="shared" si="205"/>
        <v>OK, Tolerance&lt;= 5 mil</v>
      </c>
      <c r="Z239" s="25" t="s">
        <v>9887</v>
      </c>
      <c r="AA239" s="5" t="str">
        <f>VLOOKUP(AB239,PinNo!$B:$C,2,0)</f>
        <v>A5</v>
      </c>
      <c r="AB239" s="7" t="str">
        <f t="shared" si="202"/>
        <v>P5_MDIP</v>
      </c>
      <c r="AC239" s="102"/>
    </row>
    <row r="240" spans="1:29">
      <c r="A240" s="43"/>
      <c r="B240" s="12"/>
      <c r="C240" s="12"/>
      <c r="D240" s="12"/>
      <c r="E240" s="13"/>
      <c r="F240" s="12"/>
      <c r="G240" s="13"/>
      <c r="H240" s="13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0" t="s">
        <v>1463</v>
      </c>
      <c r="W240" s="15"/>
      <c r="X240" s="15">
        <f>MAX(X232:X239)</f>
        <v>8965.27</v>
      </c>
      <c r="Y240" s="10"/>
      <c r="Z240" s="10"/>
      <c r="AA240" s="10"/>
      <c r="AB240" s="10"/>
      <c r="AC240" s="10"/>
    </row>
    <row r="241" spans="1:29">
      <c r="A241" s="43"/>
      <c r="B241" s="12"/>
      <c r="C241" s="12"/>
      <c r="D241" s="12"/>
      <c r="E241" s="13"/>
      <c r="F241" s="12"/>
      <c r="G241" s="13"/>
      <c r="H241" s="13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0" t="s">
        <v>1464</v>
      </c>
      <c r="W241" s="15"/>
      <c r="X241" s="15">
        <f>MIN(X232:X239)</f>
        <v>8954.2799999999988</v>
      </c>
      <c r="Y241" s="10"/>
      <c r="Z241" s="10"/>
      <c r="AA241" s="10"/>
      <c r="AB241" s="10"/>
      <c r="AC241" s="10"/>
    </row>
    <row r="242" spans="1:29">
      <c r="A242" s="43"/>
      <c r="B242" s="12"/>
      <c r="C242" s="12"/>
      <c r="D242" s="12"/>
      <c r="E242" s="13"/>
      <c r="F242" s="12"/>
      <c r="G242" s="13"/>
      <c r="H242" s="13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0"/>
      <c r="V242" s="10" t="s">
        <v>1</v>
      </c>
      <c r="W242" s="15"/>
      <c r="X242" s="15">
        <f>ABS(X240-X241)</f>
        <v>10.990000000001601</v>
      </c>
      <c r="Y242" s="10"/>
      <c r="Z242" s="10"/>
      <c r="AA242" s="10"/>
      <c r="AB242" s="10"/>
      <c r="AC242" s="10"/>
    </row>
    <row r="243" spans="1:29">
      <c r="A243" s="26"/>
      <c r="B243" s="10"/>
      <c r="C243" s="10"/>
      <c r="D243" s="10"/>
      <c r="E243" s="15"/>
      <c r="F243" s="10"/>
      <c r="G243" s="10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0"/>
      <c r="V243" s="15"/>
      <c r="W243" s="15"/>
      <c r="X243" s="10"/>
      <c r="Y243" s="10"/>
      <c r="Z243" s="10"/>
      <c r="AA243" s="10"/>
      <c r="AB243" s="10"/>
      <c r="AC243" s="10"/>
    </row>
    <row r="244" spans="1:29">
      <c r="A244" s="21"/>
      <c r="B244" s="5"/>
      <c r="C244" s="5"/>
      <c r="D244" s="5"/>
      <c r="E244" s="19"/>
      <c r="F244" s="19"/>
      <c r="G244" s="19"/>
      <c r="H244" s="19"/>
      <c r="I244" s="19"/>
      <c r="J244" s="19"/>
      <c r="K244" s="19"/>
      <c r="L244" s="19"/>
      <c r="M244" s="19"/>
      <c r="N244" s="19"/>
      <c r="O244" s="19"/>
      <c r="P244" s="19"/>
      <c r="Q244" s="19"/>
      <c r="R244" s="19"/>
      <c r="S244" s="19"/>
      <c r="T244" s="19"/>
      <c r="U244" s="5"/>
      <c r="V244" s="5"/>
      <c r="W244" s="19"/>
      <c r="X244" s="19"/>
      <c r="Y244" s="5"/>
      <c r="Z244" s="5"/>
      <c r="AA244" s="5"/>
      <c r="AB244" s="5"/>
      <c r="AC244" s="5"/>
    </row>
    <row r="245" spans="1:29" ht="31.5">
      <c r="A245" s="11" t="s">
        <v>3</v>
      </c>
      <c r="B245" s="11" t="s">
        <v>4</v>
      </c>
      <c r="C245" s="11" t="s">
        <v>5</v>
      </c>
      <c r="D245" s="10" t="s">
        <v>0</v>
      </c>
      <c r="E245" s="15" t="s">
        <v>2</v>
      </c>
      <c r="F245" s="16" t="s">
        <v>0</v>
      </c>
      <c r="G245" s="17" t="s">
        <v>2</v>
      </c>
      <c r="H245" s="48" t="s">
        <v>2972</v>
      </c>
      <c r="I245" s="10" t="s">
        <v>0</v>
      </c>
      <c r="J245" s="15" t="s">
        <v>2</v>
      </c>
      <c r="K245" s="16" t="s">
        <v>0</v>
      </c>
      <c r="L245" s="17" t="s">
        <v>2</v>
      </c>
      <c r="M245" s="16" t="s">
        <v>0</v>
      </c>
      <c r="N245" s="17" t="s">
        <v>2</v>
      </c>
      <c r="O245" s="10" t="s">
        <v>0</v>
      </c>
      <c r="P245" s="15" t="s">
        <v>2</v>
      </c>
      <c r="Q245" s="16" t="s">
        <v>0</v>
      </c>
      <c r="R245" s="17" t="s">
        <v>2</v>
      </c>
      <c r="S245" s="10" t="s">
        <v>0</v>
      </c>
      <c r="T245" s="15" t="s">
        <v>2</v>
      </c>
      <c r="U245" s="12"/>
      <c r="V245" s="49" t="s">
        <v>2984</v>
      </c>
      <c r="W245" s="13" t="s">
        <v>2</v>
      </c>
      <c r="X245" s="92" t="s">
        <v>9889</v>
      </c>
      <c r="Y245" s="31" t="s">
        <v>2979</v>
      </c>
      <c r="Z245" s="10" t="s">
        <v>1462</v>
      </c>
      <c r="AA245" s="10" t="s">
        <v>4</v>
      </c>
      <c r="AB245" s="11" t="s">
        <v>5</v>
      </c>
      <c r="AC245" s="11" t="s">
        <v>1465</v>
      </c>
    </row>
    <row r="246" spans="1:29" ht="16.149999999999999" customHeight="1">
      <c r="A246" s="24" t="s">
        <v>8</v>
      </c>
      <c r="B246" s="5" t="str">
        <f>VLOOKUP(C246,PinNo!$B:$C,2,0)</f>
        <v>B5</v>
      </c>
      <c r="C246" s="7" t="s">
        <v>3062</v>
      </c>
      <c r="D246" s="5"/>
      <c r="E246" s="19"/>
      <c r="F246" s="19"/>
      <c r="G246" s="19"/>
      <c r="H246" s="13"/>
      <c r="I246" s="19"/>
      <c r="J246" s="19"/>
      <c r="K246" s="19"/>
      <c r="L246" s="19"/>
      <c r="M246" s="14"/>
      <c r="N246" s="19"/>
      <c r="O246" s="14" t="str">
        <f t="shared" ref="O246:O253" si="207">SUBSTITUTE($V246,"_P","_3PI_P")</f>
        <v>SG0_3PI_P6_MDI-</v>
      </c>
      <c r="P246" s="19">
        <f>VLOOKUP(O246,EtchLengthFromLayout!$A:$B,2,0)</f>
        <v>3385.76</v>
      </c>
      <c r="Q246" s="19" t="str">
        <f t="shared" ref="Q246:Q253" si="208">SUBSTITUTE($V246,"_P","_2_P")</f>
        <v>SG0_2_P6_MDI-</v>
      </c>
      <c r="R246" s="19">
        <f>VLOOKUP(Q246,EtchLengthFromLayout!$A:$B,2,0)</f>
        <v>5254.61</v>
      </c>
      <c r="S246" s="19" t="str">
        <f t="shared" ref="S246:S253" si="209">SUBSTITUTE($V246,"_P","_1_P")</f>
        <v>SG0_1_P6_MDI-</v>
      </c>
      <c r="T246" s="19">
        <f>VLOOKUP(S246,EtchLengthFromLayout!$A:$B,2,0)</f>
        <v>102.2</v>
      </c>
      <c r="U246" s="5"/>
      <c r="V246" s="5" t="str">
        <f>VLOOKUP(CONCATENATE($Z246,".",$AA246),Netlist_VTable!$H:$I,2,0)</f>
        <v>SG0_P6_MDI-</v>
      </c>
      <c r="W246" s="19">
        <f>VLOOKUP(V246,EtchLengthFromLayout!$A:$B,2,0)</f>
        <v>230.8</v>
      </c>
      <c r="X246" s="19">
        <f>E246+G246+J246+L246+N246+P246+R246+T246+W246</f>
        <v>8973.369999999999</v>
      </c>
      <c r="Y246" s="19">
        <f>ABS(X246-X247)</f>
        <v>0.22999999999956344</v>
      </c>
      <c r="Z246" s="24" t="s">
        <v>9884</v>
      </c>
      <c r="AA246" s="5" t="str">
        <f>VLOOKUP(AB246,PinNo!$B:$C,2,0)</f>
        <v>B5</v>
      </c>
      <c r="AB246" s="7" t="str">
        <f t="shared" ref="AB246:AB253" si="210">C246</f>
        <v>P6_MDIN</v>
      </c>
      <c r="AC246" s="102" t="s">
        <v>7498</v>
      </c>
    </row>
    <row r="247" spans="1:29">
      <c r="A247" s="24" t="s">
        <v>8</v>
      </c>
      <c r="B247" s="5" t="str">
        <f>VLOOKUP(C247,PinNo!$B:$C,2,0)</f>
        <v>B6</v>
      </c>
      <c r="C247" s="7" t="s">
        <v>3061</v>
      </c>
      <c r="D247" s="5"/>
      <c r="E247" s="19"/>
      <c r="F247" s="19"/>
      <c r="G247" s="19"/>
      <c r="H247" s="13"/>
      <c r="I247" s="19"/>
      <c r="J247" s="19"/>
      <c r="K247" s="19"/>
      <c r="L247" s="19"/>
      <c r="M247" s="14"/>
      <c r="N247" s="19"/>
      <c r="O247" s="14" t="str">
        <f t="shared" si="207"/>
        <v>SG0_3PI_P6_MDI+</v>
      </c>
      <c r="P247" s="19">
        <f>VLOOKUP(O247,EtchLengthFromLayout!$A:$B,2,0)</f>
        <v>3385.76</v>
      </c>
      <c r="Q247" s="19" t="str">
        <f t="shared" si="208"/>
        <v>SG0_2_P6_MDI+</v>
      </c>
      <c r="R247" s="19">
        <f>VLOOKUP(Q247,EtchLengthFromLayout!$A:$B,2,0)</f>
        <v>5254.61</v>
      </c>
      <c r="S247" s="19" t="str">
        <f t="shared" si="209"/>
        <v>SG0_1_P6_MDI+</v>
      </c>
      <c r="T247" s="19">
        <f>VLOOKUP(S247,EtchLengthFromLayout!$A:$B,2,0)</f>
        <v>100.38</v>
      </c>
      <c r="U247" s="5"/>
      <c r="V247" s="5" t="str">
        <f>VLOOKUP(CONCATENATE($Z247,".",$AA247),Netlist_VTable!$H:$I,2,0)</f>
        <v>SG0_P6_MDI+</v>
      </c>
      <c r="W247" s="19">
        <f>VLOOKUP(V247,EtchLengthFromLayout!$A:$B,2,0)</f>
        <v>232.85</v>
      </c>
      <c r="X247" s="19">
        <f t="shared" ref="X247:X253" si="211">E247+G247+J247+L247+N247+P247+R247+T247+W247</f>
        <v>8973.5999999999985</v>
      </c>
      <c r="Y247" s="10" t="str">
        <f>IF(Y246&lt;=5,"OK, Tolerance&lt;= 5 mil", "Not OK, Tolerance &gt; 5 mil")</f>
        <v>OK, Tolerance&lt;= 5 mil</v>
      </c>
      <c r="Z247" s="24" t="s">
        <v>9884</v>
      </c>
      <c r="AA247" s="5" t="str">
        <f>VLOOKUP(AB247,PinNo!$B:$C,2,0)</f>
        <v>B6</v>
      </c>
      <c r="AB247" s="7" t="str">
        <f t="shared" si="210"/>
        <v>P6_MDIP</v>
      </c>
      <c r="AC247" s="102"/>
    </row>
    <row r="248" spans="1:29">
      <c r="A248" s="25" t="s">
        <v>165</v>
      </c>
      <c r="B248" s="5" t="str">
        <f>VLOOKUP(C248,PinNo!$B:$C,2,0)</f>
        <v>B5</v>
      </c>
      <c r="C248" s="7" t="s">
        <v>3062</v>
      </c>
      <c r="D248" s="5"/>
      <c r="E248" s="19"/>
      <c r="F248" s="19"/>
      <c r="G248" s="19"/>
      <c r="H248" s="13"/>
      <c r="I248" s="19"/>
      <c r="J248" s="19"/>
      <c r="K248" s="19"/>
      <c r="L248" s="19"/>
      <c r="M248" s="14"/>
      <c r="N248" s="19"/>
      <c r="O248" s="14" t="str">
        <f t="shared" si="207"/>
        <v>SG1_3PI_P6_MDI-</v>
      </c>
      <c r="P248" s="19">
        <f>VLOOKUP(O248,EtchLengthFromLayout!$A:$B,2,0)</f>
        <v>1073.26</v>
      </c>
      <c r="Q248" s="19" t="str">
        <f t="shared" si="208"/>
        <v>SG1_2_P6_MDI-</v>
      </c>
      <c r="R248" s="19">
        <f>VLOOKUP(Q248,EtchLengthFromLayout!$A:$B,2,0)</f>
        <v>7567.12</v>
      </c>
      <c r="S248" s="19" t="str">
        <f t="shared" si="209"/>
        <v>SG1_1_P6_MDI-</v>
      </c>
      <c r="T248" s="19">
        <f>VLOOKUP(S248,EtchLengthFromLayout!$A:$B,2,0)</f>
        <v>102.2</v>
      </c>
      <c r="U248" s="5"/>
      <c r="V248" s="5" t="str">
        <f>VLOOKUP(CONCATENATE($Z248,".",$AA248),Netlist_VTable!$H:$I,2,0)</f>
        <v>SG1_P6_MDI-</v>
      </c>
      <c r="W248" s="19">
        <f>VLOOKUP(V248,EtchLengthFromLayout!$A:$B,2,0)</f>
        <v>230.8</v>
      </c>
      <c r="X248" s="19">
        <f t="shared" si="211"/>
        <v>8973.3799999999992</v>
      </c>
      <c r="Y248" s="19">
        <f t="shared" ref="Y248" si="212">ABS(X248-X249)</f>
        <v>0.28000000000065484</v>
      </c>
      <c r="Z248" s="25" t="s">
        <v>9885</v>
      </c>
      <c r="AA248" s="5" t="str">
        <f>VLOOKUP(AB248,PinNo!$B:$C,2,0)</f>
        <v>B5</v>
      </c>
      <c r="AB248" s="7" t="str">
        <f t="shared" si="210"/>
        <v>P6_MDIN</v>
      </c>
      <c r="AC248" s="102"/>
    </row>
    <row r="249" spans="1:29">
      <c r="A249" s="25" t="s">
        <v>165</v>
      </c>
      <c r="B249" s="5" t="str">
        <f>VLOOKUP(C249,PinNo!$B:$C,2,0)</f>
        <v>B6</v>
      </c>
      <c r="C249" s="7" t="s">
        <v>3061</v>
      </c>
      <c r="D249" s="5"/>
      <c r="E249" s="19"/>
      <c r="F249" s="19"/>
      <c r="G249" s="19"/>
      <c r="H249" s="13"/>
      <c r="I249" s="19"/>
      <c r="J249" s="19"/>
      <c r="K249" s="19"/>
      <c r="L249" s="19"/>
      <c r="M249" s="14"/>
      <c r="N249" s="19"/>
      <c r="O249" s="14" t="str">
        <f t="shared" si="207"/>
        <v>SG1_3PI_P6_MDI+</v>
      </c>
      <c r="P249" s="19">
        <f>VLOOKUP(O249,EtchLengthFromLayout!$A:$B,2,0)</f>
        <v>1073.27</v>
      </c>
      <c r="Q249" s="19" t="str">
        <f t="shared" si="208"/>
        <v>SG1_2_P6_MDI+</v>
      </c>
      <c r="R249" s="19">
        <f>VLOOKUP(Q249,EtchLengthFromLayout!$A:$B,2,0)</f>
        <v>7567.16</v>
      </c>
      <c r="S249" s="19" t="str">
        <f t="shared" si="209"/>
        <v>SG1_1_P6_MDI+</v>
      </c>
      <c r="T249" s="19">
        <f>VLOOKUP(S249,EtchLengthFromLayout!$A:$B,2,0)</f>
        <v>100.38</v>
      </c>
      <c r="U249" s="5"/>
      <c r="V249" s="5" t="str">
        <f>VLOOKUP(CONCATENATE($Z249,".",$AA249),Netlist_VTable!$H:$I,2,0)</f>
        <v>SG1_P6_MDI+</v>
      </c>
      <c r="W249" s="19">
        <f>VLOOKUP(V249,EtchLengthFromLayout!$A:$B,2,0)</f>
        <v>232.85</v>
      </c>
      <c r="X249" s="19">
        <f t="shared" si="211"/>
        <v>8973.66</v>
      </c>
      <c r="Y249" s="10" t="str">
        <f t="shared" ref="Y249:Y253" si="213">IF(Y248&lt;=5,"OK, Tolerance&lt;= 5 mil", "Not OK, Tolerance &gt; 5 mil")</f>
        <v>OK, Tolerance&lt;= 5 mil</v>
      </c>
      <c r="Z249" s="25" t="s">
        <v>9885</v>
      </c>
      <c r="AA249" s="5" t="str">
        <f>VLOOKUP(AB249,PinNo!$B:$C,2,0)</f>
        <v>B6</v>
      </c>
      <c r="AB249" s="7" t="str">
        <f t="shared" si="210"/>
        <v>P6_MDIP</v>
      </c>
      <c r="AC249" s="102"/>
    </row>
    <row r="250" spans="1:29" ht="16.149999999999999" customHeight="1">
      <c r="A250" s="24" t="s">
        <v>3556</v>
      </c>
      <c r="B250" s="5" t="str">
        <f>VLOOKUP(C250,PinNo!$B:$C,2,0)</f>
        <v>B5</v>
      </c>
      <c r="C250" s="7" t="s">
        <v>3062</v>
      </c>
      <c r="D250" s="5"/>
      <c r="E250" s="19"/>
      <c r="F250" s="19"/>
      <c r="G250" s="19"/>
      <c r="H250" s="13"/>
      <c r="I250" s="19"/>
      <c r="J250" s="19"/>
      <c r="K250" s="19"/>
      <c r="L250" s="19"/>
      <c r="M250" s="14"/>
      <c r="N250" s="19"/>
      <c r="O250" s="14" t="str">
        <f t="shared" si="207"/>
        <v>SG2_3PI_P6_MDI-</v>
      </c>
      <c r="P250" s="19">
        <f>VLOOKUP(O250,EtchLengthFromLayout!$A:$B,2,0)</f>
        <v>2160.5</v>
      </c>
      <c r="Q250" s="19" t="str">
        <f t="shared" si="208"/>
        <v>SG2_2_P6_MDI-</v>
      </c>
      <c r="R250" s="19">
        <f>VLOOKUP(Q250,EtchLengthFromLayout!$A:$B,2,0)</f>
        <v>6480.02</v>
      </c>
      <c r="S250" s="19" t="str">
        <f t="shared" si="209"/>
        <v>SG2_1_P6_MDI-</v>
      </c>
      <c r="T250" s="19">
        <f>VLOOKUP(S250,EtchLengthFromLayout!$A:$B,2,0)</f>
        <v>102.2</v>
      </c>
      <c r="U250" s="5"/>
      <c r="V250" s="5" t="str">
        <f>VLOOKUP(CONCATENATE($Z250,".",$AA250),Netlist_VTable!$H:$I,2,0)</f>
        <v>SG2_P6_MDI-</v>
      </c>
      <c r="W250" s="19">
        <f>VLOOKUP(V250,EtchLengthFromLayout!$A:$B,2,0)</f>
        <v>230.8</v>
      </c>
      <c r="X250" s="19">
        <f t="shared" si="211"/>
        <v>8973.52</v>
      </c>
      <c r="Y250" s="19">
        <f>ABS(X250-X251)</f>
        <v>0.18999999999869033</v>
      </c>
      <c r="Z250" s="24" t="s">
        <v>9886</v>
      </c>
      <c r="AA250" s="5" t="str">
        <f>VLOOKUP(AB250,PinNo!$B:$C,2,0)</f>
        <v>B5</v>
      </c>
      <c r="AB250" s="7" t="str">
        <f t="shared" si="210"/>
        <v>P6_MDIN</v>
      </c>
      <c r="AC250" s="102"/>
    </row>
    <row r="251" spans="1:29">
      <c r="A251" s="24" t="s">
        <v>3556</v>
      </c>
      <c r="B251" s="5" t="str">
        <f>VLOOKUP(C251,PinNo!$B:$C,2,0)</f>
        <v>B6</v>
      </c>
      <c r="C251" s="7" t="s">
        <v>3061</v>
      </c>
      <c r="D251" s="5"/>
      <c r="E251" s="19"/>
      <c r="F251" s="19"/>
      <c r="G251" s="19"/>
      <c r="H251" s="13"/>
      <c r="I251" s="19"/>
      <c r="J251" s="19"/>
      <c r="K251" s="19"/>
      <c r="L251" s="19"/>
      <c r="M251" s="14"/>
      <c r="N251" s="19"/>
      <c r="O251" s="14" t="str">
        <f t="shared" si="207"/>
        <v>SG2_3PI_P6_MDI+</v>
      </c>
      <c r="P251" s="19">
        <f>VLOOKUP(O251,EtchLengthFromLayout!$A:$B,2,0)</f>
        <v>2160.5</v>
      </c>
      <c r="Q251" s="19" t="str">
        <f t="shared" si="208"/>
        <v>SG2_2_P6_MDI+</v>
      </c>
      <c r="R251" s="19">
        <f>VLOOKUP(Q251,EtchLengthFromLayout!$A:$B,2,0)</f>
        <v>6479.98</v>
      </c>
      <c r="S251" s="19" t="str">
        <f t="shared" si="209"/>
        <v>SG2_1_P6_MDI+</v>
      </c>
      <c r="T251" s="19">
        <f>VLOOKUP(S251,EtchLengthFromLayout!$A:$B,2,0)</f>
        <v>100.38</v>
      </c>
      <c r="U251" s="5"/>
      <c r="V251" s="5" t="str">
        <f>VLOOKUP(CONCATENATE($Z251,".",$AA251),Netlist_VTable!$H:$I,2,0)</f>
        <v>SG2_P6_MDI+</v>
      </c>
      <c r="W251" s="19">
        <f>VLOOKUP(V251,EtchLengthFromLayout!$A:$B,2,0)</f>
        <v>232.85</v>
      </c>
      <c r="X251" s="19">
        <f t="shared" si="211"/>
        <v>8973.7099999999991</v>
      </c>
      <c r="Y251" s="10" t="str">
        <f>IF(Y250&lt;=5,"OK, Tolerance&lt;= 5 mil", "Not OK, Tolerance &gt; 5 mil")</f>
        <v>OK, Tolerance&lt;= 5 mil</v>
      </c>
      <c r="Z251" s="24" t="s">
        <v>9886</v>
      </c>
      <c r="AA251" s="5" t="str">
        <f>VLOOKUP(AB251,PinNo!$B:$C,2,0)</f>
        <v>B6</v>
      </c>
      <c r="AB251" s="7" t="str">
        <f t="shared" si="210"/>
        <v>P6_MDIP</v>
      </c>
      <c r="AC251" s="102"/>
    </row>
    <row r="252" spans="1:29">
      <c r="A252" s="25" t="s">
        <v>3557</v>
      </c>
      <c r="B252" s="5" t="str">
        <f>VLOOKUP(C252,PinNo!$B:$C,2,0)</f>
        <v>B5</v>
      </c>
      <c r="C252" s="7" t="s">
        <v>3062</v>
      </c>
      <c r="D252" s="5"/>
      <c r="E252" s="19"/>
      <c r="F252" s="19"/>
      <c r="G252" s="19"/>
      <c r="H252" s="13"/>
      <c r="I252" s="19"/>
      <c r="J252" s="19"/>
      <c r="K252" s="19"/>
      <c r="L252" s="19"/>
      <c r="M252" s="14"/>
      <c r="N252" s="19"/>
      <c r="O252" s="14" t="str">
        <f t="shared" si="207"/>
        <v>SG3_3PI_P6_MDI-</v>
      </c>
      <c r="P252" s="19">
        <f>VLOOKUP(O252,EtchLengthFromLayout!$A:$B,2,0)</f>
        <v>4402.8</v>
      </c>
      <c r="Q252" s="19" t="str">
        <f t="shared" si="208"/>
        <v>SG3_2_P6_MDI-</v>
      </c>
      <c r="R252" s="19">
        <f>VLOOKUP(Q252,EtchLengthFromLayout!$A:$B,2,0)</f>
        <v>4237.55</v>
      </c>
      <c r="S252" s="19" t="str">
        <f t="shared" si="209"/>
        <v>SG3_1_P6_MDI-</v>
      </c>
      <c r="T252" s="19">
        <f>VLOOKUP(S252,EtchLengthFromLayout!$A:$B,2,0)</f>
        <v>102.2</v>
      </c>
      <c r="U252" s="5"/>
      <c r="V252" s="5" t="str">
        <f>VLOOKUP(CONCATENATE($Z252,".",$AA252),Netlist_VTable!$H:$I,2,0)</f>
        <v>SG3_P6_MDI-</v>
      </c>
      <c r="W252" s="19">
        <f>VLOOKUP(V252,EtchLengthFromLayout!$A:$B,2,0)</f>
        <v>230.8</v>
      </c>
      <c r="X252" s="19">
        <f t="shared" si="211"/>
        <v>8973.35</v>
      </c>
      <c r="Y252" s="19">
        <f t="shared" ref="Y252" si="214">ABS(X252-X253)</f>
        <v>0.22999999999956344</v>
      </c>
      <c r="Z252" s="25" t="s">
        <v>9887</v>
      </c>
      <c r="AA252" s="5" t="str">
        <f>VLOOKUP(AB252,PinNo!$B:$C,2,0)</f>
        <v>B5</v>
      </c>
      <c r="AB252" s="7" t="str">
        <f t="shared" si="210"/>
        <v>P6_MDIN</v>
      </c>
      <c r="AC252" s="102"/>
    </row>
    <row r="253" spans="1:29">
      <c r="A253" s="25" t="s">
        <v>3557</v>
      </c>
      <c r="B253" s="5" t="str">
        <f>VLOOKUP(C253,PinNo!$B:$C,2,0)</f>
        <v>B6</v>
      </c>
      <c r="C253" s="7" t="s">
        <v>3061</v>
      </c>
      <c r="D253" s="5"/>
      <c r="E253" s="19"/>
      <c r="F253" s="19"/>
      <c r="G253" s="19"/>
      <c r="H253" s="13"/>
      <c r="I253" s="19"/>
      <c r="J253" s="19"/>
      <c r="K253" s="19"/>
      <c r="L253" s="19"/>
      <c r="M253" s="14"/>
      <c r="N253" s="19"/>
      <c r="O253" s="14" t="str">
        <f t="shared" si="207"/>
        <v>SG3_3PI_P6_MDI+</v>
      </c>
      <c r="P253" s="19">
        <f>VLOOKUP(O253,EtchLengthFromLayout!$A:$B,2,0)</f>
        <v>4402.8</v>
      </c>
      <c r="Q253" s="19" t="str">
        <f t="shared" si="208"/>
        <v>SG3_2_P6_MDI+</v>
      </c>
      <c r="R253" s="19">
        <f>VLOOKUP(Q253,EtchLengthFromLayout!$A:$B,2,0)</f>
        <v>4237.55</v>
      </c>
      <c r="S253" s="19" t="str">
        <f t="shared" si="209"/>
        <v>SG3_1_P6_MDI+</v>
      </c>
      <c r="T253" s="19">
        <f>VLOOKUP(S253,EtchLengthFromLayout!$A:$B,2,0)</f>
        <v>100.38</v>
      </c>
      <c r="U253" s="5"/>
      <c r="V253" s="5" t="str">
        <f>VLOOKUP(CONCATENATE($Z253,".",$AA253),Netlist_VTable!$H:$I,2,0)</f>
        <v>SG3_P6_MDI+</v>
      </c>
      <c r="W253" s="19">
        <f>VLOOKUP(V253,EtchLengthFromLayout!$A:$B,2,0)</f>
        <v>232.85</v>
      </c>
      <c r="X253" s="19">
        <f t="shared" si="211"/>
        <v>8973.58</v>
      </c>
      <c r="Y253" s="10" t="str">
        <f t="shared" si="213"/>
        <v>OK, Tolerance&lt;= 5 mil</v>
      </c>
      <c r="Z253" s="25" t="s">
        <v>9887</v>
      </c>
      <c r="AA253" s="5" t="str">
        <f>VLOOKUP(AB253,PinNo!$B:$C,2,0)</f>
        <v>B6</v>
      </c>
      <c r="AB253" s="7" t="str">
        <f t="shared" si="210"/>
        <v>P6_MDIP</v>
      </c>
      <c r="AC253" s="102"/>
    </row>
    <row r="254" spans="1:29">
      <c r="A254" s="43"/>
      <c r="B254" s="12"/>
      <c r="C254" s="12"/>
      <c r="D254" s="12"/>
      <c r="E254" s="13"/>
      <c r="F254" s="12"/>
      <c r="G254" s="13"/>
      <c r="H254" s="13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0" t="s">
        <v>1463</v>
      </c>
      <c r="W254" s="15"/>
      <c r="X254" s="15">
        <f>MAX(X246:X253)</f>
        <v>8973.7099999999991</v>
      </c>
      <c r="Y254" s="10"/>
      <c r="Z254" s="10"/>
      <c r="AA254" s="10"/>
      <c r="AB254" s="10"/>
      <c r="AC254" s="10"/>
    </row>
    <row r="255" spans="1:29">
      <c r="A255" s="43"/>
      <c r="B255" s="12"/>
      <c r="C255" s="12"/>
      <c r="D255" s="12"/>
      <c r="E255" s="13"/>
      <c r="F255" s="12"/>
      <c r="G255" s="13"/>
      <c r="H255" s="13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0" t="s">
        <v>1464</v>
      </c>
      <c r="W255" s="15"/>
      <c r="X255" s="15">
        <f>MIN(X246:X253)</f>
        <v>8973.35</v>
      </c>
      <c r="Y255" s="10"/>
      <c r="Z255" s="10"/>
      <c r="AA255" s="10"/>
      <c r="AB255" s="10"/>
      <c r="AC255" s="10"/>
    </row>
    <row r="256" spans="1:29">
      <c r="A256" s="43"/>
      <c r="B256" s="12"/>
      <c r="C256" s="12"/>
      <c r="D256" s="12"/>
      <c r="E256" s="13"/>
      <c r="F256" s="12"/>
      <c r="G256" s="13"/>
      <c r="H256" s="13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0"/>
      <c r="V256" s="10" t="s">
        <v>1</v>
      </c>
      <c r="W256" s="15"/>
      <c r="X256" s="15">
        <f>ABS(X254-X255)</f>
        <v>0.35999999999876309</v>
      </c>
      <c r="Y256" s="10"/>
      <c r="Z256" s="10"/>
      <c r="AA256" s="10"/>
      <c r="AB256" s="10"/>
      <c r="AC256" s="10"/>
    </row>
    <row r="257" spans="1:29">
      <c r="A257" s="26"/>
      <c r="B257" s="10"/>
      <c r="C257" s="10"/>
      <c r="D257" s="10"/>
      <c r="E257" s="15"/>
      <c r="F257" s="10"/>
      <c r="G257" s="10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0"/>
      <c r="V257" s="15"/>
      <c r="W257" s="15"/>
      <c r="X257" s="10"/>
      <c r="Y257" s="10"/>
      <c r="Z257" s="10"/>
      <c r="AA257" s="10"/>
      <c r="AB257" s="10"/>
      <c r="AC257" s="10"/>
    </row>
    <row r="258" spans="1:29">
      <c r="A258" s="21"/>
      <c r="B258" s="5"/>
      <c r="C258" s="5"/>
      <c r="D258" s="5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5"/>
      <c r="V258" s="5"/>
      <c r="W258" s="19"/>
      <c r="X258" s="19"/>
      <c r="Y258" s="5"/>
      <c r="Z258" s="5"/>
      <c r="AA258" s="5"/>
      <c r="AB258" s="5"/>
      <c r="AC258" s="5"/>
    </row>
    <row r="259" spans="1:29">
      <c r="A259" s="26"/>
      <c r="B259" s="10"/>
      <c r="C259" s="10"/>
      <c r="D259" s="10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0"/>
      <c r="V259" s="22"/>
      <c r="W259" s="23"/>
      <c r="X259" s="23"/>
      <c r="Y259" s="10"/>
      <c r="Z259" s="10"/>
      <c r="AA259" s="10"/>
      <c r="AB259" s="10"/>
      <c r="AC259" s="10"/>
    </row>
    <row r="260" spans="1:29">
      <c r="A260" s="26"/>
      <c r="B260" s="10"/>
      <c r="C260" s="10"/>
      <c r="D260" s="10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0"/>
      <c r="V260" s="10" t="s">
        <v>1466</v>
      </c>
      <c r="W260" s="15"/>
      <c r="X260" s="15"/>
      <c r="Y260" s="10"/>
      <c r="Z260" s="10"/>
      <c r="AA260" s="10"/>
      <c r="AB260" s="10"/>
      <c r="AC260" s="10"/>
    </row>
    <row r="261" spans="1:29">
      <c r="A261" s="26"/>
      <c r="B261" s="10"/>
      <c r="C261" s="10"/>
      <c r="D261" s="10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0"/>
      <c r="V261" s="10" t="s">
        <v>1463</v>
      </c>
      <c r="W261" s="15"/>
      <c r="X261" s="15">
        <f>MAX(X212,X226,X240,X254)</f>
        <v>8973.7099999999991</v>
      </c>
      <c r="Y261" s="10"/>
      <c r="Z261" s="10"/>
      <c r="AA261" s="10"/>
      <c r="AB261" s="10"/>
      <c r="AC261" s="10"/>
    </row>
    <row r="262" spans="1:29">
      <c r="A262" s="26"/>
      <c r="B262" s="10"/>
      <c r="C262" s="10"/>
      <c r="D262" s="10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0"/>
      <c r="V262" s="10" t="s">
        <v>1464</v>
      </c>
      <c r="W262" s="15"/>
      <c r="X262" s="15">
        <f>MIN(X213,X227,X241,X255)</f>
        <v>8477.8700000000008</v>
      </c>
      <c r="Y262" s="10"/>
      <c r="Z262" s="10"/>
      <c r="AA262" s="10"/>
      <c r="AB262" s="10"/>
      <c r="AC262" s="10"/>
    </row>
    <row r="263" spans="1:29">
      <c r="A263" s="26"/>
      <c r="B263" s="10"/>
      <c r="C263" s="10"/>
      <c r="D263" s="10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0"/>
      <c r="V263" s="10" t="s">
        <v>1</v>
      </c>
      <c r="W263" s="15"/>
      <c r="X263" s="15">
        <f>ABS(X261-X262)</f>
        <v>495.83999999999833</v>
      </c>
      <c r="Y263" s="10"/>
      <c r="Z263" s="10"/>
      <c r="AA263" s="10"/>
      <c r="AB263" s="10"/>
      <c r="AC263" s="10"/>
    </row>
    <row r="264" spans="1:29">
      <c r="A264" s="26"/>
      <c r="B264" s="10"/>
      <c r="C264" s="10"/>
      <c r="D264" s="10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0"/>
      <c r="V264" s="10" t="s">
        <v>6</v>
      </c>
      <c r="W264" s="15"/>
      <c r="X264" s="15" t="str">
        <f>IF(X263&lt;=1000,"OK, Tolerance&lt;= 1000 mils", "Not OK, Tolerance &gt;  1000 mils")</f>
        <v>OK, Tolerance&lt;= 1000 mils</v>
      </c>
      <c r="Y264" s="10"/>
      <c r="Z264" s="10"/>
      <c r="AA264" s="10"/>
      <c r="AB264" s="10"/>
      <c r="AC264" s="10"/>
    </row>
    <row r="265" spans="1:29">
      <c r="A265" s="21"/>
      <c r="B265" s="5"/>
      <c r="C265" s="5"/>
      <c r="D265" s="5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5"/>
      <c r="V265" s="5"/>
      <c r="W265" s="19"/>
      <c r="X265" s="19"/>
      <c r="Y265" s="5"/>
      <c r="Z265" s="5"/>
      <c r="AA265" s="5"/>
      <c r="AB265" s="5"/>
      <c r="AC265" s="5"/>
    </row>
    <row r="266" spans="1:29">
      <c r="A266" s="5"/>
      <c r="B266" s="5"/>
      <c r="C266" s="5"/>
      <c r="D266" s="5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5"/>
      <c r="Y266" s="5"/>
      <c r="Z266" s="5"/>
      <c r="AA266" s="5"/>
      <c r="AB266" s="5"/>
      <c r="AC266" s="5"/>
    </row>
    <row r="267" spans="1:29">
      <c r="A267" s="20"/>
      <c r="B267" s="20"/>
      <c r="C267" s="20"/>
      <c r="D267" s="20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0"/>
      <c r="Y267" s="20"/>
      <c r="Z267" s="20"/>
      <c r="AA267" s="20"/>
      <c r="AB267" s="20"/>
      <c r="AC267" s="20"/>
    </row>
    <row r="268" spans="1:29">
      <c r="A268" s="20"/>
      <c r="B268" s="20"/>
      <c r="C268" s="20"/>
      <c r="D268" s="20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0"/>
      <c r="Y268" s="20"/>
      <c r="Z268" s="20"/>
      <c r="AA268" s="20"/>
      <c r="AB268" s="20"/>
      <c r="AC268" s="20"/>
    </row>
    <row r="269" spans="1:29">
      <c r="T269" s="29"/>
      <c r="U269" s="29"/>
      <c r="V269" s="29"/>
      <c r="W269" s="29"/>
      <c r="X269" s="29"/>
      <c r="Y269" s="29"/>
      <c r="Z269"/>
      <c r="AA269"/>
      <c r="AB269"/>
      <c r="AC269"/>
    </row>
    <row r="270" spans="1:29">
      <c r="T270" s="29"/>
      <c r="U270" s="29"/>
      <c r="V270" s="29"/>
      <c r="W270" s="29"/>
      <c r="X270" s="29"/>
      <c r="Y270" s="29"/>
      <c r="Z270"/>
      <c r="AA270"/>
      <c r="AB270"/>
      <c r="AC270"/>
    </row>
    <row r="271" spans="1:29">
      <c r="T271" s="29"/>
      <c r="U271" s="29"/>
      <c r="V271" s="29"/>
      <c r="W271" s="29"/>
      <c r="X271" s="29"/>
      <c r="Y271" s="29"/>
      <c r="Z271"/>
      <c r="AA271"/>
      <c r="AB271"/>
      <c r="AC271"/>
    </row>
    <row r="272" spans="1:29">
      <c r="T272" s="29"/>
      <c r="U272" s="29"/>
      <c r="V272" s="29"/>
      <c r="W272" s="29"/>
      <c r="X272" s="29"/>
      <c r="Y272" s="29"/>
      <c r="Z272"/>
      <c r="AA272"/>
      <c r="AB272"/>
      <c r="AC272"/>
    </row>
    <row r="273" spans="20:29">
      <c r="T273" s="29"/>
      <c r="U273" s="29"/>
      <c r="V273" s="29"/>
      <c r="W273" s="29"/>
      <c r="X273" s="29"/>
      <c r="Y273" s="29"/>
      <c r="Z273"/>
      <c r="AA273"/>
      <c r="AB273"/>
      <c r="AC273"/>
    </row>
    <row r="274" spans="20:29">
      <c r="T274" s="29"/>
      <c r="U274" s="29"/>
      <c r="V274" s="29"/>
      <c r="W274" s="29"/>
      <c r="X274" s="29"/>
      <c r="Y274" s="29"/>
      <c r="Z274"/>
      <c r="AA274"/>
      <c r="AB274"/>
      <c r="AC274"/>
    </row>
    <row r="275" spans="20:29">
      <c r="T275" s="29"/>
      <c r="U275" s="29"/>
      <c r="V275" s="29"/>
      <c r="W275" s="29"/>
      <c r="X275" s="29"/>
      <c r="Y275" s="29"/>
      <c r="Z275"/>
      <c r="AA275"/>
      <c r="AB275"/>
      <c r="AC275"/>
    </row>
    <row r="276" spans="20:29">
      <c r="T276" s="29"/>
      <c r="U276" s="29"/>
      <c r="V276" s="29"/>
      <c r="W276" s="29"/>
      <c r="X276" s="29"/>
      <c r="Y276" s="29"/>
      <c r="Z276"/>
      <c r="AA276"/>
      <c r="AB276"/>
      <c r="AC276"/>
    </row>
    <row r="277" spans="20:29">
      <c r="T277" s="29"/>
      <c r="U277" s="29"/>
      <c r="V277" s="29"/>
      <c r="W277" s="29"/>
      <c r="X277" s="29"/>
      <c r="Y277" s="29"/>
      <c r="Z277"/>
      <c r="AA277"/>
      <c r="AB277"/>
      <c r="AC277"/>
    </row>
    <row r="278" spans="20:29">
      <c r="T278" s="29"/>
      <c r="U278" s="29"/>
      <c r="V278" s="29"/>
      <c r="W278" s="29"/>
      <c r="X278" s="29"/>
      <c r="Y278" s="29"/>
      <c r="Z278"/>
      <c r="AA278"/>
      <c r="AB278"/>
      <c r="AC278"/>
    </row>
    <row r="279" spans="20:29">
      <c r="T279" s="29"/>
      <c r="U279" s="29"/>
      <c r="V279" s="29"/>
      <c r="W279" s="29"/>
      <c r="X279" s="29"/>
      <c r="Y279" s="29"/>
      <c r="Z279"/>
      <c r="AA279"/>
      <c r="AB279"/>
      <c r="AC279"/>
    </row>
    <row r="280" spans="20:29">
      <c r="T280" s="29"/>
      <c r="U280" s="29"/>
      <c r="V280" s="29"/>
      <c r="W280" s="29"/>
      <c r="X280" s="29"/>
      <c r="Y280" s="29"/>
      <c r="Z280"/>
      <c r="AA280"/>
      <c r="AB280"/>
      <c r="AC280"/>
    </row>
    <row r="281" spans="20:29">
      <c r="T281" s="29"/>
      <c r="U281" s="29"/>
      <c r="V281" s="29"/>
      <c r="W281" s="29"/>
      <c r="X281" s="29"/>
      <c r="Y281" s="29"/>
      <c r="Z281"/>
      <c r="AA281"/>
      <c r="AB281"/>
      <c r="AC281"/>
    </row>
    <row r="282" spans="20:29">
      <c r="T282" s="29"/>
      <c r="U282" s="29"/>
      <c r="V282" s="29"/>
      <c r="W282" s="29"/>
      <c r="X282" s="29"/>
      <c r="Y282" s="29"/>
      <c r="Z282"/>
      <c r="AA282"/>
      <c r="AB282"/>
      <c r="AC282"/>
    </row>
    <row r="283" spans="20:29">
      <c r="T283" s="29"/>
      <c r="U283" s="29"/>
      <c r="V283" s="29"/>
      <c r="W283" s="29"/>
      <c r="X283" s="29"/>
      <c r="Y283" s="29"/>
      <c r="Z283"/>
      <c r="AA283"/>
      <c r="AB283"/>
      <c r="AC283"/>
    </row>
    <row r="284" spans="20:29">
      <c r="T284" s="29"/>
      <c r="U284" s="29"/>
      <c r="V284" s="29"/>
      <c r="W284" s="29"/>
      <c r="X284" s="29"/>
      <c r="Y284" s="29"/>
      <c r="Z284"/>
      <c r="AA284"/>
      <c r="AB284"/>
      <c r="AC284"/>
    </row>
    <row r="285" spans="20:29">
      <c r="T285" s="29"/>
      <c r="U285" s="29"/>
      <c r="V285" s="29"/>
      <c r="W285" s="29"/>
      <c r="X285" s="29"/>
      <c r="Y285" s="29"/>
      <c r="Z285"/>
      <c r="AA285"/>
      <c r="AB285"/>
      <c r="AC285"/>
    </row>
    <row r="286" spans="20:29">
      <c r="T286" s="29"/>
      <c r="U286" s="29"/>
      <c r="V286" s="29"/>
      <c r="W286" s="29"/>
      <c r="X286" s="29"/>
      <c r="Y286" s="29"/>
      <c r="Z286"/>
      <c r="AA286"/>
      <c r="AB286"/>
      <c r="AC286"/>
    </row>
    <row r="287" spans="20:29">
      <c r="T287" s="29"/>
      <c r="U287" s="29"/>
      <c r="V287" s="29"/>
      <c r="W287" s="29"/>
      <c r="X287" s="29"/>
      <c r="Y287" s="29"/>
      <c r="Z287"/>
      <c r="AA287"/>
      <c r="AB287"/>
      <c r="AC287"/>
    </row>
    <row r="288" spans="20:29">
      <c r="T288" s="29"/>
      <c r="U288" s="29"/>
      <c r="V288" s="29"/>
      <c r="W288" s="29"/>
      <c r="X288" s="29"/>
      <c r="Y288" s="29"/>
      <c r="Z288"/>
      <c r="AA288"/>
      <c r="AB288"/>
      <c r="AC288"/>
    </row>
    <row r="289" spans="20:29">
      <c r="T289" s="29"/>
      <c r="U289" s="29"/>
      <c r="V289" s="29"/>
      <c r="W289" s="29"/>
      <c r="X289" s="29"/>
      <c r="Y289" s="29"/>
      <c r="Z289"/>
      <c r="AA289"/>
      <c r="AB289"/>
      <c r="AC289"/>
    </row>
    <row r="290" spans="20:29">
      <c r="T290" s="29"/>
      <c r="U290" s="29"/>
      <c r="V290" s="29"/>
      <c r="W290" s="29"/>
      <c r="X290" s="29"/>
      <c r="Y290" s="29"/>
      <c r="Z290"/>
      <c r="AA290"/>
      <c r="AB290"/>
      <c r="AC290"/>
    </row>
    <row r="291" spans="20:29">
      <c r="T291" s="29"/>
      <c r="U291" s="29"/>
      <c r="V291" s="29"/>
      <c r="W291" s="29"/>
      <c r="X291" s="29"/>
      <c r="Y291" s="29"/>
      <c r="Z291"/>
      <c r="AA291"/>
      <c r="AB291"/>
      <c r="AC291"/>
    </row>
    <row r="292" spans="20:29">
      <c r="T292" s="29"/>
      <c r="U292" s="29"/>
      <c r="V292" s="29"/>
      <c r="W292" s="29"/>
      <c r="X292" s="29"/>
      <c r="Y292" s="29"/>
      <c r="Z292"/>
      <c r="AA292"/>
      <c r="AB292"/>
      <c r="AC292"/>
    </row>
    <row r="293" spans="20:29">
      <c r="T293" s="29"/>
      <c r="U293" s="29"/>
      <c r="V293" s="29"/>
      <c r="W293" s="29"/>
      <c r="X293" s="29"/>
      <c r="Y293" s="29"/>
      <c r="Z293"/>
      <c r="AA293"/>
      <c r="AB293"/>
      <c r="AC293"/>
    </row>
    <row r="294" spans="20:29">
      <c r="T294" s="29"/>
      <c r="U294" s="29"/>
      <c r="V294" s="29"/>
      <c r="W294" s="29"/>
      <c r="X294" s="29"/>
      <c r="Y294" s="29"/>
      <c r="Z294"/>
      <c r="AA294"/>
      <c r="AB294"/>
      <c r="AC294"/>
    </row>
    <row r="295" spans="20:29">
      <c r="T295" s="29"/>
      <c r="U295" s="29"/>
      <c r="V295" s="29"/>
      <c r="W295" s="29"/>
      <c r="X295" s="29"/>
      <c r="Y295" s="29"/>
      <c r="Z295"/>
      <c r="AA295"/>
      <c r="AB295"/>
      <c r="AC295"/>
    </row>
    <row r="296" spans="20:29">
      <c r="T296" s="29"/>
      <c r="U296" s="29"/>
      <c r="V296" s="29"/>
      <c r="W296" s="29"/>
      <c r="X296" s="29"/>
      <c r="Y296" s="29"/>
      <c r="Z296"/>
      <c r="AA296"/>
      <c r="AB296"/>
      <c r="AC296"/>
    </row>
    <row r="297" spans="20:29">
      <c r="T297" s="29"/>
      <c r="U297" s="29"/>
      <c r="V297" s="29"/>
      <c r="W297" s="29"/>
      <c r="X297" s="29"/>
      <c r="Y297" s="29"/>
      <c r="Z297"/>
      <c r="AA297"/>
      <c r="AB297"/>
      <c r="AC297"/>
    </row>
    <row r="298" spans="20:29">
      <c r="T298" s="29"/>
      <c r="U298" s="29"/>
      <c r="V298" s="29"/>
      <c r="W298" s="29"/>
      <c r="X298" s="29"/>
      <c r="Y298" s="29"/>
      <c r="Z298"/>
      <c r="AA298"/>
      <c r="AB298"/>
      <c r="AC298"/>
    </row>
    <row r="299" spans="20:29">
      <c r="T299" s="29"/>
      <c r="U299" s="29"/>
      <c r="V299" s="29"/>
      <c r="W299" s="29"/>
      <c r="X299" s="29"/>
      <c r="Y299" s="29"/>
      <c r="Z299"/>
      <c r="AA299"/>
      <c r="AB299"/>
      <c r="AC299"/>
    </row>
    <row r="300" spans="20:29">
      <c r="T300" s="29"/>
      <c r="U300" s="29"/>
      <c r="V300" s="29"/>
      <c r="W300" s="29"/>
      <c r="X300" s="29"/>
      <c r="Y300" s="29"/>
      <c r="Z300"/>
      <c r="AA300"/>
      <c r="AB300"/>
      <c r="AC300"/>
    </row>
    <row r="301" spans="20:29">
      <c r="T301" s="29"/>
      <c r="U301" s="29"/>
      <c r="V301" s="29"/>
      <c r="W301" s="29"/>
      <c r="X301" s="29"/>
      <c r="Y301" s="29"/>
      <c r="Z301"/>
      <c r="AA301"/>
      <c r="AB301"/>
      <c r="AC301"/>
    </row>
    <row r="302" spans="20:29">
      <c r="T302" s="29"/>
      <c r="U302" s="29"/>
      <c r="V302" s="29"/>
      <c r="W302" s="29"/>
      <c r="X302" s="29"/>
      <c r="Y302" s="29"/>
      <c r="Z302"/>
      <c r="AA302"/>
      <c r="AB302"/>
      <c r="AC302"/>
    </row>
    <row r="303" spans="20:29">
      <c r="T303" s="29"/>
      <c r="U303" s="29"/>
      <c r="V303" s="29"/>
      <c r="W303" s="29"/>
      <c r="X303" s="29"/>
      <c r="Y303" s="29"/>
      <c r="Z303"/>
      <c r="AA303"/>
      <c r="AB303"/>
      <c r="AC303"/>
    </row>
    <row r="304" spans="20:29">
      <c r="T304" s="29"/>
      <c r="U304" s="29"/>
      <c r="V304" s="29"/>
      <c r="W304" s="29"/>
      <c r="X304" s="29"/>
      <c r="Y304" s="29"/>
      <c r="Z304"/>
      <c r="AA304"/>
      <c r="AB304"/>
      <c r="AC304"/>
    </row>
    <row r="305" spans="20:29">
      <c r="T305" s="29"/>
      <c r="U305" s="29"/>
      <c r="V305" s="29"/>
      <c r="W305" s="29"/>
      <c r="X305" s="29"/>
      <c r="Y305" s="29"/>
      <c r="Z305"/>
      <c r="AA305"/>
      <c r="AB305"/>
      <c r="AC305"/>
    </row>
    <row r="306" spans="20:29">
      <c r="T306" s="29"/>
      <c r="U306" s="29"/>
      <c r="V306" s="29"/>
      <c r="W306" s="29"/>
      <c r="X306" s="29"/>
      <c r="Y306" s="29"/>
      <c r="Z306"/>
      <c r="AA306"/>
      <c r="AB306"/>
      <c r="AC306"/>
    </row>
    <row r="307" spans="20:29">
      <c r="T307" s="29"/>
      <c r="U307" s="29"/>
      <c r="V307" s="29"/>
      <c r="W307" s="29"/>
      <c r="X307" s="29"/>
      <c r="Y307" s="29"/>
      <c r="Z307"/>
      <c r="AA307"/>
      <c r="AB307"/>
      <c r="AC307"/>
    </row>
    <row r="308" spans="20:29">
      <c r="T308" s="29"/>
      <c r="U308" s="29"/>
      <c r="V308" s="29"/>
      <c r="W308" s="29"/>
      <c r="X308" s="29"/>
      <c r="Y308" s="29"/>
      <c r="Z308"/>
      <c r="AA308"/>
      <c r="AB308"/>
      <c r="AC308"/>
    </row>
  </sheetData>
  <mergeCells count="16">
    <mergeCell ref="AC3:AC10"/>
    <mergeCell ref="AC98:AC105"/>
    <mergeCell ref="AC112:AC119"/>
    <mergeCell ref="AC204:AC211"/>
    <mergeCell ref="AC218:AC225"/>
    <mergeCell ref="AC137:AC144"/>
    <mergeCell ref="AC151:AC158"/>
    <mergeCell ref="AC70:AC77"/>
    <mergeCell ref="AC232:AC239"/>
    <mergeCell ref="AC246:AC253"/>
    <mergeCell ref="AC84:AC91"/>
    <mergeCell ref="AC17:AC24"/>
    <mergeCell ref="AC31:AC38"/>
    <mergeCell ref="AC45:AC52"/>
    <mergeCell ref="AC165:AC172"/>
    <mergeCell ref="AC179:AC186"/>
  </mergeCells>
  <phoneticPr fontId="1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</sheetPr>
  <dimension ref="A1:AE194"/>
  <sheetViews>
    <sheetView topLeftCell="A121" zoomScale="55" zoomScaleNormal="55" workbookViewId="0">
      <selection activeCell="I161" sqref="I161"/>
    </sheetView>
  </sheetViews>
  <sheetFormatPr defaultRowHeight="15.75"/>
  <cols>
    <col min="1" max="1" width="9.5" style="29" customWidth="1"/>
    <col min="2" max="2" width="7.5" style="29" bestFit="1" customWidth="1"/>
    <col min="3" max="3" width="20.125" style="29" bestFit="1" customWidth="1"/>
    <col min="4" max="4" width="23.5" style="29" bestFit="1" customWidth="1"/>
    <col min="5" max="5" width="11" style="30" bestFit="1" customWidth="1"/>
    <col min="6" max="6" width="28.5" style="30" bestFit="1" customWidth="1"/>
    <col min="7" max="7" width="12.5" style="30" bestFit="1" customWidth="1"/>
    <col min="8" max="8" width="23.25" style="30" bestFit="1" customWidth="1"/>
    <col min="9" max="9" width="29.75" style="30" customWidth="1"/>
    <col min="10" max="10" width="12.5" style="30" bestFit="1" customWidth="1"/>
    <col min="11" max="11" width="32.875" style="30" bestFit="1" customWidth="1"/>
    <col min="12" max="12" width="11.25" style="30" bestFit="1" customWidth="1"/>
    <col min="13" max="13" width="32.875" style="30" customWidth="1"/>
    <col min="14" max="14" width="15.125" style="30" customWidth="1"/>
    <col min="15" max="15" width="26.375" style="30" customWidth="1"/>
    <col min="16" max="16" width="10.125" style="30" bestFit="1" customWidth="1"/>
    <col min="17" max="17" width="32.875" style="30" bestFit="1" customWidth="1"/>
    <col min="18" max="18" width="10.25" style="30" bestFit="1" customWidth="1"/>
    <col min="19" max="19" width="26.375" style="30" bestFit="1" customWidth="1"/>
    <col min="20" max="20" width="10.125" style="30" bestFit="1" customWidth="1"/>
    <col min="21" max="21" width="28.75" style="30" bestFit="1" customWidth="1"/>
    <col min="22" max="22" width="11.25" style="30" customWidth="1"/>
    <col min="23" max="23" width="16.125" style="30" bestFit="1" customWidth="1"/>
    <col min="24" max="24" width="29.75" style="30" bestFit="1" customWidth="1"/>
    <col min="25" max="25" width="12.875" style="30" customWidth="1"/>
    <col min="26" max="26" width="39.875" style="30" customWidth="1"/>
    <col min="27" max="27" width="27.375" style="30" bestFit="1" customWidth="1"/>
    <col min="28" max="28" width="13.25" style="30" customWidth="1"/>
    <col min="29" max="29" width="8" style="30" bestFit="1" customWidth="1"/>
    <col min="30" max="30" width="18.25" style="30" bestFit="1" customWidth="1"/>
    <col min="31" max="31" width="93.375" style="30" customWidth="1"/>
  </cols>
  <sheetData>
    <row r="1" spans="1:31" ht="30.75">
      <c r="A1" s="28" t="s">
        <v>7489</v>
      </c>
      <c r="B1" s="12"/>
      <c r="C1" s="12"/>
      <c r="D1" s="12"/>
      <c r="E1" s="13"/>
      <c r="F1" s="40"/>
      <c r="G1" s="13"/>
      <c r="H1" s="13"/>
      <c r="I1" s="47"/>
      <c r="J1" s="14"/>
      <c r="K1" s="14"/>
      <c r="L1" s="14"/>
      <c r="M1" s="84" t="s">
        <v>10258</v>
      </c>
      <c r="N1" s="85"/>
      <c r="O1" s="14"/>
      <c r="P1" s="14"/>
      <c r="Q1" s="14"/>
      <c r="R1" s="14"/>
      <c r="S1" s="47"/>
      <c r="T1" s="14"/>
      <c r="U1" s="14"/>
      <c r="V1" s="14"/>
      <c r="W1" s="14"/>
      <c r="X1" s="14"/>
      <c r="Y1" s="14"/>
      <c r="Z1" s="47" t="s">
        <v>10257</v>
      </c>
      <c r="AA1" s="14"/>
      <c r="AB1" s="14"/>
      <c r="AC1" s="14"/>
      <c r="AD1" s="14"/>
      <c r="AE1" s="11"/>
    </row>
    <row r="2" spans="1:31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48" t="s">
        <v>2972</v>
      </c>
      <c r="I2" s="10" t="s">
        <v>0</v>
      </c>
      <c r="J2" s="15" t="s">
        <v>2</v>
      </c>
      <c r="K2" s="16" t="s">
        <v>0</v>
      </c>
      <c r="L2" s="17" t="s">
        <v>2</v>
      </c>
      <c r="M2" s="10" t="s">
        <v>0</v>
      </c>
      <c r="N2" s="15" t="s">
        <v>2</v>
      </c>
      <c r="O2" s="16" t="s">
        <v>0</v>
      </c>
      <c r="P2" s="17" t="s">
        <v>2</v>
      </c>
      <c r="Q2" s="10" t="s">
        <v>0</v>
      </c>
      <c r="R2" s="15" t="s">
        <v>2</v>
      </c>
      <c r="S2" s="16" t="s">
        <v>0</v>
      </c>
      <c r="T2" s="17" t="s">
        <v>2</v>
      </c>
      <c r="U2" s="10" t="s">
        <v>0</v>
      </c>
      <c r="V2" s="15" t="s">
        <v>2</v>
      </c>
      <c r="W2" s="12"/>
      <c r="X2" s="49" t="s">
        <v>2984</v>
      </c>
      <c r="Y2" s="13" t="s">
        <v>2</v>
      </c>
      <c r="Z2" s="18" t="s">
        <v>9889</v>
      </c>
      <c r="AA2" s="31" t="s">
        <v>2979</v>
      </c>
      <c r="AB2" s="10" t="s">
        <v>1462</v>
      </c>
      <c r="AC2" s="10" t="s">
        <v>4</v>
      </c>
      <c r="AD2" s="10" t="s">
        <v>5</v>
      </c>
      <c r="AE2" s="11" t="s">
        <v>1465</v>
      </c>
    </row>
    <row r="3" spans="1:31" ht="16.149999999999999" customHeight="1">
      <c r="A3" s="24" t="s">
        <v>8</v>
      </c>
      <c r="B3" s="5" t="str">
        <f>VLOOKUP(C3,PinNo!$B:$C,2,0)</f>
        <v>A15</v>
      </c>
      <c r="C3" s="7" t="s">
        <v>3058</v>
      </c>
      <c r="D3" s="5" t="str">
        <f>VLOOKUP(CONCATENATE($A3,".",$B3),Netlist_VTable!$H:$I,2,0)</f>
        <v>S0_P2_GIGA_MDI-</v>
      </c>
      <c r="E3" s="19">
        <f>VLOOKUP(D3,EtchLengthFromLayout!$A:$B,2,0)</f>
        <v>218.92</v>
      </c>
      <c r="F3" s="19" t="str">
        <f>CONCATENATE("S",MID($A3,5,1),"_U1_",SUBSTITUTE($C3,"IN","I-") )</f>
        <v>S0_U1_P2_GIGA_MDI-</v>
      </c>
      <c r="G3" s="19">
        <f>VLOOKUP(F3,EtchLengthFromLayout!$A:$B,2,0)</f>
        <v>100.55</v>
      </c>
      <c r="H3" s="13">
        <f>E3+G3</f>
        <v>319.46999999999997</v>
      </c>
      <c r="I3" s="19" t="str">
        <f>CONCATENATE("S",MID($A3,5,1),"_U2_",SUBSTITUTE($C3,"IN","I-") )</f>
        <v>S0_U2_P2_GIGA_MDI-</v>
      </c>
      <c r="J3" s="19">
        <f>VLOOKUP(I3,EtchLengthFromLayout!$A:$B,2,0)</f>
        <v>9973.91</v>
      </c>
      <c r="K3" s="19"/>
      <c r="L3" s="19"/>
      <c r="M3" s="14" t="str">
        <f>CONCATENATE("S",MID($A3,5,1),"_LB_",SUBSTITUTE($C3,"IN","I-") )</f>
        <v>S0_LB_P2_GIGA_MDI-</v>
      </c>
      <c r="N3" s="19">
        <f>VLOOKUP(M3,EtchLengthFromLayout!$A:$B,2,0)</f>
        <v>581.6</v>
      </c>
      <c r="O3" s="19"/>
      <c r="P3" s="19"/>
      <c r="Q3" s="19"/>
      <c r="R3" s="19"/>
      <c r="S3" s="19" t="str">
        <f t="shared" ref="S3:S10" si="0">SUBSTITUTE($X3,"_P","_2_P")</f>
        <v>SG0_2_P2_GIGA_MDI-</v>
      </c>
      <c r="T3" s="19">
        <f>VLOOKUP(S3,EtchLengthFromLayout!$A:$B,2,0)</f>
        <v>1203.1500000000001</v>
      </c>
      <c r="U3" s="19" t="str">
        <f t="shared" ref="U3:U10" si="1">SUBSTITUTE($X3,"_P","_1_P")</f>
        <v>SG0_1_P2_GIGA_MDI-</v>
      </c>
      <c r="V3" s="19">
        <f>VLOOKUP(U3,EtchLengthFromLayout!$A:$B,2,0)</f>
        <v>100.55</v>
      </c>
      <c r="W3" s="5"/>
      <c r="X3" s="5" t="str">
        <f>VLOOKUP(CONCATENATE($AB3,".",$AC3),Netlist_VTable!$H:$I,2,0)</f>
        <v>SG0_P2_GIGA_MDI-</v>
      </c>
      <c r="Y3" s="19">
        <f>VLOOKUP(X3,EtchLengthFromLayout!$A:$B,2,0)</f>
        <v>935.77</v>
      </c>
      <c r="Z3" s="19">
        <f>E3+G3+J3+L3+N3+P3+R3+T3+V3+Y3</f>
        <v>13114.449999999999</v>
      </c>
      <c r="AA3" s="19">
        <f>ABS(Z3-Z4)</f>
        <v>0.82999999999992724</v>
      </c>
      <c r="AB3" s="24" t="s">
        <v>9884</v>
      </c>
      <c r="AC3" s="5" t="str">
        <f>VLOOKUP(AD3,PinNo!$B:$C,2,0)</f>
        <v>A15</v>
      </c>
      <c r="AD3" s="7" t="str">
        <f t="shared" ref="AD3:AD10" si="2">C3</f>
        <v>P2_GIGA_MDIN</v>
      </c>
      <c r="AE3" s="102" t="s">
        <v>7491</v>
      </c>
    </row>
    <row r="4" spans="1:31" ht="16.899999999999999" customHeight="1">
      <c r="A4" s="24" t="s">
        <v>8</v>
      </c>
      <c r="B4" s="5" t="str">
        <f>VLOOKUP(C4,PinNo!$B:$C,2,0)</f>
        <v>A16</v>
      </c>
      <c r="C4" s="7" t="s">
        <v>3057</v>
      </c>
      <c r="D4" s="5" t="str">
        <f>VLOOKUP(CONCATENATE($A4,".",$B4),Netlist_VTable!$H:$I,2,0)</f>
        <v>S0_P2_GIGA_MDI+</v>
      </c>
      <c r="E4" s="19">
        <f>VLOOKUP(D4,EtchLengthFromLayout!$A:$B,2,0)</f>
        <v>218.92</v>
      </c>
      <c r="F4" s="19" t="str">
        <f>CONCATENATE("S",MID($A4,5,1),"_U1_",SUBSTITUTE($C4,"IP","I+") )</f>
        <v>S0_U1_P2_GIGA_MDI+</v>
      </c>
      <c r="G4" s="19">
        <f>VLOOKUP(F4,EtchLengthFromLayout!$A:$B,2,0)</f>
        <v>100.55</v>
      </c>
      <c r="H4" s="13">
        <f t="shared" ref="H4:H10" si="3">E4+G4</f>
        <v>319.46999999999997</v>
      </c>
      <c r="I4" s="19" t="str">
        <f>CONCATENATE("S",MID($A4,5,1),"_U2_",SUBSTITUTE($C4,"IP","I+") )</f>
        <v>S0_U2_P2_GIGA_MDI+</v>
      </c>
      <c r="J4" s="19">
        <f>VLOOKUP(I4,EtchLengthFromLayout!$A:$B,2,0)</f>
        <v>9973.92</v>
      </c>
      <c r="K4" s="19"/>
      <c r="L4" s="19"/>
      <c r="M4" s="14" t="str">
        <f>CONCATENATE("S",MID($A4,5,1),"_LB_",SUBSTITUTE($C4,"IP","I+") )</f>
        <v>S0_LB_P2_GIGA_MDI+</v>
      </c>
      <c r="N4" s="19">
        <f>VLOOKUP(M4,EtchLengthFromLayout!$A:$B,2,0)</f>
        <v>581.58000000000004</v>
      </c>
      <c r="O4" s="19"/>
      <c r="P4" s="19"/>
      <c r="Q4" s="19"/>
      <c r="R4" s="19"/>
      <c r="S4" s="19" t="str">
        <f t="shared" si="0"/>
        <v>SG0_2_P2_GIGA_MDI+</v>
      </c>
      <c r="T4" s="19">
        <f>VLOOKUP(S4,EtchLengthFromLayout!$A:$B,2,0)</f>
        <v>1203.99</v>
      </c>
      <c r="U4" s="19" t="str">
        <f t="shared" si="1"/>
        <v>SG0_1_P2_GIGA_MDI+</v>
      </c>
      <c r="V4" s="19">
        <f>VLOOKUP(U4,EtchLengthFromLayout!$A:$B,2,0)</f>
        <v>100.55</v>
      </c>
      <c r="W4" s="5"/>
      <c r="X4" s="5" t="str">
        <f>VLOOKUP(CONCATENATE($AB4,".",$AC4),Netlist_VTable!$H:$I,2,0)</f>
        <v>SG0_P2_GIGA_MDI+</v>
      </c>
      <c r="Y4" s="19">
        <f>VLOOKUP(X4,EtchLengthFromLayout!$A:$B,2,0)</f>
        <v>935.77</v>
      </c>
      <c r="Z4" s="19">
        <f t="shared" ref="Z4:Z10" si="4">E4+G4+J4+L4+N4+P4+R4+T4+V4+Y4</f>
        <v>13115.279999999999</v>
      </c>
      <c r="AA4" s="10" t="str">
        <f>IF(AA3&lt;=5,"OK, Tolerance&lt;= 5 mil", "Not OK, Tolerance &gt; 5 mil")</f>
        <v>OK, Tolerance&lt;= 5 mil</v>
      </c>
      <c r="AB4" s="24" t="s">
        <v>9884</v>
      </c>
      <c r="AC4" s="5" t="str">
        <f>VLOOKUP(AD4,PinNo!$B:$C,2,0)</f>
        <v>A16</v>
      </c>
      <c r="AD4" s="7" t="str">
        <f t="shared" si="2"/>
        <v>P2_GIGA_MDIP</v>
      </c>
      <c r="AE4" s="102"/>
    </row>
    <row r="5" spans="1:31">
      <c r="A5" s="25" t="s">
        <v>165</v>
      </c>
      <c r="B5" s="5" t="str">
        <f>VLOOKUP(C5,PinNo!$B:$C,2,0)</f>
        <v>A15</v>
      </c>
      <c r="C5" s="7" t="s">
        <v>3058</v>
      </c>
      <c r="D5" s="5" t="str">
        <f>VLOOKUP(CONCATENATE($A5,".",$B5),Netlist_VTable!$H:$I,2,0)</f>
        <v>S1_P2_GIGA_MDI-</v>
      </c>
      <c r="E5" s="19">
        <f>VLOOKUP(D5,EtchLengthFromLayout!$A:$B,2,0)</f>
        <v>218.92</v>
      </c>
      <c r="F5" s="19" t="str">
        <f>CONCATENATE("S",MID($A5,5,1),"_U1_",SUBSTITUTE($C5,"IN","I-") )</f>
        <v>S1_U1_P2_GIGA_MDI-</v>
      </c>
      <c r="G5" s="19">
        <f>VLOOKUP(F5,EtchLengthFromLayout!$A:$B,2,0)</f>
        <v>100.55</v>
      </c>
      <c r="H5" s="13">
        <f t="shared" si="3"/>
        <v>319.46999999999997</v>
      </c>
      <c r="I5" s="19" t="str">
        <f>CONCATENATE("S",MID($A5,5,1),"_U2_",SUBSTITUTE($C5,"IN","I-") )</f>
        <v>S1_U2_P2_GIGA_MDI-</v>
      </c>
      <c r="J5" s="19">
        <f>VLOOKUP(I5,EtchLengthFromLayout!$A:$B,2,0)</f>
        <v>10150.56</v>
      </c>
      <c r="K5" s="19"/>
      <c r="L5" s="19"/>
      <c r="M5" s="14" t="str">
        <f>CONCATENATE("S",MID($A5,5,1),"_LB_",SUBSTITUTE($C5,"IN","I-") )</f>
        <v>S1_LB_P2_GIGA_MDI-</v>
      </c>
      <c r="N5" s="19">
        <f>VLOOKUP(M5,EtchLengthFromLayout!$A:$B,2,0)</f>
        <v>581.6</v>
      </c>
      <c r="O5" s="19"/>
      <c r="P5" s="19"/>
      <c r="Q5" s="19"/>
      <c r="R5" s="19"/>
      <c r="S5" s="19" t="str">
        <f t="shared" si="0"/>
        <v>SG1_2_P2_GIGA_MDI-</v>
      </c>
      <c r="T5" s="19">
        <f>VLOOKUP(S5,EtchLengthFromLayout!$A:$B,2,0)</f>
        <v>1711.63</v>
      </c>
      <c r="U5" s="19" t="str">
        <f t="shared" si="1"/>
        <v>SG1_1_P2_GIGA_MDI-</v>
      </c>
      <c r="V5" s="19">
        <f>VLOOKUP(U5,EtchLengthFromLayout!$A:$B,2,0)</f>
        <v>100.55</v>
      </c>
      <c r="W5" s="5"/>
      <c r="X5" s="5" t="str">
        <f>VLOOKUP(CONCATENATE($AB5,".",$AC5),Netlist_VTable!$H:$I,2,0)</f>
        <v>SG1_P2_GIGA_MDI-</v>
      </c>
      <c r="Y5" s="19">
        <f>VLOOKUP(X5,EtchLengthFromLayout!$A:$B,2,0)</f>
        <v>935.77</v>
      </c>
      <c r="Z5" s="19">
        <f t="shared" si="4"/>
        <v>13799.579999999998</v>
      </c>
      <c r="AA5" s="19">
        <f t="shared" ref="AA5" si="5">ABS(Z5-Z6)</f>
        <v>0.80999999999949068</v>
      </c>
      <c r="AB5" s="25" t="s">
        <v>9885</v>
      </c>
      <c r="AC5" s="5" t="str">
        <f>VLOOKUP(AD5,PinNo!$B:$C,2,0)</f>
        <v>A15</v>
      </c>
      <c r="AD5" s="7" t="str">
        <f t="shared" si="2"/>
        <v>P2_GIGA_MDIN</v>
      </c>
      <c r="AE5" s="102"/>
    </row>
    <row r="6" spans="1:31">
      <c r="A6" s="25" t="s">
        <v>165</v>
      </c>
      <c r="B6" s="5" t="str">
        <f>VLOOKUP(C6,PinNo!$B:$C,2,0)</f>
        <v>A16</v>
      </c>
      <c r="C6" s="7" t="s">
        <v>3057</v>
      </c>
      <c r="D6" s="5" t="str">
        <f>VLOOKUP(CONCATENATE($A6,".",$B6),Netlist_VTable!$H:$I,2,0)</f>
        <v>S1_P2_GIGA_MDI+</v>
      </c>
      <c r="E6" s="19">
        <f>VLOOKUP(D6,EtchLengthFromLayout!$A:$B,2,0)</f>
        <v>218.92</v>
      </c>
      <c r="F6" s="19" t="str">
        <f>CONCATENATE("S",MID($A6,5,1),"_U1_",SUBSTITUTE($C6,"IP","I+") )</f>
        <v>S1_U1_P2_GIGA_MDI+</v>
      </c>
      <c r="G6" s="19">
        <f>VLOOKUP(F6,EtchLengthFromLayout!$A:$B,2,0)</f>
        <v>100.55</v>
      </c>
      <c r="H6" s="13">
        <f t="shared" si="3"/>
        <v>319.46999999999997</v>
      </c>
      <c r="I6" s="19" t="str">
        <f>CONCATENATE("S",MID($A6,5,1),"_U2_",SUBSTITUTE($C6,"IP","I+") )</f>
        <v>S1_U2_P2_GIGA_MDI+</v>
      </c>
      <c r="J6" s="19">
        <f>VLOOKUP(I6,EtchLengthFromLayout!$A:$B,2,0)</f>
        <v>10150.549999999999</v>
      </c>
      <c r="K6" s="19"/>
      <c r="L6" s="19"/>
      <c r="M6" s="14" t="str">
        <f>CONCATENATE("S",MID($A6,5,1),"_LB_",SUBSTITUTE($C6,"IP","I+") )</f>
        <v>S1_LB_P2_GIGA_MDI+</v>
      </c>
      <c r="N6" s="19">
        <f>VLOOKUP(M6,EtchLengthFromLayout!$A:$B,2,0)</f>
        <v>581.58000000000004</v>
      </c>
      <c r="O6" s="19"/>
      <c r="P6" s="19"/>
      <c r="Q6" s="19"/>
      <c r="R6" s="19"/>
      <c r="S6" s="19" t="str">
        <f t="shared" si="0"/>
        <v>SG1_2_P2_GIGA_MDI+</v>
      </c>
      <c r="T6" s="19">
        <f>VLOOKUP(S6,EtchLengthFromLayout!$A:$B,2,0)</f>
        <v>1712.47</v>
      </c>
      <c r="U6" s="19" t="str">
        <f t="shared" si="1"/>
        <v>SG1_1_P2_GIGA_MDI+</v>
      </c>
      <c r="V6" s="19">
        <f>VLOOKUP(U6,EtchLengthFromLayout!$A:$B,2,0)</f>
        <v>100.55</v>
      </c>
      <c r="W6" s="5"/>
      <c r="X6" s="5" t="str">
        <f>VLOOKUP(CONCATENATE($AB6,".",$AC6),Netlist_VTable!$H:$I,2,0)</f>
        <v>SG1_P2_GIGA_MDI+</v>
      </c>
      <c r="Y6" s="19">
        <f>VLOOKUP(X6,EtchLengthFromLayout!$A:$B,2,0)</f>
        <v>935.77</v>
      </c>
      <c r="Z6" s="19">
        <f t="shared" si="4"/>
        <v>13800.389999999998</v>
      </c>
      <c r="AA6" s="10" t="str">
        <f t="shared" ref="AA6:AA10" si="6">IF(AA5&lt;=5,"OK, Tolerance&lt;= 5 mil", "Not OK, Tolerance &gt; 5 mil")</f>
        <v>OK, Tolerance&lt;= 5 mil</v>
      </c>
      <c r="AB6" s="25" t="s">
        <v>9885</v>
      </c>
      <c r="AC6" s="5" t="str">
        <f>VLOOKUP(AD6,PinNo!$B:$C,2,0)</f>
        <v>A16</v>
      </c>
      <c r="AD6" s="7" t="str">
        <f t="shared" si="2"/>
        <v>P2_GIGA_MDIP</v>
      </c>
      <c r="AE6" s="102"/>
    </row>
    <row r="7" spans="1:31" ht="16.149999999999999" customHeight="1">
      <c r="A7" s="24" t="s">
        <v>3556</v>
      </c>
      <c r="B7" s="5" t="str">
        <f>VLOOKUP(C7,PinNo!$B:$C,2,0)</f>
        <v>A15</v>
      </c>
      <c r="C7" s="7" t="s">
        <v>3058</v>
      </c>
      <c r="D7" s="5" t="str">
        <f>VLOOKUP(CONCATENATE($A7,".",$B7),Netlist_VTable!$H:$I,2,0)</f>
        <v>S2_P2_GIGA_MDI-</v>
      </c>
      <c r="E7" s="19">
        <f>VLOOKUP(D7,EtchLengthFromLayout!$A:$B,2,0)</f>
        <v>218.92</v>
      </c>
      <c r="F7" s="19" t="str">
        <f>CONCATENATE("S",MID($A7,5,1),"_U1_",SUBSTITUTE($C7,"IN","I-") )</f>
        <v>S2_U1_P2_GIGA_MDI-</v>
      </c>
      <c r="G7" s="19">
        <f>VLOOKUP(F7,EtchLengthFromLayout!$A:$B,2,0)</f>
        <v>100.55</v>
      </c>
      <c r="H7" s="13">
        <f>E7+G7</f>
        <v>319.46999999999997</v>
      </c>
      <c r="I7" s="19" t="str">
        <f>CONCATENATE("S",MID($A7,5,1),"_U2_",SUBSTITUTE($C7,"IN","I-") )</f>
        <v>S2_U2_P2_GIGA_MDI-</v>
      </c>
      <c r="J7" s="19">
        <f>VLOOKUP(I7,EtchLengthFromLayout!$A:$B,2,0)</f>
        <v>10331.209999999999</v>
      </c>
      <c r="K7" s="19"/>
      <c r="L7" s="19"/>
      <c r="M7" s="14" t="str">
        <f>CONCATENATE("S",MID($A7,5,1),"_LB_",SUBSTITUTE($C7,"IN","I-") )</f>
        <v>S2_LB_P2_GIGA_MDI-</v>
      </c>
      <c r="N7" s="19">
        <f>VLOOKUP(M7,EtchLengthFromLayout!$A:$B,2,0)</f>
        <v>581.6</v>
      </c>
      <c r="O7" s="19"/>
      <c r="P7" s="19"/>
      <c r="Q7" s="19"/>
      <c r="R7" s="19"/>
      <c r="S7" s="19" t="str">
        <f t="shared" si="0"/>
        <v>SG2_2_P2_GIGA_MDI-</v>
      </c>
      <c r="T7" s="19">
        <f>VLOOKUP(S7,EtchLengthFromLayout!$A:$B,2,0)</f>
        <v>840.95</v>
      </c>
      <c r="U7" s="19" t="str">
        <f t="shared" si="1"/>
        <v>SG2_1_P2_GIGA_MDI-</v>
      </c>
      <c r="V7" s="19">
        <f>VLOOKUP(U7,EtchLengthFromLayout!$A:$B,2,0)</f>
        <v>100.55</v>
      </c>
      <c r="W7" s="5"/>
      <c r="X7" s="5" t="str">
        <f>VLOOKUP(CONCATENATE($AB7,".",$AC7),Netlist_VTable!$H:$I,2,0)</f>
        <v>SG2_P2_GIGA_MDI-</v>
      </c>
      <c r="Y7" s="19">
        <f>VLOOKUP(X7,EtchLengthFromLayout!$A:$B,2,0)</f>
        <v>935.77</v>
      </c>
      <c r="Z7" s="19">
        <f t="shared" si="4"/>
        <v>13109.55</v>
      </c>
      <c r="AA7" s="19">
        <f>ABS(Z7-Z8)</f>
        <v>0.82999999999810825</v>
      </c>
      <c r="AB7" s="24" t="s">
        <v>9886</v>
      </c>
      <c r="AC7" s="5" t="str">
        <f>VLOOKUP(AD7,PinNo!$B:$C,2,0)</f>
        <v>A15</v>
      </c>
      <c r="AD7" s="7" t="str">
        <f t="shared" si="2"/>
        <v>P2_GIGA_MDIN</v>
      </c>
      <c r="AE7" s="102"/>
    </row>
    <row r="8" spans="1:31" ht="16.899999999999999" customHeight="1">
      <c r="A8" s="24" t="s">
        <v>3556</v>
      </c>
      <c r="B8" s="5" t="str">
        <f>VLOOKUP(C8,PinNo!$B:$C,2,0)</f>
        <v>A16</v>
      </c>
      <c r="C8" s="7" t="s">
        <v>3057</v>
      </c>
      <c r="D8" s="5" t="str">
        <f>VLOOKUP(CONCATENATE($A8,".",$B8),Netlist_VTable!$H:$I,2,0)</f>
        <v>S2_P2_GIGA_MDI+</v>
      </c>
      <c r="E8" s="19">
        <f>VLOOKUP(D8,EtchLengthFromLayout!$A:$B,2,0)</f>
        <v>218.92</v>
      </c>
      <c r="F8" s="19" t="str">
        <f>CONCATENATE("S",MID($A8,5,1),"_U1_",SUBSTITUTE($C8,"IP","I+") )</f>
        <v>S2_U1_P2_GIGA_MDI+</v>
      </c>
      <c r="G8" s="19">
        <f>VLOOKUP(F8,EtchLengthFromLayout!$A:$B,2,0)</f>
        <v>100.55</v>
      </c>
      <c r="H8" s="13">
        <f t="shared" ref="H8" si="7">E8+G8</f>
        <v>319.46999999999997</v>
      </c>
      <c r="I8" s="19" t="str">
        <f>CONCATENATE("S",MID($A8,5,1),"_U2_",SUBSTITUTE($C8,"IP","I+") )</f>
        <v>S2_U2_P2_GIGA_MDI+</v>
      </c>
      <c r="J8" s="19">
        <f>VLOOKUP(I8,EtchLengthFromLayout!$A:$B,2,0)</f>
        <v>10331.219999999999</v>
      </c>
      <c r="K8" s="19"/>
      <c r="L8" s="19"/>
      <c r="M8" s="14" t="str">
        <f>CONCATENATE("S",MID($A8,5,1),"_LB_",SUBSTITUTE($C8,"IP","I+") )</f>
        <v>S2_LB_P2_GIGA_MDI+</v>
      </c>
      <c r="N8" s="19">
        <f>VLOOKUP(M8,EtchLengthFromLayout!$A:$B,2,0)</f>
        <v>581.58000000000004</v>
      </c>
      <c r="O8" s="19"/>
      <c r="P8" s="19"/>
      <c r="Q8" s="19"/>
      <c r="R8" s="19"/>
      <c r="S8" s="19" t="str">
        <f t="shared" si="0"/>
        <v>SG2_2_P2_GIGA_MDI+</v>
      </c>
      <c r="T8" s="19">
        <f>VLOOKUP(S8,EtchLengthFromLayout!$A:$B,2,0)</f>
        <v>841.79</v>
      </c>
      <c r="U8" s="19" t="str">
        <f t="shared" si="1"/>
        <v>SG2_1_P2_GIGA_MDI+</v>
      </c>
      <c r="V8" s="19">
        <f>VLOOKUP(U8,EtchLengthFromLayout!$A:$B,2,0)</f>
        <v>100.55</v>
      </c>
      <c r="W8" s="5"/>
      <c r="X8" s="5" t="str">
        <f>VLOOKUP(CONCATENATE($AB8,".",$AC8),Netlist_VTable!$H:$I,2,0)</f>
        <v>SG2_P2_GIGA_MDI+</v>
      </c>
      <c r="Y8" s="19">
        <f>VLOOKUP(X8,EtchLengthFromLayout!$A:$B,2,0)</f>
        <v>935.77</v>
      </c>
      <c r="Z8" s="19">
        <f t="shared" si="4"/>
        <v>13110.379999999997</v>
      </c>
      <c r="AA8" s="10" t="str">
        <f>IF(AA7&lt;=5,"OK, Tolerance&lt;= 5 mil", "Not OK, Tolerance &gt; 5 mil")</f>
        <v>OK, Tolerance&lt;= 5 mil</v>
      </c>
      <c r="AB8" s="24" t="s">
        <v>9886</v>
      </c>
      <c r="AC8" s="5" t="str">
        <f>VLOOKUP(AD8,PinNo!$B:$C,2,0)</f>
        <v>A16</v>
      </c>
      <c r="AD8" s="7" t="str">
        <f t="shared" si="2"/>
        <v>P2_GIGA_MDIP</v>
      </c>
      <c r="AE8" s="102"/>
    </row>
    <row r="9" spans="1:31">
      <c r="A9" s="25" t="s">
        <v>3557</v>
      </c>
      <c r="B9" s="5" t="str">
        <f>VLOOKUP(C9,PinNo!$B:$C,2,0)</f>
        <v>A15</v>
      </c>
      <c r="C9" s="7" t="s">
        <v>3058</v>
      </c>
      <c r="D9" s="5" t="str">
        <f>VLOOKUP(CONCATENATE($A9,".",$B9),Netlist_VTable!$H:$I,2,0)</f>
        <v>S3_P2_GIGA_MDI-</v>
      </c>
      <c r="E9" s="19">
        <f>VLOOKUP(D9,EtchLengthFromLayout!$A:$B,2,0)</f>
        <v>218.92</v>
      </c>
      <c r="F9" s="19" t="str">
        <f>CONCATENATE("S",MID($A9,5,1),"_U1_",SUBSTITUTE($C9,"IN","I-") )</f>
        <v>S3_U1_P2_GIGA_MDI-</v>
      </c>
      <c r="G9" s="19">
        <f>VLOOKUP(F9,EtchLengthFromLayout!$A:$B,2,0)</f>
        <v>100.55</v>
      </c>
      <c r="H9" s="13">
        <f t="shared" si="3"/>
        <v>319.46999999999997</v>
      </c>
      <c r="I9" s="19" t="str">
        <f>CONCATENATE("S",MID($A9,5,1),"_U2_",SUBSTITUTE($C9,"IN","I-") )</f>
        <v>S3_U2_P2_GIGA_MDI-</v>
      </c>
      <c r="J9" s="19">
        <f>VLOOKUP(I9,EtchLengthFromLayout!$A:$B,2,0)</f>
        <v>10633.21</v>
      </c>
      <c r="K9" s="19"/>
      <c r="L9" s="19"/>
      <c r="M9" s="14" t="str">
        <f>CONCATENATE("S",MID($A9,5,1),"_LB_",SUBSTITUTE($C9,"IN","I-") )</f>
        <v>S3_LB_P2_GIGA_MDI-</v>
      </c>
      <c r="N9" s="19">
        <f>VLOOKUP(M9,EtchLengthFromLayout!$A:$B,2,0)</f>
        <v>581.6</v>
      </c>
      <c r="O9" s="19"/>
      <c r="P9" s="19"/>
      <c r="Q9" s="19"/>
      <c r="R9" s="19"/>
      <c r="S9" s="19" t="str">
        <f t="shared" si="0"/>
        <v>SG3_2_P2_GIGA_MDI-</v>
      </c>
      <c r="T9" s="19">
        <f>VLOOKUP(S9,EtchLengthFromLayout!$A:$B,2,0)</f>
        <v>1048.81</v>
      </c>
      <c r="U9" s="19" t="str">
        <f t="shared" si="1"/>
        <v>SG3_1_P2_GIGA_MDI-</v>
      </c>
      <c r="V9" s="19">
        <f>VLOOKUP(U9,EtchLengthFromLayout!$A:$B,2,0)</f>
        <v>100.55</v>
      </c>
      <c r="W9" s="5"/>
      <c r="X9" s="5" t="str">
        <f>VLOOKUP(CONCATENATE($AB9,".",$AC9),Netlist_VTable!$H:$I,2,0)</f>
        <v>SG3_P2_GIGA_MDI-</v>
      </c>
      <c r="Y9" s="19">
        <f>VLOOKUP(X9,EtchLengthFromLayout!$A:$B,2,0)</f>
        <v>935.77</v>
      </c>
      <c r="Z9" s="19">
        <f t="shared" si="4"/>
        <v>13619.409999999998</v>
      </c>
      <c r="AA9" s="19">
        <f t="shared" ref="AA9" si="8">ABS(Z9-Z10)</f>
        <v>0.81999999999970896</v>
      </c>
      <c r="AB9" s="25" t="s">
        <v>9887</v>
      </c>
      <c r="AC9" s="5" t="str">
        <f>VLOOKUP(AD9,PinNo!$B:$C,2,0)</f>
        <v>A15</v>
      </c>
      <c r="AD9" s="7" t="str">
        <f t="shared" si="2"/>
        <v>P2_GIGA_MDIN</v>
      </c>
      <c r="AE9" s="102"/>
    </row>
    <row r="10" spans="1:31">
      <c r="A10" s="25" t="s">
        <v>3557</v>
      </c>
      <c r="B10" s="5" t="str">
        <f>VLOOKUP(C10,PinNo!$B:$C,2,0)</f>
        <v>A16</v>
      </c>
      <c r="C10" s="7" t="s">
        <v>3057</v>
      </c>
      <c r="D10" s="5" t="str">
        <f>VLOOKUP(CONCATENATE($A10,".",$B10),Netlist_VTable!$H:$I,2,0)</f>
        <v>S3_P2_GIGA_MDI+</v>
      </c>
      <c r="E10" s="19">
        <f>VLOOKUP(D10,EtchLengthFromLayout!$A:$B,2,0)</f>
        <v>218.92</v>
      </c>
      <c r="F10" s="19" t="str">
        <f>CONCATENATE("S",MID($A10,5,1),"_U1_",SUBSTITUTE($C10,"IP","I+") )</f>
        <v>S3_U1_P2_GIGA_MDI+</v>
      </c>
      <c r="G10" s="19">
        <f>VLOOKUP(F10,EtchLengthFromLayout!$A:$B,2,0)</f>
        <v>100.55</v>
      </c>
      <c r="H10" s="13">
        <f t="shared" si="3"/>
        <v>319.46999999999997</v>
      </c>
      <c r="I10" s="19" t="str">
        <f>CONCATENATE("S",MID($A10,5,1),"_U2_",SUBSTITUTE($C10,"IP","I+") )</f>
        <v>S3_U2_P2_GIGA_MDI+</v>
      </c>
      <c r="J10" s="19">
        <f>VLOOKUP(I10,EtchLengthFromLayout!$A:$B,2,0)</f>
        <v>10633.21</v>
      </c>
      <c r="K10" s="19"/>
      <c r="L10" s="19"/>
      <c r="M10" s="14" t="str">
        <f>CONCATENATE("S",MID($A10,5,1),"_LB_",SUBSTITUTE($C10,"IP","I+") )</f>
        <v>S3_LB_P2_GIGA_MDI+</v>
      </c>
      <c r="N10" s="19">
        <f>VLOOKUP(M10,EtchLengthFromLayout!$A:$B,2,0)</f>
        <v>581.58000000000004</v>
      </c>
      <c r="O10" s="19"/>
      <c r="P10" s="19"/>
      <c r="Q10" s="19"/>
      <c r="R10" s="19"/>
      <c r="S10" s="19" t="str">
        <f t="shared" si="0"/>
        <v>SG3_2_P2_GIGA_MDI+</v>
      </c>
      <c r="T10" s="19">
        <f>VLOOKUP(S10,EtchLengthFromLayout!$A:$B,2,0)</f>
        <v>1049.6500000000001</v>
      </c>
      <c r="U10" s="19" t="str">
        <f t="shared" si="1"/>
        <v>SG3_1_P2_GIGA_MDI+</v>
      </c>
      <c r="V10" s="19">
        <f>VLOOKUP(U10,EtchLengthFromLayout!$A:$B,2,0)</f>
        <v>100.55</v>
      </c>
      <c r="W10" s="5"/>
      <c r="X10" s="5" t="str">
        <f>VLOOKUP(CONCATENATE($AB10,".",$AC10),Netlist_VTable!$H:$I,2,0)</f>
        <v>SG3_P2_GIGA_MDI+</v>
      </c>
      <c r="Y10" s="19">
        <f>VLOOKUP(X10,EtchLengthFromLayout!$A:$B,2,0)</f>
        <v>935.77</v>
      </c>
      <c r="Z10" s="19">
        <f t="shared" si="4"/>
        <v>13620.229999999998</v>
      </c>
      <c r="AA10" s="10" t="str">
        <f t="shared" si="6"/>
        <v>OK, Tolerance&lt;= 5 mil</v>
      </c>
      <c r="AB10" s="25" t="s">
        <v>9887</v>
      </c>
      <c r="AC10" s="5" t="str">
        <f>VLOOKUP(AD10,PinNo!$B:$C,2,0)</f>
        <v>A16</v>
      </c>
      <c r="AD10" s="7" t="str">
        <f t="shared" si="2"/>
        <v>P2_GIGA_MDIP</v>
      </c>
      <c r="AE10" s="102"/>
    </row>
    <row r="11" spans="1:31">
      <c r="A11" s="43"/>
      <c r="B11" s="12"/>
      <c r="C11" s="12"/>
      <c r="D11" s="12"/>
      <c r="E11" s="13"/>
      <c r="F11" s="13"/>
      <c r="G11" s="13"/>
      <c r="H11" s="13">
        <f>MAX(H3:H10)</f>
        <v>319.46999999999997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0" t="s">
        <v>1463</v>
      </c>
      <c r="Y11" s="15"/>
      <c r="Z11" s="15">
        <f>MAX(Z3:Z10)</f>
        <v>13800.389999999998</v>
      </c>
      <c r="AA11" s="10"/>
      <c r="AB11" s="10"/>
      <c r="AC11" s="10"/>
      <c r="AD11" s="10"/>
      <c r="AE11" s="10"/>
    </row>
    <row r="12" spans="1:31">
      <c r="A12" s="43"/>
      <c r="B12" s="12"/>
      <c r="C12" s="12"/>
      <c r="D12" s="12"/>
      <c r="E12" s="13"/>
      <c r="F12" s="13"/>
      <c r="G12" s="13"/>
      <c r="H12" s="13">
        <f>MIN(H3:H10)</f>
        <v>319.46999999999997</v>
      </c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0" t="s">
        <v>1464</v>
      </c>
      <c r="Y12" s="15"/>
      <c r="Z12" s="15">
        <f>MIN(Z3:Z10)</f>
        <v>13109.55</v>
      </c>
      <c r="AA12" s="10"/>
      <c r="AB12" s="10"/>
      <c r="AC12" s="10"/>
      <c r="AD12" s="10"/>
      <c r="AE12" s="10"/>
    </row>
    <row r="13" spans="1:31">
      <c r="A13" s="43"/>
      <c r="B13" s="12"/>
      <c r="C13" s="12"/>
      <c r="D13" s="12"/>
      <c r="E13" s="13"/>
      <c r="F13" s="13"/>
      <c r="G13" s="13"/>
      <c r="H13" s="13">
        <f>ABS(H11-H12)</f>
        <v>0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0" t="s">
        <v>1</v>
      </c>
      <c r="Y13" s="15"/>
      <c r="Z13" s="15">
        <f>ABS(Z11-Z12)</f>
        <v>690.83999999999833</v>
      </c>
      <c r="AA13" s="10"/>
      <c r="AB13" s="10"/>
      <c r="AC13" s="10"/>
      <c r="AD13" s="10"/>
      <c r="AE13" s="10"/>
    </row>
    <row r="14" spans="1:31">
      <c r="A14" s="26"/>
      <c r="B14" s="10"/>
      <c r="C14" s="10"/>
      <c r="D14" s="10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0"/>
      <c r="X14" s="15"/>
      <c r="Y14" s="15"/>
      <c r="Z14" s="10"/>
      <c r="AA14" s="10"/>
      <c r="AB14" s="10"/>
      <c r="AC14" s="10"/>
      <c r="AD14" s="10"/>
      <c r="AE14" s="10"/>
    </row>
    <row r="15" spans="1:31">
      <c r="A15" s="21"/>
      <c r="B15" s="5"/>
      <c r="C15" s="5"/>
      <c r="D15" s="5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5"/>
      <c r="X15" s="5"/>
      <c r="Y15" s="19"/>
      <c r="Z15" s="19"/>
      <c r="AA15" s="5"/>
      <c r="AB15" s="5"/>
      <c r="AC15" s="5"/>
      <c r="AD15" s="5"/>
      <c r="AE15" s="5"/>
    </row>
    <row r="16" spans="1:31" ht="31.5">
      <c r="A16" s="11" t="s">
        <v>3</v>
      </c>
      <c r="B16" s="11" t="s">
        <v>4</v>
      </c>
      <c r="C16" s="11" t="s">
        <v>5</v>
      </c>
      <c r="D16" s="10" t="s">
        <v>0</v>
      </c>
      <c r="E16" s="15" t="s">
        <v>2</v>
      </c>
      <c r="F16" s="16" t="s">
        <v>0</v>
      </c>
      <c r="G16" s="17" t="s">
        <v>2</v>
      </c>
      <c r="H16" s="48" t="s">
        <v>2972</v>
      </c>
      <c r="I16" s="10" t="s">
        <v>0</v>
      </c>
      <c r="J16" s="15" t="s">
        <v>2</v>
      </c>
      <c r="K16" s="16" t="s">
        <v>0</v>
      </c>
      <c r="L16" s="17" t="s">
        <v>2</v>
      </c>
      <c r="M16" s="10" t="s">
        <v>0</v>
      </c>
      <c r="N16" s="15" t="s">
        <v>2</v>
      </c>
      <c r="O16" s="16" t="s">
        <v>0</v>
      </c>
      <c r="P16" s="17" t="s">
        <v>2</v>
      </c>
      <c r="Q16" s="10" t="s">
        <v>0</v>
      </c>
      <c r="R16" s="15" t="s">
        <v>2</v>
      </c>
      <c r="S16" s="16" t="s">
        <v>0</v>
      </c>
      <c r="T16" s="17" t="s">
        <v>2</v>
      </c>
      <c r="U16" s="10" t="s">
        <v>0</v>
      </c>
      <c r="V16" s="15" t="s">
        <v>2</v>
      </c>
      <c r="W16" s="12"/>
      <c r="X16" s="49" t="s">
        <v>2984</v>
      </c>
      <c r="Y16" s="13" t="s">
        <v>2</v>
      </c>
      <c r="Z16" s="18" t="s">
        <v>9889</v>
      </c>
      <c r="AA16" s="31" t="s">
        <v>2979</v>
      </c>
      <c r="AB16" s="10" t="s">
        <v>1462</v>
      </c>
      <c r="AC16" s="10" t="s">
        <v>4</v>
      </c>
      <c r="AD16" s="10" t="s">
        <v>5</v>
      </c>
      <c r="AE16" s="11" t="s">
        <v>1465</v>
      </c>
    </row>
    <row r="17" spans="1:31" ht="16.149999999999999" customHeight="1">
      <c r="A17" s="24" t="s">
        <v>8</v>
      </c>
      <c r="B17" s="5" t="str">
        <f>VLOOKUP(C17,PinNo!$B:$C,2,0)</f>
        <v>A17</v>
      </c>
      <c r="C17" s="7" t="s">
        <v>3060</v>
      </c>
      <c r="D17" s="5" t="str">
        <f>VLOOKUP(CONCATENATE($A17,".",$B17),Netlist_VTable!$H:$I,2,0)</f>
        <v>S0_P3_GIGA_MDI-</v>
      </c>
      <c r="E17" s="19">
        <f>VLOOKUP(D17,EtchLengthFromLayout!$A:$B,2,0)</f>
        <v>218.92</v>
      </c>
      <c r="F17" s="19" t="str">
        <f>CONCATENATE("S",MID($A17,5,1),"_U1_",SUBSTITUTE($C17,"IN","I-") )</f>
        <v>S0_U1_P3_GIGA_MDI-</v>
      </c>
      <c r="G17" s="19">
        <f>VLOOKUP(F17,EtchLengthFromLayout!$A:$B,2,0)</f>
        <v>100.55</v>
      </c>
      <c r="H17" s="13">
        <f>E17+G17</f>
        <v>319.46999999999997</v>
      </c>
      <c r="I17" s="19" t="str">
        <f>CONCATENATE("S",MID($A17,5,1),"_U2_",SUBSTITUTE($C17,"IN","I-") )</f>
        <v>S0_U2_P3_GIGA_MDI-</v>
      </c>
      <c r="J17" s="19">
        <f>VLOOKUP(I17,EtchLengthFromLayout!$A:$B,2,0)</f>
        <v>10284.200000000001</v>
      </c>
      <c r="K17" s="19"/>
      <c r="L17" s="19"/>
      <c r="M17" s="14" t="str">
        <f>CONCATENATE("S",MID($A17,5,1),"_LB_",SUBSTITUTE($C17,"IN","I-") )</f>
        <v>S0_LB_P3_GIGA_MDI-</v>
      </c>
      <c r="N17" s="19">
        <f>VLOOKUP(M17,EtchLengthFromLayout!$A:$B,2,0)</f>
        <v>591.54999999999995</v>
      </c>
      <c r="O17" s="19"/>
      <c r="P17" s="19"/>
      <c r="Q17" s="19"/>
      <c r="R17" s="19"/>
      <c r="S17" s="19" t="str">
        <f t="shared" ref="S17:S24" si="9">SUBSTITUTE($X17,"_P","_2_P")</f>
        <v>SG0_2_P3_GIGA_MDI-</v>
      </c>
      <c r="T17" s="19">
        <f>VLOOKUP(S17,EtchLengthFromLayout!$A:$B,2,0)</f>
        <v>1244.56</v>
      </c>
      <c r="U17" s="19" t="str">
        <f t="shared" ref="U17:U24" si="10">SUBSTITUTE($X17,"_P","_1_P")</f>
        <v>SG0_1_P3_GIGA_MDI-</v>
      </c>
      <c r="V17" s="19">
        <f>VLOOKUP(U17,EtchLengthFromLayout!$A:$B,2,0)</f>
        <v>100.55</v>
      </c>
      <c r="W17" s="5"/>
      <c r="X17" s="5" t="str">
        <f>VLOOKUP(CONCATENATE($AB17,".",$AC17),Netlist_VTable!$H:$I,2,0)</f>
        <v>SG0_P3_GIGA_MDI-</v>
      </c>
      <c r="Y17" s="19">
        <f>VLOOKUP(X17,EtchLengthFromLayout!$A:$B,2,0)</f>
        <v>985.37</v>
      </c>
      <c r="Z17" s="19">
        <f>E17+G17+J17+L17+N17+P17+R17+T17+V17+Y17</f>
        <v>13525.699999999999</v>
      </c>
      <c r="AA17" s="19">
        <f>ABS(Z17-Z18)</f>
        <v>0</v>
      </c>
      <c r="AB17" s="24" t="s">
        <v>9884</v>
      </c>
      <c r="AC17" s="5" t="str">
        <f>VLOOKUP(AD17,PinNo!$B:$C,2,0)</f>
        <v>A17</v>
      </c>
      <c r="AD17" s="7" t="str">
        <f t="shared" ref="AD17:AD24" si="11">C17</f>
        <v>P3_GIGA_MDIN</v>
      </c>
      <c r="AE17" s="102" t="s">
        <v>7492</v>
      </c>
    </row>
    <row r="18" spans="1:31">
      <c r="A18" s="24" t="s">
        <v>8</v>
      </c>
      <c r="B18" s="5" t="str">
        <f>VLOOKUP(C18,PinNo!$B:$C,2,0)</f>
        <v>A18</v>
      </c>
      <c r="C18" s="7" t="s">
        <v>3059</v>
      </c>
      <c r="D18" s="5" t="str">
        <f>VLOOKUP(CONCATENATE($A18,".",$B18),Netlist_VTable!$H:$I,2,0)</f>
        <v>S0_P3_GIGA_MDI+</v>
      </c>
      <c r="E18" s="19">
        <f>VLOOKUP(D18,EtchLengthFromLayout!$A:$B,2,0)</f>
        <v>218.92</v>
      </c>
      <c r="F18" s="19" t="str">
        <f>CONCATENATE("S",MID($A18,5,1),"_U1_",SUBSTITUTE($C18,"IP","I+") )</f>
        <v>S0_U1_P3_GIGA_MDI+</v>
      </c>
      <c r="G18" s="19">
        <f>VLOOKUP(F18,EtchLengthFromLayout!$A:$B,2,0)</f>
        <v>100.55</v>
      </c>
      <c r="H18" s="13">
        <f t="shared" ref="H18:H24" si="12">E18+G18</f>
        <v>319.46999999999997</v>
      </c>
      <c r="I18" s="19" t="str">
        <f>CONCATENATE("S",MID($A18,5,1),"_U2_",SUBSTITUTE($C18,"IP","I+") )</f>
        <v>S0_U2_P3_GIGA_MDI+</v>
      </c>
      <c r="J18" s="19">
        <f>VLOOKUP(I18,EtchLengthFromLayout!$A:$B,2,0)</f>
        <v>10284.19</v>
      </c>
      <c r="K18" s="19"/>
      <c r="L18" s="19"/>
      <c r="M18" s="14" t="str">
        <f>CONCATENATE("S",MID($A18,5,1),"_LB_",SUBSTITUTE($C18,"IP","I+") )</f>
        <v>S0_LB_P3_GIGA_MDI+</v>
      </c>
      <c r="N18" s="19">
        <f>VLOOKUP(M18,EtchLengthFromLayout!$A:$B,2,0)</f>
        <v>591.54999999999995</v>
      </c>
      <c r="O18" s="19"/>
      <c r="P18" s="19"/>
      <c r="Q18" s="19"/>
      <c r="R18" s="19"/>
      <c r="S18" s="19" t="str">
        <f t="shared" si="9"/>
        <v>SG0_2_P3_GIGA_MDI+</v>
      </c>
      <c r="T18" s="19">
        <f>VLOOKUP(S18,EtchLengthFromLayout!$A:$B,2,0)</f>
        <v>1244.57</v>
      </c>
      <c r="U18" s="19" t="str">
        <f t="shared" si="10"/>
        <v>SG0_1_P3_GIGA_MDI+</v>
      </c>
      <c r="V18" s="19">
        <f>VLOOKUP(U18,EtchLengthFromLayout!$A:$B,2,0)</f>
        <v>100.55</v>
      </c>
      <c r="W18" s="5"/>
      <c r="X18" s="5" t="str">
        <f>VLOOKUP(CONCATENATE($AB18,".",$AC18),Netlist_VTable!$H:$I,2,0)</f>
        <v>SG0_P3_GIGA_MDI+</v>
      </c>
      <c r="Y18" s="19">
        <f>VLOOKUP(X18,EtchLengthFromLayout!$A:$B,2,0)</f>
        <v>985.37</v>
      </c>
      <c r="Z18" s="19">
        <f t="shared" ref="Z18:Z24" si="13">E18+G18+J18+L18+N18+P18+R18+T18+V18+Y18</f>
        <v>13525.699999999999</v>
      </c>
      <c r="AA18" s="10" t="str">
        <f>IF(AA17&lt;=5,"OK, Tolerance&lt;= 5 mil", "Not OK, Tolerance &gt; 5 mil")</f>
        <v>OK, Tolerance&lt;= 5 mil</v>
      </c>
      <c r="AB18" s="24" t="s">
        <v>9884</v>
      </c>
      <c r="AC18" s="5" t="str">
        <f>VLOOKUP(AD18,PinNo!$B:$C,2,0)</f>
        <v>A18</v>
      </c>
      <c r="AD18" s="7" t="str">
        <f t="shared" si="11"/>
        <v>P3_GIGA_MDIP</v>
      </c>
      <c r="AE18" s="102"/>
    </row>
    <row r="19" spans="1:31">
      <c r="A19" s="25" t="s">
        <v>165</v>
      </c>
      <c r="B19" s="5" t="str">
        <f>VLOOKUP(C19,PinNo!$B:$C,2,0)</f>
        <v>A17</v>
      </c>
      <c r="C19" s="7" t="s">
        <v>3060</v>
      </c>
      <c r="D19" s="5" t="str">
        <f>VLOOKUP(CONCATENATE($A19,".",$B19),Netlist_VTable!$H:$I,2,0)</f>
        <v>S1_P3_GIGA_MDI-</v>
      </c>
      <c r="E19" s="19">
        <f>VLOOKUP(D19,EtchLengthFromLayout!$A:$B,2,0)</f>
        <v>218.92</v>
      </c>
      <c r="F19" s="19" t="str">
        <f>CONCATENATE("S",MID($A19,5,1),"_U1_",SUBSTITUTE($C19,"IN","I-") )</f>
        <v>S1_U1_P3_GIGA_MDI-</v>
      </c>
      <c r="G19" s="19">
        <f>VLOOKUP(F19,EtchLengthFromLayout!$A:$B,2,0)</f>
        <v>100.55</v>
      </c>
      <c r="H19" s="13">
        <f t="shared" si="12"/>
        <v>319.46999999999997</v>
      </c>
      <c r="I19" s="19" t="str">
        <f>CONCATENATE("S",MID($A19,5,1),"_U2_",SUBSTITUTE($C19,"IN","I-") )</f>
        <v>S1_U2_P3_GIGA_MDI-</v>
      </c>
      <c r="J19" s="19">
        <f>VLOOKUP(I19,EtchLengthFromLayout!$A:$B,2,0)</f>
        <v>10163.02</v>
      </c>
      <c r="K19" s="19"/>
      <c r="L19" s="19"/>
      <c r="M19" s="14" t="str">
        <f>CONCATENATE("S",MID($A19,5,1),"_LB_",SUBSTITUTE($C19,"IN","I-") )</f>
        <v>S1_LB_P3_GIGA_MDI-</v>
      </c>
      <c r="N19" s="19">
        <f>VLOOKUP(M19,EtchLengthFromLayout!$A:$B,2,0)</f>
        <v>591.54999999999995</v>
      </c>
      <c r="O19" s="19"/>
      <c r="P19" s="19"/>
      <c r="Q19" s="19"/>
      <c r="R19" s="19"/>
      <c r="S19" s="19" t="str">
        <f t="shared" si="9"/>
        <v>SG1_2_P3_GIGA_MDI-</v>
      </c>
      <c r="T19" s="19">
        <f>VLOOKUP(S19,EtchLengthFromLayout!$A:$B,2,0)</f>
        <v>1345.29</v>
      </c>
      <c r="U19" s="19" t="str">
        <f t="shared" si="10"/>
        <v>SG1_1_P3_GIGA_MDI-</v>
      </c>
      <c r="V19" s="19">
        <f>VLOOKUP(U19,EtchLengthFromLayout!$A:$B,2,0)</f>
        <v>100.55</v>
      </c>
      <c r="W19" s="5"/>
      <c r="X19" s="5" t="str">
        <f>VLOOKUP(CONCATENATE($AB19,".",$AC19),Netlist_VTable!$H:$I,2,0)</f>
        <v>SG1_P3_GIGA_MDI-</v>
      </c>
      <c r="Y19" s="19">
        <f>VLOOKUP(X19,EtchLengthFromLayout!$A:$B,2,0)</f>
        <v>985.37</v>
      </c>
      <c r="Z19" s="19">
        <f t="shared" si="13"/>
        <v>13505.249999999998</v>
      </c>
      <c r="AA19" s="19">
        <f t="shared" ref="AA19" si="14">ABS(Z19-Z20)</f>
        <v>1.0000000000218279E-2</v>
      </c>
      <c r="AB19" s="25" t="s">
        <v>9885</v>
      </c>
      <c r="AC19" s="5" t="str">
        <f>VLOOKUP(AD19,PinNo!$B:$C,2,0)</f>
        <v>A17</v>
      </c>
      <c r="AD19" s="7" t="str">
        <f t="shared" si="11"/>
        <v>P3_GIGA_MDIN</v>
      </c>
      <c r="AE19" s="102"/>
    </row>
    <row r="20" spans="1:31">
      <c r="A20" s="25" t="s">
        <v>165</v>
      </c>
      <c r="B20" s="5" t="str">
        <f>VLOOKUP(C20,PinNo!$B:$C,2,0)</f>
        <v>A18</v>
      </c>
      <c r="C20" s="7" t="s">
        <v>3059</v>
      </c>
      <c r="D20" s="5" t="str">
        <f>VLOOKUP(CONCATENATE($A20,".",$B20),Netlist_VTable!$H:$I,2,0)</f>
        <v>S1_P3_GIGA_MDI+</v>
      </c>
      <c r="E20" s="19">
        <f>VLOOKUP(D20,EtchLengthFromLayout!$A:$B,2,0)</f>
        <v>218.92</v>
      </c>
      <c r="F20" s="19" t="str">
        <f>CONCATENATE("S",MID($A20,5,1),"_U1_",SUBSTITUTE($C20,"IP","I+") )</f>
        <v>S1_U1_P3_GIGA_MDI+</v>
      </c>
      <c r="G20" s="19">
        <f>VLOOKUP(F20,EtchLengthFromLayout!$A:$B,2,0)</f>
        <v>100.55</v>
      </c>
      <c r="H20" s="13">
        <f t="shared" si="12"/>
        <v>319.46999999999997</v>
      </c>
      <c r="I20" s="19" t="str">
        <f>CONCATENATE("S",MID($A20,5,1),"_U2_",SUBSTITUTE($C20,"IP","I+") )</f>
        <v>S1_U2_P3_GIGA_MDI+</v>
      </c>
      <c r="J20" s="19">
        <f>VLOOKUP(I20,EtchLengthFromLayout!$A:$B,2,0)</f>
        <v>10163.02</v>
      </c>
      <c r="K20" s="19"/>
      <c r="L20" s="19"/>
      <c r="M20" s="14" t="str">
        <f>CONCATENATE("S",MID($A20,5,1),"_LB_",SUBSTITUTE($C20,"IP","I+") )</f>
        <v>S1_LB_P3_GIGA_MDI+</v>
      </c>
      <c r="N20" s="19">
        <f>VLOOKUP(M20,EtchLengthFromLayout!$A:$B,2,0)</f>
        <v>591.54999999999995</v>
      </c>
      <c r="O20" s="19"/>
      <c r="P20" s="19"/>
      <c r="Q20" s="19"/>
      <c r="R20" s="19"/>
      <c r="S20" s="19" t="str">
        <f t="shared" si="9"/>
        <v>SG1_2_P3_GIGA_MDI+</v>
      </c>
      <c r="T20" s="19">
        <f>VLOOKUP(S20,EtchLengthFromLayout!$A:$B,2,0)</f>
        <v>1345.3</v>
      </c>
      <c r="U20" s="19" t="str">
        <f t="shared" si="10"/>
        <v>SG1_1_P3_GIGA_MDI+</v>
      </c>
      <c r="V20" s="19">
        <f>VLOOKUP(U20,EtchLengthFromLayout!$A:$B,2,0)</f>
        <v>100.55</v>
      </c>
      <c r="W20" s="5"/>
      <c r="X20" s="5" t="str">
        <f>VLOOKUP(CONCATENATE($AB20,".",$AC20),Netlist_VTable!$H:$I,2,0)</f>
        <v>SG1_P3_GIGA_MDI+</v>
      </c>
      <c r="Y20" s="19">
        <f>VLOOKUP(X20,EtchLengthFromLayout!$A:$B,2,0)</f>
        <v>985.37</v>
      </c>
      <c r="Z20" s="19">
        <f t="shared" si="13"/>
        <v>13505.259999999998</v>
      </c>
      <c r="AA20" s="10" t="str">
        <f t="shared" ref="AA20" si="15">IF(AA19&lt;=5,"OK, Tolerance&lt;= 5 mil", "Not OK, Tolerance &gt; 5 mil")</f>
        <v>OK, Tolerance&lt;= 5 mil</v>
      </c>
      <c r="AB20" s="25" t="s">
        <v>9885</v>
      </c>
      <c r="AC20" s="5" t="str">
        <f>VLOOKUP(AD20,PinNo!$B:$C,2,0)</f>
        <v>A18</v>
      </c>
      <c r="AD20" s="7" t="str">
        <f t="shared" si="11"/>
        <v>P3_GIGA_MDIP</v>
      </c>
      <c r="AE20" s="102"/>
    </row>
    <row r="21" spans="1:31" ht="16.149999999999999" customHeight="1">
      <c r="A21" s="24" t="s">
        <v>3556</v>
      </c>
      <c r="B21" s="5" t="str">
        <f>VLOOKUP(C21,PinNo!$B:$C,2,0)</f>
        <v>A17</v>
      </c>
      <c r="C21" s="7" t="s">
        <v>3060</v>
      </c>
      <c r="D21" s="5" t="str">
        <f>VLOOKUP(CONCATENATE($A21,".",$B21),Netlist_VTable!$H:$I,2,0)</f>
        <v>S2_P3_GIGA_MDI-</v>
      </c>
      <c r="E21" s="19">
        <f>VLOOKUP(D21,EtchLengthFromLayout!$A:$B,2,0)</f>
        <v>218.92</v>
      </c>
      <c r="F21" s="19" t="str">
        <f>CONCATENATE("S",MID($A21,5,1),"_U1_",SUBSTITUTE($C21,"IN","I-") )</f>
        <v>S2_U1_P3_GIGA_MDI-</v>
      </c>
      <c r="G21" s="19">
        <f>VLOOKUP(F21,EtchLengthFromLayout!$A:$B,2,0)</f>
        <v>100.55</v>
      </c>
      <c r="H21" s="13">
        <f>E21+G21</f>
        <v>319.46999999999997</v>
      </c>
      <c r="I21" s="19" t="str">
        <f>CONCATENATE("S",MID($A21,5,1),"_U2_",SUBSTITUTE($C21,"IN","I-") )</f>
        <v>S2_U2_P3_GIGA_MDI-</v>
      </c>
      <c r="J21" s="19">
        <f>VLOOKUP(I21,EtchLengthFromLayout!$A:$B,2,0)</f>
        <v>10463.74</v>
      </c>
      <c r="K21" s="19"/>
      <c r="L21" s="19"/>
      <c r="M21" s="14" t="str">
        <f>CONCATENATE("S",MID($A21,5,1),"_LB_",SUBSTITUTE($C21,"IN","I-") )</f>
        <v>S2_LB_P3_GIGA_MDI-</v>
      </c>
      <c r="N21" s="19">
        <f>VLOOKUP(M21,EtchLengthFromLayout!$A:$B,2,0)</f>
        <v>591.54999999999995</v>
      </c>
      <c r="O21" s="19"/>
      <c r="P21" s="19"/>
      <c r="Q21" s="19"/>
      <c r="R21" s="19"/>
      <c r="S21" s="19" t="str">
        <f t="shared" si="9"/>
        <v>SG2_2_P3_GIGA_MDI-</v>
      </c>
      <c r="T21" s="19">
        <f>VLOOKUP(S21,EtchLengthFromLayout!$A:$B,2,0)</f>
        <v>881.8</v>
      </c>
      <c r="U21" s="19" t="str">
        <f t="shared" si="10"/>
        <v>SG2_1_P3_GIGA_MDI-</v>
      </c>
      <c r="V21" s="19">
        <f>VLOOKUP(U21,EtchLengthFromLayout!$A:$B,2,0)</f>
        <v>100.55</v>
      </c>
      <c r="W21" s="5"/>
      <c r="X21" s="5" t="str">
        <f>VLOOKUP(CONCATENATE($AB21,".",$AC21),Netlist_VTable!$H:$I,2,0)</f>
        <v>SG2_P3_GIGA_MDI-</v>
      </c>
      <c r="Y21" s="19">
        <f>VLOOKUP(X21,EtchLengthFromLayout!$A:$B,2,0)</f>
        <v>985.37</v>
      </c>
      <c r="Z21" s="19">
        <f t="shared" si="13"/>
        <v>13342.479999999998</v>
      </c>
      <c r="AA21" s="19">
        <f>ABS(Z21-Z22)</f>
        <v>1.0000000000218279E-2</v>
      </c>
      <c r="AB21" s="24" t="s">
        <v>9886</v>
      </c>
      <c r="AC21" s="5" t="str">
        <f>VLOOKUP(AD21,PinNo!$B:$C,2,0)</f>
        <v>A17</v>
      </c>
      <c r="AD21" s="7" t="str">
        <f t="shared" si="11"/>
        <v>P3_GIGA_MDIN</v>
      </c>
      <c r="AE21" s="102"/>
    </row>
    <row r="22" spans="1:31">
      <c r="A22" s="24" t="s">
        <v>3556</v>
      </c>
      <c r="B22" s="5" t="str">
        <f>VLOOKUP(C22,PinNo!$B:$C,2,0)</f>
        <v>A18</v>
      </c>
      <c r="C22" s="7" t="s">
        <v>3059</v>
      </c>
      <c r="D22" s="5" t="str">
        <f>VLOOKUP(CONCATENATE($A22,".",$B22),Netlist_VTable!$H:$I,2,0)</f>
        <v>S2_P3_GIGA_MDI+</v>
      </c>
      <c r="E22" s="19">
        <f>VLOOKUP(D22,EtchLengthFromLayout!$A:$B,2,0)</f>
        <v>218.92</v>
      </c>
      <c r="F22" s="19" t="str">
        <f>CONCATENATE("S",MID($A22,5,1),"_U1_",SUBSTITUTE($C22,"IP","I+") )</f>
        <v>S2_U1_P3_GIGA_MDI+</v>
      </c>
      <c r="G22" s="19">
        <f>VLOOKUP(F22,EtchLengthFromLayout!$A:$B,2,0)</f>
        <v>100.55</v>
      </c>
      <c r="H22" s="13">
        <f t="shared" ref="H22" si="16">E22+G22</f>
        <v>319.46999999999997</v>
      </c>
      <c r="I22" s="19" t="str">
        <f>CONCATENATE("S",MID($A22,5,1),"_U2_",SUBSTITUTE($C22,"IP","I+") )</f>
        <v>S2_U2_P3_GIGA_MDI+</v>
      </c>
      <c r="J22" s="19">
        <f>VLOOKUP(I22,EtchLengthFromLayout!$A:$B,2,0)</f>
        <v>10463.73</v>
      </c>
      <c r="K22" s="19"/>
      <c r="L22" s="19"/>
      <c r="M22" s="14" t="str">
        <f>CONCATENATE("S",MID($A22,5,1),"_LB_",SUBSTITUTE($C22,"IP","I+") )</f>
        <v>S2_LB_P3_GIGA_MDI+</v>
      </c>
      <c r="N22" s="19">
        <f>VLOOKUP(M22,EtchLengthFromLayout!$A:$B,2,0)</f>
        <v>591.54999999999995</v>
      </c>
      <c r="O22" s="19"/>
      <c r="P22" s="19"/>
      <c r="Q22" s="19"/>
      <c r="R22" s="19"/>
      <c r="S22" s="19" t="str">
        <f t="shared" si="9"/>
        <v>SG2_2_P3_GIGA_MDI+</v>
      </c>
      <c r="T22" s="19">
        <f>VLOOKUP(S22,EtchLengthFromLayout!$A:$B,2,0)</f>
        <v>881.8</v>
      </c>
      <c r="U22" s="19" t="str">
        <f t="shared" si="10"/>
        <v>SG2_1_P3_GIGA_MDI+</v>
      </c>
      <c r="V22" s="19">
        <f>VLOOKUP(U22,EtchLengthFromLayout!$A:$B,2,0)</f>
        <v>100.55</v>
      </c>
      <c r="W22" s="5"/>
      <c r="X22" s="5" t="str">
        <f>VLOOKUP(CONCATENATE($AB22,".",$AC22),Netlist_VTable!$H:$I,2,0)</f>
        <v>SG2_P3_GIGA_MDI+</v>
      </c>
      <c r="Y22" s="19">
        <f>VLOOKUP(X22,EtchLengthFromLayout!$A:$B,2,0)</f>
        <v>985.37</v>
      </c>
      <c r="Z22" s="19">
        <f t="shared" si="13"/>
        <v>13342.469999999998</v>
      </c>
      <c r="AA22" s="10" t="str">
        <f>IF(AA21&lt;=5,"OK, Tolerance&lt;= 5 mil", "Not OK, Tolerance &gt; 5 mil")</f>
        <v>OK, Tolerance&lt;= 5 mil</v>
      </c>
      <c r="AB22" s="24" t="s">
        <v>9886</v>
      </c>
      <c r="AC22" s="5" t="str">
        <f>VLOOKUP(AD22,PinNo!$B:$C,2,0)</f>
        <v>A18</v>
      </c>
      <c r="AD22" s="7" t="str">
        <f t="shared" si="11"/>
        <v>P3_GIGA_MDIP</v>
      </c>
      <c r="AE22" s="102"/>
    </row>
    <row r="23" spans="1:31">
      <c r="A23" s="25" t="s">
        <v>3557</v>
      </c>
      <c r="B23" s="5" t="str">
        <f>VLOOKUP(C23,PinNo!$B:$C,2,0)</f>
        <v>A17</v>
      </c>
      <c r="C23" s="7" t="s">
        <v>3060</v>
      </c>
      <c r="D23" s="5" t="str">
        <f>VLOOKUP(CONCATENATE($A23,".",$B23),Netlist_VTable!$H:$I,2,0)</f>
        <v>S3_P3_GIGA_MDI-</v>
      </c>
      <c r="E23" s="19">
        <f>VLOOKUP(D23,EtchLengthFromLayout!$A:$B,2,0)</f>
        <v>218.92</v>
      </c>
      <c r="F23" s="19" t="str">
        <f>CONCATENATE("S",MID($A23,5,1),"_U1_",SUBSTITUTE($C23,"IN","I-") )</f>
        <v>S3_U1_P3_GIGA_MDI-</v>
      </c>
      <c r="G23" s="19">
        <f>VLOOKUP(F23,EtchLengthFromLayout!$A:$B,2,0)</f>
        <v>100.55</v>
      </c>
      <c r="H23" s="13">
        <f t="shared" si="12"/>
        <v>319.46999999999997</v>
      </c>
      <c r="I23" s="19" t="str">
        <f>CONCATENATE("S",MID($A23,5,1),"_U2_",SUBSTITUTE($C23,"IN","I-") )</f>
        <v>S3_U2_P3_GIGA_MDI-</v>
      </c>
      <c r="J23" s="19">
        <f>VLOOKUP(I23,EtchLengthFromLayout!$A:$B,2,0)</f>
        <v>10424.81</v>
      </c>
      <c r="K23" s="19"/>
      <c r="L23" s="19"/>
      <c r="M23" s="14" t="str">
        <f>CONCATENATE("S",MID($A23,5,1),"_LB_",SUBSTITUTE($C23,"IN","I-") )</f>
        <v>S3_LB_P3_GIGA_MDI-</v>
      </c>
      <c r="N23" s="19">
        <f>VLOOKUP(M23,EtchLengthFromLayout!$A:$B,2,0)</f>
        <v>591.54999999999995</v>
      </c>
      <c r="O23" s="19"/>
      <c r="P23" s="19"/>
      <c r="Q23" s="19"/>
      <c r="R23" s="19"/>
      <c r="S23" s="19" t="str">
        <f t="shared" si="9"/>
        <v>SG3_2_P3_GIGA_MDI-</v>
      </c>
      <c r="T23" s="19">
        <f>VLOOKUP(S23,EtchLengthFromLayout!$A:$B,2,0)</f>
        <v>969.92</v>
      </c>
      <c r="U23" s="19" t="str">
        <f t="shared" si="10"/>
        <v>SG3_1_P3_GIGA_MDI-</v>
      </c>
      <c r="V23" s="19">
        <f>VLOOKUP(U23,EtchLengthFromLayout!$A:$B,2,0)</f>
        <v>100.55</v>
      </c>
      <c r="W23" s="5"/>
      <c r="X23" s="5" t="str">
        <f>VLOOKUP(CONCATENATE($AB23,".",$AC23),Netlist_VTable!$H:$I,2,0)</f>
        <v>SG3_P3_GIGA_MDI-</v>
      </c>
      <c r="Y23" s="19">
        <f>VLOOKUP(X23,EtchLengthFromLayout!$A:$B,2,0)</f>
        <v>985.37</v>
      </c>
      <c r="Z23" s="19">
        <f t="shared" si="13"/>
        <v>13391.669999999998</v>
      </c>
      <c r="AA23" s="19">
        <f t="shared" ref="AA23" si="17">ABS(Z23-Z24)</f>
        <v>0</v>
      </c>
      <c r="AB23" s="25" t="s">
        <v>9887</v>
      </c>
      <c r="AC23" s="5" t="str">
        <f>VLOOKUP(AD23,PinNo!$B:$C,2,0)</f>
        <v>A17</v>
      </c>
      <c r="AD23" s="7" t="str">
        <f t="shared" si="11"/>
        <v>P3_GIGA_MDIN</v>
      </c>
      <c r="AE23" s="102"/>
    </row>
    <row r="24" spans="1:31">
      <c r="A24" s="25" t="s">
        <v>3557</v>
      </c>
      <c r="B24" s="5" t="str">
        <f>VLOOKUP(C24,PinNo!$B:$C,2,0)</f>
        <v>A18</v>
      </c>
      <c r="C24" s="7" t="s">
        <v>3059</v>
      </c>
      <c r="D24" s="5" t="str">
        <f>VLOOKUP(CONCATENATE($A24,".",$B24),Netlist_VTable!$H:$I,2,0)</f>
        <v>S3_P3_GIGA_MDI+</v>
      </c>
      <c r="E24" s="19">
        <f>VLOOKUP(D24,EtchLengthFromLayout!$A:$B,2,0)</f>
        <v>218.92</v>
      </c>
      <c r="F24" s="19" t="str">
        <f>CONCATENATE("S",MID($A24,5,1),"_U1_",SUBSTITUTE($C24,"IP","I+") )</f>
        <v>S3_U1_P3_GIGA_MDI+</v>
      </c>
      <c r="G24" s="19">
        <f>VLOOKUP(F24,EtchLengthFromLayout!$A:$B,2,0)</f>
        <v>100.55</v>
      </c>
      <c r="H24" s="13">
        <f t="shared" si="12"/>
        <v>319.46999999999997</v>
      </c>
      <c r="I24" s="19" t="str">
        <f>CONCATENATE("S",MID($A24,5,1),"_U2_",SUBSTITUTE($C24,"IP","I+") )</f>
        <v>S3_U2_P3_GIGA_MDI+</v>
      </c>
      <c r="J24" s="19">
        <f>VLOOKUP(I24,EtchLengthFromLayout!$A:$B,2,0)</f>
        <v>10424.81</v>
      </c>
      <c r="K24" s="19"/>
      <c r="L24" s="19"/>
      <c r="M24" s="14" t="str">
        <f>CONCATENATE("S",MID($A24,5,1),"_LB_",SUBSTITUTE($C24,"IP","I+") )</f>
        <v>S3_LB_P3_GIGA_MDI+</v>
      </c>
      <c r="N24" s="19">
        <f>VLOOKUP(M24,EtchLengthFromLayout!$A:$B,2,0)</f>
        <v>591.54999999999995</v>
      </c>
      <c r="O24" s="19"/>
      <c r="P24" s="19"/>
      <c r="Q24" s="19"/>
      <c r="R24" s="19"/>
      <c r="S24" s="19" t="str">
        <f t="shared" si="9"/>
        <v>SG3_2_P3_GIGA_MDI+</v>
      </c>
      <c r="T24" s="19">
        <f>VLOOKUP(S24,EtchLengthFromLayout!$A:$B,2,0)</f>
        <v>969.92</v>
      </c>
      <c r="U24" s="19" t="str">
        <f t="shared" si="10"/>
        <v>SG3_1_P3_GIGA_MDI+</v>
      </c>
      <c r="V24" s="19">
        <f>VLOOKUP(U24,EtchLengthFromLayout!$A:$B,2,0)</f>
        <v>100.55</v>
      </c>
      <c r="W24" s="5"/>
      <c r="X24" s="5" t="str">
        <f>VLOOKUP(CONCATENATE($AB24,".",$AC24),Netlist_VTable!$H:$I,2,0)</f>
        <v>SG3_P3_GIGA_MDI+</v>
      </c>
      <c r="Y24" s="19">
        <f>VLOOKUP(X24,EtchLengthFromLayout!$A:$B,2,0)</f>
        <v>985.37</v>
      </c>
      <c r="Z24" s="19">
        <f t="shared" si="13"/>
        <v>13391.669999999998</v>
      </c>
      <c r="AA24" s="10" t="str">
        <f t="shared" ref="AA24" si="18">IF(AA23&lt;=5,"OK, Tolerance&lt;= 5 mil", "Not OK, Tolerance &gt; 5 mil")</f>
        <v>OK, Tolerance&lt;= 5 mil</v>
      </c>
      <c r="AB24" s="25" t="s">
        <v>9887</v>
      </c>
      <c r="AC24" s="5" t="str">
        <f>VLOOKUP(AD24,PinNo!$B:$C,2,0)</f>
        <v>A18</v>
      </c>
      <c r="AD24" s="7" t="str">
        <f t="shared" si="11"/>
        <v>P3_GIGA_MDIP</v>
      </c>
      <c r="AE24" s="102"/>
    </row>
    <row r="25" spans="1:31">
      <c r="A25" s="43"/>
      <c r="B25" s="12"/>
      <c r="C25" s="12"/>
      <c r="D25" s="12"/>
      <c r="E25" s="13"/>
      <c r="F25" s="13"/>
      <c r="G25" s="13"/>
      <c r="H25" s="13">
        <f>MAX(H17:H24)</f>
        <v>319.46999999999997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0" t="s">
        <v>1463</v>
      </c>
      <c r="Y25" s="15"/>
      <c r="Z25" s="15">
        <f>MAX(Z17:Z24)</f>
        <v>13525.699999999999</v>
      </c>
      <c r="AA25" s="10"/>
      <c r="AB25" s="10"/>
      <c r="AC25" s="10"/>
      <c r="AD25" s="10"/>
      <c r="AE25" s="10"/>
    </row>
    <row r="26" spans="1:31">
      <c r="A26" s="43"/>
      <c r="B26" s="12"/>
      <c r="C26" s="12"/>
      <c r="D26" s="12"/>
      <c r="E26" s="13"/>
      <c r="F26" s="13"/>
      <c r="G26" s="13"/>
      <c r="H26" s="13">
        <f>MIN(H17:H24)</f>
        <v>319.46999999999997</v>
      </c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0" t="s">
        <v>1464</v>
      </c>
      <c r="Y26" s="15"/>
      <c r="Z26" s="15">
        <f>MIN(Z17:Z24)</f>
        <v>13342.469999999998</v>
      </c>
      <c r="AA26" s="10"/>
      <c r="AB26" s="10"/>
      <c r="AC26" s="10"/>
      <c r="AD26" s="10"/>
      <c r="AE26" s="10"/>
    </row>
    <row r="27" spans="1:31">
      <c r="A27" s="43"/>
      <c r="B27" s="12"/>
      <c r="C27" s="12"/>
      <c r="D27" s="12"/>
      <c r="E27" s="13"/>
      <c r="F27" s="13"/>
      <c r="G27" s="13"/>
      <c r="H27" s="13">
        <f>ABS(H25-H26)</f>
        <v>0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0" t="s">
        <v>1</v>
      </c>
      <c r="Y27" s="15"/>
      <c r="Z27" s="15">
        <f>ABS(Z25-Z26)</f>
        <v>183.23000000000138</v>
      </c>
      <c r="AA27" s="10"/>
      <c r="AB27" s="10"/>
      <c r="AC27" s="10"/>
      <c r="AD27" s="10"/>
      <c r="AE27" s="10"/>
    </row>
    <row r="28" spans="1:31">
      <c r="A28" s="26"/>
      <c r="B28" s="10"/>
      <c r="C28" s="10"/>
      <c r="D28" s="10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0"/>
      <c r="X28" s="15"/>
      <c r="Y28" s="15"/>
      <c r="Z28" s="10"/>
      <c r="AA28" s="10"/>
      <c r="AB28" s="10"/>
      <c r="AC28" s="10"/>
      <c r="AD28" s="10"/>
      <c r="AE28" s="10"/>
    </row>
    <row r="29" spans="1:31">
      <c r="A29" s="21"/>
      <c r="B29" s="5"/>
      <c r="C29" s="5"/>
      <c r="D29" s="5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5"/>
      <c r="X29" s="5"/>
      <c r="Y29" s="19"/>
      <c r="Z29" s="19"/>
      <c r="AA29" s="5"/>
      <c r="AB29" s="5"/>
      <c r="AC29" s="5"/>
      <c r="AD29" s="5"/>
      <c r="AE29" s="5"/>
    </row>
    <row r="30" spans="1:31">
      <c r="A30" s="26"/>
      <c r="B30" s="10"/>
      <c r="C30" s="10"/>
      <c r="D30" s="1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0"/>
      <c r="X30" s="22"/>
      <c r="Y30" s="23"/>
      <c r="Z30" s="23"/>
      <c r="AA30" s="10"/>
      <c r="AB30" s="10"/>
      <c r="AC30" s="10"/>
      <c r="AD30" s="10"/>
      <c r="AE30" s="10"/>
    </row>
    <row r="31" spans="1:31">
      <c r="A31" s="26"/>
      <c r="B31" s="10"/>
      <c r="C31" s="10"/>
      <c r="D31" s="10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0"/>
      <c r="X31" s="10" t="s">
        <v>1466</v>
      </c>
      <c r="Y31" s="15"/>
      <c r="Z31" s="15"/>
      <c r="AA31" s="10"/>
      <c r="AB31" s="10"/>
      <c r="AC31" s="10"/>
      <c r="AD31" s="10"/>
      <c r="AE31" s="10"/>
    </row>
    <row r="32" spans="1:31">
      <c r="A32" s="26"/>
      <c r="B32" s="10"/>
      <c r="C32" s="10"/>
      <c r="D32" s="10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0"/>
      <c r="X32" s="10" t="s">
        <v>1463</v>
      </c>
      <c r="Y32" s="15"/>
      <c r="Z32" s="15">
        <f>MAX(Z11,Z25)</f>
        <v>13800.389999999998</v>
      </c>
      <c r="AA32" s="10"/>
      <c r="AB32" s="10"/>
      <c r="AC32" s="10"/>
      <c r="AD32" s="10"/>
      <c r="AE32" s="10"/>
    </row>
    <row r="33" spans="1:31">
      <c r="A33" s="26"/>
      <c r="B33" s="10"/>
      <c r="C33" s="10"/>
      <c r="D33" s="10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0"/>
      <c r="X33" s="10" t="s">
        <v>1464</v>
      </c>
      <c r="Y33" s="15"/>
      <c r="Z33" s="15">
        <f>MIN(Z12,Z26)</f>
        <v>13109.55</v>
      </c>
      <c r="AA33" s="10"/>
      <c r="AB33" s="10"/>
      <c r="AC33" s="10"/>
      <c r="AD33" s="10"/>
      <c r="AE33" s="10"/>
    </row>
    <row r="34" spans="1:31">
      <c r="A34" s="26"/>
      <c r="B34" s="10"/>
      <c r="C34" s="10"/>
      <c r="D34" s="10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0"/>
      <c r="X34" s="10" t="s">
        <v>1</v>
      </c>
      <c r="Y34" s="15"/>
      <c r="Z34" s="15">
        <f>ABS(Z32-Z33)</f>
        <v>690.83999999999833</v>
      </c>
      <c r="AA34" s="10"/>
      <c r="AB34" s="10"/>
      <c r="AC34" s="10"/>
      <c r="AD34" s="10"/>
      <c r="AE34" s="10"/>
    </row>
    <row r="35" spans="1:31">
      <c r="A35" s="26"/>
      <c r="B35" s="10"/>
      <c r="C35" s="10"/>
      <c r="D35" s="10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0"/>
      <c r="X35" s="10" t="s">
        <v>6</v>
      </c>
      <c r="Y35" s="15"/>
      <c r="Z35" s="15" t="str">
        <f>IF(Z34&lt;=1000,"OK, Tolerance&lt;= 1000 mils", "Not OK, Tolerance &gt;  1000 mils")</f>
        <v>OK, Tolerance&lt;= 1000 mils</v>
      </c>
      <c r="AA35" s="10"/>
      <c r="AB35" s="10"/>
      <c r="AC35" s="10"/>
      <c r="AD35" s="10"/>
      <c r="AE35" s="10"/>
    </row>
    <row r="36" spans="1:31">
      <c r="A36" s="21"/>
      <c r="B36" s="5"/>
      <c r="C36" s="5"/>
      <c r="D36" s="5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5"/>
      <c r="X36" s="5"/>
      <c r="Y36" s="19"/>
      <c r="Z36" s="19"/>
      <c r="AA36" s="5"/>
      <c r="AB36" s="5"/>
      <c r="AC36" s="5"/>
      <c r="AD36" s="5"/>
      <c r="AE36" s="5"/>
    </row>
    <row r="37" spans="1:31">
      <c r="A37" s="21"/>
      <c r="B37" s="5"/>
      <c r="C37" s="5"/>
      <c r="D37" s="5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5"/>
      <c r="X37" s="5"/>
      <c r="Y37" s="19"/>
      <c r="Z37" s="19"/>
      <c r="AA37" s="5"/>
      <c r="AB37" s="5"/>
      <c r="AC37" s="5"/>
      <c r="AD37" s="5"/>
      <c r="AE37" s="5"/>
    </row>
    <row r="38" spans="1:31">
      <c r="A38" s="20"/>
      <c r="B38" s="20"/>
      <c r="C38" s="20"/>
      <c r="D38" s="20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0"/>
    </row>
    <row r="39" spans="1:31">
      <c r="A39" s="20"/>
      <c r="B39" s="20"/>
      <c r="C39" s="20"/>
      <c r="D39" s="20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0"/>
    </row>
    <row r="40" spans="1:31" ht="30.75">
      <c r="A40" s="28" t="s">
        <v>7506</v>
      </c>
      <c r="B40" s="12"/>
      <c r="C40" s="12"/>
      <c r="D40" s="12"/>
      <c r="E40" s="13"/>
      <c r="F40" s="40"/>
      <c r="G40" s="13"/>
      <c r="H40" s="13"/>
      <c r="I40" s="47"/>
      <c r="J40" s="14"/>
      <c r="K40" s="84" t="s">
        <v>10258</v>
      </c>
      <c r="L40" s="14"/>
      <c r="M40" s="14"/>
      <c r="N40" s="14"/>
      <c r="O40" s="14"/>
      <c r="P40" s="14"/>
      <c r="Q40" s="84" t="s">
        <v>10258</v>
      </c>
      <c r="R40" s="14"/>
      <c r="S40" s="47"/>
      <c r="T40" s="14"/>
      <c r="U40" s="14"/>
      <c r="V40" s="14"/>
      <c r="W40" s="14"/>
      <c r="X40" s="14"/>
      <c r="Y40" s="14"/>
      <c r="Z40" s="47" t="s">
        <v>10257</v>
      </c>
      <c r="AA40" s="14"/>
      <c r="AB40" s="14"/>
      <c r="AC40" s="14"/>
      <c r="AD40" s="14"/>
      <c r="AE40" s="11"/>
    </row>
    <row r="41" spans="1:31" ht="31.5">
      <c r="A41" s="11" t="s">
        <v>3</v>
      </c>
      <c r="B41" s="11" t="s">
        <v>4</v>
      </c>
      <c r="C41" s="11" t="s">
        <v>5</v>
      </c>
      <c r="D41" s="10" t="s">
        <v>0</v>
      </c>
      <c r="E41" s="15" t="s">
        <v>2</v>
      </c>
      <c r="F41" s="16" t="s">
        <v>0</v>
      </c>
      <c r="G41" s="17" t="s">
        <v>2</v>
      </c>
      <c r="H41" s="48" t="s">
        <v>2972</v>
      </c>
      <c r="I41" s="10" t="s">
        <v>0</v>
      </c>
      <c r="J41" s="15" t="s">
        <v>2</v>
      </c>
      <c r="K41" s="16" t="s">
        <v>0</v>
      </c>
      <c r="L41" s="17" t="s">
        <v>2</v>
      </c>
      <c r="M41" s="10" t="s">
        <v>0</v>
      </c>
      <c r="N41" s="15" t="s">
        <v>2</v>
      </c>
      <c r="O41" s="16" t="s">
        <v>0</v>
      </c>
      <c r="P41" s="17" t="s">
        <v>2</v>
      </c>
      <c r="Q41" s="10" t="s">
        <v>0</v>
      </c>
      <c r="R41" s="15" t="s">
        <v>2</v>
      </c>
      <c r="S41" s="16" t="s">
        <v>0</v>
      </c>
      <c r="T41" s="17" t="s">
        <v>2</v>
      </c>
      <c r="U41" s="10" t="s">
        <v>0</v>
      </c>
      <c r="V41" s="15" t="s">
        <v>2</v>
      </c>
      <c r="W41" s="12"/>
      <c r="X41" s="49" t="s">
        <v>2984</v>
      </c>
      <c r="Y41" s="13" t="s">
        <v>2</v>
      </c>
      <c r="Z41" s="18" t="s">
        <v>9889</v>
      </c>
      <c r="AA41" s="31" t="s">
        <v>2979</v>
      </c>
      <c r="AB41" s="10" t="s">
        <v>1462</v>
      </c>
      <c r="AC41" s="10" t="s">
        <v>4</v>
      </c>
      <c r="AD41" s="10" t="s">
        <v>5</v>
      </c>
      <c r="AE41" s="11" t="s">
        <v>1465</v>
      </c>
    </row>
    <row r="42" spans="1:31" ht="16.149999999999999" customHeight="1">
      <c r="A42" s="24" t="s">
        <v>8</v>
      </c>
      <c r="B42" s="5" t="str">
        <f>VLOOKUP(C42,PinNo!$B:$C,2,0)</f>
        <v>A15</v>
      </c>
      <c r="C42" s="7" t="s">
        <v>3058</v>
      </c>
      <c r="D42" s="5" t="str">
        <f>VLOOKUP(CONCATENATE($A42,".",$B42),Netlist_VTable!$H:$I,2,0)</f>
        <v>S0_P2_GIGA_MDI-</v>
      </c>
      <c r="E42" s="19">
        <f>VLOOKUP(D42,EtchLengthFromLayout!$A:$B,2,0)</f>
        <v>218.92</v>
      </c>
      <c r="F42" s="19" t="str">
        <f>CONCATENATE("S",MID($A42,5,1),"_U1_",SUBSTITUTE($C42,"IN","I-") )</f>
        <v>S0_U1_P2_GIGA_MDI-</v>
      </c>
      <c r="G42" s="19">
        <f>VLOOKUP(F42,EtchLengthFromLayout!$A:$B,2,0)</f>
        <v>100.55</v>
      </c>
      <c r="H42" s="13">
        <f>E42+G42</f>
        <v>319.46999999999997</v>
      </c>
      <c r="I42" s="19" t="str">
        <f>CONCATENATE("S",MID($A42,5,1),"_U2_",SUBSTITUTE($C42,"IN","I-") )</f>
        <v>S0_U2_P2_GIGA_MDI-</v>
      </c>
      <c r="J42" s="19">
        <f>VLOOKUP(I42,EtchLengthFromLayout!$A:$B,2,0)</f>
        <v>9973.91</v>
      </c>
      <c r="K42" s="14" t="str">
        <f>CONCATENATE("S",MID($A42,5,1),"_U3_",SUBSTITUTE($C42,"IN","I-") )</f>
        <v>S0_U3_P2_GIGA_MDI-</v>
      </c>
      <c r="L42" s="19">
        <f>VLOOKUP(K42,EtchLengthFromLayout!$A:$B,2,0)</f>
        <v>1009.92</v>
      </c>
      <c r="M42" s="19" t="str">
        <f>SUBSTITUTE($D42, "_P2","_U4")</f>
        <v>S0_U4_GIGA_MDI-</v>
      </c>
      <c r="N42" s="19">
        <f>VLOOKUP(M42,EtchLengthFromLayout!$A:$B,2,0)</f>
        <v>579.64</v>
      </c>
      <c r="O42" s="19" t="str">
        <f>SUBSTITUTE($X42,"_P2","_U4")</f>
        <v>SG0_U4_GIGA_MDI-</v>
      </c>
      <c r="P42" s="19">
        <f>VLOOKUP(O42,EtchLengthFromLayout!$A:$B,2,0)</f>
        <v>553.9</v>
      </c>
      <c r="Q42" s="14" t="str">
        <f t="shared" ref="Q42:Q49" si="19">SUBSTITUTE($X42,"_P","_3_P")</f>
        <v>SG0_3_P2_GIGA_MDI-</v>
      </c>
      <c r="R42" s="19">
        <f>VLOOKUP(Q42,EtchLengthFromLayout!$A:$B,2,0)</f>
        <v>999.77</v>
      </c>
      <c r="S42" s="19" t="str">
        <f t="shared" ref="S42:S49" si="20">SUBSTITUTE($X42,"_P","_2_P")</f>
        <v>SG0_2_P2_GIGA_MDI-</v>
      </c>
      <c r="T42" s="19">
        <f>VLOOKUP(S42,EtchLengthFromLayout!$A:$B,2,0)</f>
        <v>1203.1500000000001</v>
      </c>
      <c r="U42" s="19" t="str">
        <f t="shared" ref="U42:U49" si="21">SUBSTITUTE($X42,"_P","_1_P")</f>
        <v>SG0_1_P2_GIGA_MDI-</v>
      </c>
      <c r="V42" s="19">
        <f>VLOOKUP(U42,EtchLengthFromLayout!$A:$B,2,0)</f>
        <v>100.55</v>
      </c>
      <c r="W42" s="5"/>
      <c r="X42" s="5" t="str">
        <f>VLOOKUP(CONCATENATE($AB42,".",$AC42),Netlist_VTable!$H:$I,2,0)</f>
        <v>SG0_P2_GIGA_MDI-</v>
      </c>
      <c r="Y42" s="19">
        <f>VLOOKUP(X42,EtchLengthFromLayout!$A:$B,2,0)</f>
        <v>935.77</v>
      </c>
      <c r="Z42" s="19">
        <f>E42+G42+J42+L42+N42+P42+R42+T42+V42+Y42</f>
        <v>15676.079999999998</v>
      </c>
      <c r="AA42" s="19">
        <f>ABS(Z42-Z43)</f>
        <v>0.86000000000058208</v>
      </c>
      <c r="AB42" s="24" t="s">
        <v>9884</v>
      </c>
      <c r="AC42" s="5" t="str">
        <f>VLOOKUP(AD42,PinNo!$B:$C,2,0)</f>
        <v>A15</v>
      </c>
      <c r="AD42" s="7" t="str">
        <f t="shared" ref="AD42:AD49" si="22">C42</f>
        <v>P2_GIGA_MDIN</v>
      </c>
      <c r="AE42" s="102" t="s">
        <v>10243</v>
      </c>
    </row>
    <row r="43" spans="1:31">
      <c r="A43" s="24" t="s">
        <v>8</v>
      </c>
      <c r="B43" s="5" t="str">
        <f>VLOOKUP(C43,PinNo!$B:$C,2,0)</f>
        <v>A16</v>
      </c>
      <c r="C43" s="7" t="s">
        <v>3057</v>
      </c>
      <c r="D43" s="5" t="str">
        <f>VLOOKUP(CONCATENATE($A43,".",$B43),Netlist_VTable!$H:$I,2,0)</f>
        <v>S0_P2_GIGA_MDI+</v>
      </c>
      <c r="E43" s="19">
        <f>VLOOKUP(D43,EtchLengthFromLayout!$A:$B,2,0)</f>
        <v>218.92</v>
      </c>
      <c r="F43" s="19" t="str">
        <f>CONCATENATE("S",MID($A43,5,1),"_U1_",SUBSTITUTE($C43,"IP","I+") )</f>
        <v>S0_U1_P2_GIGA_MDI+</v>
      </c>
      <c r="G43" s="19">
        <f>VLOOKUP(F43,EtchLengthFromLayout!$A:$B,2,0)</f>
        <v>100.55</v>
      </c>
      <c r="H43" s="13">
        <f t="shared" ref="H43:H49" si="23">E43+G43</f>
        <v>319.46999999999997</v>
      </c>
      <c r="I43" s="19" t="str">
        <f>CONCATENATE("S",MID($A43,5,1),"_U2_",SUBSTITUTE($C43,"IP","I+") )</f>
        <v>S0_U2_P2_GIGA_MDI+</v>
      </c>
      <c r="J43" s="19">
        <f>VLOOKUP(I43,EtchLengthFromLayout!$A:$B,2,0)</f>
        <v>9973.92</v>
      </c>
      <c r="K43" s="14" t="str">
        <f>CONCATENATE("S",MID($A43,5,1),"_U3_",SUBSTITUTE($C43,"IP","I+") )</f>
        <v>S0_U3_P2_GIGA_MDI+</v>
      </c>
      <c r="L43" s="19">
        <f>VLOOKUP(K43,EtchLengthFromLayout!$A:$B,2,0)</f>
        <v>1009.92</v>
      </c>
      <c r="M43" s="19" t="str">
        <f t="shared" ref="M43:M49" si="24">SUBSTITUTE($D43, "_P2","_U4")</f>
        <v>S0_U4_GIGA_MDI+</v>
      </c>
      <c r="N43" s="19">
        <f>VLOOKUP(M43,EtchLengthFromLayout!$A:$B,2,0)</f>
        <v>579.64</v>
      </c>
      <c r="O43" s="19" t="str">
        <f t="shared" ref="O43:O49" si="25">SUBSTITUTE($X43,"_P2","_U4")</f>
        <v>SG0_U4_GIGA_MDI+</v>
      </c>
      <c r="P43" s="19">
        <f>VLOOKUP(O43,EtchLengthFromLayout!$A:$B,2,0)</f>
        <v>553.91</v>
      </c>
      <c r="Q43" s="14" t="str">
        <f t="shared" si="19"/>
        <v>SG0_3_P2_GIGA_MDI+</v>
      </c>
      <c r="R43" s="19">
        <f>VLOOKUP(Q43,EtchLengthFromLayout!$A:$B,2,0)</f>
        <v>999.77</v>
      </c>
      <c r="S43" s="19" t="str">
        <f t="shared" si="20"/>
        <v>SG0_2_P2_GIGA_MDI+</v>
      </c>
      <c r="T43" s="19">
        <f>VLOOKUP(S43,EtchLengthFromLayout!$A:$B,2,0)</f>
        <v>1203.99</v>
      </c>
      <c r="U43" s="19" t="str">
        <f t="shared" si="21"/>
        <v>SG0_1_P2_GIGA_MDI+</v>
      </c>
      <c r="V43" s="19">
        <f>VLOOKUP(U43,EtchLengthFromLayout!$A:$B,2,0)</f>
        <v>100.55</v>
      </c>
      <c r="W43" s="5"/>
      <c r="X43" s="5" t="str">
        <f>VLOOKUP(CONCATENATE($AB43,".",$AC43),Netlist_VTable!$H:$I,2,0)</f>
        <v>SG0_P2_GIGA_MDI+</v>
      </c>
      <c r="Y43" s="19">
        <f>VLOOKUP(X43,EtchLengthFromLayout!$A:$B,2,0)</f>
        <v>935.77</v>
      </c>
      <c r="Z43" s="19">
        <f t="shared" ref="Z43:Z49" si="26">E43+G43+J43+L43+N43+P43+R43+T43+V43+Y43</f>
        <v>15676.939999999999</v>
      </c>
      <c r="AA43" s="10" t="str">
        <f>IF(AA42&lt;=5,"OK, Tolerance&lt;= 5 mil", "Not OK, Tolerance &gt; 5 mil")</f>
        <v>OK, Tolerance&lt;= 5 mil</v>
      </c>
      <c r="AB43" s="24" t="s">
        <v>9884</v>
      </c>
      <c r="AC43" s="5" t="str">
        <f>VLOOKUP(AD43,PinNo!$B:$C,2,0)</f>
        <v>A16</v>
      </c>
      <c r="AD43" s="7" t="str">
        <f t="shared" si="22"/>
        <v>P2_GIGA_MDIP</v>
      </c>
      <c r="AE43" s="102"/>
    </row>
    <row r="44" spans="1:31">
      <c r="A44" s="25" t="s">
        <v>165</v>
      </c>
      <c r="B44" s="5" t="str">
        <f>VLOOKUP(C44,PinNo!$B:$C,2,0)</f>
        <v>A15</v>
      </c>
      <c r="C44" s="7" t="s">
        <v>3058</v>
      </c>
      <c r="D44" s="5" t="str">
        <f>VLOOKUP(CONCATENATE($A44,".",$B44),Netlist_VTable!$H:$I,2,0)</f>
        <v>S1_P2_GIGA_MDI-</v>
      </c>
      <c r="E44" s="19">
        <f>VLOOKUP(D44,EtchLengthFromLayout!$A:$B,2,0)</f>
        <v>218.92</v>
      </c>
      <c r="F44" s="19" t="str">
        <f>CONCATENATE("S",MID($A44,5,1),"_U1_",SUBSTITUTE($C44,"IN","I-") )</f>
        <v>S1_U1_P2_GIGA_MDI-</v>
      </c>
      <c r="G44" s="19">
        <f>VLOOKUP(F44,EtchLengthFromLayout!$A:$B,2,0)</f>
        <v>100.55</v>
      </c>
      <c r="H44" s="13">
        <f t="shared" si="23"/>
        <v>319.46999999999997</v>
      </c>
      <c r="I44" s="19" t="str">
        <f>CONCATENATE("S",MID($A44,5,1),"_U2_",SUBSTITUTE($C44,"IN","I-") )</f>
        <v>S1_U2_P2_GIGA_MDI-</v>
      </c>
      <c r="J44" s="19">
        <f>VLOOKUP(I44,EtchLengthFromLayout!$A:$B,2,0)</f>
        <v>10150.56</v>
      </c>
      <c r="K44" s="14" t="str">
        <f>CONCATENATE("S",MID($A44,5,1),"_U3_",SUBSTITUTE($C44,"IN","I-") )</f>
        <v>S1_U3_P2_GIGA_MDI-</v>
      </c>
      <c r="L44" s="19">
        <f>VLOOKUP(K44,EtchLengthFromLayout!$A:$B,2,0)</f>
        <v>1009.92</v>
      </c>
      <c r="M44" s="19" t="str">
        <f t="shared" si="24"/>
        <v>S1_U4_GIGA_MDI-</v>
      </c>
      <c r="N44" s="19">
        <f>VLOOKUP(M44,EtchLengthFromLayout!$A:$B,2,0)</f>
        <v>579.64</v>
      </c>
      <c r="O44" s="19" t="str">
        <f t="shared" si="25"/>
        <v>SG1_U4_GIGA_MDI-</v>
      </c>
      <c r="P44" s="19">
        <f>VLOOKUP(O44,EtchLengthFromLayout!$A:$B,2,0)</f>
        <v>553.9</v>
      </c>
      <c r="Q44" s="14" t="str">
        <f t="shared" si="19"/>
        <v>SG1_3_P2_GIGA_MDI-</v>
      </c>
      <c r="R44" s="19">
        <f>VLOOKUP(Q44,EtchLengthFromLayout!$A:$B,2,0)</f>
        <v>999.77</v>
      </c>
      <c r="S44" s="19" t="str">
        <f t="shared" si="20"/>
        <v>SG1_2_P2_GIGA_MDI-</v>
      </c>
      <c r="T44" s="19">
        <f>VLOOKUP(S44,EtchLengthFromLayout!$A:$B,2,0)</f>
        <v>1711.63</v>
      </c>
      <c r="U44" s="19" t="str">
        <f t="shared" si="21"/>
        <v>SG1_1_P2_GIGA_MDI-</v>
      </c>
      <c r="V44" s="19">
        <f>VLOOKUP(U44,EtchLengthFromLayout!$A:$B,2,0)</f>
        <v>100.55</v>
      </c>
      <c r="W44" s="5"/>
      <c r="X44" s="5" t="str">
        <f>VLOOKUP(CONCATENATE($AB44,".",$AC44),Netlist_VTable!$H:$I,2,0)</f>
        <v>SG1_P2_GIGA_MDI-</v>
      </c>
      <c r="Y44" s="19">
        <f>VLOOKUP(X44,EtchLengthFromLayout!$A:$B,2,0)</f>
        <v>935.77</v>
      </c>
      <c r="Z44" s="19">
        <f t="shared" si="26"/>
        <v>16361.21</v>
      </c>
      <c r="AA44" s="19">
        <f t="shared" ref="AA44" si="27">ABS(Z44-Z45)</f>
        <v>0.83999999999832653</v>
      </c>
      <c r="AB44" s="25" t="s">
        <v>9885</v>
      </c>
      <c r="AC44" s="5" t="str">
        <f>VLOOKUP(AD44,PinNo!$B:$C,2,0)</f>
        <v>A15</v>
      </c>
      <c r="AD44" s="7" t="str">
        <f t="shared" si="22"/>
        <v>P2_GIGA_MDIN</v>
      </c>
      <c r="AE44" s="102"/>
    </row>
    <row r="45" spans="1:31">
      <c r="A45" s="25" t="s">
        <v>165</v>
      </c>
      <c r="B45" s="5" t="str">
        <f>VLOOKUP(C45,PinNo!$B:$C,2,0)</f>
        <v>A16</v>
      </c>
      <c r="C45" s="7" t="s">
        <v>3057</v>
      </c>
      <c r="D45" s="5" t="str">
        <f>VLOOKUP(CONCATENATE($A45,".",$B45),Netlist_VTable!$H:$I,2,0)</f>
        <v>S1_P2_GIGA_MDI+</v>
      </c>
      <c r="E45" s="19">
        <f>VLOOKUP(D45,EtchLengthFromLayout!$A:$B,2,0)</f>
        <v>218.92</v>
      </c>
      <c r="F45" s="19" t="str">
        <f>CONCATENATE("S",MID($A45,5,1),"_U1_",SUBSTITUTE($C45,"IP","I+") )</f>
        <v>S1_U1_P2_GIGA_MDI+</v>
      </c>
      <c r="G45" s="19">
        <f>VLOOKUP(F45,EtchLengthFromLayout!$A:$B,2,0)</f>
        <v>100.55</v>
      </c>
      <c r="H45" s="13">
        <f t="shared" si="23"/>
        <v>319.46999999999997</v>
      </c>
      <c r="I45" s="19" t="str">
        <f>CONCATENATE("S",MID($A45,5,1),"_U2_",SUBSTITUTE($C45,"IP","I+") )</f>
        <v>S1_U2_P2_GIGA_MDI+</v>
      </c>
      <c r="J45" s="19">
        <f>VLOOKUP(I45,EtchLengthFromLayout!$A:$B,2,0)</f>
        <v>10150.549999999999</v>
      </c>
      <c r="K45" s="14" t="str">
        <f>CONCATENATE("S",MID($A45,5,1),"_U3_",SUBSTITUTE($C45,"IP","I+") )</f>
        <v>S1_U3_P2_GIGA_MDI+</v>
      </c>
      <c r="L45" s="19">
        <f>VLOOKUP(K45,EtchLengthFromLayout!$A:$B,2,0)</f>
        <v>1009.92</v>
      </c>
      <c r="M45" s="19" t="str">
        <f t="shared" si="24"/>
        <v>S1_U4_GIGA_MDI+</v>
      </c>
      <c r="N45" s="19">
        <f>VLOOKUP(M45,EtchLengthFromLayout!$A:$B,2,0)</f>
        <v>579.64</v>
      </c>
      <c r="O45" s="19" t="str">
        <f t="shared" si="25"/>
        <v>SG1_U4_GIGA_MDI+</v>
      </c>
      <c r="P45" s="19">
        <f>VLOOKUP(O45,EtchLengthFromLayout!$A:$B,2,0)</f>
        <v>553.91</v>
      </c>
      <c r="Q45" s="14" t="str">
        <f t="shared" si="19"/>
        <v>SG1_3_P2_GIGA_MDI+</v>
      </c>
      <c r="R45" s="19">
        <f>VLOOKUP(Q45,EtchLengthFromLayout!$A:$B,2,0)</f>
        <v>999.77</v>
      </c>
      <c r="S45" s="19" t="str">
        <f t="shared" si="20"/>
        <v>SG1_2_P2_GIGA_MDI+</v>
      </c>
      <c r="T45" s="19">
        <f>VLOOKUP(S45,EtchLengthFromLayout!$A:$B,2,0)</f>
        <v>1712.47</v>
      </c>
      <c r="U45" s="19" t="str">
        <f t="shared" si="21"/>
        <v>SG1_1_P2_GIGA_MDI+</v>
      </c>
      <c r="V45" s="19">
        <f>VLOOKUP(U45,EtchLengthFromLayout!$A:$B,2,0)</f>
        <v>100.55</v>
      </c>
      <c r="W45" s="5"/>
      <c r="X45" s="5" t="str">
        <f>VLOOKUP(CONCATENATE($AB45,".",$AC45),Netlist_VTable!$H:$I,2,0)</f>
        <v>SG1_P2_GIGA_MDI+</v>
      </c>
      <c r="Y45" s="19">
        <f>VLOOKUP(X45,EtchLengthFromLayout!$A:$B,2,0)</f>
        <v>935.77</v>
      </c>
      <c r="Z45" s="19">
        <f t="shared" si="26"/>
        <v>16362.049999999997</v>
      </c>
      <c r="AA45" s="10" t="str">
        <f t="shared" ref="AA45:AA49" si="28">IF(AA44&lt;=5,"OK, Tolerance&lt;= 5 mil", "Not OK, Tolerance &gt; 5 mil")</f>
        <v>OK, Tolerance&lt;= 5 mil</v>
      </c>
      <c r="AB45" s="25" t="s">
        <v>9885</v>
      </c>
      <c r="AC45" s="5" t="str">
        <f>VLOOKUP(AD45,PinNo!$B:$C,2,0)</f>
        <v>A16</v>
      </c>
      <c r="AD45" s="7" t="str">
        <f t="shared" si="22"/>
        <v>P2_GIGA_MDIP</v>
      </c>
      <c r="AE45" s="102"/>
    </row>
    <row r="46" spans="1:31" ht="16.149999999999999" customHeight="1">
      <c r="A46" s="24" t="s">
        <v>3556</v>
      </c>
      <c r="B46" s="5" t="str">
        <f>VLOOKUP(C46,PinNo!$B:$C,2,0)</f>
        <v>A15</v>
      </c>
      <c r="C46" s="7" t="s">
        <v>3058</v>
      </c>
      <c r="D46" s="5" t="str">
        <f>VLOOKUP(CONCATENATE($A46,".",$B46),Netlist_VTable!$H:$I,2,0)</f>
        <v>S2_P2_GIGA_MDI-</v>
      </c>
      <c r="E46" s="19">
        <f>VLOOKUP(D46,EtchLengthFromLayout!$A:$B,2,0)</f>
        <v>218.92</v>
      </c>
      <c r="F46" s="19" t="str">
        <f>CONCATENATE("S",MID($A46,5,1),"_U1_",SUBSTITUTE($C46,"IN","I-") )</f>
        <v>S2_U1_P2_GIGA_MDI-</v>
      </c>
      <c r="G46" s="19">
        <f>VLOOKUP(F46,EtchLengthFromLayout!$A:$B,2,0)</f>
        <v>100.55</v>
      </c>
      <c r="H46" s="13">
        <f>E46+G46</f>
        <v>319.46999999999997</v>
      </c>
      <c r="I46" s="19" t="str">
        <f>CONCATENATE("S",MID($A46,5,1),"_U2_",SUBSTITUTE($C46,"IN","I-") )</f>
        <v>S2_U2_P2_GIGA_MDI-</v>
      </c>
      <c r="J46" s="19">
        <f>VLOOKUP(I46,EtchLengthFromLayout!$A:$B,2,0)</f>
        <v>10331.209999999999</v>
      </c>
      <c r="K46" s="14" t="str">
        <f>CONCATENATE("S",MID($A46,5,1),"_U3_",SUBSTITUTE($C46,"IN","I-") )</f>
        <v>S2_U3_P2_GIGA_MDI-</v>
      </c>
      <c r="L46" s="19">
        <f>VLOOKUP(K46,EtchLengthFromLayout!$A:$B,2,0)</f>
        <v>1009.92</v>
      </c>
      <c r="M46" s="19" t="str">
        <f t="shared" si="24"/>
        <v>S2_U4_GIGA_MDI-</v>
      </c>
      <c r="N46" s="19">
        <f>VLOOKUP(M46,EtchLengthFromLayout!$A:$B,2,0)</f>
        <v>579.64</v>
      </c>
      <c r="O46" s="19" t="str">
        <f t="shared" si="25"/>
        <v>SG2_U4_GIGA_MDI-</v>
      </c>
      <c r="P46" s="19">
        <f>VLOOKUP(O46,EtchLengthFromLayout!$A:$B,2,0)</f>
        <v>553.9</v>
      </c>
      <c r="Q46" s="14" t="str">
        <f t="shared" si="19"/>
        <v>SG2_3_P2_GIGA_MDI-</v>
      </c>
      <c r="R46" s="19">
        <f>VLOOKUP(Q46,EtchLengthFromLayout!$A:$B,2,0)</f>
        <v>999.77</v>
      </c>
      <c r="S46" s="19" t="str">
        <f t="shared" si="20"/>
        <v>SG2_2_P2_GIGA_MDI-</v>
      </c>
      <c r="T46" s="19">
        <f>VLOOKUP(S46,EtchLengthFromLayout!$A:$B,2,0)</f>
        <v>840.95</v>
      </c>
      <c r="U46" s="19" t="str">
        <f t="shared" si="21"/>
        <v>SG2_1_P2_GIGA_MDI-</v>
      </c>
      <c r="V46" s="19">
        <f>VLOOKUP(U46,EtchLengthFromLayout!$A:$B,2,0)</f>
        <v>100.55</v>
      </c>
      <c r="W46" s="5"/>
      <c r="X46" s="5" t="str">
        <f>VLOOKUP(CONCATENATE($AB46,".",$AC46),Netlist_VTable!$H:$I,2,0)</f>
        <v>SG2_P2_GIGA_MDI-</v>
      </c>
      <c r="Y46" s="19">
        <f>VLOOKUP(X46,EtchLengthFromLayout!$A:$B,2,0)</f>
        <v>935.77</v>
      </c>
      <c r="Z46" s="19">
        <f t="shared" si="26"/>
        <v>15671.179999999998</v>
      </c>
      <c r="AA46" s="19">
        <f>ABS(Z46-Z47)</f>
        <v>0.85999999999876309</v>
      </c>
      <c r="AB46" s="24" t="s">
        <v>9886</v>
      </c>
      <c r="AC46" s="5" t="str">
        <f>VLOOKUP(AD46,PinNo!$B:$C,2,0)</f>
        <v>A15</v>
      </c>
      <c r="AD46" s="7" t="str">
        <f t="shared" si="22"/>
        <v>P2_GIGA_MDIN</v>
      </c>
      <c r="AE46" s="102"/>
    </row>
    <row r="47" spans="1:31">
      <c r="A47" s="24" t="s">
        <v>3556</v>
      </c>
      <c r="B47" s="5" t="str">
        <f>VLOOKUP(C47,PinNo!$B:$C,2,0)</f>
        <v>A16</v>
      </c>
      <c r="C47" s="7" t="s">
        <v>3057</v>
      </c>
      <c r="D47" s="5" t="str">
        <f>VLOOKUP(CONCATENATE($A47,".",$B47),Netlist_VTable!$H:$I,2,0)</f>
        <v>S2_P2_GIGA_MDI+</v>
      </c>
      <c r="E47" s="19">
        <f>VLOOKUP(D47,EtchLengthFromLayout!$A:$B,2,0)</f>
        <v>218.92</v>
      </c>
      <c r="F47" s="19" t="str">
        <f>CONCATENATE("S",MID($A47,5,1),"_U1_",SUBSTITUTE($C47,"IP","I+") )</f>
        <v>S2_U1_P2_GIGA_MDI+</v>
      </c>
      <c r="G47" s="19">
        <f>VLOOKUP(F47,EtchLengthFromLayout!$A:$B,2,0)</f>
        <v>100.55</v>
      </c>
      <c r="H47" s="13">
        <f t="shared" ref="H47" si="29">E47+G47</f>
        <v>319.46999999999997</v>
      </c>
      <c r="I47" s="19" t="str">
        <f>CONCATENATE("S",MID($A47,5,1),"_U2_",SUBSTITUTE($C47,"IP","I+") )</f>
        <v>S2_U2_P2_GIGA_MDI+</v>
      </c>
      <c r="J47" s="19">
        <f>VLOOKUP(I47,EtchLengthFromLayout!$A:$B,2,0)</f>
        <v>10331.219999999999</v>
      </c>
      <c r="K47" s="14" t="str">
        <f>CONCATENATE("S",MID($A47,5,1),"_U3_",SUBSTITUTE($C47,"IP","I+") )</f>
        <v>S2_U3_P2_GIGA_MDI+</v>
      </c>
      <c r="L47" s="19">
        <f>VLOOKUP(K47,EtchLengthFromLayout!$A:$B,2,0)</f>
        <v>1009.92</v>
      </c>
      <c r="M47" s="19" t="str">
        <f t="shared" si="24"/>
        <v>S2_U4_GIGA_MDI+</v>
      </c>
      <c r="N47" s="19">
        <f>VLOOKUP(M47,EtchLengthFromLayout!$A:$B,2,0)</f>
        <v>579.64</v>
      </c>
      <c r="O47" s="19" t="str">
        <f t="shared" si="25"/>
        <v>SG2_U4_GIGA_MDI+</v>
      </c>
      <c r="P47" s="19">
        <f>VLOOKUP(O47,EtchLengthFromLayout!$A:$B,2,0)</f>
        <v>553.91</v>
      </c>
      <c r="Q47" s="14" t="str">
        <f t="shared" si="19"/>
        <v>SG2_3_P2_GIGA_MDI+</v>
      </c>
      <c r="R47" s="19">
        <f>VLOOKUP(Q47,EtchLengthFromLayout!$A:$B,2,0)</f>
        <v>999.77</v>
      </c>
      <c r="S47" s="19" t="str">
        <f t="shared" si="20"/>
        <v>SG2_2_P2_GIGA_MDI+</v>
      </c>
      <c r="T47" s="19">
        <f>VLOOKUP(S47,EtchLengthFromLayout!$A:$B,2,0)</f>
        <v>841.79</v>
      </c>
      <c r="U47" s="19" t="str">
        <f t="shared" si="21"/>
        <v>SG2_1_P2_GIGA_MDI+</v>
      </c>
      <c r="V47" s="19">
        <f>VLOOKUP(U47,EtchLengthFromLayout!$A:$B,2,0)</f>
        <v>100.55</v>
      </c>
      <c r="W47" s="5"/>
      <c r="X47" s="5" t="str">
        <f>VLOOKUP(CONCATENATE($AB47,".",$AC47),Netlist_VTable!$H:$I,2,0)</f>
        <v>SG2_P2_GIGA_MDI+</v>
      </c>
      <c r="Y47" s="19">
        <f>VLOOKUP(X47,EtchLengthFromLayout!$A:$B,2,0)</f>
        <v>935.77</v>
      </c>
      <c r="Z47" s="19">
        <f t="shared" si="26"/>
        <v>15672.039999999997</v>
      </c>
      <c r="AA47" s="10" t="str">
        <f>IF(AA46&lt;=5,"OK, Tolerance&lt;= 5 mil", "Not OK, Tolerance &gt; 5 mil")</f>
        <v>OK, Tolerance&lt;= 5 mil</v>
      </c>
      <c r="AB47" s="24" t="s">
        <v>9886</v>
      </c>
      <c r="AC47" s="5" t="str">
        <f>VLOOKUP(AD47,PinNo!$B:$C,2,0)</f>
        <v>A16</v>
      </c>
      <c r="AD47" s="7" t="str">
        <f t="shared" si="22"/>
        <v>P2_GIGA_MDIP</v>
      </c>
      <c r="AE47" s="102"/>
    </row>
    <row r="48" spans="1:31">
      <c r="A48" s="25" t="s">
        <v>3557</v>
      </c>
      <c r="B48" s="5" t="str">
        <f>VLOOKUP(C48,PinNo!$B:$C,2,0)</f>
        <v>A15</v>
      </c>
      <c r="C48" s="7" t="s">
        <v>3058</v>
      </c>
      <c r="D48" s="5" t="str">
        <f>VLOOKUP(CONCATENATE($A48,".",$B48),Netlist_VTable!$H:$I,2,0)</f>
        <v>S3_P2_GIGA_MDI-</v>
      </c>
      <c r="E48" s="19">
        <f>VLOOKUP(D48,EtchLengthFromLayout!$A:$B,2,0)</f>
        <v>218.92</v>
      </c>
      <c r="F48" s="19" t="str">
        <f>CONCATENATE("S",MID($A48,5,1),"_U1_",SUBSTITUTE($C48,"IN","I-") )</f>
        <v>S3_U1_P2_GIGA_MDI-</v>
      </c>
      <c r="G48" s="19">
        <f>VLOOKUP(F48,EtchLengthFromLayout!$A:$B,2,0)</f>
        <v>100.55</v>
      </c>
      <c r="H48" s="13">
        <f t="shared" si="23"/>
        <v>319.46999999999997</v>
      </c>
      <c r="I48" s="19" t="str">
        <f>CONCATENATE("S",MID($A48,5,1),"_U2_",SUBSTITUTE($C48,"IN","I-") )</f>
        <v>S3_U2_P2_GIGA_MDI-</v>
      </c>
      <c r="J48" s="19">
        <f>VLOOKUP(I48,EtchLengthFromLayout!$A:$B,2,0)</f>
        <v>10633.21</v>
      </c>
      <c r="K48" s="14" t="str">
        <f>CONCATENATE("S",MID($A48,5,1),"_U3_",SUBSTITUTE($C48,"IN","I-") )</f>
        <v>S3_U3_P2_GIGA_MDI-</v>
      </c>
      <c r="L48" s="19">
        <f>VLOOKUP(K48,EtchLengthFromLayout!$A:$B,2,0)</f>
        <v>1009.92</v>
      </c>
      <c r="M48" s="19" t="str">
        <f t="shared" si="24"/>
        <v>S3_U4_GIGA_MDI-</v>
      </c>
      <c r="N48" s="19">
        <f>VLOOKUP(M48,EtchLengthFromLayout!$A:$B,2,0)</f>
        <v>579.64</v>
      </c>
      <c r="O48" s="19" t="str">
        <f t="shared" si="25"/>
        <v>SG3_U4_GIGA_MDI-</v>
      </c>
      <c r="P48" s="19">
        <f>VLOOKUP(O48,EtchLengthFromLayout!$A:$B,2,0)</f>
        <v>553.9</v>
      </c>
      <c r="Q48" s="14" t="str">
        <f t="shared" si="19"/>
        <v>SG3_3_P2_GIGA_MDI-</v>
      </c>
      <c r="R48" s="19">
        <f>VLOOKUP(Q48,EtchLengthFromLayout!$A:$B,2,0)</f>
        <v>999.77</v>
      </c>
      <c r="S48" s="19" t="str">
        <f t="shared" si="20"/>
        <v>SG3_2_P2_GIGA_MDI-</v>
      </c>
      <c r="T48" s="19">
        <f>VLOOKUP(S48,EtchLengthFromLayout!$A:$B,2,0)</f>
        <v>1048.81</v>
      </c>
      <c r="U48" s="19" t="str">
        <f t="shared" si="21"/>
        <v>SG3_1_P2_GIGA_MDI-</v>
      </c>
      <c r="V48" s="19">
        <f>VLOOKUP(U48,EtchLengthFromLayout!$A:$B,2,0)</f>
        <v>100.55</v>
      </c>
      <c r="W48" s="5"/>
      <c r="X48" s="5" t="str">
        <f>VLOOKUP(CONCATENATE($AB48,".",$AC48),Netlist_VTable!$H:$I,2,0)</f>
        <v>SG3_P2_GIGA_MDI-</v>
      </c>
      <c r="Y48" s="19">
        <f>VLOOKUP(X48,EtchLengthFromLayout!$A:$B,2,0)</f>
        <v>935.77</v>
      </c>
      <c r="Z48" s="19">
        <f t="shared" si="26"/>
        <v>16181.039999999997</v>
      </c>
      <c r="AA48" s="19">
        <f t="shared" ref="AA48" si="30">ABS(Z48-Z49)</f>
        <v>0.8500000000003638</v>
      </c>
      <c r="AB48" s="25" t="s">
        <v>9887</v>
      </c>
      <c r="AC48" s="5" t="str">
        <f>VLOOKUP(AD48,PinNo!$B:$C,2,0)</f>
        <v>A15</v>
      </c>
      <c r="AD48" s="7" t="str">
        <f t="shared" si="22"/>
        <v>P2_GIGA_MDIN</v>
      </c>
      <c r="AE48" s="102"/>
    </row>
    <row r="49" spans="1:31">
      <c r="A49" s="25" t="s">
        <v>3557</v>
      </c>
      <c r="B49" s="5" t="str">
        <f>VLOOKUP(C49,PinNo!$B:$C,2,0)</f>
        <v>A16</v>
      </c>
      <c r="C49" s="7" t="s">
        <v>3057</v>
      </c>
      <c r="D49" s="5" t="str">
        <f>VLOOKUP(CONCATENATE($A49,".",$B49),Netlist_VTable!$H:$I,2,0)</f>
        <v>S3_P2_GIGA_MDI+</v>
      </c>
      <c r="E49" s="19">
        <f>VLOOKUP(D49,EtchLengthFromLayout!$A:$B,2,0)</f>
        <v>218.92</v>
      </c>
      <c r="F49" s="19" t="str">
        <f>CONCATENATE("S",MID($A49,5,1),"_U1_",SUBSTITUTE($C49,"IP","I+") )</f>
        <v>S3_U1_P2_GIGA_MDI+</v>
      </c>
      <c r="G49" s="19">
        <f>VLOOKUP(F49,EtchLengthFromLayout!$A:$B,2,0)</f>
        <v>100.55</v>
      </c>
      <c r="H49" s="13">
        <f t="shared" si="23"/>
        <v>319.46999999999997</v>
      </c>
      <c r="I49" s="19" t="str">
        <f>CONCATENATE("S",MID($A49,5,1),"_U2_",SUBSTITUTE($C49,"IP","I+") )</f>
        <v>S3_U2_P2_GIGA_MDI+</v>
      </c>
      <c r="J49" s="19">
        <f>VLOOKUP(I49,EtchLengthFromLayout!$A:$B,2,0)</f>
        <v>10633.21</v>
      </c>
      <c r="K49" s="14" t="str">
        <f>CONCATENATE("S",MID($A49,5,1),"_U3_",SUBSTITUTE($C49,"IP","I+") )</f>
        <v>S3_U3_P2_GIGA_MDI+</v>
      </c>
      <c r="L49" s="19">
        <f>VLOOKUP(K49,EtchLengthFromLayout!$A:$B,2,0)</f>
        <v>1009.92</v>
      </c>
      <c r="M49" s="19" t="str">
        <f t="shared" si="24"/>
        <v>S3_U4_GIGA_MDI+</v>
      </c>
      <c r="N49" s="19">
        <f>VLOOKUP(M49,EtchLengthFromLayout!$A:$B,2,0)</f>
        <v>579.64</v>
      </c>
      <c r="O49" s="19" t="str">
        <f t="shared" si="25"/>
        <v>SG3_U4_GIGA_MDI+</v>
      </c>
      <c r="P49" s="19">
        <f>VLOOKUP(O49,EtchLengthFromLayout!$A:$B,2,0)</f>
        <v>553.91</v>
      </c>
      <c r="Q49" s="14" t="str">
        <f t="shared" si="19"/>
        <v>SG3_3_P2_GIGA_MDI+</v>
      </c>
      <c r="R49" s="19">
        <f>VLOOKUP(Q49,EtchLengthFromLayout!$A:$B,2,0)</f>
        <v>999.77</v>
      </c>
      <c r="S49" s="19" t="str">
        <f t="shared" si="20"/>
        <v>SG3_2_P2_GIGA_MDI+</v>
      </c>
      <c r="T49" s="19">
        <f>VLOOKUP(S49,EtchLengthFromLayout!$A:$B,2,0)</f>
        <v>1049.6500000000001</v>
      </c>
      <c r="U49" s="19" t="str">
        <f t="shared" si="21"/>
        <v>SG3_1_P2_GIGA_MDI+</v>
      </c>
      <c r="V49" s="19">
        <f>VLOOKUP(U49,EtchLengthFromLayout!$A:$B,2,0)</f>
        <v>100.55</v>
      </c>
      <c r="W49" s="5"/>
      <c r="X49" s="5" t="str">
        <f>VLOOKUP(CONCATENATE($AB49,".",$AC49),Netlist_VTable!$H:$I,2,0)</f>
        <v>SG3_P2_GIGA_MDI+</v>
      </c>
      <c r="Y49" s="19">
        <f>VLOOKUP(X49,EtchLengthFromLayout!$A:$B,2,0)</f>
        <v>935.77</v>
      </c>
      <c r="Z49" s="19">
        <f t="shared" si="26"/>
        <v>16181.889999999998</v>
      </c>
      <c r="AA49" s="10" t="str">
        <f t="shared" si="28"/>
        <v>OK, Tolerance&lt;= 5 mil</v>
      </c>
      <c r="AB49" s="25" t="s">
        <v>9887</v>
      </c>
      <c r="AC49" s="5" t="str">
        <f>VLOOKUP(AD49,PinNo!$B:$C,2,0)</f>
        <v>A16</v>
      </c>
      <c r="AD49" s="7" t="str">
        <f t="shared" si="22"/>
        <v>P2_GIGA_MDIP</v>
      </c>
      <c r="AE49" s="102"/>
    </row>
    <row r="50" spans="1:31">
      <c r="A50" s="43"/>
      <c r="B50" s="12"/>
      <c r="C50" s="12"/>
      <c r="D50" s="12"/>
      <c r="E50" s="13"/>
      <c r="F50" s="12" t="s">
        <v>1463</v>
      </c>
      <c r="G50" s="13"/>
      <c r="H50" s="13">
        <f>MAX(H42:H49)</f>
        <v>319.46999999999997</v>
      </c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0" t="s">
        <v>1463</v>
      </c>
      <c r="Y50" s="15"/>
      <c r="Z50" s="15">
        <f>MAX(Z42:Z49)</f>
        <v>16362.049999999997</v>
      </c>
      <c r="AA50" s="10"/>
      <c r="AB50" s="10"/>
      <c r="AC50" s="10"/>
      <c r="AD50" s="10"/>
      <c r="AE50" s="10"/>
    </row>
    <row r="51" spans="1:31">
      <c r="A51" s="43"/>
      <c r="B51" s="12"/>
      <c r="C51" s="12"/>
      <c r="D51" s="12"/>
      <c r="E51" s="13"/>
      <c r="F51" s="12" t="s">
        <v>1464</v>
      </c>
      <c r="G51" s="13"/>
      <c r="H51" s="13">
        <f>MIN(H42:H49)</f>
        <v>319.46999999999997</v>
      </c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0" t="s">
        <v>1464</v>
      </c>
      <c r="Y51" s="15"/>
      <c r="Z51" s="15">
        <f>MIN(Z42:Z49)</f>
        <v>15671.179999999998</v>
      </c>
      <c r="AA51" s="10"/>
      <c r="AB51" s="10"/>
      <c r="AC51" s="10"/>
      <c r="AD51" s="10"/>
      <c r="AE51" s="10"/>
    </row>
    <row r="52" spans="1:31">
      <c r="A52" s="43"/>
      <c r="B52" s="12"/>
      <c r="C52" s="12"/>
      <c r="D52" s="12"/>
      <c r="E52" s="13"/>
      <c r="F52" s="12" t="s">
        <v>1</v>
      </c>
      <c r="G52" s="13"/>
      <c r="H52" s="13">
        <f>ABS(H50-H51)</f>
        <v>0</v>
      </c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0" t="s">
        <v>1</v>
      </c>
      <c r="Y52" s="15"/>
      <c r="Z52" s="15">
        <f>ABS(Z50-Z51)</f>
        <v>690.86999999999898</v>
      </c>
      <c r="AA52" s="10"/>
      <c r="AB52" s="10"/>
      <c r="AC52" s="10"/>
      <c r="AD52" s="10"/>
      <c r="AE52" s="10"/>
    </row>
    <row r="53" spans="1:31">
      <c r="A53" s="26"/>
      <c r="B53" s="10"/>
      <c r="C53" s="10"/>
      <c r="D53" s="10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0"/>
      <c r="X53" s="15"/>
      <c r="Y53" s="15"/>
      <c r="Z53" s="10"/>
      <c r="AA53" s="10"/>
      <c r="AB53" s="10"/>
      <c r="AC53" s="10"/>
      <c r="AD53" s="10"/>
      <c r="AE53" s="10"/>
    </row>
    <row r="54" spans="1:31">
      <c r="A54" s="21"/>
      <c r="B54" s="5"/>
      <c r="C54" s="5"/>
      <c r="D54" s="5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5"/>
      <c r="X54" s="5"/>
      <c r="Y54" s="19"/>
      <c r="Z54" s="19"/>
      <c r="AA54" s="5"/>
      <c r="AB54" s="5"/>
      <c r="AC54" s="5"/>
      <c r="AD54" s="5"/>
      <c r="AE54" s="5"/>
    </row>
    <row r="55" spans="1:31" ht="31.5">
      <c r="A55" s="11" t="s">
        <v>3</v>
      </c>
      <c r="B55" s="11" t="s">
        <v>4</v>
      </c>
      <c r="C55" s="11" t="s">
        <v>5</v>
      </c>
      <c r="D55" s="10" t="s">
        <v>0</v>
      </c>
      <c r="E55" s="15" t="s">
        <v>2</v>
      </c>
      <c r="F55" s="16" t="s">
        <v>0</v>
      </c>
      <c r="G55" s="17" t="s">
        <v>2</v>
      </c>
      <c r="H55" s="48" t="s">
        <v>2972</v>
      </c>
      <c r="I55" s="10" t="s">
        <v>0</v>
      </c>
      <c r="J55" s="15" t="s">
        <v>2</v>
      </c>
      <c r="K55" s="16" t="s">
        <v>0</v>
      </c>
      <c r="L55" s="17" t="s">
        <v>2</v>
      </c>
      <c r="M55" s="10" t="s">
        <v>0</v>
      </c>
      <c r="N55" s="15" t="s">
        <v>2</v>
      </c>
      <c r="O55" s="16" t="s">
        <v>0</v>
      </c>
      <c r="P55" s="17" t="s">
        <v>2</v>
      </c>
      <c r="Q55" s="10" t="s">
        <v>0</v>
      </c>
      <c r="R55" s="15" t="s">
        <v>2</v>
      </c>
      <c r="S55" s="16" t="s">
        <v>0</v>
      </c>
      <c r="T55" s="17" t="s">
        <v>2</v>
      </c>
      <c r="U55" s="10" t="s">
        <v>0</v>
      </c>
      <c r="V55" s="15" t="s">
        <v>2</v>
      </c>
      <c r="W55" s="12"/>
      <c r="X55" s="49" t="s">
        <v>2984</v>
      </c>
      <c r="Y55" s="13" t="s">
        <v>2</v>
      </c>
      <c r="Z55" s="18" t="s">
        <v>9889</v>
      </c>
      <c r="AA55" s="31" t="s">
        <v>2979</v>
      </c>
      <c r="AB55" s="10" t="s">
        <v>1462</v>
      </c>
      <c r="AC55" s="10" t="s">
        <v>4</v>
      </c>
      <c r="AD55" s="10" t="s">
        <v>5</v>
      </c>
      <c r="AE55" s="11" t="s">
        <v>1465</v>
      </c>
    </row>
    <row r="56" spans="1:31" ht="16.149999999999999" customHeight="1">
      <c r="A56" s="24" t="s">
        <v>8</v>
      </c>
      <c r="B56" s="5" t="str">
        <f>VLOOKUP(C56,PinNo!$B:$C,2,0)</f>
        <v>A17</v>
      </c>
      <c r="C56" s="7" t="s">
        <v>3060</v>
      </c>
      <c r="D56" s="5" t="str">
        <f>VLOOKUP(CONCATENATE($A56,".",$B56),Netlist_VTable!$H:$I,2,0)</f>
        <v>S0_P3_GIGA_MDI-</v>
      </c>
      <c r="E56" s="19">
        <f>VLOOKUP(D56,EtchLengthFromLayout!$A:$B,2,0)</f>
        <v>218.92</v>
      </c>
      <c r="F56" s="19" t="str">
        <f>CONCATENATE("S",MID($A56,5,1),"_U1_",SUBSTITUTE($C56,"IN","I-") )</f>
        <v>S0_U1_P3_GIGA_MDI-</v>
      </c>
      <c r="G56" s="19">
        <f>VLOOKUP(F56,EtchLengthFromLayout!$A:$B,2,0)</f>
        <v>100.55</v>
      </c>
      <c r="H56" s="13">
        <f>E56+G56</f>
        <v>319.46999999999997</v>
      </c>
      <c r="I56" s="19" t="str">
        <f>CONCATENATE("S",MID($A56,5,1),"_U2_",SUBSTITUTE($C56,"IN","I-") )</f>
        <v>S0_U2_P3_GIGA_MDI-</v>
      </c>
      <c r="J56" s="19">
        <f>VLOOKUP(I56,EtchLengthFromLayout!$A:$B,2,0)</f>
        <v>10284.200000000001</v>
      </c>
      <c r="K56" s="14" t="str">
        <f>CONCATENATE("S",MID($A56,5,1),"_U3_",SUBSTITUTE($C56,"IN","I-") )</f>
        <v>S0_U3_P3_GIGA_MDI-</v>
      </c>
      <c r="L56" s="19">
        <f>VLOOKUP(K56,EtchLengthFromLayout!$A:$B,2,0)</f>
        <v>1087.97</v>
      </c>
      <c r="M56" s="19" t="str">
        <f>SUBSTITUTE($D56, "_P3","_U4")</f>
        <v>S0_U4_GIGA_MDI-</v>
      </c>
      <c r="N56" s="19">
        <f>VLOOKUP(M56,EtchLengthFromLayout!$A:$B,2,0)</f>
        <v>579.64</v>
      </c>
      <c r="O56" s="19" t="str">
        <f>SUBSTITUTE($X56,"_P3","_U4")</f>
        <v>SG0_U4_GIGA_MDI-</v>
      </c>
      <c r="P56" s="19">
        <f>VLOOKUP(O56,EtchLengthFromLayout!$A:$B,2,0)</f>
        <v>553.9</v>
      </c>
      <c r="Q56" s="14" t="str">
        <f t="shared" ref="Q56:Q63" si="31">SUBSTITUTE($X56,"_P","_3_P")</f>
        <v>SG0_3_P3_GIGA_MDI-</v>
      </c>
      <c r="R56" s="19">
        <f>VLOOKUP(Q56,EtchLengthFromLayout!$A:$B,2,0)</f>
        <v>1105.97</v>
      </c>
      <c r="S56" s="19" t="str">
        <f t="shared" ref="S56:S63" si="32">SUBSTITUTE($X56,"_P","_2_P")</f>
        <v>SG0_2_P3_GIGA_MDI-</v>
      </c>
      <c r="T56" s="19">
        <f>VLOOKUP(S56,EtchLengthFromLayout!$A:$B,2,0)</f>
        <v>1244.56</v>
      </c>
      <c r="U56" s="19" t="str">
        <f t="shared" ref="U56:U63" si="33">SUBSTITUTE($X56,"_P","_1_P")</f>
        <v>SG0_1_P3_GIGA_MDI-</v>
      </c>
      <c r="V56" s="19">
        <f>VLOOKUP(U56,EtchLengthFromLayout!$A:$B,2,0)</f>
        <v>100.55</v>
      </c>
      <c r="W56" s="5"/>
      <c r="X56" s="5" t="str">
        <f>VLOOKUP(CONCATENATE($AB56,".",$AC56),Netlist_VTable!$H:$I,2,0)</f>
        <v>SG0_P3_GIGA_MDI-</v>
      </c>
      <c r="Y56" s="19">
        <f>VLOOKUP(X56,EtchLengthFromLayout!$A:$B,2,0)</f>
        <v>985.37</v>
      </c>
      <c r="Z56" s="19">
        <f>E56+G56+J56+L56+N56+P56+R56+T56+V56+Y56</f>
        <v>16261.629999999997</v>
      </c>
      <c r="AA56" s="19">
        <f>ABS(Z56-Z57)</f>
        <v>0.81999999999970896</v>
      </c>
      <c r="AB56" s="24" t="s">
        <v>9884</v>
      </c>
      <c r="AC56" s="5" t="str">
        <f>VLOOKUP(AD56,PinNo!$B:$C,2,0)</f>
        <v>A17</v>
      </c>
      <c r="AD56" s="7" t="str">
        <f t="shared" ref="AD56:AD63" si="34">C56</f>
        <v>P3_GIGA_MDIN</v>
      </c>
      <c r="AE56" s="102" t="s">
        <v>10244</v>
      </c>
    </row>
    <row r="57" spans="1:31" ht="16.5" customHeight="1">
      <c r="A57" s="24" t="s">
        <v>8</v>
      </c>
      <c r="B57" s="5" t="str">
        <f>VLOOKUP(C57,PinNo!$B:$C,2,0)</f>
        <v>A18</v>
      </c>
      <c r="C57" s="7" t="s">
        <v>3059</v>
      </c>
      <c r="D57" s="5" t="str">
        <f>VLOOKUP(CONCATENATE($A57,".",$B57),Netlist_VTable!$H:$I,2,0)</f>
        <v>S0_P3_GIGA_MDI+</v>
      </c>
      <c r="E57" s="19">
        <f>VLOOKUP(D57,EtchLengthFromLayout!$A:$B,2,0)</f>
        <v>218.92</v>
      </c>
      <c r="F57" s="19" t="str">
        <f>CONCATENATE("S",MID($A57,5,1),"_U1_",SUBSTITUTE($C57,"IP","I+") )</f>
        <v>S0_U1_P3_GIGA_MDI+</v>
      </c>
      <c r="G57" s="19">
        <f>VLOOKUP(F57,EtchLengthFromLayout!$A:$B,2,0)</f>
        <v>100.55</v>
      </c>
      <c r="H57" s="13">
        <f t="shared" ref="H57:H63" si="35">E57+G57</f>
        <v>319.46999999999997</v>
      </c>
      <c r="I57" s="19" t="str">
        <f>CONCATENATE("S",MID($A57,5,1),"_U2_",SUBSTITUTE($C57,"IP","I+") )</f>
        <v>S0_U2_P3_GIGA_MDI+</v>
      </c>
      <c r="J57" s="19">
        <f>VLOOKUP(I57,EtchLengthFromLayout!$A:$B,2,0)</f>
        <v>10284.19</v>
      </c>
      <c r="K57" s="14" t="str">
        <f>CONCATENATE("S",MID($A57,5,1),"_U3_",SUBSTITUTE($C57,"IP","I+") )</f>
        <v>S0_U3_P3_GIGA_MDI+</v>
      </c>
      <c r="L57" s="19">
        <f>VLOOKUP(K57,EtchLengthFromLayout!$A:$B,2,0)</f>
        <v>1087.1400000000001</v>
      </c>
      <c r="M57" s="19" t="str">
        <f t="shared" ref="M57:M63" si="36">SUBSTITUTE($D57, "_P3","_U4")</f>
        <v>S0_U4_GIGA_MDI+</v>
      </c>
      <c r="N57" s="19">
        <f>VLOOKUP(M57,EtchLengthFromLayout!$A:$B,2,0)</f>
        <v>579.64</v>
      </c>
      <c r="O57" s="19" t="str">
        <f t="shared" ref="O57:O63" si="37">SUBSTITUTE($X57,"_P3","_U4")</f>
        <v>SG0_U4_GIGA_MDI+</v>
      </c>
      <c r="P57" s="19">
        <f>VLOOKUP(O57,EtchLengthFromLayout!$A:$B,2,0)</f>
        <v>553.91</v>
      </c>
      <c r="Q57" s="14" t="str">
        <f t="shared" si="31"/>
        <v>SG0_3_P3_GIGA_MDI+</v>
      </c>
      <c r="R57" s="19">
        <f>VLOOKUP(Q57,EtchLengthFromLayout!$A:$B,2,0)</f>
        <v>1105.97</v>
      </c>
      <c r="S57" s="19" t="str">
        <f t="shared" si="32"/>
        <v>SG0_2_P3_GIGA_MDI+</v>
      </c>
      <c r="T57" s="19">
        <f>VLOOKUP(S57,EtchLengthFromLayout!$A:$B,2,0)</f>
        <v>1244.57</v>
      </c>
      <c r="U57" s="19" t="str">
        <f t="shared" si="33"/>
        <v>SG0_1_P3_GIGA_MDI+</v>
      </c>
      <c r="V57" s="19">
        <f>VLOOKUP(U57,EtchLengthFromLayout!$A:$B,2,0)</f>
        <v>100.55</v>
      </c>
      <c r="W57" s="5"/>
      <c r="X57" s="5" t="str">
        <f>VLOOKUP(CONCATENATE($AB57,".",$AC57),Netlist_VTable!$H:$I,2,0)</f>
        <v>SG0_P3_GIGA_MDI+</v>
      </c>
      <c r="Y57" s="19">
        <f>VLOOKUP(X57,EtchLengthFromLayout!$A:$B,2,0)</f>
        <v>985.37</v>
      </c>
      <c r="Z57" s="19">
        <f t="shared" ref="Z57:Z63" si="38">E57+G57+J57+L57+N57+P57+R57+T57+V57+Y57</f>
        <v>16260.809999999998</v>
      </c>
      <c r="AA57" s="10" t="str">
        <f>IF(AA56&lt;=5,"OK, Tolerance&lt;= 5 mil", "Not OK, Tolerance &gt; 5 mil")</f>
        <v>OK, Tolerance&lt;= 5 mil</v>
      </c>
      <c r="AB57" s="24" t="s">
        <v>9884</v>
      </c>
      <c r="AC57" s="5" t="str">
        <f>VLOOKUP(AD57,PinNo!$B:$C,2,0)</f>
        <v>A18</v>
      </c>
      <c r="AD57" s="7" t="str">
        <f t="shared" si="34"/>
        <v>P3_GIGA_MDIP</v>
      </c>
      <c r="AE57" s="102"/>
    </row>
    <row r="58" spans="1:31" ht="16.5" customHeight="1">
      <c r="A58" s="25" t="s">
        <v>165</v>
      </c>
      <c r="B58" s="5" t="str">
        <f>VLOOKUP(C58,PinNo!$B:$C,2,0)</f>
        <v>A17</v>
      </c>
      <c r="C58" s="7" t="s">
        <v>3060</v>
      </c>
      <c r="D58" s="5" t="str">
        <f>VLOOKUP(CONCATENATE($A58,".",$B58),Netlist_VTable!$H:$I,2,0)</f>
        <v>S1_P3_GIGA_MDI-</v>
      </c>
      <c r="E58" s="19">
        <f>VLOOKUP(D58,EtchLengthFromLayout!$A:$B,2,0)</f>
        <v>218.92</v>
      </c>
      <c r="F58" s="19" t="str">
        <f>CONCATENATE("S",MID($A58,5,1),"_U1_",SUBSTITUTE($C58,"IN","I-") )</f>
        <v>S1_U1_P3_GIGA_MDI-</v>
      </c>
      <c r="G58" s="19">
        <f>VLOOKUP(F58,EtchLengthFromLayout!$A:$B,2,0)</f>
        <v>100.55</v>
      </c>
      <c r="H58" s="13">
        <f t="shared" si="35"/>
        <v>319.46999999999997</v>
      </c>
      <c r="I58" s="19" t="str">
        <f>CONCATENATE("S",MID($A58,5,1),"_U2_",SUBSTITUTE($C58,"IN","I-") )</f>
        <v>S1_U2_P3_GIGA_MDI-</v>
      </c>
      <c r="J58" s="19">
        <f>VLOOKUP(I58,EtchLengthFromLayout!$A:$B,2,0)</f>
        <v>10163.02</v>
      </c>
      <c r="K58" s="14" t="str">
        <f>CONCATENATE("S",MID($A58,5,1),"_U3_",SUBSTITUTE($C58,"IN","I-") )</f>
        <v>S1_U3_P3_GIGA_MDI-</v>
      </c>
      <c r="L58" s="19">
        <f>VLOOKUP(K58,EtchLengthFromLayout!$A:$B,2,0)</f>
        <v>1087.97</v>
      </c>
      <c r="M58" s="19" t="str">
        <f t="shared" si="36"/>
        <v>S1_U4_GIGA_MDI-</v>
      </c>
      <c r="N58" s="19">
        <f>VLOOKUP(M58,EtchLengthFromLayout!$A:$B,2,0)</f>
        <v>579.64</v>
      </c>
      <c r="O58" s="19" t="str">
        <f t="shared" si="37"/>
        <v>SG1_U4_GIGA_MDI-</v>
      </c>
      <c r="P58" s="19">
        <f>VLOOKUP(O58,EtchLengthFromLayout!$A:$B,2,0)</f>
        <v>553.9</v>
      </c>
      <c r="Q58" s="14" t="str">
        <f t="shared" si="31"/>
        <v>SG1_3_P3_GIGA_MDI-</v>
      </c>
      <c r="R58" s="19">
        <f>VLOOKUP(Q58,EtchLengthFromLayout!$A:$B,2,0)</f>
        <v>1105.97</v>
      </c>
      <c r="S58" s="19" t="str">
        <f t="shared" si="32"/>
        <v>SG1_2_P3_GIGA_MDI-</v>
      </c>
      <c r="T58" s="19">
        <f>VLOOKUP(S58,EtchLengthFromLayout!$A:$B,2,0)</f>
        <v>1345.29</v>
      </c>
      <c r="U58" s="19" t="str">
        <f t="shared" si="33"/>
        <v>SG1_1_P3_GIGA_MDI-</v>
      </c>
      <c r="V58" s="19">
        <f>VLOOKUP(U58,EtchLengthFromLayout!$A:$B,2,0)</f>
        <v>100.55</v>
      </c>
      <c r="W58" s="5"/>
      <c r="X58" s="5" t="str">
        <f>VLOOKUP(CONCATENATE($AB58,".",$AC58),Netlist_VTable!$H:$I,2,0)</f>
        <v>SG1_P3_GIGA_MDI-</v>
      </c>
      <c r="Y58" s="19">
        <f>VLOOKUP(X58,EtchLengthFromLayout!$A:$B,2,0)</f>
        <v>985.37</v>
      </c>
      <c r="Z58" s="19">
        <f t="shared" si="38"/>
        <v>16241.179999999998</v>
      </c>
      <c r="AA58" s="19">
        <f t="shared" ref="AA58" si="39">ABS(Z58-Z59)</f>
        <v>0.81000000000130967</v>
      </c>
      <c r="AB58" s="25" t="s">
        <v>9885</v>
      </c>
      <c r="AC58" s="5" t="str">
        <f>VLOOKUP(AD58,PinNo!$B:$C,2,0)</f>
        <v>A17</v>
      </c>
      <c r="AD58" s="7" t="str">
        <f t="shared" si="34"/>
        <v>P3_GIGA_MDIN</v>
      </c>
      <c r="AE58" s="102"/>
    </row>
    <row r="59" spans="1:31" ht="16.5" customHeight="1">
      <c r="A59" s="25" t="s">
        <v>165</v>
      </c>
      <c r="B59" s="5" t="str">
        <f>VLOOKUP(C59,PinNo!$B:$C,2,0)</f>
        <v>A18</v>
      </c>
      <c r="C59" s="7" t="s">
        <v>3059</v>
      </c>
      <c r="D59" s="5" t="str">
        <f>VLOOKUP(CONCATENATE($A59,".",$B59),Netlist_VTable!$H:$I,2,0)</f>
        <v>S1_P3_GIGA_MDI+</v>
      </c>
      <c r="E59" s="19">
        <f>VLOOKUP(D59,EtchLengthFromLayout!$A:$B,2,0)</f>
        <v>218.92</v>
      </c>
      <c r="F59" s="19" t="str">
        <f>CONCATENATE("S",MID($A59,5,1),"_U1_",SUBSTITUTE($C59,"IP","I+") )</f>
        <v>S1_U1_P3_GIGA_MDI+</v>
      </c>
      <c r="G59" s="19">
        <f>VLOOKUP(F59,EtchLengthFromLayout!$A:$B,2,0)</f>
        <v>100.55</v>
      </c>
      <c r="H59" s="13">
        <f t="shared" si="35"/>
        <v>319.46999999999997</v>
      </c>
      <c r="I59" s="19" t="str">
        <f>CONCATENATE("S",MID($A59,5,1),"_U2_",SUBSTITUTE($C59,"IP","I+") )</f>
        <v>S1_U2_P3_GIGA_MDI+</v>
      </c>
      <c r="J59" s="19">
        <f>VLOOKUP(I59,EtchLengthFromLayout!$A:$B,2,0)</f>
        <v>10163.02</v>
      </c>
      <c r="K59" s="14" t="str">
        <f>CONCATENATE("S",MID($A59,5,1),"_U3_",SUBSTITUTE($C59,"IP","I+") )</f>
        <v>S1_U3_P3_GIGA_MDI+</v>
      </c>
      <c r="L59" s="19">
        <f>VLOOKUP(K59,EtchLengthFromLayout!$A:$B,2,0)</f>
        <v>1087.1400000000001</v>
      </c>
      <c r="M59" s="19" t="str">
        <f t="shared" si="36"/>
        <v>S1_U4_GIGA_MDI+</v>
      </c>
      <c r="N59" s="19">
        <f>VLOOKUP(M59,EtchLengthFromLayout!$A:$B,2,0)</f>
        <v>579.64</v>
      </c>
      <c r="O59" s="19" t="str">
        <f t="shared" si="37"/>
        <v>SG1_U4_GIGA_MDI+</v>
      </c>
      <c r="P59" s="19">
        <f>VLOOKUP(O59,EtchLengthFromLayout!$A:$B,2,0)</f>
        <v>553.91</v>
      </c>
      <c r="Q59" s="14" t="str">
        <f t="shared" si="31"/>
        <v>SG1_3_P3_GIGA_MDI+</v>
      </c>
      <c r="R59" s="19">
        <f>VLOOKUP(Q59,EtchLengthFromLayout!$A:$B,2,0)</f>
        <v>1105.97</v>
      </c>
      <c r="S59" s="19" t="str">
        <f t="shared" si="32"/>
        <v>SG1_2_P3_GIGA_MDI+</v>
      </c>
      <c r="T59" s="19">
        <f>VLOOKUP(S59,EtchLengthFromLayout!$A:$B,2,0)</f>
        <v>1345.3</v>
      </c>
      <c r="U59" s="19" t="str">
        <f t="shared" si="33"/>
        <v>SG1_1_P3_GIGA_MDI+</v>
      </c>
      <c r="V59" s="19">
        <f>VLOOKUP(U59,EtchLengthFromLayout!$A:$B,2,0)</f>
        <v>100.55</v>
      </c>
      <c r="W59" s="5"/>
      <c r="X59" s="5" t="str">
        <f>VLOOKUP(CONCATENATE($AB59,".",$AC59),Netlist_VTable!$H:$I,2,0)</f>
        <v>SG1_P3_GIGA_MDI+</v>
      </c>
      <c r="Y59" s="19">
        <f>VLOOKUP(X59,EtchLengthFromLayout!$A:$B,2,0)</f>
        <v>985.37</v>
      </c>
      <c r="Z59" s="19">
        <f t="shared" si="38"/>
        <v>16240.369999999997</v>
      </c>
      <c r="AA59" s="10" t="str">
        <f t="shared" ref="AA59:AA63" si="40">IF(AA58&lt;=5,"OK, Tolerance&lt;= 5 mil", "Not OK, Tolerance &gt; 5 mil")</f>
        <v>OK, Tolerance&lt;= 5 mil</v>
      </c>
      <c r="AB59" s="25" t="s">
        <v>9885</v>
      </c>
      <c r="AC59" s="5" t="str">
        <f>VLOOKUP(AD59,PinNo!$B:$C,2,0)</f>
        <v>A18</v>
      </c>
      <c r="AD59" s="7" t="str">
        <f t="shared" si="34"/>
        <v>P3_GIGA_MDIP</v>
      </c>
      <c r="AE59" s="102"/>
    </row>
    <row r="60" spans="1:31" ht="16.149999999999999" customHeight="1">
      <c r="A60" s="24" t="s">
        <v>3556</v>
      </c>
      <c r="B60" s="5" t="str">
        <f>VLOOKUP(C60,PinNo!$B:$C,2,0)</f>
        <v>A17</v>
      </c>
      <c r="C60" s="7" t="s">
        <v>3060</v>
      </c>
      <c r="D60" s="5" t="str">
        <f>VLOOKUP(CONCATENATE($A60,".",$B60),Netlist_VTable!$H:$I,2,0)</f>
        <v>S2_P3_GIGA_MDI-</v>
      </c>
      <c r="E60" s="19">
        <f>VLOOKUP(D60,EtchLengthFromLayout!$A:$B,2,0)</f>
        <v>218.92</v>
      </c>
      <c r="F60" s="19" t="str">
        <f>CONCATENATE("S",MID($A60,5,1),"_U1_",SUBSTITUTE($C60,"IN","I-") )</f>
        <v>S2_U1_P3_GIGA_MDI-</v>
      </c>
      <c r="G60" s="19">
        <f>VLOOKUP(F60,EtchLengthFromLayout!$A:$B,2,0)</f>
        <v>100.55</v>
      </c>
      <c r="H60" s="13">
        <f>E60+G60</f>
        <v>319.46999999999997</v>
      </c>
      <c r="I60" s="19" t="str">
        <f>CONCATENATE("S",MID($A60,5,1),"_U2_",SUBSTITUTE($C60,"IN","I-") )</f>
        <v>S2_U2_P3_GIGA_MDI-</v>
      </c>
      <c r="J60" s="19">
        <f>VLOOKUP(I60,EtchLengthFromLayout!$A:$B,2,0)</f>
        <v>10463.74</v>
      </c>
      <c r="K60" s="14" t="str">
        <f>CONCATENATE("S",MID($A60,5,1),"_U3_",SUBSTITUTE($C60,"IN","I-") )</f>
        <v>S2_U3_P3_GIGA_MDI-</v>
      </c>
      <c r="L60" s="19">
        <f>VLOOKUP(K60,EtchLengthFromLayout!$A:$B,2,0)</f>
        <v>1087.97</v>
      </c>
      <c r="M60" s="19" t="str">
        <f t="shared" si="36"/>
        <v>S2_U4_GIGA_MDI-</v>
      </c>
      <c r="N60" s="19">
        <f>VLOOKUP(M60,EtchLengthFromLayout!$A:$B,2,0)</f>
        <v>579.64</v>
      </c>
      <c r="O60" s="19" t="str">
        <f t="shared" si="37"/>
        <v>SG2_U4_GIGA_MDI-</v>
      </c>
      <c r="P60" s="19">
        <f>VLOOKUP(O60,EtchLengthFromLayout!$A:$B,2,0)</f>
        <v>553.9</v>
      </c>
      <c r="Q60" s="14" t="str">
        <f t="shared" si="31"/>
        <v>SG2_3_P3_GIGA_MDI-</v>
      </c>
      <c r="R60" s="19">
        <f>VLOOKUP(Q60,EtchLengthFromLayout!$A:$B,2,0)</f>
        <v>1105.97</v>
      </c>
      <c r="S60" s="19" t="str">
        <f t="shared" si="32"/>
        <v>SG2_2_P3_GIGA_MDI-</v>
      </c>
      <c r="T60" s="19">
        <f>VLOOKUP(S60,EtchLengthFromLayout!$A:$B,2,0)</f>
        <v>881.8</v>
      </c>
      <c r="U60" s="19" t="str">
        <f t="shared" si="33"/>
        <v>SG2_1_P3_GIGA_MDI-</v>
      </c>
      <c r="V60" s="19">
        <f>VLOOKUP(U60,EtchLengthFromLayout!$A:$B,2,0)</f>
        <v>100.55</v>
      </c>
      <c r="W60" s="5"/>
      <c r="X60" s="5" t="str">
        <f>VLOOKUP(CONCATENATE($AB60,".",$AC60),Netlist_VTable!$H:$I,2,0)</f>
        <v>SG2_P3_GIGA_MDI-</v>
      </c>
      <c r="Y60" s="19">
        <f>VLOOKUP(X60,EtchLengthFromLayout!$A:$B,2,0)</f>
        <v>985.37</v>
      </c>
      <c r="Z60" s="19">
        <f t="shared" si="38"/>
        <v>16078.409999999996</v>
      </c>
      <c r="AA60" s="19">
        <f>ABS(Z60-Z61)</f>
        <v>0.82999999999992724</v>
      </c>
      <c r="AB60" s="24" t="s">
        <v>9886</v>
      </c>
      <c r="AC60" s="5" t="str">
        <f>VLOOKUP(AD60,PinNo!$B:$C,2,0)</f>
        <v>A17</v>
      </c>
      <c r="AD60" s="7" t="str">
        <f t="shared" si="34"/>
        <v>P3_GIGA_MDIN</v>
      </c>
      <c r="AE60" s="102"/>
    </row>
    <row r="61" spans="1:31" ht="16.5" customHeight="1">
      <c r="A61" s="24" t="s">
        <v>3556</v>
      </c>
      <c r="B61" s="5" t="str">
        <f>VLOOKUP(C61,PinNo!$B:$C,2,0)</f>
        <v>A18</v>
      </c>
      <c r="C61" s="7" t="s">
        <v>3059</v>
      </c>
      <c r="D61" s="5" t="str">
        <f>VLOOKUP(CONCATENATE($A61,".",$B61),Netlist_VTable!$H:$I,2,0)</f>
        <v>S2_P3_GIGA_MDI+</v>
      </c>
      <c r="E61" s="19">
        <f>VLOOKUP(D61,EtchLengthFromLayout!$A:$B,2,0)</f>
        <v>218.92</v>
      </c>
      <c r="F61" s="19" t="str">
        <f>CONCATENATE("S",MID($A61,5,1),"_U1_",SUBSTITUTE($C61,"IP","I+") )</f>
        <v>S2_U1_P3_GIGA_MDI+</v>
      </c>
      <c r="G61" s="19">
        <f>VLOOKUP(F61,EtchLengthFromLayout!$A:$B,2,0)</f>
        <v>100.55</v>
      </c>
      <c r="H61" s="13">
        <f t="shared" ref="H61" si="41">E61+G61</f>
        <v>319.46999999999997</v>
      </c>
      <c r="I61" s="19" t="str">
        <f>CONCATENATE("S",MID($A61,5,1),"_U2_",SUBSTITUTE($C61,"IP","I+") )</f>
        <v>S2_U2_P3_GIGA_MDI+</v>
      </c>
      <c r="J61" s="19">
        <f>VLOOKUP(I61,EtchLengthFromLayout!$A:$B,2,0)</f>
        <v>10463.73</v>
      </c>
      <c r="K61" s="14" t="str">
        <f>CONCATENATE("S",MID($A61,5,1),"_U3_",SUBSTITUTE($C61,"IP","I+") )</f>
        <v>S2_U3_P3_GIGA_MDI+</v>
      </c>
      <c r="L61" s="19">
        <f>VLOOKUP(K61,EtchLengthFromLayout!$A:$B,2,0)</f>
        <v>1087.1400000000001</v>
      </c>
      <c r="M61" s="19" t="str">
        <f t="shared" si="36"/>
        <v>S2_U4_GIGA_MDI+</v>
      </c>
      <c r="N61" s="19">
        <f>VLOOKUP(M61,EtchLengthFromLayout!$A:$B,2,0)</f>
        <v>579.64</v>
      </c>
      <c r="O61" s="19" t="str">
        <f t="shared" si="37"/>
        <v>SG2_U4_GIGA_MDI+</v>
      </c>
      <c r="P61" s="19">
        <f>VLOOKUP(O61,EtchLengthFromLayout!$A:$B,2,0)</f>
        <v>553.91</v>
      </c>
      <c r="Q61" s="14" t="str">
        <f t="shared" si="31"/>
        <v>SG2_3_P3_GIGA_MDI+</v>
      </c>
      <c r="R61" s="19">
        <f>VLOOKUP(Q61,EtchLengthFromLayout!$A:$B,2,0)</f>
        <v>1105.97</v>
      </c>
      <c r="S61" s="19" t="str">
        <f t="shared" si="32"/>
        <v>SG2_2_P3_GIGA_MDI+</v>
      </c>
      <c r="T61" s="19">
        <f>VLOOKUP(S61,EtchLengthFromLayout!$A:$B,2,0)</f>
        <v>881.8</v>
      </c>
      <c r="U61" s="19" t="str">
        <f t="shared" si="33"/>
        <v>SG2_1_P3_GIGA_MDI+</v>
      </c>
      <c r="V61" s="19">
        <f>VLOOKUP(U61,EtchLengthFromLayout!$A:$B,2,0)</f>
        <v>100.55</v>
      </c>
      <c r="W61" s="5"/>
      <c r="X61" s="5" t="str">
        <f>VLOOKUP(CONCATENATE($AB61,".",$AC61),Netlist_VTable!$H:$I,2,0)</f>
        <v>SG2_P3_GIGA_MDI+</v>
      </c>
      <c r="Y61" s="19">
        <f>VLOOKUP(X61,EtchLengthFromLayout!$A:$B,2,0)</f>
        <v>985.37</v>
      </c>
      <c r="Z61" s="19">
        <f t="shared" si="38"/>
        <v>16077.579999999996</v>
      </c>
      <c r="AA61" s="10" t="str">
        <f>IF(AA60&lt;=5,"OK, Tolerance&lt;= 5 mil", "Not OK, Tolerance &gt; 5 mil")</f>
        <v>OK, Tolerance&lt;= 5 mil</v>
      </c>
      <c r="AB61" s="24" t="s">
        <v>9886</v>
      </c>
      <c r="AC61" s="5" t="str">
        <f>VLOOKUP(AD61,PinNo!$B:$C,2,0)</f>
        <v>A18</v>
      </c>
      <c r="AD61" s="7" t="str">
        <f t="shared" si="34"/>
        <v>P3_GIGA_MDIP</v>
      </c>
      <c r="AE61" s="102"/>
    </row>
    <row r="62" spans="1:31" ht="16.5" customHeight="1">
      <c r="A62" s="25" t="s">
        <v>3557</v>
      </c>
      <c r="B62" s="5" t="str">
        <f>VLOOKUP(C62,PinNo!$B:$C,2,0)</f>
        <v>A17</v>
      </c>
      <c r="C62" s="7" t="s">
        <v>3060</v>
      </c>
      <c r="D62" s="5" t="str">
        <f>VLOOKUP(CONCATENATE($A62,".",$B62),Netlist_VTable!$H:$I,2,0)</f>
        <v>S3_P3_GIGA_MDI-</v>
      </c>
      <c r="E62" s="19">
        <f>VLOOKUP(D62,EtchLengthFromLayout!$A:$B,2,0)</f>
        <v>218.92</v>
      </c>
      <c r="F62" s="19" t="str">
        <f>CONCATENATE("S",MID($A62,5,1),"_U1_",SUBSTITUTE($C62,"IN","I-") )</f>
        <v>S3_U1_P3_GIGA_MDI-</v>
      </c>
      <c r="G62" s="19">
        <f>VLOOKUP(F62,EtchLengthFromLayout!$A:$B,2,0)</f>
        <v>100.55</v>
      </c>
      <c r="H62" s="13">
        <f t="shared" si="35"/>
        <v>319.46999999999997</v>
      </c>
      <c r="I62" s="19" t="str">
        <f>CONCATENATE("S",MID($A62,5,1),"_U2_",SUBSTITUTE($C62,"IN","I-") )</f>
        <v>S3_U2_P3_GIGA_MDI-</v>
      </c>
      <c r="J62" s="19">
        <f>VLOOKUP(I62,EtchLengthFromLayout!$A:$B,2,0)</f>
        <v>10424.81</v>
      </c>
      <c r="K62" s="14" t="str">
        <f>CONCATENATE("S",MID($A62,5,1),"_U3_",SUBSTITUTE($C62,"IN","I-") )</f>
        <v>S3_U3_P3_GIGA_MDI-</v>
      </c>
      <c r="L62" s="19">
        <f>VLOOKUP(K62,EtchLengthFromLayout!$A:$B,2,0)</f>
        <v>1087.97</v>
      </c>
      <c r="M62" s="19" t="str">
        <f t="shared" si="36"/>
        <v>S3_U4_GIGA_MDI-</v>
      </c>
      <c r="N62" s="19">
        <f>VLOOKUP(M62,EtchLengthFromLayout!$A:$B,2,0)</f>
        <v>579.64</v>
      </c>
      <c r="O62" s="19" t="str">
        <f t="shared" si="37"/>
        <v>SG3_U4_GIGA_MDI-</v>
      </c>
      <c r="P62" s="19">
        <f>VLOOKUP(O62,EtchLengthFromLayout!$A:$B,2,0)</f>
        <v>553.9</v>
      </c>
      <c r="Q62" s="14" t="str">
        <f t="shared" si="31"/>
        <v>SG3_3_P3_GIGA_MDI-</v>
      </c>
      <c r="R62" s="19">
        <f>VLOOKUP(Q62,EtchLengthFromLayout!$A:$B,2,0)</f>
        <v>1105.97</v>
      </c>
      <c r="S62" s="19" t="str">
        <f t="shared" si="32"/>
        <v>SG3_2_P3_GIGA_MDI-</v>
      </c>
      <c r="T62" s="19">
        <f>VLOOKUP(S62,EtchLengthFromLayout!$A:$B,2,0)</f>
        <v>969.92</v>
      </c>
      <c r="U62" s="19" t="str">
        <f t="shared" si="33"/>
        <v>SG3_1_P3_GIGA_MDI-</v>
      </c>
      <c r="V62" s="19">
        <f>VLOOKUP(U62,EtchLengthFromLayout!$A:$B,2,0)</f>
        <v>100.55</v>
      </c>
      <c r="W62" s="5"/>
      <c r="X62" s="5" t="str">
        <f>VLOOKUP(CONCATENATE($AB62,".",$AC62),Netlist_VTable!$H:$I,2,0)</f>
        <v>SG3_P3_GIGA_MDI-</v>
      </c>
      <c r="Y62" s="19">
        <f>VLOOKUP(X62,EtchLengthFromLayout!$A:$B,2,0)</f>
        <v>985.37</v>
      </c>
      <c r="Z62" s="19">
        <f t="shared" si="38"/>
        <v>16127.599999999997</v>
      </c>
      <c r="AA62" s="19">
        <f t="shared" ref="AA62" si="42">ABS(Z62-Z63)</f>
        <v>0.81999999999970896</v>
      </c>
      <c r="AB62" s="25" t="s">
        <v>9887</v>
      </c>
      <c r="AC62" s="5" t="str">
        <f>VLOOKUP(AD62,PinNo!$B:$C,2,0)</f>
        <v>A17</v>
      </c>
      <c r="AD62" s="7" t="str">
        <f t="shared" si="34"/>
        <v>P3_GIGA_MDIN</v>
      </c>
      <c r="AE62" s="102"/>
    </row>
    <row r="63" spans="1:31" ht="16.5" customHeight="1">
      <c r="A63" s="25" t="s">
        <v>3557</v>
      </c>
      <c r="B63" s="5" t="str">
        <f>VLOOKUP(C63,PinNo!$B:$C,2,0)</f>
        <v>A18</v>
      </c>
      <c r="C63" s="7" t="s">
        <v>3059</v>
      </c>
      <c r="D63" s="5" t="str">
        <f>VLOOKUP(CONCATENATE($A63,".",$B63),Netlist_VTable!$H:$I,2,0)</f>
        <v>S3_P3_GIGA_MDI+</v>
      </c>
      <c r="E63" s="19">
        <f>VLOOKUP(D63,EtchLengthFromLayout!$A:$B,2,0)</f>
        <v>218.92</v>
      </c>
      <c r="F63" s="19" t="str">
        <f>CONCATENATE("S",MID($A63,5,1),"_U1_",SUBSTITUTE($C63,"IP","I+") )</f>
        <v>S3_U1_P3_GIGA_MDI+</v>
      </c>
      <c r="G63" s="19">
        <f>VLOOKUP(F63,EtchLengthFromLayout!$A:$B,2,0)</f>
        <v>100.55</v>
      </c>
      <c r="H63" s="13">
        <f t="shared" si="35"/>
        <v>319.46999999999997</v>
      </c>
      <c r="I63" s="19" t="str">
        <f>CONCATENATE("S",MID($A63,5,1),"_U2_",SUBSTITUTE($C63,"IP","I+") )</f>
        <v>S3_U2_P3_GIGA_MDI+</v>
      </c>
      <c r="J63" s="19">
        <f>VLOOKUP(I63,EtchLengthFromLayout!$A:$B,2,0)</f>
        <v>10424.81</v>
      </c>
      <c r="K63" s="14" t="str">
        <f>CONCATENATE("S",MID($A63,5,1),"_U3_",SUBSTITUTE($C63,"IP","I+") )</f>
        <v>S3_U3_P3_GIGA_MDI+</v>
      </c>
      <c r="L63" s="19">
        <f>VLOOKUP(K63,EtchLengthFromLayout!$A:$B,2,0)</f>
        <v>1087.1400000000001</v>
      </c>
      <c r="M63" s="19" t="str">
        <f t="shared" si="36"/>
        <v>S3_U4_GIGA_MDI+</v>
      </c>
      <c r="N63" s="19">
        <f>VLOOKUP(M63,EtchLengthFromLayout!$A:$B,2,0)</f>
        <v>579.64</v>
      </c>
      <c r="O63" s="19" t="str">
        <f t="shared" si="37"/>
        <v>SG3_U4_GIGA_MDI+</v>
      </c>
      <c r="P63" s="19">
        <f>VLOOKUP(O63,EtchLengthFromLayout!$A:$B,2,0)</f>
        <v>553.91</v>
      </c>
      <c r="Q63" s="14" t="str">
        <f t="shared" si="31"/>
        <v>SG3_3_P3_GIGA_MDI+</v>
      </c>
      <c r="R63" s="19">
        <f>VLOOKUP(Q63,EtchLengthFromLayout!$A:$B,2,0)</f>
        <v>1105.97</v>
      </c>
      <c r="S63" s="19" t="str">
        <f t="shared" si="32"/>
        <v>SG3_2_P3_GIGA_MDI+</v>
      </c>
      <c r="T63" s="19">
        <f>VLOOKUP(S63,EtchLengthFromLayout!$A:$B,2,0)</f>
        <v>969.92</v>
      </c>
      <c r="U63" s="19" t="str">
        <f t="shared" si="33"/>
        <v>SG3_1_P3_GIGA_MDI+</v>
      </c>
      <c r="V63" s="19">
        <f>VLOOKUP(U63,EtchLengthFromLayout!$A:$B,2,0)</f>
        <v>100.55</v>
      </c>
      <c r="W63" s="5"/>
      <c r="X63" s="5" t="str">
        <f>VLOOKUP(CONCATENATE($AB63,".",$AC63),Netlist_VTable!$H:$I,2,0)</f>
        <v>SG3_P3_GIGA_MDI+</v>
      </c>
      <c r="Y63" s="19">
        <f>VLOOKUP(X63,EtchLengthFromLayout!$A:$B,2,0)</f>
        <v>985.37</v>
      </c>
      <c r="Z63" s="19">
        <f t="shared" si="38"/>
        <v>16126.779999999997</v>
      </c>
      <c r="AA63" s="10" t="str">
        <f t="shared" si="40"/>
        <v>OK, Tolerance&lt;= 5 mil</v>
      </c>
      <c r="AB63" s="25" t="s">
        <v>9887</v>
      </c>
      <c r="AC63" s="5" t="str">
        <f>VLOOKUP(AD63,PinNo!$B:$C,2,0)</f>
        <v>A18</v>
      </c>
      <c r="AD63" s="7" t="str">
        <f t="shared" si="34"/>
        <v>P3_GIGA_MDIP</v>
      </c>
      <c r="AE63" s="102"/>
    </row>
    <row r="64" spans="1:31">
      <c r="A64" s="43"/>
      <c r="B64" s="12"/>
      <c r="C64" s="12"/>
      <c r="D64" s="12"/>
      <c r="E64" s="13"/>
      <c r="F64" s="12" t="s">
        <v>1463</v>
      </c>
      <c r="G64" s="13"/>
      <c r="H64" s="13">
        <f>MAX(H56:H63)</f>
        <v>319.46999999999997</v>
      </c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0" t="s">
        <v>1463</v>
      </c>
      <c r="Y64" s="15"/>
      <c r="Z64" s="15">
        <f>MAX(Z56:Z63)</f>
        <v>16261.629999999997</v>
      </c>
      <c r="AA64" s="10"/>
      <c r="AB64" s="10"/>
      <c r="AC64" s="10"/>
      <c r="AD64" s="10"/>
      <c r="AE64" s="10"/>
    </row>
    <row r="65" spans="1:31">
      <c r="A65" s="43"/>
      <c r="B65" s="12"/>
      <c r="C65" s="12"/>
      <c r="D65" s="12"/>
      <c r="E65" s="13"/>
      <c r="F65" s="12" t="s">
        <v>1464</v>
      </c>
      <c r="G65" s="13"/>
      <c r="H65" s="13">
        <f>MIN(H56:H63)</f>
        <v>319.46999999999997</v>
      </c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0" t="s">
        <v>1464</v>
      </c>
      <c r="Y65" s="15"/>
      <c r="Z65" s="15">
        <f>MIN(Z56:Z63)</f>
        <v>16077.579999999996</v>
      </c>
      <c r="AA65" s="10"/>
      <c r="AB65" s="10"/>
      <c r="AC65" s="10"/>
      <c r="AD65" s="10"/>
      <c r="AE65" s="10"/>
    </row>
    <row r="66" spans="1:31">
      <c r="A66" s="43"/>
      <c r="B66" s="12"/>
      <c r="C66" s="12"/>
      <c r="D66" s="12"/>
      <c r="E66" s="13"/>
      <c r="F66" s="12" t="s">
        <v>1</v>
      </c>
      <c r="G66" s="13"/>
      <c r="H66" s="13">
        <f>ABS(H64-H65)</f>
        <v>0</v>
      </c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0" t="s">
        <v>1</v>
      </c>
      <c r="Y66" s="15"/>
      <c r="Z66" s="15">
        <f>ABS(Z64-Z65)</f>
        <v>184.05000000000109</v>
      </c>
      <c r="AA66" s="10"/>
      <c r="AB66" s="10"/>
      <c r="AC66" s="10"/>
      <c r="AD66" s="10"/>
      <c r="AE66" s="10"/>
    </row>
    <row r="67" spans="1:31">
      <c r="A67" s="26"/>
      <c r="B67" s="10"/>
      <c r="C67" s="10"/>
      <c r="D67" s="10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0"/>
      <c r="X67" s="15"/>
      <c r="Y67" s="15"/>
      <c r="Z67" s="10"/>
      <c r="AA67" s="10"/>
      <c r="AB67" s="10"/>
      <c r="AC67" s="10"/>
      <c r="AD67" s="10"/>
      <c r="AE67" s="10"/>
    </row>
    <row r="68" spans="1:31">
      <c r="A68" s="21"/>
      <c r="B68" s="5"/>
      <c r="C68" s="5"/>
      <c r="D68" s="5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5"/>
      <c r="X68" s="5"/>
      <c r="Y68" s="19"/>
      <c r="Z68" s="19"/>
      <c r="AA68" s="5"/>
      <c r="AB68" s="5"/>
      <c r="AC68" s="5"/>
      <c r="AD68" s="5"/>
      <c r="AE68" s="5"/>
    </row>
    <row r="69" spans="1:31">
      <c r="A69" s="26"/>
      <c r="B69" s="10"/>
      <c r="C69" s="10"/>
      <c r="D69" s="10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0"/>
      <c r="X69" s="22"/>
      <c r="Y69" s="23"/>
      <c r="Z69" s="23"/>
      <c r="AA69" s="10"/>
      <c r="AB69" s="10"/>
      <c r="AC69" s="10"/>
      <c r="AD69" s="10"/>
      <c r="AE69" s="10"/>
    </row>
    <row r="70" spans="1:31">
      <c r="A70" s="26"/>
      <c r="B70" s="10"/>
      <c r="C70" s="10"/>
      <c r="D70" s="10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0"/>
      <c r="X70" s="10" t="s">
        <v>1466</v>
      </c>
      <c r="Y70" s="15"/>
      <c r="Z70" s="15"/>
      <c r="AA70" s="10"/>
      <c r="AB70" s="10"/>
      <c r="AC70" s="10"/>
      <c r="AD70" s="10"/>
      <c r="AE70" s="10"/>
    </row>
    <row r="71" spans="1:31">
      <c r="A71" s="26"/>
      <c r="B71" s="10"/>
      <c r="C71" s="10"/>
      <c r="D71" s="10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0"/>
      <c r="X71" s="10" t="s">
        <v>1463</v>
      </c>
      <c r="Y71" s="15"/>
      <c r="Z71" s="15">
        <f>MAX(Z50,Z64)</f>
        <v>16362.049999999997</v>
      </c>
      <c r="AA71" s="10"/>
      <c r="AB71" s="10"/>
      <c r="AC71" s="10"/>
      <c r="AD71" s="10"/>
      <c r="AE71" s="10"/>
    </row>
    <row r="72" spans="1:31">
      <c r="A72" s="26"/>
      <c r="B72" s="10"/>
      <c r="C72" s="10"/>
      <c r="D72" s="10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0"/>
      <c r="X72" s="10" t="s">
        <v>1464</v>
      </c>
      <c r="Y72" s="15"/>
      <c r="Z72" s="15">
        <f>MIN(Z51,Z65)</f>
        <v>15671.179999999998</v>
      </c>
      <c r="AA72" s="10"/>
      <c r="AB72" s="10"/>
      <c r="AC72" s="10"/>
      <c r="AD72" s="10"/>
      <c r="AE72" s="10"/>
    </row>
    <row r="73" spans="1:31">
      <c r="A73" s="26"/>
      <c r="B73" s="10"/>
      <c r="C73" s="10"/>
      <c r="D73" s="10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0"/>
      <c r="X73" s="10" t="s">
        <v>1</v>
      </c>
      <c r="Y73" s="15"/>
      <c r="Z73" s="15">
        <f>ABS(Z71-Z72)</f>
        <v>690.86999999999898</v>
      </c>
      <c r="AA73" s="10"/>
      <c r="AB73" s="10"/>
      <c r="AC73" s="10"/>
      <c r="AD73" s="10"/>
      <c r="AE73" s="10"/>
    </row>
    <row r="74" spans="1:31">
      <c r="A74" s="26"/>
      <c r="B74" s="10"/>
      <c r="C74" s="10"/>
      <c r="D74" s="1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0"/>
      <c r="X74" s="10" t="s">
        <v>6</v>
      </c>
      <c r="Y74" s="15"/>
      <c r="Z74" s="15" t="str">
        <f>IF(Z73&lt;=1000,"OK, Tolerance&lt;= 1000 mils", "Not OK, Tolerance &gt;  1000 mils")</f>
        <v>OK, Tolerance&lt;= 1000 mils</v>
      </c>
      <c r="AA74" s="10"/>
      <c r="AB74" s="10"/>
      <c r="AC74" s="10"/>
      <c r="AD74" s="10"/>
      <c r="AE74" s="10"/>
    </row>
    <row r="75" spans="1:31">
      <c r="A75" s="21"/>
      <c r="B75" s="5"/>
      <c r="C75" s="5"/>
      <c r="D75" s="5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5"/>
      <c r="X75" s="5"/>
      <c r="Y75" s="19"/>
      <c r="Z75" s="19"/>
      <c r="AA75" s="5"/>
      <c r="AB75" s="5"/>
      <c r="AC75" s="5"/>
      <c r="AD75" s="5"/>
      <c r="AE75" s="5"/>
    </row>
    <row r="76" spans="1:31">
      <c r="A76" s="21"/>
      <c r="B76" s="5"/>
      <c r="C76" s="5"/>
      <c r="D76" s="5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5"/>
      <c r="X76" s="5"/>
      <c r="Y76" s="19"/>
      <c r="Z76" s="19"/>
      <c r="AA76" s="5"/>
      <c r="AB76" s="5"/>
      <c r="AC76" s="5"/>
      <c r="AD76" s="5"/>
      <c r="AE76" s="5"/>
    </row>
    <row r="77" spans="1:31">
      <c r="A77" s="20"/>
      <c r="B77" s="20"/>
      <c r="C77" s="20"/>
      <c r="D77" s="20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0"/>
      <c r="AA77" s="20"/>
      <c r="AB77" s="20"/>
      <c r="AC77" s="20"/>
      <c r="AD77" s="20"/>
      <c r="AE77" s="20"/>
    </row>
    <row r="78" spans="1:31">
      <c r="A78" s="20"/>
      <c r="B78" s="20"/>
      <c r="C78" s="20"/>
      <c r="D78" s="20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0"/>
      <c r="AA78" s="20"/>
      <c r="AB78" s="20"/>
      <c r="AC78" s="20"/>
      <c r="AD78" s="20"/>
      <c r="AE78" s="20"/>
    </row>
    <row r="79" spans="1:31" ht="30.75">
      <c r="A79" s="28" t="s">
        <v>7508</v>
      </c>
      <c r="B79" s="12"/>
      <c r="C79" s="12"/>
      <c r="D79" s="12"/>
      <c r="E79" s="13"/>
      <c r="F79" s="40"/>
      <c r="G79" s="13"/>
      <c r="H79" s="13"/>
      <c r="I79" s="47"/>
      <c r="J79" s="14"/>
      <c r="K79" s="14"/>
      <c r="L79" s="14"/>
      <c r="M79" s="14"/>
      <c r="N79" s="14"/>
      <c r="O79" s="14"/>
      <c r="P79" s="14"/>
      <c r="Q79" s="14"/>
      <c r="R79" s="14"/>
      <c r="S79" s="47"/>
      <c r="T79" s="14"/>
      <c r="U79" s="14"/>
      <c r="V79" s="14"/>
      <c r="W79" s="14"/>
      <c r="X79" s="14"/>
      <c r="Y79" s="14"/>
      <c r="Z79" s="47" t="s">
        <v>10257</v>
      </c>
      <c r="AA79" s="14"/>
      <c r="AB79" s="14"/>
      <c r="AC79" s="14"/>
      <c r="AD79" s="14"/>
      <c r="AE79" s="11"/>
    </row>
    <row r="80" spans="1:31" ht="31.5">
      <c r="A80" s="11" t="s">
        <v>3</v>
      </c>
      <c r="B80" s="11" t="s">
        <v>4</v>
      </c>
      <c r="C80" s="11" t="s">
        <v>5</v>
      </c>
      <c r="D80" s="10" t="s">
        <v>0</v>
      </c>
      <c r="E80" s="15" t="s">
        <v>2</v>
      </c>
      <c r="F80" s="16" t="s">
        <v>0</v>
      </c>
      <c r="G80" s="17" t="s">
        <v>2</v>
      </c>
      <c r="H80" s="48" t="s">
        <v>2972</v>
      </c>
      <c r="I80" s="10" t="s">
        <v>0</v>
      </c>
      <c r="J80" s="15" t="s">
        <v>2</v>
      </c>
      <c r="K80" s="16" t="s">
        <v>0</v>
      </c>
      <c r="L80" s="17" t="s">
        <v>2</v>
      </c>
      <c r="M80" s="10" t="s">
        <v>0</v>
      </c>
      <c r="N80" s="15" t="s">
        <v>2</v>
      </c>
      <c r="O80" s="16" t="s">
        <v>0</v>
      </c>
      <c r="P80" s="17" t="s">
        <v>2</v>
      </c>
      <c r="Q80" s="10" t="s">
        <v>0</v>
      </c>
      <c r="R80" s="15" t="s">
        <v>2</v>
      </c>
      <c r="S80" s="16" t="s">
        <v>0</v>
      </c>
      <c r="T80" s="17" t="s">
        <v>2</v>
      </c>
      <c r="U80" s="10" t="s">
        <v>0</v>
      </c>
      <c r="V80" s="15" t="s">
        <v>2</v>
      </c>
      <c r="W80" s="12"/>
      <c r="X80" s="49" t="s">
        <v>2984</v>
      </c>
      <c r="Y80" s="13" t="s">
        <v>2</v>
      </c>
      <c r="Z80" s="18" t="s">
        <v>9889</v>
      </c>
      <c r="AA80" s="31" t="s">
        <v>2979</v>
      </c>
      <c r="AB80" s="10" t="s">
        <v>1462</v>
      </c>
      <c r="AC80" s="10" t="s">
        <v>4</v>
      </c>
      <c r="AD80" s="10" t="s">
        <v>5</v>
      </c>
      <c r="AE80" s="11" t="s">
        <v>1465</v>
      </c>
    </row>
    <row r="81" spans="1:31" ht="16.149999999999999" customHeight="1">
      <c r="A81" s="24" t="s">
        <v>8</v>
      </c>
      <c r="B81" s="5" t="str">
        <f>VLOOKUP(C81,PinNo!$B:$C,2,0)</f>
        <v>A15</v>
      </c>
      <c r="C81" s="7" t="s">
        <v>3058</v>
      </c>
      <c r="D81" s="5" t="str">
        <f>VLOOKUP(CONCATENATE($A81,".",$B81),Netlist_VTable!$H:$I,2,0)</f>
        <v>S0_P2_GIGA_MDI-</v>
      </c>
      <c r="E81" s="19">
        <f>VLOOKUP(D81,EtchLengthFromLayout!$A:$B,2,0)</f>
        <v>218.92</v>
      </c>
      <c r="F81" s="19" t="str">
        <f>CONCATENATE("S",MID($A81,5,1),"_U1_",SUBSTITUTE($C81,"IN","I-") )</f>
        <v>S0_U1_P2_GIGA_MDI-</v>
      </c>
      <c r="G81" s="19">
        <f>VLOOKUP(F81,EtchLengthFromLayout!$A:$B,2,0)</f>
        <v>100.55</v>
      </c>
      <c r="H81" s="13">
        <f>E81+G81</f>
        <v>319.46999999999997</v>
      </c>
      <c r="I81" s="19" t="str">
        <f>CONCATENATE("S",MID($A81,5,1),"_U2_",SUBSTITUTE($C81,"IN","I-") )</f>
        <v>S0_U2_P2_GIGA_MDI-</v>
      </c>
      <c r="J81" s="19">
        <f>VLOOKUP(I81,EtchLengthFromLayout!$A:$B,2,0)</f>
        <v>9973.91</v>
      </c>
      <c r="K81" s="14" t="str">
        <f>CONCATENATE("S",MID($A81,5,1),"_U3_",SUBSTITUTE($C81,"IN","I-") )</f>
        <v>S0_U3_P2_GIGA_MDI-</v>
      </c>
      <c r="L81" s="19">
        <f>VLOOKUP(K81,EtchLengthFromLayout!$A:$B,2,0)</f>
        <v>1009.92</v>
      </c>
      <c r="M81" s="19" t="str">
        <f>SUBSTITUTE($D81, "_P2","_U4")</f>
        <v>S0_U4_GIGA_MDI-</v>
      </c>
      <c r="N81" s="19">
        <f>VLOOKUP(M81,EtchLengthFromLayout!$A:$B,2,0)</f>
        <v>579.64</v>
      </c>
      <c r="O81" s="27"/>
      <c r="P81" s="19"/>
      <c r="Q81" s="14"/>
      <c r="R81" s="19"/>
      <c r="S81" s="19"/>
      <c r="T81" s="19"/>
      <c r="U81" s="19"/>
      <c r="V81" s="19"/>
      <c r="W81" s="5"/>
      <c r="X81" s="5"/>
      <c r="Y81" s="19"/>
      <c r="Z81" s="19">
        <f>E81+G81+J81+L81+N81+P81+R81+T81+V81+Y81</f>
        <v>11882.939999999999</v>
      </c>
      <c r="AA81" s="19">
        <f>ABS(Z81-Z82)</f>
        <v>1.0000000000218279E-2</v>
      </c>
      <c r="AB81" s="24" t="s">
        <v>2950</v>
      </c>
      <c r="AC81" s="5" t="str">
        <f>VLOOKUP(AD81,PinNo!$B:$C,2,0)</f>
        <v>A15</v>
      </c>
      <c r="AD81" s="7" t="str">
        <f t="shared" ref="AD81:AD88" si="43">C81</f>
        <v>P2_GIGA_MDIN</v>
      </c>
      <c r="AE81" s="102" t="s">
        <v>7503</v>
      </c>
    </row>
    <row r="82" spans="1:31">
      <c r="A82" s="24" t="s">
        <v>8</v>
      </c>
      <c r="B82" s="5" t="str">
        <f>VLOOKUP(C82,PinNo!$B:$C,2,0)</f>
        <v>A16</v>
      </c>
      <c r="C82" s="7" t="s">
        <v>3057</v>
      </c>
      <c r="D82" s="5" t="str">
        <f>VLOOKUP(CONCATENATE($A82,".",$B82),Netlist_VTable!$H:$I,2,0)</f>
        <v>S0_P2_GIGA_MDI+</v>
      </c>
      <c r="E82" s="19">
        <f>VLOOKUP(D82,EtchLengthFromLayout!$A:$B,2,0)</f>
        <v>218.92</v>
      </c>
      <c r="F82" s="19" t="str">
        <f>CONCATENATE("S",MID($A82,5,1),"_U1_",SUBSTITUTE($C82,"IP","I+") )</f>
        <v>S0_U1_P2_GIGA_MDI+</v>
      </c>
      <c r="G82" s="19">
        <f>VLOOKUP(F82,EtchLengthFromLayout!$A:$B,2,0)</f>
        <v>100.55</v>
      </c>
      <c r="H82" s="13">
        <f t="shared" ref="H82:H84" si="44">E82+G82</f>
        <v>319.46999999999997</v>
      </c>
      <c r="I82" s="19" t="str">
        <f>CONCATENATE("S",MID($A82,5,1),"_U2_",SUBSTITUTE($C82,"IP","I+") )</f>
        <v>S0_U2_P2_GIGA_MDI+</v>
      </c>
      <c r="J82" s="19">
        <f>VLOOKUP(I82,EtchLengthFromLayout!$A:$B,2,0)</f>
        <v>9973.92</v>
      </c>
      <c r="K82" s="14" t="str">
        <f>CONCATENATE("S",MID($A82,5,1),"_U3_",SUBSTITUTE($C82,"IP","I+") )</f>
        <v>S0_U3_P2_GIGA_MDI+</v>
      </c>
      <c r="L82" s="19">
        <f>VLOOKUP(K82,EtchLengthFromLayout!$A:$B,2,0)</f>
        <v>1009.92</v>
      </c>
      <c r="M82" s="19" t="str">
        <f t="shared" ref="M82:M88" si="45">SUBSTITUTE($D82, "_P2","_U4")</f>
        <v>S0_U4_GIGA_MDI+</v>
      </c>
      <c r="N82" s="19">
        <f>VLOOKUP(M82,EtchLengthFromLayout!$A:$B,2,0)</f>
        <v>579.64</v>
      </c>
      <c r="O82" s="27"/>
      <c r="P82" s="19"/>
      <c r="Q82" s="14"/>
      <c r="R82" s="19"/>
      <c r="S82" s="19"/>
      <c r="T82" s="19"/>
      <c r="U82" s="19"/>
      <c r="V82" s="19"/>
      <c r="W82" s="5"/>
      <c r="X82" s="5"/>
      <c r="Y82" s="19"/>
      <c r="Z82" s="19">
        <f t="shared" ref="Z82:Z88" si="46">E82+G82+J82+L82+N82+P82+R82+T82+V82+Y82</f>
        <v>11882.949999999999</v>
      </c>
      <c r="AA82" s="10" t="str">
        <f>IF(AA81&lt;=5,"OK, Tolerance&lt;= 5 mil", "Not OK, Tolerance &gt; 5 mil")</f>
        <v>OK, Tolerance&lt;= 5 mil</v>
      </c>
      <c r="AB82" s="24" t="s">
        <v>2950</v>
      </c>
      <c r="AC82" s="5" t="str">
        <f>VLOOKUP(AD82,PinNo!$B:$C,2,0)</f>
        <v>A16</v>
      </c>
      <c r="AD82" s="7" t="str">
        <f t="shared" si="43"/>
        <v>P2_GIGA_MDIP</v>
      </c>
      <c r="AE82" s="102"/>
    </row>
    <row r="83" spans="1:31">
      <c r="A83" s="25" t="s">
        <v>165</v>
      </c>
      <c r="B83" s="5" t="str">
        <f>VLOOKUP(C83,PinNo!$B:$C,2,0)</f>
        <v>A15</v>
      </c>
      <c r="C83" s="7" t="s">
        <v>3058</v>
      </c>
      <c r="D83" s="5" t="str">
        <f>VLOOKUP(CONCATENATE($A83,".",$B83),Netlist_VTable!$H:$I,2,0)</f>
        <v>S1_P2_GIGA_MDI-</v>
      </c>
      <c r="E83" s="19">
        <f>VLOOKUP(D83,EtchLengthFromLayout!$A:$B,2,0)</f>
        <v>218.92</v>
      </c>
      <c r="F83" s="19" t="str">
        <f>CONCATENATE("S",MID($A83,5,1),"_U1_",SUBSTITUTE($C83,"IN","I-") )</f>
        <v>S1_U1_P2_GIGA_MDI-</v>
      </c>
      <c r="G83" s="19">
        <f>VLOOKUP(F83,EtchLengthFromLayout!$A:$B,2,0)</f>
        <v>100.55</v>
      </c>
      <c r="H83" s="13">
        <f t="shared" si="44"/>
        <v>319.46999999999997</v>
      </c>
      <c r="I83" s="19" t="str">
        <f>CONCATENATE("S",MID($A83,5,1),"_U2_",SUBSTITUTE($C83,"IN","I-") )</f>
        <v>S1_U2_P2_GIGA_MDI-</v>
      </c>
      <c r="J83" s="19">
        <f>VLOOKUP(I83,EtchLengthFromLayout!$A:$B,2,0)</f>
        <v>10150.56</v>
      </c>
      <c r="K83" s="14" t="str">
        <f>CONCATENATE("S",MID($A83,5,1),"_U3_",SUBSTITUTE($C83,"IN","I-") )</f>
        <v>S1_U3_P2_GIGA_MDI-</v>
      </c>
      <c r="L83" s="19">
        <f>VLOOKUP(K83,EtchLengthFromLayout!$A:$B,2,0)</f>
        <v>1009.92</v>
      </c>
      <c r="M83" s="19" t="str">
        <f t="shared" si="45"/>
        <v>S1_U4_GIGA_MDI-</v>
      </c>
      <c r="N83" s="19">
        <f>VLOOKUP(M83,EtchLengthFromLayout!$A:$B,2,0)</f>
        <v>579.64</v>
      </c>
      <c r="O83" s="27"/>
      <c r="P83" s="19"/>
      <c r="Q83" s="14"/>
      <c r="R83" s="19"/>
      <c r="S83" s="19"/>
      <c r="T83" s="19"/>
      <c r="U83" s="19"/>
      <c r="V83" s="19"/>
      <c r="W83" s="5"/>
      <c r="X83" s="5"/>
      <c r="Y83" s="19"/>
      <c r="Z83" s="19">
        <f t="shared" si="46"/>
        <v>12059.589999999998</v>
      </c>
      <c r="AA83" s="19">
        <f t="shared" ref="AA83" si="47">ABS(Z83-Z84)</f>
        <v>1.0000000000218279E-2</v>
      </c>
      <c r="AB83" s="25" t="s">
        <v>8068</v>
      </c>
      <c r="AC83" s="5" t="str">
        <f>VLOOKUP(AD83,PinNo!$B:$C,2,0)</f>
        <v>A15</v>
      </c>
      <c r="AD83" s="7" t="str">
        <f t="shared" si="43"/>
        <v>P2_GIGA_MDIN</v>
      </c>
      <c r="AE83" s="102"/>
    </row>
    <row r="84" spans="1:31">
      <c r="A84" s="25" t="s">
        <v>165</v>
      </c>
      <c r="B84" s="5" t="str">
        <f>VLOOKUP(C84,PinNo!$B:$C,2,0)</f>
        <v>A16</v>
      </c>
      <c r="C84" s="7" t="s">
        <v>3057</v>
      </c>
      <c r="D84" s="5" t="str">
        <f>VLOOKUP(CONCATENATE($A84,".",$B84),Netlist_VTable!$H:$I,2,0)</f>
        <v>S1_P2_GIGA_MDI+</v>
      </c>
      <c r="E84" s="19">
        <f>VLOOKUP(D84,EtchLengthFromLayout!$A:$B,2,0)</f>
        <v>218.92</v>
      </c>
      <c r="F84" s="19" t="str">
        <f>CONCATENATE("S",MID($A84,5,1),"_U1_",SUBSTITUTE($C84,"IP","I+") )</f>
        <v>S1_U1_P2_GIGA_MDI+</v>
      </c>
      <c r="G84" s="19">
        <f>VLOOKUP(F84,EtchLengthFromLayout!$A:$B,2,0)</f>
        <v>100.55</v>
      </c>
      <c r="H84" s="13">
        <f t="shared" si="44"/>
        <v>319.46999999999997</v>
      </c>
      <c r="I84" s="19" t="str">
        <f>CONCATENATE("S",MID($A84,5,1),"_U2_",SUBSTITUTE($C84,"IP","I+") )</f>
        <v>S1_U2_P2_GIGA_MDI+</v>
      </c>
      <c r="J84" s="19">
        <f>VLOOKUP(I84,EtchLengthFromLayout!$A:$B,2,0)</f>
        <v>10150.549999999999</v>
      </c>
      <c r="K84" s="14" t="str">
        <f>CONCATENATE("S",MID($A84,5,1),"_U3_",SUBSTITUTE($C84,"IP","I+") )</f>
        <v>S1_U3_P2_GIGA_MDI+</v>
      </c>
      <c r="L84" s="19">
        <f>VLOOKUP(K84,EtchLengthFromLayout!$A:$B,2,0)</f>
        <v>1009.92</v>
      </c>
      <c r="M84" s="19" t="str">
        <f t="shared" si="45"/>
        <v>S1_U4_GIGA_MDI+</v>
      </c>
      <c r="N84" s="19">
        <f>VLOOKUP(M84,EtchLengthFromLayout!$A:$B,2,0)</f>
        <v>579.64</v>
      </c>
      <c r="O84" s="27"/>
      <c r="P84" s="19"/>
      <c r="Q84" s="14"/>
      <c r="R84" s="19"/>
      <c r="S84" s="19"/>
      <c r="T84" s="19"/>
      <c r="U84" s="19"/>
      <c r="V84" s="19"/>
      <c r="W84" s="5"/>
      <c r="X84" s="5"/>
      <c r="Y84" s="19"/>
      <c r="Z84" s="19">
        <f t="shared" si="46"/>
        <v>12059.579999999998</v>
      </c>
      <c r="AA84" s="10" t="str">
        <f t="shared" ref="AA84:AA88" si="48">IF(AA83&lt;=5,"OK, Tolerance&lt;= 5 mil", "Not OK, Tolerance &gt; 5 mil")</f>
        <v>OK, Tolerance&lt;= 5 mil</v>
      </c>
      <c r="AB84" s="25" t="s">
        <v>8068</v>
      </c>
      <c r="AC84" s="5" t="str">
        <f>VLOOKUP(AD84,PinNo!$B:$C,2,0)</f>
        <v>A16</v>
      </c>
      <c r="AD84" s="7" t="str">
        <f t="shared" si="43"/>
        <v>P2_GIGA_MDIP</v>
      </c>
      <c r="AE84" s="102"/>
    </row>
    <row r="85" spans="1:31" ht="16.149999999999999" customHeight="1">
      <c r="A85" s="24" t="s">
        <v>3556</v>
      </c>
      <c r="B85" s="5" t="str">
        <f>VLOOKUP(C85,PinNo!$B:$C,2,0)</f>
        <v>A15</v>
      </c>
      <c r="C85" s="7" t="s">
        <v>3058</v>
      </c>
      <c r="D85" s="5" t="str">
        <f>VLOOKUP(CONCATENATE($A85,".",$B85),Netlist_VTable!$H:$I,2,0)</f>
        <v>S2_P2_GIGA_MDI-</v>
      </c>
      <c r="E85" s="19">
        <f>VLOOKUP(D85,EtchLengthFromLayout!$A:$B,2,0)</f>
        <v>218.92</v>
      </c>
      <c r="F85" s="19" t="str">
        <f>CONCATENATE("S",MID($A85,5,1),"_U1_",SUBSTITUTE($C85,"IN","I-") )</f>
        <v>S2_U1_P2_GIGA_MDI-</v>
      </c>
      <c r="G85" s="19">
        <f>VLOOKUP(F85,EtchLengthFromLayout!$A:$B,2,0)</f>
        <v>100.55</v>
      </c>
      <c r="H85" s="13">
        <f>E85+G85</f>
        <v>319.46999999999997</v>
      </c>
      <c r="I85" s="19" t="str">
        <f>CONCATENATE("S",MID($A85,5,1),"_U2_",SUBSTITUTE($C85,"IN","I-") )</f>
        <v>S2_U2_P2_GIGA_MDI-</v>
      </c>
      <c r="J85" s="19">
        <f>VLOOKUP(I85,EtchLengthFromLayout!$A:$B,2,0)</f>
        <v>10331.209999999999</v>
      </c>
      <c r="K85" s="14" t="str">
        <f>CONCATENATE("S",MID($A85,5,1),"_U3_",SUBSTITUTE($C85,"IN","I-") )</f>
        <v>S2_U3_P2_GIGA_MDI-</v>
      </c>
      <c r="L85" s="19">
        <f>VLOOKUP(K85,EtchLengthFromLayout!$A:$B,2,0)</f>
        <v>1009.92</v>
      </c>
      <c r="M85" s="19" t="str">
        <f t="shared" si="45"/>
        <v>S2_U4_GIGA_MDI-</v>
      </c>
      <c r="N85" s="19">
        <f>VLOOKUP(M85,EtchLengthFromLayout!$A:$B,2,0)</f>
        <v>579.64</v>
      </c>
      <c r="O85" s="27"/>
      <c r="P85" s="19"/>
      <c r="Q85" s="14"/>
      <c r="R85" s="19"/>
      <c r="S85" s="19"/>
      <c r="T85" s="19"/>
      <c r="U85" s="19"/>
      <c r="V85" s="19"/>
      <c r="W85" s="5"/>
      <c r="X85" s="5"/>
      <c r="Y85" s="19"/>
      <c r="Z85" s="19">
        <f t="shared" si="46"/>
        <v>12240.239999999998</v>
      </c>
      <c r="AA85" s="19">
        <f>ABS(Z85-Z86)</f>
        <v>1.0000000000218279E-2</v>
      </c>
      <c r="AB85" s="24" t="s">
        <v>8080</v>
      </c>
      <c r="AC85" s="5" t="str">
        <f>VLOOKUP(AD85,PinNo!$B:$C,2,0)</f>
        <v>A15</v>
      </c>
      <c r="AD85" s="7" t="str">
        <f t="shared" si="43"/>
        <v>P2_GIGA_MDIN</v>
      </c>
      <c r="AE85" s="102"/>
    </row>
    <row r="86" spans="1:31">
      <c r="A86" s="24" t="s">
        <v>3556</v>
      </c>
      <c r="B86" s="5" t="str">
        <f>VLOOKUP(C86,PinNo!$B:$C,2,0)</f>
        <v>A16</v>
      </c>
      <c r="C86" s="7" t="s">
        <v>3057</v>
      </c>
      <c r="D86" s="5" t="str">
        <f>VLOOKUP(CONCATENATE($A86,".",$B86),Netlist_VTable!$H:$I,2,0)</f>
        <v>S2_P2_GIGA_MDI+</v>
      </c>
      <c r="E86" s="19">
        <f>VLOOKUP(D86,EtchLengthFromLayout!$A:$B,2,0)</f>
        <v>218.92</v>
      </c>
      <c r="F86" s="19" t="str">
        <f>CONCATENATE("S",MID($A86,5,1),"_U1_",SUBSTITUTE($C86,"IP","I+") )</f>
        <v>S2_U1_P2_GIGA_MDI+</v>
      </c>
      <c r="G86" s="19">
        <f>VLOOKUP(F86,EtchLengthFromLayout!$A:$B,2,0)</f>
        <v>100.55</v>
      </c>
      <c r="H86" s="13">
        <f t="shared" ref="H86:H88" si="49">E86+G86</f>
        <v>319.46999999999997</v>
      </c>
      <c r="I86" s="19" t="str">
        <f>CONCATENATE("S",MID($A86,5,1),"_U2_",SUBSTITUTE($C86,"IP","I+") )</f>
        <v>S2_U2_P2_GIGA_MDI+</v>
      </c>
      <c r="J86" s="19">
        <f>VLOOKUP(I86,EtchLengthFromLayout!$A:$B,2,0)</f>
        <v>10331.219999999999</v>
      </c>
      <c r="K86" s="14" t="str">
        <f>CONCATENATE("S",MID($A86,5,1),"_U3_",SUBSTITUTE($C86,"IP","I+") )</f>
        <v>S2_U3_P2_GIGA_MDI+</v>
      </c>
      <c r="L86" s="19">
        <f>VLOOKUP(K86,EtchLengthFromLayout!$A:$B,2,0)</f>
        <v>1009.92</v>
      </c>
      <c r="M86" s="19" t="str">
        <f t="shared" si="45"/>
        <v>S2_U4_GIGA_MDI+</v>
      </c>
      <c r="N86" s="19">
        <f>VLOOKUP(M86,EtchLengthFromLayout!$A:$B,2,0)</f>
        <v>579.64</v>
      </c>
      <c r="O86" s="27"/>
      <c r="P86" s="19"/>
      <c r="Q86" s="14"/>
      <c r="R86" s="19"/>
      <c r="S86" s="19"/>
      <c r="T86" s="19"/>
      <c r="U86" s="19"/>
      <c r="V86" s="19"/>
      <c r="W86" s="5"/>
      <c r="X86" s="5"/>
      <c r="Y86" s="19"/>
      <c r="Z86" s="19">
        <f t="shared" si="46"/>
        <v>12240.249999999998</v>
      </c>
      <c r="AA86" s="10" t="str">
        <f>IF(AA85&lt;=5,"OK, Tolerance&lt;= 5 mil", "Not OK, Tolerance &gt; 5 mil")</f>
        <v>OK, Tolerance&lt;= 5 mil</v>
      </c>
      <c r="AB86" s="24" t="s">
        <v>8080</v>
      </c>
      <c r="AC86" s="5" t="str">
        <f>VLOOKUP(AD86,PinNo!$B:$C,2,0)</f>
        <v>A16</v>
      </c>
      <c r="AD86" s="7" t="str">
        <f t="shared" si="43"/>
        <v>P2_GIGA_MDIP</v>
      </c>
      <c r="AE86" s="102"/>
    </row>
    <row r="87" spans="1:31">
      <c r="A87" s="25" t="s">
        <v>3557</v>
      </c>
      <c r="B87" s="5" t="str">
        <f>VLOOKUP(C87,PinNo!$B:$C,2,0)</f>
        <v>A15</v>
      </c>
      <c r="C87" s="7" t="s">
        <v>3058</v>
      </c>
      <c r="D87" s="5" t="str">
        <f>VLOOKUP(CONCATENATE($A87,".",$B87),Netlist_VTable!$H:$I,2,0)</f>
        <v>S3_P2_GIGA_MDI-</v>
      </c>
      <c r="E87" s="19">
        <f>VLOOKUP(D87,EtchLengthFromLayout!$A:$B,2,0)</f>
        <v>218.92</v>
      </c>
      <c r="F87" s="19" t="str">
        <f>CONCATENATE("S",MID($A87,5,1),"_U1_",SUBSTITUTE($C87,"IN","I-") )</f>
        <v>S3_U1_P2_GIGA_MDI-</v>
      </c>
      <c r="G87" s="19">
        <f>VLOOKUP(F87,EtchLengthFromLayout!$A:$B,2,0)</f>
        <v>100.55</v>
      </c>
      <c r="H87" s="13">
        <f t="shared" si="49"/>
        <v>319.46999999999997</v>
      </c>
      <c r="I87" s="19" t="str">
        <f>CONCATENATE("S",MID($A87,5,1),"_U2_",SUBSTITUTE($C87,"IN","I-") )</f>
        <v>S3_U2_P2_GIGA_MDI-</v>
      </c>
      <c r="J87" s="19">
        <f>VLOOKUP(I87,EtchLengthFromLayout!$A:$B,2,0)</f>
        <v>10633.21</v>
      </c>
      <c r="K87" s="14" t="str">
        <f>CONCATENATE("S",MID($A87,5,1),"_U3_",SUBSTITUTE($C87,"IN","I-") )</f>
        <v>S3_U3_P2_GIGA_MDI-</v>
      </c>
      <c r="L87" s="19">
        <f>VLOOKUP(K87,EtchLengthFromLayout!$A:$B,2,0)</f>
        <v>1009.92</v>
      </c>
      <c r="M87" s="19" t="str">
        <f t="shared" si="45"/>
        <v>S3_U4_GIGA_MDI-</v>
      </c>
      <c r="N87" s="19">
        <f>VLOOKUP(M87,EtchLengthFromLayout!$A:$B,2,0)</f>
        <v>579.64</v>
      </c>
      <c r="O87" s="27"/>
      <c r="P87" s="19"/>
      <c r="Q87" s="14"/>
      <c r="R87" s="19"/>
      <c r="S87" s="19"/>
      <c r="T87" s="19"/>
      <c r="U87" s="19"/>
      <c r="V87" s="19"/>
      <c r="W87" s="5"/>
      <c r="X87" s="5"/>
      <c r="Y87" s="19"/>
      <c r="Z87" s="19">
        <f t="shared" si="46"/>
        <v>12542.239999999998</v>
      </c>
      <c r="AA87" s="19">
        <f t="shared" ref="AA87" si="50">ABS(Z87-Z88)</f>
        <v>0</v>
      </c>
      <c r="AB87" s="25" t="s">
        <v>8083</v>
      </c>
      <c r="AC87" s="5" t="str">
        <f>VLOOKUP(AD87,PinNo!$B:$C,2,0)</f>
        <v>A15</v>
      </c>
      <c r="AD87" s="7" t="str">
        <f t="shared" si="43"/>
        <v>P2_GIGA_MDIN</v>
      </c>
      <c r="AE87" s="102"/>
    </row>
    <row r="88" spans="1:31">
      <c r="A88" s="25" t="s">
        <v>3557</v>
      </c>
      <c r="B88" s="5" t="str">
        <f>VLOOKUP(C88,PinNo!$B:$C,2,0)</f>
        <v>A16</v>
      </c>
      <c r="C88" s="7" t="s">
        <v>3057</v>
      </c>
      <c r="D88" s="5" t="str">
        <f>VLOOKUP(CONCATENATE($A88,".",$B88),Netlist_VTable!$H:$I,2,0)</f>
        <v>S3_P2_GIGA_MDI+</v>
      </c>
      <c r="E88" s="19">
        <f>VLOOKUP(D88,EtchLengthFromLayout!$A:$B,2,0)</f>
        <v>218.92</v>
      </c>
      <c r="F88" s="19" t="str">
        <f>CONCATENATE("S",MID($A88,5,1),"_U1_",SUBSTITUTE($C88,"IP","I+") )</f>
        <v>S3_U1_P2_GIGA_MDI+</v>
      </c>
      <c r="G88" s="19">
        <f>VLOOKUP(F88,EtchLengthFromLayout!$A:$B,2,0)</f>
        <v>100.55</v>
      </c>
      <c r="H88" s="13">
        <f t="shared" si="49"/>
        <v>319.46999999999997</v>
      </c>
      <c r="I88" s="19" t="str">
        <f>CONCATENATE("S",MID($A88,5,1),"_U2_",SUBSTITUTE($C88,"IP","I+") )</f>
        <v>S3_U2_P2_GIGA_MDI+</v>
      </c>
      <c r="J88" s="19">
        <f>VLOOKUP(I88,EtchLengthFromLayout!$A:$B,2,0)</f>
        <v>10633.21</v>
      </c>
      <c r="K88" s="14" t="str">
        <f>CONCATENATE("S",MID($A88,5,1),"_U3_",SUBSTITUTE($C88,"IP","I+") )</f>
        <v>S3_U3_P2_GIGA_MDI+</v>
      </c>
      <c r="L88" s="19">
        <f>VLOOKUP(K88,EtchLengthFromLayout!$A:$B,2,0)</f>
        <v>1009.92</v>
      </c>
      <c r="M88" s="19" t="str">
        <f t="shared" si="45"/>
        <v>S3_U4_GIGA_MDI+</v>
      </c>
      <c r="N88" s="19">
        <f>VLOOKUP(M88,EtchLengthFromLayout!$A:$B,2,0)</f>
        <v>579.64</v>
      </c>
      <c r="O88" s="27"/>
      <c r="P88" s="19"/>
      <c r="Q88" s="14"/>
      <c r="R88" s="19"/>
      <c r="S88" s="19"/>
      <c r="T88" s="19"/>
      <c r="U88" s="19"/>
      <c r="V88" s="19"/>
      <c r="W88" s="5"/>
      <c r="X88" s="5"/>
      <c r="Y88" s="19"/>
      <c r="Z88" s="19">
        <f t="shared" si="46"/>
        <v>12542.239999999998</v>
      </c>
      <c r="AA88" s="10" t="str">
        <f t="shared" si="48"/>
        <v>OK, Tolerance&lt;= 5 mil</v>
      </c>
      <c r="AB88" s="25" t="s">
        <v>8083</v>
      </c>
      <c r="AC88" s="5" t="str">
        <f>VLOOKUP(AD88,PinNo!$B:$C,2,0)</f>
        <v>A16</v>
      </c>
      <c r="AD88" s="7" t="str">
        <f t="shared" si="43"/>
        <v>P2_GIGA_MDIP</v>
      </c>
      <c r="AE88" s="102"/>
    </row>
    <row r="89" spans="1:31">
      <c r="A89" s="43"/>
      <c r="B89" s="12"/>
      <c r="C89" s="12"/>
      <c r="D89" s="12"/>
      <c r="E89" s="13"/>
      <c r="F89" s="12" t="s">
        <v>1463</v>
      </c>
      <c r="G89" s="13"/>
      <c r="H89" s="13">
        <f>MAX(H81:H88)</f>
        <v>319.46999999999997</v>
      </c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0" t="s">
        <v>1463</v>
      </c>
      <c r="Y89" s="15"/>
      <c r="Z89" s="15">
        <f>MAX(Z81:Z88)</f>
        <v>12542.239999999998</v>
      </c>
      <c r="AA89" s="10"/>
      <c r="AB89" s="10"/>
      <c r="AC89" s="10"/>
      <c r="AD89" s="10"/>
      <c r="AE89" s="10"/>
    </row>
    <row r="90" spans="1:31">
      <c r="A90" s="43"/>
      <c r="B90" s="12"/>
      <c r="C90" s="12"/>
      <c r="D90" s="12"/>
      <c r="E90" s="13"/>
      <c r="F90" s="12" t="s">
        <v>1464</v>
      </c>
      <c r="G90" s="13"/>
      <c r="H90" s="13">
        <f>MIN(H81:H88)</f>
        <v>319.46999999999997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0" t="s">
        <v>1464</v>
      </c>
      <c r="Y90" s="15"/>
      <c r="Z90" s="15">
        <f>MIN(Z81:Z88)</f>
        <v>11882.939999999999</v>
      </c>
      <c r="AA90" s="10"/>
      <c r="AB90" s="10"/>
      <c r="AC90" s="10"/>
      <c r="AD90" s="10"/>
      <c r="AE90" s="10"/>
    </row>
    <row r="91" spans="1:31">
      <c r="A91" s="43"/>
      <c r="B91" s="12"/>
      <c r="C91" s="12"/>
      <c r="D91" s="12"/>
      <c r="E91" s="13"/>
      <c r="F91" s="12" t="s">
        <v>1</v>
      </c>
      <c r="G91" s="13"/>
      <c r="H91" s="13">
        <f>ABS(H89-H90)</f>
        <v>0</v>
      </c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0" t="s">
        <v>1</v>
      </c>
      <c r="Y91" s="15"/>
      <c r="Z91" s="15">
        <f>ABS(Z89-Z90)</f>
        <v>659.29999999999927</v>
      </c>
      <c r="AA91" s="10"/>
      <c r="AB91" s="10"/>
      <c r="AC91" s="10"/>
      <c r="AD91" s="10"/>
      <c r="AE91" s="10"/>
    </row>
    <row r="92" spans="1:31">
      <c r="A92" s="26"/>
      <c r="B92" s="10"/>
      <c r="C92" s="10"/>
      <c r="D92" s="10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0"/>
      <c r="X92" s="15"/>
      <c r="Y92" s="15"/>
      <c r="Z92" s="10"/>
      <c r="AA92" s="10"/>
      <c r="AB92" s="10"/>
      <c r="AC92" s="10"/>
      <c r="AD92" s="10"/>
      <c r="AE92" s="10"/>
    </row>
    <row r="93" spans="1:31">
      <c r="A93" s="21"/>
      <c r="B93" s="5"/>
      <c r="C93" s="5"/>
      <c r="D93" s="5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5"/>
      <c r="X93" s="5"/>
      <c r="Y93" s="19"/>
      <c r="Z93" s="19"/>
      <c r="AA93" s="5"/>
      <c r="AB93" s="5"/>
      <c r="AC93" s="5"/>
      <c r="AD93" s="5"/>
      <c r="AE93" s="5"/>
    </row>
    <row r="94" spans="1:31" ht="31.5">
      <c r="A94" s="11" t="s">
        <v>3</v>
      </c>
      <c r="B94" s="11" t="s">
        <v>4</v>
      </c>
      <c r="C94" s="11" t="s">
        <v>5</v>
      </c>
      <c r="D94" s="10" t="s">
        <v>0</v>
      </c>
      <c r="E94" s="15" t="s">
        <v>2</v>
      </c>
      <c r="F94" s="16" t="s">
        <v>0</v>
      </c>
      <c r="G94" s="17" t="s">
        <v>2</v>
      </c>
      <c r="H94" s="48" t="s">
        <v>2972</v>
      </c>
      <c r="I94" s="10" t="s">
        <v>0</v>
      </c>
      <c r="J94" s="15" t="s">
        <v>2</v>
      </c>
      <c r="K94" s="16" t="s">
        <v>0</v>
      </c>
      <c r="L94" s="17" t="s">
        <v>2</v>
      </c>
      <c r="M94" s="10" t="s">
        <v>0</v>
      </c>
      <c r="N94" s="15" t="s">
        <v>2</v>
      </c>
      <c r="O94" s="16" t="s">
        <v>0</v>
      </c>
      <c r="P94" s="17" t="s">
        <v>2</v>
      </c>
      <c r="Q94" s="10" t="s">
        <v>0</v>
      </c>
      <c r="R94" s="15" t="s">
        <v>2</v>
      </c>
      <c r="S94" s="16" t="s">
        <v>0</v>
      </c>
      <c r="T94" s="17" t="s">
        <v>2</v>
      </c>
      <c r="U94" s="10" t="s">
        <v>0</v>
      </c>
      <c r="V94" s="15" t="s">
        <v>2</v>
      </c>
      <c r="W94" s="12"/>
      <c r="X94" s="49" t="s">
        <v>2984</v>
      </c>
      <c r="Y94" s="13" t="s">
        <v>2</v>
      </c>
      <c r="Z94" s="18" t="s">
        <v>9889</v>
      </c>
      <c r="AA94" s="31" t="s">
        <v>2979</v>
      </c>
      <c r="AB94" s="10" t="s">
        <v>1462</v>
      </c>
      <c r="AC94" s="10" t="s">
        <v>4</v>
      </c>
      <c r="AD94" s="10" t="s">
        <v>5</v>
      </c>
      <c r="AE94" s="11" t="s">
        <v>1465</v>
      </c>
    </row>
    <row r="95" spans="1:31" ht="16.149999999999999" customHeight="1">
      <c r="A95" s="24" t="s">
        <v>8</v>
      </c>
      <c r="B95" s="5" t="str">
        <f>VLOOKUP(C95,PinNo!$B:$C,2,0)</f>
        <v>A17</v>
      </c>
      <c r="C95" s="7" t="s">
        <v>3060</v>
      </c>
      <c r="D95" s="5" t="str">
        <f>VLOOKUP(CONCATENATE($A95,".",$B95),Netlist_VTable!$H:$I,2,0)</f>
        <v>S0_P3_GIGA_MDI-</v>
      </c>
      <c r="E95" s="19">
        <f>VLOOKUP(D95,EtchLengthFromLayout!$A:$B,2,0)</f>
        <v>218.92</v>
      </c>
      <c r="F95" s="19" t="str">
        <f>CONCATENATE("S",MID($A95,5,1),"_U1_",SUBSTITUTE($C95,"IN","I-") )</f>
        <v>S0_U1_P3_GIGA_MDI-</v>
      </c>
      <c r="G95" s="19">
        <f>VLOOKUP(F95,EtchLengthFromLayout!$A:$B,2,0)</f>
        <v>100.55</v>
      </c>
      <c r="H95" s="13">
        <f>E95+G95</f>
        <v>319.46999999999997</v>
      </c>
      <c r="I95" s="19" t="str">
        <f>CONCATENATE("S",MID($A95,5,1),"_U2_",SUBSTITUTE($C95,"IN","I-") )</f>
        <v>S0_U2_P3_GIGA_MDI-</v>
      </c>
      <c r="J95" s="19">
        <f>VLOOKUP(I95,EtchLengthFromLayout!$A:$B,2,0)</f>
        <v>10284.200000000001</v>
      </c>
      <c r="K95" s="14" t="str">
        <f>CONCATENATE("S",MID($A95,5,1),"_U3_",SUBSTITUTE($C95,"IN","I-") )</f>
        <v>S0_U3_P3_GIGA_MDI-</v>
      </c>
      <c r="L95" s="19">
        <f>VLOOKUP(K95,EtchLengthFromLayout!$A:$B,2,0)</f>
        <v>1087.97</v>
      </c>
      <c r="M95" s="19" t="str">
        <f>SUBSTITUTE($D95, "_P3","_U4")</f>
        <v>S0_U4_GIGA_MDI-</v>
      </c>
      <c r="N95" s="19">
        <f>VLOOKUP(M95,EtchLengthFromLayout!$A:$B,2,0)</f>
        <v>579.64</v>
      </c>
      <c r="O95" s="27"/>
      <c r="P95" s="19"/>
      <c r="Q95" s="14"/>
      <c r="R95" s="19"/>
      <c r="S95" s="19"/>
      <c r="T95" s="19"/>
      <c r="U95" s="19"/>
      <c r="V95" s="19"/>
      <c r="W95" s="5"/>
      <c r="X95" s="5"/>
      <c r="Y95" s="19"/>
      <c r="Z95" s="19">
        <f>E95+G95+J95+L95+N95+P95+R95+T95+V95+Y95</f>
        <v>12271.279999999999</v>
      </c>
      <c r="AA95" s="19">
        <f>ABS(Z95-Z96)</f>
        <v>0.84000000000014552</v>
      </c>
      <c r="AB95" s="24" t="s">
        <v>2950</v>
      </c>
      <c r="AC95" s="5" t="str">
        <f>VLOOKUP(AD95,PinNo!$B:$C,2,0)</f>
        <v>A17</v>
      </c>
      <c r="AD95" s="7" t="str">
        <f t="shared" ref="AD95:AD102" si="51">C95</f>
        <v>P3_GIGA_MDIN</v>
      </c>
      <c r="AE95" s="102" t="s">
        <v>7504</v>
      </c>
    </row>
    <row r="96" spans="1:31">
      <c r="A96" s="24" t="s">
        <v>8</v>
      </c>
      <c r="B96" s="5" t="str">
        <f>VLOOKUP(C96,PinNo!$B:$C,2,0)</f>
        <v>A18</v>
      </c>
      <c r="C96" s="7" t="s">
        <v>3059</v>
      </c>
      <c r="D96" s="5" t="str">
        <f>VLOOKUP(CONCATENATE($A96,".",$B96),Netlist_VTable!$H:$I,2,0)</f>
        <v>S0_P3_GIGA_MDI+</v>
      </c>
      <c r="E96" s="19">
        <f>VLOOKUP(D96,EtchLengthFromLayout!$A:$B,2,0)</f>
        <v>218.92</v>
      </c>
      <c r="F96" s="19" t="str">
        <f>CONCATENATE("S",MID($A96,5,1),"_U1_",SUBSTITUTE($C96,"IP","I+") )</f>
        <v>S0_U1_P3_GIGA_MDI+</v>
      </c>
      <c r="G96" s="19">
        <f>VLOOKUP(F96,EtchLengthFromLayout!$A:$B,2,0)</f>
        <v>100.55</v>
      </c>
      <c r="H96" s="13">
        <f t="shared" ref="H96:H98" si="52">E96+G96</f>
        <v>319.46999999999997</v>
      </c>
      <c r="I96" s="19" t="str">
        <f>CONCATENATE("S",MID($A96,5,1),"_U2_",SUBSTITUTE($C96,"IP","I+") )</f>
        <v>S0_U2_P3_GIGA_MDI+</v>
      </c>
      <c r="J96" s="19">
        <f>VLOOKUP(I96,EtchLengthFromLayout!$A:$B,2,0)</f>
        <v>10284.19</v>
      </c>
      <c r="K96" s="14" t="str">
        <f>CONCATENATE("S",MID($A96,5,1),"_U3_",SUBSTITUTE($C96,"IP","I+") )</f>
        <v>S0_U3_P3_GIGA_MDI+</v>
      </c>
      <c r="L96" s="19">
        <f>VLOOKUP(K96,EtchLengthFromLayout!$A:$B,2,0)</f>
        <v>1087.1400000000001</v>
      </c>
      <c r="M96" s="19" t="str">
        <f t="shared" ref="M96:M102" si="53">SUBSTITUTE($D96, "_P3","_U4")</f>
        <v>S0_U4_GIGA_MDI+</v>
      </c>
      <c r="N96" s="19">
        <f>VLOOKUP(M96,EtchLengthFromLayout!$A:$B,2,0)</f>
        <v>579.64</v>
      </c>
      <c r="O96" s="27"/>
      <c r="P96" s="19"/>
      <c r="Q96" s="14"/>
      <c r="R96" s="19"/>
      <c r="S96" s="19"/>
      <c r="T96" s="19"/>
      <c r="U96" s="19"/>
      <c r="V96" s="19"/>
      <c r="W96" s="5"/>
      <c r="X96" s="5"/>
      <c r="Y96" s="19"/>
      <c r="Z96" s="19">
        <f t="shared" ref="Z96:Z102" si="54">E96+G96+J96+L96+N96+P96+R96+T96+V96+Y96</f>
        <v>12270.439999999999</v>
      </c>
      <c r="AA96" s="10" t="str">
        <f>IF(AA95&lt;=5,"OK, Tolerance&lt;= 5 mil", "Not OK, Tolerance &gt; 5 mil")</f>
        <v>OK, Tolerance&lt;= 5 mil</v>
      </c>
      <c r="AB96" s="24" t="s">
        <v>2950</v>
      </c>
      <c r="AC96" s="5" t="str">
        <f>VLOOKUP(AD96,PinNo!$B:$C,2,0)</f>
        <v>A18</v>
      </c>
      <c r="AD96" s="7" t="str">
        <f t="shared" si="51"/>
        <v>P3_GIGA_MDIP</v>
      </c>
      <c r="AE96" s="102"/>
    </row>
    <row r="97" spans="1:31">
      <c r="A97" s="25" t="s">
        <v>165</v>
      </c>
      <c r="B97" s="5" t="str">
        <f>VLOOKUP(C97,PinNo!$B:$C,2,0)</f>
        <v>A17</v>
      </c>
      <c r="C97" s="7" t="s">
        <v>3060</v>
      </c>
      <c r="D97" s="5" t="str">
        <f>VLOOKUP(CONCATENATE($A97,".",$B97),Netlist_VTable!$H:$I,2,0)</f>
        <v>S1_P3_GIGA_MDI-</v>
      </c>
      <c r="E97" s="19">
        <f>VLOOKUP(D97,EtchLengthFromLayout!$A:$B,2,0)</f>
        <v>218.92</v>
      </c>
      <c r="F97" s="19" t="str">
        <f>CONCATENATE("S",MID($A97,5,1),"_U1_",SUBSTITUTE($C97,"IN","I-") )</f>
        <v>S1_U1_P3_GIGA_MDI-</v>
      </c>
      <c r="G97" s="19">
        <f>VLOOKUP(F97,EtchLengthFromLayout!$A:$B,2,0)</f>
        <v>100.55</v>
      </c>
      <c r="H97" s="13">
        <f t="shared" si="52"/>
        <v>319.46999999999997</v>
      </c>
      <c r="I97" s="19" t="str">
        <f>CONCATENATE("S",MID($A97,5,1),"_U2_",SUBSTITUTE($C97,"IN","I-") )</f>
        <v>S1_U2_P3_GIGA_MDI-</v>
      </c>
      <c r="J97" s="19">
        <f>VLOOKUP(I97,EtchLengthFromLayout!$A:$B,2,0)</f>
        <v>10163.02</v>
      </c>
      <c r="K97" s="14" t="str">
        <f>CONCATENATE("S",MID($A97,5,1),"_U3_",SUBSTITUTE($C97,"IN","I-") )</f>
        <v>S1_U3_P3_GIGA_MDI-</v>
      </c>
      <c r="L97" s="19">
        <f>VLOOKUP(K97,EtchLengthFromLayout!$A:$B,2,0)</f>
        <v>1087.97</v>
      </c>
      <c r="M97" s="19" t="str">
        <f t="shared" si="53"/>
        <v>S1_U4_GIGA_MDI-</v>
      </c>
      <c r="N97" s="19">
        <f>VLOOKUP(M97,EtchLengthFromLayout!$A:$B,2,0)</f>
        <v>579.64</v>
      </c>
      <c r="O97" s="27"/>
      <c r="P97" s="19"/>
      <c r="Q97" s="14"/>
      <c r="R97" s="19"/>
      <c r="S97" s="19"/>
      <c r="T97" s="19"/>
      <c r="U97" s="19"/>
      <c r="V97" s="19"/>
      <c r="W97" s="5"/>
      <c r="X97" s="5"/>
      <c r="Y97" s="19"/>
      <c r="Z97" s="19">
        <f t="shared" si="54"/>
        <v>12150.099999999999</v>
      </c>
      <c r="AA97" s="19">
        <f t="shared" ref="AA97" si="55">ABS(Z97-Z98)</f>
        <v>0.82999999999992724</v>
      </c>
      <c r="AB97" s="25" t="s">
        <v>8068</v>
      </c>
      <c r="AC97" s="5" t="str">
        <f>VLOOKUP(AD97,PinNo!$B:$C,2,0)</f>
        <v>A17</v>
      </c>
      <c r="AD97" s="7" t="str">
        <f t="shared" si="51"/>
        <v>P3_GIGA_MDIN</v>
      </c>
      <c r="AE97" s="102"/>
    </row>
    <row r="98" spans="1:31">
      <c r="A98" s="25" t="s">
        <v>165</v>
      </c>
      <c r="B98" s="5" t="str">
        <f>VLOOKUP(C98,PinNo!$B:$C,2,0)</f>
        <v>A18</v>
      </c>
      <c r="C98" s="7" t="s">
        <v>3059</v>
      </c>
      <c r="D98" s="5" t="str">
        <f>VLOOKUP(CONCATENATE($A98,".",$B98),Netlist_VTable!$H:$I,2,0)</f>
        <v>S1_P3_GIGA_MDI+</v>
      </c>
      <c r="E98" s="19">
        <f>VLOOKUP(D98,EtchLengthFromLayout!$A:$B,2,0)</f>
        <v>218.92</v>
      </c>
      <c r="F98" s="19" t="str">
        <f>CONCATENATE("S",MID($A98,5,1),"_U1_",SUBSTITUTE($C98,"IP","I+") )</f>
        <v>S1_U1_P3_GIGA_MDI+</v>
      </c>
      <c r="G98" s="19">
        <f>VLOOKUP(F98,EtchLengthFromLayout!$A:$B,2,0)</f>
        <v>100.55</v>
      </c>
      <c r="H98" s="13">
        <f t="shared" si="52"/>
        <v>319.46999999999997</v>
      </c>
      <c r="I98" s="19" t="str">
        <f>CONCATENATE("S",MID($A98,5,1),"_U2_",SUBSTITUTE($C98,"IP","I+") )</f>
        <v>S1_U2_P3_GIGA_MDI+</v>
      </c>
      <c r="J98" s="19">
        <f>VLOOKUP(I98,EtchLengthFromLayout!$A:$B,2,0)</f>
        <v>10163.02</v>
      </c>
      <c r="K98" s="14" t="str">
        <f>CONCATENATE("S",MID($A98,5,1),"_U3_",SUBSTITUTE($C98,"IP","I+") )</f>
        <v>S1_U3_P3_GIGA_MDI+</v>
      </c>
      <c r="L98" s="19">
        <f>VLOOKUP(K98,EtchLengthFromLayout!$A:$B,2,0)</f>
        <v>1087.1400000000001</v>
      </c>
      <c r="M98" s="19" t="str">
        <f t="shared" si="53"/>
        <v>S1_U4_GIGA_MDI+</v>
      </c>
      <c r="N98" s="19">
        <f>VLOOKUP(M98,EtchLengthFromLayout!$A:$B,2,0)</f>
        <v>579.64</v>
      </c>
      <c r="O98" s="27"/>
      <c r="P98" s="19"/>
      <c r="Q98" s="14"/>
      <c r="R98" s="19"/>
      <c r="S98" s="19"/>
      <c r="T98" s="19"/>
      <c r="U98" s="19"/>
      <c r="V98" s="19"/>
      <c r="W98" s="5"/>
      <c r="X98" s="5"/>
      <c r="Y98" s="19"/>
      <c r="Z98" s="19">
        <f t="shared" si="54"/>
        <v>12149.269999999999</v>
      </c>
      <c r="AA98" s="10" t="str">
        <f t="shared" ref="AA98:AA102" si="56">IF(AA97&lt;=5,"OK, Tolerance&lt;= 5 mil", "Not OK, Tolerance &gt; 5 mil")</f>
        <v>OK, Tolerance&lt;= 5 mil</v>
      </c>
      <c r="AB98" s="25" t="s">
        <v>8068</v>
      </c>
      <c r="AC98" s="5" t="str">
        <f>VLOOKUP(AD98,PinNo!$B:$C,2,0)</f>
        <v>A18</v>
      </c>
      <c r="AD98" s="7" t="str">
        <f t="shared" si="51"/>
        <v>P3_GIGA_MDIP</v>
      </c>
      <c r="AE98" s="102"/>
    </row>
    <row r="99" spans="1:31" ht="16.149999999999999" customHeight="1">
      <c r="A99" s="24" t="s">
        <v>3556</v>
      </c>
      <c r="B99" s="5" t="str">
        <f>VLOOKUP(C99,PinNo!$B:$C,2,0)</f>
        <v>A17</v>
      </c>
      <c r="C99" s="7" t="s">
        <v>3060</v>
      </c>
      <c r="D99" s="5" t="str">
        <f>VLOOKUP(CONCATENATE($A99,".",$B99),Netlist_VTable!$H:$I,2,0)</f>
        <v>S2_P3_GIGA_MDI-</v>
      </c>
      <c r="E99" s="19">
        <f>VLOOKUP(D99,EtchLengthFromLayout!$A:$B,2,0)</f>
        <v>218.92</v>
      </c>
      <c r="F99" s="19" t="str">
        <f>CONCATENATE("S",MID($A99,5,1),"_U1_",SUBSTITUTE($C99,"IN","I-") )</f>
        <v>S2_U1_P3_GIGA_MDI-</v>
      </c>
      <c r="G99" s="19">
        <f>VLOOKUP(F99,EtchLengthFromLayout!$A:$B,2,0)</f>
        <v>100.55</v>
      </c>
      <c r="H99" s="13">
        <f>E99+G99</f>
        <v>319.46999999999997</v>
      </c>
      <c r="I99" s="19" t="str">
        <f>CONCATENATE("S",MID($A99,5,1),"_U2_",SUBSTITUTE($C99,"IN","I-") )</f>
        <v>S2_U2_P3_GIGA_MDI-</v>
      </c>
      <c r="J99" s="19">
        <f>VLOOKUP(I99,EtchLengthFromLayout!$A:$B,2,0)</f>
        <v>10463.74</v>
      </c>
      <c r="K99" s="14" t="str">
        <f>CONCATENATE("S",MID($A99,5,1),"_U3_",SUBSTITUTE($C99,"IN","I-") )</f>
        <v>S2_U3_P3_GIGA_MDI-</v>
      </c>
      <c r="L99" s="19">
        <f>VLOOKUP(K99,EtchLengthFromLayout!$A:$B,2,0)</f>
        <v>1087.97</v>
      </c>
      <c r="M99" s="19" t="str">
        <f t="shared" si="53"/>
        <v>S2_U4_GIGA_MDI-</v>
      </c>
      <c r="N99" s="19">
        <f>VLOOKUP(M99,EtchLengthFromLayout!$A:$B,2,0)</f>
        <v>579.64</v>
      </c>
      <c r="O99" s="27"/>
      <c r="P99" s="19"/>
      <c r="Q99" s="14"/>
      <c r="R99" s="19"/>
      <c r="S99" s="19"/>
      <c r="T99" s="19"/>
      <c r="U99" s="19"/>
      <c r="V99" s="19"/>
      <c r="W99" s="5"/>
      <c r="X99" s="5"/>
      <c r="Y99" s="19"/>
      <c r="Z99" s="19">
        <f t="shared" si="54"/>
        <v>12450.819999999998</v>
      </c>
      <c r="AA99" s="19">
        <f>ABS(Z99-Z100)</f>
        <v>0.84000000000014552</v>
      </c>
      <c r="AB99" s="24" t="s">
        <v>8080</v>
      </c>
      <c r="AC99" s="5" t="str">
        <f>VLOOKUP(AD99,PinNo!$B:$C,2,0)</f>
        <v>A17</v>
      </c>
      <c r="AD99" s="7" t="str">
        <f t="shared" si="51"/>
        <v>P3_GIGA_MDIN</v>
      </c>
      <c r="AE99" s="102"/>
    </row>
    <row r="100" spans="1:31">
      <c r="A100" s="24" t="s">
        <v>3556</v>
      </c>
      <c r="B100" s="5" t="str">
        <f>VLOOKUP(C100,PinNo!$B:$C,2,0)</f>
        <v>A18</v>
      </c>
      <c r="C100" s="7" t="s">
        <v>3059</v>
      </c>
      <c r="D100" s="5" t="str">
        <f>VLOOKUP(CONCATENATE($A100,".",$B100),Netlist_VTable!$H:$I,2,0)</f>
        <v>S2_P3_GIGA_MDI+</v>
      </c>
      <c r="E100" s="19">
        <f>VLOOKUP(D100,EtchLengthFromLayout!$A:$B,2,0)</f>
        <v>218.92</v>
      </c>
      <c r="F100" s="19" t="str">
        <f>CONCATENATE("S",MID($A100,5,1),"_U1_",SUBSTITUTE($C100,"IP","I+") )</f>
        <v>S2_U1_P3_GIGA_MDI+</v>
      </c>
      <c r="G100" s="19">
        <f>VLOOKUP(F100,EtchLengthFromLayout!$A:$B,2,0)</f>
        <v>100.55</v>
      </c>
      <c r="H100" s="13">
        <f t="shared" ref="H100:H102" si="57">E100+G100</f>
        <v>319.46999999999997</v>
      </c>
      <c r="I100" s="19" t="str">
        <f>CONCATENATE("S",MID($A100,5,1),"_U2_",SUBSTITUTE($C100,"IP","I+") )</f>
        <v>S2_U2_P3_GIGA_MDI+</v>
      </c>
      <c r="J100" s="19">
        <f>VLOOKUP(I100,EtchLengthFromLayout!$A:$B,2,0)</f>
        <v>10463.73</v>
      </c>
      <c r="K100" s="14" t="str">
        <f>CONCATENATE("S",MID($A100,5,1),"_U3_",SUBSTITUTE($C100,"IP","I+") )</f>
        <v>S2_U3_P3_GIGA_MDI+</v>
      </c>
      <c r="L100" s="19">
        <f>VLOOKUP(K100,EtchLengthFromLayout!$A:$B,2,0)</f>
        <v>1087.1400000000001</v>
      </c>
      <c r="M100" s="19" t="str">
        <f t="shared" si="53"/>
        <v>S2_U4_GIGA_MDI+</v>
      </c>
      <c r="N100" s="19">
        <f>VLOOKUP(M100,EtchLengthFromLayout!$A:$B,2,0)</f>
        <v>579.64</v>
      </c>
      <c r="O100" s="27"/>
      <c r="P100" s="19"/>
      <c r="Q100" s="14"/>
      <c r="R100" s="19"/>
      <c r="S100" s="19"/>
      <c r="T100" s="19"/>
      <c r="U100" s="19"/>
      <c r="V100" s="19"/>
      <c r="W100" s="5"/>
      <c r="X100" s="5"/>
      <c r="Y100" s="19"/>
      <c r="Z100" s="19">
        <f t="shared" si="54"/>
        <v>12449.979999999998</v>
      </c>
      <c r="AA100" s="10" t="str">
        <f>IF(AA99&lt;=5,"OK, Tolerance&lt;= 5 mil", "Not OK, Tolerance &gt; 5 mil")</f>
        <v>OK, Tolerance&lt;= 5 mil</v>
      </c>
      <c r="AB100" s="24" t="s">
        <v>8080</v>
      </c>
      <c r="AC100" s="5" t="str">
        <f>VLOOKUP(AD100,PinNo!$B:$C,2,0)</f>
        <v>A18</v>
      </c>
      <c r="AD100" s="7" t="str">
        <f t="shared" si="51"/>
        <v>P3_GIGA_MDIP</v>
      </c>
      <c r="AE100" s="102"/>
    </row>
    <row r="101" spans="1:31">
      <c r="A101" s="25" t="s">
        <v>3557</v>
      </c>
      <c r="B101" s="5" t="str">
        <f>VLOOKUP(C101,PinNo!$B:$C,2,0)</f>
        <v>A17</v>
      </c>
      <c r="C101" s="7" t="s">
        <v>3060</v>
      </c>
      <c r="D101" s="5" t="str">
        <f>VLOOKUP(CONCATENATE($A101,".",$B101),Netlist_VTable!$H:$I,2,0)</f>
        <v>S3_P3_GIGA_MDI-</v>
      </c>
      <c r="E101" s="19">
        <f>VLOOKUP(D101,EtchLengthFromLayout!$A:$B,2,0)</f>
        <v>218.92</v>
      </c>
      <c r="F101" s="19" t="str">
        <f>CONCATENATE("S",MID($A101,5,1),"_U1_",SUBSTITUTE($C101,"IN","I-") )</f>
        <v>S3_U1_P3_GIGA_MDI-</v>
      </c>
      <c r="G101" s="19">
        <f>VLOOKUP(F101,EtchLengthFromLayout!$A:$B,2,0)</f>
        <v>100.55</v>
      </c>
      <c r="H101" s="13">
        <f t="shared" si="57"/>
        <v>319.46999999999997</v>
      </c>
      <c r="I101" s="19" t="str">
        <f>CONCATENATE("S",MID($A101,5,1),"_U2_",SUBSTITUTE($C101,"IN","I-") )</f>
        <v>S3_U2_P3_GIGA_MDI-</v>
      </c>
      <c r="J101" s="19">
        <f>VLOOKUP(I101,EtchLengthFromLayout!$A:$B,2,0)</f>
        <v>10424.81</v>
      </c>
      <c r="K101" s="14" t="str">
        <f>CONCATENATE("S",MID($A101,5,1),"_U3_",SUBSTITUTE($C101,"IN","I-") )</f>
        <v>S3_U3_P3_GIGA_MDI-</v>
      </c>
      <c r="L101" s="19">
        <f>VLOOKUP(K101,EtchLengthFromLayout!$A:$B,2,0)</f>
        <v>1087.97</v>
      </c>
      <c r="M101" s="19" t="str">
        <f t="shared" si="53"/>
        <v>S3_U4_GIGA_MDI-</v>
      </c>
      <c r="N101" s="19">
        <f>VLOOKUP(M101,EtchLengthFromLayout!$A:$B,2,0)</f>
        <v>579.64</v>
      </c>
      <c r="O101" s="27"/>
      <c r="P101" s="19"/>
      <c r="Q101" s="14"/>
      <c r="R101" s="19"/>
      <c r="S101" s="19"/>
      <c r="T101" s="19"/>
      <c r="U101" s="19"/>
      <c r="V101" s="19"/>
      <c r="W101" s="5"/>
      <c r="X101" s="5"/>
      <c r="Y101" s="19"/>
      <c r="Z101" s="19">
        <f t="shared" si="54"/>
        <v>12411.889999999998</v>
      </c>
      <c r="AA101" s="19">
        <f t="shared" ref="AA101" si="58">ABS(Z101-Z102)</f>
        <v>0.82999999999992724</v>
      </c>
      <c r="AB101" s="25" t="s">
        <v>8083</v>
      </c>
      <c r="AC101" s="5" t="str">
        <f>VLOOKUP(AD101,PinNo!$B:$C,2,0)</f>
        <v>A17</v>
      </c>
      <c r="AD101" s="7" t="str">
        <f t="shared" si="51"/>
        <v>P3_GIGA_MDIN</v>
      </c>
      <c r="AE101" s="102"/>
    </row>
    <row r="102" spans="1:31">
      <c r="A102" s="25" t="s">
        <v>3557</v>
      </c>
      <c r="B102" s="5" t="str">
        <f>VLOOKUP(C102,PinNo!$B:$C,2,0)</f>
        <v>A18</v>
      </c>
      <c r="C102" s="7" t="s">
        <v>3059</v>
      </c>
      <c r="D102" s="5" t="str">
        <f>VLOOKUP(CONCATENATE($A102,".",$B102),Netlist_VTable!$H:$I,2,0)</f>
        <v>S3_P3_GIGA_MDI+</v>
      </c>
      <c r="E102" s="19">
        <f>VLOOKUP(D102,EtchLengthFromLayout!$A:$B,2,0)</f>
        <v>218.92</v>
      </c>
      <c r="F102" s="19" t="str">
        <f>CONCATENATE("S",MID($A102,5,1),"_U1_",SUBSTITUTE($C102,"IP","I+") )</f>
        <v>S3_U1_P3_GIGA_MDI+</v>
      </c>
      <c r="G102" s="19">
        <f>VLOOKUP(F102,EtchLengthFromLayout!$A:$B,2,0)</f>
        <v>100.55</v>
      </c>
      <c r="H102" s="13">
        <f t="shared" si="57"/>
        <v>319.46999999999997</v>
      </c>
      <c r="I102" s="19" t="str">
        <f>CONCATENATE("S",MID($A102,5,1),"_U2_",SUBSTITUTE($C102,"IP","I+") )</f>
        <v>S3_U2_P3_GIGA_MDI+</v>
      </c>
      <c r="J102" s="19">
        <f>VLOOKUP(I102,EtchLengthFromLayout!$A:$B,2,0)</f>
        <v>10424.81</v>
      </c>
      <c r="K102" s="14" t="str">
        <f>CONCATENATE("S",MID($A102,5,1),"_U3_",SUBSTITUTE($C102,"IP","I+") )</f>
        <v>S3_U3_P3_GIGA_MDI+</v>
      </c>
      <c r="L102" s="19">
        <f>VLOOKUP(K102,EtchLengthFromLayout!$A:$B,2,0)</f>
        <v>1087.1400000000001</v>
      </c>
      <c r="M102" s="19" t="str">
        <f t="shared" si="53"/>
        <v>S3_U4_GIGA_MDI+</v>
      </c>
      <c r="N102" s="19">
        <f>VLOOKUP(M102,EtchLengthFromLayout!$A:$B,2,0)</f>
        <v>579.64</v>
      </c>
      <c r="O102" s="27"/>
      <c r="P102" s="19"/>
      <c r="Q102" s="14"/>
      <c r="R102" s="19"/>
      <c r="S102" s="19"/>
      <c r="T102" s="19"/>
      <c r="U102" s="19"/>
      <c r="V102" s="19"/>
      <c r="W102" s="5"/>
      <c r="X102" s="5"/>
      <c r="Y102" s="19"/>
      <c r="Z102" s="19">
        <f t="shared" si="54"/>
        <v>12411.059999999998</v>
      </c>
      <c r="AA102" s="10" t="str">
        <f t="shared" si="56"/>
        <v>OK, Tolerance&lt;= 5 mil</v>
      </c>
      <c r="AB102" s="25" t="s">
        <v>8083</v>
      </c>
      <c r="AC102" s="5" t="str">
        <f>VLOOKUP(AD102,PinNo!$B:$C,2,0)</f>
        <v>A18</v>
      </c>
      <c r="AD102" s="7" t="str">
        <f t="shared" si="51"/>
        <v>P3_GIGA_MDIP</v>
      </c>
      <c r="AE102" s="102"/>
    </row>
    <row r="103" spans="1:31">
      <c r="A103" s="43"/>
      <c r="B103" s="12"/>
      <c r="C103" s="12"/>
      <c r="D103" s="12"/>
      <c r="E103" s="13"/>
      <c r="F103" s="12" t="s">
        <v>1463</v>
      </c>
      <c r="G103" s="13"/>
      <c r="H103" s="13">
        <f>MAX(H95:H102)</f>
        <v>319.46999999999997</v>
      </c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0" t="s">
        <v>1463</v>
      </c>
      <c r="Y103" s="15"/>
      <c r="Z103" s="15">
        <f>MAX(Z95:Z102)</f>
        <v>12450.819999999998</v>
      </c>
      <c r="AA103" s="10"/>
      <c r="AB103" s="10"/>
      <c r="AC103" s="10"/>
      <c r="AD103" s="10"/>
      <c r="AE103" s="10"/>
    </row>
    <row r="104" spans="1:31">
      <c r="A104" s="43"/>
      <c r="B104" s="12"/>
      <c r="C104" s="12"/>
      <c r="D104" s="12"/>
      <c r="E104" s="13"/>
      <c r="F104" s="12" t="s">
        <v>1464</v>
      </c>
      <c r="G104" s="13"/>
      <c r="H104" s="13">
        <f>MIN(H95:H102)</f>
        <v>319.46999999999997</v>
      </c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0" t="s">
        <v>1464</v>
      </c>
      <c r="Y104" s="15"/>
      <c r="Z104" s="15">
        <f>MIN(Z95:Z102)</f>
        <v>12149.269999999999</v>
      </c>
      <c r="AA104" s="10"/>
      <c r="AB104" s="10"/>
      <c r="AC104" s="10"/>
      <c r="AD104" s="10"/>
      <c r="AE104" s="10"/>
    </row>
    <row r="105" spans="1:31">
      <c r="A105" s="43"/>
      <c r="B105" s="12"/>
      <c r="C105" s="12"/>
      <c r="D105" s="12"/>
      <c r="E105" s="13"/>
      <c r="F105" s="12" t="s">
        <v>1</v>
      </c>
      <c r="G105" s="13"/>
      <c r="H105" s="13">
        <f>ABS(H103-H104)</f>
        <v>0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0" t="s">
        <v>1</v>
      </c>
      <c r="Y105" s="15"/>
      <c r="Z105" s="15">
        <f>ABS(Z103-Z104)</f>
        <v>301.54999999999927</v>
      </c>
      <c r="AA105" s="10"/>
      <c r="AB105" s="10"/>
      <c r="AC105" s="10"/>
      <c r="AD105" s="10"/>
      <c r="AE105" s="10"/>
    </row>
    <row r="106" spans="1:31">
      <c r="A106" s="26"/>
      <c r="B106" s="10"/>
      <c r="C106" s="10"/>
      <c r="D106" s="10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0"/>
      <c r="X106" s="15"/>
      <c r="Y106" s="15"/>
      <c r="Z106" s="10"/>
      <c r="AA106" s="10"/>
      <c r="AB106" s="10"/>
      <c r="AC106" s="10"/>
      <c r="AD106" s="10"/>
      <c r="AE106" s="10"/>
    </row>
    <row r="107" spans="1:31">
      <c r="A107" s="21"/>
      <c r="B107" s="5"/>
      <c r="C107" s="5"/>
      <c r="D107" s="5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5"/>
      <c r="X107" s="5"/>
      <c r="Y107" s="19"/>
      <c r="Z107" s="19"/>
      <c r="AA107" s="5"/>
      <c r="AB107" s="5"/>
      <c r="AC107" s="5"/>
      <c r="AD107" s="5"/>
      <c r="AE107" s="5"/>
    </row>
    <row r="108" spans="1:31">
      <c r="A108" s="26"/>
      <c r="B108" s="10"/>
      <c r="C108" s="10"/>
      <c r="D108" s="1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0"/>
      <c r="X108" s="22"/>
      <c r="Y108" s="23"/>
      <c r="Z108" s="23"/>
      <c r="AA108" s="10"/>
      <c r="AB108" s="10"/>
      <c r="AC108" s="10"/>
      <c r="AD108" s="10"/>
      <c r="AE108" s="10"/>
    </row>
    <row r="109" spans="1:31">
      <c r="A109" s="26"/>
      <c r="B109" s="10"/>
      <c r="C109" s="10"/>
      <c r="D109" s="10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0"/>
      <c r="X109" s="10" t="s">
        <v>1466</v>
      </c>
      <c r="Y109" s="15"/>
      <c r="Z109" s="15"/>
      <c r="AA109" s="10"/>
      <c r="AB109" s="10"/>
      <c r="AC109" s="10"/>
      <c r="AD109" s="10"/>
      <c r="AE109" s="10"/>
    </row>
    <row r="110" spans="1:31">
      <c r="A110" s="26"/>
      <c r="B110" s="10"/>
      <c r="C110" s="10"/>
      <c r="D110" s="10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0"/>
      <c r="X110" s="10" t="s">
        <v>1463</v>
      </c>
      <c r="Y110" s="15"/>
      <c r="Z110" s="15">
        <f>MAX(Z89,Z103)</f>
        <v>12542.239999999998</v>
      </c>
      <c r="AA110" s="10"/>
      <c r="AB110" s="10"/>
      <c r="AC110" s="10"/>
      <c r="AD110" s="10"/>
      <c r="AE110" s="10"/>
    </row>
    <row r="111" spans="1:31">
      <c r="A111" s="26"/>
      <c r="B111" s="10"/>
      <c r="C111" s="10"/>
      <c r="D111" s="10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0"/>
      <c r="X111" s="10" t="s">
        <v>1464</v>
      </c>
      <c r="Y111" s="15"/>
      <c r="Z111" s="15">
        <f>MIN(Z90,Z104)</f>
        <v>11882.939999999999</v>
      </c>
      <c r="AA111" s="10"/>
      <c r="AB111" s="10"/>
      <c r="AC111" s="10"/>
      <c r="AD111" s="10"/>
      <c r="AE111" s="10"/>
    </row>
    <row r="112" spans="1:31">
      <c r="A112" s="26"/>
      <c r="B112" s="10"/>
      <c r="C112" s="10"/>
      <c r="D112" s="10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0"/>
      <c r="X112" s="10" t="s">
        <v>1</v>
      </c>
      <c r="Y112" s="15"/>
      <c r="Z112" s="15">
        <f>ABS(Z110-Z111)</f>
        <v>659.29999999999927</v>
      </c>
      <c r="AA112" s="10"/>
      <c r="AB112" s="10"/>
      <c r="AC112" s="10"/>
      <c r="AD112" s="10"/>
      <c r="AE112" s="10"/>
    </row>
    <row r="113" spans="1:31">
      <c r="A113" s="26"/>
      <c r="B113" s="10"/>
      <c r="C113" s="10"/>
      <c r="D113" s="10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0"/>
      <c r="X113" s="10" t="s">
        <v>6</v>
      </c>
      <c r="Y113" s="15"/>
      <c r="Z113" s="15" t="str">
        <f>IF(Z112&lt;=1000,"OK, Tolerance&lt;= 1000 mils", "Not OK, Tolerance &gt;  1000 mils")</f>
        <v>OK, Tolerance&lt;= 1000 mils</v>
      </c>
      <c r="AA113" s="10"/>
      <c r="AB113" s="10"/>
      <c r="AC113" s="10"/>
      <c r="AD113" s="10"/>
      <c r="AE113" s="10"/>
    </row>
    <row r="114" spans="1:31">
      <c r="A114" s="21"/>
      <c r="B114" s="5"/>
      <c r="C114" s="5"/>
      <c r="D114" s="5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5"/>
      <c r="X114" s="5"/>
      <c r="Y114" s="19"/>
      <c r="Z114" s="19"/>
      <c r="AA114" s="5"/>
      <c r="AB114" s="5"/>
      <c r="AC114" s="5"/>
      <c r="AD114" s="5"/>
      <c r="AE114" s="5"/>
    </row>
    <row r="115" spans="1:31">
      <c r="A115" s="21"/>
      <c r="B115" s="5"/>
      <c r="C115" s="5"/>
      <c r="D115" s="5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5"/>
      <c r="X115" s="5"/>
      <c r="Y115" s="19"/>
      <c r="Z115" s="19"/>
      <c r="AA115" s="5"/>
      <c r="AB115" s="5"/>
      <c r="AC115" s="5"/>
      <c r="AD115" s="5"/>
      <c r="AE115" s="5"/>
    </row>
    <row r="116" spans="1:31">
      <c r="A116" s="20"/>
      <c r="B116" s="20"/>
      <c r="C116" s="20"/>
      <c r="D116" s="20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0"/>
      <c r="AA116" s="20"/>
      <c r="AB116" s="20"/>
      <c r="AC116" s="20"/>
      <c r="AD116" s="20"/>
      <c r="AE116" s="20"/>
    </row>
    <row r="117" spans="1:31">
      <c r="A117" s="20"/>
      <c r="B117" s="20"/>
      <c r="C117" s="20"/>
      <c r="D117" s="20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0"/>
      <c r="AA117" s="20"/>
      <c r="AB117" s="20"/>
      <c r="AC117" s="20"/>
      <c r="AD117" s="20"/>
      <c r="AE117" s="20"/>
    </row>
    <row r="118" spans="1:31" ht="30.75">
      <c r="A118" s="28" t="s">
        <v>9904</v>
      </c>
      <c r="B118" s="12"/>
      <c r="C118" s="12"/>
      <c r="D118" s="12"/>
      <c r="E118" s="13"/>
      <c r="F118" s="40"/>
      <c r="G118" s="13"/>
      <c r="H118" s="13"/>
      <c r="I118" s="47"/>
      <c r="J118" s="14"/>
      <c r="K118" s="14"/>
      <c r="L118" s="14"/>
      <c r="M118" s="14"/>
      <c r="N118" s="14"/>
      <c r="O118" s="14"/>
      <c r="P118" s="14"/>
      <c r="Q118" s="14"/>
      <c r="R118" s="14"/>
      <c r="S118" s="47"/>
      <c r="T118" s="14"/>
      <c r="U118" s="14"/>
      <c r="V118" s="14"/>
      <c r="W118" s="14"/>
      <c r="X118" s="14"/>
      <c r="Y118" s="14"/>
      <c r="Z118" s="47" t="s">
        <v>10257</v>
      </c>
      <c r="AA118" s="14"/>
      <c r="AB118" s="14"/>
      <c r="AC118" s="14"/>
      <c r="AD118" s="14"/>
      <c r="AE118" s="11"/>
    </row>
    <row r="119" spans="1:31" ht="31.5">
      <c r="A119" s="11" t="s">
        <v>3</v>
      </c>
      <c r="B119" s="11" t="s">
        <v>4</v>
      </c>
      <c r="C119" s="11" t="s">
        <v>5</v>
      </c>
      <c r="D119" s="10" t="s">
        <v>0</v>
      </c>
      <c r="E119" s="15" t="s">
        <v>2</v>
      </c>
      <c r="F119" s="16" t="s">
        <v>0</v>
      </c>
      <c r="G119" s="17" t="s">
        <v>2</v>
      </c>
      <c r="H119" s="48" t="s">
        <v>2972</v>
      </c>
      <c r="I119" s="10" t="s">
        <v>0</v>
      </c>
      <c r="J119" s="15" t="s">
        <v>2</v>
      </c>
      <c r="K119" s="16" t="s">
        <v>0</v>
      </c>
      <c r="L119" s="17" t="s">
        <v>2</v>
      </c>
      <c r="M119" s="10" t="s">
        <v>0</v>
      </c>
      <c r="N119" s="15" t="s">
        <v>2</v>
      </c>
      <c r="O119" s="16" t="s">
        <v>0</v>
      </c>
      <c r="P119" s="17" t="s">
        <v>2</v>
      </c>
      <c r="Q119" s="10" t="s">
        <v>0</v>
      </c>
      <c r="R119" s="15" t="s">
        <v>2</v>
      </c>
      <c r="S119" s="16" t="s">
        <v>0</v>
      </c>
      <c r="T119" s="17" t="s">
        <v>2</v>
      </c>
      <c r="U119" s="10" t="s">
        <v>0</v>
      </c>
      <c r="V119" s="15" t="s">
        <v>2</v>
      </c>
      <c r="W119" s="12"/>
      <c r="X119" s="49" t="s">
        <v>2984</v>
      </c>
      <c r="Y119" s="13" t="s">
        <v>2</v>
      </c>
      <c r="Z119" s="18" t="s">
        <v>9889</v>
      </c>
      <c r="AA119" s="31" t="s">
        <v>2979</v>
      </c>
      <c r="AB119" s="10" t="s">
        <v>1462</v>
      </c>
      <c r="AC119" s="10" t="s">
        <v>4</v>
      </c>
      <c r="AD119" s="10" t="s">
        <v>5</v>
      </c>
      <c r="AE119" s="11" t="s">
        <v>1465</v>
      </c>
    </row>
    <row r="120" spans="1:31" ht="16.149999999999999" customHeight="1">
      <c r="A120" s="24" t="s">
        <v>8</v>
      </c>
      <c r="B120" s="5" t="str">
        <f>VLOOKUP(C120,PinNo!$B:$C,2,0)</f>
        <v>A15</v>
      </c>
      <c r="C120" s="7" t="s">
        <v>3058</v>
      </c>
      <c r="D120" s="5"/>
      <c r="E120" s="19"/>
      <c r="F120" s="19"/>
      <c r="G120" s="19"/>
      <c r="H120" s="13"/>
      <c r="I120" s="19"/>
      <c r="J120" s="19"/>
      <c r="K120" s="19"/>
      <c r="L120" s="19"/>
      <c r="M120" s="14"/>
      <c r="N120" s="19"/>
      <c r="O120" s="19" t="str">
        <f>SUBSTITUTE($X120,"_P2","_U4")</f>
        <v>SG0_U4_GIGA_MDI-</v>
      </c>
      <c r="P120" s="19">
        <f>VLOOKUP(O120,EtchLengthFromLayout!$A:$B,2,0)</f>
        <v>553.9</v>
      </c>
      <c r="Q120" s="14" t="str">
        <f t="shared" ref="Q120:Q127" si="59">SUBSTITUTE($X120,"_P","_3_P")</f>
        <v>SG0_3_P2_GIGA_MDI-</v>
      </c>
      <c r="R120" s="19">
        <f>VLOOKUP(Q120,EtchLengthFromLayout!$A:$B,2,0)</f>
        <v>999.77</v>
      </c>
      <c r="S120" s="19" t="str">
        <f t="shared" ref="S120:S127" si="60">SUBSTITUTE($X120,"_P","_2_P")</f>
        <v>SG0_2_P2_GIGA_MDI-</v>
      </c>
      <c r="T120" s="19">
        <f>VLOOKUP(S120,EtchLengthFromLayout!$A:$B,2,0)</f>
        <v>1203.1500000000001</v>
      </c>
      <c r="U120" s="19" t="str">
        <f t="shared" ref="U120:U127" si="61">SUBSTITUTE($X120,"_P","_1_P")</f>
        <v>SG0_1_P2_GIGA_MDI-</v>
      </c>
      <c r="V120" s="19">
        <f>VLOOKUP(U120,EtchLengthFromLayout!$A:$B,2,0)</f>
        <v>100.55</v>
      </c>
      <c r="W120" s="5"/>
      <c r="X120" s="5" t="str">
        <f>VLOOKUP(CONCATENATE($AB120,".",$AC120),Netlist_VTable!$H:$I,2,0)</f>
        <v>SG0_P2_GIGA_MDI-</v>
      </c>
      <c r="Y120" s="19">
        <f>VLOOKUP(X120,EtchLengthFromLayout!$A:$B,2,0)</f>
        <v>935.77</v>
      </c>
      <c r="Z120" s="19">
        <f>E120+G120+J120+L120+N120+P120+R120+T120+V120+Y120</f>
        <v>3793.1400000000003</v>
      </c>
      <c r="AA120" s="19">
        <f>ABS(Z120-Z121)</f>
        <v>0.84999999999990905</v>
      </c>
      <c r="AB120" s="24" t="s">
        <v>9884</v>
      </c>
      <c r="AC120" s="5" t="str">
        <f>VLOOKUP(AD120,PinNo!$B:$C,2,0)</f>
        <v>A15</v>
      </c>
      <c r="AD120" s="7" t="str">
        <f t="shared" ref="AD120:AD127" si="62">C120</f>
        <v>P2_GIGA_MDIN</v>
      </c>
      <c r="AE120" s="102" t="s">
        <v>7493</v>
      </c>
    </row>
    <row r="121" spans="1:31">
      <c r="A121" s="24" t="s">
        <v>8</v>
      </c>
      <c r="B121" s="5" t="str">
        <f>VLOOKUP(C121,PinNo!$B:$C,2,0)</f>
        <v>A16</v>
      </c>
      <c r="C121" s="7" t="s">
        <v>3057</v>
      </c>
      <c r="D121" s="5"/>
      <c r="E121" s="19"/>
      <c r="F121" s="19"/>
      <c r="G121" s="19"/>
      <c r="H121" s="13"/>
      <c r="I121" s="19"/>
      <c r="J121" s="19"/>
      <c r="K121" s="19"/>
      <c r="L121" s="19"/>
      <c r="M121" s="14"/>
      <c r="N121" s="19"/>
      <c r="O121" s="19" t="str">
        <f t="shared" ref="O121:O127" si="63">SUBSTITUTE($X121,"_P2","_U4")</f>
        <v>SG0_U4_GIGA_MDI+</v>
      </c>
      <c r="P121" s="19">
        <f>VLOOKUP(O121,EtchLengthFromLayout!$A:$B,2,0)</f>
        <v>553.91</v>
      </c>
      <c r="Q121" s="14" t="str">
        <f t="shared" si="59"/>
        <v>SG0_3_P2_GIGA_MDI+</v>
      </c>
      <c r="R121" s="19">
        <f>VLOOKUP(Q121,EtchLengthFromLayout!$A:$B,2,0)</f>
        <v>999.77</v>
      </c>
      <c r="S121" s="19" t="str">
        <f t="shared" si="60"/>
        <v>SG0_2_P2_GIGA_MDI+</v>
      </c>
      <c r="T121" s="19">
        <f>VLOOKUP(S121,EtchLengthFromLayout!$A:$B,2,0)</f>
        <v>1203.99</v>
      </c>
      <c r="U121" s="19" t="str">
        <f t="shared" si="61"/>
        <v>SG0_1_P2_GIGA_MDI+</v>
      </c>
      <c r="V121" s="19">
        <f>VLOOKUP(U121,EtchLengthFromLayout!$A:$B,2,0)</f>
        <v>100.55</v>
      </c>
      <c r="W121" s="5"/>
      <c r="X121" s="5" t="str">
        <f>VLOOKUP(CONCATENATE($AB121,".",$AC121),Netlist_VTable!$H:$I,2,0)</f>
        <v>SG0_P2_GIGA_MDI+</v>
      </c>
      <c r="Y121" s="19">
        <f>VLOOKUP(X121,EtchLengthFromLayout!$A:$B,2,0)</f>
        <v>935.77</v>
      </c>
      <c r="Z121" s="19">
        <f t="shared" ref="Z121:Z127" si="64">E121+G121+J121+L121+N121+P121+R121+T121+V121+Y121</f>
        <v>3793.9900000000002</v>
      </c>
      <c r="AA121" s="10" t="str">
        <f>IF(AA120&lt;=5,"OK, Tolerance&lt;= 5 mil", "Not OK, Tolerance &gt; 5 mil")</f>
        <v>OK, Tolerance&lt;= 5 mil</v>
      </c>
      <c r="AB121" s="24" t="s">
        <v>9884</v>
      </c>
      <c r="AC121" s="5" t="str">
        <f>VLOOKUP(AD121,PinNo!$B:$C,2,0)</f>
        <v>A16</v>
      </c>
      <c r="AD121" s="7" t="str">
        <f t="shared" si="62"/>
        <v>P2_GIGA_MDIP</v>
      </c>
      <c r="AE121" s="102"/>
    </row>
    <row r="122" spans="1:31">
      <c r="A122" s="25" t="s">
        <v>165</v>
      </c>
      <c r="B122" s="5" t="str">
        <f>VLOOKUP(C122,PinNo!$B:$C,2,0)</f>
        <v>A15</v>
      </c>
      <c r="C122" s="7" t="s">
        <v>3058</v>
      </c>
      <c r="D122" s="5"/>
      <c r="E122" s="19"/>
      <c r="F122" s="19"/>
      <c r="G122" s="19"/>
      <c r="H122" s="13"/>
      <c r="I122" s="19"/>
      <c r="J122" s="19"/>
      <c r="K122" s="19"/>
      <c r="L122" s="19"/>
      <c r="M122" s="14"/>
      <c r="N122" s="19"/>
      <c r="O122" s="19" t="str">
        <f t="shared" si="63"/>
        <v>SG1_U4_GIGA_MDI-</v>
      </c>
      <c r="P122" s="19">
        <f>VLOOKUP(O122,EtchLengthFromLayout!$A:$B,2,0)</f>
        <v>553.9</v>
      </c>
      <c r="Q122" s="14" t="str">
        <f t="shared" si="59"/>
        <v>SG1_3_P2_GIGA_MDI-</v>
      </c>
      <c r="R122" s="19">
        <f>VLOOKUP(Q122,EtchLengthFromLayout!$A:$B,2,0)</f>
        <v>999.77</v>
      </c>
      <c r="S122" s="19" t="str">
        <f t="shared" si="60"/>
        <v>SG1_2_P2_GIGA_MDI-</v>
      </c>
      <c r="T122" s="19">
        <f>VLOOKUP(S122,EtchLengthFromLayout!$A:$B,2,0)</f>
        <v>1711.63</v>
      </c>
      <c r="U122" s="19" t="str">
        <f t="shared" si="61"/>
        <v>SG1_1_P2_GIGA_MDI-</v>
      </c>
      <c r="V122" s="19">
        <f>VLOOKUP(U122,EtchLengthFromLayout!$A:$B,2,0)</f>
        <v>100.55</v>
      </c>
      <c r="W122" s="5"/>
      <c r="X122" s="5" t="str">
        <f>VLOOKUP(CONCATENATE($AB122,".",$AC122),Netlist_VTable!$H:$I,2,0)</f>
        <v>SG1_P2_GIGA_MDI-</v>
      </c>
      <c r="Y122" s="19">
        <f>VLOOKUP(X122,EtchLengthFromLayout!$A:$B,2,0)</f>
        <v>935.77</v>
      </c>
      <c r="Z122" s="19">
        <f t="shared" si="64"/>
        <v>4301.6200000000008</v>
      </c>
      <c r="AA122" s="19">
        <f t="shared" ref="AA122" si="65">ABS(Z122-Z123)</f>
        <v>0.84999999999854481</v>
      </c>
      <c r="AB122" s="25" t="s">
        <v>9885</v>
      </c>
      <c r="AC122" s="5" t="str">
        <f>VLOOKUP(AD122,PinNo!$B:$C,2,0)</f>
        <v>A15</v>
      </c>
      <c r="AD122" s="7" t="str">
        <f t="shared" si="62"/>
        <v>P2_GIGA_MDIN</v>
      </c>
      <c r="AE122" s="102"/>
    </row>
    <row r="123" spans="1:31">
      <c r="A123" s="25" t="s">
        <v>165</v>
      </c>
      <c r="B123" s="5" t="str">
        <f>VLOOKUP(C123,PinNo!$B:$C,2,0)</f>
        <v>A16</v>
      </c>
      <c r="C123" s="7" t="s">
        <v>3057</v>
      </c>
      <c r="D123" s="5"/>
      <c r="E123" s="19"/>
      <c r="F123" s="19"/>
      <c r="G123" s="19"/>
      <c r="H123" s="13"/>
      <c r="I123" s="19"/>
      <c r="J123" s="19"/>
      <c r="K123" s="19"/>
      <c r="L123" s="19"/>
      <c r="M123" s="14"/>
      <c r="N123" s="19"/>
      <c r="O123" s="19" t="str">
        <f t="shared" si="63"/>
        <v>SG1_U4_GIGA_MDI+</v>
      </c>
      <c r="P123" s="19">
        <f>VLOOKUP(O123,EtchLengthFromLayout!$A:$B,2,0)</f>
        <v>553.91</v>
      </c>
      <c r="Q123" s="14" t="str">
        <f t="shared" si="59"/>
        <v>SG1_3_P2_GIGA_MDI+</v>
      </c>
      <c r="R123" s="19">
        <f>VLOOKUP(Q123,EtchLengthFromLayout!$A:$B,2,0)</f>
        <v>999.77</v>
      </c>
      <c r="S123" s="19" t="str">
        <f t="shared" si="60"/>
        <v>SG1_2_P2_GIGA_MDI+</v>
      </c>
      <c r="T123" s="19">
        <f>VLOOKUP(S123,EtchLengthFromLayout!$A:$B,2,0)</f>
        <v>1712.47</v>
      </c>
      <c r="U123" s="19" t="str">
        <f t="shared" si="61"/>
        <v>SG1_1_P2_GIGA_MDI+</v>
      </c>
      <c r="V123" s="19">
        <f>VLOOKUP(U123,EtchLengthFromLayout!$A:$B,2,0)</f>
        <v>100.55</v>
      </c>
      <c r="W123" s="5"/>
      <c r="X123" s="5" t="str">
        <f>VLOOKUP(CONCATENATE($AB123,".",$AC123),Netlist_VTable!$H:$I,2,0)</f>
        <v>SG1_P2_GIGA_MDI+</v>
      </c>
      <c r="Y123" s="19">
        <f>VLOOKUP(X123,EtchLengthFromLayout!$A:$B,2,0)</f>
        <v>935.77</v>
      </c>
      <c r="Z123" s="19">
        <f t="shared" si="64"/>
        <v>4302.4699999999993</v>
      </c>
      <c r="AA123" s="10" t="str">
        <f t="shared" ref="AA123:AA127" si="66">IF(AA122&lt;=5,"OK, Tolerance&lt;= 5 mil", "Not OK, Tolerance &gt; 5 mil")</f>
        <v>OK, Tolerance&lt;= 5 mil</v>
      </c>
      <c r="AB123" s="25" t="s">
        <v>9885</v>
      </c>
      <c r="AC123" s="5" t="str">
        <f>VLOOKUP(AD123,PinNo!$B:$C,2,0)</f>
        <v>A16</v>
      </c>
      <c r="AD123" s="7" t="str">
        <f t="shared" si="62"/>
        <v>P2_GIGA_MDIP</v>
      </c>
      <c r="AE123" s="102"/>
    </row>
    <row r="124" spans="1:31" ht="16.149999999999999" customHeight="1">
      <c r="A124" s="24" t="s">
        <v>3556</v>
      </c>
      <c r="B124" s="5" t="str">
        <f>VLOOKUP(C124,PinNo!$B:$C,2,0)</f>
        <v>A15</v>
      </c>
      <c r="C124" s="7" t="s">
        <v>3058</v>
      </c>
      <c r="D124" s="5"/>
      <c r="E124" s="19"/>
      <c r="F124" s="19"/>
      <c r="G124" s="19"/>
      <c r="H124" s="13"/>
      <c r="I124" s="19"/>
      <c r="J124" s="19"/>
      <c r="K124" s="19"/>
      <c r="L124" s="19"/>
      <c r="M124" s="14"/>
      <c r="N124" s="19"/>
      <c r="O124" s="19" t="str">
        <f t="shared" si="63"/>
        <v>SG2_U4_GIGA_MDI-</v>
      </c>
      <c r="P124" s="19">
        <f>VLOOKUP(O124,EtchLengthFromLayout!$A:$B,2,0)</f>
        <v>553.9</v>
      </c>
      <c r="Q124" s="14" t="str">
        <f t="shared" si="59"/>
        <v>SG2_3_P2_GIGA_MDI-</v>
      </c>
      <c r="R124" s="19">
        <f>VLOOKUP(Q124,EtchLengthFromLayout!$A:$B,2,0)</f>
        <v>999.77</v>
      </c>
      <c r="S124" s="19" t="str">
        <f t="shared" si="60"/>
        <v>SG2_2_P2_GIGA_MDI-</v>
      </c>
      <c r="T124" s="19">
        <f>VLOOKUP(S124,EtchLengthFromLayout!$A:$B,2,0)</f>
        <v>840.95</v>
      </c>
      <c r="U124" s="19" t="str">
        <f t="shared" si="61"/>
        <v>SG2_1_P2_GIGA_MDI-</v>
      </c>
      <c r="V124" s="19">
        <f>VLOOKUP(U124,EtchLengthFromLayout!$A:$B,2,0)</f>
        <v>100.55</v>
      </c>
      <c r="W124" s="5"/>
      <c r="X124" s="5" t="str">
        <f>VLOOKUP(CONCATENATE($AB124,".",$AC124),Netlist_VTable!$H:$I,2,0)</f>
        <v>SG2_P2_GIGA_MDI-</v>
      </c>
      <c r="Y124" s="19">
        <f>VLOOKUP(X124,EtchLengthFromLayout!$A:$B,2,0)</f>
        <v>935.77</v>
      </c>
      <c r="Z124" s="19">
        <f t="shared" si="64"/>
        <v>3430.94</v>
      </c>
      <c r="AA124" s="19">
        <f>ABS(Z124-Z125)</f>
        <v>0.84999999999990905</v>
      </c>
      <c r="AB124" s="24" t="s">
        <v>9886</v>
      </c>
      <c r="AC124" s="5" t="str">
        <f>VLOOKUP(AD124,PinNo!$B:$C,2,0)</f>
        <v>A15</v>
      </c>
      <c r="AD124" s="7" t="str">
        <f t="shared" si="62"/>
        <v>P2_GIGA_MDIN</v>
      </c>
      <c r="AE124" s="102"/>
    </row>
    <row r="125" spans="1:31">
      <c r="A125" s="24" t="s">
        <v>3556</v>
      </c>
      <c r="B125" s="5" t="str">
        <f>VLOOKUP(C125,PinNo!$B:$C,2,0)</f>
        <v>A16</v>
      </c>
      <c r="C125" s="7" t="s">
        <v>3057</v>
      </c>
      <c r="D125" s="5"/>
      <c r="E125" s="19"/>
      <c r="F125" s="19"/>
      <c r="G125" s="19"/>
      <c r="H125" s="13"/>
      <c r="I125" s="19"/>
      <c r="J125" s="19"/>
      <c r="K125" s="19"/>
      <c r="L125" s="19"/>
      <c r="M125" s="14"/>
      <c r="N125" s="19"/>
      <c r="O125" s="19" t="str">
        <f t="shared" si="63"/>
        <v>SG2_U4_GIGA_MDI+</v>
      </c>
      <c r="P125" s="19">
        <f>VLOOKUP(O125,EtchLengthFromLayout!$A:$B,2,0)</f>
        <v>553.91</v>
      </c>
      <c r="Q125" s="14" t="str">
        <f t="shared" si="59"/>
        <v>SG2_3_P2_GIGA_MDI+</v>
      </c>
      <c r="R125" s="19">
        <f>VLOOKUP(Q125,EtchLengthFromLayout!$A:$B,2,0)</f>
        <v>999.77</v>
      </c>
      <c r="S125" s="19" t="str">
        <f t="shared" si="60"/>
        <v>SG2_2_P2_GIGA_MDI+</v>
      </c>
      <c r="T125" s="19">
        <f>VLOOKUP(S125,EtchLengthFromLayout!$A:$B,2,0)</f>
        <v>841.79</v>
      </c>
      <c r="U125" s="19" t="str">
        <f t="shared" si="61"/>
        <v>SG2_1_P2_GIGA_MDI+</v>
      </c>
      <c r="V125" s="19">
        <f>VLOOKUP(U125,EtchLengthFromLayout!$A:$B,2,0)</f>
        <v>100.55</v>
      </c>
      <c r="W125" s="5"/>
      <c r="X125" s="5" t="str">
        <f>VLOOKUP(CONCATENATE($AB125,".",$AC125),Netlist_VTable!$H:$I,2,0)</f>
        <v>SG2_P2_GIGA_MDI+</v>
      </c>
      <c r="Y125" s="19">
        <f>VLOOKUP(X125,EtchLengthFromLayout!$A:$B,2,0)</f>
        <v>935.77</v>
      </c>
      <c r="Z125" s="19">
        <f t="shared" si="64"/>
        <v>3431.79</v>
      </c>
      <c r="AA125" s="10" t="str">
        <f>IF(AA124&lt;=5,"OK, Tolerance&lt;= 5 mil", "Not OK, Tolerance &gt; 5 mil")</f>
        <v>OK, Tolerance&lt;= 5 mil</v>
      </c>
      <c r="AB125" s="24" t="s">
        <v>9886</v>
      </c>
      <c r="AC125" s="5" t="str">
        <f>VLOOKUP(AD125,PinNo!$B:$C,2,0)</f>
        <v>A16</v>
      </c>
      <c r="AD125" s="7" t="str">
        <f t="shared" si="62"/>
        <v>P2_GIGA_MDIP</v>
      </c>
      <c r="AE125" s="102"/>
    </row>
    <row r="126" spans="1:31">
      <c r="A126" s="25" t="s">
        <v>3557</v>
      </c>
      <c r="B126" s="5" t="str">
        <f>VLOOKUP(C126,PinNo!$B:$C,2,0)</f>
        <v>A15</v>
      </c>
      <c r="C126" s="7" t="s">
        <v>3058</v>
      </c>
      <c r="D126" s="5"/>
      <c r="E126" s="19"/>
      <c r="F126" s="19"/>
      <c r="G126" s="19"/>
      <c r="H126" s="13"/>
      <c r="I126" s="19"/>
      <c r="J126" s="19"/>
      <c r="K126" s="19"/>
      <c r="L126" s="19"/>
      <c r="M126" s="14"/>
      <c r="N126" s="19"/>
      <c r="O126" s="19" t="str">
        <f t="shared" si="63"/>
        <v>SG3_U4_GIGA_MDI-</v>
      </c>
      <c r="P126" s="19">
        <f>VLOOKUP(O126,EtchLengthFromLayout!$A:$B,2,0)</f>
        <v>553.9</v>
      </c>
      <c r="Q126" s="14" t="str">
        <f t="shared" si="59"/>
        <v>SG3_3_P2_GIGA_MDI-</v>
      </c>
      <c r="R126" s="19">
        <f>VLOOKUP(Q126,EtchLengthFromLayout!$A:$B,2,0)</f>
        <v>999.77</v>
      </c>
      <c r="S126" s="19" t="str">
        <f t="shared" si="60"/>
        <v>SG3_2_P2_GIGA_MDI-</v>
      </c>
      <c r="T126" s="19">
        <f>VLOOKUP(S126,EtchLengthFromLayout!$A:$B,2,0)</f>
        <v>1048.81</v>
      </c>
      <c r="U126" s="19" t="str">
        <f t="shared" si="61"/>
        <v>SG3_1_P2_GIGA_MDI-</v>
      </c>
      <c r="V126" s="19">
        <f>VLOOKUP(U126,EtchLengthFromLayout!$A:$B,2,0)</f>
        <v>100.55</v>
      </c>
      <c r="W126" s="5"/>
      <c r="X126" s="5" t="str">
        <f>VLOOKUP(CONCATENATE($AB126,".",$AC126),Netlist_VTable!$H:$I,2,0)</f>
        <v>SG3_P2_GIGA_MDI-</v>
      </c>
      <c r="Y126" s="19">
        <f>VLOOKUP(X126,EtchLengthFromLayout!$A:$B,2,0)</f>
        <v>935.77</v>
      </c>
      <c r="Z126" s="19">
        <f t="shared" si="64"/>
        <v>3638.8</v>
      </c>
      <c r="AA126" s="19">
        <f t="shared" ref="AA126" si="67">ABS(Z126-Z127)</f>
        <v>0.84999999999990905</v>
      </c>
      <c r="AB126" s="25" t="s">
        <v>9887</v>
      </c>
      <c r="AC126" s="5" t="str">
        <f>VLOOKUP(AD126,PinNo!$B:$C,2,0)</f>
        <v>A15</v>
      </c>
      <c r="AD126" s="7" t="str">
        <f t="shared" si="62"/>
        <v>P2_GIGA_MDIN</v>
      </c>
      <c r="AE126" s="102"/>
    </row>
    <row r="127" spans="1:31">
      <c r="A127" s="25" t="s">
        <v>3557</v>
      </c>
      <c r="B127" s="5" t="str">
        <f>VLOOKUP(C127,PinNo!$B:$C,2,0)</f>
        <v>A16</v>
      </c>
      <c r="C127" s="7" t="s">
        <v>3057</v>
      </c>
      <c r="D127" s="5"/>
      <c r="E127" s="19"/>
      <c r="F127" s="19"/>
      <c r="G127" s="19"/>
      <c r="H127" s="13"/>
      <c r="I127" s="19"/>
      <c r="J127" s="19"/>
      <c r="K127" s="19"/>
      <c r="L127" s="19"/>
      <c r="M127" s="14"/>
      <c r="N127" s="19"/>
      <c r="O127" s="19" t="str">
        <f t="shared" si="63"/>
        <v>SG3_U4_GIGA_MDI+</v>
      </c>
      <c r="P127" s="19">
        <f>VLOOKUP(O127,EtchLengthFromLayout!$A:$B,2,0)</f>
        <v>553.91</v>
      </c>
      <c r="Q127" s="14" t="str">
        <f t="shared" si="59"/>
        <v>SG3_3_P2_GIGA_MDI+</v>
      </c>
      <c r="R127" s="19">
        <f>VLOOKUP(Q127,EtchLengthFromLayout!$A:$B,2,0)</f>
        <v>999.77</v>
      </c>
      <c r="S127" s="19" t="str">
        <f t="shared" si="60"/>
        <v>SG3_2_P2_GIGA_MDI+</v>
      </c>
      <c r="T127" s="19">
        <f>VLOOKUP(S127,EtchLengthFromLayout!$A:$B,2,0)</f>
        <v>1049.6500000000001</v>
      </c>
      <c r="U127" s="19" t="str">
        <f t="shared" si="61"/>
        <v>SG3_1_P2_GIGA_MDI+</v>
      </c>
      <c r="V127" s="19">
        <f>VLOOKUP(U127,EtchLengthFromLayout!$A:$B,2,0)</f>
        <v>100.55</v>
      </c>
      <c r="W127" s="5"/>
      <c r="X127" s="5" t="str">
        <f>VLOOKUP(CONCATENATE($AB127,".",$AC127),Netlist_VTable!$H:$I,2,0)</f>
        <v>SG3_P2_GIGA_MDI+</v>
      </c>
      <c r="Y127" s="19">
        <f>VLOOKUP(X127,EtchLengthFromLayout!$A:$B,2,0)</f>
        <v>935.77</v>
      </c>
      <c r="Z127" s="19">
        <f t="shared" si="64"/>
        <v>3639.65</v>
      </c>
      <c r="AA127" s="10" t="str">
        <f t="shared" si="66"/>
        <v>OK, Tolerance&lt;= 5 mil</v>
      </c>
      <c r="AB127" s="25" t="s">
        <v>9887</v>
      </c>
      <c r="AC127" s="5" t="str">
        <f>VLOOKUP(AD127,PinNo!$B:$C,2,0)</f>
        <v>A16</v>
      </c>
      <c r="AD127" s="7" t="str">
        <f t="shared" si="62"/>
        <v>P2_GIGA_MDIP</v>
      </c>
      <c r="AE127" s="102"/>
    </row>
    <row r="128" spans="1:31">
      <c r="A128" s="43"/>
      <c r="B128" s="12"/>
      <c r="C128" s="12"/>
      <c r="D128" s="12"/>
      <c r="E128" s="13"/>
      <c r="F128" s="12"/>
      <c r="G128" s="13"/>
      <c r="H128" s="13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0" t="s">
        <v>1463</v>
      </c>
      <c r="Y128" s="15"/>
      <c r="Z128" s="15">
        <f>MAX(Z120:Z127)</f>
        <v>4302.4699999999993</v>
      </c>
      <c r="AA128" s="10"/>
      <c r="AB128" s="10"/>
      <c r="AC128" s="10"/>
      <c r="AD128" s="10"/>
      <c r="AE128" s="10"/>
    </row>
    <row r="129" spans="1:31">
      <c r="A129" s="43"/>
      <c r="B129" s="12"/>
      <c r="C129" s="12"/>
      <c r="D129" s="12"/>
      <c r="E129" s="13"/>
      <c r="F129" s="12"/>
      <c r="G129" s="13"/>
      <c r="H129" s="13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0" t="s">
        <v>1464</v>
      </c>
      <c r="Y129" s="15"/>
      <c r="Z129" s="15">
        <f>MIN(Z120:Z127)</f>
        <v>3430.94</v>
      </c>
      <c r="AA129" s="10"/>
      <c r="AB129" s="10"/>
      <c r="AC129" s="10"/>
      <c r="AD129" s="10"/>
      <c r="AE129" s="10"/>
    </row>
    <row r="130" spans="1:31">
      <c r="A130" s="43"/>
      <c r="B130" s="12"/>
      <c r="C130" s="12"/>
      <c r="D130" s="12"/>
      <c r="E130" s="13"/>
      <c r="F130" s="12"/>
      <c r="G130" s="13"/>
      <c r="H130" s="13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0" t="s">
        <v>1</v>
      </c>
      <c r="Y130" s="15"/>
      <c r="Z130" s="15">
        <f>ABS(Z128-Z129)</f>
        <v>871.52999999999929</v>
      </c>
      <c r="AA130" s="10"/>
      <c r="AB130" s="10"/>
      <c r="AC130" s="10"/>
      <c r="AD130" s="10"/>
      <c r="AE130" s="10"/>
    </row>
    <row r="131" spans="1:31">
      <c r="A131" s="26"/>
      <c r="B131" s="10"/>
      <c r="C131" s="10"/>
      <c r="D131" s="10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0"/>
      <c r="X131" s="15"/>
      <c r="Y131" s="15"/>
      <c r="Z131" s="10"/>
      <c r="AA131" s="10"/>
      <c r="AB131" s="10"/>
      <c r="AC131" s="10"/>
      <c r="AD131" s="10"/>
      <c r="AE131" s="10"/>
    </row>
    <row r="132" spans="1:31">
      <c r="A132" s="21"/>
      <c r="B132" s="5"/>
      <c r="C132" s="5"/>
      <c r="D132" s="5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5"/>
      <c r="X132" s="5"/>
      <c r="Y132" s="19"/>
      <c r="Z132" s="19"/>
      <c r="AA132" s="5"/>
      <c r="AB132" s="5"/>
      <c r="AC132" s="5"/>
      <c r="AD132" s="5"/>
      <c r="AE132" s="5"/>
    </row>
    <row r="133" spans="1:31" ht="31.5">
      <c r="A133" s="11" t="s">
        <v>3</v>
      </c>
      <c r="B133" s="11" t="s">
        <v>4</v>
      </c>
      <c r="C133" s="11" t="s">
        <v>5</v>
      </c>
      <c r="D133" s="10" t="s">
        <v>0</v>
      </c>
      <c r="E133" s="15" t="s">
        <v>2</v>
      </c>
      <c r="F133" s="16" t="s">
        <v>0</v>
      </c>
      <c r="G133" s="17" t="s">
        <v>2</v>
      </c>
      <c r="H133" s="48" t="s">
        <v>2972</v>
      </c>
      <c r="I133" s="10" t="s">
        <v>0</v>
      </c>
      <c r="J133" s="15" t="s">
        <v>2</v>
      </c>
      <c r="K133" s="16" t="s">
        <v>0</v>
      </c>
      <c r="L133" s="17" t="s">
        <v>2</v>
      </c>
      <c r="M133" s="10" t="s">
        <v>0</v>
      </c>
      <c r="N133" s="15" t="s">
        <v>2</v>
      </c>
      <c r="O133" s="16" t="s">
        <v>0</v>
      </c>
      <c r="P133" s="17" t="s">
        <v>2</v>
      </c>
      <c r="Q133" s="10" t="s">
        <v>0</v>
      </c>
      <c r="R133" s="15" t="s">
        <v>2</v>
      </c>
      <c r="S133" s="16" t="s">
        <v>0</v>
      </c>
      <c r="T133" s="17" t="s">
        <v>2</v>
      </c>
      <c r="U133" s="10" t="s">
        <v>0</v>
      </c>
      <c r="V133" s="15" t="s">
        <v>2</v>
      </c>
      <c r="W133" s="12"/>
      <c r="X133" s="49" t="s">
        <v>2984</v>
      </c>
      <c r="Y133" s="13" t="s">
        <v>2</v>
      </c>
      <c r="Z133" s="18" t="s">
        <v>9889</v>
      </c>
      <c r="AA133" s="31" t="s">
        <v>2979</v>
      </c>
      <c r="AB133" s="10" t="s">
        <v>1462</v>
      </c>
      <c r="AC133" s="10" t="s">
        <v>4</v>
      </c>
      <c r="AD133" s="10" t="s">
        <v>5</v>
      </c>
      <c r="AE133" s="11" t="s">
        <v>1465</v>
      </c>
    </row>
    <row r="134" spans="1:31" ht="16.149999999999999" customHeight="1">
      <c r="A134" s="24" t="s">
        <v>8</v>
      </c>
      <c r="B134" s="5" t="str">
        <f>VLOOKUP(C134,PinNo!$B:$C,2,0)</f>
        <v>A17</v>
      </c>
      <c r="C134" s="7" t="s">
        <v>3060</v>
      </c>
      <c r="D134" s="5"/>
      <c r="E134" s="19"/>
      <c r="F134" s="19"/>
      <c r="G134" s="19"/>
      <c r="H134" s="13"/>
      <c r="I134" s="19"/>
      <c r="J134" s="19"/>
      <c r="K134" s="19"/>
      <c r="L134" s="19"/>
      <c r="M134" s="14"/>
      <c r="N134" s="19"/>
      <c r="O134" s="19" t="str">
        <f>SUBSTITUTE($X134,"_P3","_U4")</f>
        <v>SG0_U4_GIGA_MDI-</v>
      </c>
      <c r="P134" s="19">
        <f>VLOOKUP(O134,EtchLengthFromLayout!$A:$B,2,0)</f>
        <v>553.9</v>
      </c>
      <c r="Q134" s="14" t="str">
        <f t="shared" ref="Q134:Q141" si="68">SUBSTITUTE($X134,"_P","_3_P")</f>
        <v>SG0_3_P3_GIGA_MDI-</v>
      </c>
      <c r="R134" s="19">
        <f>VLOOKUP(Q134,EtchLengthFromLayout!$A:$B,2,0)</f>
        <v>1105.97</v>
      </c>
      <c r="S134" s="19" t="str">
        <f t="shared" ref="S134:S141" si="69">SUBSTITUTE($X134,"_P","_2_P")</f>
        <v>SG0_2_P3_GIGA_MDI-</v>
      </c>
      <c r="T134" s="19">
        <f>VLOOKUP(S134,EtchLengthFromLayout!$A:$B,2,0)</f>
        <v>1244.56</v>
      </c>
      <c r="U134" s="19" t="str">
        <f t="shared" ref="U134:U141" si="70">SUBSTITUTE($X134,"_P","_1_P")</f>
        <v>SG0_1_P3_GIGA_MDI-</v>
      </c>
      <c r="V134" s="19">
        <f>VLOOKUP(U134,EtchLengthFromLayout!$A:$B,2,0)</f>
        <v>100.55</v>
      </c>
      <c r="W134" s="5"/>
      <c r="X134" s="5" t="str">
        <f>VLOOKUP(CONCATENATE($AB134,".",$AC134),Netlist_VTable!$H:$I,2,0)</f>
        <v>SG0_P3_GIGA_MDI-</v>
      </c>
      <c r="Y134" s="19">
        <f>VLOOKUP(X134,EtchLengthFromLayout!$A:$B,2,0)</f>
        <v>985.37</v>
      </c>
      <c r="Z134" s="19">
        <f>E134+G134+J134+L134+N134+P134+R134+T134+V134+Y134</f>
        <v>3990.35</v>
      </c>
      <c r="AA134" s="19">
        <f>ABS(Z134-Z135)</f>
        <v>1.999999999998181E-2</v>
      </c>
      <c r="AB134" s="24" t="s">
        <v>9884</v>
      </c>
      <c r="AC134" s="5" t="str">
        <f>VLOOKUP(AD134,PinNo!$B:$C,2,0)</f>
        <v>A17</v>
      </c>
      <c r="AD134" s="7" t="str">
        <f t="shared" ref="AD134:AD141" si="71">C134</f>
        <v>P3_GIGA_MDIN</v>
      </c>
      <c r="AE134" s="102" t="s">
        <v>7494</v>
      </c>
    </row>
    <row r="135" spans="1:31">
      <c r="A135" s="24" t="s">
        <v>8</v>
      </c>
      <c r="B135" s="5" t="str">
        <f>VLOOKUP(C135,PinNo!$B:$C,2,0)</f>
        <v>A18</v>
      </c>
      <c r="C135" s="7" t="s">
        <v>3059</v>
      </c>
      <c r="D135" s="5"/>
      <c r="E135" s="19"/>
      <c r="F135" s="19"/>
      <c r="G135" s="19"/>
      <c r="H135" s="13"/>
      <c r="I135" s="19"/>
      <c r="J135" s="19"/>
      <c r="K135" s="19"/>
      <c r="L135" s="19"/>
      <c r="M135" s="14"/>
      <c r="N135" s="19"/>
      <c r="O135" s="19" t="str">
        <f t="shared" ref="O135:O141" si="72">SUBSTITUTE($X135,"_P3","_U4")</f>
        <v>SG0_U4_GIGA_MDI+</v>
      </c>
      <c r="P135" s="19">
        <f>VLOOKUP(O135,EtchLengthFromLayout!$A:$B,2,0)</f>
        <v>553.91</v>
      </c>
      <c r="Q135" s="14" t="str">
        <f t="shared" si="68"/>
        <v>SG0_3_P3_GIGA_MDI+</v>
      </c>
      <c r="R135" s="19">
        <f>VLOOKUP(Q135,EtchLengthFromLayout!$A:$B,2,0)</f>
        <v>1105.97</v>
      </c>
      <c r="S135" s="19" t="str">
        <f t="shared" si="69"/>
        <v>SG0_2_P3_GIGA_MDI+</v>
      </c>
      <c r="T135" s="19">
        <f>VLOOKUP(S135,EtchLengthFromLayout!$A:$B,2,0)</f>
        <v>1244.57</v>
      </c>
      <c r="U135" s="19" t="str">
        <f t="shared" si="70"/>
        <v>SG0_1_P3_GIGA_MDI+</v>
      </c>
      <c r="V135" s="19">
        <f>VLOOKUP(U135,EtchLengthFromLayout!$A:$B,2,0)</f>
        <v>100.55</v>
      </c>
      <c r="W135" s="5"/>
      <c r="X135" s="5" t="str">
        <f>VLOOKUP(CONCATENATE($AB135,".",$AC135),Netlist_VTable!$H:$I,2,0)</f>
        <v>SG0_P3_GIGA_MDI+</v>
      </c>
      <c r="Y135" s="19">
        <f>VLOOKUP(X135,EtchLengthFromLayout!$A:$B,2,0)</f>
        <v>985.37</v>
      </c>
      <c r="Z135" s="19">
        <f t="shared" ref="Z135:Z141" si="73">E135+G135+J135+L135+N135+P135+R135+T135+V135+Y135</f>
        <v>3990.37</v>
      </c>
      <c r="AA135" s="10" t="str">
        <f>IF(AA134&lt;=5,"OK, Tolerance&lt;= 5 mil", "Not OK, Tolerance &gt; 5 mil")</f>
        <v>OK, Tolerance&lt;= 5 mil</v>
      </c>
      <c r="AB135" s="24" t="s">
        <v>9884</v>
      </c>
      <c r="AC135" s="5" t="str">
        <f>VLOOKUP(AD135,PinNo!$B:$C,2,0)</f>
        <v>A18</v>
      </c>
      <c r="AD135" s="7" t="str">
        <f t="shared" si="71"/>
        <v>P3_GIGA_MDIP</v>
      </c>
      <c r="AE135" s="102"/>
    </row>
    <row r="136" spans="1:31">
      <c r="A136" s="25" t="s">
        <v>165</v>
      </c>
      <c r="B136" s="5" t="str">
        <f>VLOOKUP(C136,PinNo!$B:$C,2,0)</f>
        <v>A17</v>
      </c>
      <c r="C136" s="7" t="s">
        <v>3060</v>
      </c>
      <c r="D136" s="5"/>
      <c r="E136" s="19"/>
      <c r="F136" s="19"/>
      <c r="G136" s="19"/>
      <c r="H136" s="13"/>
      <c r="I136" s="19"/>
      <c r="J136" s="19"/>
      <c r="K136" s="19"/>
      <c r="L136" s="19"/>
      <c r="M136" s="14"/>
      <c r="N136" s="19"/>
      <c r="O136" s="19" t="str">
        <f t="shared" si="72"/>
        <v>SG1_U4_GIGA_MDI-</v>
      </c>
      <c r="P136" s="19">
        <f>VLOOKUP(O136,EtchLengthFromLayout!$A:$B,2,0)</f>
        <v>553.9</v>
      </c>
      <c r="Q136" s="14" t="str">
        <f t="shared" si="68"/>
        <v>SG1_3_P3_GIGA_MDI-</v>
      </c>
      <c r="R136" s="19">
        <f>VLOOKUP(Q136,EtchLengthFromLayout!$A:$B,2,0)</f>
        <v>1105.97</v>
      </c>
      <c r="S136" s="19" t="str">
        <f t="shared" si="69"/>
        <v>SG1_2_P3_GIGA_MDI-</v>
      </c>
      <c r="T136" s="19">
        <f>VLOOKUP(S136,EtchLengthFromLayout!$A:$B,2,0)</f>
        <v>1345.29</v>
      </c>
      <c r="U136" s="19" t="str">
        <f t="shared" si="70"/>
        <v>SG1_1_P3_GIGA_MDI-</v>
      </c>
      <c r="V136" s="19">
        <f>VLOOKUP(U136,EtchLengthFromLayout!$A:$B,2,0)</f>
        <v>100.55</v>
      </c>
      <c r="W136" s="5"/>
      <c r="X136" s="5" t="str">
        <f>VLOOKUP(CONCATENATE($AB136,".",$AC136),Netlist_VTable!$H:$I,2,0)</f>
        <v>SG1_P3_GIGA_MDI-</v>
      </c>
      <c r="Y136" s="19">
        <f>VLOOKUP(X136,EtchLengthFromLayout!$A:$B,2,0)</f>
        <v>985.37</v>
      </c>
      <c r="Z136" s="19">
        <f t="shared" si="73"/>
        <v>4091.08</v>
      </c>
      <c r="AA136" s="19">
        <f t="shared" ref="AA136" si="74">ABS(Z136-Z137)</f>
        <v>2.0000000000436557E-2</v>
      </c>
      <c r="AB136" s="25" t="s">
        <v>9885</v>
      </c>
      <c r="AC136" s="5" t="str">
        <f>VLOOKUP(AD136,PinNo!$B:$C,2,0)</f>
        <v>A17</v>
      </c>
      <c r="AD136" s="7" t="str">
        <f t="shared" si="71"/>
        <v>P3_GIGA_MDIN</v>
      </c>
      <c r="AE136" s="102"/>
    </row>
    <row r="137" spans="1:31">
      <c r="A137" s="25" t="s">
        <v>165</v>
      </c>
      <c r="B137" s="5" t="str">
        <f>VLOOKUP(C137,PinNo!$B:$C,2,0)</f>
        <v>A18</v>
      </c>
      <c r="C137" s="7" t="s">
        <v>3059</v>
      </c>
      <c r="D137" s="5"/>
      <c r="E137" s="19"/>
      <c r="F137" s="19"/>
      <c r="G137" s="19"/>
      <c r="H137" s="13"/>
      <c r="I137" s="19"/>
      <c r="J137" s="19"/>
      <c r="K137" s="19"/>
      <c r="L137" s="19"/>
      <c r="M137" s="14"/>
      <c r="N137" s="19"/>
      <c r="O137" s="19" t="str">
        <f t="shared" si="72"/>
        <v>SG1_U4_GIGA_MDI+</v>
      </c>
      <c r="P137" s="19">
        <f>VLOOKUP(O137,EtchLengthFromLayout!$A:$B,2,0)</f>
        <v>553.91</v>
      </c>
      <c r="Q137" s="14" t="str">
        <f t="shared" si="68"/>
        <v>SG1_3_P3_GIGA_MDI+</v>
      </c>
      <c r="R137" s="19">
        <f>VLOOKUP(Q137,EtchLengthFromLayout!$A:$B,2,0)</f>
        <v>1105.97</v>
      </c>
      <c r="S137" s="19" t="str">
        <f t="shared" si="69"/>
        <v>SG1_2_P3_GIGA_MDI+</v>
      </c>
      <c r="T137" s="19">
        <f>VLOOKUP(S137,EtchLengthFromLayout!$A:$B,2,0)</f>
        <v>1345.3</v>
      </c>
      <c r="U137" s="19" t="str">
        <f t="shared" si="70"/>
        <v>SG1_1_P3_GIGA_MDI+</v>
      </c>
      <c r="V137" s="19">
        <f>VLOOKUP(U137,EtchLengthFromLayout!$A:$B,2,0)</f>
        <v>100.55</v>
      </c>
      <c r="W137" s="5"/>
      <c r="X137" s="5" t="str">
        <f>VLOOKUP(CONCATENATE($AB137,".",$AC137),Netlist_VTable!$H:$I,2,0)</f>
        <v>SG1_P3_GIGA_MDI+</v>
      </c>
      <c r="Y137" s="19">
        <f>VLOOKUP(X137,EtchLengthFromLayout!$A:$B,2,0)</f>
        <v>985.37</v>
      </c>
      <c r="Z137" s="19">
        <f t="shared" si="73"/>
        <v>4091.1000000000004</v>
      </c>
      <c r="AA137" s="10" t="str">
        <f t="shared" ref="AA137:AA141" si="75">IF(AA136&lt;=5,"OK, Tolerance&lt;= 5 mil", "Not OK, Tolerance &gt; 5 mil")</f>
        <v>OK, Tolerance&lt;= 5 mil</v>
      </c>
      <c r="AB137" s="25" t="s">
        <v>9885</v>
      </c>
      <c r="AC137" s="5" t="str">
        <f>VLOOKUP(AD137,PinNo!$B:$C,2,0)</f>
        <v>A18</v>
      </c>
      <c r="AD137" s="7" t="str">
        <f t="shared" si="71"/>
        <v>P3_GIGA_MDIP</v>
      </c>
      <c r="AE137" s="102"/>
    </row>
    <row r="138" spans="1:31" ht="16.149999999999999" customHeight="1">
      <c r="A138" s="24" t="s">
        <v>3556</v>
      </c>
      <c r="B138" s="5" t="str">
        <f>VLOOKUP(C138,PinNo!$B:$C,2,0)</f>
        <v>A17</v>
      </c>
      <c r="C138" s="7" t="s">
        <v>3060</v>
      </c>
      <c r="D138" s="5"/>
      <c r="E138" s="19"/>
      <c r="F138" s="19"/>
      <c r="G138" s="19"/>
      <c r="H138" s="13"/>
      <c r="I138" s="19"/>
      <c r="J138" s="19"/>
      <c r="K138" s="19"/>
      <c r="L138" s="19"/>
      <c r="M138" s="14"/>
      <c r="N138" s="19"/>
      <c r="O138" s="19" t="str">
        <f t="shared" si="72"/>
        <v>SG2_U4_GIGA_MDI-</v>
      </c>
      <c r="P138" s="19">
        <f>VLOOKUP(O138,EtchLengthFromLayout!$A:$B,2,0)</f>
        <v>553.9</v>
      </c>
      <c r="Q138" s="14" t="str">
        <f t="shared" si="68"/>
        <v>SG2_3_P3_GIGA_MDI-</v>
      </c>
      <c r="R138" s="19">
        <f>VLOOKUP(Q138,EtchLengthFromLayout!$A:$B,2,0)</f>
        <v>1105.97</v>
      </c>
      <c r="S138" s="19" t="str">
        <f t="shared" si="69"/>
        <v>SG2_2_P3_GIGA_MDI-</v>
      </c>
      <c r="T138" s="19">
        <f>VLOOKUP(S138,EtchLengthFromLayout!$A:$B,2,0)</f>
        <v>881.8</v>
      </c>
      <c r="U138" s="19" t="str">
        <f t="shared" si="70"/>
        <v>SG2_1_P3_GIGA_MDI-</v>
      </c>
      <c r="V138" s="19">
        <f>VLOOKUP(U138,EtchLengthFromLayout!$A:$B,2,0)</f>
        <v>100.55</v>
      </c>
      <c r="W138" s="5"/>
      <c r="X138" s="5" t="str">
        <f>VLOOKUP(CONCATENATE($AB138,".",$AC138),Netlist_VTable!$H:$I,2,0)</f>
        <v>SG2_P3_GIGA_MDI-</v>
      </c>
      <c r="Y138" s="19">
        <f>VLOOKUP(X138,EtchLengthFromLayout!$A:$B,2,0)</f>
        <v>985.37</v>
      </c>
      <c r="Z138" s="19">
        <f t="shared" si="73"/>
        <v>3627.59</v>
      </c>
      <c r="AA138" s="19">
        <f>ABS(Z138-Z139)</f>
        <v>1.0000000000218279E-2</v>
      </c>
      <c r="AB138" s="24" t="s">
        <v>9886</v>
      </c>
      <c r="AC138" s="5" t="str">
        <f>VLOOKUP(AD138,PinNo!$B:$C,2,0)</f>
        <v>A17</v>
      </c>
      <c r="AD138" s="7" t="str">
        <f t="shared" si="71"/>
        <v>P3_GIGA_MDIN</v>
      </c>
      <c r="AE138" s="102"/>
    </row>
    <row r="139" spans="1:31">
      <c r="A139" s="24" t="s">
        <v>3556</v>
      </c>
      <c r="B139" s="5" t="str">
        <f>VLOOKUP(C139,PinNo!$B:$C,2,0)</f>
        <v>A18</v>
      </c>
      <c r="C139" s="7" t="s">
        <v>3059</v>
      </c>
      <c r="D139" s="5"/>
      <c r="E139" s="19"/>
      <c r="F139" s="19"/>
      <c r="G139" s="19"/>
      <c r="H139" s="13"/>
      <c r="I139" s="19"/>
      <c r="J139" s="19"/>
      <c r="K139" s="19"/>
      <c r="L139" s="19"/>
      <c r="M139" s="14"/>
      <c r="N139" s="19"/>
      <c r="O139" s="19" t="str">
        <f t="shared" si="72"/>
        <v>SG2_U4_GIGA_MDI+</v>
      </c>
      <c r="P139" s="19">
        <f>VLOOKUP(O139,EtchLengthFromLayout!$A:$B,2,0)</f>
        <v>553.91</v>
      </c>
      <c r="Q139" s="14" t="str">
        <f t="shared" si="68"/>
        <v>SG2_3_P3_GIGA_MDI+</v>
      </c>
      <c r="R139" s="19">
        <f>VLOOKUP(Q139,EtchLengthFromLayout!$A:$B,2,0)</f>
        <v>1105.97</v>
      </c>
      <c r="S139" s="19" t="str">
        <f t="shared" si="69"/>
        <v>SG2_2_P3_GIGA_MDI+</v>
      </c>
      <c r="T139" s="19">
        <f>VLOOKUP(S139,EtchLengthFromLayout!$A:$B,2,0)</f>
        <v>881.8</v>
      </c>
      <c r="U139" s="19" t="str">
        <f t="shared" si="70"/>
        <v>SG2_1_P3_GIGA_MDI+</v>
      </c>
      <c r="V139" s="19">
        <f>VLOOKUP(U139,EtchLengthFromLayout!$A:$B,2,0)</f>
        <v>100.55</v>
      </c>
      <c r="W139" s="5"/>
      <c r="X139" s="5" t="str">
        <f>VLOOKUP(CONCATENATE($AB139,".",$AC139),Netlist_VTable!$H:$I,2,0)</f>
        <v>SG2_P3_GIGA_MDI+</v>
      </c>
      <c r="Y139" s="19">
        <f>VLOOKUP(X139,EtchLengthFromLayout!$A:$B,2,0)</f>
        <v>985.37</v>
      </c>
      <c r="Z139" s="19">
        <f t="shared" si="73"/>
        <v>3627.6000000000004</v>
      </c>
      <c r="AA139" s="10" t="str">
        <f>IF(AA138&lt;=5,"OK, Tolerance&lt;= 5 mil", "Not OK, Tolerance &gt; 5 mil")</f>
        <v>OK, Tolerance&lt;= 5 mil</v>
      </c>
      <c r="AB139" s="24" t="s">
        <v>9886</v>
      </c>
      <c r="AC139" s="5" t="str">
        <f>VLOOKUP(AD139,PinNo!$B:$C,2,0)</f>
        <v>A18</v>
      </c>
      <c r="AD139" s="7" t="str">
        <f t="shared" si="71"/>
        <v>P3_GIGA_MDIP</v>
      </c>
      <c r="AE139" s="102"/>
    </row>
    <row r="140" spans="1:31">
      <c r="A140" s="25" t="s">
        <v>3557</v>
      </c>
      <c r="B140" s="5" t="str">
        <f>VLOOKUP(C140,PinNo!$B:$C,2,0)</f>
        <v>A17</v>
      </c>
      <c r="C140" s="7" t="s">
        <v>3060</v>
      </c>
      <c r="D140" s="5"/>
      <c r="E140" s="19"/>
      <c r="F140" s="19"/>
      <c r="G140" s="19"/>
      <c r="H140" s="13"/>
      <c r="I140" s="19"/>
      <c r="J140" s="19"/>
      <c r="K140" s="19"/>
      <c r="L140" s="19"/>
      <c r="M140" s="14"/>
      <c r="N140" s="19"/>
      <c r="O140" s="19" t="str">
        <f t="shared" si="72"/>
        <v>SG3_U4_GIGA_MDI-</v>
      </c>
      <c r="P140" s="19">
        <f>VLOOKUP(O140,EtchLengthFromLayout!$A:$B,2,0)</f>
        <v>553.9</v>
      </c>
      <c r="Q140" s="14" t="str">
        <f t="shared" si="68"/>
        <v>SG3_3_P3_GIGA_MDI-</v>
      </c>
      <c r="R140" s="19">
        <f>VLOOKUP(Q140,EtchLengthFromLayout!$A:$B,2,0)</f>
        <v>1105.97</v>
      </c>
      <c r="S140" s="19" t="str">
        <f t="shared" si="69"/>
        <v>SG3_2_P3_GIGA_MDI-</v>
      </c>
      <c r="T140" s="19">
        <f>VLOOKUP(S140,EtchLengthFromLayout!$A:$B,2,0)</f>
        <v>969.92</v>
      </c>
      <c r="U140" s="19" t="str">
        <f t="shared" si="70"/>
        <v>SG3_1_P3_GIGA_MDI-</v>
      </c>
      <c r="V140" s="19">
        <f>VLOOKUP(U140,EtchLengthFromLayout!$A:$B,2,0)</f>
        <v>100.55</v>
      </c>
      <c r="W140" s="5"/>
      <c r="X140" s="5" t="str">
        <f>VLOOKUP(CONCATENATE($AB140,".",$AC140),Netlist_VTable!$H:$I,2,0)</f>
        <v>SG3_P3_GIGA_MDI-</v>
      </c>
      <c r="Y140" s="19">
        <f>VLOOKUP(X140,EtchLengthFromLayout!$A:$B,2,0)</f>
        <v>985.37</v>
      </c>
      <c r="Z140" s="19">
        <f t="shared" si="73"/>
        <v>3715.71</v>
      </c>
      <c r="AA140" s="19">
        <f t="shared" ref="AA140" si="76">ABS(Z140-Z141)</f>
        <v>1.0000000000218279E-2</v>
      </c>
      <c r="AB140" s="25" t="s">
        <v>9887</v>
      </c>
      <c r="AC140" s="5" t="str">
        <f>VLOOKUP(AD140,PinNo!$B:$C,2,0)</f>
        <v>A17</v>
      </c>
      <c r="AD140" s="7" t="str">
        <f t="shared" si="71"/>
        <v>P3_GIGA_MDIN</v>
      </c>
      <c r="AE140" s="102"/>
    </row>
    <row r="141" spans="1:31">
      <c r="A141" s="25" t="s">
        <v>3557</v>
      </c>
      <c r="B141" s="5" t="str">
        <f>VLOOKUP(C141,PinNo!$B:$C,2,0)</f>
        <v>A18</v>
      </c>
      <c r="C141" s="7" t="s">
        <v>3059</v>
      </c>
      <c r="D141" s="5"/>
      <c r="E141" s="19"/>
      <c r="F141" s="19"/>
      <c r="G141" s="19"/>
      <c r="H141" s="13"/>
      <c r="I141" s="19"/>
      <c r="J141" s="19"/>
      <c r="K141" s="19"/>
      <c r="L141" s="19"/>
      <c r="M141" s="14"/>
      <c r="N141" s="19"/>
      <c r="O141" s="19" t="str">
        <f t="shared" si="72"/>
        <v>SG3_U4_GIGA_MDI+</v>
      </c>
      <c r="P141" s="19">
        <f>VLOOKUP(O141,EtchLengthFromLayout!$A:$B,2,0)</f>
        <v>553.91</v>
      </c>
      <c r="Q141" s="14" t="str">
        <f t="shared" si="68"/>
        <v>SG3_3_P3_GIGA_MDI+</v>
      </c>
      <c r="R141" s="19">
        <f>VLOOKUP(Q141,EtchLengthFromLayout!$A:$B,2,0)</f>
        <v>1105.97</v>
      </c>
      <c r="S141" s="19" t="str">
        <f t="shared" si="69"/>
        <v>SG3_2_P3_GIGA_MDI+</v>
      </c>
      <c r="T141" s="19">
        <f>VLOOKUP(S141,EtchLengthFromLayout!$A:$B,2,0)</f>
        <v>969.92</v>
      </c>
      <c r="U141" s="19" t="str">
        <f t="shared" si="70"/>
        <v>SG3_1_P3_GIGA_MDI+</v>
      </c>
      <c r="V141" s="19">
        <f>VLOOKUP(U141,EtchLengthFromLayout!$A:$B,2,0)</f>
        <v>100.55</v>
      </c>
      <c r="W141" s="5"/>
      <c r="X141" s="5" t="str">
        <f>VLOOKUP(CONCATENATE($AB141,".",$AC141),Netlist_VTable!$H:$I,2,0)</f>
        <v>SG3_P3_GIGA_MDI+</v>
      </c>
      <c r="Y141" s="19">
        <f>VLOOKUP(X141,EtchLengthFromLayout!$A:$B,2,0)</f>
        <v>985.37</v>
      </c>
      <c r="Z141" s="19">
        <f t="shared" si="73"/>
        <v>3715.7200000000003</v>
      </c>
      <c r="AA141" s="10" t="str">
        <f t="shared" si="75"/>
        <v>OK, Tolerance&lt;= 5 mil</v>
      </c>
      <c r="AB141" s="25" t="s">
        <v>9887</v>
      </c>
      <c r="AC141" s="5" t="str">
        <f>VLOOKUP(AD141,PinNo!$B:$C,2,0)</f>
        <v>A18</v>
      </c>
      <c r="AD141" s="7" t="str">
        <f t="shared" si="71"/>
        <v>P3_GIGA_MDIP</v>
      </c>
      <c r="AE141" s="102"/>
    </row>
    <row r="142" spans="1:31">
      <c r="A142" s="43"/>
      <c r="B142" s="12"/>
      <c r="C142" s="12"/>
      <c r="D142" s="12"/>
      <c r="E142" s="13"/>
      <c r="F142" s="12"/>
      <c r="G142" s="13"/>
      <c r="H142" s="13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0" t="s">
        <v>1463</v>
      </c>
      <c r="Y142" s="15"/>
      <c r="Z142" s="15">
        <f>MAX(Z134:Z141)</f>
        <v>4091.1000000000004</v>
      </c>
      <c r="AA142" s="10"/>
      <c r="AB142" s="10"/>
      <c r="AC142" s="10"/>
      <c r="AD142" s="10"/>
      <c r="AE142" s="10"/>
    </row>
    <row r="143" spans="1:31">
      <c r="A143" s="43"/>
      <c r="B143" s="12"/>
      <c r="C143" s="12"/>
      <c r="D143" s="12"/>
      <c r="E143" s="13"/>
      <c r="F143" s="12"/>
      <c r="G143" s="13"/>
      <c r="H143" s="13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0" t="s">
        <v>1464</v>
      </c>
      <c r="Y143" s="15"/>
      <c r="Z143" s="15">
        <f>MIN(Z134:Z141)</f>
        <v>3627.59</v>
      </c>
      <c r="AA143" s="10"/>
      <c r="AB143" s="10"/>
      <c r="AC143" s="10"/>
      <c r="AD143" s="10"/>
      <c r="AE143" s="10"/>
    </row>
    <row r="144" spans="1:31">
      <c r="A144" s="43"/>
      <c r="B144" s="12"/>
      <c r="C144" s="12"/>
      <c r="D144" s="12"/>
      <c r="E144" s="13"/>
      <c r="F144" s="12"/>
      <c r="G144" s="13"/>
      <c r="H144" s="13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0" t="s">
        <v>1</v>
      </c>
      <c r="Y144" s="15"/>
      <c r="Z144" s="15">
        <f>ABS(Z142-Z143)</f>
        <v>463.51000000000022</v>
      </c>
      <c r="AA144" s="10"/>
      <c r="AB144" s="10"/>
      <c r="AC144" s="10"/>
      <c r="AD144" s="10"/>
      <c r="AE144" s="10"/>
    </row>
    <row r="145" spans="1:31">
      <c r="A145" s="26"/>
      <c r="B145" s="10"/>
      <c r="C145" s="10"/>
      <c r="D145" s="10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0"/>
      <c r="X145" s="15"/>
      <c r="Y145" s="15"/>
      <c r="Z145" s="10"/>
      <c r="AA145" s="10"/>
      <c r="AB145" s="10"/>
      <c r="AC145" s="10"/>
      <c r="AD145" s="10"/>
      <c r="AE145" s="10"/>
    </row>
    <row r="146" spans="1:31">
      <c r="A146" s="21"/>
      <c r="B146" s="5"/>
      <c r="C146" s="5"/>
      <c r="D146" s="5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5"/>
      <c r="X146" s="5"/>
      <c r="Y146" s="19"/>
      <c r="Z146" s="19"/>
      <c r="AA146" s="5"/>
      <c r="AB146" s="5"/>
      <c r="AC146" s="5"/>
      <c r="AD146" s="5"/>
      <c r="AE146" s="5"/>
    </row>
    <row r="147" spans="1:31">
      <c r="A147" s="26"/>
      <c r="B147" s="10"/>
      <c r="C147" s="10"/>
      <c r="D147" s="10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0"/>
      <c r="X147" s="22"/>
      <c r="Y147" s="23"/>
      <c r="Z147" s="23"/>
      <c r="AA147" s="10"/>
      <c r="AB147" s="10"/>
      <c r="AC147" s="10"/>
      <c r="AD147" s="10"/>
      <c r="AE147" s="10"/>
    </row>
    <row r="148" spans="1:31">
      <c r="A148" s="26"/>
      <c r="B148" s="10"/>
      <c r="C148" s="10"/>
      <c r="D148" s="10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0"/>
      <c r="X148" s="10" t="s">
        <v>1466</v>
      </c>
      <c r="Y148" s="15"/>
      <c r="Z148" s="15"/>
      <c r="AA148" s="10"/>
      <c r="AB148" s="10"/>
      <c r="AC148" s="10"/>
      <c r="AD148" s="10"/>
      <c r="AE148" s="10"/>
    </row>
    <row r="149" spans="1:31">
      <c r="A149" s="26"/>
      <c r="B149" s="10"/>
      <c r="C149" s="10"/>
      <c r="D149" s="10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0"/>
      <c r="X149" s="10" t="s">
        <v>1463</v>
      </c>
      <c r="Y149" s="15"/>
      <c r="Z149" s="15">
        <f>MAX(Z128,Z142)</f>
        <v>4302.4699999999993</v>
      </c>
      <c r="AA149" s="10"/>
      <c r="AB149" s="10"/>
      <c r="AC149" s="10"/>
      <c r="AD149" s="10"/>
      <c r="AE149" s="10"/>
    </row>
    <row r="150" spans="1:31">
      <c r="A150" s="26"/>
      <c r="B150" s="10"/>
      <c r="C150" s="10"/>
      <c r="D150" s="10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0"/>
      <c r="X150" s="10" t="s">
        <v>1464</v>
      </c>
      <c r="Y150" s="15"/>
      <c r="Z150" s="15">
        <f>MIN(Z129,Z143)</f>
        <v>3430.94</v>
      </c>
      <c r="AA150" s="10"/>
      <c r="AB150" s="10"/>
      <c r="AC150" s="10"/>
      <c r="AD150" s="10"/>
      <c r="AE150" s="10"/>
    </row>
    <row r="151" spans="1:31">
      <c r="A151" s="26"/>
      <c r="B151" s="10"/>
      <c r="C151" s="10"/>
      <c r="D151" s="10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0"/>
      <c r="X151" s="10" t="s">
        <v>1</v>
      </c>
      <c r="Y151" s="15"/>
      <c r="Z151" s="15">
        <f>ABS(Z149-Z150)</f>
        <v>871.52999999999929</v>
      </c>
      <c r="AA151" s="10"/>
      <c r="AB151" s="10"/>
      <c r="AC151" s="10"/>
      <c r="AD151" s="10"/>
      <c r="AE151" s="10"/>
    </row>
    <row r="152" spans="1:31">
      <c r="A152" s="26"/>
      <c r="B152" s="10"/>
      <c r="C152" s="10"/>
      <c r="D152" s="1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0"/>
      <c r="X152" s="10" t="s">
        <v>6</v>
      </c>
      <c r="Y152" s="15"/>
      <c r="Z152" s="15" t="str">
        <f>IF(Z151&lt;=1000,"OK, Tolerance&lt;= 1000 mils", "Not OK, Tolerance &gt;  1000 mils")</f>
        <v>OK, Tolerance&lt;= 1000 mils</v>
      </c>
      <c r="AA152" s="10"/>
      <c r="AB152" s="10"/>
      <c r="AC152" s="10"/>
      <c r="AD152" s="10"/>
      <c r="AE152" s="10"/>
    </row>
    <row r="153" spans="1:31">
      <c r="A153" s="21"/>
      <c r="B153" s="5"/>
      <c r="C153" s="5"/>
      <c r="D153" s="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5"/>
      <c r="X153" s="5"/>
      <c r="Y153" s="19"/>
      <c r="Z153" s="19"/>
      <c r="AA153" s="5"/>
      <c r="AB153" s="5"/>
      <c r="AC153" s="5"/>
      <c r="AD153" s="5"/>
      <c r="AE153" s="5"/>
    </row>
    <row r="154" spans="1:31">
      <c r="A154" s="21"/>
      <c r="B154" s="5"/>
      <c r="C154" s="5"/>
      <c r="D154" s="5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5"/>
      <c r="X154" s="5"/>
      <c r="Y154" s="19"/>
      <c r="Z154" s="19"/>
      <c r="AA154" s="5"/>
      <c r="AB154" s="5"/>
      <c r="AC154" s="5"/>
      <c r="AD154" s="5"/>
      <c r="AE154" s="5"/>
    </row>
    <row r="155" spans="1:31">
      <c r="A155" s="20"/>
      <c r="B155" s="20"/>
      <c r="C155" s="20"/>
      <c r="D155" s="20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0"/>
      <c r="AA155" s="20"/>
      <c r="AB155" s="20"/>
      <c r="AC155" s="20"/>
      <c r="AD155" s="20"/>
      <c r="AE155" s="20"/>
    </row>
    <row r="156" spans="1:31">
      <c r="A156" s="20"/>
      <c r="B156" s="20"/>
      <c r="C156" s="20"/>
      <c r="D156" s="20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0"/>
      <c r="AA156" s="20"/>
      <c r="AB156" s="20"/>
      <c r="AC156" s="20"/>
      <c r="AD156" s="20"/>
      <c r="AE156" s="20"/>
    </row>
    <row r="157" spans="1:31">
      <c r="V157" s="29"/>
      <c r="W157" s="29"/>
      <c r="X157" s="29"/>
      <c r="Y157" s="29"/>
      <c r="Z157" s="29"/>
      <c r="AA157" s="29"/>
      <c r="AB157"/>
      <c r="AC157"/>
      <c r="AD157"/>
      <c r="AE157"/>
    </row>
    <row r="158" spans="1:31">
      <c r="V158" s="29"/>
      <c r="W158" s="29"/>
      <c r="X158" s="29"/>
      <c r="Y158" s="29"/>
      <c r="Z158" s="29"/>
      <c r="AA158" s="29"/>
      <c r="AB158"/>
      <c r="AC158"/>
      <c r="AD158"/>
      <c r="AE158"/>
    </row>
    <row r="159" spans="1:31">
      <c r="V159" s="29"/>
      <c r="W159" s="29"/>
      <c r="X159" s="29"/>
      <c r="Y159" s="29"/>
      <c r="Z159" s="29"/>
      <c r="AA159" s="29"/>
      <c r="AB159"/>
      <c r="AC159"/>
      <c r="AD159"/>
      <c r="AE159"/>
    </row>
    <row r="160" spans="1:31">
      <c r="V160" s="29"/>
      <c r="W160" s="29"/>
      <c r="X160" s="29"/>
      <c r="Y160" s="29"/>
      <c r="Z160" s="29"/>
      <c r="AA160" s="29"/>
      <c r="AB160"/>
      <c r="AC160"/>
      <c r="AD160"/>
      <c r="AE160"/>
    </row>
    <row r="161" spans="22:31">
      <c r="V161" s="29"/>
      <c r="W161" s="29"/>
      <c r="X161" s="29"/>
      <c r="Y161" s="29"/>
      <c r="Z161" s="29"/>
      <c r="AA161" s="29"/>
      <c r="AB161"/>
      <c r="AC161"/>
      <c r="AD161"/>
      <c r="AE161"/>
    </row>
    <row r="162" spans="22:31">
      <c r="V162" s="29"/>
      <c r="W162" s="29"/>
      <c r="X162" s="29"/>
      <c r="Y162" s="29"/>
      <c r="Z162" s="29"/>
      <c r="AA162" s="29"/>
      <c r="AB162"/>
      <c r="AC162"/>
      <c r="AD162"/>
      <c r="AE162"/>
    </row>
    <row r="163" spans="22:31">
      <c r="V163" s="29"/>
      <c r="W163" s="29"/>
      <c r="X163" s="29"/>
      <c r="Y163" s="29"/>
      <c r="Z163" s="29"/>
      <c r="AA163" s="29"/>
      <c r="AB163"/>
      <c r="AC163"/>
      <c r="AD163"/>
      <c r="AE163"/>
    </row>
    <row r="164" spans="22:31">
      <c r="V164" s="29"/>
      <c r="W164" s="29"/>
      <c r="X164" s="29"/>
      <c r="Y164" s="29"/>
      <c r="Z164" s="29"/>
      <c r="AA164" s="29"/>
      <c r="AB164"/>
      <c r="AC164"/>
      <c r="AD164"/>
      <c r="AE164"/>
    </row>
    <row r="165" spans="22:31">
      <c r="V165" s="29"/>
      <c r="W165" s="29"/>
      <c r="X165" s="29"/>
      <c r="Y165" s="29"/>
      <c r="Z165" s="29"/>
      <c r="AA165" s="29"/>
      <c r="AB165"/>
      <c r="AC165"/>
      <c r="AD165"/>
      <c r="AE165"/>
    </row>
    <row r="166" spans="22:31">
      <c r="V166" s="29"/>
      <c r="W166" s="29"/>
      <c r="X166" s="29"/>
      <c r="Y166" s="29"/>
      <c r="Z166" s="29"/>
      <c r="AA166" s="29"/>
      <c r="AB166"/>
      <c r="AC166"/>
      <c r="AD166"/>
      <c r="AE166"/>
    </row>
    <row r="167" spans="22:31">
      <c r="V167" s="29"/>
      <c r="W167" s="29"/>
      <c r="X167" s="29"/>
      <c r="Y167" s="29"/>
      <c r="Z167" s="29"/>
      <c r="AA167" s="29"/>
      <c r="AB167"/>
      <c r="AC167"/>
      <c r="AD167"/>
      <c r="AE167"/>
    </row>
    <row r="168" spans="22:31">
      <c r="V168" s="29"/>
      <c r="W168" s="29"/>
      <c r="X168" s="29"/>
      <c r="Y168" s="29"/>
      <c r="Z168" s="29"/>
      <c r="AA168" s="29"/>
      <c r="AB168"/>
      <c r="AC168"/>
      <c r="AD168"/>
      <c r="AE168"/>
    </row>
    <row r="169" spans="22:31">
      <c r="V169" s="29"/>
      <c r="W169" s="29"/>
      <c r="X169" s="29"/>
      <c r="Y169" s="29"/>
      <c r="Z169" s="29"/>
      <c r="AA169" s="29"/>
      <c r="AB169"/>
      <c r="AC169"/>
      <c r="AD169"/>
      <c r="AE169"/>
    </row>
    <row r="170" spans="22:31">
      <c r="V170" s="29"/>
      <c r="W170" s="29"/>
      <c r="X170" s="29"/>
      <c r="Y170" s="29"/>
      <c r="Z170" s="29"/>
      <c r="AA170" s="29"/>
      <c r="AB170"/>
      <c r="AC170"/>
      <c r="AD170"/>
      <c r="AE170"/>
    </row>
    <row r="171" spans="22:31">
      <c r="V171" s="29"/>
      <c r="W171" s="29"/>
      <c r="X171" s="29"/>
      <c r="Y171" s="29"/>
      <c r="Z171" s="29"/>
      <c r="AA171" s="29"/>
      <c r="AB171"/>
      <c r="AC171"/>
      <c r="AD171"/>
      <c r="AE171"/>
    </row>
    <row r="172" spans="22:31">
      <c r="V172" s="29"/>
      <c r="W172" s="29"/>
      <c r="X172" s="29"/>
      <c r="Y172" s="29"/>
      <c r="Z172" s="29"/>
      <c r="AA172" s="29"/>
      <c r="AB172"/>
      <c r="AC172"/>
      <c r="AD172"/>
      <c r="AE172"/>
    </row>
    <row r="173" spans="22:31">
      <c r="V173" s="29"/>
      <c r="W173" s="29"/>
      <c r="X173" s="29"/>
      <c r="Y173" s="29"/>
      <c r="Z173" s="29"/>
      <c r="AA173" s="29"/>
      <c r="AB173"/>
      <c r="AC173"/>
      <c r="AD173"/>
      <c r="AE173"/>
    </row>
    <row r="174" spans="22:31">
      <c r="V174" s="29"/>
      <c r="W174" s="29"/>
      <c r="X174" s="29"/>
      <c r="Y174" s="29"/>
      <c r="Z174" s="29"/>
      <c r="AA174" s="29"/>
      <c r="AB174"/>
      <c r="AC174"/>
      <c r="AD174"/>
      <c r="AE174"/>
    </row>
    <row r="175" spans="22:31">
      <c r="V175" s="29"/>
      <c r="W175" s="29"/>
      <c r="X175" s="29"/>
      <c r="Y175" s="29"/>
      <c r="Z175" s="29"/>
      <c r="AA175" s="29"/>
      <c r="AB175"/>
      <c r="AC175"/>
      <c r="AD175"/>
      <c r="AE175"/>
    </row>
    <row r="176" spans="22:31">
      <c r="V176" s="29"/>
      <c r="W176" s="29"/>
      <c r="X176" s="29"/>
      <c r="Y176" s="29"/>
      <c r="Z176" s="29"/>
      <c r="AA176" s="29"/>
      <c r="AB176"/>
      <c r="AC176"/>
      <c r="AD176"/>
      <c r="AE176"/>
    </row>
    <row r="177" spans="22:31">
      <c r="V177" s="29"/>
      <c r="W177" s="29"/>
      <c r="X177" s="29"/>
      <c r="Y177" s="29"/>
      <c r="Z177" s="29"/>
      <c r="AA177" s="29"/>
      <c r="AB177"/>
      <c r="AC177"/>
      <c r="AD177"/>
      <c r="AE177"/>
    </row>
    <row r="178" spans="22:31">
      <c r="V178" s="29"/>
      <c r="W178" s="29"/>
      <c r="X178" s="29"/>
      <c r="Y178" s="29"/>
      <c r="Z178" s="29"/>
      <c r="AA178" s="29"/>
      <c r="AB178"/>
      <c r="AC178"/>
      <c r="AD178"/>
      <c r="AE178"/>
    </row>
    <row r="179" spans="22:31">
      <c r="V179" s="29"/>
      <c r="W179" s="29"/>
      <c r="X179" s="29"/>
      <c r="Y179" s="29"/>
      <c r="Z179" s="29"/>
      <c r="AA179" s="29"/>
      <c r="AB179"/>
      <c r="AC179"/>
      <c r="AD179"/>
      <c r="AE179"/>
    </row>
    <row r="180" spans="22:31">
      <c r="V180" s="29"/>
      <c r="W180" s="29"/>
      <c r="X180" s="29"/>
      <c r="Y180" s="29"/>
      <c r="Z180" s="29"/>
      <c r="AA180" s="29"/>
      <c r="AB180"/>
      <c r="AC180"/>
      <c r="AD180"/>
      <c r="AE180"/>
    </row>
    <row r="181" spans="22:31">
      <c r="V181" s="29"/>
      <c r="W181" s="29"/>
      <c r="X181" s="29"/>
      <c r="Y181" s="29"/>
      <c r="Z181" s="29"/>
      <c r="AA181" s="29"/>
      <c r="AB181"/>
      <c r="AC181"/>
      <c r="AD181"/>
      <c r="AE181"/>
    </row>
    <row r="182" spans="22:31">
      <c r="V182" s="29"/>
      <c r="W182" s="29"/>
      <c r="X182" s="29"/>
      <c r="Y182" s="29"/>
      <c r="Z182" s="29"/>
      <c r="AA182" s="29"/>
      <c r="AB182"/>
      <c r="AC182"/>
      <c r="AD182"/>
      <c r="AE182"/>
    </row>
    <row r="183" spans="22:31">
      <c r="V183" s="29"/>
      <c r="W183" s="29"/>
      <c r="X183" s="29"/>
      <c r="Y183" s="29"/>
      <c r="Z183" s="29"/>
      <c r="AA183" s="29"/>
      <c r="AB183"/>
      <c r="AC183"/>
      <c r="AD183"/>
      <c r="AE183"/>
    </row>
    <row r="184" spans="22:31">
      <c r="V184" s="29"/>
      <c r="W184" s="29"/>
      <c r="X184" s="29"/>
      <c r="Y184" s="29"/>
      <c r="Z184" s="29"/>
      <c r="AA184" s="29"/>
      <c r="AB184"/>
      <c r="AC184"/>
      <c r="AD184"/>
      <c r="AE184"/>
    </row>
    <row r="185" spans="22:31">
      <c r="V185" s="29"/>
      <c r="W185" s="29"/>
      <c r="X185" s="29"/>
      <c r="Y185" s="29"/>
      <c r="Z185" s="29"/>
      <c r="AA185" s="29"/>
      <c r="AB185"/>
      <c r="AC185"/>
      <c r="AD185"/>
      <c r="AE185"/>
    </row>
    <row r="186" spans="22:31">
      <c r="V186" s="29"/>
      <c r="W186" s="29"/>
      <c r="X186" s="29"/>
      <c r="Y186" s="29"/>
      <c r="Z186" s="29"/>
      <c r="AA186" s="29"/>
      <c r="AB186"/>
      <c r="AC186"/>
      <c r="AD186"/>
      <c r="AE186"/>
    </row>
    <row r="187" spans="22:31">
      <c r="V187" s="29"/>
      <c r="W187" s="29"/>
      <c r="X187" s="29"/>
      <c r="Y187" s="29"/>
      <c r="Z187" s="29"/>
      <c r="AA187" s="29"/>
      <c r="AB187"/>
      <c r="AC187"/>
      <c r="AD187"/>
      <c r="AE187"/>
    </row>
    <row r="188" spans="22:31">
      <c r="V188" s="29"/>
      <c r="W188" s="29"/>
      <c r="X188" s="29"/>
      <c r="Y188" s="29"/>
      <c r="Z188" s="29"/>
      <c r="AA188" s="29"/>
      <c r="AB188"/>
      <c r="AC188"/>
      <c r="AD188"/>
      <c r="AE188"/>
    </row>
    <row r="189" spans="22:31">
      <c r="V189" s="29"/>
      <c r="W189" s="29"/>
      <c r="X189" s="29"/>
      <c r="Y189" s="29"/>
      <c r="Z189" s="29"/>
      <c r="AA189" s="29"/>
      <c r="AB189"/>
      <c r="AC189"/>
      <c r="AD189"/>
      <c r="AE189"/>
    </row>
    <row r="190" spans="22:31">
      <c r="V190" s="29"/>
      <c r="W190" s="29"/>
      <c r="X190" s="29"/>
      <c r="Y190" s="29"/>
      <c r="Z190" s="29"/>
      <c r="AA190" s="29"/>
      <c r="AB190"/>
      <c r="AC190"/>
      <c r="AD190"/>
      <c r="AE190"/>
    </row>
    <row r="191" spans="22:31">
      <c r="V191" s="29"/>
      <c r="W191" s="29"/>
      <c r="X191" s="29"/>
      <c r="Y191" s="29"/>
      <c r="Z191" s="29"/>
      <c r="AA191" s="29"/>
      <c r="AB191"/>
      <c r="AC191"/>
      <c r="AD191"/>
      <c r="AE191"/>
    </row>
    <row r="192" spans="22:31">
      <c r="V192" s="29"/>
      <c r="W192" s="29"/>
      <c r="X192" s="29"/>
      <c r="Y192" s="29"/>
      <c r="Z192" s="29"/>
      <c r="AA192" s="29"/>
      <c r="AB192"/>
      <c r="AC192"/>
      <c r="AD192"/>
      <c r="AE192"/>
    </row>
    <row r="193" spans="22:31">
      <c r="V193" s="29"/>
      <c r="W193" s="29"/>
      <c r="X193" s="29"/>
      <c r="Y193" s="29"/>
      <c r="Z193" s="29"/>
      <c r="AA193" s="29"/>
      <c r="AB193"/>
      <c r="AC193"/>
      <c r="AD193"/>
      <c r="AE193"/>
    </row>
    <row r="194" spans="22:31">
      <c r="V194" s="29"/>
      <c r="W194" s="29"/>
      <c r="X194" s="29"/>
      <c r="Y194" s="29"/>
      <c r="Z194" s="29"/>
      <c r="AA194" s="29"/>
      <c r="AB194"/>
      <c r="AC194"/>
      <c r="AD194"/>
      <c r="AE194"/>
    </row>
  </sheetData>
  <mergeCells count="8">
    <mergeCell ref="AE3:AE10"/>
    <mergeCell ref="AE17:AE24"/>
    <mergeCell ref="AE120:AE127"/>
    <mergeCell ref="AE134:AE141"/>
    <mergeCell ref="AE81:AE88"/>
    <mergeCell ref="AE95:AE102"/>
    <mergeCell ref="AE42:AE49"/>
    <mergeCell ref="AE56:AE63"/>
  </mergeCells>
  <phoneticPr fontId="1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</sheetPr>
  <dimension ref="A1:Y176"/>
  <sheetViews>
    <sheetView zoomScale="55" zoomScaleNormal="55" workbookViewId="0">
      <selection activeCell="R133" sqref="R133"/>
    </sheetView>
  </sheetViews>
  <sheetFormatPr defaultRowHeight="15.75"/>
  <cols>
    <col min="1" max="1" width="9.5" style="29" customWidth="1"/>
    <col min="2" max="2" width="7.5" style="29" bestFit="1" customWidth="1"/>
    <col min="3" max="3" width="12.875" style="29" bestFit="1" customWidth="1"/>
    <col min="4" max="4" width="17.625" style="29" bestFit="1" customWidth="1"/>
    <col min="5" max="5" width="13.625" style="30" customWidth="1"/>
    <col min="6" max="6" width="22.75" style="30" bestFit="1" customWidth="1"/>
    <col min="7" max="7" width="14.375" style="30" customWidth="1"/>
    <col min="8" max="8" width="21.375" style="30" customWidth="1"/>
    <col min="9" max="9" width="23.125" style="30" bestFit="1" customWidth="1"/>
    <col min="10" max="10" width="13.875" style="30" customWidth="1"/>
    <col min="11" max="11" width="27.25" style="30" customWidth="1"/>
    <col min="12" max="12" width="13.25" style="30" customWidth="1"/>
    <col min="13" max="13" width="24.25" style="30" bestFit="1" customWidth="1"/>
    <col min="14" max="14" width="15.5" style="30" customWidth="1"/>
    <col min="15" max="15" width="23" style="30" bestFit="1" customWidth="1"/>
    <col min="16" max="16" width="12.875" style="30" customWidth="1"/>
    <col min="17" max="17" width="16.125" style="30" bestFit="1" customWidth="1"/>
    <col min="18" max="18" width="29.25" style="30" customWidth="1"/>
    <col min="19" max="19" width="11" style="30" bestFit="1" customWidth="1"/>
    <col min="20" max="20" width="27.375" style="29" bestFit="1" customWidth="1"/>
    <col min="21" max="21" width="26.375" style="29" bestFit="1" customWidth="1"/>
    <col min="22" max="22" width="15.375" style="29" customWidth="1"/>
    <col min="23" max="23" width="9" style="29" customWidth="1"/>
    <col min="24" max="24" width="14.25" style="29" bestFit="1" customWidth="1"/>
    <col min="25" max="25" width="90.5" style="29" customWidth="1"/>
  </cols>
  <sheetData>
    <row r="1" spans="1:25" ht="30.75">
      <c r="A1" s="28" t="s">
        <v>1469</v>
      </c>
      <c r="B1" s="12"/>
      <c r="C1" s="12"/>
      <c r="D1" s="12"/>
      <c r="E1" s="13"/>
      <c r="F1" s="28" t="s">
        <v>10259</v>
      </c>
      <c r="G1" s="13"/>
      <c r="H1" s="13"/>
      <c r="I1" s="13"/>
      <c r="J1" s="13"/>
      <c r="K1" s="40" t="s">
        <v>10260</v>
      </c>
      <c r="L1" s="14"/>
      <c r="M1" s="14"/>
      <c r="N1" s="14"/>
      <c r="O1" s="14"/>
      <c r="P1" s="14"/>
      <c r="Q1" s="14"/>
      <c r="R1" s="28" t="s">
        <v>10261</v>
      </c>
      <c r="S1" s="13"/>
      <c r="T1" s="13"/>
      <c r="U1" s="13"/>
      <c r="V1" s="13"/>
      <c r="W1" s="14"/>
      <c r="X1" s="14"/>
      <c r="Y1" s="11"/>
    </row>
    <row r="2" spans="1:25" ht="47.25">
      <c r="A2" s="86" t="s">
        <v>3</v>
      </c>
      <c r="B2" s="86" t="s">
        <v>4</v>
      </c>
      <c r="C2" s="86" t="s">
        <v>5</v>
      </c>
      <c r="D2" s="60" t="s">
        <v>0</v>
      </c>
      <c r="E2" s="87" t="s">
        <v>2</v>
      </c>
      <c r="F2" s="88" t="s">
        <v>0</v>
      </c>
      <c r="G2" s="89" t="s">
        <v>2</v>
      </c>
      <c r="H2" s="90" t="s">
        <v>2980</v>
      </c>
      <c r="I2" s="60" t="s">
        <v>0</v>
      </c>
      <c r="J2" s="87" t="s">
        <v>2</v>
      </c>
      <c r="K2" s="88" t="s">
        <v>0</v>
      </c>
      <c r="L2" s="89" t="s">
        <v>2</v>
      </c>
      <c r="M2" s="60" t="s">
        <v>0</v>
      </c>
      <c r="N2" s="87" t="s">
        <v>2</v>
      </c>
      <c r="O2" s="88" t="s">
        <v>0</v>
      </c>
      <c r="P2" s="89" t="s">
        <v>2</v>
      </c>
      <c r="Q2" s="60"/>
      <c r="R2" s="91" t="s">
        <v>2985</v>
      </c>
      <c r="S2" s="87" t="s">
        <v>2</v>
      </c>
      <c r="T2" s="92" t="s">
        <v>9889</v>
      </c>
      <c r="U2" s="31" t="s">
        <v>1468</v>
      </c>
      <c r="V2" s="10" t="s">
        <v>9903</v>
      </c>
      <c r="W2" s="10" t="s">
        <v>4</v>
      </c>
      <c r="X2" s="10" t="s">
        <v>5</v>
      </c>
      <c r="Y2" s="38" t="s">
        <v>1506</v>
      </c>
    </row>
    <row r="3" spans="1:25" ht="16.149999999999999" customHeight="1">
      <c r="A3" s="24" t="s">
        <v>8</v>
      </c>
      <c r="B3" s="5" t="str">
        <f>VLOOKUP(C3,PinNo!$B:$C,2,0)</f>
        <v>A6</v>
      </c>
      <c r="C3" s="5" t="s">
        <v>1642</v>
      </c>
      <c r="D3" s="5" t="str">
        <f>VLOOKUP(CONCATENATE($A3,".",$B3),Netlist_VTable!$H:$I,2,0)</f>
        <v>S0_FE_MDIX-</v>
      </c>
      <c r="E3" s="19">
        <f>VLOOKUP(D3,EtchLengthFromLayout!$A:$B,2,0)</f>
        <v>11180.66</v>
      </c>
      <c r="F3" s="19" t="str">
        <f>CONCATENATE("S",MID($A3,5,1),"_U1_",SUBSTITUTE($C3,"INB","IX-") )</f>
        <v>S0_U1_FE_MDIX-</v>
      </c>
      <c r="G3" s="19">
        <f>VLOOKUP(F3,EtchLengthFromLayout!$A:$B,2,0)</f>
        <v>373.95</v>
      </c>
      <c r="H3" s="13">
        <f>E3+G3</f>
        <v>11554.61</v>
      </c>
      <c r="I3" s="19" t="str">
        <f>CONCATENATE("S",MID($A3,5,1),"_U2_",SUBSTITUTE($C3,"INB","IX-") )</f>
        <v>S0_U2_FE_MDIX-</v>
      </c>
      <c r="J3" s="19">
        <f>VLOOKUP(I3,EtchLengthFromLayout!$A:$B,2,0)</f>
        <v>5218.42</v>
      </c>
      <c r="K3" s="19" t="str">
        <f>CONCATENATE("S",MID($A3,5,1),"_LB","_",SUBSTITUTE($C3,"INB","IX-") )</f>
        <v>S0_LB_FE_MDIX-</v>
      </c>
      <c r="L3" s="19">
        <f>VLOOKUP(K3,EtchLengthFromLayout!$A:$B,2,0)</f>
        <v>1331.44</v>
      </c>
      <c r="M3" s="14"/>
      <c r="N3" s="19"/>
      <c r="O3" s="19" t="str">
        <f>CONCATENATE("SG",MID($A3,5,1),"_U2_",SUBSTITUTE($X3,"INA","I-") )</f>
        <v>SG0_U2_FE_MDI-</v>
      </c>
      <c r="P3" s="19">
        <f>VLOOKUP(O3,EtchLengthFromLayout!$A:$B,2,0)</f>
        <v>3090.54</v>
      </c>
      <c r="Q3" s="5"/>
      <c r="R3" s="5" t="str">
        <f>VLOOKUP(CONCATENATE($V3,".",$W3),Netlist_VTable!$H:$I,2,0)</f>
        <v>SG0_U1_FE_MDI-</v>
      </c>
      <c r="S3" s="19">
        <f>VLOOKUP(R3,EtchLengthFromLayout!$A:$B,2,0)</f>
        <v>4355.8599999999997</v>
      </c>
      <c r="T3" s="19">
        <f>E3+G3+J3+L3+N3+P3+S3</f>
        <v>25550.87</v>
      </c>
      <c r="U3" s="19">
        <f>ABS(T3-T4)</f>
        <v>6.9999999999708962E-2</v>
      </c>
      <c r="V3" s="24" t="s">
        <v>9884</v>
      </c>
      <c r="W3" s="5" t="str">
        <f>VLOOKUP(X3,PinNo!$B:$C,2,0)</f>
        <v>B7</v>
      </c>
      <c r="X3" s="5" t="s">
        <v>1644</v>
      </c>
      <c r="Y3" s="106" t="s">
        <v>1490</v>
      </c>
    </row>
    <row r="4" spans="1:25" ht="16.149999999999999" customHeight="1">
      <c r="A4" s="24" t="s">
        <v>8</v>
      </c>
      <c r="B4" s="5" t="str">
        <f>VLOOKUP(C4,PinNo!$B:$C,2,0)</f>
        <v>A7</v>
      </c>
      <c r="C4" s="5" t="s">
        <v>1641</v>
      </c>
      <c r="D4" s="5" t="str">
        <f>VLOOKUP(CONCATENATE($A4,".",$B4),Netlist_VTable!$H:$I,2,0)</f>
        <v>S0_FE_MDIX+</v>
      </c>
      <c r="E4" s="19">
        <f>VLOOKUP(D4,EtchLengthFromLayout!$A:$B,2,0)</f>
        <v>11180.59</v>
      </c>
      <c r="F4" s="19" t="str">
        <f>CONCATENATE("S",MID($A4,5,1),"_U1_",SUBSTITUTE($C4,"IPB","IX+") )</f>
        <v>S0_U1_FE_MDIX+</v>
      </c>
      <c r="G4" s="19">
        <f>VLOOKUP(F4,EtchLengthFromLayout!$A:$B,2,0)</f>
        <v>373.95</v>
      </c>
      <c r="H4" s="13">
        <f t="shared" ref="H4:H6" si="0">E4+G4</f>
        <v>11554.54</v>
      </c>
      <c r="I4" s="19" t="str">
        <f>CONCATENATE("S",MID($A4,5,1),"_U2_",SUBSTITUTE($C4,"IPB","IX+") )</f>
        <v>S0_U2_FE_MDIX+</v>
      </c>
      <c r="J4" s="19">
        <f>VLOOKUP(I4,EtchLengthFromLayout!$A:$B,2,0)</f>
        <v>5218.42</v>
      </c>
      <c r="K4" s="19" t="str">
        <f>CONCATENATE("S",MID($A4,5,1),"_LB","_",SUBSTITUTE($C4,"IPB","IX+") )</f>
        <v>S0_LB_FE_MDIX+</v>
      </c>
      <c r="L4" s="19">
        <f>VLOOKUP(K4,EtchLengthFromLayout!$A:$B,2,0)</f>
        <v>1331.44</v>
      </c>
      <c r="M4" s="14"/>
      <c r="N4" s="19"/>
      <c r="O4" s="19" t="str">
        <f>CONCATENATE("SG",MID($A4,5,1),"_U2_",SUBSTITUTE($X4,"IPA","I+") )</f>
        <v>SG0_U2_FE_MDI+</v>
      </c>
      <c r="P4" s="19">
        <f>VLOOKUP(O4,EtchLengthFromLayout!$A:$B,2,0)</f>
        <v>3090.54</v>
      </c>
      <c r="Q4" s="5"/>
      <c r="R4" s="5" t="str">
        <f>VLOOKUP(CONCATENATE($V4,".",$W4),Netlist_VTable!$H:$I,2,0)</f>
        <v>SG0_U1_FE_MDI+</v>
      </c>
      <c r="S4" s="19">
        <f>VLOOKUP(R4,EtchLengthFromLayout!$A:$B,2,0)</f>
        <v>4355.8599999999997</v>
      </c>
      <c r="T4" s="19">
        <f t="shared" ref="T4:T6" si="1">E4+G4+J4+L4+N4+P4+S4</f>
        <v>25550.799999999999</v>
      </c>
      <c r="U4" s="10" t="str">
        <f>IF(U3&lt;=5,"OK, Tolerance&lt;= 5 mil", "Not OK, Tolerance &gt; 5 mil")</f>
        <v>OK, Tolerance&lt;= 5 mil</v>
      </c>
      <c r="V4" s="24" t="s">
        <v>9884</v>
      </c>
      <c r="W4" s="5" t="str">
        <f>VLOOKUP(X4,PinNo!$B:$C,2,0)</f>
        <v>B8</v>
      </c>
      <c r="X4" s="5" t="s">
        <v>1643</v>
      </c>
      <c r="Y4" s="107"/>
    </row>
    <row r="5" spans="1:25" ht="16.149999999999999" customHeight="1">
      <c r="A5" s="24" t="s">
        <v>8</v>
      </c>
      <c r="B5" s="5" t="str">
        <f>VLOOKUP(C5,PinNo!$B:$C,2,0)</f>
        <v>B7</v>
      </c>
      <c r="C5" s="5" t="s">
        <v>1644</v>
      </c>
      <c r="D5" s="5" t="str">
        <f>VLOOKUP(CONCATENATE($A5,".",$B5),Netlist_VTable!$H:$I,2,0)</f>
        <v>S0_FE_MDI-</v>
      </c>
      <c r="E5" s="19">
        <f>VLOOKUP(D5,EtchLengthFromLayout!$A:$B,2,0)</f>
        <v>10690.43</v>
      </c>
      <c r="F5" s="19" t="str">
        <f>CONCATENATE("S",MID($A5,5,1),"_U1_",SUBSTITUTE($C5,"INA","I-") )</f>
        <v>S0_U1_FE_MDI-</v>
      </c>
      <c r="G5" s="19">
        <f>VLOOKUP(F5,EtchLengthFromLayout!$A:$B,2,0)</f>
        <v>373.95</v>
      </c>
      <c r="H5" s="13">
        <f t="shared" si="0"/>
        <v>11064.380000000001</v>
      </c>
      <c r="I5" s="19" t="str">
        <f>CONCATENATE("S",MID($A5,5,1),"_U2_",SUBSTITUTE($C5,"INA","I-") )</f>
        <v>S0_U2_FE_MDI-</v>
      </c>
      <c r="J5" s="19">
        <f>VLOOKUP(I5,EtchLengthFromLayout!$A:$B,2,0)</f>
        <v>5037.3100000000004</v>
      </c>
      <c r="K5" s="19" t="str">
        <f>CONCATENATE("S",MID($A5,5,1),"_LB","_",SUBSTITUTE($C5,"INA","I-") )</f>
        <v>S0_LB_FE_MDI-</v>
      </c>
      <c r="L5" s="19">
        <f>VLOOKUP(K5,EtchLengthFromLayout!$A:$B,2,0)</f>
        <v>970.77</v>
      </c>
      <c r="M5" s="14"/>
      <c r="N5" s="19"/>
      <c r="O5" s="19" t="str">
        <f>CONCATENATE("SG",MID($A5,5,1),"_U2_",SUBSTITUTE($X5,"INB","IX-") )</f>
        <v>SG0_U2_FE_MDIX-</v>
      </c>
      <c r="P5" s="19">
        <f>VLOOKUP(O5,EtchLengthFromLayout!$A:$B,2,0)</f>
        <v>3409.49</v>
      </c>
      <c r="Q5" s="5"/>
      <c r="R5" s="5" t="str">
        <f>VLOOKUP(CONCATENATE($V5,".",$W5),Netlist_VTable!$H:$I,2,0)</f>
        <v>SG0_U1_FE_MDIX-</v>
      </c>
      <c r="S5" s="19">
        <f>VLOOKUP(R5,EtchLengthFromLayout!$A:$B,2,0)</f>
        <v>4282.6400000000003</v>
      </c>
      <c r="T5" s="19">
        <f t="shared" si="1"/>
        <v>24764.590000000004</v>
      </c>
      <c r="U5" s="19">
        <f>ABS(T5-T6)</f>
        <v>7.9999999998108251E-2</v>
      </c>
      <c r="V5" s="24" t="s">
        <v>9884</v>
      </c>
      <c r="W5" s="5" t="str">
        <f>VLOOKUP(X5,PinNo!$B:$C,2,0)</f>
        <v>A6</v>
      </c>
      <c r="X5" s="5" t="s">
        <v>1642</v>
      </c>
      <c r="Y5" s="106" t="s">
        <v>1491</v>
      </c>
    </row>
    <row r="6" spans="1:25" ht="16.149999999999999" customHeight="1">
      <c r="A6" s="24" t="s">
        <v>8</v>
      </c>
      <c r="B6" s="5" t="str">
        <f>VLOOKUP(C6,PinNo!$B:$C,2,0)</f>
        <v>B8</v>
      </c>
      <c r="C6" s="5" t="s">
        <v>1643</v>
      </c>
      <c r="D6" s="5" t="str">
        <f>VLOOKUP(CONCATENATE($A6,".",$B6),Netlist_VTable!$H:$I,2,0)</f>
        <v>S0_FE_MDI+</v>
      </c>
      <c r="E6" s="19">
        <f>VLOOKUP(D6,EtchLengthFromLayout!$A:$B,2,0)</f>
        <v>10690.52</v>
      </c>
      <c r="F6" s="19" t="str">
        <f>CONCATENATE("S",MID($A6,5,1),"_U1_",SUBSTITUTE($C6,"IPA","I+") )</f>
        <v>S0_U1_FE_MDI+</v>
      </c>
      <c r="G6" s="19">
        <f>VLOOKUP(F6,EtchLengthFromLayout!$A:$B,2,0)</f>
        <v>373.95</v>
      </c>
      <c r="H6" s="13">
        <f t="shared" si="0"/>
        <v>11064.470000000001</v>
      </c>
      <c r="I6" s="19" t="str">
        <f>CONCATENATE("S",MID($A6,5,1),"_U2_",SUBSTITUTE($C6,"IPA","I+") )</f>
        <v>S0_U2_FE_MDI+</v>
      </c>
      <c r="J6" s="19">
        <f>VLOOKUP(I6,EtchLengthFromLayout!$A:$B,2,0)</f>
        <v>5037.3100000000004</v>
      </c>
      <c r="K6" s="19" t="str">
        <f>CONCATENATE("S",MID($A6,5,1),"_LB","_",SUBSTITUTE($C6,"IPA","I+") )</f>
        <v>S0_LB_FE_MDI+</v>
      </c>
      <c r="L6" s="19">
        <f>VLOOKUP(K6,EtchLengthFromLayout!$A:$B,2,0)</f>
        <v>970.77</v>
      </c>
      <c r="M6" s="14"/>
      <c r="N6" s="19"/>
      <c r="O6" s="19" t="str">
        <f>CONCATENATE("SG",MID($A6,5,1),"_U2_",SUBSTITUTE($X6,"IPB","IX+") )</f>
        <v>SG0_U2_FE_MDIX+</v>
      </c>
      <c r="P6" s="19">
        <f>VLOOKUP(O6,EtchLengthFromLayout!$A:$B,2,0)</f>
        <v>3409.48</v>
      </c>
      <c r="Q6" s="5"/>
      <c r="R6" s="5" t="str">
        <f>VLOOKUP(CONCATENATE($V6,".",$W6),Netlist_VTable!$H:$I,2,0)</f>
        <v>SG0_U1_FE_MDIX+</v>
      </c>
      <c r="S6" s="19">
        <f>VLOOKUP(R6,EtchLengthFromLayout!$A:$B,2,0)</f>
        <v>4282.6400000000003</v>
      </c>
      <c r="T6" s="19">
        <f t="shared" si="1"/>
        <v>24764.670000000002</v>
      </c>
      <c r="U6" s="10" t="str">
        <f>IF(U5&lt;=5,"OK, Tolerance&lt;= 5 mil", "Not OK, Tolerance &gt; 5 mil")</f>
        <v>OK, Tolerance&lt;= 5 mil</v>
      </c>
      <c r="V6" s="24" t="s">
        <v>9884</v>
      </c>
      <c r="W6" s="5" t="str">
        <f>VLOOKUP(X6,PinNo!$B:$C,2,0)</f>
        <v>A7</v>
      </c>
      <c r="X6" s="5" t="s">
        <v>1641</v>
      </c>
      <c r="Y6" s="107"/>
    </row>
    <row r="7" spans="1:25">
      <c r="A7" s="43"/>
      <c r="B7" s="12"/>
      <c r="C7" s="12"/>
      <c r="D7" s="12"/>
      <c r="E7" s="13"/>
      <c r="F7" s="12" t="s">
        <v>1463</v>
      </c>
      <c r="G7" s="13"/>
      <c r="H7" s="13">
        <f>MAX(H3:H6)</f>
        <v>11554.61</v>
      </c>
      <c r="I7" s="15"/>
      <c r="J7" s="15"/>
      <c r="K7" s="15"/>
      <c r="L7" s="15"/>
      <c r="M7" s="15"/>
      <c r="N7" s="15"/>
      <c r="O7" s="15"/>
      <c r="P7" s="15"/>
      <c r="Q7" s="15"/>
      <c r="R7" s="36" t="s">
        <v>1463</v>
      </c>
      <c r="S7" s="37"/>
      <c r="T7" s="37">
        <f>MAX(T3:T6)</f>
        <v>25550.87</v>
      </c>
      <c r="U7" s="10"/>
      <c r="V7" s="10"/>
      <c r="W7" s="10"/>
      <c r="X7" s="10"/>
      <c r="Y7" s="10"/>
    </row>
    <row r="8" spans="1:25">
      <c r="A8" s="43"/>
      <c r="B8" s="12"/>
      <c r="C8" s="12"/>
      <c r="D8" s="12"/>
      <c r="E8" s="13"/>
      <c r="F8" s="12" t="s">
        <v>1464</v>
      </c>
      <c r="G8" s="13"/>
      <c r="H8" s="13">
        <f>MIN(H3:H6)</f>
        <v>11064.380000000001</v>
      </c>
      <c r="I8" s="15"/>
      <c r="J8" s="15"/>
      <c r="K8" s="15"/>
      <c r="L8" s="15"/>
      <c r="M8" s="15"/>
      <c r="N8" s="15"/>
      <c r="O8" s="15"/>
      <c r="P8" s="15"/>
      <c r="Q8" s="15"/>
      <c r="R8" s="36" t="s">
        <v>1464</v>
      </c>
      <c r="S8" s="37"/>
      <c r="T8" s="37">
        <f>MIN(T3:T6)</f>
        <v>24764.590000000004</v>
      </c>
      <c r="U8" s="10"/>
      <c r="V8" s="10"/>
      <c r="W8" s="10"/>
      <c r="X8" s="10"/>
      <c r="Y8" s="10"/>
    </row>
    <row r="9" spans="1:25">
      <c r="A9" s="43"/>
      <c r="B9" s="12"/>
      <c r="C9" s="12"/>
      <c r="D9" s="12"/>
      <c r="E9" s="13"/>
      <c r="F9" s="12" t="s">
        <v>1</v>
      </c>
      <c r="G9" s="13"/>
      <c r="H9" s="13">
        <f>ABS(H7-H8)</f>
        <v>490.22999999999956</v>
      </c>
      <c r="I9" s="15"/>
      <c r="J9" s="15"/>
      <c r="K9" s="15"/>
      <c r="L9" s="15"/>
      <c r="M9" s="15"/>
      <c r="N9" s="15"/>
      <c r="O9" s="15"/>
      <c r="P9" s="15"/>
      <c r="Q9" s="10"/>
      <c r="R9" s="36" t="s">
        <v>1</v>
      </c>
      <c r="S9" s="37"/>
      <c r="T9" s="37">
        <f>ABS(T7-T8)</f>
        <v>786.2799999999952</v>
      </c>
      <c r="U9" s="10"/>
      <c r="V9" s="10"/>
      <c r="W9" s="10"/>
      <c r="X9" s="10"/>
      <c r="Y9" s="10"/>
    </row>
    <row r="10" spans="1:25">
      <c r="A10" s="26"/>
      <c r="B10" s="10"/>
      <c r="C10" s="10"/>
      <c r="D10" s="10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0"/>
      <c r="R10" s="36" t="s">
        <v>6</v>
      </c>
      <c r="S10" s="37"/>
      <c r="T10" s="37" t="str">
        <f>IF(T9&lt;=5,"OK, Tolerance&lt;= 5 mils", "Not OK, Tolerance &gt;  5 mils")</f>
        <v>Not OK, Tolerance &gt;  5 mils</v>
      </c>
      <c r="U10" s="10"/>
      <c r="V10" s="10"/>
      <c r="W10" s="10"/>
      <c r="X10" s="10"/>
      <c r="Y10" s="10"/>
    </row>
    <row r="11" spans="1:25">
      <c r="A11" s="21"/>
      <c r="B11" s="5"/>
      <c r="C11" s="5"/>
      <c r="D11" s="5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5"/>
      <c r="R11" s="5"/>
      <c r="S11" s="19"/>
      <c r="T11" s="19"/>
      <c r="U11" s="5"/>
      <c r="V11" s="5"/>
      <c r="W11" s="5"/>
      <c r="X11" s="5"/>
      <c r="Y11" s="39"/>
    </row>
    <row r="12" spans="1:25" ht="47.25">
      <c r="A12" s="86" t="s">
        <v>3</v>
      </c>
      <c r="B12" s="86" t="s">
        <v>4</v>
      </c>
      <c r="C12" s="86" t="s">
        <v>5</v>
      </c>
      <c r="D12" s="60" t="s">
        <v>0</v>
      </c>
      <c r="E12" s="87" t="s">
        <v>2</v>
      </c>
      <c r="F12" s="88" t="s">
        <v>0</v>
      </c>
      <c r="G12" s="89" t="s">
        <v>2</v>
      </c>
      <c r="H12" s="90" t="s">
        <v>2980</v>
      </c>
      <c r="I12" s="60" t="s">
        <v>0</v>
      </c>
      <c r="J12" s="87" t="s">
        <v>2</v>
      </c>
      <c r="K12" s="88" t="s">
        <v>0</v>
      </c>
      <c r="L12" s="89" t="s">
        <v>2</v>
      </c>
      <c r="M12" s="60" t="s">
        <v>0</v>
      </c>
      <c r="N12" s="87" t="s">
        <v>2</v>
      </c>
      <c r="O12" s="88" t="s">
        <v>0</v>
      </c>
      <c r="P12" s="89" t="s">
        <v>2</v>
      </c>
      <c r="Q12" s="60"/>
      <c r="R12" s="91" t="s">
        <v>2985</v>
      </c>
      <c r="S12" s="87" t="s">
        <v>2</v>
      </c>
      <c r="T12" s="92" t="s">
        <v>9889</v>
      </c>
      <c r="U12" s="31" t="s">
        <v>1468</v>
      </c>
      <c r="V12" s="10" t="s">
        <v>9903</v>
      </c>
      <c r="W12" s="10" t="s">
        <v>4</v>
      </c>
      <c r="X12" s="10" t="s">
        <v>5</v>
      </c>
      <c r="Y12" s="38" t="s">
        <v>1506</v>
      </c>
    </row>
    <row r="13" spans="1:25" ht="16.149999999999999" customHeight="1">
      <c r="A13" s="25" t="s">
        <v>165</v>
      </c>
      <c r="B13" s="5" t="str">
        <f>VLOOKUP(C13,PinNo!$B:$C,2,0)</f>
        <v>A6</v>
      </c>
      <c r="C13" s="5" t="s">
        <v>1642</v>
      </c>
      <c r="D13" s="5" t="str">
        <f>VLOOKUP(CONCATENATE($A13,".",$B13),Netlist_VTable!$H:$I,2,0)</f>
        <v>S1_FE_MDIX-</v>
      </c>
      <c r="E13" s="19">
        <f>VLOOKUP(D13,EtchLengthFromLayout!$A:$B,2,0)</f>
        <v>10949.6</v>
      </c>
      <c r="F13" s="19" t="str">
        <f>CONCATENATE("S",MID($A13,5,1),"_U1_",SUBSTITUTE($C13,"INB","IX-") )</f>
        <v>S1_U1_FE_MDIX-</v>
      </c>
      <c r="G13" s="19">
        <f>VLOOKUP(F13,EtchLengthFromLayout!$A:$B,2,0)</f>
        <v>373.95</v>
      </c>
      <c r="H13" s="13">
        <f>E13+G13</f>
        <v>11323.550000000001</v>
      </c>
      <c r="I13" s="19" t="str">
        <f>CONCATENATE("S",MID($A13,5,1),"_U2_",SUBSTITUTE($C13,"INB","IX-") )</f>
        <v>S1_U2_FE_MDIX-</v>
      </c>
      <c r="J13" s="19">
        <f>VLOOKUP(I13,EtchLengthFromLayout!$A:$B,2,0)</f>
        <v>3943.66</v>
      </c>
      <c r="K13" s="19" t="str">
        <f>CONCATENATE("S",MID($A13,5,1),"_LB","_",SUBSTITUTE($C13,"INB","IX-") )</f>
        <v>S1_LB_FE_MDIX-</v>
      </c>
      <c r="L13" s="19">
        <f>VLOOKUP(K13,EtchLengthFromLayout!$A:$B,2,0)</f>
        <v>1222.26</v>
      </c>
      <c r="M13" s="14"/>
      <c r="N13" s="19"/>
      <c r="O13" s="19" t="str">
        <f>CONCATENATE("SG",MID($A13,5,1),"_U2_",SUBSTITUTE($X13,"INA","I-") )</f>
        <v>SG1_U2_FE_MDI-</v>
      </c>
      <c r="P13" s="19">
        <f>VLOOKUP(O13,EtchLengthFromLayout!$A:$B,2,0)</f>
        <v>4149.17</v>
      </c>
      <c r="Q13" s="5"/>
      <c r="R13" s="5" t="str">
        <f>VLOOKUP(CONCATENATE($V13,".",$W13),Netlist_VTable!$H:$I,2,0)</f>
        <v>SG1_U1_FE_MDI-</v>
      </c>
      <c r="S13" s="19">
        <f>VLOOKUP(R13,EtchLengthFromLayout!$A:$B,2,0)</f>
        <v>4493.74</v>
      </c>
      <c r="T13" s="19">
        <f>E13+G13+J13+L13+N13+P13+S13</f>
        <v>25132.379999999997</v>
      </c>
      <c r="U13" s="19">
        <f t="shared" ref="U13" si="2">ABS(T13-T14)</f>
        <v>61.160000000003492</v>
      </c>
      <c r="V13" s="25" t="s">
        <v>9885</v>
      </c>
      <c r="W13" s="5" t="str">
        <f>VLOOKUP(X13,PinNo!$B:$C,2,0)</f>
        <v>B7</v>
      </c>
      <c r="X13" s="5" t="s">
        <v>1644</v>
      </c>
      <c r="Y13" s="106" t="s">
        <v>1492</v>
      </c>
    </row>
    <row r="14" spans="1:25" ht="16.149999999999999" customHeight="1">
      <c r="A14" s="25" t="s">
        <v>165</v>
      </c>
      <c r="B14" s="5" t="str">
        <f>VLOOKUP(C14,PinNo!$B:$C,2,0)</f>
        <v>A7</v>
      </c>
      <c r="C14" s="5" t="s">
        <v>1641</v>
      </c>
      <c r="D14" s="5" t="str">
        <f>VLOOKUP(CONCATENATE($A14,".",$B14),Netlist_VTable!$H:$I,2,0)</f>
        <v>S1_FE_MDIX+</v>
      </c>
      <c r="E14" s="19">
        <f>VLOOKUP(D14,EtchLengthFromLayout!$A:$B,2,0)</f>
        <v>11010.76</v>
      </c>
      <c r="F14" s="19" t="str">
        <f>CONCATENATE("S",MID($A14,5,1),"_U1_",SUBSTITUTE($C14,"IPB","IX+") )</f>
        <v>S1_U1_FE_MDIX+</v>
      </c>
      <c r="G14" s="19">
        <f>VLOOKUP(F14,EtchLengthFromLayout!$A:$B,2,0)</f>
        <v>373.95</v>
      </c>
      <c r="H14" s="13">
        <f t="shared" ref="H14:H16" si="3">E14+G14</f>
        <v>11384.710000000001</v>
      </c>
      <c r="I14" s="19" t="str">
        <f>CONCATENATE("S",MID($A14,5,1),"_U2_",SUBSTITUTE($C14,"IPB","IX+") )</f>
        <v>S1_U2_FE_MDIX+</v>
      </c>
      <c r="J14" s="19">
        <f>VLOOKUP(I14,EtchLengthFromLayout!$A:$B,2,0)</f>
        <v>3943.66</v>
      </c>
      <c r="K14" s="19" t="str">
        <f>CONCATENATE("S",MID($A14,5,1),"_LB","_",SUBSTITUTE($C14,"IPB","IX+") )</f>
        <v>S1_LB_FE_MDIX+</v>
      </c>
      <c r="L14" s="19">
        <f>VLOOKUP(K14,EtchLengthFromLayout!$A:$B,2,0)</f>
        <v>1222.26</v>
      </c>
      <c r="M14" s="14"/>
      <c r="N14" s="19"/>
      <c r="O14" s="19" t="str">
        <f>CONCATENATE("SG",MID($A14,5,1),"_U2_",SUBSTITUTE($X14,"IPA","I+") )</f>
        <v>SG1_U2_FE_MDI+</v>
      </c>
      <c r="P14" s="19">
        <f>VLOOKUP(O14,EtchLengthFromLayout!$A:$B,2,0)</f>
        <v>4149.17</v>
      </c>
      <c r="Q14" s="5"/>
      <c r="R14" s="5" t="str">
        <f>VLOOKUP(CONCATENATE($V14,".",$W14),Netlist_VTable!$H:$I,2,0)</f>
        <v>SG1_U1_FE_MDI+</v>
      </c>
      <c r="S14" s="19">
        <f>VLOOKUP(R14,EtchLengthFromLayout!$A:$B,2,0)</f>
        <v>4493.74</v>
      </c>
      <c r="T14" s="19">
        <f t="shared" ref="T14:T16" si="4">E14+G14+J14+L14+N14+P14+S14</f>
        <v>25193.54</v>
      </c>
      <c r="U14" s="10" t="str">
        <f t="shared" ref="U14" si="5">IF(U13&lt;=5,"OK, Tolerance&lt;= 5 mil", "Not OK, Tolerance &gt; 5 mil")</f>
        <v>Not OK, Tolerance &gt; 5 mil</v>
      </c>
      <c r="V14" s="25" t="s">
        <v>9885</v>
      </c>
      <c r="W14" s="5" t="str">
        <f>VLOOKUP(X14,PinNo!$B:$C,2,0)</f>
        <v>B8</v>
      </c>
      <c r="X14" s="5" t="s">
        <v>1643</v>
      </c>
      <c r="Y14" s="107"/>
    </row>
    <row r="15" spans="1:25" ht="16.149999999999999" customHeight="1">
      <c r="A15" s="25" t="s">
        <v>165</v>
      </c>
      <c r="B15" s="5" t="str">
        <f>VLOOKUP(C15,PinNo!$B:$C,2,0)</f>
        <v>B7</v>
      </c>
      <c r="C15" s="5" t="s">
        <v>1644</v>
      </c>
      <c r="D15" s="5" t="str">
        <f>VLOOKUP(CONCATENATE($A15,".",$B15),Netlist_VTable!$H:$I,2,0)</f>
        <v>S1_FE_MDI-</v>
      </c>
      <c r="E15" s="19">
        <f>VLOOKUP(D15,EtchLengthFromLayout!$A:$B,2,0)</f>
        <v>11055.64</v>
      </c>
      <c r="F15" s="19" t="str">
        <f>CONCATENATE("S",MID($A15,5,1),"_U1_",SUBSTITUTE($C15,"INA","I-") )</f>
        <v>S1_U1_FE_MDI-</v>
      </c>
      <c r="G15" s="19">
        <f>VLOOKUP(F15,EtchLengthFromLayout!$A:$B,2,0)</f>
        <v>373.95</v>
      </c>
      <c r="H15" s="13">
        <f t="shared" si="3"/>
        <v>11429.59</v>
      </c>
      <c r="I15" s="19" t="str">
        <f>CONCATENATE("S",MID($A15,5,1),"_U2_",SUBSTITUTE($C15,"INA","I-") )</f>
        <v>S1_U2_FE_MDI-</v>
      </c>
      <c r="J15" s="19">
        <f>VLOOKUP(I15,EtchLengthFromLayout!$A:$B,2,0)</f>
        <v>4460.9399999999996</v>
      </c>
      <c r="K15" s="19" t="str">
        <f>CONCATENATE("S",MID($A15,5,1),"_LB","_",SUBSTITUTE($C15,"INA","I-") )</f>
        <v>S1_LB_FE_MDI-</v>
      </c>
      <c r="L15" s="19">
        <f>VLOOKUP(K15,EtchLengthFromLayout!$A:$B,2,0)</f>
        <v>1278.1400000000001</v>
      </c>
      <c r="M15" s="14"/>
      <c r="N15" s="19"/>
      <c r="O15" s="19" t="str">
        <f>CONCATENATE("SG",MID($A15,5,1),"_U2_",SUBSTITUTE($X15,"INB","IX-") )</f>
        <v>SG1_U2_FE_MDIX-</v>
      </c>
      <c r="P15" s="19">
        <f>VLOOKUP(O15,EtchLengthFromLayout!$A:$B,2,0)</f>
        <v>3996.32</v>
      </c>
      <c r="Q15" s="5"/>
      <c r="R15" s="5" t="str">
        <f>VLOOKUP(CONCATENATE($V15,".",$W15),Netlist_VTable!$H:$I,2,0)</f>
        <v>SG1_U1_FE_MDIX-</v>
      </c>
      <c r="S15" s="19">
        <f>VLOOKUP(R15,EtchLengthFromLayout!$A:$B,2,0)</f>
        <v>4677.9399999999996</v>
      </c>
      <c r="T15" s="19">
        <f t="shared" si="4"/>
        <v>25842.929999999997</v>
      </c>
      <c r="U15" s="19">
        <f t="shared" ref="U15" si="6">ABS(T15-T16)</f>
        <v>89.039999999997235</v>
      </c>
      <c r="V15" s="25" t="s">
        <v>9885</v>
      </c>
      <c r="W15" s="5" t="str">
        <f>VLOOKUP(X15,PinNo!$B:$C,2,0)</f>
        <v>A6</v>
      </c>
      <c r="X15" s="5" t="s">
        <v>1642</v>
      </c>
      <c r="Y15" s="106" t="s">
        <v>1493</v>
      </c>
    </row>
    <row r="16" spans="1:25" ht="16.149999999999999" customHeight="1">
      <c r="A16" s="25" t="s">
        <v>165</v>
      </c>
      <c r="B16" s="5" t="str">
        <f>VLOOKUP(C16,PinNo!$B:$C,2,0)</f>
        <v>B8</v>
      </c>
      <c r="C16" s="5" t="s">
        <v>1643</v>
      </c>
      <c r="D16" s="5" t="str">
        <f>VLOOKUP(CONCATENATE($A16,".",$B16),Netlist_VTable!$H:$I,2,0)</f>
        <v>S1_FE_MDI+</v>
      </c>
      <c r="E16" s="19">
        <f>VLOOKUP(D16,EtchLengthFromLayout!$A:$B,2,0)</f>
        <v>10966.6</v>
      </c>
      <c r="F16" s="19" t="str">
        <f>CONCATENATE("S",MID($A16,5,1),"_U1_",SUBSTITUTE($C16,"IPA","I+") )</f>
        <v>S1_U1_FE_MDI+</v>
      </c>
      <c r="G16" s="19">
        <f>VLOOKUP(F16,EtchLengthFromLayout!$A:$B,2,0)</f>
        <v>373.95</v>
      </c>
      <c r="H16" s="13">
        <f t="shared" si="3"/>
        <v>11340.550000000001</v>
      </c>
      <c r="I16" s="19" t="str">
        <f>CONCATENATE("S",MID($A16,5,1),"_U2_",SUBSTITUTE($C16,"IPA","I+") )</f>
        <v>S1_U2_FE_MDI+</v>
      </c>
      <c r="J16" s="19">
        <f>VLOOKUP(I16,EtchLengthFromLayout!$A:$B,2,0)</f>
        <v>4460.9399999999996</v>
      </c>
      <c r="K16" s="19" t="str">
        <f>CONCATENATE("S",MID($A16,5,1),"_LB","_",SUBSTITUTE($C16,"IPA","I+") )</f>
        <v>S1_LB_FE_MDI+</v>
      </c>
      <c r="L16" s="19">
        <f>VLOOKUP(K16,EtchLengthFromLayout!$A:$B,2,0)</f>
        <v>1278.1400000000001</v>
      </c>
      <c r="M16" s="14"/>
      <c r="N16" s="19"/>
      <c r="O16" s="19" t="str">
        <f>CONCATENATE("SG",MID($A16,5,1),"_U2_",SUBSTITUTE($X16,"IPB","IX+") )</f>
        <v>SG1_U2_FE_MDIX+</v>
      </c>
      <c r="P16" s="19">
        <f>VLOOKUP(O16,EtchLengthFromLayout!$A:$B,2,0)</f>
        <v>3996.32</v>
      </c>
      <c r="Q16" s="5"/>
      <c r="R16" s="5" t="str">
        <f>VLOOKUP(CONCATENATE($V16,".",$W16),Netlist_VTable!$H:$I,2,0)</f>
        <v>SG1_U1_FE_MDIX+</v>
      </c>
      <c r="S16" s="19">
        <f>VLOOKUP(R16,EtchLengthFromLayout!$A:$B,2,0)</f>
        <v>4677.9399999999996</v>
      </c>
      <c r="T16" s="19">
        <f t="shared" si="4"/>
        <v>25753.89</v>
      </c>
      <c r="U16" s="10" t="str">
        <f t="shared" ref="U16" si="7">IF(U15&lt;=5,"OK, Tolerance&lt;= 5 mil", "Not OK, Tolerance &gt; 5 mil")</f>
        <v>Not OK, Tolerance &gt; 5 mil</v>
      </c>
      <c r="V16" s="25" t="s">
        <v>9885</v>
      </c>
      <c r="W16" s="5" t="str">
        <f>VLOOKUP(X16,PinNo!$B:$C,2,0)</f>
        <v>A7</v>
      </c>
      <c r="X16" s="5" t="s">
        <v>1641</v>
      </c>
      <c r="Y16" s="107"/>
    </row>
    <row r="17" spans="1:25" ht="16.149999999999999" customHeight="1">
      <c r="A17" s="43"/>
      <c r="B17" s="12"/>
      <c r="C17" s="12"/>
      <c r="D17" s="12"/>
      <c r="E17" s="13"/>
      <c r="F17" s="12" t="s">
        <v>1463</v>
      </c>
      <c r="G17" s="13"/>
      <c r="H17" s="13">
        <f>MAX(H13:H16)</f>
        <v>11429.59</v>
      </c>
      <c r="I17" s="15"/>
      <c r="J17" s="15"/>
      <c r="K17" s="15"/>
      <c r="L17" s="15"/>
      <c r="M17" s="15"/>
      <c r="N17" s="15"/>
      <c r="O17" s="15"/>
      <c r="P17" s="15"/>
      <c r="Q17" s="15"/>
      <c r="R17" s="36" t="s">
        <v>1463</v>
      </c>
      <c r="S17" s="37"/>
      <c r="T17" s="37">
        <f>MAX(T13:T16)</f>
        <v>25842.929999999997</v>
      </c>
      <c r="U17" s="10"/>
      <c r="V17" s="10"/>
      <c r="W17" s="10"/>
      <c r="X17" s="10"/>
      <c r="Y17" s="10"/>
    </row>
    <row r="18" spans="1:25">
      <c r="A18" s="43"/>
      <c r="B18" s="12"/>
      <c r="C18" s="12"/>
      <c r="D18" s="12"/>
      <c r="E18" s="13"/>
      <c r="F18" s="12" t="s">
        <v>1464</v>
      </c>
      <c r="G18" s="13"/>
      <c r="H18" s="13">
        <f>MIN(H13:H16)</f>
        <v>11323.550000000001</v>
      </c>
      <c r="I18" s="15"/>
      <c r="J18" s="15"/>
      <c r="K18" s="15"/>
      <c r="L18" s="15"/>
      <c r="M18" s="15"/>
      <c r="N18" s="15"/>
      <c r="O18" s="15"/>
      <c r="P18" s="15"/>
      <c r="Q18" s="15"/>
      <c r="R18" s="36" t="s">
        <v>1464</v>
      </c>
      <c r="S18" s="37"/>
      <c r="T18" s="37">
        <f>MIN(T13:T16)</f>
        <v>25132.379999999997</v>
      </c>
      <c r="U18" s="10"/>
      <c r="V18" s="10"/>
      <c r="W18" s="10"/>
      <c r="X18" s="10"/>
      <c r="Y18" s="10"/>
    </row>
    <row r="19" spans="1:25">
      <c r="A19" s="43"/>
      <c r="B19" s="12"/>
      <c r="C19" s="12"/>
      <c r="D19" s="12"/>
      <c r="E19" s="13"/>
      <c r="F19" s="12" t="s">
        <v>1</v>
      </c>
      <c r="G19" s="13"/>
      <c r="H19" s="13">
        <f>ABS(H17-H18)</f>
        <v>106.03999999999905</v>
      </c>
      <c r="I19" s="15"/>
      <c r="J19" s="15"/>
      <c r="K19" s="15"/>
      <c r="L19" s="15"/>
      <c r="M19" s="15"/>
      <c r="N19" s="15"/>
      <c r="O19" s="15"/>
      <c r="P19" s="15"/>
      <c r="Q19" s="10"/>
      <c r="R19" s="36" t="s">
        <v>1</v>
      </c>
      <c r="S19" s="37"/>
      <c r="T19" s="37">
        <f>ABS(T17-T18)</f>
        <v>710.54999999999927</v>
      </c>
      <c r="U19" s="10"/>
      <c r="V19" s="10"/>
      <c r="W19" s="10"/>
      <c r="X19" s="10"/>
      <c r="Y19" s="10"/>
    </row>
    <row r="20" spans="1:25">
      <c r="A20" s="26"/>
      <c r="B20" s="10"/>
      <c r="C20" s="10"/>
      <c r="D20" s="10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0"/>
      <c r="R20" s="36" t="s">
        <v>6</v>
      </c>
      <c r="S20" s="37"/>
      <c r="T20" s="37" t="str">
        <f>IF(T19&lt;=5,"OK, Tolerance&lt;= 5 mils", "Not OK, Tolerance &gt;  5 mils")</f>
        <v>Not OK, Tolerance &gt;  5 mils</v>
      </c>
      <c r="U20" s="10"/>
      <c r="V20" s="10"/>
      <c r="W20" s="10"/>
      <c r="X20" s="10"/>
      <c r="Y20" s="10"/>
    </row>
    <row r="21" spans="1:25">
      <c r="A21" s="21"/>
      <c r="B21" s="5"/>
      <c r="C21" s="5"/>
      <c r="D21" s="5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5"/>
      <c r="R21" s="5"/>
      <c r="S21" s="19"/>
      <c r="T21" s="19"/>
      <c r="U21" s="5"/>
      <c r="V21" s="5"/>
      <c r="W21" s="5"/>
      <c r="X21" s="5"/>
      <c r="Y21" s="5"/>
    </row>
    <row r="22" spans="1:25" ht="47.25">
      <c r="A22" s="86" t="s">
        <v>3</v>
      </c>
      <c r="B22" s="86" t="s">
        <v>4</v>
      </c>
      <c r="C22" s="86" t="s">
        <v>5</v>
      </c>
      <c r="D22" s="60" t="s">
        <v>0</v>
      </c>
      <c r="E22" s="87" t="s">
        <v>2</v>
      </c>
      <c r="F22" s="88" t="s">
        <v>0</v>
      </c>
      <c r="G22" s="89" t="s">
        <v>2</v>
      </c>
      <c r="H22" s="90" t="s">
        <v>2980</v>
      </c>
      <c r="I22" s="60" t="s">
        <v>0</v>
      </c>
      <c r="J22" s="87" t="s">
        <v>2</v>
      </c>
      <c r="K22" s="88" t="s">
        <v>0</v>
      </c>
      <c r="L22" s="89" t="s">
        <v>2</v>
      </c>
      <c r="M22" s="60" t="s">
        <v>0</v>
      </c>
      <c r="N22" s="87" t="s">
        <v>2</v>
      </c>
      <c r="O22" s="88" t="s">
        <v>0</v>
      </c>
      <c r="P22" s="89" t="s">
        <v>2</v>
      </c>
      <c r="Q22" s="60"/>
      <c r="R22" s="91" t="s">
        <v>2985</v>
      </c>
      <c r="S22" s="87" t="s">
        <v>2</v>
      </c>
      <c r="T22" s="92" t="s">
        <v>9889</v>
      </c>
      <c r="U22" s="31" t="s">
        <v>1468</v>
      </c>
      <c r="V22" s="10" t="s">
        <v>9903</v>
      </c>
      <c r="W22" s="10" t="s">
        <v>4</v>
      </c>
      <c r="X22" s="10" t="s">
        <v>5</v>
      </c>
      <c r="Y22" s="38" t="s">
        <v>1506</v>
      </c>
    </row>
    <row r="23" spans="1:25" ht="16.149999999999999" customHeight="1">
      <c r="A23" s="24" t="s">
        <v>3556</v>
      </c>
      <c r="B23" s="5" t="str">
        <f>VLOOKUP(C23,PinNo!$B:$C,2,0)</f>
        <v>A6</v>
      </c>
      <c r="C23" s="5" t="s">
        <v>1642</v>
      </c>
      <c r="D23" s="5" t="str">
        <f>VLOOKUP(CONCATENATE($A23,".",$B23),Netlist_VTable!$H:$I,2,0)</f>
        <v>S2_FE_MDIX-</v>
      </c>
      <c r="E23" s="19">
        <f>VLOOKUP(D23,EtchLengthFromLayout!$A:$B,2,0)</f>
        <v>11392.08</v>
      </c>
      <c r="F23" s="19" t="str">
        <f>CONCATENATE("S",MID($A23,5,1),"_U1_",SUBSTITUTE($C23,"INB","IX-") )</f>
        <v>S2_U1_FE_MDIX-</v>
      </c>
      <c r="G23" s="19">
        <f>VLOOKUP(F23,EtchLengthFromLayout!$A:$B,2,0)</f>
        <v>373.95</v>
      </c>
      <c r="H23" s="13">
        <f>E23+G23</f>
        <v>11766.03</v>
      </c>
      <c r="I23" s="19" t="str">
        <f>CONCATENATE("S",MID($A23,5,1),"_U2_",SUBSTITUTE($C23,"INB","IX-") )</f>
        <v>S2_U2_FE_MDIX-</v>
      </c>
      <c r="J23" s="19">
        <f>VLOOKUP(I23,EtchLengthFromLayout!$A:$B,2,0)</f>
        <v>8607.56</v>
      </c>
      <c r="K23" s="19" t="str">
        <f>CONCATENATE("S",MID($A23,5,1),"_LB","_",SUBSTITUTE($C23,"INB","IX-") )</f>
        <v>S2_LB_FE_MDIX-</v>
      </c>
      <c r="L23" s="19">
        <f>VLOOKUP(K23,EtchLengthFromLayout!$A:$B,2,0)</f>
        <v>1331.44</v>
      </c>
      <c r="M23" s="14"/>
      <c r="N23" s="19"/>
      <c r="O23" s="19" t="str">
        <f>CONCATENATE("SG",MID($A23,5,1),"_U2_",SUBSTITUTE($X23,"INA","I-") )</f>
        <v>SG2_U2_FE_MDI-</v>
      </c>
      <c r="P23" s="19">
        <f>VLOOKUP(O23,EtchLengthFromLayout!$A:$B,2,0)</f>
        <v>6947.75</v>
      </c>
      <c r="Q23" s="5"/>
      <c r="R23" s="5" t="str">
        <f>VLOOKUP(CONCATENATE($V23,".",$W23),Netlist_VTable!$H:$I,2,0)</f>
        <v>SG2_U1_FE_MDI-</v>
      </c>
      <c r="S23" s="19">
        <f>VLOOKUP(R23,EtchLengthFromLayout!$A:$B,2,0)</f>
        <v>4896.8</v>
      </c>
      <c r="T23" s="19">
        <f>E23+G23+J23+L23+N23+P23+S23</f>
        <v>33549.58</v>
      </c>
      <c r="U23" s="19">
        <f>ABS(T23-T24)</f>
        <v>7.0000000006984919E-2</v>
      </c>
      <c r="V23" s="24" t="s">
        <v>9886</v>
      </c>
      <c r="W23" s="5" t="str">
        <f>VLOOKUP(X23,PinNo!$B:$C,2,0)</f>
        <v>B7</v>
      </c>
      <c r="X23" s="5" t="s">
        <v>1644</v>
      </c>
      <c r="Y23" s="106" t="s">
        <v>7520</v>
      </c>
    </row>
    <row r="24" spans="1:25" ht="16.149999999999999" customHeight="1">
      <c r="A24" s="24" t="s">
        <v>3556</v>
      </c>
      <c r="B24" s="5" t="str">
        <f>VLOOKUP(C24,PinNo!$B:$C,2,0)</f>
        <v>A7</v>
      </c>
      <c r="C24" s="5" t="s">
        <v>1641</v>
      </c>
      <c r="D24" s="5" t="str">
        <f>VLOOKUP(CONCATENATE($A24,".",$B24),Netlist_VTable!$H:$I,2,0)</f>
        <v>S2_FE_MDIX+</v>
      </c>
      <c r="E24" s="19">
        <f>VLOOKUP(D24,EtchLengthFromLayout!$A:$B,2,0)</f>
        <v>11392.02</v>
      </c>
      <c r="F24" s="19" t="str">
        <f>CONCATENATE("S",MID($A24,5,1),"_U1_",SUBSTITUTE($C24,"IPB","IX+") )</f>
        <v>S2_U1_FE_MDIX+</v>
      </c>
      <c r="G24" s="19">
        <f>VLOOKUP(F24,EtchLengthFromLayout!$A:$B,2,0)</f>
        <v>373.95</v>
      </c>
      <c r="H24" s="13">
        <f t="shared" ref="H24:H26" si="8">E24+G24</f>
        <v>11765.970000000001</v>
      </c>
      <c r="I24" s="19" t="str">
        <f>CONCATENATE("S",MID($A24,5,1),"_U2_",SUBSTITUTE($C24,"IPB","IX+") )</f>
        <v>S2_U2_FE_MDIX+</v>
      </c>
      <c r="J24" s="19">
        <f>VLOOKUP(I24,EtchLengthFromLayout!$A:$B,2,0)</f>
        <v>8607.56</v>
      </c>
      <c r="K24" s="19" t="str">
        <f>CONCATENATE("S",MID($A24,5,1),"_LB","_",SUBSTITUTE($C24,"IPB","IX+") )</f>
        <v>S2_LB_FE_MDIX+</v>
      </c>
      <c r="L24" s="19">
        <f>VLOOKUP(K24,EtchLengthFromLayout!$A:$B,2,0)</f>
        <v>1331.44</v>
      </c>
      <c r="M24" s="14"/>
      <c r="N24" s="19"/>
      <c r="O24" s="19" t="str">
        <f>CONCATENATE("SG",MID($A24,5,1),"_U2_",SUBSTITUTE($X24,"IPA","I+") )</f>
        <v>SG2_U2_FE_MDI+</v>
      </c>
      <c r="P24" s="19">
        <f>VLOOKUP(O24,EtchLengthFromLayout!$A:$B,2,0)</f>
        <v>6947.75</v>
      </c>
      <c r="Q24" s="5"/>
      <c r="R24" s="5" t="str">
        <f>VLOOKUP(CONCATENATE($V24,".",$W24),Netlist_VTable!$H:$I,2,0)</f>
        <v>SG2_U1_FE_MDI+</v>
      </c>
      <c r="S24" s="19">
        <f>VLOOKUP(R24,EtchLengthFromLayout!$A:$B,2,0)</f>
        <v>4896.79</v>
      </c>
      <c r="T24" s="19">
        <f t="shared" ref="T24:T26" si="9">E24+G24+J24+L24+N24+P24+S24</f>
        <v>33549.509999999995</v>
      </c>
      <c r="U24" s="10" t="str">
        <f>IF(U23&lt;=5,"OK, Tolerance&lt;= 5 mil", "Not OK, Tolerance &gt; 5 mil")</f>
        <v>OK, Tolerance&lt;= 5 mil</v>
      </c>
      <c r="V24" s="24" t="s">
        <v>9886</v>
      </c>
      <c r="W24" s="5" t="str">
        <f>VLOOKUP(X24,PinNo!$B:$C,2,0)</f>
        <v>B8</v>
      </c>
      <c r="X24" s="5" t="s">
        <v>1643</v>
      </c>
      <c r="Y24" s="107"/>
    </row>
    <row r="25" spans="1:25" ht="16.149999999999999" customHeight="1">
      <c r="A25" s="24" t="s">
        <v>3556</v>
      </c>
      <c r="B25" s="5" t="str">
        <f>VLOOKUP(C25,PinNo!$B:$C,2,0)</f>
        <v>B7</v>
      </c>
      <c r="C25" s="5" t="s">
        <v>1644</v>
      </c>
      <c r="D25" s="5" t="str">
        <f>VLOOKUP(CONCATENATE($A25,".",$B25),Netlist_VTable!$H:$I,2,0)</f>
        <v>S2_FE_MDI-</v>
      </c>
      <c r="E25" s="19">
        <f>VLOOKUP(D25,EtchLengthFromLayout!$A:$B,2,0)</f>
        <v>11046.8</v>
      </c>
      <c r="F25" s="19" t="str">
        <f>CONCATENATE("S",MID($A25,5,1),"_U1_",SUBSTITUTE($C25,"INA","I-") )</f>
        <v>S2_U1_FE_MDI-</v>
      </c>
      <c r="G25" s="19">
        <f>VLOOKUP(F25,EtchLengthFromLayout!$A:$B,2,0)</f>
        <v>373.95</v>
      </c>
      <c r="H25" s="13">
        <f t="shared" si="8"/>
        <v>11420.75</v>
      </c>
      <c r="I25" s="19" t="str">
        <f>CONCATENATE("S",MID($A25,5,1),"_U2_",SUBSTITUTE($C25,"INA","I-") )</f>
        <v>S2_U2_FE_MDI-</v>
      </c>
      <c r="J25" s="19">
        <f>VLOOKUP(I25,EtchLengthFromLayout!$A:$B,2,0)</f>
        <v>8570.9</v>
      </c>
      <c r="K25" s="19" t="str">
        <f>CONCATENATE("S",MID($A25,5,1),"_LB","_",SUBSTITUTE($C25,"INA","I-") )</f>
        <v>S2_LB_FE_MDI-</v>
      </c>
      <c r="L25" s="19">
        <f>VLOOKUP(K25,EtchLengthFromLayout!$A:$B,2,0)</f>
        <v>1352.33</v>
      </c>
      <c r="M25" s="14"/>
      <c r="N25" s="19"/>
      <c r="O25" s="19" t="str">
        <f>CONCATENATE("SG",MID($A25,5,1),"_U2_",SUBSTITUTE($X25,"INB","IX-") )</f>
        <v>SG2_U2_FE_MDIX-</v>
      </c>
      <c r="P25" s="19">
        <f>VLOOKUP(O25,EtchLengthFromLayout!$A:$B,2,0)</f>
        <v>7278.14</v>
      </c>
      <c r="Q25" s="5"/>
      <c r="R25" s="5" t="str">
        <f>VLOOKUP(CONCATENATE($V25,".",$W25),Netlist_VTable!$H:$I,2,0)</f>
        <v>SG2_U1_FE_MDIX-</v>
      </c>
      <c r="S25" s="19">
        <f>VLOOKUP(R25,EtchLengthFromLayout!$A:$B,2,0)</f>
        <v>4179.99</v>
      </c>
      <c r="T25" s="19">
        <f t="shared" si="9"/>
        <v>32802.11</v>
      </c>
      <c r="U25" s="19">
        <f>ABS(T25-T26)</f>
        <v>7.0000000006984919E-2</v>
      </c>
      <c r="V25" s="24" t="s">
        <v>9886</v>
      </c>
      <c r="W25" s="5" t="str">
        <f>VLOOKUP(X25,PinNo!$B:$C,2,0)</f>
        <v>A6</v>
      </c>
      <c r="X25" s="5" t="s">
        <v>1642</v>
      </c>
      <c r="Y25" s="106" t="s">
        <v>7521</v>
      </c>
    </row>
    <row r="26" spans="1:25" ht="16.149999999999999" customHeight="1">
      <c r="A26" s="24" t="s">
        <v>3556</v>
      </c>
      <c r="B26" s="5" t="str">
        <f>VLOOKUP(C26,PinNo!$B:$C,2,0)</f>
        <v>B8</v>
      </c>
      <c r="C26" s="5" t="s">
        <v>1643</v>
      </c>
      <c r="D26" s="5" t="str">
        <f>VLOOKUP(CONCATENATE($A26,".",$B26),Netlist_VTable!$H:$I,2,0)</f>
        <v>S2_FE_MDI+</v>
      </c>
      <c r="E26" s="19">
        <f>VLOOKUP(D26,EtchLengthFromLayout!$A:$B,2,0)</f>
        <v>11046.88</v>
      </c>
      <c r="F26" s="19" t="str">
        <f>CONCATENATE("S",MID($A26,5,1),"_U1_",SUBSTITUTE($C26,"IPA","I+") )</f>
        <v>S2_U1_FE_MDI+</v>
      </c>
      <c r="G26" s="19">
        <f>VLOOKUP(F26,EtchLengthFromLayout!$A:$B,2,0)</f>
        <v>373.95</v>
      </c>
      <c r="H26" s="13">
        <f t="shared" si="8"/>
        <v>11420.83</v>
      </c>
      <c r="I26" s="19" t="str">
        <f>CONCATENATE("S",MID($A26,5,1),"_U2_",SUBSTITUTE($C26,"IPA","I+") )</f>
        <v>S2_U2_FE_MDI+</v>
      </c>
      <c r="J26" s="19">
        <f>VLOOKUP(I26,EtchLengthFromLayout!$A:$B,2,0)</f>
        <v>8570.89</v>
      </c>
      <c r="K26" s="19" t="str">
        <f>CONCATENATE("S",MID($A26,5,1),"_LB","_",SUBSTITUTE($C26,"IPA","I+") )</f>
        <v>S2_LB_FE_MDI+</v>
      </c>
      <c r="L26" s="19">
        <f>VLOOKUP(K26,EtchLengthFromLayout!$A:$B,2,0)</f>
        <v>1352.33</v>
      </c>
      <c r="M26" s="14"/>
      <c r="N26" s="19"/>
      <c r="O26" s="19" t="str">
        <f>CONCATENATE("SG",MID($A26,5,1),"_U2_",SUBSTITUTE($X26,"IPB","IX+") )</f>
        <v>SG2_U2_FE_MDIX+</v>
      </c>
      <c r="P26" s="19">
        <f>VLOOKUP(O26,EtchLengthFromLayout!$A:$B,2,0)</f>
        <v>7278.13</v>
      </c>
      <c r="Q26" s="5"/>
      <c r="R26" s="5" t="str">
        <f>VLOOKUP(CONCATENATE($V26,".",$W26),Netlist_VTable!$H:$I,2,0)</f>
        <v>SG2_U1_FE_MDIX+</v>
      </c>
      <c r="S26" s="19">
        <f>VLOOKUP(R26,EtchLengthFromLayout!$A:$B,2,0)</f>
        <v>4180</v>
      </c>
      <c r="T26" s="19">
        <f t="shared" si="9"/>
        <v>32802.180000000008</v>
      </c>
      <c r="U26" s="10" t="str">
        <f>IF(U25&lt;=5,"OK, Tolerance&lt;= 5 mil", "Not OK, Tolerance &gt; 5 mil")</f>
        <v>OK, Tolerance&lt;= 5 mil</v>
      </c>
      <c r="V26" s="24" t="s">
        <v>9886</v>
      </c>
      <c r="W26" s="5" t="str">
        <f>VLOOKUP(X26,PinNo!$B:$C,2,0)</f>
        <v>A7</v>
      </c>
      <c r="X26" s="5" t="s">
        <v>1641</v>
      </c>
      <c r="Y26" s="107"/>
    </row>
    <row r="27" spans="1:25">
      <c r="A27" s="43"/>
      <c r="B27" s="12"/>
      <c r="C27" s="12"/>
      <c r="D27" s="12"/>
      <c r="E27" s="13"/>
      <c r="F27" s="12" t="s">
        <v>1463</v>
      </c>
      <c r="G27" s="13"/>
      <c r="H27" s="13">
        <f>MAX(H23:H26)</f>
        <v>11766.03</v>
      </c>
      <c r="I27" s="15"/>
      <c r="J27" s="15"/>
      <c r="K27" s="15"/>
      <c r="L27" s="15"/>
      <c r="M27" s="15"/>
      <c r="N27" s="15"/>
      <c r="O27" s="15"/>
      <c r="P27" s="15"/>
      <c r="Q27" s="15"/>
      <c r="R27" s="36" t="s">
        <v>1463</v>
      </c>
      <c r="S27" s="37"/>
      <c r="T27" s="37">
        <f>MAX(T23:T26)</f>
        <v>33549.58</v>
      </c>
      <c r="U27" s="10"/>
      <c r="V27" s="10"/>
      <c r="W27" s="10"/>
      <c r="X27" s="10"/>
      <c r="Y27" s="10"/>
    </row>
    <row r="28" spans="1:25">
      <c r="A28" s="43"/>
      <c r="B28" s="12"/>
      <c r="C28" s="12"/>
      <c r="D28" s="12"/>
      <c r="E28" s="13"/>
      <c r="F28" s="12" t="s">
        <v>1464</v>
      </c>
      <c r="G28" s="13"/>
      <c r="H28" s="13">
        <f>MIN(H23:H26)</f>
        <v>11420.75</v>
      </c>
      <c r="I28" s="15"/>
      <c r="J28" s="15"/>
      <c r="K28" s="15"/>
      <c r="L28" s="15"/>
      <c r="M28" s="15"/>
      <c r="N28" s="15"/>
      <c r="O28" s="15"/>
      <c r="P28" s="15"/>
      <c r="Q28" s="15"/>
      <c r="R28" s="36" t="s">
        <v>1464</v>
      </c>
      <c r="S28" s="37"/>
      <c r="T28" s="37">
        <f>MIN(T23:T26)</f>
        <v>32802.11</v>
      </c>
      <c r="U28" s="10"/>
      <c r="V28" s="10"/>
      <c r="W28" s="10"/>
      <c r="X28" s="10"/>
      <c r="Y28" s="10"/>
    </row>
    <row r="29" spans="1:25">
      <c r="A29" s="43"/>
      <c r="B29" s="12"/>
      <c r="C29" s="12"/>
      <c r="D29" s="12"/>
      <c r="E29" s="13"/>
      <c r="F29" s="12" t="s">
        <v>1</v>
      </c>
      <c r="G29" s="13"/>
      <c r="H29" s="13">
        <f>ABS(H27-H28)</f>
        <v>345.28000000000065</v>
      </c>
      <c r="I29" s="15"/>
      <c r="J29" s="15"/>
      <c r="K29" s="15"/>
      <c r="L29" s="15"/>
      <c r="M29" s="15"/>
      <c r="N29" s="15"/>
      <c r="O29" s="15"/>
      <c r="P29" s="15"/>
      <c r="Q29" s="10"/>
      <c r="R29" s="36" t="s">
        <v>1</v>
      </c>
      <c r="S29" s="37"/>
      <c r="T29" s="37">
        <f>ABS(T27-T28)</f>
        <v>747.47000000000116</v>
      </c>
      <c r="U29" s="10"/>
      <c r="V29" s="10"/>
      <c r="W29" s="10"/>
      <c r="X29" s="10"/>
      <c r="Y29" s="10"/>
    </row>
    <row r="30" spans="1:25">
      <c r="A30" s="26"/>
      <c r="B30" s="10"/>
      <c r="C30" s="10"/>
      <c r="D30" s="10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0"/>
      <c r="R30" s="36" t="s">
        <v>6</v>
      </c>
      <c r="S30" s="37"/>
      <c r="T30" s="37" t="str">
        <f>IF(T29&lt;=5,"OK, Tolerance&lt;= 5 mils", "Not OK, Tolerance &gt;  5 mils")</f>
        <v>Not OK, Tolerance &gt;  5 mils</v>
      </c>
      <c r="U30" s="10"/>
      <c r="V30" s="10"/>
      <c r="W30" s="10"/>
      <c r="X30" s="10"/>
      <c r="Y30" s="10"/>
    </row>
    <row r="31" spans="1:25">
      <c r="A31" s="21"/>
      <c r="B31" s="5"/>
      <c r="C31" s="5"/>
      <c r="D31" s="5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5"/>
      <c r="R31" s="5"/>
      <c r="S31" s="19"/>
      <c r="T31" s="19"/>
      <c r="U31" s="5"/>
      <c r="V31" s="5"/>
      <c r="W31" s="5"/>
      <c r="X31" s="5"/>
      <c r="Y31" s="39"/>
    </row>
    <row r="32" spans="1:25" ht="47.25">
      <c r="A32" s="86" t="s">
        <v>3</v>
      </c>
      <c r="B32" s="86" t="s">
        <v>4</v>
      </c>
      <c r="C32" s="86" t="s">
        <v>5</v>
      </c>
      <c r="D32" s="60" t="s">
        <v>0</v>
      </c>
      <c r="E32" s="87" t="s">
        <v>2</v>
      </c>
      <c r="F32" s="88" t="s">
        <v>0</v>
      </c>
      <c r="G32" s="89" t="s">
        <v>2</v>
      </c>
      <c r="H32" s="90" t="s">
        <v>2980</v>
      </c>
      <c r="I32" s="60" t="s">
        <v>0</v>
      </c>
      <c r="J32" s="87" t="s">
        <v>2</v>
      </c>
      <c r="K32" s="88" t="s">
        <v>0</v>
      </c>
      <c r="L32" s="89" t="s">
        <v>2</v>
      </c>
      <c r="M32" s="60" t="s">
        <v>0</v>
      </c>
      <c r="N32" s="87" t="s">
        <v>2</v>
      </c>
      <c r="O32" s="88" t="s">
        <v>0</v>
      </c>
      <c r="P32" s="89" t="s">
        <v>2</v>
      </c>
      <c r="Q32" s="60"/>
      <c r="R32" s="91" t="s">
        <v>2985</v>
      </c>
      <c r="S32" s="87" t="s">
        <v>2</v>
      </c>
      <c r="T32" s="92" t="s">
        <v>9889</v>
      </c>
      <c r="U32" s="31" t="s">
        <v>1468</v>
      </c>
      <c r="V32" s="10" t="s">
        <v>9903</v>
      </c>
      <c r="W32" s="10" t="s">
        <v>4</v>
      </c>
      <c r="X32" s="10" t="s">
        <v>5</v>
      </c>
      <c r="Y32" s="38" t="s">
        <v>1506</v>
      </c>
    </row>
    <row r="33" spans="1:25" ht="16.149999999999999" customHeight="1">
      <c r="A33" s="25" t="s">
        <v>3557</v>
      </c>
      <c r="B33" s="5" t="str">
        <f>VLOOKUP(C33,PinNo!$B:$C,2,0)</f>
        <v>A6</v>
      </c>
      <c r="C33" s="5" t="s">
        <v>1642</v>
      </c>
      <c r="D33" s="5" t="str">
        <f>VLOOKUP(CONCATENATE($A33,".",$B33),Netlist_VTable!$H:$I,2,0)</f>
        <v>S3_FE_MDIX-</v>
      </c>
      <c r="E33" s="19">
        <f>VLOOKUP(D33,EtchLengthFromLayout!$A:$B,2,0)</f>
        <v>10948.82</v>
      </c>
      <c r="F33" s="19" t="str">
        <f>CONCATENATE("S",MID($A33,5,1),"_U1_",SUBSTITUTE($C33,"INB","IX-") )</f>
        <v>S3_U1_FE_MDIX-</v>
      </c>
      <c r="G33" s="19">
        <f>VLOOKUP(F33,EtchLengthFromLayout!$A:$B,2,0)</f>
        <v>373.95</v>
      </c>
      <c r="H33" s="13">
        <f>E33+G33</f>
        <v>11322.77</v>
      </c>
      <c r="I33" s="19" t="str">
        <f>CONCATENATE("S",MID($A33,5,1),"_U2_",SUBSTITUTE($C33,"INB","IX-") )</f>
        <v>S3_U2_FE_MDIX-</v>
      </c>
      <c r="J33" s="19">
        <f>VLOOKUP(I33,EtchLengthFromLayout!$A:$B,2,0)</f>
        <v>7003.81</v>
      </c>
      <c r="K33" s="19" t="str">
        <f>CONCATENATE("S",MID($A33,5,1),"_LB","_",SUBSTITUTE($C33,"INB","IX-") )</f>
        <v>S3_LB_FE_MDIX-</v>
      </c>
      <c r="L33" s="19">
        <f>VLOOKUP(K33,EtchLengthFromLayout!$A:$B,2,0)</f>
        <v>1279.1400000000001</v>
      </c>
      <c r="M33" s="14"/>
      <c r="N33" s="19"/>
      <c r="O33" s="19" t="str">
        <f>CONCATENATE("SG",MID($A33,5,1),"_U2_",SUBSTITUTE($X33,"INA","I-") )</f>
        <v>SG3_U2_FE_MDI-</v>
      </c>
      <c r="P33" s="19">
        <f>VLOOKUP(O33,EtchLengthFromLayout!$A:$B,2,0)</f>
        <v>6899.12</v>
      </c>
      <c r="Q33" s="5"/>
      <c r="R33" s="5" t="str">
        <f>VLOOKUP(CONCATENATE($V33,".",$W33),Netlist_VTable!$H:$I,2,0)</f>
        <v>SG3_U1_FE_MDI-</v>
      </c>
      <c r="S33" s="19">
        <f>VLOOKUP(R33,EtchLengthFromLayout!$A:$B,2,0)</f>
        <v>3592.79</v>
      </c>
      <c r="T33" s="19">
        <f>E33+G33+J33+L33+N33+P33+S33</f>
        <v>30097.63</v>
      </c>
      <c r="U33" s="19">
        <f t="shared" ref="U33" si="10">ABS(T33-T34)</f>
        <v>2.0000000000436557E-2</v>
      </c>
      <c r="V33" s="25" t="s">
        <v>9887</v>
      </c>
      <c r="W33" s="5" t="str">
        <f>VLOOKUP(X33,PinNo!$B:$C,2,0)</f>
        <v>B7</v>
      </c>
      <c r="X33" s="5" t="s">
        <v>1644</v>
      </c>
      <c r="Y33" s="106" t="s">
        <v>7516</v>
      </c>
    </row>
    <row r="34" spans="1:25" ht="16.149999999999999" customHeight="1">
      <c r="A34" s="25" t="s">
        <v>3557</v>
      </c>
      <c r="B34" s="5" t="str">
        <f>VLOOKUP(C34,PinNo!$B:$C,2,0)</f>
        <v>A7</v>
      </c>
      <c r="C34" s="5" t="s">
        <v>1641</v>
      </c>
      <c r="D34" s="5" t="str">
        <f>VLOOKUP(CONCATENATE($A34,".",$B34),Netlist_VTable!$H:$I,2,0)</f>
        <v>S3_FE_MDIX+</v>
      </c>
      <c r="E34" s="19">
        <f>VLOOKUP(D34,EtchLengthFromLayout!$A:$B,2,0)</f>
        <v>10948.8</v>
      </c>
      <c r="F34" s="19" t="str">
        <f>CONCATENATE("S",MID($A34,5,1),"_U1_",SUBSTITUTE($C34,"IPB","IX+") )</f>
        <v>S3_U1_FE_MDIX+</v>
      </c>
      <c r="G34" s="19">
        <f>VLOOKUP(F34,EtchLengthFromLayout!$A:$B,2,0)</f>
        <v>373.95</v>
      </c>
      <c r="H34" s="13">
        <f t="shared" ref="H34:H36" si="11">E34+G34</f>
        <v>11322.75</v>
      </c>
      <c r="I34" s="19" t="str">
        <f>CONCATENATE("S",MID($A34,5,1),"_U2_",SUBSTITUTE($C34,"IPB","IX+") )</f>
        <v>S3_U2_FE_MDIX+</v>
      </c>
      <c r="J34" s="19">
        <f>VLOOKUP(I34,EtchLengthFromLayout!$A:$B,2,0)</f>
        <v>7003.81</v>
      </c>
      <c r="K34" s="19" t="str">
        <f>CONCATENATE("S",MID($A34,5,1),"_LB","_",SUBSTITUTE($C34,"IPB","IX+") )</f>
        <v>S3_LB_FE_MDIX+</v>
      </c>
      <c r="L34" s="19">
        <f>VLOOKUP(K34,EtchLengthFromLayout!$A:$B,2,0)</f>
        <v>1279.1400000000001</v>
      </c>
      <c r="M34" s="14"/>
      <c r="N34" s="19"/>
      <c r="O34" s="19" t="str">
        <f>CONCATENATE("SG",MID($A34,5,1),"_U2_",SUBSTITUTE($X34,"IPA","I+") )</f>
        <v>SG3_U2_FE_MDI+</v>
      </c>
      <c r="P34" s="19">
        <f>VLOOKUP(O34,EtchLengthFromLayout!$A:$B,2,0)</f>
        <v>6899.12</v>
      </c>
      <c r="Q34" s="5"/>
      <c r="R34" s="5" t="str">
        <f>VLOOKUP(CONCATENATE($V34,".",$W34),Netlist_VTable!$H:$I,2,0)</f>
        <v>SG3_U1_FE_MDI+</v>
      </c>
      <c r="S34" s="19">
        <f>VLOOKUP(R34,EtchLengthFromLayout!$A:$B,2,0)</f>
        <v>3592.79</v>
      </c>
      <c r="T34" s="19">
        <f t="shared" ref="T34:T36" si="12">E34+G34+J34+L34+N34+P34+S34</f>
        <v>30097.61</v>
      </c>
      <c r="U34" s="10" t="str">
        <f t="shared" ref="U34" si="13">IF(U33&lt;=5,"OK, Tolerance&lt;= 5 mil", "Not OK, Tolerance &gt; 5 mil")</f>
        <v>OK, Tolerance&lt;= 5 mil</v>
      </c>
      <c r="V34" s="25" t="s">
        <v>9887</v>
      </c>
      <c r="W34" s="5" t="str">
        <f>VLOOKUP(X34,PinNo!$B:$C,2,0)</f>
        <v>B8</v>
      </c>
      <c r="X34" s="5" t="s">
        <v>1643</v>
      </c>
      <c r="Y34" s="107"/>
    </row>
    <row r="35" spans="1:25" ht="16.149999999999999" customHeight="1">
      <c r="A35" s="25" t="s">
        <v>3557</v>
      </c>
      <c r="B35" s="5" t="str">
        <f>VLOOKUP(C35,PinNo!$B:$C,2,0)</f>
        <v>B7</v>
      </c>
      <c r="C35" s="5" t="s">
        <v>1644</v>
      </c>
      <c r="D35" s="5" t="str">
        <f>VLOOKUP(CONCATENATE($A35,".",$B35),Netlist_VTable!$H:$I,2,0)</f>
        <v>S3_FE_MDI-</v>
      </c>
      <c r="E35" s="19">
        <f>VLOOKUP(D35,EtchLengthFromLayout!$A:$B,2,0)</f>
        <v>10897.58</v>
      </c>
      <c r="F35" s="19" t="str">
        <f>CONCATENATE("S",MID($A35,5,1),"_U1_",SUBSTITUTE($C35,"INA","I-") )</f>
        <v>S3_U1_FE_MDI-</v>
      </c>
      <c r="G35" s="19">
        <f>VLOOKUP(F35,EtchLengthFromLayout!$A:$B,2,0)</f>
        <v>373.95</v>
      </c>
      <c r="H35" s="13">
        <f t="shared" si="11"/>
        <v>11271.53</v>
      </c>
      <c r="I35" s="19" t="str">
        <f>CONCATENATE("S",MID($A35,5,1),"_U2_",SUBSTITUTE($C35,"INA","I-") )</f>
        <v>S3_U2_FE_MDI-</v>
      </c>
      <c r="J35" s="19">
        <f>VLOOKUP(I35,EtchLengthFromLayout!$A:$B,2,0)</f>
        <v>7173.31</v>
      </c>
      <c r="K35" s="19" t="str">
        <f>CONCATENATE("S",MID($A35,5,1),"_LB","_",SUBSTITUTE($C35,"INA","I-") )</f>
        <v>S3_LB_FE_MDI-</v>
      </c>
      <c r="L35" s="19">
        <f>VLOOKUP(K35,EtchLengthFromLayout!$A:$B,2,0)</f>
        <v>1950.72</v>
      </c>
      <c r="M35" s="14"/>
      <c r="N35" s="19"/>
      <c r="O35" s="19" t="str">
        <f>CONCATENATE("SG",MID($A35,5,1),"_U2_",SUBSTITUTE($X35,"INB","IX-") )</f>
        <v>SG3_U2_FE_MDIX-</v>
      </c>
      <c r="P35" s="19">
        <f>VLOOKUP(O35,EtchLengthFromLayout!$A:$B,2,0)</f>
        <v>6489.22</v>
      </c>
      <c r="Q35" s="5"/>
      <c r="R35" s="5" t="str">
        <f>VLOOKUP(CONCATENATE($V35,".",$W35),Netlist_VTable!$H:$I,2,0)</f>
        <v>SG3_U1_FE_MDIX-</v>
      </c>
      <c r="S35" s="19">
        <f>VLOOKUP(R35,EtchLengthFromLayout!$A:$B,2,0)</f>
        <v>4063.75</v>
      </c>
      <c r="T35" s="19">
        <f t="shared" si="12"/>
        <v>30948.530000000002</v>
      </c>
      <c r="U35" s="19">
        <f t="shared" ref="U35" si="14">ABS(T35-T36)</f>
        <v>2.9999999995197868E-2</v>
      </c>
      <c r="V35" s="25" t="s">
        <v>9887</v>
      </c>
      <c r="W35" s="5" t="str">
        <f>VLOOKUP(X35,PinNo!$B:$C,2,0)</f>
        <v>A6</v>
      </c>
      <c r="X35" s="5" t="s">
        <v>1642</v>
      </c>
      <c r="Y35" s="106" t="s">
        <v>7517</v>
      </c>
    </row>
    <row r="36" spans="1:25" ht="16.149999999999999" customHeight="1">
      <c r="A36" s="25" t="s">
        <v>3557</v>
      </c>
      <c r="B36" s="5" t="str">
        <f>VLOOKUP(C36,PinNo!$B:$C,2,0)</f>
        <v>B8</v>
      </c>
      <c r="C36" s="5" t="s">
        <v>1643</v>
      </c>
      <c r="D36" s="5" t="str">
        <f>VLOOKUP(CONCATENATE($A36,".",$B36),Netlist_VTable!$H:$I,2,0)</f>
        <v>S3_FE_MDI+</v>
      </c>
      <c r="E36" s="19">
        <f>VLOOKUP(D36,EtchLengthFromLayout!$A:$B,2,0)</f>
        <v>10897.58</v>
      </c>
      <c r="F36" s="19" t="str">
        <f>CONCATENATE("S",MID($A36,5,1),"_U1_",SUBSTITUTE($C36,"IPA","I+") )</f>
        <v>S3_U1_FE_MDI+</v>
      </c>
      <c r="G36" s="19">
        <f>VLOOKUP(F36,EtchLengthFromLayout!$A:$B,2,0)</f>
        <v>373.95</v>
      </c>
      <c r="H36" s="13">
        <f t="shared" si="11"/>
        <v>11271.53</v>
      </c>
      <c r="I36" s="19" t="str">
        <f>CONCATENATE("S",MID($A36,5,1),"_U2_",SUBSTITUTE($C36,"IPA","I+") )</f>
        <v>S3_U2_FE_MDI+</v>
      </c>
      <c r="J36" s="19">
        <f>VLOOKUP(I36,EtchLengthFromLayout!$A:$B,2,0)</f>
        <v>7173.32</v>
      </c>
      <c r="K36" s="19" t="str">
        <f>CONCATENATE("S",MID($A36,5,1),"_LB","_",SUBSTITUTE($C36,"IPA","I+") )</f>
        <v>S3_LB_FE_MDI+</v>
      </c>
      <c r="L36" s="19">
        <f>VLOOKUP(K36,EtchLengthFromLayout!$A:$B,2,0)</f>
        <v>1950.72</v>
      </c>
      <c r="M36" s="14"/>
      <c r="N36" s="19"/>
      <c r="O36" s="19" t="str">
        <f>CONCATENATE("SG",MID($A36,5,1),"_U2_",SUBSTITUTE($X36,"IPB","IX+") )</f>
        <v>SG3_U2_FE_MDIX+</v>
      </c>
      <c r="P36" s="19">
        <f>VLOOKUP(O36,EtchLengthFromLayout!$A:$B,2,0)</f>
        <v>6489.23</v>
      </c>
      <c r="Q36" s="5"/>
      <c r="R36" s="5" t="str">
        <f>VLOOKUP(CONCATENATE($V36,".",$W36),Netlist_VTable!$H:$I,2,0)</f>
        <v>SG3_U1_FE_MDIX+</v>
      </c>
      <c r="S36" s="19">
        <f>VLOOKUP(R36,EtchLengthFromLayout!$A:$B,2,0)</f>
        <v>4063.76</v>
      </c>
      <c r="T36" s="19">
        <f t="shared" si="12"/>
        <v>30948.559999999998</v>
      </c>
      <c r="U36" s="10" t="str">
        <f t="shared" ref="U36" si="15">IF(U35&lt;=5,"OK, Tolerance&lt;= 5 mil", "Not OK, Tolerance &gt; 5 mil")</f>
        <v>OK, Tolerance&lt;= 5 mil</v>
      </c>
      <c r="V36" s="25" t="s">
        <v>9887</v>
      </c>
      <c r="W36" s="5" t="str">
        <f>VLOOKUP(X36,PinNo!$B:$C,2,0)</f>
        <v>A7</v>
      </c>
      <c r="X36" s="5" t="s">
        <v>1641</v>
      </c>
      <c r="Y36" s="107"/>
    </row>
    <row r="37" spans="1:25" ht="16.149999999999999" customHeight="1">
      <c r="A37" s="43"/>
      <c r="B37" s="12"/>
      <c r="C37" s="12"/>
      <c r="D37" s="12"/>
      <c r="E37" s="13"/>
      <c r="F37" s="12" t="s">
        <v>1463</v>
      </c>
      <c r="G37" s="13"/>
      <c r="H37" s="13">
        <f>MAX(H33:H36)</f>
        <v>11322.77</v>
      </c>
      <c r="I37" s="15"/>
      <c r="J37" s="15"/>
      <c r="K37" s="15"/>
      <c r="L37" s="15"/>
      <c r="M37" s="15"/>
      <c r="N37" s="15"/>
      <c r="O37" s="15"/>
      <c r="P37" s="15"/>
      <c r="Q37" s="15"/>
      <c r="R37" s="36" t="s">
        <v>1463</v>
      </c>
      <c r="S37" s="37"/>
      <c r="T37" s="37">
        <f>MAX(T33:T36)</f>
        <v>30948.559999999998</v>
      </c>
      <c r="U37" s="10"/>
      <c r="V37" s="10"/>
      <c r="W37" s="10"/>
      <c r="X37" s="10"/>
      <c r="Y37" s="10"/>
    </row>
    <row r="38" spans="1:25">
      <c r="A38" s="43"/>
      <c r="B38" s="12"/>
      <c r="C38" s="12"/>
      <c r="D38" s="12"/>
      <c r="E38" s="13"/>
      <c r="F38" s="12" t="s">
        <v>1464</v>
      </c>
      <c r="G38" s="13"/>
      <c r="H38" s="13">
        <f>MIN(H33:H36)</f>
        <v>11271.53</v>
      </c>
      <c r="I38" s="15"/>
      <c r="J38" s="15"/>
      <c r="K38" s="15"/>
      <c r="L38" s="15"/>
      <c r="M38" s="15"/>
      <c r="N38" s="15"/>
      <c r="O38" s="15"/>
      <c r="P38" s="15"/>
      <c r="Q38" s="15"/>
      <c r="R38" s="36" t="s">
        <v>1464</v>
      </c>
      <c r="S38" s="37"/>
      <c r="T38" s="37">
        <f>MIN(T33:T36)</f>
        <v>30097.61</v>
      </c>
      <c r="U38" s="10"/>
      <c r="V38" s="10"/>
      <c r="W38" s="10"/>
      <c r="X38" s="10"/>
      <c r="Y38" s="10"/>
    </row>
    <row r="39" spans="1:25">
      <c r="A39" s="43"/>
      <c r="B39" s="12"/>
      <c r="C39" s="12"/>
      <c r="D39" s="12"/>
      <c r="E39" s="13"/>
      <c r="F39" s="12" t="s">
        <v>1</v>
      </c>
      <c r="G39" s="13"/>
      <c r="H39" s="13">
        <f>ABS(H37-H38)</f>
        <v>51.239999999999782</v>
      </c>
      <c r="I39" s="15"/>
      <c r="J39" s="15"/>
      <c r="K39" s="15"/>
      <c r="L39" s="15"/>
      <c r="M39" s="15"/>
      <c r="N39" s="15"/>
      <c r="O39" s="15"/>
      <c r="P39" s="15"/>
      <c r="Q39" s="10"/>
      <c r="R39" s="36" t="s">
        <v>1</v>
      </c>
      <c r="S39" s="37"/>
      <c r="T39" s="37">
        <f>ABS(T37-T38)</f>
        <v>850.94999999999709</v>
      </c>
      <c r="U39" s="10"/>
      <c r="V39" s="10"/>
      <c r="W39" s="10"/>
      <c r="X39" s="10"/>
      <c r="Y39" s="10"/>
    </row>
    <row r="40" spans="1:25">
      <c r="A40" s="26"/>
      <c r="B40" s="10"/>
      <c r="C40" s="10"/>
      <c r="D40" s="10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0"/>
      <c r="R40" s="36" t="s">
        <v>6</v>
      </c>
      <c r="S40" s="37"/>
      <c r="T40" s="37" t="str">
        <f>IF(T39&lt;=5,"OK, Tolerance&lt;= 5 mils", "Not OK, Tolerance &gt;  5 mils")</f>
        <v>Not OK, Tolerance &gt;  5 mils</v>
      </c>
      <c r="U40" s="10"/>
      <c r="V40" s="10"/>
      <c r="W40" s="10"/>
      <c r="X40" s="10"/>
      <c r="Y40" s="10"/>
    </row>
    <row r="41" spans="1:25">
      <c r="A41" s="21"/>
      <c r="B41" s="5"/>
      <c r="C41" s="5"/>
      <c r="D41" s="5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5"/>
      <c r="R41" s="5"/>
      <c r="S41" s="19"/>
      <c r="T41" s="19"/>
      <c r="U41" s="5"/>
      <c r="V41" s="5"/>
      <c r="W41" s="5"/>
      <c r="X41" s="5"/>
      <c r="Y41" s="5"/>
    </row>
    <row r="42" spans="1:25">
      <c r="A42" s="5"/>
      <c r="B42" s="5"/>
      <c r="C42" s="5"/>
      <c r="D42" s="5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5"/>
      <c r="U42" s="5"/>
      <c r="V42" s="5"/>
      <c r="W42" s="5"/>
      <c r="X42" s="5"/>
      <c r="Y42" s="5"/>
    </row>
    <row r="43" spans="1:25">
      <c r="A43" s="20"/>
      <c r="B43" s="20"/>
      <c r="C43" s="20"/>
      <c r="D43" s="20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0"/>
      <c r="U43" s="20"/>
      <c r="V43" s="20"/>
      <c r="W43" s="20"/>
      <c r="X43" s="20"/>
      <c r="Y43" s="20"/>
    </row>
    <row r="44" spans="1:25">
      <c r="A44" s="20"/>
      <c r="B44" s="20"/>
      <c r="C44" s="20"/>
      <c r="D44" s="20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0"/>
      <c r="U44" s="20"/>
      <c r="V44" s="20"/>
      <c r="W44" s="20"/>
      <c r="X44" s="20"/>
      <c r="Y44" s="20"/>
    </row>
    <row r="45" spans="1:25" ht="30.75">
      <c r="A45" s="28" t="s">
        <v>1467</v>
      </c>
      <c r="B45" s="12"/>
      <c r="C45" s="12"/>
      <c r="D45" s="12"/>
      <c r="E45" s="13"/>
      <c r="F45" s="28" t="s">
        <v>10259</v>
      </c>
      <c r="G45" s="13"/>
      <c r="H45" s="13"/>
      <c r="I45" s="13"/>
      <c r="J45" s="13"/>
      <c r="K45" s="40" t="s">
        <v>10260</v>
      </c>
      <c r="L45" s="14"/>
      <c r="M45" s="14"/>
      <c r="N45" s="14"/>
      <c r="O45" s="14"/>
      <c r="P45" s="14"/>
      <c r="Q45" s="14"/>
      <c r="R45" s="28" t="s">
        <v>10261</v>
      </c>
      <c r="S45" s="13"/>
      <c r="T45" s="13"/>
      <c r="U45" s="13"/>
      <c r="V45" s="13"/>
      <c r="W45" s="14"/>
      <c r="X45" s="14"/>
      <c r="Y45" s="11"/>
    </row>
    <row r="46" spans="1:25" ht="47.25">
      <c r="A46" s="86" t="s">
        <v>3</v>
      </c>
      <c r="B46" s="86" t="s">
        <v>4</v>
      </c>
      <c r="C46" s="86" t="s">
        <v>5</v>
      </c>
      <c r="D46" s="60" t="s">
        <v>0</v>
      </c>
      <c r="E46" s="87" t="s">
        <v>2</v>
      </c>
      <c r="F46" s="88" t="s">
        <v>0</v>
      </c>
      <c r="G46" s="89" t="s">
        <v>2</v>
      </c>
      <c r="H46" s="90" t="s">
        <v>2980</v>
      </c>
      <c r="I46" s="60" t="s">
        <v>0</v>
      </c>
      <c r="J46" s="87" t="s">
        <v>2</v>
      </c>
      <c r="K46" s="88" t="s">
        <v>0</v>
      </c>
      <c r="L46" s="89" t="s">
        <v>2</v>
      </c>
      <c r="M46" s="60" t="s">
        <v>0</v>
      </c>
      <c r="N46" s="87" t="s">
        <v>2</v>
      </c>
      <c r="O46" s="88" t="s">
        <v>0</v>
      </c>
      <c r="P46" s="89" t="s">
        <v>2</v>
      </c>
      <c r="Q46" s="60"/>
      <c r="R46" s="91" t="s">
        <v>2985</v>
      </c>
      <c r="S46" s="87" t="s">
        <v>2</v>
      </c>
      <c r="T46" s="92" t="s">
        <v>9889</v>
      </c>
      <c r="U46" s="31" t="s">
        <v>1468</v>
      </c>
      <c r="V46" s="10" t="s">
        <v>9903</v>
      </c>
      <c r="W46" s="10" t="s">
        <v>4</v>
      </c>
      <c r="X46" s="10" t="s">
        <v>5</v>
      </c>
      <c r="Y46" s="38" t="s">
        <v>1506</v>
      </c>
    </row>
    <row r="47" spans="1:25">
      <c r="A47" s="24" t="s">
        <v>8</v>
      </c>
      <c r="B47" s="5" t="str">
        <f>VLOOKUP(C47,PinNo!$B:$C,2,0)</f>
        <v>A6</v>
      </c>
      <c r="C47" s="5" t="s">
        <v>1642</v>
      </c>
      <c r="D47" s="5" t="str">
        <f>VLOOKUP(CONCATENATE($A47,".",$B47),Netlist_VTable!$H:$I,2,0)</f>
        <v>S0_FE_MDIX-</v>
      </c>
      <c r="E47" s="19">
        <f>VLOOKUP(D47,EtchLengthFromLayout!$A:$B,2,0)</f>
        <v>11180.66</v>
      </c>
      <c r="F47" s="19" t="str">
        <f>CONCATENATE("S",MID($A47,5,1),"_U1_",SUBSTITUTE($C47,"INB","IX-") )</f>
        <v>S0_U1_FE_MDIX-</v>
      </c>
      <c r="G47" s="19">
        <f>VLOOKUP(F47,EtchLengthFromLayout!$A:$B,2,0)</f>
        <v>373.95</v>
      </c>
      <c r="H47" s="13">
        <f>E47+G47</f>
        <v>11554.61</v>
      </c>
      <c r="I47" s="19" t="str">
        <f>CONCATENATE("S",MID($A47,5,1),"_U2_",SUBSTITUTE($C47,"INB","IX-") )</f>
        <v>S0_U2_FE_MDIX-</v>
      </c>
      <c r="J47" s="19">
        <f>VLOOKUP(I47,EtchLengthFromLayout!$A:$B,2,0)</f>
        <v>5218.42</v>
      </c>
      <c r="K47" s="19" t="str">
        <f>CONCATENATE("S",MID($A47,5,1),"_U3_",SUBSTITUTE($C47,"INB","IX-") )</f>
        <v>S0_U3_FE_MDIX-</v>
      </c>
      <c r="L47" s="19">
        <f>VLOOKUP(K47,EtchLengthFromLayout!$A:$B,2,0)</f>
        <v>1474.32</v>
      </c>
      <c r="M47" s="14" t="str">
        <f>CONCATENATE("SG",MID($A47,5,1),"_U3_",SUBSTITUTE($X47,"INA","I-") )</f>
        <v>SG0_U3_FE_MDI-</v>
      </c>
      <c r="N47" s="19">
        <f>VLOOKUP(M47,EtchLengthFromLayout!$A:$B,2,0)</f>
        <v>2163.4299999999998</v>
      </c>
      <c r="O47" s="19" t="str">
        <f>CONCATENATE("SG",MID($A47,5,1),"_U2_",SUBSTITUTE($X47,"INA","I-") )</f>
        <v>SG0_U2_FE_MDI-</v>
      </c>
      <c r="P47" s="19">
        <f>VLOOKUP(O47,EtchLengthFromLayout!$A:$B,2,0)</f>
        <v>3090.54</v>
      </c>
      <c r="Q47" s="5"/>
      <c r="R47" s="5" t="str">
        <f>VLOOKUP(CONCATENATE($V47,".",$W47),Netlist_VTable!$H:$I,2,0)</f>
        <v>SG0_U1_FE_MDI-</v>
      </c>
      <c r="S47" s="19">
        <f>VLOOKUP(R47,EtchLengthFromLayout!$A:$B,2,0)</f>
        <v>4355.8599999999997</v>
      </c>
      <c r="T47" s="19">
        <f>E47+G47+J47+L47+N47+P47+S47</f>
        <v>27857.18</v>
      </c>
      <c r="U47" s="19">
        <f>ABS(T47-T48)</f>
        <v>7.9999999998108251E-2</v>
      </c>
      <c r="V47" s="24" t="s">
        <v>9884</v>
      </c>
      <c r="W47" s="5" t="str">
        <f>VLOOKUP(X47,PinNo!$B:$C,2,0)</f>
        <v>B7</v>
      </c>
      <c r="X47" s="5" t="s">
        <v>1644</v>
      </c>
      <c r="Y47" s="106" t="s">
        <v>1494</v>
      </c>
    </row>
    <row r="48" spans="1:25">
      <c r="A48" s="24" t="s">
        <v>8</v>
      </c>
      <c r="B48" s="5" t="str">
        <f>VLOOKUP(C48,PinNo!$B:$C,2,0)</f>
        <v>A7</v>
      </c>
      <c r="C48" s="5" t="s">
        <v>1641</v>
      </c>
      <c r="D48" s="5" t="str">
        <f>VLOOKUP(CONCATENATE($A48,".",$B48),Netlist_VTable!$H:$I,2,0)</f>
        <v>S0_FE_MDIX+</v>
      </c>
      <c r="E48" s="19">
        <f>VLOOKUP(D48,EtchLengthFromLayout!$A:$B,2,0)</f>
        <v>11180.59</v>
      </c>
      <c r="F48" s="19" t="str">
        <f>CONCATENATE("S",MID($A48,5,1),"_U1_",SUBSTITUTE($C48,"IPB","IX+") )</f>
        <v>S0_U1_FE_MDIX+</v>
      </c>
      <c r="G48" s="19">
        <f>VLOOKUP(F48,EtchLengthFromLayout!$A:$B,2,0)</f>
        <v>373.95</v>
      </c>
      <c r="H48" s="13">
        <f t="shared" ref="H48:H50" si="16">E48+G48</f>
        <v>11554.54</v>
      </c>
      <c r="I48" s="19" t="str">
        <f>CONCATENATE("S",MID($A48,5,1),"_U2_",SUBSTITUTE($C48,"IPB","IX+") )</f>
        <v>S0_U2_FE_MDIX+</v>
      </c>
      <c r="J48" s="19">
        <f>VLOOKUP(I48,EtchLengthFromLayout!$A:$B,2,0)</f>
        <v>5218.42</v>
      </c>
      <c r="K48" s="19" t="str">
        <f>CONCATENATE("S",MID($A48,5,1),"_U3_",SUBSTITUTE($C48,"IPB","IX+") )</f>
        <v>S0_U3_FE_MDIX+</v>
      </c>
      <c r="L48" s="19">
        <f>VLOOKUP(K48,EtchLengthFromLayout!$A:$B,2,0)</f>
        <v>1474.33</v>
      </c>
      <c r="M48" s="14" t="str">
        <f>CONCATENATE("SG",MID($A48,5,1),"_U3_",SUBSTITUTE($X48,"IPA","I+") )</f>
        <v>SG0_U3_FE_MDI+</v>
      </c>
      <c r="N48" s="19">
        <f>VLOOKUP(M48,EtchLengthFromLayout!$A:$B,2,0)</f>
        <v>2163.41</v>
      </c>
      <c r="O48" s="19" t="str">
        <f>CONCATENATE("SG",MID($A48,5,1),"_U2_",SUBSTITUTE($X48,"IPA","I+") )</f>
        <v>SG0_U2_FE_MDI+</v>
      </c>
      <c r="P48" s="19">
        <f>VLOOKUP(O48,EtchLengthFromLayout!$A:$B,2,0)</f>
        <v>3090.54</v>
      </c>
      <c r="Q48" s="5"/>
      <c r="R48" s="5" t="str">
        <f>VLOOKUP(CONCATENATE($V48,".",$W48),Netlist_VTable!$H:$I,2,0)</f>
        <v>SG0_U1_FE_MDI+</v>
      </c>
      <c r="S48" s="19">
        <f>VLOOKUP(R48,EtchLengthFromLayout!$A:$B,2,0)</f>
        <v>4355.8599999999997</v>
      </c>
      <c r="T48" s="19">
        <f t="shared" ref="T48:T50" si="17">E48+G48+J48+L48+N48+P48+S48</f>
        <v>27857.100000000002</v>
      </c>
      <c r="U48" s="10" t="str">
        <f>IF(U47&lt;=5,"OK, Tolerance&lt;= 5 mil", "Not OK, Tolerance &gt; 5 mil")</f>
        <v>OK, Tolerance&lt;= 5 mil</v>
      </c>
      <c r="V48" s="24" t="s">
        <v>9884</v>
      </c>
      <c r="W48" s="5" t="str">
        <f>VLOOKUP(X48,PinNo!$B:$C,2,0)</f>
        <v>B8</v>
      </c>
      <c r="X48" s="5" t="s">
        <v>1643</v>
      </c>
      <c r="Y48" s="107"/>
    </row>
    <row r="49" spans="1:25" ht="16.149999999999999" customHeight="1">
      <c r="A49" s="24" t="s">
        <v>8</v>
      </c>
      <c r="B49" s="5" t="str">
        <f>VLOOKUP(C49,PinNo!$B:$C,2,0)</f>
        <v>B7</v>
      </c>
      <c r="C49" s="5" t="s">
        <v>1644</v>
      </c>
      <c r="D49" s="5" t="str">
        <f>VLOOKUP(CONCATENATE($A49,".",$B49),Netlist_VTable!$H:$I,2,0)</f>
        <v>S0_FE_MDI-</v>
      </c>
      <c r="E49" s="19">
        <f>VLOOKUP(D49,EtchLengthFromLayout!$A:$B,2,0)</f>
        <v>10690.43</v>
      </c>
      <c r="F49" s="19" t="str">
        <f>CONCATENATE("S",MID($A49,5,1),"_U1_",SUBSTITUTE($C49,"INA","I-") )</f>
        <v>S0_U1_FE_MDI-</v>
      </c>
      <c r="G49" s="19">
        <f>VLOOKUP(F49,EtchLengthFromLayout!$A:$B,2,0)</f>
        <v>373.95</v>
      </c>
      <c r="H49" s="13">
        <f t="shared" si="16"/>
        <v>11064.380000000001</v>
      </c>
      <c r="I49" s="19" t="str">
        <f>CONCATENATE("S",MID($A49,5,1),"_U2_",SUBSTITUTE($C49,"INA","I-") )</f>
        <v>S0_U2_FE_MDI-</v>
      </c>
      <c r="J49" s="19">
        <f>VLOOKUP(I49,EtchLengthFromLayout!$A:$B,2,0)</f>
        <v>5037.3100000000004</v>
      </c>
      <c r="K49" s="19" t="str">
        <f>CONCATENATE("S",MID($A49,5,1),"_U3_",SUBSTITUTE($C49,"INA","I-") )</f>
        <v>S0_U3_FE_MDI-</v>
      </c>
      <c r="L49" s="19">
        <f>VLOOKUP(K49,EtchLengthFromLayout!$A:$B,2,0)</f>
        <v>1361.94</v>
      </c>
      <c r="M49" s="14" t="str">
        <f>CONCATENATE("SG",MID($A49,5,1),"_U3_",SUBSTITUTE($X49,"INB","IX-") )</f>
        <v>SG0_U3_FE_MDIX-</v>
      </c>
      <c r="N49" s="19">
        <f>VLOOKUP(M49,EtchLengthFromLayout!$A:$B,2,0)</f>
        <v>1915.15</v>
      </c>
      <c r="O49" s="19" t="str">
        <f>CONCATENATE("SG",MID($A49,5,1),"_U2_",SUBSTITUTE($X49,"INB","IX-") )</f>
        <v>SG0_U2_FE_MDIX-</v>
      </c>
      <c r="P49" s="19">
        <f>VLOOKUP(O49,EtchLengthFromLayout!$A:$B,2,0)</f>
        <v>3409.49</v>
      </c>
      <c r="Q49" s="5"/>
      <c r="R49" s="5" t="str">
        <f>VLOOKUP(CONCATENATE($V49,".",$W49),Netlist_VTable!$H:$I,2,0)</f>
        <v>SG0_U1_FE_MDIX-</v>
      </c>
      <c r="S49" s="19">
        <f>VLOOKUP(R49,EtchLengthFromLayout!$A:$B,2,0)</f>
        <v>4282.6400000000003</v>
      </c>
      <c r="T49" s="19">
        <f t="shared" si="17"/>
        <v>27070.910000000003</v>
      </c>
      <c r="U49" s="19">
        <f>ABS(T49-T50)</f>
        <v>7.9999999998108251E-2</v>
      </c>
      <c r="V49" s="24" t="s">
        <v>9884</v>
      </c>
      <c r="W49" s="5" t="str">
        <f>VLOOKUP(X49,PinNo!$B:$C,2,0)</f>
        <v>A6</v>
      </c>
      <c r="X49" s="5" t="s">
        <v>1642</v>
      </c>
      <c r="Y49" s="106" t="s">
        <v>1495</v>
      </c>
    </row>
    <row r="50" spans="1:25" ht="16.149999999999999" customHeight="1">
      <c r="A50" s="24" t="s">
        <v>8</v>
      </c>
      <c r="B50" s="5" t="str">
        <f>VLOOKUP(C50,PinNo!$B:$C,2,0)</f>
        <v>B8</v>
      </c>
      <c r="C50" s="5" t="s">
        <v>1643</v>
      </c>
      <c r="D50" s="5" t="str">
        <f>VLOOKUP(CONCATENATE($A50,".",$B50),Netlist_VTable!$H:$I,2,0)</f>
        <v>S0_FE_MDI+</v>
      </c>
      <c r="E50" s="19">
        <f>VLOOKUP(D50,EtchLengthFromLayout!$A:$B,2,0)</f>
        <v>10690.52</v>
      </c>
      <c r="F50" s="19" t="str">
        <f>CONCATENATE("S",MID($A50,5,1),"_U1_",SUBSTITUTE($C50,"IPA","I+") )</f>
        <v>S0_U1_FE_MDI+</v>
      </c>
      <c r="G50" s="19">
        <f>VLOOKUP(F50,EtchLengthFromLayout!$A:$B,2,0)</f>
        <v>373.95</v>
      </c>
      <c r="H50" s="13">
        <f t="shared" si="16"/>
        <v>11064.470000000001</v>
      </c>
      <c r="I50" s="19" t="str">
        <f>CONCATENATE("S",MID($A50,5,1),"_U2_",SUBSTITUTE($C50,"IPA","I+") )</f>
        <v>S0_U2_FE_MDI+</v>
      </c>
      <c r="J50" s="19">
        <f>VLOOKUP(I50,EtchLengthFromLayout!$A:$B,2,0)</f>
        <v>5037.3100000000004</v>
      </c>
      <c r="K50" s="19" t="str">
        <f>CONCATENATE("S",MID($A50,5,1),"_U3_",SUBSTITUTE($C50,"IPA","I+") )</f>
        <v>S0_U3_FE_MDI+</v>
      </c>
      <c r="L50" s="19">
        <f>VLOOKUP(K50,EtchLengthFromLayout!$A:$B,2,0)</f>
        <v>1361.94</v>
      </c>
      <c r="M50" s="14" t="str">
        <f>CONCATENATE("SG",MID($A50,5,1),"_U3_",SUBSTITUTE($X50,"IPB","IX+") )</f>
        <v>SG0_U3_FE_MDIX+</v>
      </c>
      <c r="N50" s="19">
        <f>VLOOKUP(M50,EtchLengthFromLayout!$A:$B,2,0)</f>
        <v>1915.15</v>
      </c>
      <c r="O50" s="19" t="str">
        <f>CONCATENATE("SG",MID($A50,5,1),"_U2_",SUBSTITUTE($X50,"IPB","IX+") )</f>
        <v>SG0_U2_FE_MDIX+</v>
      </c>
      <c r="P50" s="19">
        <f>VLOOKUP(O50,EtchLengthFromLayout!$A:$B,2,0)</f>
        <v>3409.48</v>
      </c>
      <c r="Q50" s="5"/>
      <c r="R50" s="5" t="str">
        <f>VLOOKUP(CONCATENATE($V50,".",$W50),Netlist_VTable!$H:$I,2,0)</f>
        <v>SG0_U1_FE_MDIX+</v>
      </c>
      <c r="S50" s="19">
        <f>VLOOKUP(R50,EtchLengthFromLayout!$A:$B,2,0)</f>
        <v>4282.6400000000003</v>
      </c>
      <c r="T50" s="19">
        <f t="shared" si="17"/>
        <v>27070.99</v>
      </c>
      <c r="U50" s="10" t="str">
        <f>IF(U49&lt;=5,"OK, Tolerance&lt;= 5 mil", "Not OK, Tolerance &gt; 5 mil")</f>
        <v>OK, Tolerance&lt;= 5 mil</v>
      </c>
      <c r="V50" s="24" t="s">
        <v>9884</v>
      </c>
      <c r="W50" s="5" t="str">
        <f>VLOOKUP(X50,PinNo!$B:$C,2,0)</f>
        <v>A7</v>
      </c>
      <c r="X50" s="5" t="s">
        <v>1641</v>
      </c>
      <c r="Y50" s="107"/>
    </row>
    <row r="51" spans="1:25">
      <c r="A51" s="43"/>
      <c r="B51" s="12"/>
      <c r="C51" s="12"/>
      <c r="D51" s="12"/>
      <c r="E51" s="13"/>
      <c r="F51" s="12" t="s">
        <v>1463</v>
      </c>
      <c r="G51" s="13"/>
      <c r="H51" s="13">
        <f>MAX(H47:H50)</f>
        <v>11554.61</v>
      </c>
      <c r="I51" s="15"/>
      <c r="J51" s="15"/>
      <c r="K51" s="15"/>
      <c r="L51" s="15"/>
      <c r="M51" s="15"/>
      <c r="N51" s="15"/>
      <c r="O51" s="15"/>
      <c r="P51" s="15"/>
      <c r="Q51" s="15"/>
      <c r="R51" s="36" t="s">
        <v>1463</v>
      </c>
      <c r="S51" s="37"/>
      <c r="T51" s="37">
        <f>MAX(T47:T50)</f>
        <v>27857.18</v>
      </c>
      <c r="U51" s="10"/>
      <c r="V51" s="10"/>
      <c r="W51" s="10"/>
      <c r="X51" s="10"/>
      <c r="Y51" s="10"/>
    </row>
    <row r="52" spans="1:25">
      <c r="A52" s="43"/>
      <c r="B52" s="12"/>
      <c r="C52" s="12"/>
      <c r="D52" s="12"/>
      <c r="E52" s="13"/>
      <c r="F52" s="12" t="s">
        <v>1464</v>
      </c>
      <c r="G52" s="13"/>
      <c r="H52" s="13">
        <f>MIN(H47:H50)</f>
        <v>11064.380000000001</v>
      </c>
      <c r="I52" s="15"/>
      <c r="J52" s="15"/>
      <c r="K52" s="15"/>
      <c r="L52" s="15"/>
      <c r="M52" s="15"/>
      <c r="N52" s="15"/>
      <c r="O52" s="15"/>
      <c r="P52" s="15"/>
      <c r="Q52" s="15"/>
      <c r="R52" s="36" t="s">
        <v>1464</v>
      </c>
      <c r="S52" s="37"/>
      <c r="T52" s="37">
        <f>MIN(T47:T50)</f>
        <v>27070.910000000003</v>
      </c>
      <c r="U52" s="10"/>
      <c r="V52" s="10"/>
      <c r="W52" s="10"/>
      <c r="X52" s="10"/>
      <c r="Y52" s="10"/>
    </row>
    <row r="53" spans="1:25">
      <c r="A53" s="43"/>
      <c r="B53" s="12"/>
      <c r="C53" s="12"/>
      <c r="D53" s="12"/>
      <c r="E53" s="13"/>
      <c r="F53" s="12" t="s">
        <v>1</v>
      </c>
      <c r="G53" s="13"/>
      <c r="H53" s="13">
        <f>ABS(H51-H52)</f>
        <v>490.22999999999956</v>
      </c>
      <c r="I53" s="15"/>
      <c r="J53" s="15"/>
      <c r="K53" s="15"/>
      <c r="L53" s="15"/>
      <c r="M53" s="15"/>
      <c r="N53" s="15"/>
      <c r="O53" s="15"/>
      <c r="P53" s="15"/>
      <c r="Q53" s="10"/>
      <c r="R53" s="36" t="s">
        <v>1</v>
      </c>
      <c r="S53" s="37"/>
      <c r="T53" s="37">
        <f>ABS(T51-T52)</f>
        <v>786.2699999999968</v>
      </c>
      <c r="U53" s="10"/>
      <c r="V53" s="10"/>
      <c r="W53" s="10"/>
      <c r="X53" s="10"/>
      <c r="Y53" s="10"/>
    </row>
    <row r="54" spans="1:25">
      <c r="A54" s="26"/>
      <c r="B54" s="10"/>
      <c r="C54" s="10"/>
      <c r="D54" s="10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0"/>
      <c r="R54" s="36" t="s">
        <v>6</v>
      </c>
      <c r="S54" s="37"/>
      <c r="T54" s="37" t="str">
        <f>IF(T53&lt;=5,"OK, Tolerance&lt;= 5 mils", "Not OK, Tolerance &gt;  5 mils")</f>
        <v>Not OK, Tolerance &gt;  5 mils</v>
      </c>
      <c r="U54" s="10"/>
      <c r="V54" s="10"/>
      <c r="W54" s="10"/>
      <c r="X54" s="10"/>
      <c r="Y54" s="10"/>
    </row>
    <row r="55" spans="1:25">
      <c r="A55" s="21"/>
      <c r="B55" s="5"/>
      <c r="C55" s="5"/>
      <c r="D55" s="5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5"/>
      <c r="R55" s="5"/>
      <c r="S55" s="19"/>
      <c r="T55" s="19"/>
      <c r="U55" s="5"/>
      <c r="V55" s="5"/>
      <c r="W55" s="5"/>
      <c r="X55" s="5"/>
      <c r="Y55" s="39"/>
    </row>
    <row r="56" spans="1:25" ht="47.25">
      <c r="A56" s="86" t="s">
        <v>3</v>
      </c>
      <c r="B56" s="86" t="s">
        <v>4</v>
      </c>
      <c r="C56" s="86" t="s">
        <v>5</v>
      </c>
      <c r="D56" s="60" t="s">
        <v>0</v>
      </c>
      <c r="E56" s="87" t="s">
        <v>2</v>
      </c>
      <c r="F56" s="88" t="s">
        <v>0</v>
      </c>
      <c r="G56" s="89" t="s">
        <v>2</v>
      </c>
      <c r="H56" s="90" t="s">
        <v>2980</v>
      </c>
      <c r="I56" s="60" t="s">
        <v>0</v>
      </c>
      <c r="J56" s="87" t="s">
        <v>2</v>
      </c>
      <c r="K56" s="88" t="s">
        <v>0</v>
      </c>
      <c r="L56" s="89" t="s">
        <v>2</v>
      </c>
      <c r="M56" s="60" t="s">
        <v>0</v>
      </c>
      <c r="N56" s="87" t="s">
        <v>2</v>
      </c>
      <c r="O56" s="88" t="s">
        <v>0</v>
      </c>
      <c r="P56" s="89" t="s">
        <v>2</v>
      </c>
      <c r="Q56" s="60"/>
      <c r="R56" s="91" t="s">
        <v>2985</v>
      </c>
      <c r="S56" s="87" t="s">
        <v>2</v>
      </c>
      <c r="T56" s="92" t="s">
        <v>9889</v>
      </c>
      <c r="U56" s="31" t="s">
        <v>1468</v>
      </c>
      <c r="V56" s="10" t="s">
        <v>9903</v>
      </c>
      <c r="W56" s="10" t="s">
        <v>4</v>
      </c>
      <c r="X56" s="10" t="s">
        <v>5</v>
      </c>
      <c r="Y56" s="38" t="s">
        <v>1506</v>
      </c>
    </row>
    <row r="57" spans="1:25" ht="16.149999999999999" customHeight="1">
      <c r="A57" s="25" t="s">
        <v>165</v>
      </c>
      <c r="B57" s="5" t="str">
        <f>VLOOKUP(C57,PinNo!$B:$C,2,0)</f>
        <v>A6</v>
      </c>
      <c r="C57" s="5" t="s">
        <v>1642</v>
      </c>
      <c r="D57" s="5" t="str">
        <f>VLOOKUP(CONCATENATE($A57,".",$B57),Netlist_VTable!$H:$I,2,0)</f>
        <v>S1_FE_MDIX-</v>
      </c>
      <c r="E57" s="19">
        <f>VLOOKUP(D57,EtchLengthFromLayout!$A:$B,2,0)</f>
        <v>10949.6</v>
      </c>
      <c r="F57" s="19" t="str">
        <f>CONCATENATE("S",MID($A57,5,1),"_U1_",SUBSTITUTE($C57,"INB","IX-") )</f>
        <v>S1_U1_FE_MDIX-</v>
      </c>
      <c r="G57" s="19">
        <f>VLOOKUP(F57,EtchLengthFromLayout!$A:$B,2,0)</f>
        <v>373.95</v>
      </c>
      <c r="H57" s="13">
        <f>E57+G57</f>
        <v>11323.550000000001</v>
      </c>
      <c r="I57" s="19" t="str">
        <f>CONCATENATE("S",MID($A57,5,1),"_U2_",SUBSTITUTE($C57,"INB","IX-") )</f>
        <v>S1_U2_FE_MDIX-</v>
      </c>
      <c r="J57" s="19">
        <f>VLOOKUP(I57,EtchLengthFromLayout!$A:$B,2,0)</f>
        <v>3943.66</v>
      </c>
      <c r="K57" s="19" t="str">
        <f>CONCATENATE("S",MID($A57,5,1),"_U3_",SUBSTITUTE($C57,"INB","IX-") )</f>
        <v>S1_U3_FE_MDIX-</v>
      </c>
      <c r="L57" s="19">
        <f>VLOOKUP(K57,EtchLengthFromLayout!$A:$B,2,0)</f>
        <v>1453.8</v>
      </c>
      <c r="M57" s="14" t="str">
        <f>CONCATENATE("SG",MID($A57,5,1),"_U3_",SUBSTITUTE($X57,"INA","I-") )</f>
        <v>SG1_U3_FE_MDI-</v>
      </c>
      <c r="N57" s="19">
        <f>VLOOKUP(M57,EtchLengthFromLayout!$A:$B,2,0)</f>
        <v>1943.78</v>
      </c>
      <c r="O57" s="19" t="str">
        <f>CONCATENATE("SG",MID($A57,5,1),"_U2_",SUBSTITUTE($X57,"INA","I-") )</f>
        <v>SG1_U2_FE_MDI-</v>
      </c>
      <c r="P57" s="19">
        <f>VLOOKUP(O57,EtchLengthFromLayout!$A:$B,2,0)</f>
        <v>4149.17</v>
      </c>
      <c r="Q57" s="5"/>
      <c r="R57" s="5" t="str">
        <f>VLOOKUP(CONCATENATE($V57,".",$W57),Netlist_VTable!$H:$I,2,0)</f>
        <v>SG1_U1_FE_MDI-</v>
      </c>
      <c r="S57" s="19">
        <f>VLOOKUP(R57,EtchLengthFromLayout!$A:$B,2,0)</f>
        <v>4493.74</v>
      </c>
      <c r="T57" s="19">
        <f>E57+G57+J57+L57+N57+P57+S57</f>
        <v>27307.699999999997</v>
      </c>
      <c r="U57" s="19">
        <f t="shared" ref="U57" si="18">ABS(T57-T58)</f>
        <v>61.150000000001455</v>
      </c>
      <c r="V57" s="25" t="s">
        <v>9885</v>
      </c>
      <c r="W57" s="5" t="str">
        <f>VLOOKUP(X57,PinNo!$B:$C,2,0)</f>
        <v>B7</v>
      </c>
      <c r="X57" s="5" t="s">
        <v>1644</v>
      </c>
      <c r="Y57" s="106" t="s">
        <v>1496</v>
      </c>
    </row>
    <row r="58" spans="1:25" ht="16.149999999999999" customHeight="1">
      <c r="A58" s="25" t="s">
        <v>165</v>
      </c>
      <c r="B58" s="5" t="str">
        <f>VLOOKUP(C58,PinNo!$B:$C,2,0)</f>
        <v>A7</v>
      </c>
      <c r="C58" s="5" t="s">
        <v>1641</v>
      </c>
      <c r="D58" s="5" t="str">
        <f>VLOOKUP(CONCATENATE($A58,".",$B58),Netlist_VTable!$H:$I,2,0)</f>
        <v>S1_FE_MDIX+</v>
      </c>
      <c r="E58" s="19">
        <f>VLOOKUP(D58,EtchLengthFromLayout!$A:$B,2,0)</f>
        <v>11010.76</v>
      </c>
      <c r="F58" s="19" t="str">
        <f>CONCATENATE("S",MID($A58,5,1),"_U1_",SUBSTITUTE($C58,"IPB","IX+") )</f>
        <v>S1_U1_FE_MDIX+</v>
      </c>
      <c r="G58" s="19">
        <f>VLOOKUP(F58,EtchLengthFromLayout!$A:$B,2,0)</f>
        <v>373.95</v>
      </c>
      <c r="H58" s="13">
        <f t="shared" ref="H58:H60" si="19">E58+G58</f>
        <v>11384.710000000001</v>
      </c>
      <c r="I58" s="19" t="str">
        <f>CONCATENATE("S",MID($A58,5,1),"_U2_",SUBSTITUTE($C58,"IPB","IX+") )</f>
        <v>S1_U2_FE_MDIX+</v>
      </c>
      <c r="J58" s="19">
        <f>VLOOKUP(I58,EtchLengthFromLayout!$A:$B,2,0)</f>
        <v>3943.66</v>
      </c>
      <c r="K58" s="19" t="str">
        <f>CONCATENATE("S",MID($A58,5,1),"_U3_",SUBSTITUTE($C58,"IPB","IX+") )</f>
        <v>S1_U3_FE_MDIX+</v>
      </c>
      <c r="L58" s="19">
        <f>VLOOKUP(K58,EtchLengthFromLayout!$A:$B,2,0)</f>
        <v>1453.81</v>
      </c>
      <c r="M58" s="14" t="str">
        <f>CONCATENATE("SG",MID($A58,5,1),"_U3_",SUBSTITUTE($X58,"IPA","I+") )</f>
        <v>SG1_U3_FE_MDI+</v>
      </c>
      <c r="N58" s="19">
        <f>VLOOKUP(M58,EtchLengthFromLayout!$A:$B,2,0)</f>
        <v>1943.76</v>
      </c>
      <c r="O58" s="19" t="str">
        <f>CONCATENATE("SG",MID($A58,5,1),"_U2_",SUBSTITUTE($X58,"IPA","I+") )</f>
        <v>SG1_U2_FE_MDI+</v>
      </c>
      <c r="P58" s="19">
        <f>VLOOKUP(O58,EtchLengthFromLayout!$A:$B,2,0)</f>
        <v>4149.17</v>
      </c>
      <c r="Q58" s="5"/>
      <c r="R58" s="5" t="str">
        <f>VLOOKUP(CONCATENATE($V58,".",$W58),Netlist_VTable!$H:$I,2,0)</f>
        <v>SG1_U1_FE_MDI+</v>
      </c>
      <c r="S58" s="19">
        <f>VLOOKUP(R58,EtchLengthFromLayout!$A:$B,2,0)</f>
        <v>4493.74</v>
      </c>
      <c r="T58" s="19">
        <f t="shared" ref="T58:T60" si="20">E58+G58+J58+L58+N58+P58+S58</f>
        <v>27368.85</v>
      </c>
      <c r="U58" s="10" t="str">
        <f t="shared" ref="U58" si="21">IF(U57&lt;=5,"OK, Tolerance&lt;= 5 mil", "Not OK, Tolerance &gt; 5 mil")</f>
        <v>Not OK, Tolerance &gt; 5 mil</v>
      </c>
      <c r="V58" s="25" t="s">
        <v>9885</v>
      </c>
      <c r="W58" s="5" t="str">
        <f>VLOOKUP(X58,PinNo!$B:$C,2,0)</f>
        <v>B8</v>
      </c>
      <c r="X58" s="5" t="s">
        <v>1643</v>
      </c>
      <c r="Y58" s="107"/>
    </row>
    <row r="59" spans="1:25" ht="16.149999999999999" customHeight="1">
      <c r="A59" s="25" t="s">
        <v>165</v>
      </c>
      <c r="B59" s="5" t="str">
        <f>VLOOKUP(C59,PinNo!$B:$C,2,0)</f>
        <v>B7</v>
      </c>
      <c r="C59" s="5" t="s">
        <v>1644</v>
      </c>
      <c r="D59" s="5" t="str">
        <f>VLOOKUP(CONCATENATE($A59,".",$B59),Netlist_VTable!$H:$I,2,0)</f>
        <v>S1_FE_MDI-</v>
      </c>
      <c r="E59" s="19">
        <f>VLOOKUP(D59,EtchLengthFromLayout!$A:$B,2,0)</f>
        <v>11055.64</v>
      </c>
      <c r="F59" s="19" t="str">
        <f>CONCATENATE("S",MID($A59,5,1),"_U1_",SUBSTITUTE($C59,"INA","I-") )</f>
        <v>S1_U1_FE_MDI-</v>
      </c>
      <c r="G59" s="19">
        <f>VLOOKUP(F59,EtchLengthFromLayout!$A:$B,2,0)</f>
        <v>373.95</v>
      </c>
      <c r="H59" s="13">
        <f t="shared" si="19"/>
        <v>11429.59</v>
      </c>
      <c r="I59" s="19" t="str">
        <f>CONCATENATE("S",MID($A59,5,1),"_U2_",SUBSTITUTE($C59,"INA","I-") )</f>
        <v>S1_U2_FE_MDI-</v>
      </c>
      <c r="J59" s="19">
        <f>VLOOKUP(I59,EtchLengthFromLayout!$A:$B,2,0)</f>
        <v>4460.9399999999996</v>
      </c>
      <c r="K59" s="19" t="str">
        <f>CONCATENATE("S",MID($A59,5,1),"_U3_",SUBSTITUTE($C59,"INA","I-") )</f>
        <v>S1_U3_FE_MDI-</v>
      </c>
      <c r="L59" s="19">
        <f>VLOOKUP(K59,EtchLengthFromLayout!$A:$B,2,0)</f>
        <v>1542.29</v>
      </c>
      <c r="M59" s="14" t="str">
        <f>CONCATENATE("SG",MID($A59,5,1),"_U3_",SUBSTITUTE($X59,"INB","IX-") )</f>
        <v>SG1_U3_FE_MDIX-</v>
      </c>
      <c r="N59" s="19">
        <f>VLOOKUP(M59,EtchLengthFromLayout!$A:$B,2,0)</f>
        <v>1911.15</v>
      </c>
      <c r="O59" s="19" t="str">
        <f>CONCATENATE("SG",MID($A59,5,1),"_U2_",SUBSTITUTE($X59,"INB","IX-") )</f>
        <v>SG1_U2_FE_MDIX-</v>
      </c>
      <c r="P59" s="19">
        <f>VLOOKUP(O59,EtchLengthFromLayout!$A:$B,2,0)</f>
        <v>3996.32</v>
      </c>
      <c r="Q59" s="5"/>
      <c r="R59" s="5" t="str">
        <f>VLOOKUP(CONCATENATE($V59,".",$W59),Netlist_VTable!$H:$I,2,0)</f>
        <v>SG1_U1_FE_MDIX-</v>
      </c>
      <c r="S59" s="19">
        <f>VLOOKUP(R59,EtchLengthFromLayout!$A:$B,2,0)</f>
        <v>4677.9399999999996</v>
      </c>
      <c r="T59" s="19">
        <f t="shared" si="20"/>
        <v>28018.23</v>
      </c>
      <c r="U59" s="19">
        <f t="shared" ref="U59" si="22">ABS(T59-T60)</f>
        <v>89.029999999998836</v>
      </c>
      <c r="V59" s="25" t="s">
        <v>9885</v>
      </c>
      <c r="W59" s="5" t="str">
        <f>VLOOKUP(X59,PinNo!$B:$C,2,0)</f>
        <v>A6</v>
      </c>
      <c r="X59" s="5" t="s">
        <v>1642</v>
      </c>
      <c r="Y59" s="106" t="s">
        <v>1497</v>
      </c>
    </row>
    <row r="60" spans="1:25" ht="16.149999999999999" customHeight="1">
      <c r="A60" s="25" t="s">
        <v>165</v>
      </c>
      <c r="B60" s="5" t="str">
        <f>VLOOKUP(C60,PinNo!$B:$C,2,0)</f>
        <v>B8</v>
      </c>
      <c r="C60" s="5" t="s">
        <v>1643</v>
      </c>
      <c r="D60" s="5" t="str">
        <f>VLOOKUP(CONCATENATE($A60,".",$B60),Netlist_VTable!$H:$I,2,0)</f>
        <v>S1_FE_MDI+</v>
      </c>
      <c r="E60" s="19">
        <f>VLOOKUP(D60,EtchLengthFromLayout!$A:$B,2,0)</f>
        <v>10966.6</v>
      </c>
      <c r="F60" s="19" t="str">
        <f>CONCATENATE("S",MID($A60,5,1),"_U1_",SUBSTITUTE($C60,"IPA","I+") )</f>
        <v>S1_U1_FE_MDI+</v>
      </c>
      <c r="G60" s="19">
        <f>VLOOKUP(F60,EtchLengthFromLayout!$A:$B,2,0)</f>
        <v>373.95</v>
      </c>
      <c r="H60" s="13">
        <f t="shared" si="19"/>
        <v>11340.550000000001</v>
      </c>
      <c r="I60" s="19" t="str">
        <f>CONCATENATE("S",MID($A60,5,1),"_U2_",SUBSTITUTE($C60,"IPA","I+") )</f>
        <v>S1_U2_FE_MDI+</v>
      </c>
      <c r="J60" s="19">
        <f>VLOOKUP(I60,EtchLengthFromLayout!$A:$B,2,0)</f>
        <v>4460.9399999999996</v>
      </c>
      <c r="K60" s="19" t="str">
        <f>CONCATENATE("S",MID($A60,5,1),"_U3_",SUBSTITUTE($C60,"IPA","I+") )</f>
        <v>S1_U3_FE_MDI+</v>
      </c>
      <c r="L60" s="19">
        <f>VLOOKUP(K60,EtchLengthFromLayout!$A:$B,2,0)</f>
        <v>1542.3</v>
      </c>
      <c r="M60" s="14" t="str">
        <f>CONCATENATE("SG",MID($A60,5,1),"_U3_",SUBSTITUTE($X60,"IPB","IX+") )</f>
        <v>SG1_U3_FE_MDIX+</v>
      </c>
      <c r="N60" s="19">
        <f>VLOOKUP(M60,EtchLengthFromLayout!$A:$B,2,0)</f>
        <v>1911.15</v>
      </c>
      <c r="O60" s="19" t="str">
        <f>CONCATENATE("SG",MID($A60,5,1),"_U2_",SUBSTITUTE($X60,"IPB","IX+") )</f>
        <v>SG1_U2_FE_MDIX+</v>
      </c>
      <c r="P60" s="19">
        <f>VLOOKUP(O60,EtchLengthFromLayout!$A:$B,2,0)</f>
        <v>3996.32</v>
      </c>
      <c r="Q60" s="5"/>
      <c r="R60" s="5" t="str">
        <f>VLOOKUP(CONCATENATE($V60,".",$W60),Netlist_VTable!$H:$I,2,0)</f>
        <v>SG1_U1_FE_MDIX+</v>
      </c>
      <c r="S60" s="19">
        <f>VLOOKUP(R60,EtchLengthFromLayout!$A:$B,2,0)</f>
        <v>4677.9399999999996</v>
      </c>
      <c r="T60" s="19">
        <f t="shared" si="20"/>
        <v>27929.200000000001</v>
      </c>
      <c r="U60" s="10" t="str">
        <f t="shared" ref="U60" si="23">IF(U59&lt;=5,"OK, Tolerance&lt;= 5 mil", "Not OK, Tolerance &gt; 5 mil")</f>
        <v>Not OK, Tolerance &gt; 5 mil</v>
      </c>
      <c r="V60" s="25" t="s">
        <v>9885</v>
      </c>
      <c r="W60" s="5" t="str">
        <f>VLOOKUP(X60,PinNo!$B:$C,2,0)</f>
        <v>A7</v>
      </c>
      <c r="X60" s="5" t="s">
        <v>1641</v>
      </c>
      <c r="Y60" s="107"/>
    </row>
    <row r="61" spans="1:25">
      <c r="A61" s="43"/>
      <c r="B61" s="12"/>
      <c r="C61" s="12"/>
      <c r="D61" s="12"/>
      <c r="E61" s="13"/>
      <c r="F61" s="12" t="s">
        <v>1463</v>
      </c>
      <c r="G61" s="13"/>
      <c r="H61" s="13">
        <f>MAX(H57:H60)</f>
        <v>11429.59</v>
      </c>
      <c r="I61" s="15"/>
      <c r="J61" s="15"/>
      <c r="K61" s="15"/>
      <c r="L61" s="15"/>
      <c r="M61" s="15"/>
      <c r="N61" s="15"/>
      <c r="O61" s="15"/>
      <c r="P61" s="15"/>
      <c r="Q61" s="15"/>
      <c r="R61" s="36" t="s">
        <v>1463</v>
      </c>
      <c r="S61" s="37"/>
      <c r="T61" s="37">
        <f>MAX(T57:T60)</f>
        <v>28018.23</v>
      </c>
      <c r="U61" s="10"/>
      <c r="V61" s="10"/>
      <c r="W61" s="10"/>
      <c r="X61" s="10"/>
      <c r="Y61" s="10"/>
    </row>
    <row r="62" spans="1:25">
      <c r="A62" s="43"/>
      <c r="B62" s="12"/>
      <c r="C62" s="12"/>
      <c r="D62" s="12"/>
      <c r="E62" s="13"/>
      <c r="F62" s="12" t="s">
        <v>1464</v>
      </c>
      <c r="G62" s="13"/>
      <c r="H62" s="13">
        <f>MIN(H57:H60)</f>
        <v>11323.550000000001</v>
      </c>
      <c r="I62" s="15"/>
      <c r="J62" s="15"/>
      <c r="K62" s="15"/>
      <c r="L62" s="15"/>
      <c r="M62" s="15"/>
      <c r="N62" s="15"/>
      <c r="O62" s="15"/>
      <c r="P62" s="15"/>
      <c r="Q62" s="15"/>
      <c r="R62" s="36" t="s">
        <v>1464</v>
      </c>
      <c r="S62" s="37"/>
      <c r="T62" s="37">
        <f>MIN(T57:T60)</f>
        <v>27307.699999999997</v>
      </c>
      <c r="U62" s="10"/>
      <c r="V62" s="10"/>
      <c r="W62" s="10"/>
      <c r="X62" s="10"/>
      <c r="Y62" s="10"/>
    </row>
    <row r="63" spans="1:25">
      <c r="A63" s="43"/>
      <c r="B63" s="12"/>
      <c r="C63" s="12"/>
      <c r="D63" s="12"/>
      <c r="E63" s="13"/>
      <c r="F63" s="12" t="s">
        <v>1</v>
      </c>
      <c r="G63" s="13"/>
      <c r="H63" s="13">
        <f>ABS(H61-H62)</f>
        <v>106.03999999999905</v>
      </c>
      <c r="I63" s="15"/>
      <c r="J63" s="15"/>
      <c r="K63" s="15"/>
      <c r="L63" s="15"/>
      <c r="M63" s="15"/>
      <c r="N63" s="15"/>
      <c r="O63" s="15"/>
      <c r="P63" s="15"/>
      <c r="Q63" s="10"/>
      <c r="R63" s="36" t="s">
        <v>1</v>
      </c>
      <c r="S63" s="37"/>
      <c r="T63" s="37">
        <f>ABS(T61-T62)</f>
        <v>710.53000000000247</v>
      </c>
      <c r="U63" s="10"/>
      <c r="V63" s="10"/>
      <c r="W63" s="10"/>
      <c r="X63" s="10"/>
      <c r="Y63" s="10"/>
    </row>
    <row r="64" spans="1:25">
      <c r="A64" s="26"/>
      <c r="B64" s="10"/>
      <c r="C64" s="10"/>
      <c r="D64" s="10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0"/>
      <c r="R64" s="36" t="s">
        <v>6</v>
      </c>
      <c r="S64" s="37"/>
      <c r="T64" s="37" t="str">
        <f>IF(T63&lt;=5,"OK, Tolerance&lt;= 5 mils", "Not OK, Tolerance &gt;  5 mils")</f>
        <v>Not OK, Tolerance &gt;  5 mils</v>
      </c>
      <c r="U64" s="10"/>
      <c r="V64" s="10"/>
      <c r="W64" s="10"/>
      <c r="X64" s="10"/>
      <c r="Y64" s="10"/>
    </row>
    <row r="65" spans="1:25">
      <c r="A65" s="21"/>
      <c r="B65" s="5"/>
      <c r="C65" s="5"/>
      <c r="D65" s="5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5"/>
      <c r="R65" s="5"/>
      <c r="S65" s="19"/>
      <c r="T65" s="19"/>
      <c r="U65" s="5"/>
      <c r="V65" s="5"/>
      <c r="W65" s="5"/>
      <c r="X65" s="5"/>
      <c r="Y65" s="5"/>
    </row>
    <row r="66" spans="1:25" ht="47.25">
      <c r="A66" s="86" t="s">
        <v>3</v>
      </c>
      <c r="B66" s="86" t="s">
        <v>4</v>
      </c>
      <c r="C66" s="86" t="s">
        <v>5</v>
      </c>
      <c r="D66" s="60" t="s">
        <v>0</v>
      </c>
      <c r="E66" s="87" t="s">
        <v>2</v>
      </c>
      <c r="F66" s="88" t="s">
        <v>0</v>
      </c>
      <c r="G66" s="89" t="s">
        <v>2</v>
      </c>
      <c r="H66" s="90" t="s">
        <v>2980</v>
      </c>
      <c r="I66" s="60" t="s">
        <v>0</v>
      </c>
      <c r="J66" s="87" t="s">
        <v>2</v>
      </c>
      <c r="K66" s="88" t="s">
        <v>0</v>
      </c>
      <c r="L66" s="89" t="s">
        <v>2</v>
      </c>
      <c r="M66" s="60" t="s">
        <v>0</v>
      </c>
      <c r="N66" s="87" t="s">
        <v>2</v>
      </c>
      <c r="O66" s="88" t="s">
        <v>0</v>
      </c>
      <c r="P66" s="89" t="s">
        <v>2</v>
      </c>
      <c r="Q66" s="60"/>
      <c r="R66" s="91" t="s">
        <v>2985</v>
      </c>
      <c r="S66" s="87" t="s">
        <v>2</v>
      </c>
      <c r="T66" s="92" t="s">
        <v>9889</v>
      </c>
      <c r="U66" s="31" t="s">
        <v>1468</v>
      </c>
      <c r="V66" s="10" t="s">
        <v>9903</v>
      </c>
      <c r="W66" s="10" t="s">
        <v>4</v>
      </c>
      <c r="X66" s="10" t="s">
        <v>5</v>
      </c>
      <c r="Y66" s="38" t="s">
        <v>1506</v>
      </c>
    </row>
    <row r="67" spans="1:25">
      <c r="A67" s="24" t="s">
        <v>3556</v>
      </c>
      <c r="B67" s="5" t="str">
        <f>VLOOKUP(C67,PinNo!$B:$C,2,0)</f>
        <v>A6</v>
      </c>
      <c r="C67" s="5" t="s">
        <v>1642</v>
      </c>
      <c r="D67" s="5" t="str">
        <f>VLOOKUP(CONCATENATE($A67,".",$B67),Netlist_VTable!$H:$I,2,0)</f>
        <v>S2_FE_MDIX-</v>
      </c>
      <c r="E67" s="19">
        <f>VLOOKUP(D67,EtchLengthFromLayout!$A:$B,2,0)</f>
        <v>11392.08</v>
      </c>
      <c r="F67" s="19" t="str">
        <f>CONCATENATE("S",MID($A67,5,1),"_U1_",SUBSTITUTE($C67,"INB","IX-") )</f>
        <v>S2_U1_FE_MDIX-</v>
      </c>
      <c r="G67" s="19">
        <f>VLOOKUP(F67,EtchLengthFromLayout!$A:$B,2,0)</f>
        <v>373.95</v>
      </c>
      <c r="H67" s="13">
        <f>E67+G67</f>
        <v>11766.03</v>
      </c>
      <c r="I67" s="19" t="str">
        <f>CONCATENATE("S",MID($A67,5,1),"_U2_",SUBSTITUTE($C67,"INB","IX-") )</f>
        <v>S2_U2_FE_MDIX-</v>
      </c>
      <c r="J67" s="19">
        <f>VLOOKUP(I67,EtchLengthFromLayout!$A:$B,2,0)</f>
        <v>8607.56</v>
      </c>
      <c r="K67" s="19" t="str">
        <f>CONCATENATE("S",MID($A67,5,1),"_U3_",SUBSTITUTE($C67,"INB","IX-") )</f>
        <v>S2_U3_FE_MDIX-</v>
      </c>
      <c r="L67" s="19">
        <f>VLOOKUP(K67,EtchLengthFromLayout!$A:$B,2,0)</f>
        <v>1674.52</v>
      </c>
      <c r="M67" s="14" t="str">
        <f>CONCATENATE("SG",MID($A67,5,1),"_U3_",SUBSTITUTE($X67,"INA","I-") )</f>
        <v>SG2_U3_FE_MDI-</v>
      </c>
      <c r="N67" s="19">
        <f>VLOOKUP(M67,EtchLengthFromLayout!$A:$B,2,0)</f>
        <v>1551.26</v>
      </c>
      <c r="O67" s="19" t="str">
        <f>CONCATENATE("SG",MID($A67,5,1),"_U2_",SUBSTITUTE($X67,"INA","I-") )</f>
        <v>SG2_U2_FE_MDI-</v>
      </c>
      <c r="P67" s="19">
        <f>VLOOKUP(O67,EtchLengthFromLayout!$A:$B,2,0)</f>
        <v>6947.75</v>
      </c>
      <c r="Q67" s="5"/>
      <c r="R67" s="5" t="str">
        <f>VLOOKUP(CONCATENATE($V67,".",$W67),Netlist_VTable!$H:$I,2,0)</f>
        <v>SG2_U1_FE_MDI-</v>
      </c>
      <c r="S67" s="19">
        <f>VLOOKUP(R67,EtchLengthFromLayout!$A:$B,2,0)</f>
        <v>4896.8</v>
      </c>
      <c r="T67" s="19">
        <f>E67+G67+J67+L67+N67+P67+S67</f>
        <v>35443.919999999998</v>
      </c>
      <c r="U67" s="19">
        <f>ABS(T67-T68)</f>
        <v>6.0000000004947651E-2</v>
      </c>
      <c r="V67" s="24" t="s">
        <v>9886</v>
      </c>
      <c r="W67" s="5" t="str">
        <f>VLOOKUP(X67,PinNo!$B:$C,2,0)</f>
        <v>B7</v>
      </c>
      <c r="X67" s="5" t="s">
        <v>1644</v>
      </c>
      <c r="Y67" s="106" t="s">
        <v>7518</v>
      </c>
    </row>
    <row r="68" spans="1:25">
      <c r="A68" s="24" t="s">
        <v>3556</v>
      </c>
      <c r="B68" s="5" t="str">
        <f>VLOOKUP(C68,PinNo!$B:$C,2,0)</f>
        <v>A7</v>
      </c>
      <c r="C68" s="5" t="s">
        <v>1641</v>
      </c>
      <c r="D68" s="5" t="str">
        <f>VLOOKUP(CONCATENATE($A68,".",$B68),Netlist_VTable!$H:$I,2,0)</f>
        <v>S2_FE_MDIX+</v>
      </c>
      <c r="E68" s="19">
        <f>VLOOKUP(D68,EtchLengthFromLayout!$A:$B,2,0)</f>
        <v>11392.02</v>
      </c>
      <c r="F68" s="19" t="str">
        <f>CONCATENATE("S",MID($A68,5,1),"_U1_",SUBSTITUTE($C68,"IPB","IX+") )</f>
        <v>S2_U1_FE_MDIX+</v>
      </c>
      <c r="G68" s="19">
        <f>VLOOKUP(F68,EtchLengthFromLayout!$A:$B,2,0)</f>
        <v>373.95</v>
      </c>
      <c r="H68" s="13">
        <f t="shared" ref="H68:H70" si="24">E68+G68</f>
        <v>11765.970000000001</v>
      </c>
      <c r="I68" s="19" t="str">
        <f>CONCATENATE("S",MID($A68,5,1),"_U2_",SUBSTITUTE($C68,"IPB","IX+") )</f>
        <v>S2_U2_FE_MDIX+</v>
      </c>
      <c r="J68" s="19">
        <f>VLOOKUP(I68,EtchLengthFromLayout!$A:$B,2,0)</f>
        <v>8607.56</v>
      </c>
      <c r="K68" s="19" t="str">
        <f>CONCATENATE("S",MID($A68,5,1),"_U3_",SUBSTITUTE($C68,"IPB","IX+") )</f>
        <v>S2_U3_FE_MDIX+</v>
      </c>
      <c r="L68" s="19">
        <f>VLOOKUP(K68,EtchLengthFromLayout!$A:$B,2,0)</f>
        <v>1674.53</v>
      </c>
      <c r="M68" s="14" t="str">
        <f>CONCATENATE("SG",MID($A68,5,1),"_U3_",SUBSTITUTE($X68,"IPA","I+") )</f>
        <v>SG2_U3_FE_MDI+</v>
      </c>
      <c r="N68" s="19">
        <f>VLOOKUP(M68,EtchLengthFromLayout!$A:$B,2,0)</f>
        <v>1551.26</v>
      </c>
      <c r="O68" s="19" t="str">
        <f>CONCATENATE("SG",MID($A68,5,1),"_U2_",SUBSTITUTE($X68,"IPA","I+") )</f>
        <v>SG2_U2_FE_MDI+</v>
      </c>
      <c r="P68" s="19">
        <f>VLOOKUP(O68,EtchLengthFromLayout!$A:$B,2,0)</f>
        <v>6947.75</v>
      </c>
      <c r="Q68" s="5"/>
      <c r="R68" s="5" t="str">
        <f>VLOOKUP(CONCATENATE($V68,".",$W68),Netlist_VTable!$H:$I,2,0)</f>
        <v>SG2_U1_FE_MDI+</v>
      </c>
      <c r="S68" s="19">
        <f>VLOOKUP(R68,EtchLengthFromLayout!$A:$B,2,0)</f>
        <v>4896.79</v>
      </c>
      <c r="T68" s="19">
        <f t="shared" ref="T68:T70" si="25">E68+G68+J68+L68+N68+P68+S68</f>
        <v>35443.859999999993</v>
      </c>
      <c r="U68" s="10" t="str">
        <f>IF(U67&lt;=5,"OK, Tolerance&lt;= 5 mil", "Not OK, Tolerance &gt; 5 mil")</f>
        <v>OK, Tolerance&lt;= 5 mil</v>
      </c>
      <c r="V68" s="24" t="s">
        <v>9886</v>
      </c>
      <c r="W68" s="5" t="str">
        <f>VLOOKUP(X68,PinNo!$B:$C,2,0)</f>
        <v>B8</v>
      </c>
      <c r="X68" s="5" t="s">
        <v>1643</v>
      </c>
      <c r="Y68" s="107"/>
    </row>
    <row r="69" spans="1:25" ht="16.149999999999999" customHeight="1">
      <c r="A69" s="24" t="s">
        <v>3556</v>
      </c>
      <c r="B69" s="5" t="str">
        <f>VLOOKUP(C69,PinNo!$B:$C,2,0)</f>
        <v>B7</v>
      </c>
      <c r="C69" s="5" t="s">
        <v>1644</v>
      </c>
      <c r="D69" s="5" t="str">
        <f>VLOOKUP(CONCATENATE($A69,".",$B69),Netlist_VTable!$H:$I,2,0)</f>
        <v>S2_FE_MDI-</v>
      </c>
      <c r="E69" s="19">
        <f>VLOOKUP(D69,EtchLengthFromLayout!$A:$B,2,0)</f>
        <v>11046.8</v>
      </c>
      <c r="F69" s="19" t="str">
        <f>CONCATENATE("S",MID($A69,5,1),"_U1_",SUBSTITUTE($C69,"INA","I-") )</f>
        <v>S2_U1_FE_MDI-</v>
      </c>
      <c r="G69" s="19">
        <f>VLOOKUP(F69,EtchLengthFromLayout!$A:$B,2,0)</f>
        <v>373.95</v>
      </c>
      <c r="H69" s="13">
        <f t="shared" si="24"/>
        <v>11420.75</v>
      </c>
      <c r="I69" s="19" t="str">
        <f>CONCATENATE("S",MID($A69,5,1),"_U2_",SUBSTITUTE($C69,"INA","I-") )</f>
        <v>S2_U2_FE_MDI-</v>
      </c>
      <c r="J69" s="19">
        <f>VLOOKUP(I69,EtchLengthFromLayout!$A:$B,2,0)</f>
        <v>8570.9</v>
      </c>
      <c r="K69" s="19" t="str">
        <f>CONCATENATE("S",MID($A69,5,1),"_U3_",SUBSTITUTE($C69,"INA","I-") )</f>
        <v>S2_U3_FE_MDI-</v>
      </c>
      <c r="L69" s="19">
        <f>VLOOKUP(K69,EtchLengthFromLayout!$A:$B,2,0)</f>
        <v>1313.06</v>
      </c>
      <c r="M69" s="14" t="str">
        <f>CONCATENATE("SG",MID($A69,5,1),"_U3_",SUBSTITUTE($X69,"INB","IX-") )</f>
        <v>SG2_U3_FE_MDIX-</v>
      </c>
      <c r="N69" s="19">
        <f>VLOOKUP(M69,EtchLengthFromLayout!$A:$B,2,0)</f>
        <v>1933.63</v>
      </c>
      <c r="O69" s="19" t="str">
        <f>CONCATENATE("SG",MID($A69,5,1),"_U2_",SUBSTITUTE($X69,"INB","IX-") )</f>
        <v>SG2_U2_FE_MDIX-</v>
      </c>
      <c r="P69" s="19">
        <f>VLOOKUP(O69,EtchLengthFromLayout!$A:$B,2,0)</f>
        <v>7278.14</v>
      </c>
      <c r="Q69" s="5"/>
      <c r="R69" s="5" t="str">
        <f>VLOOKUP(CONCATENATE($V69,".",$W69),Netlist_VTable!$H:$I,2,0)</f>
        <v>SG2_U1_FE_MDIX-</v>
      </c>
      <c r="S69" s="19">
        <f>VLOOKUP(R69,EtchLengthFromLayout!$A:$B,2,0)</f>
        <v>4179.99</v>
      </c>
      <c r="T69" s="19">
        <f t="shared" si="25"/>
        <v>34696.47</v>
      </c>
      <c r="U69" s="19">
        <f>ABS(T69-T70)</f>
        <v>8.999999999650754E-2</v>
      </c>
      <c r="V69" s="24" t="s">
        <v>9886</v>
      </c>
      <c r="W69" s="5" t="str">
        <f>VLOOKUP(X69,PinNo!$B:$C,2,0)</f>
        <v>A6</v>
      </c>
      <c r="X69" s="5" t="s">
        <v>1642</v>
      </c>
      <c r="Y69" s="106" t="s">
        <v>7519</v>
      </c>
    </row>
    <row r="70" spans="1:25" ht="16.149999999999999" customHeight="1">
      <c r="A70" s="24" t="s">
        <v>3556</v>
      </c>
      <c r="B70" s="5" t="str">
        <f>VLOOKUP(C70,PinNo!$B:$C,2,0)</f>
        <v>B8</v>
      </c>
      <c r="C70" s="5" t="s">
        <v>1643</v>
      </c>
      <c r="D70" s="5" t="str">
        <f>VLOOKUP(CONCATENATE($A70,".",$B70),Netlist_VTable!$H:$I,2,0)</f>
        <v>S2_FE_MDI+</v>
      </c>
      <c r="E70" s="19">
        <f>VLOOKUP(D70,EtchLengthFromLayout!$A:$B,2,0)</f>
        <v>11046.88</v>
      </c>
      <c r="F70" s="19" t="str">
        <f>CONCATENATE("S",MID($A70,5,1),"_U1_",SUBSTITUTE($C70,"IPA","I+") )</f>
        <v>S2_U1_FE_MDI+</v>
      </c>
      <c r="G70" s="19">
        <f>VLOOKUP(F70,EtchLengthFromLayout!$A:$B,2,0)</f>
        <v>373.95</v>
      </c>
      <c r="H70" s="13">
        <f t="shared" si="24"/>
        <v>11420.83</v>
      </c>
      <c r="I70" s="19" t="str">
        <f>CONCATENATE("S",MID($A70,5,1),"_U2_",SUBSTITUTE($C70,"IPA","I+") )</f>
        <v>S2_U2_FE_MDI+</v>
      </c>
      <c r="J70" s="19">
        <f>VLOOKUP(I70,EtchLengthFromLayout!$A:$B,2,0)</f>
        <v>8570.89</v>
      </c>
      <c r="K70" s="19" t="str">
        <f>CONCATENATE("S",MID($A70,5,1),"_U3_",SUBSTITUTE($C70,"IPA","I+") )</f>
        <v>S2_U3_FE_MDI+</v>
      </c>
      <c r="L70" s="19">
        <f>VLOOKUP(K70,EtchLengthFromLayout!$A:$B,2,0)</f>
        <v>1312.9</v>
      </c>
      <c r="M70" s="14" t="str">
        <f>CONCATENATE("SG",MID($A70,5,1),"_U3_",SUBSTITUTE($X70,"IPB","IX+") )</f>
        <v>SG2_U3_FE_MDIX+</v>
      </c>
      <c r="N70" s="19">
        <f>VLOOKUP(M70,EtchLengthFromLayout!$A:$B,2,0)</f>
        <v>1933.63</v>
      </c>
      <c r="O70" s="19" t="str">
        <f>CONCATENATE("SG",MID($A70,5,1),"_U2_",SUBSTITUTE($X70,"IPB","IX+") )</f>
        <v>SG2_U2_FE_MDIX+</v>
      </c>
      <c r="P70" s="19">
        <f>VLOOKUP(O70,EtchLengthFromLayout!$A:$B,2,0)</f>
        <v>7278.13</v>
      </c>
      <c r="Q70" s="5"/>
      <c r="R70" s="5" t="str">
        <f>VLOOKUP(CONCATENATE($V70,".",$W70),Netlist_VTable!$H:$I,2,0)</f>
        <v>SG2_U1_FE_MDIX+</v>
      </c>
      <c r="S70" s="19">
        <f>VLOOKUP(R70,EtchLengthFromLayout!$A:$B,2,0)</f>
        <v>4180</v>
      </c>
      <c r="T70" s="19">
        <f t="shared" si="25"/>
        <v>34696.380000000005</v>
      </c>
      <c r="U70" s="10" t="str">
        <f>IF(U69&lt;=5,"OK, Tolerance&lt;= 5 mil", "Not OK, Tolerance &gt; 5 mil")</f>
        <v>OK, Tolerance&lt;= 5 mil</v>
      </c>
      <c r="V70" s="24" t="s">
        <v>9886</v>
      </c>
      <c r="W70" s="5" t="str">
        <f>VLOOKUP(X70,PinNo!$B:$C,2,0)</f>
        <v>A7</v>
      </c>
      <c r="X70" s="5" t="s">
        <v>1641</v>
      </c>
      <c r="Y70" s="107"/>
    </row>
    <row r="71" spans="1:25">
      <c r="A71" s="43"/>
      <c r="B71" s="12"/>
      <c r="C71" s="12"/>
      <c r="D71" s="12"/>
      <c r="E71" s="13"/>
      <c r="F71" s="12" t="s">
        <v>1463</v>
      </c>
      <c r="G71" s="13"/>
      <c r="H71" s="13">
        <f>MAX(H67:H70)</f>
        <v>11766.03</v>
      </c>
      <c r="I71" s="15"/>
      <c r="J71" s="15"/>
      <c r="K71" s="15"/>
      <c r="L71" s="15"/>
      <c r="M71" s="15"/>
      <c r="N71" s="15"/>
      <c r="O71" s="15"/>
      <c r="P71" s="15"/>
      <c r="Q71" s="15"/>
      <c r="R71" s="36" t="s">
        <v>1463</v>
      </c>
      <c r="S71" s="37"/>
      <c r="T71" s="37">
        <f>MAX(T67:T70)</f>
        <v>35443.919999999998</v>
      </c>
      <c r="U71" s="10"/>
      <c r="V71" s="10"/>
      <c r="W71" s="10"/>
      <c r="X71" s="10"/>
      <c r="Y71" s="10"/>
    </row>
    <row r="72" spans="1:25">
      <c r="A72" s="43"/>
      <c r="B72" s="12"/>
      <c r="C72" s="12"/>
      <c r="D72" s="12"/>
      <c r="E72" s="13"/>
      <c r="F72" s="12" t="s">
        <v>1464</v>
      </c>
      <c r="G72" s="13"/>
      <c r="H72" s="13">
        <f>MIN(H67:H70)</f>
        <v>11420.75</v>
      </c>
      <c r="I72" s="15"/>
      <c r="J72" s="15"/>
      <c r="K72" s="15"/>
      <c r="L72" s="15"/>
      <c r="M72" s="15"/>
      <c r="N72" s="15"/>
      <c r="O72" s="15"/>
      <c r="P72" s="15"/>
      <c r="Q72" s="15"/>
      <c r="R72" s="36" t="s">
        <v>1464</v>
      </c>
      <c r="S72" s="37"/>
      <c r="T72" s="37">
        <f>MIN(T67:T70)</f>
        <v>34696.380000000005</v>
      </c>
      <c r="U72" s="10"/>
      <c r="V72" s="10"/>
      <c r="W72" s="10"/>
      <c r="X72" s="10"/>
      <c r="Y72" s="10"/>
    </row>
    <row r="73" spans="1:25">
      <c r="A73" s="43"/>
      <c r="B73" s="12"/>
      <c r="C73" s="12"/>
      <c r="D73" s="12"/>
      <c r="E73" s="13"/>
      <c r="F73" s="12" t="s">
        <v>1</v>
      </c>
      <c r="G73" s="13"/>
      <c r="H73" s="13">
        <f>ABS(H71-H72)</f>
        <v>345.28000000000065</v>
      </c>
      <c r="I73" s="15"/>
      <c r="J73" s="15"/>
      <c r="K73" s="15"/>
      <c r="L73" s="15"/>
      <c r="M73" s="15"/>
      <c r="N73" s="15"/>
      <c r="O73" s="15"/>
      <c r="P73" s="15"/>
      <c r="Q73" s="10"/>
      <c r="R73" s="36" t="s">
        <v>1</v>
      </c>
      <c r="S73" s="37"/>
      <c r="T73" s="37">
        <f>ABS(T71-T72)</f>
        <v>747.5399999999936</v>
      </c>
      <c r="U73" s="10"/>
      <c r="V73" s="10"/>
      <c r="W73" s="10"/>
      <c r="X73" s="10"/>
      <c r="Y73" s="10"/>
    </row>
    <row r="74" spans="1:25">
      <c r="A74" s="26"/>
      <c r="B74" s="10"/>
      <c r="C74" s="10"/>
      <c r="D74" s="10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0"/>
      <c r="R74" s="36" t="s">
        <v>6</v>
      </c>
      <c r="S74" s="37"/>
      <c r="T74" s="37" t="str">
        <f>IF(T73&lt;=5,"OK, Tolerance&lt;= 5 mils", "Not OK, Tolerance &gt;  5 mils")</f>
        <v>Not OK, Tolerance &gt;  5 mils</v>
      </c>
      <c r="U74" s="10"/>
      <c r="V74" s="10"/>
      <c r="W74" s="10"/>
      <c r="X74" s="10"/>
      <c r="Y74" s="10"/>
    </row>
    <row r="75" spans="1:25">
      <c r="A75" s="21"/>
      <c r="B75" s="5"/>
      <c r="C75" s="5"/>
      <c r="D75" s="5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5"/>
      <c r="R75" s="5"/>
      <c r="S75" s="19"/>
      <c r="T75" s="19"/>
      <c r="U75" s="5"/>
      <c r="V75" s="5"/>
      <c r="W75" s="5"/>
      <c r="X75" s="5"/>
      <c r="Y75" s="39"/>
    </row>
    <row r="76" spans="1:25" ht="47.25">
      <c r="A76" s="86" t="s">
        <v>3</v>
      </c>
      <c r="B76" s="86" t="s">
        <v>4</v>
      </c>
      <c r="C76" s="86" t="s">
        <v>5</v>
      </c>
      <c r="D76" s="60" t="s">
        <v>0</v>
      </c>
      <c r="E76" s="87" t="s">
        <v>2</v>
      </c>
      <c r="F76" s="88" t="s">
        <v>0</v>
      </c>
      <c r="G76" s="89" t="s">
        <v>2</v>
      </c>
      <c r="H76" s="90" t="s">
        <v>2980</v>
      </c>
      <c r="I76" s="60" t="s">
        <v>0</v>
      </c>
      <c r="J76" s="87" t="s">
        <v>2</v>
      </c>
      <c r="K76" s="88" t="s">
        <v>0</v>
      </c>
      <c r="L76" s="89" t="s">
        <v>2</v>
      </c>
      <c r="M76" s="60" t="s">
        <v>0</v>
      </c>
      <c r="N76" s="87" t="s">
        <v>2</v>
      </c>
      <c r="O76" s="88" t="s">
        <v>0</v>
      </c>
      <c r="P76" s="89" t="s">
        <v>2</v>
      </c>
      <c r="Q76" s="60"/>
      <c r="R76" s="91" t="s">
        <v>2985</v>
      </c>
      <c r="S76" s="87" t="s">
        <v>2</v>
      </c>
      <c r="T76" s="92" t="s">
        <v>9889</v>
      </c>
      <c r="U76" s="31" t="s">
        <v>1468</v>
      </c>
      <c r="V76" s="10" t="s">
        <v>9903</v>
      </c>
      <c r="W76" s="10" t="s">
        <v>4</v>
      </c>
      <c r="X76" s="10" t="s">
        <v>5</v>
      </c>
      <c r="Y76" s="38" t="s">
        <v>1506</v>
      </c>
    </row>
    <row r="77" spans="1:25" ht="16.149999999999999" customHeight="1">
      <c r="A77" s="25" t="s">
        <v>3557</v>
      </c>
      <c r="B77" s="5" t="str">
        <f>VLOOKUP(C77,PinNo!$B:$C,2,0)</f>
        <v>A6</v>
      </c>
      <c r="C77" s="5" t="s">
        <v>1642</v>
      </c>
      <c r="D77" s="5" t="str">
        <f>VLOOKUP(CONCATENATE($A77,".",$B77),Netlist_VTable!$H:$I,2,0)</f>
        <v>S3_FE_MDIX-</v>
      </c>
      <c r="E77" s="19">
        <f>VLOOKUP(D77,EtchLengthFromLayout!$A:$B,2,0)</f>
        <v>10948.82</v>
      </c>
      <c r="F77" s="19" t="str">
        <f>CONCATENATE("S",MID($A77,5,1),"_U1_",SUBSTITUTE($C77,"INB","IX-") )</f>
        <v>S3_U1_FE_MDIX-</v>
      </c>
      <c r="G77" s="19">
        <f>VLOOKUP(F77,EtchLengthFromLayout!$A:$B,2,0)</f>
        <v>373.95</v>
      </c>
      <c r="H77" s="13">
        <f>E77+G77</f>
        <v>11322.77</v>
      </c>
      <c r="I77" s="19" t="str">
        <f>CONCATENATE("S",MID($A77,5,1),"_U2_",SUBSTITUTE($C77,"INB","IX-") )</f>
        <v>S3_U2_FE_MDIX-</v>
      </c>
      <c r="J77" s="19">
        <f>VLOOKUP(I77,EtchLengthFromLayout!$A:$B,2,0)</f>
        <v>7003.81</v>
      </c>
      <c r="K77" s="19" t="str">
        <f>CONCATENATE("S",MID($A77,5,1),"_U3_",SUBSTITUTE($C77,"INB","IX-") )</f>
        <v>S3_U3_FE_MDIX-</v>
      </c>
      <c r="L77" s="19">
        <f>VLOOKUP(K77,EtchLengthFromLayout!$A:$B,2,0)</f>
        <v>1465.63</v>
      </c>
      <c r="M77" s="14" t="str">
        <f>CONCATENATE("SG",MID($A77,5,1),"_U3_",SUBSTITUTE($X77,"INA","I-") )</f>
        <v>SG3_U3_FE_MDI-</v>
      </c>
      <c r="N77" s="19">
        <f>VLOOKUP(M77,EtchLengthFromLayout!$A:$B,2,0)</f>
        <v>1968.77</v>
      </c>
      <c r="O77" s="19" t="str">
        <f>CONCATENATE("SG",MID($A77,5,1),"_U2_",SUBSTITUTE($X77,"INA","I-") )</f>
        <v>SG3_U2_FE_MDI-</v>
      </c>
      <c r="P77" s="19">
        <f>VLOOKUP(O77,EtchLengthFromLayout!$A:$B,2,0)</f>
        <v>6899.12</v>
      </c>
      <c r="Q77" s="5"/>
      <c r="R77" s="5" t="str">
        <f>VLOOKUP(CONCATENATE($V77,".",$W77),Netlist_VTable!$H:$I,2,0)</f>
        <v>SG3_U1_FE_MDI-</v>
      </c>
      <c r="S77" s="19">
        <f>VLOOKUP(R77,EtchLengthFromLayout!$A:$B,2,0)</f>
        <v>3592.79</v>
      </c>
      <c r="T77" s="19">
        <f>E77+G77+J77+L77+N77+P77+S77</f>
        <v>32252.890000000003</v>
      </c>
      <c r="U77" s="19">
        <f t="shared" ref="U77" si="26">ABS(T77-T78)</f>
        <v>3.0000000002473826E-2</v>
      </c>
      <c r="V77" s="25" t="s">
        <v>9887</v>
      </c>
      <c r="W77" s="5" t="str">
        <f>VLOOKUP(X77,PinNo!$B:$C,2,0)</f>
        <v>B7</v>
      </c>
      <c r="X77" s="5" t="s">
        <v>1644</v>
      </c>
      <c r="Y77" s="106" t="s">
        <v>7514</v>
      </c>
    </row>
    <row r="78" spans="1:25" ht="16.149999999999999" customHeight="1">
      <c r="A78" s="25" t="s">
        <v>3557</v>
      </c>
      <c r="B78" s="5" t="str">
        <f>VLOOKUP(C78,PinNo!$B:$C,2,0)</f>
        <v>A7</v>
      </c>
      <c r="C78" s="5" t="s">
        <v>1641</v>
      </c>
      <c r="D78" s="5" t="str">
        <f>VLOOKUP(CONCATENATE($A78,".",$B78),Netlist_VTable!$H:$I,2,0)</f>
        <v>S3_FE_MDIX+</v>
      </c>
      <c r="E78" s="19">
        <f>VLOOKUP(D78,EtchLengthFromLayout!$A:$B,2,0)</f>
        <v>10948.8</v>
      </c>
      <c r="F78" s="19" t="str">
        <f>CONCATENATE("S",MID($A78,5,1),"_U1_",SUBSTITUTE($C78,"IPB","IX+") )</f>
        <v>S3_U1_FE_MDIX+</v>
      </c>
      <c r="G78" s="19">
        <f>VLOOKUP(F78,EtchLengthFromLayout!$A:$B,2,0)</f>
        <v>373.95</v>
      </c>
      <c r="H78" s="13">
        <f t="shared" ref="H78:H80" si="27">E78+G78</f>
        <v>11322.75</v>
      </c>
      <c r="I78" s="19" t="str">
        <f>CONCATENATE("S",MID($A78,5,1),"_U2_",SUBSTITUTE($C78,"IPB","IX+") )</f>
        <v>S3_U2_FE_MDIX+</v>
      </c>
      <c r="J78" s="19">
        <f>VLOOKUP(I78,EtchLengthFromLayout!$A:$B,2,0)</f>
        <v>7003.81</v>
      </c>
      <c r="K78" s="19" t="str">
        <f>CONCATENATE("S",MID($A78,5,1),"_U3_",SUBSTITUTE($C78,"IPB","IX+") )</f>
        <v>S3_U3_FE_MDIX+</v>
      </c>
      <c r="L78" s="19">
        <f>VLOOKUP(K78,EtchLengthFromLayout!$A:$B,2,0)</f>
        <v>1465.64</v>
      </c>
      <c r="M78" s="14" t="str">
        <f>CONCATENATE("SG",MID($A78,5,1),"_U3_",SUBSTITUTE($X78,"IPA","I+") )</f>
        <v>SG3_U3_FE_MDI+</v>
      </c>
      <c r="N78" s="19">
        <f>VLOOKUP(M78,EtchLengthFromLayout!$A:$B,2,0)</f>
        <v>1968.75</v>
      </c>
      <c r="O78" s="19" t="str">
        <f>CONCATENATE("SG",MID($A78,5,1),"_U2_",SUBSTITUTE($X78,"IPA","I+") )</f>
        <v>SG3_U2_FE_MDI+</v>
      </c>
      <c r="P78" s="19">
        <f>VLOOKUP(O78,EtchLengthFromLayout!$A:$B,2,0)</f>
        <v>6899.12</v>
      </c>
      <c r="Q78" s="5"/>
      <c r="R78" s="5" t="str">
        <f>VLOOKUP(CONCATENATE($V78,".",$W78),Netlist_VTable!$H:$I,2,0)</f>
        <v>SG3_U1_FE_MDI+</v>
      </c>
      <c r="S78" s="19">
        <f>VLOOKUP(R78,EtchLengthFromLayout!$A:$B,2,0)</f>
        <v>3592.79</v>
      </c>
      <c r="T78" s="19">
        <f t="shared" ref="T78:T80" si="28">E78+G78+J78+L78+N78+P78+S78</f>
        <v>32252.86</v>
      </c>
      <c r="U78" s="10" t="str">
        <f t="shared" ref="U78" si="29">IF(U77&lt;=5,"OK, Tolerance&lt;= 5 mil", "Not OK, Tolerance &gt; 5 mil")</f>
        <v>OK, Tolerance&lt;= 5 mil</v>
      </c>
      <c r="V78" s="25" t="s">
        <v>9887</v>
      </c>
      <c r="W78" s="5" t="str">
        <f>VLOOKUP(X78,PinNo!$B:$C,2,0)</f>
        <v>B8</v>
      </c>
      <c r="X78" s="5" t="s">
        <v>1643</v>
      </c>
      <c r="Y78" s="107"/>
    </row>
    <row r="79" spans="1:25" ht="16.149999999999999" customHeight="1">
      <c r="A79" s="25" t="s">
        <v>3557</v>
      </c>
      <c r="B79" s="5" t="str">
        <f>VLOOKUP(C79,PinNo!$B:$C,2,0)</f>
        <v>B7</v>
      </c>
      <c r="C79" s="5" t="s">
        <v>1644</v>
      </c>
      <c r="D79" s="5" t="str">
        <f>VLOOKUP(CONCATENATE($A79,".",$B79),Netlist_VTable!$H:$I,2,0)</f>
        <v>S3_FE_MDI-</v>
      </c>
      <c r="E79" s="19">
        <f>VLOOKUP(D79,EtchLengthFromLayout!$A:$B,2,0)</f>
        <v>10897.58</v>
      </c>
      <c r="F79" s="19" t="str">
        <f>CONCATENATE("S",MID($A79,5,1),"_U1_",SUBSTITUTE($C79,"INA","I-") )</f>
        <v>S3_U1_FE_MDI-</v>
      </c>
      <c r="G79" s="19">
        <f>VLOOKUP(F79,EtchLengthFromLayout!$A:$B,2,0)</f>
        <v>373.95</v>
      </c>
      <c r="H79" s="13">
        <f t="shared" si="27"/>
        <v>11271.53</v>
      </c>
      <c r="I79" s="19" t="str">
        <f>CONCATENATE("S",MID($A79,5,1),"_U2_",SUBSTITUTE($C79,"INA","I-") )</f>
        <v>S3_U2_FE_MDI-</v>
      </c>
      <c r="J79" s="19">
        <f>VLOOKUP(I79,EtchLengthFromLayout!$A:$B,2,0)</f>
        <v>7173.31</v>
      </c>
      <c r="K79" s="19" t="str">
        <f>CONCATENATE("S",MID($A79,5,1),"_U3_",SUBSTITUTE($C79,"INA","I-") )</f>
        <v>S3_U3_FE_MDI-</v>
      </c>
      <c r="L79" s="19">
        <f>VLOOKUP(K79,EtchLengthFromLayout!$A:$B,2,0)</f>
        <v>2194.8200000000002</v>
      </c>
      <c r="M79" s="14" t="str">
        <f>CONCATENATE("SG",MID($A79,5,1),"_U3_",SUBSTITUTE($X79,"INB","IX-") )</f>
        <v>SG3_U3_FE_MDIX-</v>
      </c>
      <c r="N79" s="19">
        <f>VLOOKUP(M79,EtchLengthFromLayout!$A:$B,2,0)</f>
        <v>1911.15</v>
      </c>
      <c r="O79" s="19" t="str">
        <f>CONCATENATE("SG",MID($A79,5,1),"_U2_",SUBSTITUTE($X79,"INB","IX-") )</f>
        <v>SG3_U2_FE_MDIX-</v>
      </c>
      <c r="P79" s="19">
        <f>VLOOKUP(O79,EtchLengthFromLayout!$A:$B,2,0)</f>
        <v>6489.22</v>
      </c>
      <c r="Q79" s="5"/>
      <c r="R79" s="5" t="str">
        <f>VLOOKUP(CONCATENATE($V79,".",$W79),Netlist_VTable!$H:$I,2,0)</f>
        <v>SG3_U1_FE_MDIX-</v>
      </c>
      <c r="S79" s="19">
        <f>VLOOKUP(R79,EtchLengthFromLayout!$A:$B,2,0)</f>
        <v>4063.75</v>
      </c>
      <c r="T79" s="19">
        <f t="shared" si="28"/>
        <v>33103.78</v>
      </c>
      <c r="U79" s="19">
        <f t="shared" ref="U79" si="30">ABS(T79-T80)</f>
        <v>2.9999999998835847E-2</v>
      </c>
      <c r="V79" s="25" t="s">
        <v>9887</v>
      </c>
      <c r="W79" s="5" t="str">
        <f>VLOOKUP(X79,PinNo!$B:$C,2,0)</f>
        <v>A6</v>
      </c>
      <c r="X79" s="5" t="s">
        <v>1642</v>
      </c>
      <c r="Y79" s="106" t="s">
        <v>7515</v>
      </c>
    </row>
    <row r="80" spans="1:25" ht="16.149999999999999" customHeight="1">
      <c r="A80" s="25" t="s">
        <v>3557</v>
      </c>
      <c r="B80" s="5" t="str">
        <f>VLOOKUP(C80,PinNo!$B:$C,2,0)</f>
        <v>B8</v>
      </c>
      <c r="C80" s="5" t="s">
        <v>1643</v>
      </c>
      <c r="D80" s="5" t="str">
        <f>VLOOKUP(CONCATENATE($A80,".",$B80),Netlist_VTable!$H:$I,2,0)</f>
        <v>S3_FE_MDI+</v>
      </c>
      <c r="E80" s="19">
        <f>VLOOKUP(D80,EtchLengthFromLayout!$A:$B,2,0)</f>
        <v>10897.58</v>
      </c>
      <c r="F80" s="19" t="str">
        <f>CONCATENATE("S",MID($A80,5,1),"_U1_",SUBSTITUTE($C80,"IPA","I+") )</f>
        <v>S3_U1_FE_MDI+</v>
      </c>
      <c r="G80" s="19">
        <f>VLOOKUP(F80,EtchLengthFromLayout!$A:$B,2,0)</f>
        <v>373.95</v>
      </c>
      <c r="H80" s="13">
        <f t="shared" si="27"/>
        <v>11271.53</v>
      </c>
      <c r="I80" s="19" t="str">
        <f>CONCATENATE("S",MID($A80,5,1),"_U2_",SUBSTITUTE($C80,"IPA","I+") )</f>
        <v>S3_U2_FE_MDI+</v>
      </c>
      <c r="J80" s="19">
        <f>VLOOKUP(I80,EtchLengthFromLayout!$A:$B,2,0)</f>
        <v>7173.32</v>
      </c>
      <c r="K80" s="19" t="str">
        <f>CONCATENATE("S",MID($A80,5,1),"_U3_",SUBSTITUTE($C80,"IPA","I+") )</f>
        <v>S3_U3_FE_MDI+</v>
      </c>
      <c r="L80" s="19">
        <f>VLOOKUP(K80,EtchLengthFromLayout!$A:$B,2,0)</f>
        <v>2194.8200000000002</v>
      </c>
      <c r="M80" s="14" t="str">
        <f>CONCATENATE("SG",MID($A80,5,1),"_U3_",SUBSTITUTE($X80,"IPB","IX+") )</f>
        <v>SG3_U3_FE_MDIX+</v>
      </c>
      <c r="N80" s="19">
        <f>VLOOKUP(M80,EtchLengthFromLayout!$A:$B,2,0)</f>
        <v>1911.15</v>
      </c>
      <c r="O80" s="19" t="str">
        <f>CONCATENATE("SG",MID($A80,5,1),"_U2_",SUBSTITUTE($X80,"IPB","IX+") )</f>
        <v>SG3_U2_FE_MDIX+</v>
      </c>
      <c r="P80" s="19">
        <f>VLOOKUP(O80,EtchLengthFromLayout!$A:$B,2,0)</f>
        <v>6489.23</v>
      </c>
      <c r="Q80" s="5"/>
      <c r="R80" s="5" t="str">
        <f>VLOOKUP(CONCATENATE($V80,".",$W80),Netlist_VTable!$H:$I,2,0)</f>
        <v>SG3_U1_FE_MDIX+</v>
      </c>
      <c r="S80" s="19">
        <f>VLOOKUP(R80,EtchLengthFromLayout!$A:$B,2,0)</f>
        <v>4063.76</v>
      </c>
      <c r="T80" s="19">
        <f t="shared" si="28"/>
        <v>33103.81</v>
      </c>
      <c r="U80" s="10" t="str">
        <f t="shared" ref="U80" si="31">IF(U79&lt;=5,"OK, Tolerance&lt;= 5 mil", "Not OK, Tolerance &gt; 5 mil")</f>
        <v>OK, Tolerance&lt;= 5 mil</v>
      </c>
      <c r="V80" s="25" t="s">
        <v>9887</v>
      </c>
      <c r="W80" s="5" t="str">
        <f>VLOOKUP(X80,PinNo!$B:$C,2,0)</f>
        <v>A7</v>
      </c>
      <c r="X80" s="5" t="s">
        <v>1641</v>
      </c>
      <c r="Y80" s="107"/>
    </row>
    <row r="81" spans="1:25">
      <c r="A81" s="43"/>
      <c r="B81" s="12"/>
      <c r="C81" s="12"/>
      <c r="D81" s="12"/>
      <c r="E81" s="13"/>
      <c r="F81" s="12" t="s">
        <v>1463</v>
      </c>
      <c r="G81" s="13"/>
      <c r="H81" s="13">
        <f>MAX(H77:H80)</f>
        <v>11322.77</v>
      </c>
      <c r="I81" s="15"/>
      <c r="J81" s="15"/>
      <c r="K81" s="15"/>
      <c r="L81" s="15"/>
      <c r="M81" s="15"/>
      <c r="N81" s="15"/>
      <c r="O81" s="15"/>
      <c r="P81" s="15"/>
      <c r="Q81" s="15"/>
      <c r="R81" s="36" t="s">
        <v>1463</v>
      </c>
      <c r="S81" s="37"/>
      <c r="T81" s="37">
        <f>MAX(T77:T80)</f>
        <v>33103.81</v>
      </c>
      <c r="U81" s="10"/>
      <c r="V81" s="10"/>
      <c r="W81" s="10"/>
      <c r="X81" s="10"/>
      <c r="Y81" s="10"/>
    </row>
    <row r="82" spans="1:25">
      <c r="A82" s="43"/>
      <c r="B82" s="12"/>
      <c r="C82" s="12"/>
      <c r="D82" s="12"/>
      <c r="E82" s="13"/>
      <c r="F82" s="12" t="s">
        <v>1464</v>
      </c>
      <c r="G82" s="13"/>
      <c r="H82" s="13">
        <f>MIN(H77:H80)</f>
        <v>11271.53</v>
      </c>
      <c r="I82" s="15"/>
      <c r="J82" s="15"/>
      <c r="K82" s="15"/>
      <c r="L82" s="15"/>
      <c r="M82" s="15"/>
      <c r="N82" s="15"/>
      <c r="O82" s="15"/>
      <c r="P82" s="15"/>
      <c r="Q82" s="15"/>
      <c r="R82" s="36" t="s">
        <v>1464</v>
      </c>
      <c r="S82" s="37"/>
      <c r="T82" s="37">
        <f>MIN(T77:T80)</f>
        <v>32252.86</v>
      </c>
      <c r="U82" s="10"/>
      <c r="V82" s="10"/>
      <c r="W82" s="10"/>
      <c r="X82" s="10"/>
      <c r="Y82" s="10"/>
    </row>
    <row r="83" spans="1:25">
      <c r="A83" s="43"/>
      <c r="B83" s="12"/>
      <c r="C83" s="12"/>
      <c r="D83" s="12"/>
      <c r="E83" s="13"/>
      <c r="F83" s="12" t="s">
        <v>1</v>
      </c>
      <c r="G83" s="13"/>
      <c r="H83" s="13">
        <f>ABS(H81-H82)</f>
        <v>51.239999999999782</v>
      </c>
      <c r="I83" s="15"/>
      <c r="J83" s="15"/>
      <c r="K83" s="15"/>
      <c r="L83" s="15"/>
      <c r="M83" s="15"/>
      <c r="N83" s="15"/>
      <c r="O83" s="15"/>
      <c r="P83" s="15"/>
      <c r="Q83" s="10"/>
      <c r="R83" s="36" t="s">
        <v>1</v>
      </c>
      <c r="S83" s="37"/>
      <c r="T83" s="37">
        <f>ABS(T81-T82)</f>
        <v>850.94999999999709</v>
      </c>
      <c r="U83" s="10"/>
      <c r="V83" s="10"/>
      <c r="W83" s="10"/>
      <c r="X83" s="10"/>
      <c r="Y83" s="10"/>
    </row>
    <row r="84" spans="1:25">
      <c r="A84" s="26"/>
      <c r="B84" s="10"/>
      <c r="C84" s="10"/>
      <c r="D84" s="10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0"/>
      <c r="R84" s="36" t="s">
        <v>6</v>
      </c>
      <c r="S84" s="37"/>
      <c r="T84" s="37" t="str">
        <f>IF(T83&lt;=5,"OK, Tolerance&lt;= 5 mils", "Not OK, Tolerance &gt;  5 mils")</f>
        <v>Not OK, Tolerance &gt;  5 mils</v>
      </c>
      <c r="U84" s="10"/>
      <c r="V84" s="10"/>
      <c r="W84" s="10"/>
      <c r="X84" s="10"/>
      <c r="Y84" s="10"/>
    </row>
    <row r="85" spans="1:25">
      <c r="A85" s="21"/>
      <c r="B85" s="5"/>
      <c r="C85" s="5"/>
      <c r="D85" s="5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5"/>
      <c r="R85" s="5"/>
      <c r="S85" s="19"/>
      <c r="T85" s="19"/>
      <c r="U85" s="5"/>
      <c r="V85" s="5"/>
      <c r="W85" s="5"/>
      <c r="X85" s="5"/>
      <c r="Y85" s="5"/>
    </row>
    <row r="86" spans="1:25">
      <c r="A86" s="5"/>
      <c r="B86" s="5"/>
      <c r="C86" s="5"/>
      <c r="D86" s="5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5"/>
      <c r="U86" s="5"/>
      <c r="V86" s="5"/>
      <c r="W86" s="5"/>
      <c r="X86" s="5"/>
      <c r="Y86" s="5"/>
    </row>
    <row r="87" spans="1:25">
      <c r="A87" s="20"/>
      <c r="B87" s="20"/>
      <c r="C87" s="20"/>
      <c r="D87" s="20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0"/>
      <c r="U87" s="20"/>
      <c r="V87" s="20"/>
      <c r="W87" s="20"/>
      <c r="X87" s="20"/>
      <c r="Y87" s="20"/>
    </row>
    <row r="88" spans="1:25">
      <c r="A88" s="20"/>
      <c r="B88" s="20"/>
      <c r="C88" s="20"/>
      <c r="D88" s="20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0"/>
      <c r="U88" s="20"/>
      <c r="V88" s="20"/>
      <c r="W88" s="20"/>
      <c r="X88" s="20"/>
      <c r="Y88" s="20"/>
    </row>
    <row r="89" spans="1:25" ht="30.75">
      <c r="A89" s="28" t="s">
        <v>1470</v>
      </c>
      <c r="B89" s="12"/>
      <c r="C89" s="12"/>
      <c r="D89" s="12"/>
      <c r="E89" s="13"/>
      <c r="F89" s="28" t="s">
        <v>10259</v>
      </c>
      <c r="G89" s="13"/>
      <c r="H89" s="13"/>
      <c r="I89" s="13"/>
      <c r="J89" s="13"/>
      <c r="K89" s="40" t="s">
        <v>10260</v>
      </c>
      <c r="L89" s="14"/>
      <c r="M89" s="14"/>
      <c r="N89" s="14"/>
      <c r="O89" s="14"/>
      <c r="P89" s="14"/>
      <c r="Q89" s="14"/>
      <c r="R89" s="28" t="s">
        <v>10261</v>
      </c>
      <c r="S89" s="13"/>
      <c r="T89" s="13"/>
      <c r="U89" s="13"/>
      <c r="V89" s="13"/>
      <c r="W89" s="14"/>
      <c r="X89" s="14"/>
      <c r="Y89" s="11"/>
    </row>
    <row r="90" spans="1:25" ht="47.25">
      <c r="A90" s="86" t="s">
        <v>3</v>
      </c>
      <c r="B90" s="86" t="s">
        <v>4</v>
      </c>
      <c r="C90" s="86" t="s">
        <v>5</v>
      </c>
      <c r="D90" s="60" t="s">
        <v>0</v>
      </c>
      <c r="E90" s="87" t="s">
        <v>2</v>
      </c>
      <c r="F90" s="88" t="s">
        <v>0</v>
      </c>
      <c r="G90" s="89" t="s">
        <v>2</v>
      </c>
      <c r="H90" s="90" t="s">
        <v>2980</v>
      </c>
      <c r="I90" s="60" t="s">
        <v>0</v>
      </c>
      <c r="J90" s="87" t="s">
        <v>2</v>
      </c>
      <c r="K90" s="88" t="s">
        <v>0</v>
      </c>
      <c r="L90" s="89" t="s">
        <v>2</v>
      </c>
      <c r="M90" s="60" t="s">
        <v>0</v>
      </c>
      <c r="N90" s="87" t="s">
        <v>2</v>
      </c>
      <c r="O90" s="88" t="s">
        <v>0</v>
      </c>
      <c r="P90" s="89" t="s">
        <v>2</v>
      </c>
      <c r="Q90" s="60"/>
      <c r="R90" s="91" t="s">
        <v>2985</v>
      </c>
      <c r="S90" s="87" t="s">
        <v>2</v>
      </c>
      <c r="T90" s="92" t="s">
        <v>9889</v>
      </c>
      <c r="U90" s="31" t="s">
        <v>1468</v>
      </c>
      <c r="V90" s="10" t="s">
        <v>9903</v>
      </c>
      <c r="W90" s="10" t="s">
        <v>4</v>
      </c>
      <c r="X90" s="10" t="s">
        <v>5</v>
      </c>
      <c r="Y90" s="38" t="s">
        <v>1506</v>
      </c>
    </row>
    <row r="91" spans="1:25" ht="16.149999999999999" customHeight="1">
      <c r="A91" s="24" t="s">
        <v>8</v>
      </c>
      <c r="B91" s="5" t="str">
        <f>VLOOKUP(C91,PinNo!$B:$C,2,0)</f>
        <v>A6</v>
      </c>
      <c r="C91" s="5" t="s">
        <v>1642</v>
      </c>
      <c r="D91" s="5" t="str">
        <f>VLOOKUP(CONCATENATE($A91,".",$B91),Netlist_VTable!$H:$I,2,0)</f>
        <v>S0_FE_MDIX-</v>
      </c>
      <c r="E91" s="19">
        <f>VLOOKUP(D91,EtchLengthFromLayout!$A:$B,2,0)</f>
        <v>11180.66</v>
      </c>
      <c r="F91" s="19" t="str">
        <f>CONCATENATE("S",MID($A91,5,1),"_U1_",SUBSTITUTE($C91,"INB","IX-") )</f>
        <v>S0_U1_FE_MDIX-</v>
      </c>
      <c r="G91" s="19">
        <f>VLOOKUP(F91,EtchLengthFromLayout!$A:$B,2,0)</f>
        <v>373.95</v>
      </c>
      <c r="H91" s="13">
        <f>E91+G91</f>
        <v>11554.61</v>
      </c>
      <c r="I91" s="19" t="str">
        <f>CONCATENATE("S",MID($A91,5,1),"_U2_",SUBSTITUTE($C91,"INB","IX-") )</f>
        <v>S0_U2_FE_MDIX-</v>
      </c>
      <c r="J91" s="19">
        <f>VLOOKUP(I91,EtchLengthFromLayout!$A:$B,2,0)</f>
        <v>5218.42</v>
      </c>
      <c r="K91" s="19" t="str">
        <f>CONCATENATE("S",MID($A91,5,1),"_U3_",SUBSTITUTE($C91,"INB","IX-") )</f>
        <v>S0_U3_FE_MDIX-</v>
      </c>
      <c r="L91" s="19">
        <f>VLOOKUP(K91,EtchLengthFromLayout!$A:$B,2,0)</f>
        <v>1474.32</v>
      </c>
      <c r="M91" s="14"/>
      <c r="N91" s="19"/>
      <c r="O91" s="19"/>
      <c r="P91" s="19"/>
      <c r="Q91" s="5"/>
      <c r="R91" s="5"/>
      <c r="S91" s="19"/>
      <c r="T91" s="19">
        <f>E91+G91+J91+L91+N91+P91+S91</f>
        <v>18247.349999999999</v>
      </c>
      <c r="U91" s="19">
        <f>ABS(T91-T92)</f>
        <v>5.9999999997671694E-2</v>
      </c>
      <c r="V91" s="24"/>
      <c r="W91" s="5"/>
      <c r="X91" s="5"/>
      <c r="Y91" s="106" t="s">
        <v>1502</v>
      </c>
    </row>
    <row r="92" spans="1:25" ht="16.149999999999999" customHeight="1">
      <c r="A92" s="24" t="s">
        <v>8</v>
      </c>
      <c r="B92" s="5" t="str">
        <f>VLOOKUP(C92,PinNo!$B:$C,2,0)</f>
        <v>A7</v>
      </c>
      <c r="C92" s="5" t="s">
        <v>1641</v>
      </c>
      <c r="D92" s="5" t="str">
        <f>VLOOKUP(CONCATENATE($A92,".",$B92),Netlist_VTable!$H:$I,2,0)</f>
        <v>S0_FE_MDIX+</v>
      </c>
      <c r="E92" s="19">
        <f>VLOOKUP(D92,EtchLengthFromLayout!$A:$B,2,0)</f>
        <v>11180.59</v>
      </c>
      <c r="F92" s="19" t="str">
        <f>CONCATENATE("S",MID($A92,5,1),"_U1_",SUBSTITUTE($C92,"IPB","IX+") )</f>
        <v>S0_U1_FE_MDIX+</v>
      </c>
      <c r="G92" s="19">
        <f>VLOOKUP(F92,EtchLengthFromLayout!$A:$B,2,0)</f>
        <v>373.95</v>
      </c>
      <c r="H92" s="13">
        <f t="shared" ref="H92:H94" si="32">E92+G92</f>
        <v>11554.54</v>
      </c>
      <c r="I92" s="19" t="str">
        <f>CONCATENATE("S",MID($A92,5,1),"_U2_",SUBSTITUTE($C92,"IPB","IX+") )</f>
        <v>S0_U2_FE_MDIX+</v>
      </c>
      <c r="J92" s="19">
        <f>VLOOKUP(I92,EtchLengthFromLayout!$A:$B,2,0)</f>
        <v>5218.42</v>
      </c>
      <c r="K92" s="19" t="str">
        <f>CONCATENATE("S",MID($A92,5,1),"_U3_",SUBSTITUTE($C92,"IPB","IX+") )</f>
        <v>S0_U3_FE_MDIX+</v>
      </c>
      <c r="L92" s="19">
        <f>VLOOKUP(K92,EtchLengthFromLayout!$A:$B,2,0)</f>
        <v>1474.33</v>
      </c>
      <c r="M92" s="14"/>
      <c r="N92" s="19"/>
      <c r="O92" s="19"/>
      <c r="P92" s="19"/>
      <c r="Q92" s="5"/>
      <c r="R92" s="5"/>
      <c r="S92" s="19"/>
      <c r="T92" s="19">
        <f t="shared" ref="T92:T94" si="33">E92+G92+J92+L92+N92+P92+S92</f>
        <v>18247.29</v>
      </c>
      <c r="U92" s="10" t="str">
        <f>IF(U91&lt;=5,"OK, Tolerance&lt;= 5 mil", "Not OK, Tolerance &gt; 5 mil")</f>
        <v>OK, Tolerance&lt;= 5 mil</v>
      </c>
      <c r="V92" s="24"/>
      <c r="W92" s="5"/>
      <c r="X92" s="5"/>
      <c r="Y92" s="107"/>
    </row>
    <row r="93" spans="1:25" ht="16.149999999999999" customHeight="1">
      <c r="A93" s="24" t="s">
        <v>8</v>
      </c>
      <c r="B93" s="5" t="str">
        <f>VLOOKUP(C93,PinNo!$B:$C,2,0)</f>
        <v>B7</v>
      </c>
      <c r="C93" s="5" t="s">
        <v>1644</v>
      </c>
      <c r="D93" s="5" t="str">
        <f>VLOOKUP(CONCATENATE($A93,".",$B93),Netlist_VTable!$H:$I,2,0)</f>
        <v>S0_FE_MDI-</v>
      </c>
      <c r="E93" s="19">
        <f>VLOOKUP(D93,EtchLengthFromLayout!$A:$B,2,0)</f>
        <v>10690.43</v>
      </c>
      <c r="F93" s="19" t="str">
        <f>CONCATENATE("S",MID($A93,5,1),"_U1_",SUBSTITUTE($C93,"INA","I-") )</f>
        <v>S0_U1_FE_MDI-</v>
      </c>
      <c r="G93" s="19">
        <f>VLOOKUP(F93,EtchLengthFromLayout!$A:$B,2,0)</f>
        <v>373.95</v>
      </c>
      <c r="H93" s="13">
        <f t="shared" si="32"/>
        <v>11064.380000000001</v>
      </c>
      <c r="I93" s="19" t="str">
        <f>CONCATENATE("S",MID($A93,5,1),"_U2_",SUBSTITUTE($C93,"INA","I-") )</f>
        <v>S0_U2_FE_MDI-</v>
      </c>
      <c r="J93" s="19">
        <f>VLOOKUP(I93,EtchLengthFromLayout!$A:$B,2,0)</f>
        <v>5037.3100000000004</v>
      </c>
      <c r="K93" s="19" t="str">
        <f>CONCATENATE("S",MID($A93,5,1),"_U3_",SUBSTITUTE($C93,"INA","I-") )</f>
        <v>S0_U3_FE_MDI-</v>
      </c>
      <c r="L93" s="19">
        <f>VLOOKUP(K93,EtchLengthFromLayout!$A:$B,2,0)</f>
        <v>1361.94</v>
      </c>
      <c r="M93" s="14"/>
      <c r="N93" s="19"/>
      <c r="O93" s="19"/>
      <c r="P93" s="19"/>
      <c r="Q93" s="5"/>
      <c r="R93" s="5"/>
      <c r="S93" s="19"/>
      <c r="T93" s="19">
        <f t="shared" si="33"/>
        <v>17463.63</v>
      </c>
      <c r="U93" s="19">
        <f>ABS(T93-T94)</f>
        <v>9.0000000000145519E-2</v>
      </c>
      <c r="V93" s="24"/>
      <c r="W93" s="5"/>
      <c r="X93" s="5"/>
      <c r="Y93" s="106" t="s">
        <v>1503</v>
      </c>
    </row>
    <row r="94" spans="1:25" ht="16.149999999999999" customHeight="1">
      <c r="A94" s="24" t="s">
        <v>8</v>
      </c>
      <c r="B94" s="5" t="str">
        <f>VLOOKUP(C94,PinNo!$B:$C,2,0)</f>
        <v>B8</v>
      </c>
      <c r="C94" s="5" t="s">
        <v>1643</v>
      </c>
      <c r="D94" s="5" t="str">
        <f>VLOOKUP(CONCATENATE($A94,".",$B94),Netlist_VTable!$H:$I,2,0)</f>
        <v>S0_FE_MDI+</v>
      </c>
      <c r="E94" s="19">
        <f>VLOOKUP(D94,EtchLengthFromLayout!$A:$B,2,0)</f>
        <v>10690.52</v>
      </c>
      <c r="F94" s="19" t="str">
        <f>CONCATENATE("S",MID($A94,5,1),"_U1_",SUBSTITUTE($C94,"IPA","I+") )</f>
        <v>S0_U1_FE_MDI+</v>
      </c>
      <c r="G94" s="19">
        <f>VLOOKUP(F94,EtchLengthFromLayout!$A:$B,2,0)</f>
        <v>373.95</v>
      </c>
      <c r="H94" s="13">
        <f t="shared" si="32"/>
        <v>11064.470000000001</v>
      </c>
      <c r="I94" s="19" t="str">
        <f>CONCATENATE("S",MID($A94,5,1),"_U2_",SUBSTITUTE($C94,"IPA","I+") )</f>
        <v>S0_U2_FE_MDI+</v>
      </c>
      <c r="J94" s="19">
        <f>VLOOKUP(I94,EtchLengthFromLayout!$A:$B,2,0)</f>
        <v>5037.3100000000004</v>
      </c>
      <c r="K94" s="19" t="str">
        <f>CONCATENATE("S",MID($A94,5,1),"_U3_",SUBSTITUTE($C94,"IPA","I+") )</f>
        <v>S0_U3_FE_MDI+</v>
      </c>
      <c r="L94" s="19">
        <f>VLOOKUP(K94,EtchLengthFromLayout!$A:$B,2,0)</f>
        <v>1361.94</v>
      </c>
      <c r="M94" s="14"/>
      <c r="N94" s="19"/>
      <c r="O94" s="19"/>
      <c r="P94" s="19"/>
      <c r="Q94" s="5"/>
      <c r="R94" s="5"/>
      <c r="S94" s="19"/>
      <c r="T94" s="19">
        <f t="shared" si="33"/>
        <v>17463.72</v>
      </c>
      <c r="U94" s="10" t="str">
        <f>IF(U93&lt;=5,"OK, Tolerance&lt;= 5 mil", "Not OK, Tolerance &gt; 5 mil")</f>
        <v>OK, Tolerance&lt;= 5 mil</v>
      </c>
      <c r="V94" s="24"/>
      <c r="W94" s="5"/>
      <c r="X94" s="5"/>
      <c r="Y94" s="107"/>
    </row>
    <row r="95" spans="1:25">
      <c r="A95" s="43"/>
      <c r="B95" s="12"/>
      <c r="C95" s="12"/>
      <c r="D95" s="12"/>
      <c r="E95" s="13"/>
      <c r="F95" s="12" t="s">
        <v>1463</v>
      </c>
      <c r="G95" s="13"/>
      <c r="H95" s="13">
        <f>MAX(H91:H94)</f>
        <v>11554.61</v>
      </c>
      <c r="I95" s="15"/>
      <c r="J95" s="15"/>
      <c r="K95" s="15"/>
      <c r="L95" s="15"/>
      <c r="M95" s="15"/>
      <c r="N95" s="15"/>
      <c r="O95" s="15"/>
      <c r="P95" s="15"/>
      <c r="Q95" s="15"/>
      <c r="R95" s="36" t="s">
        <v>1463</v>
      </c>
      <c r="S95" s="37"/>
      <c r="T95" s="37">
        <f>MAX(T91:T94)</f>
        <v>18247.349999999999</v>
      </c>
      <c r="U95" s="10"/>
      <c r="V95" s="10"/>
      <c r="W95" s="10"/>
      <c r="X95" s="10"/>
      <c r="Y95" s="10"/>
    </row>
    <row r="96" spans="1:25">
      <c r="A96" s="43"/>
      <c r="B96" s="12"/>
      <c r="C96" s="12"/>
      <c r="D96" s="12"/>
      <c r="E96" s="13"/>
      <c r="F96" s="12" t="s">
        <v>1464</v>
      </c>
      <c r="G96" s="13"/>
      <c r="H96" s="13">
        <f>MIN(H91:H94)</f>
        <v>11064.380000000001</v>
      </c>
      <c r="I96" s="15"/>
      <c r="J96" s="15"/>
      <c r="K96" s="15"/>
      <c r="L96" s="15"/>
      <c r="M96" s="15"/>
      <c r="N96" s="15"/>
      <c r="O96" s="15"/>
      <c r="P96" s="15"/>
      <c r="Q96" s="15"/>
      <c r="R96" s="36" t="s">
        <v>1464</v>
      </c>
      <c r="S96" s="37"/>
      <c r="T96" s="37">
        <f>MIN(T91:T94)</f>
        <v>17463.63</v>
      </c>
      <c r="U96" s="10"/>
      <c r="V96" s="10"/>
      <c r="W96" s="10"/>
      <c r="X96" s="10"/>
      <c r="Y96" s="10"/>
    </row>
    <row r="97" spans="1:25">
      <c r="A97" s="43"/>
      <c r="B97" s="12"/>
      <c r="C97" s="12"/>
      <c r="D97" s="12"/>
      <c r="E97" s="13"/>
      <c r="F97" s="12" t="s">
        <v>1</v>
      </c>
      <c r="G97" s="13"/>
      <c r="H97" s="13">
        <f>ABS(H95-H96)</f>
        <v>490.22999999999956</v>
      </c>
      <c r="I97" s="15"/>
      <c r="J97" s="15"/>
      <c r="K97" s="15"/>
      <c r="L97" s="15"/>
      <c r="M97" s="15"/>
      <c r="N97" s="15"/>
      <c r="O97" s="15"/>
      <c r="P97" s="15"/>
      <c r="Q97" s="10"/>
      <c r="R97" s="36" t="s">
        <v>1</v>
      </c>
      <c r="S97" s="37"/>
      <c r="T97" s="37">
        <f>ABS(T95-T96)</f>
        <v>783.71999999999753</v>
      </c>
      <c r="U97" s="10"/>
      <c r="V97" s="10"/>
      <c r="W97" s="10"/>
      <c r="X97" s="10"/>
      <c r="Y97" s="10"/>
    </row>
    <row r="98" spans="1:25">
      <c r="A98" s="26"/>
      <c r="B98" s="10"/>
      <c r="C98" s="10"/>
      <c r="D98" s="10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0"/>
      <c r="R98" s="36" t="s">
        <v>6</v>
      </c>
      <c r="S98" s="37"/>
      <c r="T98" s="37" t="str">
        <f>IF(T97&lt;=5,"OK, Tolerance&lt;= 5 mils", "Not OK, Tolerance &gt;  5 mils")</f>
        <v>Not OK, Tolerance &gt;  5 mils</v>
      </c>
      <c r="U98" s="10"/>
      <c r="V98" s="10"/>
      <c r="W98" s="10"/>
      <c r="X98" s="10"/>
      <c r="Y98" s="10"/>
    </row>
    <row r="99" spans="1:25">
      <c r="A99" s="21"/>
      <c r="B99" s="5"/>
      <c r="C99" s="5"/>
      <c r="D99" s="5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5"/>
      <c r="R99" s="5"/>
      <c r="S99" s="19"/>
      <c r="T99" s="19"/>
      <c r="U99" s="5"/>
      <c r="V99" s="5"/>
      <c r="W99" s="5"/>
      <c r="X99" s="5"/>
      <c r="Y99" s="39"/>
    </row>
    <row r="100" spans="1:25" ht="47.25">
      <c r="A100" s="86" t="s">
        <v>3</v>
      </c>
      <c r="B100" s="86" t="s">
        <v>4</v>
      </c>
      <c r="C100" s="86" t="s">
        <v>5</v>
      </c>
      <c r="D100" s="60" t="s">
        <v>0</v>
      </c>
      <c r="E100" s="87" t="s">
        <v>2</v>
      </c>
      <c r="F100" s="88" t="s">
        <v>0</v>
      </c>
      <c r="G100" s="89" t="s">
        <v>2</v>
      </c>
      <c r="H100" s="90" t="s">
        <v>2980</v>
      </c>
      <c r="I100" s="60" t="s">
        <v>0</v>
      </c>
      <c r="J100" s="87" t="s">
        <v>2</v>
      </c>
      <c r="K100" s="88" t="s">
        <v>0</v>
      </c>
      <c r="L100" s="89" t="s">
        <v>2</v>
      </c>
      <c r="M100" s="60" t="s">
        <v>0</v>
      </c>
      <c r="N100" s="87" t="s">
        <v>2</v>
      </c>
      <c r="O100" s="88" t="s">
        <v>0</v>
      </c>
      <c r="P100" s="89" t="s">
        <v>2</v>
      </c>
      <c r="Q100" s="60"/>
      <c r="R100" s="91" t="s">
        <v>2985</v>
      </c>
      <c r="S100" s="87" t="s">
        <v>2</v>
      </c>
      <c r="T100" s="92" t="s">
        <v>9889</v>
      </c>
      <c r="U100" s="31" t="s">
        <v>1468</v>
      </c>
      <c r="V100" s="10" t="s">
        <v>9903</v>
      </c>
      <c r="W100" s="10" t="s">
        <v>4</v>
      </c>
      <c r="X100" s="10" t="s">
        <v>5</v>
      </c>
      <c r="Y100" s="38" t="s">
        <v>1506</v>
      </c>
    </row>
    <row r="101" spans="1:25" ht="16.149999999999999" customHeight="1">
      <c r="A101" s="25" t="s">
        <v>165</v>
      </c>
      <c r="B101" s="5" t="str">
        <f>VLOOKUP(C101,PinNo!$B:$C,2,0)</f>
        <v>A6</v>
      </c>
      <c r="C101" s="5" t="s">
        <v>1642</v>
      </c>
      <c r="D101" s="5" t="str">
        <f>VLOOKUP(CONCATENATE($A101,".",$B101),Netlist_VTable!$H:$I,2,0)</f>
        <v>S1_FE_MDIX-</v>
      </c>
      <c r="E101" s="19">
        <f>VLOOKUP(D101,EtchLengthFromLayout!$A:$B,2,0)</f>
        <v>10949.6</v>
      </c>
      <c r="F101" s="19" t="str">
        <f>CONCATENATE("S",MID($A101,5,1),"_U1_",SUBSTITUTE($C101,"INB","IX-") )</f>
        <v>S1_U1_FE_MDIX-</v>
      </c>
      <c r="G101" s="19">
        <f>VLOOKUP(F101,EtchLengthFromLayout!$A:$B,2,0)</f>
        <v>373.95</v>
      </c>
      <c r="H101" s="13">
        <f>E101+G101</f>
        <v>11323.550000000001</v>
      </c>
      <c r="I101" s="19" t="str">
        <f>CONCATENATE("S",MID($A101,5,1),"_U2_",SUBSTITUTE($C101,"INB","IX-") )</f>
        <v>S1_U2_FE_MDIX-</v>
      </c>
      <c r="J101" s="19">
        <f>VLOOKUP(I101,EtchLengthFromLayout!$A:$B,2,0)</f>
        <v>3943.66</v>
      </c>
      <c r="K101" s="19" t="str">
        <f>CONCATENATE("S",MID($A101,5,1),"_U3_",SUBSTITUTE($C101,"INB","IX-") )</f>
        <v>S1_U3_FE_MDIX-</v>
      </c>
      <c r="L101" s="19">
        <f>VLOOKUP(K101,EtchLengthFromLayout!$A:$B,2,0)</f>
        <v>1453.8</v>
      </c>
      <c r="M101" s="14"/>
      <c r="N101" s="19"/>
      <c r="O101" s="19"/>
      <c r="P101" s="19"/>
      <c r="Q101" s="5"/>
      <c r="R101" s="5"/>
      <c r="S101" s="19"/>
      <c r="T101" s="19">
        <f>E101+G101+J101+L101+N101+P101+S101</f>
        <v>16721.010000000002</v>
      </c>
      <c r="U101" s="19">
        <f t="shared" ref="U101" si="34">ABS(T101-T102)</f>
        <v>61.169999999998254</v>
      </c>
      <c r="V101" s="25"/>
      <c r="W101" s="5"/>
      <c r="X101" s="5"/>
      <c r="Y101" s="106" t="s">
        <v>1504</v>
      </c>
    </row>
    <row r="102" spans="1:25" ht="16.149999999999999" customHeight="1">
      <c r="A102" s="25" t="s">
        <v>165</v>
      </c>
      <c r="B102" s="5" t="str">
        <f>VLOOKUP(C102,PinNo!$B:$C,2,0)</f>
        <v>A7</v>
      </c>
      <c r="C102" s="5" t="s">
        <v>1641</v>
      </c>
      <c r="D102" s="5" t="str">
        <f>VLOOKUP(CONCATENATE($A102,".",$B102),Netlist_VTable!$H:$I,2,0)</f>
        <v>S1_FE_MDIX+</v>
      </c>
      <c r="E102" s="19">
        <f>VLOOKUP(D102,EtchLengthFromLayout!$A:$B,2,0)</f>
        <v>11010.76</v>
      </c>
      <c r="F102" s="19" t="str">
        <f>CONCATENATE("S",MID($A102,5,1),"_U1_",SUBSTITUTE($C102,"IPB","IX+") )</f>
        <v>S1_U1_FE_MDIX+</v>
      </c>
      <c r="G102" s="19">
        <f>VLOOKUP(F102,EtchLengthFromLayout!$A:$B,2,0)</f>
        <v>373.95</v>
      </c>
      <c r="H102" s="13">
        <f t="shared" ref="H102:H104" si="35">E102+G102</f>
        <v>11384.710000000001</v>
      </c>
      <c r="I102" s="19" t="str">
        <f>CONCATENATE("S",MID($A102,5,1),"_U2_",SUBSTITUTE($C102,"IPB","IX+") )</f>
        <v>S1_U2_FE_MDIX+</v>
      </c>
      <c r="J102" s="19">
        <f>VLOOKUP(I102,EtchLengthFromLayout!$A:$B,2,0)</f>
        <v>3943.66</v>
      </c>
      <c r="K102" s="19" t="str">
        <f>CONCATENATE("S",MID($A102,5,1),"_U3_",SUBSTITUTE($C102,"IPB","IX+") )</f>
        <v>S1_U3_FE_MDIX+</v>
      </c>
      <c r="L102" s="19">
        <f>VLOOKUP(K102,EtchLengthFromLayout!$A:$B,2,0)</f>
        <v>1453.81</v>
      </c>
      <c r="M102" s="14"/>
      <c r="N102" s="19"/>
      <c r="O102" s="19"/>
      <c r="P102" s="19"/>
      <c r="Q102" s="5"/>
      <c r="R102" s="5"/>
      <c r="S102" s="19"/>
      <c r="T102" s="19">
        <f t="shared" ref="T102:T104" si="36">E102+G102+J102+L102+N102+P102+S102</f>
        <v>16782.18</v>
      </c>
      <c r="U102" s="10" t="str">
        <f t="shared" ref="U102" si="37">IF(U101&lt;=5,"OK, Tolerance&lt;= 5 mil", "Not OK, Tolerance &gt; 5 mil")</f>
        <v>Not OK, Tolerance &gt; 5 mil</v>
      </c>
      <c r="V102" s="25"/>
      <c r="W102" s="5"/>
      <c r="X102" s="5"/>
      <c r="Y102" s="107"/>
    </row>
    <row r="103" spans="1:25" ht="16.149999999999999" customHeight="1">
      <c r="A103" s="25" t="s">
        <v>165</v>
      </c>
      <c r="B103" s="5" t="str">
        <f>VLOOKUP(C103,PinNo!$B:$C,2,0)</f>
        <v>B7</v>
      </c>
      <c r="C103" s="5" t="s">
        <v>1644</v>
      </c>
      <c r="D103" s="5" t="str">
        <f>VLOOKUP(CONCATENATE($A103,".",$B103),Netlist_VTable!$H:$I,2,0)</f>
        <v>S1_FE_MDI-</v>
      </c>
      <c r="E103" s="19">
        <f>VLOOKUP(D103,EtchLengthFromLayout!$A:$B,2,0)</f>
        <v>11055.64</v>
      </c>
      <c r="F103" s="19" t="str">
        <f>CONCATENATE("S",MID($A103,5,1),"_U1_",SUBSTITUTE($C103,"INA","I-") )</f>
        <v>S1_U1_FE_MDI-</v>
      </c>
      <c r="G103" s="19">
        <f>VLOOKUP(F103,EtchLengthFromLayout!$A:$B,2,0)</f>
        <v>373.95</v>
      </c>
      <c r="H103" s="13">
        <f t="shared" si="35"/>
        <v>11429.59</v>
      </c>
      <c r="I103" s="19" t="str">
        <f>CONCATENATE("S",MID($A103,5,1),"_U2_",SUBSTITUTE($C103,"INA","I-") )</f>
        <v>S1_U2_FE_MDI-</v>
      </c>
      <c r="J103" s="19">
        <f>VLOOKUP(I103,EtchLengthFromLayout!$A:$B,2,0)</f>
        <v>4460.9399999999996</v>
      </c>
      <c r="K103" s="19" t="str">
        <f>CONCATENATE("S",MID($A103,5,1),"_U3_",SUBSTITUTE($C103,"INA","I-") )</f>
        <v>S1_U3_FE_MDI-</v>
      </c>
      <c r="L103" s="19">
        <f>VLOOKUP(K103,EtchLengthFromLayout!$A:$B,2,0)</f>
        <v>1542.29</v>
      </c>
      <c r="M103" s="14"/>
      <c r="N103" s="19"/>
      <c r="O103" s="19"/>
      <c r="P103" s="19"/>
      <c r="Q103" s="5"/>
      <c r="R103" s="5"/>
      <c r="S103" s="19"/>
      <c r="T103" s="19">
        <f t="shared" si="36"/>
        <v>17432.82</v>
      </c>
      <c r="U103" s="19">
        <f t="shared" ref="U103" si="38">ABS(T103-T104)</f>
        <v>89.029999999998836</v>
      </c>
      <c r="V103" s="25"/>
      <c r="W103" s="5"/>
      <c r="X103" s="5"/>
      <c r="Y103" s="106" t="s">
        <v>1505</v>
      </c>
    </row>
    <row r="104" spans="1:25" ht="16.149999999999999" customHeight="1">
      <c r="A104" s="25" t="s">
        <v>165</v>
      </c>
      <c r="B104" s="5" t="str">
        <f>VLOOKUP(C104,PinNo!$B:$C,2,0)</f>
        <v>B8</v>
      </c>
      <c r="C104" s="5" t="s">
        <v>1643</v>
      </c>
      <c r="D104" s="5" t="str">
        <f>VLOOKUP(CONCATENATE($A104,".",$B104),Netlist_VTable!$H:$I,2,0)</f>
        <v>S1_FE_MDI+</v>
      </c>
      <c r="E104" s="19">
        <f>VLOOKUP(D104,EtchLengthFromLayout!$A:$B,2,0)</f>
        <v>10966.6</v>
      </c>
      <c r="F104" s="19" t="str">
        <f>CONCATENATE("S",MID($A104,5,1),"_U1_",SUBSTITUTE($C104,"IPA","I+") )</f>
        <v>S1_U1_FE_MDI+</v>
      </c>
      <c r="G104" s="19">
        <f>VLOOKUP(F104,EtchLengthFromLayout!$A:$B,2,0)</f>
        <v>373.95</v>
      </c>
      <c r="H104" s="13">
        <f t="shared" si="35"/>
        <v>11340.550000000001</v>
      </c>
      <c r="I104" s="19" t="str">
        <f>CONCATENATE("S",MID($A104,5,1),"_U2_",SUBSTITUTE($C104,"IPA","I+") )</f>
        <v>S1_U2_FE_MDI+</v>
      </c>
      <c r="J104" s="19">
        <f>VLOOKUP(I104,EtchLengthFromLayout!$A:$B,2,0)</f>
        <v>4460.9399999999996</v>
      </c>
      <c r="K104" s="19" t="str">
        <f>CONCATENATE("S",MID($A104,5,1),"_U3_",SUBSTITUTE($C104,"IPA","I+") )</f>
        <v>S1_U3_FE_MDI+</v>
      </c>
      <c r="L104" s="19">
        <f>VLOOKUP(K104,EtchLengthFromLayout!$A:$B,2,0)</f>
        <v>1542.3</v>
      </c>
      <c r="M104" s="14"/>
      <c r="N104" s="19"/>
      <c r="O104" s="19"/>
      <c r="P104" s="19"/>
      <c r="Q104" s="5"/>
      <c r="R104" s="5"/>
      <c r="S104" s="19"/>
      <c r="T104" s="19">
        <f t="shared" si="36"/>
        <v>17343.79</v>
      </c>
      <c r="U104" s="10" t="str">
        <f t="shared" ref="U104" si="39">IF(U103&lt;=5,"OK, Tolerance&lt;= 5 mil", "Not OK, Tolerance &gt; 5 mil")</f>
        <v>Not OK, Tolerance &gt; 5 mil</v>
      </c>
      <c r="V104" s="25"/>
      <c r="W104" s="5"/>
      <c r="X104" s="5"/>
      <c r="Y104" s="107"/>
    </row>
    <row r="105" spans="1:25">
      <c r="A105" s="43"/>
      <c r="B105" s="12"/>
      <c r="C105" s="12"/>
      <c r="D105" s="12"/>
      <c r="E105" s="13"/>
      <c r="F105" s="12" t="s">
        <v>1463</v>
      </c>
      <c r="G105" s="13"/>
      <c r="H105" s="13">
        <f>MAX(H101:H104)</f>
        <v>11429.59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36" t="s">
        <v>1463</v>
      </c>
      <c r="S105" s="37"/>
      <c r="T105" s="37">
        <f>MAX(T101:T104)</f>
        <v>17432.82</v>
      </c>
      <c r="U105" s="10"/>
      <c r="V105" s="10"/>
      <c r="W105" s="10"/>
      <c r="X105" s="10"/>
      <c r="Y105" s="10"/>
    </row>
    <row r="106" spans="1:25">
      <c r="A106" s="43"/>
      <c r="B106" s="12"/>
      <c r="C106" s="12"/>
      <c r="D106" s="12"/>
      <c r="E106" s="13"/>
      <c r="F106" s="12" t="s">
        <v>1464</v>
      </c>
      <c r="G106" s="13"/>
      <c r="H106" s="13">
        <f>MIN(H101:H104)</f>
        <v>11323.550000000001</v>
      </c>
      <c r="I106" s="15"/>
      <c r="J106" s="15"/>
      <c r="K106" s="15"/>
      <c r="L106" s="15"/>
      <c r="M106" s="15"/>
      <c r="N106" s="15"/>
      <c r="O106" s="15"/>
      <c r="P106" s="15"/>
      <c r="Q106" s="15"/>
      <c r="R106" s="36" t="s">
        <v>1464</v>
      </c>
      <c r="S106" s="37"/>
      <c r="T106" s="37">
        <f>MIN(T101:T104)</f>
        <v>16721.010000000002</v>
      </c>
      <c r="U106" s="10"/>
      <c r="V106" s="10"/>
      <c r="W106" s="10"/>
      <c r="X106" s="10"/>
      <c r="Y106" s="10"/>
    </row>
    <row r="107" spans="1:25">
      <c r="A107" s="43"/>
      <c r="B107" s="12"/>
      <c r="C107" s="12"/>
      <c r="D107" s="12"/>
      <c r="E107" s="13"/>
      <c r="F107" s="12" t="s">
        <v>1</v>
      </c>
      <c r="G107" s="13"/>
      <c r="H107" s="13">
        <f>ABS(H105-H106)</f>
        <v>106.03999999999905</v>
      </c>
      <c r="I107" s="15"/>
      <c r="J107" s="15"/>
      <c r="K107" s="15"/>
      <c r="L107" s="15"/>
      <c r="M107" s="15"/>
      <c r="N107" s="15"/>
      <c r="O107" s="15"/>
      <c r="P107" s="15"/>
      <c r="Q107" s="10"/>
      <c r="R107" s="36" t="s">
        <v>1</v>
      </c>
      <c r="S107" s="37"/>
      <c r="T107" s="37">
        <f>ABS(T105-T106)</f>
        <v>711.80999999999767</v>
      </c>
      <c r="U107" s="10"/>
      <c r="V107" s="10"/>
      <c r="W107" s="10"/>
      <c r="X107" s="10"/>
      <c r="Y107" s="10"/>
    </row>
    <row r="108" spans="1:25">
      <c r="A108" s="26"/>
      <c r="B108" s="10"/>
      <c r="C108" s="10"/>
      <c r="D108" s="10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0"/>
      <c r="R108" s="36" t="s">
        <v>6</v>
      </c>
      <c r="S108" s="37"/>
      <c r="T108" s="37" t="str">
        <f>IF(T107&lt;=5,"OK, Tolerance&lt;= 5 mils", "Not OK, Tolerance &gt;  5 mils")</f>
        <v>Not OK, Tolerance &gt;  5 mils</v>
      </c>
      <c r="U108" s="10"/>
      <c r="V108" s="10"/>
      <c r="W108" s="10"/>
      <c r="X108" s="10"/>
      <c r="Y108" s="10"/>
    </row>
    <row r="109" spans="1:25">
      <c r="A109" s="21"/>
      <c r="B109" s="5"/>
      <c r="C109" s="5"/>
      <c r="D109" s="5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5"/>
      <c r="R109" s="5"/>
      <c r="S109" s="19"/>
      <c r="T109" s="19"/>
      <c r="U109" s="5"/>
      <c r="V109" s="5"/>
      <c r="W109" s="5"/>
      <c r="X109" s="5"/>
      <c r="Y109" s="5"/>
    </row>
    <row r="110" spans="1:25" ht="47.25">
      <c r="A110" s="86" t="s">
        <v>3</v>
      </c>
      <c r="B110" s="86" t="s">
        <v>4</v>
      </c>
      <c r="C110" s="86" t="s">
        <v>5</v>
      </c>
      <c r="D110" s="60" t="s">
        <v>0</v>
      </c>
      <c r="E110" s="87" t="s">
        <v>2</v>
      </c>
      <c r="F110" s="88" t="s">
        <v>0</v>
      </c>
      <c r="G110" s="89" t="s">
        <v>2</v>
      </c>
      <c r="H110" s="90" t="s">
        <v>2980</v>
      </c>
      <c r="I110" s="60" t="s">
        <v>0</v>
      </c>
      <c r="J110" s="87" t="s">
        <v>2</v>
      </c>
      <c r="K110" s="88" t="s">
        <v>0</v>
      </c>
      <c r="L110" s="89" t="s">
        <v>2</v>
      </c>
      <c r="M110" s="60" t="s">
        <v>0</v>
      </c>
      <c r="N110" s="87" t="s">
        <v>2</v>
      </c>
      <c r="O110" s="88" t="s">
        <v>0</v>
      </c>
      <c r="P110" s="89" t="s">
        <v>2</v>
      </c>
      <c r="Q110" s="60"/>
      <c r="R110" s="91" t="s">
        <v>2985</v>
      </c>
      <c r="S110" s="87" t="s">
        <v>2</v>
      </c>
      <c r="T110" s="92" t="s">
        <v>9889</v>
      </c>
      <c r="U110" s="31" t="s">
        <v>1468</v>
      </c>
      <c r="V110" s="10" t="s">
        <v>9903</v>
      </c>
      <c r="W110" s="10" t="s">
        <v>4</v>
      </c>
      <c r="X110" s="10" t="s">
        <v>5</v>
      </c>
      <c r="Y110" s="38" t="s">
        <v>1506</v>
      </c>
    </row>
    <row r="111" spans="1:25" ht="16.149999999999999" customHeight="1">
      <c r="A111" s="24" t="s">
        <v>3556</v>
      </c>
      <c r="B111" s="5" t="str">
        <f>VLOOKUP(C111,PinNo!$B:$C,2,0)</f>
        <v>A6</v>
      </c>
      <c r="C111" s="5" t="s">
        <v>1642</v>
      </c>
      <c r="D111" s="5" t="str">
        <f>VLOOKUP(CONCATENATE($A111,".",$B111),Netlist_VTable!$H:$I,2,0)</f>
        <v>S2_FE_MDIX-</v>
      </c>
      <c r="E111" s="19">
        <f>VLOOKUP(D111,EtchLengthFromLayout!$A:$B,2,0)</f>
        <v>11392.08</v>
      </c>
      <c r="F111" s="19" t="str">
        <f>CONCATENATE("S",MID($A111,5,1),"_U1_",SUBSTITUTE($C111,"INB","IX-") )</f>
        <v>S2_U1_FE_MDIX-</v>
      </c>
      <c r="G111" s="19">
        <f>VLOOKUP(F111,EtchLengthFromLayout!$A:$B,2,0)</f>
        <v>373.95</v>
      </c>
      <c r="H111" s="13">
        <f>E111+G111</f>
        <v>11766.03</v>
      </c>
      <c r="I111" s="19" t="str">
        <f>CONCATENATE("S",MID($A111,5,1),"_U2_",SUBSTITUTE($C111,"INB","IX-") )</f>
        <v>S2_U2_FE_MDIX-</v>
      </c>
      <c r="J111" s="19">
        <f>VLOOKUP(I111,EtchLengthFromLayout!$A:$B,2,0)</f>
        <v>8607.56</v>
      </c>
      <c r="K111" s="19" t="str">
        <f>CONCATENATE("S",MID($A111,5,1),"_U3_",SUBSTITUTE($C111,"INB","IX-") )</f>
        <v>S2_U3_FE_MDIX-</v>
      </c>
      <c r="L111" s="19">
        <f>VLOOKUP(K111,EtchLengthFromLayout!$A:$B,2,0)</f>
        <v>1674.52</v>
      </c>
      <c r="M111" s="14"/>
      <c r="N111" s="19"/>
      <c r="O111" s="19"/>
      <c r="P111" s="19"/>
      <c r="Q111" s="5"/>
      <c r="R111" s="5"/>
      <c r="S111" s="19"/>
      <c r="T111" s="19">
        <f>E111+G111+J111+L111+N111+P111+S111</f>
        <v>22048.11</v>
      </c>
      <c r="U111" s="19">
        <f>ABS(T111-T112)</f>
        <v>5.0000000002910383E-2</v>
      </c>
      <c r="V111" s="24"/>
      <c r="W111" s="5"/>
      <c r="X111" s="5"/>
      <c r="Y111" s="106" t="s">
        <v>7528</v>
      </c>
    </row>
    <row r="112" spans="1:25" ht="16.149999999999999" customHeight="1">
      <c r="A112" s="24" t="s">
        <v>3556</v>
      </c>
      <c r="B112" s="5" t="str">
        <f>VLOOKUP(C112,PinNo!$B:$C,2,0)</f>
        <v>A7</v>
      </c>
      <c r="C112" s="5" t="s">
        <v>1641</v>
      </c>
      <c r="D112" s="5" t="str">
        <f>VLOOKUP(CONCATENATE($A112,".",$B112),Netlist_VTable!$H:$I,2,0)</f>
        <v>S2_FE_MDIX+</v>
      </c>
      <c r="E112" s="19">
        <f>VLOOKUP(D112,EtchLengthFromLayout!$A:$B,2,0)</f>
        <v>11392.02</v>
      </c>
      <c r="F112" s="19" t="str">
        <f>CONCATENATE("S",MID($A112,5,1),"_U1_",SUBSTITUTE($C112,"IPB","IX+") )</f>
        <v>S2_U1_FE_MDIX+</v>
      </c>
      <c r="G112" s="19">
        <f>VLOOKUP(F112,EtchLengthFromLayout!$A:$B,2,0)</f>
        <v>373.95</v>
      </c>
      <c r="H112" s="13">
        <f t="shared" ref="H112:H114" si="40">E112+G112</f>
        <v>11765.970000000001</v>
      </c>
      <c r="I112" s="19" t="str">
        <f>CONCATENATE("S",MID($A112,5,1),"_U2_",SUBSTITUTE($C112,"IPB","IX+") )</f>
        <v>S2_U2_FE_MDIX+</v>
      </c>
      <c r="J112" s="19">
        <f>VLOOKUP(I112,EtchLengthFromLayout!$A:$B,2,0)</f>
        <v>8607.56</v>
      </c>
      <c r="K112" s="19" t="str">
        <f>CONCATENATE("S",MID($A112,5,1),"_U3_",SUBSTITUTE($C112,"IPB","IX+") )</f>
        <v>S2_U3_FE_MDIX+</v>
      </c>
      <c r="L112" s="19">
        <f>VLOOKUP(K112,EtchLengthFromLayout!$A:$B,2,0)</f>
        <v>1674.53</v>
      </c>
      <c r="M112" s="14"/>
      <c r="N112" s="19"/>
      <c r="O112" s="19"/>
      <c r="P112" s="19"/>
      <c r="Q112" s="5"/>
      <c r="R112" s="5"/>
      <c r="S112" s="19"/>
      <c r="T112" s="19">
        <f t="shared" ref="T112:T114" si="41">E112+G112+J112+L112+N112+P112+S112</f>
        <v>22048.059999999998</v>
      </c>
      <c r="U112" s="10" t="str">
        <f>IF(U111&lt;=5,"OK, Tolerance&lt;= 5 mil", "Not OK, Tolerance &gt; 5 mil")</f>
        <v>OK, Tolerance&lt;= 5 mil</v>
      </c>
      <c r="V112" s="24"/>
      <c r="W112" s="5"/>
      <c r="X112" s="5"/>
      <c r="Y112" s="107"/>
    </row>
    <row r="113" spans="1:25" ht="16.149999999999999" customHeight="1">
      <c r="A113" s="24" t="s">
        <v>3556</v>
      </c>
      <c r="B113" s="5" t="str">
        <f>VLOOKUP(C113,PinNo!$B:$C,2,0)</f>
        <v>B7</v>
      </c>
      <c r="C113" s="5" t="s">
        <v>1644</v>
      </c>
      <c r="D113" s="5" t="str">
        <f>VLOOKUP(CONCATENATE($A113,".",$B113),Netlist_VTable!$H:$I,2,0)</f>
        <v>S2_FE_MDI-</v>
      </c>
      <c r="E113" s="19">
        <f>VLOOKUP(D113,EtchLengthFromLayout!$A:$B,2,0)</f>
        <v>11046.8</v>
      </c>
      <c r="F113" s="19" t="str">
        <f>CONCATENATE("S",MID($A113,5,1),"_U1_",SUBSTITUTE($C113,"INA","I-") )</f>
        <v>S2_U1_FE_MDI-</v>
      </c>
      <c r="G113" s="19">
        <f>VLOOKUP(F113,EtchLengthFromLayout!$A:$B,2,0)</f>
        <v>373.95</v>
      </c>
      <c r="H113" s="13">
        <f t="shared" si="40"/>
        <v>11420.75</v>
      </c>
      <c r="I113" s="19" t="str">
        <f>CONCATENATE("S",MID($A113,5,1),"_U2_",SUBSTITUTE($C113,"INA","I-") )</f>
        <v>S2_U2_FE_MDI-</v>
      </c>
      <c r="J113" s="19">
        <f>VLOOKUP(I113,EtchLengthFromLayout!$A:$B,2,0)</f>
        <v>8570.9</v>
      </c>
      <c r="K113" s="19" t="str">
        <f>CONCATENATE("S",MID($A113,5,1),"_U3_",SUBSTITUTE($C113,"INA","I-") )</f>
        <v>S2_U3_FE_MDI-</v>
      </c>
      <c r="L113" s="19">
        <f>VLOOKUP(K113,EtchLengthFromLayout!$A:$B,2,0)</f>
        <v>1313.06</v>
      </c>
      <c r="M113" s="14"/>
      <c r="N113" s="19"/>
      <c r="O113" s="19"/>
      <c r="P113" s="19"/>
      <c r="Q113" s="5"/>
      <c r="R113" s="5"/>
      <c r="S113" s="19"/>
      <c r="T113" s="19">
        <f t="shared" si="41"/>
        <v>21304.710000000003</v>
      </c>
      <c r="U113" s="19">
        <f>ABS(T113-T114)</f>
        <v>9.0000000000145519E-2</v>
      </c>
      <c r="V113" s="24"/>
      <c r="W113" s="5"/>
      <c r="X113" s="5"/>
      <c r="Y113" s="106" t="s">
        <v>7529</v>
      </c>
    </row>
    <row r="114" spans="1:25" ht="16.149999999999999" customHeight="1">
      <c r="A114" s="24" t="s">
        <v>3556</v>
      </c>
      <c r="B114" s="5" t="str">
        <f>VLOOKUP(C114,PinNo!$B:$C,2,0)</f>
        <v>B8</v>
      </c>
      <c r="C114" s="5" t="s">
        <v>1643</v>
      </c>
      <c r="D114" s="5" t="str">
        <f>VLOOKUP(CONCATENATE($A114,".",$B114),Netlist_VTable!$H:$I,2,0)</f>
        <v>S2_FE_MDI+</v>
      </c>
      <c r="E114" s="19">
        <f>VLOOKUP(D114,EtchLengthFromLayout!$A:$B,2,0)</f>
        <v>11046.88</v>
      </c>
      <c r="F114" s="19" t="str">
        <f>CONCATENATE("S",MID($A114,5,1),"_U1_",SUBSTITUTE($C114,"IPA","I+") )</f>
        <v>S2_U1_FE_MDI+</v>
      </c>
      <c r="G114" s="19">
        <f>VLOOKUP(F114,EtchLengthFromLayout!$A:$B,2,0)</f>
        <v>373.95</v>
      </c>
      <c r="H114" s="13">
        <f t="shared" si="40"/>
        <v>11420.83</v>
      </c>
      <c r="I114" s="19" t="str">
        <f>CONCATENATE("S",MID($A114,5,1),"_U2_",SUBSTITUTE($C114,"IPA","I+") )</f>
        <v>S2_U2_FE_MDI+</v>
      </c>
      <c r="J114" s="19">
        <f>VLOOKUP(I114,EtchLengthFromLayout!$A:$B,2,0)</f>
        <v>8570.89</v>
      </c>
      <c r="K114" s="19" t="str">
        <f>CONCATENATE("S",MID($A114,5,1),"_U3_",SUBSTITUTE($C114,"IPA","I+") )</f>
        <v>S2_U3_FE_MDI+</v>
      </c>
      <c r="L114" s="19">
        <f>VLOOKUP(K114,EtchLengthFromLayout!$A:$B,2,0)</f>
        <v>1312.9</v>
      </c>
      <c r="M114" s="14"/>
      <c r="N114" s="19"/>
      <c r="O114" s="19"/>
      <c r="P114" s="19"/>
      <c r="Q114" s="5"/>
      <c r="R114" s="5"/>
      <c r="S114" s="19"/>
      <c r="T114" s="19">
        <f t="shared" si="41"/>
        <v>21304.620000000003</v>
      </c>
      <c r="U114" s="10" t="str">
        <f>IF(U113&lt;=5,"OK, Tolerance&lt;= 5 mil", "Not OK, Tolerance &gt; 5 mil")</f>
        <v>OK, Tolerance&lt;= 5 mil</v>
      </c>
      <c r="V114" s="24"/>
      <c r="W114" s="5"/>
      <c r="X114" s="5"/>
      <c r="Y114" s="107"/>
    </row>
    <row r="115" spans="1:25">
      <c r="A115" s="43"/>
      <c r="B115" s="12"/>
      <c r="C115" s="12"/>
      <c r="D115" s="12"/>
      <c r="E115" s="13"/>
      <c r="F115" s="12" t="s">
        <v>1463</v>
      </c>
      <c r="G115" s="13"/>
      <c r="H115" s="13">
        <f>MAX(H111:H114)</f>
        <v>11766.03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36" t="s">
        <v>1463</v>
      </c>
      <c r="S115" s="37"/>
      <c r="T115" s="37">
        <f>MAX(T111:T114)</f>
        <v>22048.11</v>
      </c>
      <c r="U115" s="10"/>
      <c r="V115" s="10"/>
      <c r="W115" s="10"/>
      <c r="X115" s="10"/>
      <c r="Y115" s="10"/>
    </row>
    <row r="116" spans="1:25">
      <c r="A116" s="43"/>
      <c r="B116" s="12"/>
      <c r="C116" s="12"/>
      <c r="D116" s="12"/>
      <c r="E116" s="13"/>
      <c r="F116" s="12" t="s">
        <v>1464</v>
      </c>
      <c r="G116" s="13"/>
      <c r="H116" s="13">
        <f>MIN(H111:H114)</f>
        <v>11420.75</v>
      </c>
      <c r="I116" s="15"/>
      <c r="J116" s="15"/>
      <c r="K116" s="15"/>
      <c r="L116" s="15"/>
      <c r="M116" s="15"/>
      <c r="N116" s="15"/>
      <c r="O116" s="15"/>
      <c r="P116" s="15"/>
      <c r="Q116" s="15"/>
      <c r="R116" s="36" t="s">
        <v>1464</v>
      </c>
      <c r="S116" s="37"/>
      <c r="T116" s="37">
        <f>MIN(T111:T114)</f>
        <v>21304.620000000003</v>
      </c>
      <c r="U116" s="10"/>
      <c r="V116" s="10"/>
      <c r="W116" s="10"/>
      <c r="X116" s="10"/>
      <c r="Y116" s="10"/>
    </row>
    <row r="117" spans="1:25">
      <c r="A117" s="43"/>
      <c r="B117" s="12"/>
      <c r="C117" s="12"/>
      <c r="D117" s="12"/>
      <c r="E117" s="13"/>
      <c r="F117" s="12" t="s">
        <v>1</v>
      </c>
      <c r="G117" s="13"/>
      <c r="H117" s="13">
        <f>ABS(H115-H116)</f>
        <v>345.28000000000065</v>
      </c>
      <c r="I117" s="15"/>
      <c r="J117" s="15"/>
      <c r="K117" s="15"/>
      <c r="L117" s="15"/>
      <c r="M117" s="15"/>
      <c r="N117" s="15"/>
      <c r="O117" s="15"/>
      <c r="P117" s="15"/>
      <c r="Q117" s="10"/>
      <c r="R117" s="36" t="s">
        <v>1</v>
      </c>
      <c r="S117" s="37"/>
      <c r="T117" s="37">
        <f>ABS(T115-T116)</f>
        <v>743.48999999999796</v>
      </c>
      <c r="U117" s="10"/>
      <c r="V117" s="10"/>
      <c r="W117" s="10"/>
      <c r="X117" s="10"/>
      <c r="Y117" s="10"/>
    </row>
    <row r="118" spans="1:25">
      <c r="A118" s="26"/>
      <c r="B118" s="10"/>
      <c r="C118" s="10"/>
      <c r="D118" s="10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0"/>
      <c r="R118" s="36" t="s">
        <v>6</v>
      </c>
      <c r="S118" s="37"/>
      <c r="T118" s="37" t="str">
        <f>IF(T117&lt;=5,"OK, Tolerance&lt;= 5 mils", "Not OK, Tolerance &gt;  5 mils")</f>
        <v>Not OK, Tolerance &gt;  5 mils</v>
      </c>
      <c r="U118" s="10"/>
      <c r="V118" s="10"/>
      <c r="W118" s="10"/>
      <c r="X118" s="10"/>
      <c r="Y118" s="10"/>
    </row>
    <row r="119" spans="1:25">
      <c r="A119" s="21"/>
      <c r="B119" s="5"/>
      <c r="C119" s="5"/>
      <c r="D119" s="5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5"/>
      <c r="R119" s="5"/>
      <c r="S119" s="19"/>
      <c r="T119" s="19"/>
      <c r="U119" s="5"/>
      <c r="V119" s="5"/>
      <c r="W119" s="5"/>
      <c r="X119" s="5"/>
      <c r="Y119" s="39"/>
    </row>
    <row r="120" spans="1:25" ht="47.25">
      <c r="A120" s="86" t="s">
        <v>3</v>
      </c>
      <c r="B120" s="86" t="s">
        <v>4</v>
      </c>
      <c r="C120" s="86" t="s">
        <v>5</v>
      </c>
      <c r="D120" s="60" t="s">
        <v>0</v>
      </c>
      <c r="E120" s="87" t="s">
        <v>2</v>
      </c>
      <c r="F120" s="88" t="s">
        <v>0</v>
      </c>
      <c r="G120" s="89" t="s">
        <v>2</v>
      </c>
      <c r="H120" s="90" t="s">
        <v>2980</v>
      </c>
      <c r="I120" s="60" t="s">
        <v>0</v>
      </c>
      <c r="J120" s="87" t="s">
        <v>2</v>
      </c>
      <c r="K120" s="88" t="s">
        <v>0</v>
      </c>
      <c r="L120" s="89" t="s">
        <v>2</v>
      </c>
      <c r="M120" s="60" t="s">
        <v>0</v>
      </c>
      <c r="N120" s="87" t="s">
        <v>2</v>
      </c>
      <c r="O120" s="88" t="s">
        <v>0</v>
      </c>
      <c r="P120" s="89" t="s">
        <v>2</v>
      </c>
      <c r="Q120" s="60"/>
      <c r="R120" s="91" t="s">
        <v>2985</v>
      </c>
      <c r="S120" s="87" t="s">
        <v>2</v>
      </c>
      <c r="T120" s="92" t="s">
        <v>9889</v>
      </c>
      <c r="U120" s="31" t="s">
        <v>1468</v>
      </c>
      <c r="V120" s="10" t="s">
        <v>9903</v>
      </c>
      <c r="W120" s="10" t="s">
        <v>4</v>
      </c>
      <c r="X120" s="10" t="s">
        <v>5</v>
      </c>
      <c r="Y120" s="38" t="s">
        <v>1506</v>
      </c>
    </row>
    <row r="121" spans="1:25" ht="16.149999999999999" customHeight="1">
      <c r="A121" s="25" t="s">
        <v>3557</v>
      </c>
      <c r="B121" s="5" t="str">
        <f>VLOOKUP(C121,PinNo!$B:$C,2,0)</f>
        <v>A6</v>
      </c>
      <c r="C121" s="5" t="s">
        <v>1642</v>
      </c>
      <c r="D121" s="5" t="str">
        <f>VLOOKUP(CONCATENATE($A121,".",$B121),Netlist_VTable!$H:$I,2,0)</f>
        <v>S3_FE_MDIX-</v>
      </c>
      <c r="E121" s="19">
        <f>VLOOKUP(D121,EtchLengthFromLayout!$A:$B,2,0)</f>
        <v>10948.82</v>
      </c>
      <c r="F121" s="19" t="str">
        <f>CONCATENATE("S",MID($A121,5,1),"_U1_",SUBSTITUTE($C121,"INB","IX-") )</f>
        <v>S3_U1_FE_MDIX-</v>
      </c>
      <c r="G121" s="19">
        <f>VLOOKUP(F121,EtchLengthFromLayout!$A:$B,2,0)</f>
        <v>373.95</v>
      </c>
      <c r="H121" s="13">
        <f>E121+G121</f>
        <v>11322.77</v>
      </c>
      <c r="I121" s="19" t="str">
        <f>CONCATENATE("S",MID($A121,5,1),"_U2_",SUBSTITUTE($C121,"INB","IX-") )</f>
        <v>S3_U2_FE_MDIX-</v>
      </c>
      <c r="J121" s="19">
        <f>VLOOKUP(I121,EtchLengthFromLayout!$A:$B,2,0)</f>
        <v>7003.81</v>
      </c>
      <c r="K121" s="19" t="str">
        <f>CONCATENATE("S",MID($A121,5,1),"_U3_",SUBSTITUTE($C121,"INB","IX-") )</f>
        <v>S3_U3_FE_MDIX-</v>
      </c>
      <c r="L121" s="19">
        <f>VLOOKUP(K121,EtchLengthFromLayout!$A:$B,2,0)</f>
        <v>1465.63</v>
      </c>
      <c r="M121" s="14"/>
      <c r="N121" s="19"/>
      <c r="O121" s="19"/>
      <c r="P121" s="19"/>
      <c r="Q121" s="5"/>
      <c r="R121" s="5"/>
      <c r="S121" s="19"/>
      <c r="T121" s="19">
        <f>E121+G121+J121+L121+N121+P121+S121</f>
        <v>19792.210000000003</v>
      </c>
      <c r="U121" s="19">
        <f t="shared" ref="U121" si="42">ABS(T121-T122)</f>
        <v>1.0000000002037268E-2</v>
      </c>
      <c r="V121" s="25"/>
      <c r="W121" s="5"/>
      <c r="X121" s="5"/>
      <c r="Y121" s="106" t="s">
        <v>7526</v>
      </c>
    </row>
    <row r="122" spans="1:25" ht="16.149999999999999" customHeight="1">
      <c r="A122" s="25" t="s">
        <v>3557</v>
      </c>
      <c r="B122" s="5" t="str">
        <f>VLOOKUP(C122,PinNo!$B:$C,2,0)</f>
        <v>A7</v>
      </c>
      <c r="C122" s="5" t="s">
        <v>1641</v>
      </c>
      <c r="D122" s="5" t="str">
        <f>VLOOKUP(CONCATENATE($A122,".",$B122),Netlist_VTable!$H:$I,2,0)</f>
        <v>S3_FE_MDIX+</v>
      </c>
      <c r="E122" s="19">
        <f>VLOOKUP(D122,EtchLengthFromLayout!$A:$B,2,0)</f>
        <v>10948.8</v>
      </c>
      <c r="F122" s="19" t="str">
        <f>CONCATENATE("S",MID($A122,5,1),"_U1_",SUBSTITUTE($C122,"IPB","IX+") )</f>
        <v>S3_U1_FE_MDIX+</v>
      </c>
      <c r="G122" s="19">
        <f>VLOOKUP(F122,EtchLengthFromLayout!$A:$B,2,0)</f>
        <v>373.95</v>
      </c>
      <c r="H122" s="13">
        <f t="shared" ref="H122:H124" si="43">E122+G122</f>
        <v>11322.75</v>
      </c>
      <c r="I122" s="19" t="str">
        <f>CONCATENATE("S",MID($A122,5,1),"_U2_",SUBSTITUTE($C122,"IPB","IX+") )</f>
        <v>S3_U2_FE_MDIX+</v>
      </c>
      <c r="J122" s="19">
        <f>VLOOKUP(I122,EtchLengthFromLayout!$A:$B,2,0)</f>
        <v>7003.81</v>
      </c>
      <c r="K122" s="19" t="str">
        <f>CONCATENATE("S",MID($A122,5,1),"_U3_",SUBSTITUTE($C122,"IPB","IX+") )</f>
        <v>S3_U3_FE_MDIX+</v>
      </c>
      <c r="L122" s="19">
        <f>VLOOKUP(K122,EtchLengthFromLayout!$A:$B,2,0)</f>
        <v>1465.64</v>
      </c>
      <c r="M122" s="14"/>
      <c r="N122" s="19"/>
      <c r="O122" s="19"/>
      <c r="P122" s="19"/>
      <c r="Q122" s="5"/>
      <c r="R122" s="5"/>
      <c r="S122" s="19"/>
      <c r="T122" s="19">
        <f t="shared" ref="T122:T124" si="44">E122+G122+J122+L122+N122+P122+S122</f>
        <v>19792.2</v>
      </c>
      <c r="U122" s="10" t="str">
        <f t="shared" ref="U122" si="45">IF(U121&lt;=5,"OK, Tolerance&lt;= 5 mil", "Not OK, Tolerance &gt; 5 mil")</f>
        <v>OK, Tolerance&lt;= 5 mil</v>
      </c>
      <c r="V122" s="25"/>
      <c r="W122" s="5"/>
      <c r="X122" s="5"/>
      <c r="Y122" s="107"/>
    </row>
    <row r="123" spans="1:25" ht="16.149999999999999" customHeight="1">
      <c r="A123" s="25" t="s">
        <v>3557</v>
      </c>
      <c r="B123" s="5" t="str">
        <f>VLOOKUP(C123,PinNo!$B:$C,2,0)</f>
        <v>B7</v>
      </c>
      <c r="C123" s="5" t="s">
        <v>1644</v>
      </c>
      <c r="D123" s="5" t="str">
        <f>VLOOKUP(CONCATENATE($A123,".",$B123),Netlist_VTable!$H:$I,2,0)</f>
        <v>S3_FE_MDI-</v>
      </c>
      <c r="E123" s="19">
        <f>VLOOKUP(D123,EtchLengthFromLayout!$A:$B,2,0)</f>
        <v>10897.58</v>
      </c>
      <c r="F123" s="19" t="str">
        <f>CONCATENATE("S",MID($A123,5,1),"_U1_",SUBSTITUTE($C123,"INA","I-") )</f>
        <v>S3_U1_FE_MDI-</v>
      </c>
      <c r="G123" s="19">
        <f>VLOOKUP(F123,EtchLengthFromLayout!$A:$B,2,0)</f>
        <v>373.95</v>
      </c>
      <c r="H123" s="13">
        <f t="shared" si="43"/>
        <v>11271.53</v>
      </c>
      <c r="I123" s="19" t="str">
        <f>CONCATENATE("S",MID($A123,5,1),"_U2_",SUBSTITUTE($C123,"INA","I-") )</f>
        <v>S3_U2_FE_MDI-</v>
      </c>
      <c r="J123" s="19">
        <f>VLOOKUP(I123,EtchLengthFromLayout!$A:$B,2,0)</f>
        <v>7173.31</v>
      </c>
      <c r="K123" s="19" t="str">
        <f>CONCATENATE("S",MID($A123,5,1),"_U3_",SUBSTITUTE($C123,"INA","I-") )</f>
        <v>S3_U3_FE_MDI-</v>
      </c>
      <c r="L123" s="19">
        <f>VLOOKUP(K123,EtchLengthFromLayout!$A:$B,2,0)</f>
        <v>2194.8200000000002</v>
      </c>
      <c r="M123" s="14"/>
      <c r="N123" s="19"/>
      <c r="O123" s="19"/>
      <c r="P123" s="19"/>
      <c r="Q123" s="5"/>
      <c r="R123" s="5"/>
      <c r="S123" s="19"/>
      <c r="T123" s="19">
        <f t="shared" si="44"/>
        <v>20639.66</v>
      </c>
      <c r="U123" s="19">
        <f t="shared" ref="U123" si="46">ABS(T123-T124)</f>
        <v>9.9999999983992893E-3</v>
      </c>
      <c r="V123" s="25"/>
      <c r="W123" s="5"/>
      <c r="X123" s="5"/>
      <c r="Y123" s="106" t="s">
        <v>7527</v>
      </c>
    </row>
    <row r="124" spans="1:25" ht="16.149999999999999" customHeight="1">
      <c r="A124" s="25" t="s">
        <v>3557</v>
      </c>
      <c r="B124" s="5" t="str">
        <f>VLOOKUP(C124,PinNo!$B:$C,2,0)</f>
        <v>B8</v>
      </c>
      <c r="C124" s="5" t="s">
        <v>1643</v>
      </c>
      <c r="D124" s="5" t="str">
        <f>VLOOKUP(CONCATENATE($A124,".",$B124),Netlist_VTable!$H:$I,2,0)</f>
        <v>S3_FE_MDI+</v>
      </c>
      <c r="E124" s="19">
        <f>VLOOKUP(D124,EtchLengthFromLayout!$A:$B,2,0)</f>
        <v>10897.58</v>
      </c>
      <c r="F124" s="19" t="str">
        <f>CONCATENATE("S",MID($A124,5,1),"_U1_",SUBSTITUTE($C124,"IPA","I+") )</f>
        <v>S3_U1_FE_MDI+</v>
      </c>
      <c r="G124" s="19">
        <f>VLOOKUP(F124,EtchLengthFromLayout!$A:$B,2,0)</f>
        <v>373.95</v>
      </c>
      <c r="H124" s="13">
        <f t="shared" si="43"/>
        <v>11271.53</v>
      </c>
      <c r="I124" s="19" t="str">
        <f>CONCATENATE("S",MID($A124,5,1),"_U2_",SUBSTITUTE($C124,"IPA","I+") )</f>
        <v>S3_U2_FE_MDI+</v>
      </c>
      <c r="J124" s="19">
        <f>VLOOKUP(I124,EtchLengthFromLayout!$A:$B,2,0)</f>
        <v>7173.32</v>
      </c>
      <c r="K124" s="19" t="str">
        <f>CONCATENATE("S",MID($A124,5,1),"_U3_",SUBSTITUTE($C124,"IPA","I+") )</f>
        <v>S3_U3_FE_MDI+</v>
      </c>
      <c r="L124" s="19">
        <f>VLOOKUP(K124,EtchLengthFromLayout!$A:$B,2,0)</f>
        <v>2194.8200000000002</v>
      </c>
      <c r="M124" s="14"/>
      <c r="N124" s="19"/>
      <c r="O124" s="19"/>
      <c r="P124" s="19"/>
      <c r="Q124" s="5"/>
      <c r="R124" s="5"/>
      <c r="S124" s="19"/>
      <c r="T124" s="19">
        <f t="shared" si="44"/>
        <v>20639.669999999998</v>
      </c>
      <c r="U124" s="10" t="str">
        <f t="shared" ref="U124" si="47">IF(U123&lt;=5,"OK, Tolerance&lt;= 5 mil", "Not OK, Tolerance &gt; 5 mil")</f>
        <v>OK, Tolerance&lt;= 5 mil</v>
      </c>
      <c r="V124" s="25"/>
      <c r="W124" s="5"/>
      <c r="X124" s="5"/>
      <c r="Y124" s="107"/>
    </row>
    <row r="125" spans="1:25">
      <c r="A125" s="43"/>
      <c r="B125" s="12"/>
      <c r="C125" s="12"/>
      <c r="D125" s="12"/>
      <c r="E125" s="13"/>
      <c r="F125" s="12" t="s">
        <v>1463</v>
      </c>
      <c r="G125" s="13"/>
      <c r="H125" s="13">
        <f>MAX(H121:H124)</f>
        <v>11322.77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36" t="s">
        <v>1463</v>
      </c>
      <c r="S125" s="37"/>
      <c r="T125" s="37">
        <f>MAX(T121:T124)</f>
        <v>20639.669999999998</v>
      </c>
      <c r="U125" s="10"/>
      <c r="V125" s="10"/>
      <c r="W125" s="10"/>
      <c r="X125" s="10"/>
      <c r="Y125" s="10"/>
    </row>
    <row r="126" spans="1:25">
      <c r="A126" s="43"/>
      <c r="B126" s="12"/>
      <c r="C126" s="12"/>
      <c r="D126" s="12"/>
      <c r="E126" s="13"/>
      <c r="F126" s="12" t="s">
        <v>1464</v>
      </c>
      <c r="G126" s="13"/>
      <c r="H126" s="13">
        <f>MIN(H121:H124)</f>
        <v>11271.53</v>
      </c>
      <c r="I126" s="15"/>
      <c r="J126" s="15"/>
      <c r="K126" s="15"/>
      <c r="L126" s="15"/>
      <c r="M126" s="15"/>
      <c r="N126" s="15"/>
      <c r="O126" s="15"/>
      <c r="P126" s="15"/>
      <c r="Q126" s="15"/>
      <c r="R126" s="36" t="s">
        <v>1464</v>
      </c>
      <c r="S126" s="37"/>
      <c r="T126" s="37">
        <f>MIN(T121:T124)</f>
        <v>19792.2</v>
      </c>
      <c r="U126" s="10"/>
      <c r="V126" s="10"/>
      <c r="W126" s="10"/>
      <c r="X126" s="10"/>
      <c r="Y126" s="10"/>
    </row>
    <row r="127" spans="1:25">
      <c r="A127" s="43"/>
      <c r="B127" s="12"/>
      <c r="C127" s="12"/>
      <c r="D127" s="12"/>
      <c r="E127" s="13"/>
      <c r="F127" s="12" t="s">
        <v>1</v>
      </c>
      <c r="G127" s="13"/>
      <c r="H127" s="13">
        <f>ABS(H125-H126)</f>
        <v>51.239999999999782</v>
      </c>
      <c r="I127" s="15"/>
      <c r="J127" s="15"/>
      <c r="K127" s="15"/>
      <c r="L127" s="15"/>
      <c r="M127" s="15"/>
      <c r="N127" s="15"/>
      <c r="O127" s="15"/>
      <c r="P127" s="15"/>
      <c r="Q127" s="10"/>
      <c r="R127" s="36" t="s">
        <v>1</v>
      </c>
      <c r="S127" s="37"/>
      <c r="T127" s="37">
        <f>ABS(T125-T126)</f>
        <v>847.46999999999753</v>
      </c>
      <c r="U127" s="10"/>
      <c r="V127" s="10"/>
      <c r="W127" s="10"/>
      <c r="X127" s="10"/>
      <c r="Y127" s="10"/>
    </row>
    <row r="128" spans="1:25">
      <c r="A128" s="26"/>
      <c r="B128" s="10"/>
      <c r="C128" s="10"/>
      <c r="D128" s="10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0"/>
      <c r="R128" s="36" t="s">
        <v>6</v>
      </c>
      <c r="S128" s="37"/>
      <c r="T128" s="37" t="str">
        <f>IF(T127&lt;=5,"OK, Tolerance&lt;= 5 mils", "Not OK, Tolerance &gt;  5 mils")</f>
        <v>Not OK, Tolerance &gt;  5 mils</v>
      </c>
      <c r="U128" s="10"/>
      <c r="V128" s="10"/>
      <c r="W128" s="10"/>
      <c r="X128" s="10"/>
      <c r="Y128" s="10"/>
    </row>
    <row r="129" spans="1:25">
      <c r="A129" s="21"/>
      <c r="B129" s="5"/>
      <c r="C129" s="5"/>
      <c r="D129" s="5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5"/>
      <c r="R129" s="5"/>
      <c r="S129" s="19"/>
      <c r="T129" s="19"/>
      <c r="U129" s="5"/>
      <c r="V129" s="5"/>
      <c r="W129" s="5"/>
      <c r="X129" s="5"/>
      <c r="Y129" s="5"/>
    </row>
    <row r="130" spans="1:25">
      <c r="A130" s="5"/>
      <c r="B130" s="5"/>
      <c r="C130" s="5"/>
      <c r="D130" s="5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5"/>
      <c r="U130" s="5"/>
      <c r="V130" s="5"/>
      <c r="W130" s="5"/>
      <c r="X130" s="5"/>
      <c r="Y130" s="5"/>
    </row>
    <row r="131" spans="1:25">
      <c r="A131" s="20"/>
      <c r="B131" s="20"/>
      <c r="C131" s="20"/>
      <c r="D131" s="20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0"/>
      <c r="U131" s="20"/>
      <c r="V131" s="20"/>
      <c r="W131" s="20"/>
      <c r="X131" s="20"/>
      <c r="Y131" s="20"/>
    </row>
    <row r="132" spans="1:25">
      <c r="A132" s="20"/>
      <c r="B132" s="20"/>
      <c r="C132" s="20"/>
      <c r="D132" s="20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0"/>
      <c r="U132" s="20"/>
      <c r="V132" s="20"/>
      <c r="W132" s="20"/>
      <c r="X132" s="20"/>
      <c r="Y132" s="20"/>
    </row>
    <row r="133" spans="1:25" ht="30.75">
      <c r="A133" s="28" t="s">
        <v>1471</v>
      </c>
      <c r="B133" s="12"/>
      <c r="C133" s="12"/>
      <c r="D133" s="12"/>
      <c r="E133" s="13"/>
      <c r="F133" s="28"/>
      <c r="G133" s="13"/>
      <c r="H133" s="13"/>
      <c r="I133" s="13"/>
      <c r="J133" s="13"/>
      <c r="K133" s="40" t="s">
        <v>10260</v>
      </c>
      <c r="L133" s="14"/>
      <c r="M133" s="14"/>
      <c r="N133" s="14"/>
      <c r="O133" s="14"/>
      <c r="P133" s="14"/>
      <c r="Q133" s="14"/>
      <c r="R133" s="28" t="s">
        <v>10261</v>
      </c>
      <c r="S133" s="13"/>
      <c r="T133" s="13"/>
      <c r="U133" s="13"/>
      <c r="V133" s="13"/>
      <c r="W133" s="14"/>
      <c r="X133" s="14"/>
      <c r="Y133" s="11"/>
    </row>
    <row r="134" spans="1:25" ht="47.25">
      <c r="A134" s="86" t="s">
        <v>3</v>
      </c>
      <c r="B134" s="86" t="s">
        <v>4</v>
      </c>
      <c r="C134" s="86" t="s">
        <v>5</v>
      </c>
      <c r="D134" s="60" t="s">
        <v>0</v>
      </c>
      <c r="E134" s="87" t="s">
        <v>2</v>
      </c>
      <c r="F134" s="88" t="s">
        <v>0</v>
      </c>
      <c r="G134" s="89" t="s">
        <v>2</v>
      </c>
      <c r="H134" s="90" t="s">
        <v>2980</v>
      </c>
      <c r="I134" s="60" t="s">
        <v>0</v>
      </c>
      <c r="J134" s="87" t="s">
        <v>2</v>
      </c>
      <c r="K134" s="88" t="s">
        <v>0</v>
      </c>
      <c r="L134" s="89" t="s">
        <v>2</v>
      </c>
      <c r="M134" s="60" t="s">
        <v>0</v>
      </c>
      <c r="N134" s="87" t="s">
        <v>2</v>
      </c>
      <c r="O134" s="88" t="s">
        <v>0</v>
      </c>
      <c r="P134" s="89" t="s">
        <v>2</v>
      </c>
      <c r="Q134" s="60"/>
      <c r="R134" s="91" t="s">
        <v>2985</v>
      </c>
      <c r="S134" s="87" t="s">
        <v>2</v>
      </c>
      <c r="T134" s="92" t="s">
        <v>9889</v>
      </c>
      <c r="U134" s="31" t="s">
        <v>1468</v>
      </c>
      <c r="V134" s="10" t="s">
        <v>9903</v>
      </c>
      <c r="W134" s="10" t="s">
        <v>4</v>
      </c>
      <c r="X134" s="10" t="s">
        <v>5</v>
      </c>
      <c r="Y134" s="38" t="s">
        <v>1506</v>
      </c>
    </row>
    <row r="135" spans="1:25" ht="16.149999999999999" customHeight="1">
      <c r="A135" s="24" t="s">
        <v>8</v>
      </c>
      <c r="B135" s="5" t="str">
        <f>VLOOKUP(C135,PinNo!$B:$C,2,0)</f>
        <v>A6</v>
      </c>
      <c r="C135" s="5" t="s">
        <v>1642</v>
      </c>
      <c r="D135" s="5"/>
      <c r="E135" s="19"/>
      <c r="F135" s="19"/>
      <c r="G135" s="19"/>
      <c r="H135" s="13"/>
      <c r="I135" s="19"/>
      <c r="J135" s="19"/>
      <c r="K135" s="19"/>
      <c r="L135" s="19"/>
      <c r="M135" s="14" t="str">
        <f>CONCATENATE("SG",MID($A135,5,1),"_U3_",SUBSTITUTE($X135,"INA","I-") )</f>
        <v>SG0_U3_FE_MDI-</v>
      </c>
      <c r="N135" s="19">
        <f>VLOOKUP(M135,EtchLengthFromLayout!$A:$B,2,0)</f>
        <v>2163.4299999999998</v>
      </c>
      <c r="O135" s="19" t="str">
        <f>CONCATENATE("SG",MID($A135,5,1),"_U2_",SUBSTITUTE($X135,"INA","I-") )</f>
        <v>SG0_U2_FE_MDI-</v>
      </c>
      <c r="P135" s="19">
        <f>VLOOKUP(O135,EtchLengthFromLayout!$A:$B,2,0)</f>
        <v>3090.54</v>
      </c>
      <c r="Q135" s="5"/>
      <c r="R135" s="5" t="str">
        <f>VLOOKUP(CONCATENATE($V135,".",$W135),Netlist_VTable!$H:$I,2,0)</f>
        <v>SG0_U1_FE_MDI-</v>
      </c>
      <c r="S135" s="19">
        <f>VLOOKUP(R135,EtchLengthFromLayout!$A:$B,2,0)</f>
        <v>4355.8599999999997</v>
      </c>
      <c r="T135" s="19">
        <f>E135+G135+J135+L135+N135+P135+S135</f>
        <v>9609.8299999999981</v>
      </c>
      <c r="U135" s="19">
        <f>ABS(T135-T136)</f>
        <v>1.9999999998617568E-2</v>
      </c>
      <c r="V135" s="24" t="s">
        <v>9884</v>
      </c>
      <c r="W135" s="5" t="str">
        <f>VLOOKUP(X135,PinNo!$B:$C,2,0)</f>
        <v>B7</v>
      </c>
      <c r="X135" s="5" t="s">
        <v>1644</v>
      </c>
      <c r="Y135" s="106" t="s">
        <v>1498</v>
      </c>
    </row>
    <row r="136" spans="1:25" ht="16.149999999999999" customHeight="1">
      <c r="A136" s="24" t="s">
        <v>8</v>
      </c>
      <c r="B136" s="5" t="str">
        <f>VLOOKUP(C136,PinNo!$B:$C,2,0)</f>
        <v>A7</v>
      </c>
      <c r="C136" s="5" t="s">
        <v>1641</v>
      </c>
      <c r="D136" s="5"/>
      <c r="E136" s="19"/>
      <c r="F136" s="19"/>
      <c r="G136" s="19"/>
      <c r="H136" s="13"/>
      <c r="I136" s="19"/>
      <c r="J136" s="19"/>
      <c r="K136" s="19"/>
      <c r="L136" s="19"/>
      <c r="M136" s="14" t="str">
        <f>CONCATENATE("SG",MID($A136,5,1),"_U3_",SUBSTITUTE($X136,"IPA","I+") )</f>
        <v>SG0_U3_FE_MDI+</v>
      </c>
      <c r="N136" s="19">
        <f>VLOOKUP(M136,EtchLengthFromLayout!$A:$B,2,0)</f>
        <v>2163.41</v>
      </c>
      <c r="O136" s="19" t="str">
        <f>CONCATENATE("SG",MID($A136,5,1),"_U2_",SUBSTITUTE($X136,"IPA","I+") )</f>
        <v>SG0_U2_FE_MDI+</v>
      </c>
      <c r="P136" s="19">
        <f>VLOOKUP(O136,EtchLengthFromLayout!$A:$B,2,0)</f>
        <v>3090.54</v>
      </c>
      <c r="Q136" s="5"/>
      <c r="R136" s="5" t="str">
        <f>VLOOKUP(CONCATENATE($V136,".",$W136),Netlist_VTable!$H:$I,2,0)</f>
        <v>SG0_U1_FE_MDI+</v>
      </c>
      <c r="S136" s="19">
        <f>VLOOKUP(R136,EtchLengthFromLayout!$A:$B,2,0)</f>
        <v>4355.8599999999997</v>
      </c>
      <c r="T136" s="19">
        <f t="shared" ref="T136:T138" si="48">E136+G136+J136+L136+N136+P136+S136</f>
        <v>9609.81</v>
      </c>
      <c r="U136" s="10" t="str">
        <f>IF(U135&lt;=5,"OK, Tolerance&lt;= 5 mil", "Not OK, Tolerance &gt; 5 mil")</f>
        <v>OK, Tolerance&lt;= 5 mil</v>
      </c>
      <c r="V136" s="24" t="s">
        <v>9884</v>
      </c>
      <c r="W136" s="5" t="str">
        <f>VLOOKUP(X136,PinNo!$B:$C,2,0)</f>
        <v>B8</v>
      </c>
      <c r="X136" s="5" t="s">
        <v>1643</v>
      </c>
      <c r="Y136" s="107"/>
    </row>
    <row r="137" spans="1:25" ht="16.149999999999999" customHeight="1">
      <c r="A137" s="24" t="s">
        <v>8</v>
      </c>
      <c r="B137" s="5" t="str">
        <f>VLOOKUP(C137,PinNo!$B:$C,2,0)</f>
        <v>B7</v>
      </c>
      <c r="C137" s="5" t="s">
        <v>1644</v>
      </c>
      <c r="D137" s="5"/>
      <c r="E137" s="19"/>
      <c r="F137" s="19"/>
      <c r="G137" s="19"/>
      <c r="H137" s="13"/>
      <c r="I137" s="19"/>
      <c r="J137" s="19"/>
      <c r="K137" s="19"/>
      <c r="L137" s="19"/>
      <c r="M137" s="14" t="str">
        <f>CONCATENATE("SG",MID($A137,5,1),"_U3_",SUBSTITUTE($X137,"INB","IX-") )</f>
        <v>SG0_U3_FE_MDIX-</v>
      </c>
      <c r="N137" s="19">
        <f>VLOOKUP(M137,EtchLengthFromLayout!$A:$B,2,0)</f>
        <v>1915.15</v>
      </c>
      <c r="O137" s="19" t="str">
        <f>CONCATENATE("SG",MID($A137,5,1),"_U2_",SUBSTITUTE($X137,"INB","IX-") )</f>
        <v>SG0_U2_FE_MDIX-</v>
      </c>
      <c r="P137" s="19">
        <f>VLOOKUP(O137,EtchLengthFromLayout!$A:$B,2,0)</f>
        <v>3409.49</v>
      </c>
      <c r="Q137" s="5"/>
      <c r="R137" s="5" t="str">
        <f>VLOOKUP(CONCATENATE($V137,".",$W137),Netlist_VTable!$H:$I,2,0)</f>
        <v>SG0_U1_FE_MDIX-</v>
      </c>
      <c r="S137" s="19">
        <f>VLOOKUP(R137,EtchLengthFromLayout!$A:$B,2,0)</f>
        <v>4282.6400000000003</v>
      </c>
      <c r="T137" s="19">
        <f t="shared" si="48"/>
        <v>9607.2799999999988</v>
      </c>
      <c r="U137" s="19">
        <f>ABS(T137-T138)</f>
        <v>9.9999999983992893E-3</v>
      </c>
      <c r="V137" s="24" t="s">
        <v>9884</v>
      </c>
      <c r="W137" s="5" t="str">
        <f>VLOOKUP(X137,PinNo!$B:$C,2,0)</f>
        <v>A6</v>
      </c>
      <c r="X137" s="5" t="s">
        <v>1642</v>
      </c>
      <c r="Y137" s="106" t="s">
        <v>1499</v>
      </c>
    </row>
    <row r="138" spans="1:25" ht="16.149999999999999" customHeight="1">
      <c r="A138" s="24" t="s">
        <v>8</v>
      </c>
      <c r="B138" s="5" t="str">
        <f>VLOOKUP(C138,PinNo!$B:$C,2,0)</f>
        <v>B8</v>
      </c>
      <c r="C138" s="5" t="s">
        <v>1643</v>
      </c>
      <c r="D138" s="5"/>
      <c r="E138" s="19"/>
      <c r="F138" s="19"/>
      <c r="G138" s="19"/>
      <c r="H138" s="13"/>
      <c r="I138" s="19"/>
      <c r="J138" s="19"/>
      <c r="K138" s="19"/>
      <c r="L138" s="19"/>
      <c r="M138" s="14" t="str">
        <f>CONCATENATE("SG",MID($A138,5,1),"_U3_",SUBSTITUTE($X138,"IPB","IX+") )</f>
        <v>SG0_U3_FE_MDIX+</v>
      </c>
      <c r="N138" s="19">
        <f>VLOOKUP(M138,EtchLengthFromLayout!$A:$B,2,0)</f>
        <v>1915.15</v>
      </c>
      <c r="O138" s="19" t="str">
        <f>CONCATENATE("SG",MID($A138,5,1),"_U2_",SUBSTITUTE($X138,"IPB","IX+") )</f>
        <v>SG0_U2_FE_MDIX+</v>
      </c>
      <c r="P138" s="19">
        <f>VLOOKUP(O138,EtchLengthFromLayout!$A:$B,2,0)</f>
        <v>3409.48</v>
      </c>
      <c r="Q138" s="5"/>
      <c r="R138" s="5" t="str">
        <f>VLOOKUP(CONCATENATE($V138,".",$W138),Netlist_VTable!$H:$I,2,0)</f>
        <v>SG0_U1_FE_MDIX+</v>
      </c>
      <c r="S138" s="19">
        <f>VLOOKUP(R138,EtchLengthFromLayout!$A:$B,2,0)</f>
        <v>4282.6400000000003</v>
      </c>
      <c r="T138" s="19">
        <f t="shared" si="48"/>
        <v>9607.27</v>
      </c>
      <c r="U138" s="10" t="str">
        <f>IF(U137&lt;=5,"OK, Tolerance&lt;= 5 mil", "Not OK, Tolerance &gt; 5 mil")</f>
        <v>OK, Tolerance&lt;= 5 mil</v>
      </c>
      <c r="V138" s="24" t="s">
        <v>9884</v>
      </c>
      <c r="W138" s="5" t="str">
        <f>VLOOKUP(X138,PinNo!$B:$C,2,0)</f>
        <v>A7</v>
      </c>
      <c r="X138" s="5" t="s">
        <v>1641</v>
      </c>
      <c r="Y138" s="107"/>
    </row>
    <row r="139" spans="1:25">
      <c r="A139" s="43"/>
      <c r="B139" s="12"/>
      <c r="C139" s="12"/>
      <c r="D139" s="12"/>
      <c r="E139" s="13"/>
      <c r="F139" s="12"/>
      <c r="G139" s="13"/>
      <c r="H139" s="13"/>
      <c r="I139" s="15"/>
      <c r="J139" s="15"/>
      <c r="K139" s="15"/>
      <c r="L139" s="15"/>
      <c r="M139" s="15"/>
      <c r="N139" s="15"/>
      <c r="O139" s="15"/>
      <c r="P139" s="15"/>
      <c r="Q139" s="15"/>
      <c r="R139" s="36" t="s">
        <v>1463</v>
      </c>
      <c r="S139" s="37"/>
      <c r="T139" s="37">
        <f>MAX(T135:T138)</f>
        <v>9609.8299999999981</v>
      </c>
      <c r="U139" s="10"/>
      <c r="V139" s="10"/>
      <c r="W139" s="10"/>
      <c r="X139" s="10"/>
      <c r="Y139" s="10"/>
    </row>
    <row r="140" spans="1:25">
      <c r="A140" s="43"/>
      <c r="B140" s="12"/>
      <c r="C140" s="12"/>
      <c r="D140" s="12"/>
      <c r="E140" s="13"/>
      <c r="F140" s="12"/>
      <c r="G140" s="13"/>
      <c r="H140" s="13"/>
      <c r="I140" s="15"/>
      <c r="J140" s="15"/>
      <c r="K140" s="15"/>
      <c r="L140" s="15"/>
      <c r="M140" s="15"/>
      <c r="N140" s="15"/>
      <c r="O140" s="15"/>
      <c r="P140" s="15"/>
      <c r="Q140" s="15"/>
      <c r="R140" s="36" t="s">
        <v>1464</v>
      </c>
      <c r="S140" s="37"/>
      <c r="T140" s="37">
        <f>MIN(T135:T138)</f>
        <v>9607.27</v>
      </c>
      <c r="U140" s="10"/>
      <c r="V140" s="10"/>
      <c r="W140" s="10"/>
      <c r="X140" s="10"/>
      <c r="Y140" s="10"/>
    </row>
    <row r="141" spans="1:25">
      <c r="A141" s="43"/>
      <c r="B141" s="12"/>
      <c r="C141" s="12"/>
      <c r="D141" s="12"/>
      <c r="E141" s="13"/>
      <c r="F141" s="12"/>
      <c r="G141" s="13"/>
      <c r="H141" s="13"/>
      <c r="I141" s="15"/>
      <c r="J141" s="15"/>
      <c r="K141" s="15"/>
      <c r="L141" s="15"/>
      <c r="M141" s="15"/>
      <c r="N141" s="15"/>
      <c r="O141" s="15"/>
      <c r="P141" s="15"/>
      <c r="Q141" s="10"/>
      <c r="R141" s="36" t="s">
        <v>1</v>
      </c>
      <c r="S141" s="37"/>
      <c r="T141" s="37">
        <f>ABS(T139-T140)</f>
        <v>2.5599999999976717</v>
      </c>
      <c r="U141" s="10"/>
      <c r="V141" s="10"/>
      <c r="W141" s="10"/>
      <c r="X141" s="10"/>
      <c r="Y141" s="10"/>
    </row>
    <row r="142" spans="1:25">
      <c r="A142" s="26"/>
      <c r="B142" s="10"/>
      <c r="C142" s="10"/>
      <c r="D142" s="10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0"/>
      <c r="R142" s="36" t="s">
        <v>6</v>
      </c>
      <c r="S142" s="37"/>
      <c r="T142" s="37" t="str">
        <f>IF(T141&lt;=5,"OK, Tolerance&lt;= 5 mils", "Not OK, Tolerance &gt;  5 mils")</f>
        <v>OK, Tolerance&lt;= 5 mils</v>
      </c>
      <c r="U142" s="10"/>
      <c r="V142" s="10"/>
      <c r="W142" s="10"/>
      <c r="X142" s="10"/>
      <c r="Y142" s="10"/>
    </row>
    <row r="143" spans="1:25">
      <c r="A143" s="21"/>
      <c r="B143" s="5"/>
      <c r="C143" s="5"/>
      <c r="D143" s="5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5"/>
      <c r="R143" s="5"/>
      <c r="S143" s="19"/>
      <c r="T143" s="19"/>
      <c r="U143" s="5"/>
      <c r="V143" s="5"/>
      <c r="W143" s="5"/>
      <c r="X143" s="5"/>
      <c r="Y143" s="39"/>
    </row>
    <row r="144" spans="1:25" ht="47.25">
      <c r="A144" s="86" t="s">
        <v>3</v>
      </c>
      <c r="B144" s="86" t="s">
        <v>4</v>
      </c>
      <c r="C144" s="86" t="s">
        <v>5</v>
      </c>
      <c r="D144" s="60" t="s">
        <v>0</v>
      </c>
      <c r="E144" s="87" t="s">
        <v>2</v>
      </c>
      <c r="F144" s="88" t="s">
        <v>0</v>
      </c>
      <c r="G144" s="89" t="s">
        <v>2</v>
      </c>
      <c r="H144" s="90" t="s">
        <v>2980</v>
      </c>
      <c r="I144" s="60" t="s">
        <v>0</v>
      </c>
      <c r="J144" s="87" t="s">
        <v>2</v>
      </c>
      <c r="K144" s="88" t="s">
        <v>0</v>
      </c>
      <c r="L144" s="89" t="s">
        <v>2</v>
      </c>
      <c r="M144" s="60" t="s">
        <v>0</v>
      </c>
      <c r="N144" s="87" t="s">
        <v>2</v>
      </c>
      <c r="O144" s="88" t="s">
        <v>0</v>
      </c>
      <c r="P144" s="89" t="s">
        <v>2</v>
      </c>
      <c r="Q144" s="60"/>
      <c r="R144" s="91" t="s">
        <v>2985</v>
      </c>
      <c r="S144" s="87" t="s">
        <v>2</v>
      </c>
      <c r="T144" s="92" t="s">
        <v>9889</v>
      </c>
      <c r="U144" s="31" t="s">
        <v>1468</v>
      </c>
      <c r="V144" s="10" t="s">
        <v>9903</v>
      </c>
      <c r="W144" s="10" t="s">
        <v>4</v>
      </c>
      <c r="X144" s="10" t="s">
        <v>5</v>
      </c>
      <c r="Y144" s="38" t="s">
        <v>1506</v>
      </c>
    </row>
    <row r="145" spans="1:25" ht="16.149999999999999" customHeight="1">
      <c r="A145" s="25" t="s">
        <v>165</v>
      </c>
      <c r="B145" s="5" t="str">
        <f>VLOOKUP(C145,PinNo!$B:$C,2,0)</f>
        <v>A6</v>
      </c>
      <c r="C145" s="5" t="s">
        <v>1642</v>
      </c>
      <c r="D145" s="5"/>
      <c r="E145" s="19"/>
      <c r="F145" s="19"/>
      <c r="G145" s="19"/>
      <c r="H145" s="13"/>
      <c r="I145" s="19"/>
      <c r="J145" s="19"/>
      <c r="K145" s="19"/>
      <c r="L145" s="19"/>
      <c r="M145" s="14" t="str">
        <f>CONCATENATE("SG",MID($A145,5,1),"_U3_",SUBSTITUTE($X145,"INA","I-") )</f>
        <v>SG1_U3_FE_MDI-</v>
      </c>
      <c r="N145" s="19">
        <f>VLOOKUP(M145,EtchLengthFromLayout!$A:$B,2,0)</f>
        <v>1943.78</v>
      </c>
      <c r="O145" s="19" t="str">
        <f>CONCATENATE("SG",MID($A145,5,1),"_U2_",SUBSTITUTE($X145,"INA","I-") )</f>
        <v>SG1_U2_FE_MDI-</v>
      </c>
      <c r="P145" s="19">
        <f>VLOOKUP(O145,EtchLengthFromLayout!$A:$B,2,0)</f>
        <v>4149.17</v>
      </c>
      <c r="Q145" s="5"/>
      <c r="R145" s="5" t="str">
        <f>VLOOKUP(CONCATENATE($V145,".",$W145),Netlist_VTable!$H:$I,2,0)</f>
        <v>SG1_U1_FE_MDI-</v>
      </c>
      <c r="S145" s="19">
        <f>VLOOKUP(R145,EtchLengthFromLayout!$A:$B,2,0)</f>
        <v>4493.74</v>
      </c>
      <c r="T145" s="19">
        <f>E145+G145+J145+L145+N145+P145+S145</f>
        <v>10586.689999999999</v>
      </c>
      <c r="U145" s="19">
        <f t="shared" ref="U145" si="49">ABS(T145-T146)</f>
        <v>1.9999999998617568E-2</v>
      </c>
      <c r="V145" s="25" t="s">
        <v>9885</v>
      </c>
      <c r="W145" s="5" t="str">
        <f>VLOOKUP(X145,PinNo!$B:$C,2,0)</f>
        <v>B7</v>
      </c>
      <c r="X145" s="5" t="s">
        <v>1644</v>
      </c>
      <c r="Y145" s="106" t="s">
        <v>1500</v>
      </c>
    </row>
    <row r="146" spans="1:25" ht="16.149999999999999" customHeight="1">
      <c r="A146" s="25" t="s">
        <v>165</v>
      </c>
      <c r="B146" s="5" t="str">
        <f>VLOOKUP(C146,PinNo!$B:$C,2,0)</f>
        <v>A7</v>
      </c>
      <c r="C146" s="5" t="s">
        <v>1641</v>
      </c>
      <c r="D146" s="5"/>
      <c r="E146" s="19"/>
      <c r="F146" s="19"/>
      <c r="G146" s="19"/>
      <c r="H146" s="13"/>
      <c r="I146" s="19"/>
      <c r="J146" s="19"/>
      <c r="K146" s="19"/>
      <c r="L146" s="19"/>
      <c r="M146" s="14" t="str">
        <f>CONCATENATE("SG",MID($A146,5,1),"_U3_",SUBSTITUTE($X146,"IPA","I+") )</f>
        <v>SG1_U3_FE_MDI+</v>
      </c>
      <c r="N146" s="19">
        <f>VLOOKUP(M146,EtchLengthFromLayout!$A:$B,2,0)</f>
        <v>1943.76</v>
      </c>
      <c r="O146" s="19" t="str">
        <f>CONCATENATE("SG",MID($A146,5,1),"_U2_",SUBSTITUTE($X146,"IPA","I+") )</f>
        <v>SG1_U2_FE_MDI+</v>
      </c>
      <c r="P146" s="19">
        <f>VLOOKUP(O146,EtchLengthFromLayout!$A:$B,2,0)</f>
        <v>4149.17</v>
      </c>
      <c r="Q146" s="5"/>
      <c r="R146" s="5" t="str">
        <f>VLOOKUP(CONCATENATE($V146,".",$W146),Netlist_VTable!$H:$I,2,0)</f>
        <v>SG1_U1_FE_MDI+</v>
      </c>
      <c r="S146" s="19">
        <f>VLOOKUP(R146,EtchLengthFromLayout!$A:$B,2,0)</f>
        <v>4493.74</v>
      </c>
      <c r="T146" s="19">
        <f t="shared" ref="T146:T148" si="50">E146+G146+J146+L146+N146+P146+S146</f>
        <v>10586.67</v>
      </c>
      <c r="U146" s="10" t="str">
        <f t="shared" ref="U146" si="51">IF(U145&lt;=5,"OK, Tolerance&lt;= 5 mil", "Not OK, Tolerance &gt; 5 mil")</f>
        <v>OK, Tolerance&lt;= 5 mil</v>
      </c>
      <c r="V146" s="25" t="s">
        <v>9885</v>
      </c>
      <c r="W146" s="5" t="str">
        <f>VLOOKUP(X146,PinNo!$B:$C,2,0)</f>
        <v>B8</v>
      </c>
      <c r="X146" s="5" t="s">
        <v>1643</v>
      </c>
      <c r="Y146" s="107"/>
    </row>
    <row r="147" spans="1:25" ht="16.149999999999999" customHeight="1">
      <c r="A147" s="25" t="s">
        <v>165</v>
      </c>
      <c r="B147" s="5" t="str">
        <f>VLOOKUP(C147,PinNo!$B:$C,2,0)</f>
        <v>B7</v>
      </c>
      <c r="C147" s="5" t="s">
        <v>1644</v>
      </c>
      <c r="D147" s="5"/>
      <c r="E147" s="19"/>
      <c r="F147" s="19"/>
      <c r="G147" s="19"/>
      <c r="H147" s="13"/>
      <c r="I147" s="19"/>
      <c r="J147" s="19"/>
      <c r="K147" s="19"/>
      <c r="L147" s="19"/>
      <c r="M147" s="14" t="str">
        <f>CONCATENATE("SG",MID($A147,5,1),"_U3_",SUBSTITUTE($X147,"INB","IX-") )</f>
        <v>SG1_U3_FE_MDIX-</v>
      </c>
      <c r="N147" s="19">
        <f>VLOOKUP(M147,EtchLengthFromLayout!$A:$B,2,0)</f>
        <v>1911.15</v>
      </c>
      <c r="O147" s="19" t="str">
        <f>CONCATENATE("SG",MID($A147,5,1),"_U2_",SUBSTITUTE($X147,"INB","IX-") )</f>
        <v>SG1_U2_FE_MDIX-</v>
      </c>
      <c r="P147" s="19">
        <f>VLOOKUP(O147,EtchLengthFromLayout!$A:$B,2,0)</f>
        <v>3996.32</v>
      </c>
      <c r="Q147" s="5"/>
      <c r="R147" s="5" t="str">
        <f>VLOOKUP(CONCATENATE($V147,".",$W147),Netlist_VTable!$H:$I,2,0)</f>
        <v>SG1_U1_FE_MDIX-</v>
      </c>
      <c r="S147" s="19">
        <f>VLOOKUP(R147,EtchLengthFromLayout!$A:$B,2,0)</f>
        <v>4677.9399999999996</v>
      </c>
      <c r="T147" s="19">
        <f t="shared" si="50"/>
        <v>10585.41</v>
      </c>
      <c r="U147" s="19">
        <f t="shared" ref="U147" si="52">ABS(T147-T148)</f>
        <v>0</v>
      </c>
      <c r="V147" s="25" t="s">
        <v>9885</v>
      </c>
      <c r="W147" s="5" t="str">
        <f>VLOOKUP(X147,PinNo!$B:$C,2,0)</f>
        <v>A6</v>
      </c>
      <c r="X147" s="5" t="s">
        <v>1642</v>
      </c>
      <c r="Y147" s="106" t="s">
        <v>1501</v>
      </c>
    </row>
    <row r="148" spans="1:25" ht="16.149999999999999" customHeight="1">
      <c r="A148" s="25" t="s">
        <v>165</v>
      </c>
      <c r="B148" s="5" t="str">
        <f>VLOOKUP(C148,PinNo!$B:$C,2,0)</f>
        <v>B8</v>
      </c>
      <c r="C148" s="5" t="s">
        <v>1643</v>
      </c>
      <c r="D148" s="5"/>
      <c r="E148" s="19"/>
      <c r="F148" s="19"/>
      <c r="G148" s="19"/>
      <c r="H148" s="13"/>
      <c r="I148" s="19"/>
      <c r="J148" s="19"/>
      <c r="K148" s="19"/>
      <c r="L148" s="19"/>
      <c r="M148" s="14" t="str">
        <f>CONCATENATE("SG",MID($A148,5,1),"_U3_",SUBSTITUTE($X148,"IPB","IX+") )</f>
        <v>SG1_U3_FE_MDIX+</v>
      </c>
      <c r="N148" s="19">
        <f>VLOOKUP(M148,EtchLengthFromLayout!$A:$B,2,0)</f>
        <v>1911.15</v>
      </c>
      <c r="O148" s="19" t="str">
        <f>CONCATENATE("SG",MID($A148,5,1),"_U2_",SUBSTITUTE($X148,"IPB","IX+") )</f>
        <v>SG1_U2_FE_MDIX+</v>
      </c>
      <c r="P148" s="19">
        <f>VLOOKUP(O148,EtchLengthFromLayout!$A:$B,2,0)</f>
        <v>3996.32</v>
      </c>
      <c r="Q148" s="5"/>
      <c r="R148" s="5" t="str">
        <f>VLOOKUP(CONCATENATE($V148,".",$W148),Netlist_VTable!$H:$I,2,0)</f>
        <v>SG1_U1_FE_MDIX+</v>
      </c>
      <c r="S148" s="19">
        <f>VLOOKUP(R148,EtchLengthFromLayout!$A:$B,2,0)</f>
        <v>4677.9399999999996</v>
      </c>
      <c r="T148" s="19">
        <f t="shared" si="50"/>
        <v>10585.41</v>
      </c>
      <c r="U148" s="10" t="str">
        <f t="shared" ref="U148" si="53">IF(U147&lt;=5,"OK, Tolerance&lt;= 5 mil", "Not OK, Tolerance &gt; 5 mil")</f>
        <v>OK, Tolerance&lt;= 5 mil</v>
      </c>
      <c r="V148" s="25" t="s">
        <v>9885</v>
      </c>
      <c r="W148" s="5" t="str">
        <f>VLOOKUP(X148,PinNo!$B:$C,2,0)</f>
        <v>A7</v>
      </c>
      <c r="X148" s="5" t="s">
        <v>1641</v>
      </c>
      <c r="Y148" s="107"/>
    </row>
    <row r="149" spans="1:25">
      <c r="A149" s="43"/>
      <c r="B149" s="12"/>
      <c r="C149" s="12"/>
      <c r="D149" s="12"/>
      <c r="E149" s="13"/>
      <c r="F149" s="12"/>
      <c r="G149" s="13"/>
      <c r="H149" s="13"/>
      <c r="I149" s="15"/>
      <c r="J149" s="15"/>
      <c r="K149" s="15"/>
      <c r="L149" s="15"/>
      <c r="M149" s="15"/>
      <c r="N149" s="15"/>
      <c r="O149" s="15"/>
      <c r="P149" s="15"/>
      <c r="Q149" s="15"/>
      <c r="R149" s="36" t="s">
        <v>1463</v>
      </c>
      <c r="S149" s="37"/>
      <c r="T149" s="37">
        <f>MAX(T145:T148)</f>
        <v>10586.689999999999</v>
      </c>
      <c r="U149" s="10"/>
      <c r="V149" s="10"/>
      <c r="W149" s="10"/>
      <c r="X149" s="10"/>
      <c r="Y149" s="10"/>
    </row>
    <row r="150" spans="1:25">
      <c r="A150" s="43"/>
      <c r="B150" s="12"/>
      <c r="C150" s="12"/>
      <c r="D150" s="12"/>
      <c r="E150" s="13"/>
      <c r="F150" s="12"/>
      <c r="G150" s="13"/>
      <c r="H150" s="13"/>
      <c r="I150" s="15"/>
      <c r="J150" s="15"/>
      <c r="K150" s="15"/>
      <c r="L150" s="15"/>
      <c r="M150" s="15"/>
      <c r="N150" s="15"/>
      <c r="O150" s="15"/>
      <c r="P150" s="15"/>
      <c r="Q150" s="15"/>
      <c r="R150" s="36" t="s">
        <v>1464</v>
      </c>
      <c r="S150" s="37"/>
      <c r="T150" s="37">
        <f>MIN(T145:T148)</f>
        <v>10585.41</v>
      </c>
      <c r="U150" s="10"/>
      <c r="V150" s="10"/>
      <c r="W150" s="10"/>
      <c r="X150" s="10"/>
      <c r="Y150" s="10"/>
    </row>
    <row r="151" spans="1:25">
      <c r="A151" s="43"/>
      <c r="B151" s="12"/>
      <c r="C151" s="12"/>
      <c r="D151" s="12"/>
      <c r="E151" s="13"/>
      <c r="F151" s="12"/>
      <c r="G151" s="13"/>
      <c r="H151" s="13"/>
      <c r="I151" s="15"/>
      <c r="J151" s="15"/>
      <c r="K151" s="15"/>
      <c r="L151" s="15"/>
      <c r="M151" s="15"/>
      <c r="N151" s="15"/>
      <c r="O151" s="15"/>
      <c r="P151" s="15"/>
      <c r="Q151" s="10"/>
      <c r="R151" s="36" t="s">
        <v>1</v>
      </c>
      <c r="S151" s="37"/>
      <c r="T151" s="37">
        <f>ABS(T149-T150)</f>
        <v>1.2799999999988358</v>
      </c>
      <c r="U151" s="10"/>
      <c r="V151" s="10"/>
      <c r="W151" s="10"/>
      <c r="X151" s="10"/>
      <c r="Y151" s="10"/>
    </row>
    <row r="152" spans="1:25">
      <c r="A152" s="26"/>
      <c r="B152" s="10"/>
      <c r="C152" s="10"/>
      <c r="D152" s="10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0"/>
      <c r="R152" s="36" t="s">
        <v>6</v>
      </c>
      <c r="S152" s="37"/>
      <c r="T152" s="37" t="str">
        <f>IF(T151&lt;=5,"OK, Tolerance&lt;= 5 mils", "Not OK, Tolerance &gt;  5 mils")</f>
        <v>OK, Tolerance&lt;= 5 mils</v>
      </c>
      <c r="U152" s="10"/>
      <c r="V152" s="10"/>
      <c r="W152" s="10"/>
      <c r="X152" s="10"/>
      <c r="Y152" s="10"/>
    </row>
    <row r="153" spans="1:25">
      <c r="A153" s="21"/>
      <c r="B153" s="5"/>
      <c r="C153" s="5"/>
      <c r="D153" s="5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5"/>
      <c r="R153" s="5"/>
      <c r="S153" s="19"/>
      <c r="T153" s="19"/>
      <c r="U153" s="5"/>
      <c r="V153" s="5"/>
      <c r="W153" s="5"/>
      <c r="X153" s="5"/>
      <c r="Y153" s="5"/>
    </row>
    <row r="154" spans="1:25" ht="47.25">
      <c r="A154" s="86" t="s">
        <v>3</v>
      </c>
      <c r="B154" s="86" t="s">
        <v>4</v>
      </c>
      <c r="C154" s="86" t="s">
        <v>5</v>
      </c>
      <c r="D154" s="60" t="s">
        <v>0</v>
      </c>
      <c r="E154" s="87" t="s">
        <v>2</v>
      </c>
      <c r="F154" s="88" t="s">
        <v>0</v>
      </c>
      <c r="G154" s="89" t="s">
        <v>2</v>
      </c>
      <c r="H154" s="90" t="s">
        <v>2980</v>
      </c>
      <c r="I154" s="60" t="s">
        <v>0</v>
      </c>
      <c r="J154" s="87" t="s">
        <v>2</v>
      </c>
      <c r="K154" s="88" t="s">
        <v>0</v>
      </c>
      <c r="L154" s="89" t="s">
        <v>2</v>
      </c>
      <c r="M154" s="60" t="s">
        <v>0</v>
      </c>
      <c r="N154" s="87" t="s">
        <v>2</v>
      </c>
      <c r="O154" s="88" t="s">
        <v>0</v>
      </c>
      <c r="P154" s="89" t="s">
        <v>2</v>
      </c>
      <c r="Q154" s="60"/>
      <c r="R154" s="91" t="s">
        <v>2985</v>
      </c>
      <c r="S154" s="87" t="s">
        <v>2</v>
      </c>
      <c r="T154" s="92" t="s">
        <v>9889</v>
      </c>
      <c r="U154" s="31" t="s">
        <v>1468</v>
      </c>
      <c r="V154" s="10" t="s">
        <v>9903</v>
      </c>
      <c r="W154" s="10" t="s">
        <v>4</v>
      </c>
      <c r="X154" s="10" t="s">
        <v>5</v>
      </c>
      <c r="Y154" s="38" t="s">
        <v>1506</v>
      </c>
    </row>
    <row r="155" spans="1:25" ht="16.149999999999999" customHeight="1">
      <c r="A155" s="24" t="s">
        <v>3556</v>
      </c>
      <c r="B155" s="5" t="str">
        <f>VLOOKUP(C155,PinNo!$B:$C,2,0)</f>
        <v>A6</v>
      </c>
      <c r="C155" s="5" t="s">
        <v>1642</v>
      </c>
      <c r="D155" s="5"/>
      <c r="E155" s="19"/>
      <c r="F155" s="19"/>
      <c r="G155" s="19"/>
      <c r="H155" s="13"/>
      <c r="I155" s="19"/>
      <c r="J155" s="19"/>
      <c r="K155" s="19"/>
      <c r="L155" s="19"/>
      <c r="M155" s="14" t="str">
        <f>CONCATENATE("SG",MID($A155,5,1),"_U3_",SUBSTITUTE($X155,"INA","I-") )</f>
        <v>SG2_U3_FE_MDI-</v>
      </c>
      <c r="N155" s="19">
        <f>VLOOKUP(M155,EtchLengthFromLayout!$A:$B,2,0)</f>
        <v>1551.26</v>
      </c>
      <c r="O155" s="19" t="str">
        <f>CONCATENATE("SG",MID($A155,5,1),"_U2_",SUBSTITUTE($X155,"INA","I-") )</f>
        <v>SG2_U2_FE_MDI-</v>
      </c>
      <c r="P155" s="19">
        <f>VLOOKUP(O155,EtchLengthFromLayout!$A:$B,2,0)</f>
        <v>6947.75</v>
      </c>
      <c r="Q155" s="5"/>
      <c r="R155" s="5" t="str">
        <f>VLOOKUP(CONCATENATE($V155,".",$W155),Netlist_VTable!$H:$I,2,0)</f>
        <v>SG2_U1_FE_MDI-</v>
      </c>
      <c r="S155" s="19">
        <f>VLOOKUP(R155,EtchLengthFromLayout!$A:$B,2,0)</f>
        <v>4896.8</v>
      </c>
      <c r="T155" s="19">
        <f>E155+G155+J155+L155+N155+P155+S155</f>
        <v>13395.810000000001</v>
      </c>
      <c r="U155" s="19">
        <f>ABS(T155-T156)</f>
        <v>1.0000000002037268E-2</v>
      </c>
      <c r="V155" s="24" t="s">
        <v>9886</v>
      </c>
      <c r="W155" s="5" t="str">
        <f>VLOOKUP(X155,PinNo!$B:$C,2,0)</f>
        <v>B7</v>
      </c>
      <c r="X155" s="5" t="s">
        <v>1644</v>
      </c>
      <c r="Y155" s="106" t="s">
        <v>7522</v>
      </c>
    </row>
    <row r="156" spans="1:25" ht="16.149999999999999" customHeight="1">
      <c r="A156" s="24" t="s">
        <v>3556</v>
      </c>
      <c r="B156" s="5" t="str">
        <f>VLOOKUP(C156,PinNo!$B:$C,2,0)</f>
        <v>A7</v>
      </c>
      <c r="C156" s="5" t="s">
        <v>1641</v>
      </c>
      <c r="D156" s="5"/>
      <c r="E156" s="19"/>
      <c r="F156" s="19"/>
      <c r="G156" s="19"/>
      <c r="H156" s="13"/>
      <c r="I156" s="19"/>
      <c r="J156" s="19"/>
      <c r="K156" s="19"/>
      <c r="L156" s="19"/>
      <c r="M156" s="14" t="str">
        <f>CONCATENATE("SG",MID($A156,5,1),"_U3_",SUBSTITUTE($X156,"IPA","I+") )</f>
        <v>SG2_U3_FE_MDI+</v>
      </c>
      <c r="N156" s="19">
        <f>VLOOKUP(M156,EtchLengthFromLayout!$A:$B,2,0)</f>
        <v>1551.26</v>
      </c>
      <c r="O156" s="19" t="str">
        <f>CONCATENATE("SG",MID($A156,5,1),"_U2_",SUBSTITUTE($X156,"IPA","I+") )</f>
        <v>SG2_U2_FE_MDI+</v>
      </c>
      <c r="P156" s="19">
        <f>VLOOKUP(O156,EtchLengthFromLayout!$A:$B,2,0)</f>
        <v>6947.75</v>
      </c>
      <c r="Q156" s="5"/>
      <c r="R156" s="5" t="str">
        <f>VLOOKUP(CONCATENATE($V156,".",$W156),Netlist_VTable!$H:$I,2,0)</f>
        <v>SG2_U1_FE_MDI+</v>
      </c>
      <c r="S156" s="19">
        <f>VLOOKUP(R156,EtchLengthFromLayout!$A:$B,2,0)</f>
        <v>4896.79</v>
      </c>
      <c r="T156" s="19">
        <f t="shared" ref="T156:T158" si="54">E156+G156+J156+L156+N156+P156+S156</f>
        <v>13395.8</v>
      </c>
      <c r="U156" s="10" t="str">
        <f>IF(U155&lt;=5,"OK, Tolerance&lt;= 5 mil", "Not OK, Tolerance &gt; 5 mil")</f>
        <v>OK, Tolerance&lt;= 5 mil</v>
      </c>
      <c r="V156" s="24" t="s">
        <v>9886</v>
      </c>
      <c r="W156" s="5" t="str">
        <f>VLOOKUP(X156,PinNo!$B:$C,2,0)</f>
        <v>B8</v>
      </c>
      <c r="X156" s="5" t="s">
        <v>1643</v>
      </c>
      <c r="Y156" s="107"/>
    </row>
    <row r="157" spans="1:25" ht="16.149999999999999" customHeight="1">
      <c r="A157" s="24" t="s">
        <v>3556</v>
      </c>
      <c r="B157" s="5" t="str">
        <f>VLOOKUP(C157,PinNo!$B:$C,2,0)</f>
        <v>B7</v>
      </c>
      <c r="C157" s="5" t="s">
        <v>1644</v>
      </c>
      <c r="D157" s="5"/>
      <c r="E157" s="19"/>
      <c r="F157" s="19"/>
      <c r="G157" s="19"/>
      <c r="H157" s="13"/>
      <c r="I157" s="19"/>
      <c r="J157" s="19"/>
      <c r="K157" s="19"/>
      <c r="L157" s="19"/>
      <c r="M157" s="14" t="str">
        <f>CONCATENATE("SG",MID($A157,5,1),"_U3_",SUBSTITUTE($X157,"INB","IX-") )</f>
        <v>SG2_U3_FE_MDIX-</v>
      </c>
      <c r="N157" s="19">
        <f>VLOOKUP(M157,EtchLengthFromLayout!$A:$B,2,0)</f>
        <v>1933.63</v>
      </c>
      <c r="O157" s="19" t="str">
        <f>CONCATENATE("SG",MID($A157,5,1),"_U2_",SUBSTITUTE($X157,"INB","IX-") )</f>
        <v>SG2_U2_FE_MDIX-</v>
      </c>
      <c r="P157" s="19">
        <f>VLOOKUP(O157,EtchLengthFromLayout!$A:$B,2,0)</f>
        <v>7278.14</v>
      </c>
      <c r="Q157" s="5"/>
      <c r="R157" s="5" t="str">
        <f>VLOOKUP(CONCATENATE($V157,".",$W157),Netlist_VTable!$H:$I,2,0)</f>
        <v>SG2_U1_FE_MDIX-</v>
      </c>
      <c r="S157" s="19">
        <f>VLOOKUP(R157,EtchLengthFromLayout!$A:$B,2,0)</f>
        <v>4179.99</v>
      </c>
      <c r="T157" s="19">
        <f t="shared" si="54"/>
        <v>13391.76</v>
      </c>
      <c r="U157" s="19">
        <f>ABS(T157-T158)</f>
        <v>0</v>
      </c>
      <c r="V157" s="24" t="s">
        <v>9886</v>
      </c>
      <c r="W157" s="5" t="str">
        <f>VLOOKUP(X157,PinNo!$B:$C,2,0)</f>
        <v>A6</v>
      </c>
      <c r="X157" s="5" t="s">
        <v>1642</v>
      </c>
      <c r="Y157" s="106" t="s">
        <v>7523</v>
      </c>
    </row>
    <row r="158" spans="1:25" ht="16.149999999999999" customHeight="1">
      <c r="A158" s="24" t="s">
        <v>3556</v>
      </c>
      <c r="B158" s="5" t="str">
        <f>VLOOKUP(C158,PinNo!$B:$C,2,0)</f>
        <v>B8</v>
      </c>
      <c r="C158" s="5" t="s">
        <v>1643</v>
      </c>
      <c r="D158" s="5"/>
      <c r="E158" s="19"/>
      <c r="F158" s="19"/>
      <c r="G158" s="19"/>
      <c r="H158" s="13"/>
      <c r="I158" s="19"/>
      <c r="J158" s="19"/>
      <c r="K158" s="19"/>
      <c r="L158" s="19"/>
      <c r="M158" s="14" t="str">
        <f>CONCATENATE("SG",MID($A158,5,1),"_U3_",SUBSTITUTE($X158,"IPB","IX+") )</f>
        <v>SG2_U3_FE_MDIX+</v>
      </c>
      <c r="N158" s="19">
        <f>VLOOKUP(M158,EtchLengthFromLayout!$A:$B,2,0)</f>
        <v>1933.63</v>
      </c>
      <c r="O158" s="19" t="str">
        <f>CONCATENATE("SG",MID($A158,5,1),"_U2_",SUBSTITUTE($X158,"IPB","IX+") )</f>
        <v>SG2_U2_FE_MDIX+</v>
      </c>
      <c r="P158" s="19">
        <f>VLOOKUP(O158,EtchLengthFromLayout!$A:$B,2,0)</f>
        <v>7278.13</v>
      </c>
      <c r="Q158" s="5"/>
      <c r="R158" s="5" t="str">
        <f>VLOOKUP(CONCATENATE($V158,".",$W158),Netlist_VTable!$H:$I,2,0)</f>
        <v>SG2_U1_FE_MDIX+</v>
      </c>
      <c r="S158" s="19">
        <f>VLOOKUP(R158,EtchLengthFromLayout!$A:$B,2,0)</f>
        <v>4180</v>
      </c>
      <c r="T158" s="19">
        <f t="shared" si="54"/>
        <v>13391.76</v>
      </c>
      <c r="U158" s="10" t="str">
        <f>IF(U157&lt;=5,"OK, Tolerance&lt;= 5 mil", "Not OK, Tolerance &gt; 5 mil")</f>
        <v>OK, Tolerance&lt;= 5 mil</v>
      </c>
      <c r="V158" s="24" t="s">
        <v>9886</v>
      </c>
      <c r="W158" s="5" t="str">
        <f>VLOOKUP(X158,PinNo!$B:$C,2,0)</f>
        <v>A7</v>
      </c>
      <c r="X158" s="5" t="s">
        <v>1641</v>
      </c>
      <c r="Y158" s="107"/>
    </row>
    <row r="159" spans="1:25">
      <c r="A159" s="43"/>
      <c r="B159" s="12"/>
      <c r="C159" s="12"/>
      <c r="D159" s="12"/>
      <c r="E159" s="13"/>
      <c r="F159" s="12"/>
      <c r="G159" s="13"/>
      <c r="H159" s="13"/>
      <c r="I159" s="15"/>
      <c r="J159" s="15"/>
      <c r="K159" s="15"/>
      <c r="L159" s="15"/>
      <c r="M159" s="15"/>
      <c r="N159" s="15"/>
      <c r="O159" s="15"/>
      <c r="P159" s="15"/>
      <c r="Q159" s="15"/>
      <c r="R159" s="36" t="s">
        <v>1463</v>
      </c>
      <c r="S159" s="37"/>
      <c r="T159" s="37">
        <f>MAX(T155:T158)</f>
        <v>13395.810000000001</v>
      </c>
      <c r="U159" s="10"/>
      <c r="V159" s="10"/>
      <c r="W159" s="10"/>
      <c r="X159" s="10"/>
      <c r="Y159" s="10"/>
    </row>
    <row r="160" spans="1:25">
      <c r="A160" s="43"/>
      <c r="B160" s="12"/>
      <c r="C160" s="12"/>
      <c r="D160" s="12"/>
      <c r="E160" s="13"/>
      <c r="F160" s="12"/>
      <c r="G160" s="13"/>
      <c r="H160" s="13"/>
      <c r="I160" s="15"/>
      <c r="J160" s="15"/>
      <c r="K160" s="15"/>
      <c r="L160" s="15"/>
      <c r="M160" s="15"/>
      <c r="N160" s="15"/>
      <c r="O160" s="15"/>
      <c r="P160" s="15"/>
      <c r="Q160" s="15"/>
      <c r="R160" s="36" t="s">
        <v>1464</v>
      </c>
      <c r="S160" s="37"/>
      <c r="T160" s="37">
        <f>MIN(T155:T158)</f>
        <v>13391.76</v>
      </c>
      <c r="U160" s="10"/>
      <c r="V160" s="10"/>
      <c r="W160" s="10"/>
      <c r="X160" s="10"/>
      <c r="Y160" s="10"/>
    </row>
    <row r="161" spans="1:25">
      <c r="A161" s="43"/>
      <c r="B161" s="12"/>
      <c r="C161" s="12"/>
      <c r="D161" s="12"/>
      <c r="E161" s="13"/>
      <c r="F161" s="12"/>
      <c r="G161" s="13"/>
      <c r="H161" s="13"/>
      <c r="I161" s="15"/>
      <c r="J161" s="15"/>
      <c r="K161" s="15"/>
      <c r="L161" s="15"/>
      <c r="M161" s="15"/>
      <c r="N161" s="15"/>
      <c r="O161" s="15"/>
      <c r="P161" s="15"/>
      <c r="Q161" s="10"/>
      <c r="R161" s="36" t="s">
        <v>1</v>
      </c>
      <c r="S161" s="37"/>
      <c r="T161" s="37">
        <f>ABS(T159-T160)</f>
        <v>4.0500000000010914</v>
      </c>
      <c r="U161" s="10"/>
      <c r="V161" s="10"/>
      <c r="W161" s="10"/>
      <c r="X161" s="10"/>
      <c r="Y161" s="10"/>
    </row>
    <row r="162" spans="1:25">
      <c r="A162" s="26"/>
      <c r="B162" s="10"/>
      <c r="C162" s="10"/>
      <c r="D162" s="10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0"/>
      <c r="R162" s="36" t="s">
        <v>6</v>
      </c>
      <c r="S162" s="37"/>
      <c r="T162" s="37" t="str">
        <f>IF(T161&lt;=5,"OK, Tolerance&lt;= 5 mils", "Not OK, Tolerance &gt;  5 mils")</f>
        <v>OK, Tolerance&lt;= 5 mils</v>
      </c>
      <c r="U162" s="10"/>
      <c r="V162" s="10"/>
      <c r="W162" s="10"/>
      <c r="X162" s="10"/>
      <c r="Y162" s="10"/>
    </row>
    <row r="163" spans="1:25">
      <c r="A163" s="21"/>
      <c r="B163" s="5"/>
      <c r="C163" s="5"/>
      <c r="D163" s="5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5"/>
      <c r="R163" s="5"/>
      <c r="S163" s="19"/>
      <c r="T163" s="19"/>
      <c r="U163" s="5"/>
      <c r="V163" s="5"/>
      <c r="W163" s="5"/>
      <c r="X163" s="5"/>
      <c r="Y163" s="39"/>
    </row>
    <row r="164" spans="1:25" ht="47.25">
      <c r="A164" s="86" t="s">
        <v>3</v>
      </c>
      <c r="B164" s="86" t="s">
        <v>4</v>
      </c>
      <c r="C164" s="86" t="s">
        <v>5</v>
      </c>
      <c r="D164" s="60" t="s">
        <v>0</v>
      </c>
      <c r="E164" s="87" t="s">
        <v>2</v>
      </c>
      <c r="F164" s="88" t="s">
        <v>0</v>
      </c>
      <c r="G164" s="89" t="s">
        <v>2</v>
      </c>
      <c r="H164" s="90" t="s">
        <v>2980</v>
      </c>
      <c r="I164" s="60" t="s">
        <v>0</v>
      </c>
      <c r="J164" s="87" t="s">
        <v>2</v>
      </c>
      <c r="K164" s="88" t="s">
        <v>0</v>
      </c>
      <c r="L164" s="89" t="s">
        <v>2</v>
      </c>
      <c r="M164" s="60" t="s">
        <v>0</v>
      </c>
      <c r="N164" s="87" t="s">
        <v>2</v>
      </c>
      <c r="O164" s="88" t="s">
        <v>0</v>
      </c>
      <c r="P164" s="89" t="s">
        <v>2</v>
      </c>
      <c r="Q164" s="60"/>
      <c r="R164" s="91" t="s">
        <v>2985</v>
      </c>
      <c r="S164" s="87" t="s">
        <v>2</v>
      </c>
      <c r="T164" s="92" t="s">
        <v>9889</v>
      </c>
      <c r="U164" s="31" t="s">
        <v>1468</v>
      </c>
      <c r="V164" s="10" t="s">
        <v>9903</v>
      </c>
      <c r="W164" s="10" t="s">
        <v>4</v>
      </c>
      <c r="X164" s="10" t="s">
        <v>5</v>
      </c>
      <c r="Y164" s="38" t="s">
        <v>1506</v>
      </c>
    </row>
    <row r="165" spans="1:25" ht="16.149999999999999" customHeight="1">
      <c r="A165" s="25" t="s">
        <v>3557</v>
      </c>
      <c r="B165" s="5" t="str">
        <f>VLOOKUP(C165,PinNo!$B:$C,2,0)</f>
        <v>A6</v>
      </c>
      <c r="C165" s="5" t="s">
        <v>1642</v>
      </c>
      <c r="D165" s="5"/>
      <c r="E165" s="19"/>
      <c r="F165" s="19"/>
      <c r="G165" s="19"/>
      <c r="H165" s="13"/>
      <c r="I165" s="19"/>
      <c r="J165" s="19"/>
      <c r="K165" s="19"/>
      <c r="L165" s="19"/>
      <c r="M165" s="14" t="str">
        <f>CONCATENATE("SG",MID($A165,5,1),"_U3_",SUBSTITUTE($X165,"INA","I-") )</f>
        <v>SG3_U3_FE_MDI-</v>
      </c>
      <c r="N165" s="19">
        <f>VLOOKUP(M165,EtchLengthFromLayout!$A:$B,2,0)</f>
        <v>1968.77</v>
      </c>
      <c r="O165" s="19" t="str">
        <f>CONCATENATE("SG",MID($A165,5,1),"_U2_",SUBSTITUTE($X165,"INA","I-") )</f>
        <v>SG3_U2_FE_MDI-</v>
      </c>
      <c r="P165" s="19">
        <f>VLOOKUP(O165,EtchLengthFromLayout!$A:$B,2,0)</f>
        <v>6899.12</v>
      </c>
      <c r="Q165" s="5"/>
      <c r="R165" s="5" t="str">
        <f>VLOOKUP(CONCATENATE($V165,".",$W165),Netlist_VTable!$H:$I,2,0)</f>
        <v>SG3_U1_FE_MDI-</v>
      </c>
      <c r="S165" s="19">
        <f>VLOOKUP(R165,EtchLengthFromLayout!$A:$B,2,0)</f>
        <v>3592.79</v>
      </c>
      <c r="T165" s="19">
        <f>E165+G165+J165+L165+N165+P165+S165</f>
        <v>12460.68</v>
      </c>
      <c r="U165" s="19">
        <f t="shared" ref="U165" si="55">ABS(T165-T166)</f>
        <v>2.0000000000436557E-2</v>
      </c>
      <c r="V165" s="25" t="s">
        <v>9887</v>
      </c>
      <c r="W165" s="5" t="str">
        <f>VLOOKUP(X165,PinNo!$B:$C,2,0)</f>
        <v>B7</v>
      </c>
      <c r="X165" s="5" t="s">
        <v>1644</v>
      </c>
      <c r="Y165" s="106" t="s">
        <v>7524</v>
      </c>
    </row>
    <row r="166" spans="1:25" ht="16.149999999999999" customHeight="1">
      <c r="A166" s="25" t="s">
        <v>3557</v>
      </c>
      <c r="B166" s="5" t="str">
        <f>VLOOKUP(C166,PinNo!$B:$C,2,0)</f>
        <v>A7</v>
      </c>
      <c r="C166" s="5" t="s">
        <v>1641</v>
      </c>
      <c r="D166" s="5"/>
      <c r="E166" s="19"/>
      <c r="F166" s="19"/>
      <c r="G166" s="19"/>
      <c r="H166" s="13"/>
      <c r="I166" s="19"/>
      <c r="J166" s="19"/>
      <c r="K166" s="19"/>
      <c r="L166" s="19"/>
      <c r="M166" s="14" t="str">
        <f>CONCATENATE("SG",MID($A166,5,1),"_U3_",SUBSTITUTE($X166,"IPA","I+") )</f>
        <v>SG3_U3_FE_MDI+</v>
      </c>
      <c r="N166" s="19">
        <f>VLOOKUP(M166,EtchLengthFromLayout!$A:$B,2,0)</f>
        <v>1968.75</v>
      </c>
      <c r="O166" s="19" t="str">
        <f>CONCATENATE("SG",MID($A166,5,1),"_U2_",SUBSTITUTE($X166,"IPA","I+") )</f>
        <v>SG3_U2_FE_MDI+</v>
      </c>
      <c r="P166" s="19">
        <f>VLOOKUP(O166,EtchLengthFromLayout!$A:$B,2,0)</f>
        <v>6899.12</v>
      </c>
      <c r="Q166" s="5"/>
      <c r="R166" s="5" t="str">
        <f>VLOOKUP(CONCATENATE($V166,".",$W166),Netlist_VTable!$H:$I,2,0)</f>
        <v>SG3_U1_FE_MDI+</v>
      </c>
      <c r="S166" s="19">
        <f>VLOOKUP(R166,EtchLengthFromLayout!$A:$B,2,0)</f>
        <v>3592.79</v>
      </c>
      <c r="T166" s="19">
        <f t="shared" ref="T166:T168" si="56">E166+G166+J166+L166+N166+P166+S166</f>
        <v>12460.66</v>
      </c>
      <c r="U166" s="10" t="str">
        <f t="shared" ref="U166" si="57">IF(U165&lt;=5,"OK, Tolerance&lt;= 5 mil", "Not OK, Tolerance &gt; 5 mil")</f>
        <v>OK, Tolerance&lt;= 5 mil</v>
      </c>
      <c r="V166" s="25" t="s">
        <v>9887</v>
      </c>
      <c r="W166" s="5" t="str">
        <f>VLOOKUP(X166,PinNo!$B:$C,2,0)</f>
        <v>B8</v>
      </c>
      <c r="X166" s="5" t="s">
        <v>1643</v>
      </c>
      <c r="Y166" s="107"/>
    </row>
    <row r="167" spans="1:25" ht="16.149999999999999" customHeight="1">
      <c r="A167" s="25" t="s">
        <v>3557</v>
      </c>
      <c r="B167" s="5" t="str">
        <f>VLOOKUP(C167,PinNo!$B:$C,2,0)</f>
        <v>B7</v>
      </c>
      <c r="C167" s="5" t="s">
        <v>1644</v>
      </c>
      <c r="D167" s="5"/>
      <c r="E167" s="19"/>
      <c r="F167" s="19"/>
      <c r="G167" s="19"/>
      <c r="H167" s="13"/>
      <c r="I167" s="19"/>
      <c r="J167" s="19"/>
      <c r="K167" s="19"/>
      <c r="L167" s="19"/>
      <c r="M167" s="14" t="str">
        <f>CONCATENATE("SG",MID($A167,5,1),"_U3_",SUBSTITUTE($X167,"INB","IX-") )</f>
        <v>SG3_U3_FE_MDIX-</v>
      </c>
      <c r="N167" s="19">
        <f>VLOOKUP(M167,EtchLengthFromLayout!$A:$B,2,0)</f>
        <v>1911.15</v>
      </c>
      <c r="O167" s="19" t="str">
        <f>CONCATENATE("SG",MID($A167,5,1),"_U2_",SUBSTITUTE($X167,"INB","IX-") )</f>
        <v>SG3_U2_FE_MDIX-</v>
      </c>
      <c r="P167" s="19">
        <f>VLOOKUP(O167,EtchLengthFromLayout!$A:$B,2,0)</f>
        <v>6489.22</v>
      </c>
      <c r="Q167" s="5"/>
      <c r="R167" s="5" t="str">
        <f>VLOOKUP(CONCATENATE($V167,".",$W167),Netlist_VTable!$H:$I,2,0)</f>
        <v>SG3_U1_FE_MDIX-</v>
      </c>
      <c r="S167" s="19">
        <f>VLOOKUP(R167,EtchLengthFromLayout!$A:$B,2,0)</f>
        <v>4063.75</v>
      </c>
      <c r="T167" s="19">
        <f t="shared" si="56"/>
        <v>12464.12</v>
      </c>
      <c r="U167" s="19">
        <f t="shared" ref="U167" si="58">ABS(T167-T168)</f>
        <v>1.9999999998617568E-2</v>
      </c>
      <c r="V167" s="25" t="s">
        <v>9887</v>
      </c>
      <c r="W167" s="5" t="str">
        <f>VLOOKUP(X167,PinNo!$B:$C,2,0)</f>
        <v>A6</v>
      </c>
      <c r="X167" s="5" t="s">
        <v>1642</v>
      </c>
      <c r="Y167" s="106" t="s">
        <v>7525</v>
      </c>
    </row>
    <row r="168" spans="1:25" ht="16.149999999999999" customHeight="1">
      <c r="A168" s="25" t="s">
        <v>3557</v>
      </c>
      <c r="B168" s="5" t="str">
        <f>VLOOKUP(C168,PinNo!$B:$C,2,0)</f>
        <v>B8</v>
      </c>
      <c r="C168" s="5" t="s">
        <v>1643</v>
      </c>
      <c r="D168" s="5"/>
      <c r="E168" s="19"/>
      <c r="F168" s="19"/>
      <c r="G168" s="19"/>
      <c r="H168" s="13"/>
      <c r="I168" s="19"/>
      <c r="J168" s="19"/>
      <c r="K168" s="19"/>
      <c r="L168" s="19"/>
      <c r="M168" s="14" t="str">
        <f>CONCATENATE("SG",MID($A168,5,1),"_U3_",SUBSTITUTE($X168,"IPB","IX+") )</f>
        <v>SG3_U3_FE_MDIX+</v>
      </c>
      <c r="N168" s="19">
        <f>VLOOKUP(M168,EtchLengthFromLayout!$A:$B,2,0)</f>
        <v>1911.15</v>
      </c>
      <c r="O168" s="19" t="str">
        <f>CONCATENATE("SG",MID($A168,5,1),"_U2_",SUBSTITUTE($X168,"IPB","IX+") )</f>
        <v>SG3_U2_FE_MDIX+</v>
      </c>
      <c r="P168" s="19">
        <f>VLOOKUP(O168,EtchLengthFromLayout!$A:$B,2,0)</f>
        <v>6489.23</v>
      </c>
      <c r="Q168" s="5"/>
      <c r="R168" s="5" t="str">
        <f>VLOOKUP(CONCATENATE($V168,".",$W168),Netlist_VTable!$H:$I,2,0)</f>
        <v>SG3_U1_FE_MDIX+</v>
      </c>
      <c r="S168" s="19">
        <f>VLOOKUP(R168,EtchLengthFromLayout!$A:$B,2,0)</f>
        <v>4063.76</v>
      </c>
      <c r="T168" s="19">
        <f t="shared" si="56"/>
        <v>12464.14</v>
      </c>
      <c r="U168" s="10" t="str">
        <f t="shared" ref="U168" si="59">IF(U167&lt;=5,"OK, Tolerance&lt;= 5 mil", "Not OK, Tolerance &gt; 5 mil")</f>
        <v>OK, Tolerance&lt;= 5 mil</v>
      </c>
      <c r="V168" s="25" t="s">
        <v>9887</v>
      </c>
      <c r="W168" s="5" t="str">
        <f>VLOOKUP(X168,PinNo!$B:$C,2,0)</f>
        <v>A7</v>
      </c>
      <c r="X168" s="5" t="s">
        <v>1641</v>
      </c>
      <c r="Y168" s="107"/>
    </row>
    <row r="169" spans="1:25">
      <c r="A169" s="43"/>
      <c r="B169" s="12"/>
      <c r="C169" s="12"/>
      <c r="D169" s="12"/>
      <c r="E169" s="13"/>
      <c r="F169" s="12"/>
      <c r="G169" s="13"/>
      <c r="H169" s="13"/>
      <c r="I169" s="15"/>
      <c r="J169" s="15"/>
      <c r="K169" s="15"/>
      <c r="L169" s="15"/>
      <c r="M169" s="15"/>
      <c r="N169" s="15"/>
      <c r="O169" s="15"/>
      <c r="P169" s="15"/>
      <c r="Q169" s="15"/>
      <c r="R169" s="36" t="s">
        <v>1463</v>
      </c>
      <c r="S169" s="37"/>
      <c r="T169" s="37">
        <f>MAX(T165:T168)</f>
        <v>12464.14</v>
      </c>
      <c r="U169" s="10"/>
      <c r="V169" s="10"/>
      <c r="W169" s="10"/>
      <c r="X169" s="10"/>
      <c r="Y169" s="10"/>
    </row>
    <row r="170" spans="1:25">
      <c r="A170" s="43"/>
      <c r="B170" s="12"/>
      <c r="C170" s="12"/>
      <c r="D170" s="12"/>
      <c r="E170" s="13"/>
      <c r="F170" s="12"/>
      <c r="G170" s="13"/>
      <c r="H170" s="13"/>
      <c r="I170" s="15"/>
      <c r="J170" s="15"/>
      <c r="K170" s="15"/>
      <c r="L170" s="15"/>
      <c r="M170" s="15"/>
      <c r="N170" s="15"/>
      <c r="O170" s="15"/>
      <c r="P170" s="15"/>
      <c r="Q170" s="15"/>
      <c r="R170" s="36" t="s">
        <v>1464</v>
      </c>
      <c r="S170" s="37"/>
      <c r="T170" s="37">
        <f>MIN(T165:T168)</f>
        <v>12460.66</v>
      </c>
      <c r="U170" s="10"/>
      <c r="V170" s="10"/>
      <c r="W170" s="10"/>
      <c r="X170" s="10"/>
      <c r="Y170" s="10"/>
    </row>
    <row r="171" spans="1:25">
      <c r="A171" s="43"/>
      <c r="B171" s="12"/>
      <c r="C171" s="12"/>
      <c r="D171" s="12"/>
      <c r="E171" s="13"/>
      <c r="F171" s="12"/>
      <c r="G171" s="13"/>
      <c r="H171" s="13"/>
      <c r="I171" s="15"/>
      <c r="J171" s="15"/>
      <c r="K171" s="15"/>
      <c r="L171" s="15"/>
      <c r="M171" s="15"/>
      <c r="N171" s="15"/>
      <c r="O171" s="15"/>
      <c r="P171" s="15"/>
      <c r="Q171" s="10"/>
      <c r="R171" s="36" t="s">
        <v>1</v>
      </c>
      <c r="S171" s="37"/>
      <c r="T171" s="37">
        <f>ABS(T169-T170)</f>
        <v>3.4799999999995634</v>
      </c>
      <c r="U171" s="10"/>
      <c r="V171" s="10"/>
      <c r="W171" s="10"/>
      <c r="X171" s="10"/>
      <c r="Y171" s="10"/>
    </row>
    <row r="172" spans="1:25">
      <c r="A172" s="26"/>
      <c r="B172" s="10"/>
      <c r="C172" s="10"/>
      <c r="D172" s="10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0"/>
      <c r="R172" s="36" t="s">
        <v>6</v>
      </c>
      <c r="S172" s="37"/>
      <c r="T172" s="37" t="str">
        <f>IF(T171&lt;=5,"OK, Tolerance&lt;= 5 mils", "Not OK, Tolerance &gt;  5 mils")</f>
        <v>OK, Tolerance&lt;= 5 mils</v>
      </c>
      <c r="U172" s="10"/>
      <c r="V172" s="10"/>
      <c r="W172" s="10"/>
      <c r="X172" s="10"/>
      <c r="Y172" s="10"/>
    </row>
    <row r="173" spans="1:25">
      <c r="A173" s="21"/>
      <c r="B173" s="5"/>
      <c r="C173" s="5"/>
      <c r="D173" s="5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5"/>
      <c r="R173" s="5"/>
      <c r="S173" s="19"/>
      <c r="T173" s="19"/>
      <c r="U173" s="5"/>
      <c r="V173" s="5"/>
      <c r="W173" s="5"/>
      <c r="X173" s="5"/>
      <c r="Y173" s="5"/>
    </row>
    <row r="174" spans="1:25">
      <c r="A174" s="5"/>
      <c r="B174" s="5"/>
      <c r="C174" s="5"/>
      <c r="D174" s="5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5"/>
      <c r="U174" s="5"/>
      <c r="V174" s="5"/>
      <c r="W174" s="5"/>
      <c r="X174" s="5"/>
      <c r="Y174" s="5"/>
    </row>
    <row r="175" spans="1:25">
      <c r="A175" s="20"/>
      <c r="B175" s="20"/>
      <c r="C175" s="20"/>
      <c r="D175" s="20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0"/>
      <c r="U175" s="20"/>
      <c r="V175" s="20"/>
      <c r="W175" s="20"/>
      <c r="X175" s="20"/>
      <c r="Y175" s="20"/>
    </row>
    <row r="176" spans="1:25">
      <c r="A176" s="20"/>
      <c r="B176" s="20"/>
      <c r="C176" s="20"/>
      <c r="D176" s="20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0"/>
      <c r="U176" s="20"/>
      <c r="V176" s="20"/>
      <c r="W176" s="20"/>
      <c r="X176" s="20"/>
      <c r="Y176" s="20"/>
    </row>
  </sheetData>
  <mergeCells count="32">
    <mergeCell ref="Y91:Y92"/>
    <mergeCell ref="Y93:Y94"/>
    <mergeCell ref="Y101:Y102"/>
    <mergeCell ref="Y103:Y104"/>
    <mergeCell ref="Y111:Y112"/>
    <mergeCell ref="Y165:Y166"/>
    <mergeCell ref="Y167:Y168"/>
    <mergeCell ref="Y113:Y114"/>
    <mergeCell ref="Y121:Y122"/>
    <mergeCell ref="Y123:Y124"/>
    <mergeCell ref="Y135:Y136"/>
    <mergeCell ref="Y137:Y138"/>
    <mergeCell ref="Y145:Y146"/>
    <mergeCell ref="Y147:Y148"/>
    <mergeCell ref="Y155:Y156"/>
    <mergeCell ref="Y157:Y158"/>
    <mergeCell ref="Y3:Y4"/>
    <mergeCell ref="Y13:Y14"/>
    <mergeCell ref="Y59:Y60"/>
    <mergeCell ref="Y47:Y48"/>
    <mergeCell ref="Y49:Y50"/>
    <mergeCell ref="Y57:Y58"/>
    <mergeCell ref="Y15:Y16"/>
    <mergeCell ref="Y23:Y24"/>
    <mergeCell ref="Y25:Y26"/>
    <mergeCell ref="Y33:Y34"/>
    <mergeCell ref="Y35:Y36"/>
    <mergeCell ref="Y67:Y68"/>
    <mergeCell ref="Y69:Y70"/>
    <mergeCell ref="Y77:Y78"/>
    <mergeCell ref="Y79:Y80"/>
    <mergeCell ref="Y5:Y6"/>
  </mergeCells>
  <phoneticPr fontId="1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T177"/>
  <sheetViews>
    <sheetView topLeftCell="A127" zoomScale="70" zoomScaleNormal="70" workbookViewId="0">
      <selection activeCell="T87" sqref="T87"/>
    </sheetView>
  </sheetViews>
  <sheetFormatPr defaultRowHeight="15.75"/>
  <cols>
    <col min="1" max="1" width="7.125" style="29" customWidth="1"/>
    <col min="2" max="2" width="7.5" style="29" bestFit="1" customWidth="1"/>
    <col min="3" max="3" width="22.125" style="29" customWidth="1"/>
    <col min="4" max="4" width="40.25" style="29" customWidth="1"/>
    <col min="5" max="5" width="13.875" style="30" customWidth="1"/>
    <col min="6" max="6" width="17.75" style="30" bestFit="1" customWidth="1"/>
    <col min="7" max="7" width="16.875" style="30" customWidth="1"/>
    <col min="8" max="8" width="28.125" style="30" bestFit="1" customWidth="1"/>
    <col min="9" max="9" width="14.875" style="30" customWidth="1"/>
    <col min="10" max="10" width="30.875" style="30" bestFit="1" customWidth="1"/>
    <col min="11" max="11" width="13.5" style="30" customWidth="1"/>
    <col min="12" max="12" width="18.25" style="29" customWidth="1"/>
    <col min="13" max="13" width="29.875" style="29" bestFit="1" customWidth="1"/>
    <col min="14" max="14" width="14.25" style="29" customWidth="1"/>
    <col min="15" max="15" width="8" style="29" customWidth="1"/>
    <col min="16" max="16" width="44.625" style="29" bestFit="1" customWidth="1"/>
    <col min="17" max="17" width="99.75" style="29" customWidth="1"/>
    <col min="21" max="21" width="21" bestFit="1" customWidth="1"/>
  </cols>
  <sheetData>
    <row r="1" spans="1:17" ht="30.75">
      <c r="A1" s="28" t="s">
        <v>9883</v>
      </c>
      <c r="B1" s="12"/>
      <c r="C1" s="12"/>
      <c r="D1" s="12"/>
      <c r="E1" s="71" t="s">
        <v>10262</v>
      </c>
      <c r="F1" s="14"/>
      <c r="G1" s="14"/>
      <c r="H1" s="14"/>
      <c r="I1" s="14"/>
      <c r="J1" s="14"/>
      <c r="K1" s="14"/>
      <c r="L1" s="14"/>
      <c r="M1" s="14"/>
      <c r="N1" s="14"/>
      <c r="O1" s="14"/>
      <c r="P1" s="73"/>
      <c r="Q1" s="72" t="s">
        <v>10263</v>
      </c>
    </row>
    <row r="2" spans="1:17" ht="31.5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6" t="s">
        <v>0</v>
      </c>
      <c r="K2" s="17" t="s">
        <v>2</v>
      </c>
      <c r="L2" s="18" t="s">
        <v>9889</v>
      </c>
      <c r="M2" s="31" t="s">
        <v>9890</v>
      </c>
      <c r="N2" s="10" t="s">
        <v>9903</v>
      </c>
      <c r="O2" s="10" t="s">
        <v>4</v>
      </c>
      <c r="P2" s="74" t="s">
        <v>5</v>
      </c>
      <c r="Q2" s="38" t="s">
        <v>1506</v>
      </c>
    </row>
    <row r="3" spans="1:17" ht="16.899999999999999" customHeight="1">
      <c r="A3" s="24" t="s">
        <v>8</v>
      </c>
      <c r="B3" s="5" t="str">
        <f>VLOOKUP(C3,PinNo!$B:$C,2,0)</f>
        <v>W5</v>
      </c>
      <c r="C3" s="33" t="s">
        <v>1659</v>
      </c>
      <c r="D3" s="5" t="str">
        <f>VLOOKUP(CONCATENATE($A3,".",$B3),Netlist_VTable!$H:$I,2,0)</f>
        <v>S0_P6_HSI-</v>
      </c>
      <c r="E3" s="19">
        <f>VLOOKUP(D3,EtchLengthFromLayout!$A:$B,2,0)</f>
        <v>1301.75</v>
      </c>
      <c r="F3" s="19"/>
      <c r="G3" s="19"/>
      <c r="H3" s="19" t="str">
        <f>SUBSTITUTE($J3,"_C","_P6")</f>
        <v>SH01_P6_HSO-</v>
      </c>
      <c r="I3" s="19">
        <f>VLOOKUP(H3,EtchLengthFromLayout!$A:$B,2,0)</f>
        <v>6860.42</v>
      </c>
      <c r="J3" s="5" t="str">
        <f>VLOOKUP(CONCATENATE($N3,".",$O3),Netlist_VTable!$H:$I,2,0)</f>
        <v>SH01_C_HSO-</v>
      </c>
      <c r="K3" s="19">
        <f>VLOOKUP(J3,EtchLengthFromLayout!$A:$B,2,0)</f>
        <v>159.66</v>
      </c>
      <c r="L3" s="19">
        <f>E3+G3+I3+K3</f>
        <v>8321.83</v>
      </c>
      <c r="M3" s="19">
        <f>ABS(L3-L4)</f>
        <v>2.0000000000436557E-2</v>
      </c>
      <c r="N3" s="24" t="s">
        <v>2949</v>
      </c>
      <c r="O3" s="5">
        <f>VLOOKUP(P3,PinNo!$B:$C,2,0)</f>
        <v>67</v>
      </c>
      <c r="P3" s="75" t="s">
        <v>1742</v>
      </c>
      <c r="Q3" s="102" t="s">
        <v>9888</v>
      </c>
    </row>
    <row r="4" spans="1:17" ht="16.899999999999999" customHeight="1">
      <c r="A4" s="24" t="s">
        <v>8</v>
      </c>
      <c r="B4" s="5" t="str">
        <f>VLOOKUP(C4,PinNo!$B:$C,2,0)</f>
        <v>W6</v>
      </c>
      <c r="C4" s="33" t="s">
        <v>1660</v>
      </c>
      <c r="D4" s="5" t="str">
        <f>VLOOKUP(CONCATENATE($A4,".",$B4),Netlist_VTable!$H:$I,2,0)</f>
        <v>S0_P6_HSI+</v>
      </c>
      <c r="E4" s="19">
        <f>VLOOKUP(D4,EtchLengthFromLayout!$A:$B,2,0)</f>
        <v>1301.74</v>
      </c>
      <c r="F4" s="19"/>
      <c r="G4" s="19"/>
      <c r="H4" s="19" t="str">
        <f>SUBSTITUTE($J4,"_C","_P6")</f>
        <v>SH01_P6_HSO+</v>
      </c>
      <c r="I4" s="19">
        <f>VLOOKUP(H4,EtchLengthFromLayout!$A:$B,2,0)</f>
        <v>6860.4</v>
      </c>
      <c r="J4" s="5" t="str">
        <f>VLOOKUP(CONCATENATE($N4,".",$O4),Netlist_VTable!$H:$I,2,0)</f>
        <v>SH01_C_HSO+</v>
      </c>
      <c r="K4" s="19">
        <f>VLOOKUP(J4,EtchLengthFromLayout!$A:$B,2,0)</f>
        <v>159.66999999999999</v>
      </c>
      <c r="L4" s="19">
        <f t="shared" ref="L4:L6" si="0">E4+G4+I4+K4</f>
        <v>8321.81</v>
      </c>
      <c r="M4" s="10" t="str">
        <f>IF(M3&lt;=20,"OK, Tolerance&lt;= 20 mil", "Not OK, Tolerance &gt; 20 mil")</f>
        <v>OK, Tolerance&lt;= 20 mil</v>
      </c>
      <c r="N4" s="24" t="s">
        <v>2949</v>
      </c>
      <c r="O4" s="5">
        <f>VLOOKUP(P4,PinNo!$B:$C,2,0)</f>
        <v>68</v>
      </c>
      <c r="P4" s="75" t="s">
        <v>1741</v>
      </c>
      <c r="Q4" s="102"/>
    </row>
    <row r="5" spans="1:17" ht="16.899999999999999" customHeight="1">
      <c r="A5" s="24" t="s">
        <v>8</v>
      </c>
      <c r="B5" s="5" t="str">
        <f>VLOOKUP(C5,PinNo!$B:$C,2,0)</f>
        <v>W10</v>
      </c>
      <c r="C5" s="33" t="s">
        <v>1663</v>
      </c>
      <c r="D5" s="5" t="str">
        <f>VLOOKUP(CONCATENATE($A5,".",$B5),Netlist_VTable!$H:$I,2,0)</f>
        <v>S0_P7_HSI-</v>
      </c>
      <c r="E5" s="19">
        <f>VLOOKUP(D5,EtchLengthFromLayout!$A:$B,2,0)</f>
        <v>1618.32</v>
      </c>
      <c r="F5" s="19"/>
      <c r="G5" s="19"/>
      <c r="H5" s="19" t="str">
        <f>SUBSTITUTE($J5,"_C","_P7")</f>
        <v>SH02_P7_HSO-</v>
      </c>
      <c r="I5" s="19">
        <f>VLOOKUP(H5,EtchLengthFromLayout!$A:$B,2,0)</f>
        <v>6074</v>
      </c>
      <c r="J5" s="5" t="str">
        <f>VLOOKUP(CONCATENATE($N5,".",$O5),Netlist_VTable!$H:$I,2,0)</f>
        <v>SH02_C_HSO-</v>
      </c>
      <c r="K5" s="19">
        <f>VLOOKUP(J5,EtchLengthFromLayout!$A:$B,2,0)</f>
        <v>159.66</v>
      </c>
      <c r="L5" s="19">
        <f t="shared" si="0"/>
        <v>7851.98</v>
      </c>
      <c r="M5" s="19">
        <f>ABS(L5-L6)</f>
        <v>0.15999999999985448</v>
      </c>
      <c r="N5" s="24" t="s">
        <v>9141</v>
      </c>
      <c r="O5" s="5">
        <f>VLOOKUP(P5,PinNo!$B:$C,2,0)</f>
        <v>67</v>
      </c>
      <c r="P5" s="75" t="s">
        <v>1742</v>
      </c>
      <c r="Q5" s="102"/>
    </row>
    <row r="6" spans="1:17" ht="16.899999999999999" customHeight="1">
      <c r="A6" s="24" t="s">
        <v>8</v>
      </c>
      <c r="B6" s="5" t="str">
        <f>VLOOKUP(C6,PinNo!$B:$C,2,0)</f>
        <v>W11</v>
      </c>
      <c r="C6" s="33" t="s">
        <v>1664</v>
      </c>
      <c r="D6" s="5" t="str">
        <f>VLOOKUP(CONCATENATE($A6,".",$B6),Netlist_VTable!$H:$I,2,0)</f>
        <v>S0_P7_HSI+</v>
      </c>
      <c r="E6" s="19">
        <f>VLOOKUP(D6,EtchLengthFromLayout!$A:$B,2,0)</f>
        <v>1618.21</v>
      </c>
      <c r="F6" s="19"/>
      <c r="G6" s="19"/>
      <c r="H6" s="19" t="str">
        <f>SUBSTITUTE($J6,"_C","_P7")</f>
        <v>SH02_P7_HSO+</v>
      </c>
      <c r="I6" s="19">
        <f>VLOOKUP(H6,EtchLengthFromLayout!$A:$B,2,0)</f>
        <v>6073.94</v>
      </c>
      <c r="J6" s="5" t="str">
        <f>VLOOKUP(CONCATENATE($N6,".",$O6),Netlist_VTable!$H:$I,2,0)</f>
        <v>SH02_C_HSO+</v>
      </c>
      <c r="K6" s="19">
        <f>VLOOKUP(J6,EtchLengthFromLayout!$A:$B,2,0)</f>
        <v>159.66999999999999</v>
      </c>
      <c r="L6" s="19">
        <f t="shared" si="0"/>
        <v>7851.82</v>
      </c>
      <c r="M6" s="10" t="str">
        <f>IF(M5&lt;=20,"OK, Tolerance&lt;= 20 mil", "Not OK, Tolerance &gt; 20 mil")</f>
        <v>OK, Tolerance&lt;= 20 mil</v>
      </c>
      <c r="N6" s="24" t="s">
        <v>9141</v>
      </c>
      <c r="O6" s="5">
        <f>VLOOKUP(P6,PinNo!$B:$C,2,0)</f>
        <v>68</v>
      </c>
      <c r="P6" s="75" t="s">
        <v>1741</v>
      </c>
      <c r="Q6" s="102"/>
    </row>
    <row r="7" spans="1:17" ht="16.899999999999999" customHeight="1">
      <c r="A7" s="43"/>
      <c r="B7" s="12"/>
      <c r="C7" s="44"/>
      <c r="D7" s="12"/>
      <c r="E7" s="13"/>
      <c r="F7" s="13"/>
      <c r="G7" s="13"/>
      <c r="H7" s="13"/>
      <c r="I7" s="13"/>
      <c r="J7" s="12"/>
      <c r="K7" s="13"/>
      <c r="L7" s="13"/>
      <c r="M7" s="12"/>
      <c r="N7" s="43"/>
      <c r="O7" s="12"/>
      <c r="P7" s="76"/>
      <c r="Q7" s="102"/>
    </row>
    <row r="8" spans="1:17" ht="16.899999999999999" customHeight="1">
      <c r="A8" s="32" t="s">
        <v>165</v>
      </c>
      <c r="B8" s="5" t="str">
        <f>VLOOKUP(C8,PinNo!$B:$C,2,0)</f>
        <v>W5</v>
      </c>
      <c r="C8" s="33" t="s">
        <v>1659</v>
      </c>
      <c r="D8" s="5" t="str">
        <f>VLOOKUP(CONCATENATE($A8,".",$B8),Netlist_VTable!$H:$I,2,0)</f>
        <v>S1_P6_HSI-</v>
      </c>
      <c r="E8" s="19">
        <f>VLOOKUP(D8,EtchLengthFromLayout!$A:$B,2,0)</f>
        <v>1824.37</v>
      </c>
      <c r="F8" s="19"/>
      <c r="G8" s="19"/>
      <c r="H8" s="19" t="str">
        <f>SUBSTITUTE($J8,"_C","_P6")</f>
        <v>SH11_P6_HSO-</v>
      </c>
      <c r="I8" s="19">
        <f>VLOOKUP(H8,EtchLengthFromLayout!$A:$B,2,0)</f>
        <v>6565.15</v>
      </c>
      <c r="J8" s="5" t="str">
        <f>VLOOKUP(CONCATENATE($N8,".",$O8),Netlist_VTable!$H:$I,2,0)</f>
        <v>SH11_C_HSO-</v>
      </c>
      <c r="K8" s="19">
        <f>VLOOKUP(J8,EtchLengthFromLayout!$A:$B,2,0)</f>
        <v>159.66</v>
      </c>
      <c r="L8" s="19">
        <f>E8+G8+I8+K8</f>
        <v>8549.18</v>
      </c>
      <c r="M8" s="19">
        <f>ABS(L8-L9)</f>
        <v>0.59000000000014552</v>
      </c>
      <c r="N8" s="32" t="s">
        <v>2948</v>
      </c>
      <c r="O8" s="5">
        <f>VLOOKUP(P8,PinNo!$B:$C,2,0)</f>
        <v>67</v>
      </c>
      <c r="P8" s="75" t="s">
        <v>1742</v>
      </c>
      <c r="Q8" s="102"/>
    </row>
    <row r="9" spans="1:17" ht="16.899999999999999" customHeight="1">
      <c r="A9" s="32" t="s">
        <v>165</v>
      </c>
      <c r="B9" s="5" t="str">
        <f>VLOOKUP(C9,PinNo!$B:$C,2,0)</f>
        <v>W6</v>
      </c>
      <c r="C9" s="33" t="s">
        <v>1660</v>
      </c>
      <c r="D9" s="5" t="str">
        <f>VLOOKUP(CONCATENATE($A9,".",$B9),Netlist_VTable!$H:$I,2,0)</f>
        <v>S1_P6_HSI+</v>
      </c>
      <c r="E9" s="19">
        <f>VLOOKUP(D9,EtchLengthFromLayout!$A:$B,2,0)</f>
        <v>1824.95</v>
      </c>
      <c r="F9" s="19"/>
      <c r="G9" s="19"/>
      <c r="H9" s="19" t="str">
        <f>SUBSTITUTE($J9,"_C","_P6")</f>
        <v>SH11_P6_HSO+</v>
      </c>
      <c r="I9" s="19">
        <f>VLOOKUP(H9,EtchLengthFromLayout!$A:$B,2,0)</f>
        <v>6565.15</v>
      </c>
      <c r="J9" s="5" t="str">
        <f>VLOOKUP(CONCATENATE($N9,".",$O9),Netlist_VTable!$H:$I,2,0)</f>
        <v>SH11_C_HSO+</v>
      </c>
      <c r="K9" s="19">
        <f>VLOOKUP(J9,EtchLengthFromLayout!$A:$B,2,0)</f>
        <v>159.66999999999999</v>
      </c>
      <c r="L9" s="19">
        <f t="shared" ref="L9:L11" si="1">E9+G9+I9+K9</f>
        <v>8549.77</v>
      </c>
      <c r="M9" s="10" t="str">
        <f>IF(M8&lt;=20,"OK, Tolerance&lt;= 20 mil", "Not OK, Tolerance &gt; 20 mil")</f>
        <v>OK, Tolerance&lt;= 20 mil</v>
      </c>
      <c r="N9" s="32" t="s">
        <v>2948</v>
      </c>
      <c r="O9" s="5">
        <f>VLOOKUP(P9,PinNo!$B:$C,2,0)</f>
        <v>68</v>
      </c>
      <c r="P9" s="75" t="s">
        <v>1741</v>
      </c>
      <c r="Q9" s="102"/>
    </row>
    <row r="10" spans="1:17" ht="16.899999999999999" customHeight="1">
      <c r="A10" s="32" t="s">
        <v>165</v>
      </c>
      <c r="B10" s="5" t="str">
        <f>VLOOKUP(C10,PinNo!$B:$C,2,0)</f>
        <v>W10</v>
      </c>
      <c r="C10" s="33" t="s">
        <v>1663</v>
      </c>
      <c r="D10" s="5" t="str">
        <f>VLOOKUP(CONCATENATE($A10,".",$B10),Netlist_VTable!$H:$I,2,0)</f>
        <v>S1_P7_HSI-</v>
      </c>
      <c r="E10" s="19">
        <f>VLOOKUP(D10,EtchLengthFromLayout!$A:$B,2,0)</f>
        <v>1568.26</v>
      </c>
      <c r="F10" s="19"/>
      <c r="G10" s="19"/>
      <c r="H10" s="19" t="str">
        <f>SUBSTITUTE($J10,"_C","_P7")</f>
        <v>SH12_P7_HSO-</v>
      </c>
      <c r="I10" s="19">
        <f>VLOOKUP(H10,EtchLengthFromLayout!$A:$B,2,0)</f>
        <v>6443.24</v>
      </c>
      <c r="J10" s="5" t="str">
        <f>VLOOKUP(CONCATENATE($N10,".",$O10),Netlist_VTable!$H:$I,2,0)</f>
        <v>SH12_C_HSO-</v>
      </c>
      <c r="K10" s="19">
        <f>VLOOKUP(J10,EtchLengthFromLayout!$A:$B,2,0)</f>
        <v>159.66</v>
      </c>
      <c r="L10" s="19">
        <f t="shared" si="1"/>
        <v>8171.16</v>
      </c>
      <c r="M10" s="19">
        <f>ABS(L10-L11)</f>
        <v>1.3299999999999272</v>
      </c>
      <c r="N10" s="32" t="s">
        <v>9298</v>
      </c>
      <c r="O10" s="5">
        <f>VLOOKUP(P10,PinNo!$B:$C,2,0)</f>
        <v>67</v>
      </c>
      <c r="P10" s="75" t="s">
        <v>1742</v>
      </c>
      <c r="Q10" s="102"/>
    </row>
    <row r="11" spans="1:17" ht="18" customHeight="1">
      <c r="A11" s="32" t="s">
        <v>165</v>
      </c>
      <c r="B11" s="5" t="str">
        <f>VLOOKUP(C11,PinNo!$B:$C,2,0)</f>
        <v>W11</v>
      </c>
      <c r="C11" s="33" t="s">
        <v>1664</v>
      </c>
      <c r="D11" s="5" t="str">
        <f>VLOOKUP(CONCATENATE($A11,".",$B11),Netlist_VTable!$H:$I,2,0)</f>
        <v>S1_P7_HSI+</v>
      </c>
      <c r="E11" s="19">
        <f>VLOOKUP(D11,EtchLengthFromLayout!$A:$B,2,0)</f>
        <v>1568.91</v>
      </c>
      <c r="F11" s="19"/>
      <c r="G11" s="19"/>
      <c r="H11" s="19" t="str">
        <f>SUBSTITUTE($J11,"_C","_P7")</f>
        <v>SH12_P7_HSO+</v>
      </c>
      <c r="I11" s="19">
        <f>VLOOKUP(H11,EtchLengthFromLayout!$A:$B,2,0)</f>
        <v>6443.91</v>
      </c>
      <c r="J11" s="5" t="str">
        <f>VLOOKUP(CONCATENATE($N11,".",$O11),Netlist_VTable!$H:$I,2,0)</f>
        <v>SH12_C_HSO+</v>
      </c>
      <c r="K11" s="19">
        <f>VLOOKUP(J11,EtchLengthFromLayout!$A:$B,2,0)</f>
        <v>159.66999999999999</v>
      </c>
      <c r="L11" s="19">
        <f t="shared" si="1"/>
        <v>8172.49</v>
      </c>
      <c r="M11" s="10" t="str">
        <f>IF(M10&lt;=20,"OK, Tolerance&lt;= 20 mil", "Not OK, Tolerance &gt; 20 mil")</f>
        <v>OK, Tolerance&lt;= 20 mil</v>
      </c>
      <c r="N11" s="32" t="s">
        <v>9298</v>
      </c>
      <c r="O11" s="5">
        <f>VLOOKUP(P11,PinNo!$B:$C,2,0)</f>
        <v>68</v>
      </c>
      <c r="P11" s="75" t="s">
        <v>1741</v>
      </c>
      <c r="Q11" s="102"/>
    </row>
    <row r="12" spans="1:17" ht="16.899999999999999" customHeight="1">
      <c r="A12" s="43"/>
      <c r="B12" s="12"/>
      <c r="C12" s="44"/>
      <c r="D12" s="12"/>
      <c r="E12" s="13"/>
      <c r="F12" s="13"/>
      <c r="G12" s="13"/>
      <c r="H12" s="13"/>
      <c r="I12" s="13"/>
      <c r="J12" s="12"/>
      <c r="K12" s="13"/>
      <c r="L12" s="13"/>
      <c r="M12" s="12"/>
      <c r="N12" s="43"/>
      <c r="O12" s="12"/>
      <c r="P12" s="76"/>
      <c r="Q12" s="102"/>
    </row>
    <row r="13" spans="1:17" ht="16.899999999999999" customHeight="1">
      <c r="A13" s="24" t="s">
        <v>5414</v>
      </c>
      <c r="B13" s="5" t="str">
        <f>VLOOKUP(C13,PinNo!$B:$C,2,0)</f>
        <v>W5</v>
      </c>
      <c r="C13" s="33" t="s">
        <v>1659</v>
      </c>
      <c r="D13" s="5" t="str">
        <f>VLOOKUP(CONCATENATE($A13,".",$B13),Netlist_VTable!$H:$I,2,0)</f>
        <v>S2_P6_HSI-</v>
      </c>
      <c r="E13" s="19">
        <f>VLOOKUP(D13,EtchLengthFromLayout!$A:$B,2,0)</f>
        <v>1301.75</v>
      </c>
      <c r="F13" s="19"/>
      <c r="G13" s="19"/>
      <c r="H13" s="19" t="str">
        <f>SUBSTITUTE($J13,"_C","_P6")</f>
        <v>SH21_P6_HSO-</v>
      </c>
      <c r="I13" s="19">
        <f>VLOOKUP(H13,EtchLengthFromLayout!$A:$B,2,0)</f>
        <v>9219.33</v>
      </c>
      <c r="J13" s="5" t="str">
        <f>VLOOKUP(CONCATENATE($N13,".",$O13),Netlist_VTable!$H:$I,2,0)</f>
        <v>SH21_C_HSO-</v>
      </c>
      <c r="K13" s="19">
        <f>VLOOKUP(J13,EtchLengthFromLayout!$A:$B,2,0)</f>
        <v>159.66</v>
      </c>
      <c r="L13" s="19">
        <f>E13+G13+I13+K13</f>
        <v>10680.74</v>
      </c>
      <c r="M13" s="19">
        <f>ABS(L13-L14)</f>
        <v>4.9999999999272404E-2</v>
      </c>
      <c r="N13" s="24" t="s">
        <v>5696</v>
      </c>
      <c r="O13" s="5">
        <f>VLOOKUP(P13,PinNo!$B:$C,2,0)</f>
        <v>67</v>
      </c>
      <c r="P13" s="75" t="s">
        <v>1742</v>
      </c>
      <c r="Q13" s="102"/>
    </row>
    <row r="14" spans="1:17" ht="16.899999999999999" customHeight="1">
      <c r="A14" s="24" t="s">
        <v>5414</v>
      </c>
      <c r="B14" s="5" t="str">
        <f>VLOOKUP(C14,PinNo!$B:$C,2,0)</f>
        <v>W6</v>
      </c>
      <c r="C14" s="33" t="s">
        <v>1660</v>
      </c>
      <c r="D14" s="5" t="str">
        <f>VLOOKUP(CONCATENATE($A14,".",$B14),Netlist_VTable!$H:$I,2,0)</f>
        <v>S2_P6_HSI+</v>
      </c>
      <c r="E14" s="19">
        <f>VLOOKUP(D14,EtchLengthFromLayout!$A:$B,2,0)</f>
        <v>1301.74</v>
      </c>
      <c r="F14" s="19"/>
      <c r="G14" s="19"/>
      <c r="H14" s="19" t="str">
        <f>SUBSTITUTE($J14,"_C","_P6")</f>
        <v>SH21_P6_HSO+</v>
      </c>
      <c r="I14" s="19">
        <f>VLOOKUP(H14,EtchLengthFromLayout!$A:$B,2,0)</f>
        <v>9219.3799999999992</v>
      </c>
      <c r="J14" s="5" t="str">
        <f>VLOOKUP(CONCATENATE($N14,".",$O14),Netlist_VTable!$H:$I,2,0)</f>
        <v>SH21_C_HSO+</v>
      </c>
      <c r="K14" s="19">
        <f>VLOOKUP(J14,EtchLengthFromLayout!$A:$B,2,0)</f>
        <v>159.66999999999999</v>
      </c>
      <c r="L14" s="19">
        <f t="shared" ref="L14:L16" si="2">E14+G14+I14+K14</f>
        <v>10680.789999999999</v>
      </c>
      <c r="M14" s="10" t="str">
        <f>IF(M13&lt;=20,"OK, Tolerance&lt;= 20 mil", "Not OK, Tolerance &gt; 20 mil")</f>
        <v>OK, Tolerance&lt;= 20 mil</v>
      </c>
      <c r="N14" s="24" t="s">
        <v>5696</v>
      </c>
      <c r="O14" s="5">
        <f>VLOOKUP(P14,PinNo!$B:$C,2,0)</f>
        <v>68</v>
      </c>
      <c r="P14" s="75" t="s">
        <v>1741</v>
      </c>
      <c r="Q14" s="102"/>
    </row>
    <row r="15" spans="1:17" ht="16.899999999999999" customHeight="1">
      <c r="A15" s="24" t="s">
        <v>5414</v>
      </c>
      <c r="B15" s="5" t="str">
        <f>VLOOKUP(C15,PinNo!$B:$C,2,0)</f>
        <v>W10</v>
      </c>
      <c r="C15" s="33" t="s">
        <v>1663</v>
      </c>
      <c r="D15" s="5" t="str">
        <f>VLOOKUP(CONCATENATE($A15,".",$B15),Netlist_VTable!$H:$I,2,0)</f>
        <v>S2_P7_HSI-</v>
      </c>
      <c r="E15" s="19">
        <f>VLOOKUP(D15,EtchLengthFromLayout!$A:$B,2,0)</f>
        <v>1617.42</v>
      </c>
      <c r="F15" s="19"/>
      <c r="G15" s="19"/>
      <c r="H15" s="19" t="str">
        <f>SUBSTITUTE($J15,"_C","_P7")</f>
        <v>SH22_P7_HSO-</v>
      </c>
      <c r="I15" s="19">
        <f>VLOOKUP(H15,EtchLengthFromLayout!$A:$B,2,0)</f>
        <v>8948.9500000000007</v>
      </c>
      <c r="J15" s="5" t="str">
        <f>VLOOKUP(CONCATENATE($N15,".",$O15),Netlist_VTable!$H:$I,2,0)</f>
        <v>SH22_C_HSO-</v>
      </c>
      <c r="K15" s="19">
        <f>VLOOKUP(J15,EtchLengthFromLayout!$A:$B,2,0)</f>
        <v>159.66</v>
      </c>
      <c r="L15" s="19">
        <f t="shared" si="2"/>
        <v>10726.03</v>
      </c>
      <c r="M15" s="19">
        <f>ABS(L15-L16)</f>
        <v>0.5499999999992724</v>
      </c>
      <c r="N15" s="24" t="s">
        <v>9459</v>
      </c>
      <c r="O15" s="5">
        <f>VLOOKUP(P15,PinNo!$B:$C,2,0)</f>
        <v>67</v>
      </c>
      <c r="P15" s="75" t="s">
        <v>1742</v>
      </c>
      <c r="Q15" s="102"/>
    </row>
    <row r="16" spans="1:17" ht="16.899999999999999" customHeight="1">
      <c r="A16" s="24" t="s">
        <v>5414</v>
      </c>
      <c r="B16" s="5" t="str">
        <f>VLOOKUP(C16,PinNo!$B:$C,2,0)</f>
        <v>W11</v>
      </c>
      <c r="C16" s="33" t="s">
        <v>1664</v>
      </c>
      <c r="D16" s="5" t="str">
        <f>VLOOKUP(CONCATENATE($A16,".",$B16),Netlist_VTable!$H:$I,2,0)</f>
        <v>S2_P7_HSI+</v>
      </c>
      <c r="E16" s="19">
        <f>VLOOKUP(D16,EtchLengthFromLayout!$A:$B,2,0)</f>
        <v>1617.31</v>
      </c>
      <c r="F16" s="19"/>
      <c r="G16" s="19"/>
      <c r="H16" s="19" t="str">
        <f>SUBSTITUTE($J16,"_C","_P7")</f>
        <v>SH22_P7_HSO+</v>
      </c>
      <c r="I16" s="19">
        <f>VLOOKUP(H16,EtchLengthFromLayout!$A:$B,2,0)</f>
        <v>8949.6</v>
      </c>
      <c r="J16" s="5" t="str">
        <f>VLOOKUP(CONCATENATE($N16,".",$O16),Netlist_VTable!$H:$I,2,0)</f>
        <v>SH22_C_HSO+</v>
      </c>
      <c r="K16" s="19">
        <f>VLOOKUP(J16,EtchLengthFromLayout!$A:$B,2,0)</f>
        <v>159.66999999999999</v>
      </c>
      <c r="L16" s="19">
        <f t="shared" si="2"/>
        <v>10726.58</v>
      </c>
      <c r="M16" s="10" t="str">
        <f>IF(M15&lt;=20,"OK, Tolerance&lt;= 20 mil", "Not OK, Tolerance &gt; 20 mil")</f>
        <v>OK, Tolerance&lt;= 20 mil</v>
      </c>
      <c r="N16" s="24" t="s">
        <v>9459</v>
      </c>
      <c r="O16" s="5">
        <f>VLOOKUP(P16,PinNo!$B:$C,2,0)</f>
        <v>68</v>
      </c>
      <c r="P16" s="75" t="s">
        <v>1741</v>
      </c>
      <c r="Q16" s="102"/>
    </row>
    <row r="17" spans="1:17" ht="16.899999999999999" customHeight="1">
      <c r="A17" s="43"/>
      <c r="B17" s="12"/>
      <c r="C17" s="44"/>
      <c r="D17" s="12"/>
      <c r="E17" s="13"/>
      <c r="F17" s="13"/>
      <c r="G17" s="13"/>
      <c r="H17" s="13"/>
      <c r="I17" s="13"/>
      <c r="J17" s="12"/>
      <c r="K17" s="13"/>
      <c r="L17" s="13"/>
      <c r="M17" s="12"/>
      <c r="N17" s="43"/>
      <c r="O17" s="12"/>
      <c r="P17" s="76"/>
      <c r="Q17" s="102"/>
    </row>
    <row r="18" spans="1:17" ht="16.899999999999999" customHeight="1">
      <c r="A18" s="32" t="s">
        <v>5882</v>
      </c>
      <c r="B18" s="5" t="str">
        <f>VLOOKUP(C18,PinNo!$B:$C,2,0)</f>
        <v>W5</v>
      </c>
      <c r="C18" s="33" t="s">
        <v>1659</v>
      </c>
      <c r="D18" s="5" t="str">
        <f>VLOOKUP(CONCATENATE($A18,".",$B18),Netlist_VTable!$H:$I,2,0)</f>
        <v>S3_P6_HSI-</v>
      </c>
      <c r="E18" s="19">
        <f>VLOOKUP(D18,EtchLengthFromLayout!$A:$B,2,0)</f>
        <v>1824.37</v>
      </c>
      <c r="F18" s="19"/>
      <c r="G18" s="19"/>
      <c r="H18" s="19" t="str">
        <f>SUBSTITUTE($J18,"_C","_P6")</f>
        <v>SH31_P6_HSO-</v>
      </c>
      <c r="I18" s="19">
        <f>VLOOKUP(H18,EtchLengthFromLayout!$A:$B,2,0)</f>
        <v>8032.09</v>
      </c>
      <c r="J18" s="5" t="str">
        <f>VLOOKUP(CONCATENATE($N18,".",$O18),Netlist_VTable!$H:$I,2,0)</f>
        <v>SH31_C_HSO-</v>
      </c>
      <c r="K18" s="19">
        <f>VLOOKUP(J18,EtchLengthFromLayout!$A:$B,2,0)</f>
        <v>159.66</v>
      </c>
      <c r="L18" s="19">
        <f>E18+G18+I18+K18</f>
        <v>10016.119999999999</v>
      </c>
      <c r="M18" s="19">
        <f>ABS(L18-L19)</f>
        <v>0.59000000000196451</v>
      </c>
      <c r="N18" s="32" t="s">
        <v>6164</v>
      </c>
      <c r="O18" s="5">
        <f>VLOOKUP(P18,PinNo!$B:$C,2,0)</f>
        <v>67</v>
      </c>
      <c r="P18" s="75" t="s">
        <v>1742</v>
      </c>
      <c r="Q18" s="102"/>
    </row>
    <row r="19" spans="1:17" ht="16.899999999999999" customHeight="1">
      <c r="A19" s="32" t="s">
        <v>5882</v>
      </c>
      <c r="B19" s="5" t="str">
        <f>VLOOKUP(C19,PinNo!$B:$C,2,0)</f>
        <v>W6</v>
      </c>
      <c r="C19" s="33" t="s">
        <v>1660</v>
      </c>
      <c r="D19" s="5" t="str">
        <f>VLOOKUP(CONCATENATE($A19,".",$B19),Netlist_VTable!$H:$I,2,0)</f>
        <v>S3_P6_HSI+</v>
      </c>
      <c r="E19" s="19">
        <f>VLOOKUP(D19,EtchLengthFromLayout!$A:$B,2,0)</f>
        <v>1824.95</v>
      </c>
      <c r="F19" s="19"/>
      <c r="G19" s="19"/>
      <c r="H19" s="19" t="str">
        <f>SUBSTITUTE($J19,"_C","_P6")</f>
        <v>SH31_P6_HSO+</v>
      </c>
      <c r="I19" s="19">
        <f>VLOOKUP(H19,EtchLengthFromLayout!$A:$B,2,0)</f>
        <v>8032.09</v>
      </c>
      <c r="J19" s="5" t="str">
        <f>VLOOKUP(CONCATENATE($N19,".",$O19),Netlist_VTable!$H:$I,2,0)</f>
        <v>SH31_C_HSO+</v>
      </c>
      <c r="K19" s="19">
        <f>VLOOKUP(J19,EtchLengthFromLayout!$A:$B,2,0)</f>
        <v>159.66999999999999</v>
      </c>
      <c r="L19" s="19">
        <f t="shared" ref="L19:L21" si="3">E19+G19+I19+K19</f>
        <v>10016.710000000001</v>
      </c>
      <c r="M19" s="10" t="str">
        <f>IF(M18&lt;=20,"OK, Tolerance&lt;= 20 mil", "Not OK, Tolerance &gt; 20 mil")</f>
        <v>OK, Tolerance&lt;= 20 mil</v>
      </c>
      <c r="N19" s="32" t="s">
        <v>6164</v>
      </c>
      <c r="O19" s="5">
        <f>VLOOKUP(P19,PinNo!$B:$C,2,0)</f>
        <v>68</v>
      </c>
      <c r="P19" s="75" t="s">
        <v>1741</v>
      </c>
      <c r="Q19" s="102"/>
    </row>
    <row r="20" spans="1:17" ht="16.899999999999999" customHeight="1">
      <c r="A20" s="32" t="s">
        <v>5882</v>
      </c>
      <c r="B20" s="5" t="str">
        <f>VLOOKUP(C20,PinNo!$B:$C,2,0)</f>
        <v>W10</v>
      </c>
      <c r="C20" s="33" t="s">
        <v>1663</v>
      </c>
      <c r="D20" s="5" t="str">
        <f>VLOOKUP(CONCATENATE($A20,".",$B20),Netlist_VTable!$H:$I,2,0)</f>
        <v>S3_P7_HSI-</v>
      </c>
      <c r="E20" s="19">
        <f>VLOOKUP(D20,EtchLengthFromLayout!$A:$B,2,0)</f>
        <v>1568.26</v>
      </c>
      <c r="F20" s="19"/>
      <c r="G20" s="19"/>
      <c r="H20" s="19" t="str">
        <f>SUBSTITUTE($J20,"_C","_P7")</f>
        <v>SH32_P7_HSO-</v>
      </c>
      <c r="I20" s="19">
        <f>VLOOKUP(H20,EtchLengthFromLayout!$A:$B,2,0)</f>
        <v>7649.35</v>
      </c>
      <c r="J20" s="5" t="str">
        <f>VLOOKUP(CONCATENATE($N20,".",$O20),Netlist_VTable!$H:$I,2,0)</f>
        <v>SH32_C_HSO-</v>
      </c>
      <c r="K20" s="19">
        <f>VLOOKUP(J20,EtchLengthFromLayout!$A:$B,2,0)</f>
        <v>159.66</v>
      </c>
      <c r="L20" s="19">
        <f t="shared" si="3"/>
        <v>9377.27</v>
      </c>
      <c r="M20" s="19">
        <f>ABS(L20-L21)</f>
        <v>1.2800000000006548</v>
      </c>
      <c r="N20" s="32" t="s">
        <v>9623</v>
      </c>
      <c r="O20" s="5">
        <f>VLOOKUP(P20,PinNo!$B:$C,2,0)</f>
        <v>67</v>
      </c>
      <c r="P20" s="75" t="s">
        <v>1742</v>
      </c>
      <c r="Q20" s="102"/>
    </row>
    <row r="21" spans="1:17" ht="18" customHeight="1">
      <c r="A21" s="32" t="s">
        <v>5882</v>
      </c>
      <c r="B21" s="5" t="str">
        <f>VLOOKUP(C21,PinNo!$B:$C,2,0)</f>
        <v>W11</v>
      </c>
      <c r="C21" s="33" t="s">
        <v>1664</v>
      </c>
      <c r="D21" s="5" t="str">
        <f>VLOOKUP(CONCATENATE($A21,".",$B21),Netlist_VTable!$H:$I,2,0)</f>
        <v>S3_P7_HSI+</v>
      </c>
      <c r="E21" s="19">
        <f>VLOOKUP(D21,EtchLengthFromLayout!$A:$B,2,0)</f>
        <v>1568.91</v>
      </c>
      <c r="F21" s="19"/>
      <c r="G21" s="19"/>
      <c r="H21" s="19" t="str">
        <f>SUBSTITUTE($J21,"_C","_P7")</f>
        <v>SH32_P7_HSO+</v>
      </c>
      <c r="I21" s="19">
        <f>VLOOKUP(H21,EtchLengthFromLayout!$A:$B,2,0)</f>
        <v>7649.97</v>
      </c>
      <c r="J21" s="5" t="str">
        <f>VLOOKUP(CONCATENATE($N21,".",$O21),Netlist_VTable!$H:$I,2,0)</f>
        <v>SH32_C_HSO+</v>
      </c>
      <c r="K21" s="19">
        <f>VLOOKUP(J21,EtchLengthFromLayout!$A:$B,2,0)</f>
        <v>159.66999999999999</v>
      </c>
      <c r="L21" s="19">
        <f t="shared" si="3"/>
        <v>9378.5500000000011</v>
      </c>
      <c r="M21" s="10" t="str">
        <f>IF(M20&lt;=20,"OK, Tolerance&lt;= 20 mil", "Not OK, Tolerance &gt; 20 mil")</f>
        <v>OK, Tolerance&lt;= 20 mil</v>
      </c>
      <c r="N21" s="32" t="s">
        <v>9623</v>
      </c>
      <c r="O21" s="5">
        <f>VLOOKUP(P21,PinNo!$B:$C,2,0)</f>
        <v>68</v>
      </c>
      <c r="P21" s="75" t="s">
        <v>1741</v>
      </c>
      <c r="Q21" s="102"/>
    </row>
    <row r="22" spans="1:17" s="34" customFormat="1" ht="16.149999999999999" customHeight="1">
      <c r="A22" s="26"/>
      <c r="B22" s="10"/>
      <c r="C22" s="10"/>
      <c r="D22" s="10"/>
      <c r="E22" s="15"/>
      <c r="F22" s="15"/>
      <c r="G22" s="15"/>
      <c r="H22" s="15"/>
      <c r="I22" s="10"/>
      <c r="J22" s="10" t="s">
        <v>1463</v>
      </c>
      <c r="K22" s="15"/>
      <c r="L22" s="15">
        <f>MAX(L3:L21)</f>
        <v>10726.58</v>
      </c>
      <c r="M22" s="15"/>
      <c r="N22" s="15"/>
      <c r="O22" s="15"/>
      <c r="P22" s="74"/>
      <c r="Q22" s="10"/>
    </row>
    <row r="23" spans="1:17" s="34" customFormat="1" ht="15.75" customHeight="1">
      <c r="A23" s="26"/>
      <c r="B23" s="10"/>
      <c r="C23" s="10"/>
      <c r="D23" s="10"/>
      <c r="E23" s="15"/>
      <c r="F23" s="15"/>
      <c r="G23" s="15"/>
      <c r="H23" s="15"/>
      <c r="I23" s="10"/>
      <c r="J23" s="10" t="s">
        <v>1464</v>
      </c>
      <c r="K23" s="15"/>
      <c r="L23" s="15">
        <f>MIN(L3:L21)</f>
        <v>7851.82</v>
      </c>
      <c r="M23" s="15"/>
      <c r="N23" s="15"/>
      <c r="O23" s="15"/>
      <c r="P23" s="74"/>
      <c r="Q23" s="10"/>
    </row>
    <row r="24" spans="1:17" s="34" customFormat="1" ht="15.6" customHeight="1">
      <c r="A24" s="26"/>
      <c r="B24" s="10"/>
      <c r="C24" s="10"/>
      <c r="D24" s="10"/>
      <c r="E24" s="15"/>
      <c r="F24" s="15"/>
      <c r="G24" s="15"/>
      <c r="H24" s="15"/>
      <c r="I24" s="10"/>
      <c r="J24" s="10" t="s">
        <v>1</v>
      </c>
      <c r="K24" s="15"/>
      <c r="L24" s="15">
        <f>ABS(L22-L23)</f>
        <v>2874.76</v>
      </c>
      <c r="M24" s="15"/>
      <c r="N24" s="15"/>
      <c r="O24" s="15"/>
      <c r="P24" s="74"/>
      <c r="Q24" s="10"/>
    </row>
    <row r="25" spans="1:17" s="34" customFormat="1" ht="15.6" customHeight="1">
      <c r="A25" s="26"/>
      <c r="B25" s="10"/>
      <c r="C25" s="10"/>
      <c r="D25" s="10"/>
      <c r="E25" s="15"/>
      <c r="F25" s="15"/>
      <c r="G25" s="15"/>
      <c r="H25" s="15"/>
      <c r="I25" s="10"/>
      <c r="J25" s="10"/>
      <c r="K25" s="15"/>
      <c r="L25" s="15"/>
      <c r="M25" s="15"/>
      <c r="N25" s="15"/>
      <c r="O25" s="15"/>
      <c r="P25" s="74"/>
      <c r="Q25" s="10"/>
    </row>
    <row r="26" spans="1:17" s="34" customFormat="1" ht="15.6" customHeight="1">
      <c r="A26" s="21"/>
      <c r="B26" s="5"/>
      <c r="C26" s="5"/>
      <c r="D26" s="5"/>
      <c r="E26" s="19"/>
      <c r="F26" s="19"/>
      <c r="G26" s="19"/>
      <c r="H26" s="33"/>
      <c r="I26" s="33"/>
      <c r="J26" s="33"/>
      <c r="K26" s="33"/>
      <c r="L26" s="33"/>
      <c r="M26" s="33"/>
      <c r="N26" s="33"/>
      <c r="O26" s="33"/>
      <c r="P26" s="77"/>
      <c r="Q26" s="33"/>
    </row>
    <row r="27" spans="1:17" s="34" customFormat="1" ht="30.75">
      <c r="A27" s="28" t="s">
        <v>9891</v>
      </c>
      <c r="B27" s="12"/>
      <c r="C27" s="12"/>
      <c r="D27" s="12"/>
      <c r="E27" s="71" t="s">
        <v>10262</v>
      </c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73"/>
      <c r="Q27" s="72" t="s">
        <v>10263</v>
      </c>
    </row>
    <row r="28" spans="1:17" ht="31.5">
      <c r="A28" s="11" t="s">
        <v>3</v>
      </c>
      <c r="B28" s="11" t="s">
        <v>4</v>
      </c>
      <c r="C28" s="11" t="s">
        <v>5</v>
      </c>
      <c r="D28" s="10" t="s">
        <v>0</v>
      </c>
      <c r="E28" s="15" t="s">
        <v>2</v>
      </c>
      <c r="F28" s="16" t="s">
        <v>0</v>
      </c>
      <c r="G28" s="17" t="s">
        <v>2</v>
      </c>
      <c r="H28" s="10" t="s">
        <v>0</v>
      </c>
      <c r="I28" s="15" t="s">
        <v>2</v>
      </c>
      <c r="J28" s="16" t="s">
        <v>0</v>
      </c>
      <c r="K28" s="17" t="s">
        <v>2</v>
      </c>
      <c r="L28" s="18" t="s">
        <v>9889</v>
      </c>
      <c r="M28" s="31" t="s">
        <v>9890</v>
      </c>
      <c r="N28" s="10" t="s">
        <v>9903</v>
      </c>
      <c r="O28" s="10" t="s">
        <v>4</v>
      </c>
      <c r="P28" s="74" t="s">
        <v>5</v>
      </c>
      <c r="Q28" s="38" t="s">
        <v>1506</v>
      </c>
    </row>
    <row r="29" spans="1:17" ht="16.899999999999999" customHeight="1">
      <c r="A29" s="24" t="s">
        <v>8</v>
      </c>
      <c r="B29" s="5" t="str">
        <f>VLOOKUP(C29,PinNo!$B:$C,2,0)</f>
        <v>W4</v>
      </c>
      <c r="C29" s="33" t="s">
        <v>1661</v>
      </c>
      <c r="D29" s="5" t="str">
        <f>VLOOKUP(CONCATENATE($A29,".",$B29),Netlist_VTable!$H:$I,2,0)</f>
        <v>S0_P6_HSO-</v>
      </c>
      <c r="E29" s="19">
        <f>VLOOKUP(D29,EtchLengthFromLayout!$A:$B,2,0)</f>
        <v>1201.3900000000001</v>
      </c>
      <c r="F29" s="19"/>
      <c r="G29" s="19"/>
      <c r="H29" s="5" t="str">
        <f>SUBSTITUTE(J29,"_P","_C_P")</f>
        <v>SH01_C_P6_HSI-</v>
      </c>
      <c r="I29" s="19">
        <f>VLOOKUP(H29,EtchLengthFromLayout!$A:$B,2,0)</f>
        <v>301.13</v>
      </c>
      <c r="J29" s="5" t="str">
        <f>VLOOKUP(CONCATENATE($N29,".",$O29),Netlist_VTable!$H:$I,2,0)</f>
        <v>SH01_P6_HSI-</v>
      </c>
      <c r="K29" s="19">
        <f>VLOOKUP(J29,EtchLengthFromLayout!$A:$B,2,0)</f>
        <v>6424.19</v>
      </c>
      <c r="L29" s="19">
        <f>E29+G29+I29+K29</f>
        <v>7926.7099999999991</v>
      </c>
      <c r="M29" s="19">
        <f>ABS(L29-L30)</f>
        <v>3.9999999999054126E-2</v>
      </c>
      <c r="N29" s="24" t="s">
        <v>2949</v>
      </c>
      <c r="O29" s="5">
        <f>VLOOKUP(P29,PinNo!$B:$C,2,0)</f>
        <v>65</v>
      </c>
      <c r="P29" s="75" t="s">
        <v>1744</v>
      </c>
      <c r="Q29" s="102" t="s">
        <v>9888</v>
      </c>
    </row>
    <row r="30" spans="1:17" ht="16.899999999999999" customHeight="1">
      <c r="A30" s="24" t="s">
        <v>8</v>
      </c>
      <c r="B30" s="5" t="str">
        <f>VLOOKUP(C30,PinNo!$B:$C,2,0)</f>
        <v>W3</v>
      </c>
      <c r="C30" s="33" t="s">
        <v>1662</v>
      </c>
      <c r="D30" s="5" t="str">
        <f>VLOOKUP(CONCATENATE($A30,".",$B30),Netlist_VTable!$H:$I,2,0)</f>
        <v>S0_P6_HSO+</v>
      </c>
      <c r="E30" s="19">
        <f>VLOOKUP(D30,EtchLengthFromLayout!$A:$B,2,0)</f>
        <v>1201.3699999999999</v>
      </c>
      <c r="F30" s="19"/>
      <c r="G30" s="19"/>
      <c r="H30" s="5" t="str">
        <f t="shared" ref="H30:H32" si="4">SUBSTITUTE(J30,"_P","_C_P")</f>
        <v>SH01_C_P6_HSI+</v>
      </c>
      <c r="I30" s="19">
        <f>VLOOKUP(H30,EtchLengthFromLayout!$A:$B,2,0)</f>
        <v>301.11</v>
      </c>
      <c r="J30" s="5" t="str">
        <f>VLOOKUP(CONCATENATE($N30,".",$O30),Netlist_VTable!$H:$I,2,0)</f>
        <v>SH01_P6_HSI+</v>
      </c>
      <c r="K30" s="19">
        <f>VLOOKUP(J30,EtchLengthFromLayout!$A:$B,2,0)</f>
        <v>6424.19</v>
      </c>
      <c r="L30" s="19">
        <f t="shared" ref="L30:L32" si="5">E30+G30+I30+K30</f>
        <v>7926.67</v>
      </c>
      <c r="M30" s="10" t="str">
        <f>IF(M29&lt;=20,"OK, Tolerance&lt;= 20 mil", "Not OK, Tolerance &gt; 20 mil")</f>
        <v>OK, Tolerance&lt;= 20 mil</v>
      </c>
      <c r="N30" s="24" t="s">
        <v>2949</v>
      </c>
      <c r="O30" s="5">
        <f>VLOOKUP(P30,PinNo!$B:$C,2,0)</f>
        <v>64</v>
      </c>
      <c r="P30" s="75" t="s">
        <v>1745</v>
      </c>
      <c r="Q30" s="102"/>
    </row>
    <row r="31" spans="1:17" ht="16.899999999999999" customHeight="1">
      <c r="A31" s="24" t="s">
        <v>8</v>
      </c>
      <c r="B31" s="5" t="str">
        <f>VLOOKUP(C31,PinNo!$B:$C,2,0)</f>
        <v>W9</v>
      </c>
      <c r="C31" s="33" t="s">
        <v>1665</v>
      </c>
      <c r="D31" s="5" t="str">
        <f>VLOOKUP(CONCATENATE($A31,".",$B31),Netlist_VTable!$H:$I,2,0)</f>
        <v>S0_P7_HSO-</v>
      </c>
      <c r="E31" s="19">
        <f>VLOOKUP(D31,EtchLengthFromLayout!$A:$B,2,0)</f>
        <v>1465.58</v>
      </c>
      <c r="F31" s="19"/>
      <c r="G31" s="19"/>
      <c r="H31" s="5" t="str">
        <f t="shared" si="4"/>
        <v>SH02_C_P7_HSI-</v>
      </c>
      <c r="I31" s="19">
        <f>VLOOKUP(H31,EtchLengthFromLayout!$A:$B,2,0)</f>
        <v>203.69</v>
      </c>
      <c r="J31" s="5" t="str">
        <f>VLOOKUP(CONCATENATE($N31,".",$O31),Netlist_VTable!$H:$I,2,0)</f>
        <v>SH02_P7_HSI-</v>
      </c>
      <c r="K31" s="19">
        <f>VLOOKUP(J31,EtchLengthFromLayout!$A:$B,2,0)</f>
        <v>6328.22</v>
      </c>
      <c r="L31" s="19">
        <f t="shared" si="5"/>
        <v>7997.49</v>
      </c>
      <c r="M31" s="19">
        <f>ABS(L31-L32)</f>
        <v>4.180000000000291</v>
      </c>
      <c r="N31" s="24" t="s">
        <v>9141</v>
      </c>
      <c r="O31" s="5">
        <f>VLOOKUP(P31,PinNo!$B:$C,2,0)</f>
        <v>65</v>
      </c>
      <c r="P31" s="75" t="s">
        <v>1744</v>
      </c>
      <c r="Q31" s="102"/>
    </row>
    <row r="32" spans="1:17" ht="16.899999999999999" customHeight="1">
      <c r="A32" s="24" t="s">
        <v>8</v>
      </c>
      <c r="B32" s="5" t="str">
        <f>VLOOKUP(C32,PinNo!$B:$C,2,0)</f>
        <v>W8</v>
      </c>
      <c r="C32" s="33" t="s">
        <v>1666</v>
      </c>
      <c r="D32" s="5" t="str">
        <f>VLOOKUP(CONCATENATE($A32,".",$B32),Netlist_VTable!$H:$I,2,0)</f>
        <v>S0_P7_HSO+</v>
      </c>
      <c r="E32" s="19">
        <f>VLOOKUP(D32,EtchLengthFromLayout!$A:$B,2,0)</f>
        <v>1465.17</v>
      </c>
      <c r="F32" s="19"/>
      <c r="G32" s="19"/>
      <c r="H32" s="5" t="str">
        <f t="shared" si="4"/>
        <v>SH02_C_P7_HSI+</v>
      </c>
      <c r="I32" s="19">
        <f>VLOOKUP(H32,EtchLengthFromLayout!$A:$B,2,0)</f>
        <v>203.71</v>
      </c>
      <c r="J32" s="5" t="str">
        <f>VLOOKUP(CONCATENATE($N32,".",$O32),Netlist_VTable!$H:$I,2,0)</f>
        <v>SH02_P7_HSI+</v>
      </c>
      <c r="K32" s="19">
        <f>VLOOKUP(J32,EtchLengthFromLayout!$A:$B,2,0)</f>
        <v>6332.79</v>
      </c>
      <c r="L32" s="19">
        <f t="shared" si="5"/>
        <v>8001.67</v>
      </c>
      <c r="M32" s="10" t="str">
        <f>IF(M31&lt;=20,"OK, Tolerance&lt;= 20 mil", "Not OK, Tolerance &gt; 20 mil")</f>
        <v>OK, Tolerance&lt;= 20 mil</v>
      </c>
      <c r="N32" s="24" t="s">
        <v>9141</v>
      </c>
      <c r="O32" s="5">
        <f>VLOOKUP(P32,PinNo!$B:$C,2,0)</f>
        <v>64</v>
      </c>
      <c r="P32" s="75" t="s">
        <v>1745</v>
      </c>
      <c r="Q32" s="102"/>
    </row>
    <row r="33" spans="1:17" ht="16.899999999999999" customHeight="1">
      <c r="A33" s="43"/>
      <c r="B33" s="12"/>
      <c r="C33" s="44"/>
      <c r="D33" s="12"/>
      <c r="E33" s="13"/>
      <c r="F33" s="13"/>
      <c r="G33" s="13"/>
      <c r="H33" s="13"/>
      <c r="I33" s="13"/>
      <c r="J33" s="12"/>
      <c r="K33" s="13"/>
      <c r="L33" s="13"/>
      <c r="M33" s="12"/>
      <c r="N33" s="43"/>
      <c r="O33" s="12"/>
      <c r="P33" s="76"/>
      <c r="Q33" s="102"/>
    </row>
    <row r="34" spans="1:17" ht="16.899999999999999" customHeight="1">
      <c r="A34" s="32" t="s">
        <v>165</v>
      </c>
      <c r="B34" s="5" t="str">
        <f>VLOOKUP(C34,PinNo!$B:$C,2,0)</f>
        <v>W4</v>
      </c>
      <c r="C34" s="33" t="s">
        <v>1661</v>
      </c>
      <c r="D34" s="5" t="str">
        <f>VLOOKUP(CONCATENATE($A34,".",$B34),Netlist_VTable!$H:$I,2,0)</f>
        <v>S1_P6_HSO-</v>
      </c>
      <c r="E34" s="19">
        <f>VLOOKUP(D34,EtchLengthFromLayout!$A:$B,2,0)</f>
        <v>1913</v>
      </c>
      <c r="F34" s="19"/>
      <c r="G34" s="19"/>
      <c r="H34" s="5" t="str">
        <f>SUBSTITUTE(J34,"_P","_C_P")</f>
        <v>SH11_C_P6_HSI-</v>
      </c>
      <c r="I34" s="19">
        <f>VLOOKUP(H34,EtchLengthFromLayout!$A:$B,2,0)</f>
        <v>301.13</v>
      </c>
      <c r="J34" s="5" t="str">
        <f>VLOOKUP(CONCATENATE($N34,".",$O34),Netlist_VTable!$H:$I,2,0)</f>
        <v>SH11_P6_HSI-</v>
      </c>
      <c r="K34" s="19">
        <f>VLOOKUP(J34,EtchLengthFromLayout!$A:$B,2,0)</f>
        <v>6482.74</v>
      </c>
      <c r="L34" s="19">
        <f>E34+G34+I34+K34</f>
        <v>8696.869999999999</v>
      </c>
      <c r="M34" s="19">
        <f>ABS(L34-L35)</f>
        <v>1.9999999998617568E-2</v>
      </c>
      <c r="N34" s="32" t="s">
        <v>2948</v>
      </c>
      <c r="O34" s="5">
        <f>VLOOKUP(P34,PinNo!$B:$C,2,0)</f>
        <v>65</v>
      </c>
      <c r="P34" s="75" t="s">
        <v>1744</v>
      </c>
      <c r="Q34" s="102"/>
    </row>
    <row r="35" spans="1:17" ht="16.899999999999999" customHeight="1">
      <c r="A35" s="32" t="s">
        <v>165</v>
      </c>
      <c r="B35" s="5" t="str">
        <f>VLOOKUP(C35,PinNo!$B:$C,2,0)</f>
        <v>W3</v>
      </c>
      <c r="C35" s="33" t="s">
        <v>1662</v>
      </c>
      <c r="D35" s="5" t="str">
        <f>VLOOKUP(CONCATENATE($A35,".",$B35),Netlist_VTable!$H:$I,2,0)</f>
        <v>S1_P6_HSO+</v>
      </c>
      <c r="E35" s="19">
        <f>VLOOKUP(D35,EtchLengthFromLayout!$A:$B,2,0)</f>
        <v>1913</v>
      </c>
      <c r="F35" s="19"/>
      <c r="G35" s="19"/>
      <c r="H35" s="5" t="str">
        <f t="shared" ref="H35:H37" si="6">SUBSTITUTE(J35,"_P","_C_P")</f>
        <v>SH11_C_P6_HSI+</v>
      </c>
      <c r="I35" s="19">
        <f>VLOOKUP(H35,EtchLengthFromLayout!$A:$B,2,0)</f>
        <v>301.11</v>
      </c>
      <c r="J35" s="5" t="str">
        <f>VLOOKUP(CONCATENATE($N35,".",$O35),Netlist_VTable!$H:$I,2,0)</f>
        <v>SH11_P6_HSI+</v>
      </c>
      <c r="K35" s="19">
        <f>VLOOKUP(J35,EtchLengthFromLayout!$A:$B,2,0)</f>
        <v>6482.74</v>
      </c>
      <c r="L35" s="19">
        <f t="shared" ref="L35:L37" si="7">E35+G35+I35+K35</f>
        <v>8696.85</v>
      </c>
      <c r="M35" s="10" t="str">
        <f>IF(M34&lt;=20,"OK, Tolerance&lt;= 20 mil", "Not OK, Tolerance &gt; 20 mil")</f>
        <v>OK, Tolerance&lt;= 20 mil</v>
      </c>
      <c r="N35" s="32" t="s">
        <v>2948</v>
      </c>
      <c r="O35" s="5">
        <f>VLOOKUP(P35,PinNo!$B:$C,2,0)</f>
        <v>64</v>
      </c>
      <c r="P35" s="75" t="s">
        <v>1745</v>
      </c>
      <c r="Q35" s="102"/>
    </row>
    <row r="36" spans="1:17" ht="16.899999999999999" customHeight="1">
      <c r="A36" s="32" t="s">
        <v>165</v>
      </c>
      <c r="B36" s="5" t="str">
        <f>VLOOKUP(C36,PinNo!$B:$C,2,0)</f>
        <v>W9</v>
      </c>
      <c r="C36" s="33" t="s">
        <v>1665</v>
      </c>
      <c r="D36" s="5" t="str">
        <f>VLOOKUP(CONCATENATE($A36,".",$B36),Netlist_VTable!$H:$I,2,0)</f>
        <v>S1_P7_HSO-</v>
      </c>
      <c r="E36" s="19">
        <f>VLOOKUP(D36,EtchLengthFromLayout!$A:$B,2,0)</f>
        <v>1660.56</v>
      </c>
      <c r="F36" s="19"/>
      <c r="G36" s="19"/>
      <c r="H36" s="5" t="str">
        <f t="shared" si="6"/>
        <v>SH12_C_P7_HSI-</v>
      </c>
      <c r="I36" s="19">
        <f>VLOOKUP(H36,EtchLengthFromLayout!$A:$B,2,0)</f>
        <v>203.69</v>
      </c>
      <c r="J36" s="5" t="str">
        <f>VLOOKUP(CONCATENATE($N36,".",$O36),Netlist_VTable!$H:$I,2,0)</f>
        <v>SH12_P7_HSI-</v>
      </c>
      <c r="K36" s="19">
        <f>VLOOKUP(J36,EtchLengthFromLayout!$A:$B,2,0)</f>
        <v>6205.71</v>
      </c>
      <c r="L36" s="19">
        <f t="shared" si="7"/>
        <v>8069.96</v>
      </c>
      <c r="M36" s="19">
        <f>ABS(L36-L37)</f>
        <v>0.3500000000003638</v>
      </c>
      <c r="N36" s="32" t="s">
        <v>9298</v>
      </c>
      <c r="O36" s="5">
        <f>VLOOKUP(P36,PinNo!$B:$C,2,0)</f>
        <v>65</v>
      </c>
      <c r="P36" s="75" t="s">
        <v>1744</v>
      </c>
      <c r="Q36" s="102"/>
    </row>
    <row r="37" spans="1:17" ht="16.899999999999999" customHeight="1">
      <c r="A37" s="32" t="s">
        <v>165</v>
      </c>
      <c r="B37" s="5" t="str">
        <f>VLOOKUP(C37,PinNo!$B:$C,2,0)</f>
        <v>W8</v>
      </c>
      <c r="C37" s="33" t="s">
        <v>1666</v>
      </c>
      <c r="D37" s="5" t="str">
        <f>VLOOKUP(CONCATENATE($A37,".",$B37),Netlist_VTable!$H:$I,2,0)</f>
        <v>S1_P7_HSO+</v>
      </c>
      <c r="E37" s="19">
        <f>VLOOKUP(D37,EtchLengthFromLayout!$A:$B,2,0)</f>
        <v>1660.88</v>
      </c>
      <c r="F37" s="19"/>
      <c r="G37" s="19"/>
      <c r="H37" s="5" t="str">
        <f t="shared" si="6"/>
        <v>SH12_C_P7_HSI+</v>
      </c>
      <c r="I37" s="19">
        <f>VLOOKUP(H37,EtchLengthFromLayout!$A:$B,2,0)</f>
        <v>203.71</v>
      </c>
      <c r="J37" s="5" t="str">
        <f>VLOOKUP(CONCATENATE($N37,".",$O37),Netlist_VTable!$H:$I,2,0)</f>
        <v>SH12_P7_HSI+</v>
      </c>
      <c r="K37" s="19">
        <f>VLOOKUP(J37,EtchLengthFromLayout!$A:$B,2,0)</f>
        <v>6205.72</v>
      </c>
      <c r="L37" s="19">
        <f t="shared" si="7"/>
        <v>8070.31</v>
      </c>
      <c r="M37" s="10" t="str">
        <f>IF(M36&lt;=20,"OK, Tolerance&lt;= 20 mil", "Not OK, Tolerance &gt; 20 mil")</f>
        <v>OK, Tolerance&lt;= 20 mil</v>
      </c>
      <c r="N37" s="32" t="s">
        <v>9298</v>
      </c>
      <c r="O37" s="5">
        <f>VLOOKUP(P37,PinNo!$B:$C,2,0)</f>
        <v>64</v>
      </c>
      <c r="P37" s="75" t="s">
        <v>1745</v>
      </c>
      <c r="Q37" s="102"/>
    </row>
    <row r="38" spans="1:17" ht="16.899999999999999" customHeight="1">
      <c r="A38" s="43"/>
      <c r="B38" s="12"/>
      <c r="C38" s="44"/>
      <c r="D38" s="12"/>
      <c r="E38" s="13"/>
      <c r="F38" s="13"/>
      <c r="G38" s="13"/>
      <c r="H38" s="13"/>
      <c r="I38" s="13"/>
      <c r="J38" s="12"/>
      <c r="K38" s="13"/>
      <c r="L38" s="13"/>
      <c r="M38" s="12"/>
      <c r="N38" s="43"/>
      <c r="O38" s="12"/>
      <c r="P38" s="76"/>
      <c r="Q38" s="102"/>
    </row>
    <row r="39" spans="1:17" ht="16.899999999999999" customHeight="1">
      <c r="A39" s="24" t="s">
        <v>5414</v>
      </c>
      <c r="B39" s="5" t="str">
        <f>VLOOKUP(C39,PinNo!$B:$C,2,0)</f>
        <v>W4</v>
      </c>
      <c r="C39" s="33" t="s">
        <v>1661</v>
      </c>
      <c r="D39" s="5" t="str">
        <f>VLOOKUP(CONCATENATE($A39,".",$B39),Netlist_VTable!$H:$I,2,0)</f>
        <v>S2_P6_HSO-</v>
      </c>
      <c r="E39" s="19">
        <f>VLOOKUP(D39,EtchLengthFromLayout!$A:$B,2,0)</f>
        <v>1201.3900000000001</v>
      </c>
      <c r="F39" s="19"/>
      <c r="G39" s="19"/>
      <c r="H39" s="5" t="str">
        <f>SUBSTITUTE(J39,"_P","_C_P")</f>
        <v>SH21_C_P6_HSI-</v>
      </c>
      <c r="I39" s="19">
        <f>VLOOKUP(H39,EtchLengthFromLayout!$A:$B,2,0)</f>
        <v>301.13</v>
      </c>
      <c r="J39" s="5" t="str">
        <f>VLOOKUP(CONCATENATE($N39,".",$O39),Netlist_VTable!$H:$I,2,0)</f>
        <v>SH21_P6_HSI-</v>
      </c>
      <c r="K39" s="19">
        <f>VLOOKUP(J39,EtchLengthFromLayout!$A:$B,2,0)</f>
        <v>9076.68</v>
      </c>
      <c r="L39" s="19">
        <f>E39+G39+I39+K39</f>
        <v>10579.2</v>
      </c>
      <c r="M39" s="19">
        <f>ABS(L39-L40)</f>
        <v>3.9999999999054126E-2</v>
      </c>
      <c r="N39" s="24" t="s">
        <v>5696</v>
      </c>
      <c r="O39" s="5">
        <f>VLOOKUP(P39,PinNo!$B:$C,2,0)</f>
        <v>65</v>
      </c>
      <c r="P39" s="75" t="s">
        <v>1744</v>
      </c>
      <c r="Q39" s="102"/>
    </row>
    <row r="40" spans="1:17" ht="16.899999999999999" customHeight="1">
      <c r="A40" s="24" t="s">
        <v>5414</v>
      </c>
      <c r="B40" s="5" t="str">
        <f>VLOOKUP(C40,PinNo!$B:$C,2,0)</f>
        <v>W3</v>
      </c>
      <c r="C40" s="33" t="s">
        <v>1662</v>
      </c>
      <c r="D40" s="5" t="str">
        <f>VLOOKUP(CONCATENATE($A40,".",$B40),Netlist_VTable!$H:$I,2,0)</f>
        <v>S2_P6_HSO+</v>
      </c>
      <c r="E40" s="19">
        <f>VLOOKUP(D40,EtchLengthFromLayout!$A:$B,2,0)</f>
        <v>1201.3699999999999</v>
      </c>
      <c r="F40" s="19"/>
      <c r="G40" s="19"/>
      <c r="H40" s="5" t="str">
        <f t="shared" ref="H40:H42" si="8">SUBSTITUTE(J40,"_P","_C_P")</f>
        <v>SH21_C_P6_HSI+</v>
      </c>
      <c r="I40" s="19">
        <f>VLOOKUP(H40,EtchLengthFromLayout!$A:$B,2,0)</f>
        <v>301.11</v>
      </c>
      <c r="J40" s="5" t="str">
        <f>VLOOKUP(CONCATENATE($N40,".",$O40),Netlist_VTable!$H:$I,2,0)</f>
        <v>SH21_P6_HSI+</v>
      </c>
      <c r="K40" s="19">
        <f>VLOOKUP(J40,EtchLengthFromLayout!$A:$B,2,0)</f>
        <v>9076.76</v>
      </c>
      <c r="L40" s="19">
        <f t="shared" ref="L40:L42" si="9">E40+G40+I40+K40</f>
        <v>10579.24</v>
      </c>
      <c r="M40" s="10" t="str">
        <f>IF(M39&lt;=20,"OK, Tolerance&lt;= 20 mil", "Not OK, Tolerance &gt; 20 mil")</f>
        <v>OK, Tolerance&lt;= 20 mil</v>
      </c>
      <c r="N40" s="24" t="s">
        <v>5696</v>
      </c>
      <c r="O40" s="5">
        <f>VLOOKUP(P40,PinNo!$B:$C,2,0)</f>
        <v>64</v>
      </c>
      <c r="P40" s="75" t="s">
        <v>1745</v>
      </c>
      <c r="Q40" s="102"/>
    </row>
    <row r="41" spans="1:17" ht="16.899999999999999" customHeight="1">
      <c r="A41" s="24" t="s">
        <v>5414</v>
      </c>
      <c r="B41" s="5" t="str">
        <f>VLOOKUP(C41,PinNo!$B:$C,2,0)</f>
        <v>W9</v>
      </c>
      <c r="C41" s="33" t="s">
        <v>1665</v>
      </c>
      <c r="D41" s="5" t="str">
        <f>VLOOKUP(CONCATENATE($A41,".",$B41),Netlist_VTable!$H:$I,2,0)</f>
        <v>S2_P7_HSO-</v>
      </c>
      <c r="E41" s="19">
        <f>VLOOKUP(D41,EtchLengthFromLayout!$A:$B,2,0)</f>
        <v>1465.58</v>
      </c>
      <c r="F41" s="19"/>
      <c r="G41" s="19"/>
      <c r="H41" s="5" t="str">
        <f t="shared" si="8"/>
        <v>SH22_C_P7_HSI-</v>
      </c>
      <c r="I41" s="19">
        <f>VLOOKUP(H41,EtchLengthFromLayout!$A:$B,2,0)</f>
        <v>203.69</v>
      </c>
      <c r="J41" s="5" t="str">
        <f>VLOOKUP(CONCATENATE($N41,".",$O41),Netlist_VTable!$H:$I,2,0)</f>
        <v>SH22_P7_HSI-</v>
      </c>
      <c r="K41" s="19">
        <f>VLOOKUP(J41,EtchLengthFromLayout!$A:$B,2,0)</f>
        <v>8730.27</v>
      </c>
      <c r="L41" s="19">
        <f t="shared" si="9"/>
        <v>10399.540000000001</v>
      </c>
      <c r="M41" s="19">
        <f>ABS(L41-L42)</f>
        <v>0.36000000000058208</v>
      </c>
      <c r="N41" s="24" t="s">
        <v>9459</v>
      </c>
      <c r="O41" s="5">
        <f>VLOOKUP(P41,PinNo!$B:$C,2,0)</f>
        <v>65</v>
      </c>
      <c r="P41" s="75" t="s">
        <v>1744</v>
      </c>
      <c r="Q41" s="102"/>
    </row>
    <row r="42" spans="1:17" ht="16.899999999999999" customHeight="1">
      <c r="A42" s="24" t="s">
        <v>5414</v>
      </c>
      <c r="B42" s="5" t="str">
        <f>VLOOKUP(C42,PinNo!$B:$C,2,0)</f>
        <v>W8</v>
      </c>
      <c r="C42" s="33" t="s">
        <v>1666</v>
      </c>
      <c r="D42" s="5" t="str">
        <f>VLOOKUP(CONCATENATE($A42,".",$B42),Netlist_VTable!$H:$I,2,0)</f>
        <v>S2_P7_HSO+</v>
      </c>
      <c r="E42" s="19">
        <f>VLOOKUP(D42,EtchLengthFromLayout!$A:$B,2,0)</f>
        <v>1465.17</v>
      </c>
      <c r="F42" s="19"/>
      <c r="G42" s="19"/>
      <c r="H42" s="5" t="str">
        <f t="shared" si="8"/>
        <v>SH22_C_P7_HSI+</v>
      </c>
      <c r="I42" s="19">
        <f>VLOOKUP(H42,EtchLengthFromLayout!$A:$B,2,0)</f>
        <v>203.71</v>
      </c>
      <c r="J42" s="5" t="str">
        <f>VLOOKUP(CONCATENATE($N42,".",$O42),Netlist_VTable!$H:$I,2,0)</f>
        <v>SH22_P7_HSI+</v>
      </c>
      <c r="K42" s="19">
        <f>VLOOKUP(J42,EtchLengthFromLayout!$A:$B,2,0)</f>
        <v>8730.2999999999993</v>
      </c>
      <c r="L42" s="19">
        <f t="shared" si="9"/>
        <v>10399.18</v>
      </c>
      <c r="M42" s="10" t="str">
        <f>IF(M41&lt;=20,"OK, Tolerance&lt;= 20 mil", "Not OK, Tolerance &gt; 20 mil")</f>
        <v>OK, Tolerance&lt;= 20 mil</v>
      </c>
      <c r="N42" s="24" t="s">
        <v>9459</v>
      </c>
      <c r="O42" s="5">
        <f>VLOOKUP(P42,PinNo!$B:$C,2,0)</f>
        <v>64</v>
      </c>
      <c r="P42" s="75" t="s">
        <v>1745</v>
      </c>
      <c r="Q42" s="102"/>
    </row>
    <row r="43" spans="1:17" ht="16.899999999999999" customHeight="1">
      <c r="A43" s="43"/>
      <c r="B43" s="12"/>
      <c r="C43" s="44"/>
      <c r="D43" s="12"/>
      <c r="E43" s="13"/>
      <c r="F43" s="13"/>
      <c r="G43" s="13"/>
      <c r="H43" s="13"/>
      <c r="I43" s="13"/>
      <c r="J43" s="12"/>
      <c r="K43" s="13"/>
      <c r="L43" s="13"/>
      <c r="M43" s="12"/>
      <c r="N43" s="43"/>
      <c r="O43" s="12"/>
      <c r="P43" s="76"/>
      <c r="Q43" s="102"/>
    </row>
    <row r="44" spans="1:17" ht="16.899999999999999" customHeight="1">
      <c r="A44" s="32" t="s">
        <v>5882</v>
      </c>
      <c r="B44" s="5" t="str">
        <f>VLOOKUP(C44,PinNo!$B:$C,2,0)</f>
        <v>W4</v>
      </c>
      <c r="C44" s="33" t="s">
        <v>1661</v>
      </c>
      <c r="D44" s="5" t="str">
        <f>VLOOKUP(CONCATENATE($A44,".",$B44),Netlist_VTable!$H:$I,2,0)</f>
        <v>S3_P6_HSO-</v>
      </c>
      <c r="E44" s="19">
        <f>VLOOKUP(D44,EtchLengthFromLayout!$A:$B,2,0)</f>
        <v>1913</v>
      </c>
      <c r="F44" s="19"/>
      <c r="G44" s="19"/>
      <c r="H44" s="5" t="str">
        <f>SUBSTITUTE(J44,"_P","_C_P")</f>
        <v>SH31_C_P6_HSI-</v>
      </c>
      <c r="I44" s="19">
        <f>VLOOKUP(H44,EtchLengthFromLayout!$A:$B,2,0)</f>
        <v>301.13</v>
      </c>
      <c r="J44" s="5" t="str">
        <f>VLOOKUP(CONCATENATE($N44,".",$O44),Netlist_VTable!$H:$I,2,0)</f>
        <v>SH31_P6_HSI-</v>
      </c>
      <c r="K44" s="19">
        <f>VLOOKUP(J44,EtchLengthFromLayout!$A:$B,2,0)</f>
        <v>7571.66</v>
      </c>
      <c r="L44" s="19">
        <f>E44+G44+I44+K44</f>
        <v>9785.7900000000009</v>
      </c>
      <c r="M44" s="19">
        <f>ABS(L44-L45)</f>
        <v>5.0000000001091394E-2</v>
      </c>
      <c r="N44" s="32" t="s">
        <v>6164</v>
      </c>
      <c r="O44" s="5">
        <f>VLOOKUP(P44,PinNo!$B:$C,2,0)</f>
        <v>65</v>
      </c>
      <c r="P44" s="75" t="s">
        <v>1744</v>
      </c>
      <c r="Q44" s="102"/>
    </row>
    <row r="45" spans="1:17" ht="16.899999999999999" customHeight="1">
      <c r="A45" s="32" t="s">
        <v>5882</v>
      </c>
      <c r="B45" s="5" t="str">
        <f>VLOOKUP(C45,PinNo!$B:$C,2,0)</f>
        <v>W3</v>
      </c>
      <c r="C45" s="33" t="s">
        <v>1662</v>
      </c>
      <c r="D45" s="5" t="str">
        <f>VLOOKUP(CONCATENATE($A45,".",$B45),Netlist_VTable!$H:$I,2,0)</f>
        <v>S3_P6_HSO+</v>
      </c>
      <c r="E45" s="19">
        <f>VLOOKUP(D45,EtchLengthFromLayout!$A:$B,2,0)</f>
        <v>1913</v>
      </c>
      <c r="F45" s="19"/>
      <c r="G45" s="19"/>
      <c r="H45" s="5" t="str">
        <f t="shared" ref="H45:H47" si="10">SUBSTITUTE(J45,"_P","_C_P")</f>
        <v>SH31_C_P6_HSI+</v>
      </c>
      <c r="I45" s="19">
        <f>VLOOKUP(H45,EtchLengthFromLayout!$A:$B,2,0)</f>
        <v>301.11</v>
      </c>
      <c r="J45" s="5" t="str">
        <f>VLOOKUP(CONCATENATE($N45,".",$O45),Netlist_VTable!$H:$I,2,0)</f>
        <v>SH31_P6_HSI+</v>
      </c>
      <c r="K45" s="19">
        <f>VLOOKUP(J45,EtchLengthFromLayout!$A:$B,2,0)</f>
        <v>7571.63</v>
      </c>
      <c r="L45" s="19">
        <f t="shared" ref="L45:L47" si="11">E45+G45+I45+K45</f>
        <v>9785.74</v>
      </c>
      <c r="M45" s="10" t="str">
        <f>IF(M44&lt;=20,"OK, Tolerance&lt;= 20 mil", "Not OK, Tolerance &gt; 20 mil")</f>
        <v>OK, Tolerance&lt;= 20 mil</v>
      </c>
      <c r="N45" s="32" t="s">
        <v>6164</v>
      </c>
      <c r="O45" s="5">
        <f>VLOOKUP(P45,PinNo!$B:$C,2,0)</f>
        <v>64</v>
      </c>
      <c r="P45" s="75" t="s">
        <v>1745</v>
      </c>
      <c r="Q45" s="102"/>
    </row>
    <row r="46" spans="1:17" ht="16.899999999999999" customHeight="1">
      <c r="A46" s="32" t="s">
        <v>5882</v>
      </c>
      <c r="B46" s="5" t="str">
        <f>VLOOKUP(C46,PinNo!$B:$C,2,0)</f>
        <v>W9</v>
      </c>
      <c r="C46" s="33" t="s">
        <v>1665</v>
      </c>
      <c r="D46" s="5" t="str">
        <f>VLOOKUP(CONCATENATE($A46,".",$B46),Netlist_VTable!$H:$I,2,0)</f>
        <v>S3_P7_HSO-</v>
      </c>
      <c r="E46" s="19">
        <f>VLOOKUP(D46,EtchLengthFromLayout!$A:$B,2,0)</f>
        <v>1660.37</v>
      </c>
      <c r="F46" s="19"/>
      <c r="G46" s="19"/>
      <c r="H46" s="5" t="str">
        <f t="shared" si="10"/>
        <v>SH32_C_P7_HSI-</v>
      </c>
      <c r="I46" s="19">
        <f>VLOOKUP(H46,EtchLengthFromLayout!$A:$B,2,0)</f>
        <v>203.69</v>
      </c>
      <c r="J46" s="5" t="str">
        <f>VLOOKUP(CONCATENATE($N46,".",$O46),Netlist_VTable!$H:$I,2,0)</f>
        <v>SH32_P7_HSI-</v>
      </c>
      <c r="K46" s="19">
        <f>VLOOKUP(J46,EtchLengthFromLayout!$A:$B,2,0)</f>
        <v>7920.01</v>
      </c>
      <c r="L46" s="19">
        <f t="shared" si="11"/>
        <v>9784.07</v>
      </c>
      <c r="M46" s="19">
        <f>ABS(L46-L47)</f>
        <v>0.32999999999992724</v>
      </c>
      <c r="N46" s="32" t="s">
        <v>9623</v>
      </c>
      <c r="O46" s="5">
        <f>VLOOKUP(P46,PinNo!$B:$C,2,0)</f>
        <v>65</v>
      </c>
      <c r="P46" s="75" t="s">
        <v>1744</v>
      </c>
      <c r="Q46" s="102"/>
    </row>
    <row r="47" spans="1:17" s="34" customFormat="1" ht="16.149999999999999" customHeight="1">
      <c r="A47" s="32" t="s">
        <v>5882</v>
      </c>
      <c r="B47" s="5" t="str">
        <f>VLOOKUP(C47,PinNo!$B:$C,2,0)</f>
        <v>W8</v>
      </c>
      <c r="C47" s="33" t="s">
        <v>1666</v>
      </c>
      <c r="D47" s="5" t="str">
        <f>VLOOKUP(CONCATENATE($A47,".",$B47),Netlist_VTable!$H:$I,2,0)</f>
        <v>S3_P7_HSO+</v>
      </c>
      <c r="E47" s="19">
        <f>VLOOKUP(D47,EtchLengthFromLayout!$A:$B,2,0)</f>
        <v>1660.69</v>
      </c>
      <c r="F47" s="19"/>
      <c r="G47" s="19"/>
      <c r="H47" s="5" t="str">
        <f t="shared" si="10"/>
        <v>SH32_C_P7_HSI+</v>
      </c>
      <c r="I47" s="19">
        <f>VLOOKUP(H47,EtchLengthFromLayout!$A:$B,2,0)</f>
        <v>203.71</v>
      </c>
      <c r="J47" s="5" t="str">
        <f>VLOOKUP(CONCATENATE($N47,".",$O47),Netlist_VTable!$H:$I,2,0)</f>
        <v>SH32_P7_HSI+</v>
      </c>
      <c r="K47" s="19">
        <f>VLOOKUP(J47,EtchLengthFromLayout!$A:$B,2,0)</f>
        <v>7920</v>
      </c>
      <c r="L47" s="19">
        <f t="shared" si="11"/>
        <v>9784.4</v>
      </c>
      <c r="M47" s="10" t="str">
        <f>IF(M46&lt;=20,"OK, Tolerance&lt;= 20 mil", "Not OK, Tolerance &gt; 20 mil")</f>
        <v>OK, Tolerance&lt;= 20 mil</v>
      </c>
      <c r="N47" s="32" t="s">
        <v>9623</v>
      </c>
      <c r="O47" s="5">
        <f>VLOOKUP(P47,PinNo!$B:$C,2,0)</f>
        <v>64</v>
      </c>
      <c r="P47" s="75" t="s">
        <v>1745</v>
      </c>
      <c r="Q47" s="102"/>
    </row>
    <row r="48" spans="1:17" s="34" customFormat="1" ht="15.75" customHeight="1">
      <c r="A48" s="26"/>
      <c r="B48" s="10"/>
      <c r="C48" s="10"/>
      <c r="D48" s="10"/>
      <c r="E48" s="15"/>
      <c r="F48" s="15"/>
      <c r="G48" s="15"/>
      <c r="H48" s="15"/>
      <c r="I48" s="10"/>
      <c r="J48" s="10" t="s">
        <v>1463</v>
      </c>
      <c r="K48" s="15"/>
      <c r="L48" s="15">
        <f>MAX(L29:L47)</f>
        <v>10579.24</v>
      </c>
      <c r="M48" s="15"/>
      <c r="N48" s="15"/>
      <c r="O48" s="15"/>
      <c r="P48" s="74"/>
      <c r="Q48" s="10"/>
    </row>
    <row r="49" spans="1:17" s="34" customFormat="1" ht="15.6" customHeight="1">
      <c r="A49" s="26"/>
      <c r="B49" s="10"/>
      <c r="C49" s="10"/>
      <c r="D49" s="10"/>
      <c r="E49" s="15"/>
      <c r="F49" s="15"/>
      <c r="G49" s="15"/>
      <c r="H49" s="15"/>
      <c r="I49" s="10"/>
      <c r="J49" s="10" t="s">
        <v>1464</v>
      </c>
      <c r="K49" s="15"/>
      <c r="L49" s="15">
        <f>MIN(L29:L47)</f>
        <v>7926.67</v>
      </c>
      <c r="M49" s="15"/>
      <c r="N49" s="15"/>
      <c r="O49" s="15"/>
      <c r="P49" s="74"/>
      <c r="Q49" s="10"/>
    </row>
    <row r="50" spans="1:17" s="34" customFormat="1" ht="15.6" customHeight="1">
      <c r="A50" s="26"/>
      <c r="B50" s="10"/>
      <c r="C50" s="10"/>
      <c r="D50" s="10"/>
      <c r="E50" s="15"/>
      <c r="F50" s="15"/>
      <c r="G50" s="15"/>
      <c r="H50" s="15"/>
      <c r="I50" s="10"/>
      <c r="J50" s="10" t="s">
        <v>1</v>
      </c>
      <c r="K50" s="15"/>
      <c r="L50" s="15">
        <f>ABS(L48-L49)</f>
        <v>2652.5699999999997</v>
      </c>
      <c r="M50" s="15"/>
      <c r="N50" s="15"/>
      <c r="O50" s="15"/>
      <c r="P50" s="74"/>
      <c r="Q50" s="10"/>
    </row>
    <row r="51" spans="1:17" s="34" customFormat="1" ht="15.6" customHeight="1">
      <c r="A51" s="26"/>
      <c r="B51" s="10"/>
      <c r="C51" s="10"/>
      <c r="D51" s="10"/>
      <c r="E51" s="15"/>
      <c r="F51" s="15"/>
      <c r="G51" s="15"/>
      <c r="H51" s="15"/>
      <c r="I51" s="10"/>
      <c r="J51" s="10"/>
      <c r="K51" s="15"/>
      <c r="L51" s="15"/>
      <c r="M51" s="15"/>
      <c r="N51" s="15"/>
      <c r="O51" s="15"/>
      <c r="P51" s="74"/>
      <c r="Q51" s="10"/>
    </row>
    <row r="52" spans="1:17" s="34" customFormat="1">
      <c r="A52" s="21"/>
      <c r="B52" s="5"/>
      <c r="C52" s="5"/>
      <c r="D52" s="5"/>
      <c r="E52" s="19"/>
      <c r="F52" s="19"/>
      <c r="G52" s="19"/>
      <c r="H52" s="33"/>
      <c r="I52" s="33"/>
      <c r="J52" s="33"/>
      <c r="K52" s="33"/>
      <c r="L52" s="33"/>
      <c r="M52" s="33"/>
      <c r="N52" s="33"/>
      <c r="O52" s="33"/>
      <c r="P52" s="77"/>
      <c r="Q52" s="33"/>
    </row>
    <row r="53" spans="1:17" s="34" customFormat="1" ht="30.75">
      <c r="A53" s="28" t="s">
        <v>9892</v>
      </c>
      <c r="B53" s="12"/>
      <c r="C53" s="12"/>
      <c r="D53" s="12"/>
      <c r="E53" s="71" t="s">
        <v>10262</v>
      </c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73"/>
      <c r="Q53" s="72" t="s">
        <v>10263</v>
      </c>
    </row>
    <row r="54" spans="1:17" ht="31.5">
      <c r="A54" s="11" t="s">
        <v>3</v>
      </c>
      <c r="B54" s="11" t="s">
        <v>4</v>
      </c>
      <c r="C54" s="11" t="s">
        <v>5</v>
      </c>
      <c r="D54" s="10" t="s">
        <v>0</v>
      </c>
      <c r="E54" s="15" t="s">
        <v>2</v>
      </c>
      <c r="F54" s="16" t="s">
        <v>0</v>
      </c>
      <c r="G54" s="17" t="s">
        <v>2</v>
      </c>
      <c r="H54" s="10" t="s">
        <v>0</v>
      </c>
      <c r="I54" s="15" t="s">
        <v>2</v>
      </c>
      <c r="J54" s="16" t="s">
        <v>0</v>
      </c>
      <c r="K54" s="17" t="s">
        <v>2</v>
      </c>
      <c r="L54" s="18" t="s">
        <v>9889</v>
      </c>
      <c r="M54" s="31" t="s">
        <v>9890</v>
      </c>
      <c r="N54" s="10" t="s">
        <v>9903</v>
      </c>
      <c r="O54" s="10" t="s">
        <v>4</v>
      </c>
      <c r="P54" s="74" t="s">
        <v>5</v>
      </c>
      <c r="Q54" s="38" t="s">
        <v>1506</v>
      </c>
    </row>
    <row r="55" spans="1:17" ht="16.899999999999999" customHeight="1">
      <c r="A55" s="24" t="s">
        <v>8</v>
      </c>
      <c r="B55" s="5" t="str">
        <f>VLOOKUP(C55,PinNo!$B:$C,2,0)</f>
        <v>V3</v>
      </c>
      <c r="C55" s="33" t="s">
        <v>3104</v>
      </c>
      <c r="D55" s="5" t="str">
        <f>VLOOKUP(CONCATENATE($A55,".",$B55),Netlist_VTable!$H:$I,2,0)</f>
        <v>S0_P6_REFCLK-</v>
      </c>
      <c r="E55" s="19">
        <f>VLOOKUP(D55,EtchLengthFromLayout!$A:$B,2,0)</f>
        <v>2092.23</v>
      </c>
      <c r="F55" s="19"/>
      <c r="G55" s="19"/>
      <c r="H55" s="5"/>
      <c r="I55" s="19"/>
      <c r="J55" s="5" t="str">
        <f>VLOOKUP(CONCATENATE($N55,".",$O55),Netlist_VTable!$H:$I,2,0)</f>
        <v>SH01_P6_REFCLK_100M-</v>
      </c>
      <c r="K55" s="19">
        <f>VLOOKUP(J55,EtchLengthFromLayout!$A:$B,2,0)</f>
        <v>6786.94</v>
      </c>
      <c r="L55" s="19">
        <f>E55+G55+I55+K55</f>
        <v>8879.17</v>
      </c>
      <c r="M55" s="19">
        <f>ABS(L55-L56)</f>
        <v>5.9999999999490683E-2</v>
      </c>
      <c r="N55" s="24" t="s">
        <v>2949</v>
      </c>
      <c r="O55" s="5">
        <f>VLOOKUP(P55,PinNo!$B:$C,2,0)</f>
        <v>62</v>
      </c>
      <c r="P55" s="75" t="s">
        <v>1747</v>
      </c>
      <c r="Q55" s="102" t="s">
        <v>9893</v>
      </c>
    </row>
    <row r="56" spans="1:17" ht="16.899999999999999" customHeight="1">
      <c r="A56" s="24" t="s">
        <v>8</v>
      </c>
      <c r="B56" s="5" t="str">
        <f>VLOOKUP(C56,PinNo!$B:$C,2,0)</f>
        <v>V2</v>
      </c>
      <c r="C56" s="33" t="s">
        <v>3105</v>
      </c>
      <c r="D56" s="5" t="str">
        <f>VLOOKUP(CONCATENATE($A56,".",$B56),Netlist_VTable!$H:$I,2,0)</f>
        <v>S0_P6_REFCLK+</v>
      </c>
      <c r="E56" s="19">
        <f>VLOOKUP(D56,EtchLengthFromLayout!$A:$B,2,0)</f>
        <v>2092.3000000000002</v>
      </c>
      <c r="F56" s="19"/>
      <c r="G56" s="19"/>
      <c r="H56" s="5"/>
      <c r="I56" s="19"/>
      <c r="J56" s="5" t="str">
        <f>VLOOKUP(CONCATENATE($N56,".",$O56),Netlist_VTable!$H:$I,2,0)</f>
        <v>SH01_P6_REFCLK_100M+</v>
      </c>
      <c r="K56" s="19">
        <f>VLOOKUP(J56,EtchLengthFromLayout!$A:$B,2,0)</f>
        <v>6786.93</v>
      </c>
      <c r="L56" s="19">
        <f t="shared" ref="L56:L58" si="12">E56+G56+I56+K56</f>
        <v>8879.23</v>
      </c>
      <c r="M56" s="10" t="str">
        <f>IF(M55&lt;=20,"OK, Tolerance&lt;= 20 mil", "Not OK, Tolerance &gt; 20 mil")</f>
        <v>OK, Tolerance&lt;= 20 mil</v>
      </c>
      <c r="N56" s="24" t="s">
        <v>2949</v>
      </c>
      <c r="O56" s="5">
        <f>VLOOKUP(P56,PinNo!$B:$C,2,0)</f>
        <v>61</v>
      </c>
      <c r="P56" s="75" t="s">
        <v>1748</v>
      </c>
      <c r="Q56" s="102"/>
    </row>
    <row r="57" spans="1:17" ht="16.899999999999999" customHeight="1">
      <c r="A57" s="24" t="s">
        <v>8</v>
      </c>
      <c r="B57" s="5" t="str">
        <f>VLOOKUP(C57,PinNo!$B:$C,2,0)</f>
        <v>V7</v>
      </c>
      <c r="C57" s="33" t="s">
        <v>3110</v>
      </c>
      <c r="D57" s="5" t="str">
        <f>VLOOKUP(CONCATENATE($A57,".",$B57),Netlist_VTable!$H:$I,2,0)</f>
        <v>S0_P7_REFCLK-</v>
      </c>
      <c r="E57" s="19">
        <f>VLOOKUP(D57,EtchLengthFromLayout!$A:$B,2,0)</f>
        <v>2247.86</v>
      </c>
      <c r="F57" s="19"/>
      <c r="G57" s="19"/>
      <c r="H57" s="5"/>
      <c r="I57" s="19"/>
      <c r="J57" s="5" t="str">
        <f>VLOOKUP(CONCATENATE($N57,".",$O57),Netlist_VTable!$H:$I,2,0)</f>
        <v>SH02_P7_REFCLK_100M-</v>
      </c>
      <c r="K57" s="19">
        <f>VLOOKUP(J57,EtchLengthFromLayout!$A:$B,2,0)</f>
        <v>7872.62</v>
      </c>
      <c r="L57" s="19">
        <f t="shared" si="12"/>
        <v>10120.48</v>
      </c>
      <c r="M57" s="19">
        <f>ABS(L57-L58)</f>
        <v>0.8500000000003638</v>
      </c>
      <c r="N57" s="24" t="s">
        <v>9141</v>
      </c>
      <c r="O57" s="5">
        <f>VLOOKUP(P57,PinNo!$B:$C,2,0)</f>
        <v>62</v>
      </c>
      <c r="P57" s="75" t="s">
        <v>1747</v>
      </c>
      <c r="Q57" s="102"/>
    </row>
    <row r="58" spans="1:17" ht="16.899999999999999" customHeight="1">
      <c r="A58" s="24" t="s">
        <v>8</v>
      </c>
      <c r="B58" s="5" t="str">
        <f>VLOOKUP(C58,PinNo!$B:$C,2,0)</f>
        <v>V6</v>
      </c>
      <c r="C58" s="33" t="s">
        <v>3112</v>
      </c>
      <c r="D58" s="5" t="str">
        <f>VLOOKUP(CONCATENATE($A58,".",$B58),Netlist_VTable!$H:$I,2,0)</f>
        <v>S0_P7_REFCLK+</v>
      </c>
      <c r="E58" s="19">
        <f>VLOOKUP(D58,EtchLengthFromLayout!$A:$B,2,0)</f>
        <v>2247.85</v>
      </c>
      <c r="F58" s="19"/>
      <c r="G58" s="19"/>
      <c r="H58" s="5"/>
      <c r="I58" s="19"/>
      <c r="J58" s="5" t="str">
        <f>VLOOKUP(CONCATENATE($N58,".",$O58),Netlist_VTable!$H:$I,2,0)</f>
        <v>SH02_P7_REFCLK_100M+</v>
      </c>
      <c r="K58" s="19">
        <f>VLOOKUP(J58,EtchLengthFromLayout!$A:$B,2,0)</f>
        <v>7873.48</v>
      </c>
      <c r="L58" s="19">
        <f t="shared" si="12"/>
        <v>10121.33</v>
      </c>
      <c r="M58" s="10" t="str">
        <f>IF(M57&lt;=20,"OK, Tolerance&lt;= 20 mil", "Not OK, Tolerance &gt; 20 mil")</f>
        <v>OK, Tolerance&lt;= 20 mil</v>
      </c>
      <c r="N58" s="24" t="s">
        <v>9141</v>
      </c>
      <c r="O58" s="5">
        <f>VLOOKUP(P58,PinNo!$B:$C,2,0)</f>
        <v>61</v>
      </c>
      <c r="P58" s="75" t="s">
        <v>1748</v>
      </c>
      <c r="Q58" s="102"/>
    </row>
    <row r="59" spans="1:17" ht="16.899999999999999" customHeight="1">
      <c r="A59" s="43"/>
      <c r="B59" s="12"/>
      <c r="C59" s="44"/>
      <c r="D59" s="12"/>
      <c r="E59" s="13"/>
      <c r="F59" s="13"/>
      <c r="G59" s="13"/>
      <c r="H59" s="13"/>
      <c r="I59" s="13"/>
      <c r="J59" s="12"/>
      <c r="K59" s="13"/>
      <c r="L59" s="13"/>
      <c r="M59" s="12"/>
      <c r="N59" s="43"/>
      <c r="O59" s="12"/>
      <c r="P59" s="76"/>
      <c r="Q59" s="102"/>
    </row>
    <row r="60" spans="1:17" ht="16.899999999999999" customHeight="1">
      <c r="A60" s="32" t="s">
        <v>165</v>
      </c>
      <c r="B60" s="5" t="str">
        <f>VLOOKUP(C60,PinNo!$B:$C,2,0)</f>
        <v>V3</v>
      </c>
      <c r="C60" s="33" t="s">
        <v>3104</v>
      </c>
      <c r="D60" s="5" t="str">
        <f>VLOOKUP(CONCATENATE($A60,".",$B60),Netlist_VTable!$H:$I,2,0)</f>
        <v>S1_P6_REFCLK-</v>
      </c>
      <c r="E60" s="19">
        <f>VLOOKUP(D60,EtchLengthFromLayout!$A:$B,2,0)</f>
        <v>3457.92</v>
      </c>
      <c r="F60" s="19"/>
      <c r="G60" s="19"/>
      <c r="H60" s="5"/>
      <c r="I60" s="19"/>
      <c r="J60" s="5" t="str">
        <f>VLOOKUP(CONCATENATE($N60,".",$O60),Netlist_VTable!$H:$I,2,0)</f>
        <v>SH11_P6_REFCLK_100M-</v>
      </c>
      <c r="K60" s="19">
        <f>VLOOKUP(J60,EtchLengthFromLayout!$A:$B,2,0)</f>
        <v>7329.42</v>
      </c>
      <c r="L60" s="19">
        <f>E60+G60+I60+K60</f>
        <v>10787.34</v>
      </c>
      <c r="M60" s="19">
        <f>ABS(L60-L61)</f>
        <v>0.17000000000007276</v>
      </c>
      <c r="N60" s="32" t="s">
        <v>2948</v>
      </c>
      <c r="O60" s="5">
        <f>VLOOKUP(P60,PinNo!$B:$C,2,0)</f>
        <v>62</v>
      </c>
      <c r="P60" s="75" t="s">
        <v>1747</v>
      </c>
      <c r="Q60" s="102"/>
    </row>
    <row r="61" spans="1:17" ht="16.899999999999999" customHeight="1">
      <c r="A61" s="32" t="s">
        <v>165</v>
      </c>
      <c r="B61" s="5" t="str">
        <f>VLOOKUP(C61,PinNo!$B:$C,2,0)</f>
        <v>V2</v>
      </c>
      <c r="C61" s="33" t="s">
        <v>3105</v>
      </c>
      <c r="D61" s="5" t="str">
        <f>VLOOKUP(CONCATENATE($A61,".",$B61),Netlist_VTable!$H:$I,2,0)</f>
        <v>S1_P6_REFCLK+</v>
      </c>
      <c r="E61" s="19">
        <f>VLOOKUP(D61,EtchLengthFromLayout!$A:$B,2,0)</f>
        <v>3457.9</v>
      </c>
      <c r="F61" s="19"/>
      <c r="G61" s="19"/>
      <c r="H61" s="5"/>
      <c r="I61" s="19"/>
      <c r="J61" s="5" t="str">
        <f>VLOOKUP(CONCATENATE($N61,".",$O61),Netlist_VTable!$H:$I,2,0)</f>
        <v>SH11_P6_REFCLK_100M+</v>
      </c>
      <c r="K61" s="19">
        <f>VLOOKUP(J61,EtchLengthFromLayout!$A:$B,2,0)</f>
        <v>7329.27</v>
      </c>
      <c r="L61" s="19">
        <f t="shared" ref="L61:L63" si="13">E61+G61+I61+K61</f>
        <v>10787.17</v>
      </c>
      <c r="M61" s="10" t="str">
        <f>IF(M60&lt;=20,"OK, Tolerance&lt;= 20 mil", "Not OK, Tolerance &gt; 20 mil")</f>
        <v>OK, Tolerance&lt;= 20 mil</v>
      </c>
      <c r="N61" s="32" t="s">
        <v>2948</v>
      </c>
      <c r="O61" s="5">
        <f>VLOOKUP(P61,PinNo!$B:$C,2,0)</f>
        <v>61</v>
      </c>
      <c r="P61" s="75" t="s">
        <v>1748</v>
      </c>
      <c r="Q61" s="102"/>
    </row>
    <row r="62" spans="1:17" ht="16.899999999999999" customHeight="1">
      <c r="A62" s="32" t="s">
        <v>165</v>
      </c>
      <c r="B62" s="5" t="str">
        <f>VLOOKUP(C62,PinNo!$B:$C,2,0)</f>
        <v>V7</v>
      </c>
      <c r="C62" s="33" t="s">
        <v>3110</v>
      </c>
      <c r="D62" s="5" t="str">
        <f>VLOOKUP(CONCATENATE($A62,".",$B62),Netlist_VTable!$H:$I,2,0)</f>
        <v>S1_P7_REFCLK-</v>
      </c>
      <c r="E62" s="19">
        <f>VLOOKUP(D62,EtchLengthFromLayout!$A:$B,2,0)</f>
        <v>3073.15</v>
      </c>
      <c r="F62" s="19"/>
      <c r="G62" s="19"/>
      <c r="H62" s="5"/>
      <c r="I62" s="19"/>
      <c r="J62" s="5" t="str">
        <f>VLOOKUP(CONCATENATE($N62,".",$O62),Netlist_VTable!$H:$I,2,0)</f>
        <v>SH12_P7_REFCLK_100M-</v>
      </c>
      <c r="K62" s="19">
        <f>VLOOKUP(J62,EtchLengthFromLayout!$A:$B,2,0)</f>
        <v>6502.29</v>
      </c>
      <c r="L62" s="19">
        <f t="shared" si="13"/>
        <v>9575.44</v>
      </c>
      <c r="M62" s="19">
        <f>ABS(L62-L63)</f>
        <v>7.999999999992724E-2</v>
      </c>
      <c r="N62" s="32" t="s">
        <v>9298</v>
      </c>
      <c r="O62" s="5">
        <f>VLOOKUP(P62,PinNo!$B:$C,2,0)</f>
        <v>62</v>
      </c>
      <c r="P62" s="75" t="s">
        <v>1747</v>
      </c>
      <c r="Q62" s="102"/>
    </row>
    <row r="63" spans="1:17" ht="16.899999999999999" customHeight="1">
      <c r="A63" s="32" t="s">
        <v>165</v>
      </c>
      <c r="B63" s="5" t="str">
        <f>VLOOKUP(C63,PinNo!$B:$C,2,0)</f>
        <v>V6</v>
      </c>
      <c r="C63" s="33" t="s">
        <v>3112</v>
      </c>
      <c r="D63" s="5" t="str">
        <f>VLOOKUP(CONCATENATE($A63,".",$B63),Netlist_VTable!$H:$I,2,0)</f>
        <v>S1_P7_REFCLK+</v>
      </c>
      <c r="E63" s="19">
        <f>VLOOKUP(D63,EtchLengthFromLayout!$A:$B,2,0)</f>
        <v>3073.18</v>
      </c>
      <c r="F63" s="19"/>
      <c r="G63" s="19"/>
      <c r="H63" s="5"/>
      <c r="I63" s="19"/>
      <c r="J63" s="5" t="str">
        <f>VLOOKUP(CONCATENATE($N63,".",$O63),Netlist_VTable!$H:$I,2,0)</f>
        <v>SH12_P7_REFCLK_100M+</v>
      </c>
      <c r="K63" s="19">
        <f>VLOOKUP(J63,EtchLengthFromLayout!$A:$B,2,0)</f>
        <v>6502.34</v>
      </c>
      <c r="L63" s="19">
        <f t="shared" si="13"/>
        <v>9575.52</v>
      </c>
      <c r="M63" s="10" t="str">
        <f>IF(M62&lt;=20,"OK, Tolerance&lt;= 20 mil", "Not OK, Tolerance &gt; 20 mil")</f>
        <v>OK, Tolerance&lt;= 20 mil</v>
      </c>
      <c r="N63" s="32" t="s">
        <v>9298</v>
      </c>
      <c r="O63" s="5">
        <f>VLOOKUP(P63,PinNo!$B:$C,2,0)</f>
        <v>61</v>
      </c>
      <c r="P63" s="75" t="s">
        <v>1748</v>
      </c>
      <c r="Q63" s="102"/>
    </row>
    <row r="64" spans="1:17" ht="16.899999999999999" customHeight="1">
      <c r="A64" s="43"/>
      <c r="B64" s="12"/>
      <c r="C64" s="44"/>
      <c r="D64" s="12"/>
      <c r="E64" s="13"/>
      <c r="F64" s="13"/>
      <c r="G64" s="13"/>
      <c r="H64" s="13"/>
      <c r="I64" s="13"/>
      <c r="J64" s="12"/>
      <c r="K64" s="13"/>
      <c r="L64" s="13"/>
      <c r="M64" s="12"/>
      <c r="N64" s="43"/>
      <c r="O64" s="12"/>
      <c r="P64" s="76"/>
      <c r="Q64" s="102"/>
    </row>
    <row r="65" spans="1:17" ht="16.899999999999999" customHeight="1">
      <c r="A65" s="24" t="s">
        <v>5414</v>
      </c>
      <c r="B65" s="5" t="str">
        <f>VLOOKUP(C65,PinNo!$B:$C,2,0)</f>
        <v>V3</v>
      </c>
      <c r="C65" s="33" t="s">
        <v>3104</v>
      </c>
      <c r="D65" s="5" t="str">
        <f>VLOOKUP(CONCATENATE($A65,".",$B65),Netlist_VTable!$H:$I,2,0)</f>
        <v>S2_P6_REFCLK-</v>
      </c>
      <c r="E65" s="19">
        <f>VLOOKUP(D65,EtchLengthFromLayout!$A:$B,2,0)</f>
        <v>2086.06</v>
      </c>
      <c r="F65" s="19"/>
      <c r="G65" s="19"/>
      <c r="H65" s="5"/>
      <c r="I65" s="19"/>
      <c r="J65" s="5" t="str">
        <f>VLOOKUP(CONCATENATE($N65,".",$O65),Netlist_VTable!$H:$I,2,0)</f>
        <v>SH21_P6_REFCLK_100M-</v>
      </c>
      <c r="K65" s="19">
        <f>VLOOKUP(J65,EtchLengthFromLayout!$A:$B,2,0)</f>
        <v>8297.0300000000007</v>
      </c>
      <c r="L65" s="19">
        <f>E65+G65+I65+K65</f>
        <v>10383.09</v>
      </c>
      <c r="M65" s="19">
        <f>ABS(L65-L66)</f>
        <v>6.9999999999708962E-2</v>
      </c>
      <c r="N65" s="24" t="s">
        <v>5696</v>
      </c>
      <c r="O65" s="5">
        <f>VLOOKUP(P65,PinNo!$B:$C,2,0)</f>
        <v>62</v>
      </c>
      <c r="P65" s="75" t="s">
        <v>1747</v>
      </c>
      <c r="Q65" s="102"/>
    </row>
    <row r="66" spans="1:17" ht="16.899999999999999" customHeight="1">
      <c r="A66" s="24" t="s">
        <v>5414</v>
      </c>
      <c r="B66" s="5" t="str">
        <f>VLOOKUP(C66,PinNo!$B:$C,2,0)</f>
        <v>V2</v>
      </c>
      <c r="C66" s="33" t="s">
        <v>3105</v>
      </c>
      <c r="D66" s="5" t="str">
        <f>VLOOKUP(CONCATENATE($A66,".",$B66),Netlist_VTable!$H:$I,2,0)</f>
        <v>S2_P6_REFCLK+</v>
      </c>
      <c r="E66" s="19">
        <f>VLOOKUP(D66,EtchLengthFromLayout!$A:$B,2,0)</f>
        <v>2086.13</v>
      </c>
      <c r="F66" s="19"/>
      <c r="G66" s="19"/>
      <c r="H66" s="5"/>
      <c r="I66" s="19"/>
      <c r="J66" s="5" t="str">
        <f>VLOOKUP(CONCATENATE($N66,".",$O66),Netlist_VTable!$H:$I,2,0)</f>
        <v>SH21_P6_REFCLK_100M+</v>
      </c>
      <c r="K66" s="19">
        <f>VLOOKUP(J66,EtchLengthFromLayout!$A:$B,2,0)</f>
        <v>8297.0300000000007</v>
      </c>
      <c r="L66" s="19">
        <f t="shared" ref="L66:L68" si="14">E66+G66+I66+K66</f>
        <v>10383.16</v>
      </c>
      <c r="M66" s="10" t="str">
        <f>IF(M65&lt;=20,"OK, Tolerance&lt;= 20 mil", "Not OK, Tolerance &gt; 20 mil")</f>
        <v>OK, Tolerance&lt;= 20 mil</v>
      </c>
      <c r="N66" s="24" t="s">
        <v>5696</v>
      </c>
      <c r="O66" s="5">
        <f>VLOOKUP(P66,PinNo!$B:$C,2,0)</f>
        <v>61</v>
      </c>
      <c r="P66" s="75" t="s">
        <v>1748</v>
      </c>
      <c r="Q66" s="102"/>
    </row>
    <row r="67" spans="1:17" ht="16.899999999999999" customHeight="1">
      <c r="A67" s="24" t="s">
        <v>5414</v>
      </c>
      <c r="B67" s="5" t="str">
        <f>VLOOKUP(C67,PinNo!$B:$C,2,0)</f>
        <v>V7</v>
      </c>
      <c r="C67" s="33" t="s">
        <v>3110</v>
      </c>
      <c r="D67" s="5" t="str">
        <f>VLOOKUP(CONCATENATE($A67,".",$B67),Netlist_VTable!$H:$I,2,0)</f>
        <v>S2_P7_REFCLK-</v>
      </c>
      <c r="E67" s="19">
        <f>VLOOKUP(D67,EtchLengthFromLayout!$A:$B,2,0)</f>
        <v>2247.86</v>
      </c>
      <c r="F67" s="19"/>
      <c r="G67" s="19"/>
      <c r="H67" s="5"/>
      <c r="I67" s="19"/>
      <c r="J67" s="5" t="str">
        <f>VLOOKUP(CONCATENATE($N67,".",$O67),Netlist_VTable!$H:$I,2,0)</f>
        <v>SH22_P7_REFCLK_100M-</v>
      </c>
      <c r="K67" s="19">
        <f>VLOOKUP(J67,EtchLengthFromLayout!$A:$B,2,0)</f>
        <v>7896.81</v>
      </c>
      <c r="L67" s="19">
        <f t="shared" si="14"/>
        <v>10144.67</v>
      </c>
      <c r="M67" s="19">
        <f>ABS(L67-L68)</f>
        <v>3.0000000000654836E-2</v>
      </c>
      <c r="N67" s="24" t="s">
        <v>9459</v>
      </c>
      <c r="O67" s="5">
        <f>VLOOKUP(P67,PinNo!$B:$C,2,0)</f>
        <v>62</v>
      </c>
      <c r="P67" s="75" t="s">
        <v>1747</v>
      </c>
      <c r="Q67" s="102"/>
    </row>
    <row r="68" spans="1:17" ht="16.899999999999999" customHeight="1">
      <c r="A68" s="24" t="s">
        <v>5414</v>
      </c>
      <c r="B68" s="5" t="str">
        <f>VLOOKUP(C68,PinNo!$B:$C,2,0)</f>
        <v>V6</v>
      </c>
      <c r="C68" s="33" t="s">
        <v>3112</v>
      </c>
      <c r="D68" s="5" t="str">
        <f>VLOOKUP(CONCATENATE($A68,".",$B68),Netlist_VTable!$H:$I,2,0)</f>
        <v>S2_P7_REFCLK+</v>
      </c>
      <c r="E68" s="19">
        <f>VLOOKUP(D68,EtchLengthFromLayout!$A:$B,2,0)</f>
        <v>2247.85</v>
      </c>
      <c r="F68" s="19"/>
      <c r="G68" s="19"/>
      <c r="H68" s="5"/>
      <c r="I68" s="19"/>
      <c r="J68" s="5" t="str">
        <f>VLOOKUP(CONCATENATE($N68,".",$O68),Netlist_VTable!$H:$I,2,0)</f>
        <v>SH22_P7_REFCLK_100M+</v>
      </c>
      <c r="K68" s="19">
        <f>VLOOKUP(J68,EtchLengthFromLayout!$A:$B,2,0)</f>
        <v>7896.79</v>
      </c>
      <c r="L68" s="19">
        <f t="shared" si="14"/>
        <v>10144.64</v>
      </c>
      <c r="M68" s="10" t="str">
        <f>IF(M67&lt;=20,"OK, Tolerance&lt;= 20 mil", "Not OK, Tolerance &gt; 20 mil")</f>
        <v>OK, Tolerance&lt;= 20 mil</v>
      </c>
      <c r="N68" s="24" t="s">
        <v>9459</v>
      </c>
      <c r="O68" s="5">
        <f>VLOOKUP(P68,PinNo!$B:$C,2,0)</f>
        <v>61</v>
      </c>
      <c r="P68" s="75" t="s">
        <v>1748</v>
      </c>
      <c r="Q68" s="102"/>
    </row>
    <row r="69" spans="1:17" ht="16.899999999999999" customHeight="1">
      <c r="A69" s="43"/>
      <c r="B69" s="12"/>
      <c r="C69" s="44"/>
      <c r="D69" s="12"/>
      <c r="E69" s="13"/>
      <c r="F69" s="13"/>
      <c r="G69" s="13"/>
      <c r="H69" s="13"/>
      <c r="I69" s="13"/>
      <c r="J69" s="12"/>
      <c r="K69" s="13"/>
      <c r="L69" s="13"/>
      <c r="M69" s="12"/>
      <c r="N69" s="43"/>
      <c r="O69" s="12"/>
      <c r="P69" s="76"/>
      <c r="Q69" s="102"/>
    </row>
    <row r="70" spans="1:17" ht="16.899999999999999" customHeight="1">
      <c r="A70" s="32" t="s">
        <v>5882</v>
      </c>
      <c r="B70" s="5" t="str">
        <f>VLOOKUP(C70,PinNo!$B:$C,2,0)</f>
        <v>V3</v>
      </c>
      <c r="C70" s="33" t="s">
        <v>3104</v>
      </c>
      <c r="D70" s="5" t="str">
        <f>VLOOKUP(CONCATENATE($A70,".",$B70),Netlist_VTable!$H:$I,2,0)</f>
        <v>S3_P6_REFCLK-</v>
      </c>
      <c r="E70" s="19">
        <f>VLOOKUP(D70,EtchLengthFromLayout!$A:$B,2,0)</f>
        <v>3457.92</v>
      </c>
      <c r="F70" s="19"/>
      <c r="G70" s="19"/>
      <c r="H70" s="5"/>
      <c r="I70" s="19"/>
      <c r="J70" s="5" t="str">
        <f>VLOOKUP(CONCATENATE($N70,".",$O70),Netlist_VTable!$H:$I,2,0)</f>
        <v>SH31_P6_REFCLK_100M-</v>
      </c>
      <c r="K70" s="19">
        <f>VLOOKUP(J70,EtchLengthFromLayout!$A:$B,2,0)</f>
        <v>8138.29</v>
      </c>
      <c r="L70" s="19">
        <f>E70+G70+I70+K70</f>
        <v>11596.21</v>
      </c>
      <c r="M70" s="19">
        <f>ABS(L70-L71)</f>
        <v>0.30999999999949068</v>
      </c>
      <c r="N70" s="32" t="s">
        <v>6164</v>
      </c>
      <c r="O70" s="5">
        <f>VLOOKUP(P70,PinNo!$B:$C,2,0)</f>
        <v>62</v>
      </c>
      <c r="P70" s="75" t="s">
        <v>1747</v>
      </c>
      <c r="Q70" s="102"/>
    </row>
    <row r="71" spans="1:17" ht="16.899999999999999" customHeight="1">
      <c r="A71" s="32" t="s">
        <v>5882</v>
      </c>
      <c r="B71" s="5" t="str">
        <f>VLOOKUP(C71,PinNo!$B:$C,2,0)</f>
        <v>V2</v>
      </c>
      <c r="C71" s="33" t="s">
        <v>3105</v>
      </c>
      <c r="D71" s="5" t="str">
        <f>VLOOKUP(CONCATENATE($A71,".",$B71),Netlist_VTable!$H:$I,2,0)</f>
        <v>S3_P6_REFCLK+</v>
      </c>
      <c r="E71" s="19">
        <f>VLOOKUP(D71,EtchLengthFromLayout!$A:$B,2,0)</f>
        <v>3457.9</v>
      </c>
      <c r="F71" s="19"/>
      <c r="G71" s="19"/>
      <c r="H71" s="5"/>
      <c r="I71" s="19"/>
      <c r="J71" s="5" t="str">
        <f>VLOOKUP(CONCATENATE($N71,".",$O71),Netlist_VTable!$H:$I,2,0)</f>
        <v>SH31_P6_REFCLK_100M+</v>
      </c>
      <c r="K71" s="19">
        <f>VLOOKUP(J71,EtchLengthFromLayout!$A:$B,2,0)</f>
        <v>8138</v>
      </c>
      <c r="L71" s="19">
        <f t="shared" ref="L71:L73" si="15">E71+G71+I71+K71</f>
        <v>11595.9</v>
      </c>
      <c r="M71" s="10" t="str">
        <f>IF(M70&lt;=20,"OK, Tolerance&lt;= 20 mil", "Not OK, Tolerance &gt; 20 mil")</f>
        <v>OK, Tolerance&lt;= 20 mil</v>
      </c>
      <c r="N71" s="32" t="s">
        <v>6164</v>
      </c>
      <c r="O71" s="5">
        <f>VLOOKUP(P71,PinNo!$B:$C,2,0)</f>
        <v>61</v>
      </c>
      <c r="P71" s="75" t="s">
        <v>1748</v>
      </c>
      <c r="Q71" s="102"/>
    </row>
    <row r="72" spans="1:17" ht="16.899999999999999" customHeight="1">
      <c r="A72" s="32" t="s">
        <v>5882</v>
      </c>
      <c r="B72" s="5" t="str">
        <f>VLOOKUP(C72,PinNo!$B:$C,2,0)</f>
        <v>V7</v>
      </c>
      <c r="C72" s="33" t="s">
        <v>3110</v>
      </c>
      <c r="D72" s="5" t="str">
        <f>VLOOKUP(CONCATENATE($A72,".",$B72),Netlist_VTable!$H:$I,2,0)</f>
        <v>S3_P7_REFCLK-</v>
      </c>
      <c r="E72" s="19">
        <f>VLOOKUP(D72,EtchLengthFromLayout!$A:$B,2,0)</f>
        <v>3073.19</v>
      </c>
      <c r="F72" s="19"/>
      <c r="G72" s="19"/>
      <c r="H72" s="5"/>
      <c r="I72" s="19"/>
      <c r="J72" s="5" t="str">
        <f>VLOOKUP(CONCATENATE($N72,".",$O72),Netlist_VTable!$H:$I,2,0)</f>
        <v>SH32_P7_REFCLK_100M-</v>
      </c>
      <c r="K72" s="19">
        <f>VLOOKUP(J72,EtchLengthFromLayout!$A:$B,2,0)</f>
        <v>9493.2900000000009</v>
      </c>
      <c r="L72" s="19">
        <f t="shared" si="15"/>
        <v>12566.480000000001</v>
      </c>
      <c r="M72" s="19">
        <f>ABS(L72-L73)</f>
        <v>0.71999999999934516</v>
      </c>
      <c r="N72" s="32" t="s">
        <v>9623</v>
      </c>
      <c r="O72" s="5">
        <f>VLOOKUP(P72,PinNo!$B:$C,2,0)</f>
        <v>62</v>
      </c>
      <c r="P72" s="75" t="s">
        <v>1747</v>
      </c>
      <c r="Q72" s="102"/>
    </row>
    <row r="73" spans="1:17" s="34" customFormat="1" ht="16.149999999999999" customHeight="1">
      <c r="A73" s="32" t="s">
        <v>5882</v>
      </c>
      <c r="B73" s="5" t="str">
        <f>VLOOKUP(C73,PinNo!$B:$C,2,0)</f>
        <v>V6</v>
      </c>
      <c r="C73" s="33" t="s">
        <v>3112</v>
      </c>
      <c r="D73" s="5" t="str">
        <f>VLOOKUP(CONCATENATE($A73,".",$B73),Netlist_VTable!$H:$I,2,0)</f>
        <v>S3_P7_REFCLK+</v>
      </c>
      <c r="E73" s="19">
        <f>VLOOKUP(D73,EtchLengthFromLayout!$A:$B,2,0)</f>
        <v>3073.85</v>
      </c>
      <c r="F73" s="19"/>
      <c r="G73" s="19"/>
      <c r="H73" s="5"/>
      <c r="I73" s="19"/>
      <c r="J73" s="5" t="str">
        <f>VLOOKUP(CONCATENATE($N73,".",$O73),Netlist_VTable!$H:$I,2,0)</f>
        <v>SH32_P7_REFCLK_100M+</v>
      </c>
      <c r="K73" s="19">
        <f>VLOOKUP(J73,EtchLengthFromLayout!$A:$B,2,0)</f>
        <v>9493.35</v>
      </c>
      <c r="L73" s="19">
        <f t="shared" si="15"/>
        <v>12567.2</v>
      </c>
      <c r="M73" s="10" t="str">
        <f>IF(M72&lt;=20,"OK, Tolerance&lt;= 20 mil", "Not OK, Tolerance &gt; 20 mil")</f>
        <v>OK, Tolerance&lt;= 20 mil</v>
      </c>
      <c r="N73" s="32" t="s">
        <v>9623</v>
      </c>
      <c r="O73" s="5">
        <f>VLOOKUP(P73,PinNo!$B:$C,2,0)</f>
        <v>61</v>
      </c>
      <c r="P73" s="75" t="s">
        <v>1748</v>
      </c>
      <c r="Q73" s="102"/>
    </row>
    <row r="74" spans="1:17" s="34" customFormat="1" ht="15.75" customHeight="1">
      <c r="A74" s="26"/>
      <c r="B74" s="10"/>
      <c r="C74" s="10"/>
      <c r="D74" s="10"/>
      <c r="E74" s="15"/>
      <c r="F74" s="15"/>
      <c r="G74" s="15"/>
      <c r="H74" s="15"/>
      <c r="I74" s="10"/>
      <c r="J74" s="10" t="s">
        <v>1463</v>
      </c>
      <c r="K74" s="15"/>
      <c r="L74" s="15">
        <f>MAX(L55:L73)</f>
        <v>12567.2</v>
      </c>
      <c r="M74" s="15"/>
      <c r="N74" s="15"/>
      <c r="O74" s="15"/>
      <c r="P74" s="74"/>
      <c r="Q74" s="10"/>
    </row>
    <row r="75" spans="1:17" s="34" customFormat="1" ht="15.6" customHeight="1">
      <c r="A75" s="26"/>
      <c r="B75" s="10"/>
      <c r="C75" s="10"/>
      <c r="D75" s="10"/>
      <c r="E75" s="15"/>
      <c r="F75" s="15"/>
      <c r="G75" s="15"/>
      <c r="H75" s="15"/>
      <c r="I75" s="10"/>
      <c r="J75" s="10" t="s">
        <v>1464</v>
      </c>
      <c r="K75" s="15"/>
      <c r="L75" s="15">
        <f>MIN(L55:L73)</f>
        <v>8879.17</v>
      </c>
      <c r="M75" s="15"/>
      <c r="N75" s="15"/>
      <c r="O75" s="15"/>
      <c r="P75" s="74"/>
      <c r="Q75" s="10"/>
    </row>
    <row r="76" spans="1:17" s="34" customFormat="1" ht="15.6" customHeight="1">
      <c r="A76" s="26"/>
      <c r="B76" s="10"/>
      <c r="C76" s="10"/>
      <c r="D76" s="10"/>
      <c r="E76" s="15"/>
      <c r="F76" s="15"/>
      <c r="G76" s="15"/>
      <c r="H76" s="15"/>
      <c r="I76" s="10"/>
      <c r="J76" s="10" t="s">
        <v>1</v>
      </c>
      <c r="K76" s="15"/>
      <c r="L76" s="15">
        <f>ABS(L74-L75)</f>
        <v>3688.0300000000007</v>
      </c>
      <c r="M76" s="15"/>
      <c r="N76" s="15"/>
      <c r="O76" s="15"/>
      <c r="P76" s="74"/>
      <c r="Q76" s="10"/>
    </row>
    <row r="77" spans="1:17" s="34" customFormat="1" ht="15.6" customHeight="1">
      <c r="A77" s="26"/>
      <c r="B77" s="10"/>
      <c r="C77" s="10"/>
      <c r="D77" s="10"/>
      <c r="E77" s="15"/>
      <c r="F77" s="15"/>
      <c r="G77" s="15"/>
      <c r="H77" s="15"/>
      <c r="I77" s="10"/>
      <c r="J77" s="10"/>
      <c r="K77" s="15"/>
      <c r="L77" s="15"/>
      <c r="M77" s="15"/>
      <c r="N77" s="15"/>
      <c r="O77" s="15"/>
      <c r="P77" s="74"/>
      <c r="Q77" s="10"/>
    </row>
    <row r="78" spans="1:17" s="34" customFormat="1">
      <c r="A78" s="21"/>
      <c r="B78" s="5"/>
      <c r="C78" s="5"/>
      <c r="D78" s="5"/>
      <c r="E78" s="19"/>
      <c r="F78" s="19"/>
      <c r="G78" s="19"/>
      <c r="H78" s="33"/>
      <c r="I78" s="33"/>
      <c r="J78" s="33"/>
      <c r="K78" s="33"/>
      <c r="L78" s="33"/>
      <c r="M78" s="33"/>
      <c r="N78" s="33"/>
      <c r="O78" s="33"/>
      <c r="P78" s="77"/>
      <c r="Q78" s="33"/>
    </row>
    <row r="79" spans="1:17" s="34" customFormat="1" ht="30.75">
      <c r="A79" s="28" t="s">
        <v>9895</v>
      </c>
      <c r="B79" s="12"/>
      <c r="C79" s="12"/>
      <c r="D79" s="12"/>
      <c r="E79" s="71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73"/>
      <c r="Q79" s="72" t="s">
        <v>10264</v>
      </c>
    </row>
    <row r="80" spans="1:17" ht="31.5">
      <c r="A80" s="11" t="s">
        <v>3</v>
      </c>
      <c r="B80" s="11" t="s">
        <v>4</v>
      </c>
      <c r="C80" s="11" t="s">
        <v>5</v>
      </c>
      <c r="D80" s="10" t="s">
        <v>0</v>
      </c>
      <c r="E80" s="15" t="s">
        <v>2</v>
      </c>
      <c r="F80" s="16" t="s">
        <v>0</v>
      </c>
      <c r="G80" s="17" t="s">
        <v>2</v>
      </c>
      <c r="H80" s="10" t="s">
        <v>0</v>
      </c>
      <c r="I80" s="15" t="s">
        <v>2</v>
      </c>
      <c r="J80" s="16" t="s">
        <v>0</v>
      </c>
      <c r="K80" s="17" t="s">
        <v>2</v>
      </c>
      <c r="L80" s="18" t="s">
        <v>9889</v>
      </c>
      <c r="M80" s="31" t="s">
        <v>9890</v>
      </c>
      <c r="N80" s="10" t="s">
        <v>9903</v>
      </c>
      <c r="O80" s="10" t="s">
        <v>4</v>
      </c>
      <c r="P80" s="74" t="s">
        <v>5</v>
      </c>
      <c r="Q80" s="38" t="s">
        <v>1506</v>
      </c>
    </row>
    <row r="81" spans="1:17" ht="16.899999999999999" customHeight="1">
      <c r="A81" s="24" t="s">
        <v>8</v>
      </c>
      <c r="B81" s="5" t="str">
        <f>VLOOKUP(C81,PinNo!$B:$C,2,0)</f>
        <v>U1</v>
      </c>
      <c r="C81" s="33" t="s">
        <v>3106</v>
      </c>
      <c r="D81" s="5" t="str">
        <f>VLOOKUP(CONCATENATE($A81,".",$B81),Netlist_VTable!$H:$I,2,0)</f>
        <v>S0_P6_CLKREQB</v>
      </c>
      <c r="E81" s="19">
        <f>VLOOKUP(D81,EtchLengthFromLayout!$A:$B,2,0)</f>
        <v>8150.1</v>
      </c>
      <c r="F81" s="19"/>
      <c r="G81" s="19"/>
      <c r="H81" s="19"/>
      <c r="I81" s="19"/>
      <c r="J81" s="5" t="str">
        <f>VLOOKUP(CONCATENATE($N81,".",$O81),Netlist_VTable!$H:$I,2,0)</f>
        <v>SH01_P6_CLKREQB</v>
      </c>
      <c r="K81" s="19">
        <f>VLOOKUP(J81,EtchLengthFromLayout!$A:$B,2,0)</f>
        <v>1332.62</v>
      </c>
      <c r="L81" s="19">
        <f>E81+G81+I81+K81</f>
        <v>9482.7200000000012</v>
      </c>
      <c r="M81" s="19"/>
      <c r="N81" s="24" t="s">
        <v>2949</v>
      </c>
      <c r="O81" s="5">
        <f>VLOOKUP(P81,PinNo!$B:$C,2,0)</f>
        <v>13</v>
      </c>
      <c r="P81" s="75" t="s">
        <v>1720</v>
      </c>
      <c r="Q81" s="102" t="s">
        <v>9894</v>
      </c>
    </row>
    <row r="82" spans="1:17" ht="16.899999999999999" customHeight="1">
      <c r="A82" s="24" t="s">
        <v>8</v>
      </c>
      <c r="B82" s="5" t="str">
        <f>VLOOKUP(C82,PinNo!$B:$C,2,0)</f>
        <v>R5</v>
      </c>
      <c r="C82" s="33" t="s">
        <v>3107</v>
      </c>
      <c r="D82" s="5" t="str">
        <f>VLOOKUP(CONCATENATE($A82,".",$B82),Netlist_VTable!$H:$I,2,0)</f>
        <v>S0_P7_CLKREQB</v>
      </c>
      <c r="E82" s="19">
        <f>VLOOKUP(D82,EtchLengthFromLayout!$A:$B,2,0)</f>
        <v>8121</v>
      </c>
      <c r="F82" s="19"/>
      <c r="G82" s="19"/>
      <c r="H82" s="19"/>
      <c r="I82" s="19"/>
      <c r="J82" s="5" t="str">
        <f>VLOOKUP(CONCATENATE($N82,".",$O82),Netlist_VTable!$H:$I,2,0)</f>
        <v>SH02_P7_CLKREQB</v>
      </c>
      <c r="K82" s="19">
        <f>VLOOKUP(J82,EtchLengthFromLayout!$A:$B,2,0)</f>
        <v>4036.87</v>
      </c>
      <c r="L82" s="19">
        <f t="shared" ref="L82:L88" si="16">E82+G82+I82+K82</f>
        <v>12157.869999999999</v>
      </c>
      <c r="M82" s="5"/>
      <c r="N82" s="24" t="s">
        <v>9141</v>
      </c>
      <c r="O82" s="5">
        <f>VLOOKUP(P82,PinNo!$B:$C,2,0)</f>
        <v>13</v>
      </c>
      <c r="P82" s="75" t="s">
        <v>1720</v>
      </c>
      <c r="Q82" s="102"/>
    </row>
    <row r="83" spans="1:17" ht="16.899999999999999" customHeight="1">
      <c r="A83" s="24" t="s">
        <v>8</v>
      </c>
      <c r="B83" s="5" t="str">
        <f>VLOOKUP(C83,PinNo!$B:$C,2,0)</f>
        <v>U2</v>
      </c>
      <c r="C83" s="33" t="s">
        <v>7530</v>
      </c>
      <c r="D83" s="5" t="str">
        <f>VLOOKUP(CONCATENATE($A83,".",$B83),Netlist_VTable!$H:$I,2,0)</f>
        <v>S0_P6_ISOLATEB</v>
      </c>
      <c r="E83" s="19">
        <f>VLOOKUP(D83,EtchLengthFromLayout!$A:$B,2,0)</f>
        <v>7112.03</v>
      </c>
      <c r="F83" s="19"/>
      <c r="G83" s="19"/>
      <c r="H83" s="19" t="str">
        <f>SUBSTITUTE( SUBSTITUTE($J83,"PIN",""),"_I","_P6_I")</f>
        <v>SH01_P6_ISOLATEB</v>
      </c>
      <c r="I83" s="19">
        <f>VLOOKUP(H83,EtchLengthFromLayout!$A:$B,2,0)</f>
        <v>2824.58</v>
      </c>
      <c r="J83" s="5" t="str">
        <f>VLOOKUP(CONCATENATE($N83,".",$O83),Netlist_VTable!$H:$I,2,0)</f>
        <v>SH01_ISOLATEBPIN</v>
      </c>
      <c r="K83" s="19">
        <f>VLOOKUP(J83,EtchLengthFromLayout!$A:$B,2,0)</f>
        <v>554.76</v>
      </c>
      <c r="L83" s="19">
        <f t="shared" si="16"/>
        <v>10491.37</v>
      </c>
      <c r="M83" s="19"/>
      <c r="N83" s="24" t="s">
        <v>2949</v>
      </c>
      <c r="O83" s="5">
        <f>VLOOKUP(P83,PinNo!$B:$C,2,0)</f>
        <v>12</v>
      </c>
      <c r="P83" s="75" t="s">
        <v>1719</v>
      </c>
      <c r="Q83" s="102"/>
    </row>
    <row r="84" spans="1:17" ht="16.899999999999999" customHeight="1">
      <c r="A84" s="24" t="s">
        <v>8</v>
      </c>
      <c r="B84" s="5" t="str">
        <f>VLOOKUP(C84,PinNo!$B:$C,2,0)</f>
        <v>T4</v>
      </c>
      <c r="C84" s="33" t="s">
        <v>7531</v>
      </c>
      <c r="D84" s="5" t="str">
        <f>VLOOKUP(CONCATENATE($A84,".",$B84),Netlist_VTable!$H:$I,2,0)</f>
        <v>S0_P7_ISOLATEB</v>
      </c>
      <c r="E84" s="19">
        <f>VLOOKUP(D84,EtchLengthFromLayout!$A:$B,2,0)</f>
        <v>6777.87</v>
      </c>
      <c r="F84" s="19"/>
      <c r="G84" s="19"/>
      <c r="H84" s="19" t="str">
        <f>SUBSTITUTE( SUBSTITUTE($J84,"PIN",""),"_I","_P7_I")</f>
        <v>SH02_P7_ISOLATEB</v>
      </c>
      <c r="I84" s="19">
        <f>VLOOKUP(H84,EtchLengthFromLayout!$A:$B,2,0)</f>
        <v>966.73</v>
      </c>
      <c r="J84" s="5" t="str">
        <f>VLOOKUP(CONCATENATE($N84,".",$O84),Netlist_VTable!$H:$I,2,0)</f>
        <v>SH02_ISOLATEBPIN</v>
      </c>
      <c r="K84" s="19">
        <f>VLOOKUP(J84,EtchLengthFromLayout!$A:$B,2,0)</f>
        <v>554.76</v>
      </c>
      <c r="L84" s="19">
        <f t="shared" si="16"/>
        <v>8299.36</v>
      </c>
      <c r="M84" s="5"/>
      <c r="N84" s="24" t="s">
        <v>9141</v>
      </c>
      <c r="O84" s="5">
        <f>VLOOKUP(P84,PinNo!$B:$C,2,0)</f>
        <v>12</v>
      </c>
      <c r="P84" s="75" t="s">
        <v>1719</v>
      </c>
      <c r="Q84" s="102"/>
    </row>
    <row r="85" spans="1:17" ht="16.899999999999999" customHeight="1">
      <c r="A85" s="24" t="s">
        <v>8</v>
      </c>
      <c r="B85" s="5" t="str">
        <f>VLOOKUP(C85,PinNo!$B:$C,2,0)</f>
        <v>T2</v>
      </c>
      <c r="C85" s="33" t="s">
        <v>3108</v>
      </c>
      <c r="D85" s="5" t="str">
        <f>VLOOKUP(CONCATENATE($A85,".",$B85),Netlist_VTable!$H:$I,2,0)</f>
        <v>S0_P6_LANWAKEB</v>
      </c>
      <c r="E85" s="19">
        <f>VLOOKUP(D85,EtchLengthFromLayout!$A:$B,2,0)</f>
        <v>7606.92</v>
      </c>
      <c r="F85" s="19"/>
      <c r="G85" s="19"/>
      <c r="H85" s="19" t="str">
        <f>SUBSTITUTE( SUBSTITUTE($J85,"PIN",""),"_L","_P6_L")</f>
        <v>SH01_P6_LANWAKEB</v>
      </c>
      <c r="I85" s="19">
        <f>VLOOKUP(H85,EtchLengthFromLayout!$A:$B,2,0)</f>
        <v>612.82000000000005</v>
      </c>
      <c r="J85" s="5" t="str">
        <f>VLOOKUP(CONCATENATE($N85,".",$O85),Netlist_VTable!$H:$I,2,0)</f>
        <v>SH01_LANWAKEB</v>
      </c>
      <c r="K85" s="19">
        <f>VLOOKUP(J85,EtchLengthFromLayout!$A:$B,2,0)</f>
        <v>553.78</v>
      </c>
      <c r="L85" s="19">
        <f>E85+G85+I85+K85</f>
        <v>8773.52</v>
      </c>
      <c r="M85" s="5"/>
      <c r="N85" s="24" t="s">
        <v>2949</v>
      </c>
      <c r="O85" s="5">
        <f>VLOOKUP(P85,PinNo!$B:$C,2,0)</f>
        <v>10</v>
      </c>
      <c r="P85" s="75" t="s">
        <v>1717</v>
      </c>
      <c r="Q85" s="102"/>
    </row>
    <row r="86" spans="1:17" ht="16.899999999999999" customHeight="1">
      <c r="A86" s="24" t="s">
        <v>8</v>
      </c>
      <c r="B86" s="5" t="str">
        <f>VLOOKUP(C86,PinNo!$B:$C,2,0)</f>
        <v>R4</v>
      </c>
      <c r="C86" s="33" t="s">
        <v>3109</v>
      </c>
      <c r="D86" s="5" t="str">
        <f>VLOOKUP(CONCATENATE($A86,".",$B86),Netlist_VTable!$H:$I,2,0)</f>
        <v>S0_P7_LANWAKEB</v>
      </c>
      <c r="E86" s="19">
        <f>VLOOKUP(D86,EtchLengthFromLayout!$A:$B,2,0)</f>
        <v>7766.06</v>
      </c>
      <c r="F86" s="19"/>
      <c r="G86" s="19"/>
      <c r="H86" s="19" t="str">
        <f>SUBSTITUTE( SUBSTITUTE($J86,"PIN",""),"_L","_P7_L")</f>
        <v>SH02_P7_LANWAKEB</v>
      </c>
      <c r="I86" s="19">
        <f>VLOOKUP(H86,EtchLengthFromLayout!$A:$B,2,0)</f>
        <v>3758.16</v>
      </c>
      <c r="J86" s="5" t="str">
        <f>VLOOKUP(CONCATENATE($N86,".",$O86),Netlist_VTable!$H:$I,2,0)</f>
        <v>SH02_LANWAKEB</v>
      </c>
      <c r="K86" s="19">
        <f>VLOOKUP(J86,EtchLengthFromLayout!$A:$B,2,0)</f>
        <v>553.78</v>
      </c>
      <c r="L86" s="19">
        <f t="shared" si="16"/>
        <v>12078.000000000002</v>
      </c>
      <c r="M86" s="5"/>
      <c r="N86" s="24" t="s">
        <v>9141</v>
      </c>
      <c r="O86" s="5">
        <f>VLOOKUP(P86,PinNo!$B:$C,2,0)</f>
        <v>10</v>
      </c>
      <c r="P86" s="75" t="s">
        <v>1717</v>
      </c>
      <c r="Q86" s="102"/>
    </row>
    <row r="87" spans="1:17" ht="16.899999999999999" customHeight="1">
      <c r="A87" s="24" t="s">
        <v>8</v>
      </c>
      <c r="B87" s="5" t="str">
        <f>VLOOKUP(C87,PinNo!$B:$C,2,0)</f>
        <v>V1</v>
      </c>
      <c r="C87" s="33" t="s">
        <v>3115</v>
      </c>
      <c r="D87" s="5" t="str">
        <f>VLOOKUP(CONCATENATE($A87,".",$B87),Netlist_VTable!$H:$I,2,0)</f>
        <v>S0_P6_PCIE_RESETB</v>
      </c>
      <c r="E87" s="19">
        <f>VLOOKUP(D87,EtchLengthFromLayout!$A:$B,2,0)</f>
        <v>6626.21</v>
      </c>
      <c r="F87" s="19"/>
      <c r="G87" s="19"/>
      <c r="H87" s="19"/>
      <c r="I87" s="19"/>
      <c r="J87" s="5" t="str">
        <f>VLOOKUP(CONCATENATE($N87,".",$O87),Netlist_VTable!$H:$I,2,0)</f>
        <v>SH01_P6_PCIE_RESETB</v>
      </c>
      <c r="K87" s="19">
        <f>VLOOKUP(J87,EtchLengthFromLayout!$A:$B,2,0)</f>
        <v>2814.01</v>
      </c>
      <c r="L87" s="19">
        <f t="shared" si="16"/>
        <v>9440.2200000000012</v>
      </c>
      <c r="M87" s="5"/>
      <c r="N87" s="24" t="s">
        <v>2949</v>
      </c>
      <c r="O87" s="5">
        <f>VLOOKUP(P87,PinNo!$B:$C,2,0)</f>
        <v>14</v>
      </c>
      <c r="P87" s="75" t="s">
        <v>1721</v>
      </c>
      <c r="Q87" s="102"/>
    </row>
    <row r="88" spans="1:17" ht="16.899999999999999" customHeight="1">
      <c r="A88" s="24" t="s">
        <v>8</v>
      </c>
      <c r="B88" s="5" t="str">
        <f>VLOOKUP(C88,PinNo!$B:$C,2,0)</f>
        <v>T5</v>
      </c>
      <c r="C88" s="33" t="s">
        <v>3116</v>
      </c>
      <c r="D88" s="5" t="str">
        <f>VLOOKUP(CONCATENATE($A88,".",$B88),Netlist_VTable!$H:$I,2,0)</f>
        <v>S0_P7_PCIE_RESETB</v>
      </c>
      <c r="E88" s="19">
        <f>VLOOKUP(D88,EtchLengthFromLayout!$A:$B,2,0)</f>
        <v>7440.65</v>
      </c>
      <c r="F88" s="19"/>
      <c r="G88" s="19"/>
      <c r="H88" s="19"/>
      <c r="I88" s="19"/>
      <c r="J88" s="5" t="str">
        <f>VLOOKUP(CONCATENATE($N88,".",$O88),Netlist_VTable!$H:$I,2,0)</f>
        <v>SH02_P7_PCIE_RESETB</v>
      </c>
      <c r="K88" s="19">
        <f>VLOOKUP(J88,EtchLengthFromLayout!$A:$B,2,0)</f>
        <v>1533.96</v>
      </c>
      <c r="L88" s="19">
        <f t="shared" si="16"/>
        <v>8974.61</v>
      </c>
      <c r="M88" s="5"/>
      <c r="N88" s="24" t="s">
        <v>9141</v>
      </c>
      <c r="O88" s="5">
        <f>VLOOKUP(P88,PinNo!$B:$C,2,0)</f>
        <v>14</v>
      </c>
      <c r="P88" s="75" t="s">
        <v>1721</v>
      </c>
      <c r="Q88" s="102"/>
    </row>
    <row r="89" spans="1:17" ht="16.899999999999999" customHeight="1">
      <c r="A89" s="43"/>
      <c r="B89" s="12"/>
      <c r="C89" s="44"/>
      <c r="D89" s="12"/>
      <c r="E89" s="13"/>
      <c r="F89" s="13"/>
      <c r="G89" s="13"/>
      <c r="H89" s="13"/>
      <c r="I89" s="13"/>
      <c r="J89" s="12"/>
      <c r="K89" s="13"/>
      <c r="L89" s="13"/>
      <c r="M89" s="12"/>
      <c r="N89" s="43"/>
      <c r="O89" s="12"/>
      <c r="P89" s="76"/>
      <c r="Q89" s="102"/>
    </row>
    <row r="90" spans="1:17" ht="16.899999999999999" customHeight="1">
      <c r="A90" s="32" t="s">
        <v>165</v>
      </c>
      <c r="B90" s="5" t="str">
        <f>VLOOKUP(C90,PinNo!$B:$C,2,0)</f>
        <v>U1</v>
      </c>
      <c r="C90" s="33" t="s">
        <v>3106</v>
      </c>
      <c r="D90" s="5" t="str">
        <f>VLOOKUP(CONCATENATE($A90,".",$B90),Netlist_VTable!$H:$I,2,0)</f>
        <v>S1_P6_CLKREQB</v>
      </c>
      <c r="E90" s="19">
        <f>VLOOKUP(D90,EtchLengthFromLayout!$A:$B,2,0)</f>
        <v>6672.8</v>
      </c>
      <c r="F90" s="19"/>
      <c r="G90" s="19"/>
      <c r="H90" s="19"/>
      <c r="I90" s="19"/>
      <c r="J90" s="5" t="str">
        <f>VLOOKUP(CONCATENATE($N90,".",$O90),Netlist_VTable!$H:$I,2,0)</f>
        <v>SH11_P6_CLKREQB</v>
      </c>
      <c r="K90" s="19">
        <f>VLOOKUP(J90,EtchLengthFromLayout!$A:$B,2,0)</f>
        <v>1332.62</v>
      </c>
      <c r="L90" s="19">
        <f>E90+G90+I90+K90</f>
        <v>8005.42</v>
      </c>
      <c r="M90" s="19"/>
      <c r="N90" s="32" t="s">
        <v>2948</v>
      </c>
      <c r="O90" s="5">
        <f>VLOOKUP(P90,PinNo!$B:$C,2,0)</f>
        <v>13</v>
      </c>
      <c r="P90" s="75" t="s">
        <v>1720</v>
      </c>
      <c r="Q90" s="102"/>
    </row>
    <row r="91" spans="1:17" ht="16.899999999999999" customHeight="1">
      <c r="A91" s="32" t="s">
        <v>165</v>
      </c>
      <c r="B91" s="5" t="str">
        <f>VLOOKUP(C91,PinNo!$B:$C,2,0)</f>
        <v>R5</v>
      </c>
      <c r="C91" s="33" t="s">
        <v>3107</v>
      </c>
      <c r="D91" s="5" t="str">
        <f>VLOOKUP(CONCATENATE($A91,".",$B91),Netlist_VTable!$H:$I,2,0)</f>
        <v>S1_P7_CLKREQB</v>
      </c>
      <c r="E91" s="19">
        <f>VLOOKUP(D91,EtchLengthFromLayout!$A:$B,2,0)</f>
        <v>6519.93</v>
      </c>
      <c r="F91" s="19"/>
      <c r="G91" s="19"/>
      <c r="H91" s="19"/>
      <c r="I91" s="19"/>
      <c r="J91" s="5" t="str">
        <f>VLOOKUP(CONCATENATE($N91,".",$O91),Netlist_VTable!$H:$I,2,0)</f>
        <v>SH12_P7_CLKREQB</v>
      </c>
      <c r="K91" s="19">
        <f>VLOOKUP(J91,EtchLengthFromLayout!$A:$B,2,0)</f>
        <v>4036.87</v>
      </c>
      <c r="L91" s="19">
        <f t="shared" ref="L91:L97" si="17">E91+G91+I91+K91</f>
        <v>10556.8</v>
      </c>
      <c r="M91" s="5"/>
      <c r="N91" s="32" t="s">
        <v>9298</v>
      </c>
      <c r="O91" s="5">
        <f>VLOOKUP(P91,PinNo!$B:$C,2,0)</f>
        <v>13</v>
      </c>
      <c r="P91" s="75" t="s">
        <v>1720</v>
      </c>
      <c r="Q91" s="102"/>
    </row>
    <row r="92" spans="1:17" ht="16.899999999999999" customHeight="1">
      <c r="A92" s="32" t="s">
        <v>165</v>
      </c>
      <c r="B92" s="5" t="str">
        <f>VLOOKUP(C92,PinNo!$B:$C,2,0)</f>
        <v>U2</v>
      </c>
      <c r="C92" s="33" t="s">
        <v>7530</v>
      </c>
      <c r="D92" s="5" t="str">
        <f>VLOOKUP(CONCATENATE($A92,".",$B92),Netlist_VTable!$H:$I,2,0)</f>
        <v>S1_P6_ISOLATEB</v>
      </c>
      <c r="E92" s="19">
        <f>VLOOKUP(D92,EtchLengthFromLayout!$A:$B,2,0)</f>
        <v>6520.87</v>
      </c>
      <c r="F92" s="19"/>
      <c r="G92" s="19"/>
      <c r="H92" s="19" t="str">
        <f>SUBSTITUTE( SUBSTITUTE($J92,"PIN",""),"_I","_P6_I")</f>
        <v>SH11_P6_ISOLATEB</v>
      </c>
      <c r="I92" s="19">
        <f>VLOOKUP(H92,EtchLengthFromLayout!$A:$B,2,0)</f>
        <v>2824.58</v>
      </c>
      <c r="J92" s="5" t="str">
        <f>VLOOKUP(CONCATENATE($N92,".",$O92),Netlist_VTable!$H:$I,2,0)</f>
        <v>SH11_ISOLATEBPIN</v>
      </c>
      <c r="K92" s="19">
        <f>VLOOKUP(J92,EtchLengthFromLayout!$A:$B,2,0)</f>
        <v>554.76</v>
      </c>
      <c r="L92" s="19">
        <f t="shared" si="17"/>
        <v>9900.2100000000009</v>
      </c>
      <c r="M92" s="19"/>
      <c r="N92" s="32" t="s">
        <v>2948</v>
      </c>
      <c r="O92" s="5">
        <f>VLOOKUP(P92,PinNo!$B:$C,2,0)</f>
        <v>12</v>
      </c>
      <c r="P92" s="75" t="s">
        <v>1719</v>
      </c>
      <c r="Q92" s="102"/>
    </row>
    <row r="93" spans="1:17" ht="16.899999999999999" customHeight="1">
      <c r="A93" s="32" t="s">
        <v>165</v>
      </c>
      <c r="B93" s="5" t="str">
        <f>VLOOKUP(C93,PinNo!$B:$C,2,0)</f>
        <v>T4</v>
      </c>
      <c r="C93" s="33" t="s">
        <v>7531</v>
      </c>
      <c r="D93" s="5" t="str">
        <f>VLOOKUP(CONCATENATE($A93,".",$B93),Netlist_VTable!$H:$I,2,0)</f>
        <v>S1_P7_ISOLATEB</v>
      </c>
      <c r="E93" s="19">
        <f>VLOOKUP(D93,EtchLengthFromLayout!$A:$B,2,0)</f>
        <v>6342.77</v>
      </c>
      <c r="F93" s="19"/>
      <c r="G93" s="19"/>
      <c r="H93" s="19" t="str">
        <f>SUBSTITUTE( SUBSTITUTE($J93,"PIN",""),"_I","_P7_I")</f>
        <v>SH12_P7_ISOLATEB</v>
      </c>
      <c r="I93" s="19">
        <f>VLOOKUP(H93,EtchLengthFromLayout!$A:$B,2,0)</f>
        <v>966.73</v>
      </c>
      <c r="J93" s="5" t="str">
        <f>VLOOKUP(CONCATENATE($N93,".",$O93),Netlist_VTable!$H:$I,2,0)</f>
        <v>SH12_ISOLATEBPIN</v>
      </c>
      <c r="K93" s="19">
        <f>VLOOKUP(J93,EtchLengthFromLayout!$A:$B,2,0)</f>
        <v>554.76</v>
      </c>
      <c r="L93" s="19">
        <f t="shared" si="17"/>
        <v>7864.26</v>
      </c>
      <c r="M93" s="5"/>
      <c r="N93" s="32" t="s">
        <v>9298</v>
      </c>
      <c r="O93" s="5">
        <f>VLOOKUP(P93,PinNo!$B:$C,2,0)</f>
        <v>12</v>
      </c>
      <c r="P93" s="75" t="s">
        <v>1719</v>
      </c>
      <c r="Q93" s="102"/>
    </row>
    <row r="94" spans="1:17" ht="16.899999999999999" customHeight="1">
      <c r="A94" s="32" t="s">
        <v>165</v>
      </c>
      <c r="B94" s="5" t="str">
        <f>VLOOKUP(C94,PinNo!$B:$C,2,0)</f>
        <v>T2</v>
      </c>
      <c r="C94" s="33" t="s">
        <v>3108</v>
      </c>
      <c r="D94" s="5" t="str">
        <f>VLOOKUP(CONCATENATE($A94,".",$B94),Netlist_VTable!$H:$I,2,0)</f>
        <v>S1_P6_LANWAKEB</v>
      </c>
      <c r="E94" s="19">
        <f>VLOOKUP(D94,EtchLengthFromLayout!$A:$B,2,0)</f>
        <v>6181.95</v>
      </c>
      <c r="F94" s="19"/>
      <c r="G94" s="19"/>
      <c r="H94" s="19" t="str">
        <f>SUBSTITUTE( SUBSTITUTE($J94,"PIN",""),"_L","_P6_L")</f>
        <v>SH11_P6_LANWAKEB</v>
      </c>
      <c r="I94" s="19">
        <f>VLOOKUP(H94,EtchLengthFromLayout!$A:$B,2,0)</f>
        <v>612.82000000000005</v>
      </c>
      <c r="J94" s="5" t="str">
        <f>VLOOKUP(CONCATENATE($N94,".",$O94),Netlist_VTable!$H:$I,2,0)</f>
        <v>SH11_LANWAKEB</v>
      </c>
      <c r="K94" s="19">
        <f>VLOOKUP(J94,EtchLengthFromLayout!$A:$B,2,0)</f>
        <v>553.78</v>
      </c>
      <c r="L94" s="19">
        <f>E94+G94+I94+K94</f>
        <v>7348.5499999999993</v>
      </c>
      <c r="M94" s="5"/>
      <c r="N94" s="32" t="s">
        <v>2948</v>
      </c>
      <c r="O94" s="5">
        <f>VLOOKUP(P94,PinNo!$B:$C,2,0)</f>
        <v>10</v>
      </c>
      <c r="P94" s="75" t="s">
        <v>1717</v>
      </c>
      <c r="Q94" s="102"/>
    </row>
    <row r="95" spans="1:17" ht="16.899999999999999" customHeight="1">
      <c r="A95" s="32" t="s">
        <v>165</v>
      </c>
      <c r="B95" s="5" t="str">
        <f>VLOOKUP(C95,PinNo!$B:$C,2,0)</f>
        <v>R4</v>
      </c>
      <c r="C95" s="33" t="s">
        <v>3109</v>
      </c>
      <c r="D95" s="5" t="str">
        <f>VLOOKUP(CONCATENATE($A95,".",$B95),Netlist_VTable!$H:$I,2,0)</f>
        <v>S1_P7_LANWAKEB</v>
      </c>
      <c r="E95" s="19">
        <f>VLOOKUP(D95,EtchLengthFromLayout!$A:$B,2,0)</f>
        <v>6319.8</v>
      </c>
      <c r="F95" s="19"/>
      <c r="G95" s="19"/>
      <c r="H95" s="19" t="str">
        <f>SUBSTITUTE( SUBSTITUTE($J95,"PIN",""),"_L","_P7_L")</f>
        <v>SH12_P7_LANWAKEB</v>
      </c>
      <c r="I95" s="19">
        <f>VLOOKUP(H95,EtchLengthFromLayout!$A:$B,2,0)</f>
        <v>3758.16</v>
      </c>
      <c r="J95" s="5" t="str">
        <f>VLOOKUP(CONCATENATE($N95,".",$O95),Netlist_VTable!$H:$I,2,0)</f>
        <v>SH12_LANWAKEB</v>
      </c>
      <c r="K95" s="19">
        <f>VLOOKUP(J95,EtchLengthFromLayout!$A:$B,2,0)</f>
        <v>555.98</v>
      </c>
      <c r="L95" s="19">
        <f t="shared" si="17"/>
        <v>10633.939999999999</v>
      </c>
      <c r="M95" s="5"/>
      <c r="N95" s="32" t="s">
        <v>9298</v>
      </c>
      <c r="O95" s="5">
        <f>VLOOKUP(P95,PinNo!$B:$C,2,0)</f>
        <v>10</v>
      </c>
      <c r="P95" s="75" t="s">
        <v>1717</v>
      </c>
      <c r="Q95" s="102"/>
    </row>
    <row r="96" spans="1:17" ht="16.899999999999999" customHeight="1">
      <c r="A96" s="51" t="s">
        <v>165</v>
      </c>
      <c r="B96" s="52" t="str">
        <f>VLOOKUP(C96,PinNo!$B:$C,2,0)</f>
        <v>V1</v>
      </c>
      <c r="C96" s="33" t="s">
        <v>3115</v>
      </c>
      <c r="D96" s="52" t="str">
        <f>VLOOKUP(CONCATENATE($A96,".",$B96),Netlist_VTable!$H:$I,2,0)</f>
        <v>S1_P6_PCIE_RESETB</v>
      </c>
      <c r="E96" s="53">
        <f>VLOOKUP(D96,EtchLengthFromLayout!$A:$B,2,0)</f>
        <v>6289.08</v>
      </c>
      <c r="F96" s="53"/>
      <c r="G96" s="53"/>
      <c r="H96" s="19"/>
      <c r="I96" s="19"/>
      <c r="J96" s="5" t="str">
        <f>VLOOKUP(CONCATENATE($N96,".",$O96),Netlist_VTable!$H:$I,2,0)</f>
        <v>SH11_P6_PCIE_RESETB</v>
      </c>
      <c r="K96" s="53">
        <f>VLOOKUP(J96,EtchLengthFromLayout!$A:$B,2,0)</f>
        <v>2811.61</v>
      </c>
      <c r="L96" s="19">
        <f t="shared" si="17"/>
        <v>9100.69</v>
      </c>
      <c r="M96" s="52"/>
      <c r="N96" s="32" t="s">
        <v>2948</v>
      </c>
      <c r="O96" s="52">
        <f>VLOOKUP(P96,PinNo!$B:$C,2,0)</f>
        <v>14</v>
      </c>
      <c r="P96" s="78" t="s">
        <v>1721</v>
      </c>
      <c r="Q96" s="102"/>
    </row>
    <row r="97" spans="1:17" ht="16.899999999999999" customHeight="1">
      <c r="A97" s="32" t="s">
        <v>165</v>
      </c>
      <c r="B97" s="5" t="str">
        <f>VLOOKUP(C97,PinNo!$B:$C,2,0)</f>
        <v>T5</v>
      </c>
      <c r="C97" s="33" t="s">
        <v>3116</v>
      </c>
      <c r="D97" s="5" t="str">
        <f>VLOOKUP(CONCATENATE($A97,".",$B97),Netlist_VTable!$H:$I,2,0)</f>
        <v>S1_P7_PCIE_RESETB</v>
      </c>
      <c r="E97" s="19">
        <f>VLOOKUP(D97,EtchLengthFromLayout!$A:$B,2,0)</f>
        <v>7225.8</v>
      </c>
      <c r="F97" s="19"/>
      <c r="G97" s="19"/>
      <c r="H97" s="19"/>
      <c r="I97" s="19"/>
      <c r="J97" s="5" t="str">
        <f>VLOOKUP(CONCATENATE($N97,".",$O97),Netlist_VTable!$H:$I,2,0)</f>
        <v>SH12_P7_PCIE_RESETB</v>
      </c>
      <c r="K97" s="19">
        <f>VLOOKUP(J97,EtchLengthFromLayout!$A:$B,2,0)</f>
        <v>1533.96</v>
      </c>
      <c r="L97" s="19">
        <f t="shared" si="17"/>
        <v>8759.76</v>
      </c>
      <c r="M97" s="5"/>
      <c r="N97" s="32" t="s">
        <v>9298</v>
      </c>
      <c r="O97" s="5">
        <f>VLOOKUP(P97,PinNo!$B:$C,2,0)</f>
        <v>14</v>
      </c>
      <c r="P97" s="75" t="s">
        <v>1721</v>
      </c>
      <c r="Q97" s="102"/>
    </row>
    <row r="98" spans="1:17" ht="16.899999999999999" customHeight="1">
      <c r="A98" s="43"/>
      <c r="B98" s="12"/>
      <c r="C98" s="44"/>
      <c r="D98" s="12"/>
      <c r="E98" s="13"/>
      <c r="F98" s="13"/>
      <c r="G98" s="13"/>
      <c r="H98" s="13"/>
      <c r="I98" s="13"/>
      <c r="J98" s="12"/>
      <c r="K98" s="13"/>
      <c r="L98" s="13"/>
      <c r="M98" s="12"/>
      <c r="N98" s="43"/>
      <c r="O98" s="12"/>
      <c r="P98" s="76"/>
      <c r="Q98" s="102"/>
    </row>
    <row r="99" spans="1:17" ht="16.899999999999999" customHeight="1">
      <c r="A99" s="24" t="s">
        <v>5414</v>
      </c>
      <c r="B99" s="5" t="str">
        <f>VLOOKUP(C99,PinNo!$B:$C,2,0)</f>
        <v>U1</v>
      </c>
      <c r="C99" s="33" t="s">
        <v>3106</v>
      </c>
      <c r="D99" s="5" t="str">
        <f>VLOOKUP(CONCATENATE($A99,".",$B99),Netlist_VTable!$H:$I,2,0)</f>
        <v>S2_P6_CLKREQB</v>
      </c>
      <c r="E99" s="19">
        <f>VLOOKUP(D99,EtchLengthFromLayout!$A:$B,2,0)</f>
        <v>9883.82</v>
      </c>
      <c r="F99" s="19"/>
      <c r="G99" s="19"/>
      <c r="H99" s="19"/>
      <c r="I99" s="19"/>
      <c r="J99" s="5" t="str">
        <f>VLOOKUP(CONCATENATE($N99,".",$O99),Netlist_VTable!$H:$I,2,0)</f>
        <v>SH21_P6_CLKREQB</v>
      </c>
      <c r="K99" s="19">
        <f>VLOOKUP(J99,EtchLengthFromLayout!$A:$B,2,0)</f>
        <v>1336.76</v>
      </c>
      <c r="L99" s="19">
        <f>E99+G99+I99+K99</f>
        <v>11220.58</v>
      </c>
      <c r="M99" s="19"/>
      <c r="N99" s="24" t="s">
        <v>5696</v>
      </c>
      <c r="O99" s="5">
        <f>VLOOKUP(P99,PinNo!$B:$C,2,0)</f>
        <v>13</v>
      </c>
      <c r="P99" s="75" t="s">
        <v>1720</v>
      </c>
      <c r="Q99" s="102"/>
    </row>
    <row r="100" spans="1:17" ht="16.899999999999999" customHeight="1">
      <c r="A100" s="24" t="s">
        <v>5414</v>
      </c>
      <c r="B100" s="5" t="str">
        <f>VLOOKUP(C100,PinNo!$B:$C,2,0)</f>
        <v>R5</v>
      </c>
      <c r="C100" s="33" t="s">
        <v>3107</v>
      </c>
      <c r="D100" s="5" t="str">
        <f>VLOOKUP(CONCATENATE($A100,".",$B100),Netlist_VTable!$H:$I,2,0)</f>
        <v>S2_P7_CLKREQB</v>
      </c>
      <c r="E100" s="19">
        <f>VLOOKUP(D100,EtchLengthFromLayout!$A:$B,2,0)</f>
        <v>10307.77</v>
      </c>
      <c r="F100" s="19"/>
      <c r="G100" s="19"/>
      <c r="H100" s="19"/>
      <c r="I100" s="19"/>
      <c r="J100" s="5" t="str">
        <f>VLOOKUP(CONCATENATE($N100,".",$O100),Netlist_VTable!$H:$I,2,0)</f>
        <v>SH22_P7_CLKREQB</v>
      </c>
      <c r="K100" s="19">
        <f>VLOOKUP(J100,EtchLengthFromLayout!$A:$B,2,0)</f>
        <v>4046.87</v>
      </c>
      <c r="L100" s="19">
        <f t="shared" ref="L100:L106" si="18">E100+G100+I100+K100</f>
        <v>14354.64</v>
      </c>
      <c r="M100" s="5"/>
      <c r="N100" s="24" t="s">
        <v>9459</v>
      </c>
      <c r="O100" s="5">
        <f>VLOOKUP(P100,PinNo!$B:$C,2,0)</f>
        <v>13</v>
      </c>
      <c r="P100" s="75" t="s">
        <v>1720</v>
      </c>
      <c r="Q100" s="102"/>
    </row>
    <row r="101" spans="1:17" ht="16.899999999999999" customHeight="1">
      <c r="A101" s="24" t="s">
        <v>5414</v>
      </c>
      <c r="B101" s="5" t="str">
        <f>VLOOKUP(C101,PinNo!$B:$C,2,0)</f>
        <v>U2</v>
      </c>
      <c r="C101" s="33" t="s">
        <v>7530</v>
      </c>
      <c r="D101" s="5" t="str">
        <f>VLOOKUP(CONCATENATE($A101,".",$B101),Netlist_VTable!$H:$I,2,0)</f>
        <v>S2_P6_ISOLATEB</v>
      </c>
      <c r="E101" s="19">
        <f>VLOOKUP(D101,EtchLengthFromLayout!$A:$B,2,0)</f>
        <v>9838.43</v>
      </c>
      <c r="F101" s="19"/>
      <c r="G101" s="19"/>
      <c r="H101" s="19" t="str">
        <f>SUBSTITUTE( SUBSTITUTE($J101,"PIN",""),"_I","_P6_I")</f>
        <v>SH21_P6_ISOLATEB</v>
      </c>
      <c r="I101" s="19">
        <f>VLOOKUP(H101,EtchLengthFromLayout!$A:$B,2,0)</f>
        <v>2824.58</v>
      </c>
      <c r="J101" s="5" t="str">
        <f>VLOOKUP(CONCATENATE($N101,".",$O101),Netlist_VTable!$H:$I,2,0)</f>
        <v>SH21_ISOLATEBPIN</v>
      </c>
      <c r="K101" s="19">
        <f>VLOOKUP(J101,EtchLengthFromLayout!$A:$B,2,0)</f>
        <v>554.76</v>
      </c>
      <c r="L101" s="19">
        <f t="shared" si="18"/>
        <v>13217.77</v>
      </c>
      <c r="M101" s="19"/>
      <c r="N101" s="24" t="s">
        <v>5696</v>
      </c>
      <c r="O101" s="5">
        <f>VLOOKUP(P101,PinNo!$B:$C,2,0)</f>
        <v>12</v>
      </c>
      <c r="P101" s="75" t="s">
        <v>1719</v>
      </c>
      <c r="Q101" s="102"/>
    </row>
    <row r="102" spans="1:17" ht="16.899999999999999" customHeight="1">
      <c r="A102" s="24" t="s">
        <v>5414</v>
      </c>
      <c r="B102" s="5" t="str">
        <f>VLOOKUP(C102,PinNo!$B:$C,2,0)</f>
        <v>T4</v>
      </c>
      <c r="C102" s="33" t="s">
        <v>7531</v>
      </c>
      <c r="D102" s="5" t="str">
        <f>VLOOKUP(CONCATENATE($A102,".",$B102),Netlist_VTable!$H:$I,2,0)</f>
        <v>S2_P7_ISOLATEB</v>
      </c>
      <c r="E102" s="19">
        <f>VLOOKUP(D102,EtchLengthFromLayout!$A:$B,2,0)</f>
        <v>9292.2000000000007</v>
      </c>
      <c r="F102" s="19"/>
      <c r="G102" s="19"/>
      <c r="H102" s="19" t="str">
        <f>SUBSTITUTE( SUBSTITUTE($J102,"PIN",""),"_I","_P7_I")</f>
        <v>SH22_P7_ISOLATEB</v>
      </c>
      <c r="I102" s="19">
        <f>VLOOKUP(H102,EtchLengthFromLayout!$A:$B,2,0)</f>
        <v>986.73</v>
      </c>
      <c r="J102" s="5" t="str">
        <f>VLOOKUP(CONCATENATE($N102,".",$O102),Netlist_VTable!$H:$I,2,0)</f>
        <v>SH22_ISOLATEBPIN</v>
      </c>
      <c r="K102" s="19">
        <f>VLOOKUP(J102,EtchLengthFromLayout!$A:$B,2,0)</f>
        <v>554.76</v>
      </c>
      <c r="L102" s="19">
        <f t="shared" si="18"/>
        <v>10833.69</v>
      </c>
      <c r="M102" s="5"/>
      <c r="N102" s="24" t="s">
        <v>9459</v>
      </c>
      <c r="O102" s="5">
        <f>VLOOKUP(P102,PinNo!$B:$C,2,0)</f>
        <v>12</v>
      </c>
      <c r="P102" s="75" t="s">
        <v>1719</v>
      </c>
      <c r="Q102" s="102"/>
    </row>
    <row r="103" spans="1:17" ht="16.899999999999999" customHeight="1">
      <c r="A103" s="24" t="s">
        <v>5414</v>
      </c>
      <c r="B103" s="5" t="str">
        <f>VLOOKUP(C103,PinNo!$B:$C,2,0)</f>
        <v>T2</v>
      </c>
      <c r="C103" s="33" t="s">
        <v>3108</v>
      </c>
      <c r="D103" s="5" t="str">
        <f>VLOOKUP(CONCATENATE($A103,".",$B103),Netlist_VTable!$H:$I,2,0)</f>
        <v>S2_P6_LANWAKEB</v>
      </c>
      <c r="E103" s="19">
        <f>VLOOKUP(D103,EtchLengthFromLayout!$A:$B,2,0)</f>
        <v>9656.3799999999992</v>
      </c>
      <c r="F103" s="19"/>
      <c r="G103" s="19"/>
      <c r="H103" s="19" t="str">
        <f>SUBSTITUTE( SUBSTITUTE($J103,"PIN",""),"_L","_P6_L")</f>
        <v>SH21_P6_LANWAKEB</v>
      </c>
      <c r="I103" s="19">
        <f>VLOOKUP(H103,EtchLengthFromLayout!$A:$B,2,0)</f>
        <v>616.96</v>
      </c>
      <c r="J103" s="5" t="str">
        <f>VLOOKUP(CONCATENATE($N103,".",$O103),Netlist_VTable!$H:$I,2,0)</f>
        <v>SH21_LANWAKEB</v>
      </c>
      <c r="K103" s="19">
        <f>VLOOKUP(J103,EtchLengthFromLayout!$A:$B,2,0)</f>
        <v>553.78</v>
      </c>
      <c r="L103" s="19">
        <f>E103+G103+I103+K103</f>
        <v>10827.12</v>
      </c>
      <c r="M103" s="5"/>
      <c r="N103" s="24" t="s">
        <v>5696</v>
      </c>
      <c r="O103" s="5">
        <f>VLOOKUP(P103,PinNo!$B:$C,2,0)</f>
        <v>10</v>
      </c>
      <c r="P103" s="75" t="s">
        <v>1717</v>
      </c>
      <c r="Q103" s="102"/>
    </row>
    <row r="104" spans="1:17" ht="16.899999999999999" customHeight="1">
      <c r="A104" s="24" t="s">
        <v>5414</v>
      </c>
      <c r="B104" s="5" t="str">
        <f>VLOOKUP(C104,PinNo!$B:$C,2,0)</f>
        <v>R4</v>
      </c>
      <c r="C104" s="33" t="s">
        <v>3109</v>
      </c>
      <c r="D104" s="5" t="str">
        <f>VLOOKUP(CONCATENATE($A104,".",$B104),Netlist_VTable!$H:$I,2,0)</f>
        <v>S2_P7_LANWAKEB</v>
      </c>
      <c r="E104" s="19">
        <f>VLOOKUP(D104,EtchLengthFromLayout!$A:$B,2,0)</f>
        <v>9898.83</v>
      </c>
      <c r="F104" s="19"/>
      <c r="G104" s="19"/>
      <c r="H104" s="19" t="str">
        <f>SUBSTITUTE( SUBSTITUTE($J104,"PIN",""),"_L","_P7_L")</f>
        <v>SH22_P7_LANWAKEB</v>
      </c>
      <c r="I104" s="19">
        <f>VLOOKUP(H104,EtchLengthFromLayout!$A:$B,2,0)</f>
        <v>3748.16</v>
      </c>
      <c r="J104" s="5" t="str">
        <f>VLOOKUP(CONCATENATE($N104,".",$O104),Netlist_VTable!$H:$I,2,0)</f>
        <v>SH22_LANWAKEB</v>
      </c>
      <c r="K104" s="19">
        <f>VLOOKUP(J104,EtchLengthFromLayout!$A:$B,2,0)</f>
        <v>553.78</v>
      </c>
      <c r="L104" s="19">
        <f t="shared" si="18"/>
        <v>14200.77</v>
      </c>
      <c r="M104" s="5"/>
      <c r="N104" s="24" t="s">
        <v>9459</v>
      </c>
      <c r="O104" s="5">
        <f>VLOOKUP(P104,PinNo!$B:$C,2,0)</f>
        <v>10</v>
      </c>
      <c r="P104" s="75" t="s">
        <v>1717</v>
      </c>
      <c r="Q104" s="102"/>
    </row>
    <row r="105" spans="1:17" ht="16.899999999999999" customHeight="1">
      <c r="A105" s="24" t="s">
        <v>5414</v>
      </c>
      <c r="B105" s="5" t="str">
        <f>VLOOKUP(C105,PinNo!$B:$C,2,0)</f>
        <v>V1</v>
      </c>
      <c r="C105" s="33" t="s">
        <v>3115</v>
      </c>
      <c r="D105" s="5" t="str">
        <f>VLOOKUP(CONCATENATE($A105,".",$B105),Netlist_VTable!$H:$I,2,0)</f>
        <v>S2_P6_PCIE_RESETB</v>
      </c>
      <c r="E105" s="19">
        <f>VLOOKUP(D105,EtchLengthFromLayout!$A:$B,2,0)</f>
        <v>11104.63</v>
      </c>
      <c r="F105" s="19"/>
      <c r="G105" s="19"/>
      <c r="H105" s="19"/>
      <c r="I105" s="19"/>
      <c r="J105" s="5" t="str">
        <f>VLOOKUP(CONCATENATE($N105,".",$O105),Netlist_VTable!$H:$I,2,0)</f>
        <v>SH21_P6_PCIE_RESETB</v>
      </c>
      <c r="K105" s="19">
        <f>VLOOKUP(J105,EtchLengthFromLayout!$A:$B,2,0)</f>
        <v>2816.44</v>
      </c>
      <c r="L105" s="19">
        <f t="shared" si="18"/>
        <v>13921.07</v>
      </c>
      <c r="M105" s="5"/>
      <c r="N105" s="24" t="s">
        <v>5696</v>
      </c>
      <c r="O105" s="5">
        <f>VLOOKUP(P105,PinNo!$B:$C,2,0)</f>
        <v>14</v>
      </c>
      <c r="P105" s="75" t="s">
        <v>1721</v>
      </c>
      <c r="Q105" s="102"/>
    </row>
    <row r="106" spans="1:17" ht="16.899999999999999" customHeight="1">
      <c r="A106" s="24" t="s">
        <v>5414</v>
      </c>
      <c r="B106" s="5" t="str">
        <f>VLOOKUP(C106,PinNo!$B:$C,2,0)</f>
        <v>T5</v>
      </c>
      <c r="C106" s="33" t="s">
        <v>3116</v>
      </c>
      <c r="D106" s="5" t="str">
        <f>VLOOKUP(CONCATENATE($A106,".",$B106),Netlist_VTable!$H:$I,2,0)</f>
        <v>S2_P7_PCIE_RESETB</v>
      </c>
      <c r="E106" s="19">
        <f>VLOOKUP(D106,EtchLengthFromLayout!$A:$B,2,0)</f>
        <v>8554.48</v>
      </c>
      <c r="F106" s="19"/>
      <c r="G106" s="19"/>
      <c r="H106" s="19"/>
      <c r="I106" s="19"/>
      <c r="J106" s="5" t="str">
        <f>VLOOKUP(CONCATENATE($N106,".",$O106),Netlist_VTable!$H:$I,2,0)</f>
        <v>SH22_P7_PCIE_RESETB</v>
      </c>
      <c r="K106" s="19">
        <f>VLOOKUP(J106,EtchLengthFromLayout!$A:$B,2,0)</f>
        <v>1543.96</v>
      </c>
      <c r="L106" s="19">
        <f t="shared" si="18"/>
        <v>10098.439999999999</v>
      </c>
      <c r="M106" s="5"/>
      <c r="N106" s="24" t="s">
        <v>9459</v>
      </c>
      <c r="O106" s="5">
        <f>VLOOKUP(P106,PinNo!$B:$C,2,0)</f>
        <v>14</v>
      </c>
      <c r="P106" s="75" t="s">
        <v>1721</v>
      </c>
      <c r="Q106" s="102"/>
    </row>
    <row r="107" spans="1:17" ht="16.899999999999999" customHeight="1">
      <c r="A107" s="43"/>
      <c r="B107" s="12"/>
      <c r="C107" s="44"/>
      <c r="D107" s="12"/>
      <c r="E107" s="13"/>
      <c r="F107" s="13"/>
      <c r="G107" s="13"/>
      <c r="H107" s="13"/>
      <c r="I107" s="13"/>
      <c r="J107" s="12"/>
      <c r="K107" s="13"/>
      <c r="L107" s="13"/>
      <c r="M107" s="12"/>
      <c r="N107" s="43"/>
      <c r="O107" s="12"/>
      <c r="P107" s="76"/>
      <c r="Q107" s="102"/>
    </row>
    <row r="108" spans="1:17" ht="16.899999999999999" customHeight="1">
      <c r="A108" s="32" t="s">
        <v>5882</v>
      </c>
      <c r="B108" s="5" t="str">
        <f>VLOOKUP(C108,PinNo!$B:$C,2,0)</f>
        <v>U1</v>
      </c>
      <c r="C108" s="33" t="s">
        <v>3106</v>
      </c>
      <c r="D108" s="5" t="str">
        <f>VLOOKUP(CONCATENATE($A108,".",$B108),Netlist_VTable!$H:$I,2,0)</f>
        <v>S3_P6_CLKREQB</v>
      </c>
      <c r="E108" s="19">
        <f>VLOOKUP(D108,EtchLengthFromLayout!$A:$B,2,0)</f>
        <v>13103.8</v>
      </c>
      <c r="F108" s="19"/>
      <c r="G108" s="19"/>
      <c r="H108" s="19"/>
      <c r="I108" s="19"/>
      <c r="J108" s="5" t="str">
        <f>VLOOKUP(CONCATENATE($N108,".",$O108),Netlist_VTable!$H:$I,2,0)</f>
        <v>SH31_P6_CLKREQB</v>
      </c>
      <c r="K108" s="19">
        <f>VLOOKUP(J108,EtchLengthFromLayout!$A:$B,2,0)</f>
        <v>1336.76</v>
      </c>
      <c r="L108" s="19">
        <f>E108+G108+I108+K108</f>
        <v>14440.56</v>
      </c>
      <c r="M108" s="19"/>
      <c r="N108" s="32" t="s">
        <v>6164</v>
      </c>
      <c r="O108" s="5">
        <f>VLOOKUP(P108,PinNo!$B:$C,2,0)</f>
        <v>13</v>
      </c>
      <c r="P108" s="75" t="s">
        <v>1720</v>
      </c>
      <c r="Q108" s="102"/>
    </row>
    <row r="109" spans="1:17" ht="16.899999999999999" customHeight="1">
      <c r="A109" s="32" t="s">
        <v>5882</v>
      </c>
      <c r="B109" s="5" t="str">
        <f>VLOOKUP(C109,PinNo!$B:$C,2,0)</f>
        <v>R5</v>
      </c>
      <c r="C109" s="33" t="s">
        <v>3107</v>
      </c>
      <c r="D109" s="5" t="str">
        <f>VLOOKUP(CONCATENATE($A109,".",$B109),Netlist_VTable!$H:$I,2,0)</f>
        <v>S3_P7_CLKREQB</v>
      </c>
      <c r="E109" s="19">
        <f>VLOOKUP(D109,EtchLengthFromLayout!$A:$B,2,0)</f>
        <v>12656.7</v>
      </c>
      <c r="F109" s="19"/>
      <c r="G109" s="19"/>
      <c r="H109" s="19"/>
      <c r="I109" s="19"/>
      <c r="J109" s="5" t="str">
        <f>VLOOKUP(CONCATENATE($N109,".",$O109),Netlist_VTable!$H:$I,2,0)</f>
        <v>SH32_P7_CLKREQB</v>
      </c>
      <c r="K109" s="19">
        <f>VLOOKUP(J109,EtchLengthFromLayout!$A:$B,2,0)</f>
        <v>4046.87</v>
      </c>
      <c r="L109" s="19">
        <f t="shared" ref="L109:L115" si="19">E109+G109+I109+K109</f>
        <v>16703.57</v>
      </c>
      <c r="M109" s="5"/>
      <c r="N109" s="32" t="s">
        <v>9623</v>
      </c>
      <c r="O109" s="5">
        <f>VLOOKUP(P109,PinNo!$B:$C,2,0)</f>
        <v>13</v>
      </c>
      <c r="P109" s="75" t="s">
        <v>1720</v>
      </c>
      <c r="Q109" s="102"/>
    </row>
    <row r="110" spans="1:17" ht="16.899999999999999" customHeight="1">
      <c r="A110" s="32" t="s">
        <v>5882</v>
      </c>
      <c r="B110" s="5" t="str">
        <f>VLOOKUP(C110,PinNo!$B:$C,2,0)</f>
        <v>U2</v>
      </c>
      <c r="C110" s="33" t="s">
        <v>7530</v>
      </c>
      <c r="D110" s="5" t="str">
        <f>VLOOKUP(CONCATENATE($A110,".",$B110),Netlist_VTable!$H:$I,2,0)</f>
        <v>S3_P6_ISOLATEB</v>
      </c>
      <c r="E110" s="19">
        <f>VLOOKUP(D110,EtchLengthFromLayout!$A:$B,2,0)</f>
        <v>10657.68</v>
      </c>
      <c r="F110" s="19"/>
      <c r="G110" s="19"/>
      <c r="H110" s="19" t="str">
        <f>SUBSTITUTE( SUBSTITUTE($J110,"PIN",""),"_I","_P6_I")</f>
        <v>SH31_P6_ISOLATEB</v>
      </c>
      <c r="I110" s="19">
        <f>VLOOKUP(H110,EtchLengthFromLayout!$A:$B,2,0)</f>
        <v>2824.58</v>
      </c>
      <c r="J110" s="5" t="str">
        <f>VLOOKUP(CONCATENATE($N110,".",$O110),Netlist_VTable!$H:$I,2,0)</f>
        <v>SH31_ISOLATEBPIN</v>
      </c>
      <c r="K110" s="19">
        <f>VLOOKUP(J110,EtchLengthFromLayout!$A:$B,2,0)</f>
        <v>554.76</v>
      </c>
      <c r="L110" s="19">
        <f t="shared" si="19"/>
        <v>14037.02</v>
      </c>
      <c r="M110" s="19"/>
      <c r="N110" s="32" t="s">
        <v>6164</v>
      </c>
      <c r="O110" s="5">
        <f>VLOOKUP(P110,PinNo!$B:$C,2,0)</f>
        <v>12</v>
      </c>
      <c r="P110" s="75" t="s">
        <v>1719</v>
      </c>
      <c r="Q110" s="102"/>
    </row>
    <row r="111" spans="1:17" ht="16.899999999999999" customHeight="1">
      <c r="A111" s="32" t="s">
        <v>5882</v>
      </c>
      <c r="B111" s="5" t="str">
        <f>VLOOKUP(C111,PinNo!$B:$C,2,0)</f>
        <v>T4</v>
      </c>
      <c r="C111" s="33" t="s">
        <v>7531</v>
      </c>
      <c r="D111" s="5" t="str">
        <f>VLOOKUP(CONCATENATE($A111,".",$B111),Netlist_VTable!$H:$I,2,0)</f>
        <v>S3_P7_ISOLATEB</v>
      </c>
      <c r="E111" s="19">
        <f>VLOOKUP(D111,EtchLengthFromLayout!$A:$B,2,0)</f>
        <v>11208.97</v>
      </c>
      <c r="F111" s="19"/>
      <c r="G111" s="19"/>
      <c r="H111" s="19" t="str">
        <f>SUBSTITUTE( SUBSTITUTE($J111,"PIN",""),"_I","_P7_I")</f>
        <v>SH32_P7_ISOLATEB</v>
      </c>
      <c r="I111" s="19">
        <f>VLOOKUP(H111,EtchLengthFromLayout!$A:$B,2,0)</f>
        <v>986.73</v>
      </c>
      <c r="J111" s="5" t="str">
        <f>VLOOKUP(CONCATENATE($N111,".",$O111),Netlist_VTable!$H:$I,2,0)</f>
        <v>SH32_ISOLATEBPIN</v>
      </c>
      <c r="K111" s="19">
        <f>VLOOKUP(J111,EtchLengthFromLayout!$A:$B,2,0)</f>
        <v>554.76</v>
      </c>
      <c r="L111" s="19">
        <f t="shared" si="19"/>
        <v>12750.46</v>
      </c>
      <c r="M111" s="5"/>
      <c r="N111" s="32" t="s">
        <v>9623</v>
      </c>
      <c r="O111" s="5">
        <f>VLOOKUP(P111,PinNo!$B:$C,2,0)</f>
        <v>12</v>
      </c>
      <c r="P111" s="75" t="s">
        <v>1719</v>
      </c>
      <c r="Q111" s="102"/>
    </row>
    <row r="112" spans="1:17" ht="16.899999999999999" customHeight="1">
      <c r="A112" s="32" t="s">
        <v>5882</v>
      </c>
      <c r="B112" s="5" t="str">
        <f>VLOOKUP(C112,PinNo!$B:$C,2,0)</f>
        <v>T2</v>
      </c>
      <c r="C112" s="33" t="s">
        <v>3108</v>
      </c>
      <c r="D112" s="5" t="str">
        <f>VLOOKUP(CONCATENATE($A112,".",$B112),Netlist_VTable!$H:$I,2,0)</f>
        <v>S3_P6_LANWAKEB</v>
      </c>
      <c r="E112" s="19">
        <f>VLOOKUP(D112,EtchLengthFromLayout!$A:$B,2,0)</f>
        <v>12597.85</v>
      </c>
      <c r="F112" s="19"/>
      <c r="G112" s="19"/>
      <c r="H112" s="19" t="str">
        <f>SUBSTITUTE( SUBSTITUTE($J112,"PIN",""),"_L","_P6_L")</f>
        <v>SH31_P6_LANWAKEB</v>
      </c>
      <c r="I112" s="19">
        <f>VLOOKUP(H112,EtchLengthFromLayout!$A:$B,2,0)</f>
        <v>616.96</v>
      </c>
      <c r="J112" s="5" t="str">
        <f>VLOOKUP(CONCATENATE($N112,".",$O112),Netlist_VTable!$H:$I,2,0)</f>
        <v>SH31_LANWAKEB</v>
      </c>
      <c r="K112" s="19">
        <f>VLOOKUP(J112,EtchLengthFromLayout!$A:$B,2,0)</f>
        <v>553.78</v>
      </c>
      <c r="L112" s="19">
        <f>E112+G112+I112+K112</f>
        <v>13768.590000000002</v>
      </c>
      <c r="M112" s="5"/>
      <c r="N112" s="32" t="s">
        <v>6164</v>
      </c>
      <c r="O112" s="5">
        <f>VLOOKUP(P112,PinNo!$B:$C,2,0)</f>
        <v>10</v>
      </c>
      <c r="P112" s="75" t="s">
        <v>1717</v>
      </c>
      <c r="Q112" s="102"/>
    </row>
    <row r="113" spans="1:20" ht="16.899999999999999" customHeight="1">
      <c r="A113" s="32" t="s">
        <v>5882</v>
      </c>
      <c r="B113" s="5" t="str">
        <f>VLOOKUP(C113,PinNo!$B:$C,2,0)</f>
        <v>R4</v>
      </c>
      <c r="C113" s="33" t="s">
        <v>3109</v>
      </c>
      <c r="D113" s="5" t="str">
        <f>VLOOKUP(CONCATENATE($A113,".",$B113),Netlist_VTable!$H:$I,2,0)</f>
        <v>S3_P7_LANWAKEB</v>
      </c>
      <c r="E113" s="19">
        <f>VLOOKUP(D113,EtchLengthFromLayout!$A:$B,2,0)</f>
        <v>12731.81</v>
      </c>
      <c r="F113" s="19"/>
      <c r="G113" s="19"/>
      <c r="H113" s="19" t="str">
        <f>SUBSTITUTE( SUBSTITUTE($J113,"PIN",""),"_L","_P7_L")</f>
        <v>SH32_P7_LANWAKEB</v>
      </c>
      <c r="I113" s="19">
        <f>VLOOKUP(H113,EtchLengthFromLayout!$A:$B,2,0)</f>
        <v>3748.16</v>
      </c>
      <c r="J113" s="5" t="str">
        <f>VLOOKUP(CONCATENATE($N113,".",$O113),Netlist_VTable!$H:$I,2,0)</f>
        <v>SH32_LANWAKEB</v>
      </c>
      <c r="K113" s="19">
        <f>VLOOKUP(J113,EtchLengthFromLayout!$A:$B,2,0)</f>
        <v>553.78</v>
      </c>
      <c r="L113" s="19">
        <f t="shared" si="19"/>
        <v>17033.75</v>
      </c>
      <c r="M113" s="5"/>
      <c r="N113" s="32" t="s">
        <v>9623</v>
      </c>
      <c r="O113" s="5">
        <f>VLOOKUP(P113,PinNo!$B:$C,2,0)</f>
        <v>10</v>
      </c>
      <c r="P113" s="75" t="s">
        <v>1717</v>
      </c>
      <c r="Q113" s="102"/>
    </row>
    <row r="114" spans="1:20" ht="16.899999999999999" customHeight="1">
      <c r="A114" s="32" t="s">
        <v>5882</v>
      </c>
      <c r="B114" s="52" t="str">
        <f>VLOOKUP(C114,PinNo!$B:$C,2,0)</f>
        <v>V1</v>
      </c>
      <c r="C114" s="33" t="s">
        <v>3115</v>
      </c>
      <c r="D114" s="52" t="str">
        <f>VLOOKUP(CONCATENATE($A114,".",$B114),Netlist_VTable!$H:$I,2,0)</f>
        <v>S3_P6_PCIE_RESETB</v>
      </c>
      <c r="E114" s="53">
        <f>VLOOKUP(D114,EtchLengthFromLayout!$A:$B,2,0)</f>
        <v>10552.05</v>
      </c>
      <c r="F114" s="53"/>
      <c r="G114" s="53"/>
      <c r="H114" s="19"/>
      <c r="I114" s="19"/>
      <c r="J114" s="5" t="str">
        <f>VLOOKUP(CONCATENATE($N114,".",$O114),Netlist_VTable!$H:$I,2,0)</f>
        <v>SH31_P6_PCIE_RESETB</v>
      </c>
      <c r="K114" s="53">
        <f>VLOOKUP(J114,EtchLengthFromLayout!$A:$B,2,0)</f>
        <v>2816.44</v>
      </c>
      <c r="L114" s="19">
        <f t="shared" si="19"/>
        <v>13368.49</v>
      </c>
      <c r="M114" s="52"/>
      <c r="N114" s="32" t="s">
        <v>6164</v>
      </c>
      <c r="O114" s="52">
        <f>VLOOKUP(P114,PinNo!$B:$C,2,0)</f>
        <v>14</v>
      </c>
      <c r="P114" s="78" t="s">
        <v>1721</v>
      </c>
      <c r="Q114" s="102"/>
    </row>
    <row r="115" spans="1:20" s="34" customFormat="1" ht="16.149999999999999" customHeight="1">
      <c r="A115" s="32" t="s">
        <v>5882</v>
      </c>
      <c r="B115" s="5" t="str">
        <f>VLOOKUP(C115,PinNo!$B:$C,2,0)</f>
        <v>T5</v>
      </c>
      <c r="C115" s="33" t="s">
        <v>3116</v>
      </c>
      <c r="D115" s="5" t="str">
        <f>VLOOKUP(CONCATENATE($A115,".",$B115),Netlist_VTable!$H:$I,2,0)</f>
        <v>S3_P7_PCIE_RESETB</v>
      </c>
      <c r="E115" s="19">
        <f>VLOOKUP(D115,EtchLengthFromLayout!$A:$B,2,0)</f>
        <v>11610.63</v>
      </c>
      <c r="F115" s="19"/>
      <c r="G115" s="19"/>
      <c r="H115" s="19"/>
      <c r="I115" s="19"/>
      <c r="J115" s="5" t="str">
        <f>VLOOKUP(CONCATENATE($N115,".",$O115),Netlist_VTable!$H:$I,2,0)</f>
        <v>SH32_P7_PCIE_RESETB</v>
      </c>
      <c r="K115" s="19">
        <f>VLOOKUP(J115,EtchLengthFromLayout!$A:$B,2,0)</f>
        <v>1543.96</v>
      </c>
      <c r="L115" s="19">
        <f t="shared" si="19"/>
        <v>13154.59</v>
      </c>
      <c r="M115" s="5"/>
      <c r="N115" s="32" t="s">
        <v>9623</v>
      </c>
      <c r="O115" s="5">
        <f>VLOOKUP(P115,PinNo!$B:$C,2,0)</f>
        <v>14</v>
      </c>
      <c r="P115" s="75" t="s">
        <v>1721</v>
      </c>
      <c r="Q115" s="102"/>
    </row>
    <row r="116" spans="1:20" s="34" customFormat="1">
      <c r="A116" s="26"/>
      <c r="B116" s="10"/>
      <c r="C116" s="10"/>
      <c r="D116" s="10"/>
      <c r="E116" s="15"/>
      <c r="F116" s="15"/>
      <c r="G116" s="15"/>
      <c r="H116" s="15"/>
      <c r="I116" s="10"/>
      <c r="J116" s="10" t="s">
        <v>1463</v>
      </c>
      <c r="K116" s="15"/>
      <c r="L116" s="15">
        <f>MAX(L81:L115)</f>
        <v>17033.75</v>
      </c>
      <c r="M116" s="15"/>
      <c r="N116" s="15"/>
      <c r="O116" s="15"/>
      <c r="P116" s="74"/>
      <c r="Q116" s="10"/>
    </row>
    <row r="117" spans="1:20" s="34" customFormat="1" ht="15.6" customHeight="1">
      <c r="A117" s="26"/>
      <c r="B117" s="10"/>
      <c r="C117" s="10"/>
      <c r="D117" s="10"/>
      <c r="E117" s="15"/>
      <c r="F117" s="15"/>
      <c r="G117" s="15"/>
      <c r="H117" s="15"/>
      <c r="I117" s="10"/>
      <c r="J117" s="10" t="s">
        <v>1464</v>
      </c>
      <c r="K117" s="15"/>
      <c r="L117" s="15">
        <f>MIN(L81:L115)</f>
        <v>7348.5499999999993</v>
      </c>
      <c r="M117" s="15"/>
      <c r="N117" s="15"/>
      <c r="O117" s="15"/>
      <c r="P117" s="74"/>
      <c r="Q117" s="10"/>
    </row>
    <row r="118" spans="1:20">
      <c r="A118" s="26"/>
      <c r="B118" s="10"/>
      <c r="C118" s="10"/>
      <c r="D118" s="10"/>
      <c r="E118" s="15"/>
      <c r="F118" s="15"/>
      <c r="G118" s="15"/>
      <c r="H118" s="15"/>
      <c r="I118" s="10"/>
      <c r="J118" s="10" t="s">
        <v>1</v>
      </c>
      <c r="K118" s="15"/>
      <c r="L118" s="15">
        <f>ABS(L116-L117)</f>
        <v>9685.2000000000007</v>
      </c>
      <c r="M118" s="15"/>
      <c r="N118" s="15"/>
      <c r="O118" s="15"/>
      <c r="P118" s="74"/>
      <c r="Q118" s="10"/>
    </row>
    <row r="119" spans="1:20">
      <c r="A119" s="26"/>
      <c r="B119" s="10"/>
      <c r="C119" s="10"/>
      <c r="D119" s="10"/>
      <c r="E119" s="15"/>
      <c r="F119" s="15"/>
      <c r="G119" s="15"/>
      <c r="H119" s="15"/>
      <c r="I119" s="15"/>
      <c r="J119" s="10"/>
      <c r="K119" s="10"/>
      <c r="L119" s="10"/>
      <c r="M119" s="10"/>
      <c r="N119" s="10"/>
      <c r="O119" s="10"/>
      <c r="P119" s="74"/>
      <c r="Q119" s="10"/>
    </row>
    <row r="120" spans="1:20">
      <c r="A120" s="21"/>
      <c r="B120" s="5"/>
      <c r="C120" s="5"/>
      <c r="D120" s="5"/>
      <c r="E120" s="19"/>
      <c r="F120" s="19"/>
      <c r="G120" s="19"/>
      <c r="H120" s="19"/>
      <c r="I120" s="19"/>
      <c r="J120" s="5"/>
      <c r="K120" s="19"/>
      <c r="L120" s="19"/>
      <c r="M120" s="5"/>
      <c r="N120" s="5"/>
      <c r="O120" s="5"/>
      <c r="P120" s="79"/>
      <c r="Q120" s="5"/>
    </row>
    <row r="121" spans="1:20">
      <c r="A121" s="20"/>
      <c r="B121" s="20"/>
      <c r="C121" s="20"/>
      <c r="D121" s="20"/>
      <c r="E121" s="27"/>
      <c r="F121" s="27"/>
      <c r="G121" s="27"/>
      <c r="H121" s="27"/>
      <c r="I121" s="27"/>
      <c r="J121" s="27"/>
      <c r="K121" s="27"/>
      <c r="L121" s="20"/>
      <c r="M121" s="20"/>
      <c r="N121" s="20"/>
      <c r="O121" s="20"/>
      <c r="P121" s="80"/>
      <c r="Q121" s="20"/>
    </row>
    <row r="122" spans="1:20">
      <c r="A122" s="20"/>
      <c r="B122" s="20"/>
      <c r="C122" s="20"/>
      <c r="D122" s="20"/>
      <c r="E122" s="27"/>
      <c r="F122" s="27"/>
      <c r="G122" s="27"/>
      <c r="H122" s="27"/>
      <c r="I122" s="27"/>
      <c r="J122" s="27"/>
      <c r="K122" s="27"/>
      <c r="L122" s="20"/>
      <c r="M122" s="20"/>
      <c r="N122" s="20"/>
      <c r="O122" s="20"/>
      <c r="P122" s="80"/>
      <c r="Q122" s="20"/>
    </row>
    <row r="123" spans="1:20" ht="30.75">
      <c r="A123" s="28" t="s">
        <v>9896</v>
      </c>
      <c r="B123" s="12"/>
      <c r="C123" s="12"/>
      <c r="D123" s="12"/>
      <c r="E123" s="71" t="s">
        <v>10262</v>
      </c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73"/>
      <c r="Q123" s="72" t="s">
        <v>10263</v>
      </c>
      <c r="T123" s="34"/>
    </row>
    <row r="124" spans="1:20" ht="31.5">
      <c r="A124" s="11" t="s">
        <v>3</v>
      </c>
      <c r="B124" s="11" t="s">
        <v>4</v>
      </c>
      <c r="C124" s="11" t="s">
        <v>5</v>
      </c>
      <c r="D124" s="10" t="s">
        <v>0</v>
      </c>
      <c r="E124" s="15" t="s">
        <v>2</v>
      </c>
      <c r="F124" s="16" t="s">
        <v>0</v>
      </c>
      <c r="G124" s="17" t="s">
        <v>2</v>
      </c>
      <c r="H124" s="10" t="s">
        <v>0</v>
      </c>
      <c r="I124" s="15" t="s">
        <v>2</v>
      </c>
      <c r="J124" s="16" t="s">
        <v>0</v>
      </c>
      <c r="K124" s="17" t="s">
        <v>2</v>
      </c>
      <c r="L124" s="18" t="s">
        <v>9889</v>
      </c>
      <c r="M124" s="31" t="s">
        <v>9890</v>
      </c>
      <c r="N124" s="10" t="s">
        <v>9903</v>
      </c>
      <c r="O124" s="10" t="s">
        <v>4</v>
      </c>
      <c r="P124" s="74" t="s">
        <v>5</v>
      </c>
      <c r="Q124" s="38" t="s">
        <v>1506</v>
      </c>
    </row>
    <row r="125" spans="1:20" ht="16.149999999999999" customHeight="1">
      <c r="A125" s="24" t="s">
        <v>8</v>
      </c>
      <c r="B125" s="5" t="str">
        <f>VLOOKUP(C125,PinNo!$B:$C,2,0)</f>
        <v>W5</v>
      </c>
      <c r="C125" s="33" t="s">
        <v>1659</v>
      </c>
      <c r="D125" s="5" t="str">
        <f>VLOOKUP(CONCATENATE($A125,".",$B125),Netlist_VTable!$H:$I,2,0)</f>
        <v>S0_P6_HSI-</v>
      </c>
      <c r="E125" s="19">
        <f>VLOOKUP(D125,EtchLengthFromLayout!$A:$B,2,0)</f>
        <v>1301.75</v>
      </c>
      <c r="F125" s="19" t="str">
        <f>SUBSTITUTE($D125,"_P","_1_P")</f>
        <v>S0_1_P6_HSI-</v>
      </c>
      <c r="G125" s="19">
        <f>VLOOKUP(F125,EtchLengthFromLayout!$A:$B,2,0)</f>
        <v>783.64</v>
      </c>
      <c r="H125" s="19" t="str">
        <f>SUBSTITUTE($J125,"_P","_C_P")</f>
        <v>SG0_C_P7_HSO-</v>
      </c>
      <c r="I125" s="19">
        <f>VLOOKUP(H125,EtchLengthFromLayout!$A:$B,2,0)</f>
        <v>4262.07</v>
      </c>
      <c r="J125" s="5" t="str">
        <f>VLOOKUP(CONCATENATE($N125,".",$O125),Netlist_VTable!$H:$I,2,0)</f>
        <v>SG0_P7_HSO-</v>
      </c>
      <c r="K125" s="19">
        <f>VLOOKUP(J125,EtchLengthFromLayout!$A:$B,2,0)</f>
        <v>1030.4100000000001</v>
      </c>
      <c r="L125" s="19">
        <f>E125+G125+I125+K125</f>
        <v>7377.869999999999</v>
      </c>
      <c r="M125" s="19">
        <f>ABS(L125-L126)</f>
        <v>0.54999999999836291</v>
      </c>
      <c r="N125" s="24" t="s">
        <v>9884</v>
      </c>
      <c r="O125" s="5" t="str">
        <f>VLOOKUP(P125,PinNo!$B:$C,2,0)</f>
        <v>W9</v>
      </c>
      <c r="P125" s="77" t="s">
        <v>1665</v>
      </c>
      <c r="Q125" s="102" t="s">
        <v>9899</v>
      </c>
      <c r="T125" s="34"/>
    </row>
    <row r="126" spans="1:20" ht="16.149999999999999" customHeight="1">
      <c r="A126" s="24" t="s">
        <v>8</v>
      </c>
      <c r="B126" s="5" t="str">
        <f>VLOOKUP(C126,PinNo!$B:$C,2,0)</f>
        <v>W6</v>
      </c>
      <c r="C126" s="33" t="s">
        <v>1660</v>
      </c>
      <c r="D126" s="5" t="str">
        <f>VLOOKUP(CONCATENATE($A126,".",$B126),Netlist_VTable!$H:$I,2,0)</f>
        <v>S0_P6_HSI+</v>
      </c>
      <c r="E126" s="19">
        <f>VLOOKUP(D126,EtchLengthFromLayout!$A:$B,2,0)</f>
        <v>1301.74</v>
      </c>
      <c r="F126" s="19" t="str">
        <f>SUBSTITUTE($D126,"_P","_1_P")</f>
        <v>S0_1_P6_HSI+</v>
      </c>
      <c r="G126" s="19">
        <f>VLOOKUP(F126,EtchLengthFromLayout!$A:$B,2,0)</f>
        <v>783.65</v>
      </c>
      <c r="H126" s="19" t="str">
        <f>SUBSTITUTE($J126,"_P","_C_P")</f>
        <v>SG0_C_P7_HSO+</v>
      </c>
      <c r="I126" s="19">
        <f>VLOOKUP(H126,EtchLengthFromLayout!$A:$B,2,0)</f>
        <v>4262.0600000000004</v>
      </c>
      <c r="J126" s="5" t="str">
        <f>VLOOKUP(CONCATENATE($N126,".",$O126),Netlist_VTable!$H:$I,2,0)</f>
        <v>SG0_P7_HSO+</v>
      </c>
      <c r="K126" s="19">
        <f>VLOOKUP(J126,EtchLengthFromLayout!$A:$B,2,0)</f>
        <v>1029.8699999999999</v>
      </c>
      <c r="L126" s="19">
        <f t="shared" ref="L126:L128" si="20">E126+G126+I126+K126</f>
        <v>7377.3200000000006</v>
      </c>
      <c r="M126" s="10" t="str">
        <f>IF(M125&lt;=20,"OK, Tolerance&lt;= 20 mil", "Not OK, Tolerance &gt; 20 mil")</f>
        <v>OK, Tolerance&lt;= 20 mil</v>
      </c>
      <c r="N126" s="24" t="s">
        <v>9884</v>
      </c>
      <c r="O126" s="5" t="str">
        <f>VLOOKUP(P126,PinNo!$B:$C,2,0)</f>
        <v>W8</v>
      </c>
      <c r="P126" s="77" t="s">
        <v>1666</v>
      </c>
      <c r="Q126" s="102"/>
      <c r="T126" s="34"/>
    </row>
    <row r="127" spans="1:20" ht="15.6" customHeight="1">
      <c r="A127" s="24" t="s">
        <v>8</v>
      </c>
      <c r="B127" s="5" t="str">
        <f>VLOOKUP(C127,PinNo!$B:$C,2,0)</f>
        <v>W10</v>
      </c>
      <c r="C127" s="33" t="s">
        <v>1663</v>
      </c>
      <c r="D127" s="5" t="str">
        <f>VLOOKUP(CONCATENATE($A127,".",$B127),Netlist_VTable!$H:$I,2,0)</f>
        <v>S0_P7_HSI-</v>
      </c>
      <c r="E127" s="19">
        <f>VLOOKUP(D127,EtchLengthFromLayout!$A:$B,2,0)</f>
        <v>1618.32</v>
      </c>
      <c r="F127" s="19" t="str">
        <f>SUBSTITUTE($D127,"_P","_1_P")</f>
        <v>S0_1_P7_HSI-</v>
      </c>
      <c r="G127" s="19">
        <f>VLOOKUP(F127,EtchLengthFromLayout!$A:$B,2,0)</f>
        <v>882.24</v>
      </c>
      <c r="H127" s="19" t="str">
        <f>SUBSTITUTE($J127,"_P","_C_P")</f>
        <v>SG0_C_P6_HSO-</v>
      </c>
      <c r="I127" s="19">
        <f>VLOOKUP(H127,EtchLengthFromLayout!$A:$B,2,0)</f>
        <v>4262.8900000000003</v>
      </c>
      <c r="J127" s="5" t="str">
        <f>VLOOKUP(CONCATENATE($N127,".",$O127),Netlist_VTable!$H:$I,2,0)</f>
        <v>SG0_P6_HSO-</v>
      </c>
      <c r="K127" s="19">
        <f>VLOOKUP(J127,EtchLengthFromLayout!$A:$B,2,0)</f>
        <v>970.34</v>
      </c>
      <c r="L127" s="19">
        <f t="shared" si="20"/>
        <v>7733.7900000000009</v>
      </c>
      <c r="M127" s="19">
        <f>ABS(L127-L128)</f>
        <v>0.66000000000167347</v>
      </c>
      <c r="N127" s="24" t="s">
        <v>9884</v>
      </c>
      <c r="O127" s="5" t="str">
        <f>VLOOKUP(P127,PinNo!$B:$C,2,0)</f>
        <v>W4</v>
      </c>
      <c r="P127" s="81" t="s">
        <v>1661</v>
      </c>
      <c r="Q127" s="102"/>
    </row>
    <row r="128" spans="1:20" ht="16.149999999999999" customHeight="1">
      <c r="A128" s="24" t="s">
        <v>8</v>
      </c>
      <c r="B128" s="5" t="str">
        <f>VLOOKUP(C128,PinNo!$B:$C,2,0)</f>
        <v>W11</v>
      </c>
      <c r="C128" s="33" t="s">
        <v>1664</v>
      </c>
      <c r="D128" s="5" t="str">
        <f>VLOOKUP(CONCATENATE($A128,".",$B128),Netlist_VTable!$H:$I,2,0)</f>
        <v>S0_P7_HSI+</v>
      </c>
      <c r="E128" s="19">
        <f>VLOOKUP(D128,EtchLengthFromLayout!$A:$B,2,0)</f>
        <v>1618.21</v>
      </c>
      <c r="F128" s="19" t="str">
        <f>SUBSTITUTE($D128,"_P","_1_P")</f>
        <v>S0_1_P7_HSI+</v>
      </c>
      <c r="G128" s="19">
        <f>VLOOKUP(F128,EtchLengthFromLayout!$A:$B,2,0)</f>
        <v>882.23</v>
      </c>
      <c r="H128" s="19" t="str">
        <f>SUBSTITUTE($J128,"_P","_C_P")</f>
        <v>SG0_C_P6_HSO+</v>
      </c>
      <c r="I128" s="19">
        <f>VLOOKUP(H128,EtchLengthFromLayout!$A:$B,2,0)</f>
        <v>4262.88</v>
      </c>
      <c r="J128" s="5" t="str">
        <f>VLOOKUP(CONCATENATE($N128,".",$O128),Netlist_VTable!$H:$I,2,0)</f>
        <v>SG0_P6_HSO+</v>
      </c>
      <c r="K128" s="19">
        <f>VLOOKUP(J128,EtchLengthFromLayout!$A:$B,2,0)</f>
        <v>969.81</v>
      </c>
      <c r="L128" s="19">
        <f t="shared" si="20"/>
        <v>7733.1299999999992</v>
      </c>
      <c r="M128" s="10" t="str">
        <f>IF(M127&lt;=20,"OK, Tolerance&lt;= 20 mil", "Not OK, Tolerance &gt; 20 mil")</f>
        <v>OK, Tolerance&lt;= 20 mil</v>
      </c>
      <c r="N128" s="24" t="s">
        <v>9884</v>
      </c>
      <c r="O128" s="5" t="str">
        <f>VLOOKUP(P128,PinNo!$B:$C,2,0)</f>
        <v>W3</v>
      </c>
      <c r="P128" s="81" t="s">
        <v>1662</v>
      </c>
      <c r="Q128" s="102"/>
    </row>
    <row r="129" spans="1:20" ht="16.149999999999999" customHeight="1">
      <c r="A129" s="43"/>
      <c r="B129" s="12"/>
      <c r="C129" s="44"/>
      <c r="D129" s="12"/>
      <c r="E129" s="13"/>
      <c r="F129" s="13"/>
      <c r="G129" s="13"/>
      <c r="H129" s="13"/>
      <c r="I129" s="13"/>
      <c r="J129" s="12"/>
      <c r="K129" s="13"/>
      <c r="L129" s="13"/>
      <c r="M129" s="12"/>
      <c r="N129" s="43"/>
      <c r="O129" s="12"/>
      <c r="P129" s="76"/>
      <c r="Q129" s="102"/>
    </row>
    <row r="130" spans="1:20" ht="16.149999999999999" customHeight="1">
      <c r="A130" s="32" t="s">
        <v>165</v>
      </c>
      <c r="B130" s="5" t="str">
        <f>VLOOKUP(C130,PinNo!$B:$C,2,0)</f>
        <v>W5</v>
      </c>
      <c r="C130" s="33" t="s">
        <v>1659</v>
      </c>
      <c r="D130" s="5" t="str">
        <f>VLOOKUP(CONCATENATE($A130,".",$B130),Netlist_VTable!$H:$I,2,0)</f>
        <v>S1_P6_HSI-</v>
      </c>
      <c r="E130" s="19">
        <f>VLOOKUP(D130,EtchLengthFromLayout!$A:$B,2,0)</f>
        <v>1824.37</v>
      </c>
      <c r="F130" s="19" t="str">
        <f>SUBSTITUTE($D130,"_P","_1_P")</f>
        <v>S1_1_P6_HSI-</v>
      </c>
      <c r="G130" s="19">
        <f>VLOOKUP(F130,EtchLengthFromLayout!$A:$B,2,0)</f>
        <v>783.64</v>
      </c>
      <c r="H130" s="19" t="str">
        <f>SUBSTITUTE($J130,"_P","_C_P")</f>
        <v>SG1_C_P7_HSO-</v>
      </c>
      <c r="I130" s="19">
        <f>VLOOKUP(H130,EtchLengthFromLayout!$A:$B,2,0)</f>
        <v>4293.28</v>
      </c>
      <c r="J130" s="5" t="str">
        <f>VLOOKUP(CONCATENATE($N130,".",$O130),Netlist_VTable!$H:$I,2,0)</f>
        <v>SG1_P7_HSO-</v>
      </c>
      <c r="K130" s="19">
        <f>VLOOKUP(J130,EtchLengthFromLayout!$A:$B,2,0)</f>
        <v>1029.82</v>
      </c>
      <c r="L130" s="19">
        <f>E130+G130+I130+K130</f>
        <v>7931.1099999999988</v>
      </c>
      <c r="M130" s="19">
        <f>ABS(L130-L131)</f>
        <v>0.64000000000032742</v>
      </c>
      <c r="N130" s="25" t="s">
        <v>9885</v>
      </c>
      <c r="O130" s="5" t="str">
        <f>VLOOKUP(P130,PinNo!$B:$C,2,0)</f>
        <v>W9</v>
      </c>
      <c r="P130" s="77" t="s">
        <v>1665</v>
      </c>
      <c r="Q130" s="102"/>
    </row>
    <row r="131" spans="1:20" ht="16.149999999999999" customHeight="1">
      <c r="A131" s="32" t="s">
        <v>165</v>
      </c>
      <c r="B131" s="5" t="str">
        <f>VLOOKUP(C131,PinNo!$B:$C,2,0)</f>
        <v>W6</v>
      </c>
      <c r="C131" s="33" t="s">
        <v>1660</v>
      </c>
      <c r="D131" s="5" t="str">
        <f>VLOOKUP(CONCATENATE($A131,".",$B131),Netlist_VTable!$H:$I,2,0)</f>
        <v>S1_P6_HSI+</v>
      </c>
      <c r="E131" s="19">
        <f>VLOOKUP(D131,EtchLengthFromLayout!$A:$B,2,0)</f>
        <v>1824.95</v>
      </c>
      <c r="F131" s="19" t="str">
        <f>SUBSTITUTE($D131,"_P","_1_P")</f>
        <v>S1_1_P6_HSI+</v>
      </c>
      <c r="G131" s="19">
        <f>VLOOKUP(F131,EtchLengthFromLayout!$A:$B,2,0)</f>
        <v>783.65</v>
      </c>
      <c r="H131" s="19" t="str">
        <f>SUBSTITUTE($J131,"_P","_C_P")</f>
        <v>SG1_C_P7_HSO+</v>
      </c>
      <c r="I131" s="19">
        <f>VLOOKUP(H131,EtchLengthFromLayout!$A:$B,2,0)</f>
        <v>4293.28</v>
      </c>
      <c r="J131" s="5" t="str">
        <f>VLOOKUP(CONCATENATE($N131,".",$O131),Netlist_VTable!$H:$I,2,0)</f>
        <v>SG1_P7_HSO+</v>
      </c>
      <c r="K131" s="19">
        <f>VLOOKUP(J131,EtchLengthFromLayout!$A:$B,2,0)</f>
        <v>1029.8699999999999</v>
      </c>
      <c r="L131" s="19">
        <f t="shared" ref="L131:L133" si="21">E131+G131+I131+K131</f>
        <v>7931.7499999999991</v>
      </c>
      <c r="M131" s="10" t="str">
        <f>IF(M130&lt;=20,"OK, Tolerance&lt;= 20 mil", "Not OK, Tolerance &gt; 20 mil")</f>
        <v>OK, Tolerance&lt;= 20 mil</v>
      </c>
      <c r="N131" s="25" t="s">
        <v>9885</v>
      </c>
      <c r="O131" s="5" t="str">
        <f>VLOOKUP(P131,PinNo!$B:$C,2,0)</f>
        <v>W8</v>
      </c>
      <c r="P131" s="77" t="s">
        <v>1666</v>
      </c>
      <c r="Q131" s="102"/>
    </row>
    <row r="132" spans="1:20" ht="16.149999999999999" customHeight="1">
      <c r="A132" s="32" t="s">
        <v>165</v>
      </c>
      <c r="B132" s="5" t="str">
        <f>VLOOKUP(C132,PinNo!$B:$C,2,0)</f>
        <v>W10</v>
      </c>
      <c r="C132" s="33" t="s">
        <v>1663</v>
      </c>
      <c r="D132" s="5" t="str">
        <f>VLOOKUP(CONCATENATE($A132,".",$B132),Netlist_VTable!$H:$I,2,0)</f>
        <v>S1_P7_HSI-</v>
      </c>
      <c r="E132" s="19">
        <f>VLOOKUP(D132,EtchLengthFromLayout!$A:$B,2,0)</f>
        <v>1568.26</v>
      </c>
      <c r="F132" s="19" t="str">
        <f>SUBSTITUTE($D132,"_P","_1_P")</f>
        <v>S1_1_P7_HSI-</v>
      </c>
      <c r="G132" s="19">
        <f>VLOOKUP(F132,EtchLengthFromLayout!$A:$B,2,0)</f>
        <v>882.24</v>
      </c>
      <c r="H132" s="19" t="str">
        <f>SUBSTITUTE($J132,"_P","_C_P")</f>
        <v>SG1_C_P6_HSO-</v>
      </c>
      <c r="I132" s="19">
        <f>VLOOKUP(H132,EtchLengthFromLayout!$A:$B,2,0)</f>
        <v>4301.4399999999996</v>
      </c>
      <c r="J132" s="5" t="str">
        <f>VLOOKUP(CONCATENATE($N132,".",$O132),Netlist_VTable!$H:$I,2,0)</f>
        <v>SG1_P6_HSO-</v>
      </c>
      <c r="K132" s="19">
        <f>VLOOKUP(J132,EtchLengthFromLayout!$A:$B,2,0)</f>
        <v>969.82</v>
      </c>
      <c r="L132" s="19">
        <f t="shared" si="21"/>
        <v>7721.7599999999993</v>
      </c>
      <c r="M132" s="19">
        <f>ABS(L132-L133)</f>
        <v>0.66000000000076398</v>
      </c>
      <c r="N132" s="25" t="s">
        <v>9885</v>
      </c>
      <c r="O132" s="5" t="str">
        <f>VLOOKUP(P132,PinNo!$B:$C,2,0)</f>
        <v>W4</v>
      </c>
      <c r="P132" s="81" t="s">
        <v>1661</v>
      </c>
      <c r="Q132" s="102"/>
    </row>
    <row r="133" spans="1:20" ht="16.149999999999999" customHeight="1">
      <c r="A133" s="32" t="s">
        <v>165</v>
      </c>
      <c r="B133" s="5" t="str">
        <f>VLOOKUP(C133,PinNo!$B:$C,2,0)</f>
        <v>W11</v>
      </c>
      <c r="C133" s="33" t="s">
        <v>1664</v>
      </c>
      <c r="D133" s="5" t="str">
        <f>VLOOKUP(CONCATENATE($A133,".",$B133),Netlist_VTable!$H:$I,2,0)</f>
        <v>S1_P7_HSI+</v>
      </c>
      <c r="E133" s="19">
        <f>VLOOKUP(D133,EtchLengthFromLayout!$A:$B,2,0)</f>
        <v>1568.91</v>
      </c>
      <c r="F133" s="19" t="str">
        <f>SUBSTITUTE($D133,"_P","_1_P")</f>
        <v>S1_1_P7_HSI+</v>
      </c>
      <c r="G133" s="19">
        <f>VLOOKUP(F133,EtchLengthFromLayout!$A:$B,2,0)</f>
        <v>882.23</v>
      </c>
      <c r="H133" s="19" t="str">
        <f>SUBSTITUTE($J133,"_P","_C_P")</f>
        <v>SG1_C_P6_HSO+</v>
      </c>
      <c r="I133" s="19">
        <f>VLOOKUP(H133,EtchLengthFromLayout!$A:$B,2,0)</f>
        <v>4301.45</v>
      </c>
      <c r="J133" s="5" t="str">
        <f>VLOOKUP(CONCATENATE($N133,".",$O133),Netlist_VTable!$H:$I,2,0)</f>
        <v>SG1_P6_HSO+</v>
      </c>
      <c r="K133" s="19">
        <f>VLOOKUP(J133,EtchLengthFromLayout!$A:$B,2,0)</f>
        <v>969.83</v>
      </c>
      <c r="L133" s="19">
        <f t="shared" si="21"/>
        <v>7722.42</v>
      </c>
      <c r="M133" s="10" t="str">
        <f>IF(M132&lt;=20,"OK, Tolerance&lt;= 20 mil", "Not OK, Tolerance &gt; 20 mil")</f>
        <v>OK, Tolerance&lt;= 20 mil</v>
      </c>
      <c r="N133" s="25" t="s">
        <v>9885</v>
      </c>
      <c r="O133" s="5" t="str">
        <f>VLOOKUP(P133,PinNo!$B:$C,2,0)</f>
        <v>W3</v>
      </c>
      <c r="P133" s="81" t="s">
        <v>1662</v>
      </c>
      <c r="Q133" s="102"/>
    </row>
    <row r="134" spans="1:20" ht="16.149999999999999" customHeight="1">
      <c r="A134" s="43"/>
      <c r="B134" s="12"/>
      <c r="C134" s="44"/>
      <c r="D134" s="12"/>
      <c r="E134" s="13"/>
      <c r="F134" s="13"/>
      <c r="G134" s="13"/>
      <c r="H134" s="13"/>
      <c r="I134" s="13"/>
      <c r="J134" s="12"/>
      <c r="K134" s="13"/>
      <c r="L134" s="13"/>
      <c r="M134" s="12"/>
      <c r="N134" s="43"/>
      <c r="O134" s="12"/>
      <c r="P134" s="76"/>
      <c r="Q134" s="102"/>
      <c r="T134" s="34"/>
    </row>
    <row r="135" spans="1:20" ht="16.149999999999999" customHeight="1">
      <c r="A135" s="24" t="s">
        <v>5414</v>
      </c>
      <c r="B135" s="5" t="str">
        <f>VLOOKUP(C135,PinNo!$B:$C,2,0)</f>
        <v>W5</v>
      </c>
      <c r="C135" s="33" t="s">
        <v>1659</v>
      </c>
      <c r="D135" s="5" t="str">
        <f>VLOOKUP(CONCATENATE($A135,".",$B135),Netlist_VTable!$H:$I,2,0)</f>
        <v>S2_P6_HSI-</v>
      </c>
      <c r="E135" s="19">
        <f>VLOOKUP(D135,EtchLengthFromLayout!$A:$B,2,0)</f>
        <v>1301.75</v>
      </c>
      <c r="F135" s="19" t="str">
        <f>SUBSTITUTE($D135,"_P","_1_P")</f>
        <v>S2_1_P6_HSI-</v>
      </c>
      <c r="G135" s="19">
        <f>VLOOKUP(F135,EtchLengthFromLayout!$A:$B,2,0)</f>
        <v>783.64</v>
      </c>
      <c r="H135" s="19" t="str">
        <f>SUBSTITUTE($J135,"_P","_C_P")</f>
        <v>SG2_C_P7_HSO-</v>
      </c>
      <c r="I135" s="19">
        <f>VLOOKUP(H135,EtchLengthFromLayout!$A:$B,2,0)</f>
        <v>4272.9399999999996</v>
      </c>
      <c r="J135" s="5" t="str">
        <f>VLOOKUP(CONCATENATE($N135,".",$O135),Netlist_VTable!$H:$I,2,0)</f>
        <v>SG2_P7_HSO-</v>
      </c>
      <c r="K135" s="19">
        <f>VLOOKUP(J135,EtchLengthFromLayout!$A:$B,2,0)</f>
        <v>1030.4100000000001</v>
      </c>
      <c r="L135" s="19">
        <f>E135+G135+I135+K135</f>
        <v>7388.74</v>
      </c>
      <c r="M135" s="19">
        <f>ABS(L135-L136)</f>
        <v>0.5500000000001819</v>
      </c>
      <c r="N135" s="24" t="s">
        <v>9886</v>
      </c>
      <c r="O135" s="5" t="str">
        <f>VLOOKUP(P135,PinNo!$B:$C,2,0)</f>
        <v>W9</v>
      </c>
      <c r="P135" s="77" t="s">
        <v>1665</v>
      </c>
      <c r="Q135" s="102"/>
      <c r="T135" s="34"/>
    </row>
    <row r="136" spans="1:20" ht="16.149999999999999" customHeight="1">
      <c r="A136" s="24" t="s">
        <v>5414</v>
      </c>
      <c r="B136" s="5" t="str">
        <f>VLOOKUP(C136,PinNo!$B:$C,2,0)</f>
        <v>W6</v>
      </c>
      <c r="C136" s="33" t="s">
        <v>1660</v>
      </c>
      <c r="D136" s="5" t="str">
        <f>VLOOKUP(CONCATENATE($A136,".",$B136),Netlist_VTable!$H:$I,2,0)</f>
        <v>S2_P6_HSI+</v>
      </c>
      <c r="E136" s="19">
        <f>VLOOKUP(D136,EtchLengthFromLayout!$A:$B,2,0)</f>
        <v>1301.74</v>
      </c>
      <c r="F136" s="19" t="str">
        <f>SUBSTITUTE($D136,"_P","_1_P")</f>
        <v>S2_1_P6_HSI+</v>
      </c>
      <c r="G136" s="19">
        <f>VLOOKUP(F136,EtchLengthFromLayout!$A:$B,2,0)</f>
        <v>783.65</v>
      </c>
      <c r="H136" s="19" t="str">
        <f>SUBSTITUTE($J136,"_P","_C_P")</f>
        <v>SG2_C_P7_HSO+</v>
      </c>
      <c r="I136" s="19">
        <f>VLOOKUP(H136,EtchLengthFromLayout!$A:$B,2,0)</f>
        <v>4272.93</v>
      </c>
      <c r="J136" s="5" t="str">
        <f>VLOOKUP(CONCATENATE($N136,".",$O136),Netlist_VTable!$H:$I,2,0)</f>
        <v>SG2_P7_HSO+</v>
      </c>
      <c r="K136" s="19">
        <f>VLOOKUP(J136,EtchLengthFromLayout!$A:$B,2,0)</f>
        <v>1029.8699999999999</v>
      </c>
      <c r="L136" s="19">
        <f t="shared" ref="L136:L138" si="22">E136+G136+I136+K136</f>
        <v>7388.19</v>
      </c>
      <c r="M136" s="10" t="str">
        <f>IF(M135&lt;=20,"OK, Tolerance&lt;= 20 mil", "Not OK, Tolerance &gt; 20 mil")</f>
        <v>OK, Tolerance&lt;= 20 mil</v>
      </c>
      <c r="N136" s="24" t="s">
        <v>9886</v>
      </c>
      <c r="O136" s="5" t="str">
        <f>VLOOKUP(P136,PinNo!$B:$C,2,0)</f>
        <v>W8</v>
      </c>
      <c r="P136" s="77" t="s">
        <v>1666</v>
      </c>
      <c r="Q136" s="102"/>
      <c r="T136" s="34"/>
    </row>
    <row r="137" spans="1:20" ht="15.6" customHeight="1">
      <c r="A137" s="24" t="s">
        <v>5414</v>
      </c>
      <c r="B137" s="5" t="str">
        <f>VLOOKUP(C137,PinNo!$B:$C,2,0)</f>
        <v>W10</v>
      </c>
      <c r="C137" s="33" t="s">
        <v>1663</v>
      </c>
      <c r="D137" s="5" t="str">
        <f>VLOOKUP(CONCATENATE($A137,".",$B137),Netlist_VTable!$H:$I,2,0)</f>
        <v>S2_P7_HSI-</v>
      </c>
      <c r="E137" s="19">
        <f>VLOOKUP(D137,EtchLengthFromLayout!$A:$B,2,0)</f>
        <v>1617.42</v>
      </c>
      <c r="F137" s="19" t="str">
        <f>SUBSTITUTE($D137,"_P","_1_P")</f>
        <v>S2_1_P7_HSI-</v>
      </c>
      <c r="G137" s="19">
        <f>VLOOKUP(F137,EtchLengthFromLayout!$A:$B,2,0)</f>
        <v>882.24</v>
      </c>
      <c r="H137" s="19" t="str">
        <f>SUBSTITUTE($J137,"_P","_C_P")</f>
        <v>SG2_C_P6_HSO-</v>
      </c>
      <c r="I137" s="19">
        <f>VLOOKUP(H137,EtchLengthFromLayout!$A:$B,2,0)</f>
        <v>4294.13</v>
      </c>
      <c r="J137" s="5" t="str">
        <f>VLOOKUP(CONCATENATE($N137,".",$O137),Netlist_VTable!$H:$I,2,0)</f>
        <v>SG2_P6_HSO-</v>
      </c>
      <c r="K137" s="19">
        <f>VLOOKUP(J137,EtchLengthFromLayout!$A:$B,2,0)</f>
        <v>969.81</v>
      </c>
      <c r="L137" s="19">
        <f t="shared" si="22"/>
        <v>7763.6</v>
      </c>
      <c r="M137" s="19">
        <f>ABS(L137-L138)</f>
        <v>0.3999999999996362</v>
      </c>
      <c r="N137" s="24" t="s">
        <v>9886</v>
      </c>
      <c r="O137" s="5" t="str">
        <f>VLOOKUP(P137,PinNo!$B:$C,2,0)</f>
        <v>W4</v>
      </c>
      <c r="P137" s="81" t="s">
        <v>1661</v>
      </c>
      <c r="Q137" s="102"/>
    </row>
    <row r="138" spans="1:20" ht="16.149999999999999" customHeight="1">
      <c r="A138" s="24" t="s">
        <v>5414</v>
      </c>
      <c r="B138" s="5" t="str">
        <f>VLOOKUP(C138,PinNo!$B:$C,2,0)</f>
        <v>W11</v>
      </c>
      <c r="C138" s="33" t="s">
        <v>1664</v>
      </c>
      <c r="D138" s="5" t="str">
        <f>VLOOKUP(CONCATENATE($A138,".",$B138),Netlist_VTable!$H:$I,2,0)</f>
        <v>S2_P7_HSI+</v>
      </c>
      <c r="E138" s="19">
        <f>VLOOKUP(D138,EtchLengthFromLayout!$A:$B,2,0)</f>
        <v>1617.31</v>
      </c>
      <c r="F138" s="19" t="str">
        <f>SUBSTITUTE($D138,"_P","_1_P")</f>
        <v>S2_1_P7_HSI+</v>
      </c>
      <c r="G138" s="19">
        <f>VLOOKUP(F138,EtchLengthFromLayout!$A:$B,2,0)</f>
        <v>882.23</v>
      </c>
      <c r="H138" s="19" t="str">
        <f>SUBSTITUTE($J138,"_P","_C_P")</f>
        <v>SG2_C_P6_HSO+</v>
      </c>
      <c r="I138" s="19">
        <f>VLOOKUP(H138,EtchLengthFromLayout!$A:$B,2,0)</f>
        <v>4294.12</v>
      </c>
      <c r="J138" s="5" t="str">
        <f>VLOOKUP(CONCATENATE($N138,".",$O138),Netlist_VTable!$H:$I,2,0)</f>
        <v>SG2_P6_HSO+</v>
      </c>
      <c r="K138" s="19">
        <f>VLOOKUP(J138,EtchLengthFromLayout!$A:$B,2,0)</f>
        <v>970.34</v>
      </c>
      <c r="L138" s="19">
        <f t="shared" si="22"/>
        <v>7764</v>
      </c>
      <c r="M138" s="10" t="str">
        <f>IF(M137&lt;=20,"OK, Tolerance&lt;= 20 mil", "Not OK, Tolerance &gt; 20 mil")</f>
        <v>OK, Tolerance&lt;= 20 mil</v>
      </c>
      <c r="N138" s="24" t="s">
        <v>9886</v>
      </c>
      <c r="O138" s="5" t="str">
        <f>VLOOKUP(P138,PinNo!$B:$C,2,0)</f>
        <v>W3</v>
      </c>
      <c r="P138" s="81" t="s">
        <v>1662</v>
      </c>
      <c r="Q138" s="102"/>
    </row>
    <row r="139" spans="1:20" ht="16.149999999999999" customHeight="1">
      <c r="A139" s="43"/>
      <c r="B139" s="12"/>
      <c r="C139" s="44"/>
      <c r="D139" s="12"/>
      <c r="E139" s="13"/>
      <c r="F139" s="13"/>
      <c r="G139" s="13"/>
      <c r="H139" s="13"/>
      <c r="I139" s="13"/>
      <c r="J139" s="12"/>
      <c r="K139" s="13"/>
      <c r="L139" s="13"/>
      <c r="M139" s="12"/>
      <c r="N139" s="43"/>
      <c r="O139" s="12"/>
      <c r="P139" s="76"/>
      <c r="Q139" s="102"/>
    </row>
    <row r="140" spans="1:20" ht="16.149999999999999" customHeight="1">
      <c r="A140" s="32" t="s">
        <v>5882</v>
      </c>
      <c r="B140" s="5" t="str">
        <f>VLOOKUP(C140,PinNo!$B:$C,2,0)</f>
        <v>W5</v>
      </c>
      <c r="C140" s="33" t="s">
        <v>1659</v>
      </c>
      <c r="D140" s="5" t="str">
        <f>VLOOKUP(CONCATENATE($A140,".",$B140),Netlist_VTable!$H:$I,2,0)</f>
        <v>S3_P6_HSI-</v>
      </c>
      <c r="E140" s="19">
        <f>VLOOKUP(D140,EtchLengthFromLayout!$A:$B,2,0)</f>
        <v>1824.37</v>
      </c>
      <c r="F140" s="19" t="str">
        <f>SUBSTITUTE($D140,"_P","_1_P")</f>
        <v>S3_1_P6_HSI-</v>
      </c>
      <c r="G140" s="19">
        <f>VLOOKUP(F140,EtchLengthFromLayout!$A:$B,2,0)</f>
        <v>783.64</v>
      </c>
      <c r="H140" s="19" t="str">
        <f>SUBSTITUTE($J140,"_P","_C_P")</f>
        <v>SG3_C_P7_HSO-</v>
      </c>
      <c r="I140" s="19">
        <f>VLOOKUP(H140,EtchLengthFromLayout!$A:$B,2,0)</f>
        <v>4373.1899999999996</v>
      </c>
      <c r="J140" s="5" t="str">
        <f>VLOOKUP(CONCATENATE($N140,".",$O140),Netlist_VTable!$H:$I,2,0)</f>
        <v>SG3_P7_HSO-</v>
      </c>
      <c r="K140" s="19">
        <f>VLOOKUP(J140,EtchLengthFromLayout!$A:$B,2,0)</f>
        <v>1029.94</v>
      </c>
      <c r="L140" s="19">
        <f>E140+G140+I140+K140</f>
        <v>8011.1399999999994</v>
      </c>
      <c r="M140" s="19">
        <f>ABS(L140-L141)</f>
        <v>0.51999999999952706</v>
      </c>
      <c r="N140" s="25" t="s">
        <v>9887</v>
      </c>
      <c r="O140" s="5" t="str">
        <f>VLOOKUP(P140,PinNo!$B:$C,2,0)</f>
        <v>W9</v>
      </c>
      <c r="P140" s="77" t="s">
        <v>1665</v>
      </c>
      <c r="Q140" s="102"/>
    </row>
    <row r="141" spans="1:20" ht="16.149999999999999" customHeight="1">
      <c r="A141" s="32" t="s">
        <v>5882</v>
      </c>
      <c r="B141" s="5" t="str">
        <f>VLOOKUP(C141,PinNo!$B:$C,2,0)</f>
        <v>W6</v>
      </c>
      <c r="C141" s="33" t="s">
        <v>1660</v>
      </c>
      <c r="D141" s="5" t="str">
        <f>VLOOKUP(CONCATENATE($A141,".",$B141),Netlist_VTable!$H:$I,2,0)</f>
        <v>S3_P6_HSI+</v>
      </c>
      <c r="E141" s="19">
        <f>VLOOKUP(D141,EtchLengthFromLayout!$A:$B,2,0)</f>
        <v>1824.95</v>
      </c>
      <c r="F141" s="19" t="str">
        <f>SUBSTITUTE($D141,"_P","_1_P")</f>
        <v>S3_1_P6_HSI+</v>
      </c>
      <c r="G141" s="19">
        <f>VLOOKUP(F141,EtchLengthFromLayout!$A:$B,2,0)</f>
        <v>783.65</v>
      </c>
      <c r="H141" s="19" t="str">
        <f>SUBSTITUTE($J141,"_P","_C_P")</f>
        <v>SG3_C_P7_HSO+</v>
      </c>
      <c r="I141" s="19">
        <f>VLOOKUP(H141,EtchLengthFromLayout!$A:$B,2,0)</f>
        <v>4373.1899999999996</v>
      </c>
      <c r="J141" s="5" t="str">
        <f>VLOOKUP(CONCATENATE($N141,".",$O141),Netlist_VTable!$H:$I,2,0)</f>
        <v>SG3_P7_HSO+</v>
      </c>
      <c r="K141" s="19">
        <f>VLOOKUP(J141,EtchLengthFromLayout!$A:$B,2,0)</f>
        <v>1029.8699999999999</v>
      </c>
      <c r="L141" s="19">
        <f t="shared" ref="L141:L143" si="23">E141+G141+I141+K141</f>
        <v>8011.6599999999989</v>
      </c>
      <c r="M141" s="10" t="str">
        <f>IF(M140&lt;=20,"OK, Tolerance&lt;= 20 mil", "Not OK, Tolerance &gt; 20 mil")</f>
        <v>OK, Tolerance&lt;= 20 mil</v>
      </c>
      <c r="N141" s="25" t="s">
        <v>9887</v>
      </c>
      <c r="O141" s="5" t="str">
        <f>VLOOKUP(P141,PinNo!$B:$C,2,0)</f>
        <v>W8</v>
      </c>
      <c r="P141" s="77" t="s">
        <v>1666</v>
      </c>
      <c r="Q141" s="102"/>
    </row>
    <row r="142" spans="1:20" ht="16.149999999999999" customHeight="1">
      <c r="A142" s="32" t="s">
        <v>5882</v>
      </c>
      <c r="B142" s="5" t="str">
        <f>VLOOKUP(C142,PinNo!$B:$C,2,0)</f>
        <v>W10</v>
      </c>
      <c r="C142" s="33" t="s">
        <v>1663</v>
      </c>
      <c r="D142" s="5" t="str">
        <f>VLOOKUP(CONCATENATE($A142,".",$B142),Netlist_VTable!$H:$I,2,0)</f>
        <v>S3_P7_HSI-</v>
      </c>
      <c r="E142" s="19">
        <f>VLOOKUP(D142,EtchLengthFromLayout!$A:$B,2,0)</f>
        <v>1568.26</v>
      </c>
      <c r="F142" s="19" t="str">
        <f>SUBSTITUTE($D142,"_P","_1_P")</f>
        <v>S3_1_P7_HSI-</v>
      </c>
      <c r="G142" s="19">
        <f>VLOOKUP(F142,EtchLengthFromLayout!$A:$B,2,0)</f>
        <v>871.08</v>
      </c>
      <c r="H142" s="19" t="str">
        <f>SUBSTITUTE($J142,"_P","_C_P")</f>
        <v>SG3_C_P6_HSO-</v>
      </c>
      <c r="I142" s="19">
        <f>VLOOKUP(H142,EtchLengthFromLayout!$A:$B,2,0)</f>
        <v>4339.3599999999997</v>
      </c>
      <c r="J142" s="5" t="str">
        <f>VLOOKUP(CONCATENATE($N142,".",$O142),Netlist_VTable!$H:$I,2,0)</f>
        <v>SG3_P6_HSO-</v>
      </c>
      <c r="K142" s="19">
        <f>VLOOKUP(J142,EtchLengthFromLayout!$A:$B,2,0)</f>
        <v>969.65</v>
      </c>
      <c r="L142" s="19">
        <f t="shared" si="23"/>
        <v>7748.3499999999995</v>
      </c>
      <c r="M142" s="19">
        <f>ABS(L142-L143)</f>
        <v>0.82000000000061846</v>
      </c>
      <c r="N142" s="25" t="s">
        <v>9887</v>
      </c>
      <c r="O142" s="5" t="str">
        <f>VLOOKUP(P142,PinNo!$B:$C,2,0)</f>
        <v>W4</v>
      </c>
      <c r="P142" s="81" t="s">
        <v>1661</v>
      </c>
      <c r="Q142" s="102"/>
    </row>
    <row r="143" spans="1:20" s="34" customFormat="1" ht="16.149999999999999" customHeight="1">
      <c r="A143" s="32" t="s">
        <v>5882</v>
      </c>
      <c r="B143" s="5" t="str">
        <f>VLOOKUP(C143,PinNo!$B:$C,2,0)</f>
        <v>W11</v>
      </c>
      <c r="C143" s="33" t="s">
        <v>1664</v>
      </c>
      <c r="D143" s="5" t="str">
        <f>VLOOKUP(CONCATENATE($A143,".",$B143),Netlist_VTable!$H:$I,2,0)</f>
        <v>S3_P7_HSI+</v>
      </c>
      <c r="E143" s="19">
        <f>VLOOKUP(D143,EtchLengthFromLayout!$A:$B,2,0)</f>
        <v>1568.91</v>
      </c>
      <c r="F143" s="19" t="str">
        <f>SUBSTITUTE($D143,"_P","_1_P")</f>
        <v>S3_1_P7_HSI+</v>
      </c>
      <c r="G143" s="19">
        <f>VLOOKUP(F143,EtchLengthFromLayout!$A:$B,2,0)</f>
        <v>871.08</v>
      </c>
      <c r="H143" s="19" t="str">
        <f>SUBSTITUTE($J143,"_P","_C_P")</f>
        <v>SG3_C_P6_HSO+</v>
      </c>
      <c r="I143" s="19">
        <f>VLOOKUP(H143,EtchLengthFromLayout!$A:$B,2,0)</f>
        <v>4339.37</v>
      </c>
      <c r="J143" s="5" t="str">
        <f>VLOOKUP(CONCATENATE($N143,".",$O143),Netlist_VTable!$H:$I,2,0)</f>
        <v>SG3_P6_HSO+</v>
      </c>
      <c r="K143" s="19">
        <f>VLOOKUP(J143,EtchLengthFromLayout!$A:$B,2,0)</f>
        <v>969.81</v>
      </c>
      <c r="L143" s="19">
        <f t="shared" si="23"/>
        <v>7749.17</v>
      </c>
      <c r="M143" s="10" t="str">
        <f>IF(M142&lt;=20,"OK, Tolerance&lt;= 20 mil", "Not OK, Tolerance &gt; 20 mil")</f>
        <v>OK, Tolerance&lt;= 20 mil</v>
      </c>
      <c r="N143" s="25" t="s">
        <v>9887</v>
      </c>
      <c r="O143" s="5" t="str">
        <f>VLOOKUP(P143,PinNo!$B:$C,2,0)</f>
        <v>W3</v>
      </c>
      <c r="P143" s="81" t="s">
        <v>1662</v>
      </c>
      <c r="Q143" s="102"/>
    </row>
    <row r="144" spans="1:20" s="34" customFormat="1" ht="15.75" customHeight="1">
      <c r="A144" s="26"/>
      <c r="B144" s="10"/>
      <c r="C144" s="10"/>
      <c r="D144" s="10"/>
      <c r="E144" s="15"/>
      <c r="F144" s="15"/>
      <c r="G144" s="15"/>
      <c r="H144" s="15"/>
      <c r="I144" s="10"/>
      <c r="J144" s="10" t="s">
        <v>1463</v>
      </c>
      <c r="K144" s="15"/>
      <c r="L144" s="15">
        <f>MAX(L125:L143)</f>
        <v>8011.6599999999989</v>
      </c>
      <c r="M144" s="15"/>
      <c r="N144" s="15"/>
      <c r="O144" s="15"/>
      <c r="P144" s="74"/>
      <c r="Q144" s="10"/>
    </row>
    <row r="145" spans="1:17" s="34" customFormat="1" ht="15.6" customHeight="1">
      <c r="A145" s="26"/>
      <c r="B145" s="10"/>
      <c r="C145" s="10"/>
      <c r="D145" s="10"/>
      <c r="E145" s="15"/>
      <c r="F145" s="15"/>
      <c r="G145" s="15"/>
      <c r="H145" s="15"/>
      <c r="I145" s="10"/>
      <c r="J145" s="10" t="s">
        <v>1464</v>
      </c>
      <c r="K145" s="15"/>
      <c r="L145" s="15">
        <f>MIN(L125:L143)</f>
        <v>7377.3200000000006</v>
      </c>
      <c r="M145" s="15"/>
      <c r="N145" s="15"/>
      <c r="O145" s="15"/>
      <c r="P145" s="74"/>
      <c r="Q145" s="10"/>
    </row>
    <row r="146" spans="1:17" ht="16.149999999999999" customHeight="1">
      <c r="A146" s="26"/>
      <c r="B146" s="10"/>
      <c r="C146" s="10"/>
      <c r="D146" s="10"/>
      <c r="E146" s="15"/>
      <c r="F146" s="15"/>
      <c r="G146" s="15"/>
      <c r="H146" s="15"/>
      <c r="I146" s="10"/>
      <c r="J146" s="10" t="s">
        <v>1</v>
      </c>
      <c r="K146" s="15"/>
      <c r="L146" s="15">
        <f>ABS(L144-L145)</f>
        <v>634.33999999999833</v>
      </c>
      <c r="M146" s="15"/>
      <c r="N146" s="15"/>
      <c r="O146" s="15"/>
      <c r="P146" s="74"/>
      <c r="Q146" s="10"/>
    </row>
    <row r="147" spans="1:17" ht="16.149999999999999" customHeight="1">
      <c r="A147" s="26"/>
      <c r="B147" s="10"/>
      <c r="C147" s="10"/>
      <c r="D147" s="10"/>
      <c r="E147" s="15"/>
      <c r="F147" s="15"/>
      <c r="G147" s="15"/>
      <c r="H147" s="15"/>
      <c r="I147" s="15"/>
      <c r="J147" s="15"/>
      <c r="K147" s="15"/>
      <c r="L147" s="15"/>
      <c r="M147" s="10"/>
      <c r="N147" s="10"/>
      <c r="O147" s="10"/>
      <c r="P147" s="74"/>
      <c r="Q147" s="10"/>
    </row>
    <row r="148" spans="1:17" ht="16.149999999999999" customHeight="1">
      <c r="A148" s="21"/>
      <c r="B148" s="5"/>
      <c r="C148" s="5"/>
      <c r="D148" s="5"/>
      <c r="E148" s="19"/>
      <c r="F148" s="19"/>
      <c r="G148" s="19"/>
      <c r="H148" s="19"/>
      <c r="I148" s="19"/>
      <c r="J148" s="19"/>
      <c r="K148" s="19"/>
      <c r="L148" s="19"/>
      <c r="M148" s="5"/>
      <c r="N148" s="5"/>
      <c r="O148" s="5"/>
      <c r="P148" s="79"/>
      <c r="Q148" s="5"/>
    </row>
    <row r="149" spans="1:17" ht="32.25" customHeight="1">
      <c r="A149" s="28" t="s">
        <v>9897</v>
      </c>
      <c r="B149" s="12"/>
      <c r="C149" s="12"/>
      <c r="D149" s="12"/>
      <c r="E149" s="71" t="s">
        <v>10262</v>
      </c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73"/>
      <c r="Q149" s="72" t="s">
        <v>10263</v>
      </c>
    </row>
    <row r="150" spans="1:17" ht="31.5">
      <c r="A150" s="11" t="s">
        <v>3</v>
      </c>
      <c r="B150" s="11" t="s">
        <v>4</v>
      </c>
      <c r="C150" s="11" t="s">
        <v>5</v>
      </c>
      <c r="D150" s="10" t="s">
        <v>0</v>
      </c>
      <c r="E150" s="15" t="s">
        <v>2</v>
      </c>
      <c r="F150" s="16" t="s">
        <v>0</v>
      </c>
      <c r="G150" s="17" t="s">
        <v>2</v>
      </c>
      <c r="H150" s="10" t="s">
        <v>0</v>
      </c>
      <c r="I150" s="15" t="s">
        <v>2</v>
      </c>
      <c r="J150" s="16" t="s">
        <v>0</v>
      </c>
      <c r="K150" s="17" t="s">
        <v>2</v>
      </c>
      <c r="L150" s="18" t="s">
        <v>9889</v>
      </c>
      <c r="M150" s="31" t="s">
        <v>9890</v>
      </c>
      <c r="N150" s="10" t="s">
        <v>9903</v>
      </c>
      <c r="O150" s="10" t="s">
        <v>4</v>
      </c>
      <c r="P150" s="74" t="s">
        <v>5</v>
      </c>
      <c r="Q150" s="38" t="s">
        <v>1506</v>
      </c>
    </row>
    <row r="151" spans="1:17" ht="16.149999999999999" customHeight="1">
      <c r="A151" s="24" t="s">
        <v>8</v>
      </c>
      <c r="B151" s="5" t="str">
        <f>VLOOKUP(C151,PinNo!$B:$C,2,0)</f>
        <v>W4</v>
      </c>
      <c r="C151" s="33" t="s">
        <v>1661</v>
      </c>
      <c r="D151" s="5" t="str">
        <f>VLOOKUP(CONCATENATE($A151,".",$B151),Netlist_VTable!$H:$I,2,0)</f>
        <v>S0_P6_HSO-</v>
      </c>
      <c r="E151" s="19">
        <f>VLOOKUP(D151,EtchLengthFromLayout!$A:$B,2,0)</f>
        <v>1201.3900000000001</v>
      </c>
      <c r="F151" s="19" t="str">
        <f t="shared" ref="F151:F164" si="24">SUBSTITUTE($D151,"_P","_1_P")</f>
        <v>S0_1_P6_HSO-</v>
      </c>
      <c r="G151" s="19">
        <f>VLOOKUP(F151,EtchLengthFromLayout!$A:$B,2,0)</f>
        <v>4841.5600000000004</v>
      </c>
      <c r="H151" s="19" t="str">
        <f>SUBSTITUTE($J151,"_P","_C_P")</f>
        <v>SG0_C_P7_HSI-</v>
      </c>
      <c r="I151" s="19">
        <f>VLOOKUP(H151,EtchLengthFromLayout!$A:$B,2,0)</f>
        <v>187.76</v>
      </c>
      <c r="J151" s="5" t="str">
        <f>VLOOKUP(CONCATENATE($N151,".",$O151),Netlist_VTable!$H:$I,2,0)</f>
        <v>SG0_P7_HSI-</v>
      </c>
      <c r="K151" s="19">
        <f>VLOOKUP(J151,EtchLengthFromLayout!$A:$B,2,0)</f>
        <v>1291.99</v>
      </c>
      <c r="L151" s="19">
        <f>E151+G151+I151+K151</f>
        <v>7522.7000000000007</v>
      </c>
      <c r="M151" s="19">
        <f>ABS(L151-L152)</f>
        <v>0.36000000000058208</v>
      </c>
      <c r="N151" s="24" t="s">
        <v>9884</v>
      </c>
      <c r="O151" s="5" t="str">
        <f>VLOOKUP(P151,PinNo!$B:$C,2,0)</f>
        <v>W10</v>
      </c>
      <c r="P151" s="77" t="s">
        <v>1663</v>
      </c>
      <c r="Q151" s="102" t="s">
        <v>9898</v>
      </c>
    </row>
    <row r="152" spans="1:17" ht="16.149999999999999" customHeight="1">
      <c r="A152" s="24" t="s">
        <v>8</v>
      </c>
      <c r="B152" s="5" t="str">
        <f>VLOOKUP(C152,PinNo!$B:$C,2,0)</f>
        <v>W3</v>
      </c>
      <c r="C152" s="33" t="s">
        <v>1662</v>
      </c>
      <c r="D152" s="5" t="str">
        <f>VLOOKUP(CONCATENATE($A152,".",$B152),Netlist_VTable!$H:$I,2,0)</f>
        <v>S0_P6_HSO+</v>
      </c>
      <c r="E152" s="19">
        <f>VLOOKUP(D152,EtchLengthFromLayout!$A:$B,2,0)</f>
        <v>1201.3699999999999</v>
      </c>
      <c r="F152" s="19" t="str">
        <f t="shared" si="24"/>
        <v>S0_1_P6_HSO+</v>
      </c>
      <c r="G152" s="19">
        <f>VLOOKUP(F152,EtchLengthFromLayout!$A:$B,2,0)</f>
        <v>4841.5600000000004</v>
      </c>
      <c r="H152" s="19" t="str">
        <f>SUBSTITUTE($J152,"_P","_C_P")</f>
        <v>SG0_C_P7_HSI+</v>
      </c>
      <c r="I152" s="19">
        <f>VLOOKUP(H152,EtchLengthFromLayout!$A:$B,2,0)</f>
        <v>187.75</v>
      </c>
      <c r="J152" s="5" t="str">
        <f>VLOOKUP(CONCATENATE($N152,".",$O152),Netlist_VTable!$H:$I,2,0)</f>
        <v>SG0_P7_HSI+</v>
      </c>
      <c r="K152" s="19">
        <f>VLOOKUP(J152,EtchLengthFromLayout!$A:$B,2,0)</f>
        <v>1291.6600000000001</v>
      </c>
      <c r="L152" s="19">
        <f t="shared" ref="L152:L154" si="25">E152+G152+I152+K152</f>
        <v>7522.34</v>
      </c>
      <c r="M152" s="10" t="str">
        <f>IF(M151&lt;=20,"OK, Tolerance&lt;= 20 mil", "Not OK, Tolerance &gt; 20 mil")</f>
        <v>OK, Tolerance&lt;= 20 mil</v>
      </c>
      <c r="N152" s="24" t="s">
        <v>9884</v>
      </c>
      <c r="O152" s="5" t="str">
        <f>VLOOKUP(P152,PinNo!$B:$C,2,0)</f>
        <v>W11</v>
      </c>
      <c r="P152" s="77" t="s">
        <v>1664</v>
      </c>
      <c r="Q152" s="102"/>
    </row>
    <row r="153" spans="1:17" ht="16.149999999999999" customHeight="1">
      <c r="A153" s="24" t="s">
        <v>8</v>
      </c>
      <c r="B153" s="5" t="str">
        <f>VLOOKUP(C153,PinNo!$B:$C,2,0)</f>
        <v>W9</v>
      </c>
      <c r="C153" s="33" t="s">
        <v>1665</v>
      </c>
      <c r="D153" s="5" t="str">
        <f>VLOOKUP(CONCATENATE($A153,".",$B153),Netlist_VTable!$H:$I,2,0)</f>
        <v>S0_P7_HSO-</v>
      </c>
      <c r="E153" s="19">
        <f>VLOOKUP(D153,EtchLengthFromLayout!$A:$B,2,0)</f>
        <v>1465.58</v>
      </c>
      <c r="F153" s="19" t="str">
        <f t="shared" si="24"/>
        <v>S0_1_P7_HSO-</v>
      </c>
      <c r="G153" s="19">
        <f>VLOOKUP(F153,EtchLengthFromLayout!$A:$B,2,0)</f>
        <v>5014.8599999999997</v>
      </c>
      <c r="H153" s="19" t="str">
        <f>SUBSTITUTE($J153,"_P","_C_P")</f>
        <v>SG0_C_P6_HSI-</v>
      </c>
      <c r="I153" s="19">
        <f>VLOOKUP(H153,EtchLengthFromLayout!$A:$B,2,0)</f>
        <v>133.25</v>
      </c>
      <c r="J153" s="5" t="str">
        <f>VLOOKUP(CONCATENATE($N153,".",$O153),Netlist_VTable!$H:$I,2,0)</f>
        <v>SG0_P6_HSI-</v>
      </c>
      <c r="K153" s="19">
        <f>VLOOKUP(J153,EtchLengthFromLayout!$A:$B,2,0)</f>
        <v>1340.44</v>
      </c>
      <c r="L153" s="19">
        <f t="shared" si="25"/>
        <v>7954.1299999999992</v>
      </c>
      <c r="M153" s="19">
        <f>ABS(L153-L154)</f>
        <v>0.38999999999941792</v>
      </c>
      <c r="N153" s="24" t="s">
        <v>9884</v>
      </c>
      <c r="O153" s="5" t="str">
        <f>VLOOKUP(P153,PinNo!$B:$C,2,0)</f>
        <v>W5</v>
      </c>
      <c r="P153" s="81" t="s">
        <v>1659</v>
      </c>
      <c r="Q153" s="102"/>
    </row>
    <row r="154" spans="1:17" ht="16.149999999999999" customHeight="1">
      <c r="A154" s="24" t="s">
        <v>8</v>
      </c>
      <c r="B154" s="5" t="str">
        <f>VLOOKUP(C154,PinNo!$B:$C,2,0)</f>
        <v>W8</v>
      </c>
      <c r="C154" s="33" t="s">
        <v>1666</v>
      </c>
      <c r="D154" s="5" t="str">
        <f>VLOOKUP(CONCATENATE($A154,".",$B154),Netlist_VTable!$H:$I,2,0)</f>
        <v>S0_P7_HSO+</v>
      </c>
      <c r="E154" s="19">
        <f>VLOOKUP(D154,EtchLengthFromLayout!$A:$B,2,0)</f>
        <v>1465.17</v>
      </c>
      <c r="F154" s="19" t="str">
        <f t="shared" si="24"/>
        <v>S0_1_P7_HSO+</v>
      </c>
      <c r="G154" s="19">
        <f>VLOOKUP(F154,EtchLengthFromLayout!$A:$B,2,0)</f>
        <v>5014.88</v>
      </c>
      <c r="H154" s="19" t="str">
        <f>SUBSTITUTE($J154,"_P","_C_P")</f>
        <v>SG0_C_P6_HSI+</v>
      </c>
      <c r="I154" s="19">
        <f>VLOOKUP(H154,EtchLengthFromLayout!$A:$B,2,0)</f>
        <v>133.24</v>
      </c>
      <c r="J154" s="5" t="str">
        <f>VLOOKUP(CONCATENATE($N154,".",$O154),Netlist_VTable!$H:$I,2,0)</f>
        <v>SG0_P6_HSI+</v>
      </c>
      <c r="K154" s="19">
        <f>VLOOKUP(J154,EtchLengthFromLayout!$A:$B,2,0)</f>
        <v>1340.45</v>
      </c>
      <c r="L154" s="19">
        <f t="shared" si="25"/>
        <v>7953.74</v>
      </c>
      <c r="M154" s="10" t="str">
        <f>IF(M153&lt;=20,"OK, Tolerance&lt;= 20 mil", "Not OK, Tolerance &gt; 20 mil")</f>
        <v>OK, Tolerance&lt;= 20 mil</v>
      </c>
      <c r="N154" s="24" t="s">
        <v>9884</v>
      </c>
      <c r="O154" s="5" t="str">
        <f>VLOOKUP(P154,PinNo!$B:$C,2,0)</f>
        <v>W6</v>
      </c>
      <c r="P154" s="81" t="s">
        <v>1660</v>
      </c>
      <c r="Q154" s="102"/>
    </row>
    <row r="155" spans="1:17" ht="16.149999999999999" customHeight="1">
      <c r="A155" s="43"/>
      <c r="B155" s="12"/>
      <c r="C155" s="44"/>
      <c r="D155" s="12"/>
      <c r="E155" s="13"/>
      <c r="F155" s="13"/>
      <c r="G155" s="13"/>
      <c r="H155" s="13"/>
      <c r="I155" s="13"/>
      <c r="J155" s="12"/>
      <c r="K155" s="13"/>
      <c r="L155" s="13"/>
      <c r="M155" s="12"/>
      <c r="N155" s="43"/>
      <c r="O155" s="12"/>
      <c r="P155" s="76"/>
      <c r="Q155" s="102"/>
    </row>
    <row r="156" spans="1:17" ht="16.149999999999999" customHeight="1">
      <c r="A156" s="32" t="s">
        <v>165</v>
      </c>
      <c r="B156" s="5" t="str">
        <f>VLOOKUP(C156,PinNo!$B:$C,2,0)</f>
        <v>W4</v>
      </c>
      <c r="C156" s="33" t="s">
        <v>1661</v>
      </c>
      <c r="D156" s="5" t="str">
        <f>VLOOKUP(CONCATENATE($A156,".",$B156),Netlist_VTable!$H:$I,2,0)</f>
        <v>S1_P6_HSO-</v>
      </c>
      <c r="E156" s="19">
        <f>VLOOKUP(D156,EtchLengthFromLayout!$A:$B,2,0)</f>
        <v>1913</v>
      </c>
      <c r="F156" s="19" t="str">
        <f>SUBSTITUTE($D156,"_P","_1_P")</f>
        <v>S1_1_P6_HSO-</v>
      </c>
      <c r="G156" s="19">
        <f>VLOOKUP(F156,EtchLengthFromLayout!$A:$B,2,0)</f>
        <v>5188.7700000000004</v>
      </c>
      <c r="H156" s="19" t="str">
        <f>SUBSTITUTE($J156,"_P","_C_P")</f>
        <v>SG1_C_P7_HSI-</v>
      </c>
      <c r="I156" s="19">
        <f>VLOOKUP(H156,EtchLengthFromLayout!$A:$B,2,0)</f>
        <v>187.76</v>
      </c>
      <c r="J156" s="5" t="str">
        <f>VLOOKUP(CONCATENATE($N156,".",$O156),Netlist_VTable!$H:$I,2,0)</f>
        <v>SG1_P7_HSI-</v>
      </c>
      <c r="K156" s="19">
        <f>VLOOKUP(J156,EtchLengthFromLayout!$A:$B,2,0)</f>
        <v>1287.5</v>
      </c>
      <c r="L156" s="19">
        <f>E156+G156+I156+K156</f>
        <v>8577.0300000000007</v>
      </c>
      <c r="M156" s="19">
        <f>ABS(L156-L157)</f>
        <v>0.34000000000014552</v>
      </c>
      <c r="N156" s="25" t="s">
        <v>9885</v>
      </c>
      <c r="O156" s="5" t="str">
        <f>VLOOKUP(P156,PinNo!$B:$C,2,0)</f>
        <v>W10</v>
      </c>
      <c r="P156" s="77" t="s">
        <v>1663</v>
      </c>
      <c r="Q156" s="102"/>
    </row>
    <row r="157" spans="1:17" ht="16.149999999999999" customHeight="1">
      <c r="A157" s="32" t="s">
        <v>165</v>
      </c>
      <c r="B157" s="5" t="str">
        <f>VLOOKUP(C157,PinNo!$B:$C,2,0)</f>
        <v>W3</v>
      </c>
      <c r="C157" s="33" t="s">
        <v>1662</v>
      </c>
      <c r="D157" s="5" t="str">
        <f>VLOOKUP(CONCATENATE($A157,".",$B157),Netlist_VTable!$H:$I,2,0)</f>
        <v>S1_P6_HSO+</v>
      </c>
      <c r="E157" s="19">
        <f>VLOOKUP(D157,EtchLengthFromLayout!$A:$B,2,0)</f>
        <v>1913</v>
      </c>
      <c r="F157" s="19" t="str">
        <f>SUBSTITUTE($D157,"_P","_1_P")</f>
        <v>S1_1_P6_HSO+</v>
      </c>
      <c r="G157" s="19">
        <f>VLOOKUP(F157,EtchLengthFromLayout!$A:$B,2,0)</f>
        <v>5188.7700000000004</v>
      </c>
      <c r="H157" s="19" t="str">
        <f>SUBSTITUTE($J157,"_P","_C_P")</f>
        <v>SG1_C_P7_HSI+</v>
      </c>
      <c r="I157" s="19">
        <f>VLOOKUP(H157,EtchLengthFromLayout!$A:$B,2,0)</f>
        <v>187.75</v>
      </c>
      <c r="J157" s="5" t="str">
        <f>VLOOKUP(CONCATENATE($N157,".",$O157),Netlist_VTable!$H:$I,2,0)</f>
        <v>SG1_P7_HSI+</v>
      </c>
      <c r="K157" s="19">
        <f>VLOOKUP(J157,EtchLengthFromLayout!$A:$B,2,0)</f>
        <v>1287.17</v>
      </c>
      <c r="L157" s="19">
        <f t="shared" ref="L157:L159" si="26">E157+G157+I157+K157</f>
        <v>8576.69</v>
      </c>
      <c r="M157" s="10" t="str">
        <f>IF(M156&lt;=20,"OK, Tolerance&lt;= 20 mil", "Not OK, Tolerance &gt; 20 mil")</f>
        <v>OK, Tolerance&lt;= 20 mil</v>
      </c>
      <c r="N157" s="25" t="s">
        <v>9885</v>
      </c>
      <c r="O157" s="5" t="str">
        <f>VLOOKUP(P157,PinNo!$B:$C,2,0)</f>
        <v>W11</v>
      </c>
      <c r="P157" s="77" t="s">
        <v>1664</v>
      </c>
      <c r="Q157" s="102"/>
    </row>
    <row r="158" spans="1:17" ht="16.149999999999999" customHeight="1">
      <c r="A158" s="32" t="s">
        <v>165</v>
      </c>
      <c r="B158" s="5" t="str">
        <f>VLOOKUP(C158,PinNo!$B:$C,2,0)</f>
        <v>W9</v>
      </c>
      <c r="C158" s="33" t="s">
        <v>1665</v>
      </c>
      <c r="D158" s="5" t="str">
        <f>VLOOKUP(CONCATENATE($A158,".",$B158),Netlist_VTable!$H:$I,2,0)</f>
        <v>S1_P7_HSO-</v>
      </c>
      <c r="E158" s="19">
        <f>VLOOKUP(D158,EtchLengthFromLayout!$A:$B,2,0)</f>
        <v>1660.56</v>
      </c>
      <c r="F158" s="19" t="str">
        <f>SUBSTITUTE($D158,"_P","_1_P")</f>
        <v>S1_1_P7_HSO-</v>
      </c>
      <c r="G158" s="19">
        <f>VLOOKUP(F158,EtchLengthFromLayout!$A:$B,2,0)</f>
        <v>5476.07</v>
      </c>
      <c r="H158" s="19" t="str">
        <f>SUBSTITUTE($J158,"_P","_C_P")</f>
        <v>SG1_C_P6_HSI-</v>
      </c>
      <c r="I158" s="19">
        <f>VLOOKUP(H158,EtchLengthFromLayout!$A:$B,2,0)</f>
        <v>133.25</v>
      </c>
      <c r="J158" s="5" t="str">
        <f>VLOOKUP(CONCATENATE($N158,".",$O158),Netlist_VTable!$H:$I,2,0)</f>
        <v>SG1_P6_HSI-</v>
      </c>
      <c r="K158" s="19">
        <f>VLOOKUP(J158,EtchLengthFromLayout!$A:$B,2,0)</f>
        <v>1334.23</v>
      </c>
      <c r="L158" s="19">
        <f t="shared" si="26"/>
        <v>8604.1099999999988</v>
      </c>
      <c r="M158" s="19">
        <f>ABS(L158-L159)</f>
        <v>0.22999999999774445</v>
      </c>
      <c r="N158" s="25" t="s">
        <v>9885</v>
      </c>
      <c r="O158" s="5" t="str">
        <f>VLOOKUP(P158,PinNo!$B:$C,2,0)</f>
        <v>W5</v>
      </c>
      <c r="P158" s="81" t="s">
        <v>1659</v>
      </c>
      <c r="Q158" s="102"/>
    </row>
    <row r="159" spans="1:17" ht="16.149999999999999" customHeight="1">
      <c r="A159" s="32" t="s">
        <v>165</v>
      </c>
      <c r="B159" s="5" t="str">
        <f>VLOOKUP(C159,PinNo!$B:$C,2,0)</f>
        <v>W8</v>
      </c>
      <c r="C159" s="33" t="s">
        <v>1666</v>
      </c>
      <c r="D159" s="5" t="str">
        <f>VLOOKUP(CONCATENATE($A159,".",$B159),Netlist_VTable!$H:$I,2,0)</f>
        <v>S1_P7_HSO+</v>
      </c>
      <c r="E159" s="19">
        <f>VLOOKUP(D159,EtchLengthFromLayout!$A:$B,2,0)</f>
        <v>1660.88</v>
      </c>
      <c r="F159" s="19" t="str">
        <f>SUBSTITUTE($D159,"_P","_1_P")</f>
        <v>S1_1_P7_HSO+</v>
      </c>
      <c r="G159" s="19">
        <f>VLOOKUP(F159,EtchLengthFromLayout!$A:$B,2,0)</f>
        <v>5476.06</v>
      </c>
      <c r="H159" s="19" t="str">
        <f>SUBSTITUTE($J159,"_P","_C_P")</f>
        <v>SG1_C_P6_HSI+</v>
      </c>
      <c r="I159" s="19">
        <f>VLOOKUP(H159,EtchLengthFromLayout!$A:$B,2,0)</f>
        <v>133.24</v>
      </c>
      <c r="J159" s="5" t="str">
        <f>VLOOKUP(CONCATENATE($N159,".",$O159),Netlist_VTable!$H:$I,2,0)</f>
        <v>SG1_P6_HSI+</v>
      </c>
      <c r="K159" s="19">
        <f>VLOOKUP(J159,EtchLengthFromLayout!$A:$B,2,0)</f>
        <v>1333.7</v>
      </c>
      <c r="L159" s="19">
        <f t="shared" si="26"/>
        <v>8603.880000000001</v>
      </c>
      <c r="M159" s="10" t="str">
        <f>IF(M158&lt;=20,"OK, Tolerance&lt;= 20 mil", "Not OK, Tolerance &gt; 20 mil")</f>
        <v>OK, Tolerance&lt;= 20 mil</v>
      </c>
      <c r="N159" s="25" t="s">
        <v>9885</v>
      </c>
      <c r="O159" s="5" t="str">
        <f>VLOOKUP(P159,PinNo!$B:$C,2,0)</f>
        <v>W6</v>
      </c>
      <c r="P159" s="81" t="s">
        <v>1660</v>
      </c>
      <c r="Q159" s="102"/>
    </row>
    <row r="160" spans="1:17" ht="16.149999999999999" customHeight="1">
      <c r="A160" s="43"/>
      <c r="B160" s="12"/>
      <c r="C160" s="44"/>
      <c r="D160" s="12"/>
      <c r="E160" s="13"/>
      <c r="F160" s="13"/>
      <c r="G160" s="13"/>
      <c r="H160" s="13"/>
      <c r="I160" s="13"/>
      <c r="J160" s="12"/>
      <c r="K160" s="13"/>
      <c r="L160" s="13"/>
      <c r="M160" s="12"/>
      <c r="N160" s="43"/>
      <c r="O160" s="12"/>
      <c r="P160" s="76"/>
      <c r="Q160" s="102"/>
    </row>
    <row r="161" spans="1:19" ht="16.149999999999999" customHeight="1">
      <c r="A161" s="24" t="s">
        <v>5414</v>
      </c>
      <c r="B161" s="5" t="str">
        <f>VLOOKUP(C161,PinNo!$B:$C,2,0)</f>
        <v>W4</v>
      </c>
      <c r="C161" s="33" t="s">
        <v>1661</v>
      </c>
      <c r="D161" s="5" t="str">
        <f>VLOOKUP(CONCATENATE($A161,".",$B161),Netlist_VTable!$H:$I,2,0)</f>
        <v>S2_P6_HSO-</v>
      </c>
      <c r="E161" s="19">
        <f>VLOOKUP(D161,EtchLengthFromLayout!$A:$B,2,0)</f>
        <v>1201.3900000000001</v>
      </c>
      <c r="F161" s="19" t="str">
        <f t="shared" si="24"/>
        <v>S2_1_P6_HSO-</v>
      </c>
      <c r="G161" s="19">
        <f>VLOOKUP(F161,EtchLengthFromLayout!$A:$B,2,0)</f>
        <v>4634.84</v>
      </c>
      <c r="H161" s="19" t="str">
        <f>SUBSTITUTE($J161,"_P","_C_P")</f>
        <v>SG2_C_P7_HSI-</v>
      </c>
      <c r="I161" s="19">
        <f>VLOOKUP(H161,EtchLengthFromLayout!$A:$B,2,0)</f>
        <v>187.76</v>
      </c>
      <c r="J161" s="5" t="str">
        <f>VLOOKUP(CONCATENATE($N161,".",$O161),Netlist_VTable!$H:$I,2,0)</f>
        <v>SG2_P7_HSI-</v>
      </c>
      <c r="K161" s="19">
        <f>VLOOKUP(J161,EtchLengthFromLayout!$A:$B,2,0)</f>
        <v>1291.99</v>
      </c>
      <c r="L161" s="19">
        <f>E161+G161+I161+K161</f>
        <v>7315.9800000000005</v>
      </c>
      <c r="M161" s="19">
        <f>ABS(L161-L162)</f>
        <v>0.37000000000080036</v>
      </c>
      <c r="N161" s="24" t="s">
        <v>9886</v>
      </c>
      <c r="O161" s="5" t="str">
        <f>VLOOKUP(P161,PinNo!$B:$C,2,0)</f>
        <v>W10</v>
      </c>
      <c r="P161" s="77" t="s">
        <v>1663</v>
      </c>
      <c r="Q161" s="102"/>
    </row>
    <row r="162" spans="1:19" ht="16.149999999999999" customHeight="1">
      <c r="A162" s="24" t="s">
        <v>5414</v>
      </c>
      <c r="B162" s="5" t="str">
        <f>VLOOKUP(C162,PinNo!$B:$C,2,0)</f>
        <v>W3</v>
      </c>
      <c r="C162" s="33" t="s">
        <v>1662</v>
      </c>
      <c r="D162" s="5" t="str">
        <f>VLOOKUP(CONCATENATE($A162,".",$B162),Netlist_VTable!$H:$I,2,0)</f>
        <v>S2_P6_HSO+</v>
      </c>
      <c r="E162" s="19">
        <f>VLOOKUP(D162,EtchLengthFromLayout!$A:$B,2,0)</f>
        <v>1201.3699999999999</v>
      </c>
      <c r="F162" s="19" t="str">
        <f t="shared" si="24"/>
        <v>S2_1_P6_HSO+</v>
      </c>
      <c r="G162" s="19">
        <f>VLOOKUP(F162,EtchLengthFromLayout!$A:$B,2,0)</f>
        <v>4634.83</v>
      </c>
      <c r="H162" s="19" t="str">
        <f>SUBSTITUTE($J162,"_P","_C_P")</f>
        <v>SG2_C_P7_HSI+</v>
      </c>
      <c r="I162" s="19">
        <f>VLOOKUP(H162,EtchLengthFromLayout!$A:$B,2,0)</f>
        <v>187.75</v>
      </c>
      <c r="J162" s="5" t="str">
        <f>VLOOKUP(CONCATENATE($N162,".",$O162),Netlist_VTable!$H:$I,2,0)</f>
        <v>SG2_P7_HSI+</v>
      </c>
      <c r="K162" s="19">
        <f>VLOOKUP(J162,EtchLengthFromLayout!$A:$B,2,0)</f>
        <v>1291.6600000000001</v>
      </c>
      <c r="L162" s="19">
        <f t="shared" ref="L162:L164" si="27">E162+G162+I162+K162</f>
        <v>7315.61</v>
      </c>
      <c r="M162" s="10" t="str">
        <f>IF(M161&lt;=20,"OK, Tolerance&lt;= 20 mil", "Not OK, Tolerance &gt; 20 mil")</f>
        <v>OK, Tolerance&lt;= 20 mil</v>
      </c>
      <c r="N162" s="24" t="s">
        <v>9886</v>
      </c>
      <c r="O162" s="5" t="str">
        <f>VLOOKUP(P162,PinNo!$B:$C,2,0)</f>
        <v>W11</v>
      </c>
      <c r="P162" s="77" t="s">
        <v>1664</v>
      </c>
      <c r="Q162" s="102"/>
    </row>
    <row r="163" spans="1:19" ht="16.149999999999999" customHeight="1">
      <c r="A163" s="24" t="s">
        <v>5414</v>
      </c>
      <c r="B163" s="5" t="str">
        <f>VLOOKUP(C163,PinNo!$B:$C,2,0)</f>
        <v>W9</v>
      </c>
      <c r="C163" s="33" t="s">
        <v>1665</v>
      </c>
      <c r="D163" s="5" t="str">
        <f>VLOOKUP(CONCATENATE($A163,".",$B163),Netlist_VTable!$H:$I,2,0)</f>
        <v>S2_P7_HSO-</v>
      </c>
      <c r="E163" s="19">
        <f>VLOOKUP(D163,EtchLengthFromLayout!$A:$B,2,0)</f>
        <v>1465.58</v>
      </c>
      <c r="F163" s="19" t="str">
        <f t="shared" si="24"/>
        <v>S2_1_P7_HSO-</v>
      </c>
      <c r="G163" s="19">
        <f>VLOOKUP(F163,EtchLengthFromLayout!$A:$B,2,0)</f>
        <v>4858.9799999999996</v>
      </c>
      <c r="H163" s="19" t="str">
        <f>SUBSTITUTE($J163,"_P","_C_P")</f>
        <v>SG2_C_P6_HSI-</v>
      </c>
      <c r="I163" s="19">
        <f>VLOOKUP(H163,EtchLengthFromLayout!$A:$B,2,0)</f>
        <v>133.25</v>
      </c>
      <c r="J163" s="5" t="str">
        <f>VLOOKUP(CONCATENATE($N163,".",$O163),Netlist_VTable!$H:$I,2,0)</f>
        <v>SG2_P6_HSI-</v>
      </c>
      <c r="K163" s="19">
        <f>VLOOKUP(J163,EtchLengthFromLayout!$A:$B,2,0)</f>
        <v>1340.44</v>
      </c>
      <c r="L163" s="19">
        <f t="shared" si="27"/>
        <v>7798.25</v>
      </c>
      <c r="M163" s="19">
        <f>ABS(L163-L164)</f>
        <v>0.4000000000005457</v>
      </c>
      <c r="N163" s="24" t="s">
        <v>9886</v>
      </c>
      <c r="O163" s="5" t="str">
        <f>VLOOKUP(P163,PinNo!$B:$C,2,0)</f>
        <v>W5</v>
      </c>
      <c r="P163" s="81" t="s">
        <v>1659</v>
      </c>
      <c r="Q163" s="102"/>
    </row>
    <row r="164" spans="1:19" ht="16.149999999999999" customHeight="1">
      <c r="A164" s="24" t="s">
        <v>5414</v>
      </c>
      <c r="B164" s="5" t="str">
        <f>VLOOKUP(C164,PinNo!$B:$C,2,0)</f>
        <v>W8</v>
      </c>
      <c r="C164" s="33" t="s">
        <v>1666</v>
      </c>
      <c r="D164" s="5" t="str">
        <f>VLOOKUP(CONCATENATE($A164,".",$B164),Netlist_VTable!$H:$I,2,0)</f>
        <v>S2_P7_HSO+</v>
      </c>
      <c r="E164" s="19">
        <f>VLOOKUP(D164,EtchLengthFromLayout!$A:$B,2,0)</f>
        <v>1465.17</v>
      </c>
      <c r="F164" s="19" t="str">
        <f t="shared" si="24"/>
        <v>S2_1_P7_HSO+</v>
      </c>
      <c r="G164" s="19">
        <f>VLOOKUP(F164,EtchLengthFromLayout!$A:$B,2,0)</f>
        <v>4858.99</v>
      </c>
      <c r="H164" s="19" t="str">
        <f>SUBSTITUTE($J164,"_P","_C_P")</f>
        <v>SG2_C_P6_HSI+</v>
      </c>
      <c r="I164" s="19">
        <f>VLOOKUP(H164,EtchLengthFromLayout!$A:$B,2,0)</f>
        <v>133.24</v>
      </c>
      <c r="J164" s="5" t="str">
        <f>VLOOKUP(CONCATENATE($N164,".",$O164),Netlist_VTable!$H:$I,2,0)</f>
        <v>SG2_P6_HSI+</v>
      </c>
      <c r="K164" s="19">
        <f>VLOOKUP(J164,EtchLengthFromLayout!$A:$B,2,0)</f>
        <v>1340.45</v>
      </c>
      <c r="L164" s="19">
        <f t="shared" si="27"/>
        <v>7797.8499999999995</v>
      </c>
      <c r="M164" s="10" t="str">
        <f>IF(M163&lt;=20,"OK, Tolerance&lt;= 20 mil", "Not OK, Tolerance &gt; 20 mil")</f>
        <v>OK, Tolerance&lt;= 20 mil</v>
      </c>
      <c r="N164" s="24" t="s">
        <v>9886</v>
      </c>
      <c r="O164" s="5" t="str">
        <f>VLOOKUP(P164,PinNo!$B:$C,2,0)</f>
        <v>W6</v>
      </c>
      <c r="P164" s="81" t="s">
        <v>1660</v>
      </c>
      <c r="Q164" s="102"/>
    </row>
    <row r="165" spans="1:19" ht="16.149999999999999" customHeight="1">
      <c r="A165" s="43"/>
      <c r="B165" s="12"/>
      <c r="C165" s="44"/>
      <c r="D165" s="12"/>
      <c r="E165" s="13"/>
      <c r="F165" s="13"/>
      <c r="G165" s="13"/>
      <c r="H165" s="13"/>
      <c r="I165" s="13"/>
      <c r="J165" s="12"/>
      <c r="K165" s="13"/>
      <c r="L165" s="13"/>
      <c r="M165" s="12"/>
      <c r="N165" s="43"/>
      <c r="O165" s="12"/>
      <c r="P165" s="76"/>
      <c r="Q165" s="102"/>
    </row>
    <row r="166" spans="1:19" ht="16.149999999999999" customHeight="1">
      <c r="A166" s="32" t="s">
        <v>5882</v>
      </c>
      <c r="B166" s="5" t="str">
        <f>VLOOKUP(C166,PinNo!$B:$C,2,0)</f>
        <v>W4</v>
      </c>
      <c r="C166" s="33" t="s">
        <v>1661</v>
      </c>
      <c r="D166" s="5" t="str">
        <f>VLOOKUP(CONCATENATE($A166,".",$B166),Netlist_VTable!$H:$I,2,0)</f>
        <v>S3_P6_HSO-</v>
      </c>
      <c r="E166" s="19">
        <f>VLOOKUP(D166,EtchLengthFromLayout!$A:$B,2,0)</f>
        <v>1913</v>
      </c>
      <c r="F166" s="19" t="str">
        <f>SUBSTITUTE($D166,"_P","_1_P")</f>
        <v>S3_1_P6_HSO-</v>
      </c>
      <c r="G166" s="19">
        <f>VLOOKUP(F166,EtchLengthFromLayout!$A:$B,2,0)</f>
        <v>4880.76</v>
      </c>
      <c r="H166" s="19" t="str">
        <f>SUBSTITUTE($J166,"_P","_C_P")</f>
        <v>SG3_C_P7_HSI-</v>
      </c>
      <c r="I166" s="19">
        <f>VLOOKUP(H166,EtchLengthFromLayout!$A:$B,2,0)</f>
        <v>187.76</v>
      </c>
      <c r="J166" s="5" t="str">
        <f>VLOOKUP(CONCATENATE($N166,".",$O166),Netlist_VTable!$H:$I,2,0)</f>
        <v>SG3_P7_HSI-</v>
      </c>
      <c r="K166" s="19">
        <f>VLOOKUP(J166,EtchLengthFromLayout!$A:$B,2,0)</f>
        <v>1291.99</v>
      </c>
      <c r="L166" s="19">
        <f>E166+G166+I166+K166</f>
        <v>8273.51</v>
      </c>
      <c r="M166" s="19">
        <f>ABS(L166-L167)</f>
        <v>0.34000000000014552</v>
      </c>
      <c r="N166" s="25" t="s">
        <v>9887</v>
      </c>
      <c r="O166" s="5" t="str">
        <f>VLOOKUP(P166,PinNo!$B:$C,2,0)</f>
        <v>W10</v>
      </c>
      <c r="P166" s="77" t="s">
        <v>1663</v>
      </c>
      <c r="Q166" s="102"/>
    </row>
    <row r="167" spans="1:19" ht="16.149999999999999" customHeight="1">
      <c r="A167" s="32" t="s">
        <v>5882</v>
      </c>
      <c r="B167" s="5" t="str">
        <f>VLOOKUP(C167,PinNo!$B:$C,2,0)</f>
        <v>W3</v>
      </c>
      <c r="C167" s="33" t="s">
        <v>1662</v>
      </c>
      <c r="D167" s="5" t="str">
        <f>VLOOKUP(CONCATENATE($A167,".",$B167),Netlist_VTable!$H:$I,2,0)</f>
        <v>S3_P6_HSO+</v>
      </c>
      <c r="E167" s="19">
        <f>VLOOKUP(D167,EtchLengthFromLayout!$A:$B,2,0)</f>
        <v>1913</v>
      </c>
      <c r="F167" s="19" t="str">
        <f>SUBSTITUTE($D167,"_P","_1_P")</f>
        <v>S3_1_P6_HSO+</v>
      </c>
      <c r="G167" s="19">
        <f>VLOOKUP(F167,EtchLengthFromLayout!$A:$B,2,0)</f>
        <v>4880.76</v>
      </c>
      <c r="H167" s="19" t="str">
        <f>SUBSTITUTE($J167,"_P","_C_P")</f>
        <v>SG3_C_P7_HSI+</v>
      </c>
      <c r="I167" s="19">
        <f>VLOOKUP(H167,EtchLengthFromLayout!$A:$B,2,0)</f>
        <v>187.75</v>
      </c>
      <c r="J167" s="5" t="str">
        <f>VLOOKUP(CONCATENATE($N167,".",$O167),Netlist_VTable!$H:$I,2,0)</f>
        <v>SG3_P7_HSI+</v>
      </c>
      <c r="K167" s="19">
        <f>VLOOKUP(J167,EtchLengthFromLayout!$A:$B,2,0)</f>
        <v>1291.6600000000001</v>
      </c>
      <c r="L167" s="19">
        <f t="shared" ref="L167:L169" si="28">E167+G167+I167+K167</f>
        <v>8273.17</v>
      </c>
      <c r="M167" s="10" t="str">
        <f>IF(M166&lt;=20,"OK, Tolerance&lt;= 20 mil", "Not OK, Tolerance &gt; 20 mil")</f>
        <v>OK, Tolerance&lt;= 20 mil</v>
      </c>
      <c r="N167" s="25" t="s">
        <v>9887</v>
      </c>
      <c r="O167" s="5" t="str">
        <f>VLOOKUP(P167,PinNo!$B:$C,2,0)</f>
        <v>W11</v>
      </c>
      <c r="P167" s="77" t="s">
        <v>1664</v>
      </c>
      <c r="Q167" s="102"/>
    </row>
    <row r="168" spans="1:19" ht="16.149999999999999" customHeight="1">
      <c r="A168" s="32" t="s">
        <v>5882</v>
      </c>
      <c r="B168" s="5" t="str">
        <f>VLOOKUP(C168,PinNo!$B:$C,2,0)</f>
        <v>W9</v>
      </c>
      <c r="C168" s="33" t="s">
        <v>1665</v>
      </c>
      <c r="D168" s="5" t="str">
        <f>VLOOKUP(CONCATENATE($A168,".",$B168),Netlist_VTable!$H:$I,2,0)</f>
        <v>S3_P7_HSO-</v>
      </c>
      <c r="E168" s="19">
        <f>VLOOKUP(D168,EtchLengthFromLayout!$A:$B,2,0)</f>
        <v>1660.37</v>
      </c>
      <c r="F168" s="19" t="str">
        <f>SUBSTITUTE($D168,"_P","_1_P")</f>
        <v>S3_1_P7_HSO-</v>
      </c>
      <c r="G168" s="19">
        <f>VLOOKUP(F168,EtchLengthFromLayout!$A:$B,2,0)</f>
        <v>5058.83</v>
      </c>
      <c r="H168" s="19" t="str">
        <f>SUBSTITUTE($J168,"_P","_C_P")</f>
        <v>SG3_C_P6_HSI-</v>
      </c>
      <c r="I168" s="19">
        <f>VLOOKUP(H168,EtchLengthFromLayout!$A:$B,2,0)</f>
        <v>133.25</v>
      </c>
      <c r="J168" s="5" t="str">
        <f>VLOOKUP(CONCATENATE($N168,".",$O168),Netlist_VTable!$H:$I,2,0)</f>
        <v>SG3_P6_HSI-</v>
      </c>
      <c r="K168" s="19">
        <f>VLOOKUP(J168,EtchLengthFromLayout!$A:$B,2,0)</f>
        <v>1340.44</v>
      </c>
      <c r="L168" s="19">
        <f t="shared" si="28"/>
        <v>8192.89</v>
      </c>
      <c r="M168" s="19">
        <f>ABS(L168-L169)</f>
        <v>0.30000000000109139</v>
      </c>
      <c r="N168" s="25" t="s">
        <v>9887</v>
      </c>
      <c r="O168" s="5" t="str">
        <f>VLOOKUP(P168,PinNo!$B:$C,2,0)</f>
        <v>W5</v>
      </c>
      <c r="P168" s="81" t="s">
        <v>1659</v>
      </c>
      <c r="Q168" s="102"/>
    </row>
    <row r="169" spans="1:19" s="34" customFormat="1" ht="16.149999999999999" customHeight="1">
      <c r="A169" s="32" t="s">
        <v>5882</v>
      </c>
      <c r="B169" s="5" t="str">
        <f>VLOOKUP(C169,PinNo!$B:$C,2,0)</f>
        <v>W8</v>
      </c>
      <c r="C169" s="33" t="s">
        <v>1666</v>
      </c>
      <c r="D169" s="5" t="str">
        <f>VLOOKUP(CONCATENATE($A169,".",$B169),Netlist_VTable!$H:$I,2,0)</f>
        <v>S3_P7_HSO+</v>
      </c>
      <c r="E169" s="19">
        <f>VLOOKUP(D169,EtchLengthFromLayout!$A:$B,2,0)</f>
        <v>1660.69</v>
      </c>
      <c r="F169" s="19" t="str">
        <f>SUBSTITUTE($D169,"_P","_1_P")</f>
        <v>S3_1_P7_HSO+</v>
      </c>
      <c r="G169" s="19">
        <f>VLOOKUP(F169,EtchLengthFromLayout!$A:$B,2,0)</f>
        <v>5058.8100000000004</v>
      </c>
      <c r="H169" s="19" t="str">
        <f>SUBSTITUTE($J169,"_P","_C_P")</f>
        <v>SG3_C_P6_HSI+</v>
      </c>
      <c r="I169" s="19">
        <f>VLOOKUP(H169,EtchLengthFromLayout!$A:$B,2,0)</f>
        <v>133.24</v>
      </c>
      <c r="J169" s="5" t="str">
        <f>VLOOKUP(CONCATENATE($N169,".",$O169),Netlist_VTable!$H:$I,2,0)</f>
        <v>SG3_P6_HSI+</v>
      </c>
      <c r="K169" s="19">
        <f>VLOOKUP(J169,EtchLengthFromLayout!$A:$B,2,0)</f>
        <v>1340.45</v>
      </c>
      <c r="L169" s="19">
        <f t="shared" si="28"/>
        <v>8193.19</v>
      </c>
      <c r="M169" s="10" t="str">
        <f>IF(M168&lt;=20,"OK, Tolerance&lt;= 20 mil", "Not OK, Tolerance &gt; 20 mil")</f>
        <v>OK, Tolerance&lt;= 20 mil</v>
      </c>
      <c r="N169" s="25" t="s">
        <v>9887</v>
      </c>
      <c r="O169" s="5" t="str">
        <f>VLOOKUP(P169,PinNo!$B:$C,2,0)</f>
        <v>W6</v>
      </c>
      <c r="P169" s="81" t="s">
        <v>1660</v>
      </c>
      <c r="Q169" s="102"/>
      <c r="S169"/>
    </row>
    <row r="170" spans="1:19" s="34" customFormat="1">
      <c r="A170" s="26"/>
      <c r="B170" s="10"/>
      <c r="C170" s="10"/>
      <c r="D170" s="10"/>
      <c r="E170" s="15"/>
      <c r="F170" s="15"/>
      <c r="G170" s="15"/>
      <c r="H170" s="15"/>
      <c r="I170" s="10"/>
      <c r="J170" s="10" t="s">
        <v>1463</v>
      </c>
      <c r="K170" s="15"/>
      <c r="L170" s="15">
        <f>MAX(L151:L169)</f>
        <v>8604.1099999999988</v>
      </c>
      <c r="M170" s="15"/>
      <c r="N170" s="15"/>
      <c r="O170" s="15"/>
      <c r="P170" s="74"/>
      <c r="Q170" s="10"/>
      <c r="S170"/>
    </row>
    <row r="171" spans="1:19" s="34" customFormat="1" ht="15.6" customHeight="1">
      <c r="A171" s="26"/>
      <c r="B171" s="10"/>
      <c r="C171" s="10"/>
      <c r="D171" s="10"/>
      <c r="E171" s="15"/>
      <c r="F171" s="15"/>
      <c r="G171" s="15"/>
      <c r="H171" s="15"/>
      <c r="I171" s="10"/>
      <c r="J171" s="10" t="s">
        <v>1464</v>
      </c>
      <c r="K171" s="15"/>
      <c r="L171" s="15">
        <f>MIN(L151:L169)</f>
        <v>7315.61</v>
      </c>
      <c r="M171" s="15"/>
      <c r="N171" s="15"/>
      <c r="O171" s="15"/>
      <c r="P171" s="74"/>
      <c r="Q171" s="10"/>
      <c r="S171"/>
    </row>
    <row r="172" spans="1:19" ht="16.149999999999999" customHeight="1">
      <c r="A172" s="26"/>
      <c r="B172" s="10"/>
      <c r="C172" s="10"/>
      <c r="D172" s="10"/>
      <c r="E172" s="15"/>
      <c r="F172" s="15"/>
      <c r="G172" s="15"/>
      <c r="H172" s="15"/>
      <c r="I172" s="10"/>
      <c r="J172" s="10" t="s">
        <v>1</v>
      </c>
      <c r="K172" s="15"/>
      <c r="L172" s="15">
        <f>ABS(L170-L171)</f>
        <v>1288.4999999999991</v>
      </c>
      <c r="M172" s="15"/>
      <c r="N172" s="15"/>
      <c r="O172" s="15"/>
      <c r="P172" s="74"/>
      <c r="Q172" s="10"/>
    </row>
    <row r="173" spans="1:19" ht="16.149999999999999" customHeight="1">
      <c r="A173" s="26"/>
      <c r="B173" s="10"/>
      <c r="C173" s="10"/>
      <c r="D173" s="10"/>
      <c r="E173" s="15"/>
      <c r="F173" s="15"/>
      <c r="G173" s="15"/>
      <c r="H173" s="15"/>
      <c r="I173" s="15"/>
      <c r="J173" s="15"/>
      <c r="K173" s="15"/>
      <c r="L173" s="15"/>
      <c r="M173" s="10"/>
      <c r="N173" s="10"/>
      <c r="O173" s="10"/>
      <c r="P173" s="74"/>
      <c r="Q173" s="10"/>
    </row>
    <row r="174" spans="1:19" ht="16.149999999999999" customHeight="1">
      <c r="A174" s="21"/>
      <c r="B174" s="5"/>
      <c r="C174" s="5"/>
      <c r="D174" s="5"/>
      <c r="E174" s="19"/>
      <c r="F174" s="19"/>
      <c r="G174" s="19"/>
      <c r="H174" s="19"/>
      <c r="I174" s="19"/>
      <c r="J174" s="5"/>
      <c r="K174" s="19"/>
      <c r="L174" s="19"/>
      <c r="M174" s="5"/>
      <c r="N174" s="5"/>
      <c r="O174" s="5"/>
      <c r="P174" s="79"/>
      <c r="Q174" s="5"/>
    </row>
    <row r="175" spans="1:19" ht="16.149999999999999" customHeight="1">
      <c r="A175" s="21"/>
      <c r="B175" s="5"/>
      <c r="C175" s="7"/>
      <c r="D175" s="5"/>
      <c r="E175" s="19"/>
      <c r="F175" s="19"/>
      <c r="G175" s="19"/>
      <c r="H175" s="19"/>
      <c r="I175" s="19"/>
      <c r="J175" s="5"/>
      <c r="K175" s="19"/>
      <c r="L175" s="19"/>
      <c r="M175" s="5"/>
      <c r="N175" s="21"/>
      <c r="O175" s="5"/>
      <c r="P175" s="75"/>
      <c r="Q175" s="83"/>
    </row>
    <row r="176" spans="1:19" ht="16.149999999999999" customHeight="1">
      <c r="A176" s="20"/>
      <c r="B176" s="20"/>
      <c r="C176" s="20"/>
      <c r="D176" s="20"/>
      <c r="E176" s="27"/>
      <c r="F176" s="27"/>
      <c r="G176" s="27"/>
      <c r="H176" s="27"/>
      <c r="I176" s="27"/>
      <c r="J176" s="27"/>
      <c r="K176" s="27"/>
      <c r="L176" s="20"/>
      <c r="M176" s="20"/>
      <c r="N176" s="20"/>
      <c r="O176" s="20"/>
      <c r="P176" s="80"/>
      <c r="Q176" s="20"/>
    </row>
    <row r="177" spans="1:17">
      <c r="A177" s="20"/>
      <c r="B177" s="20"/>
      <c r="C177" s="20"/>
      <c r="D177" s="20"/>
      <c r="E177" s="27"/>
      <c r="F177" s="27"/>
      <c r="G177" s="27"/>
      <c r="H177" s="27"/>
      <c r="I177" s="27"/>
      <c r="J177" s="27"/>
      <c r="K177" s="27"/>
      <c r="L177" s="20"/>
      <c r="M177" s="20"/>
      <c r="N177" s="20"/>
      <c r="O177" s="20"/>
      <c r="P177" s="80"/>
      <c r="Q177" s="20"/>
    </row>
  </sheetData>
  <mergeCells count="6">
    <mergeCell ref="Q151:Q169"/>
    <mergeCell ref="Q3:Q21"/>
    <mergeCell ref="Q29:Q47"/>
    <mergeCell ref="Q55:Q73"/>
    <mergeCell ref="Q81:Q115"/>
    <mergeCell ref="Q125:Q143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380"/>
  <sheetViews>
    <sheetView topLeftCell="A211" zoomScale="55" zoomScaleNormal="55" workbookViewId="0">
      <selection activeCell="N1" sqref="N1"/>
    </sheetView>
  </sheetViews>
  <sheetFormatPr defaultRowHeight="15.75"/>
  <cols>
    <col min="1" max="1" width="12.375" style="29" customWidth="1"/>
    <col min="2" max="2" width="9" style="29" bestFit="1" customWidth="1"/>
    <col min="3" max="3" width="30.625" style="29" customWidth="1"/>
    <col min="4" max="4" width="20" style="29" bestFit="1" customWidth="1"/>
    <col min="5" max="5" width="13.875" style="30" customWidth="1"/>
    <col min="6" max="6" width="19.75" style="30" bestFit="1" customWidth="1"/>
    <col min="7" max="7" width="12.5" style="30" customWidth="1"/>
    <col min="8" max="8" width="22.625" style="30" bestFit="1" customWidth="1"/>
    <col min="9" max="9" width="13.5" style="30" customWidth="1"/>
    <col min="10" max="10" width="23.5" style="30" customWidth="1"/>
    <col min="11" max="11" width="18.125" style="30" customWidth="1"/>
    <col min="12" max="12" width="13.5" style="30" customWidth="1"/>
    <col min="13" max="13" width="30" style="29" customWidth="1"/>
    <col min="14" max="14" width="35.375" style="29" bestFit="1" customWidth="1"/>
    <col min="15" max="15" width="10.125" style="29" customWidth="1"/>
    <col min="16" max="16" width="7.375" style="29" bestFit="1" customWidth="1"/>
    <col min="17" max="17" width="11.25" style="29" bestFit="1" customWidth="1"/>
    <col min="18" max="18" width="83.375" style="29" customWidth="1"/>
    <col min="19" max="19" width="8.75" style="34"/>
  </cols>
  <sheetData>
    <row r="1" spans="1:18" s="34" customFormat="1" ht="30.75">
      <c r="A1" s="28" t="s">
        <v>8344</v>
      </c>
      <c r="B1" s="12"/>
      <c r="C1" s="12"/>
      <c r="D1" s="28" t="s">
        <v>10265</v>
      </c>
      <c r="E1" s="13"/>
      <c r="F1" s="13"/>
      <c r="G1" s="13"/>
      <c r="H1" s="14"/>
      <c r="I1" s="14"/>
      <c r="J1" s="14"/>
      <c r="K1" s="14"/>
      <c r="L1" s="14"/>
      <c r="M1" s="14"/>
      <c r="N1" s="96" t="s">
        <v>9920</v>
      </c>
      <c r="O1" s="14"/>
      <c r="P1" s="14"/>
      <c r="Q1" s="14"/>
      <c r="R1" s="42"/>
    </row>
    <row r="2" spans="1:18" s="34" customFormat="1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6" t="s">
        <v>0</v>
      </c>
      <c r="G2" s="17" t="s">
        <v>2</v>
      </c>
      <c r="H2" s="10" t="s">
        <v>0</v>
      </c>
      <c r="I2" s="15" t="s">
        <v>2</v>
      </c>
      <c r="J2" s="17"/>
      <c r="K2" s="17"/>
      <c r="L2" s="17"/>
      <c r="M2" s="18" t="s">
        <v>9922</v>
      </c>
      <c r="N2" s="97" t="s">
        <v>9921</v>
      </c>
      <c r="O2" s="10" t="s">
        <v>1462</v>
      </c>
      <c r="P2" s="10" t="s">
        <v>4</v>
      </c>
      <c r="Q2" s="10" t="s">
        <v>5</v>
      </c>
      <c r="R2" s="11" t="s">
        <v>1506</v>
      </c>
    </row>
    <row r="3" spans="1:18" s="34" customFormat="1" ht="15.6" customHeight="1">
      <c r="A3" s="24" t="s">
        <v>8</v>
      </c>
      <c r="B3" s="5" t="str">
        <f>VLOOKUP(C3,PinNo!$B:$C,2,0)</f>
        <v>E1</v>
      </c>
      <c r="C3" s="33" t="s">
        <v>3063</v>
      </c>
      <c r="D3" s="5" t="str">
        <f>VLOOKUP(CONCATENATE($A3,".",$B3),Netlist_VTable!$H:$I,2,0)</f>
        <v>S0_P0_TXEN</v>
      </c>
      <c r="E3" s="19">
        <f>VLOOKUP(D3,EtchLengthFromLayout!$A:$B,2,0)</f>
        <v>3276.5</v>
      </c>
      <c r="F3" s="13" t="str">
        <f t="shared" ref="F3:F14" si="0">CONCATENATE("S",MID($A3,5,1),"_R_",MID($D3,4,22) )</f>
        <v>S0_R_P0_TXEN</v>
      </c>
      <c r="G3" s="19">
        <f>VLOOKUP(F3,EtchLengthFromLayout!$A:$B,2,0)</f>
        <v>197.47</v>
      </c>
      <c r="H3" s="5" t="str">
        <f>VLOOKUP(CONCATENATE($O3,".",$P3),Netlist_VTable!$H:$I,2,0)</f>
        <v>SG0_P0_RXDV</v>
      </c>
      <c r="I3" s="19">
        <f>VLOOKUP(H3,EtchLengthFromLayout!$A:$B,2,0)</f>
        <v>7029.82</v>
      </c>
      <c r="J3" s="19"/>
      <c r="K3" s="19"/>
      <c r="L3" s="19"/>
      <c r="M3" s="19">
        <f>E3+G3+I3+L3</f>
        <v>10503.789999999999</v>
      </c>
      <c r="N3" s="23" t="str">
        <f>IF( M3&lt;=12000,"OK, Length &lt; 12000mils","Not OK, Length is Out of Range")</f>
        <v>OK, Length &lt; 12000mils</v>
      </c>
      <c r="O3" s="24" t="s">
        <v>9884</v>
      </c>
      <c r="P3" s="5" t="str">
        <f>VLOOKUP(Q3,PinNo!$B:$C,2,0)</f>
        <v>H2</v>
      </c>
      <c r="Q3" s="33" t="s">
        <v>3073</v>
      </c>
      <c r="R3" s="103" t="s">
        <v>8347</v>
      </c>
    </row>
    <row r="4" spans="1:18" s="34" customFormat="1" ht="15.6" customHeight="1">
      <c r="A4" s="24" t="s">
        <v>8</v>
      </c>
      <c r="B4" s="5" t="str">
        <f>VLOOKUP(C4,PinNo!$B:$C,2,0)</f>
        <v>D2</v>
      </c>
      <c r="C4" s="33" t="s">
        <v>3064</v>
      </c>
      <c r="D4" s="5" t="str">
        <f>VLOOKUP(CONCATENATE($A4,".",$B4),Netlist_VTable!$H:$I,2,0)</f>
        <v>S0_P0_TXD0</v>
      </c>
      <c r="E4" s="19">
        <f>VLOOKUP(D4,EtchLengthFromLayout!$A:$B,2,0)</f>
        <v>3306.32</v>
      </c>
      <c r="F4" s="19" t="str">
        <f t="shared" si="0"/>
        <v>S0_R_P0_TXD0</v>
      </c>
      <c r="G4" s="19">
        <f>VLOOKUP(F4,EtchLengthFromLayout!$A:$B,2,0)</f>
        <v>199.34</v>
      </c>
      <c r="H4" s="5" t="str">
        <f>VLOOKUP(CONCATENATE($O4,".",$P4),Netlist_VTable!$H:$I,2,0)</f>
        <v>SG0_P0_RXD0</v>
      </c>
      <c r="I4" s="19">
        <f>VLOOKUP(H4,EtchLengthFromLayout!$A:$B,2,0)</f>
        <v>6998.14</v>
      </c>
      <c r="J4" s="19"/>
      <c r="K4" s="19"/>
      <c r="L4" s="19"/>
      <c r="M4" s="19">
        <f t="shared" ref="M4:M14" si="1">E4+G4+I4+L4</f>
        <v>10503.800000000001</v>
      </c>
      <c r="N4" s="23" t="str">
        <f t="shared" ref="N4:N14" si="2">IF( M4&lt;=12000,"OK, Length &lt; 12000mils","Not OK, Length is Out of Range")</f>
        <v>OK, Length &lt; 12000mils</v>
      </c>
      <c r="O4" s="24" t="s">
        <v>9884</v>
      </c>
      <c r="P4" s="5" t="str">
        <f>VLOOKUP(Q4,PinNo!$B:$C,2,0)</f>
        <v>K2</v>
      </c>
      <c r="Q4" s="33" t="s">
        <v>3068</v>
      </c>
      <c r="R4" s="104"/>
    </row>
    <row r="5" spans="1:18" s="34" customFormat="1" ht="15.6" customHeight="1">
      <c r="A5" s="24" t="s">
        <v>8</v>
      </c>
      <c r="B5" s="5" t="str">
        <f>VLOOKUP(C5,PinNo!$B:$C,2,0)</f>
        <v>D1</v>
      </c>
      <c r="C5" s="33" t="s">
        <v>3065</v>
      </c>
      <c r="D5" s="5" t="str">
        <f>VLOOKUP(CONCATENATE($A5,".",$B5),Netlist_VTable!$H:$I,2,0)</f>
        <v>S0_P0_TXD1</v>
      </c>
      <c r="E5" s="19">
        <f>VLOOKUP(D5,EtchLengthFromLayout!$A:$B,2,0)</f>
        <v>4063.54</v>
      </c>
      <c r="F5" s="19" t="str">
        <f t="shared" si="0"/>
        <v>S0_R_P0_TXD1</v>
      </c>
      <c r="G5" s="19">
        <f>VLOOKUP(F5,EtchLengthFromLayout!$A:$B,2,0)</f>
        <v>197.47</v>
      </c>
      <c r="H5" s="5" t="str">
        <f>VLOOKUP(CONCATENATE($O5,".",$P5),Netlist_VTable!$H:$I,2,0)</f>
        <v>SG0_P0_RXD1</v>
      </c>
      <c r="I5" s="19">
        <f>VLOOKUP(H5,EtchLengthFromLayout!$A:$B,2,0)</f>
        <v>6242.79</v>
      </c>
      <c r="J5" s="19"/>
      <c r="K5" s="19"/>
      <c r="L5" s="19"/>
      <c r="M5" s="19">
        <f t="shared" si="1"/>
        <v>10503.8</v>
      </c>
      <c r="N5" s="23" t="str">
        <f t="shared" si="2"/>
        <v>OK, Length &lt; 12000mils</v>
      </c>
      <c r="O5" s="24" t="s">
        <v>9884</v>
      </c>
      <c r="P5" s="5" t="str">
        <f>VLOOKUP(Q5,PinNo!$B:$C,2,0)</f>
        <v>K1</v>
      </c>
      <c r="Q5" s="33" t="s">
        <v>3071</v>
      </c>
      <c r="R5" s="104"/>
    </row>
    <row r="6" spans="1:18" s="34" customFormat="1" ht="15.6" customHeight="1">
      <c r="A6" s="24" t="s">
        <v>8</v>
      </c>
      <c r="B6" s="5" t="str">
        <f>VLOOKUP(C6,PinNo!$B:$C,2,0)</f>
        <v>E2</v>
      </c>
      <c r="C6" s="33" t="s">
        <v>3066</v>
      </c>
      <c r="D6" s="5" t="str">
        <f>VLOOKUP(CONCATENATE($A6,".",$B6),Netlist_VTable!$H:$I,2,0)</f>
        <v>S0_P0_TXC</v>
      </c>
      <c r="E6" s="19">
        <f>VLOOKUP(D6,EtchLengthFromLayout!$A:$B,2,0)</f>
        <v>3988</v>
      </c>
      <c r="F6" s="19" t="str">
        <f t="shared" si="0"/>
        <v>S0_R_P0_TXC</v>
      </c>
      <c r="G6" s="19">
        <f>VLOOKUP(F6,EtchLengthFromLayout!$A:$B,2,0)</f>
        <v>199.34</v>
      </c>
      <c r="H6" s="5" t="str">
        <f>VLOOKUP(CONCATENATE($O6,".",$P6),Netlist_VTable!$H:$I,2,0)</f>
        <v>SG0_P0_RXC</v>
      </c>
      <c r="I6" s="19">
        <f>VLOOKUP(H6,EtchLengthFromLayout!$A:$B,2,0)</f>
        <v>6316.5</v>
      </c>
      <c r="J6" s="19"/>
      <c r="K6" s="19"/>
      <c r="L6" s="19"/>
      <c r="M6" s="19">
        <f t="shared" si="1"/>
        <v>10503.84</v>
      </c>
      <c r="N6" s="23" t="str">
        <f t="shared" si="2"/>
        <v>OK, Length &lt; 12000mils</v>
      </c>
      <c r="O6" s="24" t="s">
        <v>9884</v>
      </c>
      <c r="P6" s="5" t="str">
        <f>VLOOKUP(Q6,PinNo!$B:$C,2,0)</f>
        <v>G1</v>
      </c>
      <c r="Q6" s="33" t="s">
        <v>3074</v>
      </c>
      <c r="R6" s="104"/>
    </row>
    <row r="7" spans="1:18" s="34" customFormat="1" ht="15.6" customHeight="1">
      <c r="A7" s="24" t="s">
        <v>8</v>
      </c>
      <c r="B7" s="5" t="str">
        <f>VLOOKUP(C7,PinNo!$B:$C,2,0)</f>
        <v>C2</v>
      </c>
      <c r="C7" s="33" t="s">
        <v>3067</v>
      </c>
      <c r="D7" s="5" t="str">
        <f>VLOOKUP(CONCATENATE($A7,".",$B7),Netlist_VTable!$H:$I,2,0)</f>
        <v>S0_P0_TXD2</v>
      </c>
      <c r="E7" s="19">
        <f>VLOOKUP(D7,EtchLengthFromLayout!$A:$B,2,0)</f>
        <v>4724.28</v>
      </c>
      <c r="F7" s="19" t="str">
        <f t="shared" si="0"/>
        <v>S0_R_P0_TXD2</v>
      </c>
      <c r="G7" s="19">
        <f>VLOOKUP(F7,EtchLengthFromLayout!$A:$B,2,0)</f>
        <v>197.47</v>
      </c>
      <c r="H7" s="5" t="str">
        <f>VLOOKUP(CONCATENATE($O7,".",$P7),Netlist_VTable!$H:$I,2,0)</f>
        <v>SG0_P0_RXD2</v>
      </c>
      <c r="I7" s="19">
        <f>VLOOKUP(H7,EtchLengthFromLayout!$A:$B,2,0)</f>
        <v>5582.04</v>
      </c>
      <c r="J7" s="19"/>
      <c r="K7" s="19"/>
      <c r="L7" s="19"/>
      <c r="M7" s="19">
        <f t="shared" si="1"/>
        <v>10503.79</v>
      </c>
      <c r="N7" s="23" t="str">
        <f t="shared" si="2"/>
        <v>OK, Length &lt; 12000mils</v>
      </c>
      <c r="O7" s="24" t="s">
        <v>9074</v>
      </c>
      <c r="P7" s="5" t="str">
        <f>VLOOKUP(Q7,PinNo!$B:$C,2,0)</f>
        <v>J2</v>
      </c>
      <c r="Q7" s="33" t="s">
        <v>3075</v>
      </c>
      <c r="R7" s="104"/>
    </row>
    <row r="8" spans="1:18" s="34" customFormat="1" ht="15.6" customHeight="1">
      <c r="A8" s="24" t="s">
        <v>8</v>
      </c>
      <c r="B8" s="5" t="str">
        <f>VLOOKUP(C8,PinNo!$B:$C,2,0)</f>
        <v>K2</v>
      </c>
      <c r="C8" s="33" t="s">
        <v>3068</v>
      </c>
      <c r="D8" s="5" t="str">
        <f>VLOOKUP(CONCATENATE($A8,".",$B8),Netlist_VTable!$H:$I,2,0)</f>
        <v>S0_P0_RXD0</v>
      </c>
      <c r="E8" s="19">
        <f>VLOOKUP(D8,EtchLengthFromLayout!$A:$B,2,0)</f>
        <v>5172.13</v>
      </c>
      <c r="F8" s="13" t="str">
        <f t="shared" si="0"/>
        <v>S0_R_P0_RXD0</v>
      </c>
      <c r="G8" s="19">
        <f>VLOOKUP(F8,EtchLengthFromLayout!$A:$B,2,0)</f>
        <v>199.34</v>
      </c>
      <c r="H8" s="5" t="str">
        <f>VLOOKUP(CONCATENATE($O8,".",$P8),Netlist_VTable!$H:$I,2,0)</f>
        <v>SG0_P0_TXD0</v>
      </c>
      <c r="I8" s="19">
        <f>VLOOKUP(H8,EtchLengthFromLayout!$A:$B,2,0)</f>
        <v>5132.1400000000003</v>
      </c>
      <c r="J8" s="19"/>
      <c r="K8" s="19"/>
      <c r="L8" s="19"/>
      <c r="M8" s="19">
        <f t="shared" si="1"/>
        <v>10503.61</v>
      </c>
      <c r="N8" s="23" t="str">
        <f t="shared" si="2"/>
        <v>OK, Length &lt; 12000mils</v>
      </c>
      <c r="O8" s="24" t="s">
        <v>9074</v>
      </c>
      <c r="P8" s="5" t="str">
        <f>VLOOKUP(Q8,PinNo!$B:$C,2,0)</f>
        <v>D2</v>
      </c>
      <c r="Q8" s="33" t="s">
        <v>3064</v>
      </c>
      <c r="R8" s="104"/>
    </row>
    <row r="9" spans="1:18" s="34" customFormat="1" ht="15.6" customHeight="1">
      <c r="A9" s="24" t="s">
        <v>8</v>
      </c>
      <c r="B9" s="5" t="str">
        <f>VLOOKUP(C9,PinNo!$B:$C,2,0)</f>
        <v>C1</v>
      </c>
      <c r="C9" s="33" t="s">
        <v>3069</v>
      </c>
      <c r="D9" s="5" t="str">
        <f>VLOOKUP(CONCATENATE($A9,".",$B9),Netlist_VTable!$H:$I,2,0)</f>
        <v>S0_P0_TXD3</v>
      </c>
      <c r="E9" s="19">
        <f>VLOOKUP(D9,EtchLengthFromLayout!$A:$B,2,0)</f>
        <v>4046.77</v>
      </c>
      <c r="F9" s="19" t="str">
        <f t="shared" si="0"/>
        <v>S0_R_P0_TXD3</v>
      </c>
      <c r="G9" s="19">
        <f>VLOOKUP(F9,EtchLengthFromLayout!$A:$B,2,0)</f>
        <v>197.47</v>
      </c>
      <c r="H9" s="5" t="str">
        <f>VLOOKUP(CONCATENATE($O9,".",$P9),Netlist_VTable!$H:$I,2,0)</f>
        <v>SG0_P0_RXD3</v>
      </c>
      <c r="I9" s="19">
        <f>VLOOKUP(H9,EtchLengthFromLayout!$A:$B,2,0)</f>
        <v>6258.69</v>
      </c>
      <c r="J9" s="19"/>
      <c r="K9" s="19"/>
      <c r="L9" s="19"/>
      <c r="M9" s="19">
        <f t="shared" si="1"/>
        <v>10502.93</v>
      </c>
      <c r="N9" s="23" t="str">
        <f t="shared" si="2"/>
        <v>OK, Length &lt; 12000mils</v>
      </c>
      <c r="O9" s="24" t="s">
        <v>9074</v>
      </c>
      <c r="P9" s="5" t="str">
        <f>VLOOKUP(Q9,PinNo!$B:$C,2,0)</f>
        <v>J1</v>
      </c>
      <c r="Q9" s="33" t="s">
        <v>3072</v>
      </c>
      <c r="R9" s="104"/>
    </row>
    <row r="10" spans="1:18" s="34" customFormat="1" ht="15.6" customHeight="1">
      <c r="A10" s="24" t="s">
        <v>8</v>
      </c>
      <c r="B10" s="5" t="str">
        <f>VLOOKUP(C10,PinNo!$B:$C,2,0)</f>
        <v>K1</v>
      </c>
      <c r="C10" s="33" t="s">
        <v>3071</v>
      </c>
      <c r="D10" s="5" t="str">
        <f>VLOOKUP(CONCATENATE($A10,".",$B10),Netlist_VTable!$H:$I,2,0)</f>
        <v>S0_P0_RXD1</v>
      </c>
      <c r="E10" s="19">
        <f>VLOOKUP(D10,EtchLengthFromLayout!$A:$B,2,0)</f>
        <v>4197.62</v>
      </c>
      <c r="F10" s="19" t="str">
        <f t="shared" si="0"/>
        <v>S0_R_P0_RXD1</v>
      </c>
      <c r="G10" s="19">
        <f>VLOOKUP(F10,EtchLengthFromLayout!$A:$B,2,0)</f>
        <v>199.34</v>
      </c>
      <c r="H10" s="5" t="str">
        <f>VLOOKUP(CONCATENATE($O10,".",$P10),Netlist_VTable!$H:$I,2,0)</f>
        <v>SG0_P0_TXD1</v>
      </c>
      <c r="I10" s="19">
        <f>VLOOKUP(H10,EtchLengthFromLayout!$A:$B,2,0)</f>
        <v>6106.9</v>
      </c>
      <c r="J10" s="19"/>
      <c r="K10" s="19"/>
      <c r="L10" s="19"/>
      <c r="M10" s="19">
        <f t="shared" si="1"/>
        <v>10503.86</v>
      </c>
      <c r="N10" s="23" t="str">
        <f t="shared" si="2"/>
        <v>OK, Length &lt; 12000mils</v>
      </c>
      <c r="O10" s="24" t="s">
        <v>9074</v>
      </c>
      <c r="P10" s="5" t="str">
        <f>VLOOKUP(Q10,PinNo!$B:$C,2,0)</f>
        <v>D1</v>
      </c>
      <c r="Q10" s="33" t="s">
        <v>3065</v>
      </c>
      <c r="R10" s="104"/>
    </row>
    <row r="11" spans="1:18" s="34" customFormat="1" ht="15.6" customHeight="1">
      <c r="A11" s="24" t="s">
        <v>8</v>
      </c>
      <c r="B11" s="5" t="str">
        <f>VLOOKUP(C11,PinNo!$B:$C,2,0)</f>
        <v>J1</v>
      </c>
      <c r="C11" s="33" t="s">
        <v>3072</v>
      </c>
      <c r="D11" s="5" t="str">
        <f>VLOOKUP(CONCATENATE($A11,".",$B11),Netlist_VTable!$H:$I,2,0)</f>
        <v>S0_P0_RXD3</v>
      </c>
      <c r="E11" s="19">
        <f>VLOOKUP(D11,EtchLengthFromLayout!$A:$B,2,0)</f>
        <v>5611.79</v>
      </c>
      <c r="F11" s="19" t="str">
        <f t="shared" si="0"/>
        <v>S0_R_P0_RXD3</v>
      </c>
      <c r="G11" s="19">
        <f>VLOOKUP(F11,EtchLengthFromLayout!$A:$B,2,0)</f>
        <v>197.47</v>
      </c>
      <c r="H11" s="5" t="str">
        <f>VLOOKUP(CONCATENATE($O11,".",$P11),Netlist_VTable!$H:$I,2,0)</f>
        <v>SG0_P0_TXD3</v>
      </c>
      <c r="I11" s="19">
        <f>VLOOKUP(H11,EtchLengthFromLayout!$A:$B,2,0)</f>
        <v>4694.59</v>
      </c>
      <c r="J11" s="19"/>
      <c r="K11" s="19"/>
      <c r="L11" s="19"/>
      <c r="M11" s="19">
        <f t="shared" si="1"/>
        <v>10503.85</v>
      </c>
      <c r="N11" s="23" t="str">
        <f t="shared" si="2"/>
        <v>OK, Length &lt; 12000mils</v>
      </c>
      <c r="O11" s="24" t="s">
        <v>9074</v>
      </c>
      <c r="P11" s="5" t="str">
        <f>VLOOKUP(Q11,PinNo!$B:$C,2,0)</f>
        <v>C1</v>
      </c>
      <c r="Q11" s="33" t="s">
        <v>3069</v>
      </c>
      <c r="R11" s="104"/>
    </row>
    <row r="12" spans="1:18" s="34" customFormat="1" ht="15.6" customHeight="1">
      <c r="A12" s="24" t="s">
        <v>8</v>
      </c>
      <c r="B12" s="5" t="str">
        <f>VLOOKUP(C12,PinNo!$B:$C,2,0)</f>
        <v>H2</v>
      </c>
      <c r="C12" s="33" t="s">
        <v>3073</v>
      </c>
      <c r="D12" s="5" t="str">
        <f>VLOOKUP(CONCATENATE($A12,".",$B12),Netlist_VTable!$H:$I,2,0)</f>
        <v>S0_P0_RXDV</v>
      </c>
      <c r="E12" s="19">
        <f>VLOOKUP(D12,EtchLengthFromLayout!$A:$B,2,0)</f>
        <v>5336.04</v>
      </c>
      <c r="F12" s="19" t="str">
        <f t="shared" si="0"/>
        <v>S0_R_P0_RXDV</v>
      </c>
      <c r="G12" s="19">
        <f>VLOOKUP(F12,EtchLengthFromLayout!$A:$B,2,0)</f>
        <v>199.34</v>
      </c>
      <c r="H12" s="5" t="str">
        <f>VLOOKUP(CONCATENATE($O12,".",$P12),Netlist_VTable!$H:$I,2,0)</f>
        <v>SG0_P0_TXEN</v>
      </c>
      <c r="I12" s="19">
        <f>VLOOKUP(H12,EtchLengthFromLayout!$A:$B,2,0)</f>
        <v>4968.46</v>
      </c>
      <c r="J12" s="19"/>
      <c r="K12" s="19"/>
      <c r="L12" s="19"/>
      <c r="M12" s="19">
        <f t="shared" si="1"/>
        <v>10503.84</v>
      </c>
      <c r="N12" s="23" t="str">
        <f t="shared" si="2"/>
        <v>OK, Length &lt; 12000mils</v>
      </c>
      <c r="O12" s="24" t="s">
        <v>9074</v>
      </c>
      <c r="P12" s="5" t="str">
        <f>VLOOKUP(Q12,PinNo!$B:$C,2,0)</f>
        <v>E1</v>
      </c>
      <c r="Q12" s="33" t="s">
        <v>3063</v>
      </c>
      <c r="R12" s="104"/>
    </row>
    <row r="13" spans="1:18" s="34" customFormat="1" ht="15.6" customHeight="1">
      <c r="A13" s="24" t="s">
        <v>8</v>
      </c>
      <c r="B13" s="5" t="str">
        <f>VLOOKUP(C13,PinNo!$B:$C,2,0)</f>
        <v>G1</v>
      </c>
      <c r="C13" s="33" t="s">
        <v>3074</v>
      </c>
      <c r="D13" s="5" t="str">
        <f>VLOOKUP(CONCATENATE($A13,".",$B13),Netlist_VTable!$H:$I,2,0)</f>
        <v>S0_P0_RXC</v>
      </c>
      <c r="E13" s="19">
        <f>VLOOKUP(D13,EtchLengthFromLayout!$A:$B,2,0)</f>
        <v>5516.43</v>
      </c>
      <c r="F13" s="19" t="str">
        <f t="shared" si="0"/>
        <v>S0_R_P0_RXC</v>
      </c>
      <c r="G13" s="19">
        <f>VLOOKUP(F13,EtchLengthFromLayout!$A:$B,2,0)</f>
        <v>197.47</v>
      </c>
      <c r="H13" s="5" t="str">
        <f>VLOOKUP(CONCATENATE($O13,".",$P13),Netlist_VTable!$H:$I,2,0)</f>
        <v>SG0_P0_TXC</v>
      </c>
      <c r="I13" s="19">
        <f>VLOOKUP(H13,EtchLengthFromLayout!$A:$B,2,0)</f>
        <v>4789.9399999999996</v>
      </c>
      <c r="J13" s="19"/>
      <c r="K13" s="19"/>
      <c r="L13" s="19"/>
      <c r="M13" s="19">
        <f t="shared" si="1"/>
        <v>10503.84</v>
      </c>
      <c r="N13" s="23" t="str">
        <f t="shared" si="2"/>
        <v>OK, Length &lt; 12000mils</v>
      </c>
      <c r="O13" s="24" t="s">
        <v>9074</v>
      </c>
      <c r="P13" s="5" t="str">
        <f>VLOOKUP(Q13,PinNo!$B:$C,2,0)</f>
        <v>E2</v>
      </c>
      <c r="Q13" s="33" t="s">
        <v>3066</v>
      </c>
      <c r="R13" s="104"/>
    </row>
    <row r="14" spans="1:18" s="34" customFormat="1" ht="15.6" customHeight="1">
      <c r="A14" s="24" t="s">
        <v>8</v>
      </c>
      <c r="B14" s="5" t="str">
        <f>VLOOKUP(C14,PinNo!$B:$C,2,0)</f>
        <v>J2</v>
      </c>
      <c r="C14" s="33" t="s">
        <v>3075</v>
      </c>
      <c r="D14" s="5" t="str">
        <f>VLOOKUP(CONCATENATE($A14,".",$B14),Netlist_VTable!$H:$I,2,0)</f>
        <v>S0_P0_RXD2</v>
      </c>
      <c r="E14" s="19">
        <f>VLOOKUP(D14,EtchLengthFromLayout!$A:$B,2,0)</f>
        <v>5224.74</v>
      </c>
      <c r="F14" s="19" t="str">
        <f t="shared" si="0"/>
        <v>S0_R_P0_RXD2</v>
      </c>
      <c r="G14" s="19">
        <f>VLOOKUP(F14,EtchLengthFromLayout!$A:$B,2,0)</f>
        <v>199.34</v>
      </c>
      <c r="H14" s="5" t="str">
        <f>VLOOKUP(CONCATENATE($O14,".",$P14),Netlist_VTable!$H:$I,2,0)</f>
        <v>SG0_P0_TXD2</v>
      </c>
      <c r="I14" s="19">
        <f>VLOOKUP(H14,EtchLengthFromLayout!$A:$B,2,0)</f>
        <v>5079.78</v>
      </c>
      <c r="J14" s="19"/>
      <c r="K14" s="19"/>
      <c r="L14" s="19"/>
      <c r="M14" s="19">
        <f t="shared" si="1"/>
        <v>10503.86</v>
      </c>
      <c r="N14" s="23" t="str">
        <f t="shared" si="2"/>
        <v>OK, Length &lt; 12000mils</v>
      </c>
      <c r="O14" s="24" t="s">
        <v>9074</v>
      </c>
      <c r="P14" s="5" t="str">
        <f>VLOOKUP(Q14,PinNo!$B:$C,2,0)</f>
        <v>C2</v>
      </c>
      <c r="Q14" s="33" t="s">
        <v>3067</v>
      </c>
      <c r="R14" s="108"/>
    </row>
    <row r="15" spans="1:18" s="34" customFormat="1" ht="15.6" customHeight="1">
      <c r="A15" s="26"/>
      <c r="B15" s="10"/>
      <c r="C15" s="50"/>
      <c r="D15" s="15"/>
      <c r="E15" s="15"/>
      <c r="F15" s="15"/>
      <c r="G15" s="15"/>
      <c r="H15" s="10" t="s">
        <v>1463</v>
      </c>
      <c r="I15" s="15"/>
      <c r="J15" s="15"/>
      <c r="K15" s="15"/>
      <c r="L15" s="15"/>
      <c r="M15" s="15">
        <f>MAX(M3:M14)</f>
        <v>10503.86</v>
      </c>
      <c r="N15" s="15"/>
      <c r="O15" s="26"/>
      <c r="P15" s="10"/>
      <c r="Q15" s="50"/>
      <c r="R15" s="54"/>
    </row>
    <row r="16" spans="1:18" s="34" customFormat="1" ht="15.6" customHeight="1">
      <c r="A16" s="26"/>
      <c r="B16" s="10"/>
      <c r="C16" s="50"/>
      <c r="D16" s="15"/>
      <c r="E16" s="15"/>
      <c r="F16" s="15"/>
      <c r="G16" s="15"/>
      <c r="H16" s="10" t="s">
        <v>1464</v>
      </c>
      <c r="I16" s="15"/>
      <c r="J16" s="15"/>
      <c r="K16" s="15"/>
      <c r="L16" s="15"/>
      <c r="M16" s="15">
        <f>MIN(M3:M14)</f>
        <v>10502.93</v>
      </c>
      <c r="N16" s="15"/>
      <c r="O16" s="26"/>
      <c r="P16" s="10"/>
      <c r="Q16" s="50"/>
      <c r="R16" s="54"/>
    </row>
    <row r="17" spans="1:18" s="34" customFormat="1" ht="15.6" customHeight="1">
      <c r="A17" s="26"/>
      <c r="B17" s="10"/>
      <c r="C17" s="50"/>
      <c r="D17" s="15"/>
      <c r="E17" s="15"/>
      <c r="F17" s="15"/>
      <c r="G17" s="15"/>
      <c r="H17" s="10" t="s">
        <v>1</v>
      </c>
      <c r="I17" s="15"/>
      <c r="J17" s="15"/>
      <c r="K17" s="15"/>
      <c r="L17" s="15"/>
      <c r="M17" s="15">
        <f>ABS(M15-M16)</f>
        <v>0.93000000000029104</v>
      </c>
      <c r="N17" s="15"/>
      <c r="O17" s="26"/>
      <c r="P17" s="10"/>
      <c r="Q17" s="50"/>
      <c r="R17" s="54"/>
    </row>
    <row r="18" spans="1:18" s="34" customFormat="1" ht="15.6" customHeight="1">
      <c r="A18" s="26"/>
      <c r="B18" s="10"/>
      <c r="C18" s="50"/>
      <c r="D18" s="15"/>
      <c r="E18" s="15"/>
      <c r="F18" s="15"/>
      <c r="G18" s="15"/>
      <c r="H18" s="20" t="s">
        <v>6</v>
      </c>
      <c r="I18" s="15"/>
      <c r="J18" s="15"/>
      <c r="K18" s="15"/>
      <c r="L18" s="15"/>
      <c r="M18" s="15" t="str">
        <f>IF(M17&lt;=5,"OK, Tolerance&lt;= 5 mils", "Not OK, Tolerance &gt;  5 mils")</f>
        <v>OK, Tolerance&lt;= 5 mils</v>
      </c>
      <c r="N18" s="15"/>
      <c r="O18" s="26"/>
      <c r="P18" s="10"/>
      <c r="Q18" s="50"/>
      <c r="R18" s="54"/>
    </row>
    <row r="19" spans="1:18" s="34" customFormat="1" ht="15.6" customHeight="1">
      <c r="A19" s="55"/>
      <c r="B19" s="52"/>
      <c r="C19" s="56"/>
      <c r="D19" s="53"/>
      <c r="E19" s="53"/>
      <c r="F19" s="53"/>
      <c r="G19" s="53"/>
      <c r="H19" s="52"/>
      <c r="I19" s="53"/>
      <c r="J19" s="53"/>
      <c r="K19" s="53"/>
      <c r="L19" s="53"/>
      <c r="M19" s="53"/>
      <c r="N19" s="53"/>
      <c r="O19" s="55"/>
      <c r="P19" s="52"/>
      <c r="Q19" s="56"/>
      <c r="R19" s="46"/>
    </row>
    <row r="20" spans="1:18" s="34" customFormat="1">
      <c r="A20" s="11" t="s">
        <v>3</v>
      </c>
      <c r="B20" s="11" t="s">
        <v>4</v>
      </c>
      <c r="C20" s="11" t="s">
        <v>5</v>
      </c>
      <c r="D20" s="10" t="s">
        <v>0</v>
      </c>
      <c r="E20" s="15" t="s">
        <v>2</v>
      </c>
      <c r="F20" s="16" t="s">
        <v>0</v>
      </c>
      <c r="G20" s="17" t="s">
        <v>2</v>
      </c>
      <c r="H20" s="10" t="s">
        <v>0</v>
      </c>
      <c r="I20" s="15" t="s">
        <v>2</v>
      </c>
      <c r="J20" s="17"/>
      <c r="K20" s="17"/>
      <c r="L20" s="17"/>
      <c r="M20" s="18" t="s">
        <v>9922</v>
      </c>
      <c r="N20" s="97" t="s">
        <v>9921</v>
      </c>
      <c r="O20" s="10" t="s">
        <v>1462</v>
      </c>
      <c r="P20" s="10" t="s">
        <v>4</v>
      </c>
      <c r="Q20" s="10" t="s">
        <v>5</v>
      </c>
      <c r="R20" s="11" t="s">
        <v>1506</v>
      </c>
    </row>
    <row r="21" spans="1:18" s="34" customFormat="1" ht="15.6" customHeight="1">
      <c r="A21" s="32" t="s">
        <v>165</v>
      </c>
      <c r="B21" s="5" t="str">
        <f>VLOOKUP(C21,PinNo!$B:$C,2,0)</f>
        <v>E1</v>
      </c>
      <c r="C21" s="33" t="s">
        <v>3063</v>
      </c>
      <c r="D21" s="5" t="str">
        <f>VLOOKUP(CONCATENATE($A21,".",$B21),Netlist_VTable!$H:$I,2,0)</f>
        <v>S1_P0_TXEN</v>
      </c>
      <c r="E21" s="19">
        <f>VLOOKUP(D21,EtchLengthFromLayout!$A:$B,2,0)</f>
        <v>4418.3</v>
      </c>
      <c r="F21" s="13" t="str">
        <f t="shared" ref="F21:F32" si="3">CONCATENATE("S",MID($A21,5,1),"_R_",MID($D21,4,22) )</f>
        <v>S1_R_P0_TXEN</v>
      </c>
      <c r="G21" s="19">
        <f>VLOOKUP(F21,EtchLengthFromLayout!$A:$B,2,0)</f>
        <v>197.47</v>
      </c>
      <c r="H21" s="5" t="str">
        <f>VLOOKUP(CONCATENATE($O21,".",$P21),Netlist_VTable!$H:$I,2,0)</f>
        <v>SG1_P0_RXDV</v>
      </c>
      <c r="I21" s="19">
        <f>VLOOKUP(H21,EtchLengthFromLayout!$A:$B,2,0)</f>
        <v>6320.06</v>
      </c>
      <c r="J21" s="19"/>
      <c r="K21" s="19"/>
      <c r="L21" s="19"/>
      <c r="M21" s="19">
        <f>E21+G21+I21+L21</f>
        <v>10935.830000000002</v>
      </c>
      <c r="N21" s="23" t="str">
        <f>IF( M21&lt;=12000,"OK, Length &lt; 12000mils","Not OK, Length is Out of Range")</f>
        <v>OK, Length &lt; 12000mils</v>
      </c>
      <c r="O21" s="25" t="s">
        <v>9885</v>
      </c>
      <c r="P21" s="5" t="str">
        <f>VLOOKUP(Q21,PinNo!$B:$C,2,0)</f>
        <v>H2</v>
      </c>
      <c r="Q21" s="33" t="s">
        <v>3073</v>
      </c>
      <c r="R21" s="103" t="s">
        <v>8348</v>
      </c>
    </row>
    <row r="22" spans="1:18" s="34" customFormat="1" ht="15.6" customHeight="1">
      <c r="A22" s="32" t="s">
        <v>165</v>
      </c>
      <c r="B22" s="5" t="str">
        <f>VLOOKUP(C22,PinNo!$B:$C,2,0)</f>
        <v>D2</v>
      </c>
      <c r="C22" s="33" t="s">
        <v>3064</v>
      </c>
      <c r="D22" s="5" t="str">
        <f>VLOOKUP(CONCATENATE($A22,".",$B22),Netlist_VTable!$H:$I,2,0)</f>
        <v>S1_P0_TXD0</v>
      </c>
      <c r="E22" s="19">
        <f>VLOOKUP(D22,EtchLengthFromLayout!$A:$B,2,0)</f>
        <v>4358.93</v>
      </c>
      <c r="F22" s="19" t="str">
        <f t="shared" si="3"/>
        <v>S1_R_P0_TXD0</v>
      </c>
      <c r="G22" s="19">
        <f>VLOOKUP(F22,EtchLengthFromLayout!$A:$B,2,0)</f>
        <v>199.34</v>
      </c>
      <c r="H22" s="5" t="str">
        <f>VLOOKUP(CONCATENATE($O22,".",$P22),Netlist_VTable!$H:$I,2,0)</f>
        <v>SG1_P0_RXD0</v>
      </c>
      <c r="I22" s="19">
        <f>VLOOKUP(H22,EtchLengthFromLayout!$A:$B,2,0)</f>
        <v>6377.49</v>
      </c>
      <c r="J22" s="19"/>
      <c r="K22" s="19"/>
      <c r="L22" s="19"/>
      <c r="M22" s="19">
        <f t="shared" ref="M22:M32" si="4">E22+G22+I22+L22</f>
        <v>10935.76</v>
      </c>
      <c r="N22" s="23" t="str">
        <f t="shared" ref="N22:N32" si="5">IF( M22&lt;=12000,"OK, Length &lt; 12000mils","Not OK, Length is Out of Range")</f>
        <v>OK, Length &lt; 12000mils</v>
      </c>
      <c r="O22" s="25" t="s">
        <v>9885</v>
      </c>
      <c r="P22" s="5" t="str">
        <f>VLOOKUP(Q22,PinNo!$B:$C,2,0)</f>
        <v>K2</v>
      </c>
      <c r="Q22" s="33" t="s">
        <v>3068</v>
      </c>
      <c r="R22" s="104"/>
    </row>
    <row r="23" spans="1:18" s="34" customFormat="1" ht="15.6" customHeight="1">
      <c r="A23" s="32" t="s">
        <v>165</v>
      </c>
      <c r="B23" s="5" t="str">
        <f>VLOOKUP(C23,PinNo!$B:$C,2,0)</f>
        <v>D1</v>
      </c>
      <c r="C23" s="33" t="s">
        <v>3065</v>
      </c>
      <c r="D23" s="5" t="str">
        <f>VLOOKUP(CONCATENATE($A23,".",$B23),Netlist_VTable!$H:$I,2,0)</f>
        <v>S1_P0_TXD1</v>
      </c>
      <c r="E23" s="19">
        <f>VLOOKUP(D23,EtchLengthFromLayout!$A:$B,2,0)</f>
        <v>4842.34</v>
      </c>
      <c r="F23" s="19" t="str">
        <f t="shared" si="3"/>
        <v>S1_R_P0_TXD1</v>
      </c>
      <c r="G23" s="19">
        <f>VLOOKUP(F23,EtchLengthFromLayout!$A:$B,2,0)</f>
        <v>197.47</v>
      </c>
      <c r="H23" s="5" t="str">
        <f>VLOOKUP(CONCATENATE($O23,".",$P23),Netlist_VTable!$H:$I,2,0)</f>
        <v>SG1_P0_RXD1</v>
      </c>
      <c r="I23" s="19">
        <f>VLOOKUP(H23,EtchLengthFromLayout!$A:$B,2,0)</f>
        <v>5895.92</v>
      </c>
      <c r="J23" s="19"/>
      <c r="K23" s="19"/>
      <c r="L23" s="19"/>
      <c r="M23" s="19">
        <f t="shared" si="4"/>
        <v>10935.73</v>
      </c>
      <c r="N23" s="23" t="str">
        <f t="shared" si="5"/>
        <v>OK, Length &lt; 12000mils</v>
      </c>
      <c r="O23" s="25" t="s">
        <v>9885</v>
      </c>
      <c r="P23" s="5" t="str">
        <f>VLOOKUP(Q23,PinNo!$B:$C,2,0)</f>
        <v>K1</v>
      </c>
      <c r="Q23" s="33" t="s">
        <v>3071</v>
      </c>
      <c r="R23" s="104"/>
    </row>
    <row r="24" spans="1:18" s="34" customFormat="1" ht="15.6" customHeight="1">
      <c r="A24" s="32" t="s">
        <v>165</v>
      </c>
      <c r="B24" s="5" t="str">
        <f>VLOOKUP(C24,PinNo!$B:$C,2,0)</f>
        <v>E2</v>
      </c>
      <c r="C24" s="33" t="s">
        <v>3066</v>
      </c>
      <c r="D24" s="5" t="str">
        <f>VLOOKUP(CONCATENATE($A24,".",$B24),Netlist_VTable!$H:$I,2,0)</f>
        <v>S1_P0_TXC</v>
      </c>
      <c r="E24" s="19">
        <f>VLOOKUP(D24,EtchLengthFromLayout!$A:$B,2,0)</f>
        <v>5368.08</v>
      </c>
      <c r="F24" s="19" t="str">
        <f t="shared" si="3"/>
        <v>S1_R_P0_TXC</v>
      </c>
      <c r="G24" s="19">
        <f>VLOOKUP(F24,EtchLengthFromLayout!$A:$B,2,0)</f>
        <v>199.34</v>
      </c>
      <c r="H24" s="5" t="str">
        <f>VLOOKUP(CONCATENATE($O24,".",$P24),Netlist_VTable!$H:$I,2,0)</f>
        <v>SG1_P0_RXC</v>
      </c>
      <c r="I24" s="19">
        <f>VLOOKUP(H24,EtchLengthFromLayout!$A:$B,2,0)</f>
        <v>5368.22</v>
      </c>
      <c r="J24" s="19"/>
      <c r="K24" s="19"/>
      <c r="L24" s="19"/>
      <c r="M24" s="19">
        <f t="shared" si="4"/>
        <v>10935.64</v>
      </c>
      <c r="N24" s="23" t="str">
        <f t="shared" si="5"/>
        <v>OK, Length &lt; 12000mils</v>
      </c>
      <c r="O24" s="25" t="s">
        <v>9885</v>
      </c>
      <c r="P24" s="5" t="str">
        <f>VLOOKUP(Q24,PinNo!$B:$C,2,0)</f>
        <v>G1</v>
      </c>
      <c r="Q24" s="33" t="s">
        <v>3074</v>
      </c>
      <c r="R24" s="104"/>
    </row>
    <row r="25" spans="1:18" s="34" customFormat="1" ht="15.6" customHeight="1">
      <c r="A25" s="32" t="s">
        <v>165</v>
      </c>
      <c r="B25" s="5" t="str">
        <f>VLOOKUP(C25,PinNo!$B:$C,2,0)</f>
        <v>C2</v>
      </c>
      <c r="C25" s="33" t="s">
        <v>3067</v>
      </c>
      <c r="D25" s="5" t="str">
        <f>VLOOKUP(CONCATENATE($A25,".",$B25),Netlist_VTable!$H:$I,2,0)</f>
        <v>S1_P0_TXD2</v>
      </c>
      <c r="E25" s="19">
        <f>VLOOKUP(D25,EtchLengthFromLayout!$A:$B,2,0)</f>
        <v>5192.1499999999996</v>
      </c>
      <c r="F25" s="19" t="str">
        <f t="shared" si="3"/>
        <v>S1_R_P0_TXD2</v>
      </c>
      <c r="G25" s="19">
        <f>VLOOKUP(F25,EtchLengthFromLayout!$A:$B,2,0)</f>
        <v>197.47</v>
      </c>
      <c r="H25" s="5" t="str">
        <f>VLOOKUP(CONCATENATE($O25,".",$P25),Netlist_VTable!$H:$I,2,0)</f>
        <v>SG1_P0_RXD2</v>
      </c>
      <c r="I25" s="19">
        <f>VLOOKUP(H25,EtchLengthFromLayout!$A:$B,2,0)</f>
        <v>5546.18</v>
      </c>
      <c r="J25" s="19"/>
      <c r="K25" s="19"/>
      <c r="L25" s="19"/>
      <c r="M25" s="19">
        <f t="shared" si="4"/>
        <v>10935.8</v>
      </c>
      <c r="N25" s="23" t="str">
        <f t="shared" si="5"/>
        <v>OK, Length &lt; 12000mils</v>
      </c>
      <c r="O25" s="25" t="s">
        <v>9220</v>
      </c>
      <c r="P25" s="5" t="str">
        <f>VLOOKUP(Q25,PinNo!$B:$C,2,0)</f>
        <v>J2</v>
      </c>
      <c r="Q25" s="33" t="s">
        <v>3075</v>
      </c>
      <c r="R25" s="104"/>
    </row>
    <row r="26" spans="1:18" s="34" customFormat="1" ht="15.6" customHeight="1">
      <c r="A26" s="32" t="s">
        <v>165</v>
      </c>
      <c r="B26" s="5" t="str">
        <f>VLOOKUP(C26,PinNo!$B:$C,2,0)</f>
        <v>K2</v>
      </c>
      <c r="C26" s="33" t="s">
        <v>3068</v>
      </c>
      <c r="D26" s="5" t="str">
        <f>VLOOKUP(CONCATENATE($A26,".",$B26),Netlist_VTable!$H:$I,2,0)</f>
        <v>S1_P0_RXD0</v>
      </c>
      <c r="E26" s="19">
        <f>VLOOKUP(D26,EtchLengthFromLayout!$A:$B,2,0)</f>
        <v>6093.06</v>
      </c>
      <c r="F26" s="13" t="str">
        <f t="shared" si="3"/>
        <v>S1_R_P0_RXD0</v>
      </c>
      <c r="G26" s="19">
        <f>VLOOKUP(F26,EtchLengthFromLayout!$A:$B,2,0)</f>
        <v>199.34</v>
      </c>
      <c r="H26" s="5" t="str">
        <f>VLOOKUP(CONCATENATE($O26,".",$P26),Netlist_VTable!$H:$I,2,0)</f>
        <v>SG1_P0_TXD0</v>
      </c>
      <c r="I26" s="19">
        <f>VLOOKUP(H26,EtchLengthFromLayout!$A:$B,2,0)</f>
        <v>4643.42</v>
      </c>
      <c r="J26" s="19"/>
      <c r="K26" s="19"/>
      <c r="L26" s="19"/>
      <c r="M26" s="19">
        <f t="shared" si="4"/>
        <v>10935.82</v>
      </c>
      <c r="N26" s="23" t="str">
        <f t="shared" si="5"/>
        <v>OK, Length &lt; 12000mils</v>
      </c>
      <c r="O26" s="25" t="s">
        <v>9220</v>
      </c>
      <c r="P26" s="5" t="str">
        <f>VLOOKUP(Q26,PinNo!$B:$C,2,0)</f>
        <v>D2</v>
      </c>
      <c r="Q26" s="33" t="s">
        <v>3064</v>
      </c>
      <c r="R26" s="104"/>
    </row>
    <row r="27" spans="1:18" s="34" customFormat="1" ht="15.6" customHeight="1">
      <c r="A27" s="32" t="s">
        <v>165</v>
      </c>
      <c r="B27" s="5" t="str">
        <f>VLOOKUP(C27,PinNo!$B:$C,2,0)</f>
        <v>C1</v>
      </c>
      <c r="C27" s="33" t="s">
        <v>3069</v>
      </c>
      <c r="D27" s="5" t="str">
        <f>VLOOKUP(CONCATENATE($A27,".",$B27),Netlist_VTable!$H:$I,2,0)</f>
        <v>S1_P0_TXD3</v>
      </c>
      <c r="E27" s="19">
        <f>VLOOKUP(D27,EtchLengthFromLayout!$A:$B,2,0)</f>
        <v>4608.28</v>
      </c>
      <c r="F27" s="19" t="str">
        <f t="shared" si="3"/>
        <v>S1_R_P0_TXD3</v>
      </c>
      <c r="G27" s="19">
        <f>VLOOKUP(F27,EtchLengthFromLayout!$A:$B,2,0)</f>
        <v>197.47</v>
      </c>
      <c r="H27" s="5" t="str">
        <f>VLOOKUP(CONCATENATE($O27,".",$P27),Netlist_VTable!$H:$I,2,0)</f>
        <v>SG1_P0_RXD3</v>
      </c>
      <c r="I27" s="19">
        <f>VLOOKUP(H27,EtchLengthFromLayout!$A:$B,2,0)</f>
        <v>6130.01</v>
      </c>
      <c r="J27" s="19"/>
      <c r="K27" s="19"/>
      <c r="L27" s="19"/>
      <c r="M27" s="19">
        <f t="shared" si="4"/>
        <v>10935.76</v>
      </c>
      <c r="N27" s="23" t="str">
        <f t="shared" si="5"/>
        <v>OK, Length &lt; 12000mils</v>
      </c>
      <c r="O27" s="25" t="s">
        <v>9220</v>
      </c>
      <c r="P27" s="5" t="str">
        <f>VLOOKUP(Q27,PinNo!$B:$C,2,0)</f>
        <v>J1</v>
      </c>
      <c r="Q27" s="33" t="s">
        <v>3072</v>
      </c>
      <c r="R27" s="104"/>
    </row>
    <row r="28" spans="1:18" s="34" customFormat="1" ht="15.6" customHeight="1">
      <c r="A28" s="32" t="s">
        <v>165</v>
      </c>
      <c r="B28" s="5" t="str">
        <f>VLOOKUP(C28,PinNo!$B:$C,2,0)</f>
        <v>K1</v>
      </c>
      <c r="C28" s="33" t="s">
        <v>3071</v>
      </c>
      <c r="D28" s="5" t="str">
        <f>VLOOKUP(CONCATENATE($A28,".",$B28),Netlist_VTable!$H:$I,2,0)</f>
        <v>S1_P0_RXD1</v>
      </c>
      <c r="E28" s="19">
        <f>VLOOKUP(D28,EtchLengthFromLayout!$A:$B,2,0)</f>
        <v>5120.51</v>
      </c>
      <c r="F28" s="19" t="str">
        <f t="shared" si="3"/>
        <v>S1_R_P0_RXD1</v>
      </c>
      <c r="G28" s="19">
        <f>VLOOKUP(F28,EtchLengthFromLayout!$A:$B,2,0)</f>
        <v>199.34</v>
      </c>
      <c r="H28" s="5" t="str">
        <f>VLOOKUP(CONCATENATE($O28,".",$P28),Netlist_VTable!$H:$I,2,0)</f>
        <v>SG1_P0_TXD1</v>
      </c>
      <c r="I28" s="19">
        <f>VLOOKUP(H28,EtchLengthFromLayout!$A:$B,2,0)</f>
        <v>5615.92</v>
      </c>
      <c r="J28" s="19"/>
      <c r="K28" s="19"/>
      <c r="L28" s="19"/>
      <c r="M28" s="19">
        <f t="shared" si="4"/>
        <v>10935.77</v>
      </c>
      <c r="N28" s="23" t="str">
        <f t="shared" si="5"/>
        <v>OK, Length &lt; 12000mils</v>
      </c>
      <c r="O28" s="25" t="s">
        <v>9220</v>
      </c>
      <c r="P28" s="5" t="str">
        <f>VLOOKUP(Q28,PinNo!$B:$C,2,0)</f>
        <v>D1</v>
      </c>
      <c r="Q28" s="33" t="s">
        <v>3065</v>
      </c>
      <c r="R28" s="104"/>
    </row>
    <row r="29" spans="1:18" s="34" customFormat="1" ht="15.6" customHeight="1">
      <c r="A29" s="32" t="s">
        <v>165</v>
      </c>
      <c r="B29" s="5" t="str">
        <f>VLOOKUP(C29,PinNo!$B:$C,2,0)</f>
        <v>J1</v>
      </c>
      <c r="C29" s="33" t="s">
        <v>3072</v>
      </c>
      <c r="D29" s="5" t="str">
        <f>VLOOKUP(CONCATENATE($A29,".",$B29),Netlist_VTable!$H:$I,2,0)</f>
        <v>S1_P0_RXD3</v>
      </c>
      <c r="E29" s="19">
        <f>VLOOKUP(D29,EtchLengthFromLayout!$A:$B,2,0)</f>
        <v>6356.26</v>
      </c>
      <c r="F29" s="19" t="str">
        <f t="shared" si="3"/>
        <v>S1_R_P0_RXD3</v>
      </c>
      <c r="G29" s="19">
        <f>VLOOKUP(F29,EtchLengthFromLayout!$A:$B,2,0)</f>
        <v>197.47</v>
      </c>
      <c r="H29" s="5" t="str">
        <f>VLOOKUP(CONCATENATE($O29,".",$P29),Netlist_VTable!$H:$I,2,0)</f>
        <v>SG1_P0_TXD3</v>
      </c>
      <c r="I29" s="19">
        <f>VLOOKUP(H29,EtchLengthFromLayout!$A:$B,2,0)</f>
        <v>4382.04</v>
      </c>
      <c r="J29" s="19"/>
      <c r="K29" s="19"/>
      <c r="L29" s="19"/>
      <c r="M29" s="19">
        <f t="shared" si="4"/>
        <v>10935.77</v>
      </c>
      <c r="N29" s="23" t="str">
        <f t="shared" si="5"/>
        <v>OK, Length &lt; 12000mils</v>
      </c>
      <c r="O29" s="25" t="s">
        <v>9220</v>
      </c>
      <c r="P29" s="5" t="str">
        <f>VLOOKUP(Q29,PinNo!$B:$C,2,0)</f>
        <v>C1</v>
      </c>
      <c r="Q29" s="33" t="s">
        <v>3069</v>
      </c>
      <c r="R29" s="104"/>
    </row>
    <row r="30" spans="1:18" s="34" customFormat="1" ht="15.6" customHeight="1">
      <c r="A30" s="32" t="s">
        <v>165</v>
      </c>
      <c r="B30" s="5" t="str">
        <f>VLOOKUP(C30,PinNo!$B:$C,2,0)</f>
        <v>H2</v>
      </c>
      <c r="C30" s="33" t="s">
        <v>3073</v>
      </c>
      <c r="D30" s="5" t="str">
        <f>VLOOKUP(CONCATENATE($A30,".",$B30),Netlist_VTable!$H:$I,2,0)</f>
        <v>S1_P0_RXDV</v>
      </c>
      <c r="E30" s="19">
        <f>VLOOKUP(D30,EtchLengthFromLayout!$A:$B,2,0)</f>
        <v>6362.08</v>
      </c>
      <c r="F30" s="19" t="str">
        <f t="shared" si="3"/>
        <v>S1_R_P0_RXDV</v>
      </c>
      <c r="G30" s="19">
        <f>VLOOKUP(F30,EtchLengthFromLayout!$A:$B,2,0)</f>
        <v>199.34</v>
      </c>
      <c r="H30" s="5" t="str">
        <f>VLOOKUP(CONCATENATE($O30,".",$P30),Netlist_VTable!$H:$I,2,0)</f>
        <v>SG1_P0_TXEN</v>
      </c>
      <c r="I30" s="19">
        <f>VLOOKUP(H30,EtchLengthFromLayout!$A:$B,2,0)</f>
        <v>4374.3500000000004</v>
      </c>
      <c r="J30" s="19"/>
      <c r="K30" s="19"/>
      <c r="L30" s="19"/>
      <c r="M30" s="19">
        <f t="shared" si="4"/>
        <v>10935.77</v>
      </c>
      <c r="N30" s="23" t="str">
        <f t="shared" si="5"/>
        <v>OK, Length &lt; 12000mils</v>
      </c>
      <c r="O30" s="25" t="s">
        <v>9220</v>
      </c>
      <c r="P30" s="5" t="str">
        <f>VLOOKUP(Q30,PinNo!$B:$C,2,0)</f>
        <v>E1</v>
      </c>
      <c r="Q30" s="33" t="s">
        <v>3063</v>
      </c>
      <c r="R30" s="104"/>
    </row>
    <row r="31" spans="1:18" s="34" customFormat="1" ht="15.6" customHeight="1">
      <c r="A31" s="32" t="s">
        <v>165</v>
      </c>
      <c r="B31" s="5" t="str">
        <f>VLOOKUP(C31,PinNo!$B:$C,2,0)</f>
        <v>G1</v>
      </c>
      <c r="C31" s="33" t="s">
        <v>3074</v>
      </c>
      <c r="D31" s="5" t="str">
        <f>VLOOKUP(CONCATENATE($A31,".",$B31),Netlist_VTable!$H:$I,2,0)</f>
        <v>S1_P0_RXC</v>
      </c>
      <c r="E31" s="19">
        <f>VLOOKUP(D31,EtchLengthFromLayout!$A:$B,2,0)</f>
        <v>6223.82</v>
      </c>
      <c r="F31" s="19" t="str">
        <f t="shared" si="3"/>
        <v>S1_R_P0_RXC</v>
      </c>
      <c r="G31" s="19">
        <f>VLOOKUP(F31,EtchLengthFromLayout!$A:$B,2,0)</f>
        <v>197.47</v>
      </c>
      <c r="H31" s="5" t="str">
        <f>VLOOKUP(CONCATENATE($O31,".",$P31),Netlist_VTable!$H:$I,2,0)</f>
        <v>SG1_P0_TXC</v>
      </c>
      <c r="I31" s="19">
        <f>VLOOKUP(H31,EtchLengthFromLayout!$A:$B,2,0)</f>
        <v>4514.4399999999996</v>
      </c>
      <c r="J31" s="19"/>
      <c r="K31" s="19"/>
      <c r="L31" s="19"/>
      <c r="M31" s="19">
        <f t="shared" si="4"/>
        <v>10935.73</v>
      </c>
      <c r="N31" s="23" t="str">
        <f t="shared" si="5"/>
        <v>OK, Length &lt; 12000mils</v>
      </c>
      <c r="O31" s="25" t="s">
        <v>9220</v>
      </c>
      <c r="P31" s="5" t="str">
        <f>VLOOKUP(Q31,PinNo!$B:$C,2,0)</f>
        <v>E2</v>
      </c>
      <c r="Q31" s="33" t="s">
        <v>3066</v>
      </c>
      <c r="R31" s="104"/>
    </row>
    <row r="32" spans="1:18" s="34" customFormat="1" ht="15.6" customHeight="1">
      <c r="A32" s="32" t="s">
        <v>165</v>
      </c>
      <c r="B32" s="5" t="str">
        <f>VLOOKUP(C32,PinNo!$B:$C,2,0)</f>
        <v>J2</v>
      </c>
      <c r="C32" s="33" t="s">
        <v>3075</v>
      </c>
      <c r="D32" s="5" t="str">
        <f>VLOOKUP(CONCATENATE($A32,".",$B32),Netlist_VTable!$H:$I,2,0)</f>
        <v>S1_P0_RXD2</v>
      </c>
      <c r="E32" s="19">
        <f>VLOOKUP(D32,EtchLengthFromLayout!$A:$B,2,0)</f>
        <v>6142.64</v>
      </c>
      <c r="F32" s="19" t="str">
        <f t="shared" si="3"/>
        <v>S1_R_P0_RXD2</v>
      </c>
      <c r="G32" s="19">
        <f>VLOOKUP(F32,EtchLengthFromLayout!$A:$B,2,0)</f>
        <v>199.34</v>
      </c>
      <c r="H32" s="5" t="str">
        <f>VLOOKUP(CONCATENATE($O32,".",$P32),Netlist_VTable!$H:$I,2,0)</f>
        <v>SG1_P0_TXD2</v>
      </c>
      <c r="I32" s="19">
        <f>VLOOKUP(H32,EtchLengthFromLayout!$A:$B,2,0)</f>
        <v>4593.84</v>
      </c>
      <c r="J32" s="19"/>
      <c r="K32" s="19"/>
      <c r="L32" s="19"/>
      <c r="M32" s="19">
        <f t="shared" si="4"/>
        <v>10935.82</v>
      </c>
      <c r="N32" s="23" t="str">
        <f t="shared" si="5"/>
        <v>OK, Length &lt; 12000mils</v>
      </c>
      <c r="O32" s="25" t="s">
        <v>9220</v>
      </c>
      <c r="P32" s="5" t="str">
        <f>VLOOKUP(Q32,PinNo!$B:$C,2,0)</f>
        <v>C2</v>
      </c>
      <c r="Q32" s="33" t="s">
        <v>3067</v>
      </c>
      <c r="R32" s="108"/>
    </row>
    <row r="33" spans="1:18" s="34" customFormat="1" ht="15.6" customHeight="1">
      <c r="A33" s="26"/>
      <c r="B33" s="10"/>
      <c r="C33" s="50"/>
      <c r="D33" s="15"/>
      <c r="E33" s="15"/>
      <c r="F33" s="15"/>
      <c r="G33" s="15"/>
      <c r="H33" s="10" t="s">
        <v>1463</v>
      </c>
      <c r="I33" s="15"/>
      <c r="J33" s="15"/>
      <c r="K33" s="15"/>
      <c r="L33" s="15"/>
      <c r="M33" s="15">
        <f>MAX(M21:M32)</f>
        <v>10935.830000000002</v>
      </c>
      <c r="N33" s="15"/>
      <c r="O33" s="26"/>
      <c r="P33" s="10"/>
      <c r="Q33" s="50"/>
      <c r="R33" s="54"/>
    </row>
    <row r="34" spans="1:18" s="34" customFormat="1" ht="15.6" customHeight="1">
      <c r="A34" s="26"/>
      <c r="B34" s="10"/>
      <c r="C34" s="50"/>
      <c r="D34" s="15"/>
      <c r="E34" s="15"/>
      <c r="F34" s="15"/>
      <c r="G34" s="15"/>
      <c r="H34" s="10" t="s">
        <v>1464</v>
      </c>
      <c r="I34" s="15"/>
      <c r="J34" s="15"/>
      <c r="K34" s="15"/>
      <c r="L34" s="15"/>
      <c r="M34" s="15">
        <f>MIN(M21:M32)</f>
        <v>10935.64</v>
      </c>
      <c r="N34" s="15"/>
      <c r="O34" s="26"/>
      <c r="P34" s="10"/>
      <c r="Q34" s="50"/>
      <c r="R34" s="54"/>
    </row>
    <row r="35" spans="1:18" s="34" customFormat="1" ht="15.6" customHeight="1">
      <c r="A35" s="26"/>
      <c r="B35" s="10"/>
      <c r="C35" s="50"/>
      <c r="D35" s="15"/>
      <c r="E35" s="15"/>
      <c r="F35" s="15"/>
      <c r="G35" s="15"/>
      <c r="H35" s="10" t="s">
        <v>1</v>
      </c>
      <c r="I35" s="15"/>
      <c r="J35" s="15"/>
      <c r="K35" s="15"/>
      <c r="L35" s="15"/>
      <c r="M35" s="15">
        <f>ABS(M33-M34)</f>
        <v>0.19000000000232831</v>
      </c>
      <c r="N35" s="15"/>
      <c r="O35" s="26"/>
      <c r="P35" s="10"/>
      <c r="Q35" s="50"/>
      <c r="R35" s="54"/>
    </row>
    <row r="36" spans="1:18" s="34" customFormat="1" ht="15.6" customHeight="1">
      <c r="A36" s="26"/>
      <c r="B36" s="10"/>
      <c r="C36" s="50"/>
      <c r="D36" s="15"/>
      <c r="E36" s="15"/>
      <c r="F36" s="15"/>
      <c r="G36" s="15"/>
      <c r="H36" s="20" t="s">
        <v>6</v>
      </c>
      <c r="I36" s="15"/>
      <c r="J36" s="15"/>
      <c r="K36" s="15"/>
      <c r="L36" s="15"/>
      <c r="M36" s="15" t="str">
        <f>IF(M35&lt;=5,"OK, Tolerance&lt;= 5 mils", "Not OK, Tolerance &gt;  5 mils")</f>
        <v>OK, Tolerance&lt;= 5 mils</v>
      </c>
      <c r="N36" s="15"/>
      <c r="O36" s="26"/>
      <c r="P36" s="10"/>
      <c r="Q36" s="50"/>
      <c r="R36" s="54"/>
    </row>
    <row r="37" spans="1:18" s="34" customFormat="1" ht="15.6" customHeight="1">
      <c r="A37" s="55"/>
      <c r="B37" s="52"/>
      <c r="C37" s="56"/>
      <c r="D37" s="53"/>
      <c r="E37" s="53"/>
      <c r="F37" s="53"/>
      <c r="G37" s="53"/>
      <c r="H37" s="52"/>
      <c r="I37" s="53"/>
      <c r="J37" s="53"/>
      <c r="K37" s="53"/>
      <c r="L37" s="53"/>
      <c r="M37" s="53"/>
      <c r="N37" s="53"/>
      <c r="O37" s="55"/>
      <c r="P37" s="52"/>
      <c r="Q37" s="56"/>
      <c r="R37" s="46"/>
    </row>
    <row r="38" spans="1:18" s="34" customFormat="1">
      <c r="A38" s="11" t="s">
        <v>3</v>
      </c>
      <c r="B38" s="11" t="s">
        <v>4</v>
      </c>
      <c r="C38" s="11" t="s">
        <v>5</v>
      </c>
      <c r="D38" s="10" t="s">
        <v>0</v>
      </c>
      <c r="E38" s="15" t="s">
        <v>2</v>
      </c>
      <c r="F38" s="16" t="s">
        <v>0</v>
      </c>
      <c r="G38" s="17" t="s">
        <v>2</v>
      </c>
      <c r="H38" s="10" t="s">
        <v>0</v>
      </c>
      <c r="I38" s="15" t="s">
        <v>2</v>
      </c>
      <c r="J38" s="17"/>
      <c r="K38" s="17"/>
      <c r="L38" s="17"/>
      <c r="M38" s="18" t="s">
        <v>9922</v>
      </c>
      <c r="N38" s="97" t="s">
        <v>9921</v>
      </c>
      <c r="O38" s="10" t="s">
        <v>1462</v>
      </c>
      <c r="P38" s="10" t="s">
        <v>4</v>
      </c>
      <c r="Q38" s="10" t="s">
        <v>5</v>
      </c>
      <c r="R38" s="11" t="s">
        <v>1506</v>
      </c>
    </row>
    <row r="39" spans="1:18" s="34" customFormat="1" ht="15.6" customHeight="1">
      <c r="A39" s="24" t="s">
        <v>5414</v>
      </c>
      <c r="B39" s="5" t="str">
        <f>VLOOKUP(C39,PinNo!$B:$C,2,0)</f>
        <v>E1</v>
      </c>
      <c r="C39" s="33" t="s">
        <v>3063</v>
      </c>
      <c r="D39" s="5" t="str">
        <f>VLOOKUP(CONCATENATE($A39,".",$B39),Netlist_VTable!$H:$I,2,0)</f>
        <v>S2_P0_TXEN</v>
      </c>
      <c r="E39" s="19">
        <f>VLOOKUP(D39,EtchLengthFromLayout!$A:$B,2,0)</f>
        <v>3439.63</v>
      </c>
      <c r="F39" s="13" t="str">
        <f t="shared" ref="F39:F50" si="6">CONCATENATE("S",MID($A39,5,1),"_R_",MID($D39,4,22) )</f>
        <v>S2_R_P0_TXEN</v>
      </c>
      <c r="G39" s="19">
        <f>VLOOKUP(F39,EtchLengthFromLayout!$A:$B,2,0)</f>
        <v>197.47</v>
      </c>
      <c r="H39" s="5" t="str">
        <f>VLOOKUP(CONCATENATE($O39,".",$P39),Netlist_VTable!$H:$I,2,0)</f>
        <v>SG2_P0_RXDV</v>
      </c>
      <c r="I39" s="19">
        <f>VLOOKUP(H39,EtchLengthFromLayout!$A:$B,2,0)</f>
        <v>6813.79</v>
      </c>
      <c r="J39" s="19"/>
      <c r="K39" s="19"/>
      <c r="L39" s="19"/>
      <c r="M39" s="19">
        <f>E39+G39+I39+L39</f>
        <v>10450.89</v>
      </c>
      <c r="N39" s="23" t="str">
        <f>IF( M39&lt;=12000,"OK, Length &lt; 12000mils","Not OK, Length is Out of Range")</f>
        <v>OK, Length &lt; 12000mils</v>
      </c>
      <c r="O39" s="24" t="s">
        <v>9886</v>
      </c>
      <c r="P39" s="5" t="str">
        <f>VLOOKUP(Q39,PinNo!$B:$C,2,0)</f>
        <v>H2</v>
      </c>
      <c r="Q39" s="33" t="s">
        <v>3073</v>
      </c>
      <c r="R39" s="103" t="s">
        <v>8349</v>
      </c>
    </row>
    <row r="40" spans="1:18" s="34" customFormat="1" ht="15.6" customHeight="1">
      <c r="A40" s="24" t="s">
        <v>5414</v>
      </c>
      <c r="B40" s="5" t="str">
        <f>VLOOKUP(C40,PinNo!$B:$C,2,0)</f>
        <v>D2</v>
      </c>
      <c r="C40" s="33" t="s">
        <v>3064</v>
      </c>
      <c r="D40" s="5" t="str">
        <f>VLOOKUP(CONCATENATE($A40,".",$B40),Netlist_VTable!$H:$I,2,0)</f>
        <v>S2_P0_TXD0</v>
      </c>
      <c r="E40" s="19">
        <f>VLOOKUP(D40,EtchLengthFromLayout!$A:$B,2,0)</f>
        <v>3499.35</v>
      </c>
      <c r="F40" s="19" t="str">
        <f t="shared" si="6"/>
        <v>S2_R_P0_TXD0</v>
      </c>
      <c r="G40" s="19">
        <f>VLOOKUP(F40,EtchLengthFromLayout!$A:$B,2,0)</f>
        <v>199.34</v>
      </c>
      <c r="H40" s="5" t="str">
        <f>VLOOKUP(CONCATENATE($O40,".",$P40),Netlist_VTable!$H:$I,2,0)</f>
        <v>SG2_P0_RXD0</v>
      </c>
      <c r="I40" s="19">
        <f>VLOOKUP(H40,EtchLengthFromLayout!$A:$B,2,0)</f>
        <v>6752.32</v>
      </c>
      <c r="J40" s="19"/>
      <c r="K40" s="19"/>
      <c r="L40" s="19"/>
      <c r="M40" s="19">
        <f t="shared" ref="M40:M50" si="7">E40+G40+I40+L40</f>
        <v>10451.01</v>
      </c>
      <c r="N40" s="23" t="str">
        <f t="shared" ref="N40:N50" si="8">IF( M40&lt;=12000,"OK, Length &lt; 12000mils","Not OK, Length is Out of Range")</f>
        <v>OK, Length &lt; 12000mils</v>
      </c>
      <c r="O40" s="24" t="s">
        <v>9886</v>
      </c>
      <c r="P40" s="5" t="str">
        <f>VLOOKUP(Q40,PinNo!$B:$C,2,0)</f>
        <v>K2</v>
      </c>
      <c r="Q40" s="33" t="s">
        <v>3068</v>
      </c>
      <c r="R40" s="104"/>
    </row>
    <row r="41" spans="1:18" s="34" customFormat="1" ht="15.6" customHeight="1">
      <c r="A41" s="24" t="s">
        <v>5414</v>
      </c>
      <c r="B41" s="5" t="str">
        <f>VLOOKUP(C41,PinNo!$B:$C,2,0)</f>
        <v>D1</v>
      </c>
      <c r="C41" s="33" t="s">
        <v>3065</v>
      </c>
      <c r="D41" s="5" t="str">
        <f>VLOOKUP(CONCATENATE($A41,".",$B41),Netlist_VTable!$H:$I,2,0)</f>
        <v>S2_P0_TXD1</v>
      </c>
      <c r="E41" s="19">
        <f>VLOOKUP(D41,EtchLengthFromLayout!$A:$B,2,0)</f>
        <v>4273.92</v>
      </c>
      <c r="F41" s="19" t="str">
        <f t="shared" si="6"/>
        <v>S2_R_P0_TXD1</v>
      </c>
      <c r="G41" s="19">
        <f>VLOOKUP(F41,EtchLengthFromLayout!$A:$B,2,0)</f>
        <v>197.47</v>
      </c>
      <c r="H41" s="5" t="str">
        <f>VLOOKUP(CONCATENATE($O41,".",$P41),Netlist_VTable!$H:$I,2,0)</f>
        <v>SG2_P0_RXD1</v>
      </c>
      <c r="I41" s="19">
        <f>VLOOKUP(H41,EtchLengthFromLayout!$A:$B,2,0)</f>
        <v>5979.64</v>
      </c>
      <c r="J41" s="19"/>
      <c r="K41" s="19"/>
      <c r="L41" s="19"/>
      <c r="M41" s="19">
        <f t="shared" si="7"/>
        <v>10451.030000000001</v>
      </c>
      <c r="N41" s="23" t="str">
        <f t="shared" si="8"/>
        <v>OK, Length &lt; 12000mils</v>
      </c>
      <c r="O41" s="24" t="s">
        <v>9886</v>
      </c>
      <c r="P41" s="5" t="str">
        <f>VLOOKUP(Q41,PinNo!$B:$C,2,0)</f>
        <v>K1</v>
      </c>
      <c r="Q41" s="33" t="s">
        <v>3071</v>
      </c>
      <c r="R41" s="104"/>
    </row>
    <row r="42" spans="1:18" s="34" customFormat="1" ht="15.6" customHeight="1">
      <c r="A42" s="24" t="s">
        <v>5414</v>
      </c>
      <c r="B42" s="5" t="str">
        <f>VLOOKUP(C42,PinNo!$B:$C,2,0)</f>
        <v>E2</v>
      </c>
      <c r="C42" s="33" t="s">
        <v>3066</v>
      </c>
      <c r="D42" s="5" t="str">
        <f>VLOOKUP(CONCATENATE($A42,".",$B42),Netlist_VTable!$H:$I,2,0)</f>
        <v>S2_P0_TXC</v>
      </c>
      <c r="E42" s="19">
        <f>VLOOKUP(D42,EtchLengthFromLayout!$A:$B,2,0)</f>
        <v>4139.3500000000004</v>
      </c>
      <c r="F42" s="19" t="str">
        <f t="shared" si="6"/>
        <v>S2_R_P0_TXC</v>
      </c>
      <c r="G42" s="19">
        <f>VLOOKUP(F42,EtchLengthFromLayout!$A:$B,2,0)</f>
        <v>199.34</v>
      </c>
      <c r="H42" s="5" t="str">
        <f>VLOOKUP(CONCATENATE($O42,".",$P42),Netlist_VTable!$H:$I,2,0)</f>
        <v>SG2_P0_RXC</v>
      </c>
      <c r="I42" s="19">
        <f>VLOOKUP(H42,EtchLengthFromLayout!$A:$B,2,0)</f>
        <v>6112.29</v>
      </c>
      <c r="J42" s="19"/>
      <c r="K42" s="19"/>
      <c r="L42" s="19"/>
      <c r="M42" s="19">
        <f t="shared" si="7"/>
        <v>10450.98</v>
      </c>
      <c r="N42" s="23" t="str">
        <f t="shared" si="8"/>
        <v>OK, Length &lt; 12000mils</v>
      </c>
      <c r="O42" s="24" t="s">
        <v>9886</v>
      </c>
      <c r="P42" s="5" t="str">
        <f>VLOOKUP(Q42,PinNo!$B:$C,2,0)</f>
        <v>G1</v>
      </c>
      <c r="Q42" s="33" t="s">
        <v>3074</v>
      </c>
      <c r="R42" s="104"/>
    </row>
    <row r="43" spans="1:18" s="34" customFormat="1" ht="15.6" customHeight="1">
      <c r="A43" s="24" t="s">
        <v>5414</v>
      </c>
      <c r="B43" s="5" t="str">
        <f>VLOOKUP(C43,PinNo!$B:$C,2,0)</f>
        <v>C2</v>
      </c>
      <c r="C43" s="33" t="s">
        <v>3067</v>
      </c>
      <c r="D43" s="5" t="str">
        <f>VLOOKUP(CONCATENATE($A43,".",$B43),Netlist_VTable!$H:$I,2,0)</f>
        <v>S2_P0_TXD2</v>
      </c>
      <c r="E43" s="19">
        <f>VLOOKUP(D43,EtchLengthFromLayout!$A:$B,2,0)</f>
        <v>4961.4399999999996</v>
      </c>
      <c r="F43" s="19" t="str">
        <f t="shared" si="6"/>
        <v>S2_R_P0_TXD2</v>
      </c>
      <c r="G43" s="19">
        <f>VLOOKUP(F43,EtchLengthFromLayout!$A:$B,2,0)</f>
        <v>197.47</v>
      </c>
      <c r="H43" s="5" t="str">
        <f>VLOOKUP(CONCATENATE($O43,".",$P43),Netlist_VTable!$H:$I,2,0)</f>
        <v>SG2_P0_RXD2</v>
      </c>
      <c r="I43" s="19">
        <f>VLOOKUP(H43,EtchLengthFromLayout!$A:$B,2,0)</f>
        <v>5292.13</v>
      </c>
      <c r="J43" s="19"/>
      <c r="K43" s="19"/>
      <c r="L43" s="19"/>
      <c r="M43" s="19">
        <f t="shared" si="7"/>
        <v>10451.040000000001</v>
      </c>
      <c r="N43" s="23" t="str">
        <f t="shared" si="8"/>
        <v>OK, Length &lt; 12000mils</v>
      </c>
      <c r="O43" s="24" t="s">
        <v>9381</v>
      </c>
      <c r="P43" s="5" t="str">
        <f>VLOOKUP(Q43,PinNo!$B:$C,2,0)</f>
        <v>J2</v>
      </c>
      <c r="Q43" s="33" t="s">
        <v>3075</v>
      </c>
      <c r="R43" s="104"/>
    </row>
    <row r="44" spans="1:18" s="34" customFormat="1" ht="15.6" customHeight="1">
      <c r="A44" s="24" t="s">
        <v>5414</v>
      </c>
      <c r="B44" s="5" t="str">
        <f>VLOOKUP(C44,PinNo!$B:$C,2,0)</f>
        <v>K2</v>
      </c>
      <c r="C44" s="33" t="s">
        <v>3068</v>
      </c>
      <c r="D44" s="5" t="str">
        <f>VLOOKUP(CONCATENATE($A44,".",$B44),Netlist_VTable!$H:$I,2,0)</f>
        <v>S2_P0_RXD0</v>
      </c>
      <c r="E44" s="19">
        <f>VLOOKUP(D44,EtchLengthFromLayout!$A:$B,2,0)</f>
        <v>4807.79</v>
      </c>
      <c r="F44" s="13" t="str">
        <f t="shared" si="6"/>
        <v>S2_R_P0_RXD0</v>
      </c>
      <c r="G44" s="19">
        <f>VLOOKUP(F44,EtchLengthFromLayout!$A:$B,2,0)</f>
        <v>199.34</v>
      </c>
      <c r="H44" s="5" t="str">
        <f>VLOOKUP(CONCATENATE($O44,".",$P44),Netlist_VTable!$H:$I,2,0)</f>
        <v>SG2_P0_TXD0</v>
      </c>
      <c r="I44" s="19">
        <f>VLOOKUP(H44,EtchLengthFromLayout!$A:$B,2,0)</f>
        <v>5443.91</v>
      </c>
      <c r="J44" s="19"/>
      <c r="K44" s="19"/>
      <c r="L44" s="19"/>
      <c r="M44" s="19">
        <f t="shared" si="7"/>
        <v>10451.040000000001</v>
      </c>
      <c r="N44" s="23" t="str">
        <f t="shared" si="8"/>
        <v>OK, Length &lt; 12000mils</v>
      </c>
      <c r="O44" s="24" t="s">
        <v>9381</v>
      </c>
      <c r="P44" s="5" t="str">
        <f>VLOOKUP(Q44,PinNo!$B:$C,2,0)</f>
        <v>D2</v>
      </c>
      <c r="Q44" s="33" t="s">
        <v>3064</v>
      </c>
      <c r="R44" s="104"/>
    </row>
    <row r="45" spans="1:18" s="34" customFormat="1" ht="15.6" customHeight="1">
      <c r="A45" s="24" t="s">
        <v>5414</v>
      </c>
      <c r="B45" s="5" t="str">
        <f>VLOOKUP(C45,PinNo!$B:$C,2,0)</f>
        <v>C1</v>
      </c>
      <c r="C45" s="33" t="s">
        <v>3069</v>
      </c>
      <c r="D45" s="5" t="str">
        <f>VLOOKUP(CONCATENATE($A45,".",$B45),Netlist_VTable!$H:$I,2,0)</f>
        <v>S2_P0_TXD3</v>
      </c>
      <c r="E45" s="19">
        <f>VLOOKUP(D45,EtchLengthFromLayout!$A:$B,2,0)</f>
        <v>4261.79</v>
      </c>
      <c r="F45" s="19" t="str">
        <f t="shared" si="6"/>
        <v>S2_R_P0_TXD3</v>
      </c>
      <c r="G45" s="19">
        <f>VLOOKUP(F45,EtchLengthFromLayout!$A:$B,2,0)</f>
        <v>197.47</v>
      </c>
      <c r="H45" s="5" t="str">
        <f>VLOOKUP(CONCATENATE($O45,".",$P45),Netlist_VTable!$H:$I,2,0)</f>
        <v>SG2_P0_RXD3</v>
      </c>
      <c r="I45" s="19">
        <f>VLOOKUP(H45,EtchLengthFromLayout!$A:$B,2,0)</f>
        <v>5991.78</v>
      </c>
      <c r="J45" s="19"/>
      <c r="K45" s="19"/>
      <c r="L45" s="19"/>
      <c r="M45" s="19">
        <f t="shared" si="7"/>
        <v>10451.040000000001</v>
      </c>
      <c r="N45" s="23" t="str">
        <f t="shared" si="8"/>
        <v>OK, Length &lt; 12000mils</v>
      </c>
      <c r="O45" s="24" t="s">
        <v>9381</v>
      </c>
      <c r="P45" s="5" t="str">
        <f>VLOOKUP(Q45,PinNo!$B:$C,2,0)</f>
        <v>J1</v>
      </c>
      <c r="Q45" s="33" t="s">
        <v>3072</v>
      </c>
      <c r="R45" s="104"/>
    </row>
    <row r="46" spans="1:18" s="34" customFormat="1" ht="15.6" customHeight="1">
      <c r="A46" s="24" t="s">
        <v>5414</v>
      </c>
      <c r="B46" s="5" t="str">
        <f>VLOOKUP(C46,PinNo!$B:$C,2,0)</f>
        <v>K1</v>
      </c>
      <c r="C46" s="33" t="s">
        <v>3071</v>
      </c>
      <c r="D46" s="5" t="str">
        <f>VLOOKUP(CONCATENATE($A46,".",$B46),Netlist_VTable!$H:$I,2,0)</f>
        <v>S2_P0_RXD1</v>
      </c>
      <c r="E46" s="19">
        <f>VLOOKUP(D46,EtchLengthFromLayout!$A:$B,2,0)</f>
        <v>3931.42</v>
      </c>
      <c r="F46" s="19" t="str">
        <f t="shared" si="6"/>
        <v>S2_R_P0_RXD1</v>
      </c>
      <c r="G46" s="19">
        <f>VLOOKUP(F46,EtchLengthFromLayout!$A:$B,2,0)</f>
        <v>199.34</v>
      </c>
      <c r="H46" s="5" t="str">
        <f>VLOOKUP(CONCATENATE($O46,".",$P46),Netlist_VTable!$H:$I,2,0)</f>
        <v>SG2_P0_TXD1</v>
      </c>
      <c r="I46" s="19">
        <f>VLOOKUP(H46,EtchLengthFromLayout!$A:$B,2,0)</f>
        <v>6320.23</v>
      </c>
      <c r="J46" s="19"/>
      <c r="K46" s="19"/>
      <c r="L46" s="19"/>
      <c r="M46" s="19">
        <f t="shared" si="7"/>
        <v>10450.99</v>
      </c>
      <c r="N46" s="23" t="str">
        <f t="shared" si="8"/>
        <v>OK, Length &lt; 12000mils</v>
      </c>
      <c r="O46" s="24" t="s">
        <v>9381</v>
      </c>
      <c r="P46" s="5" t="str">
        <f>VLOOKUP(Q46,PinNo!$B:$C,2,0)</f>
        <v>D1</v>
      </c>
      <c r="Q46" s="33" t="s">
        <v>3065</v>
      </c>
      <c r="R46" s="104"/>
    </row>
    <row r="47" spans="1:18" s="34" customFormat="1" ht="15.6" customHeight="1">
      <c r="A47" s="24" t="s">
        <v>5414</v>
      </c>
      <c r="B47" s="5" t="str">
        <f>VLOOKUP(C47,PinNo!$B:$C,2,0)</f>
        <v>J1</v>
      </c>
      <c r="C47" s="33" t="s">
        <v>3072</v>
      </c>
      <c r="D47" s="5" t="str">
        <f>VLOOKUP(CONCATENATE($A47,".",$B47),Netlist_VTable!$H:$I,2,0)</f>
        <v>S2_P0_RXD3</v>
      </c>
      <c r="E47" s="19">
        <f>VLOOKUP(D47,EtchLengthFromLayout!$A:$B,2,0)</f>
        <v>5323.32</v>
      </c>
      <c r="F47" s="19" t="str">
        <f t="shared" si="6"/>
        <v>S2_R_P0_RXD3</v>
      </c>
      <c r="G47" s="19">
        <f>VLOOKUP(F47,EtchLengthFromLayout!$A:$B,2,0)</f>
        <v>197.47</v>
      </c>
      <c r="H47" s="5" t="str">
        <f>VLOOKUP(CONCATENATE($O47,".",$P47),Netlist_VTable!$H:$I,2,0)</f>
        <v>SG2_P0_TXD3</v>
      </c>
      <c r="I47" s="19">
        <f>VLOOKUP(H47,EtchLengthFromLayout!$A:$B,2,0)</f>
        <v>4930.18</v>
      </c>
      <c r="J47" s="19"/>
      <c r="K47" s="19"/>
      <c r="L47" s="19"/>
      <c r="M47" s="19">
        <f t="shared" si="7"/>
        <v>10450.970000000001</v>
      </c>
      <c r="N47" s="23" t="str">
        <f t="shared" si="8"/>
        <v>OK, Length &lt; 12000mils</v>
      </c>
      <c r="O47" s="24" t="s">
        <v>9381</v>
      </c>
      <c r="P47" s="5" t="str">
        <f>VLOOKUP(Q47,PinNo!$B:$C,2,0)</f>
        <v>C1</v>
      </c>
      <c r="Q47" s="33" t="s">
        <v>3069</v>
      </c>
      <c r="R47" s="104"/>
    </row>
    <row r="48" spans="1:18" s="34" customFormat="1" ht="15.6" customHeight="1">
      <c r="A48" s="24" t="s">
        <v>5414</v>
      </c>
      <c r="B48" s="5" t="str">
        <f>VLOOKUP(C48,PinNo!$B:$C,2,0)</f>
        <v>H2</v>
      </c>
      <c r="C48" s="33" t="s">
        <v>3073</v>
      </c>
      <c r="D48" s="5" t="str">
        <f>VLOOKUP(CONCATENATE($A48,".",$B48),Netlist_VTable!$H:$I,2,0)</f>
        <v>S2_P0_RXDV</v>
      </c>
      <c r="E48" s="19">
        <f>VLOOKUP(D48,EtchLengthFromLayout!$A:$B,2,0)</f>
        <v>4898.5</v>
      </c>
      <c r="F48" s="19" t="str">
        <f t="shared" si="6"/>
        <v>S2_R_P0_RXDV</v>
      </c>
      <c r="G48" s="19">
        <f>VLOOKUP(F48,EtchLengthFromLayout!$A:$B,2,0)</f>
        <v>199.34</v>
      </c>
      <c r="H48" s="5" t="str">
        <f>VLOOKUP(CONCATENATE($O48,".",$P48),Netlist_VTable!$H:$I,2,0)</f>
        <v>SG2_P0_TXEN</v>
      </c>
      <c r="I48" s="19">
        <f>VLOOKUP(H48,EtchLengthFromLayout!$A:$B,2,0)</f>
        <v>5353.18</v>
      </c>
      <c r="J48" s="19"/>
      <c r="K48" s="19"/>
      <c r="L48" s="19"/>
      <c r="M48" s="19">
        <f t="shared" si="7"/>
        <v>10451.02</v>
      </c>
      <c r="N48" s="23" t="str">
        <f t="shared" si="8"/>
        <v>OK, Length &lt; 12000mils</v>
      </c>
      <c r="O48" s="24" t="s">
        <v>9381</v>
      </c>
      <c r="P48" s="5" t="str">
        <f>VLOOKUP(Q48,PinNo!$B:$C,2,0)</f>
        <v>E1</v>
      </c>
      <c r="Q48" s="33" t="s">
        <v>3063</v>
      </c>
      <c r="R48" s="104"/>
    </row>
    <row r="49" spans="1:18" s="34" customFormat="1" ht="15.6" customHeight="1">
      <c r="A49" s="24" t="s">
        <v>5414</v>
      </c>
      <c r="B49" s="5" t="str">
        <f>VLOOKUP(C49,PinNo!$B:$C,2,0)</f>
        <v>G1</v>
      </c>
      <c r="C49" s="33" t="s">
        <v>3074</v>
      </c>
      <c r="D49" s="5" t="str">
        <f>VLOOKUP(CONCATENATE($A49,".",$B49),Netlist_VTable!$H:$I,2,0)</f>
        <v>S2_P0_RXC</v>
      </c>
      <c r="E49" s="19">
        <f>VLOOKUP(D49,EtchLengthFromLayout!$A:$B,2,0)</f>
        <v>5384.8</v>
      </c>
      <c r="F49" s="19" t="str">
        <f t="shared" si="6"/>
        <v>S2_R_P0_RXC</v>
      </c>
      <c r="G49" s="19">
        <f>VLOOKUP(F49,EtchLengthFromLayout!$A:$B,2,0)</f>
        <v>197.47</v>
      </c>
      <c r="H49" s="5" t="str">
        <f>VLOOKUP(CONCATENATE($O49,".",$P49),Netlist_VTable!$H:$I,2,0)</f>
        <v>SG2_P0_TXC</v>
      </c>
      <c r="I49" s="19">
        <f>VLOOKUP(H49,EtchLengthFromLayout!$A:$B,2,0)</f>
        <v>4868.72</v>
      </c>
      <c r="J49" s="19"/>
      <c r="K49" s="19"/>
      <c r="L49" s="19"/>
      <c r="M49" s="19">
        <f t="shared" si="7"/>
        <v>10450.990000000002</v>
      </c>
      <c r="N49" s="23" t="str">
        <f t="shared" si="8"/>
        <v>OK, Length &lt; 12000mils</v>
      </c>
      <c r="O49" s="24" t="s">
        <v>9381</v>
      </c>
      <c r="P49" s="5" t="str">
        <f>VLOOKUP(Q49,PinNo!$B:$C,2,0)</f>
        <v>E2</v>
      </c>
      <c r="Q49" s="33" t="s">
        <v>3066</v>
      </c>
      <c r="R49" s="104"/>
    </row>
    <row r="50" spans="1:18" s="34" customFormat="1" ht="15.6" customHeight="1">
      <c r="A50" s="24" t="s">
        <v>5414</v>
      </c>
      <c r="B50" s="5" t="str">
        <f>VLOOKUP(C50,PinNo!$B:$C,2,0)</f>
        <v>J2</v>
      </c>
      <c r="C50" s="33" t="s">
        <v>3075</v>
      </c>
      <c r="D50" s="5" t="str">
        <f>VLOOKUP(CONCATENATE($A50,".",$B50),Netlist_VTable!$H:$I,2,0)</f>
        <v>S2_P0_RXD2</v>
      </c>
      <c r="E50" s="19">
        <f>VLOOKUP(D50,EtchLengthFromLayout!$A:$B,2,0)</f>
        <v>4787.2</v>
      </c>
      <c r="F50" s="19" t="str">
        <f t="shared" si="6"/>
        <v>S2_R_P0_RXD2</v>
      </c>
      <c r="G50" s="19">
        <f>VLOOKUP(F50,EtchLengthFromLayout!$A:$B,2,0)</f>
        <v>199.34</v>
      </c>
      <c r="H50" s="5" t="str">
        <f>VLOOKUP(CONCATENATE($O50,".",$P50),Netlist_VTable!$H:$I,2,0)</f>
        <v>SG2_P0_TXD2</v>
      </c>
      <c r="I50" s="19">
        <f>VLOOKUP(H50,EtchLengthFromLayout!$A:$B,2,0)</f>
        <v>5464.44</v>
      </c>
      <c r="J50" s="19"/>
      <c r="K50" s="19"/>
      <c r="L50" s="19"/>
      <c r="M50" s="19">
        <f t="shared" si="7"/>
        <v>10450.98</v>
      </c>
      <c r="N50" s="23" t="str">
        <f t="shared" si="8"/>
        <v>OK, Length &lt; 12000mils</v>
      </c>
      <c r="O50" s="24" t="s">
        <v>9381</v>
      </c>
      <c r="P50" s="5" t="str">
        <f>VLOOKUP(Q50,PinNo!$B:$C,2,0)</f>
        <v>C2</v>
      </c>
      <c r="Q50" s="33" t="s">
        <v>3067</v>
      </c>
      <c r="R50" s="108"/>
    </row>
    <row r="51" spans="1:18" s="34" customFormat="1" ht="15.6" customHeight="1">
      <c r="A51" s="26"/>
      <c r="B51" s="10"/>
      <c r="C51" s="50"/>
      <c r="D51" s="15"/>
      <c r="E51" s="15"/>
      <c r="F51" s="15"/>
      <c r="G51" s="15"/>
      <c r="H51" s="10" t="s">
        <v>1463</v>
      </c>
      <c r="I51" s="15"/>
      <c r="J51" s="15"/>
      <c r="K51" s="15"/>
      <c r="L51" s="15"/>
      <c r="M51" s="15">
        <f>MAX(M39:M50)</f>
        <v>10451.040000000001</v>
      </c>
      <c r="N51" s="15"/>
      <c r="O51" s="26"/>
      <c r="P51" s="10"/>
      <c r="Q51" s="50"/>
      <c r="R51" s="54"/>
    </row>
    <row r="52" spans="1:18" s="34" customFormat="1" ht="15.6" customHeight="1">
      <c r="A52" s="26"/>
      <c r="B52" s="10"/>
      <c r="C52" s="50"/>
      <c r="D52" s="15"/>
      <c r="E52" s="15"/>
      <c r="F52" s="15"/>
      <c r="G52" s="15"/>
      <c r="H52" s="10" t="s">
        <v>1464</v>
      </c>
      <c r="I52" s="15"/>
      <c r="J52" s="15"/>
      <c r="K52" s="15"/>
      <c r="L52" s="15"/>
      <c r="M52" s="15">
        <f>MIN(M39:M50)</f>
        <v>10450.89</v>
      </c>
      <c r="N52" s="15"/>
      <c r="O52" s="26"/>
      <c r="P52" s="10"/>
      <c r="Q52" s="50"/>
      <c r="R52" s="54"/>
    </row>
    <row r="53" spans="1:18" s="34" customFormat="1" ht="15.6" customHeight="1">
      <c r="A53" s="26"/>
      <c r="B53" s="10"/>
      <c r="C53" s="50"/>
      <c r="D53" s="15"/>
      <c r="E53" s="15"/>
      <c r="F53" s="15"/>
      <c r="G53" s="15"/>
      <c r="H53" s="10" t="s">
        <v>1</v>
      </c>
      <c r="I53" s="15"/>
      <c r="J53" s="15"/>
      <c r="K53" s="15"/>
      <c r="L53" s="15"/>
      <c r="M53" s="15">
        <f>ABS(M51-M52)</f>
        <v>0.15000000000145519</v>
      </c>
      <c r="N53" s="15"/>
      <c r="O53" s="26"/>
      <c r="P53" s="10"/>
      <c r="Q53" s="50"/>
      <c r="R53" s="54"/>
    </row>
    <row r="54" spans="1:18" s="34" customFormat="1" ht="15.6" customHeight="1">
      <c r="A54" s="26"/>
      <c r="B54" s="10"/>
      <c r="C54" s="50"/>
      <c r="D54" s="15"/>
      <c r="E54" s="15"/>
      <c r="F54" s="15"/>
      <c r="G54" s="15"/>
      <c r="H54" s="20" t="s">
        <v>6</v>
      </c>
      <c r="I54" s="15"/>
      <c r="J54" s="15"/>
      <c r="K54" s="15"/>
      <c r="L54" s="15"/>
      <c r="M54" s="15" t="str">
        <f>IF(M53&lt;=5,"OK, Tolerance&lt;= 5 mils", "Not OK, Tolerance &gt;  5 mils")</f>
        <v>OK, Tolerance&lt;= 5 mils</v>
      </c>
      <c r="N54" s="15"/>
      <c r="O54" s="26"/>
      <c r="P54" s="10"/>
      <c r="Q54" s="50"/>
      <c r="R54" s="54"/>
    </row>
    <row r="55" spans="1:18" s="34" customFormat="1" ht="15.6" customHeight="1">
      <c r="A55" s="55"/>
      <c r="B55" s="52"/>
      <c r="C55" s="56"/>
      <c r="D55" s="53"/>
      <c r="E55" s="53"/>
      <c r="F55" s="53"/>
      <c r="G55" s="53"/>
      <c r="H55" s="52"/>
      <c r="I55" s="53"/>
      <c r="J55" s="53"/>
      <c r="K55" s="53"/>
      <c r="L55" s="53"/>
      <c r="M55" s="53"/>
      <c r="N55" s="53"/>
      <c r="O55" s="55"/>
      <c r="P55" s="52"/>
      <c r="Q55" s="56"/>
      <c r="R55" s="46"/>
    </row>
    <row r="56" spans="1:18" s="34" customFormat="1">
      <c r="A56" s="11" t="s">
        <v>3</v>
      </c>
      <c r="B56" s="11" t="s">
        <v>4</v>
      </c>
      <c r="C56" s="11" t="s">
        <v>5</v>
      </c>
      <c r="D56" s="10" t="s">
        <v>0</v>
      </c>
      <c r="E56" s="15" t="s">
        <v>2</v>
      </c>
      <c r="F56" s="16" t="s">
        <v>0</v>
      </c>
      <c r="G56" s="17" t="s">
        <v>2</v>
      </c>
      <c r="H56" s="10" t="s">
        <v>0</v>
      </c>
      <c r="I56" s="15" t="s">
        <v>2</v>
      </c>
      <c r="J56" s="17"/>
      <c r="K56" s="17"/>
      <c r="L56" s="17"/>
      <c r="M56" s="18" t="s">
        <v>9922</v>
      </c>
      <c r="N56" s="97" t="s">
        <v>9921</v>
      </c>
      <c r="O56" s="10" t="s">
        <v>1462</v>
      </c>
      <c r="P56" s="10" t="s">
        <v>4</v>
      </c>
      <c r="Q56" s="10" t="s">
        <v>5</v>
      </c>
      <c r="R56" s="11" t="s">
        <v>1506</v>
      </c>
    </row>
    <row r="57" spans="1:18" s="34" customFormat="1" ht="15.6" customHeight="1">
      <c r="A57" s="32" t="s">
        <v>5882</v>
      </c>
      <c r="B57" s="5" t="str">
        <f>VLOOKUP(C57,PinNo!$B:$C,2,0)</f>
        <v>E1</v>
      </c>
      <c r="C57" s="33" t="s">
        <v>3063</v>
      </c>
      <c r="D57" s="5" t="str">
        <f>VLOOKUP(CONCATENATE($A57,".",$B57),Netlist_VTable!$H:$I,2,0)</f>
        <v>S3_P0_TXEN</v>
      </c>
      <c r="E57" s="19">
        <f>VLOOKUP(D57,EtchLengthFromLayout!$A:$B,2,0)</f>
        <v>4563.12</v>
      </c>
      <c r="F57" s="13" t="str">
        <f t="shared" ref="F57:F68" si="9">CONCATENATE("S",MID($A57,5,1),"_R_",MID($D57,4,22) )</f>
        <v>S3_R_P0_TXEN</v>
      </c>
      <c r="G57" s="19">
        <f>VLOOKUP(F57,EtchLengthFromLayout!$A:$B,2,0)</f>
        <v>197.47</v>
      </c>
      <c r="H57" s="5" t="str">
        <f>VLOOKUP(CONCATENATE($O57,".",$P57),Netlist_VTable!$H:$I,2,0)</f>
        <v>SG3_P0_RXDV</v>
      </c>
      <c r="I57" s="19">
        <f>VLOOKUP(H57,EtchLengthFromLayout!$A:$B,2,0)</f>
        <v>7025.16</v>
      </c>
      <c r="J57" s="19"/>
      <c r="K57" s="19"/>
      <c r="L57" s="19"/>
      <c r="M57" s="19">
        <f>E57+G57+I57+L57</f>
        <v>11785.75</v>
      </c>
      <c r="N57" s="23" t="str">
        <f>IF( M57&lt;=12000,"OK, Length &lt; 12000mils","Not OK, Length is Out of Range")</f>
        <v>OK, Length &lt; 12000mils</v>
      </c>
      <c r="O57" s="25" t="s">
        <v>9887</v>
      </c>
      <c r="P57" s="5" t="str">
        <f>VLOOKUP(Q57,PinNo!$B:$C,2,0)</f>
        <v>H2</v>
      </c>
      <c r="Q57" s="33" t="s">
        <v>3073</v>
      </c>
      <c r="R57" s="103" t="s">
        <v>8350</v>
      </c>
    </row>
    <row r="58" spans="1:18" s="34" customFormat="1" ht="15.6" customHeight="1">
      <c r="A58" s="32" t="s">
        <v>5882</v>
      </c>
      <c r="B58" s="5" t="str">
        <f>VLOOKUP(C58,PinNo!$B:$C,2,0)</f>
        <v>D2</v>
      </c>
      <c r="C58" s="33" t="s">
        <v>3064</v>
      </c>
      <c r="D58" s="5" t="str">
        <f>VLOOKUP(CONCATENATE($A58,".",$B58),Netlist_VTable!$H:$I,2,0)</f>
        <v>S3_P0_TXD0</v>
      </c>
      <c r="E58" s="19">
        <f>VLOOKUP(D58,EtchLengthFromLayout!$A:$B,2,0)</f>
        <v>4481.67</v>
      </c>
      <c r="F58" s="19" t="str">
        <f t="shared" si="9"/>
        <v>S3_R_P0_TXD0</v>
      </c>
      <c r="G58" s="19">
        <f>VLOOKUP(F58,EtchLengthFromLayout!$A:$B,2,0)</f>
        <v>199.34</v>
      </c>
      <c r="H58" s="5" t="str">
        <f>VLOOKUP(CONCATENATE($O58,".",$P58),Netlist_VTable!$H:$I,2,0)</f>
        <v>SG3_P0_RXD0</v>
      </c>
      <c r="I58" s="19">
        <f>VLOOKUP(H58,EtchLengthFromLayout!$A:$B,2,0)</f>
        <v>7104.7</v>
      </c>
      <c r="J58" s="19"/>
      <c r="K58" s="19"/>
      <c r="L58" s="19"/>
      <c r="M58" s="19">
        <f t="shared" ref="M58:M68" si="10">E58+G58+I58+L58</f>
        <v>11785.71</v>
      </c>
      <c r="N58" s="23" t="str">
        <f t="shared" ref="N58:N68" si="11">IF( M58&lt;=12000,"OK, Length &lt; 12000mils","Not OK, Length is Out of Range")</f>
        <v>OK, Length &lt; 12000mils</v>
      </c>
      <c r="O58" s="25" t="s">
        <v>9887</v>
      </c>
      <c r="P58" s="5" t="str">
        <f>VLOOKUP(Q58,PinNo!$B:$C,2,0)</f>
        <v>K2</v>
      </c>
      <c r="Q58" s="33" t="s">
        <v>3068</v>
      </c>
      <c r="R58" s="104"/>
    </row>
    <row r="59" spans="1:18" s="34" customFormat="1" ht="15.6" customHeight="1">
      <c r="A59" s="32" t="s">
        <v>5882</v>
      </c>
      <c r="B59" s="5" t="str">
        <f>VLOOKUP(C59,PinNo!$B:$C,2,0)</f>
        <v>D1</v>
      </c>
      <c r="C59" s="33" t="s">
        <v>3065</v>
      </c>
      <c r="D59" s="5" t="str">
        <f>VLOOKUP(CONCATENATE($A59,".",$B59),Netlist_VTable!$H:$I,2,0)</f>
        <v>S3_P0_TXD1</v>
      </c>
      <c r="E59" s="19">
        <f>VLOOKUP(D59,EtchLengthFromLayout!$A:$B,2,0)</f>
        <v>4826.2700000000004</v>
      </c>
      <c r="F59" s="19" t="str">
        <f t="shared" si="9"/>
        <v>S3_R_P0_TXD1</v>
      </c>
      <c r="G59" s="19">
        <f>VLOOKUP(F59,EtchLengthFromLayout!$A:$B,2,0)</f>
        <v>197.47</v>
      </c>
      <c r="H59" s="5" t="str">
        <f>VLOOKUP(CONCATENATE($O59,".",$P59),Netlist_VTable!$H:$I,2,0)</f>
        <v>SG3_P0_RXD1</v>
      </c>
      <c r="I59" s="19">
        <f>VLOOKUP(H59,EtchLengthFromLayout!$A:$B,2,0)</f>
        <v>6762.01</v>
      </c>
      <c r="J59" s="19"/>
      <c r="K59" s="19"/>
      <c r="L59" s="19"/>
      <c r="M59" s="19">
        <f t="shared" si="10"/>
        <v>11785.75</v>
      </c>
      <c r="N59" s="23" t="str">
        <f t="shared" si="11"/>
        <v>OK, Length &lt; 12000mils</v>
      </c>
      <c r="O59" s="25" t="s">
        <v>9887</v>
      </c>
      <c r="P59" s="5" t="str">
        <f>VLOOKUP(Q59,PinNo!$B:$C,2,0)</f>
        <v>K1</v>
      </c>
      <c r="Q59" s="33" t="s">
        <v>3071</v>
      </c>
      <c r="R59" s="104"/>
    </row>
    <row r="60" spans="1:18" s="34" customFormat="1" ht="15.6" customHeight="1">
      <c r="A60" s="32" t="s">
        <v>5882</v>
      </c>
      <c r="B60" s="5" t="str">
        <f>VLOOKUP(C60,PinNo!$B:$C,2,0)</f>
        <v>E2</v>
      </c>
      <c r="C60" s="33" t="s">
        <v>3066</v>
      </c>
      <c r="D60" s="5" t="str">
        <f>VLOOKUP(CONCATENATE($A60,".",$B60),Netlist_VTable!$H:$I,2,0)</f>
        <v>S3_P0_TXC</v>
      </c>
      <c r="E60" s="19">
        <f>VLOOKUP(D60,EtchLengthFromLayout!$A:$B,2,0)</f>
        <v>5480.05</v>
      </c>
      <c r="F60" s="19" t="str">
        <f t="shared" si="9"/>
        <v>S3_R_P0_TXC</v>
      </c>
      <c r="G60" s="19">
        <f>VLOOKUP(F60,EtchLengthFromLayout!$A:$B,2,0)</f>
        <v>199.34</v>
      </c>
      <c r="H60" s="5" t="str">
        <f>VLOOKUP(CONCATENATE($O60,".",$P60),Netlist_VTable!$H:$I,2,0)</f>
        <v>SG3_P0_RXC</v>
      </c>
      <c r="I60" s="19">
        <f>VLOOKUP(H60,EtchLengthFromLayout!$A:$B,2,0)</f>
        <v>6106.31</v>
      </c>
      <c r="J60" s="19"/>
      <c r="K60" s="19"/>
      <c r="L60" s="19"/>
      <c r="M60" s="19">
        <f t="shared" si="10"/>
        <v>11785.7</v>
      </c>
      <c r="N60" s="23" t="str">
        <f t="shared" si="11"/>
        <v>OK, Length &lt; 12000mils</v>
      </c>
      <c r="O60" s="25" t="s">
        <v>9887</v>
      </c>
      <c r="P60" s="5" t="str">
        <f>VLOOKUP(Q60,PinNo!$B:$C,2,0)</f>
        <v>G1</v>
      </c>
      <c r="Q60" s="33" t="s">
        <v>3074</v>
      </c>
      <c r="R60" s="104"/>
    </row>
    <row r="61" spans="1:18" s="34" customFormat="1" ht="15.6" customHeight="1">
      <c r="A61" s="32" t="s">
        <v>5882</v>
      </c>
      <c r="B61" s="5" t="str">
        <f>VLOOKUP(C61,PinNo!$B:$C,2,0)</f>
        <v>C2</v>
      </c>
      <c r="C61" s="33" t="s">
        <v>3067</v>
      </c>
      <c r="D61" s="5" t="str">
        <f>VLOOKUP(CONCATENATE($A61,".",$B61),Netlist_VTable!$H:$I,2,0)</f>
        <v>S3_P0_TXD2</v>
      </c>
      <c r="E61" s="19">
        <f>VLOOKUP(D61,EtchLengthFromLayout!$A:$B,2,0)</f>
        <v>5448.93</v>
      </c>
      <c r="F61" s="19" t="str">
        <f t="shared" si="9"/>
        <v>S3_R_P0_TXD2</v>
      </c>
      <c r="G61" s="19">
        <f>VLOOKUP(F61,EtchLengthFromLayout!$A:$B,2,0)</f>
        <v>197.47</v>
      </c>
      <c r="H61" s="5" t="str">
        <f>VLOOKUP(CONCATENATE($O61,".",$P61),Netlist_VTable!$H:$I,2,0)</f>
        <v>SG3_P0_RXD2</v>
      </c>
      <c r="I61" s="19">
        <f>VLOOKUP(H61,EtchLengthFromLayout!$A:$B,2,0)</f>
        <v>6139.19</v>
      </c>
      <c r="J61" s="19"/>
      <c r="K61" s="19"/>
      <c r="L61" s="19"/>
      <c r="M61" s="19">
        <f t="shared" si="10"/>
        <v>11785.59</v>
      </c>
      <c r="N61" s="23" t="str">
        <f t="shared" si="11"/>
        <v>OK, Length &lt; 12000mils</v>
      </c>
      <c r="O61" s="25" t="s">
        <v>9545</v>
      </c>
      <c r="P61" s="5" t="str">
        <f>VLOOKUP(Q61,PinNo!$B:$C,2,0)</f>
        <v>J2</v>
      </c>
      <c r="Q61" s="33" t="s">
        <v>3075</v>
      </c>
      <c r="R61" s="104"/>
    </row>
    <row r="62" spans="1:18" s="34" customFormat="1" ht="15.6" customHeight="1">
      <c r="A62" s="32" t="s">
        <v>5882</v>
      </c>
      <c r="B62" s="5" t="str">
        <f>VLOOKUP(C62,PinNo!$B:$C,2,0)</f>
        <v>K2</v>
      </c>
      <c r="C62" s="33" t="s">
        <v>3068</v>
      </c>
      <c r="D62" s="5" t="str">
        <f>VLOOKUP(CONCATENATE($A62,".",$B62),Netlist_VTable!$H:$I,2,0)</f>
        <v>S3_P0_RXD0</v>
      </c>
      <c r="E62" s="19">
        <f>VLOOKUP(D62,EtchLengthFromLayout!$A:$B,2,0)</f>
        <v>6460.69</v>
      </c>
      <c r="F62" s="13" t="str">
        <f t="shared" si="9"/>
        <v>S3_R_P0_RXD0</v>
      </c>
      <c r="G62" s="19">
        <f>VLOOKUP(F62,EtchLengthFromLayout!$A:$B,2,0)</f>
        <v>199.34</v>
      </c>
      <c r="H62" s="5" t="str">
        <f>VLOOKUP(CONCATENATE($O62,".",$P62),Netlist_VTable!$H:$I,2,0)</f>
        <v>SG3_P0_TXD0</v>
      </c>
      <c r="I62" s="19">
        <f>VLOOKUP(H62,EtchLengthFromLayout!$A:$B,2,0)</f>
        <v>5125.66</v>
      </c>
      <c r="J62" s="19"/>
      <c r="K62" s="19"/>
      <c r="L62" s="19"/>
      <c r="M62" s="19">
        <f t="shared" si="10"/>
        <v>11785.689999999999</v>
      </c>
      <c r="N62" s="23" t="str">
        <f t="shared" si="11"/>
        <v>OK, Length &lt; 12000mils</v>
      </c>
      <c r="O62" s="25" t="s">
        <v>9545</v>
      </c>
      <c r="P62" s="5" t="str">
        <f>VLOOKUP(Q62,PinNo!$B:$C,2,0)</f>
        <v>D2</v>
      </c>
      <c r="Q62" s="33" t="s">
        <v>3064</v>
      </c>
      <c r="R62" s="104"/>
    </row>
    <row r="63" spans="1:18" s="34" customFormat="1" ht="15.6" customHeight="1">
      <c r="A63" s="32" t="s">
        <v>5882</v>
      </c>
      <c r="B63" s="5" t="str">
        <f>VLOOKUP(C63,PinNo!$B:$C,2,0)</f>
        <v>C1</v>
      </c>
      <c r="C63" s="33" t="s">
        <v>3069</v>
      </c>
      <c r="D63" s="5" t="str">
        <f>VLOOKUP(CONCATENATE($A63,".",$B63),Netlist_VTable!$H:$I,2,0)</f>
        <v>S3_P0_TXD3</v>
      </c>
      <c r="E63" s="19">
        <f>VLOOKUP(D63,EtchLengthFromLayout!$A:$B,2,0)</f>
        <v>4885.17</v>
      </c>
      <c r="F63" s="19" t="str">
        <f t="shared" si="9"/>
        <v>S3_R_P0_TXD3</v>
      </c>
      <c r="G63" s="19">
        <f>VLOOKUP(F63,EtchLengthFromLayout!$A:$B,2,0)</f>
        <v>197.47</v>
      </c>
      <c r="H63" s="5" t="str">
        <f>VLOOKUP(CONCATENATE($O63,".",$P63),Netlist_VTable!$H:$I,2,0)</f>
        <v>SG3_P0_RXD3</v>
      </c>
      <c r="I63" s="19">
        <f>VLOOKUP(H63,EtchLengthFromLayout!$A:$B,2,0)</f>
        <v>6703.07</v>
      </c>
      <c r="J63" s="19"/>
      <c r="K63" s="19"/>
      <c r="L63" s="19"/>
      <c r="M63" s="19">
        <f t="shared" si="10"/>
        <v>11785.71</v>
      </c>
      <c r="N63" s="23" t="str">
        <f t="shared" si="11"/>
        <v>OK, Length &lt; 12000mils</v>
      </c>
      <c r="O63" s="25" t="s">
        <v>9545</v>
      </c>
      <c r="P63" s="5" t="str">
        <f>VLOOKUP(Q63,PinNo!$B:$C,2,0)</f>
        <v>J1</v>
      </c>
      <c r="Q63" s="33" t="s">
        <v>3072</v>
      </c>
      <c r="R63" s="104"/>
    </row>
    <row r="64" spans="1:18" s="34" customFormat="1" ht="15.6" customHeight="1">
      <c r="A64" s="32" t="s">
        <v>5882</v>
      </c>
      <c r="B64" s="5" t="str">
        <f>VLOOKUP(C64,PinNo!$B:$C,2,0)</f>
        <v>K1</v>
      </c>
      <c r="C64" s="33" t="s">
        <v>3071</v>
      </c>
      <c r="D64" s="5" t="str">
        <f>VLOOKUP(CONCATENATE($A64,".",$B64),Netlist_VTable!$H:$I,2,0)</f>
        <v>S3_P0_RXD1</v>
      </c>
      <c r="E64" s="19">
        <f>VLOOKUP(D64,EtchLengthFromLayout!$A:$B,2,0)</f>
        <v>5468.72</v>
      </c>
      <c r="F64" s="19" t="str">
        <f t="shared" si="9"/>
        <v>S3_R_P0_RXD1</v>
      </c>
      <c r="G64" s="19">
        <f>VLOOKUP(F64,EtchLengthFromLayout!$A:$B,2,0)</f>
        <v>199.34</v>
      </c>
      <c r="H64" s="5" t="str">
        <f>VLOOKUP(CONCATENATE($O64,".",$P64),Netlist_VTable!$H:$I,2,0)</f>
        <v>SG3_P0_TXD1</v>
      </c>
      <c r="I64" s="19">
        <f>VLOOKUP(H64,EtchLengthFromLayout!$A:$B,2,0)</f>
        <v>6117.66</v>
      </c>
      <c r="J64" s="19"/>
      <c r="K64" s="19"/>
      <c r="L64" s="19"/>
      <c r="M64" s="19">
        <f t="shared" si="10"/>
        <v>11785.720000000001</v>
      </c>
      <c r="N64" s="23" t="str">
        <f t="shared" si="11"/>
        <v>OK, Length &lt; 12000mils</v>
      </c>
      <c r="O64" s="25" t="s">
        <v>9545</v>
      </c>
      <c r="P64" s="5" t="str">
        <f>VLOOKUP(Q64,PinNo!$B:$C,2,0)</f>
        <v>D1</v>
      </c>
      <c r="Q64" s="33" t="s">
        <v>3065</v>
      </c>
      <c r="R64" s="104"/>
    </row>
    <row r="65" spans="1:18" s="34" customFormat="1" ht="15.6" customHeight="1">
      <c r="A65" s="32" t="s">
        <v>5882</v>
      </c>
      <c r="B65" s="5" t="str">
        <f>VLOOKUP(C65,PinNo!$B:$C,2,0)</f>
        <v>J1</v>
      </c>
      <c r="C65" s="33" t="s">
        <v>3072</v>
      </c>
      <c r="D65" s="5" t="str">
        <f>VLOOKUP(CONCATENATE($A65,".",$B65),Netlist_VTable!$H:$I,2,0)</f>
        <v>S3_P0_RXD3</v>
      </c>
      <c r="E65" s="19">
        <f>VLOOKUP(D65,EtchLengthFromLayout!$A:$B,2,0)</f>
        <v>6796.62</v>
      </c>
      <c r="F65" s="19" t="str">
        <f t="shared" si="9"/>
        <v>S3_R_P0_RXD3</v>
      </c>
      <c r="G65" s="19">
        <f>VLOOKUP(F65,EtchLengthFromLayout!$A:$B,2,0)</f>
        <v>197.47</v>
      </c>
      <c r="H65" s="5" t="str">
        <f>VLOOKUP(CONCATENATE($O65,".",$P65),Netlist_VTable!$H:$I,2,0)</f>
        <v>SG3_P0_TXD3</v>
      </c>
      <c r="I65" s="19">
        <f>VLOOKUP(H65,EtchLengthFromLayout!$A:$B,2,0)</f>
        <v>4791.63</v>
      </c>
      <c r="J65" s="19"/>
      <c r="K65" s="19"/>
      <c r="L65" s="19"/>
      <c r="M65" s="19">
        <f t="shared" si="10"/>
        <v>11785.720000000001</v>
      </c>
      <c r="N65" s="23" t="str">
        <f t="shared" si="11"/>
        <v>OK, Length &lt; 12000mils</v>
      </c>
      <c r="O65" s="25" t="s">
        <v>9545</v>
      </c>
      <c r="P65" s="5" t="str">
        <f>VLOOKUP(Q65,PinNo!$B:$C,2,0)</f>
        <v>C1</v>
      </c>
      <c r="Q65" s="33" t="s">
        <v>3069</v>
      </c>
      <c r="R65" s="104"/>
    </row>
    <row r="66" spans="1:18" s="34" customFormat="1" ht="15.6" customHeight="1">
      <c r="A66" s="32" t="s">
        <v>5882</v>
      </c>
      <c r="B66" s="5" t="str">
        <f>VLOOKUP(C66,PinNo!$B:$C,2,0)</f>
        <v>H2</v>
      </c>
      <c r="C66" s="33" t="s">
        <v>3073</v>
      </c>
      <c r="D66" s="5" t="str">
        <f>VLOOKUP(CONCATENATE($A66,".",$B66),Netlist_VTable!$H:$I,2,0)</f>
        <v>S3_P0_RXDV</v>
      </c>
      <c r="E66" s="19">
        <f>VLOOKUP(D66,EtchLengthFromLayout!$A:$B,2,0)</f>
        <v>6711.72</v>
      </c>
      <c r="F66" s="19" t="str">
        <f t="shared" si="9"/>
        <v>S3_R_P0_RXDV</v>
      </c>
      <c r="G66" s="19">
        <f>VLOOKUP(F66,EtchLengthFromLayout!$A:$B,2,0)</f>
        <v>199.34</v>
      </c>
      <c r="H66" s="5" t="str">
        <f>VLOOKUP(CONCATENATE($O66,".",$P66),Netlist_VTable!$H:$I,2,0)</f>
        <v>SG3_P0_TXEN</v>
      </c>
      <c r="I66" s="19">
        <f>VLOOKUP(H66,EtchLengthFromLayout!$A:$B,2,0)</f>
        <v>4874.6000000000004</v>
      </c>
      <c r="J66" s="19"/>
      <c r="K66" s="19"/>
      <c r="L66" s="19"/>
      <c r="M66" s="19">
        <f t="shared" si="10"/>
        <v>11785.66</v>
      </c>
      <c r="N66" s="23" t="str">
        <f t="shared" si="11"/>
        <v>OK, Length &lt; 12000mils</v>
      </c>
      <c r="O66" s="25" t="s">
        <v>9545</v>
      </c>
      <c r="P66" s="5" t="str">
        <f>VLOOKUP(Q66,PinNo!$B:$C,2,0)</f>
        <v>E1</v>
      </c>
      <c r="Q66" s="33" t="s">
        <v>3063</v>
      </c>
      <c r="R66" s="104"/>
    </row>
    <row r="67" spans="1:18" s="34" customFormat="1" ht="15.6" customHeight="1">
      <c r="A67" s="32" t="s">
        <v>5882</v>
      </c>
      <c r="B67" s="5" t="str">
        <f>VLOOKUP(C67,PinNo!$B:$C,2,0)</f>
        <v>G1</v>
      </c>
      <c r="C67" s="33" t="s">
        <v>3074</v>
      </c>
      <c r="D67" s="5" t="str">
        <f>VLOOKUP(CONCATENATE($A67,".",$B67),Netlist_VTable!$H:$I,2,0)</f>
        <v>S3_P0_RXC</v>
      </c>
      <c r="E67" s="19">
        <f>VLOOKUP(D67,EtchLengthFromLayout!$A:$B,2,0)</f>
        <v>6622.69</v>
      </c>
      <c r="F67" s="19" t="str">
        <f t="shared" si="9"/>
        <v>S3_R_P0_RXC</v>
      </c>
      <c r="G67" s="19">
        <f>VLOOKUP(F67,EtchLengthFromLayout!$A:$B,2,0)</f>
        <v>197.47</v>
      </c>
      <c r="H67" s="5" t="str">
        <f>VLOOKUP(CONCATENATE($O67,".",$P67),Netlist_VTable!$H:$I,2,0)</f>
        <v>SG3_P0_TXC</v>
      </c>
      <c r="I67" s="19">
        <f>VLOOKUP(H67,EtchLengthFromLayout!$A:$B,2,0)</f>
        <v>4965.55</v>
      </c>
      <c r="J67" s="19"/>
      <c r="K67" s="19"/>
      <c r="L67" s="19"/>
      <c r="M67" s="19">
        <f t="shared" si="10"/>
        <v>11785.71</v>
      </c>
      <c r="N67" s="23" t="str">
        <f t="shared" si="11"/>
        <v>OK, Length &lt; 12000mils</v>
      </c>
      <c r="O67" s="25" t="s">
        <v>9545</v>
      </c>
      <c r="P67" s="5" t="str">
        <f>VLOOKUP(Q67,PinNo!$B:$C,2,0)</f>
        <v>E2</v>
      </c>
      <c r="Q67" s="33" t="s">
        <v>3066</v>
      </c>
      <c r="R67" s="104"/>
    </row>
    <row r="68" spans="1:18" s="34" customFormat="1" ht="15.6" customHeight="1">
      <c r="A68" s="32" t="s">
        <v>5882</v>
      </c>
      <c r="B68" s="5" t="str">
        <f>VLOOKUP(C68,PinNo!$B:$C,2,0)</f>
        <v>J2</v>
      </c>
      <c r="C68" s="33" t="s">
        <v>3075</v>
      </c>
      <c r="D68" s="5" t="str">
        <f>VLOOKUP(CONCATENATE($A68,".",$B68),Netlist_VTable!$H:$I,2,0)</f>
        <v>S3_P0_RXD2</v>
      </c>
      <c r="E68" s="19">
        <f>VLOOKUP(D68,EtchLengthFromLayout!$A:$B,2,0)</f>
        <v>6473.46</v>
      </c>
      <c r="F68" s="19" t="str">
        <f t="shared" si="9"/>
        <v>S3_R_P0_RXD2</v>
      </c>
      <c r="G68" s="19">
        <f>VLOOKUP(F68,EtchLengthFromLayout!$A:$B,2,0)</f>
        <v>199.34</v>
      </c>
      <c r="H68" s="5" t="str">
        <f>VLOOKUP(CONCATENATE($O68,".",$P68),Netlist_VTable!$H:$I,2,0)</f>
        <v>SG3_P0_TXD2</v>
      </c>
      <c r="I68" s="19">
        <f>VLOOKUP(H68,EtchLengthFromLayout!$A:$B,2,0)</f>
        <v>5112.8900000000003</v>
      </c>
      <c r="J68" s="19"/>
      <c r="K68" s="19"/>
      <c r="L68" s="19"/>
      <c r="M68" s="19">
        <f t="shared" si="10"/>
        <v>11785.69</v>
      </c>
      <c r="N68" s="23" t="str">
        <f t="shared" si="11"/>
        <v>OK, Length &lt; 12000mils</v>
      </c>
      <c r="O68" s="25" t="s">
        <v>9545</v>
      </c>
      <c r="P68" s="5" t="str">
        <f>VLOOKUP(Q68,PinNo!$B:$C,2,0)</f>
        <v>C2</v>
      </c>
      <c r="Q68" s="33" t="s">
        <v>3067</v>
      </c>
      <c r="R68" s="108"/>
    </row>
    <row r="69" spans="1:18" s="34" customFormat="1" ht="15.6" customHeight="1">
      <c r="A69" s="26"/>
      <c r="B69" s="10"/>
      <c r="C69" s="50"/>
      <c r="D69" s="15"/>
      <c r="E69" s="15"/>
      <c r="F69" s="15"/>
      <c r="G69" s="15"/>
      <c r="H69" s="10" t="s">
        <v>1463</v>
      </c>
      <c r="I69" s="15"/>
      <c r="J69" s="15"/>
      <c r="K69" s="15"/>
      <c r="L69" s="15"/>
      <c r="M69" s="15">
        <f>MAX(M57:M68)</f>
        <v>11785.75</v>
      </c>
      <c r="N69" s="15"/>
      <c r="O69" s="26"/>
      <c r="P69" s="10"/>
      <c r="Q69" s="50"/>
      <c r="R69" s="54"/>
    </row>
    <row r="70" spans="1:18" s="34" customFormat="1" ht="15.6" customHeight="1">
      <c r="A70" s="26"/>
      <c r="B70" s="10"/>
      <c r="C70" s="50"/>
      <c r="D70" s="15"/>
      <c r="E70" s="15"/>
      <c r="F70" s="15"/>
      <c r="G70" s="15"/>
      <c r="H70" s="10" t="s">
        <v>1464</v>
      </c>
      <c r="I70" s="15"/>
      <c r="J70" s="15"/>
      <c r="K70" s="15"/>
      <c r="L70" s="15"/>
      <c r="M70" s="15">
        <f>MIN(M57:M68)</f>
        <v>11785.59</v>
      </c>
      <c r="N70" s="15"/>
      <c r="O70" s="26"/>
      <c r="P70" s="10"/>
      <c r="Q70" s="50"/>
      <c r="R70" s="54"/>
    </row>
    <row r="71" spans="1:18" s="34" customFormat="1" ht="15.6" customHeight="1">
      <c r="A71" s="26"/>
      <c r="B71" s="10"/>
      <c r="C71" s="50"/>
      <c r="D71" s="15"/>
      <c r="E71" s="15"/>
      <c r="F71" s="15"/>
      <c r="G71" s="15"/>
      <c r="H71" s="10" t="s">
        <v>1</v>
      </c>
      <c r="I71" s="15"/>
      <c r="J71" s="15"/>
      <c r="K71" s="15"/>
      <c r="L71" s="15"/>
      <c r="M71" s="15">
        <f>ABS(M69-M70)</f>
        <v>0.15999999999985448</v>
      </c>
      <c r="N71" s="15"/>
      <c r="O71" s="26"/>
      <c r="P71" s="10"/>
      <c r="Q71" s="50"/>
      <c r="R71" s="54"/>
    </row>
    <row r="72" spans="1:18" s="34" customFormat="1" ht="15.6" customHeight="1">
      <c r="A72" s="26"/>
      <c r="B72" s="10"/>
      <c r="C72" s="50"/>
      <c r="D72" s="15"/>
      <c r="E72" s="15"/>
      <c r="F72" s="15"/>
      <c r="G72" s="15"/>
      <c r="H72" s="20" t="s">
        <v>6</v>
      </c>
      <c r="I72" s="15"/>
      <c r="J72" s="15"/>
      <c r="K72" s="15"/>
      <c r="L72" s="15"/>
      <c r="M72" s="15" t="str">
        <f>IF(M71&lt;=5,"OK, Tolerance&lt;= 5 mils", "Not OK, Tolerance &gt;  5 mils")</f>
        <v>OK, Tolerance&lt;= 5 mils</v>
      </c>
      <c r="N72" s="15"/>
      <c r="O72" s="26"/>
      <c r="P72" s="10"/>
      <c r="Q72" s="50"/>
      <c r="R72" s="54"/>
    </row>
    <row r="73" spans="1:18" s="34" customFormat="1" ht="15.6" customHeight="1">
      <c r="A73" s="55"/>
      <c r="B73" s="52"/>
      <c r="C73" s="56"/>
      <c r="D73" s="53"/>
      <c r="E73" s="53"/>
      <c r="F73" s="53"/>
      <c r="G73" s="53"/>
      <c r="H73" s="52"/>
      <c r="I73" s="53"/>
      <c r="J73" s="53"/>
      <c r="K73" s="53"/>
      <c r="L73" s="53"/>
      <c r="M73" s="53"/>
      <c r="N73" s="53"/>
      <c r="O73" s="55"/>
      <c r="P73" s="52"/>
      <c r="Q73" s="56"/>
      <c r="R73" s="46"/>
    </row>
    <row r="74" spans="1:18" s="34" customFormat="1" ht="15.6" customHeight="1">
      <c r="A74" s="55"/>
      <c r="B74" s="52"/>
      <c r="C74" s="56"/>
      <c r="D74" s="53"/>
      <c r="E74" s="53"/>
      <c r="F74" s="53"/>
      <c r="G74" s="53"/>
      <c r="H74" s="52"/>
      <c r="I74" s="53"/>
      <c r="J74" s="53"/>
      <c r="K74" s="53"/>
      <c r="L74" s="53"/>
      <c r="M74" s="53"/>
      <c r="N74" s="53"/>
      <c r="O74" s="55"/>
      <c r="P74" s="52"/>
      <c r="Q74" s="56"/>
      <c r="R74" s="46"/>
    </row>
    <row r="75" spans="1:18" s="34" customFormat="1" ht="15.6" customHeight="1">
      <c r="A75" s="64"/>
      <c r="B75" s="63"/>
      <c r="C75" s="65"/>
      <c r="D75" s="66"/>
      <c r="E75" s="66"/>
      <c r="F75" s="66"/>
      <c r="G75" s="66"/>
      <c r="H75" s="63"/>
      <c r="I75" s="66"/>
      <c r="J75" s="66"/>
      <c r="K75" s="66"/>
      <c r="L75" s="66"/>
      <c r="M75" s="66"/>
      <c r="N75" s="66"/>
      <c r="O75" s="64"/>
      <c r="P75" s="63"/>
      <c r="Q75" s="65"/>
      <c r="R75" s="67"/>
    </row>
    <row r="76" spans="1:18" s="34" customFormat="1" ht="15.6" customHeight="1">
      <c r="A76" s="64"/>
      <c r="B76" s="63"/>
      <c r="C76" s="65"/>
      <c r="D76" s="66"/>
      <c r="E76" s="66"/>
      <c r="F76" s="66"/>
      <c r="G76" s="66"/>
      <c r="H76" s="63"/>
      <c r="I76" s="66"/>
      <c r="J76" s="66"/>
      <c r="K76" s="66"/>
      <c r="L76" s="66"/>
      <c r="M76" s="66"/>
      <c r="N76" s="66"/>
      <c r="O76" s="64"/>
      <c r="P76" s="63"/>
      <c r="Q76" s="65"/>
      <c r="R76" s="67"/>
    </row>
    <row r="77" spans="1:18" s="34" customFormat="1" ht="30.75">
      <c r="A77" s="28" t="s">
        <v>8345</v>
      </c>
      <c r="B77" s="12"/>
      <c r="C77" s="12"/>
      <c r="D77" s="28" t="s">
        <v>10265</v>
      </c>
      <c r="E77" s="13"/>
      <c r="F77" s="13"/>
      <c r="G77" s="13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42"/>
    </row>
    <row r="78" spans="1:18" s="34" customFormat="1">
      <c r="A78" s="11" t="s">
        <v>3</v>
      </c>
      <c r="B78" s="11" t="s">
        <v>4</v>
      </c>
      <c r="C78" s="11" t="s">
        <v>5</v>
      </c>
      <c r="D78" s="10" t="s">
        <v>9923</v>
      </c>
      <c r="E78" s="15" t="s">
        <v>2</v>
      </c>
      <c r="F78" s="16" t="s">
        <v>0</v>
      </c>
      <c r="G78" s="17" t="s">
        <v>2</v>
      </c>
      <c r="H78" s="10" t="s">
        <v>9923</v>
      </c>
      <c r="I78" s="15" t="s">
        <v>2</v>
      </c>
      <c r="J78" s="17"/>
      <c r="K78" s="17"/>
      <c r="L78" s="17"/>
      <c r="M78" s="18" t="s">
        <v>9922</v>
      </c>
      <c r="N78" s="97" t="s">
        <v>9921</v>
      </c>
      <c r="O78" s="10" t="s">
        <v>1462</v>
      </c>
      <c r="P78" s="10" t="s">
        <v>4</v>
      </c>
      <c r="Q78" s="10" t="s">
        <v>5</v>
      </c>
      <c r="R78" s="11" t="s">
        <v>1506</v>
      </c>
    </row>
    <row r="79" spans="1:18" s="34" customFormat="1" ht="15.6" customHeight="1">
      <c r="A79" s="24" t="s">
        <v>8</v>
      </c>
      <c r="B79" s="5" t="str">
        <f>VLOOKUP(C79,PinNo!$B:$C,2,0)</f>
        <v>U19</v>
      </c>
      <c r="C79" s="33" t="s">
        <v>3077</v>
      </c>
      <c r="D79" s="5" t="str">
        <f>VLOOKUP(CONCATENATE($A79,".",$B79),Netlist_VTable!$H:$I,2,0)</f>
        <v>S0_P1_TXEN</v>
      </c>
      <c r="E79" s="19">
        <f>VLOOKUP(D79,EtchLengthFromLayout!$A:$B,2,0)</f>
        <v>9078.6200000000008</v>
      </c>
      <c r="F79" s="19"/>
      <c r="G79" s="19"/>
      <c r="H79" s="5" t="str">
        <f>VLOOKUP(CONCATENATE($O79,".",$P79),Netlist_VTable!$H:$I,2,0)</f>
        <v>SG0_P1_RXDV</v>
      </c>
      <c r="I79" s="19">
        <f>VLOOKUP(H79,EtchLengthFromLayout!$A:$B,2,0)</f>
        <v>2819.48</v>
      </c>
      <c r="J79" s="19"/>
      <c r="K79" s="19"/>
      <c r="L79" s="19"/>
      <c r="M79" s="19">
        <f>E79+G79+I79+L79</f>
        <v>11898.1</v>
      </c>
      <c r="N79" s="23" t="str">
        <f>IF( M79&lt;=12000,"OK, Length &lt; 12000mils","Not OK, Length is Out of Range")</f>
        <v>OK, Length &lt; 12000mils</v>
      </c>
      <c r="O79" s="24" t="s">
        <v>9884</v>
      </c>
      <c r="P79" s="5" t="str">
        <f>VLOOKUP(Q79,PinNo!$B:$C,2,0)</f>
        <v>P18</v>
      </c>
      <c r="Q79" s="33" t="s">
        <v>3087</v>
      </c>
      <c r="R79" s="103" t="s">
        <v>8351</v>
      </c>
    </row>
    <row r="80" spans="1:18" s="34" customFormat="1" ht="15.6" customHeight="1">
      <c r="A80" s="24" t="s">
        <v>8</v>
      </c>
      <c r="B80" s="5" t="str">
        <f>VLOOKUP(C80,PinNo!$B:$C,2,0)</f>
        <v>V19</v>
      </c>
      <c r="C80" s="33" t="s">
        <v>3078</v>
      </c>
      <c r="D80" s="5" t="str">
        <f>VLOOKUP(CONCATENATE($A80,".",$B80),Netlist_VTable!$H:$I,2,0)</f>
        <v>S0_P1_TXD0</v>
      </c>
      <c r="E80" s="19">
        <f>VLOOKUP(D80,EtchLengthFromLayout!$A:$B,2,0)</f>
        <v>9374.73</v>
      </c>
      <c r="F80" s="19"/>
      <c r="G80" s="19"/>
      <c r="H80" s="5" t="str">
        <f>VLOOKUP(CONCATENATE($O80,".",$P80),Netlist_VTable!$H:$I,2,0)</f>
        <v>SG0_P1_RXD0</v>
      </c>
      <c r="I80" s="19">
        <f>VLOOKUP(H80,EtchLengthFromLayout!$A:$B,2,0)</f>
        <v>2523.61</v>
      </c>
      <c r="J80" s="19"/>
      <c r="K80" s="19"/>
      <c r="L80" s="19"/>
      <c r="M80" s="19">
        <f t="shared" ref="M80:M90" si="12">E80+G80+I80+L80</f>
        <v>11898.34</v>
      </c>
      <c r="N80" s="23" t="str">
        <f t="shared" ref="N80:N90" si="13">IF( M80&lt;=12000,"OK, Length &lt; 12000mils","Not OK, Length is Out of Range")</f>
        <v>OK, Length &lt; 12000mils</v>
      </c>
      <c r="O80" s="24" t="s">
        <v>9884</v>
      </c>
      <c r="P80" s="5" t="str">
        <f>VLOOKUP(Q80,PinNo!$B:$C,2,0)</f>
        <v>M18</v>
      </c>
      <c r="Q80" s="33" t="s">
        <v>3082</v>
      </c>
      <c r="R80" s="104"/>
    </row>
    <row r="81" spans="1:18" s="34" customFormat="1" ht="15.6" customHeight="1">
      <c r="A81" s="24" t="s">
        <v>8</v>
      </c>
      <c r="B81" s="5" t="str">
        <f>VLOOKUP(C81,PinNo!$B:$C,2,0)</f>
        <v>V18</v>
      </c>
      <c r="C81" s="33" t="s">
        <v>3079</v>
      </c>
      <c r="D81" s="5" t="str">
        <f>VLOOKUP(CONCATENATE($A81,".",$B81),Netlist_VTable!$H:$I,2,0)</f>
        <v>S0_P1_TXD1</v>
      </c>
      <c r="E81" s="19">
        <f>VLOOKUP(D81,EtchLengthFromLayout!$A:$B,2,0)</f>
        <v>9242.6</v>
      </c>
      <c r="F81" s="19"/>
      <c r="G81" s="19"/>
      <c r="H81" s="5" t="str">
        <f>VLOOKUP(CONCATENATE($O81,".",$P81),Netlist_VTable!$H:$I,2,0)</f>
        <v>SG0_P1_RXD1</v>
      </c>
      <c r="I81" s="19">
        <f>VLOOKUP(H81,EtchLengthFromLayout!$A:$B,2,0)</f>
        <v>2655.73</v>
      </c>
      <c r="J81" s="19"/>
      <c r="K81" s="19"/>
      <c r="L81" s="19"/>
      <c r="M81" s="19">
        <f t="shared" si="12"/>
        <v>11898.33</v>
      </c>
      <c r="N81" s="23" t="str">
        <f t="shared" si="13"/>
        <v>OK, Length &lt; 12000mils</v>
      </c>
      <c r="O81" s="24" t="s">
        <v>9884</v>
      </c>
      <c r="P81" s="5" t="str">
        <f>VLOOKUP(Q81,PinNo!$B:$C,2,0)</f>
        <v>M19</v>
      </c>
      <c r="Q81" s="33" t="s">
        <v>3085</v>
      </c>
      <c r="R81" s="104"/>
    </row>
    <row r="82" spans="1:18" s="34" customFormat="1" ht="15.6" customHeight="1">
      <c r="A82" s="24" t="s">
        <v>8</v>
      </c>
      <c r="B82" s="5" t="str">
        <f>VLOOKUP(C82,PinNo!$B:$C,2,0)</f>
        <v>T19</v>
      </c>
      <c r="C82" s="33" t="s">
        <v>3080</v>
      </c>
      <c r="D82" s="5" t="str">
        <f>VLOOKUP(CONCATENATE($A82,".",$B82),Netlist_VTable!$H:$I,2,0)</f>
        <v>S0_P1_TXC</v>
      </c>
      <c r="E82" s="19">
        <f>VLOOKUP(D82,EtchLengthFromLayout!$A:$B,2,0)</f>
        <v>8887.59</v>
      </c>
      <c r="F82" s="19"/>
      <c r="G82" s="19"/>
      <c r="H82" s="5" t="str">
        <f>VLOOKUP(CONCATENATE($O82,".",$P82),Netlist_VTable!$H:$I,2,0)</f>
        <v>SG0_P1_RXC</v>
      </c>
      <c r="I82" s="19">
        <f>VLOOKUP(H82,EtchLengthFromLayout!$A:$B,2,0)</f>
        <v>3010.84</v>
      </c>
      <c r="J82" s="19"/>
      <c r="K82" s="19"/>
      <c r="L82" s="19"/>
      <c r="M82" s="19">
        <f t="shared" si="12"/>
        <v>11898.43</v>
      </c>
      <c r="N82" s="23" t="str">
        <f t="shared" si="13"/>
        <v>OK, Length &lt; 12000mils</v>
      </c>
      <c r="O82" s="24" t="s">
        <v>9884</v>
      </c>
      <c r="P82" s="5" t="str">
        <f>VLOOKUP(Q82,PinNo!$B:$C,2,0)</f>
        <v>R18</v>
      </c>
      <c r="Q82" s="33" t="s">
        <v>3088</v>
      </c>
      <c r="R82" s="104"/>
    </row>
    <row r="83" spans="1:18" s="34" customFormat="1" ht="15.6" customHeight="1">
      <c r="A83" s="24" t="s">
        <v>8</v>
      </c>
      <c r="B83" s="5" t="str">
        <f>VLOOKUP(C83,PinNo!$B:$C,2,0)</f>
        <v>W18</v>
      </c>
      <c r="C83" s="33" t="s">
        <v>3081</v>
      </c>
      <c r="D83" s="5" t="str">
        <f>VLOOKUP(CONCATENATE($A83,".",$B83),Netlist_VTable!$H:$I,2,0)</f>
        <v>S0_P1_TXD2</v>
      </c>
      <c r="E83" s="19">
        <f>VLOOKUP(D83,EtchLengthFromLayout!$A:$B,2,0)</f>
        <v>9737.02</v>
      </c>
      <c r="F83" s="19"/>
      <c r="G83" s="19"/>
      <c r="H83" s="5" t="str">
        <f>VLOOKUP(CONCATENATE($O83,".",$P83),Netlist_VTable!$H:$I,2,0)</f>
        <v>SG0_P1_RXD2</v>
      </c>
      <c r="I83" s="19">
        <f>VLOOKUP(H83,EtchLengthFromLayout!$A:$B,2,0)</f>
        <v>2161.4299999999998</v>
      </c>
      <c r="J83" s="19"/>
      <c r="K83" s="19"/>
      <c r="L83" s="19"/>
      <c r="M83" s="19">
        <f t="shared" si="12"/>
        <v>11898.45</v>
      </c>
      <c r="N83" s="23" t="str">
        <f t="shared" si="13"/>
        <v>OK, Length &lt; 12000mils</v>
      </c>
      <c r="O83" s="24" t="s">
        <v>9074</v>
      </c>
      <c r="P83" s="5" t="str">
        <f>VLOOKUP(Q83,PinNo!$B:$C,2,0)</f>
        <v>N18</v>
      </c>
      <c r="Q83" s="33" t="s">
        <v>3089</v>
      </c>
      <c r="R83" s="104"/>
    </row>
    <row r="84" spans="1:18" s="34" customFormat="1" ht="15.6" customHeight="1">
      <c r="A84" s="24" t="s">
        <v>8</v>
      </c>
      <c r="B84" s="5" t="str">
        <f>VLOOKUP(C84,PinNo!$B:$C,2,0)</f>
        <v>M18</v>
      </c>
      <c r="C84" s="33" t="s">
        <v>3082</v>
      </c>
      <c r="D84" s="5" t="str">
        <f>VLOOKUP(CONCATENATE($A84,".",$B84),Netlist_VTable!$H:$I,2,0)</f>
        <v>S0_P1_RXD0</v>
      </c>
      <c r="E84" s="19">
        <f>VLOOKUP(D84,EtchLengthFromLayout!$A:$B,2,0)</f>
        <v>1275.6300000000001</v>
      </c>
      <c r="F84" s="19" t="str">
        <f t="shared" ref="F84:F90" si="14">SUBSTITUTE(H84,"_P","_1_P")</f>
        <v>SG0_1_P1_TXD0</v>
      </c>
      <c r="G84" s="19">
        <f>VLOOKUP(F84,EtchLengthFromLayout!$A:$B,2,0)</f>
        <v>5588.1</v>
      </c>
      <c r="H84" s="5" t="str">
        <f>VLOOKUP(CONCATENATE($O84,".",$P84),Netlist_VTable!$H:$I,2,0)</f>
        <v>SG0_P1_TXD0</v>
      </c>
      <c r="I84" s="19">
        <f>VLOOKUP(H84,EtchLengthFromLayout!$A:$B,2,0)</f>
        <v>5033.84</v>
      </c>
      <c r="J84" s="19"/>
      <c r="K84" s="19"/>
      <c r="L84" s="19"/>
      <c r="M84" s="19">
        <f t="shared" si="12"/>
        <v>11897.57</v>
      </c>
      <c r="N84" s="23" t="str">
        <f t="shared" si="13"/>
        <v>OK, Length &lt; 12000mils</v>
      </c>
      <c r="O84" s="24" t="s">
        <v>9074</v>
      </c>
      <c r="P84" s="5" t="str">
        <f>VLOOKUP(Q84,PinNo!$B:$C,2,0)</f>
        <v>V19</v>
      </c>
      <c r="Q84" s="33" t="s">
        <v>3078</v>
      </c>
      <c r="R84" s="104"/>
    </row>
    <row r="85" spans="1:18" s="34" customFormat="1" ht="15.6" customHeight="1">
      <c r="A85" s="24" t="s">
        <v>8</v>
      </c>
      <c r="B85" s="5" t="str">
        <f>VLOOKUP(C85,PinNo!$B:$C,2,0)</f>
        <v>V17</v>
      </c>
      <c r="C85" s="33" t="s">
        <v>3083</v>
      </c>
      <c r="D85" s="5" t="str">
        <f>VLOOKUP(CONCATENATE($A85,".",$B85),Netlist_VTable!$H:$I,2,0)</f>
        <v>S0_P1_TXD3</v>
      </c>
      <c r="E85" s="19">
        <f>VLOOKUP(D85,EtchLengthFromLayout!$A:$B,2,0)</f>
        <v>10053.9</v>
      </c>
      <c r="F85" s="19"/>
      <c r="G85" s="19"/>
      <c r="H85" s="5" t="str">
        <f>VLOOKUP(CONCATENATE($O85,".",$P85),Netlist_VTable!$H:$I,2,0)</f>
        <v>SG0_P1_RXD3</v>
      </c>
      <c r="I85" s="19">
        <f>VLOOKUP(H85,EtchLengthFromLayout!$A:$B,2,0)</f>
        <v>1844.55</v>
      </c>
      <c r="J85" s="19"/>
      <c r="K85" s="19"/>
      <c r="L85" s="19"/>
      <c r="M85" s="19">
        <f t="shared" si="12"/>
        <v>11898.449999999999</v>
      </c>
      <c r="N85" s="23" t="str">
        <f t="shared" si="13"/>
        <v>OK, Length &lt; 12000mils</v>
      </c>
      <c r="O85" s="24" t="s">
        <v>9074</v>
      </c>
      <c r="P85" s="5" t="str">
        <f>VLOOKUP(Q85,PinNo!$B:$C,2,0)</f>
        <v>N19</v>
      </c>
      <c r="Q85" s="33" t="s">
        <v>3086</v>
      </c>
      <c r="R85" s="104"/>
    </row>
    <row r="86" spans="1:18" s="34" customFormat="1" ht="15.6" customHeight="1">
      <c r="A86" s="24" t="s">
        <v>8</v>
      </c>
      <c r="B86" s="5" t="str">
        <f>VLOOKUP(C86,PinNo!$B:$C,2,0)</f>
        <v>M19</v>
      </c>
      <c r="C86" s="33" t="s">
        <v>3085</v>
      </c>
      <c r="D86" s="5" t="str">
        <f>VLOOKUP(CONCATENATE($A86,".",$B86),Netlist_VTable!$H:$I,2,0)</f>
        <v>S0_P1_RXD1</v>
      </c>
      <c r="E86" s="19">
        <f>VLOOKUP(D86,EtchLengthFromLayout!$A:$B,2,0)</f>
        <v>1845.91</v>
      </c>
      <c r="F86" s="19" t="str">
        <f t="shared" si="14"/>
        <v>SG0_1_P1_TXD1</v>
      </c>
      <c r="G86" s="19">
        <f>VLOOKUP(F86,EtchLengthFromLayout!$A:$B,2,0)</f>
        <v>5675.16</v>
      </c>
      <c r="H86" s="5" t="str">
        <f>VLOOKUP(CONCATENATE($O86,".",$P86),Netlist_VTable!$H:$I,2,0)</f>
        <v>SG0_P1_TXD1</v>
      </c>
      <c r="I86" s="19">
        <f>VLOOKUP(H86,EtchLengthFromLayout!$A:$B,2,0)</f>
        <v>4376.5200000000004</v>
      </c>
      <c r="J86" s="19"/>
      <c r="K86" s="19"/>
      <c r="L86" s="19"/>
      <c r="M86" s="19">
        <f t="shared" si="12"/>
        <v>11897.59</v>
      </c>
      <c r="N86" s="23" t="str">
        <f t="shared" si="13"/>
        <v>OK, Length &lt; 12000mils</v>
      </c>
      <c r="O86" s="24" t="s">
        <v>9074</v>
      </c>
      <c r="P86" s="5" t="str">
        <f>VLOOKUP(Q86,PinNo!$B:$C,2,0)</f>
        <v>V18</v>
      </c>
      <c r="Q86" s="33" t="s">
        <v>3079</v>
      </c>
      <c r="R86" s="104"/>
    </row>
    <row r="87" spans="1:18" s="34" customFormat="1" ht="15.6" customHeight="1">
      <c r="A87" s="24" t="s">
        <v>8</v>
      </c>
      <c r="B87" s="5" t="str">
        <f>VLOOKUP(C87,PinNo!$B:$C,2,0)</f>
        <v>N19</v>
      </c>
      <c r="C87" s="33" t="s">
        <v>3086</v>
      </c>
      <c r="D87" s="5" t="str">
        <f>VLOOKUP(CONCATENATE($A87,".",$B87),Netlist_VTable!$H:$I,2,0)</f>
        <v>S0_P1_RXD3</v>
      </c>
      <c r="E87" s="19">
        <f>VLOOKUP(D87,EtchLengthFromLayout!$A:$B,2,0)</f>
        <v>2066.4899999999998</v>
      </c>
      <c r="F87" s="19" t="str">
        <f t="shared" si="14"/>
        <v>SG0_1_P1_TXD3</v>
      </c>
      <c r="G87" s="19">
        <f>VLOOKUP(F87,EtchLengthFromLayout!$A:$B,2,0)</f>
        <v>5138.7700000000004</v>
      </c>
      <c r="H87" s="5" t="str">
        <f>VLOOKUP(CONCATENATE($O87,".",$P87),Netlist_VTable!$H:$I,2,0)</f>
        <v>SG0_P1_TXD3</v>
      </c>
      <c r="I87" s="19">
        <f>VLOOKUP(H87,EtchLengthFromLayout!$A:$B,2,0)</f>
        <v>4692.42</v>
      </c>
      <c r="J87" s="19"/>
      <c r="K87" s="19"/>
      <c r="L87" s="19"/>
      <c r="M87" s="19">
        <f t="shared" si="12"/>
        <v>11897.68</v>
      </c>
      <c r="N87" s="23" t="str">
        <f t="shared" si="13"/>
        <v>OK, Length &lt; 12000mils</v>
      </c>
      <c r="O87" s="24" t="s">
        <v>9074</v>
      </c>
      <c r="P87" s="5" t="str">
        <f>VLOOKUP(Q87,PinNo!$B:$C,2,0)</f>
        <v>V17</v>
      </c>
      <c r="Q87" s="33" t="s">
        <v>3083</v>
      </c>
      <c r="R87" s="104"/>
    </row>
    <row r="88" spans="1:18" s="34" customFormat="1" ht="15.6" customHeight="1">
      <c r="A88" s="24" t="s">
        <v>8</v>
      </c>
      <c r="B88" s="5" t="str">
        <f>VLOOKUP(C88,PinNo!$B:$C,2,0)</f>
        <v>P18</v>
      </c>
      <c r="C88" s="33" t="s">
        <v>3087</v>
      </c>
      <c r="D88" s="5" t="str">
        <f>VLOOKUP(CONCATENATE($A88,".",$B88),Netlist_VTable!$H:$I,2,0)</f>
        <v>S0_P1_RXDV</v>
      </c>
      <c r="E88" s="19">
        <f>VLOOKUP(D88,EtchLengthFromLayout!$A:$B,2,0)</f>
        <v>1237.6099999999999</v>
      </c>
      <c r="F88" s="19"/>
      <c r="G88" s="19"/>
      <c r="H88" s="5" t="str">
        <f>VLOOKUP(CONCATENATE($O88,".",$P88),Netlist_VTable!$H:$I,2,0)</f>
        <v>SG0_P1_TXEN</v>
      </c>
      <c r="I88" s="19">
        <f>VLOOKUP(H88,EtchLengthFromLayout!$A:$B,2,0)</f>
        <v>10660.8</v>
      </c>
      <c r="J88" s="19"/>
      <c r="K88" s="19"/>
      <c r="L88" s="19"/>
      <c r="M88" s="19">
        <f t="shared" si="12"/>
        <v>11898.41</v>
      </c>
      <c r="N88" s="23" t="str">
        <f t="shared" si="13"/>
        <v>OK, Length &lt; 12000mils</v>
      </c>
      <c r="O88" s="24" t="s">
        <v>9074</v>
      </c>
      <c r="P88" s="5" t="str">
        <f>VLOOKUP(Q88,PinNo!$B:$C,2,0)</f>
        <v>U19</v>
      </c>
      <c r="Q88" s="33" t="s">
        <v>3077</v>
      </c>
      <c r="R88" s="104"/>
    </row>
    <row r="89" spans="1:18" s="34" customFormat="1" ht="15.6" customHeight="1">
      <c r="A89" s="24" t="s">
        <v>8</v>
      </c>
      <c r="B89" s="5" t="str">
        <f>VLOOKUP(C89,PinNo!$B:$C,2,0)</f>
        <v>R18</v>
      </c>
      <c r="C89" s="33" t="s">
        <v>3088</v>
      </c>
      <c r="D89" s="5" t="str">
        <f>VLOOKUP(CONCATENATE($A89,".",$B89),Netlist_VTable!$H:$I,2,0)</f>
        <v>S0_P1_RXC</v>
      </c>
      <c r="E89" s="19">
        <f>VLOOKUP(D89,EtchLengthFromLayout!$A:$B,2,0)</f>
        <v>2080.15</v>
      </c>
      <c r="F89" s="19"/>
      <c r="G89" s="19"/>
      <c r="H89" s="5" t="str">
        <f>VLOOKUP(CONCATENATE($O89,".",$P89),Netlist_VTable!$H:$I,2,0)</f>
        <v>SG0_P1_TXC</v>
      </c>
      <c r="I89" s="19">
        <f>VLOOKUP(H89,EtchLengthFromLayout!$A:$B,2,0)</f>
        <v>9818.2199999999993</v>
      </c>
      <c r="J89" s="19"/>
      <c r="K89" s="19"/>
      <c r="L89" s="19"/>
      <c r="M89" s="19">
        <f t="shared" si="12"/>
        <v>11898.369999999999</v>
      </c>
      <c r="N89" s="23" t="str">
        <f t="shared" si="13"/>
        <v>OK, Length &lt; 12000mils</v>
      </c>
      <c r="O89" s="24" t="s">
        <v>9074</v>
      </c>
      <c r="P89" s="5" t="str">
        <f>VLOOKUP(Q89,PinNo!$B:$C,2,0)</f>
        <v>T19</v>
      </c>
      <c r="Q89" s="33" t="s">
        <v>3080</v>
      </c>
      <c r="R89" s="104"/>
    </row>
    <row r="90" spans="1:18" s="34" customFormat="1" ht="15.6" customHeight="1">
      <c r="A90" s="24" t="s">
        <v>8</v>
      </c>
      <c r="B90" s="5" t="str">
        <f>VLOOKUP(C90,PinNo!$B:$C,2,0)</f>
        <v>N18</v>
      </c>
      <c r="C90" s="33" t="s">
        <v>3089</v>
      </c>
      <c r="D90" s="5" t="str">
        <f>VLOOKUP(CONCATENATE($A90,".",$B90),Netlist_VTable!$H:$I,2,0)</f>
        <v>S0_P1_RXD2</v>
      </c>
      <c r="E90" s="19">
        <f>VLOOKUP(D90,EtchLengthFromLayout!$A:$B,2,0)</f>
        <v>1168.73</v>
      </c>
      <c r="F90" s="19" t="str">
        <f t="shared" si="14"/>
        <v>SG0_1_P1_TXD2</v>
      </c>
      <c r="G90" s="19">
        <f>VLOOKUP(F90,EtchLengthFromLayout!$A:$B,2,0)</f>
        <v>4966.3100000000004</v>
      </c>
      <c r="H90" s="5" t="str">
        <f>VLOOKUP(CONCATENATE($O90,".",$P90),Netlist_VTable!$H:$I,2,0)</f>
        <v>SG0_P1_TXD2</v>
      </c>
      <c r="I90" s="19">
        <f>VLOOKUP(H90,EtchLengthFromLayout!$A:$B,2,0)</f>
        <v>5763.54</v>
      </c>
      <c r="J90" s="19"/>
      <c r="K90" s="19"/>
      <c r="L90" s="19"/>
      <c r="M90" s="19">
        <f t="shared" si="12"/>
        <v>11898.580000000002</v>
      </c>
      <c r="N90" s="23" t="str">
        <f t="shared" si="13"/>
        <v>OK, Length &lt; 12000mils</v>
      </c>
      <c r="O90" s="24" t="s">
        <v>9074</v>
      </c>
      <c r="P90" s="5" t="str">
        <f>VLOOKUP(Q90,PinNo!$B:$C,2,0)</f>
        <v>W18</v>
      </c>
      <c r="Q90" s="33" t="s">
        <v>3081</v>
      </c>
      <c r="R90" s="108"/>
    </row>
    <row r="91" spans="1:18" s="34" customFormat="1" ht="15.6" customHeight="1">
      <c r="A91" s="26"/>
      <c r="B91" s="10"/>
      <c r="C91" s="50"/>
      <c r="D91" s="15"/>
      <c r="E91" s="15"/>
      <c r="F91" s="15"/>
      <c r="G91" s="15"/>
      <c r="H91" s="10" t="s">
        <v>1463</v>
      </c>
      <c r="I91" s="15"/>
      <c r="J91" s="15"/>
      <c r="K91" s="15"/>
      <c r="L91" s="15"/>
      <c r="M91" s="15">
        <f>MAX(M79:M90)</f>
        <v>11898.580000000002</v>
      </c>
      <c r="N91" s="15"/>
      <c r="O91" s="26"/>
      <c r="P91" s="10"/>
      <c r="Q91" s="50"/>
      <c r="R91" s="54"/>
    </row>
    <row r="92" spans="1:18" s="34" customFormat="1" ht="15.6" customHeight="1">
      <c r="A92" s="26"/>
      <c r="B92" s="10"/>
      <c r="C92" s="50"/>
      <c r="D92" s="15"/>
      <c r="E92" s="15"/>
      <c r="F92" s="15"/>
      <c r="G92" s="15"/>
      <c r="H92" s="10" t="s">
        <v>1464</v>
      </c>
      <c r="I92" s="15"/>
      <c r="J92" s="15"/>
      <c r="K92" s="15"/>
      <c r="L92" s="15"/>
      <c r="M92" s="15">
        <f>MIN(M79:M90)</f>
        <v>11897.57</v>
      </c>
      <c r="N92" s="15"/>
      <c r="O92" s="26"/>
      <c r="P92" s="10"/>
      <c r="Q92" s="50"/>
      <c r="R92" s="54"/>
    </row>
    <row r="93" spans="1:18" s="34" customFormat="1" ht="15.6" customHeight="1">
      <c r="A93" s="26"/>
      <c r="B93" s="10"/>
      <c r="C93" s="50"/>
      <c r="D93" s="15"/>
      <c r="E93" s="15"/>
      <c r="F93" s="15"/>
      <c r="G93" s="15"/>
      <c r="H93" s="10" t="s">
        <v>1</v>
      </c>
      <c r="I93" s="15"/>
      <c r="J93" s="15"/>
      <c r="K93" s="15"/>
      <c r="L93" s="15"/>
      <c r="M93" s="15">
        <f>ABS(M91-M92)</f>
        <v>1.0100000000020373</v>
      </c>
      <c r="N93" s="15"/>
      <c r="O93" s="26"/>
      <c r="P93" s="10"/>
      <c r="Q93" s="50"/>
      <c r="R93" s="54"/>
    </row>
    <row r="94" spans="1:18" s="34" customFormat="1" ht="15.6" customHeight="1">
      <c r="A94" s="26"/>
      <c r="B94" s="10"/>
      <c r="C94" s="50"/>
      <c r="D94" s="15"/>
      <c r="E94" s="15"/>
      <c r="F94" s="15"/>
      <c r="G94" s="15"/>
      <c r="H94" s="20" t="s">
        <v>6</v>
      </c>
      <c r="I94" s="15"/>
      <c r="J94" s="15"/>
      <c r="K94" s="15"/>
      <c r="L94" s="15"/>
      <c r="M94" s="15" t="str">
        <f>IF(M93&lt;=5,"OK, Tolerance&lt;= 5 mils", "Not OK, Tolerance &gt;  5 mils")</f>
        <v>OK, Tolerance&lt;= 5 mils</v>
      </c>
      <c r="N94" s="15"/>
      <c r="O94" s="26"/>
      <c r="P94" s="10"/>
      <c r="Q94" s="50"/>
      <c r="R94" s="54"/>
    </row>
    <row r="95" spans="1:18" s="34" customFormat="1" ht="15.6" customHeight="1">
      <c r="A95" s="55"/>
      <c r="B95" s="52"/>
      <c r="C95" s="56"/>
      <c r="D95" s="53"/>
      <c r="E95" s="53"/>
      <c r="F95" s="53"/>
      <c r="G95" s="53"/>
      <c r="H95" s="52"/>
      <c r="I95" s="53"/>
      <c r="J95" s="53"/>
      <c r="K95" s="53"/>
      <c r="L95" s="53"/>
      <c r="M95" s="53"/>
      <c r="N95" s="53"/>
      <c r="O95" s="55"/>
      <c r="P95" s="52"/>
      <c r="Q95" s="56"/>
      <c r="R95" s="46"/>
    </row>
    <row r="96" spans="1:18" s="34" customFormat="1">
      <c r="A96" s="11" t="s">
        <v>3</v>
      </c>
      <c r="B96" s="11" t="s">
        <v>4</v>
      </c>
      <c r="C96" s="11" t="s">
        <v>5</v>
      </c>
      <c r="D96" s="10" t="s">
        <v>9923</v>
      </c>
      <c r="E96" s="15" t="s">
        <v>2</v>
      </c>
      <c r="F96" s="16" t="s">
        <v>0</v>
      </c>
      <c r="G96" s="17" t="s">
        <v>2</v>
      </c>
      <c r="H96" s="10" t="s">
        <v>9923</v>
      </c>
      <c r="I96" s="15" t="s">
        <v>2</v>
      </c>
      <c r="J96" s="17"/>
      <c r="K96" s="17"/>
      <c r="L96" s="17"/>
      <c r="M96" s="18" t="s">
        <v>9922</v>
      </c>
      <c r="N96" s="97" t="s">
        <v>9921</v>
      </c>
      <c r="O96" s="10" t="s">
        <v>1462</v>
      </c>
      <c r="P96" s="10" t="s">
        <v>4</v>
      </c>
      <c r="Q96" s="10" t="s">
        <v>5</v>
      </c>
      <c r="R96" s="11" t="s">
        <v>1506</v>
      </c>
    </row>
    <row r="97" spans="1:18" s="34" customFormat="1" ht="15.6" customHeight="1">
      <c r="A97" s="32" t="s">
        <v>165</v>
      </c>
      <c r="B97" s="5" t="str">
        <f>VLOOKUP(C97,PinNo!$B:$C,2,0)</f>
        <v>U19</v>
      </c>
      <c r="C97" s="33" t="s">
        <v>3077</v>
      </c>
      <c r="D97" s="5" t="str">
        <f>VLOOKUP(CONCATENATE($A97,".",$B97),Netlist_VTable!$H:$I,2,0)</f>
        <v>S1_P1_TXEN</v>
      </c>
      <c r="E97" s="19">
        <f>VLOOKUP(D97,EtchLengthFromLayout!$A:$B,2,0)</f>
        <v>7518.17</v>
      </c>
      <c r="F97" s="19"/>
      <c r="G97" s="19"/>
      <c r="H97" s="5" t="str">
        <f>VLOOKUP(CONCATENATE($O97,".",$P97),Netlist_VTable!$H:$I,2,0)</f>
        <v>SG1_P1_RXDV</v>
      </c>
      <c r="I97" s="19">
        <f>VLOOKUP(H97,EtchLengthFromLayout!$A:$B,2,0)</f>
        <v>2608.4299999999998</v>
      </c>
      <c r="J97" s="19"/>
      <c r="K97" s="19"/>
      <c r="L97" s="19"/>
      <c r="M97" s="19">
        <f>E97+G97+I97+L97</f>
        <v>10126.6</v>
      </c>
      <c r="N97" s="23" t="str">
        <f>IF( M97&lt;=12000,"OK, Length &lt; 12000mils","Not OK, Length is Out of Range")</f>
        <v>OK, Length &lt; 12000mils</v>
      </c>
      <c r="O97" s="25" t="s">
        <v>9885</v>
      </c>
      <c r="P97" s="5" t="str">
        <f>VLOOKUP(Q97,PinNo!$B:$C,2,0)</f>
        <v>P18</v>
      </c>
      <c r="Q97" s="33" t="s">
        <v>3087</v>
      </c>
      <c r="R97" s="103" t="s">
        <v>8352</v>
      </c>
    </row>
    <row r="98" spans="1:18" s="34" customFormat="1" ht="15.6" customHeight="1">
      <c r="A98" s="32" t="s">
        <v>165</v>
      </c>
      <c r="B98" s="5" t="str">
        <f>VLOOKUP(C98,PinNo!$B:$C,2,0)</f>
        <v>V19</v>
      </c>
      <c r="C98" s="33" t="s">
        <v>3078</v>
      </c>
      <c r="D98" s="5" t="str">
        <f>VLOOKUP(CONCATENATE($A98,".",$B98),Netlist_VTable!$H:$I,2,0)</f>
        <v>S1_P1_TXD0</v>
      </c>
      <c r="E98" s="19">
        <f>VLOOKUP(D98,EtchLengthFromLayout!$A:$B,2,0)</f>
        <v>7745.36</v>
      </c>
      <c r="F98" s="19"/>
      <c r="G98" s="19"/>
      <c r="H98" s="5" t="str">
        <f>VLOOKUP(CONCATENATE($O98,".",$P98),Netlist_VTable!$H:$I,2,0)</f>
        <v>SG1_P1_RXD0</v>
      </c>
      <c r="I98" s="19">
        <f>VLOOKUP(H98,EtchLengthFromLayout!$A:$B,2,0)</f>
        <v>2381.2399999999998</v>
      </c>
      <c r="J98" s="19"/>
      <c r="K98" s="19"/>
      <c r="L98" s="19"/>
      <c r="M98" s="19">
        <f t="shared" ref="M98:M108" si="15">E98+G98+I98+L98</f>
        <v>10126.599999999999</v>
      </c>
      <c r="N98" s="23" t="str">
        <f t="shared" ref="N98:N108" si="16">IF( M98&lt;=12000,"OK, Length &lt; 12000mils","Not OK, Length is Out of Range")</f>
        <v>OK, Length &lt; 12000mils</v>
      </c>
      <c r="O98" s="25" t="s">
        <v>9885</v>
      </c>
      <c r="P98" s="5" t="str">
        <f>VLOOKUP(Q98,PinNo!$B:$C,2,0)</f>
        <v>M18</v>
      </c>
      <c r="Q98" s="33" t="s">
        <v>3082</v>
      </c>
      <c r="R98" s="104"/>
    </row>
    <row r="99" spans="1:18" s="34" customFormat="1" ht="15.6" customHeight="1">
      <c r="A99" s="32" t="s">
        <v>165</v>
      </c>
      <c r="B99" s="5" t="str">
        <f>VLOOKUP(C99,PinNo!$B:$C,2,0)</f>
        <v>V18</v>
      </c>
      <c r="C99" s="33" t="s">
        <v>3079</v>
      </c>
      <c r="D99" s="5" t="str">
        <f>VLOOKUP(CONCATENATE($A99,".",$B99),Netlist_VTable!$H:$I,2,0)</f>
        <v>S1_P1_TXD1</v>
      </c>
      <c r="E99" s="19">
        <f>VLOOKUP(D99,EtchLengthFromLayout!$A:$B,2,0)</f>
        <v>7659.1</v>
      </c>
      <c r="F99" s="19"/>
      <c r="G99" s="19"/>
      <c r="H99" s="5" t="str">
        <f>VLOOKUP(CONCATENATE($O99,".",$P99),Netlist_VTable!$H:$I,2,0)</f>
        <v>SG1_P1_RXD1</v>
      </c>
      <c r="I99" s="19">
        <f>VLOOKUP(H99,EtchLengthFromLayout!$A:$B,2,0)</f>
        <v>2467.5</v>
      </c>
      <c r="J99" s="19"/>
      <c r="K99" s="19"/>
      <c r="L99" s="19"/>
      <c r="M99" s="19">
        <f t="shared" si="15"/>
        <v>10126.6</v>
      </c>
      <c r="N99" s="23" t="str">
        <f t="shared" si="16"/>
        <v>OK, Length &lt; 12000mils</v>
      </c>
      <c r="O99" s="25" t="s">
        <v>9885</v>
      </c>
      <c r="P99" s="5" t="str">
        <f>VLOOKUP(Q99,PinNo!$B:$C,2,0)</f>
        <v>M19</v>
      </c>
      <c r="Q99" s="33" t="s">
        <v>3085</v>
      </c>
      <c r="R99" s="104"/>
    </row>
    <row r="100" spans="1:18" s="34" customFormat="1" ht="15.6" customHeight="1">
      <c r="A100" s="32" t="s">
        <v>165</v>
      </c>
      <c r="B100" s="5" t="str">
        <f>VLOOKUP(C100,PinNo!$B:$C,2,0)</f>
        <v>T19</v>
      </c>
      <c r="C100" s="33" t="s">
        <v>3080</v>
      </c>
      <c r="D100" s="5" t="str">
        <f>VLOOKUP(CONCATENATE($A100,".",$B100),Netlist_VTable!$H:$I,2,0)</f>
        <v>S1_P1_TXC</v>
      </c>
      <c r="E100" s="19">
        <f>VLOOKUP(D100,EtchLengthFromLayout!$A:$B,2,0)</f>
        <v>7466.4</v>
      </c>
      <c r="F100" s="19"/>
      <c r="G100" s="19"/>
      <c r="H100" s="5" t="str">
        <f>VLOOKUP(CONCATENATE($O100,".",$P100),Netlist_VTable!$H:$I,2,0)</f>
        <v>SG1_P1_RXC</v>
      </c>
      <c r="I100" s="19">
        <f>VLOOKUP(H100,EtchLengthFromLayout!$A:$B,2,0)</f>
        <v>2660.2</v>
      </c>
      <c r="J100" s="19"/>
      <c r="K100" s="19"/>
      <c r="L100" s="19"/>
      <c r="M100" s="19">
        <f t="shared" si="15"/>
        <v>10126.599999999999</v>
      </c>
      <c r="N100" s="23" t="str">
        <f t="shared" si="16"/>
        <v>OK, Length &lt; 12000mils</v>
      </c>
      <c r="O100" s="25" t="s">
        <v>9885</v>
      </c>
      <c r="P100" s="5" t="str">
        <f>VLOOKUP(Q100,PinNo!$B:$C,2,0)</f>
        <v>R18</v>
      </c>
      <c r="Q100" s="33" t="s">
        <v>3088</v>
      </c>
      <c r="R100" s="104"/>
    </row>
    <row r="101" spans="1:18" s="34" customFormat="1" ht="15.6" customHeight="1">
      <c r="A101" s="32" t="s">
        <v>165</v>
      </c>
      <c r="B101" s="5" t="str">
        <f>VLOOKUP(C101,PinNo!$B:$C,2,0)</f>
        <v>W18</v>
      </c>
      <c r="C101" s="33" t="s">
        <v>3081</v>
      </c>
      <c r="D101" s="5" t="str">
        <f>VLOOKUP(CONCATENATE($A101,".",$B101),Netlist_VTable!$H:$I,2,0)</f>
        <v>S1_P1_TXD2</v>
      </c>
      <c r="E101" s="19">
        <f>VLOOKUP(D101,EtchLengthFromLayout!$A:$B,2,0)</f>
        <v>7945.13</v>
      </c>
      <c r="F101" s="19"/>
      <c r="G101" s="19"/>
      <c r="H101" s="5" t="str">
        <f>VLOOKUP(CONCATENATE($O101,".",$P101),Netlist_VTable!$H:$I,2,0)</f>
        <v>SG1_P1_RXD2</v>
      </c>
      <c r="I101" s="19">
        <f>VLOOKUP(H101,EtchLengthFromLayout!$A:$B,2,0)</f>
        <v>2181.4699999999998</v>
      </c>
      <c r="J101" s="19"/>
      <c r="K101" s="19"/>
      <c r="L101" s="19"/>
      <c r="M101" s="19">
        <f t="shared" si="15"/>
        <v>10126.6</v>
      </c>
      <c r="N101" s="23" t="str">
        <f t="shared" si="16"/>
        <v>OK, Length &lt; 12000mils</v>
      </c>
      <c r="O101" s="25" t="s">
        <v>9220</v>
      </c>
      <c r="P101" s="5" t="str">
        <f>VLOOKUP(Q101,PinNo!$B:$C,2,0)</f>
        <v>N18</v>
      </c>
      <c r="Q101" s="33" t="s">
        <v>3089</v>
      </c>
      <c r="R101" s="104"/>
    </row>
    <row r="102" spans="1:18" s="34" customFormat="1" ht="15.6" customHeight="1">
      <c r="A102" s="32" t="s">
        <v>165</v>
      </c>
      <c r="B102" s="5" t="str">
        <f>VLOOKUP(C102,PinNo!$B:$C,2,0)</f>
        <v>M18</v>
      </c>
      <c r="C102" s="33" t="s">
        <v>3082</v>
      </c>
      <c r="D102" s="5" t="str">
        <f>VLOOKUP(CONCATENATE($A102,".",$B102),Netlist_VTable!$H:$I,2,0)</f>
        <v>S1_P1_RXD0</v>
      </c>
      <c r="E102" s="19">
        <f>VLOOKUP(D102,EtchLengthFromLayout!$A:$B,2,0)</f>
        <v>2074.0500000000002</v>
      </c>
      <c r="F102" s="19" t="str">
        <f t="shared" ref="F102" si="17">SUBSTITUTE(H102,"_P","_1_P")</f>
        <v>SG1_1_P1_TXD0</v>
      </c>
      <c r="G102" s="19">
        <f>VLOOKUP(F102,EtchLengthFromLayout!$A:$B,2,0)</f>
        <v>3871.03</v>
      </c>
      <c r="H102" s="5" t="str">
        <f>VLOOKUP(CONCATENATE($O102,".",$P102),Netlist_VTable!$H:$I,2,0)</f>
        <v>SG1_P1_TXD0</v>
      </c>
      <c r="I102" s="19">
        <f>VLOOKUP(H102,EtchLengthFromLayout!$A:$B,2,0)</f>
        <v>4179.5200000000004</v>
      </c>
      <c r="J102" s="19"/>
      <c r="K102" s="19"/>
      <c r="L102" s="19"/>
      <c r="M102" s="19">
        <f t="shared" si="15"/>
        <v>10124.6</v>
      </c>
      <c r="N102" s="23" t="str">
        <f t="shared" si="16"/>
        <v>OK, Length &lt; 12000mils</v>
      </c>
      <c r="O102" s="25" t="s">
        <v>9220</v>
      </c>
      <c r="P102" s="5" t="str">
        <f>VLOOKUP(Q102,PinNo!$B:$C,2,0)</f>
        <v>V19</v>
      </c>
      <c r="Q102" s="33" t="s">
        <v>3078</v>
      </c>
      <c r="R102" s="104"/>
    </row>
    <row r="103" spans="1:18" s="34" customFormat="1" ht="15.6" customHeight="1">
      <c r="A103" s="32" t="s">
        <v>165</v>
      </c>
      <c r="B103" s="5" t="str">
        <f>VLOOKUP(C103,PinNo!$B:$C,2,0)</f>
        <v>V17</v>
      </c>
      <c r="C103" s="33" t="s">
        <v>3083</v>
      </c>
      <c r="D103" s="5" t="str">
        <f>VLOOKUP(CONCATENATE($A103,".",$B103),Netlist_VTable!$H:$I,2,0)</f>
        <v>S1_P1_TXD3</v>
      </c>
      <c r="E103" s="19">
        <f>VLOOKUP(D103,EtchLengthFromLayout!$A:$B,2,0)</f>
        <v>8136.4</v>
      </c>
      <c r="F103" s="19"/>
      <c r="G103" s="19"/>
      <c r="H103" s="5" t="str">
        <f>VLOOKUP(CONCATENATE($O103,".",$P103),Netlist_VTable!$H:$I,2,0)</f>
        <v>SG1_P1_RXD3</v>
      </c>
      <c r="I103" s="19">
        <f>VLOOKUP(H103,EtchLengthFromLayout!$A:$B,2,0)</f>
        <v>1990.2</v>
      </c>
      <c r="J103" s="19"/>
      <c r="K103" s="19"/>
      <c r="L103" s="19"/>
      <c r="M103" s="19">
        <f t="shared" si="15"/>
        <v>10126.6</v>
      </c>
      <c r="N103" s="23" t="str">
        <f t="shared" si="16"/>
        <v>OK, Length &lt; 12000mils</v>
      </c>
      <c r="O103" s="25" t="s">
        <v>9220</v>
      </c>
      <c r="P103" s="5" t="str">
        <f>VLOOKUP(Q103,PinNo!$B:$C,2,0)</f>
        <v>N19</v>
      </c>
      <c r="Q103" s="33" t="s">
        <v>3086</v>
      </c>
      <c r="R103" s="104"/>
    </row>
    <row r="104" spans="1:18" s="34" customFormat="1" ht="15.6" customHeight="1">
      <c r="A104" s="32" t="s">
        <v>165</v>
      </c>
      <c r="B104" s="5" t="str">
        <f>VLOOKUP(C104,PinNo!$B:$C,2,0)</f>
        <v>M19</v>
      </c>
      <c r="C104" s="33" t="s">
        <v>3085</v>
      </c>
      <c r="D104" s="5" t="str">
        <f>VLOOKUP(CONCATENATE($A104,".",$B104),Netlist_VTable!$H:$I,2,0)</f>
        <v>S1_P1_RXD1</v>
      </c>
      <c r="E104" s="19">
        <f>VLOOKUP(D104,EtchLengthFromLayout!$A:$B,2,0)</f>
        <v>1663.43</v>
      </c>
      <c r="F104" s="19" t="str">
        <f t="shared" ref="F104:F105" si="18">SUBSTITUTE(H104,"_P","_1_P")</f>
        <v>SG1_1_P1_TXD1</v>
      </c>
      <c r="G104" s="19">
        <f>VLOOKUP(F104,EtchLengthFromLayout!$A:$B,2,0)</f>
        <v>4605.2700000000004</v>
      </c>
      <c r="H104" s="5" t="str">
        <f>VLOOKUP(CONCATENATE($O104,".",$P104),Netlist_VTable!$H:$I,2,0)</f>
        <v>SG1_P1_TXD1</v>
      </c>
      <c r="I104" s="19">
        <f>VLOOKUP(H104,EtchLengthFromLayout!$A:$B,2,0)</f>
        <v>3855.9</v>
      </c>
      <c r="J104" s="19"/>
      <c r="K104" s="19"/>
      <c r="L104" s="19"/>
      <c r="M104" s="19">
        <f t="shared" si="15"/>
        <v>10124.6</v>
      </c>
      <c r="N104" s="23" t="str">
        <f t="shared" si="16"/>
        <v>OK, Length &lt; 12000mils</v>
      </c>
      <c r="O104" s="25" t="s">
        <v>9220</v>
      </c>
      <c r="P104" s="5" t="str">
        <f>VLOOKUP(Q104,PinNo!$B:$C,2,0)</f>
        <v>V18</v>
      </c>
      <c r="Q104" s="33" t="s">
        <v>3079</v>
      </c>
      <c r="R104" s="104"/>
    </row>
    <row r="105" spans="1:18" s="34" customFormat="1" ht="15.6" customHeight="1">
      <c r="A105" s="32" t="s">
        <v>165</v>
      </c>
      <c r="B105" s="5" t="str">
        <f>VLOOKUP(C105,PinNo!$B:$C,2,0)</f>
        <v>N19</v>
      </c>
      <c r="C105" s="33" t="s">
        <v>3086</v>
      </c>
      <c r="D105" s="5" t="str">
        <f>VLOOKUP(CONCATENATE($A105,".",$B105),Netlist_VTable!$H:$I,2,0)</f>
        <v>S1_P1_RXD3</v>
      </c>
      <c r="E105" s="19">
        <f>VLOOKUP(D105,EtchLengthFromLayout!$A:$B,2,0)</f>
        <v>1689.57</v>
      </c>
      <c r="F105" s="19" t="str">
        <f t="shared" si="18"/>
        <v>SG1_1_P1_TXD3</v>
      </c>
      <c r="G105" s="19">
        <f>VLOOKUP(F105,EtchLengthFromLayout!$A:$B,2,0)</f>
        <v>3935.97</v>
      </c>
      <c r="H105" s="5" t="str">
        <f>VLOOKUP(CONCATENATE($O105,".",$P105),Netlist_VTable!$H:$I,2,0)</f>
        <v>SG1_P1_TXD3</v>
      </c>
      <c r="I105" s="19">
        <f>VLOOKUP(H105,EtchLengthFromLayout!$A:$B,2,0)</f>
        <v>4499.0600000000004</v>
      </c>
      <c r="J105" s="19"/>
      <c r="K105" s="19"/>
      <c r="L105" s="19"/>
      <c r="M105" s="19">
        <f t="shared" si="15"/>
        <v>10124.6</v>
      </c>
      <c r="N105" s="23" t="str">
        <f t="shared" si="16"/>
        <v>OK, Length &lt; 12000mils</v>
      </c>
      <c r="O105" s="25" t="s">
        <v>9220</v>
      </c>
      <c r="P105" s="5" t="str">
        <f>VLOOKUP(Q105,PinNo!$B:$C,2,0)</f>
        <v>V17</v>
      </c>
      <c r="Q105" s="33" t="s">
        <v>3083</v>
      </c>
      <c r="R105" s="104"/>
    </row>
    <row r="106" spans="1:18" s="34" customFormat="1" ht="15.6" customHeight="1">
      <c r="A106" s="32" t="s">
        <v>165</v>
      </c>
      <c r="B106" s="5" t="str">
        <f>VLOOKUP(C106,PinNo!$B:$C,2,0)</f>
        <v>P18</v>
      </c>
      <c r="C106" s="33" t="s">
        <v>3087</v>
      </c>
      <c r="D106" s="5" t="str">
        <f>VLOOKUP(CONCATENATE($A106,".",$B106),Netlist_VTable!$H:$I,2,0)</f>
        <v>S1_P1_RXDV</v>
      </c>
      <c r="E106" s="19">
        <f>VLOOKUP(D106,EtchLengthFromLayout!$A:$B,2,0)</f>
        <v>2183.7800000000002</v>
      </c>
      <c r="F106" s="19"/>
      <c r="G106" s="19"/>
      <c r="H106" s="5" t="str">
        <f>VLOOKUP(CONCATENATE($O106,".",$P106),Netlist_VTable!$H:$I,2,0)</f>
        <v>SG1_P1_TXEN</v>
      </c>
      <c r="I106" s="19">
        <f>VLOOKUP(H106,EtchLengthFromLayout!$A:$B,2,0)</f>
        <v>7942.82</v>
      </c>
      <c r="J106" s="19"/>
      <c r="K106" s="19"/>
      <c r="L106" s="19"/>
      <c r="M106" s="19">
        <f t="shared" si="15"/>
        <v>10126.6</v>
      </c>
      <c r="N106" s="23" t="str">
        <f t="shared" si="16"/>
        <v>OK, Length &lt; 12000mils</v>
      </c>
      <c r="O106" s="25" t="s">
        <v>9220</v>
      </c>
      <c r="P106" s="5" t="str">
        <f>VLOOKUP(Q106,PinNo!$B:$C,2,0)</f>
        <v>U19</v>
      </c>
      <c r="Q106" s="33" t="s">
        <v>3077</v>
      </c>
      <c r="R106" s="104"/>
    </row>
    <row r="107" spans="1:18" s="34" customFormat="1" ht="15.6" customHeight="1">
      <c r="A107" s="32" t="s">
        <v>165</v>
      </c>
      <c r="B107" s="5" t="str">
        <f>VLOOKUP(C107,PinNo!$B:$C,2,0)</f>
        <v>R18</v>
      </c>
      <c r="C107" s="33" t="s">
        <v>3088</v>
      </c>
      <c r="D107" s="5" t="str">
        <f>VLOOKUP(CONCATENATE($A107,".",$B107),Netlist_VTable!$H:$I,2,0)</f>
        <v>S1_P1_RXC</v>
      </c>
      <c r="E107" s="19">
        <f>VLOOKUP(D107,EtchLengthFromLayout!$A:$B,2,0)</f>
        <v>1859.95</v>
      </c>
      <c r="F107" s="19"/>
      <c r="G107" s="19"/>
      <c r="H107" s="5" t="str">
        <f>VLOOKUP(CONCATENATE($O107,".",$P107),Netlist_VTable!$H:$I,2,0)</f>
        <v>SG1_P1_TXC</v>
      </c>
      <c r="I107" s="19">
        <f>VLOOKUP(H107,EtchLengthFromLayout!$A:$B,2,0)</f>
        <v>8266.66</v>
      </c>
      <c r="J107" s="19"/>
      <c r="K107" s="19"/>
      <c r="L107" s="19"/>
      <c r="M107" s="19">
        <f t="shared" si="15"/>
        <v>10126.61</v>
      </c>
      <c r="N107" s="23" t="str">
        <f t="shared" si="16"/>
        <v>OK, Length &lt; 12000mils</v>
      </c>
      <c r="O107" s="25" t="s">
        <v>9220</v>
      </c>
      <c r="P107" s="5" t="str">
        <f>VLOOKUP(Q107,PinNo!$B:$C,2,0)</f>
        <v>T19</v>
      </c>
      <c r="Q107" s="33" t="s">
        <v>3080</v>
      </c>
      <c r="R107" s="104"/>
    </row>
    <row r="108" spans="1:18" s="34" customFormat="1" ht="15.6" customHeight="1">
      <c r="A108" s="32" t="s">
        <v>165</v>
      </c>
      <c r="B108" s="5" t="str">
        <f>VLOOKUP(C108,PinNo!$B:$C,2,0)</f>
        <v>N18</v>
      </c>
      <c r="C108" s="33" t="s">
        <v>3089</v>
      </c>
      <c r="D108" s="5" t="str">
        <f>VLOOKUP(CONCATENATE($A108,".",$B108),Netlist_VTable!$H:$I,2,0)</f>
        <v>S1_P1_RXD2</v>
      </c>
      <c r="E108" s="19">
        <f>VLOOKUP(D108,EtchLengthFromLayout!$A:$B,2,0)</f>
        <v>2370.8200000000002</v>
      </c>
      <c r="F108" s="19" t="str">
        <f t="shared" ref="F108" si="19">SUBSTITUTE(H108,"_P","_1_P")</f>
        <v>SG1_1_P1_TXD2</v>
      </c>
      <c r="G108" s="19">
        <f>VLOOKUP(F108,EtchLengthFromLayout!$A:$B,2,0)</f>
        <v>3765.33</v>
      </c>
      <c r="H108" s="5" t="str">
        <f>VLOOKUP(CONCATENATE($O108,".",$P108),Netlist_VTable!$H:$I,2,0)</f>
        <v>SG1_P1_TXD2</v>
      </c>
      <c r="I108" s="19">
        <f>VLOOKUP(H108,EtchLengthFromLayout!$A:$B,2,0)</f>
        <v>3988.45</v>
      </c>
      <c r="J108" s="19"/>
      <c r="K108" s="19"/>
      <c r="L108" s="19"/>
      <c r="M108" s="19">
        <f t="shared" si="15"/>
        <v>10124.599999999999</v>
      </c>
      <c r="N108" s="23" t="str">
        <f t="shared" si="16"/>
        <v>OK, Length &lt; 12000mils</v>
      </c>
      <c r="O108" s="25" t="s">
        <v>9220</v>
      </c>
      <c r="P108" s="5" t="str">
        <f>VLOOKUP(Q108,PinNo!$B:$C,2,0)</f>
        <v>W18</v>
      </c>
      <c r="Q108" s="33" t="s">
        <v>3081</v>
      </c>
      <c r="R108" s="108"/>
    </row>
    <row r="109" spans="1:18" s="34" customFormat="1" ht="15.6" customHeight="1">
      <c r="A109" s="26"/>
      <c r="B109" s="10"/>
      <c r="C109" s="50"/>
      <c r="D109" s="15"/>
      <c r="E109" s="15"/>
      <c r="F109" s="15"/>
      <c r="G109" s="15"/>
      <c r="H109" s="10" t="s">
        <v>1463</v>
      </c>
      <c r="I109" s="15"/>
      <c r="J109" s="15"/>
      <c r="K109" s="15"/>
      <c r="L109" s="15"/>
      <c r="M109" s="15">
        <f>MAX(M97:M108)</f>
        <v>10126.61</v>
      </c>
      <c r="N109" s="15"/>
      <c r="O109" s="26"/>
      <c r="P109" s="10"/>
      <c r="Q109" s="50"/>
      <c r="R109" s="54"/>
    </row>
    <row r="110" spans="1:18" s="34" customFormat="1" ht="15.6" customHeight="1">
      <c r="A110" s="26"/>
      <c r="B110" s="10"/>
      <c r="C110" s="50"/>
      <c r="D110" s="15"/>
      <c r="E110" s="15"/>
      <c r="F110" s="15"/>
      <c r="G110" s="15"/>
      <c r="H110" s="10" t="s">
        <v>1464</v>
      </c>
      <c r="I110" s="15"/>
      <c r="J110" s="15"/>
      <c r="K110" s="15"/>
      <c r="L110" s="15"/>
      <c r="M110" s="15">
        <f>MIN(M97:M108)</f>
        <v>10124.599999999999</v>
      </c>
      <c r="N110" s="15"/>
      <c r="O110" s="26"/>
      <c r="P110" s="10"/>
      <c r="Q110" s="50"/>
      <c r="R110" s="54"/>
    </row>
    <row r="111" spans="1:18" s="34" customFormat="1" ht="15.6" customHeight="1">
      <c r="A111" s="26"/>
      <c r="B111" s="10"/>
      <c r="C111" s="50"/>
      <c r="D111" s="15"/>
      <c r="E111" s="15"/>
      <c r="F111" s="15"/>
      <c r="G111" s="15"/>
      <c r="H111" s="10" t="s">
        <v>1</v>
      </c>
      <c r="I111" s="15"/>
      <c r="J111" s="15"/>
      <c r="K111" s="15"/>
      <c r="L111" s="15"/>
      <c r="M111" s="15">
        <f>ABS(M109-M110)</f>
        <v>2.0100000000020373</v>
      </c>
      <c r="N111" s="15"/>
      <c r="O111" s="26"/>
      <c r="P111" s="10"/>
      <c r="Q111" s="50"/>
      <c r="R111" s="54"/>
    </row>
    <row r="112" spans="1:18" s="34" customFormat="1" ht="15.6" customHeight="1">
      <c r="A112" s="26"/>
      <c r="B112" s="10"/>
      <c r="C112" s="50"/>
      <c r="D112" s="15"/>
      <c r="E112" s="15"/>
      <c r="F112" s="15"/>
      <c r="G112" s="15"/>
      <c r="H112" s="20" t="s">
        <v>6</v>
      </c>
      <c r="I112" s="15"/>
      <c r="J112" s="15"/>
      <c r="K112" s="15"/>
      <c r="L112" s="15"/>
      <c r="M112" s="15" t="str">
        <f>IF(M111&lt;=5,"OK, Tolerance&lt;= 5 mils", "Not OK, Tolerance &gt;  5 mils")</f>
        <v>OK, Tolerance&lt;= 5 mils</v>
      </c>
      <c r="N112" s="15"/>
      <c r="O112" s="26"/>
      <c r="P112" s="10"/>
      <c r="Q112" s="50"/>
      <c r="R112" s="54"/>
    </row>
    <row r="113" spans="1:18" s="34" customFormat="1" ht="15.6" customHeight="1">
      <c r="A113" s="55"/>
      <c r="B113" s="52"/>
      <c r="C113" s="56"/>
      <c r="D113" s="53"/>
      <c r="E113" s="53"/>
      <c r="F113" s="53"/>
      <c r="G113" s="53"/>
      <c r="H113" s="52"/>
      <c r="I113" s="53"/>
      <c r="J113" s="53"/>
      <c r="K113" s="53"/>
      <c r="L113" s="53"/>
      <c r="M113" s="53"/>
      <c r="N113" s="53"/>
      <c r="O113" s="55"/>
      <c r="P113" s="52"/>
      <c r="Q113" s="56"/>
      <c r="R113" s="46"/>
    </row>
    <row r="114" spans="1:18" s="34" customFormat="1">
      <c r="A114" s="11" t="s">
        <v>3</v>
      </c>
      <c r="B114" s="11" t="s">
        <v>4</v>
      </c>
      <c r="C114" s="11" t="s">
        <v>5</v>
      </c>
      <c r="D114" s="10" t="s">
        <v>9923</v>
      </c>
      <c r="E114" s="15" t="s">
        <v>2</v>
      </c>
      <c r="F114" s="16" t="s">
        <v>0</v>
      </c>
      <c r="G114" s="17" t="s">
        <v>2</v>
      </c>
      <c r="H114" s="10" t="s">
        <v>9923</v>
      </c>
      <c r="I114" s="15" t="s">
        <v>2</v>
      </c>
      <c r="J114" s="17"/>
      <c r="K114" s="17"/>
      <c r="L114" s="17"/>
      <c r="M114" s="18" t="s">
        <v>9922</v>
      </c>
      <c r="N114" s="97" t="s">
        <v>9921</v>
      </c>
      <c r="O114" s="10" t="s">
        <v>1462</v>
      </c>
      <c r="P114" s="10" t="s">
        <v>4</v>
      </c>
      <c r="Q114" s="10" t="s">
        <v>5</v>
      </c>
      <c r="R114" s="11" t="s">
        <v>1506</v>
      </c>
    </row>
    <row r="115" spans="1:18" s="34" customFormat="1" ht="15.6" customHeight="1">
      <c r="A115" s="24" t="s">
        <v>5414</v>
      </c>
      <c r="B115" s="5" t="str">
        <f>VLOOKUP(C115,PinNo!$B:$C,2,0)</f>
        <v>U19</v>
      </c>
      <c r="C115" s="33" t="s">
        <v>3077</v>
      </c>
      <c r="D115" s="5" t="str">
        <f>VLOOKUP(CONCATENATE($A115,".",$B115),Netlist_VTable!$H:$I,2,0)</f>
        <v>S2_P1_TXEN</v>
      </c>
      <c r="E115" s="19">
        <f>VLOOKUP(D115,EtchLengthFromLayout!$A:$B,2,0)</f>
        <v>8905.2800000000007</v>
      </c>
      <c r="F115" s="19"/>
      <c r="G115" s="19"/>
      <c r="H115" s="5" t="str">
        <f>VLOOKUP(CONCATENATE($O115,".",$P115),Netlist_VTable!$H:$I,2,0)</f>
        <v>SG2_P1_RXDV</v>
      </c>
      <c r="I115" s="19">
        <f>VLOOKUP(H115,EtchLengthFromLayout!$A:$B,2,0)</f>
        <v>2815.05</v>
      </c>
      <c r="J115" s="19"/>
      <c r="K115" s="19"/>
      <c r="L115" s="19"/>
      <c r="M115" s="19">
        <f>E115+G115+I115+L115</f>
        <v>11720.330000000002</v>
      </c>
      <c r="N115" s="23" t="str">
        <f>IF( M115&lt;=12000,"OK, Length &lt; 12000mils","Not OK, Length is Out of Range")</f>
        <v>OK, Length &lt; 12000mils</v>
      </c>
      <c r="O115" s="24" t="s">
        <v>9886</v>
      </c>
      <c r="P115" s="5" t="str">
        <f>VLOOKUP(Q115,PinNo!$B:$C,2,0)</f>
        <v>P18</v>
      </c>
      <c r="Q115" s="33" t="s">
        <v>3087</v>
      </c>
      <c r="R115" s="103" t="s">
        <v>8353</v>
      </c>
    </row>
    <row r="116" spans="1:18" s="34" customFormat="1" ht="15.6" customHeight="1">
      <c r="A116" s="24" t="s">
        <v>5414</v>
      </c>
      <c r="B116" s="5" t="str">
        <f>VLOOKUP(C116,PinNo!$B:$C,2,0)</f>
        <v>V19</v>
      </c>
      <c r="C116" s="33" t="s">
        <v>3078</v>
      </c>
      <c r="D116" s="5" t="str">
        <f>VLOOKUP(CONCATENATE($A116,".",$B116),Netlist_VTable!$H:$I,2,0)</f>
        <v>S2_P1_TXD0</v>
      </c>
      <c r="E116" s="19">
        <f>VLOOKUP(D116,EtchLengthFromLayout!$A:$B,2,0)</f>
        <v>9315.3700000000008</v>
      </c>
      <c r="F116" s="19"/>
      <c r="G116" s="19"/>
      <c r="H116" s="5" t="str">
        <f>VLOOKUP(CONCATENATE($O116,".",$P116),Netlist_VTable!$H:$I,2,0)</f>
        <v>SG2_P1_RXD0</v>
      </c>
      <c r="I116" s="19">
        <f>VLOOKUP(H116,EtchLengthFromLayout!$A:$B,2,0)</f>
        <v>2404.9699999999998</v>
      </c>
      <c r="J116" s="19"/>
      <c r="K116" s="19"/>
      <c r="L116" s="19"/>
      <c r="M116" s="19">
        <f t="shared" ref="M116:M126" si="20">E116+G116+I116+L116</f>
        <v>11720.34</v>
      </c>
      <c r="N116" s="23" t="str">
        <f t="shared" ref="N116:N126" si="21">IF( M116&lt;=12000,"OK, Length &lt; 12000mils","Not OK, Length is Out of Range")</f>
        <v>OK, Length &lt; 12000mils</v>
      </c>
      <c r="O116" s="24" t="s">
        <v>9886</v>
      </c>
      <c r="P116" s="5" t="str">
        <f>VLOOKUP(Q116,PinNo!$B:$C,2,0)</f>
        <v>M18</v>
      </c>
      <c r="Q116" s="33" t="s">
        <v>3082</v>
      </c>
      <c r="R116" s="104"/>
    </row>
    <row r="117" spans="1:18" s="34" customFormat="1" ht="15.6" customHeight="1">
      <c r="A117" s="24" t="s">
        <v>5414</v>
      </c>
      <c r="B117" s="5" t="str">
        <f>VLOOKUP(C117,PinNo!$B:$C,2,0)</f>
        <v>V18</v>
      </c>
      <c r="C117" s="33" t="s">
        <v>3079</v>
      </c>
      <c r="D117" s="5" t="str">
        <f>VLOOKUP(CONCATENATE($A117,".",$B117),Netlist_VTable!$H:$I,2,0)</f>
        <v>S2_P1_TXD1</v>
      </c>
      <c r="E117" s="19">
        <f>VLOOKUP(D117,EtchLengthFromLayout!$A:$B,2,0)</f>
        <v>9111.9699999999993</v>
      </c>
      <c r="F117" s="19"/>
      <c r="G117" s="19"/>
      <c r="H117" s="5" t="str">
        <f>VLOOKUP(CONCATENATE($O117,".",$P117),Netlist_VTable!$H:$I,2,0)</f>
        <v>SG2_P1_RXD1</v>
      </c>
      <c r="I117" s="19">
        <f>VLOOKUP(H117,EtchLengthFromLayout!$A:$B,2,0)</f>
        <v>2608.37</v>
      </c>
      <c r="J117" s="19"/>
      <c r="K117" s="19"/>
      <c r="L117" s="19"/>
      <c r="M117" s="19">
        <f t="shared" si="20"/>
        <v>11720.34</v>
      </c>
      <c r="N117" s="23" t="str">
        <f t="shared" si="21"/>
        <v>OK, Length &lt; 12000mils</v>
      </c>
      <c r="O117" s="24" t="s">
        <v>9886</v>
      </c>
      <c r="P117" s="5" t="str">
        <f>VLOOKUP(Q117,PinNo!$B:$C,2,0)</f>
        <v>M19</v>
      </c>
      <c r="Q117" s="33" t="s">
        <v>3085</v>
      </c>
      <c r="R117" s="104"/>
    </row>
    <row r="118" spans="1:18" s="34" customFormat="1" ht="15.6" customHeight="1">
      <c r="A118" s="24" t="s">
        <v>5414</v>
      </c>
      <c r="B118" s="5" t="str">
        <f>VLOOKUP(C118,PinNo!$B:$C,2,0)</f>
        <v>T19</v>
      </c>
      <c r="C118" s="33" t="s">
        <v>3080</v>
      </c>
      <c r="D118" s="5" t="str">
        <f>VLOOKUP(CONCATENATE($A118,".",$B118),Netlist_VTable!$H:$I,2,0)</f>
        <v>S2_P1_TXC</v>
      </c>
      <c r="E118" s="19">
        <f>VLOOKUP(D118,EtchLengthFromLayout!$A:$B,2,0)</f>
        <v>8745.52</v>
      </c>
      <c r="F118" s="19"/>
      <c r="G118" s="19"/>
      <c r="H118" s="5" t="str">
        <f>VLOOKUP(CONCATENATE($O118,".",$P118),Netlist_VTable!$H:$I,2,0)</f>
        <v>SG2_P1_RXC</v>
      </c>
      <c r="I118" s="19">
        <f>VLOOKUP(H118,EtchLengthFromLayout!$A:$B,2,0)</f>
        <v>2974.82</v>
      </c>
      <c r="J118" s="19"/>
      <c r="K118" s="19"/>
      <c r="L118" s="19"/>
      <c r="M118" s="19">
        <f t="shared" si="20"/>
        <v>11720.34</v>
      </c>
      <c r="N118" s="23" t="str">
        <f t="shared" si="21"/>
        <v>OK, Length &lt; 12000mils</v>
      </c>
      <c r="O118" s="24" t="s">
        <v>9886</v>
      </c>
      <c r="P118" s="5" t="str">
        <f>VLOOKUP(Q118,PinNo!$B:$C,2,0)</f>
        <v>R18</v>
      </c>
      <c r="Q118" s="33" t="s">
        <v>3088</v>
      </c>
      <c r="R118" s="104"/>
    </row>
    <row r="119" spans="1:18" s="34" customFormat="1" ht="15.6" customHeight="1">
      <c r="A119" s="24" t="s">
        <v>5414</v>
      </c>
      <c r="B119" s="5" t="str">
        <f>VLOOKUP(C119,PinNo!$B:$C,2,0)</f>
        <v>W18</v>
      </c>
      <c r="C119" s="33" t="s">
        <v>3081</v>
      </c>
      <c r="D119" s="5" t="str">
        <f>VLOOKUP(CONCATENATE($A119,".",$B119),Netlist_VTable!$H:$I,2,0)</f>
        <v>S2_P1_TXD2</v>
      </c>
      <c r="E119" s="19">
        <f>VLOOKUP(D119,EtchLengthFromLayout!$A:$B,2,0)</f>
        <v>9613.7900000000009</v>
      </c>
      <c r="F119" s="19"/>
      <c r="G119" s="19"/>
      <c r="H119" s="5" t="str">
        <f>VLOOKUP(CONCATENATE($O119,".",$P119),Netlist_VTable!$H:$I,2,0)</f>
        <v>SG2_P1_RXD2</v>
      </c>
      <c r="I119" s="19">
        <f>VLOOKUP(H119,EtchLengthFromLayout!$A:$B,2,0)</f>
        <v>2106.5500000000002</v>
      </c>
      <c r="J119" s="19"/>
      <c r="K119" s="19"/>
      <c r="L119" s="19"/>
      <c r="M119" s="19">
        <f t="shared" si="20"/>
        <v>11720.34</v>
      </c>
      <c r="N119" s="23" t="str">
        <f t="shared" si="21"/>
        <v>OK, Length &lt; 12000mils</v>
      </c>
      <c r="O119" s="24" t="s">
        <v>9381</v>
      </c>
      <c r="P119" s="5" t="str">
        <f>VLOOKUP(Q119,PinNo!$B:$C,2,0)</f>
        <v>N18</v>
      </c>
      <c r="Q119" s="33" t="s">
        <v>3089</v>
      </c>
      <c r="R119" s="104"/>
    </row>
    <row r="120" spans="1:18" s="34" customFormat="1" ht="15.6" customHeight="1">
      <c r="A120" s="24" t="s">
        <v>5414</v>
      </c>
      <c r="B120" s="5" t="str">
        <f>VLOOKUP(C120,PinNo!$B:$C,2,0)</f>
        <v>M18</v>
      </c>
      <c r="C120" s="33" t="s">
        <v>3082</v>
      </c>
      <c r="D120" s="5" t="str">
        <f>VLOOKUP(CONCATENATE($A120,".",$B120),Netlist_VTable!$H:$I,2,0)</f>
        <v>S2_P1_RXD0</v>
      </c>
      <c r="E120" s="19">
        <f>VLOOKUP(D120,EtchLengthFromLayout!$A:$B,2,0)</f>
        <v>1275.6300000000001</v>
      </c>
      <c r="F120" s="19" t="str">
        <f t="shared" ref="F120" si="22">SUBSTITUTE(H120,"_P","_1_P")</f>
        <v>SG2_1_P1_TXD0</v>
      </c>
      <c r="G120" s="19">
        <f>VLOOKUP(F120,EtchLengthFromLayout!$A:$B,2,0)</f>
        <v>3667.77</v>
      </c>
      <c r="H120" s="5" t="str">
        <f>VLOOKUP(CONCATENATE($O120,".",$P120),Netlist_VTable!$H:$I,2,0)</f>
        <v>SG2_P1_TXD0</v>
      </c>
      <c r="I120" s="19">
        <f>VLOOKUP(H120,EtchLengthFromLayout!$A:$B,2,0)</f>
        <v>6774.94</v>
      </c>
      <c r="J120" s="19"/>
      <c r="K120" s="19"/>
      <c r="L120" s="19"/>
      <c r="M120" s="19">
        <f t="shared" si="20"/>
        <v>11718.34</v>
      </c>
      <c r="N120" s="23" t="str">
        <f t="shared" si="21"/>
        <v>OK, Length &lt; 12000mils</v>
      </c>
      <c r="O120" s="24" t="s">
        <v>9381</v>
      </c>
      <c r="P120" s="5" t="str">
        <f>VLOOKUP(Q120,PinNo!$B:$C,2,0)</f>
        <v>V19</v>
      </c>
      <c r="Q120" s="33" t="s">
        <v>3078</v>
      </c>
      <c r="R120" s="104"/>
    </row>
    <row r="121" spans="1:18" s="34" customFormat="1" ht="15.6" customHeight="1">
      <c r="A121" s="24" t="s">
        <v>5414</v>
      </c>
      <c r="B121" s="5" t="str">
        <f>VLOOKUP(C121,PinNo!$B:$C,2,0)</f>
        <v>V17</v>
      </c>
      <c r="C121" s="33" t="s">
        <v>3083</v>
      </c>
      <c r="D121" s="5" t="str">
        <f>VLOOKUP(CONCATENATE($A121,".",$B121),Netlist_VTable!$H:$I,2,0)</f>
        <v>S2_P1_TXD3</v>
      </c>
      <c r="E121" s="19">
        <f>VLOOKUP(D121,EtchLengthFromLayout!$A:$B,2,0)</f>
        <v>9875.66</v>
      </c>
      <c r="F121" s="19"/>
      <c r="G121" s="19"/>
      <c r="H121" s="5" t="str">
        <f>VLOOKUP(CONCATENATE($O121,".",$P121),Netlist_VTable!$H:$I,2,0)</f>
        <v>SG2_P1_RXD3</v>
      </c>
      <c r="I121" s="19">
        <f>VLOOKUP(H121,EtchLengthFromLayout!$A:$B,2,0)</f>
        <v>1844.68</v>
      </c>
      <c r="J121" s="19"/>
      <c r="K121" s="19"/>
      <c r="L121" s="19"/>
      <c r="M121" s="19">
        <f t="shared" si="20"/>
        <v>11720.34</v>
      </c>
      <c r="N121" s="23" t="str">
        <f t="shared" si="21"/>
        <v>OK, Length &lt; 12000mils</v>
      </c>
      <c r="O121" s="24" t="s">
        <v>9381</v>
      </c>
      <c r="P121" s="5" t="str">
        <f>VLOOKUP(Q121,PinNo!$B:$C,2,0)</f>
        <v>N19</v>
      </c>
      <c r="Q121" s="33" t="s">
        <v>3086</v>
      </c>
      <c r="R121" s="104"/>
    </row>
    <row r="122" spans="1:18" s="34" customFormat="1" ht="15.6" customHeight="1">
      <c r="A122" s="24" t="s">
        <v>5414</v>
      </c>
      <c r="B122" s="5" t="str">
        <f>VLOOKUP(C122,PinNo!$B:$C,2,0)</f>
        <v>M19</v>
      </c>
      <c r="C122" s="33" t="s">
        <v>3085</v>
      </c>
      <c r="D122" s="5" t="str">
        <f>VLOOKUP(CONCATENATE($A122,".",$B122),Netlist_VTable!$H:$I,2,0)</f>
        <v>S2_P1_RXD1</v>
      </c>
      <c r="E122" s="19">
        <f>VLOOKUP(D122,EtchLengthFromLayout!$A:$B,2,0)</f>
        <v>1845.91</v>
      </c>
      <c r="F122" s="19" t="str">
        <f t="shared" ref="F122:F123" si="23">SUBSTITUTE(H122,"_P","_1_P")</f>
        <v>SG2_1_P1_TXD1</v>
      </c>
      <c r="G122" s="19">
        <f>VLOOKUP(F122,EtchLengthFromLayout!$A:$B,2,0)</f>
        <v>3922.36</v>
      </c>
      <c r="H122" s="5" t="str">
        <f>VLOOKUP(CONCATENATE($O122,".",$P122),Netlist_VTable!$H:$I,2,0)</f>
        <v>SG2_P1_TXD1</v>
      </c>
      <c r="I122" s="19">
        <f>VLOOKUP(H122,EtchLengthFromLayout!$A:$B,2,0)</f>
        <v>5950.07</v>
      </c>
      <c r="J122" s="19"/>
      <c r="K122" s="19"/>
      <c r="L122" s="19"/>
      <c r="M122" s="19">
        <f t="shared" si="20"/>
        <v>11718.34</v>
      </c>
      <c r="N122" s="23" t="str">
        <f t="shared" si="21"/>
        <v>OK, Length &lt; 12000mils</v>
      </c>
      <c r="O122" s="24" t="s">
        <v>9381</v>
      </c>
      <c r="P122" s="5" t="str">
        <f>VLOOKUP(Q122,PinNo!$B:$C,2,0)</f>
        <v>V18</v>
      </c>
      <c r="Q122" s="33" t="s">
        <v>3079</v>
      </c>
      <c r="R122" s="104"/>
    </row>
    <row r="123" spans="1:18" s="34" customFormat="1" ht="15.6" customHeight="1">
      <c r="A123" s="24" t="s">
        <v>5414</v>
      </c>
      <c r="B123" s="5" t="str">
        <f>VLOOKUP(C123,PinNo!$B:$C,2,0)</f>
        <v>N19</v>
      </c>
      <c r="C123" s="33" t="s">
        <v>3086</v>
      </c>
      <c r="D123" s="5" t="str">
        <f>VLOOKUP(CONCATENATE($A123,".",$B123),Netlist_VTable!$H:$I,2,0)</f>
        <v>S2_P1_RXD3</v>
      </c>
      <c r="E123" s="19">
        <f>VLOOKUP(D123,EtchLengthFromLayout!$A:$B,2,0)</f>
        <v>2066.4899999999998</v>
      </c>
      <c r="F123" s="19" t="str">
        <f t="shared" si="23"/>
        <v>SG2_1_P1_TXD3</v>
      </c>
      <c r="G123" s="19">
        <f>VLOOKUP(F123,EtchLengthFromLayout!$A:$B,2,0)</f>
        <v>3353.71</v>
      </c>
      <c r="H123" s="5" t="str">
        <f>VLOOKUP(CONCATENATE($O123,".",$P123),Netlist_VTable!$H:$I,2,0)</f>
        <v>SG2_P1_TXD3</v>
      </c>
      <c r="I123" s="19">
        <f>VLOOKUP(H123,EtchLengthFromLayout!$A:$B,2,0)</f>
        <v>6298.13</v>
      </c>
      <c r="J123" s="19"/>
      <c r="K123" s="19"/>
      <c r="L123" s="19"/>
      <c r="M123" s="19">
        <f t="shared" si="20"/>
        <v>11718.33</v>
      </c>
      <c r="N123" s="23" t="str">
        <f t="shared" si="21"/>
        <v>OK, Length &lt; 12000mils</v>
      </c>
      <c r="O123" s="24" t="s">
        <v>9381</v>
      </c>
      <c r="P123" s="5" t="str">
        <f>VLOOKUP(Q123,PinNo!$B:$C,2,0)</f>
        <v>V17</v>
      </c>
      <c r="Q123" s="33" t="s">
        <v>3083</v>
      </c>
      <c r="R123" s="104"/>
    </row>
    <row r="124" spans="1:18" s="34" customFormat="1" ht="15.6" customHeight="1">
      <c r="A124" s="24" t="s">
        <v>5414</v>
      </c>
      <c r="B124" s="5" t="str">
        <f>VLOOKUP(C124,PinNo!$B:$C,2,0)</f>
        <v>P18</v>
      </c>
      <c r="C124" s="33" t="s">
        <v>3087</v>
      </c>
      <c r="D124" s="5" t="str">
        <f>VLOOKUP(CONCATENATE($A124,".",$B124),Netlist_VTable!$H:$I,2,0)</f>
        <v>S2_P1_RXDV</v>
      </c>
      <c r="E124" s="19">
        <f>VLOOKUP(D124,EtchLengthFromLayout!$A:$B,2,0)</f>
        <v>1237.6099999999999</v>
      </c>
      <c r="F124" s="19"/>
      <c r="G124" s="19"/>
      <c r="H124" s="5" t="str">
        <f>VLOOKUP(CONCATENATE($O124,".",$P124),Netlist_VTable!$H:$I,2,0)</f>
        <v>SG2_P1_TXEN</v>
      </c>
      <c r="I124" s="19">
        <f>VLOOKUP(H124,EtchLengthFromLayout!$A:$B,2,0)</f>
        <v>10482.73</v>
      </c>
      <c r="J124" s="19"/>
      <c r="K124" s="19"/>
      <c r="L124" s="19"/>
      <c r="M124" s="19">
        <f t="shared" si="20"/>
        <v>11720.34</v>
      </c>
      <c r="N124" s="23" t="str">
        <f t="shared" si="21"/>
        <v>OK, Length &lt; 12000mils</v>
      </c>
      <c r="O124" s="24" t="s">
        <v>9381</v>
      </c>
      <c r="P124" s="5" t="str">
        <f>VLOOKUP(Q124,PinNo!$B:$C,2,0)</f>
        <v>U19</v>
      </c>
      <c r="Q124" s="33" t="s">
        <v>3077</v>
      </c>
      <c r="R124" s="104"/>
    </row>
    <row r="125" spans="1:18" s="34" customFormat="1" ht="15.6" customHeight="1">
      <c r="A125" s="24" t="s">
        <v>5414</v>
      </c>
      <c r="B125" s="5" t="str">
        <f>VLOOKUP(C125,PinNo!$B:$C,2,0)</f>
        <v>R18</v>
      </c>
      <c r="C125" s="33" t="s">
        <v>3088</v>
      </c>
      <c r="D125" s="5" t="str">
        <f>VLOOKUP(CONCATENATE($A125,".",$B125),Netlist_VTable!$H:$I,2,0)</f>
        <v>S2_P1_RXC</v>
      </c>
      <c r="E125" s="19">
        <f>VLOOKUP(D125,EtchLengthFromLayout!$A:$B,2,0)</f>
        <v>2080.15</v>
      </c>
      <c r="F125" s="19"/>
      <c r="G125" s="19"/>
      <c r="H125" s="5" t="str">
        <f>VLOOKUP(CONCATENATE($O125,".",$P125),Netlist_VTable!$H:$I,2,0)</f>
        <v>SG2_P1_TXC</v>
      </c>
      <c r="I125" s="19">
        <f>VLOOKUP(H125,EtchLengthFromLayout!$A:$B,2,0)</f>
        <v>9640.19</v>
      </c>
      <c r="J125" s="19"/>
      <c r="K125" s="19"/>
      <c r="L125" s="19"/>
      <c r="M125" s="19">
        <f t="shared" si="20"/>
        <v>11720.34</v>
      </c>
      <c r="N125" s="23" t="str">
        <f t="shared" si="21"/>
        <v>OK, Length &lt; 12000mils</v>
      </c>
      <c r="O125" s="24" t="s">
        <v>9381</v>
      </c>
      <c r="P125" s="5" t="str">
        <f>VLOOKUP(Q125,PinNo!$B:$C,2,0)</f>
        <v>T19</v>
      </c>
      <c r="Q125" s="33" t="s">
        <v>3080</v>
      </c>
      <c r="R125" s="104"/>
    </row>
    <row r="126" spans="1:18" s="34" customFormat="1" ht="15.6" customHeight="1">
      <c r="A126" s="24" t="s">
        <v>5414</v>
      </c>
      <c r="B126" s="5" t="str">
        <f>VLOOKUP(C126,PinNo!$B:$C,2,0)</f>
        <v>N18</v>
      </c>
      <c r="C126" s="33" t="s">
        <v>3089</v>
      </c>
      <c r="D126" s="5" t="str">
        <f>VLOOKUP(CONCATENATE($A126,".",$B126),Netlist_VTable!$H:$I,2,0)</f>
        <v>S2_P1_RXD2</v>
      </c>
      <c r="E126" s="19">
        <f>VLOOKUP(D126,EtchLengthFromLayout!$A:$B,2,0)</f>
        <v>1168.73</v>
      </c>
      <c r="F126" s="19" t="str">
        <f t="shared" ref="F126" si="24">SUBSTITUTE(H126,"_P","_1_P")</f>
        <v>SG2_1_P1_TXD2</v>
      </c>
      <c r="G126" s="19">
        <f>VLOOKUP(F126,EtchLengthFromLayout!$A:$B,2,0)</f>
        <v>3039.57</v>
      </c>
      <c r="H126" s="5" t="str">
        <f>VLOOKUP(CONCATENATE($O126,".",$P126),Netlist_VTable!$H:$I,2,0)</f>
        <v>SG2_P1_TXD2</v>
      </c>
      <c r="I126" s="19">
        <f>VLOOKUP(H126,EtchLengthFromLayout!$A:$B,2,0)</f>
        <v>7510.04</v>
      </c>
      <c r="J126" s="19"/>
      <c r="K126" s="19"/>
      <c r="L126" s="19"/>
      <c r="M126" s="19">
        <f t="shared" si="20"/>
        <v>11718.34</v>
      </c>
      <c r="N126" s="23" t="str">
        <f t="shared" si="21"/>
        <v>OK, Length &lt; 12000mils</v>
      </c>
      <c r="O126" s="24" t="s">
        <v>9381</v>
      </c>
      <c r="P126" s="5" t="str">
        <f>VLOOKUP(Q126,PinNo!$B:$C,2,0)</f>
        <v>W18</v>
      </c>
      <c r="Q126" s="33" t="s">
        <v>3081</v>
      </c>
      <c r="R126" s="108"/>
    </row>
    <row r="127" spans="1:18" s="34" customFormat="1" ht="15.6" customHeight="1">
      <c r="A127" s="26"/>
      <c r="B127" s="10"/>
      <c r="C127" s="50"/>
      <c r="D127" s="15"/>
      <c r="E127" s="15"/>
      <c r="F127" s="15"/>
      <c r="G127" s="15"/>
      <c r="H127" s="10" t="s">
        <v>1463</v>
      </c>
      <c r="I127" s="15"/>
      <c r="J127" s="15"/>
      <c r="K127" s="15"/>
      <c r="L127" s="15"/>
      <c r="M127" s="15">
        <f>MAX(M115:M126)</f>
        <v>11720.34</v>
      </c>
      <c r="N127" s="15"/>
      <c r="O127" s="26"/>
      <c r="P127" s="10"/>
      <c r="Q127" s="50"/>
      <c r="R127" s="54"/>
    </row>
    <row r="128" spans="1:18" s="34" customFormat="1" ht="15.6" customHeight="1">
      <c r="A128" s="26"/>
      <c r="B128" s="10"/>
      <c r="C128" s="50"/>
      <c r="D128" s="15"/>
      <c r="E128" s="15"/>
      <c r="F128" s="15"/>
      <c r="G128" s="15"/>
      <c r="H128" s="10" t="s">
        <v>1464</v>
      </c>
      <c r="I128" s="15"/>
      <c r="J128" s="15"/>
      <c r="K128" s="15"/>
      <c r="L128" s="15"/>
      <c r="M128" s="15">
        <f>MIN(M115:M126)</f>
        <v>11718.33</v>
      </c>
      <c r="N128" s="15"/>
      <c r="O128" s="26"/>
      <c r="P128" s="10"/>
      <c r="Q128" s="50"/>
      <c r="R128" s="54"/>
    </row>
    <row r="129" spans="1:18" s="34" customFormat="1" ht="15.6" customHeight="1">
      <c r="A129" s="26"/>
      <c r="B129" s="10"/>
      <c r="C129" s="50"/>
      <c r="D129" s="15"/>
      <c r="E129" s="15"/>
      <c r="F129" s="15"/>
      <c r="G129" s="15"/>
      <c r="H129" s="10" t="s">
        <v>1</v>
      </c>
      <c r="I129" s="15"/>
      <c r="J129" s="15"/>
      <c r="K129" s="15"/>
      <c r="L129" s="15"/>
      <c r="M129" s="15">
        <f>ABS(M127-M128)</f>
        <v>2.0100000000002183</v>
      </c>
      <c r="N129" s="15"/>
      <c r="O129" s="26"/>
      <c r="P129" s="10"/>
      <c r="Q129" s="50"/>
      <c r="R129" s="54"/>
    </row>
    <row r="130" spans="1:18" s="34" customFormat="1" ht="15.6" customHeight="1">
      <c r="A130" s="26"/>
      <c r="B130" s="10"/>
      <c r="C130" s="50"/>
      <c r="D130" s="15"/>
      <c r="E130" s="15"/>
      <c r="F130" s="15"/>
      <c r="G130" s="15"/>
      <c r="H130" s="20" t="s">
        <v>6</v>
      </c>
      <c r="I130" s="15"/>
      <c r="J130" s="15"/>
      <c r="K130" s="15"/>
      <c r="L130" s="15"/>
      <c r="M130" s="15" t="str">
        <f>IF(M129&lt;=5,"OK, Tolerance&lt;= 5 mils", "Not OK, Tolerance &gt;  5 mils")</f>
        <v>OK, Tolerance&lt;= 5 mils</v>
      </c>
      <c r="N130" s="15"/>
      <c r="O130" s="26"/>
      <c r="P130" s="10"/>
      <c r="Q130" s="50"/>
      <c r="R130" s="54"/>
    </row>
    <row r="131" spans="1:18" s="34" customFormat="1" ht="15.6" customHeight="1">
      <c r="A131" s="55"/>
      <c r="B131" s="52"/>
      <c r="C131" s="56"/>
      <c r="D131" s="53"/>
      <c r="E131" s="53"/>
      <c r="F131" s="53"/>
      <c r="G131" s="53"/>
      <c r="H131" s="52"/>
      <c r="I131" s="53"/>
      <c r="J131" s="53"/>
      <c r="K131" s="53"/>
      <c r="L131" s="53"/>
      <c r="M131" s="53"/>
      <c r="N131" s="53"/>
      <c r="O131" s="55"/>
      <c r="P131" s="52"/>
      <c r="Q131" s="56"/>
      <c r="R131" s="46"/>
    </row>
    <row r="132" spans="1:18" s="34" customFormat="1">
      <c r="A132" s="11" t="s">
        <v>3</v>
      </c>
      <c r="B132" s="11" t="s">
        <v>4</v>
      </c>
      <c r="C132" s="11" t="s">
        <v>5</v>
      </c>
      <c r="D132" s="10" t="s">
        <v>9923</v>
      </c>
      <c r="E132" s="15" t="s">
        <v>2</v>
      </c>
      <c r="F132" s="16" t="s">
        <v>0</v>
      </c>
      <c r="G132" s="17" t="s">
        <v>2</v>
      </c>
      <c r="H132" s="10" t="s">
        <v>9923</v>
      </c>
      <c r="I132" s="15" t="s">
        <v>2</v>
      </c>
      <c r="J132" s="17"/>
      <c r="K132" s="17"/>
      <c r="L132" s="17"/>
      <c r="M132" s="18" t="s">
        <v>9922</v>
      </c>
      <c r="N132" s="97" t="s">
        <v>9921</v>
      </c>
      <c r="O132" s="10" t="s">
        <v>1462</v>
      </c>
      <c r="P132" s="10" t="s">
        <v>4</v>
      </c>
      <c r="Q132" s="10" t="s">
        <v>5</v>
      </c>
      <c r="R132" s="11" t="s">
        <v>1506</v>
      </c>
    </row>
    <row r="133" spans="1:18" s="34" customFormat="1" ht="15.6" customHeight="1">
      <c r="A133" s="32" t="s">
        <v>5882</v>
      </c>
      <c r="B133" s="5" t="str">
        <f>VLOOKUP(C133,PinNo!$B:$C,2,0)</f>
        <v>U19</v>
      </c>
      <c r="C133" s="33" t="s">
        <v>3077</v>
      </c>
      <c r="D133" s="5" t="str">
        <f>VLOOKUP(CONCATENATE($A133,".",$B133),Netlist_VTable!$H:$I,2,0)</f>
        <v>S3_P1_TXEN</v>
      </c>
      <c r="E133" s="19">
        <f>VLOOKUP(D133,EtchLengthFromLayout!$A:$B,2,0)</f>
        <v>7495.07</v>
      </c>
      <c r="F133" s="19"/>
      <c r="G133" s="19"/>
      <c r="H133" s="5" t="str">
        <f>VLOOKUP(CONCATENATE($O133,".",$P133),Netlist_VTable!$H:$I,2,0)</f>
        <v>SG3_P1_RXDV</v>
      </c>
      <c r="I133" s="19">
        <f>VLOOKUP(H133,EtchLengthFromLayout!$A:$B,2,0)</f>
        <v>2631.66</v>
      </c>
      <c r="J133" s="19"/>
      <c r="K133" s="19"/>
      <c r="L133" s="19"/>
      <c r="M133" s="19">
        <f>E133+G133+I133+L133</f>
        <v>10126.73</v>
      </c>
      <c r="N133" s="23" t="str">
        <f>IF( M133&lt;=12000,"OK, Length &lt; 12000mils","Not OK, Length is Out of Range")</f>
        <v>OK, Length &lt; 12000mils</v>
      </c>
      <c r="O133" s="25" t="s">
        <v>9887</v>
      </c>
      <c r="P133" s="5" t="str">
        <f>VLOOKUP(Q133,PinNo!$B:$C,2,0)</f>
        <v>P18</v>
      </c>
      <c r="Q133" s="33" t="s">
        <v>3087</v>
      </c>
      <c r="R133" s="103" t="s">
        <v>8354</v>
      </c>
    </row>
    <row r="134" spans="1:18" s="34" customFormat="1" ht="15.6" customHeight="1">
      <c r="A134" s="32" t="s">
        <v>5882</v>
      </c>
      <c r="B134" s="5" t="str">
        <f>VLOOKUP(C134,PinNo!$B:$C,2,0)</f>
        <v>V19</v>
      </c>
      <c r="C134" s="33" t="s">
        <v>3078</v>
      </c>
      <c r="D134" s="5" t="str">
        <f>VLOOKUP(CONCATENATE($A134,".",$B134),Netlist_VTable!$H:$I,2,0)</f>
        <v>S3_P1_TXD0</v>
      </c>
      <c r="E134" s="19">
        <f>VLOOKUP(D134,EtchLengthFromLayout!$A:$B,2,0)</f>
        <v>7676.36</v>
      </c>
      <c r="F134" s="19"/>
      <c r="G134" s="19"/>
      <c r="H134" s="5" t="str">
        <f>VLOOKUP(CONCATENATE($O134,".",$P134),Netlist_VTable!$H:$I,2,0)</f>
        <v>SG3_P1_RXD0</v>
      </c>
      <c r="I134" s="19">
        <f>VLOOKUP(H134,EtchLengthFromLayout!$A:$B,2,0)</f>
        <v>2450.37</v>
      </c>
      <c r="J134" s="19"/>
      <c r="K134" s="19"/>
      <c r="L134" s="19"/>
      <c r="M134" s="19">
        <f t="shared" ref="M134:M144" si="25">E134+G134+I134+L134</f>
        <v>10126.73</v>
      </c>
      <c r="N134" s="23" t="str">
        <f t="shared" ref="N134:N144" si="26">IF( M134&lt;=12000,"OK, Length &lt; 12000mils","Not OK, Length is Out of Range")</f>
        <v>OK, Length &lt; 12000mils</v>
      </c>
      <c r="O134" s="25" t="s">
        <v>9887</v>
      </c>
      <c r="P134" s="5" t="str">
        <f>VLOOKUP(Q134,PinNo!$B:$C,2,0)</f>
        <v>M18</v>
      </c>
      <c r="Q134" s="33" t="s">
        <v>3082</v>
      </c>
      <c r="R134" s="104"/>
    </row>
    <row r="135" spans="1:18" s="34" customFormat="1" ht="15.6" customHeight="1">
      <c r="A135" s="32" t="s">
        <v>5882</v>
      </c>
      <c r="B135" s="5" t="str">
        <f>VLOOKUP(C135,PinNo!$B:$C,2,0)</f>
        <v>V18</v>
      </c>
      <c r="C135" s="33" t="s">
        <v>3079</v>
      </c>
      <c r="D135" s="5" t="str">
        <f>VLOOKUP(CONCATENATE($A135,".",$B135),Netlist_VTable!$H:$I,2,0)</f>
        <v>S3_P1_TXD1</v>
      </c>
      <c r="E135" s="19">
        <f>VLOOKUP(D135,EtchLengthFromLayout!$A:$B,2,0)</f>
        <v>7611.81</v>
      </c>
      <c r="F135" s="19"/>
      <c r="G135" s="19"/>
      <c r="H135" s="5" t="str">
        <f>VLOOKUP(CONCATENATE($O135,".",$P135),Netlist_VTable!$H:$I,2,0)</f>
        <v>SG3_P1_RXD1</v>
      </c>
      <c r="I135" s="19">
        <f>VLOOKUP(H135,EtchLengthFromLayout!$A:$B,2,0)</f>
        <v>2514.92</v>
      </c>
      <c r="J135" s="19"/>
      <c r="K135" s="19"/>
      <c r="L135" s="19"/>
      <c r="M135" s="19">
        <f t="shared" si="25"/>
        <v>10126.73</v>
      </c>
      <c r="N135" s="23" t="str">
        <f t="shared" si="26"/>
        <v>OK, Length &lt; 12000mils</v>
      </c>
      <c r="O135" s="25" t="s">
        <v>9887</v>
      </c>
      <c r="P135" s="5" t="str">
        <f>VLOOKUP(Q135,PinNo!$B:$C,2,0)</f>
        <v>M19</v>
      </c>
      <c r="Q135" s="33" t="s">
        <v>3085</v>
      </c>
      <c r="R135" s="104"/>
    </row>
    <row r="136" spans="1:18" s="34" customFormat="1" ht="15.6" customHeight="1">
      <c r="A136" s="32" t="s">
        <v>5882</v>
      </c>
      <c r="B136" s="5" t="str">
        <f>VLOOKUP(C136,PinNo!$B:$C,2,0)</f>
        <v>T19</v>
      </c>
      <c r="C136" s="33" t="s">
        <v>3080</v>
      </c>
      <c r="D136" s="5" t="str">
        <f>VLOOKUP(CONCATENATE($A136,".",$B136),Netlist_VTable!$H:$I,2,0)</f>
        <v>S3_P1_TXC</v>
      </c>
      <c r="E136" s="19">
        <f>VLOOKUP(D136,EtchLengthFromLayout!$A:$B,2,0)</f>
        <v>7362.76</v>
      </c>
      <c r="F136" s="19"/>
      <c r="G136" s="19"/>
      <c r="H136" s="5" t="str">
        <f>VLOOKUP(CONCATENATE($O136,".",$P136),Netlist_VTable!$H:$I,2,0)</f>
        <v>SG3_P1_RXC</v>
      </c>
      <c r="I136" s="19">
        <f>VLOOKUP(H136,EtchLengthFromLayout!$A:$B,2,0)</f>
        <v>2763.97</v>
      </c>
      <c r="J136" s="19"/>
      <c r="K136" s="19"/>
      <c r="L136" s="19"/>
      <c r="M136" s="19">
        <f t="shared" si="25"/>
        <v>10126.73</v>
      </c>
      <c r="N136" s="23" t="str">
        <f t="shared" si="26"/>
        <v>OK, Length &lt; 12000mils</v>
      </c>
      <c r="O136" s="25" t="s">
        <v>9887</v>
      </c>
      <c r="P136" s="5" t="str">
        <f>VLOOKUP(Q136,PinNo!$B:$C,2,0)</f>
        <v>R18</v>
      </c>
      <c r="Q136" s="33" t="s">
        <v>3088</v>
      </c>
      <c r="R136" s="104"/>
    </row>
    <row r="137" spans="1:18" s="34" customFormat="1" ht="15.6" customHeight="1">
      <c r="A137" s="32" t="s">
        <v>5882</v>
      </c>
      <c r="B137" s="5" t="str">
        <f>VLOOKUP(C137,PinNo!$B:$C,2,0)</f>
        <v>W18</v>
      </c>
      <c r="C137" s="33" t="s">
        <v>3081</v>
      </c>
      <c r="D137" s="5" t="str">
        <f>VLOOKUP(CONCATENATE($A137,".",$B137),Netlist_VTable!$H:$I,2,0)</f>
        <v>S3_P1_TXD2</v>
      </c>
      <c r="E137" s="19">
        <f>VLOOKUP(D137,EtchLengthFromLayout!$A:$B,2,0)</f>
        <v>7945.26</v>
      </c>
      <c r="F137" s="19"/>
      <c r="G137" s="19"/>
      <c r="H137" s="5" t="str">
        <f>VLOOKUP(CONCATENATE($O137,".",$P137),Netlist_VTable!$H:$I,2,0)</f>
        <v>SG3_P1_RXD2</v>
      </c>
      <c r="I137" s="19">
        <f>VLOOKUP(H137,EtchLengthFromLayout!$A:$B,2,0)</f>
        <v>2181.4699999999998</v>
      </c>
      <c r="J137" s="19"/>
      <c r="K137" s="19"/>
      <c r="L137" s="19"/>
      <c r="M137" s="19">
        <f t="shared" si="25"/>
        <v>10126.73</v>
      </c>
      <c r="N137" s="23" t="str">
        <f t="shared" si="26"/>
        <v>OK, Length &lt; 12000mils</v>
      </c>
      <c r="O137" s="25" t="s">
        <v>9545</v>
      </c>
      <c r="P137" s="5" t="str">
        <f>VLOOKUP(Q137,PinNo!$B:$C,2,0)</f>
        <v>N18</v>
      </c>
      <c r="Q137" s="33" t="s">
        <v>3089</v>
      </c>
      <c r="R137" s="104"/>
    </row>
    <row r="138" spans="1:18" s="34" customFormat="1" ht="15.6" customHeight="1">
      <c r="A138" s="32" t="s">
        <v>5882</v>
      </c>
      <c r="B138" s="5" t="str">
        <f>VLOOKUP(C138,PinNo!$B:$C,2,0)</f>
        <v>M18</v>
      </c>
      <c r="C138" s="33" t="s">
        <v>3082</v>
      </c>
      <c r="D138" s="5" t="str">
        <f>VLOOKUP(CONCATENATE($A138,".",$B138),Netlist_VTable!$H:$I,2,0)</f>
        <v>S3_P1_RXD0</v>
      </c>
      <c r="E138" s="19">
        <f>VLOOKUP(D138,EtchLengthFromLayout!$A:$B,2,0)</f>
        <v>2074.0500000000002</v>
      </c>
      <c r="F138" s="19" t="str">
        <f t="shared" ref="F138" si="27">SUBSTITUTE(H138,"_P","_1_P")</f>
        <v>SG3_1_P1_TXD0</v>
      </c>
      <c r="G138" s="19">
        <f>VLOOKUP(F138,EtchLengthFromLayout!$A:$B,2,0)</f>
        <v>5003.79</v>
      </c>
      <c r="H138" s="5" t="str">
        <f>VLOOKUP(CONCATENATE($O138,".",$P138),Netlist_VTable!$H:$I,2,0)</f>
        <v>SG3_P1_TXD0</v>
      </c>
      <c r="I138" s="19">
        <f>VLOOKUP(H138,EtchLengthFromLayout!$A:$B,2,0)</f>
        <v>3046.89</v>
      </c>
      <c r="J138" s="19"/>
      <c r="K138" s="19"/>
      <c r="L138" s="19"/>
      <c r="M138" s="19">
        <f t="shared" si="25"/>
        <v>10124.73</v>
      </c>
      <c r="N138" s="23" t="str">
        <f t="shared" si="26"/>
        <v>OK, Length &lt; 12000mils</v>
      </c>
      <c r="O138" s="25" t="s">
        <v>9545</v>
      </c>
      <c r="P138" s="5" t="str">
        <f>VLOOKUP(Q138,PinNo!$B:$C,2,0)</f>
        <v>V19</v>
      </c>
      <c r="Q138" s="33" t="s">
        <v>3078</v>
      </c>
      <c r="R138" s="104"/>
    </row>
    <row r="139" spans="1:18" s="34" customFormat="1" ht="15.6" customHeight="1">
      <c r="A139" s="32" t="s">
        <v>5882</v>
      </c>
      <c r="B139" s="5" t="str">
        <f>VLOOKUP(C139,PinNo!$B:$C,2,0)</f>
        <v>V17</v>
      </c>
      <c r="C139" s="33" t="s">
        <v>3083</v>
      </c>
      <c r="D139" s="5" t="str">
        <f>VLOOKUP(CONCATENATE($A139,".",$B139),Netlist_VTable!$H:$I,2,0)</f>
        <v>S3_P1_TXD3</v>
      </c>
      <c r="E139" s="19">
        <f>VLOOKUP(D139,EtchLengthFromLayout!$A:$B,2,0)</f>
        <v>8151.69</v>
      </c>
      <c r="F139" s="19"/>
      <c r="G139" s="19"/>
      <c r="H139" s="5" t="str">
        <f>VLOOKUP(CONCATENATE($O139,".",$P139),Netlist_VTable!$H:$I,2,0)</f>
        <v>SG3_P1_RXD3</v>
      </c>
      <c r="I139" s="19">
        <f>VLOOKUP(H139,EtchLengthFromLayout!$A:$B,2,0)</f>
        <v>1975.04</v>
      </c>
      <c r="J139" s="19"/>
      <c r="K139" s="19"/>
      <c r="L139" s="19"/>
      <c r="M139" s="19">
        <f t="shared" si="25"/>
        <v>10126.73</v>
      </c>
      <c r="N139" s="23" t="str">
        <f t="shared" si="26"/>
        <v>OK, Length &lt; 12000mils</v>
      </c>
      <c r="O139" s="25" t="s">
        <v>9545</v>
      </c>
      <c r="P139" s="5" t="str">
        <f>VLOOKUP(Q139,PinNo!$B:$C,2,0)</f>
        <v>N19</v>
      </c>
      <c r="Q139" s="33" t="s">
        <v>3086</v>
      </c>
      <c r="R139" s="104"/>
    </row>
    <row r="140" spans="1:18" s="34" customFormat="1" ht="15.6" customHeight="1">
      <c r="A140" s="32" t="s">
        <v>5882</v>
      </c>
      <c r="B140" s="5" t="str">
        <f>VLOOKUP(C140,PinNo!$B:$C,2,0)</f>
        <v>M19</v>
      </c>
      <c r="C140" s="33" t="s">
        <v>3085</v>
      </c>
      <c r="D140" s="5" t="str">
        <f>VLOOKUP(CONCATENATE($A140,".",$B140),Netlist_VTable!$H:$I,2,0)</f>
        <v>S3_P1_RXD1</v>
      </c>
      <c r="E140" s="19">
        <f>VLOOKUP(D140,EtchLengthFromLayout!$A:$B,2,0)</f>
        <v>1663.43</v>
      </c>
      <c r="F140" s="19" t="str">
        <f t="shared" ref="F140:F141" si="28">SUBSTITUTE(H140,"_P","_1_P")</f>
        <v>SG3_1_P1_TXD1</v>
      </c>
      <c r="G140" s="19">
        <f>VLOOKUP(F140,EtchLengthFromLayout!$A:$B,2,0)</f>
        <v>4983.9399999999996</v>
      </c>
      <c r="H140" s="5" t="str">
        <f>VLOOKUP(CONCATENATE($O140,".",$P140),Netlist_VTable!$H:$I,2,0)</f>
        <v>SG3_P1_TXD1</v>
      </c>
      <c r="I140" s="19">
        <f>VLOOKUP(H140,EtchLengthFromLayout!$A:$B,2,0)</f>
        <v>3477.36</v>
      </c>
      <c r="J140" s="19"/>
      <c r="K140" s="19"/>
      <c r="L140" s="19"/>
      <c r="M140" s="19">
        <f t="shared" si="25"/>
        <v>10124.73</v>
      </c>
      <c r="N140" s="23" t="str">
        <f t="shared" si="26"/>
        <v>OK, Length &lt; 12000mils</v>
      </c>
      <c r="O140" s="25" t="s">
        <v>9545</v>
      </c>
      <c r="P140" s="5" t="str">
        <f>VLOOKUP(Q140,PinNo!$B:$C,2,0)</f>
        <v>V18</v>
      </c>
      <c r="Q140" s="33" t="s">
        <v>3079</v>
      </c>
      <c r="R140" s="104"/>
    </row>
    <row r="141" spans="1:18" s="34" customFormat="1" ht="15.6" customHeight="1">
      <c r="A141" s="32" t="s">
        <v>5882</v>
      </c>
      <c r="B141" s="5" t="str">
        <f>VLOOKUP(C141,PinNo!$B:$C,2,0)</f>
        <v>N19</v>
      </c>
      <c r="C141" s="33" t="s">
        <v>3086</v>
      </c>
      <c r="D141" s="5" t="str">
        <f>VLOOKUP(CONCATENATE($A141,".",$B141),Netlist_VTable!$H:$I,2,0)</f>
        <v>S3_P1_RXD3</v>
      </c>
      <c r="E141" s="19">
        <f>VLOOKUP(D141,EtchLengthFromLayout!$A:$B,2,0)</f>
        <v>1689.57</v>
      </c>
      <c r="F141" s="19" t="str">
        <f t="shared" si="28"/>
        <v>SG3_1_P1_TXD3</v>
      </c>
      <c r="G141" s="19">
        <f>VLOOKUP(F141,EtchLengthFromLayout!$A:$B,2,0)</f>
        <v>4323</v>
      </c>
      <c r="H141" s="5" t="str">
        <f>VLOOKUP(CONCATENATE($O141,".",$P141),Netlist_VTable!$H:$I,2,0)</f>
        <v>SG3_P1_TXD3</v>
      </c>
      <c r="I141" s="19">
        <f>VLOOKUP(H141,EtchLengthFromLayout!$A:$B,2,0)</f>
        <v>4112.16</v>
      </c>
      <c r="J141" s="19"/>
      <c r="K141" s="19"/>
      <c r="L141" s="19"/>
      <c r="M141" s="19">
        <f t="shared" si="25"/>
        <v>10124.73</v>
      </c>
      <c r="N141" s="23" t="str">
        <f t="shared" si="26"/>
        <v>OK, Length &lt; 12000mils</v>
      </c>
      <c r="O141" s="25" t="s">
        <v>9545</v>
      </c>
      <c r="P141" s="5" t="str">
        <f>VLOOKUP(Q141,PinNo!$B:$C,2,0)</f>
        <v>V17</v>
      </c>
      <c r="Q141" s="33" t="s">
        <v>3083</v>
      </c>
      <c r="R141" s="104"/>
    </row>
    <row r="142" spans="1:18" s="34" customFormat="1" ht="15.6" customHeight="1">
      <c r="A142" s="32" t="s">
        <v>5882</v>
      </c>
      <c r="B142" s="5" t="str">
        <f>VLOOKUP(C142,PinNo!$B:$C,2,0)</f>
        <v>P18</v>
      </c>
      <c r="C142" s="33" t="s">
        <v>3087</v>
      </c>
      <c r="D142" s="5" t="str">
        <f>VLOOKUP(CONCATENATE($A142,".",$B142),Netlist_VTable!$H:$I,2,0)</f>
        <v>S3_P1_RXDV</v>
      </c>
      <c r="E142" s="19">
        <f>VLOOKUP(D142,EtchLengthFromLayout!$A:$B,2,0)</f>
        <v>2183.7800000000002</v>
      </c>
      <c r="F142" s="19"/>
      <c r="G142" s="19"/>
      <c r="H142" s="5" t="str">
        <f>VLOOKUP(CONCATENATE($O142,".",$P142),Netlist_VTable!$H:$I,2,0)</f>
        <v>SG3_P1_TXEN</v>
      </c>
      <c r="I142" s="19">
        <f>VLOOKUP(H142,EtchLengthFromLayout!$A:$B,2,0)</f>
        <v>7942.95</v>
      </c>
      <c r="J142" s="19"/>
      <c r="K142" s="19"/>
      <c r="L142" s="19"/>
      <c r="M142" s="19">
        <f t="shared" si="25"/>
        <v>10126.73</v>
      </c>
      <c r="N142" s="23" t="str">
        <f t="shared" si="26"/>
        <v>OK, Length &lt; 12000mils</v>
      </c>
      <c r="O142" s="25" t="s">
        <v>9545</v>
      </c>
      <c r="P142" s="5" t="str">
        <f>VLOOKUP(Q142,PinNo!$B:$C,2,0)</f>
        <v>U19</v>
      </c>
      <c r="Q142" s="33" t="s">
        <v>3077</v>
      </c>
      <c r="R142" s="104"/>
    </row>
    <row r="143" spans="1:18" s="34" customFormat="1" ht="15.6" customHeight="1">
      <c r="A143" s="32" t="s">
        <v>5882</v>
      </c>
      <c r="B143" s="5" t="str">
        <f>VLOOKUP(C143,PinNo!$B:$C,2,0)</f>
        <v>R18</v>
      </c>
      <c r="C143" s="33" t="s">
        <v>3088</v>
      </c>
      <c r="D143" s="5" t="str">
        <f>VLOOKUP(CONCATENATE($A143,".",$B143),Netlist_VTable!$H:$I,2,0)</f>
        <v>S3_P1_RXC</v>
      </c>
      <c r="E143" s="19">
        <f>VLOOKUP(D143,EtchLengthFromLayout!$A:$B,2,0)</f>
        <v>1859.95</v>
      </c>
      <c r="F143" s="19"/>
      <c r="G143" s="19"/>
      <c r="H143" s="5" t="str">
        <f>VLOOKUP(CONCATENATE($O143,".",$P143),Netlist_VTable!$H:$I,2,0)</f>
        <v>SG3_P1_TXC</v>
      </c>
      <c r="I143" s="19">
        <f>VLOOKUP(H143,EtchLengthFromLayout!$A:$B,2,0)</f>
        <v>8266.7800000000007</v>
      </c>
      <c r="J143" s="19"/>
      <c r="K143" s="19"/>
      <c r="L143" s="19"/>
      <c r="M143" s="19">
        <f t="shared" si="25"/>
        <v>10126.730000000001</v>
      </c>
      <c r="N143" s="23" t="str">
        <f t="shared" si="26"/>
        <v>OK, Length &lt; 12000mils</v>
      </c>
      <c r="O143" s="25" t="s">
        <v>9545</v>
      </c>
      <c r="P143" s="5" t="str">
        <f>VLOOKUP(Q143,PinNo!$B:$C,2,0)</f>
        <v>T19</v>
      </c>
      <c r="Q143" s="33" t="s">
        <v>3080</v>
      </c>
      <c r="R143" s="104"/>
    </row>
    <row r="144" spans="1:18" s="34" customFormat="1" ht="15.6" customHeight="1">
      <c r="A144" s="32" t="s">
        <v>5882</v>
      </c>
      <c r="B144" s="5" t="str">
        <f>VLOOKUP(C144,PinNo!$B:$C,2,0)</f>
        <v>N18</v>
      </c>
      <c r="C144" s="33" t="s">
        <v>3089</v>
      </c>
      <c r="D144" s="5" t="str">
        <f>VLOOKUP(CONCATENATE($A144,".",$B144),Netlist_VTable!$H:$I,2,0)</f>
        <v>S3_P1_RXD2</v>
      </c>
      <c r="E144" s="19">
        <f>VLOOKUP(D144,EtchLengthFromLayout!$A:$B,2,0)</f>
        <v>2370.83</v>
      </c>
      <c r="F144" s="19" t="str">
        <f t="shared" ref="F144" si="29">SUBSTITUTE(H144,"_P","_1_P")</f>
        <v>SG3_1_P1_TXD2</v>
      </c>
      <c r="G144" s="19">
        <f>VLOOKUP(F144,EtchLengthFromLayout!$A:$B,2,0)</f>
        <v>4158.91</v>
      </c>
      <c r="H144" s="5" t="str">
        <f>VLOOKUP(CONCATENATE($O144,".",$P144),Netlist_VTable!$H:$I,2,0)</f>
        <v>SG3_P1_TXD2</v>
      </c>
      <c r="I144" s="19">
        <f>VLOOKUP(H144,EtchLengthFromLayout!$A:$B,2,0)</f>
        <v>3594.99</v>
      </c>
      <c r="J144" s="19"/>
      <c r="K144" s="19"/>
      <c r="L144" s="19"/>
      <c r="M144" s="19">
        <f t="shared" si="25"/>
        <v>10124.73</v>
      </c>
      <c r="N144" s="23" t="str">
        <f t="shared" si="26"/>
        <v>OK, Length &lt; 12000mils</v>
      </c>
      <c r="O144" s="25" t="s">
        <v>9545</v>
      </c>
      <c r="P144" s="5" t="str">
        <f>VLOOKUP(Q144,PinNo!$B:$C,2,0)</f>
        <v>W18</v>
      </c>
      <c r="Q144" s="33" t="s">
        <v>3081</v>
      </c>
      <c r="R144" s="108"/>
    </row>
    <row r="145" spans="1:18" s="34" customFormat="1" ht="15.6" customHeight="1">
      <c r="A145" s="26"/>
      <c r="B145" s="10"/>
      <c r="C145" s="50"/>
      <c r="D145" s="15"/>
      <c r="E145" s="15"/>
      <c r="F145" s="15"/>
      <c r="G145" s="15"/>
      <c r="H145" s="10" t="s">
        <v>1463</v>
      </c>
      <c r="I145" s="15"/>
      <c r="J145" s="15"/>
      <c r="K145" s="15"/>
      <c r="L145" s="15"/>
      <c r="M145" s="15">
        <f>MAX(M133:M144)</f>
        <v>10126.730000000001</v>
      </c>
      <c r="N145" s="15"/>
      <c r="O145" s="26"/>
      <c r="P145" s="10"/>
      <c r="Q145" s="50"/>
      <c r="R145" s="54"/>
    </row>
    <row r="146" spans="1:18" s="34" customFormat="1" ht="15.6" customHeight="1">
      <c r="A146" s="26"/>
      <c r="B146" s="10"/>
      <c r="C146" s="50"/>
      <c r="D146" s="15"/>
      <c r="E146" s="15"/>
      <c r="F146" s="15"/>
      <c r="G146" s="15"/>
      <c r="H146" s="10" t="s">
        <v>1464</v>
      </c>
      <c r="I146" s="15"/>
      <c r="J146" s="15"/>
      <c r="K146" s="15"/>
      <c r="L146" s="15"/>
      <c r="M146" s="15">
        <f>MIN(M133:M144)</f>
        <v>10124.73</v>
      </c>
      <c r="N146" s="15"/>
      <c r="O146" s="26"/>
      <c r="P146" s="10"/>
      <c r="Q146" s="50"/>
      <c r="R146" s="54"/>
    </row>
    <row r="147" spans="1:18" s="34" customFormat="1" ht="15.6" customHeight="1">
      <c r="A147" s="26"/>
      <c r="B147" s="10"/>
      <c r="C147" s="50"/>
      <c r="D147" s="15"/>
      <c r="E147" s="15"/>
      <c r="F147" s="15"/>
      <c r="G147" s="15"/>
      <c r="H147" s="10" t="s">
        <v>1</v>
      </c>
      <c r="I147" s="15"/>
      <c r="J147" s="15"/>
      <c r="K147" s="15"/>
      <c r="L147" s="15"/>
      <c r="M147" s="15">
        <f>ABS(M145-M146)</f>
        <v>2.000000000001819</v>
      </c>
      <c r="N147" s="15"/>
      <c r="O147" s="26"/>
      <c r="P147" s="10"/>
      <c r="Q147" s="50"/>
      <c r="R147" s="54"/>
    </row>
    <row r="148" spans="1:18" s="34" customFormat="1" ht="15.6" customHeight="1">
      <c r="A148" s="26"/>
      <c r="B148" s="10"/>
      <c r="C148" s="50"/>
      <c r="D148" s="15"/>
      <c r="E148" s="15"/>
      <c r="F148" s="15"/>
      <c r="G148" s="15"/>
      <c r="H148" s="20" t="s">
        <v>6</v>
      </c>
      <c r="I148" s="15"/>
      <c r="J148" s="15"/>
      <c r="K148" s="15"/>
      <c r="L148" s="15"/>
      <c r="M148" s="15" t="str">
        <f>IF(M147&lt;=5,"OK, Tolerance&lt;= 5 mils", "Not OK, Tolerance &gt;  5 mils")</f>
        <v>OK, Tolerance&lt;= 5 mils</v>
      </c>
      <c r="N148" s="15"/>
      <c r="O148" s="26"/>
      <c r="P148" s="10"/>
      <c r="Q148" s="50"/>
      <c r="R148" s="54"/>
    </row>
    <row r="149" spans="1:18" s="34" customFormat="1" ht="15.6" customHeight="1">
      <c r="A149" s="55"/>
      <c r="B149" s="52"/>
      <c r="C149" s="56"/>
      <c r="D149" s="53"/>
      <c r="E149" s="53"/>
      <c r="F149" s="53"/>
      <c r="G149" s="53"/>
      <c r="H149" s="52"/>
      <c r="I149" s="53"/>
      <c r="J149" s="53"/>
      <c r="K149" s="53"/>
      <c r="L149" s="53"/>
      <c r="M149" s="53"/>
      <c r="N149" s="53"/>
      <c r="O149" s="55"/>
      <c r="P149" s="52"/>
      <c r="Q149" s="56"/>
      <c r="R149" s="46"/>
    </row>
    <row r="150" spans="1:18" s="34" customFormat="1" ht="15.6" customHeight="1">
      <c r="A150" s="55"/>
      <c r="B150" s="52"/>
      <c r="C150" s="56"/>
      <c r="D150" s="53"/>
      <c r="E150" s="53"/>
      <c r="F150" s="53"/>
      <c r="G150" s="53"/>
      <c r="H150" s="52"/>
      <c r="I150" s="53"/>
      <c r="J150" s="53"/>
      <c r="K150" s="53"/>
      <c r="L150" s="53"/>
      <c r="M150" s="53"/>
      <c r="N150" s="53"/>
      <c r="O150" s="55"/>
      <c r="P150" s="52"/>
      <c r="Q150" s="56"/>
      <c r="R150" s="46"/>
    </row>
    <row r="151" spans="1:18" s="34" customFormat="1" ht="15.6" customHeight="1">
      <c r="A151" s="64"/>
      <c r="B151" s="63"/>
      <c r="C151" s="65"/>
      <c r="D151" s="66"/>
      <c r="E151" s="66"/>
      <c r="F151" s="66"/>
      <c r="G151" s="66"/>
      <c r="H151" s="63"/>
      <c r="I151" s="66"/>
      <c r="J151" s="66"/>
      <c r="K151" s="66"/>
      <c r="L151" s="66"/>
      <c r="M151" s="66"/>
      <c r="N151" s="66"/>
      <c r="O151" s="64"/>
      <c r="P151" s="63"/>
      <c r="Q151" s="65"/>
      <c r="R151" s="67"/>
    </row>
    <row r="152" spans="1:18" s="34" customFormat="1" ht="15.6" customHeight="1">
      <c r="A152" s="64"/>
      <c r="B152" s="63"/>
      <c r="C152" s="65"/>
      <c r="D152" s="66"/>
      <c r="E152" s="66"/>
      <c r="F152" s="66"/>
      <c r="G152" s="66"/>
      <c r="H152" s="63"/>
      <c r="I152" s="66"/>
      <c r="J152" s="66"/>
      <c r="K152" s="66"/>
      <c r="L152" s="66"/>
      <c r="M152" s="66"/>
      <c r="N152" s="66"/>
      <c r="O152" s="64"/>
      <c r="P152" s="63"/>
      <c r="Q152" s="65"/>
      <c r="R152" s="67"/>
    </row>
    <row r="153" spans="1:18" s="34" customFormat="1" ht="30.75">
      <c r="A153" s="28" t="s">
        <v>10245</v>
      </c>
      <c r="B153" s="12"/>
      <c r="C153" s="12"/>
      <c r="D153" s="28"/>
      <c r="E153" s="13"/>
      <c r="F153" s="13"/>
      <c r="G153" s="13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99" t="s">
        <v>10266</v>
      </c>
    </row>
    <row r="154" spans="1:18" s="34" customFormat="1">
      <c r="A154" s="11" t="s">
        <v>3</v>
      </c>
      <c r="B154" s="11" t="s">
        <v>4</v>
      </c>
      <c r="C154" s="11" t="s">
        <v>5</v>
      </c>
      <c r="D154" s="10" t="s">
        <v>9923</v>
      </c>
      <c r="E154" s="15" t="s">
        <v>2</v>
      </c>
      <c r="F154" s="16" t="s">
        <v>0</v>
      </c>
      <c r="G154" s="17" t="s">
        <v>2</v>
      </c>
      <c r="H154" s="10" t="s">
        <v>9923</v>
      </c>
      <c r="I154" s="15" t="s">
        <v>2</v>
      </c>
      <c r="J154" s="17" t="s">
        <v>1472</v>
      </c>
      <c r="K154" s="16" t="s">
        <v>9923</v>
      </c>
      <c r="L154" s="17" t="s">
        <v>2</v>
      </c>
      <c r="M154" s="18" t="s">
        <v>9922</v>
      </c>
      <c r="N154" s="97" t="s">
        <v>9921</v>
      </c>
      <c r="O154" s="10" t="s">
        <v>1462</v>
      </c>
      <c r="P154" s="10" t="s">
        <v>4</v>
      </c>
      <c r="Q154" s="10" t="s">
        <v>5</v>
      </c>
      <c r="R154" s="11" t="s">
        <v>1506</v>
      </c>
    </row>
    <row r="155" spans="1:18" s="34" customFormat="1" ht="15.6" customHeight="1">
      <c r="A155" s="24" t="s">
        <v>8</v>
      </c>
      <c r="B155" s="5" t="str">
        <f>VLOOKUP(C155,PinNo!$B:$C,2,0)</f>
        <v>U19</v>
      </c>
      <c r="C155" s="33" t="s">
        <v>3077</v>
      </c>
      <c r="D155" s="5" t="str">
        <f>VLOOKUP(CONCATENATE($A155,".",$B155),Netlist_VTable!$H:$I,2,0)</f>
        <v>S0_P1_TXEN</v>
      </c>
      <c r="E155" s="19">
        <f>VLOOKUP(D155,EtchLengthFromLayout!$A:$B,2,0)</f>
        <v>9078.6200000000008</v>
      </c>
      <c r="F155" s="19"/>
      <c r="G155" s="19"/>
      <c r="H155" s="5" t="str">
        <f>VLOOKUP(CONCATENATE($O155,".",$P155),Netlist_VTable!$H:$I,2,0)</f>
        <v>SG0_P1_RXDV</v>
      </c>
      <c r="I155" s="19">
        <f>VLOOKUP(H155,EtchLengthFromLayout!$A:$B,2,0)</f>
        <v>2819.48</v>
      </c>
      <c r="J155" s="19" t="str">
        <f>CONCATENATE("S",MID($A155,5,1),"_HSD186" )</f>
        <v>S0_HSD186</v>
      </c>
      <c r="K155" s="5" t="str">
        <f>VLOOKUP(J155,Assigned_Channel!$A:$B,2,0)</f>
        <v>Slot0.Ch58</v>
      </c>
      <c r="L155" s="19">
        <f>VLOOKUP(K155,EtchLengthFromLayout!$A:$B,2,0)</f>
        <v>11552.22</v>
      </c>
      <c r="M155" s="19">
        <f>E155+G155+I155+L155</f>
        <v>23450.32</v>
      </c>
      <c r="N155" s="23"/>
      <c r="O155" s="24" t="s">
        <v>9884</v>
      </c>
      <c r="P155" s="5" t="str">
        <f>VLOOKUP(Q155,PinNo!$B:$C,2,0)</f>
        <v>P18</v>
      </c>
      <c r="Q155" s="33" t="s">
        <v>3087</v>
      </c>
      <c r="R155" s="103" t="s">
        <v>10247</v>
      </c>
    </row>
    <row r="156" spans="1:18" s="34" customFormat="1" ht="15.6" customHeight="1">
      <c r="A156" s="24" t="s">
        <v>8</v>
      </c>
      <c r="B156" s="5" t="str">
        <f>VLOOKUP(C156,PinNo!$B:$C,2,0)</f>
        <v>V19</v>
      </c>
      <c r="C156" s="33" t="s">
        <v>3078</v>
      </c>
      <c r="D156" s="5" t="str">
        <f>VLOOKUP(CONCATENATE($A156,".",$B156),Netlist_VTable!$H:$I,2,0)</f>
        <v>S0_P1_TXD0</v>
      </c>
      <c r="E156" s="19">
        <f>VLOOKUP(D156,EtchLengthFromLayout!$A:$B,2,0)</f>
        <v>9374.73</v>
      </c>
      <c r="F156" s="19"/>
      <c r="G156" s="19"/>
      <c r="H156" s="5" t="str">
        <f>VLOOKUP(CONCATENATE($O156,".",$P156),Netlist_VTable!$H:$I,2,0)</f>
        <v>SG0_P1_RXD0</v>
      </c>
      <c r="I156" s="19">
        <f>VLOOKUP(H156,EtchLengthFromLayout!$A:$B,2,0)</f>
        <v>2523.61</v>
      </c>
      <c r="J156" s="19" t="str">
        <f>CONCATENATE("S",MID($A156,5,1),"_HSD187" )</f>
        <v>S0_HSD187</v>
      </c>
      <c r="K156" s="5" t="str">
        <f>VLOOKUP(J156,Assigned_Channel!$A:$B,2,0)</f>
        <v>Slot2.Ch45</v>
      </c>
      <c r="L156" s="19">
        <f>VLOOKUP(K156,EtchLengthFromLayout!$A:$B,2,0)</f>
        <v>9575.3799999999992</v>
      </c>
      <c r="M156" s="19">
        <f t="shared" ref="M156:M166" si="30">E156+G156+I156+L156</f>
        <v>21473.72</v>
      </c>
      <c r="N156" s="23"/>
      <c r="O156" s="24" t="s">
        <v>9884</v>
      </c>
      <c r="P156" s="5" t="str">
        <f>VLOOKUP(Q156,PinNo!$B:$C,2,0)</f>
        <v>M18</v>
      </c>
      <c r="Q156" s="33" t="s">
        <v>3082</v>
      </c>
      <c r="R156" s="104"/>
    </row>
    <row r="157" spans="1:18" s="34" customFormat="1" ht="15.6" customHeight="1">
      <c r="A157" s="24" t="s">
        <v>8</v>
      </c>
      <c r="B157" s="5" t="str">
        <f>VLOOKUP(C157,PinNo!$B:$C,2,0)</f>
        <v>V18</v>
      </c>
      <c r="C157" s="33" t="s">
        <v>3079</v>
      </c>
      <c r="D157" s="5" t="str">
        <f>VLOOKUP(CONCATENATE($A157,".",$B157),Netlist_VTable!$H:$I,2,0)</f>
        <v>S0_P1_TXD1</v>
      </c>
      <c r="E157" s="19">
        <f>VLOOKUP(D157,EtchLengthFromLayout!$A:$B,2,0)</f>
        <v>9242.6</v>
      </c>
      <c r="F157" s="19"/>
      <c r="G157" s="19"/>
      <c r="H157" s="5" t="str">
        <f>VLOOKUP(CONCATENATE($O157,".",$P157),Netlist_VTable!$H:$I,2,0)</f>
        <v>SG0_P1_RXD1</v>
      </c>
      <c r="I157" s="19">
        <f>VLOOKUP(H157,EtchLengthFromLayout!$A:$B,2,0)</f>
        <v>2655.73</v>
      </c>
      <c r="J157" s="19" t="str">
        <f>CONCATENATE("S",MID($A157,5,1),"_HSD188" )</f>
        <v>S0_HSD188</v>
      </c>
      <c r="K157" s="5" t="str">
        <f>VLOOKUP(J157,Assigned_Channel!$A:$B,2,0)</f>
        <v>Slot0.Ch125</v>
      </c>
      <c r="L157" s="19">
        <f>VLOOKUP(K157,EtchLengthFromLayout!$A:$B,2,0)</f>
        <v>11035.42</v>
      </c>
      <c r="M157" s="19">
        <f t="shared" si="30"/>
        <v>22933.75</v>
      </c>
      <c r="N157" s="23"/>
      <c r="O157" s="24" t="s">
        <v>9884</v>
      </c>
      <c r="P157" s="5" t="str">
        <f>VLOOKUP(Q157,PinNo!$B:$C,2,0)</f>
        <v>M19</v>
      </c>
      <c r="Q157" s="33" t="s">
        <v>3085</v>
      </c>
      <c r="R157" s="104"/>
    </row>
    <row r="158" spans="1:18" s="34" customFormat="1" ht="15.6" customHeight="1">
      <c r="A158" s="24" t="s">
        <v>8</v>
      </c>
      <c r="B158" s="5" t="str">
        <f>VLOOKUP(C158,PinNo!$B:$C,2,0)</f>
        <v>T19</v>
      </c>
      <c r="C158" s="33" t="s">
        <v>3080</v>
      </c>
      <c r="D158" s="5" t="str">
        <f>VLOOKUP(CONCATENATE($A158,".",$B158),Netlist_VTable!$H:$I,2,0)</f>
        <v>S0_P1_TXC</v>
      </c>
      <c r="E158" s="19">
        <f>VLOOKUP(D158,EtchLengthFromLayout!$A:$B,2,0)</f>
        <v>8887.59</v>
      </c>
      <c r="F158" s="19"/>
      <c r="G158" s="19"/>
      <c r="H158" s="5" t="str">
        <f>VLOOKUP(CONCATENATE($O158,".",$P158),Netlist_VTable!$H:$I,2,0)</f>
        <v>SG0_P1_RXC</v>
      </c>
      <c r="I158" s="19">
        <f>VLOOKUP(H158,EtchLengthFromLayout!$A:$B,2,0)</f>
        <v>3010.84</v>
      </c>
      <c r="J158" s="19" t="str">
        <f>CONCATENATE("S",MID($A158,5,1),"_HSD189" )</f>
        <v>S0_HSD189</v>
      </c>
      <c r="K158" s="5" t="str">
        <f>VLOOKUP(J158,Assigned_Channel!$A:$B,2,0)</f>
        <v>Slot0.Ch61</v>
      </c>
      <c r="L158" s="19">
        <f>VLOOKUP(K158,EtchLengthFromLayout!$A:$B,2,0)</f>
        <v>11587.73</v>
      </c>
      <c r="M158" s="19">
        <f t="shared" si="30"/>
        <v>23486.16</v>
      </c>
      <c r="N158" s="23"/>
      <c r="O158" s="24" t="s">
        <v>9884</v>
      </c>
      <c r="P158" s="5" t="str">
        <f>VLOOKUP(Q158,PinNo!$B:$C,2,0)</f>
        <v>R18</v>
      </c>
      <c r="Q158" s="33" t="s">
        <v>3088</v>
      </c>
      <c r="R158" s="104"/>
    </row>
    <row r="159" spans="1:18" s="34" customFormat="1" ht="15.6" customHeight="1">
      <c r="A159" s="24" t="s">
        <v>8</v>
      </c>
      <c r="B159" s="5" t="str">
        <f>VLOOKUP(C159,PinNo!$B:$C,2,0)</f>
        <v>W18</v>
      </c>
      <c r="C159" s="33" t="s">
        <v>3081</v>
      </c>
      <c r="D159" s="5" t="str">
        <f>VLOOKUP(CONCATENATE($A159,".",$B159),Netlist_VTable!$H:$I,2,0)</f>
        <v>S0_P1_TXD2</v>
      </c>
      <c r="E159" s="19">
        <f>VLOOKUP(D159,EtchLengthFromLayout!$A:$B,2,0)</f>
        <v>9737.02</v>
      </c>
      <c r="F159" s="19"/>
      <c r="G159" s="19"/>
      <c r="H159" s="5" t="str">
        <f>VLOOKUP(CONCATENATE($O159,".",$P159),Netlist_VTable!$H:$I,2,0)</f>
        <v>SG0_P1_RXD2</v>
      </c>
      <c r="I159" s="19">
        <f>VLOOKUP(H159,EtchLengthFromLayout!$A:$B,2,0)</f>
        <v>2161.4299999999998</v>
      </c>
      <c r="J159" s="19" t="str">
        <f>CONCATENATE("S",MID($A159,5,1),"_HSD190" )</f>
        <v>S0_HSD190</v>
      </c>
      <c r="K159" s="5" t="str">
        <f>VLOOKUP(J159,Assigned_Channel!$A:$B,2,0)</f>
        <v>Slot2.Ch44</v>
      </c>
      <c r="L159" s="19">
        <f>VLOOKUP(K159,EtchLengthFromLayout!$A:$B,2,0)</f>
        <v>9481.74</v>
      </c>
      <c r="M159" s="19">
        <f t="shared" si="30"/>
        <v>21380.190000000002</v>
      </c>
      <c r="N159" s="23"/>
      <c r="O159" s="24" t="s">
        <v>9074</v>
      </c>
      <c r="P159" s="5" t="str">
        <f>VLOOKUP(Q159,PinNo!$B:$C,2,0)</f>
        <v>N18</v>
      </c>
      <c r="Q159" s="33" t="s">
        <v>3089</v>
      </c>
      <c r="R159" s="104"/>
    </row>
    <row r="160" spans="1:18" s="34" customFormat="1" ht="15.6" customHeight="1">
      <c r="A160" s="24" t="s">
        <v>8</v>
      </c>
      <c r="B160" s="5" t="str">
        <f>VLOOKUP(C160,PinNo!$B:$C,2,0)</f>
        <v>M18</v>
      </c>
      <c r="C160" s="33" t="s">
        <v>3082</v>
      </c>
      <c r="D160" s="5" t="str">
        <f>VLOOKUP(CONCATENATE($A160,".",$B160),Netlist_VTable!$H:$I,2,0)</f>
        <v>S0_P1_RXD0</v>
      </c>
      <c r="E160" s="19">
        <f>VLOOKUP(D160,EtchLengthFromLayout!$A:$B,2,0)</f>
        <v>1275.6300000000001</v>
      </c>
      <c r="F160" s="19" t="str">
        <f t="shared" ref="F160" si="31">SUBSTITUTE(H160,"_P","_1_P")</f>
        <v>SG0_1_P1_TXD0</v>
      </c>
      <c r="G160" s="19">
        <f>VLOOKUP(F160,EtchLengthFromLayout!$A:$B,2,0)</f>
        <v>5588.1</v>
      </c>
      <c r="H160" s="5" t="str">
        <f>VLOOKUP(CONCATENATE($O160,".",$P160),Netlist_VTable!$H:$I,2,0)</f>
        <v>SG0_P1_TXD0</v>
      </c>
      <c r="I160" s="19">
        <f>VLOOKUP(H160,EtchLengthFromLayout!$A:$B,2,0)</f>
        <v>5033.84</v>
      </c>
      <c r="J160" s="19" t="str">
        <f>CONCATENATE("S",MID($A160,5,1),"_HSD191" )</f>
        <v>S0_HSD191</v>
      </c>
      <c r="K160" s="5" t="str">
        <f>VLOOKUP(J160,Assigned_Channel!$A:$B,2,0)</f>
        <v>Slot0.Ch115</v>
      </c>
      <c r="L160" s="19">
        <f>VLOOKUP(K160,EtchLengthFromLayout!$A:$B,2,0)</f>
        <v>5108.7299999999996</v>
      </c>
      <c r="M160" s="19">
        <f t="shared" si="30"/>
        <v>17006.3</v>
      </c>
      <c r="N160" s="23"/>
      <c r="O160" s="24" t="s">
        <v>9074</v>
      </c>
      <c r="P160" s="5" t="str">
        <f>VLOOKUP(Q160,PinNo!$B:$C,2,0)</f>
        <v>V19</v>
      </c>
      <c r="Q160" s="33" t="s">
        <v>3078</v>
      </c>
      <c r="R160" s="104"/>
    </row>
    <row r="161" spans="1:18" s="34" customFormat="1" ht="15.6" customHeight="1">
      <c r="A161" s="24" t="s">
        <v>8</v>
      </c>
      <c r="B161" s="5" t="str">
        <f>VLOOKUP(C161,PinNo!$B:$C,2,0)</f>
        <v>V17</v>
      </c>
      <c r="C161" s="33" t="s">
        <v>3083</v>
      </c>
      <c r="D161" s="5" t="str">
        <f>VLOOKUP(CONCATENATE($A161,".",$B161),Netlist_VTable!$H:$I,2,0)</f>
        <v>S0_P1_TXD3</v>
      </c>
      <c r="E161" s="19">
        <f>VLOOKUP(D161,EtchLengthFromLayout!$A:$B,2,0)</f>
        <v>10053.9</v>
      </c>
      <c r="F161" s="19"/>
      <c r="G161" s="19"/>
      <c r="H161" s="5" t="str">
        <f>VLOOKUP(CONCATENATE($O161,".",$P161),Netlist_VTable!$H:$I,2,0)</f>
        <v>SG0_P1_RXD3</v>
      </c>
      <c r="I161" s="19">
        <f>VLOOKUP(H161,EtchLengthFromLayout!$A:$B,2,0)</f>
        <v>1844.55</v>
      </c>
      <c r="J161" s="19" t="str">
        <f>CONCATENATE("S",MID($A161,5,1),"_HSD192" )</f>
        <v>S0_HSD192</v>
      </c>
      <c r="K161" s="5" t="str">
        <f>VLOOKUP(J161,Assigned_Channel!$A:$B,2,0)</f>
        <v>Slot0.Ch124</v>
      </c>
      <c r="L161" s="19">
        <f>VLOOKUP(K161,EtchLengthFromLayout!$A:$B,2,0)</f>
        <v>11203.79</v>
      </c>
      <c r="M161" s="19">
        <f t="shared" si="30"/>
        <v>23102.239999999998</v>
      </c>
      <c r="N161" s="23"/>
      <c r="O161" s="24" t="s">
        <v>9074</v>
      </c>
      <c r="P161" s="5" t="str">
        <f>VLOOKUP(Q161,PinNo!$B:$C,2,0)</f>
        <v>N19</v>
      </c>
      <c r="Q161" s="33" t="s">
        <v>3086</v>
      </c>
      <c r="R161" s="104"/>
    </row>
    <row r="162" spans="1:18" s="34" customFormat="1" ht="15.6" customHeight="1">
      <c r="A162" s="24" t="s">
        <v>8</v>
      </c>
      <c r="B162" s="5" t="str">
        <f>VLOOKUP(C162,PinNo!$B:$C,2,0)</f>
        <v>M19</v>
      </c>
      <c r="C162" s="33" t="s">
        <v>3085</v>
      </c>
      <c r="D162" s="5" t="str">
        <f>VLOOKUP(CONCATENATE($A162,".",$B162),Netlist_VTable!$H:$I,2,0)</f>
        <v>S0_P1_RXD1</v>
      </c>
      <c r="E162" s="19">
        <f>VLOOKUP(D162,EtchLengthFromLayout!$A:$B,2,0)</f>
        <v>1845.91</v>
      </c>
      <c r="F162" s="19" t="str">
        <f t="shared" ref="F162:F163" si="32">SUBSTITUTE(H162,"_P","_1_P")</f>
        <v>SG0_1_P1_TXD1</v>
      </c>
      <c r="G162" s="19">
        <f>VLOOKUP(F162,EtchLengthFromLayout!$A:$B,2,0)</f>
        <v>5675.16</v>
      </c>
      <c r="H162" s="5" t="str">
        <f>VLOOKUP(CONCATENATE($O162,".",$P162),Netlist_VTable!$H:$I,2,0)</f>
        <v>SG0_P1_TXD1</v>
      </c>
      <c r="I162" s="19">
        <f>VLOOKUP(H162,EtchLengthFromLayout!$A:$B,2,0)</f>
        <v>4376.5200000000004</v>
      </c>
      <c r="J162" s="19" t="str">
        <f>CONCATENATE("S",MID($A162,5,1),"_HSD181" )</f>
        <v>S0_HSD181</v>
      </c>
      <c r="K162" s="5" t="str">
        <f>VLOOKUP(J162,Assigned_Channel!$A:$B,2,0)</f>
        <v>Slot0.Ch116</v>
      </c>
      <c r="L162" s="19">
        <f>VLOOKUP(K162,EtchLengthFromLayout!$A:$B,2,0)</f>
        <v>5123.58</v>
      </c>
      <c r="M162" s="19">
        <f t="shared" si="30"/>
        <v>17021.169999999998</v>
      </c>
      <c r="N162" s="23"/>
      <c r="O162" s="24" t="s">
        <v>9074</v>
      </c>
      <c r="P162" s="5" t="str">
        <f>VLOOKUP(Q162,PinNo!$B:$C,2,0)</f>
        <v>V18</v>
      </c>
      <c r="Q162" s="33" t="s">
        <v>3079</v>
      </c>
      <c r="R162" s="104"/>
    </row>
    <row r="163" spans="1:18" s="34" customFormat="1" ht="15.6" customHeight="1">
      <c r="A163" s="24" t="s">
        <v>8</v>
      </c>
      <c r="B163" s="5" t="str">
        <f>VLOOKUP(C163,PinNo!$B:$C,2,0)</f>
        <v>N19</v>
      </c>
      <c r="C163" s="33" t="s">
        <v>3086</v>
      </c>
      <c r="D163" s="5" t="str">
        <f>VLOOKUP(CONCATENATE($A163,".",$B163),Netlist_VTable!$H:$I,2,0)</f>
        <v>S0_P1_RXD3</v>
      </c>
      <c r="E163" s="19">
        <f>VLOOKUP(D163,EtchLengthFromLayout!$A:$B,2,0)</f>
        <v>2066.4899999999998</v>
      </c>
      <c r="F163" s="19" t="str">
        <f t="shared" si="32"/>
        <v>SG0_1_P1_TXD3</v>
      </c>
      <c r="G163" s="19">
        <f>VLOOKUP(F163,EtchLengthFromLayout!$A:$B,2,0)</f>
        <v>5138.7700000000004</v>
      </c>
      <c r="H163" s="5" t="str">
        <f>VLOOKUP(CONCATENATE($O163,".",$P163),Netlist_VTable!$H:$I,2,0)</f>
        <v>SG0_P1_TXD3</v>
      </c>
      <c r="I163" s="19">
        <f>VLOOKUP(H163,EtchLengthFromLayout!$A:$B,2,0)</f>
        <v>4692.42</v>
      </c>
      <c r="J163" s="19" t="str">
        <f>CONCATENATE("S",MID($A163,5,1),"_HSD182" )</f>
        <v>S0_HSD182</v>
      </c>
      <c r="K163" s="5" t="str">
        <f>VLOOKUP(J163,Assigned_Channel!$A:$B,2,0)</f>
        <v>Slot0.Ch114</v>
      </c>
      <c r="L163" s="19">
        <f>VLOOKUP(K163,EtchLengthFromLayout!$A:$B,2,0)</f>
        <v>4906.3599999999997</v>
      </c>
      <c r="M163" s="19">
        <f t="shared" si="30"/>
        <v>16804.04</v>
      </c>
      <c r="N163" s="23"/>
      <c r="O163" s="24" t="s">
        <v>9074</v>
      </c>
      <c r="P163" s="5" t="str">
        <f>VLOOKUP(Q163,PinNo!$B:$C,2,0)</f>
        <v>V17</v>
      </c>
      <c r="Q163" s="33" t="s">
        <v>3083</v>
      </c>
      <c r="R163" s="104"/>
    </row>
    <row r="164" spans="1:18" s="34" customFormat="1" ht="15.6" customHeight="1">
      <c r="A164" s="24" t="s">
        <v>8</v>
      </c>
      <c r="B164" s="5" t="str">
        <f>VLOOKUP(C164,PinNo!$B:$C,2,0)</f>
        <v>P18</v>
      </c>
      <c r="C164" s="33" t="s">
        <v>3087</v>
      </c>
      <c r="D164" s="5" t="str">
        <f>VLOOKUP(CONCATENATE($A164,".",$B164),Netlist_VTable!$H:$I,2,0)</f>
        <v>S0_P1_RXDV</v>
      </c>
      <c r="E164" s="19">
        <f>VLOOKUP(D164,EtchLengthFromLayout!$A:$B,2,0)</f>
        <v>1237.6099999999999</v>
      </c>
      <c r="F164" s="19"/>
      <c r="G164" s="19"/>
      <c r="H164" s="5" t="str">
        <f>VLOOKUP(CONCATENATE($O164,".",$P164),Netlist_VTable!$H:$I,2,0)</f>
        <v>SG0_P1_TXEN</v>
      </c>
      <c r="I164" s="19">
        <f>VLOOKUP(H164,EtchLengthFromLayout!$A:$B,2,0)</f>
        <v>10660.8</v>
      </c>
      <c r="J164" s="19" t="str">
        <f>CONCATENATE("S",MID($A164,5,1),"_HSD183" )</f>
        <v>S0_HSD183</v>
      </c>
      <c r="K164" s="5" t="str">
        <f>VLOOKUP(J164,Assigned_Channel!$A:$B,2,0)</f>
        <v>SLOT2.CH48</v>
      </c>
      <c r="L164" s="19">
        <f>VLOOKUP(K164,EtchLengthFromLayout!$A:$B,2,0)</f>
        <v>6416.08</v>
      </c>
      <c r="M164" s="19">
        <f t="shared" si="30"/>
        <v>18314.489999999998</v>
      </c>
      <c r="N164" s="23"/>
      <c r="O164" s="24" t="s">
        <v>9074</v>
      </c>
      <c r="P164" s="5" t="str">
        <f>VLOOKUP(Q164,PinNo!$B:$C,2,0)</f>
        <v>U19</v>
      </c>
      <c r="Q164" s="33" t="s">
        <v>3077</v>
      </c>
      <c r="R164" s="104"/>
    </row>
    <row r="165" spans="1:18" s="34" customFormat="1" ht="15.6" customHeight="1">
      <c r="A165" s="24" t="s">
        <v>8</v>
      </c>
      <c r="B165" s="5" t="str">
        <f>VLOOKUP(C165,PinNo!$B:$C,2,0)</f>
        <v>R18</v>
      </c>
      <c r="C165" s="33" t="s">
        <v>3088</v>
      </c>
      <c r="D165" s="5" t="str">
        <f>VLOOKUP(CONCATENATE($A165,".",$B165),Netlist_VTable!$H:$I,2,0)</f>
        <v>S0_P1_RXC</v>
      </c>
      <c r="E165" s="19">
        <f>VLOOKUP(D165,EtchLengthFromLayout!$A:$B,2,0)</f>
        <v>2080.15</v>
      </c>
      <c r="F165" s="19"/>
      <c r="G165" s="19"/>
      <c r="H165" s="5" t="str">
        <f>VLOOKUP(CONCATENATE($O165,".",$P165),Netlist_VTable!$H:$I,2,0)</f>
        <v>SG0_P1_TXC</v>
      </c>
      <c r="I165" s="19">
        <f>VLOOKUP(H165,EtchLengthFromLayout!$A:$B,2,0)</f>
        <v>9818.2199999999993</v>
      </c>
      <c r="J165" s="19" t="str">
        <f>CONCATENATE("S",MID($A165,5,1),"_HSD184" )</f>
        <v>S0_HSD184</v>
      </c>
      <c r="K165" s="5" t="str">
        <f>VLOOKUP(J165,Assigned_Channel!$A:$B,2,0)</f>
        <v>SLOT3.CH40</v>
      </c>
      <c r="L165" s="19">
        <f>VLOOKUP(K165,EtchLengthFromLayout!$A:$B,2,0)</f>
        <v>11048.85</v>
      </c>
      <c r="M165" s="19">
        <f t="shared" si="30"/>
        <v>22947.22</v>
      </c>
      <c r="N165" s="23"/>
      <c r="O165" s="24" t="s">
        <v>9074</v>
      </c>
      <c r="P165" s="5" t="str">
        <f>VLOOKUP(Q165,PinNo!$B:$C,2,0)</f>
        <v>T19</v>
      </c>
      <c r="Q165" s="33" t="s">
        <v>3080</v>
      </c>
      <c r="R165" s="104"/>
    </row>
    <row r="166" spans="1:18" s="34" customFormat="1" ht="15.6" customHeight="1">
      <c r="A166" s="24" t="s">
        <v>8</v>
      </c>
      <c r="B166" s="5" t="str">
        <f>VLOOKUP(C166,PinNo!$B:$C,2,0)</f>
        <v>N18</v>
      </c>
      <c r="C166" s="33" t="s">
        <v>3089</v>
      </c>
      <c r="D166" s="5" t="str">
        <f>VLOOKUP(CONCATENATE($A166,".",$B166),Netlist_VTable!$H:$I,2,0)</f>
        <v>S0_P1_RXD2</v>
      </c>
      <c r="E166" s="19">
        <f>VLOOKUP(D166,EtchLengthFromLayout!$A:$B,2,0)</f>
        <v>1168.73</v>
      </c>
      <c r="F166" s="19" t="str">
        <f t="shared" ref="F166" si="33">SUBSTITUTE(H166,"_P","_1_P")</f>
        <v>SG0_1_P1_TXD2</v>
      </c>
      <c r="G166" s="19">
        <f>VLOOKUP(F166,EtchLengthFromLayout!$A:$B,2,0)</f>
        <v>4966.3100000000004</v>
      </c>
      <c r="H166" s="5" t="str">
        <f>VLOOKUP(CONCATENATE($O166,".",$P166),Netlist_VTable!$H:$I,2,0)</f>
        <v>SG0_P1_TXD2</v>
      </c>
      <c r="I166" s="19">
        <f>VLOOKUP(H166,EtchLengthFromLayout!$A:$B,2,0)</f>
        <v>5763.54</v>
      </c>
      <c r="J166" s="19" t="str">
        <f>CONCATENATE("S",MID($A166,5,1),"_HSD185" )</f>
        <v>S0_HSD185</v>
      </c>
      <c r="K166" s="5" t="str">
        <f>VLOOKUP(J166,Assigned_Channel!$A:$B,2,0)</f>
        <v>Slot0.Ch52</v>
      </c>
      <c r="L166" s="19">
        <f>VLOOKUP(K166,EtchLengthFromLayout!$A:$B,2,0)</f>
        <v>5404.27</v>
      </c>
      <c r="M166" s="19">
        <f t="shared" si="30"/>
        <v>17302.850000000002</v>
      </c>
      <c r="N166" s="23"/>
      <c r="O166" s="24" t="s">
        <v>9074</v>
      </c>
      <c r="P166" s="5" t="str">
        <f>VLOOKUP(Q166,PinNo!$B:$C,2,0)</f>
        <v>W18</v>
      </c>
      <c r="Q166" s="33" t="s">
        <v>3081</v>
      </c>
      <c r="R166" s="108"/>
    </row>
    <row r="167" spans="1:18" s="34" customFormat="1" ht="15.6" customHeight="1">
      <c r="A167" s="26"/>
      <c r="B167" s="10"/>
      <c r="C167" s="50"/>
      <c r="D167" s="15"/>
      <c r="E167" s="15"/>
      <c r="F167" s="15"/>
      <c r="G167" s="15"/>
      <c r="H167" s="10" t="s">
        <v>1463</v>
      </c>
      <c r="I167" s="15"/>
      <c r="J167" s="15"/>
      <c r="K167" s="15"/>
      <c r="L167" s="15"/>
      <c r="M167" s="15">
        <f>MAX(M155:M166)</f>
        <v>23486.16</v>
      </c>
      <c r="N167" s="15"/>
      <c r="O167" s="26"/>
      <c r="P167" s="10"/>
      <c r="Q167" s="50"/>
      <c r="R167" s="54"/>
    </row>
    <row r="168" spans="1:18" s="34" customFormat="1" ht="15.6" customHeight="1">
      <c r="A168" s="26"/>
      <c r="B168" s="10"/>
      <c r="C168" s="50"/>
      <c r="D168" s="15"/>
      <c r="E168" s="15"/>
      <c r="F168" s="15"/>
      <c r="G168" s="15"/>
      <c r="H168" s="10" t="s">
        <v>1464</v>
      </c>
      <c r="I168" s="15"/>
      <c r="J168" s="15"/>
      <c r="K168" s="15"/>
      <c r="L168" s="15"/>
      <c r="M168" s="15">
        <f>MIN(M155:M166)</f>
        <v>16804.04</v>
      </c>
      <c r="N168" s="15"/>
      <c r="O168" s="26"/>
      <c r="P168" s="10"/>
      <c r="Q168" s="50"/>
      <c r="R168" s="54"/>
    </row>
    <row r="169" spans="1:18" s="34" customFormat="1" ht="15.6" customHeight="1">
      <c r="A169" s="26"/>
      <c r="B169" s="10"/>
      <c r="C169" s="50"/>
      <c r="D169" s="15"/>
      <c r="E169" s="15"/>
      <c r="F169" s="15"/>
      <c r="G169" s="15"/>
      <c r="H169" s="10" t="s">
        <v>1</v>
      </c>
      <c r="I169" s="15"/>
      <c r="J169" s="15"/>
      <c r="K169" s="15"/>
      <c r="L169" s="15"/>
      <c r="M169" s="15">
        <f>ABS(M167-M168)</f>
        <v>6682.119999999999</v>
      </c>
      <c r="N169" s="15"/>
      <c r="O169" s="26"/>
      <c r="P169" s="10"/>
      <c r="Q169" s="50"/>
      <c r="R169" s="54"/>
    </row>
    <row r="170" spans="1:18" s="34" customFormat="1" ht="15.6" customHeight="1">
      <c r="A170" s="26"/>
      <c r="B170" s="10"/>
      <c r="C170" s="50"/>
      <c r="D170" s="15"/>
      <c r="E170" s="15"/>
      <c r="F170" s="15"/>
      <c r="G170" s="15"/>
      <c r="H170" s="20" t="s">
        <v>6</v>
      </c>
      <c r="I170" s="15"/>
      <c r="J170" s="15"/>
      <c r="K170" s="15"/>
      <c r="L170" s="15"/>
      <c r="M170" s="15"/>
      <c r="N170" s="15"/>
      <c r="O170" s="26"/>
      <c r="P170" s="10"/>
      <c r="Q170" s="50"/>
      <c r="R170" s="54"/>
    </row>
    <row r="171" spans="1:18" s="34" customFormat="1" ht="15.6" customHeight="1">
      <c r="A171" s="55"/>
      <c r="B171" s="52"/>
      <c r="C171" s="56"/>
      <c r="D171" s="53"/>
      <c r="E171" s="53"/>
      <c r="F171" s="53"/>
      <c r="G171" s="53"/>
      <c r="H171" s="52"/>
      <c r="I171" s="53"/>
      <c r="J171" s="53"/>
      <c r="K171" s="53"/>
      <c r="L171" s="53"/>
      <c r="M171" s="53"/>
      <c r="N171" s="53"/>
      <c r="O171" s="55"/>
      <c r="P171" s="52"/>
      <c r="Q171" s="56"/>
      <c r="R171" s="46"/>
    </row>
    <row r="172" spans="1:18" s="34" customFormat="1">
      <c r="A172" s="11" t="s">
        <v>3</v>
      </c>
      <c r="B172" s="11" t="s">
        <v>4</v>
      </c>
      <c r="C172" s="11" t="s">
        <v>5</v>
      </c>
      <c r="D172" s="10" t="s">
        <v>9923</v>
      </c>
      <c r="E172" s="15" t="s">
        <v>2</v>
      </c>
      <c r="F172" s="16" t="s">
        <v>0</v>
      </c>
      <c r="G172" s="17" t="s">
        <v>2</v>
      </c>
      <c r="H172" s="10" t="s">
        <v>9923</v>
      </c>
      <c r="I172" s="15" t="s">
        <v>2</v>
      </c>
      <c r="J172" s="17" t="s">
        <v>1472</v>
      </c>
      <c r="K172" s="16" t="s">
        <v>9923</v>
      </c>
      <c r="L172" s="17" t="s">
        <v>2</v>
      </c>
      <c r="M172" s="18" t="s">
        <v>9922</v>
      </c>
      <c r="N172" s="97" t="s">
        <v>9921</v>
      </c>
      <c r="O172" s="10" t="s">
        <v>1462</v>
      </c>
      <c r="P172" s="10" t="s">
        <v>4</v>
      </c>
      <c r="Q172" s="10" t="s">
        <v>5</v>
      </c>
      <c r="R172" s="11" t="s">
        <v>1506</v>
      </c>
    </row>
    <row r="173" spans="1:18" s="34" customFormat="1" ht="15.6" customHeight="1">
      <c r="A173" s="32" t="s">
        <v>165</v>
      </c>
      <c r="B173" s="5" t="str">
        <f>VLOOKUP(C173,PinNo!$B:$C,2,0)</f>
        <v>U19</v>
      </c>
      <c r="C173" s="33" t="s">
        <v>3077</v>
      </c>
      <c r="D173" s="5" t="str">
        <f>VLOOKUP(CONCATENATE($A173,".",$B173),Netlist_VTable!$H:$I,2,0)</f>
        <v>S1_P1_TXEN</v>
      </c>
      <c r="E173" s="19">
        <f>VLOOKUP(D173,EtchLengthFromLayout!$A:$B,2,0)</f>
        <v>7518.17</v>
      </c>
      <c r="F173" s="19"/>
      <c r="G173" s="19"/>
      <c r="H173" s="5" t="str">
        <f>VLOOKUP(CONCATENATE($O173,".",$P173),Netlist_VTable!$H:$I,2,0)</f>
        <v>SG1_P1_RXDV</v>
      </c>
      <c r="I173" s="19">
        <f>VLOOKUP(H173,EtchLengthFromLayout!$A:$B,2,0)</f>
        <v>2608.4299999999998</v>
      </c>
      <c r="J173" s="19" t="str">
        <f>CONCATENATE("S",MID($A173,5,1),"_HSD186" )</f>
        <v>S1_HSD186</v>
      </c>
      <c r="K173" s="5" t="str">
        <f>VLOOKUP(J173,Assigned_Channel!$A:$B,2,0)</f>
        <v>Slot3.Ch42</v>
      </c>
      <c r="L173" s="19">
        <f>VLOOKUP(K173,EtchLengthFromLayout!$A:$B,2,0)</f>
        <v>7030.51</v>
      </c>
      <c r="M173" s="19">
        <f>E173+G173+I173+L173</f>
        <v>17157.11</v>
      </c>
      <c r="N173" s="23"/>
      <c r="O173" s="25" t="s">
        <v>9885</v>
      </c>
      <c r="P173" s="5" t="str">
        <f>VLOOKUP(Q173,PinNo!$B:$C,2,0)</f>
        <v>P18</v>
      </c>
      <c r="Q173" s="33" t="s">
        <v>3087</v>
      </c>
      <c r="R173" s="103" t="s">
        <v>10248</v>
      </c>
    </row>
    <row r="174" spans="1:18" s="34" customFormat="1" ht="15.6" customHeight="1">
      <c r="A174" s="32" t="s">
        <v>165</v>
      </c>
      <c r="B174" s="5" t="str">
        <f>VLOOKUP(C174,PinNo!$B:$C,2,0)</f>
        <v>V19</v>
      </c>
      <c r="C174" s="33" t="s">
        <v>3078</v>
      </c>
      <c r="D174" s="5" t="str">
        <f>VLOOKUP(CONCATENATE($A174,".",$B174),Netlist_VTable!$H:$I,2,0)</f>
        <v>S1_P1_TXD0</v>
      </c>
      <c r="E174" s="19">
        <f>VLOOKUP(D174,EtchLengthFromLayout!$A:$B,2,0)</f>
        <v>7745.36</v>
      </c>
      <c r="F174" s="19"/>
      <c r="G174" s="19"/>
      <c r="H174" s="5" t="str">
        <f>VLOOKUP(CONCATENATE($O174,".",$P174),Netlist_VTable!$H:$I,2,0)</f>
        <v>SG1_P1_RXD0</v>
      </c>
      <c r="I174" s="19">
        <f>VLOOKUP(H174,EtchLengthFromLayout!$A:$B,2,0)</f>
        <v>2381.2399999999998</v>
      </c>
      <c r="J174" s="19" t="str">
        <f>CONCATENATE("S",MID($A174,5,1),"_HSD187" )</f>
        <v>S1_HSD187</v>
      </c>
      <c r="K174" s="5" t="str">
        <f>VLOOKUP(J174,Assigned_Channel!$A:$B,2,0)</f>
        <v>Slot3.Ch47</v>
      </c>
      <c r="L174" s="19">
        <f>VLOOKUP(K174,EtchLengthFromLayout!$A:$B,2,0)</f>
        <v>7412.82</v>
      </c>
      <c r="M174" s="19">
        <f t="shared" ref="M174:M184" si="34">E174+G174+I174+L174</f>
        <v>17539.419999999998</v>
      </c>
      <c r="N174" s="23"/>
      <c r="O174" s="25" t="s">
        <v>9885</v>
      </c>
      <c r="P174" s="5" t="str">
        <f>VLOOKUP(Q174,PinNo!$B:$C,2,0)</f>
        <v>M18</v>
      </c>
      <c r="Q174" s="33" t="s">
        <v>3082</v>
      </c>
      <c r="R174" s="104"/>
    </row>
    <row r="175" spans="1:18" s="34" customFormat="1" ht="15.6" customHeight="1">
      <c r="A175" s="32" t="s">
        <v>165</v>
      </c>
      <c r="B175" s="5" t="str">
        <f>VLOOKUP(C175,PinNo!$B:$C,2,0)</f>
        <v>V18</v>
      </c>
      <c r="C175" s="33" t="s">
        <v>3079</v>
      </c>
      <c r="D175" s="5" t="str">
        <f>VLOOKUP(CONCATENATE($A175,".",$B175),Netlist_VTable!$H:$I,2,0)</f>
        <v>S1_P1_TXD1</v>
      </c>
      <c r="E175" s="19">
        <f>VLOOKUP(D175,EtchLengthFromLayout!$A:$B,2,0)</f>
        <v>7659.1</v>
      </c>
      <c r="F175" s="19"/>
      <c r="G175" s="19"/>
      <c r="H175" s="5" t="str">
        <f>VLOOKUP(CONCATENATE($O175,".",$P175),Netlist_VTable!$H:$I,2,0)</f>
        <v>SG1_P1_RXD1</v>
      </c>
      <c r="I175" s="19">
        <f>VLOOKUP(H175,EtchLengthFromLayout!$A:$B,2,0)</f>
        <v>2467.5</v>
      </c>
      <c r="J175" s="19" t="str">
        <f>CONCATENATE("S",MID($A175,5,1),"_HSD188" )</f>
        <v>S1_HSD188</v>
      </c>
      <c r="K175" s="5" t="str">
        <f>VLOOKUP(J175,Assigned_Channel!$A:$B,2,0)</f>
        <v>Slot3.Ch46</v>
      </c>
      <c r="L175" s="19">
        <f>VLOOKUP(K175,EtchLengthFromLayout!$A:$B,2,0)</f>
        <v>7376.3</v>
      </c>
      <c r="M175" s="19">
        <f t="shared" si="34"/>
        <v>17502.900000000001</v>
      </c>
      <c r="N175" s="23"/>
      <c r="O175" s="25" t="s">
        <v>9885</v>
      </c>
      <c r="P175" s="5" t="str">
        <f>VLOOKUP(Q175,PinNo!$B:$C,2,0)</f>
        <v>M19</v>
      </c>
      <c r="Q175" s="33" t="s">
        <v>3085</v>
      </c>
      <c r="R175" s="104"/>
    </row>
    <row r="176" spans="1:18" s="34" customFormat="1" ht="15.6" customHeight="1">
      <c r="A176" s="32" t="s">
        <v>165</v>
      </c>
      <c r="B176" s="5" t="str">
        <f>VLOOKUP(C176,PinNo!$B:$C,2,0)</f>
        <v>T19</v>
      </c>
      <c r="C176" s="33" t="s">
        <v>3080</v>
      </c>
      <c r="D176" s="5" t="str">
        <f>VLOOKUP(CONCATENATE($A176,".",$B176),Netlist_VTable!$H:$I,2,0)</f>
        <v>S1_P1_TXC</v>
      </c>
      <c r="E176" s="19">
        <f>VLOOKUP(D176,EtchLengthFromLayout!$A:$B,2,0)</f>
        <v>7466.4</v>
      </c>
      <c r="F176" s="19"/>
      <c r="G176" s="19"/>
      <c r="H176" s="5" t="str">
        <f>VLOOKUP(CONCATENATE($O176,".",$P176),Netlist_VTable!$H:$I,2,0)</f>
        <v>SG1_P1_RXC</v>
      </c>
      <c r="I176" s="19">
        <f>VLOOKUP(H176,EtchLengthFromLayout!$A:$B,2,0)</f>
        <v>2660.2</v>
      </c>
      <c r="J176" s="19" t="str">
        <f>CONCATENATE("S",MID($A176,5,1),"_HSD189" )</f>
        <v>S1_HSD189</v>
      </c>
      <c r="K176" s="5" t="str">
        <f>VLOOKUP(J176,Assigned_Channel!$A:$B,2,0)</f>
        <v>Slot3.Ch43</v>
      </c>
      <c r="L176" s="19">
        <f>VLOOKUP(K176,EtchLengthFromLayout!$A:$B,2,0)</f>
        <v>6986.22</v>
      </c>
      <c r="M176" s="19">
        <f t="shared" si="34"/>
        <v>17112.82</v>
      </c>
      <c r="N176" s="23"/>
      <c r="O176" s="25" t="s">
        <v>9885</v>
      </c>
      <c r="P176" s="5" t="str">
        <f>VLOOKUP(Q176,PinNo!$B:$C,2,0)</f>
        <v>R18</v>
      </c>
      <c r="Q176" s="33" t="s">
        <v>3088</v>
      </c>
      <c r="R176" s="104"/>
    </row>
    <row r="177" spans="1:18" s="34" customFormat="1" ht="15.6" customHeight="1">
      <c r="A177" s="32" t="s">
        <v>165</v>
      </c>
      <c r="B177" s="5" t="str">
        <f>VLOOKUP(C177,PinNo!$B:$C,2,0)</f>
        <v>W18</v>
      </c>
      <c r="C177" s="33" t="s">
        <v>3081</v>
      </c>
      <c r="D177" s="5" t="str">
        <f>VLOOKUP(CONCATENATE($A177,".",$B177),Netlist_VTable!$H:$I,2,0)</f>
        <v>S1_P1_TXD2</v>
      </c>
      <c r="E177" s="19">
        <f>VLOOKUP(D177,EtchLengthFromLayout!$A:$B,2,0)</f>
        <v>7945.13</v>
      </c>
      <c r="F177" s="19"/>
      <c r="G177" s="19"/>
      <c r="H177" s="5" t="str">
        <f>VLOOKUP(CONCATENATE($O177,".",$P177),Netlist_VTable!$H:$I,2,0)</f>
        <v>SG1_P1_RXD2</v>
      </c>
      <c r="I177" s="19">
        <f>VLOOKUP(H177,EtchLengthFromLayout!$A:$B,2,0)</f>
        <v>2181.4699999999998</v>
      </c>
      <c r="J177" s="19" t="str">
        <f>CONCATENATE("S",MID($A177,5,1),"_HSD190" )</f>
        <v>S1_HSD190</v>
      </c>
      <c r="K177" s="5" t="str">
        <f>VLOOKUP(J177,Assigned_Channel!$A:$B,2,0)</f>
        <v>Slot3.Ch48</v>
      </c>
      <c r="L177" s="19">
        <f>VLOOKUP(K177,EtchLengthFromLayout!$A:$B,2,0)</f>
        <v>9135.99</v>
      </c>
      <c r="M177" s="19">
        <f t="shared" si="34"/>
        <v>19262.59</v>
      </c>
      <c r="N177" s="23"/>
      <c r="O177" s="25" t="s">
        <v>9220</v>
      </c>
      <c r="P177" s="5" t="str">
        <f>VLOOKUP(Q177,PinNo!$B:$C,2,0)</f>
        <v>N18</v>
      </c>
      <c r="Q177" s="33" t="s">
        <v>3089</v>
      </c>
      <c r="R177" s="104"/>
    </row>
    <row r="178" spans="1:18" s="34" customFormat="1" ht="15.6" customHeight="1">
      <c r="A178" s="32" t="s">
        <v>165</v>
      </c>
      <c r="B178" s="5" t="str">
        <f>VLOOKUP(C178,PinNo!$B:$C,2,0)</f>
        <v>M18</v>
      </c>
      <c r="C178" s="33" t="s">
        <v>3082</v>
      </c>
      <c r="D178" s="5" t="str">
        <f>VLOOKUP(CONCATENATE($A178,".",$B178),Netlist_VTable!$H:$I,2,0)</f>
        <v>S1_P1_RXD0</v>
      </c>
      <c r="E178" s="19">
        <f>VLOOKUP(D178,EtchLengthFromLayout!$A:$B,2,0)</f>
        <v>2074.0500000000002</v>
      </c>
      <c r="F178" s="19" t="str">
        <f t="shared" ref="F178" si="35">SUBSTITUTE(H178,"_P","_1_P")</f>
        <v>SG1_1_P1_TXD0</v>
      </c>
      <c r="G178" s="19">
        <f>VLOOKUP(F178,EtchLengthFromLayout!$A:$B,2,0)</f>
        <v>3871.03</v>
      </c>
      <c r="H178" s="5" t="str">
        <f>VLOOKUP(CONCATENATE($O178,".",$P178),Netlist_VTable!$H:$I,2,0)</f>
        <v>SG1_P1_TXD0</v>
      </c>
      <c r="I178" s="19">
        <f>VLOOKUP(H178,EtchLengthFromLayout!$A:$B,2,0)</f>
        <v>4179.5200000000004</v>
      </c>
      <c r="J178" s="19" t="str">
        <f>CONCATENATE("S",MID($A178,5,1),"_HSD191" )</f>
        <v>S1_HSD191</v>
      </c>
      <c r="K178" s="5" t="str">
        <f>VLOOKUP(J178,Assigned_Channel!$A:$B,2,0)</f>
        <v>Slot3.Ch51</v>
      </c>
      <c r="L178" s="19">
        <f>VLOOKUP(K178,EtchLengthFromLayout!$A:$B,2,0)</f>
        <v>4762.93</v>
      </c>
      <c r="M178" s="19">
        <f t="shared" si="34"/>
        <v>14887.53</v>
      </c>
      <c r="N178" s="23"/>
      <c r="O178" s="25" t="s">
        <v>9220</v>
      </c>
      <c r="P178" s="5" t="str">
        <f>VLOOKUP(Q178,PinNo!$B:$C,2,0)</f>
        <v>V19</v>
      </c>
      <c r="Q178" s="33" t="s">
        <v>3078</v>
      </c>
      <c r="R178" s="104"/>
    </row>
    <row r="179" spans="1:18" s="34" customFormat="1" ht="15.6" customHeight="1">
      <c r="A179" s="32" t="s">
        <v>165</v>
      </c>
      <c r="B179" s="5" t="str">
        <f>VLOOKUP(C179,PinNo!$B:$C,2,0)</f>
        <v>V17</v>
      </c>
      <c r="C179" s="33" t="s">
        <v>3083</v>
      </c>
      <c r="D179" s="5" t="str">
        <f>VLOOKUP(CONCATENATE($A179,".",$B179),Netlist_VTable!$H:$I,2,0)</f>
        <v>S1_P1_TXD3</v>
      </c>
      <c r="E179" s="19">
        <f>VLOOKUP(D179,EtchLengthFromLayout!$A:$B,2,0)</f>
        <v>8136.4</v>
      </c>
      <c r="F179" s="19"/>
      <c r="G179" s="19"/>
      <c r="H179" s="5" t="str">
        <f>VLOOKUP(CONCATENATE($O179,".",$P179),Netlist_VTable!$H:$I,2,0)</f>
        <v>SG1_P1_RXD3</v>
      </c>
      <c r="I179" s="19">
        <f>VLOOKUP(H179,EtchLengthFromLayout!$A:$B,2,0)</f>
        <v>1990.2</v>
      </c>
      <c r="J179" s="19" t="str">
        <f>CONCATENATE("S",MID($A179,5,1),"_HSD192" )</f>
        <v>S1_HSD192</v>
      </c>
      <c r="K179" s="5" t="str">
        <f>VLOOKUP(J179,Assigned_Channel!$A:$B,2,0)</f>
        <v>Slot3.Ch49</v>
      </c>
      <c r="L179" s="19">
        <f>VLOOKUP(K179,EtchLengthFromLayout!$A:$B,2,0)</f>
        <v>9365.69</v>
      </c>
      <c r="M179" s="19">
        <f t="shared" si="34"/>
        <v>19492.29</v>
      </c>
      <c r="N179" s="23"/>
      <c r="O179" s="25" t="s">
        <v>9220</v>
      </c>
      <c r="P179" s="5" t="str">
        <f>VLOOKUP(Q179,PinNo!$B:$C,2,0)</f>
        <v>N19</v>
      </c>
      <c r="Q179" s="33" t="s">
        <v>3086</v>
      </c>
      <c r="R179" s="104"/>
    </row>
    <row r="180" spans="1:18" s="34" customFormat="1" ht="15.6" customHeight="1">
      <c r="A180" s="32" t="s">
        <v>165</v>
      </c>
      <c r="B180" s="5" t="str">
        <f>VLOOKUP(C180,PinNo!$B:$C,2,0)</f>
        <v>M19</v>
      </c>
      <c r="C180" s="33" t="s">
        <v>3085</v>
      </c>
      <c r="D180" s="5" t="str">
        <f>VLOOKUP(CONCATENATE($A180,".",$B180),Netlist_VTable!$H:$I,2,0)</f>
        <v>S1_P1_RXD1</v>
      </c>
      <c r="E180" s="19">
        <f>VLOOKUP(D180,EtchLengthFromLayout!$A:$B,2,0)</f>
        <v>1663.43</v>
      </c>
      <c r="F180" s="19" t="str">
        <f t="shared" ref="F180:F181" si="36">SUBSTITUTE(H180,"_P","_1_P")</f>
        <v>SG1_1_P1_TXD1</v>
      </c>
      <c r="G180" s="19">
        <f>VLOOKUP(F180,EtchLengthFromLayout!$A:$B,2,0)</f>
        <v>4605.2700000000004</v>
      </c>
      <c r="H180" s="5" t="str">
        <f>VLOOKUP(CONCATENATE($O180,".",$P180),Netlist_VTable!$H:$I,2,0)</f>
        <v>SG1_P1_TXD1</v>
      </c>
      <c r="I180" s="19">
        <f>VLOOKUP(H180,EtchLengthFromLayout!$A:$B,2,0)</f>
        <v>3855.9</v>
      </c>
      <c r="J180" s="19" t="str">
        <f>CONCATENATE("S",MID($A180,5,1),"_HSD181" )</f>
        <v>S1_HSD181</v>
      </c>
      <c r="K180" s="5" t="str">
        <f>VLOOKUP(J180,Assigned_Channel!$A:$B,2,0)</f>
        <v>Slot3.Ch112</v>
      </c>
      <c r="L180" s="19">
        <f>VLOOKUP(K180,EtchLengthFromLayout!$A:$B,2,0)</f>
        <v>4799.41</v>
      </c>
      <c r="M180" s="19">
        <f t="shared" si="34"/>
        <v>14924.01</v>
      </c>
      <c r="N180" s="23"/>
      <c r="O180" s="25" t="s">
        <v>9220</v>
      </c>
      <c r="P180" s="5" t="str">
        <f>VLOOKUP(Q180,PinNo!$B:$C,2,0)</f>
        <v>V18</v>
      </c>
      <c r="Q180" s="33" t="s">
        <v>3079</v>
      </c>
      <c r="R180" s="104"/>
    </row>
    <row r="181" spans="1:18" s="34" customFormat="1" ht="15.6" customHeight="1">
      <c r="A181" s="32" t="s">
        <v>165</v>
      </c>
      <c r="B181" s="5" t="str">
        <f>VLOOKUP(C181,PinNo!$B:$C,2,0)</f>
        <v>N19</v>
      </c>
      <c r="C181" s="33" t="s">
        <v>3086</v>
      </c>
      <c r="D181" s="5" t="str">
        <f>VLOOKUP(CONCATENATE($A181,".",$B181),Netlist_VTable!$H:$I,2,0)</f>
        <v>S1_P1_RXD3</v>
      </c>
      <c r="E181" s="19">
        <f>VLOOKUP(D181,EtchLengthFromLayout!$A:$B,2,0)</f>
        <v>1689.57</v>
      </c>
      <c r="F181" s="19" t="str">
        <f t="shared" si="36"/>
        <v>SG1_1_P1_TXD3</v>
      </c>
      <c r="G181" s="19">
        <f>VLOOKUP(F181,EtchLengthFromLayout!$A:$B,2,0)</f>
        <v>3935.97</v>
      </c>
      <c r="H181" s="5" t="str">
        <f>VLOOKUP(CONCATENATE($O181,".",$P181),Netlist_VTable!$H:$I,2,0)</f>
        <v>SG1_P1_TXD3</v>
      </c>
      <c r="I181" s="19">
        <f>VLOOKUP(H181,EtchLengthFromLayout!$A:$B,2,0)</f>
        <v>4499.0600000000004</v>
      </c>
      <c r="J181" s="19" t="str">
        <f>CONCATENATE("S",MID($A181,5,1),"_HSD182" )</f>
        <v>S1_HSD182</v>
      </c>
      <c r="K181" s="5" t="str">
        <f>VLOOKUP(J181,Assigned_Channel!$A:$B,2,0)</f>
        <v>Slot3.Ch109</v>
      </c>
      <c r="L181" s="19">
        <f>VLOOKUP(K181,EtchLengthFromLayout!$A:$B,2,0)</f>
        <v>4488.5200000000004</v>
      </c>
      <c r="M181" s="19">
        <f t="shared" si="34"/>
        <v>14613.12</v>
      </c>
      <c r="N181" s="23"/>
      <c r="O181" s="25" t="s">
        <v>9220</v>
      </c>
      <c r="P181" s="5" t="str">
        <f>VLOOKUP(Q181,PinNo!$B:$C,2,0)</f>
        <v>V17</v>
      </c>
      <c r="Q181" s="33" t="s">
        <v>3083</v>
      </c>
      <c r="R181" s="104"/>
    </row>
    <row r="182" spans="1:18" s="34" customFormat="1" ht="15.6" customHeight="1">
      <c r="A182" s="32" t="s">
        <v>165</v>
      </c>
      <c r="B182" s="5" t="str">
        <f>VLOOKUP(C182,PinNo!$B:$C,2,0)</f>
        <v>P18</v>
      </c>
      <c r="C182" s="33" t="s">
        <v>3087</v>
      </c>
      <c r="D182" s="5" t="str">
        <f>VLOOKUP(CONCATENATE($A182,".",$B182),Netlist_VTable!$H:$I,2,0)</f>
        <v>S1_P1_RXDV</v>
      </c>
      <c r="E182" s="19">
        <f>VLOOKUP(D182,EtchLengthFromLayout!$A:$B,2,0)</f>
        <v>2183.7800000000002</v>
      </c>
      <c r="F182" s="19"/>
      <c r="G182" s="19"/>
      <c r="H182" s="5" t="str">
        <f>VLOOKUP(CONCATENATE($O182,".",$P182),Netlist_VTable!$H:$I,2,0)</f>
        <v>SG1_P1_TXEN</v>
      </c>
      <c r="I182" s="19">
        <f>VLOOKUP(H182,EtchLengthFromLayout!$A:$B,2,0)</f>
        <v>7942.82</v>
      </c>
      <c r="J182" s="19" t="str">
        <f>CONCATENATE("S",MID($A182,5,1),"_HSD183" )</f>
        <v>S1_HSD183</v>
      </c>
      <c r="K182" s="5" t="str">
        <f>VLOOKUP(J182,Assigned_Channel!$A:$B,2,0)</f>
        <v>Slot3.Ch59</v>
      </c>
      <c r="L182" s="19">
        <f>VLOOKUP(K182,EtchLengthFromLayout!$A:$B,2,0)</f>
        <v>5570.07</v>
      </c>
      <c r="M182" s="19">
        <f t="shared" si="34"/>
        <v>15696.67</v>
      </c>
      <c r="N182" s="23"/>
      <c r="O182" s="25" t="s">
        <v>9220</v>
      </c>
      <c r="P182" s="5" t="str">
        <f>VLOOKUP(Q182,PinNo!$B:$C,2,0)</f>
        <v>U19</v>
      </c>
      <c r="Q182" s="33" t="s">
        <v>3077</v>
      </c>
      <c r="R182" s="104"/>
    </row>
    <row r="183" spans="1:18" s="34" customFormat="1" ht="15.6" customHeight="1">
      <c r="A183" s="32" t="s">
        <v>165</v>
      </c>
      <c r="B183" s="5" t="str">
        <f>VLOOKUP(C183,PinNo!$B:$C,2,0)</f>
        <v>R18</v>
      </c>
      <c r="C183" s="33" t="s">
        <v>3088</v>
      </c>
      <c r="D183" s="5" t="str">
        <f>VLOOKUP(CONCATENATE($A183,".",$B183),Netlist_VTable!$H:$I,2,0)</f>
        <v>S1_P1_RXC</v>
      </c>
      <c r="E183" s="19">
        <f>VLOOKUP(D183,EtchLengthFromLayout!$A:$B,2,0)</f>
        <v>1859.95</v>
      </c>
      <c r="F183" s="19"/>
      <c r="G183" s="19"/>
      <c r="H183" s="5" t="str">
        <f>VLOOKUP(CONCATENATE($O183,".",$P183),Netlist_VTable!$H:$I,2,0)</f>
        <v>SG1_P1_TXC</v>
      </c>
      <c r="I183" s="19">
        <f>VLOOKUP(H183,EtchLengthFromLayout!$A:$B,2,0)</f>
        <v>8266.66</v>
      </c>
      <c r="J183" s="19" t="str">
        <f>CONCATENATE("S",MID($A183,5,1),"_HSD184" )</f>
        <v>S1_HSD184</v>
      </c>
      <c r="K183" s="5" t="str">
        <f>VLOOKUP(J183,Assigned_Channel!$A:$B,2,0)</f>
        <v>Slot3.Ch56</v>
      </c>
      <c r="L183" s="19">
        <f>VLOOKUP(K183,EtchLengthFromLayout!$A:$B,2,0)</f>
        <v>5285.75</v>
      </c>
      <c r="M183" s="19">
        <f t="shared" si="34"/>
        <v>15412.36</v>
      </c>
      <c r="N183" s="23"/>
      <c r="O183" s="25" t="s">
        <v>9220</v>
      </c>
      <c r="P183" s="5" t="str">
        <f>VLOOKUP(Q183,PinNo!$B:$C,2,0)</f>
        <v>T19</v>
      </c>
      <c r="Q183" s="33" t="s">
        <v>3080</v>
      </c>
      <c r="R183" s="104"/>
    </row>
    <row r="184" spans="1:18" s="34" customFormat="1" ht="15.6" customHeight="1">
      <c r="A184" s="32" t="s">
        <v>165</v>
      </c>
      <c r="B184" s="5" t="str">
        <f>VLOOKUP(C184,PinNo!$B:$C,2,0)</f>
        <v>N18</v>
      </c>
      <c r="C184" s="33" t="s">
        <v>3089</v>
      </c>
      <c r="D184" s="5" t="str">
        <f>VLOOKUP(CONCATENATE($A184,".",$B184),Netlist_VTable!$H:$I,2,0)</f>
        <v>S1_P1_RXD2</v>
      </c>
      <c r="E184" s="19">
        <f>VLOOKUP(D184,EtchLengthFromLayout!$A:$B,2,0)</f>
        <v>2370.8200000000002</v>
      </c>
      <c r="F184" s="19" t="str">
        <f t="shared" ref="F184" si="37">SUBSTITUTE(H184,"_P","_1_P")</f>
        <v>SG1_1_P1_TXD2</v>
      </c>
      <c r="G184" s="19">
        <f>VLOOKUP(F184,EtchLengthFromLayout!$A:$B,2,0)</f>
        <v>3765.33</v>
      </c>
      <c r="H184" s="5" t="str">
        <f>VLOOKUP(CONCATENATE($O184,".",$P184),Netlist_VTable!$H:$I,2,0)</f>
        <v>SG1_P1_TXD2</v>
      </c>
      <c r="I184" s="19">
        <f>VLOOKUP(H184,EtchLengthFromLayout!$A:$B,2,0)</f>
        <v>3988.45</v>
      </c>
      <c r="J184" s="19" t="str">
        <f>CONCATENATE("S",MID($A184,5,1),"_HSD185" )</f>
        <v>S1_HSD185</v>
      </c>
      <c r="K184" s="5" t="str">
        <f>VLOOKUP(J184,Assigned_Channel!$A:$B,2,0)</f>
        <v>Slot3.Ch50</v>
      </c>
      <c r="L184" s="19">
        <f>VLOOKUP(K184,EtchLengthFromLayout!$A:$B,2,0)</f>
        <v>4412.46</v>
      </c>
      <c r="M184" s="19">
        <f t="shared" si="34"/>
        <v>14537.059999999998</v>
      </c>
      <c r="N184" s="23"/>
      <c r="O184" s="25" t="s">
        <v>9220</v>
      </c>
      <c r="P184" s="5" t="str">
        <f>VLOOKUP(Q184,PinNo!$B:$C,2,0)</f>
        <v>W18</v>
      </c>
      <c r="Q184" s="33" t="s">
        <v>3081</v>
      </c>
      <c r="R184" s="108"/>
    </row>
    <row r="185" spans="1:18" s="34" customFormat="1" ht="15.6" customHeight="1">
      <c r="A185" s="26"/>
      <c r="B185" s="10"/>
      <c r="C185" s="50"/>
      <c r="D185" s="15"/>
      <c r="E185" s="15"/>
      <c r="F185" s="15"/>
      <c r="G185" s="15"/>
      <c r="H185" s="10" t="s">
        <v>1463</v>
      </c>
      <c r="I185" s="15"/>
      <c r="J185" s="15"/>
      <c r="K185" s="15"/>
      <c r="L185" s="15"/>
      <c r="M185" s="15">
        <f>MAX(M173:M184)</f>
        <v>19492.29</v>
      </c>
      <c r="N185" s="15"/>
      <c r="O185" s="26"/>
      <c r="P185" s="10"/>
      <c r="Q185" s="50"/>
      <c r="R185" s="54"/>
    </row>
    <row r="186" spans="1:18" s="34" customFormat="1" ht="15.6" customHeight="1">
      <c r="A186" s="26"/>
      <c r="B186" s="10"/>
      <c r="C186" s="50"/>
      <c r="D186" s="15"/>
      <c r="E186" s="15"/>
      <c r="F186" s="15"/>
      <c r="G186" s="15"/>
      <c r="H186" s="10" t="s">
        <v>1464</v>
      </c>
      <c r="I186" s="15"/>
      <c r="J186" s="15"/>
      <c r="K186" s="15"/>
      <c r="L186" s="15"/>
      <c r="M186" s="15">
        <f>MIN(M173:M184)</f>
        <v>14537.059999999998</v>
      </c>
      <c r="N186" s="15"/>
      <c r="O186" s="26"/>
      <c r="P186" s="10"/>
      <c r="Q186" s="50"/>
      <c r="R186" s="54"/>
    </row>
    <row r="187" spans="1:18" s="34" customFormat="1" ht="15.6" customHeight="1">
      <c r="A187" s="26"/>
      <c r="B187" s="10"/>
      <c r="C187" s="50"/>
      <c r="D187" s="15"/>
      <c r="E187" s="15"/>
      <c r="F187" s="15"/>
      <c r="G187" s="15"/>
      <c r="H187" s="10" t="s">
        <v>1</v>
      </c>
      <c r="I187" s="15"/>
      <c r="J187" s="15"/>
      <c r="K187" s="15"/>
      <c r="L187" s="15"/>
      <c r="M187" s="15">
        <f>ABS(M185-M186)</f>
        <v>4955.2300000000032</v>
      </c>
      <c r="N187" s="15"/>
      <c r="O187" s="26"/>
      <c r="P187" s="10"/>
      <c r="Q187" s="50"/>
      <c r="R187" s="54"/>
    </row>
    <row r="188" spans="1:18" s="34" customFormat="1" ht="15.6" customHeight="1">
      <c r="A188" s="26"/>
      <c r="B188" s="10"/>
      <c r="C188" s="50"/>
      <c r="D188" s="15"/>
      <c r="E188" s="15"/>
      <c r="F188" s="15"/>
      <c r="G188" s="15"/>
      <c r="H188" s="20" t="s">
        <v>6</v>
      </c>
      <c r="I188" s="15"/>
      <c r="J188" s="15"/>
      <c r="K188" s="15"/>
      <c r="L188" s="15"/>
      <c r="M188" s="15"/>
      <c r="N188" s="15"/>
      <c r="O188" s="26"/>
      <c r="P188" s="10"/>
      <c r="Q188" s="50"/>
      <c r="R188" s="54"/>
    </row>
    <row r="189" spans="1:18" s="34" customFormat="1" ht="15.6" customHeight="1">
      <c r="A189" s="55"/>
      <c r="B189" s="52"/>
      <c r="C189" s="56"/>
      <c r="D189" s="53"/>
      <c r="E189" s="53"/>
      <c r="F189" s="53"/>
      <c r="G189" s="53"/>
      <c r="H189" s="52"/>
      <c r="I189" s="53"/>
      <c r="J189" s="53"/>
      <c r="K189" s="53"/>
      <c r="L189" s="53"/>
      <c r="M189" s="53"/>
      <c r="N189" s="53"/>
      <c r="O189" s="55"/>
      <c r="P189" s="52"/>
      <c r="Q189" s="56"/>
      <c r="R189" s="46"/>
    </row>
    <row r="190" spans="1:18" s="34" customFormat="1">
      <c r="A190" s="11" t="s">
        <v>3</v>
      </c>
      <c r="B190" s="11" t="s">
        <v>4</v>
      </c>
      <c r="C190" s="11" t="s">
        <v>5</v>
      </c>
      <c r="D190" s="10" t="s">
        <v>9923</v>
      </c>
      <c r="E190" s="15" t="s">
        <v>2</v>
      </c>
      <c r="F190" s="16" t="s">
        <v>0</v>
      </c>
      <c r="G190" s="17" t="s">
        <v>2</v>
      </c>
      <c r="H190" s="10" t="s">
        <v>9923</v>
      </c>
      <c r="I190" s="15" t="s">
        <v>2</v>
      </c>
      <c r="J190" s="17" t="s">
        <v>1472</v>
      </c>
      <c r="K190" s="16" t="s">
        <v>9923</v>
      </c>
      <c r="L190" s="17" t="s">
        <v>2</v>
      </c>
      <c r="M190" s="18" t="s">
        <v>9922</v>
      </c>
      <c r="N190" s="97" t="s">
        <v>9921</v>
      </c>
      <c r="O190" s="10" t="s">
        <v>1462</v>
      </c>
      <c r="P190" s="10" t="s">
        <v>4</v>
      </c>
      <c r="Q190" s="10" t="s">
        <v>5</v>
      </c>
      <c r="R190" s="11" t="s">
        <v>1506</v>
      </c>
    </row>
    <row r="191" spans="1:18" s="34" customFormat="1" ht="15.6" customHeight="1">
      <c r="A191" s="24" t="s">
        <v>5414</v>
      </c>
      <c r="B191" s="5" t="str">
        <f>VLOOKUP(C191,PinNo!$B:$C,2,0)</f>
        <v>U19</v>
      </c>
      <c r="C191" s="33" t="s">
        <v>3077</v>
      </c>
      <c r="D191" s="5" t="str">
        <f>VLOOKUP(CONCATENATE($A191,".",$B191),Netlist_VTable!$H:$I,2,0)</f>
        <v>S2_P1_TXEN</v>
      </c>
      <c r="E191" s="19">
        <f>VLOOKUP(D191,EtchLengthFromLayout!$A:$B,2,0)</f>
        <v>8905.2800000000007</v>
      </c>
      <c r="F191" s="19"/>
      <c r="G191" s="19"/>
      <c r="H191" s="5" t="str">
        <f>VLOOKUP(CONCATENATE($O191,".",$P191),Netlist_VTable!$H:$I,2,0)</f>
        <v>SG2_P1_RXDV</v>
      </c>
      <c r="I191" s="19">
        <f>VLOOKUP(H191,EtchLengthFromLayout!$A:$B,2,0)</f>
        <v>2815.05</v>
      </c>
      <c r="J191" s="19" t="str">
        <f>CONCATENATE("S",MID($A191,5,1),"_HSD186" )</f>
        <v>S2_HSD186</v>
      </c>
      <c r="K191" s="5" t="str">
        <f>VLOOKUP(J191,Assigned_Channel!$A:$B,2,0)</f>
        <v>Slot2.Ch77</v>
      </c>
      <c r="L191" s="19">
        <f>VLOOKUP(K191,EtchLengthFromLayout!$A:$B,2,0)</f>
        <v>7910.48</v>
      </c>
      <c r="M191" s="19">
        <f>E191+G191+I191+L191</f>
        <v>19630.810000000001</v>
      </c>
      <c r="N191" s="23"/>
      <c r="O191" s="24" t="s">
        <v>9886</v>
      </c>
      <c r="P191" s="5" t="str">
        <f>VLOOKUP(Q191,PinNo!$B:$C,2,0)</f>
        <v>P18</v>
      </c>
      <c r="Q191" s="33" t="s">
        <v>3087</v>
      </c>
      <c r="R191" s="103" t="s">
        <v>10249</v>
      </c>
    </row>
    <row r="192" spans="1:18" s="34" customFormat="1" ht="15.6" customHeight="1">
      <c r="A192" s="24" t="s">
        <v>5414</v>
      </c>
      <c r="B192" s="5" t="str">
        <f>VLOOKUP(C192,PinNo!$B:$C,2,0)</f>
        <v>V19</v>
      </c>
      <c r="C192" s="33" t="s">
        <v>3078</v>
      </c>
      <c r="D192" s="5" t="str">
        <f>VLOOKUP(CONCATENATE($A192,".",$B192),Netlist_VTable!$H:$I,2,0)</f>
        <v>S2_P1_TXD0</v>
      </c>
      <c r="E192" s="19">
        <f>VLOOKUP(D192,EtchLengthFromLayout!$A:$B,2,0)</f>
        <v>9315.3700000000008</v>
      </c>
      <c r="F192" s="19"/>
      <c r="G192" s="19"/>
      <c r="H192" s="5" t="str">
        <f>VLOOKUP(CONCATENATE($O192,".",$P192),Netlist_VTable!$H:$I,2,0)</f>
        <v>SG2_P1_RXD0</v>
      </c>
      <c r="I192" s="19">
        <f>VLOOKUP(H192,EtchLengthFromLayout!$A:$B,2,0)</f>
        <v>2404.9699999999998</v>
      </c>
      <c r="J192" s="19" t="str">
        <f>CONCATENATE("S",MID($A192,5,1),"_HSD187" )</f>
        <v>S2_HSD187</v>
      </c>
      <c r="K192" s="5" t="str">
        <f>VLOOKUP(J192,Assigned_Channel!$A:$B,2,0)</f>
        <v>Slot2.Ch71</v>
      </c>
      <c r="L192" s="19">
        <f>VLOOKUP(K192,EtchLengthFromLayout!$A:$B,2,0)</f>
        <v>8418.5400000000009</v>
      </c>
      <c r="M192" s="19">
        <f t="shared" ref="M192:M202" si="38">E192+G192+I192+L192</f>
        <v>20138.88</v>
      </c>
      <c r="N192" s="23"/>
      <c r="O192" s="24" t="s">
        <v>9886</v>
      </c>
      <c r="P192" s="5" t="str">
        <f>VLOOKUP(Q192,PinNo!$B:$C,2,0)</f>
        <v>M18</v>
      </c>
      <c r="Q192" s="33" t="s">
        <v>3082</v>
      </c>
      <c r="R192" s="104"/>
    </row>
    <row r="193" spans="1:18" s="34" customFormat="1" ht="15.6" customHeight="1">
      <c r="A193" s="24" t="s">
        <v>5414</v>
      </c>
      <c r="B193" s="5" t="str">
        <f>VLOOKUP(C193,PinNo!$B:$C,2,0)</f>
        <v>V18</v>
      </c>
      <c r="C193" s="33" t="s">
        <v>3079</v>
      </c>
      <c r="D193" s="5" t="str">
        <f>VLOOKUP(CONCATENATE($A193,".",$B193),Netlist_VTable!$H:$I,2,0)</f>
        <v>S2_P1_TXD1</v>
      </c>
      <c r="E193" s="19">
        <f>VLOOKUP(D193,EtchLengthFromLayout!$A:$B,2,0)</f>
        <v>9111.9699999999993</v>
      </c>
      <c r="F193" s="19"/>
      <c r="G193" s="19"/>
      <c r="H193" s="5" t="str">
        <f>VLOOKUP(CONCATENATE($O193,".",$P193),Netlist_VTable!$H:$I,2,0)</f>
        <v>SG2_P1_RXD1</v>
      </c>
      <c r="I193" s="19">
        <f>VLOOKUP(H193,EtchLengthFromLayout!$A:$B,2,0)</f>
        <v>2608.37</v>
      </c>
      <c r="J193" s="19" t="str">
        <f>CONCATENATE("S",MID($A193,5,1),"_HSD188" )</f>
        <v>S2_HSD188</v>
      </c>
      <c r="K193" s="5" t="str">
        <f>VLOOKUP(J193,Assigned_Channel!$A:$B,2,0)</f>
        <v>Slot2.Ch72</v>
      </c>
      <c r="L193" s="19">
        <f>VLOOKUP(K193,EtchLengthFromLayout!$A:$B,2,0)</f>
        <v>8155.6</v>
      </c>
      <c r="M193" s="19">
        <f t="shared" si="38"/>
        <v>19875.940000000002</v>
      </c>
      <c r="N193" s="23"/>
      <c r="O193" s="24" t="s">
        <v>9886</v>
      </c>
      <c r="P193" s="5" t="str">
        <f>VLOOKUP(Q193,PinNo!$B:$C,2,0)</f>
        <v>M19</v>
      </c>
      <c r="Q193" s="33" t="s">
        <v>3085</v>
      </c>
      <c r="R193" s="104"/>
    </row>
    <row r="194" spans="1:18" s="34" customFormat="1" ht="15.6" customHeight="1">
      <c r="A194" s="24" t="s">
        <v>5414</v>
      </c>
      <c r="B194" s="5" t="str">
        <f>VLOOKUP(C194,PinNo!$B:$C,2,0)</f>
        <v>T19</v>
      </c>
      <c r="C194" s="33" t="s">
        <v>3080</v>
      </c>
      <c r="D194" s="5" t="str">
        <f>VLOOKUP(CONCATENATE($A194,".",$B194),Netlist_VTable!$H:$I,2,0)</f>
        <v>S2_P1_TXC</v>
      </c>
      <c r="E194" s="19">
        <f>VLOOKUP(D194,EtchLengthFromLayout!$A:$B,2,0)</f>
        <v>8745.52</v>
      </c>
      <c r="F194" s="19"/>
      <c r="G194" s="19"/>
      <c r="H194" s="5" t="str">
        <f>VLOOKUP(CONCATENATE($O194,".",$P194),Netlist_VTable!$H:$I,2,0)</f>
        <v>SG2_P1_RXC</v>
      </c>
      <c r="I194" s="19">
        <f>VLOOKUP(H194,EtchLengthFromLayout!$A:$B,2,0)</f>
        <v>2974.82</v>
      </c>
      <c r="J194" s="19" t="str">
        <f>CONCATENATE("S",MID($A194,5,1),"_HSD189" )</f>
        <v>S2_HSD189</v>
      </c>
      <c r="K194" s="5" t="str">
        <f>VLOOKUP(J194,Assigned_Channel!$A:$B,2,0)</f>
        <v>Slot2.Ch78</v>
      </c>
      <c r="L194" s="19">
        <f>VLOOKUP(K194,EtchLengthFromLayout!$A:$B,2,0)</f>
        <v>7777.72</v>
      </c>
      <c r="M194" s="19">
        <f t="shared" si="38"/>
        <v>19498.060000000001</v>
      </c>
      <c r="N194" s="23"/>
      <c r="O194" s="24" t="s">
        <v>9886</v>
      </c>
      <c r="P194" s="5" t="str">
        <f>VLOOKUP(Q194,PinNo!$B:$C,2,0)</f>
        <v>R18</v>
      </c>
      <c r="Q194" s="33" t="s">
        <v>3088</v>
      </c>
      <c r="R194" s="104"/>
    </row>
    <row r="195" spans="1:18" s="34" customFormat="1" ht="15.6" customHeight="1">
      <c r="A195" s="24" t="s">
        <v>5414</v>
      </c>
      <c r="B195" s="5" t="str">
        <f>VLOOKUP(C195,PinNo!$B:$C,2,0)</f>
        <v>W18</v>
      </c>
      <c r="C195" s="33" t="s">
        <v>3081</v>
      </c>
      <c r="D195" s="5" t="str">
        <f>VLOOKUP(CONCATENATE($A195,".",$B195),Netlist_VTable!$H:$I,2,0)</f>
        <v>S2_P1_TXD2</v>
      </c>
      <c r="E195" s="19">
        <f>VLOOKUP(D195,EtchLengthFromLayout!$A:$B,2,0)</f>
        <v>9613.7900000000009</v>
      </c>
      <c r="F195" s="19"/>
      <c r="G195" s="19"/>
      <c r="H195" s="5" t="str">
        <f>VLOOKUP(CONCATENATE($O195,".",$P195),Netlist_VTable!$H:$I,2,0)</f>
        <v>SG2_P1_RXD2</v>
      </c>
      <c r="I195" s="19">
        <f>VLOOKUP(H195,EtchLengthFromLayout!$A:$B,2,0)</f>
        <v>2106.5500000000002</v>
      </c>
      <c r="J195" s="19" t="str">
        <f>CONCATENATE("S",MID($A195,5,1),"_HSD190" )</f>
        <v>S2_HSD190</v>
      </c>
      <c r="K195" s="5" t="str">
        <f>VLOOKUP(J195,Assigned_Channel!$A:$B,2,0)</f>
        <v>Slot2.Ch69</v>
      </c>
      <c r="L195" s="19">
        <f>VLOOKUP(K195,EtchLengthFromLayout!$A:$B,2,0)</f>
        <v>8559.4699999999993</v>
      </c>
      <c r="M195" s="19">
        <f t="shared" si="38"/>
        <v>20279.809999999998</v>
      </c>
      <c r="N195" s="23"/>
      <c r="O195" s="24" t="s">
        <v>9381</v>
      </c>
      <c r="P195" s="5" t="str">
        <f>VLOOKUP(Q195,PinNo!$B:$C,2,0)</f>
        <v>N18</v>
      </c>
      <c r="Q195" s="33" t="s">
        <v>3089</v>
      </c>
      <c r="R195" s="104"/>
    </row>
    <row r="196" spans="1:18" s="34" customFormat="1" ht="15.6" customHeight="1">
      <c r="A196" s="24" t="s">
        <v>5414</v>
      </c>
      <c r="B196" s="5" t="str">
        <f>VLOOKUP(C196,PinNo!$B:$C,2,0)</f>
        <v>M18</v>
      </c>
      <c r="C196" s="33" t="s">
        <v>3082</v>
      </c>
      <c r="D196" s="5" t="str">
        <f>VLOOKUP(CONCATENATE($A196,".",$B196),Netlist_VTable!$H:$I,2,0)</f>
        <v>S2_P1_RXD0</v>
      </c>
      <c r="E196" s="19">
        <f>VLOOKUP(D196,EtchLengthFromLayout!$A:$B,2,0)</f>
        <v>1275.6300000000001</v>
      </c>
      <c r="F196" s="19" t="str">
        <f t="shared" ref="F196" si="39">SUBSTITUTE(H196,"_P","_1_P")</f>
        <v>SG2_1_P1_TXD0</v>
      </c>
      <c r="G196" s="19">
        <f>VLOOKUP(F196,EtchLengthFromLayout!$A:$B,2,0)</f>
        <v>3667.77</v>
      </c>
      <c r="H196" s="5" t="str">
        <f>VLOOKUP(CONCATENATE($O196,".",$P196),Netlist_VTable!$H:$I,2,0)</f>
        <v>SG2_P1_TXD0</v>
      </c>
      <c r="I196" s="19">
        <f>VLOOKUP(H196,EtchLengthFromLayout!$A:$B,2,0)</f>
        <v>6774.94</v>
      </c>
      <c r="J196" s="19" t="str">
        <f>CONCATENATE("S",MID($A196,5,1),"_HSD191" )</f>
        <v>S2_HSD191</v>
      </c>
      <c r="K196" s="5" t="str">
        <f>VLOOKUP(J196,Assigned_Channel!$A:$B,2,0)</f>
        <v>Slot2.Ch79</v>
      </c>
      <c r="L196" s="19">
        <f>VLOOKUP(K196,EtchLengthFromLayout!$A:$B,2,0)</f>
        <v>3449.65</v>
      </c>
      <c r="M196" s="19">
        <f t="shared" si="38"/>
        <v>15167.99</v>
      </c>
      <c r="N196" s="23"/>
      <c r="O196" s="24" t="s">
        <v>9381</v>
      </c>
      <c r="P196" s="5" t="str">
        <f>VLOOKUP(Q196,PinNo!$B:$C,2,0)</f>
        <v>V19</v>
      </c>
      <c r="Q196" s="33" t="s">
        <v>3078</v>
      </c>
      <c r="R196" s="104"/>
    </row>
    <row r="197" spans="1:18" s="34" customFormat="1" ht="15.6" customHeight="1">
      <c r="A197" s="24" t="s">
        <v>5414</v>
      </c>
      <c r="B197" s="5" t="str">
        <f>VLOOKUP(C197,PinNo!$B:$C,2,0)</f>
        <v>V17</v>
      </c>
      <c r="C197" s="33" t="s">
        <v>3083</v>
      </c>
      <c r="D197" s="5" t="str">
        <f>VLOOKUP(CONCATENATE($A197,".",$B197),Netlist_VTable!$H:$I,2,0)</f>
        <v>S2_P1_TXD3</v>
      </c>
      <c r="E197" s="19">
        <f>VLOOKUP(D197,EtchLengthFromLayout!$A:$B,2,0)</f>
        <v>9875.66</v>
      </c>
      <c r="F197" s="19"/>
      <c r="G197" s="19"/>
      <c r="H197" s="5" t="str">
        <f>VLOOKUP(CONCATENATE($O197,".",$P197),Netlist_VTable!$H:$I,2,0)</f>
        <v>SG2_P1_RXD3</v>
      </c>
      <c r="I197" s="19">
        <f>VLOOKUP(H197,EtchLengthFromLayout!$A:$B,2,0)</f>
        <v>1844.68</v>
      </c>
      <c r="J197" s="19" t="str">
        <f>CONCATENATE("S",MID($A197,5,1),"_HSD192" )</f>
        <v>S2_HSD192</v>
      </c>
      <c r="K197" s="5" t="str">
        <f>VLOOKUP(J197,Assigned_Channel!$A:$B,2,0)</f>
        <v>Slot2.Ch68</v>
      </c>
      <c r="L197" s="19">
        <f>VLOOKUP(K197,EtchLengthFromLayout!$A:$B,2,0)</f>
        <v>8457.25</v>
      </c>
      <c r="M197" s="19">
        <f t="shared" si="38"/>
        <v>20177.59</v>
      </c>
      <c r="N197" s="23"/>
      <c r="O197" s="24" t="s">
        <v>9381</v>
      </c>
      <c r="P197" s="5" t="str">
        <f>VLOOKUP(Q197,PinNo!$B:$C,2,0)</f>
        <v>N19</v>
      </c>
      <c r="Q197" s="33" t="s">
        <v>3086</v>
      </c>
      <c r="R197" s="104"/>
    </row>
    <row r="198" spans="1:18" s="34" customFormat="1" ht="15.6" customHeight="1">
      <c r="A198" s="24" t="s">
        <v>5414</v>
      </c>
      <c r="B198" s="5" t="str">
        <f>VLOOKUP(C198,PinNo!$B:$C,2,0)</f>
        <v>M19</v>
      </c>
      <c r="C198" s="33" t="s">
        <v>3085</v>
      </c>
      <c r="D198" s="5" t="str">
        <f>VLOOKUP(CONCATENATE($A198,".",$B198),Netlist_VTable!$H:$I,2,0)</f>
        <v>S2_P1_RXD1</v>
      </c>
      <c r="E198" s="19">
        <f>VLOOKUP(D198,EtchLengthFromLayout!$A:$B,2,0)</f>
        <v>1845.91</v>
      </c>
      <c r="F198" s="19" t="str">
        <f t="shared" ref="F198:F199" si="40">SUBSTITUTE(H198,"_P","_1_P")</f>
        <v>SG2_1_P1_TXD1</v>
      </c>
      <c r="G198" s="19">
        <f>VLOOKUP(F198,EtchLengthFromLayout!$A:$B,2,0)</f>
        <v>3922.36</v>
      </c>
      <c r="H198" s="5" t="str">
        <f>VLOOKUP(CONCATENATE($O198,".",$P198),Netlist_VTable!$H:$I,2,0)</f>
        <v>SG2_P1_TXD1</v>
      </c>
      <c r="I198" s="19">
        <f>VLOOKUP(H198,EtchLengthFromLayout!$A:$B,2,0)</f>
        <v>5950.07</v>
      </c>
      <c r="J198" s="19" t="str">
        <f>CONCATENATE("S",MID($A198,5,1),"_HSD181" )</f>
        <v>S2_HSD181</v>
      </c>
      <c r="K198" s="5" t="str">
        <f>VLOOKUP(J198,Assigned_Channel!$A:$B,2,0)</f>
        <v>Slot2.Ch76</v>
      </c>
      <c r="L198" s="19">
        <f>VLOOKUP(K198,EtchLengthFromLayout!$A:$B,2,0)</f>
        <v>3783.2</v>
      </c>
      <c r="M198" s="19">
        <f t="shared" si="38"/>
        <v>15501.54</v>
      </c>
      <c r="N198" s="23"/>
      <c r="O198" s="24" t="s">
        <v>9381</v>
      </c>
      <c r="P198" s="5" t="str">
        <f>VLOOKUP(Q198,PinNo!$B:$C,2,0)</f>
        <v>V18</v>
      </c>
      <c r="Q198" s="33" t="s">
        <v>3079</v>
      </c>
      <c r="R198" s="104"/>
    </row>
    <row r="199" spans="1:18" s="34" customFormat="1" ht="15.6" customHeight="1">
      <c r="A199" s="24" t="s">
        <v>5414</v>
      </c>
      <c r="B199" s="5" t="str">
        <f>VLOOKUP(C199,PinNo!$B:$C,2,0)</f>
        <v>N19</v>
      </c>
      <c r="C199" s="33" t="s">
        <v>3086</v>
      </c>
      <c r="D199" s="5" t="str">
        <f>VLOOKUP(CONCATENATE($A199,".",$B199),Netlist_VTable!$H:$I,2,0)</f>
        <v>S2_P1_RXD3</v>
      </c>
      <c r="E199" s="19">
        <f>VLOOKUP(D199,EtchLengthFromLayout!$A:$B,2,0)</f>
        <v>2066.4899999999998</v>
      </c>
      <c r="F199" s="19" t="str">
        <f t="shared" si="40"/>
        <v>SG2_1_P1_TXD3</v>
      </c>
      <c r="G199" s="19">
        <f>VLOOKUP(F199,EtchLengthFromLayout!$A:$B,2,0)</f>
        <v>3353.71</v>
      </c>
      <c r="H199" s="5" t="str">
        <f>VLOOKUP(CONCATENATE($O199,".",$P199),Netlist_VTable!$H:$I,2,0)</f>
        <v>SG2_P1_TXD3</v>
      </c>
      <c r="I199" s="19">
        <f>VLOOKUP(H199,EtchLengthFromLayout!$A:$B,2,0)</f>
        <v>6298.13</v>
      </c>
      <c r="J199" s="19" t="str">
        <f>CONCATENATE("S",MID($A199,5,1),"_HSD182" )</f>
        <v>S2_HSD182</v>
      </c>
      <c r="K199" s="5" t="str">
        <f>VLOOKUP(J199,Assigned_Channel!$A:$B,2,0)</f>
        <v>Slot2.Ch17</v>
      </c>
      <c r="L199" s="19">
        <f>VLOOKUP(K199,EtchLengthFromLayout!$A:$B,2,0)</f>
        <v>3513.15</v>
      </c>
      <c r="M199" s="19">
        <f t="shared" si="38"/>
        <v>15231.48</v>
      </c>
      <c r="N199" s="23"/>
      <c r="O199" s="24" t="s">
        <v>9381</v>
      </c>
      <c r="P199" s="5" t="str">
        <f>VLOOKUP(Q199,PinNo!$B:$C,2,0)</f>
        <v>V17</v>
      </c>
      <c r="Q199" s="33" t="s">
        <v>3083</v>
      </c>
      <c r="R199" s="104"/>
    </row>
    <row r="200" spans="1:18" s="34" customFormat="1" ht="15.6" customHeight="1">
      <c r="A200" s="24" t="s">
        <v>5414</v>
      </c>
      <c r="B200" s="5" t="str">
        <f>VLOOKUP(C200,PinNo!$B:$C,2,0)</f>
        <v>P18</v>
      </c>
      <c r="C200" s="33" t="s">
        <v>3087</v>
      </c>
      <c r="D200" s="5" t="str">
        <f>VLOOKUP(CONCATENATE($A200,".",$B200),Netlist_VTable!$H:$I,2,0)</f>
        <v>S2_P1_RXDV</v>
      </c>
      <c r="E200" s="19">
        <f>VLOOKUP(D200,EtchLengthFromLayout!$A:$B,2,0)</f>
        <v>1237.6099999999999</v>
      </c>
      <c r="F200" s="19"/>
      <c r="G200" s="19"/>
      <c r="H200" s="5" t="str">
        <f>VLOOKUP(CONCATENATE($O200,".",$P200),Netlist_VTable!$H:$I,2,0)</f>
        <v>SG2_P1_TXEN</v>
      </c>
      <c r="I200" s="19">
        <f>VLOOKUP(H200,EtchLengthFromLayout!$A:$B,2,0)</f>
        <v>10482.73</v>
      </c>
      <c r="J200" s="19" t="str">
        <f>CONCATENATE("S",MID($A200,5,1),"_HSD183" )</f>
        <v>S2_HSD183</v>
      </c>
      <c r="K200" s="5" t="str">
        <f>VLOOKUP(J200,Assigned_Channel!$A:$B,2,0)</f>
        <v>Slot2.Ch75</v>
      </c>
      <c r="L200" s="19">
        <f>VLOOKUP(K200,EtchLengthFromLayout!$A:$B,2,0)</f>
        <v>3954.07</v>
      </c>
      <c r="M200" s="19">
        <f t="shared" si="38"/>
        <v>15674.41</v>
      </c>
      <c r="N200" s="23"/>
      <c r="O200" s="24" t="s">
        <v>9381</v>
      </c>
      <c r="P200" s="5" t="str">
        <f>VLOOKUP(Q200,PinNo!$B:$C,2,0)</f>
        <v>U19</v>
      </c>
      <c r="Q200" s="33" t="s">
        <v>3077</v>
      </c>
      <c r="R200" s="104"/>
    </row>
    <row r="201" spans="1:18" s="34" customFormat="1" ht="15.6" customHeight="1">
      <c r="A201" s="24" t="s">
        <v>5414</v>
      </c>
      <c r="B201" s="5" t="str">
        <f>VLOOKUP(C201,PinNo!$B:$C,2,0)</f>
        <v>R18</v>
      </c>
      <c r="C201" s="33" t="s">
        <v>3088</v>
      </c>
      <c r="D201" s="5" t="str">
        <f>VLOOKUP(CONCATENATE($A201,".",$B201),Netlist_VTable!$H:$I,2,0)</f>
        <v>S2_P1_RXC</v>
      </c>
      <c r="E201" s="19">
        <f>VLOOKUP(D201,EtchLengthFromLayout!$A:$B,2,0)</f>
        <v>2080.15</v>
      </c>
      <c r="F201" s="19"/>
      <c r="G201" s="19"/>
      <c r="H201" s="5" t="str">
        <f>VLOOKUP(CONCATENATE($O201,".",$P201),Netlist_VTable!$H:$I,2,0)</f>
        <v>SG2_P1_TXC</v>
      </c>
      <c r="I201" s="19">
        <f>VLOOKUP(H201,EtchLengthFromLayout!$A:$B,2,0)</f>
        <v>9640.19</v>
      </c>
      <c r="J201" s="19" t="str">
        <f>CONCATENATE("S",MID($A201,5,1),"_HSD184" )</f>
        <v>S2_HSD184</v>
      </c>
      <c r="K201" s="5" t="str">
        <f>VLOOKUP(J201,Assigned_Channel!$A:$B,2,0)</f>
        <v>Slot2.Ch74</v>
      </c>
      <c r="L201" s="19">
        <f>VLOOKUP(K201,EtchLengthFromLayout!$A:$B,2,0)</f>
        <v>3851.61</v>
      </c>
      <c r="M201" s="19">
        <f t="shared" si="38"/>
        <v>15571.95</v>
      </c>
      <c r="N201" s="23"/>
      <c r="O201" s="24" t="s">
        <v>9381</v>
      </c>
      <c r="P201" s="5" t="str">
        <f>VLOOKUP(Q201,PinNo!$B:$C,2,0)</f>
        <v>T19</v>
      </c>
      <c r="Q201" s="33" t="s">
        <v>3080</v>
      </c>
      <c r="R201" s="104"/>
    </row>
    <row r="202" spans="1:18" s="34" customFormat="1" ht="15.6" customHeight="1">
      <c r="A202" s="24" t="s">
        <v>5414</v>
      </c>
      <c r="B202" s="5" t="str">
        <f>VLOOKUP(C202,PinNo!$B:$C,2,0)</f>
        <v>N18</v>
      </c>
      <c r="C202" s="33" t="s">
        <v>3089</v>
      </c>
      <c r="D202" s="5" t="str">
        <f>VLOOKUP(CONCATENATE($A202,".",$B202),Netlist_VTable!$H:$I,2,0)</f>
        <v>S2_P1_RXD2</v>
      </c>
      <c r="E202" s="19">
        <f>VLOOKUP(D202,EtchLengthFromLayout!$A:$B,2,0)</f>
        <v>1168.73</v>
      </c>
      <c r="F202" s="19" t="str">
        <f t="shared" ref="F202" si="41">SUBSTITUTE(H202,"_P","_1_P")</f>
        <v>SG2_1_P1_TXD2</v>
      </c>
      <c r="G202" s="19">
        <f>VLOOKUP(F202,EtchLengthFromLayout!$A:$B,2,0)</f>
        <v>3039.57</v>
      </c>
      <c r="H202" s="5" t="str">
        <f>VLOOKUP(CONCATENATE($O202,".",$P202),Netlist_VTable!$H:$I,2,0)</f>
        <v>SG2_P1_TXD2</v>
      </c>
      <c r="I202" s="19">
        <f>VLOOKUP(H202,EtchLengthFromLayout!$A:$B,2,0)</f>
        <v>7510.04</v>
      </c>
      <c r="J202" s="19" t="str">
        <f>CONCATENATE("S",MID($A202,5,1),"_HSD185" )</f>
        <v>S2_HSD185</v>
      </c>
      <c r="K202" s="5" t="str">
        <f>VLOOKUP(J202,Assigned_Channel!$A:$B,2,0)</f>
        <v>Slot2.Ch18</v>
      </c>
      <c r="L202" s="19">
        <f>VLOOKUP(K202,EtchLengthFromLayout!$A:$B,2,0)</f>
        <v>3268.36</v>
      </c>
      <c r="M202" s="19">
        <f t="shared" si="38"/>
        <v>14986.7</v>
      </c>
      <c r="N202" s="23"/>
      <c r="O202" s="24" t="s">
        <v>9381</v>
      </c>
      <c r="P202" s="5" t="str">
        <f>VLOOKUP(Q202,PinNo!$B:$C,2,0)</f>
        <v>W18</v>
      </c>
      <c r="Q202" s="33" t="s">
        <v>3081</v>
      </c>
      <c r="R202" s="108"/>
    </row>
    <row r="203" spans="1:18" s="34" customFormat="1" ht="15.6" customHeight="1">
      <c r="A203" s="26"/>
      <c r="B203" s="10"/>
      <c r="C203" s="50"/>
      <c r="D203" s="15"/>
      <c r="E203" s="15"/>
      <c r="F203" s="15"/>
      <c r="G203" s="15"/>
      <c r="H203" s="10" t="s">
        <v>1463</v>
      </c>
      <c r="I203" s="15"/>
      <c r="J203" s="15"/>
      <c r="K203" s="15"/>
      <c r="L203" s="15"/>
      <c r="M203" s="15">
        <f>MAX(M191:M202)</f>
        <v>20279.809999999998</v>
      </c>
      <c r="N203" s="15"/>
      <c r="O203" s="26"/>
      <c r="P203" s="10"/>
      <c r="Q203" s="50"/>
      <c r="R203" s="54"/>
    </row>
    <row r="204" spans="1:18" s="34" customFormat="1" ht="15.6" customHeight="1">
      <c r="A204" s="26"/>
      <c r="B204" s="10"/>
      <c r="C204" s="50"/>
      <c r="D204" s="15"/>
      <c r="E204" s="15"/>
      <c r="F204" s="15"/>
      <c r="G204" s="15"/>
      <c r="H204" s="10" t="s">
        <v>1464</v>
      </c>
      <c r="I204" s="15"/>
      <c r="J204" s="15"/>
      <c r="K204" s="15"/>
      <c r="L204" s="15"/>
      <c r="M204" s="15">
        <f>MIN(M191:M202)</f>
        <v>14986.7</v>
      </c>
      <c r="N204" s="15"/>
      <c r="O204" s="26"/>
      <c r="P204" s="10"/>
      <c r="Q204" s="50"/>
      <c r="R204" s="54"/>
    </row>
    <row r="205" spans="1:18" s="34" customFormat="1" ht="15.6" customHeight="1">
      <c r="A205" s="26"/>
      <c r="B205" s="10"/>
      <c r="C205" s="50"/>
      <c r="D205" s="15"/>
      <c r="E205" s="15"/>
      <c r="F205" s="15"/>
      <c r="G205" s="15"/>
      <c r="H205" s="10" t="s">
        <v>1</v>
      </c>
      <c r="I205" s="15"/>
      <c r="J205" s="15"/>
      <c r="K205" s="15"/>
      <c r="L205" s="15"/>
      <c r="M205" s="15">
        <f>ABS(M203-M204)</f>
        <v>5293.1099999999969</v>
      </c>
      <c r="N205" s="15"/>
      <c r="O205" s="26"/>
      <c r="P205" s="10"/>
      <c r="Q205" s="50"/>
      <c r="R205" s="54"/>
    </row>
    <row r="206" spans="1:18" s="34" customFormat="1" ht="15.6" customHeight="1">
      <c r="A206" s="26"/>
      <c r="B206" s="10"/>
      <c r="C206" s="50"/>
      <c r="D206" s="15"/>
      <c r="E206" s="15"/>
      <c r="F206" s="15"/>
      <c r="G206" s="15"/>
      <c r="H206" s="20" t="s">
        <v>6</v>
      </c>
      <c r="I206" s="15"/>
      <c r="J206" s="15"/>
      <c r="K206" s="15"/>
      <c r="L206" s="15"/>
      <c r="M206" s="15"/>
      <c r="N206" s="15"/>
      <c r="O206" s="26"/>
      <c r="P206" s="10"/>
      <c r="Q206" s="50"/>
      <c r="R206" s="54"/>
    </row>
    <row r="207" spans="1:18" s="34" customFormat="1" ht="15.6" customHeight="1">
      <c r="A207" s="55"/>
      <c r="B207" s="52"/>
      <c r="C207" s="56"/>
      <c r="D207" s="53"/>
      <c r="E207" s="53"/>
      <c r="F207" s="53"/>
      <c r="G207" s="53"/>
      <c r="H207" s="52"/>
      <c r="I207" s="53"/>
      <c r="J207" s="53"/>
      <c r="K207" s="53"/>
      <c r="L207" s="53"/>
      <c r="M207" s="53"/>
      <c r="N207" s="53"/>
      <c r="O207" s="55"/>
      <c r="P207" s="52"/>
      <c r="Q207" s="56"/>
      <c r="R207" s="46"/>
    </row>
    <row r="208" spans="1:18" s="34" customFormat="1">
      <c r="A208" s="11" t="s">
        <v>3</v>
      </c>
      <c r="B208" s="11" t="s">
        <v>4</v>
      </c>
      <c r="C208" s="11" t="s">
        <v>5</v>
      </c>
      <c r="D208" s="10" t="s">
        <v>9923</v>
      </c>
      <c r="E208" s="15" t="s">
        <v>2</v>
      </c>
      <c r="F208" s="16" t="s">
        <v>0</v>
      </c>
      <c r="G208" s="17" t="s">
        <v>2</v>
      </c>
      <c r="H208" s="10" t="s">
        <v>9923</v>
      </c>
      <c r="I208" s="15" t="s">
        <v>2</v>
      </c>
      <c r="J208" s="17" t="s">
        <v>1472</v>
      </c>
      <c r="K208" s="16" t="s">
        <v>9923</v>
      </c>
      <c r="L208" s="17" t="s">
        <v>2</v>
      </c>
      <c r="M208" s="18" t="s">
        <v>9922</v>
      </c>
      <c r="N208" s="97" t="s">
        <v>9921</v>
      </c>
      <c r="O208" s="10" t="s">
        <v>1462</v>
      </c>
      <c r="P208" s="10" t="s">
        <v>4</v>
      </c>
      <c r="Q208" s="10" t="s">
        <v>5</v>
      </c>
      <c r="R208" s="11" t="s">
        <v>1506</v>
      </c>
    </row>
    <row r="209" spans="1:18" s="34" customFormat="1" ht="15.6" customHeight="1">
      <c r="A209" s="32" t="s">
        <v>5882</v>
      </c>
      <c r="B209" s="5" t="str">
        <f>VLOOKUP(C209,PinNo!$B:$C,2,0)</f>
        <v>U19</v>
      </c>
      <c r="C209" s="33" t="s">
        <v>3077</v>
      </c>
      <c r="D209" s="5" t="str">
        <f>VLOOKUP(CONCATENATE($A209,".",$B209),Netlist_VTable!$H:$I,2,0)</f>
        <v>S3_P1_TXEN</v>
      </c>
      <c r="E209" s="19">
        <f>VLOOKUP(D209,EtchLengthFromLayout!$A:$B,2,0)</f>
        <v>7495.07</v>
      </c>
      <c r="F209" s="19"/>
      <c r="G209" s="19"/>
      <c r="H209" s="5" t="str">
        <f>VLOOKUP(CONCATENATE($O209,".",$P209),Netlist_VTable!$H:$I,2,0)</f>
        <v>SG3_P1_RXDV</v>
      </c>
      <c r="I209" s="19">
        <f>VLOOKUP(H209,EtchLengthFromLayout!$A:$B,2,0)</f>
        <v>2631.66</v>
      </c>
      <c r="J209" s="19" t="str">
        <f>CONCATENATE("S",MID($A209,5,1),"_HSD186" )</f>
        <v>S3_HSD186</v>
      </c>
      <c r="K209" s="5" t="str">
        <f>VLOOKUP(J209,Assigned_Channel!$A:$B,2,0)</f>
        <v>Slot3.Ch73</v>
      </c>
      <c r="L209" s="19">
        <f>VLOOKUP(K209,EtchLengthFromLayout!$A:$B,2,0)</f>
        <v>10027.98</v>
      </c>
      <c r="M209" s="19">
        <f>E209+G209+I209+L209</f>
        <v>20154.71</v>
      </c>
      <c r="N209" s="23"/>
      <c r="O209" s="25" t="s">
        <v>9887</v>
      </c>
      <c r="P209" s="5" t="str">
        <f>VLOOKUP(Q209,PinNo!$B:$C,2,0)</f>
        <v>P18</v>
      </c>
      <c r="Q209" s="33" t="s">
        <v>3087</v>
      </c>
      <c r="R209" s="103" t="s">
        <v>10250</v>
      </c>
    </row>
    <row r="210" spans="1:18" s="34" customFormat="1" ht="15.6" customHeight="1">
      <c r="A210" s="32" t="s">
        <v>5882</v>
      </c>
      <c r="B210" s="5" t="str">
        <f>VLOOKUP(C210,PinNo!$B:$C,2,0)</f>
        <v>V19</v>
      </c>
      <c r="C210" s="33" t="s">
        <v>3078</v>
      </c>
      <c r="D210" s="5" t="str">
        <f>VLOOKUP(CONCATENATE($A210,".",$B210),Netlist_VTable!$H:$I,2,0)</f>
        <v>S3_P1_TXD0</v>
      </c>
      <c r="E210" s="19">
        <f>VLOOKUP(D210,EtchLengthFromLayout!$A:$B,2,0)</f>
        <v>7676.36</v>
      </c>
      <c r="F210" s="19"/>
      <c r="G210" s="19"/>
      <c r="H210" s="5" t="str">
        <f>VLOOKUP(CONCATENATE($O210,".",$P210),Netlist_VTable!$H:$I,2,0)</f>
        <v>SG3_P1_RXD0</v>
      </c>
      <c r="I210" s="19">
        <f>VLOOKUP(H210,EtchLengthFromLayout!$A:$B,2,0)</f>
        <v>2450.37</v>
      </c>
      <c r="J210" s="19" t="str">
        <f>CONCATENATE("S",MID($A210,5,1),"_HSD187" )</f>
        <v>S3_HSD187</v>
      </c>
      <c r="K210" s="5" t="str">
        <f>VLOOKUP(J210,Assigned_Channel!$A:$B,2,0)</f>
        <v>Slot3.Ch75</v>
      </c>
      <c r="L210" s="19">
        <f>VLOOKUP(K210,EtchLengthFromLayout!$A:$B,2,0)</f>
        <v>10005.27</v>
      </c>
      <c r="M210" s="19">
        <f t="shared" ref="M210:M220" si="42">E210+G210+I210+L210</f>
        <v>20132</v>
      </c>
      <c r="N210" s="23"/>
      <c r="O210" s="25" t="s">
        <v>9887</v>
      </c>
      <c r="P210" s="5" t="str">
        <f>VLOOKUP(Q210,PinNo!$B:$C,2,0)</f>
        <v>M18</v>
      </c>
      <c r="Q210" s="33" t="s">
        <v>3082</v>
      </c>
      <c r="R210" s="104"/>
    </row>
    <row r="211" spans="1:18" s="34" customFormat="1" ht="15.6" customHeight="1">
      <c r="A211" s="32" t="s">
        <v>5882</v>
      </c>
      <c r="B211" s="5" t="str">
        <f>VLOOKUP(C211,PinNo!$B:$C,2,0)</f>
        <v>V18</v>
      </c>
      <c r="C211" s="33" t="s">
        <v>3079</v>
      </c>
      <c r="D211" s="5" t="str">
        <f>VLOOKUP(CONCATENATE($A211,".",$B211),Netlist_VTable!$H:$I,2,0)</f>
        <v>S3_P1_TXD1</v>
      </c>
      <c r="E211" s="19">
        <f>VLOOKUP(D211,EtchLengthFromLayout!$A:$B,2,0)</f>
        <v>7611.81</v>
      </c>
      <c r="F211" s="19"/>
      <c r="G211" s="19"/>
      <c r="H211" s="5" t="str">
        <f>VLOOKUP(CONCATENATE($O211,".",$P211),Netlist_VTable!$H:$I,2,0)</f>
        <v>SG3_P1_RXD1</v>
      </c>
      <c r="I211" s="19">
        <f>VLOOKUP(H211,EtchLengthFromLayout!$A:$B,2,0)</f>
        <v>2514.92</v>
      </c>
      <c r="J211" s="19" t="str">
        <f>CONCATENATE("S",MID($A211,5,1),"_HSD188" )</f>
        <v>S3_HSD188</v>
      </c>
      <c r="K211" s="5" t="str">
        <f>VLOOKUP(J211,Assigned_Channel!$A:$B,2,0)</f>
        <v>Slot3.Ch76</v>
      </c>
      <c r="L211" s="19">
        <f>VLOOKUP(K211,EtchLengthFromLayout!$A:$B,2,0)</f>
        <v>9787.27</v>
      </c>
      <c r="M211" s="19">
        <f t="shared" si="42"/>
        <v>19914</v>
      </c>
      <c r="N211" s="23"/>
      <c r="O211" s="25" t="s">
        <v>9887</v>
      </c>
      <c r="P211" s="5" t="str">
        <f>VLOOKUP(Q211,PinNo!$B:$C,2,0)</f>
        <v>M19</v>
      </c>
      <c r="Q211" s="33" t="s">
        <v>3085</v>
      </c>
      <c r="R211" s="104"/>
    </row>
    <row r="212" spans="1:18" s="34" customFormat="1" ht="15.6" customHeight="1">
      <c r="A212" s="32" t="s">
        <v>5882</v>
      </c>
      <c r="B212" s="5" t="str">
        <f>VLOOKUP(C212,PinNo!$B:$C,2,0)</f>
        <v>T19</v>
      </c>
      <c r="C212" s="33" t="s">
        <v>3080</v>
      </c>
      <c r="D212" s="5" t="str">
        <f>VLOOKUP(CONCATENATE($A212,".",$B212),Netlist_VTable!$H:$I,2,0)</f>
        <v>S3_P1_TXC</v>
      </c>
      <c r="E212" s="19">
        <f>VLOOKUP(D212,EtchLengthFromLayout!$A:$B,2,0)</f>
        <v>7362.76</v>
      </c>
      <c r="F212" s="19"/>
      <c r="G212" s="19"/>
      <c r="H212" s="5" t="str">
        <f>VLOOKUP(CONCATENATE($O212,".",$P212),Netlist_VTable!$H:$I,2,0)</f>
        <v>SG3_P1_RXC</v>
      </c>
      <c r="I212" s="19">
        <f>VLOOKUP(H212,EtchLengthFromLayout!$A:$B,2,0)</f>
        <v>2763.97</v>
      </c>
      <c r="J212" s="19" t="str">
        <f>CONCATENATE("S",MID($A212,5,1),"_HSD189" )</f>
        <v>S3_HSD189</v>
      </c>
      <c r="K212" s="5" t="str">
        <f>VLOOKUP(J212,Assigned_Channel!$A:$B,2,0)</f>
        <v>Slot3.Ch8</v>
      </c>
      <c r="L212" s="19">
        <f>VLOOKUP(K212,EtchLengthFromLayout!$A:$B,2,0)</f>
        <v>9894.6299999999992</v>
      </c>
      <c r="M212" s="19">
        <f t="shared" si="42"/>
        <v>20021.36</v>
      </c>
      <c r="N212" s="23"/>
      <c r="O212" s="25" t="s">
        <v>9887</v>
      </c>
      <c r="P212" s="5" t="str">
        <f>VLOOKUP(Q212,PinNo!$B:$C,2,0)</f>
        <v>R18</v>
      </c>
      <c r="Q212" s="33" t="s">
        <v>3088</v>
      </c>
      <c r="R212" s="104"/>
    </row>
    <row r="213" spans="1:18" s="34" customFormat="1" ht="15.6" customHeight="1">
      <c r="A213" s="32" t="s">
        <v>5882</v>
      </c>
      <c r="B213" s="5" t="str">
        <f>VLOOKUP(C213,PinNo!$B:$C,2,0)</f>
        <v>W18</v>
      </c>
      <c r="C213" s="33" t="s">
        <v>3081</v>
      </c>
      <c r="D213" s="5" t="str">
        <f>VLOOKUP(CONCATENATE($A213,".",$B213),Netlist_VTable!$H:$I,2,0)</f>
        <v>S3_P1_TXD2</v>
      </c>
      <c r="E213" s="19">
        <f>VLOOKUP(D213,EtchLengthFromLayout!$A:$B,2,0)</f>
        <v>7945.26</v>
      </c>
      <c r="F213" s="19"/>
      <c r="G213" s="19"/>
      <c r="H213" s="5" t="str">
        <f>VLOOKUP(CONCATENATE($O213,".",$P213),Netlist_VTable!$H:$I,2,0)</f>
        <v>SG3_P1_RXD2</v>
      </c>
      <c r="I213" s="19">
        <f>VLOOKUP(H213,EtchLengthFromLayout!$A:$B,2,0)</f>
        <v>2181.4699999999998</v>
      </c>
      <c r="J213" s="19" t="str">
        <f>CONCATENATE("S",MID($A213,5,1),"_HSD190" )</f>
        <v>S3_HSD190</v>
      </c>
      <c r="K213" s="5" t="str">
        <f>VLOOKUP(J213,Assigned_Channel!$A:$B,2,0)</f>
        <v>Slot3.Ch5</v>
      </c>
      <c r="L213" s="19">
        <f>VLOOKUP(K213,EtchLengthFromLayout!$A:$B,2,0)</f>
        <v>10756.9</v>
      </c>
      <c r="M213" s="19">
        <f t="shared" si="42"/>
        <v>20883.629999999997</v>
      </c>
      <c r="N213" s="23"/>
      <c r="O213" s="25" t="s">
        <v>9545</v>
      </c>
      <c r="P213" s="5" t="str">
        <f>VLOOKUP(Q213,PinNo!$B:$C,2,0)</f>
        <v>N18</v>
      </c>
      <c r="Q213" s="33" t="s">
        <v>3089</v>
      </c>
      <c r="R213" s="104"/>
    </row>
    <row r="214" spans="1:18" s="34" customFormat="1" ht="15.6" customHeight="1">
      <c r="A214" s="32" t="s">
        <v>5882</v>
      </c>
      <c r="B214" s="5" t="str">
        <f>VLOOKUP(C214,PinNo!$B:$C,2,0)</f>
        <v>M18</v>
      </c>
      <c r="C214" s="33" t="s">
        <v>3082</v>
      </c>
      <c r="D214" s="5" t="str">
        <f>VLOOKUP(CONCATENATE($A214,".",$B214),Netlist_VTable!$H:$I,2,0)</f>
        <v>S3_P1_RXD0</v>
      </c>
      <c r="E214" s="19">
        <f>VLOOKUP(D214,EtchLengthFromLayout!$A:$B,2,0)</f>
        <v>2074.0500000000002</v>
      </c>
      <c r="F214" s="19" t="str">
        <f t="shared" ref="F214" si="43">SUBSTITUTE(H214,"_P","_1_P")</f>
        <v>SG3_1_P1_TXD0</v>
      </c>
      <c r="G214" s="19">
        <f>VLOOKUP(F214,EtchLengthFromLayout!$A:$B,2,0)</f>
        <v>5003.79</v>
      </c>
      <c r="H214" s="5" t="str">
        <f>VLOOKUP(CONCATENATE($O214,".",$P214),Netlist_VTable!$H:$I,2,0)</f>
        <v>SG3_P1_TXD0</v>
      </c>
      <c r="I214" s="19">
        <f>VLOOKUP(H214,EtchLengthFromLayout!$A:$B,2,0)</f>
        <v>3046.89</v>
      </c>
      <c r="J214" s="19" t="str">
        <f>CONCATENATE("S",MID($A214,5,1),"_HSD191" )</f>
        <v>S3_HSD191</v>
      </c>
      <c r="K214" s="5" t="str">
        <f>VLOOKUP(J214,Assigned_Channel!$A:$B,2,0)</f>
        <v>Slot1.Ch7</v>
      </c>
      <c r="L214" s="19">
        <f>VLOOKUP(K214,EtchLengthFromLayout!$A:$B,2,0)</f>
        <v>3986.65</v>
      </c>
      <c r="M214" s="19">
        <f t="shared" si="42"/>
        <v>14111.38</v>
      </c>
      <c r="N214" s="23"/>
      <c r="O214" s="25" t="s">
        <v>9545</v>
      </c>
      <c r="P214" s="5" t="str">
        <f>VLOOKUP(Q214,PinNo!$B:$C,2,0)</f>
        <v>V19</v>
      </c>
      <c r="Q214" s="33" t="s">
        <v>3078</v>
      </c>
      <c r="R214" s="104"/>
    </row>
    <row r="215" spans="1:18" s="34" customFormat="1" ht="15.6" customHeight="1">
      <c r="A215" s="32" t="s">
        <v>5882</v>
      </c>
      <c r="B215" s="5" t="str">
        <f>VLOOKUP(C215,PinNo!$B:$C,2,0)</f>
        <v>V17</v>
      </c>
      <c r="C215" s="33" t="s">
        <v>3083</v>
      </c>
      <c r="D215" s="5" t="str">
        <f>VLOOKUP(CONCATENATE($A215,".",$B215),Netlist_VTable!$H:$I,2,0)</f>
        <v>S3_P1_TXD3</v>
      </c>
      <c r="E215" s="19">
        <f>VLOOKUP(D215,EtchLengthFromLayout!$A:$B,2,0)</f>
        <v>8151.69</v>
      </c>
      <c r="F215" s="19"/>
      <c r="G215" s="19"/>
      <c r="H215" s="5" t="str">
        <f>VLOOKUP(CONCATENATE($O215,".",$P215),Netlist_VTable!$H:$I,2,0)</f>
        <v>SG3_P1_RXD3</v>
      </c>
      <c r="I215" s="19">
        <f>VLOOKUP(H215,EtchLengthFromLayout!$A:$B,2,0)</f>
        <v>1975.04</v>
      </c>
      <c r="J215" s="19" t="str">
        <f>CONCATENATE("S",MID($A215,5,1),"_HSD192" )</f>
        <v>S3_HSD192</v>
      </c>
      <c r="K215" s="5" t="str">
        <f>VLOOKUP(J215,Assigned_Channel!$A:$B,2,0)</f>
        <v>Slot3.Ch67</v>
      </c>
      <c r="L215" s="19">
        <f>VLOOKUP(K215,EtchLengthFromLayout!$A:$B,2,0)</f>
        <v>10875.83</v>
      </c>
      <c r="M215" s="19">
        <f t="shared" si="42"/>
        <v>21002.559999999998</v>
      </c>
      <c r="N215" s="23"/>
      <c r="O215" s="25" t="s">
        <v>9545</v>
      </c>
      <c r="P215" s="5" t="str">
        <f>VLOOKUP(Q215,PinNo!$B:$C,2,0)</f>
        <v>N19</v>
      </c>
      <c r="Q215" s="33" t="s">
        <v>3086</v>
      </c>
      <c r="R215" s="104"/>
    </row>
    <row r="216" spans="1:18" s="34" customFormat="1" ht="15.6" customHeight="1">
      <c r="A216" s="32" t="s">
        <v>5882</v>
      </c>
      <c r="B216" s="5" t="str">
        <f>VLOOKUP(C216,PinNo!$B:$C,2,0)</f>
        <v>M19</v>
      </c>
      <c r="C216" s="33" t="s">
        <v>3085</v>
      </c>
      <c r="D216" s="5" t="str">
        <f>VLOOKUP(CONCATENATE($A216,".",$B216),Netlist_VTable!$H:$I,2,0)</f>
        <v>S3_P1_RXD1</v>
      </c>
      <c r="E216" s="19">
        <f>VLOOKUP(D216,EtchLengthFromLayout!$A:$B,2,0)</f>
        <v>1663.43</v>
      </c>
      <c r="F216" s="19" t="str">
        <f t="shared" ref="F216:F217" si="44">SUBSTITUTE(H216,"_P","_1_P")</f>
        <v>SG3_1_P1_TXD1</v>
      </c>
      <c r="G216" s="19">
        <f>VLOOKUP(F216,EtchLengthFromLayout!$A:$B,2,0)</f>
        <v>4983.9399999999996</v>
      </c>
      <c r="H216" s="5" t="str">
        <f>VLOOKUP(CONCATENATE($O216,".",$P216),Netlist_VTable!$H:$I,2,0)</f>
        <v>SG3_P1_TXD1</v>
      </c>
      <c r="I216" s="19">
        <f>VLOOKUP(H216,EtchLengthFromLayout!$A:$B,2,0)</f>
        <v>3477.36</v>
      </c>
      <c r="J216" s="19" t="str">
        <f>CONCATENATE("S",MID($A216,5,1),"_HSD181" )</f>
        <v>S3_HSD181</v>
      </c>
      <c r="K216" s="5" t="str">
        <f>VLOOKUP(J216,Assigned_Channel!$A:$B,2,0)</f>
        <v>SLOT2.CH31</v>
      </c>
      <c r="L216" s="19">
        <f>VLOOKUP(K216,EtchLengthFromLayout!$A:$B,2,0)</f>
        <v>11200.67</v>
      </c>
      <c r="M216" s="19">
        <f t="shared" si="42"/>
        <v>21325.4</v>
      </c>
      <c r="N216" s="23"/>
      <c r="O216" s="25" t="s">
        <v>9545</v>
      </c>
      <c r="P216" s="5" t="str">
        <f>VLOOKUP(Q216,PinNo!$B:$C,2,0)</f>
        <v>V18</v>
      </c>
      <c r="Q216" s="33" t="s">
        <v>3079</v>
      </c>
      <c r="R216" s="104"/>
    </row>
    <row r="217" spans="1:18" s="34" customFormat="1" ht="15.6" customHeight="1">
      <c r="A217" s="32" t="s">
        <v>5882</v>
      </c>
      <c r="B217" s="5" t="str">
        <f>VLOOKUP(C217,PinNo!$B:$C,2,0)</f>
        <v>N19</v>
      </c>
      <c r="C217" s="33" t="s">
        <v>3086</v>
      </c>
      <c r="D217" s="5" t="str">
        <f>VLOOKUP(CONCATENATE($A217,".",$B217),Netlist_VTable!$H:$I,2,0)</f>
        <v>S3_P1_RXD3</v>
      </c>
      <c r="E217" s="19">
        <f>VLOOKUP(D217,EtchLengthFromLayout!$A:$B,2,0)</f>
        <v>1689.57</v>
      </c>
      <c r="F217" s="19" t="str">
        <f t="shared" si="44"/>
        <v>SG3_1_P1_TXD3</v>
      </c>
      <c r="G217" s="19">
        <f>VLOOKUP(F217,EtchLengthFromLayout!$A:$B,2,0)</f>
        <v>4323</v>
      </c>
      <c r="H217" s="5" t="str">
        <f>VLOOKUP(CONCATENATE($O217,".",$P217),Netlist_VTable!$H:$I,2,0)</f>
        <v>SG3_P1_TXD3</v>
      </c>
      <c r="I217" s="19">
        <f>VLOOKUP(H217,EtchLengthFromLayout!$A:$B,2,0)</f>
        <v>4112.16</v>
      </c>
      <c r="J217" s="19" t="str">
        <f>CONCATENATE("S",MID($A217,5,1),"_HSD182" )</f>
        <v>S3_HSD182</v>
      </c>
      <c r="K217" s="5" t="str">
        <f>VLOOKUP(J217,Assigned_Channel!$A:$B,2,0)</f>
        <v>Slot1.Ch82</v>
      </c>
      <c r="L217" s="19">
        <f>VLOOKUP(K217,EtchLengthFromLayout!$A:$B,2,0)</f>
        <v>3203.12</v>
      </c>
      <c r="M217" s="19">
        <f t="shared" si="42"/>
        <v>13327.849999999999</v>
      </c>
      <c r="N217" s="23"/>
      <c r="O217" s="25" t="s">
        <v>9545</v>
      </c>
      <c r="P217" s="5" t="str">
        <f>VLOOKUP(Q217,PinNo!$B:$C,2,0)</f>
        <v>V17</v>
      </c>
      <c r="Q217" s="33" t="s">
        <v>3083</v>
      </c>
      <c r="R217" s="104"/>
    </row>
    <row r="218" spans="1:18" s="34" customFormat="1" ht="15.6" customHeight="1">
      <c r="A218" s="32" t="s">
        <v>5882</v>
      </c>
      <c r="B218" s="5" t="str">
        <f>VLOOKUP(C218,PinNo!$B:$C,2,0)</f>
        <v>P18</v>
      </c>
      <c r="C218" s="33" t="s">
        <v>3087</v>
      </c>
      <c r="D218" s="5" t="str">
        <f>VLOOKUP(CONCATENATE($A218,".",$B218),Netlist_VTable!$H:$I,2,0)</f>
        <v>S3_P1_RXDV</v>
      </c>
      <c r="E218" s="19">
        <f>VLOOKUP(D218,EtchLengthFromLayout!$A:$B,2,0)</f>
        <v>2183.7800000000002</v>
      </c>
      <c r="F218" s="19"/>
      <c r="G218" s="19"/>
      <c r="H218" s="5" t="str">
        <f>VLOOKUP(CONCATENATE($O218,".",$P218),Netlist_VTable!$H:$I,2,0)</f>
        <v>SG3_P1_TXEN</v>
      </c>
      <c r="I218" s="19">
        <f>VLOOKUP(H218,EtchLengthFromLayout!$A:$B,2,0)</f>
        <v>7942.95</v>
      </c>
      <c r="J218" s="19" t="str">
        <f>CONCATENATE("S",MID($A218,5,1),"_HSD183" )</f>
        <v>S3_HSD183</v>
      </c>
      <c r="K218" s="5" t="str">
        <f>VLOOKUP(J218,Assigned_Channel!$A:$B,2,0)</f>
        <v>Slot1.Ch10</v>
      </c>
      <c r="L218" s="19">
        <f>VLOOKUP(K218,EtchLengthFromLayout!$A:$B,2,0)</f>
        <v>3447</v>
      </c>
      <c r="M218" s="19">
        <f t="shared" si="42"/>
        <v>13573.73</v>
      </c>
      <c r="N218" s="23"/>
      <c r="O218" s="25" t="s">
        <v>9545</v>
      </c>
      <c r="P218" s="5" t="str">
        <f>VLOOKUP(Q218,PinNo!$B:$C,2,0)</f>
        <v>U19</v>
      </c>
      <c r="Q218" s="33" t="s">
        <v>3077</v>
      </c>
      <c r="R218" s="104"/>
    </row>
    <row r="219" spans="1:18" s="34" customFormat="1" ht="15.6" customHeight="1">
      <c r="A219" s="32" t="s">
        <v>5882</v>
      </c>
      <c r="B219" s="5" t="str">
        <f>VLOOKUP(C219,PinNo!$B:$C,2,0)</f>
        <v>R18</v>
      </c>
      <c r="C219" s="33" t="s">
        <v>3088</v>
      </c>
      <c r="D219" s="5" t="str">
        <f>VLOOKUP(CONCATENATE($A219,".",$B219),Netlist_VTable!$H:$I,2,0)</f>
        <v>S3_P1_RXC</v>
      </c>
      <c r="E219" s="19">
        <f>VLOOKUP(D219,EtchLengthFromLayout!$A:$B,2,0)</f>
        <v>1859.95</v>
      </c>
      <c r="F219" s="19"/>
      <c r="G219" s="19"/>
      <c r="H219" s="5" t="str">
        <f>VLOOKUP(CONCATENATE($O219,".",$P219),Netlist_VTable!$H:$I,2,0)</f>
        <v>SG3_P1_TXC</v>
      </c>
      <c r="I219" s="19">
        <f>VLOOKUP(H219,EtchLengthFromLayout!$A:$B,2,0)</f>
        <v>8266.7800000000007</v>
      </c>
      <c r="J219" s="19" t="str">
        <f>CONCATENATE("S",MID($A219,5,1),"_HSD184" )</f>
        <v>S3_HSD184</v>
      </c>
      <c r="K219" s="5" t="str">
        <f>VLOOKUP(J219,Assigned_Channel!$A:$B,2,0)</f>
        <v>Slot1.Ch9</v>
      </c>
      <c r="L219" s="19">
        <f>VLOOKUP(K219,EtchLengthFromLayout!$A:$B,2,0)</f>
        <v>3753.3</v>
      </c>
      <c r="M219" s="19">
        <f t="shared" si="42"/>
        <v>13880.030000000002</v>
      </c>
      <c r="N219" s="23"/>
      <c r="O219" s="25" t="s">
        <v>9545</v>
      </c>
      <c r="P219" s="5" t="str">
        <f>VLOOKUP(Q219,PinNo!$B:$C,2,0)</f>
        <v>T19</v>
      </c>
      <c r="Q219" s="33" t="s">
        <v>3080</v>
      </c>
      <c r="R219" s="104"/>
    </row>
    <row r="220" spans="1:18" s="34" customFormat="1" ht="15.6" customHeight="1">
      <c r="A220" s="32" t="s">
        <v>5882</v>
      </c>
      <c r="B220" s="5" t="str">
        <f>VLOOKUP(C220,PinNo!$B:$C,2,0)</f>
        <v>N18</v>
      </c>
      <c r="C220" s="33" t="s">
        <v>3089</v>
      </c>
      <c r="D220" s="5" t="str">
        <f>VLOOKUP(CONCATENATE($A220,".",$B220),Netlist_VTable!$H:$I,2,0)</f>
        <v>S3_P1_RXD2</v>
      </c>
      <c r="E220" s="19">
        <f>VLOOKUP(D220,EtchLengthFromLayout!$A:$B,2,0)</f>
        <v>2370.83</v>
      </c>
      <c r="F220" s="19" t="str">
        <f t="shared" ref="F220" si="45">SUBSTITUTE(H220,"_P","_1_P")</f>
        <v>SG3_1_P1_TXD2</v>
      </c>
      <c r="G220" s="19">
        <f>VLOOKUP(F220,EtchLengthFromLayout!$A:$B,2,0)</f>
        <v>4158.91</v>
      </c>
      <c r="H220" s="5" t="str">
        <f>VLOOKUP(CONCATENATE($O220,".",$P220),Netlist_VTable!$H:$I,2,0)</f>
        <v>SG3_P1_TXD2</v>
      </c>
      <c r="I220" s="19">
        <f>VLOOKUP(H220,EtchLengthFromLayout!$A:$B,2,0)</f>
        <v>3594.99</v>
      </c>
      <c r="J220" s="19" t="str">
        <f>CONCATENATE("S",MID($A220,5,1),"_HSD185" )</f>
        <v>S3_HSD185</v>
      </c>
      <c r="K220" s="5" t="str">
        <f>VLOOKUP(J220,Assigned_Channel!$A:$B,2,0)</f>
        <v>Slot1.Ch6</v>
      </c>
      <c r="L220" s="19">
        <f>VLOOKUP(K220,EtchLengthFromLayout!$A:$B,2,0)</f>
        <v>4246.42</v>
      </c>
      <c r="M220" s="19">
        <f t="shared" si="42"/>
        <v>14371.15</v>
      </c>
      <c r="N220" s="23"/>
      <c r="O220" s="25" t="s">
        <v>9545</v>
      </c>
      <c r="P220" s="5" t="str">
        <f>VLOOKUP(Q220,PinNo!$B:$C,2,0)</f>
        <v>W18</v>
      </c>
      <c r="Q220" s="33" t="s">
        <v>3081</v>
      </c>
      <c r="R220" s="108"/>
    </row>
    <row r="221" spans="1:18" s="34" customFormat="1" ht="15.6" customHeight="1">
      <c r="A221" s="26"/>
      <c r="B221" s="10"/>
      <c r="C221" s="50"/>
      <c r="D221" s="15"/>
      <c r="E221" s="15"/>
      <c r="F221" s="15"/>
      <c r="G221" s="15"/>
      <c r="H221" s="10" t="s">
        <v>1463</v>
      </c>
      <c r="I221" s="15"/>
      <c r="J221" s="15"/>
      <c r="K221" s="15"/>
      <c r="L221" s="15"/>
      <c r="M221" s="15">
        <f>MAX(M209:M220)</f>
        <v>21325.4</v>
      </c>
      <c r="N221" s="15"/>
      <c r="O221" s="26"/>
      <c r="P221" s="10"/>
      <c r="Q221" s="50"/>
      <c r="R221" s="54"/>
    </row>
    <row r="222" spans="1:18" s="34" customFormat="1" ht="15.6" customHeight="1">
      <c r="A222" s="26"/>
      <c r="B222" s="10"/>
      <c r="C222" s="50"/>
      <c r="D222" s="15"/>
      <c r="E222" s="15"/>
      <c r="F222" s="15"/>
      <c r="G222" s="15"/>
      <c r="H222" s="10" t="s">
        <v>1464</v>
      </c>
      <c r="I222" s="15"/>
      <c r="J222" s="15"/>
      <c r="K222" s="15"/>
      <c r="L222" s="15"/>
      <c r="M222" s="15">
        <f>MIN(M209:M220)</f>
        <v>13327.849999999999</v>
      </c>
      <c r="N222" s="15"/>
      <c r="O222" s="26"/>
      <c r="P222" s="10"/>
      <c r="Q222" s="50"/>
      <c r="R222" s="54"/>
    </row>
    <row r="223" spans="1:18" s="34" customFormat="1" ht="15.6" customHeight="1">
      <c r="A223" s="26"/>
      <c r="B223" s="10"/>
      <c r="C223" s="50"/>
      <c r="D223" s="15"/>
      <c r="E223" s="15"/>
      <c r="F223" s="15"/>
      <c r="G223" s="15"/>
      <c r="H223" s="10" t="s">
        <v>1</v>
      </c>
      <c r="I223" s="15"/>
      <c r="J223" s="15"/>
      <c r="K223" s="15"/>
      <c r="L223" s="15"/>
      <c r="M223" s="15">
        <f>ABS(M221-M222)</f>
        <v>7997.5500000000029</v>
      </c>
      <c r="N223" s="15"/>
      <c r="O223" s="26"/>
      <c r="P223" s="10"/>
      <c r="Q223" s="50"/>
      <c r="R223" s="54"/>
    </row>
    <row r="224" spans="1:18" s="34" customFormat="1" ht="15.6" customHeight="1">
      <c r="A224" s="26"/>
      <c r="B224" s="10"/>
      <c r="C224" s="50"/>
      <c r="D224" s="15"/>
      <c r="E224" s="15"/>
      <c r="F224" s="15"/>
      <c r="G224" s="15"/>
      <c r="H224" s="20" t="s">
        <v>6</v>
      </c>
      <c r="I224" s="15"/>
      <c r="J224" s="15"/>
      <c r="K224" s="15"/>
      <c r="L224" s="15"/>
      <c r="M224" s="15"/>
      <c r="N224" s="15"/>
      <c r="O224" s="26"/>
      <c r="P224" s="10"/>
      <c r="Q224" s="50"/>
      <c r="R224" s="54"/>
    </row>
    <row r="225" spans="1:18" s="34" customFormat="1" ht="15.6" customHeight="1">
      <c r="A225" s="55"/>
      <c r="B225" s="52"/>
      <c r="C225" s="56"/>
      <c r="D225" s="53"/>
      <c r="E225" s="53"/>
      <c r="F225" s="53"/>
      <c r="G225" s="53"/>
      <c r="H225" s="52"/>
      <c r="I225" s="53"/>
      <c r="J225" s="53"/>
      <c r="K225" s="53"/>
      <c r="L225" s="53"/>
      <c r="M225" s="53"/>
      <c r="N225" s="53"/>
      <c r="O225" s="55"/>
      <c r="P225" s="52"/>
      <c r="Q225" s="56"/>
      <c r="R225" s="46"/>
    </row>
    <row r="226" spans="1:18" s="34" customFormat="1" ht="15.6" customHeight="1">
      <c r="A226" s="55"/>
      <c r="B226" s="52"/>
      <c r="C226" s="56"/>
      <c r="D226" s="53"/>
      <c r="E226" s="53"/>
      <c r="F226" s="53"/>
      <c r="G226" s="53"/>
      <c r="H226" s="52"/>
      <c r="I226" s="53"/>
      <c r="J226" s="53"/>
      <c r="K226" s="53"/>
      <c r="L226" s="53"/>
      <c r="M226" s="53"/>
      <c r="N226" s="53"/>
      <c r="O226" s="55"/>
      <c r="P226" s="52"/>
      <c r="Q226" s="56"/>
      <c r="R226" s="46"/>
    </row>
    <row r="227" spans="1:18" s="34" customFormat="1" ht="15.6" customHeight="1">
      <c r="A227" s="64"/>
      <c r="B227" s="63"/>
      <c r="C227" s="65"/>
      <c r="D227" s="66"/>
      <c r="E227" s="66"/>
      <c r="F227" s="66"/>
      <c r="G227" s="66"/>
      <c r="H227" s="63"/>
      <c r="I227" s="66"/>
      <c r="J227" s="66"/>
      <c r="K227" s="66"/>
      <c r="L227" s="66"/>
      <c r="M227" s="66"/>
      <c r="N227" s="66"/>
      <c r="O227" s="64"/>
      <c r="P227" s="63"/>
      <c r="Q227" s="65"/>
      <c r="R227" s="67"/>
    </row>
    <row r="228" spans="1:18" s="34" customFormat="1" ht="15.6" customHeight="1">
      <c r="A228" s="64"/>
      <c r="B228" s="63"/>
      <c r="C228" s="65"/>
      <c r="D228" s="66"/>
      <c r="E228" s="66"/>
      <c r="F228" s="66"/>
      <c r="G228" s="66"/>
      <c r="H228" s="63"/>
      <c r="I228" s="66"/>
      <c r="J228" s="66"/>
      <c r="K228" s="66"/>
      <c r="L228" s="66"/>
      <c r="M228" s="66"/>
      <c r="N228" s="66"/>
      <c r="O228" s="64"/>
      <c r="P228" s="63"/>
      <c r="Q228" s="65"/>
      <c r="R228" s="67"/>
    </row>
    <row r="229" spans="1:18" s="34" customFormat="1" ht="30.75">
      <c r="A229" s="28" t="s">
        <v>8346</v>
      </c>
      <c r="B229" s="12"/>
      <c r="C229" s="12"/>
      <c r="D229" s="28" t="s">
        <v>10265</v>
      </c>
      <c r="E229" s="13"/>
      <c r="F229" s="13"/>
      <c r="G229" s="13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42"/>
    </row>
    <row r="230" spans="1:18" s="34" customFormat="1">
      <c r="A230" s="11" t="s">
        <v>3</v>
      </c>
      <c r="B230" s="11" t="s">
        <v>4</v>
      </c>
      <c r="C230" s="11" t="s">
        <v>5</v>
      </c>
      <c r="D230" s="10" t="s">
        <v>9923</v>
      </c>
      <c r="E230" s="15" t="s">
        <v>2</v>
      </c>
      <c r="F230" s="16" t="s">
        <v>0</v>
      </c>
      <c r="G230" s="17" t="s">
        <v>2</v>
      </c>
      <c r="H230" s="10" t="s">
        <v>9923</v>
      </c>
      <c r="I230" s="15" t="s">
        <v>2</v>
      </c>
      <c r="J230" s="15"/>
      <c r="K230" s="15"/>
      <c r="L230" s="15"/>
      <c r="M230" s="18" t="s">
        <v>9922</v>
      </c>
      <c r="N230" s="97" t="s">
        <v>9921</v>
      </c>
      <c r="O230" s="10" t="s">
        <v>1462</v>
      </c>
      <c r="P230" s="10" t="s">
        <v>4</v>
      </c>
      <c r="Q230" s="10" t="s">
        <v>5</v>
      </c>
      <c r="R230" s="11" t="s">
        <v>1506</v>
      </c>
    </row>
    <row r="231" spans="1:18" s="34" customFormat="1" ht="15.6" customHeight="1">
      <c r="A231" s="24" t="s">
        <v>8</v>
      </c>
      <c r="B231" s="5" t="str">
        <f>VLOOKUP(C231,PinNo!$B:$C,2,0)</f>
        <v>J19</v>
      </c>
      <c r="C231" s="33" t="s">
        <v>1646</v>
      </c>
      <c r="D231" s="5" t="str">
        <f>VLOOKUP(CONCATENATE($A231,".",$B231),Netlist_VTable!$H:$I,2,0)</f>
        <v>S0_P5_TXEN</v>
      </c>
      <c r="E231" s="19">
        <f>VLOOKUP(D231,EtchLengthFromLayout!$A:$B,2,0)</f>
        <v>9061.35</v>
      </c>
      <c r="F231" s="19"/>
      <c r="G231" s="19"/>
      <c r="H231" s="5" t="str">
        <f>VLOOKUP(CONCATENATE($O231,".",$P231),Netlist_VTable!$H:$I,2,0)</f>
        <v>SG0_P5_RXDV</v>
      </c>
      <c r="I231" s="19">
        <f>VLOOKUP(H231,EtchLengthFromLayout!$A:$B,2,0)</f>
        <v>2912.71</v>
      </c>
      <c r="J231" s="19"/>
      <c r="K231" s="19"/>
      <c r="L231" s="19"/>
      <c r="M231" s="19">
        <f>E231+G231+I231+L231</f>
        <v>11974.060000000001</v>
      </c>
      <c r="N231" s="23" t="str">
        <f>IF( M231&lt;=12000,"OK, Length &lt; 12000mils","Not OK, Length is Out of Range")</f>
        <v>OK, Length &lt; 12000mils</v>
      </c>
      <c r="O231" s="24" t="s">
        <v>9884</v>
      </c>
      <c r="P231" s="5" t="str">
        <f>VLOOKUP(Q231,PinNo!$B:$C,2,0)</f>
        <v>F19</v>
      </c>
      <c r="Q231" s="33" t="s">
        <v>1656</v>
      </c>
      <c r="R231" s="103" t="s">
        <v>8355</v>
      </c>
    </row>
    <row r="232" spans="1:18" s="34" customFormat="1" ht="15.6" customHeight="1">
      <c r="A232" s="24" t="s">
        <v>8</v>
      </c>
      <c r="B232" s="5" t="str">
        <f>VLOOKUP(C232,PinNo!$B:$C,2,0)</f>
        <v>K18</v>
      </c>
      <c r="C232" s="33" t="s">
        <v>1647</v>
      </c>
      <c r="D232" s="5" t="str">
        <f>VLOOKUP(CONCATENATE($A232,".",$B232),Netlist_VTable!$H:$I,2,0)</f>
        <v>S0_P5_TXD0</v>
      </c>
      <c r="E232" s="19">
        <f>VLOOKUP(D232,EtchLengthFromLayout!$A:$B,2,0)</f>
        <v>9196.98</v>
      </c>
      <c r="F232" s="19"/>
      <c r="G232" s="19"/>
      <c r="H232" s="5" t="str">
        <f>VLOOKUP(CONCATENATE($O232,".",$P232),Netlist_VTable!$H:$I,2,0)</f>
        <v>SG0_P5_RXD0</v>
      </c>
      <c r="I232" s="19">
        <f>VLOOKUP(H232,EtchLengthFromLayout!$A:$B,2,0)</f>
        <v>2777.08</v>
      </c>
      <c r="J232" s="19"/>
      <c r="K232" s="19"/>
      <c r="L232" s="19"/>
      <c r="M232" s="19">
        <f t="shared" ref="M232:M242" si="46">E232+G232+I232+L232</f>
        <v>11974.06</v>
      </c>
      <c r="N232" s="23" t="str">
        <f t="shared" ref="N232:N242" si="47">IF( M232&lt;=12000,"OK, Length &lt; 12000mils","Not OK, Length is Out of Range")</f>
        <v>OK, Length &lt; 12000mils</v>
      </c>
      <c r="O232" s="24" t="s">
        <v>9884</v>
      </c>
      <c r="P232" s="5" t="str">
        <f>VLOOKUP(Q232,PinNo!$B:$C,2,0)</f>
        <v>D19</v>
      </c>
      <c r="Q232" s="33" t="s">
        <v>1651</v>
      </c>
      <c r="R232" s="104"/>
    </row>
    <row r="233" spans="1:18" s="34" customFormat="1" ht="15.6" customHeight="1">
      <c r="A233" s="24" t="s">
        <v>8</v>
      </c>
      <c r="B233" s="5" t="str">
        <f>VLOOKUP(C233,PinNo!$B:$C,2,0)</f>
        <v>K19</v>
      </c>
      <c r="C233" s="33" t="s">
        <v>1648</v>
      </c>
      <c r="D233" s="5" t="str">
        <f>VLOOKUP(CONCATENATE($A233,".",$B233),Netlist_VTable!$H:$I,2,0)</f>
        <v>S0_P5_TXD1</v>
      </c>
      <c r="E233" s="19">
        <f>VLOOKUP(D233,EtchLengthFromLayout!$A:$B,2,0)</f>
        <v>9090.4699999999993</v>
      </c>
      <c r="F233" s="19"/>
      <c r="G233" s="19"/>
      <c r="H233" s="5" t="str">
        <f>VLOOKUP(CONCATENATE($O233,".",$P233),Netlist_VTable!$H:$I,2,0)</f>
        <v>SG0_P5_RXD1</v>
      </c>
      <c r="I233" s="19">
        <f>VLOOKUP(H233,EtchLengthFromLayout!$A:$B,2,0)</f>
        <v>2883.59</v>
      </c>
      <c r="J233" s="19"/>
      <c r="K233" s="19"/>
      <c r="L233" s="19"/>
      <c r="M233" s="19">
        <f t="shared" si="46"/>
        <v>11974.06</v>
      </c>
      <c r="N233" s="23" t="str">
        <f t="shared" si="47"/>
        <v>OK, Length &lt; 12000mils</v>
      </c>
      <c r="O233" s="24" t="s">
        <v>9884</v>
      </c>
      <c r="P233" s="5" t="str">
        <f>VLOOKUP(Q233,PinNo!$B:$C,2,0)</f>
        <v>E18</v>
      </c>
      <c r="Q233" s="33" t="s">
        <v>1654</v>
      </c>
      <c r="R233" s="104"/>
    </row>
    <row r="234" spans="1:18" s="34" customFormat="1" ht="15.6" customHeight="1">
      <c r="A234" s="24" t="s">
        <v>8</v>
      </c>
      <c r="B234" s="5" t="str">
        <f>VLOOKUP(C234,PinNo!$B:$C,2,0)</f>
        <v>J18</v>
      </c>
      <c r="C234" s="33" t="s">
        <v>1649</v>
      </c>
      <c r="D234" s="5" t="str">
        <f>VLOOKUP(CONCATENATE($A234,".",$B234),Netlist_VTable!$H:$I,2,0)</f>
        <v>S0_P5_TXC</v>
      </c>
      <c r="E234" s="19">
        <f>VLOOKUP(D234,EtchLengthFromLayout!$A:$B,2,0)</f>
        <v>9148.33</v>
      </c>
      <c r="F234" s="19"/>
      <c r="G234" s="19"/>
      <c r="H234" s="5" t="str">
        <f>VLOOKUP(CONCATENATE($O234,".",$P234),Netlist_VTable!$H:$I,2,0)</f>
        <v>SG0_P5_RXC</v>
      </c>
      <c r="I234" s="19">
        <f>VLOOKUP(H234,EtchLengthFromLayout!$A:$B,2,0)</f>
        <v>2825.73</v>
      </c>
      <c r="J234" s="19"/>
      <c r="K234" s="19"/>
      <c r="L234" s="19"/>
      <c r="M234" s="19">
        <f t="shared" si="46"/>
        <v>11974.06</v>
      </c>
      <c r="N234" s="23" t="str">
        <f t="shared" si="47"/>
        <v>OK, Length &lt; 12000mils</v>
      </c>
      <c r="O234" s="24" t="s">
        <v>9884</v>
      </c>
      <c r="P234" s="5" t="str">
        <f>VLOOKUP(Q234,PinNo!$B:$C,2,0)</f>
        <v>G19</v>
      </c>
      <c r="Q234" s="33" t="s">
        <v>1657</v>
      </c>
      <c r="R234" s="104"/>
    </row>
    <row r="235" spans="1:18" s="34" customFormat="1" ht="15.6" customHeight="1">
      <c r="A235" s="24" t="s">
        <v>8</v>
      </c>
      <c r="B235" s="5" t="str">
        <f>VLOOKUP(C235,PinNo!$B:$C,2,0)</f>
        <v>L18</v>
      </c>
      <c r="C235" s="33" t="s">
        <v>1650</v>
      </c>
      <c r="D235" s="5" t="str">
        <f>VLOOKUP(CONCATENATE($A235,".",$B235),Netlist_VTable!$H:$I,2,0)</f>
        <v>S0_P5_TXD2</v>
      </c>
      <c r="E235" s="19">
        <f>VLOOKUP(D235,EtchLengthFromLayout!$A:$B,2,0)</f>
        <v>8622.69</v>
      </c>
      <c r="F235" s="19"/>
      <c r="G235" s="19"/>
      <c r="H235" s="5" t="str">
        <f>VLOOKUP(CONCATENATE($O235,".",$P235),Netlist_VTable!$H:$I,2,0)</f>
        <v>SG0_P5_RXD2</v>
      </c>
      <c r="I235" s="19">
        <f>VLOOKUP(H235,EtchLengthFromLayout!$A:$B,2,0)</f>
        <v>3351.37</v>
      </c>
      <c r="J235" s="19"/>
      <c r="K235" s="19"/>
      <c r="L235" s="19"/>
      <c r="M235" s="19">
        <f t="shared" si="46"/>
        <v>11974.060000000001</v>
      </c>
      <c r="N235" s="23" t="str">
        <f t="shared" si="47"/>
        <v>OK, Length &lt; 12000mils</v>
      </c>
      <c r="O235" s="24" t="s">
        <v>9074</v>
      </c>
      <c r="P235" s="5" t="str">
        <f>VLOOKUP(Q235,PinNo!$B:$C,2,0)</f>
        <v>E19</v>
      </c>
      <c r="Q235" s="33" t="s">
        <v>1658</v>
      </c>
      <c r="R235" s="104"/>
    </row>
    <row r="236" spans="1:18" s="34" customFormat="1" ht="15.6" customHeight="1">
      <c r="A236" s="24" t="s">
        <v>8</v>
      </c>
      <c r="B236" s="5" t="str">
        <f>VLOOKUP(C236,PinNo!$B:$C,2,0)</f>
        <v>D19</v>
      </c>
      <c r="C236" s="33" t="s">
        <v>1651</v>
      </c>
      <c r="D236" s="5" t="str">
        <f>VLOOKUP(CONCATENATE($A236,".",$B236),Netlist_VTable!$H:$I,2,0)</f>
        <v>S0_P5_RXD0</v>
      </c>
      <c r="E236" s="19">
        <f>VLOOKUP(D236,EtchLengthFromLayout!$A:$B,2,0)</f>
        <v>7604.3</v>
      </c>
      <c r="F236" s="19" t="str">
        <f t="shared" ref="F236" si="48">SUBSTITUTE(H236,"_P","_1_P")</f>
        <v>SG0_1_P5_TXD0</v>
      </c>
      <c r="G236" s="19">
        <f>VLOOKUP(F236,EtchLengthFromLayout!$A:$B,2,0)</f>
        <v>1732.13</v>
      </c>
      <c r="H236" s="5" t="str">
        <f>VLOOKUP(CONCATENATE($O236,".",$P236),Netlist_VTable!$H:$I,2,0)</f>
        <v>SG0_P5_TXD0</v>
      </c>
      <c r="I236" s="19">
        <f>VLOOKUP(H236,EtchLengthFromLayout!$A:$B,2,0)</f>
        <v>2632.63</v>
      </c>
      <c r="J236" s="19"/>
      <c r="K236" s="19"/>
      <c r="L236" s="19"/>
      <c r="M236" s="19">
        <f t="shared" si="46"/>
        <v>11969.060000000001</v>
      </c>
      <c r="N236" s="23" t="str">
        <f t="shared" si="47"/>
        <v>OK, Length &lt; 12000mils</v>
      </c>
      <c r="O236" s="24" t="s">
        <v>9074</v>
      </c>
      <c r="P236" s="5" t="str">
        <f>VLOOKUP(Q236,PinNo!$B:$C,2,0)</f>
        <v>K18</v>
      </c>
      <c r="Q236" s="33" t="s">
        <v>1647</v>
      </c>
      <c r="R236" s="104"/>
    </row>
    <row r="237" spans="1:18" s="34" customFormat="1" ht="15.6" customHeight="1">
      <c r="A237" s="24" t="s">
        <v>8</v>
      </c>
      <c r="B237" s="5" t="str">
        <f>VLOOKUP(C237,PinNo!$B:$C,2,0)</f>
        <v>L19</v>
      </c>
      <c r="C237" s="33" t="s">
        <v>1652</v>
      </c>
      <c r="D237" s="5" t="str">
        <f>VLOOKUP(CONCATENATE($A237,".",$B237),Netlist_VTable!$H:$I,2,0)</f>
        <v>S0_P5_TXD3</v>
      </c>
      <c r="E237" s="19">
        <f>VLOOKUP(D237,EtchLengthFromLayout!$A:$B,2,0)</f>
        <v>9081.5300000000007</v>
      </c>
      <c r="F237" s="19"/>
      <c r="G237" s="19"/>
      <c r="H237" s="5" t="str">
        <f>VLOOKUP(CONCATENATE($O237,".",$P237),Netlist_VTable!$H:$I,2,0)</f>
        <v>SG0_P5_RXD3</v>
      </c>
      <c r="I237" s="19">
        <f>VLOOKUP(H237,EtchLengthFromLayout!$A:$B,2,0)</f>
        <v>2892.53</v>
      </c>
      <c r="J237" s="19"/>
      <c r="K237" s="19"/>
      <c r="L237" s="19"/>
      <c r="M237" s="19">
        <f t="shared" si="46"/>
        <v>11974.060000000001</v>
      </c>
      <c r="N237" s="23" t="str">
        <f t="shared" si="47"/>
        <v>OK, Length &lt; 12000mils</v>
      </c>
      <c r="O237" s="24" t="s">
        <v>9074</v>
      </c>
      <c r="P237" s="5" t="str">
        <f>VLOOKUP(Q237,PinNo!$B:$C,2,0)</f>
        <v>F18</v>
      </c>
      <c r="Q237" s="33" t="s">
        <v>1655</v>
      </c>
      <c r="R237" s="104"/>
    </row>
    <row r="238" spans="1:18" s="34" customFormat="1" ht="15.6" customHeight="1">
      <c r="A238" s="24" t="s">
        <v>8</v>
      </c>
      <c r="B238" s="5" t="str">
        <f>VLOOKUP(C238,PinNo!$B:$C,2,0)</f>
        <v>E18</v>
      </c>
      <c r="C238" s="33" t="s">
        <v>1654</v>
      </c>
      <c r="D238" s="5" t="str">
        <f>VLOOKUP(CONCATENATE($A238,".",$B238),Netlist_VTable!$H:$I,2,0)</f>
        <v>S0_P5_RXD1</v>
      </c>
      <c r="E238" s="19">
        <f>VLOOKUP(D238,EtchLengthFromLayout!$A:$B,2,0)</f>
        <v>809.72</v>
      </c>
      <c r="F238" s="19" t="str">
        <f t="shared" ref="F238" si="49">SUBSTITUTE(H238,"_P","_1_P")</f>
        <v>SG0_1_P5_TXD1</v>
      </c>
      <c r="G238" s="19">
        <f>VLOOKUP(F238,EtchLengthFromLayout!$A:$B,2,0)</f>
        <v>5798.71</v>
      </c>
      <c r="H238" s="5" t="str">
        <f>VLOOKUP(CONCATENATE($O238,".",$P238),Netlist_VTable!$H:$I,2,0)</f>
        <v>SG0_P5_TXD1</v>
      </c>
      <c r="I238" s="19">
        <f>VLOOKUP(H238,EtchLengthFromLayout!$A:$B,2,0)</f>
        <v>5360.63</v>
      </c>
      <c r="J238" s="19"/>
      <c r="K238" s="19"/>
      <c r="L238" s="19"/>
      <c r="M238" s="19">
        <f t="shared" si="46"/>
        <v>11969.060000000001</v>
      </c>
      <c r="N238" s="23" t="str">
        <f t="shared" si="47"/>
        <v>OK, Length &lt; 12000mils</v>
      </c>
      <c r="O238" s="24" t="s">
        <v>9074</v>
      </c>
      <c r="P238" s="5" t="str">
        <f>VLOOKUP(Q238,PinNo!$B:$C,2,0)</f>
        <v>K19</v>
      </c>
      <c r="Q238" s="33" t="s">
        <v>1648</v>
      </c>
      <c r="R238" s="104"/>
    </row>
    <row r="239" spans="1:18" s="34" customFormat="1" ht="15.6" customHeight="1">
      <c r="A239" s="24" t="s">
        <v>8</v>
      </c>
      <c r="B239" s="5" t="str">
        <f>VLOOKUP(C239,PinNo!$B:$C,2,0)</f>
        <v>F18</v>
      </c>
      <c r="C239" s="33" t="s">
        <v>1655</v>
      </c>
      <c r="D239" s="5" t="str">
        <f>VLOOKUP(CONCATENATE($A239,".",$B239),Netlist_VTable!$H:$I,2,0)</f>
        <v>S0_P5_RXD3</v>
      </c>
      <c r="E239" s="19">
        <f>VLOOKUP(D239,EtchLengthFromLayout!$A:$B,2,0)</f>
        <v>1112.26</v>
      </c>
      <c r="F239" s="19"/>
      <c r="G239" s="19"/>
      <c r="H239" s="5" t="str">
        <f>VLOOKUP(CONCATENATE($O239,".",$P239),Netlist_VTable!$H:$I,2,0)</f>
        <v>SG0_P5_TXD3</v>
      </c>
      <c r="I239" s="19">
        <f>VLOOKUP(H239,EtchLengthFromLayout!$A:$B,2,0)</f>
        <v>10861.8</v>
      </c>
      <c r="J239" s="19"/>
      <c r="K239" s="19"/>
      <c r="L239" s="19"/>
      <c r="M239" s="19">
        <f t="shared" si="46"/>
        <v>11974.06</v>
      </c>
      <c r="N239" s="23" t="str">
        <f t="shared" si="47"/>
        <v>OK, Length &lt; 12000mils</v>
      </c>
      <c r="O239" s="24" t="s">
        <v>9074</v>
      </c>
      <c r="P239" s="5" t="str">
        <f>VLOOKUP(Q239,PinNo!$B:$C,2,0)</f>
        <v>L19</v>
      </c>
      <c r="Q239" s="33" t="s">
        <v>1652</v>
      </c>
      <c r="R239" s="104"/>
    </row>
    <row r="240" spans="1:18" s="34" customFormat="1" ht="15.6" customHeight="1">
      <c r="A240" s="24" t="s">
        <v>8</v>
      </c>
      <c r="B240" s="5" t="str">
        <f>VLOOKUP(C240,PinNo!$B:$C,2,0)</f>
        <v>F19</v>
      </c>
      <c r="C240" s="33" t="s">
        <v>1656</v>
      </c>
      <c r="D240" s="5" t="str">
        <f>VLOOKUP(CONCATENATE($A240,".",$B240),Netlist_VTable!$H:$I,2,0)</f>
        <v>S0_P5_RXDV</v>
      </c>
      <c r="E240" s="19">
        <f>VLOOKUP(D240,EtchLengthFromLayout!$A:$B,2,0)</f>
        <v>897.23</v>
      </c>
      <c r="F240" s="19"/>
      <c r="G240" s="19"/>
      <c r="H240" s="5" t="str">
        <f>VLOOKUP(CONCATENATE($O240,".",$P240),Netlist_VTable!$H:$I,2,0)</f>
        <v>SG0_P5_TXEN</v>
      </c>
      <c r="I240" s="19">
        <f>VLOOKUP(H240,EtchLengthFromLayout!$A:$B,2,0)</f>
        <v>11076.83</v>
      </c>
      <c r="J240" s="19"/>
      <c r="K240" s="19"/>
      <c r="L240" s="19"/>
      <c r="M240" s="19">
        <f t="shared" si="46"/>
        <v>11974.06</v>
      </c>
      <c r="N240" s="23" t="str">
        <f t="shared" si="47"/>
        <v>OK, Length &lt; 12000mils</v>
      </c>
      <c r="O240" s="24" t="s">
        <v>9074</v>
      </c>
      <c r="P240" s="5" t="str">
        <f>VLOOKUP(Q240,PinNo!$B:$C,2,0)</f>
        <v>J19</v>
      </c>
      <c r="Q240" s="33" t="s">
        <v>1646</v>
      </c>
      <c r="R240" s="104"/>
    </row>
    <row r="241" spans="1:18" s="34" customFormat="1" ht="15.6" customHeight="1">
      <c r="A241" s="24" t="s">
        <v>8</v>
      </c>
      <c r="B241" s="5" t="str">
        <f>VLOOKUP(C241,PinNo!$B:$C,2,0)</f>
        <v>G19</v>
      </c>
      <c r="C241" s="33" t="s">
        <v>1657</v>
      </c>
      <c r="D241" s="5" t="str">
        <f>VLOOKUP(CONCATENATE($A241,".",$B241),Netlist_VTable!$H:$I,2,0)</f>
        <v>S0_P5_RXC</v>
      </c>
      <c r="E241" s="19">
        <f>VLOOKUP(D241,EtchLengthFromLayout!$A:$B,2,0)</f>
        <v>1041.3399999999999</v>
      </c>
      <c r="F241" s="19"/>
      <c r="G241" s="19"/>
      <c r="H241" s="5" t="str">
        <f>VLOOKUP(CONCATENATE($O241,".",$P241),Netlist_VTable!$H:$I,2,0)</f>
        <v>SG0_P5_TXC</v>
      </c>
      <c r="I241" s="19">
        <f>VLOOKUP(H241,EtchLengthFromLayout!$A:$B,2,0)</f>
        <v>10932.72</v>
      </c>
      <c r="J241" s="19"/>
      <c r="K241" s="19"/>
      <c r="L241" s="19"/>
      <c r="M241" s="19">
        <f t="shared" si="46"/>
        <v>11974.06</v>
      </c>
      <c r="N241" s="23" t="str">
        <f t="shared" si="47"/>
        <v>OK, Length &lt; 12000mils</v>
      </c>
      <c r="O241" s="24" t="s">
        <v>9074</v>
      </c>
      <c r="P241" s="5" t="str">
        <f>VLOOKUP(Q241,PinNo!$B:$C,2,0)</f>
        <v>J18</v>
      </c>
      <c r="Q241" s="33" t="s">
        <v>1649</v>
      </c>
      <c r="R241" s="104"/>
    </row>
    <row r="242" spans="1:18" s="34" customFormat="1" ht="15.6" customHeight="1">
      <c r="A242" s="24" t="s">
        <v>8</v>
      </c>
      <c r="B242" s="5" t="str">
        <f>VLOOKUP(C242,PinNo!$B:$C,2,0)</f>
        <v>E19</v>
      </c>
      <c r="C242" s="33" t="s">
        <v>1658</v>
      </c>
      <c r="D242" s="5" t="str">
        <f>VLOOKUP(CONCATENATE($A242,".",$B242),Netlist_VTable!$H:$I,2,0)</f>
        <v>S0_P5_RXD2</v>
      </c>
      <c r="E242" s="19">
        <f>VLOOKUP(D242,EtchLengthFromLayout!$A:$B,2,0)</f>
        <v>709.82</v>
      </c>
      <c r="F242" s="19" t="str">
        <f t="shared" ref="F242" si="50">SUBSTITUTE(H242,"_P","_1_P")</f>
        <v>SG0_1_P5_TXD2</v>
      </c>
      <c r="G242" s="19">
        <f>VLOOKUP(F242,EtchLengthFromLayout!$A:$B,2,0)</f>
        <v>5537.43</v>
      </c>
      <c r="H242" s="5" t="str">
        <f>VLOOKUP(CONCATENATE($O242,".",$P242),Netlist_VTable!$H:$I,2,0)</f>
        <v>SG0_P5_TXD2</v>
      </c>
      <c r="I242" s="19">
        <f>VLOOKUP(H242,EtchLengthFromLayout!$A:$B,2,0)</f>
        <v>5721.81</v>
      </c>
      <c r="J242" s="19"/>
      <c r="K242" s="19"/>
      <c r="L242" s="19"/>
      <c r="M242" s="19">
        <f t="shared" si="46"/>
        <v>11969.060000000001</v>
      </c>
      <c r="N242" s="23" t="str">
        <f t="shared" si="47"/>
        <v>OK, Length &lt; 12000mils</v>
      </c>
      <c r="O242" s="24" t="s">
        <v>9074</v>
      </c>
      <c r="P242" s="5" t="str">
        <f>VLOOKUP(Q242,PinNo!$B:$C,2,0)</f>
        <v>L18</v>
      </c>
      <c r="Q242" s="33" t="s">
        <v>1650</v>
      </c>
      <c r="R242" s="108"/>
    </row>
    <row r="243" spans="1:18" s="34" customFormat="1" ht="15.6" customHeight="1">
      <c r="A243" s="26"/>
      <c r="B243" s="10"/>
      <c r="C243" s="50"/>
      <c r="D243" s="15"/>
      <c r="E243" s="15"/>
      <c r="F243" s="15"/>
      <c r="G243" s="15"/>
      <c r="H243" s="10" t="s">
        <v>1463</v>
      </c>
      <c r="I243" s="15"/>
      <c r="J243" s="15"/>
      <c r="K243" s="15"/>
      <c r="L243" s="15"/>
      <c r="M243" s="15">
        <f>MAX(M231:M242)</f>
        <v>11974.060000000001</v>
      </c>
      <c r="N243" s="15"/>
      <c r="O243" s="26"/>
      <c r="P243" s="10"/>
      <c r="Q243" s="50"/>
      <c r="R243" s="54"/>
    </row>
    <row r="244" spans="1:18" s="34" customFormat="1" ht="15.6" customHeight="1">
      <c r="A244" s="26"/>
      <c r="B244" s="10"/>
      <c r="C244" s="50"/>
      <c r="D244" s="15"/>
      <c r="E244" s="15"/>
      <c r="F244" s="15"/>
      <c r="G244" s="15"/>
      <c r="H244" s="10" t="s">
        <v>1464</v>
      </c>
      <c r="I244" s="15"/>
      <c r="J244" s="15"/>
      <c r="K244" s="15"/>
      <c r="L244" s="15"/>
      <c r="M244" s="15">
        <f>MIN(M231:M242)</f>
        <v>11969.060000000001</v>
      </c>
      <c r="N244" s="15"/>
      <c r="O244" s="26"/>
      <c r="P244" s="10"/>
      <c r="Q244" s="50"/>
      <c r="R244" s="54"/>
    </row>
    <row r="245" spans="1:18" s="34" customFormat="1" ht="15.6" customHeight="1">
      <c r="A245" s="26"/>
      <c r="B245" s="10"/>
      <c r="C245" s="50"/>
      <c r="D245" s="15"/>
      <c r="E245" s="15"/>
      <c r="F245" s="15"/>
      <c r="G245" s="15"/>
      <c r="H245" s="10" t="s">
        <v>1</v>
      </c>
      <c r="I245" s="15"/>
      <c r="J245" s="15"/>
      <c r="K245" s="15"/>
      <c r="L245" s="15"/>
      <c r="M245" s="15">
        <f>ABS(M243-M244)</f>
        <v>5</v>
      </c>
      <c r="N245" s="15"/>
      <c r="O245" s="26"/>
      <c r="P245" s="10"/>
      <c r="Q245" s="50"/>
      <c r="R245" s="54"/>
    </row>
    <row r="246" spans="1:18" s="34" customFormat="1" ht="15.6" customHeight="1">
      <c r="A246" s="26"/>
      <c r="B246" s="10"/>
      <c r="C246" s="50"/>
      <c r="D246" s="15"/>
      <c r="E246" s="15"/>
      <c r="F246" s="15"/>
      <c r="G246" s="15"/>
      <c r="H246" s="20" t="s">
        <v>6</v>
      </c>
      <c r="I246" s="15"/>
      <c r="J246" s="15"/>
      <c r="K246" s="15"/>
      <c r="L246" s="15"/>
      <c r="M246" s="15" t="str">
        <f>IF(M245&lt;=5,"OK, Tolerance&lt;= 5 mils", "Not OK, Tolerance &gt;  5 mils")</f>
        <v>OK, Tolerance&lt;= 5 mils</v>
      </c>
      <c r="N246" s="15"/>
      <c r="O246" s="26"/>
      <c r="P246" s="10"/>
      <c r="Q246" s="50"/>
      <c r="R246" s="54"/>
    </row>
    <row r="247" spans="1:18" s="34" customFormat="1" ht="15.6" customHeight="1">
      <c r="A247" s="55"/>
      <c r="B247" s="52"/>
      <c r="C247" s="56"/>
      <c r="D247" s="53"/>
      <c r="E247" s="53"/>
      <c r="F247" s="53"/>
      <c r="G247" s="53"/>
      <c r="H247" s="52"/>
      <c r="I247" s="53"/>
      <c r="J247" s="53"/>
      <c r="K247" s="53"/>
      <c r="L247" s="53"/>
      <c r="M247" s="53"/>
      <c r="N247" s="53"/>
      <c r="O247" s="55"/>
      <c r="P247" s="52"/>
      <c r="Q247" s="56"/>
      <c r="R247" s="46"/>
    </row>
    <row r="248" spans="1:18" s="34" customFormat="1">
      <c r="A248" s="11" t="s">
        <v>3</v>
      </c>
      <c r="B248" s="11" t="s">
        <v>4</v>
      </c>
      <c r="C248" s="11" t="s">
        <v>5</v>
      </c>
      <c r="D248" s="10" t="s">
        <v>9923</v>
      </c>
      <c r="E248" s="15" t="s">
        <v>2</v>
      </c>
      <c r="F248" s="16" t="s">
        <v>0</v>
      </c>
      <c r="G248" s="17" t="s">
        <v>2</v>
      </c>
      <c r="H248" s="10" t="s">
        <v>9923</v>
      </c>
      <c r="I248" s="15" t="s">
        <v>2</v>
      </c>
      <c r="J248" s="15"/>
      <c r="K248" s="15"/>
      <c r="L248" s="15"/>
      <c r="M248" s="18" t="s">
        <v>9922</v>
      </c>
      <c r="N248" s="97" t="s">
        <v>9921</v>
      </c>
      <c r="O248" s="10" t="s">
        <v>1462</v>
      </c>
      <c r="P248" s="10" t="s">
        <v>4</v>
      </c>
      <c r="Q248" s="10" t="s">
        <v>5</v>
      </c>
      <c r="R248" s="11" t="s">
        <v>1506</v>
      </c>
    </row>
    <row r="249" spans="1:18" s="34" customFormat="1" ht="15.6" customHeight="1">
      <c r="A249" s="32" t="s">
        <v>165</v>
      </c>
      <c r="B249" s="5" t="str">
        <f>VLOOKUP(C249,PinNo!$B:$C,2,0)</f>
        <v>J19</v>
      </c>
      <c r="C249" s="33" t="s">
        <v>1646</v>
      </c>
      <c r="D249" s="5" t="str">
        <f>VLOOKUP(CONCATENATE($A249,".",$B249),Netlist_VTable!$H:$I,2,0)</f>
        <v>S1_P5_TXEN</v>
      </c>
      <c r="E249" s="19">
        <f>VLOOKUP(D249,EtchLengthFromLayout!$A:$B,2,0)</f>
        <v>8303.42</v>
      </c>
      <c r="F249" s="19"/>
      <c r="G249" s="19"/>
      <c r="H249" s="5" t="str">
        <f>VLOOKUP(CONCATENATE($O249,".",$P249),Netlist_VTable!$H:$I,2,0)</f>
        <v>SG1_P5_RXDV</v>
      </c>
      <c r="I249" s="19">
        <f>VLOOKUP(H249,EtchLengthFromLayout!$A:$B,2,0)</f>
        <v>3629.32</v>
      </c>
      <c r="J249" s="19"/>
      <c r="K249" s="19"/>
      <c r="L249" s="19"/>
      <c r="M249" s="19">
        <f>E249+G249+I249+L249</f>
        <v>11932.74</v>
      </c>
      <c r="N249" s="23" t="str">
        <f>IF( M249&lt;=12000,"OK, Length &lt; 12000mils","Not OK, Length is Out of Range")</f>
        <v>OK, Length &lt; 12000mils</v>
      </c>
      <c r="O249" s="25" t="s">
        <v>9885</v>
      </c>
      <c r="P249" s="5" t="str">
        <f>VLOOKUP(Q249,PinNo!$B:$C,2,0)</f>
        <v>F19</v>
      </c>
      <c r="Q249" s="33" t="s">
        <v>1656</v>
      </c>
      <c r="R249" s="103" t="s">
        <v>8356</v>
      </c>
    </row>
    <row r="250" spans="1:18" s="34" customFormat="1" ht="15.6" customHeight="1">
      <c r="A250" s="32" t="s">
        <v>165</v>
      </c>
      <c r="B250" s="5" t="str">
        <f>VLOOKUP(C250,PinNo!$B:$C,2,0)</f>
        <v>K18</v>
      </c>
      <c r="C250" s="33" t="s">
        <v>1647</v>
      </c>
      <c r="D250" s="5" t="str">
        <f>VLOOKUP(CONCATENATE($A250,".",$B250),Netlist_VTable!$H:$I,2,0)</f>
        <v>S1_P5_TXD0</v>
      </c>
      <c r="E250" s="19">
        <f>VLOOKUP(D250,EtchLengthFromLayout!$A:$B,2,0)</f>
        <v>8119.33</v>
      </c>
      <c r="F250" s="19"/>
      <c r="G250" s="19"/>
      <c r="H250" s="5" t="str">
        <f>VLOOKUP(CONCATENATE($O250,".",$P250),Netlist_VTable!$H:$I,2,0)</f>
        <v>SG1_P5_RXD0</v>
      </c>
      <c r="I250" s="19">
        <f>VLOOKUP(H250,EtchLengthFromLayout!$A:$B,2,0)</f>
        <v>3813.4</v>
      </c>
      <c r="J250" s="19"/>
      <c r="K250" s="19"/>
      <c r="L250" s="19"/>
      <c r="M250" s="19">
        <f t="shared" ref="M250:M260" si="51">E250+G250+I250+L250</f>
        <v>11932.73</v>
      </c>
      <c r="N250" s="23" t="str">
        <f t="shared" ref="N250:N260" si="52">IF( M250&lt;=12000,"OK, Length &lt; 12000mils","Not OK, Length is Out of Range")</f>
        <v>OK, Length &lt; 12000mils</v>
      </c>
      <c r="O250" s="25" t="s">
        <v>9885</v>
      </c>
      <c r="P250" s="5" t="str">
        <f>VLOOKUP(Q250,PinNo!$B:$C,2,0)</f>
        <v>D19</v>
      </c>
      <c r="Q250" s="33" t="s">
        <v>1651</v>
      </c>
      <c r="R250" s="104"/>
    </row>
    <row r="251" spans="1:18" s="34" customFormat="1" ht="15.6" customHeight="1">
      <c r="A251" s="32" t="s">
        <v>165</v>
      </c>
      <c r="B251" s="5" t="str">
        <f>VLOOKUP(C251,PinNo!$B:$C,2,0)</f>
        <v>K19</v>
      </c>
      <c r="C251" s="33" t="s">
        <v>1648</v>
      </c>
      <c r="D251" s="5" t="str">
        <f>VLOOKUP(CONCATENATE($A251,".",$B251),Netlist_VTable!$H:$I,2,0)</f>
        <v>S1_P5_TXD1</v>
      </c>
      <c r="E251" s="19">
        <f>VLOOKUP(D251,EtchLengthFromLayout!$A:$B,2,0)</f>
        <v>7998.2</v>
      </c>
      <c r="F251" s="19"/>
      <c r="G251" s="19"/>
      <c r="H251" s="5" t="str">
        <f>VLOOKUP(CONCATENATE($O251,".",$P251),Netlist_VTable!$H:$I,2,0)</f>
        <v>SG1_P5_RXD1</v>
      </c>
      <c r="I251" s="19">
        <f>VLOOKUP(H251,EtchLengthFromLayout!$A:$B,2,0)</f>
        <v>3934.53</v>
      </c>
      <c r="J251" s="19"/>
      <c r="K251" s="19"/>
      <c r="L251" s="19"/>
      <c r="M251" s="19">
        <f t="shared" si="51"/>
        <v>11932.73</v>
      </c>
      <c r="N251" s="23" t="str">
        <f t="shared" si="52"/>
        <v>OK, Length &lt; 12000mils</v>
      </c>
      <c r="O251" s="25" t="s">
        <v>9885</v>
      </c>
      <c r="P251" s="5" t="str">
        <f>VLOOKUP(Q251,PinNo!$B:$C,2,0)</f>
        <v>E18</v>
      </c>
      <c r="Q251" s="33" t="s">
        <v>1654</v>
      </c>
      <c r="R251" s="104"/>
    </row>
    <row r="252" spans="1:18" s="34" customFormat="1" ht="15.6" customHeight="1">
      <c r="A252" s="32" t="s">
        <v>165</v>
      </c>
      <c r="B252" s="5" t="str">
        <f>VLOOKUP(C252,PinNo!$B:$C,2,0)</f>
        <v>J18</v>
      </c>
      <c r="C252" s="33" t="s">
        <v>1649</v>
      </c>
      <c r="D252" s="5" t="str">
        <f>VLOOKUP(CONCATENATE($A252,".",$B252),Netlist_VTable!$H:$I,2,0)</f>
        <v>S1_P5_TXC</v>
      </c>
      <c r="E252" s="19">
        <f>VLOOKUP(D252,EtchLengthFromLayout!$A:$B,2,0)</f>
        <v>8500.7000000000007</v>
      </c>
      <c r="F252" s="19"/>
      <c r="G252" s="19"/>
      <c r="H252" s="5" t="str">
        <f>VLOOKUP(CONCATENATE($O252,".",$P252),Netlist_VTable!$H:$I,2,0)</f>
        <v>SG1_P5_RXC</v>
      </c>
      <c r="I252" s="19">
        <f>VLOOKUP(H252,EtchLengthFromLayout!$A:$B,2,0)</f>
        <v>3432.03</v>
      </c>
      <c r="J252" s="19"/>
      <c r="K252" s="19"/>
      <c r="L252" s="19"/>
      <c r="M252" s="19">
        <f t="shared" si="51"/>
        <v>11932.730000000001</v>
      </c>
      <c r="N252" s="23" t="str">
        <f t="shared" si="52"/>
        <v>OK, Length &lt; 12000mils</v>
      </c>
      <c r="O252" s="25" t="s">
        <v>9885</v>
      </c>
      <c r="P252" s="5" t="str">
        <f>VLOOKUP(Q252,PinNo!$B:$C,2,0)</f>
        <v>G19</v>
      </c>
      <c r="Q252" s="33" t="s">
        <v>1657</v>
      </c>
      <c r="R252" s="104"/>
    </row>
    <row r="253" spans="1:18" s="34" customFormat="1" ht="15.6" customHeight="1">
      <c r="A253" s="32" t="s">
        <v>165</v>
      </c>
      <c r="B253" s="5" t="str">
        <f>VLOOKUP(C253,PinNo!$B:$C,2,0)</f>
        <v>L18</v>
      </c>
      <c r="C253" s="33" t="s">
        <v>1650</v>
      </c>
      <c r="D253" s="5" t="str">
        <f>VLOOKUP(CONCATENATE($A253,".",$B253),Netlist_VTable!$H:$I,2,0)</f>
        <v>S1_P5_TXD2</v>
      </c>
      <c r="E253" s="19">
        <f>VLOOKUP(D253,EtchLengthFromLayout!$A:$B,2,0)</f>
        <v>7352.13</v>
      </c>
      <c r="F253" s="19"/>
      <c r="G253" s="19"/>
      <c r="H253" s="5" t="str">
        <f>VLOOKUP(CONCATENATE($O253,".",$P253),Netlist_VTable!$H:$I,2,0)</f>
        <v>SG1_P5_RXD2</v>
      </c>
      <c r="I253" s="19">
        <f>VLOOKUP(H253,EtchLengthFromLayout!$A:$B,2,0)</f>
        <v>4580.6000000000004</v>
      </c>
      <c r="J253" s="19"/>
      <c r="K253" s="19"/>
      <c r="L253" s="19"/>
      <c r="M253" s="19">
        <f t="shared" si="51"/>
        <v>11932.73</v>
      </c>
      <c r="N253" s="23" t="str">
        <f t="shared" si="52"/>
        <v>OK, Length &lt; 12000mils</v>
      </c>
      <c r="O253" s="25" t="s">
        <v>9220</v>
      </c>
      <c r="P253" s="5" t="str">
        <f>VLOOKUP(Q253,PinNo!$B:$C,2,0)</f>
        <v>E19</v>
      </c>
      <c r="Q253" s="33" t="s">
        <v>1658</v>
      </c>
      <c r="R253" s="104"/>
    </row>
    <row r="254" spans="1:18" s="34" customFormat="1" ht="15.6" customHeight="1">
      <c r="A254" s="32" t="s">
        <v>165</v>
      </c>
      <c r="B254" s="5" t="str">
        <f>VLOOKUP(C254,PinNo!$B:$C,2,0)</f>
        <v>D19</v>
      </c>
      <c r="C254" s="33" t="s">
        <v>1651</v>
      </c>
      <c r="D254" s="5" t="str">
        <f>VLOOKUP(CONCATENATE($A254,".",$B254),Netlist_VTable!$H:$I,2,0)</f>
        <v>S1_P5_RXD0</v>
      </c>
      <c r="E254" s="19">
        <f>VLOOKUP(D254,EtchLengthFromLayout!$A:$B,2,0)</f>
        <v>6826.56</v>
      </c>
      <c r="F254" s="19" t="str">
        <f t="shared" ref="F254" si="53">SUBSTITUTE(H254,"_P","_1_P")</f>
        <v>SG1_1_P5_TXD0</v>
      </c>
      <c r="G254" s="19">
        <f>VLOOKUP(F254,EtchLengthFromLayout!$A:$B,2,0)</f>
        <v>2125.3000000000002</v>
      </c>
      <c r="H254" s="5" t="str">
        <f>VLOOKUP(CONCATENATE($O254,".",$P254),Netlist_VTable!$H:$I,2,0)</f>
        <v>SG1_P5_TXD0</v>
      </c>
      <c r="I254" s="19">
        <f>VLOOKUP(H254,EtchLengthFromLayout!$A:$B,2,0)</f>
        <v>2978.87</v>
      </c>
      <c r="J254" s="19"/>
      <c r="K254" s="19"/>
      <c r="L254" s="19"/>
      <c r="M254" s="19">
        <f t="shared" si="51"/>
        <v>11930.73</v>
      </c>
      <c r="N254" s="23" t="str">
        <f t="shared" si="52"/>
        <v>OK, Length &lt; 12000mils</v>
      </c>
      <c r="O254" s="25" t="s">
        <v>9220</v>
      </c>
      <c r="P254" s="5" t="str">
        <f>VLOOKUP(Q254,PinNo!$B:$C,2,0)</f>
        <v>K18</v>
      </c>
      <c r="Q254" s="33" t="s">
        <v>1647</v>
      </c>
      <c r="R254" s="104"/>
    </row>
    <row r="255" spans="1:18" s="34" customFormat="1" ht="15.6" customHeight="1">
      <c r="A255" s="32" t="s">
        <v>165</v>
      </c>
      <c r="B255" s="5" t="str">
        <f>VLOOKUP(C255,PinNo!$B:$C,2,0)</f>
        <v>L19</v>
      </c>
      <c r="C255" s="33" t="s">
        <v>1652</v>
      </c>
      <c r="D255" s="5" t="str">
        <f>VLOOKUP(CONCATENATE($A255,".",$B255),Netlist_VTable!$H:$I,2,0)</f>
        <v>S1_P5_TXD3</v>
      </c>
      <c r="E255" s="19">
        <f>VLOOKUP(D255,EtchLengthFromLayout!$A:$B,2,0)</f>
        <v>7894.88</v>
      </c>
      <c r="F255" s="19"/>
      <c r="G255" s="19"/>
      <c r="H255" s="5" t="str">
        <f>VLOOKUP(CONCATENATE($O255,".",$P255),Netlist_VTable!$H:$I,2,0)</f>
        <v>SG1_P5_RXD3</v>
      </c>
      <c r="I255" s="19">
        <f>VLOOKUP(H255,EtchLengthFromLayout!$A:$B,2,0)</f>
        <v>4037.85</v>
      </c>
      <c r="J255" s="19"/>
      <c r="K255" s="19"/>
      <c r="L255" s="19"/>
      <c r="M255" s="19">
        <f t="shared" si="51"/>
        <v>11932.73</v>
      </c>
      <c r="N255" s="23" t="str">
        <f t="shared" si="52"/>
        <v>OK, Length &lt; 12000mils</v>
      </c>
      <c r="O255" s="25" t="s">
        <v>9220</v>
      </c>
      <c r="P255" s="5" t="str">
        <f>VLOOKUP(Q255,PinNo!$B:$C,2,0)</f>
        <v>F18</v>
      </c>
      <c r="Q255" s="33" t="s">
        <v>1655</v>
      </c>
      <c r="R255" s="104"/>
    </row>
    <row r="256" spans="1:18" s="34" customFormat="1" ht="15.6" customHeight="1">
      <c r="A256" s="32" t="s">
        <v>165</v>
      </c>
      <c r="B256" s="5" t="str">
        <f>VLOOKUP(C256,PinNo!$B:$C,2,0)</f>
        <v>E18</v>
      </c>
      <c r="C256" s="33" t="s">
        <v>1654</v>
      </c>
      <c r="D256" s="5" t="str">
        <f>VLOOKUP(CONCATENATE($A256,".",$B256),Netlist_VTable!$H:$I,2,0)</f>
        <v>S1_P5_RXD1</v>
      </c>
      <c r="E256" s="19">
        <f>VLOOKUP(D256,EtchLengthFromLayout!$A:$B,2,0)</f>
        <v>1264.21</v>
      </c>
      <c r="F256" s="19" t="str">
        <f t="shared" ref="F256" si="54">SUBSTITUTE(H256,"_P","_1_P")</f>
        <v>SG1_1_P5_TXD1</v>
      </c>
      <c r="G256" s="19">
        <f>VLOOKUP(F256,EtchLengthFromLayout!$A:$B,2,0)</f>
        <v>4719.99</v>
      </c>
      <c r="H256" s="5" t="str">
        <f>VLOOKUP(CONCATENATE($O256,".",$P256),Netlist_VTable!$H:$I,2,0)</f>
        <v>SG1_P5_TXD1</v>
      </c>
      <c r="I256" s="19">
        <f>VLOOKUP(H256,EtchLengthFromLayout!$A:$B,2,0)</f>
        <v>5946.53</v>
      </c>
      <c r="J256" s="19"/>
      <c r="K256" s="19"/>
      <c r="L256" s="19"/>
      <c r="M256" s="19">
        <f t="shared" si="51"/>
        <v>11930.73</v>
      </c>
      <c r="N256" s="23" t="str">
        <f t="shared" si="52"/>
        <v>OK, Length &lt; 12000mils</v>
      </c>
      <c r="O256" s="25" t="s">
        <v>9220</v>
      </c>
      <c r="P256" s="5" t="str">
        <f>VLOOKUP(Q256,PinNo!$B:$C,2,0)</f>
        <v>K19</v>
      </c>
      <c r="Q256" s="33" t="s">
        <v>1648</v>
      </c>
      <c r="R256" s="104"/>
    </row>
    <row r="257" spans="1:18" s="34" customFormat="1" ht="15.6" customHeight="1">
      <c r="A257" s="32" t="s">
        <v>165</v>
      </c>
      <c r="B257" s="5" t="str">
        <f>VLOOKUP(C257,PinNo!$B:$C,2,0)</f>
        <v>F18</v>
      </c>
      <c r="C257" s="33" t="s">
        <v>1655</v>
      </c>
      <c r="D257" s="5" t="str">
        <f>VLOOKUP(CONCATENATE($A257,".",$B257),Netlist_VTable!$H:$I,2,0)</f>
        <v>S1_P5_RXD3</v>
      </c>
      <c r="E257" s="19">
        <f>VLOOKUP(D257,EtchLengthFromLayout!$A:$B,2,0)</f>
        <v>1428.73</v>
      </c>
      <c r="F257" s="19"/>
      <c r="G257" s="19"/>
      <c r="H257" s="5" t="str">
        <f>VLOOKUP(CONCATENATE($O257,".",$P257),Netlist_VTable!$H:$I,2,0)</f>
        <v>SG1_P5_TXD3</v>
      </c>
      <c r="I257" s="19">
        <f>VLOOKUP(H257,EtchLengthFromLayout!$A:$B,2,0)</f>
        <v>10504.01</v>
      </c>
      <c r="J257" s="19"/>
      <c r="K257" s="19"/>
      <c r="L257" s="19"/>
      <c r="M257" s="19">
        <f t="shared" si="51"/>
        <v>11932.74</v>
      </c>
      <c r="N257" s="23" t="str">
        <f t="shared" si="52"/>
        <v>OK, Length &lt; 12000mils</v>
      </c>
      <c r="O257" s="25" t="s">
        <v>9220</v>
      </c>
      <c r="P257" s="5" t="str">
        <f>VLOOKUP(Q257,PinNo!$B:$C,2,0)</f>
        <v>L19</v>
      </c>
      <c r="Q257" s="33" t="s">
        <v>1652</v>
      </c>
      <c r="R257" s="104"/>
    </row>
    <row r="258" spans="1:18" s="34" customFormat="1" ht="15.6" customHeight="1">
      <c r="A258" s="32" t="s">
        <v>165</v>
      </c>
      <c r="B258" s="5" t="str">
        <f>VLOOKUP(C258,PinNo!$B:$C,2,0)</f>
        <v>F19</v>
      </c>
      <c r="C258" s="33" t="s">
        <v>1656</v>
      </c>
      <c r="D258" s="5" t="str">
        <f>VLOOKUP(CONCATENATE($A258,".",$B258),Netlist_VTable!$H:$I,2,0)</f>
        <v>S1_P5_RXDV</v>
      </c>
      <c r="E258" s="19">
        <f>VLOOKUP(D258,EtchLengthFromLayout!$A:$B,2,0)</f>
        <v>1323.63</v>
      </c>
      <c r="F258" s="19"/>
      <c r="G258" s="19"/>
      <c r="H258" s="5" t="str">
        <f>VLOOKUP(CONCATENATE($O258,".",$P258),Netlist_VTable!$H:$I,2,0)</f>
        <v>SG1_P5_TXEN</v>
      </c>
      <c r="I258" s="19">
        <f>VLOOKUP(H258,EtchLengthFromLayout!$A:$B,2,0)</f>
        <v>10609.11</v>
      </c>
      <c r="J258" s="19"/>
      <c r="K258" s="19"/>
      <c r="L258" s="19"/>
      <c r="M258" s="19">
        <f t="shared" si="51"/>
        <v>11932.740000000002</v>
      </c>
      <c r="N258" s="23" t="str">
        <f t="shared" si="52"/>
        <v>OK, Length &lt; 12000mils</v>
      </c>
      <c r="O258" s="25" t="s">
        <v>9220</v>
      </c>
      <c r="P258" s="5" t="str">
        <f>VLOOKUP(Q258,PinNo!$B:$C,2,0)</f>
        <v>J19</v>
      </c>
      <c r="Q258" s="33" t="s">
        <v>1646</v>
      </c>
      <c r="R258" s="104"/>
    </row>
    <row r="259" spans="1:18" s="34" customFormat="1" ht="15.6" customHeight="1">
      <c r="A259" s="32" t="s">
        <v>165</v>
      </c>
      <c r="B259" s="5" t="str">
        <f>VLOOKUP(C259,PinNo!$B:$C,2,0)</f>
        <v>G19</v>
      </c>
      <c r="C259" s="33" t="s">
        <v>1657</v>
      </c>
      <c r="D259" s="5" t="str">
        <f>VLOOKUP(CONCATENATE($A259,".",$B259),Netlist_VTable!$H:$I,2,0)</f>
        <v>S1_P5_RXC</v>
      </c>
      <c r="E259" s="19">
        <f>VLOOKUP(D259,EtchLengthFromLayout!$A:$B,2,0)</f>
        <v>1636.21</v>
      </c>
      <c r="F259" s="19"/>
      <c r="G259" s="19"/>
      <c r="H259" s="5" t="str">
        <f>VLOOKUP(CONCATENATE($O259,".",$P259),Netlist_VTable!$H:$I,2,0)</f>
        <v>SG1_P5_TXC</v>
      </c>
      <c r="I259" s="19">
        <f>VLOOKUP(H259,EtchLengthFromLayout!$A:$B,2,0)</f>
        <v>10296.52</v>
      </c>
      <c r="J259" s="19"/>
      <c r="K259" s="19"/>
      <c r="L259" s="19"/>
      <c r="M259" s="19">
        <f t="shared" si="51"/>
        <v>11932.73</v>
      </c>
      <c r="N259" s="23" t="str">
        <f t="shared" si="52"/>
        <v>OK, Length &lt; 12000mils</v>
      </c>
      <c r="O259" s="25" t="s">
        <v>9220</v>
      </c>
      <c r="P259" s="5" t="str">
        <f>VLOOKUP(Q259,PinNo!$B:$C,2,0)</f>
        <v>J18</v>
      </c>
      <c r="Q259" s="33" t="s">
        <v>1649</v>
      </c>
      <c r="R259" s="104"/>
    </row>
    <row r="260" spans="1:18" s="34" customFormat="1" ht="15.6" customHeight="1">
      <c r="A260" s="32" t="s">
        <v>165</v>
      </c>
      <c r="B260" s="5" t="str">
        <f>VLOOKUP(C260,PinNo!$B:$C,2,0)</f>
        <v>E19</v>
      </c>
      <c r="C260" s="33" t="s">
        <v>1658</v>
      </c>
      <c r="D260" s="5" t="str">
        <f>VLOOKUP(CONCATENATE($A260,".",$B260),Netlist_VTable!$H:$I,2,0)</f>
        <v>S1_P5_RXD2</v>
      </c>
      <c r="E260" s="19">
        <f>VLOOKUP(D260,EtchLengthFromLayout!$A:$B,2,0)</f>
        <v>1113.67</v>
      </c>
      <c r="F260" s="19" t="str">
        <f t="shared" ref="F260" si="55">SUBSTITUTE(H260,"_P","_1_P")</f>
        <v>SG1_1_P5_TXD2</v>
      </c>
      <c r="G260" s="19">
        <f>VLOOKUP(F260,EtchLengthFromLayout!$A:$B,2,0)</f>
        <v>4111.57</v>
      </c>
      <c r="H260" s="5" t="str">
        <f>VLOOKUP(CONCATENATE($O260,".",$P260),Netlist_VTable!$H:$I,2,0)</f>
        <v>SG1_P5_TXD2</v>
      </c>
      <c r="I260" s="19">
        <f>VLOOKUP(H260,EtchLengthFromLayout!$A:$B,2,0)</f>
        <v>6705.49</v>
      </c>
      <c r="J260" s="19"/>
      <c r="K260" s="19"/>
      <c r="L260" s="19"/>
      <c r="M260" s="19">
        <f t="shared" si="51"/>
        <v>11930.73</v>
      </c>
      <c r="N260" s="23" t="str">
        <f t="shared" si="52"/>
        <v>OK, Length &lt; 12000mils</v>
      </c>
      <c r="O260" s="25" t="s">
        <v>9220</v>
      </c>
      <c r="P260" s="5" t="str">
        <f>VLOOKUP(Q260,PinNo!$B:$C,2,0)</f>
        <v>L18</v>
      </c>
      <c r="Q260" s="33" t="s">
        <v>1650</v>
      </c>
      <c r="R260" s="108"/>
    </row>
    <row r="261" spans="1:18" s="34" customFormat="1" ht="15.6" customHeight="1">
      <c r="A261" s="26"/>
      <c r="B261" s="10"/>
      <c r="C261" s="50"/>
      <c r="D261" s="15"/>
      <c r="E261" s="15"/>
      <c r="F261" s="15"/>
      <c r="G261" s="15"/>
      <c r="H261" s="10" t="s">
        <v>1463</v>
      </c>
      <c r="I261" s="15"/>
      <c r="J261" s="15"/>
      <c r="K261" s="15"/>
      <c r="L261" s="15"/>
      <c r="M261" s="15">
        <f>MAX(M249:M260)</f>
        <v>11932.740000000002</v>
      </c>
      <c r="N261" s="15"/>
      <c r="O261" s="26"/>
      <c r="P261" s="10"/>
      <c r="Q261" s="50"/>
      <c r="R261" s="54"/>
    </row>
    <row r="262" spans="1:18" s="34" customFormat="1" ht="15.6" customHeight="1">
      <c r="A262" s="26"/>
      <c r="B262" s="10"/>
      <c r="C262" s="50"/>
      <c r="D262" s="15"/>
      <c r="E262" s="15"/>
      <c r="F262" s="15"/>
      <c r="G262" s="15"/>
      <c r="H262" s="10" t="s">
        <v>1464</v>
      </c>
      <c r="I262" s="15"/>
      <c r="J262" s="15"/>
      <c r="K262" s="15"/>
      <c r="L262" s="15"/>
      <c r="M262" s="15">
        <f>MIN(M249:M260)</f>
        <v>11930.73</v>
      </c>
      <c r="N262" s="15"/>
      <c r="O262" s="26"/>
      <c r="P262" s="10"/>
      <c r="Q262" s="50"/>
      <c r="R262" s="54"/>
    </row>
    <row r="263" spans="1:18" s="34" customFormat="1" ht="15.6" customHeight="1">
      <c r="A263" s="26"/>
      <c r="B263" s="10"/>
      <c r="C263" s="50"/>
      <c r="D263" s="15"/>
      <c r="E263" s="15"/>
      <c r="F263" s="15"/>
      <c r="G263" s="15"/>
      <c r="H263" s="10" t="s">
        <v>1</v>
      </c>
      <c r="I263" s="15"/>
      <c r="J263" s="15"/>
      <c r="K263" s="15"/>
      <c r="L263" s="15"/>
      <c r="M263" s="15">
        <f>ABS(M261-M262)</f>
        <v>2.0100000000020373</v>
      </c>
      <c r="N263" s="15"/>
      <c r="O263" s="26"/>
      <c r="P263" s="10"/>
      <c r="Q263" s="50"/>
      <c r="R263" s="54"/>
    </row>
    <row r="264" spans="1:18" s="34" customFormat="1" ht="15.6" customHeight="1">
      <c r="A264" s="26"/>
      <c r="B264" s="10"/>
      <c r="C264" s="50"/>
      <c r="D264" s="15"/>
      <c r="E264" s="15"/>
      <c r="F264" s="15"/>
      <c r="G264" s="15"/>
      <c r="H264" s="20" t="s">
        <v>6</v>
      </c>
      <c r="I264" s="15"/>
      <c r="J264" s="15"/>
      <c r="K264" s="15"/>
      <c r="L264" s="15"/>
      <c r="M264" s="15" t="str">
        <f>IF(M263&lt;=5,"OK, Tolerance&lt;= 5 mils", "Not OK, Tolerance &gt;  5 mils")</f>
        <v>OK, Tolerance&lt;= 5 mils</v>
      </c>
      <c r="N264" s="15"/>
      <c r="O264" s="26"/>
      <c r="P264" s="10"/>
      <c r="Q264" s="50"/>
      <c r="R264" s="54"/>
    </row>
    <row r="265" spans="1:18" s="34" customFormat="1" ht="15.6" customHeight="1">
      <c r="A265" s="55"/>
      <c r="B265" s="52"/>
      <c r="C265" s="56"/>
      <c r="D265" s="53"/>
      <c r="E265" s="53"/>
      <c r="F265" s="53"/>
      <c r="G265" s="53"/>
      <c r="H265" s="52"/>
      <c r="I265" s="53"/>
      <c r="J265" s="53"/>
      <c r="K265" s="53"/>
      <c r="L265" s="53"/>
      <c r="M265" s="53"/>
      <c r="N265" s="53"/>
      <c r="O265" s="55"/>
      <c r="P265" s="52"/>
      <c r="Q265" s="56"/>
      <c r="R265" s="46"/>
    </row>
    <row r="266" spans="1:18" s="34" customFormat="1">
      <c r="A266" s="11" t="s">
        <v>3</v>
      </c>
      <c r="B266" s="11" t="s">
        <v>4</v>
      </c>
      <c r="C266" s="11" t="s">
        <v>5</v>
      </c>
      <c r="D266" s="10" t="s">
        <v>9923</v>
      </c>
      <c r="E266" s="15" t="s">
        <v>2</v>
      </c>
      <c r="F266" s="16" t="s">
        <v>0</v>
      </c>
      <c r="G266" s="17" t="s">
        <v>2</v>
      </c>
      <c r="H266" s="10" t="s">
        <v>9923</v>
      </c>
      <c r="I266" s="15" t="s">
        <v>2</v>
      </c>
      <c r="J266" s="15"/>
      <c r="K266" s="15"/>
      <c r="L266" s="15"/>
      <c r="M266" s="18" t="s">
        <v>9922</v>
      </c>
      <c r="N266" s="97" t="s">
        <v>9921</v>
      </c>
      <c r="O266" s="10" t="s">
        <v>1462</v>
      </c>
      <c r="P266" s="10" t="s">
        <v>4</v>
      </c>
      <c r="Q266" s="10" t="s">
        <v>5</v>
      </c>
      <c r="R266" s="11" t="s">
        <v>1506</v>
      </c>
    </row>
    <row r="267" spans="1:18" s="34" customFormat="1" ht="15.6" customHeight="1">
      <c r="A267" s="24" t="s">
        <v>5414</v>
      </c>
      <c r="B267" s="5" t="str">
        <f>VLOOKUP(C267,PinNo!$B:$C,2,0)</f>
        <v>J19</v>
      </c>
      <c r="C267" s="33" t="s">
        <v>1646</v>
      </c>
      <c r="D267" s="5" t="str">
        <f>VLOOKUP(CONCATENATE($A267,".",$B267),Netlist_VTable!$H:$I,2,0)</f>
        <v>S2_P5_TXEN</v>
      </c>
      <c r="E267" s="19">
        <f>VLOOKUP(D267,EtchLengthFromLayout!$A:$B,2,0)</f>
        <v>9001.65</v>
      </c>
      <c r="F267" s="19"/>
      <c r="G267" s="19"/>
      <c r="H267" s="5" t="str">
        <f>VLOOKUP(CONCATENATE($O267,".",$P267),Netlist_VTable!$H:$I,2,0)</f>
        <v>SG2_P5_RXDV</v>
      </c>
      <c r="I267" s="19">
        <f>VLOOKUP(H267,EtchLengthFromLayout!$A:$B,2,0)</f>
        <v>2993.28</v>
      </c>
      <c r="J267" s="19"/>
      <c r="K267" s="19"/>
      <c r="L267" s="19"/>
      <c r="M267" s="19">
        <f>E267+G267+I267+L267</f>
        <v>11994.93</v>
      </c>
      <c r="N267" s="23" t="str">
        <f>IF( M267&lt;=12000,"OK, Length &lt; 12000mils","Not OK, Length is Out of Range")</f>
        <v>OK, Length &lt; 12000mils</v>
      </c>
      <c r="O267" s="24" t="s">
        <v>9886</v>
      </c>
      <c r="P267" s="5" t="str">
        <f>VLOOKUP(Q267,PinNo!$B:$C,2,0)</f>
        <v>F19</v>
      </c>
      <c r="Q267" s="33" t="s">
        <v>1656</v>
      </c>
      <c r="R267" s="103" t="s">
        <v>8357</v>
      </c>
    </row>
    <row r="268" spans="1:18" s="34" customFormat="1" ht="15.6" customHeight="1">
      <c r="A268" s="24" t="s">
        <v>5414</v>
      </c>
      <c r="B268" s="5" t="str">
        <f>VLOOKUP(C268,PinNo!$B:$C,2,0)</f>
        <v>K18</v>
      </c>
      <c r="C268" s="33" t="s">
        <v>1647</v>
      </c>
      <c r="D268" s="5" t="str">
        <f>VLOOKUP(CONCATENATE($A268,".",$B268),Netlist_VTable!$H:$I,2,0)</f>
        <v>S2_P5_TXD0</v>
      </c>
      <c r="E268" s="19">
        <f>VLOOKUP(D268,EtchLengthFromLayout!$A:$B,2,0)</f>
        <v>8938.2099999999991</v>
      </c>
      <c r="F268" s="19"/>
      <c r="G268" s="19"/>
      <c r="H268" s="5" t="str">
        <f>VLOOKUP(CONCATENATE($O268,".",$P268),Netlist_VTable!$H:$I,2,0)</f>
        <v>SG2_P5_RXD0</v>
      </c>
      <c r="I268" s="19">
        <f>VLOOKUP(H268,EtchLengthFromLayout!$A:$B,2,0)</f>
        <v>3056.73</v>
      </c>
      <c r="J268" s="19"/>
      <c r="K268" s="19"/>
      <c r="L268" s="19"/>
      <c r="M268" s="19">
        <f t="shared" ref="M268:M278" si="56">E268+G268+I268+L268</f>
        <v>11994.939999999999</v>
      </c>
      <c r="N268" s="23" t="str">
        <f t="shared" ref="N268:N278" si="57">IF( M268&lt;=12000,"OK, Length &lt; 12000mils","Not OK, Length is Out of Range")</f>
        <v>OK, Length &lt; 12000mils</v>
      </c>
      <c r="O268" s="24" t="s">
        <v>9886</v>
      </c>
      <c r="P268" s="5" t="str">
        <f>VLOOKUP(Q268,PinNo!$B:$C,2,0)</f>
        <v>D19</v>
      </c>
      <c r="Q268" s="33" t="s">
        <v>1651</v>
      </c>
      <c r="R268" s="104"/>
    </row>
    <row r="269" spans="1:18" s="34" customFormat="1" ht="15.6" customHeight="1">
      <c r="A269" s="24" t="s">
        <v>5414</v>
      </c>
      <c r="B269" s="5" t="str">
        <f>VLOOKUP(C269,PinNo!$B:$C,2,0)</f>
        <v>K19</v>
      </c>
      <c r="C269" s="33" t="s">
        <v>1648</v>
      </c>
      <c r="D269" s="5" t="str">
        <f>VLOOKUP(CONCATENATE($A269,".",$B269),Netlist_VTable!$H:$I,2,0)</f>
        <v>S2_P5_TXD1</v>
      </c>
      <c r="E269" s="19">
        <f>VLOOKUP(D269,EtchLengthFromLayout!$A:$B,2,0)</f>
        <v>9163.1299999999992</v>
      </c>
      <c r="F269" s="19"/>
      <c r="G269" s="19"/>
      <c r="H269" s="5" t="str">
        <f>VLOOKUP(CONCATENATE($O269,".",$P269),Netlist_VTable!$H:$I,2,0)</f>
        <v>SG2_P5_RXD1</v>
      </c>
      <c r="I269" s="19">
        <f>VLOOKUP(H269,EtchLengthFromLayout!$A:$B,2,0)</f>
        <v>2831.81</v>
      </c>
      <c r="J269" s="19"/>
      <c r="K269" s="19"/>
      <c r="L269" s="19"/>
      <c r="M269" s="19">
        <f t="shared" si="56"/>
        <v>11994.939999999999</v>
      </c>
      <c r="N269" s="23" t="str">
        <f t="shared" si="57"/>
        <v>OK, Length &lt; 12000mils</v>
      </c>
      <c r="O269" s="24" t="s">
        <v>9886</v>
      </c>
      <c r="P269" s="5" t="str">
        <f>VLOOKUP(Q269,PinNo!$B:$C,2,0)</f>
        <v>E18</v>
      </c>
      <c r="Q269" s="33" t="s">
        <v>1654</v>
      </c>
      <c r="R269" s="104"/>
    </row>
    <row r="270" spans="1:18" s="34" customFormat="1" ht="15.6" customHeight="1">
      <c r="A270" s="24" t="s">
        <v>5414</v>
      </c>
      <c r="B270" s="5" t="str">
        <f>VLOOKUP(C270,PinNo!$B:$C,2,0)</f>
        <v>J18</v>
      </c>
      <c r="C270" s="33" t="s">
        <v>1649</v>
      </c>
      <c r="D270" s="5" t="str">
        <f>VLOOKUP(CONCATENATE($A270,".",$B270),Netlist_VTable!$H:$I,2,0)</f>
        <v>S2_P5_TXC</v>
      </c>
      <c r="E270" s="19">
        <f>VLOOKUP(D270,EtchLengthFromLayout!$A:$B,2,0)</f>
        <v>9094.41</v>
      </c>
      <c r="F270" s="19"/>
      <c r="G270" s="19"/>
      <c r="H270" s="5" t="str">
        <f>VLOOKUP(CONCATENATE($O270,".",$P270),Netlist_VTable!$H:$I,2,0)</f>
        <v>SG2_P5_RXC</v>
      </c>
      <c r="I270" s="19">
        <f>VLOOKUP(H270,EtchLengthFromLayout!$A:$B,2,0)</f>
        <v>2900.52</v>
      </c>
      <c r="J270" s="19"/>
      <c r="K270" s="19"/>
      <c r="L270" s="19"/>
      <c r="M270" s="19">
        <f t="shared" si="56"/>
        <v>11994.93</v>
      </c>
      <c r="N270" s="23" t="str">
        <f t="shared" si="57"/>
        <v>OK, Length &lt; 12000mils</v>
      </c>
      <c r="O270" s="24" t="s">
        <v>9886</v>
      </c>
      <c r="P270" s="5" t="str">
        <f>VLOOKUP(Q270,PinNo!$B:$C,2,0)</f>
        <v>G19</v>
      </c>
      <c r="Q270" s="33" t="s">
        <v>1657</v>
      </c>
      <c r="R270" s="104"/>
    </row>
    <row r="271" spans="1:18" s="34" customFormat="1" ht="15.6" customHeight="1">
      <c r="A271" s="24" t="s">
        <v>5414</v>
      </c>
      <c r="B271" s="5" t="str">
        <f>VLOOKUP(C271,PinNo!$B:$C,2,0)</f>
        <v>L18</v>
      </c>
      <c r="C271" s="33" t="s">
        <v>1650</v>
      </c>
      <c r="D271" s="5" t="str">
        <f>VLOOKUP(CONCATENATE($A271,".",$B271),Netlist_VTable!$H:$I,2,0)</f>
        <v>S2_P5_TXD2</v>
      </c>
      <c r="E271" s="19">
        <f>VLOOKUP(D271,EtchLengthFromLayout!$A:$B,2,0)</f>
        <v>8486.67</v>
      </c>
      <c r="F271" s="19"/>
      <c r="G271" s="19"/>
      <c r="H271" s="5" t="str">
        <f>VLOOKUP(CONCATENATE($O271,".",$P271),Netlist_VTable!$H:$I,2,0)</f>
        <v>SG2_P5_RXD2</v>
      </c>
      <c r="I271" s="19">
        <f>VLOOKUP(H271,EtchLengthFromLayout!$A:$B,2,0)</f>
        <v>3508.26</v>
      </c>
      <c r="J271" s="19"/>
      <c r="K271" s="19"/>
      <c r="L271" s="19"/>
      <c r="M271" s="19">
        <f t="shared" si="56"/>
        <v>11994.93</v>
      </c>
      <c r="N271" s="23" t="str">
        <f t="shared" si="57"/>
        <v>OK, Length &lt; 12000mils</v>
      </c>
      <c r="O271" s="24" t="s">
        <v>9381</v>
      </c>
      <c r="P271" s="5" t="str">
        <f>VLOOKUP(Q271,PinNo!$B:$C,2,0)</f>
        <v>E19</v>
      </c>
      <c r="Q271" s="33" t="s">
        <v>1658</v>
      </c>
      <c r="R271" s="104"/>
    </row>
    <row r="272" spans="1:18" s="34" customFormat="1" ht="15.6" customHeight="1">
      <c r="A272" s="24" t="s">
        <v>5414</v>
      </c>
      <c r="B272" s="5" t="str">
        <f>VLOOKUP(C272,PinNo!$B:$C,2,0)</f>
        <v>D19</v>
      </c>
      <c r="C272" s="33" t="s">
        <v>1651</v>
      </c>
      <c r="D272" s="5" t="str">
        <f>VLOOKUP(CONCATENATE($A272,".",$B272),Netlist_VTable!$H:$I,2,0)</f>
        <v>S2_P5_RXD0</v>
      </c>
      <c r="E272" s="19">
        <f>VLOOKUP(D272,EtchLengthFromLayout!$A:$B,2,0)</f>
        <v>7239.9</v>
      </c>
      <c r="F272" s="19" t="str">
        <f t="shared" ref="F272" si="58">SUBSTITUTE(H272,"_P","_1_P")</f>
        <v>SG2_1_P5_TXD0</v>
      </c>
      <c r="G272" s="19">
        <f>VLOOKUP(F272,EtchLengthFromLayout!$A:$B,2,0)</f>
        <v>1872.77</v>
      </c>
      <c r="H272" s="5" t="str">
        <f>VLOOKUP(CONCATENATE($O272,".",$P272),Netlist_VTable!$H:$I,2,0)</f>
        <v>SG2_P5_TXD0</v>
      </c>
      <c r="I272" s="19">
        <f>VLOOKUP(H272,EtchLengthFromLayout!$A:$B,2,0)</f>
        <v>2880.26</v>
      </c>
      <c r="J272" s="19"/>
      <c r="K272" s="19"/>
      <c r="L272" s="19"/>
      <c r="M272" s="19">
        <f t="shared" si="56"/>
        <v>11992.93</v>
      </c>
      <c r="N272" s="23" t="str">
        <f t="shared" si="57"/>
        <v>OK, Length &lt; 12000mils</v>
      </c>
      <c r="O272" s="24" t="s">
        <v>9381</v>
      </c>
      <c r="P272" s="5" t="str">
        <f>VLOOKUP(Q272,PinNo!$B:$C,2,0)</f>
        <v>K18</v>
      </c>
      <c r="Q272" s="33" t="s">
        <v>1647</v>
      </c>
      <c r="R272" s="104"/>
    </row>
    <row r="273" spans="1:18" s="34" customFormat="1" ht="15.6" customHeight="1">
      <c r="A273" s="24" t="s">
        <v>5414</v>
      </c>
      <c r="B273" s="5" t="str">
        <f>VLOOKUP(C273,PinNo!$B:$C,2,0)</f>
        <v>L19</v>
      </c>
      <c r="C273" s="33" t="s">
        <v>1652</v>
      </c>
      <c r="D273" s="5" t="str">
        <f>VLOOKUP(CONCATENATE($A273,".",$B273),Netlist_VTable!$H:$I,2,0)</f>
        <v>S2_P5_TXD3</v>
      </c>
      <c r="E273" s="19">
        <f>VLOOKUP(D273,EtchLengthFromLayout!$A:$B,2,0)</f>
        <v>9092.51</v>
      </c>
      <c r="F273" s="19"/>
      <c r="G273" s="19"/>
      <c r="H273" s="5" t="str">
        <f>VLOOKUP(CONCATENATE($O273,".",$P273),Netlist_VTable!$H:$I,2,0)</f>
        <v>SG2_P5_RXD3</v>
      </c>
      <c r="I273" s="19">
        <f>VLOOKUP(H273,EtchLengthFromLayout!$A:$B,2,0)</f>
        <v>2902.42</v>
      </c>
      <c r="J273" s="19"/>
      <c r="K273" s="19"/>
      <c r="L273" s="19"/>
      <c r="M273" s="19">
        <f t="shared" si="56"/>
        <v>11994.93</v>
      </c>
      <c r="N273" s="23" t="str">
        <f t="shared" si="57"/>
        <v>OK, Length &lt; 12000mils</v>
      </c>
      <c r="O273" s="24" t="s">
        <v>9381</v>
      </c>
      <c r="P273" s="5" t="str">
        <f>VLOOKUP(Q273,PinNo!$B:$C,2,0)</f>
        <v>F18</v>
      </c>
      <c r="Q273" s="33" t="s">
        <v>1655</v>
      </c>
      <c r="R273" s="104"/>
    </row>
    <row r="274" spans="1:18" s="34" customFormat="1" ht="15.6" customHeight="1">
      <c r="A274" s="24" t="s">
        <v>5414</v>
      </c>
      <c r="B274" s="5" t="str">
        <f>VLOOKUP(C274,PinNo!$B:$C,2,0)</f>
        <v>E18</v>
      </c>
      <c r="C274" s="33" t="s">
        <v>1654</v>
      </c>
      <c r="D274" s="5" t="str">
        <f>VLOOKUP(CONCATENATE($A274,".",$B274),Netlist_VTable!$H:$I,2,0)</f>
        <v>S2_P5_RXD1</v>
      </c>
      <c r="E274" s="19">
        <f>VLOOKUP(D274,EtchLengthFromLayout!$A:$B,2,0)</f>
        <v>809.72</v>
      </c>
      <c r="F274" s="19" t="str">
        <f t="shared" ref="F274" si="59">SUBSTITUTE(H274,"_P","_1_P")</f>
        <v>SG2_1_P5_TXD1</v>
      </c>
      <c r="G274" s="19">
        <f>VLOOKUP(F274,EtchLengthFromLayout!$A:$B,2,0)</f>
        <v>5569.04</v>
      </c>
      <c r="H274" s="5" t="str">
        <f>VLOOKUP(CONCATENATE($O274,".",$P274),Netlist_VTable!$H:$I,2,0)</f>
        <v>SG2_P5_TXD1</v>
      </c>
      <c r="I274" s="19">
        <f>VLOOKUP(H274,EtchLengthFromLayout!$A:$B,2,0)</f>
        <v>5614.17</v>
      </c>
      <c r="J274" s="19"/>
      <c r="K274" s="19"/>
      <c r="L274" s="19"/>
      <c r="M274" s="19">
        <f t="shared" si="56"/>
        <v>11992.93</v>
      </c>
      <c r="N274" s="23" t="str">
        <f t="shared" si="57"/>
        <v>OK, Length &lt; 12000mils</v>
      </c>
      <c r="O274" s="24" t="s">
        <v>9381</v>
      </c>
      <c r="P274" s="5" t="str">
        <f>VLOOKUP(Q274,PinNo!$B:$C,2,0)</f>
        <v>K19</v>
      </c>
      <c r="Q274" s="33" t="s">
        <v>1648</v>
      </c>
      <c r="R274" s="104"/>
    </row>
    <row r="275" spans="1:18" s="34" customFormat="1" ht="15.6" customHeight="1">
      <c r="A275" s="24" t="s">
        <v>5414</v>
      </c>
      <c r="B275" s="5" t="str">
        <f>VLOOKUP(C275,PinNo!$B:$C,2,0)</f>
        <v>F18</v>
      </c>
      <c r="C275" s="33" t="s">
        <v>1655</v>
      </c>
      <c r="D275" s="5" t="str">
        <f>VLOOKUP(CONCATENATE($A275,".",$B275),Netlist_VTable!$H:$I,2,0)</f>
        <v>S2_P5_RXD3</v>
      </c>
      <c r="E275" s="19">
        <f>VLOOKUP(D275,EtchLengthFromLayout!$A:$B,2,0)</f>
        <v>1107.9000000000001</v>
      </c>
      <c r="F275" s="19"/>
      <c r="G275" s="19"/>
      <c r="H275" s="5" t="str">
        <f>VLOOKUP(CONCATENATE($O275,".",$P275),Netlist_VTable!$H:$I,2,0)</f>
        <v>SG2_P5_TXD3</v>
      </c>
      <c r="I275" s="19">
        <f>VLOOKUP(H275,EtchLengthFromLayout!$A:$B,2,0)</f>
        <v>10887.03</v>
      </c>
      <c r="J275" s="19"/>
      <c r="K275" s="19"/>
      <c r="L275" s="19"/>
      <c r="M275" s="19">
        <f t="shared" si="56"/>
        <v>11994.93</v>
      </c>
      <c r="N275" s="23" t="str">
        <f t="shared" si="57"/>
        <v>OK, Length &lt; 12000mils</v>
      </c>
      <c r="O275" s="24" t="s">
        <v>9381</v>
      </c>
      <c r="P275" s="5" t="str">
        <f>VLOOKUP(Q275,PinNo!$B:$C,2,0)</f>
        <v>L19</v>
      </c>
      <c r="Q275" s="33" t="s">
        <v>1652</v>
      </c>
      <c r="R275" s="104"/>
    </row>
    <row r="276" spans="1:18" s="34" customFormat="1" ht="15.6" customHeight="1">
      <c r="A276" s="24" t="s">
        <v>5414</v>
      </c>
      <c r="B276" s="5" t="str">
        <f>VLOOKUP(C276,PinNo!$B:$C,2,0)</f>
        <v>F19</v>
      </c>
      <c r="C276" s="33" t="s">
        <v>1656</v>
      </c>
      <c r="D276" s="5" t="str">
        <f>VLOOKUP(CONCATENATE($A276,".",$B276),Netlist_VTable!$H:$I,2,0)</f>
        <v>S2_P5_RXDV</v>
      </c>
      <c r="E276" s="19">
        <f>VLOOKUP(D276,EtchLengthFromLayout!$A:$B,2,0)</f>
        <v>897.23</v>
      </c>
      <c r="F276" s="19"/>
      <c r="G276" s="19"/>
      <c r="H276" s="5" t="str">
        <f>VLOOKUP(CONCATENATE($O276,".",$P276),Netlist_VTable!$H:$I,2,0)</f>
        <v>SG2_P5_TXEN</v>
      </c>
      <c r="I276" s="19">
        <f>VLOOKUP(H276,EtchLengthFromLayout!$A:$B,2,0)</f>
        <v>11097.7</v>
      </c>
      <c r="J276" s="19"/>
      <c r="K276" s="19"/>
      <c r="L276" s="19"/>
      <c r="M276" s="19">
        <f t="shared" si="56"/>
        <v>11994.93</v>
      </c>
      <c r="N276" s="23" t="str">
        <f t="shared" si="57"/>
        <v>OK, Length &lt; 12000mils</v>
      </c>
      <c r="O276" s="24" t="s">
        <v>9381</v>
      </c>
      <c r="P276" s="5" t="str">
        <f>VLOOKUP(Q276,PinNo!$B:$C,2,0)</f>
        <v>J19</v>
      </c>
      <c r="Q276" s="33" t="s">
        <v>1646</v>
      </c>
      <c r="R276" s="104"/>
    </row>
    <row r="277" spans="1:18" s="34" customFormat="1" ht="15.6" customHeight="1">
      <c r="A277" s="24" t="s">
        <v>5414</v>
      </c>
      <c r="B277" s="5" t="str">
        <f>VLOOKUP(C277,PinNo!$B:$C,2,0)</f>
        <v>G19</v>
      </c>
      <c r="C277" s="33" t="s">
        <v>1657</v>
      </c>
      <c r="D277" s="5" t="str">
        <f>VLOOKUP(CONCATENATE($A277,".",$B277),Netlist_VTable!$H:$I,2,0)</f>
        <v>S2_P5_RXC</v>
      </c>
      <c r="E277" s="19">
        <f>VLOOKUP(D277,EtchLengthFromLayout!$A:$B,2,0)</f>
        <v>1041.3399999999999</v>
      </c>
      <c r="F277" s="19"/>
      <c r="G277" s="19"/>
      <c r="H277" s="5" t="str">
        <f>VLOOKUP(CONCATENATE($O277,".",$P277),Netlist_VTable!$H:$I,2,0)</f>
        <v>SG2_P5_TXC</v>
      </c>
      <c r="I277" s="19">
        <f>VLOOKUP(H277,EtchLengthFromLayout!$A:$B,2,0)</f>
        <v>10953.59</v>
      </c>
      <c r="J277" s="19"/>
      <c r="K277" s="19"/>
      <c r="L277" s="19"/>
      <c r="M277" s="19">
        <f t="shared" si="56"/>
        <v>11994.93</v>
      </c>
      <c r="N277" s="23" t="str">
        <f t="shared" si="57"/>
        <v>OK, Length &lt; 12000mils</v>
      </c>
      <c r="O277" s="24" t="s">
        <v>9381</v>
      </c>
      <c r="P277" s="5" t="str">
        <f>VLOOKUP(Q277,PinNo!$B:$C,2,0)</f>
        <v>J18</v>
      </c>
      <c r="Q277" s="33" t="s">
        <v>1649</v>
      </c>
      <c r="R277" s="104"/>
    </row>
    <row r="278" spans="1:18" s="34" customFormat="1" ht="15.6" customHeight="1">
      <c r="A278" s="24" t="s">
        <v>5414</v>
      </c>
      <c r="B278" s="5" t="str">
        <f>VLOOKUP(C278,PinNo!$B:$C,2,0)</f>
        <v>E19</v>
      </c>
      <c r="C278" s="33" t="s">
        <v>1658</v>
      </c>
      <c r="D278" s="5" t="str">
        <f>VLOOKUP(CONCATENATE($A278,".",$B278),Netlist_VTable!$H:$I,2,0)</f>
        <v>S2_P5_RXD2</v>
      </c>
      <c r="E278" s="19">
        <f>VLOOKUP(D278,EtchLengthFromLayout!$A:$B,2,0)</f>
        <v>709.82</v>
      </c>
      <c r="F278" s="19" t="str">
        <f t="shared" ref="F278" si="60">SUBSTITUTE(H278,"_P","_1_P")</f>
        <v>SG2_1_P5_TXD2</v>
      </c>
      <c r="G278" s="19">
        <f>VLOOKUP(F278,EtchLengthFromLayout!$A:$B,2,0)</f>
        <v>4892.01</v>
      </c>
      <c r="H278" s="5" t="str">
        <f>VLOOKUP(CONCATENATE($O278,".",$P278),Netlist_VTable!$H:$I,2,0)</f>
        <v>SG2_P5_TXD2</v>
      </c>
      <c r="I278" s="19">
        <f>VLOOKUP(H278,EtchLengthFromLayout!$A:$B,2,0)</f>
        <v>6391.1</v>
      </c>
      <c r="J278" s="19"/>
      <c r="K278" s="19"/>
      <c r="L278" s="19"/>
      <c r="M278" s="19">
        <f t="shared" si="56"/>
        <v>11992.93</v>
      </c>
      <c r="N278" s="23" t="str">
        <f t="shared" si="57"/>
        <v>OK, Length &lt; 12000mils</v>
      </c>
      <c r="O278" s="24" t="s">
        <v>9381</v>
      </c>
      <c r="P278" s="5" t="str">
        <f>VLOOKUP(Q278,PinNo!$B:$C,2,0)</f>
        <v>L18</v>
      </c>
      <c r="Q278" s="33" t="s">
        <v>1650</v>
      </c>
      <c r="R278" s="108"/>
    </row>
    <row r="279" spans="1:18" s="34" customFormat="1" ht="15.6" customHeight="1">
      <c r="A279" s="26"/>
      <c r="B279" s="10"/>
      <c r="C279" s="50"/>
      <c r="D279" s="15"/>
      <c r="E279" s="15"/>
      <c r="F279" s="15"/>
      <c r="G279" s="15"/>
      <c r="H279" s="10" t="s">
        <v>1463</v>
      </c>
      <c r="I279" s="15"/>
      <c r="J279" s="15"/>
      <c r="K279" s="15"/>
      <c r="L279" s="15"/>
      <c r="M279" s="15">
        <f>MAX(M267:M278)</f>
        <v>11994.939999999999</v>
      </c>
      <c r="N279" s="15"/>
      <c r="O279" s="26"/>
      <c r="P279" s="10"/>
      <c r="Q279" s="50"/>
      <c r="R279" s="54"/>
    </row>
    <row r="280" spans="1:18" s="34" customFormat="1" ht="15.6" customHeight="1">
      <c r="A280" s="26"/>
      <c r="B280" s="10"/>
      <c r="C280" s="50"/>
      <c r="D280" s="15"/>
      <c r="E280" s="15"/>
      <c r="F280" s="15"/>
      <c r="G280" s="15"/>
      <c r="H280" s="10" t="s">
        <v>1464</v>
      </c>
      <c r="I280" s="15"/>
      <c r="J280" s="15"/>
      <c r="K280" s="15"/>
      <c r="L280" s="15"/>
      <c r="M280" s="15">
        <f>MIN(M267:M278)</f>
        <v>11992.93</v>
      </c>
      <c r="N280" s="15"/>
      <c r="O280" s="26"/>
      <c r="P280" s="10"/>
      <c r="Q280" s="50"/>
      <c r="R280" s="54"/>
    </row>
    <row r="281" spans="1:18" s="34" customFormat="1" ht="15.6" customHeight="1">
      <c r="A281" s="26"/>
      <c r="B281" s="10"/>
      <c r="C281" s="50"/>
      <c r="D281" s="15"/>
      <c r="E281" s="15"/>
      <c r="F281" s="15"/>
      <c r="G281" s="15"/>
      <c r="H281" s="10" t="s">
        <v>1</v>
      </c>
      <c r="I281" s="15"/>
      <c r="J281" s="15"/>
      <c r="K281" s="15"/>
      <c r="L281" s="15"/>
      <c r="M281" s="15">
        <f>ABS(M279-M280)</f>
        <v>2.0099999999983993</v>
      </c>
      <c r="N281" s="15"/>
      <c r="O281" s="26"/>
      <c r="P281" s="10"/>
      <c r="Q281" s="50"/>
      <c r="R281" s="54"/>
    </row>
    <row r="282" spans="1:18" s="34" customFormat="1" ht="15.6" customHeight="1">
      <c r="A282" s="26"/>
      <c r="B282" s="10"/>
      <c r="C282" s="50"/>
      <c r="D282" s="15"/>
      <c r="E282" s="15"/>
      <c r="F282" s="15"/>
      <c r="G282" s="15"/>
      <c r="H282" s="20" t="s">
        <v>6</v>
      </c>
      <c r="I282" s="15"/>
      <c r="J282" s="15"/>
      <c r="K282" s="15"/>
      <c r="L282" s="15"/>
      <c r="M282" s="15" t="str">
        <f>IF(M281&lt;=5,"OK, Tolerance&lt;= 5 mils", "Not OK, Tolerance &gt;  5 mils")</f>
        <v>OK, Tolerance&lt;= 5 mils</v>
      </c>
      <c r="N282" s="15"/>
      <c r="O282" s="26"/>
      <c r="P282" s="10"/>
      <c r="Q282" s="50"/>
      <c r="R282" s="54"/>
    </row>
    <row r="283" spans="1:18" s="34" customFormat="1" ht="15.6" customHeight="1">
      <c r="A283" s="55"/>
      <c r="B283" s="52"/>
      <c r="C283" s="56"/>
      <c r="D283" s="53"/>
      <c r="E283" s="53"/>
      <c r="F283" s="53"/>
      <c r="G283" s="53"/>
      <c r="H283" s="52"/>
      <c r="I283" s="53"/>
      <c r="J283" s="53"/>
      <c r="K283" s="53"/>
      <c r="L283" s="53"/>
      <c r="M283" s="53"/>
      <c r="N283" s="53"/>
      <c r="O283" s="55"/>
      <c r="P283" s="52"/>
      <c r="Q283" s="56"/>
      <c r="R283" s="46"/>
    </row>
    <row r="284" spans="1:18" s="34" customFormat="1">
      <c r="A284" s="11" t="s">
        <v>3</v>
      </c>
      <c r="B284" s="11" t="s">
        <v>4</v>
      </c>
      <c r="C284" s="11" t="s">
        <v>5</v>
      </c>
      <c r="D284" s="10" t="s">
        <v>9923</v>
      </c>
      <c r="E284" s="15" t="s">
        <v>2</v>
      </c>
      <c r="F284" s="16" t="s">
        <v>0</v>
      </c>
      <c r="G284" s="17" t="s">
        <v>2</v>
      </c>
      <c r="H284" s="10" t="s">
        <v>9923</v>
      </c>
      <c r="I284" s="15" t="s">
        <v>2</v>
      </c>
      <c r="J284" s="15"/>
      <c r="K284" s="15"/>
      <c r="L284" s="15"/>
      <c r="M284" s="18" t="s">
        <v>9922</v>
      </c>
      <c r="N284" s="97" t="s">
        <v>9921</v>
      </c>
      <c r="O284" s="10" t="s">
        <v>1462</v>
      </c>
      <c r="P284" s="10" t="s">
        <v>4</v>
      </c>
      <c r="Q284" s="10" t="s">
        <v>5</v>
      </c>
      <c r="R284" s="11" t="s">
        <v>1506</v>
      </c>
    </row>
    <row r="285" spans="1:18" s="34" customFormat="1" ht="15.6" customHeight="1">
      <c r="A285" s="32" t="s">
        <v>5882</v>
      </c>
      <c r="B285" s="5" t="str">
        <f>VLOOKUP(C285,PinNo!$B:$C,2,0)</f>
        <v>J19</v>
      </c>
      <c r="C285" s="33" t="s">
        <v>1646</v>
      </c>
      <c r="D285" s="5" t="str">
        <f>VLOOKUP(CONCATENATE($A285,".",$B285),Netlist_VTable!$H:$I,2,0)</f>
        <v>S3_P5_TXEN</v>
      </c>
      <c r="E285" s="19">
        <f>VLOOKUP(D285,EtchLengthFromLayout!$A:$B,2,0)</f>
        <v>8239.9699999999993</v>
      </c>
      <c r="F285" s="19"/>
      <c r="G285" s="19"/>
      <c r="H285" s="5" t="str">
        <f>VLOOKUP(CONCATENATE($O285,".",$P285),Netlist_VTable!$H:$I,2,0)</f>
        <v>SG3_P5_RXDV</v>
      </c>
      <c r="I285" s="19">
        <f>VLOOKUP(H285,EtchLengthFromLayout!$A:$B,2,0)</f>
        <v>3104.64</v>
      </c>
      <c r="J285" s="19"/>
      <c r="K285" s="19"/>
      <c r="L285" s="19"/>
      <c r="M285" s="19">
        <f>E285+G285+I285+L285</f>
        <v>11344.609999999999</v>
      </c>
      <c r="N285" s="23" t="str">
        <f>IF( M285&lt;=12000,"OK, Length &lt; 12000mils","Not OK, Length is Out of Range")</f>
        <v>OK, Length &lt; 12000mils</v>
      </c>
      <c r="O285" s="25" t="s">
        <v>9887</v>
      </c>
      <c r="P285" s="5" t="str">
        <f>VLOOKUP(Q285,PinNo!$B:$C,2,0)</f>
        <v>F19</v>
      </c>
      <c r="Q285" s="33" t="s">
        <v>1656</v>
      </c>
      <c r="R285" s="103" t="s">
        <v>8358</v>
      </c>
    </row>
    <row r="286" spans="1:18" s="34" customFormat="1" ht="15.6" customHeight="1">
      <c r="A286" s="32" t="s">
        <v>5882</v>
      </c>
      <c r="B286" s="5" t="str">
        <f>VLOOKUP(C286,PinNo!$B:$C,2,0)</f>
        <v>K18</v>
      </c>
      <c r="C286" s="33" t="s">
        <v>1647</v>
      </c>
      <c r="D286" s="5" t="str">
        <f>VLOOKUP(CONCATENATE($A286,".",$B286),Netlist_VTable!$H:$I,2,0)</f>
        <v>S3_P5_TXD0</v>
      </c>
      <c r="E286" s="19">
        <f>VLOOKUP(D286,EtchLengthFromLayout!$A:$B,2,0)</f>
        <v>8052.1</v>
      </c>
      <c r="F286" s="19"/>
      <c r="G286" s="19"/>
      <c r="H286" s="5" t="str">
        <f>VLOOKUP(CONCATENATE($O286,".",$P286),Netlist_VTable!$H:$I,2,0)</f>
        <v>SG3_P5_RXD0</v>
      </c>
      <c r="I286" s="19">
        <f>VLOOKUP(H286,EtchLengthFromLayout!$A:$B,2,0)</f>
        <v>3292.5</v>
      </c>
      <c r="J286" s="19"/>
      <c r="K286" s="19"/>
      <c r="L286" s="19"/>
      <c r="M286" s="19">
        <f t="shared" ref="M286:M296" si="61">E286+G286+I286+L286</f>
        <v>11344.6</v>
      </c>
      <c r="N286" s="23" t="str">
        <f t="shared" ref="N286:N296" si="62">IF( M286&lt;=12000,"OK, Length &lt; 12000mils","Not OK, Length is Out of Range")</f>
        <v>OK, Length &lt; 12000mils</v>
      </c>
      <c r="O286" s="25" t="s">
        <v>9887</v>
      </c>
      <c r="P286" s="5" t="str">
        <f>VLOOKUP(Q286,PinNo!$B:$C,2,0)</f>
        <v>D19</v>
      </c>
      <c r="Q286" s="33" t="s">
        <v>1651</v>
      </c>
      <c r="R286" s="104"/>
    </row>
    <row r="287" spans="1:18" s="34" customFormat="1" ht="15.6" customHeight="1">
      <c r="A287" s="32" t="s">
        <v>5882</v>
      </c>
      <c r="B287" s="5" t="str">
        <f>VLOOKUP(C287,PinNo!$B:$C,2,0)</f>
        <v>K19</v>
      </c>
      <c r="C287" s="33" t="s">
        <v>1648</v>
      </c>
      <c r="D287" s="5" t="str">
        <f>VLOOKUP(CONCATENATE($A287,".",$B287),Netlist_VTable!$H:$I,2,0)</f>
        <v>S3_P5_TXD1</v>
      </c>
      <c r="E287" s="19">
        <f>VLOOKUP(D287,EtchLengthFromLayout!$A:$B,2,0)</f>
        <v>7855.33</v>
      </c>
      <c r="F287" s="19"/>
      <c r="G287" s="19"/>
      <c r="H287" s="5" t="str">
        <f>VLOOKUP(CONCATENATE($O287,".",$P287),Netlist_VTable!$H:$I,2,0)</f>
        <v>SG3_P5_RXD1</v>
      </c>
      <c r="I287" s="19">
        <f>VLOOKUP(H287,EtchLengthFromLayout!$A:$B,2,0)</f>
        <v>3489.27</v>
      </c>
      <c r="J287" s="19"/>
      <c r="K287" s="19"/>
      <c r="L287" s="19"/>
      <c r="M287" s="19">
        <f t="shared" si="61"/>
        <v>11344.6</v>
      </c>
      <c r="N287" s="23" t="str">
        <f t="shared" si="62"/>
        <v>OK, Length &lt; 12000mils</v>
      </c>
      <c r="O287" s="25" t="s">
        <v>9887</v>
      </c>
      <c r="P287" s="5" t="str">
        <f>VLOOKUP(Q287,PinNo!$B:$C,2,0)</f>
        <v>E18</v>
      </c>
      <c r="Q287" s="33" t="s">
        <v>1654</v>
      </c>
      <c r="R287" s="104"/>
    </row>
    <row r="288" spans="1:18" s="34" customFormat="1" ht="15.6" customHeight="1">
      <c r="A288" s="32" t="s">
        <v>5882</v>
      </c>
      <c r="B288" s="5" t="str">
        <f>VLOOKUP(C288,PinNo!$B:$C,2,0)</f>
        <v>J18</v>
      </c>
      <c r="C288" s="33" t="s">
        <v>1649</v>
      </c>
      <c r="D288" s="5" t="str">
        <f>VLOOKUP(CONCATENATE($A288,".",$B288),Netlist_VTable!$H:$I,2,0)</f>
        <v>S3_P5_TXC</v>
      </c>
      <c r="E288" s="19">
        <f>VLOOKUP(D288,EtchLengthFromLayout!$A:$B,2,0)</f>
        <v>8516.01</v>
      </c>
      <c r="F288" s="19"/>
      <c r="G288" s="19"/>
      <c r="H288" s="5" t="str">
        <f>VLOOKUP(CONCATENATE($O288,".",$P288),Netlist_VTable!$H:$I,2,0)</f>
        <v>SG3_P5_RXC</v>
      </c>
      <c r="I288" s="19">
        <f>VLOOKUP(H288,EtchLengthFromLayout!$A:$B,2,0)</f>
        <v>2828.59</v>
      </c>
      <c r="J288" s="19"/>
      <c r="K288" s="19"/>
      <c r="L288" s="19"/>
      <c r="M288" s="19">
        <f t="shared" si="61"/>
        <v>11344.6</v>
      </c>
      <c r="N288" s="23" t="str">
        <f t="shared" si="62"/>
        <v>OK, Length &lt; 12000mils</v>
      </c>
      <c r="O288" s="25" t="s">
        <v>9887</v>
      </c>
      <c r="P288" s="5" t="str">
        <f>VLOOKUP(Q288,PinNo!$B:$C,2,0)</f>
        <v>G19</v>
      </c>
      <c r="Q288" s="33" t="s">
        <v>1657</v>
      </c>
      <c r="R288" s="104"/>
    </row>
    <row r="289" spans="1:18" s="34" customFormat="1" ht="15.6" customHeight="1">
      <c r="A289" s="32" t="s">
        <v>5882</v>
      </c>
      <c r="B289" s="5" t="str">
        <f>VLOOKUP(C289,PinNo!$B:$C,2,0)</f>
        <v>L18</v>
      </c>
      <c r="C289" s="33" t="s">
        <v>1650</v>
      </c>
      <c r="D289" s="5" t="str">
        <f>VLOOKUP(CONCATENATE($A289,".",$B289),Netlist_VTable!$H:$I,2,0)</f>
        <v>S3_P5_TXD2</v>
      </c>
      <c r="E289" s="19">
        <f>VLOOKUP(D289,EtchLengthFromLayout!$A:$B,2,0)</f>
        <v>7269.58</v>
      </c>
      <c r="F289" s="19"/>
      <c r="G289" s="19"/>
      <c r="H289" s="5" t="str">
        <f>VLOOKUP(CONCATENATE($O289,".",$P289),Netlist_VTable!$H:$I,2,0)</f>
        <v>SG3_P5_RXD2</v>
      </c>
      <c r="I289" s="19">
        <f>VLOOKUP(H289,EtchLengthFromLayout!$A:$B,2,0)</f>
        <v>4075.02</v>
      </c>
      <c r="J289" s="19"/>
      <c r="K289" s="19"/>
      <c r="L289" s="19"/>
      <c r="M289" s="19">
        <f t="shared" si="61"/>
        <v>11344.6</v>
      </c>
      <c r="N289" s="23" t="str">
        <f t="shared" si="62"/>
        <v>OK, Length &lt; 12000mils</v>
      </c>
      <c r="O289" s="25" t="s">
        <v>9545</v>
      </c>
      <c r="P289" s="5" t="str">
        <f>VLOOKUP(Q289,PinNo!$B:$C,2,0)</f>
        <v>E19</v>
      </c>
      <c r="Q289" s="33" t="s">
        <v>1658</v>
      </c>
      <c r="R289" s="104"/>
    </row>
    <row r="290" spans="1:18" s="34" customFormat="1" ht="15.6" customHeight="1">
      <c r="A290" s="32" t="s">
        <v>5882</v>
      </c>
      <c r="B290" s="5" t="str">
        <f>VLOOKUP(C290,PinNo!$B:$C,2,0)</f>
        <v>D19</v>
      </c>
      <c r="C290" s="33" t="s">
        <v>1651</v>
      </c>
      <c r="D290" s="5" t="str">
        <f>VLOOKUP(CONCATENATE($A290,".",$B290),Netlist_VTable!$H:$I,2,0)</f>
        <v>S3_P5_RXD0</v>
      </c>
      <c r="E290" s="19">
        <f>VLOOKUP(D290,EtchLengthFromLayout!$A:$B,2,0)</f>
        <v>6814.78</v>
      </c>
      <c r="F290" s="19" t="str">
        <f t="shared" ref="F290" si="63">SUBSTITUTE(H290,"_P","_1_P")</f>
        <v>SG3_1_P5_TXD0</v>
      </c>
      <c r="G290" s="19">
        <f>VLOOKUP(F290,EtchLengthFromLayout!$A:$B,2,0)</f>
        <v>1758.18</v>
      </c>
      <c r="H290" s="5" t="str">
        <f>VLOOKUP(CONCATENATE($O290,".",$P290),Netlist_VTable!$H:$I,2,0)</f>
        <v>SG3_P5_TXD0</v>
      </c>
      <c r="I290" s="19">
        <f>VLOOKUP(H290,EtchLengthFromLayout!$A:$B,2,0)</f>
        <v>2769.64</v>
      </c>
      <c r="J290" s="19"/>
      <c r="K290" s="19"/>
      <c r="L290" s="19"/>
      <c r="M290" s="19">
        <f t="shared" si="61"/>
        <v>11342.599999999999</v>
      </c>
      <c r="N290" s="23" t="str">
        <f t="shared" si="62"/>
        <v>OK, Length &lt; 12000mils</v>
      </c>
      <c r="O290" s="25" t="s">
        <v>9545</v>
      </c>
      <c r="P290" s="5" t="str">
        <f>VLOOKUP(Q290,PinNo!$B:$C,2,0)</f>
        <v>K18</v>
      </c>
      <c r="Q290" s="33" t="s">
        <v>1647</v>
      </c>
      <c r="R290" s="104"/>
    </row>
    <row r="291" spans="1:18" s="34" customFormat="1" ht="15.6" customHeight="1">
      <c r="A291" s="32" t="s">
        <v>5882</v>
      </c>
      <c r="B291" s="5" t="str">
        <f>VLOOKUP(C291,PinNo!$B:$C,2,0)</f>
        <v>L19</v>
      </c>
      <c r="C291" s="33" t="s">
        <v>1652</v>
      </c>
      <c r="D291" s="5" t="str">
        <f>VLOOKUP(CONCATENATE($A291,".",$B291),Netlist_VTable!$H:$I,2,0)</f>
        <v>S3_P5_TXD3</v>
      </c>
      <c r="E291" s="19">
        <f>VLOOKUP(D291,EtchLengthFromLayout!$A:$B,2,0)</f>
        <v>7781.06</v>
      </c>
      <c r="F291" s="19"/>
      <c r="G291" s="19"/>
      <c r="H291" s="5" t="str">
        <f>VLOOKUP(CONCATENATE($O291,".",$P291),Netlist_VTable!$H:$I,2,0)</f>
        <v>SG3_P5_RXD3</v>
      </c>
      <c r="I291" s="19">
        <f>VLOOKUP(H291,EtchLengthFromLayout!$A:$B,2,0)</f>
        <v>3563.54</v>
      </c>
      <c r="J291" s="19"/>
      <c r="K291" s="19"/>
      <c r="L291" s="19"/>
      <c r="M291" s="19">
        <f t="shared" si="61"/>
        <v>11344.6</v>
      </c>
      <c r="N291" s="23" t="str">
        <f t="shared" si="62"/>
        <v>OK, Length &lt; 12000mils</v>
      </c>
      <c r="O291" s="25" t="s">
        <v>9545</v>
      </c>
      <c r="P291" s="5" t="str">
        <f>VLOOKUP(Q291,PinNo!$B:$C,2,0)</f>
        <v>F18</v>
      </c>
      <c r="Q291" s="33" t="s">
        <v>1655</v>
      </c>
      <c r="R291" s="104"/>
    </row>
    <row r="292" spans="1:18" s="34" customFormat="1" ht="15.6" customHeight="1">
      <c r="A292" s="32" t="s">
        <v>5882</v>
      </c>
      <c r="B292" s="5" t="str">
        <f>VLOOKUP(C292,PinNo!$B:$C,2,0)</f>
        <v>E18</v>
      </c>
      <c r="C292" s="33" t="s">
        <v>1654</v>
      </c>
      <c r="D292" s="5" t="str">
        <f>VLOOKUP(CONCATENATE($A292,".",$B292),Netlist_VTable!$H:$I,2,0)</f>
        <v>S3_P5_RXD1</v>
      </c>
      <c r="E292" s="19">
        <f>VLOOKUP(D292,EtchLengthFromLayout!$A:$B,2,0)</f>
        <v>1264.21</v>
      </c>
      <c r="F292" s="19" t="str">
        <f t="shared" ref="F292" si="64">SUBSTITUTE(H292,"_P","_1_P")</f>
        <v>SG3_1_P5_TXD1</v>
      </c>
      <c r="G292" s="19">
        <f>VLOOKUP(F292,EtchLengthFromLayout!$A:$B,2,0)</f>
        <v>4993.42</v>
      </c>
      <c r="H292" s="5" t="str">
        <f>VLOOKUP(CONCATENATE($O292,".",$P292),Netlist_VTable!$H:$I,2,0)</f>
        <v>SG3_P5_TXD1</v>
      </c>
      <c r="I292" s="19">
        <f>VLOOKUP(H292,EtchLengthFromLayout!$A:$B,2,0)</f>
        <v>5084.97</v>
      </c>
      <c r="J292" s="19"/>
      <c r="K292" s="19"/>
      <c r="L292" s="19"/>
      <c r="M292" s="19">
        <f t="shared" si="61"/>
        <v>11342.6</v>
      </c>
      <c r="N292" s="23" t="str">
        <f t="shared" si="62"/>
        <v>OK, Length &lt; 12000mils</v>
      </c>
      <c r="O292" s="25" t="s">
        <v>9545</v>
      </c>
      <c r="P292" s="5" t="str">
        <f>VLOOKUP(Q292,PinNo!$B:$C,2,0)</f>
        <v>K19</v>
      </c>
      <c r="Q292" s="33" t="s">
        <v>1648</v>
      </c>
      <c r="R292" s="104"/>
    </row>
    <row r="293" spans="1:18" s="34" customFormat="1" ht="15.6" customHeight="1">
      <c r="A293" s="32" t="s">
        <v>5882</v>
      </c>
      <c r="B293" s="5" t="str">
        <f>VLOOKUP(C293,PinNo!$B:$C,2,0)</f>
        <v>F18</v>
      </c>
      <c r="C293" s="33" t="s">
        <v>1655</v>
      </c>
      <c r="D293" s="5" t="str">
        <f>VLOOKUP(CONCATENATE($A293,".",$B293),Netlist_VTable!$H:$I,2,0)</f>
        <v>S3_P5_RXD3</v>
      </c>
      <c r="E293" s="19">
        <f>VLOOKUP(D293,EtchLengthFromLayout!$A:$B,2,0)</f>
        <v>1429.98</v>
      </c>
      <c r="F293" s="19"/>
      <c r="G293" s="19"/>
      <c r="H293" s="5" t="str">
        <f>VLOOKUP(CONCATENATE($O293,".",$P293),Netlist_VTable!$H:$I,2,0)</f>
        <v>SG3_P5_TXD3</v>
      </c>
      <c r="I293" s="19">
        <f>VLOOKUP(H293,EtchLengthFromLayout!$A:$B,2,0)</f>
        <v>9914.6299999999992</v>
      </c>
      <c r="J293" s="19"/>
      <c r="K293" s="19"/>
      <c r="L293" s="19"/>
      <c r="M293" s="19">
        <f t="shared" si="61"/>
        <v>11344.609999999999</v>
      </c>
      <c r="N293" s="23" t="str">
        <f t="shared" si="62"/>
        <v>OK, Length &lt; 12000mils</v>
      </c>
      <c r="O293" s="25" t="s">
        <v>9545</v>
      </c>
      <c r="P293" s="5" t="str">
        <f>VLOOKUP(Q293,PinNo!$B:$C,2,0)</f>
        <v>L19</v>
      </c>
      <c r="Q293" s="33" t="s">
        <v>1652</v>
      </c>
      <c r="R293" s="104"/>
    </row>
    <row r="294" spans="1:18" s="34" customFormat="1" ht="15.6" customHeight="1">
      <c r="A294" s="32" t="s">
        <v>5882</v>
      </c>
      <c r="B294" s="5" t="str">
        <f>VLOOKUP(C294,PinNo!$B:$C,2,0)</f>
        <v>F19</v>
      </c>
      <c r="C294" s="33" t="s">
        <v>1656</v>
      </c>
      <c r="D294" s="5" t="str">
        <f>VLOOKUP(CONCATENATE($A294,".",$B294),Netlist_VTable!$H:$I,2,0)</f>
        <v>S3_P5_RXDV</v>
      </c>
      <c r="E294" s="19">
        <f>VLOOKUP(D294,EtchLengthFromLayout!$A:$B,2,0)</f>
        <v>1372.31</v>
      </c>
      <c r="F294" s="19"/>
      <c r="G294" s="19"/>
      <c r="H294" s="5" t="str">
        <f>VLOOKUP(CONCATENATE($O294,".",$P294),Netlist_VTable!$H:$I,2,0)</f>
        <v>SG3_P5_TXEN</v>
      </c>
      <c r="I294" s="19">
        <f>VLOOKUP(H294,EtchLengthFromLayout!$A:$B,2,0)</f>
        <v>9972.2999999999993</v>
      </c>
      <c r="J294" s="19"/>
      <c r="K294" s="19"/>
      <c r="L294" s="19"/>
      <c r="M294" s="19">
        <f t="shared" si="61"/>
        <v>11344.609999999999</v>
      </c>
      <c r="N294" s="23" t="str">
        <f t="shared" si="62"/>
        <v>OK, Length &lt; 12000mils</v>
      </c>
      <c r="O294" s="25" t="s">
        <v>9545</v>
      </c>
      <c r="P294" s="5" t="str">
        <f>VLOOKUP(Q294,PinNo!$B:$C,2,0)</f>
        <v>J19</v>
      </c>
      <c r="Q294" s="33" t="s">
        <v>1646</v>
      </c>
      <c r="R294" s="104"/>
    </row>
    <row r="295" spans="1:18" s="34" customFormat="1" ht="15.6" customHeight="1">
      <c r="A295" s="32" t="s">
        <v>5882</v>
      </c>
      <c r="B295" s="5" t="str">
        <f>VLOOKUP(C295,PinNo!$B:$C,2,0)</f>
        <v>G19</v>
      </c>
      <c r="C295" s="33" t="s">
        <v>1657</v>
      </c>
      <c r="D295" s="5" t="str">
        <f>VLOOKUP(CONCATENATE($A295,".",$B295),Netlist_VTable!$H:$I,2,0)</f>
        <v>S3_P5_RXC</v>
      </c>
      <c r="E295" s="19">
        <f>VLOOKUP(D295,EtchLengthFromLayout!$A:$B,2,0)</f>
        <v>1636.21</v>
      </c>
      <c r="F295" s="19"/>
      <c r="G295" s="19"/>
      <c r="H295" s="5" t="str">
        <f>VLOOKUP(CONCATENATE($O295,".",$P295),Netlist_VTable!$H:$I,2,0)</f>
        <v>SG3_P5_TXC</v>
      </c>
      <c r="I295" s="19">
        <f>VLOOKUP(H295,EtchLengthFromLayout!$A:$B,2,0)</f>
        <v>9708.39</v>
      </c>
      <c r="J295" s="19"/>
      <c r="K295" s="19"/>
      <c r="L295" s="19"/>
      <c r="M295" s="19">
        <f t="shared" si="61"/>
        <v>11344.599999999999</v>
      </c>
      <c r="N295" s="23" t="str">
        <f t="shared" si="62"/>
        <v>OK, Length &lt; 12000mils</v>
      </c>
      <c r="O295" s="25" t="s">
        <v>9545</v>
      </c>
      <c r="P295" s="5" t="str">
        <f>VLOOKUP(Q295,PinNo!$B:$C,2,0)</f>
        <v>J18</v>
      </c>
      <c r="Q295" s="33" t="s">
        <v>1649</v>
      </c>
      <c r="R295" s="104"/>
    </row>
    <row r="296" spans="1:18" s="34" customFormat="1" ht="15.6" customHeight="1">
      <c r="A296" s="32" t="s">
        <v>5882</v>
      </c>
      <c r="B296" s="5" t="str">
        <f>VLOOKUP(C296,PinNo!$B:$C,2,0)</f>
        <v>E19</v>
      </c>
      <c r="C296" s="33" t="s">
        <v>1658</v>
      </c>
      <c r="D296" s="5" t="str">
        <f>VLOOKUP(CONCATENATE($A296,".",$B296),Netlist_VTable!$H:$I,2,0)</f>
        <v>S3_P5_RXD2</v>
      </c>
      <c r="E296" s="19">
        <f>VLOOKUP(D296,EtchLengthFromLayout!$A:$B,2,0)</f>
        <v>1113.67</v>
      </c>
      <c r="F296" s="19" t="str">
        <f t="shared" ref="F296" si="65">SUBSTITUTE(H296,"_P","_1_P")</f>
        <v>SG3_1_P5_TXD2</v>
      </c>
      <c r="G296" s="19">
        <f>VLOOKUP(F296,EtchLengthFromLayout!$A:$B,2,0)</f>
        <v>4412.46</v>
      </c>
      <c r="H296" s="5" t="str">
        <f>VLOOKUP(CONCATENATE($O296,".",$P296),Netlist_VTable!$H:$I,2,0)</f>
        <v>SG3_P5_TXD2</v>
      </c>
      <c r="I296" s="19">
        <f>VLOOKUP(H296,EtchLengthFromLayout!$A:$B,2,0)</f>
        <v>5816.47</v>
      </c>
      <c r="J296" s="19"/>
      <c r="K296" s="19"/>
      <c r="L296" s="19"/>
      <c r="M296" s="19">
        <f t="shared" si="61"/>
        <v>11342.6</v>
      </c>
      <c r="N296" s="23" t="str">
        <f t="shared" si="62"/>
        <v>OK, Length &lt; 12000mils</v>
      </c>
      <c r="O296" s="25" t="s">
        <v>9545</v>
      </c>
      <c r="P296" s="5" t="str">
        <f>VLOOKUP(Q296,PinNo!$B:$C,2,0)</f>
        <v>L18</v>
      </c>
      <c r="Q296" s="33" t="s">
        <v>1650</v>
      </c>
      <c r="R296" s="108"/>
    </row>
    <row r="297" spans="1:18" s="34" customFormat="1" ht="15.6" customHeight="1">
      <c r="A297" s="26"/>
      <c r="B297" s="10"/>
      <c r="C297" s="50"/>
      <c r="D297" s="15"/>
      <c r="E297" s="15"/>
      <c r="F297" s="15"/>
      <c r="G297" s="15"/>
      <c r="H297" s="10" t="s">
        <v>1463</v>
      </c>
      <c r="I297" s="15"/>
      <c r="J297" s="15"/>
      <c r="K297" s="15"/>
      <c r="L297" s="15"/>
      <c r="M297" s="15">
        <f>MAX(M285:M296)</f>
        <v>11344.609999999999</v>
      </c>
      <c r="N297" s="15"/>
      <c r="O297" s="26"/>
      <c r="P297" s="10"/>
      <c r="Q297" s="50"/>
      <c r="R297" s="54"/>
    </row>
    <row r="298" spans="1:18" s="34" customFormat="1" ht="15.6" customHeight="1">
      <c r="A298" s="26"/>
      <c r="B298" s="10"/>
      <c r="C298" s="50"/>
      <c r="D298" s="15"/>
      <c r="E298" s="15"/>
      <c r="F298" s="15"/>
      <c r="G298" s="15"/>
      <c r="H298" s="10" t="s">
        <v>1464</v>
      </c>
      <c r="I298" s="15"/>
      <c r="J298" s="15"/>
      <c r="K298" s="15"/>
      <c r="L298" s="15"/>
      <c r="M298" s="15">
        <f>MIN(M285:M296)</f>
        <v>11342.599999999999</v>
      </c>
      <c r="N298" s="15"/>
      <c r="O298" s="26"/>
      <c r="P298" s="10"/>
      <c r="Q298" s="50"/>
      <c r="R298" s="54"/>
    </row>
    <row r="299" spans="1:18" s="34" customFormat="1" ht="15.6" customHeight="1">
      <c r="A299" s="26"/>
      <c r="B299" s="10"/>
      <c r="C299" s="50"/>
      <c r="D299" s="15"/>
      <c r="E299" s="15"/>
      <c r="F299" s="15"/>
      <c r="G299" s="15"/>
      <c r="H299" s="10" t="s">
        <v>1</v>
      </c>
      <c r="I299" s="15"/>
      <c r="J299" s="15"/>
      <c r="K299" s="15"/>
      <c r="L299" s="15"/>
      <c r="M299" s="15">
        <f>ABS(M297-M298)</f>
        <v>2.0100000000002183</v>
      </c>
      <c r="N299" s="15"/>
      <c r="O299" s="26"/>
      <c r="P299" s="10"/>
      <c r="Q299" s="50"/>
      <c r="R299" s="54"/>
    </row>
    <row r="300" spans="1:18" s="34" customFormat="1" ht="15.6" customHeight="1">
      <c r="A300" s="26"/>
      <c r="B300" s="10"/>
      <c r="C300" s="50"/>
      <c r="D300" s="15"/>
      <c r="E300" s="15"/>
      <c r="F300" s="15"/>
      <c r="G300" s="15"/>
      <c r="H300" s="20" t="s">
        <v>6</v>
      </c>
      <c r="I300" s="15"/>
      <c r="J300" s="15"/>
      <c r="K300" s="15"/>
      <c r="L300" s="15"/>
      <c r="M300" s="15" t="str">
        <f>IF(M299&lt;=5,"OK, Tolerance&lt;= 5 mils", "Not OK, Tolerance &gt;  5 mils")</f>
        <v>OK, Tolerance&lt;= 5 mils</v>
      </c>
      <c r="N300" s="15"/>
      <c r="O300" s="26"/>
      <c r="P300" s="10"/>
      <c r="Q300" s="50"/>
      <c r="R300" s="54"/>
    </row>
    <row r="301" spans="1:18" s="34" customFormat="1" ht="15.6" customHeight="1">
      <c r="A301" s="55"/>
      <c r="B301" s="52"/>
      <c r="C301" s="56"/>
      <c r="D301" s="53"/>
      <c r="E301" s="53"/>
      <c r="F301" s="53"/>
      <c r="G301" s="53"/>
      <c r="H301" s="52"/>
      <c r="I301" s="53"/>
      <c r="J301" s="53"/>
      <c r="K301" s="53"/>
      <c r="L301" s="53"/>
      <c r="M301" s="53"/>
      <c r="N301" s="53"/>
      <c r="O301" s="55"/>
      <c r="P301" s="52"/>
      <c r="Q301" s="56"/>
      <c r="R301" s="46"/>
    </row>
    <row r="302" spans="1:18" s="34" customFormat="1" ht="15.6" customHeight="1">
      <c r="A302" s="55"/>
      <c r="B302" s="52"/>
      <c r="C302" s="56"/>
      <c r="D302" s="53"/>
      <c r="E302" s="53"/>
      <c r="F302" s="53"/>
      <c r="G302" s="53"/>
      <c r="H302" s="52"/>
      <c r="I302" s="53"/>
      <c r="J302" s="53"/>
      <c r="K302" s="53"/>
      <c r="L302" s="53"/>
      <c r="M302" s="53"/>
      <c r="N302" s="53"/>
      <c r="O302" s="55"/>
      <c r="P302" s="52"/>
      <c r="Q302" s="56"/>
      <c r="R302" s="46"/>
    </row>
    <row r="303" spans="1:18" s="34" customFormat="1" ht="15.6" customHeight="1">
      <c r="A303" s="64"/>
      <c r="B303" s="63"/>
      <c r="C303" s="65"/>
      <c r="D303" s="66"/>
      <c r="E303" s="66"/>
      <c r="F303" s="66"/>
      <c r="G303" s="66"/>
      <c r="H303" s="63"/>
      <c r="I303" s="66"/>
      <c r="J303" s="66"/>
      <c r="K303" s="66"/>
      <c r="L303" s="66"/>
      <c r="M303" s="66"/>
      <c r="N303" s="66"/>
      <c r="O303" s="64"/>
      <c r="P303" s="63"/>
      <c r="Q303" s="65"/>
      <c r="R303" s="67"/>
    </row>
    <row r="304" spans="1:18" s="34" customFormat="1" ht="15.6" customHeight="1">
      <c r="A304" s="64"/>
      <c r="B304" s="63"/>
      <c r="C304" s="65"/>
      <c r="D304" s="66"/>
      <c r="E304" s="66"/>
      <c r="F304" s="66"/>
      <c r="G304" s="66"/>
      <c r="H304" s="63"/>
      <c r="I304" s="66"/>
      <c r="J304" s="66"/>
      <c r="K304" s="66"/>
      <c r="L304" s="66"/>
      <c r="M304" s="66"/>
      <c r="N304" s="66"/>
      <c r="O304" s="64"/>
      <c r="P304" s="63"/>
      <c r="Q304" s="65"/>
      <c r="R304" s="67"/>
    </row>
    <row r="305" spans="1:18" s="34" customFormat="1" ht="30.75">
      <c r="A305" s="28" t="s">
        <v>10246</v>
      </c>
      <c r="B305" s="12"/>
      <c r="C305" s="12"/>
      <c r="D305" s="28"/>
      <c r="E305" s="13"/>
      <c r="F305" s="13"/>
      <c r="G305" s="13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99" t="s">
        <v>10266</v>
      </c>
    </row>
    <row r="306" spans="1:18" s="34" customFormat="1">
      <c r="A306" s="11" t="s">
        <v>3</v>
      </c>
      <c r="B306" s="11" t="s">
        <v>4</v>
      </c>
      <c r="C306" s="11" t="s">
        <v>5</v>
      </c>
      <c r="D306" s="10" t="s">
        <v>9923</v>
      </c>
      <c r="E306" s="15" t="s">
        <v>2</v>
      </c>
      <c r="F306" s="16" t="s">
        <v>0</v>
      </c>
      <c r="G306" s="17" t="s">
        <v>2</v>
      </c>
      <c r="H306" s="10" t="s">
        <v>9923</v>
      </c>
      <c r="I306" s="15" t="s">
        <v>2</v>
      </c>
      <c r="J306" s="17" t="s">
        <v>1472</v>
      </c>
      <c r="K306" s="16" t="s">
        <v>9923</v>
      </c>
      <c r="L306" s="17" t="s">
        <v>2</v>
      </c>
      <c r="M306" s="18" t="s">
        <v>9922</v>
      </c>
      <c r="N306" s="97" t="s">
        <v>9921</v>
      </c>
      <c r="O306" s="10" t="s">
        <v>1462</v>
      </c>
      <c r="P306" s="10" t="s">
        <v>4</v>
      </c>
      <c r="Q306" s="10" t="s">
        <v>5</v>
      </c>
      <c r="R306" s="11" t="s">
        <v>1506</v>
      </c>
    </row>
    <row r="307" spans="1:18" s="34" customFormat="1" ht="15.6" customHeight="1">
      <c r="A307" s="24" t="s">
        <v>8</v>
      </c>
      <c r="B307" s="5" t="str">
        <f>VLOOKUP(C307,PinNo!$B:$C,2,0)</f>
        <v>J19</v>
      </c>
      <c r="C307" s="33" t="s">
        <v>1646</v>
      </c>
      <c r="D307" s="5" t="str">
        <f>VLOOKUP(CONCATENATE($A307,".",$B307),Netlist_VTable!$H:$I,2,0)</f>
        <v>S0_P5_TXEN</v>
      </c>
      <c r="E307" s="19">
        <f>VLOOKUP(D307,EtchLengthFromLayout!$A:$B,2,0)</f>
        <v>9061.35</v>
      </c>
      <c r="F307" s="19"/>
      <c r="G307" s="19"/>
      <c r="H307" s="5" t="str">
        <f>VLOOKUP(CONCATENATE($O307,".",$P307),Netlist_VTable!$H:$I,2,0)</f>
        <v>SG0_P5_RXDV</v>
      </c>
      <c r="I307" s="19">
        <f>VLOOKUP(H307,EtchLengthFromLayout!$A:$B,2,0)</f>
        <v>2912.71</v>
      </c>
      <c r="J307" s="19" t="str">
        <f>CONCATENATE("S",MID($A307,5,1),"_HSD199" )</f>
        <v>S0_HSD199</v>
      </c>
      <c r="K307" s="5" t="str">
        <f>VLOOKUP(J307,Assigned_Channel!$A:$B,2,0)</f>
        <v>Slot2.Ch115</v>
      </c>
      <c r="L307" s="19">
        <f>VLOOKUP(K307,EtchLengthFromLayout!$A:$B,2,0)</f>
        <v>9967.69</v>
      </c>
      <c r="M307" s="19">
        <f>E307+G307+I307+L307</f>
        <v>21941.75</v>
      </c>
      <c r="N307" s="23"/>
      <c r="O307" s="24" t="s">
        <v>9884</v>
      </c>
      <c r="P307" s="5" t="str">
        <f>VLOOKUP(Q307,PinNo!$B:$C,2,0)</f>
        <v>F19</v>
      </c>
      <c r="Q307" s="33" t="s">
        <v>1656</v>
      </c>
      <c r="R307" s="103" t="s">
        <v>10251</v>
      </c>
    </row>
    <row r="308" spans="1:18" s="34" customFormat="1" ht="15.6" customHeight="1">
      <c r="A308" s="24" t="s">
        <v>8</v>
      </c>
      <c r="B308" s="5" t="str">
        <f>VLOOKUP(C308,PinNo!$B:$C,2,0)</f>
        <v>K18</v>
      </c>
      <c r="C308" s="33" t="s">
        <v>1647</v>
      </c>
      <c r="D308" s="5" t="str">
        <f>VLOOKUP(CONCATENATE($A308,".",$B308),Netlist_VTable!$H:$I,2,0)</f>
        <v>S0_P5_TXD0</v>
      </c>
      <c r="E308" s="19">
        <f>VLOOKUP(D308,EtchLengthFromLayout!$A:$B,2,0)</f>
        <v>9196.98</v>
      </c>
      <c r="F308" s="19"/>
      <c r="G308" s="19"/>
      <c r="H308" s="5" t="str">
        <f>VLOOKUP(CONCATENATE($O308,".",$P308),Netlist_VTable!$H:$I,2,0)</f>
        <v>SG0_P5_RXD0</v>
      </c>
      <c r="I308" s="19">
        <f>VLOOKUP(H308,EtchLengthFromLayout!$A:$B,2,0)</f>
        <v>2777.08</v>
      </c>
      <c r="J308" s="19" t="str">
        <f>CONCATENATE("S",MID($A308,5,1),"_HSD200" )</f>
        <v>S0_HSD200</v>
      </c>
      <c r="K308" s="5" t="str">
        <f>VLOOKUP(J308,Assigned_Channel!$A:$B,2,0)</f>
        <v>Slot0.Ch123</v>
      </c>
      <c r="L308" s="19">
        <f>VLOOKUP(K308,EtchLengthFromLayout!$A:$B,2,0)</f>
        <v>11368.27</v>
      </c>
      <c r="M308" s="19">
        <f t="shared" ref="M308:M318" si="66">E308+G308+I308+L308</f>
        <v>23342.33</v>
      </c>
      <c r="N308" s="23"/>
      <c r="O308" s="24" t="s">
        <v>9884</v>
      </c>
      <c r="P308" s="5" t="str">
        <f>VLOOKUP(Q308,PinNo!$B:$C,2,0)</f>
        <v>D19</v>
      </c>
      <c r="Q308" s="33" t="s">
        <v>1651</v>
      </c>
      <c r="R308" s="104"/>
    </row>
    <row r="309" spans="1:18" s="34" customFormat="1" ht="15.6" customHeight="1">
      <c r="A309" s="24" t="s">
        <v>8</v>
      </c>
      <c r="B309" s="5" t="str">
        <f>VLOOKUP(C309,PinNo!$B:$C,2,0)</f>
        <v>K19</v>
      </c>
      <c r="C309" s="33" t="s">
        <v>1648</v>
      </c>
      <c r="D309" s="5" t="str">
        <f>VLOOKUP(CONCATENATE($A309,".",$B309),Netlist_VTable!$H:$I,2,0)</f>
        <v>S0_P5_TXD1</v>
      </c>
      <c r="E309" s="19">
        <f>VLOOKUP(D309,EtchLengthFromLayout!$A:$B,2,0)</f>
        <v>9090.4699999999993</v>
      </c>
      <c r="F309" s="19"/>
      <c r="G309" s="19"/>
      <c r="H309" s="5" t="str">
        <f>VLOOKUP(CONCATENATE($O309,".",$P309),Netlist_VTable!$H:$I,2,0)</f>
        <v>SG0_P5_RXD1</v>
      </c>
      <c r="I309" s="19">
        <f>VLOOKUP(H309,EtchLengthFromLayout!$A:$B,2,0)</f>
        <v>2883.59</v>
      </c>
      <c r="J309" s="19" t="str">
        <f>CONCATENATE("S",MID($A309,5,1),"_HSD201" )</f>
        <v>S0_HSD201</v>
      </c>
      <c r="K309" s="5" t="str">
        <f>VLOOKUP(J309,Assigned_Channel!$A:$B,2,0)</f>
        <v>Slot2.Ch114</v>
      </c>
      <c r="L309" s="19">
        <f>VLOOKUP(K309,EtchLengthFromLayout!$A:$B,2,0)</f>
        <v>9635.86</v>
      </c>
      <c r="M309" s="19">
        <f t="shared" si="66"/>
        <v>21609.919999999998</v>
      </c>
      <c r="N309" s="23"/>
      <c r="O309" s="24" t="s">
        <v>9884</v>
      </c>
      <c r="P309" s="5" t="str">
        <f>VLOOKUP(Q309,PinNo!$B:$C,2,0)</f>
        <v>E18</v>
      </c>
      <c r="Q309" s="33" t="s">
        <v>1654</v>
      </c>
      <c r="R309" s="104"/>
    </row>
    <row r="310" spans="1:18" s="34" customFormat="1" ht="15.6" customHeight="1">
      <c r="A310" s="24" t="s">
        <v>8</v>
      </c>
      <c r="B310" s="5" t="str">
        <f>VLOOKUP(C310,PinNo!$B:$C,2,0)</f>
        <v>J18</v>
      </c>
      <c r="C310" s="33" t="s">
        <v>1649</v>
      </c>
      <c r="D310" s="5" t="str">
        <f>VLOOKUP(CONCATENATE($A310,".",$B310),Netlist_VTable!$H:$I,2,0)</f>
        <v>S0_P5_TXC</v>
      </c>
      <c r="E310" s="19">
        <f>VLOOKUP(D310,EtchLengthFromLayout!$A:$B,2,0)</f>
        <v>9148.33</v>
      </c>
      <c r="F310" s="19"/>
      <c r="G310" s="19"/>
      <c r="H310" s="5" t="str">
        <f>VLOOKUP(CONCATENATE($O310,".",$P310),Netlist_VTable!$H:$I,2,0)</f>
        <v>SG0_P5_RXC</v>
      </c>
      <c r="I310" s="19">
        <f>VLOOKUP(H310,EtchLengthFromLayout!$A:$B,2,0)</f>
        <v>2825.73</v>
      </c>
      <c r="J310" s="19" t="str">
        <f>CONCATENATE("S",MID($A310,5,1),"_HSD202" )</f>
        <v>S0_HSD202</v>
      </c>
      <c r="K310" s="5" t="str">
        <f>VLOOKUP(J310,Assigned_Channel!$A:$B,2,0)</f>
        <v>Slot0.Ch122</v>
      </c>
      <c r="L310" s="19">
        <f>VLOOKUP(K310,EtchLengthFromLayout!$A:$B,2,0)</f>
        <v>11619.15</v>
      </c>
      <c r="M310" s="19">
        <f t="shared" si="66"/>
        <v>23593.21</v>
      </c>
      <c r="N310" s="23"/>
      <c r="O310" s="24" t="s">
        <v>9884</v>
      </c>
      <c r="P310" s="5" t="str">
        <f>VLOOKUP(Q310,PinNo!$B:$C,2,0)</f>
        <v>G19</v>
      </c>
      <c r="Q310" s="33" t="s">
        <v>1657</v>
      </c>
      <c r="R310" s="104"/>
    </row>
    <row r="311" spans="1:18" s="34" customFormat="1" ht="15.6" customHeight="1">
      <c r="A311" s="24" t="s">
        <v>8</v>
      </c>
      <c r="B311" s="5" t="str">
        <f>VLOOKUP(C311,PinNo!$B:$C,2,0)</f>
        <v>L18</v>
      </c>
      <c r="C311" s="33" t="s">
        <v>1650</v>
      </c>
      <c r="D311" s="5" t="str">
        <f>VLOOKUP(CONCATENATE($A311,".",$B311),Netlist_VTable!$H:$I,2,0)</f>
        <v>S0_P5_TXD2</v>
      </c>
      <c r="E311" s="19">
        <f>VLOOKUP(D311,EtchLengthFromLayout!$A:$B,2,0)</f>
        <v>8622.69</v>
      </c>
      <c r="F311" s="19"/>
      <c r="G311" s="19"/>
      <c r="H311" s="5" t="str">
        <f>VLOOKUP(CONCATENATE($O311,".",$P311),Netlist_VTable!$H:$I,2,0)</f>
        <v>SG0_P5_RXD2</v>
      </c>
      <c r="I311" s="19">
        <f>VLOOKUP(H311,EtchLengthFromLayout!$A:$B,2,0)</f>
        <v>3351.37</v>
      </c>
      <c r="J311" s="19" t="str">
        <f>CONCATENATE("S",MID($A311,5,1),"_HSD203" )</f>
        <v>S0_HSD203</v>
      </c>
      <c r="K311" s="5" t="str">
        <f>VLOOKUP(J311,Assigned_Channel!$A:$B,2,0)</f>
        <v>Slot0.Ch59</v>
      </c>
      <c r="L311" s="19">
        <f>VLOOKUP(K311,EtchLengthFromLayout!$A:$B,2,0)</f>
        <v>11620.87</v>
      </c>
      <c r="M311" s="19">
        <f t="shared" si="66"/>
        <v>23594.93</v>
      </c>
      <c r="N311" s="23"/>
      <c r="O311" s="24" t="s">
        <v>9074</v>
      </c>
      <c r="P311" s="5" t="str">
        <f>VLOOKUP(Q311,PinNo!$B:$C,2,0)</f>
        <v>E19</v>
      </c>
      <c r="Q311" s="33" t="s">
        <v>1658</v>
      </c>
      <c r="R311" s="104"/>
    </row>
    <row r="312" spans="1:18" s="34" customFormat="1" ht="15.6" customHeight="1">
      <c r="A312" s="24" t="s">
        <v>8</v>
      </c>
      <c r="B312" s="5" t="str">
        <f>VLOOKUP(C312,PinNo!$B:$C,2,0)</f>
        <v>D19</v>
      </c>
      <c r="C312" s="33" t="s">
        <v>1651</v>
      </c>
      <c r="D312" s="5" t="str">
        <f>VLOOKUP(CONCATENATE($A312,".",$B312),Netlist_VTable!$H:$I,2,0)</f>
        <v>S0_P5_RXD0</v>
      </c>
      <c r="E312" s="19">
        <f>VLOOKUP(D312,EtchLengthFromLayout!$A:$B,2,0)</f>
        <v>7604.3</v>
      </c>
      <c r="F312" s="19" t="str">
        <f t="shared" ref="F312" si="67">SUBSTITUTE(H312,"_P","_1_P")</f>
        <v>SG0_1_P5_TXD0</v>
      </c>
      <c r="G312" s="19">
        <f>VLOOKUP(F312,EtchLengthFromLayout!$A:$B,2,0)</f>
        <v>1732.13</v>
      </c>
      <c r="H312" s="5" t="str">
        <f>VLOOKUP(CONCATENATE($O312,".",$P312),Netlist_VTable!$H:$I,2,0)</f>
        <v>SG0_P5_TXD0</v>
      </c>
      <c r="I312" s="19">
        <f>VLOOKUP(H312,EtchLengthFromLayout!$A:$B,2,0)</f>
        <v>2632.63</v>
      </c>
      <c r="J312" s="19" t="str">
        <f>CONCATENATE("S",MID($A312,5,1),"_HSD204" )</f>
        <v>S0_HSD204</v>
      </c>
      <c r="K312" s="5" t="str">
        <f>VLOOKUP(J312,Assigned_Channel!$A:$B,2,0)</f>
        <v>Slot2.Ch59</v>
      </c>
      <c r="L312" s="19">
        <f>VLOOKUP(K312,EtchLengthFromLayout!$A:$B,2,0)</f>
        <v>9559.11</v>
      </c>
      <c r="M312" s="19">
        <f t="shared" si="66"/>
        <v>21528.170000000002</v>
      </c>
      <c r="N312" s="23"/>
      <c r="O312" s="24" t="s">
        <v>9074</v>
      </c>
      <c r="P312" s="5" t="str">
        <f>VLOOKUP(Q312,PinNo!$B:$C,2,0)</f>
        <v>K18</v>
      </c>
      <c r="Q312" s="33" t="s">
        <v>1647</v>
      </c>
      <c r="R312" s="104"/>
    </row>
    <row r="313" spans="1:18" s="34" customFormat="1" ht="15.6" customHeight="1">
      <c r="A313" s="24" t="s">
        <v>8</v>
      </c>
      <c r="B313" s="5" t="str">
        <f>VLOOKUP(C313,PinNo!$B:$C,2,0)</f>
        <v>L19</v>
      </c>
      <c r="C313" s="33" t="s">
        <v>1652</v>
      </c>
      <c r="D313" s="5" t="str">
        <f>VLOOKUP(CONCATENATE($A313,".",$B313),Netlist_VTable!$H:$I,2,0)</f>
        <v>S0_P5_TXD3</v>
      </c>
      <c r="E313" s="19">
        <f>VLOOKUP(D313,EtchLengthFromLayout!$A:$B,2,0)</f>
        <v>9081.5300000000007</v>
      </c>
      <c r="F313" s="19"/>
      <c r="G313" s="19"/>
      <c r="H313" s="5" t="str">
        <f>VLOOKUP(CONCATENATE($O313,".",$P313),Netlist_VTable!$H:$I,2,0)</f>
        <v>SG0_P5_RXD3</v>
      </c>
      <c r="I313" s="19">
        <f>VLOOKUP(H313,EtchLengthFromLayout!$A:$B,2,0)</f>
        <v>2892.53</v>
      </c>
      <c r="J313" s="19" t="str">
        <f>CONCATENATE("S",MID($A313,5,1),"_HSD205" )</f>
        <v>S0_HSD205</v>
      </c>
      <c r="K313" s="5" t="str">
        <f>VLOOKUP(J313,Assigned_Channel!$A:$B,2,0)</f>
        <v>Slot2.Ch49</v>
      </c>
      <c r="L313" s="19">
        <f>VLOOKUP(K313,EtchLengthFromLayout!$A:$B,2,0)</f>
        <v>9781.7900000000009</v>
      </c>
      <c r="M313" s="19">
        <f t="shared" si="66"/>
        <v>21755.850000000002</v>
      </c>
      <c r="N313" s="23"/>
      <c r="O313" s="24" t="s">
        <v>9074</v>
      </c>
      <c r="P313" s="5" t="str">
        <f>VLOOKUP(Q313,PinNo!$B:$C,2,0)</f>
        <v>F18</v>
      </c>
      <c r="Q313" s="33" t="s">
        <v>1655</v>
      </c>
      <c r="R313" s="104"/>
    </row>
    <row r="314" spans="1:18" s="34" customFormat="1" ht="15.6" customHeight="1">
      <c r="A314" s="24" t="s">
        <v>8</v>
      </c>
      <c r="B314" s="5" t="str">
        <f>VLOOKUP(C314,PinNo!$B:$C,2,0)</f>
        <v>E18</v>
      </c>
      <c r="C314" s="33" t="s">
        <v>1654</v>
      </c>
      <c r="D314" s="5" t="str">
        <f>VLOOKUP(CONCATENATE($A314,".",$B314),Netlist_VTable!$H:$I,2,0)</f>
        <v>S0_P5_RXD1</v>
      </c>
      <c r="E314" s="19">
        <f>VLOOKUP(D314,EtchLengthFromLayout!$A:$B,2,0)</f>
        <v>809.72</v>
      </c>
      <c r="F314" s="19" t="str">
        <f t="shared" ref="F314" si="68">SUBSTITUTE(H314,"_P","_1_P")</f>
        <v>SG0_1_P5_TXD1</v>
      </c>
      <c r="G314" s="19">
        <f>VLOOKUP(F314,EtchLengthFromLayout!$A:$B,2,0)</f>
        <v>5798.71</v>
      </c>
      <c r="H314" s="5" t="str">
        <f>VLOOKUP(CONCATENATE($O314,".",$P314),Netlist_VTable!$H:$I,2,0)</f>
        <v>SG0_P5_TXD1</v>
      </c>
      <c r="I314" s="19">
        <f>VLOOKUP(H314,EtchLengthFromLayout!$A:$B,2,0)</f>
        <v>5360.63</v>
      </c>
      <c r="J314" s="19" t="str">
        <f>CONCATENATE("S",MID($A314,5,1),"_HSD194" )</f>
        <v>S0_HSD194</v>
      </c>
      <c r="K314" s="5" t="str">
        <f>VLOOKUP(J314,Assigned_Channel!$A:$B,2,0)</f>
        <v>Slot0.Ch55</v>
      </c>
      <c r="L314" s="19">
        <f>VLOOKUP(K314,EtchLengthFromLayout!$A:$B,2,0)</f>
        <v>5554.73</v>
      </c>
      <c r="M314" s="19">
        <f t="shared" si="66"/>
        <v>17523.79</v>
      </c>
      <c r="N314" s="23"/>
      <c r="O314" s="24" t="s">
        <v>9074</v>
      </c>
      <c r="P314" s="5" t="str">
        <f>VLOOKUP(Q314,PinNo!$B:$C,2,0)</f>
        <v>K19</v>
      </c>
      <c r="Q314" s="33" t="s">
        <v>1648</v>
      </c>
      <c r="R314" s="104"/>
    </row>
    <row r="315" spans="1:18" s="34" customFormat="1" ht="15.6" customHeight="1">
      <c r="A315" s="24" t="s">
        <v>8</v>
      </c>
      <c r="B315" s="5" t="str">
        <f>VLOOKUP(C315,PinNo!$B:$C,2,0)</f>
        <v>F18</v>
      </c>
      <c r="C315" s="33" t="s">
        <v>1655</v>
      </c>
      <c r="D315" s="5" t="str">
        <f>VLOOKUP(CONCATENATE($A315,".",$B315),Netlist_VTable!$H:$I,2,0)</f>
        <v>S0_P5_RXD3</v>
      </c>
      <c r="E315" s="19">
        <f>VLOOKUP(D315,EtchLengthFromLayout!$A:$B,2,0)</f>
        <v>1112.26</v>
      </c>
      <c r="F315" s="19"/>
      <c r="G315" s="19"/>
      <c r="H315" s="5" t="str">
        <f>VLOOKUP(CONCATENATE($O315,".",$P315),Netlist_VTable!$H:$I,2,0)</f>
        <v>SG0_P5_TXD3</v>
      </c>
      <c r="I315" s="19">
        <f>VLOOKUP(H315,EtchLengthFromLayout!$A:$B,2,0)</f>
        <v>10861.8</v>
      </c>
      <c r="J315" s="19" t="str">
        <f>CONCATENATE("S",MID($A315,5,1),"_HSD195" )</f>
        <v>S0_HSD195</v>
      </c>
      <c r="K315" s="5" t="str">
        <f>VLOOKUP(J315,Assigned_Channel!$A:$B,2,0)</f>
        <v>SLOT2.CH110</v>
      </c>
      <c r="L315" s="19">
        <f>VLOOKUP(K315,EtchLengthFromLayout!$A:$B,2,0)</f>
        <v>9114.49</v>
      </c>
      <c r="M315" s="19">
        <f t="shared" si="66"/>
        <v>21088.55</v>
      </c>
      <c r="N315" s="23"/>
      <c r="O315" s="24" t="s">
        <v>9074</v>
      </c>
      <c r="P315" s="5" t="str">
        <f>VLOOKUP(Q315,PinNo!$B:$C,2,0)</f>
        <v>L19</v>
      </c>
      <c r="Q315" s="33" t="s">
        <v>1652</v>
      </c>
      <c r="R315" s="104"/>
    </row>
    <row r="316" spans="1:18" s="34" customFormat="1" ht="15.6" customHeight="1">
      <c r="A316" s="24" t="s">
        <v>8</v>
      </c>
      <c r="B316" s="5" t="str">
        <f>VLOOKUP(C316,PinNo!$B:$C,2,0)</f>
        <v>F19</v>
      </c>
      <c r="C316" s="33" t="s">
        <v>1656</v>
      </c>
      <c r="D316" s="5" t="str">
        <f>VLOOKUP(CONCATENATE($A316,".",$B316),Netlist_VTable!$H:$I,2,0)</f>
        <v>S0_P5_RXDV</v>
      </c>
      <c r="E316" s="19">
        <f>VLOOKUP(D316,EtchLengthFromLayout!$A:$B,2,0)</f>
        <v>897.23</v>
      </c>
      <c r="F316" s="19"/>
      <c r="G316" s="19"/>
      <c r="H316" s="5" t="str">
        <f>VLOOKUP(CONCATENATE($O316,".",$P316),Netlist_VTable!$H:$I,2,0)</f>
        <v>SG0_P5_TXEN</v>
      </c>
      <c r="I316" s="19">
        <f>VLOOKUP(H316,EtchLengthFromLayout!$A:$B,2,0)</f>
        <v>11076.83</v>
      </c>
      <c r="J316" s="19" t="str">
        <f>CONCATENATE("S",MID($A316,5,1),"_HSD196" )</f>
        <v>S0_HSD196</v>
      </c>
      <c r="K316" s="5" t="str">
        <f>VLOOKUP(J316,Assigned_Channel!$A:$B,2,0)</f>
        <v>Slot0.Ch117</v>
      </c>
      <c r="L316" s="19">
        <f>VLOOKUP(K316,EtchLengthFromLayout!$A:$B,2,0)</f>
        <v>4974.5200000000004</v>
      </c>
      <c r="M316" s="19">
        <f t="shared" si="66"/>
        <v>16948.580000000002</v>
      </c>
      <c r="N316" s="23"/>
      <c r="O316" s="24" t="s">
        <v>9074</v>
      </c>
      <c r="P316" s="5" t="str">
        <f>VLOOKUP(Q316,PinNo!$B:$C,2,0)</f>
        <v>J19</v>
      </c>
      <c r="Q316" s="33" t="s">
        <v>1646</v>
      </c>
      <c r="R316" s="104"/>
    </row>
    <row r="317" spans="1:18" s="34" customFormat="1" ht="15.6" customHeight="1">
      <c r="A317" s="24" t="s">
        <v>8</v>
      </c>
      <c r="B317" s="5" t="str">
        <f>VLOOKUP(C317,PinNo!$B:$C,2,0)</f>
        <v>G19</v>
      </c>
      <c r="C317" s="33" t="s">
        <v>1657</v>
      </c>
      <c r="D317" s="5" t="str">
        <f>VLOOKUP(CONCATENATE($A317,".",$B317),Netlist_VTable!$H:$I,2,0)</f>
        <v>S0_P5_RXC</v>
      </c>
      <c r="E317" s="19">
        <f>VLOOKUP(D317,EtchLengthFromLayout!$A:$B,2,0)</f>
        <v>1041.3399999999999</v>
      </c>
      <c r="F317" s="19"/>
      <c r="G317" s="19"/>
      <c r="H317" s="5" t="str">
        <f>VLOOKUP(CONCATENATE($O317,".",$P317),Netlist_VTable!$H:$I,2,0)</f>
        <v>SG0_P5_TXC</v>
      </c>
      <c r="I317" s="19">
        <f>VLOOKUP(H317,EtchLengthFromLayout!$A:$B,2,0)</f>
        <v>10932.72</v>
      </c>
      <c r="J317" s="19" t="str">
        <f>CONCATENATE("S",MID($A317,5,1),"_HSD197" )</f>
        <v>S0_HSD197</v>
      </c>
      <c r="K317" s="5" t="str">
        <f>VLOOKUP(J317,Assigned_Channel!$A:$B,2,0)</f>
        <v>Slot0.Ch53</v>
      </c>
      <c r="L317" s="19">
        <f>VLOOKUP(K317,EtchLengthFromLayout!$A:$B,2,0)</f>
        <v>5406.6</v>
      </c>
      <c r="M317" s="19">
        <f t="shared" si="66"/>
        <v>17380.66</v>
      </c>
      <c r="N317" s="23"/>
      <c r="O317" s="24" t="s">
        <v>9074</v>
      </c>
      <c r="P317" s="5" t="str">
        <f>VLOOKUP(Q317,PinNo!$B:$C,2,0)</f>
        <v>J18</v>
      </c>
      <c r="Q317" s="33" t="s">
        <v>1649</v>
      </c>
      <c r="R317" s="104"/>
    </row>
    <row r="318" spans="1:18" s="34" customFormat="1" ht="15.6" customHeight="1">
      <c r="A318" s="24" t="s">
        <v>8</v>
      </c>
      <c r="B318" s="5" t="str">
        <f>VLOOKUP(C318,PinNo!$B:$C,2,0)</f>
        <v>E19</v>
      </c>
      <c r="C318" s="33" t="s">
        <v>1658</v>
      </c>
      <c r="D318" s="5" t="str">
        <f>VLOOKUP(CONCATENATE($A318,".",$B318),Netlist_VTable!$H:$I,2,0)</f>
        <v>S0_P5_RXD2</v>
      </c>
      <c r="E318" s="19">
        <f>VLOOKUP(D318,EtchLengthFromLayout!$A:$B,2,0)</f>
        <v>709.82</v>
      </c>
      <c r="F318" s="19" t="str">
        <f t="shared" ref="F318" si="69">SUBSTITUTE(H318,"_P","_1_P")</f>
        <v>SG0_1_P5_TXD2</v>
      </c>
      <c r="G318" s="19">
        <f>VLOOKUP(F318,EtchLengthFromLayout!$A:$B,2,0)</f>
        <v>5537.43</v>
      </c>
      <c r="H318" s="5" t="str">
        <f>VLOOKUP(CONCATENATE($O318,".",$P318),Netlist_VTable!$H:$I,2,0)</f>
        <v>SG0_P5_TXD2</v>
      </c>
      <c r="I318" s="19">
        <f>VLOOKUP(H318,EtchLengthFromLayout!$A:$B,2,0)</f>
        <v>5721.81</v>
      </c>
      <c r="J318" s="19" t="str">
        <f>CONCATENATE("S",MID($A318,5,1),"_HSD198" )</f>
        <v>S0_HSD198</v>
      </c>
      <c r="K318" s="5" t="str">
        <f>VLOOKUP(J318,Assigned_Channel!$A:$B,2,0)</f>
        <v>Slot0.Ch112</v>
      </c>
      <c r="L318" s="19">
        <f>VLOOKUP(K318,EtchLengthFromLayout!$A:$B,2,0)</f>
        <v>4703.5200000000004</v>
      </c>
      <c r="M318" s="19">
        <f t="shared" si="66"/>
        <v>16672.580000000002</v>
      </c>
      <c r="N318" s="23"/>
      <c r="O318" s="24" t="s">
        <v>9074</v>
      </c>
      <c r="P318" s="5" t="str">
        <f>VLOOKUP(Q318,PinNo!$B:$C,2,0)</f>
        <v>L18</v>
      </c>
      <c r="Q318" s="33" t="s">
        <v>1650</v>
      </c>
      <c r="R318" s="108"/>
    </row>
    <row r="319" spans="1:18" s="34" customFormat="1" ht="15.6" customHeight="1">
      <c r="A319" s="26"/>
      <c r="B319" s="10"/>
      <c r="C319" s="50"/>
      <c r="D319" s="15"/>
      <c r="E319" s="15"/>
      <c r="F319" s="15"/>
      <c r="G319" s="15"/>
      <c r="H319" s="10" t="s">
        <v>1463</v>
      </c>
      <c r="I319" s="15"/>
      <c r="J319" s="15"/>
      <c r="K319" s="15"/>
      <c r="L319" s="15"/>
      <c r="M319" s="15">
        <f>MAX(M307:M318)</f>
        <v>23594.93</v>
      </c>
      <c r="N319" s="15"/>
      <c r="O319" s="26"/>
      <c r="P319" s="10"/>
      <c r="Q319" s="50"/>
      <c r="R319" s="54"/>
    </row>
    <row r="320" spans="1:18" s="34" customFormat="1" ht="15.6" customHeight="1">
      <c r="A320" s="26"/>
      <c r="B320" s="10"/>
      <c r="C320" s="50"/>
      <c r="D320" s="15"/>
      <c r="E320" s="15"/>
      <c r="F320" s="15"/>
      <c r="G320" s="15"/>
      <c r="H320" s="10" t="s">
        <v>1464</v>
      </c>
      <c r="I320" s="15"/>
      <c r="J320" s="15"/>
      <c r="K320" s="15"/>
      <c r="L320" s="15"/>
      <c r="M320" s="15">
        <f>MIN(M307:M318)</f>
        <v>16672.580000000002</v>
      </c>
      <c r="N320" s="15"/>
      <c r="O320" s="26"/>
      <c r="P320" s="10"/>
      <c r="Q320" s="50"/>
      <c r="R320" s="54"/>
    </row>
    <row r="321" spans="1:18" s="34" customFormat="1" ht="15.6" customHeight="1">
      <c r="A321" s="26"/>
      <c r="B321" s="10"/>
      <c r="C321" s="50"/>
      <c r="D321" s="15"/>
      <c r="E321" s="15"/>
      <c r="F321" s="15"/>
      <c r="G321" s="15"/>
      <c r="H321" s="10" t="s">
        <v>1</v>
      </c>
      <c r="I321" s="15"/>
      <c r="J321" s="15"/>
      <c r="K321" s="15"/>
      <c r="L321" s="15"/>
      <c r="M321" s="15">
        <f>ABS(M319-M320)</f>
        <v>6922.3499999999985</v>
      </c>
      <c r="N321" s="15"/>
      <c r="O321" s="26"/>
      <c r="P321" s="10"/>
      <c r="Q321" s="50"/>
      <c r="R321" s="54"/>
    </row>
    <row r="322" spans="1:18" s="34" customFormat="1" ht="15.6" customHeight="1">
      <c r="A322" s="26"/>
      <c r="B322" s="10"/>
      <c r="C322" s="50"/>
      <c r="D322" s="15"/>
      <c r="E322" s="15"/>
      <c r="F322" s="15"/>
      <c r="G322" s="15"/>
      <c r="H322" s="20" t="s">
        <v>6</v>
      </c>
      <c r="I322" s="15"/>
      <c r="J322" s="15"/>
      <c r="K322" s="15"/>
      <c r="L322" s="15"/>
      <c r="M322" s="15"/>
      <c r="N322" s="15"/>
      <c r="O322" s="26"/>
      <c r="P322" s="10"/>
      <c r="Q322" s="50"/>
      <c r="R322" s="54"/>
    </row>
    <row r="323" spans="1:18" s="34" customFormat="1" ht="15.6" customHeight="1">
      <c r="A323" s="55"/>
      <c r="B323" s="52"/>
      <c r="C323" s="56"/>
      <c r="D323" s="53"/>
      <c r="E323" s="53"/>
      <c r="F323" s="53"/>
      <c r="G323" s="53"/>
      <c r="H323" s="52"/>
      <c r="I323" s="53"/>
      <c r="J323" s="53"/>
      <c r="K323" s="53"/>
      <c r="L323" s="53"/>
      <c r="M323" s="53"/>
      <c r="N323" s="53"/>
      <c r="O323" s="55"/>
      <c r="P323" s="52"/>
      <c r="Q323" s="56"/>
      <c r="R323" s="46"/>
    </row>
    <row r="324" spans="1:18" s="34" customFormat="1">
      <c r="A324" s="11" t="s">
        <v>3</v>
      </c>
      <c r="B324" s="11" t="s">
        <v>4</v>
      </c>
      <c r="C324" s="11" t="s">
        <v>5</v>
      </c>
      <c r="D324" s="10" t="s">
        <v>9923</v>
      </c>
      <c r="E324" s="15" t="s">
        <v>2</v>
      </c>
      <c r="F324" s="16" t="s">
        <v>0</v>
      </c>
      <c r="G324" s="17" t="s">
        <v>2</v>
      </c>
      <c r="H324" s="10" t="s">
        <v>9923</v>
      </c>
      <c r="I324" s="15" t="s">
        <v>2</v>
      </c>
      <c r="J324" s="15"/>
      <c r="K324" s="15"/>
      <c r="L324" s="15"/>
      <c r="M324" s="18" t="s">
        <v>9922</v>
      </c>
      <c r="N324" s="97" t="s">
        <v>9921</v>
      </c>
      <c r="O324" s="10" t="s">
        <v>1462</v>
      </c>
      <c r="P324" s="10" t="s">
        <v>4</v>
      </c>
      <c r="Q324" s="10" t="s">
        <v>5</v>
      </c>
      <c r="R324" s="11" t="s">
        <v>1506</v>
      </c>
    </row>
    <row r="325" spans="1:18" s="34" customFormat="1" ht="15.6" customHeight="1">
      <c r="A325" s="32" t="s">
        <v>165</v>
      </c>
      <c r="B325" s="5" t="str">
        <f>VLOOKUP(C325,PinNo!$B:$C,2,0)</f>
        <v>J19</v>
      </c>
      <c r="C325" s="33" t="s">
        <v>1646</v>
      </c>
      <c r="D325" s="5" t="str">
        <f>VLOOKUP(CONCATENATE($A325,".",$B325),Netlist_VTable!$H:$I,2,0)</f>
        <v>S1_P5_TXEN</v>
      </c>
      <c r="E325" s="19">
        <f>VLOOKUP(D325,EtchLengthFromLayout!$A:$B,2,0)</f>
        <v>8303.42</v>
      </c>
      <c r="F325" s="19"/>
      <c r="G325" s="19"/>
      <c r="H325" s="5" t="str">
        <f>VLOOKUP(CONCATENATE($O325,".",$P325),Netlist_VTable!$H:$I,2,0)</f>
        <v>SG1_P5_RXDV</v>
      </c>
      <c r="I325" s="19">
        <f>VLOOKUP(H325,EtchLengthFromLayout!$A:$B,2,0)</f>
        <v>3629.32</v>
      </c>
      <c r="J325" s="19" t="str">
        <f>CONCATENATE("S",MID($A325,5,1),"_HSD199" )</f>
        <v>S1_HSD199</v>
      </c>
      <c r="K325" s="5" t="str">
        <f>VLOOKUP(J325,Assigned_Channel!$A:$B,2,0)</f>
        <v>Slot3.Ch61</v>
      </c>
      <c r="L325" s="19">
        <f>VLOOKUP(K325,EtchLengthFromLayout!$A:$B,2,0)</f>
        <v>9385.98</v>
      </c>
      <c r="M325" s="19">
        <f>E325+G325+I325+L325</f>
        <v>21318.720000000001</v>
      </c>
      <c r="N325" s="23"/>
      <c r="O325" s="25" t="s">
        <v>9885</v>
      </c>
      <c r="P325" s="5" t="str">
        <f>VLOOKUP(Q325,PinNo!$B:$C,2,0)</f>
        <v>F19</v>
      </c>
      <c r="Q325" s="33" t="s">
        <v>1656</v>
      </c>
      <c r="R325" s="103" t="s">
        <v>10252</v>
      </c>
    </row>
    <row r="326" spans="1:18" s="34" customFormat="1" ht="15.6" customHeight="1">
      <c r="A326" s="32" t="s">
        <v>165</v>
      </c>
      <c r="B326" s="5" t="str">
        <f>VLOOKUP(C326,PinNo!$B:$C,2,0)</f>
        <v>K18</v>
      </c>
      <c r="C326" s="33" t="s">
        <v>1647</v>
      </c>
      <c r="D326" s="5" t="str">
        <f>VLOOKUP(CONCATENATE($A326,".",$B326),Netlist_VTable!$H:$I,2,0)</f>
        <v>S1_P5_TXD0</v>
      </c>
      <c r="E326" s="19">
        <f>VLOOKUP(D326,EtchLengthFromLayout!$A:$B,2,0)</f>
        <v>8119.33</v>
      </c>
      <c r="F326" s="19"/>
      <c r="G326" s="19"/>
      <c r="H326" s="5" t="str">
        <f>VLOOKUP(CONCATENATE($O326,".",$P326),Netlist_VTable!$H:$I,2,0)</f>
        <v>SG1_P5_RXD0</v>
      </c>
      <c r="I326" s="19">
        <f>VLOOKUP(H326,EtchLengthFromLayout!$A:$B,2,0)</f>
        <v>3813.4</v>
      </c>
      <c r="J326" s="19" t="str">
        <f>CONCATENATE("S",MID($A326,5,1),"_HSD200" )</f>
        <v>S1_HSD200</v>
      </c>
      <c r="K326" s="5" t="str">
        <f>VLOOKUP(J326,Assigned_Channel!$A:$B,2,0)</f>
        <v>Slot3.Ch60</v>
      </c>
      <c r="L326" s="19">
        <f>VLOOKUP(K326,EtchLengthFromLayout!$A:$B,2,0)</f>
        <v>9148.7000000000007</v>
      </c>
      <c r="M326" s="19">
        <f t="shared" ref="M326:M336" si="70">E326+G326+I326+L326</f>
        <v>21081.43</v>
      </c>
      <c r="N326" s="23"/>
      <c r="O326" s="25" t="s">
        <v>9885</v>
      </c>
      <c r="P326" s="5" t="str">
        <f>VLOOKUP(Q326,PinNo!$B:$C,2,0)</f>
        <v>D19</v>
      </c>
      <c r="Q326" s="33" t="s">
        <v>1651</v>
      </c>
      <c r="R326" s="104"/>
    </row>
    <row r="327" spans="1:18" s="34" customFormat="1" ht="15.6" customHeight="1">
      <c r="A327" s="32" t="s">
        <v>165</v>
      </c>
      <c r="B327" s="5" t="str">
        <f>VLOOKUP(C327,PinNo!$B:$C,2,0)</f>
        <v>K19</v>
      </c>
      <c r="C327" s="33" t="s">
        <v>1648</v>
      </c>
      <c r="D327" s="5" t="str">
        <f>VLOOKUP(CONCATENATE($A327,".",$B327),Netlist_VTable!$H:$I,2,0)</f>
        <v>S1_P5_TXD1</v>
      </c>
      <c r="E327" s="19">
        <f>VLOOKUP(D327,EtchLengthFromLayout!$A:$B,2,0)</f>
        <v>7998.2</v>
      </c>
      <c r="F327" s="19"/>
      <c r="G327" s="19"/>
      <c r="H327" s="5" t="str">
        <f>VLOOKUP(CONCATENATE($O327,".",$P327),Netlist_VTable!$H:$I,2,0)</f>
        <v>SG1_P5_RXD1</v>
      </c>
      <c r="I327" s="19">
        <f>VLOOKUP(H327,EtchLengthFromLayout!$A:$B,2,0)</f>
        <v>3934.53</v>
      </c>
      <c r="J327" s="19" t="str">
        <f>CONCATENATE("S",MID($A327,5,1),"_HSD201" )</f>
        <v>S1_HSD201</v>
      </c>
      <c r="K327" s="5" t="str">
        <f>VLOOKUP(J327,Assigned_Channel!$A:$B,2,0)</f>
        <v>Slot3.Ch57</v>
      </c>
      <c r="L327" s="19">
        <f>VLOOKUP(K327,EtchLengthFromLayout!$A:$B,2,0)</f>
        <v>9000.4</v>
      </c>
      <c r="M327" s="19">
        <f t="shared" si="70"/>
        <v>20933.129999999997</v>
      </c>
      <c r="N327" s="23"/>
      <c r="O327" s="25" t="s">
        <v>9885</v>
      </c>
      <c r="P327" s="5" t="str">
        <f>VLOOKUP(Q327,PinNo!$B:$C,2,0)</f>
        <v>E18</v>
      </c>
      <c r="Q327" s="33" t="s">
        <v>1654</v>
      </c>
      <c r="R327" s="104"/>
    </row>
    <row r="328" spans="1:18" s="34" customFormat="1" ht="15.6" customHeight="1">
      <c r="A328" s="32" t="s">
        <v>165</v>
      </c>
      <c r="B328" s="5" t="str">
        <f>VLOOKUP(C328,PinNo!$B:$C,2,0)</f>
        <v>J18</v>
      </c>
      <c r="C328" s="33" t="s">
        <v>1649</v>
      </c>
      <c r="D328" s="5" t="str">
        <f>VLOOKUP(CONCATENATE($A328,".",$B328),Netlist_VTable!$H:$I,2,0)</f>
        <v>S1_P5_TXC</v>
      </c>
      <c r="E328" s="19">
        <f>VLOOKUP(D328,EtchLengthFromLayout!$A:$B,2,0)</f>
        <v>8500.7000000000007</v>
      </c>
      <c r="F328" s="19"/>
      <c r="G328" s="19"/>
      <c r="H328" s="5" t="str">
        <f>VLOOKUP(CONCATENATE($O328,".",$P328),Netlist_VTable!$H:$I,2,0)</f>
        <v>SG1_P5_RXC</v>
      </c>
      <c r="I328" s="19">
        <f>VLOOKUP(H328,EtchLengthFromLayout!$A:$B,2,0)</f>
        <v>3432.03</v>
      </c>
      <c r="J328" s="19" t="str">
        <f>CONCATENATE("S",MID($A328,5,1),"_HSD202" )</f>
        <v>S1_HSD202</v>
      </c>
      <c r="K328" s="5" t="str">
        <f>VLOOKUP(J328,Assigned_Channel!$A:$B,2,0)</f>
        <v>Slot3.Ch58</v>
      </c>
      <c r="L328" s="19">
        <f>VLOOKUP(K328,EtchLengthFromLayout!$A:$B,2,0)</f>
        <v>9695.82</v>
      </c>
      <c r="M328" s="19">
        <f t="shared" si="70"/>
        <v>21628.550000000003</v>
      </c>
      <c r="N328" s="23"/>
      <c r="O328" s="25" t="s">
        <v>9885</v>
      </c>
      <c r="P328" s="5" t="str">
        <f>VLOOKUP(Q328,PinNo!$B:$C,2,0)</f>
        <v>G19</v>
      </c>
      <c r="Q328" s="33" t="s">
        <v>1657</v>
      </c>
      <c r="R328" s="104"/>
    </row>
    <row r="329" spans="1:18" s="34" customFormat="1" ht="15.6" customHeight="1">
      <c r="A329" s="32" t="s">
        <v>165</v>
      </c>
      <c r="B329" s="5" t="str">
        <f>VLOOKUP(C329,PinNo!$B:$C,2,0)</f>
        <v>L18</v>
      </c>
      <c r="C329" s="33" t="s">
        <v>1650</v>
      </c>
      <c r="D329" s="5" t="str">
        <f>VLOOKUP(CONCATENATE($A329,".",$B329),Netlist_VTable!$H:$I,2,0)</f>
        <v>S1_P5_TXD2</v>
      </c>
      <c r="E329" s="19">
        <f>VLOOKUP(D329,EtchLengthFromLayout!$A:$B,2,0)</f>
        <v>7352.13</v>
      </c>
      <c r="F329" s="19"/>
      <c r="G329" s="19"/>
      <c r="H329" s="5" t="str">
        <f>VLOOKUP(CONCATENATE($O329,".",$P329),Netlist_VTable!$H:$I,2,0)</f>
        <v>SG1_P5_RXD2</v>
      </c>
      <c r="I329" s="19">
        <f>VLOOKUP(H329,EtchLengthFromLayout!$A:$B,2,0)</f>
        <v>4580.6000000000004</v>
      </c>
      <c r="J329" s="19" t="str">
        <f>CONCATENATE("S",MID($A329,5,1),"_HSD203" )</f>
        <v>S1_HSD203</v>
      </c>
      <c r="K329" s="5" t="str">
        <f>VLOOKUP(J329,Assigned_Channel!$A:$B,2,0)</f>
        <v>Slot3.Ch41</v>
      </c>
      <c r="L329" s="19">
        <f>VLOOKUP(K329,EtchLengthFromLayout!$A:$B,2,0)</f>
        <v>6890.46</v>
      </c>
      <c r="M329" s="19">
        <f t="shared" si="70"/>
        <v>18823.189999999999</v>
      </c>
      <c r="N329" s="23"/>
      <c r="O329" s="25" t="s">
        <v>9220</v>
      </c>
      <c r="P329" s="5" t="str">
        <f>VLOOKUP(Q329,PinNo!$B:$C,2,0)</f>
        <v>E19</v>
      </c>
      <c r="Q329" s="33" t="s">
        <v>1658</v>
      </c>
      <c r="R329" s="104"/>
    </row>
    <row r="330" spans="1:18" s="34" customFormat="1" ht="15.6" customHeight="1">
      <c r="A330" s="32" t="s">
        <v>165</v>
      </c>
      <c r="B330" s="5" t="str">
        <f>VLOOKUP(C330,PinNo!$B:$C,2,0)</f>
        <v>D19</v>
      </c>
      <c r="C330" s="33" t="s">
        <v>1651</v>
      </c>
      <c r="D330" s="5" t="str">
        <f>VLOOKUP(CONCATENATE($A330,".",$B330),Netlist_VTable!$H:$I,2,0)</f>
        <v>S1_P5_RXD0</v>
      </c>
      <c r="E330" s="19">
        <f>VLOOKUP(D330,EtchLengthFromLayout!$A:$B,2,0)</f>
        <v>6826.56</v>
      </c>
      <c r="F330" s="19" t="str">
        <f t="shared" ref="F330" si="71">SUBSTITUTE(H330,"_P","_1_P")</f>
        <v>SG1_1_P5_TXD0</v>
      </c>
      <c r="G330" s="19">
        <f>VLOOKUP(F330,EtchLengthFromLayout!$A:$B,2,0)</f>
        <v>2125.3000000000002</v>
      </c>
      <c r="H330" s="5" t="str">
        <f>VLOOKUP(CONCATENATE($O330,".",$P330),Netlist_VTable!$H:$I,2,0)</f>
        <v>SG1_P5_TXD0</v>
      </c>
      <c r="I330" s="19">
        <f>VLOOKUP(H330,EtchLengthFromLayout!$A:$B,2,0)</f>
        <v>2978.87</v>
      </c>
      <c r="J330" s="19" t="str">
        <f>CONCATENATE("S",MID($A330,5,1),"_HSD204" )</f>
        <v>S1_HSD204</v>
      </c>
      <c r="K330" s="5" t="str">
        <f>VLOOKUP(J330,Assigned_Channel!$A:$B,2,0)</f>
        <v>Slot3.Ch124</v>
      </c>
      <c r="L330" s="19">
        <f>VLOOKUP(K330,EtchLengthFromLayout!$A:$B,2,0)</f>
        <v>8151.28</v>
      </c>
      <c r="M330" s="19">
        <f t="shared" si="70"/>
        <v>20082.009999999998</v>
      </c>
      <c r="N330" s="23"/>
      <c r="O330" s="25" t="s">
        <v>9220</v>
      </c>
      <c r="P330" s="5" t="str">
        <f>VLOOKUP(Q330,PinNo!$B:$C,2,0)</f>
        <v>K18</v>
      </c>
      <c r="Q330" s="33" t="s">
        <v>1647</v>
      </c>
      <c r="R330" s="104"/>
    </row>
    <row r="331" spans="1:18" s="34" customFormat="1" ht="15.6" customHeight="1">
      <c r="A331" s="32" t="s">
        <v>165</v>
      </c>
      <c r="B331" s="5" t="str">
        <f>VLOOKUP(C331,PinNo!$B:$C,2,0)</f>
        <v>L19</v>
      </c>
      <c r="C331" s="33" t="s">
        <v>1652</v>
      </c>
      <c r="D331" s="5" t="str">
        <f>VLOOKUP(CONCATENATE($A331,".",$B331),Netlist_VTable!$H:$I,2,0)</f>
        <v>S1_P5_TXD3</v>
      </c>
      <c r="E331" s="19">
        <f>VLOOKUP(D331,EtchLengthFromLayout!$A:$B,2,0)</f>
        <v>7894.88</v>
      </c>
      <c r="F331" s="19"/>
      <c r="G331" s="19"/>
      <c r="H331" s="5" t="str">
        <f>VLOOKUP(CONCATENATE($O331,".",$P331),Netlist_VTable!$H:$I,2,0)</f>
        <v>SG1_P5_RXD3</v>
      </c>
      <c r="I331" s="19">
        <f>VLOOKUP(H331,EtchLengthFromLayout!$A:$B,2,0)</f>
        <v>4037.85</v>
      </c>
      <c r="J331" s="19" t="str">
        <f>CONCATENATE("S",MID($A331,5,1),"_HSD205" )</f>
        <v>S1_HSD205</v>
      </c>
      <c r="K331" s="5" t="str">
        <f>VLOOKUP(J331,Assigned_Channel!$A:$B,2,0)</f>
        <v>Slot3.Ch118</v>
      </c>
      <c r="L331" s="19">
        <f>VLOOKUP(K331,EtchLengthFromLayout!$A:$B,2,0)</f>
        <v>9407.7199999999993</v>
      </c>
      <c r="M331" s="19">
        <f t="shared" si="70"/>
        <v>21340.449999999997</v>
      </c>
      <c r="N331" s="23"/>
      <c r="O331" s="25" t="s">
        <v>9220</v>
      </c>
      <c r="P331" s="5" t="str">
        <f>VLOOKUP(Q331,PinNo!$B:$C,2,0)</f>
        <v>F18</v>
      </c>
      <c r="Q331" s="33" t="s">
        <v>1655</v>
      </c>
      <c r="R331" s="104"/>
    </row>
    <row r="332" spans="1:18" s="34" customFormat="1" ht="15.6" customHeight="1">
      <c r="A332" s="32" t="s">
        <v>165</v>
      </c>
      <c r="B332" s="5" t="str">
        <f>VLOOKUP(C332,PinNo!$B:$C,2,0)</f>
        <v>E18</v>
      </c>
      <c r="C332" s="33" t="s">
        <v>1654</v>
      </c>
      <c r="D332" s="5" t="str">
        <f>VLOOKUP(CONCATENATE($A332,".",$B332),Netlist_VTable!$H:$I,2,0)</f>
        <v>S1_P5_RXD1</v>
      </c>
      <c r="E332" s="19">
        <f>VLOOKUP(D332,EtchLengthFromLayout!$A:$B,2,0)</f>
        <v>1264.21</v>
      </c>
      <c r="F332" s="19" t="str">
        <f t="shared" ref="F332" si="72">SUBSTITUTE(H332,"_P","_1_P")</f>
        <v>SG1_1_P5_TXD1</v>
      </c>
      <c r="G332" s="19">
        <f>VLOOKUP(F332,EtchLengthFromLayout!$A:$B,2,0)</f>
        <v>4719.99</v>
      </c>
      <c r="H332" s="5" t="str">
        <f>VLOOKUP(CONCATENATE($O332,".",$P332),Netlist_VTable!$H:$I,2,0)</f>
        <v>SG1_P5_TXD1</v>
      </c>
      <c r="I332" s="19">
        <f>VLOOKUP(H332,EtchLengthFromLayout!$A:$B,2,0)</f>
        <v>5946.53</v>
      </c>
      <c r="J332" s="19" t="str">
        <f>CONCATENATE("S",MID($A332,5,1),"_HSD194" )</f>
        <v>S1_HSD194</v>
      </c>
      <c r="K332" s="5" t="str">
        <f>VLOOKUP(J332,Assigned_Channel!$A:$B,2,0)</f>
        <v>Slot3.Ch115</v>
      </c>
      <c r="L332" s="19">
        <f>VLOOKUP(K332,EtchLengthFromLayout!$A:$B,2,0)</f>
        <v>4762</v>
      </c>
      <c r="M332" s="19">
        <f t="shared" si="70"/>
        <v>16692.73</v>
      </c>
      <c r="N332" s="23"/>
      <c r="O332" s="25" t="s">
        <v>9220</v>
      </c>
      <c r="P332" s="5" t="str">
        <f>VLOOKUP(Q332,PinNo!$B:$C,2,0)</f>
        <v>K19</v>
      </c>
      <c r="Q332" s="33" t="s">
        <v>1648</v>
      </c>
      <c r="R332" s="104"/>
    </row>
    <row r="333" spans="1:18" s="34" customFormat="1" ht="15.6" customHeight="1">
      <c r="A333" s="32" t="s">
        <v>165</v>
      </c>
      <c r="B333" s="5" t="str">
        <f>VLOOKUP(C333,PinNo!$B:$C,2,0)</f>
        <v>F18</v>
      </c>
      <c r="C333" s="33" t="s">
        <v>1655</v>
      </c>
      <c r="D333" s="5" t="str">
        <f>VLOOKUP(CONCATENATE($A333,".",$B333),Netlist_VTable!$H:$I,2,0)</f>
        <v>S1_P5_RXD3</v>
      </c>
      <c r="E333" s="19">
        <f>VLOOKUP(D333,EtchLengthFromLayout!$A:$B,2,0)</f>
        <v>1428.73</v>
      </c>
      <c r="F333" s="19"/>
      <c r="G333" s="19"/>
      <c r="H333" s="5" t="str">
        <f>VLOOKUP(CONCATENATE($O333,".",$P333),Netlist_VTable!$H:$I,2,0)</f>
        <v>SG1_P5_TXD3</v>
      </c>
      <c r="I333" s="19">
        <f>VLOOKUP(H333,EtchLengthFromLayout!$A:$B,2,0)</f>
        <v>10504.01</v>
      </c>
      <c r="J333" s="19" t="str">
        <f>CONCATENATE("S",MID($A333,5,1),"_HSD195" )</f>
        <v>S1_HSD195</v>
      </c>
      <c r="K333" s="5" t="str">
        <f>VLOOKUP(J333,Assigned_Channel!$A:$B,2,0)</f>
        <v>Slot3.Ch117</v>
      </c>
      <c r="L333" s="19">
        <f>VLOOKUP(K333,EtchLengthFromLayout!$A:$B,2,0)</f>
        <v>5155.3100000000004</v>
      </c>
      <c r="M333" s="19">
        <f t="shared" si="70"/>
        <v>17088.05</v>
      </c>
      <c r="N333" s="23"/>
      <c r="O333" s="25" t="s">
        <v>9220</v>
      </c>
      <c r="P333" s="5" t="str">
        <f>VLOOKUP(Q333,PinNo!$B:$C,2,0)</f>
        <v>L19</v>
      </c>
      <c r="Q333" s="33" t="s">
        <v>1652</v>
      </c>
      <c r="R333" s="104"/>
    </row>
    <row r="334" spans="1:18" s="34" customFormat="1" ht="15.6" customHeight="1">
      <c r="A334" s="32" t="s">
        <v>165</v>
      </c>
      <c r="B334" s="5" t="str">
        <f>VLOOKUP(C334,PinNo!$B:$C,2,0)</f>
        <v>F19</v>
      </c>
      <c r="C334" s="33" t="s">
        <v>1656</v>
      </c>
      <c r="D334" s="5" t="str">
        <f>VLOOKUP(CONCATENATE($A334,".",$B334),Netlist_VTable!$H:$I,2,0)</f>
        <v>S1_P5_RXDV</v>
      </c>
      <c r="E334" s="19">
        <f>VLOOKUP(D334,EtchLengthFromLayout!$A:$B,2,0)</f>
        <v>1323.63</v>
      </c>
      <c r="F334" s="19"/>
      <c r="G334" s="19"/>
      <c r="H334" s="5" t="str">
        <f>VLOOKUP(CONCATENATE($O334,".",$P334),Netlist_VTable!$H:$I,2,0)</f>
        <v>SG1_P5_TXEN</v>
      </c>
      <c r="I334" s="19">
        <f>VLOOKUP(H334,EtchLengthFromLayout!$A:$B,2,0)</f>
        <v>10609.11</v>
      </c>
      <c r="J334" s="19" t="str">
        <f>CONCATENATE("S",MID($A334,5,1),"_HSD196" )</f>
        <v>S1_HSD196</v>
      </c>
      <c r="K334" s="5" t="str">
        <f>VLOOKUP(J334,Assigned_Channel!$A:$B,2,0)</f>
        <v>Slot3.Ch54</v>
      </c>
      <c r="L334" s="19">
        <f>VLOOKUP(K334,EtchLengthFromLayout!$A:$B,2,0)</f>
        <v>5040.5600000000004</v>
      </c>
      <c r="M334" s="19">
        <f t="shared" si="70"/>
        <v>16973.300000000003</v>
      </c>
      <c r="N334" s="23"/>
      <c r="O334" s="25" t="s">
        <v>9220</v>
      </c>
      <c r="P334" s="5" t="str">
        <f>VLOOKUP(Q334,PinNo!$B:$C,2,0)</f>
        <v>J19</v>
      </c>
      <c r="Q334" s="33" t="s">
        <v>1646</v>
      </c>
      <c r="R334" s="104"/>
    </row>
    <row r="335" spans="1:18" s="34" customFormat="1" ht="15.6" customHeight="1">
      <c r="A335" s="32" t="s">
        <v>165</v>
      </c>
      <c r="B335" s="5" t="str">
        <f>VLOOKUP(C335,PinNo!$B:$C,2,0)</f>
        <v>G19</v>
      </c>
      <c r="C335" s="33" t="s">
        <v>1657</v>
      </c>
      <c r="D335" s="5" t="str">
        <f>VLOOKUP(CONCATENATE($A335,".",$B335),Netlist_VTable!$H:$I,2,0)</f>
        <v>S1_P5_RXC</v>
      </c>
      <c r="E335" s="19">
        <f>VLOOKUP(D335,EtchLengthFromLayout!$A:$B,2,0)</f>
        <v>1636.21</v>
      </c>
      <c r="F335" s="19"/>
      <c r="G335" s="19"/>
      <c r="H335" s="5" t="str">
        <f>VLOOKUP(CONCATENATE($O335,".",$P335),Netlist_VTable!$H:$I,2,0)</f>
        <v>SG1_P5_TXC</v>
      </c>
      <c r="I335" s="19">
        <f>VLOOKUP(H335,EtchLengthFromLayout!$A:$B,2,0)</f>
        <v>10296.52</v>
      </c>
      <c r="J335" s="19" t="str">
        <f>CONCATENATE("S",MID($A335,5,1),"_HSD197" )</f>
        <v>S1_HSD197</v>
      </c>
      <c r="K335" s="5" t="str">
        <f>VLOOKUP(J335,Assigned_Channel!$A:$B,2,0)</f>
        <v>Slot3.Ch116</v>
      </c>
      <c r="L335" s="19">
        <f>VLOOKUP(K335,EtchLengthFromLayout!$A:$B,2,0)</f>
        <v>4949.8</v>
      </c>
      <c r="M335" s="19">
        <f t="shared" si="70"/>
        <v>16882.53</v>
      </c>
      <c r="N335" s="23"/>
      <c r="O335" s="25" t="s">
        <v>9220</v>
      </c>
      <c r="P335" s="5" t="str">
        <f>VLOOKUP(Q335,PinNo!$B:$C,2,0)</f>
        <v>J18</v>
      </c>
      <c r="Q335" s="33" t="s">
        <v>1649</v>
      </c>
      <c r="R335" s="104"/>
    </row>
    <row r="336" spans="1:18" s="34" customFormat="1" ht="15.6" customHeight="1">
      <c r="A336" s="32" t="s">
        <v>165</v>
      </c>
      <c r="B336" s="5" t="str">
        <f>VLOOKUP(C336,PinNo!$B:$C,2,0)</f>
        <v>E19</v>
      </c>
      <c r="C336" s="33" t="s">
        <v>1658</v>
      </c>
      <c r="D336" s="5" t="str">
        <f>VLOOKUP(CONCATENATE($A336,".",$B336),Netlist_VTable!$H:$I,2,0)</f>
        <v>S1_P5_RXD2</v>
      </c>
      <c r="E336" s="19">
        <f>VLOOKUP(D336,EtchLengthFromLayout!$A:$B,2,0)</f>
        <v>1113.67</v>
      </c>
      <c r="F336" s="19" t="str">
        <f t="shared" ref="F336" si="73">SUBSTITUTE(H336,"_P","_1_P")</f>
        <v>SG1_1_P5_TXD2</v>
      </c>
      <c r="G336" s="19">
        <f>VLOOKUP(F336,EtchLengthFromLayout!$A:$B,2,0)</f>
        <v>4111.57</v>
      </c>
      <c r="H336" s="5" t="str">
        <f>VLOOKUP(CONCATENATE($O336,".",$P336),Netlist_VTable!$H:$I,2,0)</f>
        <v>SG1_P5_TXD2</v>
      </c>
      <c r="I336" s="19">
        <f>VLOOKUP(H336,EtchLengthFromLayout!$A:$B,2,0)</f>
        <v>6705.49</v>
      </c>
      <c r="J336" s="19" t="str">
        <f>CONCATENATE("S",MID($A336,5,1),"_HSD198" )</f>
        <v>S1_HSD198</v>
      </c>
      <c r="K336" s="5" t="str">
        <f>VLOOKUP(J336,Assigned_Channel!$A:$B,2,0)</f>
        <v>Slot3.Ch52</v>
      </c>
      <c r="L336" s="19">
        <f>VLOOKUP(K336,EtchLengthFromLayout!$A:$B,2,0)</f>
        <v>4689.7700000000004</v>
      </c>
      <c r="M336" s="19">
        <f t="shared" si="70"/>
        <v>16620.5</v>
      </c>
      <c r="N336" s="23"/>
      <c r="O336" s="25" t="s">
        <v>9220</v>
      </c>
      <c r="P336" s="5" t="str">
        <f>VLOOKUP(Q336,PinNo!$B:$C,2,0)</f>
        <v>L18</v>
      </c>
      <c r="Q336" s="33" t="s">
        <v>1650</v>
      </c>
      <c r="R336" s="108"/>
    </row>
    <row r="337" spans="1:18" s="34" customFormat="1" ht="15.6" customHeight="1">
      <c r="A337" s="26"/>
      <c r="B337" s="10"/>
      <c r="C337" s="50"/>
      <c r="D337" s="15"/>
      <c r="E337" s="15"/>
      <c r="F337" s="15"/>
      <c r="G337" s="15"/>
      <c r="H337" s="10" t="s">
        <v>1463</v>
      </c>
      <c r="I337" s="15"/>
      <c r="J337" s="15"/>
      <c r="K337" s="15"/>
      <c r="L337" s="15"/>
      <c r="M337" s="15">
        <f>MAX(M325:M336)</f>
        <v>21628.550000000003</v>
      </c>
      <c r="N337" s="15"/>
      <c r="O337" s="26"/>
      <c r="P337" s="10"/>
      <c r="Q337" s="50"/>
      <c r="R337" s="54"/>
    </row>
    <row r="338" spans="1:18" s="34" customFormat="1" ht="15.6" customHeight="1">
      <c r="A338" s="26"/>
      <c r="B338" s="10"/>
      <c r="C338" s="50"/>
      <c r="D338" s="15"/>
      <c r="E338" s="15"/>
      <c r="F338" s="15"/>
      <c r="G338" s="15"/>
      <c r="H338" s="10" t="s">
        <v>1464</v>
      </c>
      <c r="I338" s="15"/>
      <c r="J338" s="15"/>
      <c r="K338" s="15"/>
      <c r="L338" s="15"/>
      <c r="M338" s="15">
        <f>MIN(M325:M336)</f>
        <v>16620.5</v>
      </c>
      <c r="N338" s="15"/>
      <c r="O338" s="26"/>
      <c r="P338" s="10"/>
      <c r="Q338" s="50"/>
      <c r="R338" s="54"/>
    </row>
    <row r="339" spans="1:18" s="34" customFormat="1" ht="15.6" customHeight="1">
      <c r="A339" s="26"/>
      <c r="B339" s="10"/>
      <c r="C339" s="50"/>
      <c r="D339" s="15"/>
      <c r="E339" s="15"/>
      <c r="F339" s="15"/>
      <c r="G339" s="15"/>
      <c r="H339" s="10" t="s">
        <v>1</v>
      </c>
      <c r="I339" s="15"/>
      <c r="J339" s="15"/>
      <c r="K339" s="15"/>
      <c r="L339" s="15"/>
      <c r="M339" s="15">
        <f>ABS(M337-M338)</f>
        <v>5008.0500000000029</v>
      </c>
      <c r="N339" s="15"/>
      <c r="O339" s="26"/>
      <c r="P339" s="10"/>
      <c r="Q339" s="50"/>
      <c r="R339" s="54"/>
    </row>
    <row r="340" spans="1:18" s="34" customFormat="1" ht="15.6" customHeight="1">
      <c r="A340" s="26"/>
      <c r="B340" s="10"/>
      <c r="C340" s="50"/>
      <c r="D340" s="15"/>
      <c r="E340" s="15"/>
      <c r="F340" s="15"/>
      <c r="G340" s="15"/>
      <c r="H340" s="20" t="s">
        <v>6</v>
      </c>
      <c r="I340" s="15"/>
      <c r="J340" s="15"/>
      <c r="K340" s="15"/>
      <c r="L340" s="15"/>
      <c r="M340" s="15"/>
      <c r="N340" s="15"/>
      <c r="O340" s="26"/>
      <c r="P340" s="10"/>
      <c r="Q340" s="50"/>
      <c r="R340" s="54"/>
    </row>
    <row r="341" spans="1:18" s="34" customFormat="1" ht="15.6" customHeight="1">
      <c r="A341" s="55"/>
      <c r="B341" s="52"/>
      <c r="C341" s="56"/>
      <c r="D341" s="53"/>
      <c r="E341" s="53"/>
      <c r="F341" s="53"/>
      <c r="G341" s="53"/>
      <c r="H341" s="52"/>
      <c r="I341" s="53"/>
      <c r="J341" s="53"/>
      <c r="K341" s="53"/>
      <c r="L341" s="53"/>
      <c r="M341" s="53"/>
      <c r="N341" s="53"/>
      <c r="O341" s="55"/>
      <c r="P341" s="52"/>
      <c r="Q341" s="56"/>
      <c r="R341" s="46"/>
    </row>
    <row r="342" spans="1:18" s="34" customFormat="1">
      <c r="A342" s="11" t="s">
        <v>3</v>
      </c>
      <c r="B342" s="11" t="s">
        <v>4</v>
      </c>
      <c r="C342" s="11" t="s">
        <v>5</v>
      </c>
      <c r="D342" s="10" t="s">
        <v>9923</v>
      </c>
      <c r="E342" s="15" t="s">
        <v>2</v>
      </c>
      <c r="F342" s="16" t="s">
        <v>0</v>
      </c>
      <c r="G342" s="17" t="s">
        <v>2</v>
      </c>
      <c r="H342" s="10" t="s">
        <v>9923</v>
      </c>
      <c r="I342" s="15" t="s">
        <v>2</v>
      </c>
      <c r="J342" s="15"/>
      <c r="K342" s="15"/>
      <c r="L342" s="15"/>
      <c r="M342" s="18" t="s">
        <v>9922</v>
      </c>
      <c r="N342" s="97" t="s">
        <v>9921</v>
      </c>
      <c r="O342" s="10" t="s">
        <v>1462</v>
      </c>
      <c r="P342" s="10" t="s">
        <v>4</v>
      </c>
      <c r="Q342" s="10" t="s">
        <v>5</v>
      </c>
      <c r="R342" s="11" t="s">
        <v>1506</v>
      </c>
    </row>
    <row r="343" spans="1:18" s="34" customFormat="1" ht="15.6" customHeight="1">
      <c r="A343" s="24" t="s">
        <v>5414</v>
      </c>
      <c r="B343" s="5" t="str">
        <f>VLOOKUP(C343,PinNo!$B:$C,2,0)</f>
        <v>J19</v>
      </c>
      <c r="C343" s="33" t="s">
        <v>1646</v>
      </c>
      <c r="D343" s="5" t="str">
        <f>VLOOKUP(CONCATENATE($A343,".",$B343),Netlist_VTable!$H:$I,2,0)</f>
        <v>S2_P5_TXEN</v>
      </c>
      <c r="E343" s="19">
        <f>VLOOKUP(D343,EtchLengthFromLayout!$A:$B,2,0)</f>
        <v>9001.65</v>
      </c>
      <c r="F343" s="19"/>
      <c r="G343" s="19"/>
      <c r="H343" s="5" t="str">
        <f>VLOOKUP(CONCATENATE($O343,".",$P343),Netlist_VTable!$H:$I,2,0)</f>
        <v>SG2_P5_RXDV</v>
      </c>
      <c r="I343" s="19">
        <f>VLOOKUP(H343,EtchLengthFromLayout!$A:$B,2,0)</f>
        <v>2993.28</v>
      </c>
      <c r="J343" s="19" t="str">
        <f>CONCATENATE("S",MID($A343,5,1),"_HSD199" )</f>
        <v>S2_HSD199</v>
      </c>
      <c r="K343" s="5" t="str">
        <f>VLOOKUP(J343,Assigned_Channel!$A:$B,2,0)</f>
        <v>Slot2.Ch5</v>
      </c>
      <c r="L343" s="19">
        <f>VLOOKUP(K343,EtchLengthFromLayout!$A:$B,2,0)</f>
        <v>9451.44</v>
      </c>
      <c r="M343" s="19">
        <f>E343+G343+I343+L343</f>
        <v>21446.370000000003</v>
      </c>
      <c r="N343" s="23"/>
      <c r="O343" s="24" t="s">
        <v>9886</v>
      </c>
      <c r="P343" s="5" t="str">
        <f>VLOOKUP(Q343,PinNo!$B:$C,2,0)</f>
        <v>F19</v>
      </c>
      <c r="Q343" s="33" t="s">
        <v>1656</v>
      </c>
      <c r="R343" s="103" t="s">
        <v>10253</v>
      </c>
    </row>
    <row r="344" spans="1:18" s="34" customFormat="1" ht="15.6" customHeight="1">
      <c r="A344" s="24" t="s">
        <v>5414</v>
      </c>
      <c r="B344" s="5" t="str">
        <f>VLOOKUP(C344,PinNo!$B:$C,2,0)</f>
        <v>K18</v>
      </c>
      <c r="C344" s="33" t="s">
        <v>1647</v>
      </c>
      <c r="D344" s="5" t="str">
        <f>VLOOKUP(CONCATENATE($A344,".",$B344),Netlist_VTable!$H:$I,2,0)</f>
        <v>S2_P5_TXD0</v>
      </c>
      <c r="E344" s="19">
        <f>VLOOKUP(D344,EtchLengthFromLayout!$A:$B,2,0)</f>
        <v>8938.2099999999991</v>
      </c>
      <c r="F344" s="19"/>
      <c r="G344" s="19"/>
      <c r="H344" s="5" t="str">
        <f>VLOOKUP(CONCATENATE($O344,".",$P344),Netlist_VTable!$H:$I,2,0)</f>
        <v>SG2_P5_RXD0</v>
      </c>
      <c r="I344" s="19">
        <f>VLOOKUP(H344,EtchLengthFromLayout!$A:$B,2,0)</f>
        <v>3056.73</v>
      </c>
      <c r="J344" s="19" t="str">
        <f>CONCATENATE("S",MID($A344,5,1),"_HSD200" )</f>
        <v>S2_HSD200</v>
      </c>
      <c r="K344" s="5" t="str">
        <f>VLOOKUP(J344,Assigned_Channel!$A:$B,2,0)</f>
        <v>Slot2.Ch64</v>
      </c>
      <c r="L344" s="19">
        <f>VLOOKUP(K344,EtchLengthFromLayout!$A:$B,2,0)</f>
        <v>8918.99</v>
      </c>
      <c r="M344" s="19">
        <f t="shared" ref="M344:M354" si="74">E344+G344+I344+L344</f>
        <v>20913.93</v>
      </c>
      <c r="N344" s="23"/>
      <c r="O344" s="24" t="s">
        <v>9886</v>
      </c>
      <c r="P344" s="5" t="str">
        <f>VLOOKUP(Q344,PinNo!$B:$C,2,0)</f>
        <v>D19</v>
      </c>
      <c r="Q344" s="33" t="s">
        <v>1651</v>
      </c>
      <c r="R344" s="104"/>
    </row>
    <row r="345" spans="1:18" s="34" customFormat="1" ht="15.6" customHeight="1">
      <c r="A345" s="24" t="s">
        <v>5414</v>
      </c>
      <c r="B345" s="5" t="str">
        <f>VLOOKUP(C345,PinNo!$B:$C,2,0)</f>
        <v>K19</v>
      </c>
      <c r="C345" s="33" t="s">
        <v>1648</v>
      </c>
      <c r="D345" s="5" t="str">
        <f>VLOOKUP(CONCATENATE($A345,".",$B345),Netlist_VTable!$H:$I,2,0)</f>
        <v>S2_P5_TXD1</v>
      </c>
      <c r="E345" s="19">
        <f>VLOOKUP(D345,EtchLengthFromLayout!$A:$B,2,0)</f>
        <v>9163.1299999999992</v>
      </c>
      <c r="F345" s="19"/>
      <c r="G345" s="19"/>
      <c r="H345" s="5" t="str">
        <f>VLOOKUP(CONCATENATE($O345,".",$P345),Netlist_VTable!$H:$I,2,0)</f>
        <v>SG2_P5_RXD1</v>
      </c>
      <c r="I345" s="19">
        <f>VLOOKUP(H345,EtchLengthFromLayout!$A:$B,2,0)</f>
        <v>2831.81</v>
      </c>
      <c r="J345" s="19" t="str">
        <f>CONCATENATE("S",MID($A345,5,1),"_HSD201" )</f>
        <v>S2_HSD201</v>
      </c>
      <c r="K345" s="5" t="str">
        <f>VLOOKUP(J345,Assigned_Channel!$A:$B,2,0)</f>
        <v>Slot2.Ch70</v>
      </c>
      <c r="L345" s="19">
        <f>VLOOKUP(K345,EtchLengthFromLayout!$A:$B,2,0)</f>
        <v>9165.6</v>
      </c>
      <c r="M345" s="19">
        <f t="shared" si="74"/>
        <v>21160.54</v>
      </c>
      <c r="N345" s="23"/>
      <c r="O345" s="24" t="s">
        <v>9886</v>
      </c>
      <c r="P345" s="5" t="str">
        <f>VLOOKUP(Q345,PinNo!$B:$C,2,0)</f>
        <v>E18</v>
      </c>
      <c r="Q345" s="33" t="s">
        <v>1654</v>
      </c>
      <c r="R345" s="104"/>
    </row>
    <row r="346" spans="1:18" s="34" customFormat="1" ht="15.6" customHeight="1">
      <c r="A346" s="24" t="s">
        <v>5414</v>
      </c>
      <c r="B346" s="5" t="str">
        <f>VLOOKUP(C346,PinNo!$B:$C,2,0)</f>
        <v>J18</v>
      </c>
      <c r="C346" s="33" t="s">
        <v>1649</v>
      </c>
      <c r="D346" s="5" t="str">
        <f>VLOOKUP(CONCATENATE($A346,".",$B346),Netlist_VTable!$H:$I,2,0)</f>
        <v>S2_P5_TXC</v>
      </c>
      <c r="E346" s="19">
        <f>VLOOKUP(D346,EtchLengthFromLayout!$A:$B,2,0)</f>
        <v>9094.41</v>
      </c>
      <c r="F346" s="19"/>
      <c r="G346" s="19"/>
      <c r="H346" s="5" t="str">
        <f>VLOOKUP(CONCATENATE($O346,".",$P346),Netlist_VTable!$H:$I,2,0)</f>
        <v>SG2_P5_RXC</v>
      </c>
      <c r="I346" s="19">
        <f>VLOOKUP(H346,EtchLengthFromLayout!$A:$B,2,0)</f>
        <v>2900.52</v>
      </c>
      <c r="J346" s="19" t="str">
        <f>CONCATENATE("S",MID($A346,5,1),"_HSD202" )</f>
        <v>S2_HSD202</v>
      </c>
      <c r="K346" s="5" t="str">
        <f>VLOOKUP(J346,Assigned_Channel!$A:$B,2,0)</f>
        <v>Slot2.Ch2</v>
      </c>
      <c r="L346" s="19">
        <f>VLOOKUP(K346,EtchLengthFromLayout!$A:$B,2,0)</f>
        <v>9294.7199999999993</v>
      </c>
      <c r="M346" s="19">
        <f t="shared" si="74"/>
        <v>21289.65</v>
      </c>
      <c r="N346" s="23"/>
      <c r="O346" s="24" t="s">
        <v>9886</v>
      </c>
      <c r="P346" s="5" t="str">
        <f>VLOOKUP(Q346,PinNo!$B:$C,2,0)</f>
        <v>G19</v>
      </c>
      <c r="Q346" s="33" t="s">
        <v>1657</v>
      </c>
      <c r="R346" s="104"/>
    </row>
    <row r="347" spans="1:18" s="34" customFormat="1" ht="15.6" customHeight="1">
      <c r="A347" s="24" t="s">
        <v>5414</v>
      </c>
      <c r="B347" s="5" t="str">
        <f>VLOOKUP(C347,PinNo!$B:$C,2,0)</f>
        <v>L18</v>
      </c>
      <c r="C347" s="33" t="s">
        <v>1650</v>
      </c>
      <c r="D347" s="5" t="str">
        <f>VLOOKUP(CONCATENATE($A347,".",$B347),Netlist_VTable!$H:$I,2,0)</f>
        <v>S2_P5_TXD2</v>
      </c>
      <c r="E347" s="19">
        <f>VLOOKUP(D347,EtchLengthFromLayout!$A:$B,2,0)</f>
        <v>8486.67</v>
      </c>
      <c r="F347" s="19"/>
      <c r="G347" s="19"/>
      <c r="H347" s="5" t="str">
        <f>VLOOKUP(CONCATENATE($O347,".",$P347),Netlist_VTable!$H:$I,2,0)</f>
        <v>SG2_P5_RXD2</v>
      </c>
      <c r="I347" s="19">
        <f>VLOOKUP(H347,EtchLengthFromLayout!$A:$B,2,0)</f>
        <v>3508.26</v>
      </c>
      <c r="J347" s="19" t="str">
        <f>CONCATENATE("S",MID($A347,5,1),"_HSD203" )</f>
        <v>S2_HSD203</v>
      </c>
      <c r="K347" s="5" t="str">
        <f>VLOOKUP(J347,Assigned_Channel!$A:$B,2,0)</f>
        <v>Slot2.Ch80</v>
      </c>
      <c r="L347" s="19">
        <f>VLOOKUP(K347,EtchLengthFromLayout!$A:$B,2,0)</f>
        <v>7502.27</v>
      </c>
      <c r="M347" s="19">
        <f t="shared" si="74"/>
        <v>19497.2</v>
      </c>
      <c r="N347" s="23"/>
      <c r="O347" s="24" t="s">
        <v>9381</v>
      </c>
      <c r="P347" s="5" t="str">
        <f>VLOOKUP(Q347,PinNo!$B:$C,2,0)</f>
        <v>E19</v>
      </c>
      <c r="Q347" s="33" t="s">
        <v>1658</v>
      </c>
      <c r="R347" s="104"/>
    </row>
    <row r="348" spans="1:18" s="34" customFormat="1" ht="15.6" customHeight="1">
      <c r="A348" s="24" t="s">
        <v>5414</v>
      </c>
      <c r="B348" s="5" t="str">
        <f>VLOOKUP(C348,PinNo!$B:$C,2,0)</f>
        <v>D19</v>
      </c>
      <c r="C348" s="33" t="s">
        <v>1651</v>
      </c>
      <c r="D348" s="5" t="str">
        <f>VLOOKUP(CONCATENATE($A348,".",$B348),Netlist_VTable!$H:$I,2,0)</f>
        <v>S2_P5_RXD0</v>
      </c>
      <c r="E348" s="19">
        <f>VLOOKUP(D348,EtchLengthFromLayout!$A:$B,2,0)</f>
        <v>7239.9</v>
      </c>
      <c r="F348" s="19" t="str">
        <f t="shared" ref="F348" si="75">SUBSTITUTE(H348,"_P","_1_P")</f>
        <v>SG2_1_P5_TXD0</v>
      </c>
      <c r="G348" s="19">
        <f>VLOOKUP(F348,EtchLengthFromLayout!$A:$B,2,0)</f>
        <v>1872.77</v>
      </c>
      <c r="H348" s="5" t="str">
        <f>VLOOKUP(CONCATENATE($O348,".",$P348),Netlist_VTable!$H:$I,2,0)</f>
        <v>SG2_P5_TXD0</v>
      </c>
      <c r="I348" s="19">
        <f>VLOOKUP(H348,EtchLengthFromLayout!$A:$B,2,0)</f>
        <v>2880.26</v>
      </c>
      <c r="J348" s="19" t="str">
        <f>CONCATENATE("S",MID($A348,5,1),"_HSD204" )</f>
        <v>S2_HSD204</v>
      </c>
      <c r="K348" s="5" t="str">
        <f>VLOOKUP(J348,Assigned_Channel!$A:$B,2,0)</f>
        <v>Slot2.Ch9</v>
      </c>
      <c r="L348" s="19">
        <f>VLOOKUP(K348,EtchLengthFromLayout!$A:$B,2,0)</f>
        <v>8385.25</v>
      </c>
      <c r="M348" s="19">
        <f t="shared" si="74"/>
        <v>20378.18</v>
      </c>
      <c r="N348" s="23"/>
      <c r="O348" s="24" t="s">
        <v>9381</v>
      </c>
      <c r="P348" s="5" t="str">
        <f>VLOOKUP(Q348,PinNo!$B:$C,2,0)</f>
        <v>K18</v>
      </c>
      <c r="Q348" s="33" t="s">
        <v>1647</v>
      </c>
      <c r="R348" s="104"/>
    </row>
    <row r="349" spans="1:18" s="34" customFormat="1" ht="15.6" customHeight="1">
      <c r="A349" s="24" t="s">
        <v>5414</v>
      </c>
      <c r="B349" s="5" t="str">
        <f>VLOOKUP(C349,PinNo!$B:$C,2,0)</f>
        <v>L19</v>
      </c>
      <c r="C349" s="33" t="s">
        <v>1652</v>
      </c>
      <c r="D349" s="5" t="str">
        <f>VLOOKUP(CONCATENATE($A349,".",$B349),Netlist_VTable!$H:$I,2,0)</f>
        <v>S2_P5_TXD3</v>
      </c>
      <c r="E349" s="19">
        <f>VLOOKUP(D349,EtchLengthFromLayout!$A:$B,2,0)</f>
        <v>9092.51</v>
      </c>
      <c r="F349" s="19"/>
      <c r="G349" s="19"/>
      <c r="H349" s="5" t="str">
        <f>VLOOKUP(CONCATENATE($O349,".",$P349),Netlist_VTable!$H:$I,2,0)</f>
        <v>SG2_P5_RXD3</v>
      </c>
      <c r="I349" s="19">
        <f>VLOOKUP(H349,EtchLengthFromLayout!$A:$B,2,0)</f>
        <v>2902.42</v>
      </c>
      <c r="J349" s="19" t="str">
        <f>CONCATENATE("S",MID($A349,5,1),"_HSD205" )</f>
        <v>S2_HSD205</v>
      </c>
      <c r="K349" s="5" t="str">
        <f>VLOOKUP(J349,Assigned_Channel!$A:$B,2,0)</f>
        <v>Slot2.Ch65</v>
      </c>
      <c r="L349" s="19">
        <f>VLOOKUP(K349,EtchLengthFromLayout!$A:$B,2,0)</f>
        <v>8595.98</v>
      </c>
      <c r="M349" s="19">
        <f t="shared" si="74"/>
        <v>20590.91</v>
      </c>
      <c r="N349" s="23"/>
      <c r="O349" s="24" t="s">
        <v>9381</v>
      </c>
      <c r="P349" s="5" t="str">
        <f>VLOOKUP(Q349,PinNo!$B:$C,2,0)</f>
        <v>F18</v>
      </c>
      <c r="Q349" s="33" t="s">
        <v>1655</v>
      </c>
      <c r="R349" s="104"/>
    </row>
    <row r="350" spans="1:18" s="34" customFormat="1" ht="15.6" customHeight="1">
      <c r="A350" s="24" t="s">
        <v>5414</v>
      </c>
      <c r="B350" s="5" t="str">
        <f>VLOOKUP(C350,PinNo!$B:$C,2,0)</f>
        <v>E18</v>
      </c>
      <c r="C350" s="33" t="s">
        <v>1654</v>
      </c>
      <c r="D350" s="5" t="str">
        <f>VLOOKUP(CONCATENATE($A350,".",$B350),Netlist_VTable!$H:$I,2,0)</f>
        <v>S2_P5_RXD1</v>
      </c>
      <c r="E350" s="19">
        <f>VLOOKUP(D350,EtchLengthFromLayout!$A:$B,2,0)</f>
        <v>809.72</v>
      </c>
      <c r="F350" s="19" t="str">
        <f t="shared" ref="F350" si="76">SUBSTITUTE(H350,"_P","_1_P")</f>
        <v>SG2_1_P5_TXD1</v>
      </c>
      <c r="G350" s="19">
        <f>VLOOKUP(F350,EtchLengthFromLayout!$A:$B,2,0)</f>
        <v>5569.04</v>
      </c>
      <c r="H350" s="5" t="str">
        <f>VLOOKUP(CONCATENATE($O350,".",$P350),Netlist_VTable!$H:$I,2,0)</f>
        <v>SG2_P5_TXD1</v>
      </c>
      <c r="I350" s="19">
        <f>VLOOKUP(H350,EtchLengthFromLayout!$A:$B,2,0)</f>
        <v>5614.17</v>
      </c>
      <c r="J350" s="19" t="str">
        <f>CONCATENATE("S",MID($A350,5,1),"_HSD194" )</f>
        <v>S2_HSD194</v>
      </c>
      <c r="K350" s="5" t="str">
        <f>VLOOKUP(J350,Assigned_Channel!$A:$B,2,0)</f>
        <v>Slot2.Ch13</v>
      </c>
      <c r="L350" s="19">
        <f>VLOOKUP(K350,EtchLengthFromLayout!$A:$B,2,0)</f>
        <v>3637.8</v>
      </c>
      <c r="M350" s="19">
        <f t="shared" si="74"/>
        <v>15630.73</v>
      </c>
      <c r="N350" s="23"/>
      <c r="O350" s="24" t="s">
        <v>9381</v>
      </c>
      <c r="P350" s="5" t="str">
        <f>VLOOKUP(Q350,PinNo!$B:$C,2,0)</f>
        <v>K19</v>
      </c>
      <c r="Q350" s="33" t="s">
        <v>1648</v>
      </c>
      <c r="R350" s="104"/>
    </row>
    <row r="351" spans="1:18" s="34" customFormat="1" ht="15.6" customHeight="1">
      <c r="A351" s="24" t="s">
        <v>5414</v>
      </c>
      <c r="B351" s="5" t="str">
        <f>VLOOKUP(C351,PinNo!$B:$C,2,0)</f>
        <v>F18</v>
      </c>
      <c r="C351" s="33" t="s">
        <v>1655</v>
      </c>
      <c r="D351" s="5" t="str">
        <f>VLOOKUP(CONCATENATE($A351,".",$B351),Netlist_VTable!$H:$I,2,0)</f>
        <v>S2_P5_RXD3</v>
      </c>
      <c r="E351" s="19">
        <f>VLOOKUP(D351,EtchLengthFromLayout!$A:$B,2,0)</f>
        <v>1107.9000000000001</v>
      </c>
      <c r="F351" s="19"/>
      <c r="G351" s="19"/>
      <c r="H351" s="5" t="str">
        <f>VLOOKUP(CONCATENATE($O351,".",$P351),Netlist_VTable!$H:$I,2,0)</f>
        <v>SG2_P5_TXD3</v>
      </c>
      <c r="I351" s="19">
        <f>VLOOKUP(H351,EtchLengthFromLayout!$A:$B,2,0)</f>
        <v>10887.03</v>
      </c>
      <c r="J351" s="19" t="str">
        <f>CONCATENATE("S",MID($A351,5,1),"_HSD195" )</f>
        <v>S2_HSD195</v>
      </c>
      <c r="K351" s="5" t="str">
        <f>VLOOKUP(J351,Assigned_Channel!$A:$B,2,0)</f>
        <v>Slot2.Ch73</v>
      </c>
      <c r="L351" s="19">
        <f>VLOOKUP(K351,EtchLengthFromLayout!$A:$B,2,0)</f>
        <v>3790.01</v>
      </c>
      <c r="M351" s="19">
        <f t="shared" si="74"/>
        <v>15784.94</v>
      </c>
      <c r="N351" s="23"/>
      <c r="O351" s="24" t="s">
        <v>9381</v>
      </c>
      <c r="P351" s="5" t="str">
        <f>VLOOKUP(Q351,PinNo!$B:$C,2,0)</f>
        <v>L19</v>
      </c>
      <c r="Q351" s="33" t="s">
        <v>1652</v>
      </c>
      <c r="R351" s="104"/>
    </row>
    <row r="352" spans="1:18" s="34" customFormat="1" ht="15.6" customHeight="1">
      <c r="A352" s="24" t="s">
        <v>5414</v>
      </c>
      <c r="B352" s="5" t="str">
        <f>VLOOKUP(C352,PinNo!$B:$C,2,0)</f>
        <v>F19</v>
      </c>
      <c r="C352" s="33" t="s">
        <v>1656</v>
      </c>
      <c r="D352" s="5" t="str">
        <f>VLOOKUP(CONCATENATE($A352,".",$B352),Netlist_VTable!$H:$I,2,0)</f>
        <v>S2_P5_RXDV</v>
      </c>
      <c r="E352" s="19">
        <f>VLOOKUP(D352,EtchLengthFromLayout!$A:$B,2,0)</f>
        <v>897.23</v>
      </c>
      <c r="F352" s="19"/>
      <c r="G352" s="19"/>
      <c r="H352" s="5" t="str">
        <f>VLOOKUP(CONCATENATE($O352,".",$P352),Netlist_VTable!$H:$I,2,0)</f>
        <v>SG2_P5_TXEN</v>
      </c>
      <c r="I352" s="19">
        <f>VLOOKUP(H352,EtchLengthFromLayout!$A:$B,2,0)</f>
        <v>11097.7</v>
      </c>
      <c r="J352" s="19" t="str">
        <f>CONCATENATE("S",MID($A352,5,1),"_HSD196" )</f>
        <v>S2_HSD196</v>
      </c>
      <c r="K352" s="5" t="str">
        <f>VLOOKUP(J352,Assigned_Channel!$A:$B,2,0)</f>
        <v>Slot2.Ch15</v>
      </c>
      <c r="L352" s="19">
        <f>VLOOKUP(K352,EtchLengthFromLayout!$A:$B,2,0)</f>
        <v>3644.8</v>
      </c>
      <c r="M352" s="19">
        <f t="shared" si="74"/>
        <v>15639.73</v>
      </c>
      <c r="N352" s="23"/>
      <c r="O352" s="24" t="s">
        <v>9381</v>
      </c>
      <c r="P352" s="5" t="str">
        <f>VLOOKUP(Q352,PinNo!$B:$C,2,0)</f>
        <v>J19</v>
      </c>
      <c r="Q352" s="33" t="s">
        <v>1646</v>
      </c>
      <c r="R352" s="104"/>
    </row>
    <row r="353" spans="1:18" s="34" customFormat="1" ht="15.6" customHeight="1">
      <c r="A353" s="24" t="s">
        <v>5414</v>
      </c>
      <c r="B353" s="5" t="str">
        <f>VLOOKUP(C353,PinNo!$B:$C,2,0)</f>
        <v>G19</v>
      </c>
      <c r="C353" s="33" t="s">
        <v>1657</v>
      </c>
      <c r="D353" s="5" t="str">
        <f>VLOOKUP(CONCATENATE($A353,".",$B353),Netlist_VTable!$H:$I,2,0)</f>
        <v>S2_P5_RXC</v>
      </c>
      <c r="E353" s="19">
        <f>VLOOKUP(D353,EtchLengthFromLayout!$A:$B,2,0)</f>
        <v>1041.3399999999999</v>
      </c>
      <c r="F353" s="19"/>
      <c r="G353" s="19"/>
      <c r="H353" s="5" t="str">
        <f>VLOOKUP(CONCATENATE($O353,".",$P353),Netlist_VTable!$H:$I,2,0)</f>
        <v>SG2_P5_TXC</v>
      </c>
      <c r="I353" s="19">
        <f>VLOOKUP(H353,EtchLengthFromLayout!$A:$B,2,0)</f>
        <v>10953.59</v>
      </c>
      <c r="J353" s="19" t="str">
        <f>CONCATENATE("S",MID($A353,5,1),"_HSD197" )</f>
        <v>S2_HSD197</v>
      </c>
      <c r="K353" s="5" t="str">
        <f>VLOOKUP(J353,Assigned_Channel!$A:$B,2,0)</f>
        <v>Slot2.Ch14</v>
      </c>
      <c r="L353" s="19">
        <f>VLOOKUP(K353,EtchLengthFromLayout!$A:$B,2,0)</f>
        <v>3674.96</v>
      </c>
      <c r="M353" s="19">
        <f t="shared" si="74"/>
        <v>15669.89</v>
      </c>
      <c r="N353" s="23"/>
      <c r="O353" s="24" t="s">
        <v>9381</v>
      </c>
      <c r="P353" s="5" t="str">
        <f>VLOOKUP(Q353,PinNo!$B:$C,2,0)</f>
        <v>J18</v>
      </c>
      <c r="Q353" s="33" t="s">
        <v>1649</v>
      </c>
      <c r="R353" s="104"/>
    </row>
    <row r="354" spans="1:18" s="34" customFormat="1" ht="15.6" customHeight="1">
      <c r="A354" s="24" t="s">
        <v>5414</v>
      </c>
      <c r="B354" s="5" t="str">
        <f>VLOOKUP(C354,PinNo!$B:$C,2,0)</f>
        <v>E19</v>
      </c>
      <c r="C354" s="33" t="s">
        <v>1658</v>
      </c>
      <c r="D354" s="5" t="str">
        <f>VLOOKUP(CONCATENATE($A354,".",$B354),Netlist_VTable!$H:$I,2,0)</f>
        <v>S2_P5_RXD2</v>
      </c>
      <c r="E354" s="19">
        <f>VLOOKUP(D354,EtchLengthFromLayout!$A:$B,2,0)</f>
        <v>709.82</v>
      </c>
      <c r="F354" s="19" t="str">
        <f t="shared" ref="F354" si="77">SUBSTITUTE(H354,"_P","_1_P")</f>
        <v>SG2_1_P5_TXD2</v>
      </c>
      <c r="G354" s="19">
        <f>VLOOKUP(F354,EtchLengthFromLayout!$A:$B,2,0)</f>
        <v>4892.01</v>
      </c>
      <c r="H354" s="5" t="str">
        <f>VLOOKUP(CONCATENATE($O354,".",$P354),Netlist_VTable!$H:$I,2,0)</f>
        <v>SG2_P5_TXD2</v>
      </c>
      <c r="I354" s="19">
        <f>VLOOKUP(H354,EtchLengthFromLayout!$A:$B,2,0)</f>
        <v>6391.1</v>
      </c>
      <c r="J354" s="19" t="str">
        <f>CONCATENATE("S",MID($A354,5,1),"_HSD198" )</f>
        <v>S2_HSD198</v>
      </c>
      <c r="K354" s="5" t="str">
        <f>VLOOKUP(J354,Assigned_Channel!$A:$B,2,0)</f>
        <v>Slot2.Ch12</v>
      </c>
      <c r="L354" s="19">
        <f>VLOOKUP(K354,EtchLengthFromLayout!$A:$B,2,0)</f>
        <v>3996.11</v>
      </c>
      <c r="M354" s="19">
        <f t="shared" si="74"/>
        <v>15989.04</v>
      </c>
      <c r="N354" s="23"/>
      <c r="O354" s="24" t="s">
        <v>9381</v>
      </c>
      <c r="P354" s="5" t="str">
        <f>VLOOKUP(Q354,PinNo!$B:$C,2,0)</f>
        <v>L18</v>
      </c>
      <c r="Q354" s="33" t="s">
        <v>1650</v>
      </c>
      <c r="R354" s="108"/>
    </row>
    <row r="355" spans="1:18" s="34" customFormat="1" ht="15.6" customHeight="1">
      <c r="A355" s="26"/>
      <c r="B355" s="10"/>
      <c r="C355" s="50"/>
      <c r="D355" s="15"/>
      <c r="E355" s="15"/>
      <c r="F355" s="15"/>
      <c r="G355" s="15"/>
      <c r="H355" s="10" t="s">
        <v>1463</v>
      </c>
      <c r="I355" s="15"/>
      <c r="J355" s="15"/>
      <c r="K355" s="15"/>
      <c r="L355" s="15"/>
      <c r="M355" s="15">
        <f>MAX(M343:M354)</f>
        <v>21446.370000000003</v>
      </c>
      <c r="N355" s="15"/>
      <c r="O355" s="26"/>
      <c r="P355" s="10"/>
      <c r="Q355" s="50"/>
      <c r="R355" s="54"/>
    </row>
    <row r="356" spans="1:18" s="34" customFormat="1" ht="15.6" customHeight="1">
      <c r="A356" s="26"/>
      <c r="B356" s="10"/>
      <c r="C356" s="50"/>
      <c r="D356" s="15"/>
      <c r="E356" s="15"/>
      <c r="F356" s="15"/>
      <c r="G356" s="15"/>
      <c r="H356" s="10" t="s">
        <v>1464</v>
      </c>
      <c r="I356" s="15"/>
      <c r="J356" s="15"/>
      <c r="K356" s="15"/>
      <c r="L356" s="15"/>
      <c r="M356" s="15">
        <f>MIN(M343:M354)</f>
        <v>15630.73</v>
      </c>
      <c r="N356" s="15"/>
      <c r="O356" s="26"/>
      <c r="P356" s="10"/>
      <c r="Q356" s="50"/>
      <c r="R356" s="54"/>
    </row>
    <row r="357" spans="1:18" s="34" customFormat="1" ht="15.6" customHeight="1">
      <c r="A357" s="26"/>
      <c r="B357" s="10"/>
      <c r="C357" s="50"/>
      <c r="D357" s="15"/>
      <c r="E357" s="15"/>
      <c r="F357" s="15"/>
      <c r="G357" s="15"/>
      <c r="H357" s="10" t="s">
        <v>1</v>
      </c>
      <c r="I357" s="15"/>
      <c r="J357" s="15"/>
      <c r="K357" s="15"/>
      <c r="L357" s="15"/>
      <c r="M357" s="15">
        <f>ABS(M355-M356)</f>
        <v>5815.6400000000031</v>
      </c>
      <c r="N357" s="15"/>
      <c r="O357" s="26"/>
      <c r="P357" s="10"/>
      <c r="Q357" s="50"/>
      <c r="R357" s="54"/>
    </row>
    <row r="358" spans="1:18" s="34" customFormat="1" ht="15.6" customHeight="1">
      <c r="A358" s="26"/>
      <c r="B358" s="10"/>
      <c r="C358" s="50"/>
      <c r="D358" s="15"/>
      <c r="E358" s="15"/>
      <c r="F358" s="15"/>
      <c r="G358" s="15"/>
      <c r="H358" s="20" t="s">
        <v>6</v>
      </c>
      <c r="I358" s="15"/>
      <c r="J358" s="15"/>
      <c r="K358" s="15"/>
      <c r="L358" s="15"/>
      <c r="M358" s="15"/>
      <c r="N358" s="15"/>
      <c r="O358" s="26"/>
      <c r="P358" s="10"/>
      <c r="Q358" s="50"/>
      <c r="R358" s="54"/>
    </row>
    <row r="359" spans="1:18" s="34" customFormat="1" ht="15.6" customHeight="1">
      <c r="A359" s="55"/>
      <c r="B359" s="52"/>
      <c r="C359" s="56"/>
      <c r="D359" s="53"/>
      <c r="E359" s="53"/>
      <c r="F359" s="53"/>
      <c r="G359" s="53"/>
      <c r="H359" s="52"/>
      <c r="I359" s="53"/>
      <c r="J359" s="53"/>
      <c r="K359" s="53"/>
      <c r="L359" s="53"/>
      <c r="M359" s="53"/>
      <c r="N359" s="53"/>
      <c r="O359" s="55"/>
      <c r="P359" s="52"/>
      <c r="Q359" s="56"/>
      <c r="R359" s="46"/>
    </row>
    <row r="360" spans="1:18" s="34" customFormat="1">
      <c r="A360" s="11" t="s">
        <v>3</v>
      </c>
      <c r="B360" s="11" t="s">
        <v>4</v>
      </c>
      <c r="C360" s="11" t="s">
        <v>5</v>
      </c>
      <c r="D360" s="10" t="s">
        <v>9923</v>
      </c>
      <c r="E360" s="15" t="s">
        <v>2</v>
      </c>
      <c r="F360" s="16" t="s">
        <v>0</v>
      </c>
      <c r="G360" s="17" t="s">
        <v>2</v>
      </c>
      <c r="H360" s="10" t="s">
        <v>9923</v>
      </c>
      <c r="I360" s="15" t="s">
        <v>2</v>
      </c>
      <c r="J360" s="15"/>
      <c r="K360" s="15"/>
      <c r="L360" s="15"/>
      <c r="M360" s="18" t="s">
        <v>9922</v>
      </c>
      <c r="N360" s="97" t="s">
        <v>9921</v>
      </c>
      <c r="O360" s="10" t="s">
        <v>1462</v>
      </c>
      <c r="P360" s="10" t="s">
        <v>4</v>
      </c>
      <c r="Q360" s="10" t="s">
        <v>5</v>
      </c>
      <c r="R360" s="11" t="s">
        <v>1506</v>
      </c>
    </row>
    <row r="361" spans="1:18" s="34" customFormat="1" ht="15.6" customHeight="1">
      <c r="A361" s="32" t="s">
        <v>5882</v>
      </c>
      <c r="B361" s="5" t="str">
        <f>VLOOKUP(C361,PinNo!$B:$C,2,0)</f>
        <v>J19</v>
      </c>
      <c r="C361" s="33" t="s">
        <v>1646</v>
      </c>
      <c r="D361" s="5" t="str">
        <f>VLOOKUP(CONCATENATE($A361,".",$B361),Netlist_VTable!$H:$I,2,0)</f>
        <v>S3_P5_TXEN</v>
      </c>
      <c r="E361" s="19">
        <f>VLOOKUP(D361,EtchLengthFromLayout!$A:$B,2,0)</f>
        <v>8239.9699999999993</v>
      </c>
      <c r="F361" s="19"/>
      <c r="G361" s="19"/>
      <c r="H361" s="5" t="str">
        <f>VLOOKUP(CONCATENATE($O361,".",$P361),Netlist_VTable!$H:$I,2,0)</f>
        <v>SG3_P5_RXDV</v>
      </c>
      <c r="I361" s="19">
        <f>VLOOKUP(H361,EtchLengthFromLayout!$A:$B,2,0)</f>
        <v>3104.64</v>
      </c>
      <c r="J361" s="19" t="str">
        <f>CONCATENATE("S",MID($A361,5,1),"_HSD199" )</f>
        <v>S3_HSD199</v>
      </c>
      <c r="K361" s="5" t="str">
        <f>VLOOKUP(J361,Assigned_Channel!$A:$B,2,0)</f>
        <v>Slot1.Ch2</v>
      </c>
      <c r="L361" s="19">
        <f>VLOOKUP(K361,EtchLengthFromLayout!$A:$B,2,0)</f>
        <v>12601.31</v>
      </c>
      <c r="M361" s="19">
        <f>E361+G361+I361+L361</f>
        <v>23945.919999999998</v>
      </c>
      <c r="N361" s="23"/>
      <c r="O361" s="25" t="s">
        <v>9887</v>
      </c>
      <c r="P361" s="5" t="str">
        <f>VLOOKUP(Q361,PinNo!$B:$C,2,0)</f>
        <v>F19</v>
      </c>
      <c r="Q361" s="33" t="s">
        <v>1656</v>
      </c>
      <c r="R361" s="103" t="s">
        <v>10254</v>
      </c>
    </row>
    <row r="362" spans="1:18" s="34" customFormat="1" ht="15.6" customHeight="1">
      <c r="A362" s="32" t="s">
        <v>5882</v>
      </c>
      <c r="B362" s="5" t="str">
        <f>VLOOKUP(C362,PinNo!$B:$C,2,0)</f>
        <v>K18</v>
      </c>
      <c r="C362" s="33" t="s">
        <v>1647</v>
      </c>
      <c r="D362" s="5" t="str">
        <f>VLOOKUP(CONCATENATE($A362,".",$B362),Netlist_VTable!$H:$I,2,0)</f>
        <v>S3_P5_TXD0</v>
      </c>
      <c r="E362" s="19">
        <f>VLOOKUP(D362,EtchLengthFromLayout!$A:$B,2,0)</f>
        <v>8052.1</v>
      </c>
      <c r="F362" s="19"/>
      <c r="G362" s="19"/>
      <c r="H362" s="5" t="str">
        <f>VLOOKUP(CONCATENATE($O362,".",$P362),Netlist_VTable!$H:$I,2,0)</f>
        <v>SG3_P5_RXD0</v>
      </c>
      <c r="I362" s="19">
        <f>VLOOKUP(H362,EtchLengthFromLayout!$A:$B,2,0)</f>
        <v>3292.5</v>
      </c>
      <c r="J362" s="19" t="str">
        <f>CONCATENATE("S",MID($A362,5,1),"_HSD200" )</f>
        <v>S3_HSD200</v>
      </c>
      <c r="K362" s="5" t="str">
        <f>VLOOKUP(J362,Assigned_Channel!$A:$B,2,0)</f>
        <v>Slot1.Ch3</v>
      </c>
      <c r="L362" s="19">
        <f>VLOOKUP(K362,EtchLengthFromLayout!$A:$B,2,0)</f>
        <v>12226</v>
      </c>
      <c r="M362" s="19">
        <f t="shared" ref="M362:M372" si="78">E362+G362+I362+L362</f>
        <v>23570.6</v>
      </c>
      <c r="N362" s="23"/>
      <c r="O362" s="25" t="s">
        <v>9887</v>
      </c>
      <c r="P362" s="5" t="str">
        <f>VLOOKUP(Q362,PinNo!$B:$C,2,0)</f>
        <v>D19</v>
      </c>
      <c r="Q362" s="33" t="s">
        <v>1651</v>
      </c>
      <c r="R362" s="104"/>
    </row>
    <row r="363" spans="1:18" s="34" customFormat="1" ht="15.6" customHeight="1">
      <c r="A363" s="32" t="s">
        <v>5882</v>
      </c>
      <c r="B363" s="5" t="str">
        <f>VLOOKUP(C363,PinNo!$B:$C,2,0)</f>
        <v>K19</v>
      </c>
      <c r="C363" s="33" t="s">
        <v>1648</v>
      </c>
      <c r="D363" s="5" t="str">
        <f>VLOOKUP(CONCATENATE($A363,".",$B363),Netlist_VTable!$H:$I,2,0)</f>
        <v>S3_P5_TXD1</v>
      </c>
      <c r="E363" s="19">
        <f>VLOOKUP(D363,EtchLengthFromLayout!$A:$B,2,0)</f>
        <v>7855.33</v>
      </c>
      <c r="F363" s="19"/>
      <c r="G363" s="19"/>
      <c r="H363" s="5" t="str">
        <f>VLOOKUP(CONCATENATE($O363,".",$P363),Netlist_VTable!$H:$I,2,0)</f>
        <v>SG3_P5_RXD1</v>
      </c>
      <c r="I363" s="19">
        <f>VLOOKUP(H363,EtchLengthFromLayout!$A:$B,2,0)</f>
        <v>3489.27</v>
      </c>
      <c r="J363" s="19" t="str">
        <f>CONCATENATE("S",MID($A363,5,1),"_HSD201" )</f>
        <v>S3_HSD201</v>
      </c>
      <c r="K363" s="5" t="str">
        <f>VLOOKUP(J363,Assigned_Channel!$A:$B,2,0)</f>
        <v>Slot3.Ch74</v>
      </c>
      <c r="L363" s="19">
        <f>VLOOKUP(K363,EtchLengthFromLayout!$A:$B,2,0)</f>
        <v>11729.65</v>
      </c>
      <c r="M363" s="19">
        <f t="shared" si="78"/>
        <v>23074.25</v>
      </c>
      <c r="N363" s="23"/>
      <c r="O363" s="25" t="s">
        <v>9887</v>
      </c>
      <c r="P363" s="5" t="str">
        <f>VLOOKUP(Q363,PinNo!$B:$C,2,0)</f>
        <v>E18</v>
      </c>
      <c r="Q363" s="33" t="s">
        <v>1654</v>
      </c>
      <c r="R363" s="104"/>
    </row>
    <row r="364" spans="1:18" s="34" customFormat="1" ht="15.6" customHeight="1">
      <c r="A364" s="32" t="s">
        <v>5882</v>
      </c>
      <c r="B364" s="5" t="str">
        <f>VLOOKUP(C364,PinNo!$B:$C,2,0)</f>
        <v>J18</v>
      </c>
      <c r="C364" s="33" t="s">
        <v>1649</v>
      </c>
      <c r="D364" s="5" t="str">
        <f>VLOOKUP(CONCATENATE($A364,".",$B364),Netlist_VTable!$H:$I,2,0)</f>
        <v>S3_P5_TXC</v>
      </c>
      <c r="E364" s="19">
        <f>VLOOKUP(D364,EtchLengthFromLayout!$A:$B,2,0)</f>
        <v>8516.01</v>
      </c>
      <c r="F364" s="19"/>
      <c r="G364" s="19"/>
      <c r="H364" s="5" t="str">
        <f>VLOOKUP(CONCATENATE($O364,".",$P364),Netlist_VTable!$H:$I,2,0)</f>
        <v>SG3_P5_RXC</v>
      </c>
      <c r="I364" s="19">
        <f>VLOOKUP(H364,EtchLengthFromLayout!$A:$B,2,0)</f>
        <v>2828.59</v>
      </c>
      <c r="J364" s="19" t="str">
        <f>CONCATENATE("S",MID($A364,5,1),"_HSD202" )</f>
        <v>S3_HSD202</v>
      </c>
      <c r="K364" s="5" t="str">
        <f>VLOOKUP(J364,Assigned_Channel!$A:$B,2,0)</f>
        <v>Slot1.Ch67</v>
      </c>
      <c r="L364" s="19">
        <f>VLOOKUP(K364,EtchLengthFromLayout!$A:$B,2,0)</f>
        <v>12831.9</v>
      </c>
      <c r="M364" s="19">
        <f t="shared" si="78"/>
        <v>24176.5</v>
      </c>
      <c r="N364" s="23"/>
      <c r="O364" s="25" t="s">
        <v>9887</v>
      </c>
      <c r="P364" s="5" t="str">
        <f>VLOOKUP(Q364,PinNo!$B:$C,2,0)</f>
        <v>G19</v>
      </c>
      <c r="Q364" s="33" t="s">
        <v>1657</v>
      </c>
      <c r="R364" s="104"/>
    </row>
    <row r="365" spans="1:18" s="34" customFormat="1" ht="15.6" customHeight="1">
      <c r="A365" s="32" t="s">
        <v>5882</v>
      </c>
      <c r="B365" s="5" t="str">
        <f>VLOOKUP(C365,PinNo!$B:$C,2,0)</f>
        <v>L18</v>
      </c>
      <c r="C365" s="33" t="s">
        <v>1650</v>
      </c>
      <c r="D365" s="5" t="str">
        <f>VLOOKUP(CONCATENATE($A365,".",$B365),Netlist_VTable!$H:$I,2,0)</f>
        <v>S3_P5_TXD2</v>
      </c>
      <c r="E365" s="19">
        <f>VLOOKUP(D365,EtchLengthFromLayout!$A:$B,2,0)</f>
        <v>7269.58</v>
      </c>
      <c r="F365" s="19"/>
      <c r="G365" s="19"/>
      <c r="H365" s="5" t="str">
        <f>VLOOKUP(CONCATENATE($O365,".",$P365),Netlist_VTable!$H:$I,2,0)</f>
        <v>SG3_P5_RXD2</v>
      </c>
      <c r="I365" s="19">
        <f>VLOOKUP(H365,EtchLengthFromLayout!$A:$B,2,0)</f>
        <v>4075.02</v>
      </c>
      <c r="J365" s="19" t="str">
        <f>CONCATENATE("S",MID($A365,5,1),"_HSD203" )</f>
        <v>S3_HSD203</v>
      </c>
      <c r="K365" s="5" t="str">
        <f>VLOOKUP(J365,Assigned_Channel!$A:$B,2,0)</f>
        <v>Slot3.Ch4</v>
      </c>
      <c r="L365" s="19">
        <f>VLOOKUP(K365,EtchLengthFromLayout!$A:$B,2,0)</f>
        <v>9847.84</v>
      </c>
      <c r="M365" s="19">
        <f t="shared" si="78"/>
        <v>21192.440000000002</v>
      </c>
      <c r="N365" s="23"/>
      <c r="O365" s="25" t="s">
        <v>9545</v>
      </c>
      <c r="P365" s="5" t="str">
        <f>VLOOKUP(Q365,PinNo!$B:$C,2,0)</f>
        <v>E19</v>
      </c>
      <c r="Q365" s="33" t="s">
        <v>1658</v>
      </c>
      <c r="R365" s="104"/>
    </row>
    <row r="366" spans="1:18" s="34" customFormat="1" ht="15.6" customHeight="1">
      <c r="A366" s="32" t="s">
        <v>5882</v>
      </c>
      <c r="B366" s="5" t="str">
        <f>VLOOKUP(C366,PinNo!$B:$C,2,0)</f>
        <v>D19</v>
      </c>
      <c r="C366" s="33" t="s">
        <v>1651</v>
      </c>
      <c r="D366" s="5" t="str">
        <f>VLOOKUP(CONCATENATE($A366,".",$B366),Netlist_VTable!$H:$I,2,0)</f>
        <v>S3_P5_RXD0</v>
      </c>
      <c r="E366" s="19">
        <f>VLOOKUP(D366,EtchLengthFromLayout!$A:$B,2,0)</f>
        <v>6814.78</v>
      </c>
      <c r="F366" s="19" t="str">
        <f t="shared" ref="F366" si="79">SUBSTITUTE(H366,"_P","_1_P")</f>
        <v>SG3_1_P5_TXD0</v>
      </c>
      <c r="G366" s="19">
        <f>VLOOKUP(F366,EtchLengthFromLayout!$A:$B,2,0)</f>
        <v>1758.18</v>
      </c>
      <c r="H366" s="5" t="str">
        <f>VLOOKUP(CONCATENATE($O366,".",$P366),Netlist_VTable!$H:$I,2,0)</f>
        <v>SG3_P5_TXD0</v>
      </c>
      <c r="I366" s="19">
        <f>VLOOKUP(H366,EtchLengthFromLayout!$A:$B,2,0)</f>
        <v>2769.64</v>
      </c>
      <c r="J366" s="19" t="str">
        <f>CONCATENATE("S",MID($A366,5,1),"_HSD204" )</f>
        <v>S3_HSD204</v>
      </c>
      <c r="K366" s="5" t="str">
        <f>VLOOKUP(J366,Assigned_Channel!$A:$B,2,0)</f>
        <v>Slot1.Ch66</v>
      </c>
      <c r="L366" s="19">
        <f>VLOOKUP(K366,EtchLengthFromLayout!$A:$B,2,0)</f>
        <v>9808.58</v>
      </c>
      <c r="M366" s="19">
        <f t="shared" si="78"/>
        <v>21151.18</v>
      </c>
      <c r="N366" s="23"/>
      <c r="O366" s="25" t="s">
        <v>9545</v>
      </c>
      <c r="P366" s="5" t="str">
        <f>VLOOKUP(Q366,PinNo!$B:$C,2,0)</f>
        <v>K18</v>
      </c>
      <c r="Q366" s="33" t="s">
        <v>1647</v>
      </c>
      <c r="R366" s="104"/>
    </row>
    <row r="367" spans="1:18" s="34" customFormat="1" ht="15.6" customHeight="1">
      <c r="A367" s="32" t="s">
        <v>5882</v>
      </c>
      <c r="B367" s="5" t="str">
        <f>VLOOKUP(C367,PinNo!$B:$C,2,0)</f>
        <v>L19</v>
      </c>
      <c r="C367" s="33" t="s">
        <v>1652</v>
      </c>
      <c r="D367" s="5" t="str">
        <f>VLOOKUP(CONCATENATE($A367,".",$B367),Netlist_VTable!$H:$I,2,0)</f>
        <v>S3_P5_TXD3</v>
      </c>
      <c r="E367" s="19">
        <f>VLOOKUP(D367,EtchLengthFromLayout!$A:$B,2,0)</f>
        <v>7781.06</v>
      </c>
      <c r="F367" s="19"/>
      <c r="G367" s="19"/>
      <c r="H367" s="5" t="str">
        <f>VLOOKUP(CONCATENATE($O367,".",$P367),Netlist_VTable!$H:$I,2,0)</f>
        <v>SG3_P5_RXD3</v>
      </c>
      <c r="I367" s="19">
        <f>VLOOKUP(H367,EtchLengthFromLayout!$A:$B,2,0)</f>
        <v>3563.54</v>
      </c>
      <c r="J367" s="19" t="str">
        <f>CONCATENATE("S",MID($A367,5,1),"_HSD205" )</f>
        <v>S3_HSD205</v>
      </c>
      <c r="K367" s="5" t="str">
        <f>VLOOKUP(J367,Assigned_Channel!$A:$B,2,0)</f>
        <v>Slot3.Ch69</v>
      </c>
      <c r="L367" s="19">
        <f>VLOOKUP(K367,EtchLengthFromLayout!$A:$B,2,0)</f>
        <v>11274.29</v>
      </c>
      <c r="M367" s="19">
        <f t="shared" si="78"/>
        <v>22618.89</v>
      </c>
      <c r="N367" s="23"/>
      <c r="O367" s="25" t="s">
        <v>9545</v>
      </c>
      <c r="P367" s="5" t="str">
        <f>VLOOKUP(Q367,PinNo!$B:$C,2,0)</f>
        <v>F18</v>
      </c>
      <c r="Q367" s="33" t="s">
        <v>1655</v>
      </c>
      <c r="R367" s="104"/>
    </row>
    <row r="368" spans="1:18" s="34" customFormat="1" ht="15.6" customHeight="1">
      <c r="A368" s="32" t="s">
        <v>5882</v>
      </c>
      <c r="B368" s="5" t="str">
        <f>VLOOKUP(C368,PinNo!$B:$C,2,0)</f>
        <v>E18</v>
      </c>
      <c r="C368" s="33" t="s">
        <v>1654</v>
      </c>
      <c r="D368" s="5" t="str">
        <f>VLOOKUP(CONCATENATE($A368,".",$B368),Netlist_VTable!$H:$I,2,0)</f>
        <v>S3_P5_RXD1</v>
      </c>
      <c r="E368" s="19">
        <f>VLOOKUP(D368,EtchLengthFromLayout!$A:$B,2,0)</f>
        <v>1264.21</v>
      </c>
      <c r="F368" s="19" t="str">
        <f t="shared" ref="F368" si="80">SUBSTITUTE(H368,"_P","_1_P")</f>
        <v>SG3_1_P5_TXD1</v>
      </c>
      <c r="G368" s="19">
        <f>VLOOKUP(F368,EtchLengthFromLayout!$A:$B,2,0)</f>
        <v>4993.42</v>
      </c>
      <c r="H368" s="5" t="str">
        <f>VLOOKUP(CONCATENATE($O368,".",$P368),Netlist_VTable!$H:$I,2,0)</f>
        <v>SG3_P5_TXD1</v>
      </c>
      <c r="I368" s="19">
        <f>VLOOKUP(H368,EtchLengthFromLayout!$A:$B,2,0)</f>
        <v>5084.97</v>
      </c>
      <c r="J368" s="19" t="str">
        <f>CONCATENATE("S",MID($A368,5,1),"_HSD194" )</f>
        <v>S3_HSD194</v>
      </c>
      <c r="K368" s="5" t="str">
        <f>VLOOKUP(J368,Assigned_Channel!$A:$B,2,0)</f>
        <v>SLOT2.CH81</v>
      </c>
      <c r="L368" s="19">
        <f>VLOOKUP(K368,EtchLengthFromLayout!$A:$B,2,0)</f>
        <v>10466.370000000001</v>
      </c>
      <c r="M368" s="19">
        <f t="shared" si="78"/>
        <v>21808.97</v>
      </c>
      <c r="N368" s="23"/>
      <c r="O368" s="25" t="s">
        <v>9545</v>
      </c>
      <c r="P368" s="5" t="str">
        <f>VLOOKUP(Q368,PinNo!$B:$C,2,0)</f>
        <v>K19</v>
      </c>
      <c r="Q368" s="33" t="s">
        <v>1648</v>
      </c>
      <c r="R368" s="104"/>
    </row>
    <row r="369" spans="1:18" s="34" customFormat="1" ht="15.6" customHeight="1">
      <c r="A369" s="32" t="s">
        <v>5882</v>
      </c>
      <c r="B369" s="5" t="str">
        <f>VLOOKUP(C369,PinNo!$B:$C,2,0)</f>
        <v>F18</v>
      </c>
      <c r="C369" s="33" t="s">
        <v>1655</v>
      </c>
      <c r="D369" s="5" t="str">
        <f>VLOOKUP(CONCATENATE($A369,".",$B369),Netlist_VTable!$H:$I,2,0)</f>
        <v>S3_P5_RXD3</v>
      </c>
      <c r="E369" s="19">
        <f>VLOOKUP(D369,EtchLengthFromLayout!$A:$B,2,0)</f>
        <v>1429.98</v>
      </c>
      <c r="F369" s="19"/>
      <c r="G369" s="19"/>
      <c r="H369" s="5" t="str">
        <f>VLOOKUP(CONCATENATE($O369,".",$P369),Netlist_VTable!$H:$I,2,0)</f>
        <v>SG3_P5_TXD3</v>
      </c>
      <c r="I369" s="19">
        <f>VLOOKUP(H369,EtchLengthFromLayout!$A:$B,2,0)</f>
        <v>9914.6299999999992</v>
      </c>
      <c r="J369" s="19" t="str">
        <f>CONCATENATE("S",MID($A369,5,1),"_HSD195" )</f>
        <v>S3_HSD195</v>
      </c>
      <c r="K369" s="5" t="str">
        <f>VLOOKUP(J369,Assigned_Channel!$A:$B,2,0)</f>
        <v>Slot1.Ch12</v>
      </c>
      <c r="L369" s="19">
        <f>VLOOKUP(K369,EtchLengthFromLayout!$A:$B,2,0)</f>
        <v>3159.01</v>
      </c>
      <c r="M369" s="19">
        <f t="shared" si="78"/>
        <v>14503.619999999999</v>
      </c>
      <c r="N369" s="23"/>
      <c r="O369" s="25" t="s">
        <v>9545</v>
      </c>
      <c r="P369" s="5" t="str">
        <f>VLOOKUP(Q369,PinNo!$B:$C,2,0)</f>
        <v>L19</v>
      </c>
      <c r="Q369" s="33" t="s">
        <v>1652</v>
      </c>
      <c r="R369" s="104"/>
    </row>
    <row r="370" spans="1:18" s="34" customFormat="1" ht="15.6" customHeight="1">
      <c r="A370" s="32" t="s">
        <v>5882</v>
      </c>
      <c r="B370" s="5" t="str">
        <f>VLOOKUP(C370,PinNo!$B:$C,2,0)</f>
        <v>F19</v>
      </c>
      <c r="C370" s="33" t="s">
        <v>1656</v>
      </c>
      <c r="D370" s="5" t="str">
        <f>VLOOKUP(CONCATENATE($A370,".",$B370),Netlist_VTable!$H:$I,2,0)</f>
        <v>S3_P5_RXDV</v>
      </c>
      <c r="E370" s="19">
        <f>VLOOKUP(D370,EtchLengthFromLayout!$A:$B,2,0)</f>
        <v>1372.31</v>
      </c>
      <c r="F370" s="19"/>
      <c r="G370" s="19"/>
      <c r="H370" s="5" t="str">
        <f>VLOOKUP(CONCATENATE($O370,".",$P370),Netlist_VTable!$H:$I,2,0)</f>
        <v>SG3_P5_TXEN</v>
      </c>
      <c r="I370" s="19">
        <f>VLOOKUP(H370,EtchLengthFromLayout!$A:$B,2,0)</f>
        <v>9972.2999999999993</v>
      </c>
      <c r="J370" s="19" t="str">
        <f>CONCATENATE("S",MID($A370,5,1),"_HSD196" )</f>
        <v>S3_HSD196</v>
      </c>
      <c r="K370" s="5" t="str">
        <f>VLOOKUP(J370,Assigned_Channel!$A:$B,2,0)</f>
        <v>Slot1.Ch8</v>
      </c>
      <c r="L370" s="19">
        <f>VLOOKUP(K370,EtchLengthFromLayout!$A:$B,2,0)</f>
        <v>4014.32</v>
      </c>
      <c r="M370" s="19">
        <f t="shared" si="78"/>
        <v>15358.929999999998</v>
      </c>
      <c r="N370" s="23"/>
      <c r="O370" s="25" t="s">
        <v>9545</v>
      </c>
      <c r="P370" s="5" t="str">
        <f>VLOOKUP(Q370,PinNo!$B:$C,2,0)</f>
        <v>J19</v>
      </c>
      <c r="Q370" s="33" t="s">
        <v>1646</v>
      </c>
      <c r="R370" s="104"/>
    </row>
    <row r="371" spans="1:18" s="34" customFormat="1" ht="15.6" customHeight="1">
      <c r="A371" s="32" t="s">
        <v>5882</v>
      </c>
      <c r="B371" s="5" t="str">
        <f>VLOOKUP(C371,PinNo!$B:$C,2,0)</f>
        <v>G19</v>
      </c>
      <c r="C371" s="33" t="s">
        <v>1657</v>
      </c>
      <c r="D371" s="5" t="str">
        <f>VLOOKUP(CONCATENATE($A371,".",$B371),Netlist_VTable!$H:$I,2,0)</f>
        <v>S3_P5_RXC</v>
      </c>
      <c r="E371" s="19">
        <f>VLOOKUP(D371,EtchLengthFromLayout!$A:$B,2,0)</f>
        <v>1636.21</v>
      </c>
      <c r="F371" s="19"/>
      <c r="G371" s="19"/>
      <c r="H371" s="5" t="str">
        <f>VLOOKUP(CONCATENATE($O371,".",$P371),Netlist_VTable!$H:$I,2,0)</f>
        <v>SG3_P5_TXC</v>
      </c>
      <c r="I371" s="19">
        <f>VLOOKUP(H371,EtchLengthFromLayout!$A:$B,2,0)</f>
        <v>9708.39</v>
      </c>
      <c r="J371" s="19" t="str">
        <f>CONCATENATE("S",MID($A371,5,1),"_HSD197" )</f>
        <v>S3_HSD197</v>
      </c>
      <c r="K371" s="5" t="str">
        <f>VLOOKUP(J371,Assigned_Channel!$A:$B,2,0)</f>
        <v>Slot1.Ch11</v>
      </c>
      <c r="L371" s="19">
        <f>VLOOKUP(K371,EtchLengthFromLayout!$A:$B,2,0)</f>
        <v>3350.36</v>
      </c>
      <c r="M371" s="19">
        <f t="shared" si="78"/>
        <v>14694.96</v>
      </c>
      <c r="N371" s="23"/>
      <c r="O371" s="25" t="s">
        <v>9545</v>
      </c>
      <c r="P371" s="5" t="str">
        <f>VLOOKUP(Q371,PinNo!$B:$C,2,0)</f>
        <v>J18</v>
      </c>
      <c r="Q371" s="33" t="s">
        <v>1649</v>
      </c>
      <c r="R371" s="104"/>
    </row>
    <row r="372" spans="1:18" s="34" customFormat="1" ht="15.6" customHeight="1">
      <c r="A372" s="32" t="s">
        <v>5882</v>
      </c>
      <c r="B372" s="5" t="str">
        <f>VLOOKUP(C372,PinNo!$B:$C,2,0)</f>
        <v>E19</v>
      </c>
      <c r="C372" s="33" t="s">
        <v>1658</v>
      </c>
      <c r="D372" s="5" t="str">
        <f>VLOOKUP(CONCATENATE($A372,".",$B372),Netlist_VTable!$H:$I,2,0)</f>
        <v>S3_P5_RXD2</v>
      </c>
      <c r="E372" s="19">
        <f>VLOOKUP(D372,EtchLengthFromLayout!$A:$B,2,0)</f>
        <v>1113.67</v>
      </c>
      <c r="F372" s="19" t="str">
        <f t="shared" ref="F372" si="81">SUBSTITUTE(H372,"_P","_1_P")</f>
        <v>SG3_1_P5_TXD2</v>
      </c>
      <c r="G372" s="19">
        <f>VLOOKUP(F372,EtchLengthFromLayout!$A:$B,2,0)</f>
        <v>4412.46</v>
      </c>
      <c r="H372" s="5" t="str">
        <f>VLOOKUP(CONCATENATE($O372,".",$P372),Netlist_VTable!$H:$I,2,0)</f>
        <v>SG3_P5_TXD2</v>
      </c>
      <c r="I372" s="19">
        <f>VLOOKUP(H372,EtchLengthFromLayout!$A:$B,2,0)</f>
        <v>5816.47</v>
      </c>
      <c r="J372" s="19" t="str">
        <f>CONCATENATE("S",MID($A372,5,1),"_HSD198" )</f>
        <v>S3_HSD198</v>
      </c>
      <c r="K372" s="5" t="str">
        <f>VLOOKUP(J372,Assigned_Channel!$A:$B,2,0)</f>
        <v>Slot1.Ch83</v>
      </c>
      <c r="L372" s="19">
        <f>VLOOKUP(K372,EtchLengthFromLayout!$A:$B,2,0)</f>
        <v>3497.87</v>
      </c>
      <c r="M372" s="19">
        <f t="shared" si="78"/>
        <v>14840.470000000001</v>
      </c>
      <c r="N372" s="23"/>
      <c r="O372" s="25" t="s">
        <v>9545</v>
      </c>
      <c r="P372" s="5" t="str">
        <f>VLOOKUP(Q372,PinNo!$B:$C,2,0)</f>
        <v>L18</v>
      </c>
      <c r="Q372" s="33" t="s">
        <v>1650</v>
      </c>
      <c r="R372" s="108"/>
    </row>
    <row r="373" spans="1:18" s="34" customFormat="1" ht="15.6" customHeight="1">
      <c r="A373" s="26"/>
      <c r="B373" s="10"/>
      <c r="C373" s="50"/>
      <c r="D373" s="15"/>
      <c r="E373" s="15"/>
      <c r="F373" s="15"/>
      <c r="G373" s="15"/>
      <c r="H373" s="10" t="s">
        <v>1463</v>
      </c>
      <c r="I373" s="15"/>
      <c r="J373" s="15"/>
      <c r="K373" s="15"/>
      <c r="L373" s="15"/>
      <c r="M373" s="15">
        <f>MAX(M361:M372)</f>
        <v>24176.5</v>
      </c>
      <c r="N373" s="15"/>
      <c r="O373" s="26"/>
      <c r="P373" s="10"/>
      <c r="Q373" s="50"/>
      <c r="R373" s="54"/>
    </row>
    <row r="374" spans="1:18" s="34" customFormat="1" ht="15.6" customHeight="1">
      <c r="A374" s="26"/>
      <c r="B374" s="10"/>
      <c r="C374" s="50"/>
      <c r="D374" s="15"/>
      <c r="E374" s="15"/>
      <c r="F374" s="15"/>
      <c r="G374" s="15"/>
      <c r="H374" s="10" t="s">
        <v>1464</v>
      </c>
      <c r="I374" s="15"/>
      <c r="J374" s="15"/>
      <c r="K374" s="15"/>
      <c r="L374" s="15"/>
      <c r="M374" s="15">
        <f>MIN(M361:M372)</f>
        <v>14503.619999999999</v>
      </c>
      <c r="N374" s="15"/>
      <c r="O374" s="26"/>
      <c r="P374" s="10"/>
      <c r="Q374" s="50"/>
      <c r="R374" s="54"/>
    </row>
    <row r="375" spans="1:18" s="34" customFormat="1" ht="15.6" customHeight="1">
      <c r="A375" s="26"/>
      <c r="B375" s="10"/>
      <c r="C375" s="50"/>
      <c r="D375" s="15"/>
      <c r="E375" s="15"/>
      <c r="F375" s="15"/>
      <c r="G375" s="15"/>
      <c r="H375" s="10" t="s">
        <v>1</v>
      </c>
      <c r="I375" s="15"/>
      <c r="J375" s="15"/>
      <c r="K375" s="15"/>
      <c r="L375" s="15"/>
      <c r="M375" s="15">
        <f>ABS(M373-M374)</f>
        <v>9672.880000000001</v>
      </c>
      <c r="N375" s="15"/>
      <c r="O375" s="26"/>
      <c r="P375" s="10"/>
      <c r="Q375" s="50"/>
      <c r="R375" s="54"/>
    </row>
    <row r="376" spans="1:18" s="34" customFormat="1" ht="15.6" customHeight="1">
      <c r="A376" s="26"/>
      <c r="B376" s="10"/>
      <c r="C376" s="50"/>
      <c r="D376" s="15"/>
      <c r="E376" s="15"/>
      <c r="F376" s="15"/>
      <c r="G376" s="15"/>
      <c r="H376" s="20" t="s">
        <v>6</v>
      </c>
      <c r="I376" s="15"/>
      <c r="J376" s="15"/>
      <c r="K376" s="15"/>
      <c r="L376" s="15"/>
      <c r="M376" s="15"/>
      <c r="N376" s="15"/>
      <c r="O376" s="26"/>
      <c r="P376" s="10"/>
      <c r="Q376" s="50"/>
      <c r="R376" s="54"/>
    </row>
    <row r="377" spans="1:18" s="34" customFormat="1" ht="15.6" customHeight="1">
      <c r="A377" s="55"/>
      <c r="B377" s="52"/>
      <c r="C377" s="56"/>
      <c r="D377" s="53"/>
      <c r="E377" s="53"/>
      <c r="F377" s="53"/>
      <c r="G377" s="53"/>
      <c r="H377" s="52"/>
      <c r="I377" s="53"/>
      <c r="J377" s="53"/>
      <c r="K377" s="53"/>
      <c r="L377" s="53"/>
      <c r="M377" s="53"/>
      <c r="N377" s="53"/>
      <c r="O377" s="55"/>
      <c r="P377" s="52"/>
      <c r="Q377" s="56"/>
      <c r="R377" s="46"/>
    </row>
    <row r="378" spans="1:18" s="34" customFormat="1" ht="15.6" customHeight="1">
      <c r="A378" s="55"/>
      <c r="B378" s="52"/>
      <c r="C378" s="56"/>
      <c r="D378" s="53"/>
      <c r="E378" s="53"/>
      <c r="F378" s="53"/>
      <c r="G378" s="53"/>
      <c r="H378" s="52"/>
      <c r="I378" s="53"/>
      <c r="J378" s="53"/>
      <c r="K378" s="53"/>
      <c r="L378" s="53"/>
      <c r="M378" s="53"/>
      <c r="N378" s="53"/>
      <c r="O378" s="55"/>
      <c r="P378" s="52"/>
      <c r="Q378" s="56"/>
      <c r="R378" s="46"/>
    </row>
    <row r="379" spans="1:18" s="34" customFormat="1" ht="15.6" customHeight="1">
      <c r="A379" s="64"/>
      <c r="B379" s="63"/>
      <c r="C379" s="65"/>
      <c r="D379" s="66"/>
      <c r="E379" s="66"/>
      <c r="F379" s="66"/>
      <c r="G379" s="66"/>
      <c r="H379" s="63"/>
      <c r="I379" s="66"/>
      <c r="J379" s="66"/>
      <c r="K379" s="66"/>
      <c r="L379" s="66"/>
      <c r="M379" s="66"/>
      <c r="N379" s="66"/>
      <c r="O379" s="64"/>
      <c r="P379" s="63"/>
      <c r="Q379" s="65"/>
      <c r="R379" s="67"/>
    </row>
    <row r="380" spans="1:18" s="34" customFormat="1" ht="15.6" customHeight="1">
      <c r="A380" s="64"/>
      <c r="B380" s="63"/>
      <c r="C380" s="65"/>
      <c r="D380" s="66"/>
      <c r="E380" s="66"/>
      <c r="F380" s="66"/>
      <c r="G380" s="66"/>
      <c r="H380" s="63"/>
      <c r="I380" s="66"/>
      <c r="J380" s="66"/>
      <c r="K380" s="66"/>
      <c r="L380" s="66"/>
      <c r="M380" s="66"/>
      <c r="N380" s="66"/>
      <c r="O380" s="64"/>
      <c r="P380" s="63"/>
      <c r="Q380" s="65"/>
      <c r="R380" s="67"/>
    </row>
  </sheetData>
  <mergeCells count="20">
    <mergeCell ref="R3:R14"/>
    <mergeCell ref="R79:R90"/>
    <mergeCell ref="R231:R242"/>
    <mergeCell ref="R21:R32"/>
    <mergeCell ref="R39:R50"/>
    <mergeCell ref="R57:R68"/>
    <mergeCell ref="R97:R108"/>
    <mergeCell ref="R115:R126"/>
    <mergeCell ref="R133:R144"/>
    <mergeCell ref="R155:R166"/>
    <mergeCell ref="R173:R184"/>
    <mergeCell ref="R191:R202"/>
    <mergeCell ref="R209:R220"/>
    <mergeCell ref="R307:R318"/>
    <mergeCell ref="R325:R336"/>
    <mergeCell ref="R343:R354"/>
    <mergeCell ref="R361:R372"/>
    <mergeCell ref="R249:R260"/>
    <mergeCell ref="R267:R278"/>
    <mergeCell ref="R285:R296"/>
  </mergeCells>
  <phoneticPr fontId="1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191"/>
  <sheetViews>
    <sheetView tabSelected="1" topLeftCell="A31" zoomScale="70" zoomScaleNormal="70" workbookViewId="0">
      <selection activeCell="L45" sqref="L45"/>
    </sheetView>
  </sheetViews>
  <sheetFormatPr defaultRowHeight="15.75"/>
  <cols>
    <col min="1" max="1" width="12.375" style="29" customWidth="1"/>
    <col min="2" max="2" width="9" style="29" bestFit="1" customWidth="1"/>
    <col min="3" max="3" width="13.25" style="29" customWidth="1"/>
    <col min="4" max="4" width="19.125" style="29" bestFit="1" customWidth="1"/>
    <col min="5" max="5" width="44.25" style="29" customWidth="1"/>
    <col min="6" max="6" width="13.875" style="30" customWidth="1"/>
    <col min="7" max="7" width="17.75" style="30" bestFit="1" customWidth="1"/>
    <col min="8" max="8" width="12.5" style="30" customWidth="1"/>
    <col min="9" max="9" width="26.75" style="30" bestFit="1" customWidth="1"/>
    <col min="10" max="10" width="22.625" style="30" bestFit="1" customWidth="1"/>
    <col min="11" max="11" width="13.5" style="30" customWidth="1"/>
    <col min="12" max="12" width="19.75" style="29" bestFit="1" customWidth="1"/>
    <col min="13" max="13" width="34.5" style="29" customWidth="1"/>
    <col min="14" max="14" width="95.5" style="29" customWidth="1"/>
    <col min="16" max="16" width="11.875" bestFit="1" customWidth="1"/>
  </cols>
  <sheetData>
    <row r="1" spans="1:14" s="34" customFormat="1" ht="30.75">
      <c r="A1" s="28" t="s">
        <v>2961</v>
      </c>
      <c r="B1" s="12"/>
      <c r="C1" s="12"/>
      <c r="D1" s="12"/>
      <c r="E1" s="28" t="s">
        <v>10267</v>
      </c>
      <c r="F1" s="13"/>
      <c r="G1" s="13"/>
      <c r="H1" s="13"/>
      <c r="I1" s="14"/>
      <c r="J1" s="14"/>
      <c r="K1" s="14"/>
      <c r="L1" s="14"/>
      <c r="M1" s="14"/>
      <c r="N1" s="11"/>
    </row>
    <row r="2" spans="1:14" s="34" customFormat="1">
      <c r="A2" s="11" t="s">
        <v>3</v>
      </c>
      <c r="B2" s="11" t="s">
        <v>4</v>
      </c>
      <c r="C2" s="11" t="s">
        <v>5</v>
      </c>
      <c r="D2" s="11" t="s">
        <v>1473</v>
      </c>
      <c r="E2" s="10" t="s">
        <v>0</v>
      </c>
      <c r="F2" s="15" t="s">
        <v>2</v>
      </c>
      <c r="G2" s="16" t="s">
        <v>0</v>
      </c>
      <c r="H2" s="17" t="s">
        <v>2</v>
      </c>
      <c r="I2" s="15" t="s">
        <v>1472</v>
      </c>
      <c r="J2" s="10" t="s">
        <v>7</v>
      </c>
      <c r="K2" s="15" t="s">
        <v>2</v>
      </c>
      <c r="L2" s="18" t="s">
        <v>9889</v>
      </c>
      <c r="M2" s="97" t="s">
        <v>9925</v>
      </c>
      <c r="N2" s="11" t="s">
        <v>1506</v>
      </c>
    </row>
    <row r="3" spans="1:14" s="34" customFormat="1" ht="15.6" customHeight="1">
      <c r="A3" s="24" t="s">
        <v>8</v>
      </c>
      <c r="B3" s="5" t="str">
        <f>VLOOKUP(C3,PinNo!$B:$C,2,0)</f>
        <v>E1</v>
      </c>
      <c r="C3" s="7" t="s">
        <v>3063</v>
      </c>
      <c r="D3" s="33" t="s">
        <v>2954</v>
      </c>
      <c r="E3" s="5" t="str">
        <f>VLOOKUP(CONCATENATE($A3,".",$B3),Netlist_VTable!$H:$I,2,0)</f>
        <v>S0_P0_TXEN</v>
      </c>
      <c r="F3" s="19">
        <f>VLOOKUP(E3,EtchLengthFromLayout!$A:$B,2,0)</f>
        <v>3276.5</v>
      </c>
      <c r="G3" s="19" t="str">
        <f>CONCATENATE("S",MID($A3,5,1),"_R_",$C3 )</f>
        <v>S0_R_P0_TXEN</v>
      </c>
      <c r="H3" s="19">
        <f>VLOOKUP(G3,EtchLengthFromLayout!$A:$B,2,0)</f>
        <v>197.47</v>
      </c>
      <c r="I3" s="19" t="str">
        <f>CONCATENATE("S",MID($A3,5,1),"_SCANA_HSD212" )</f>
        <v>S0_SCANA_HSD212</v>
      </c>
      <c r="J3" s="5" t="str">
        <f>VLOOKUP(I3,Assigned_Channel!$A:$B,2,0)</f>
        <v>Slot2.Ch116</v>
      </c>
      <c r="K3" s="19">
        <f>VLOOKUP(J3,EtchLengthFromLayout!$A:$B,2,0)</f>
        <v>14474.72</v>
      </c>
      <c r="L3" s="19">
        <f t="shared" ref="L3:L20" si="0">F3+H3+K3</f>
        <v>17948.689999999999</v>
      </c>
      <c r="M3" s="23" t="str">
        <f>IF( L3&lt;=18000,"OK, Length &lt; 18000mils","Not OK, Length is Out of Range")</f>
        <v>OK, Length &lt; 18000mils</v>
      </c>
      <c r="N3" s="103" t="s">
        <v>2962</v>
      </c>
    </row>
    <row r="4" spans="1:14" s="34" customFormat="1" ht="15.6" customHeight="1">
      <c r="A4" s="24" t="s">
        <v>8</v>
      </c>
      <c r="B4" s="5" t="str">
        <f>VLOOKUP(C4,PinNo!$B:$C,2,0)</f>
        <v>D2</v>
      </c>
      <c r="C4" s="7" t="s">
        <v>3064</v>
      </c>
      <c r="D4" s="33" t="s">
        <v>2954</v>
      </c>
      <c r="E4" s="5" t="str">
        <f>VLOOKUP(CONCATENATE($A4,".",$B4),Netlist_VTable!$H:$I,2,0)</f>
        <v>S0_P0_TXD0</v>
      </c>
      <c r="F4" s="19">
        <f>VLOOKUP(E4,EtchLengthFromLayout!$A:$B,2,0)</f>
        <v>3306.32</v>
      </c>
      <c r="G4" s="19" t="str">
        <f t="shared" ref="G4:G12" si="1">CONCATENATE("S",MID($A4,5,1),"_R_",$C4 )</f>
        <v>S0_R_P0_TXD0</v>
      </c>
      <c r="H4" s="19">
        <f>VLOOKUP(G4,EtchLengthFromLayout!$A:$B,2,0)</f>
        <v>199.34</v>
      </c>
      <c r="I4" s="19" t="str">
        <f>CONCATENATE("S",MID($A4,5,1),"_SCANA_HSD213" )</f>
        <v>S0_SCANA_HSD213</v>
      </c>
      <c r="J4" s="5" t="str">
        <f>VLOOKUP(I4,Assigned_Channel!$A:$B,2,0)</f>
        <v>Slot2.Ch117</v>
      </c>
      <c r="K4" s="19">
        <f>VLOOKUP(J4,EtchLengthFromLayout!$A:$B,2,0)</f>
        <v>14442.77</v>
      </c>
      <c r="L4" s="19">
        <f t="shared" si="0"/>
        <v>17948.43</v>
      </c>
      <c r="M4" s="23" t="str">
        <f t="shared" ref="M4:M31" si="2">IF( L4&lt;=18000,"OK, Length &lt; 18000mils","Not OK, Length is Out of Range")</f>
        <v>OK, Length &lt; 18000mils</v>
      </c>
      <c r="N4" s="104"/>
    </row>
    <row r="5" spans="1:14" s="34" customFormat="1" ht="15.6" customHeight="1">
      <c r="A5" s="24" t="s">
        <v>8</v>
      </c>
      <c r="B5" s="5" t="str">
        <f>VLOOKUP(C5,PinNo!$B:$C,2,0)</f>
        <v>D1</v>
      </c>
      <c r="C5" s="7" t="s">
        <v>3065</v>
      </c>
      <c r="D5" s="33" t="s">
        <v>2954</v>
      </c>
      <c r="E5" s="5" t="str">
        <f>VLOOKUP(CONCATENATE($A5,".",$B5),Netlist_VTable!$H:$I,2,0)</f>
        <v>S0_P0_TXD1</v>
      </c>
      <c r="F5" s="19">
        <f>VLOOKUP(E5,EtchLengthFromLayout!$A:$B,2,0)</f>
        <v>4063.54</v>
      </c>
      <c r="G5" s="19" t="str">
        <f t="shared" si="1"/>
        <v>S0_R_P0_TXD1</v>
      </c>
      <c r="H5" s="19">
        <f>VLOOKUP(G5,EtchLengthFromLayout!$A:$B,2,0)</f>
        <v>197.47</v>
      </c>
      <c r="I5" s="19" t="str">
        <f>CONCATENATE("S",MID($A5,5,1),"_SCANA_HSD214" )</f>
        <v>S0_SCANA_HSD214</v>
      </c>
      <c r="J5" s="5" t="str">
        <f>VLOOKUP(I5,Assigned_Channel!$A:$B,2,0)</f>
        <v>Slot2.Ch120</v>
      </c>
      <c r="K5" s="19">
        <f>VLOOKUP(J5,EtchLengthFromLayout!$A:$B,2,0)</f>
        <v>13687.91</v>
      </c>
      <c r="L5" s="19">
        <f t="shared" si="0"/>
        <v>17948.919999999998</v>
      </c>
      <c r="M5" s="23" t="str">
        <f t="shared" si="2"/>
        <v>OK, Length &lt; 18000mils</v>
      </c>
      <c r="N5" s="104"/>
    </row>
    <row r="6" spans="1:14" s="34" customFormat="1" ht="15.6" customHeight="1">
      <c r="A6" s="24" t="s">
        <v>8</v>
      </c>
      <c r="B6" s="5" t="str">
        <f>VLOOKUP(C6,PinNo!$B:$C,2,0)</f>
        <v>E2</v>
      </c>
      <c r="C6" s="7" t="s">
        <v>3066</v>
      </c>
      <c r="D6" s="33" t="s">
        <v>2954</v>
      </c>
      <c r="E6" s="5" t="str">
        <f>VLOOKUP(CONCATENATE($A6,".",$B6),Netlist_VTable!$H:$I,2,0)</f>
        <v>S0_P0_TXC</v>
      </c>
      <c r="F6" s="19">
        <f>VLOOKUP(E6,EtchLengthFromLayout!$A:$B,2,0)</f>
        <v>3988</v>
      </c>
      <c r="G6" s="19" t="str">
        <f t="shared" si="1"/>
        <v>S0_R_P0_TXC</v>
      </c>
      <c r="H6" s="19">
        <f>VLOOKUP(G6,EtchLengthFromLayout!$A:$B,2,0)</f>
        <v>199.34</v>
      </c>
      <c r="I6" s="19" t="str">
        <f>CONCATENATE("S",MID($A6,5,1),"_SCANA_HSD215" )</f>
        <v>S0_SCANA_HSD215</v>
      </c>
      <c r="J6" s="5" t="str">
        <f>VLOOKUP(I6,Assigned_Channel!$A:$B,2,0)</f>
        <v>Slot2.Ch121</v>
      </c>
      <c r="K6" s="19">
        <f>VLOOKUP(J6,EtchLengthFromLayout!$A:$B,2,0)</f>
        <v>13761.53</v>
      </c>
      <c r="L6" s="19">
        <f t="shared" si="0"/>
        <v>17948.870000000003</v>
      </c>
      <c r="M6" s="23" t="str">
        <f t="shared" si="2"/>
        <v>OK, Length &lt; 18000mils</v>
      </c>
      <c r="N6" s="104"/>
    </row>
    <row r="7" spans="1:14" s="34" customFormat="1" ht="15.6" customHeight="1">
      <c r="A7" s="24" t="s">
        <v>8</v>
      </c>
      <c r="B7" s="5" t="str">
        <f>VLOOKUP(C7,PinNo!$B:$C,2,0)</f>
        <v>C2</v>
      </c>
      <c r="C7" s="7" t="s">
        <v>3067</v>
      </c>
      <c r="D7" s="33" t="s">
        <v>2954</v>
      </c>
      <c r="E7" s="5" t="str">
        <f>VLOOKUP(CONCATENATE($A7,".",$B7),Netlist_VTable!$H:$I,2,0)</f>
        <v>S0_P0_TXD2</v>
      </c>
      <c r="F7" s="19">
        <f>VLOOKUP(E7,EtchLengthFromLayout!$A:$B,2,0)</f>
        <v>4724.28</v>
      </c>
      <c r="G7" s="19" t="str">
        <f t="shared" si="1"/>
        <v>S0_R_P0_TXD2</v>
      </c>
      <c r="H7" s="19">
        <f>VLOOKUP(G7,EtchLengthFromLayout!$A:$B,2,0)</f>
        <v>197.47</v>
      </c>
      <c r="I7" s="19" t="str">
        <f>CONCATENATE("S",MID($A7,5,1),"_SCANA_HSD216" )</f>
        <v>S0_SCANA_HSD216</v>
      </c>
      <c r="J7" s="5" t="str">
        <f>VLOOKUP(I7,Assigned_Channel!$A:$B,2,0)</f>
        <v>Slot2.Ch94</v>
      </c>
      <c r="K7" s="19">
        <f>VLOOKUP(J7,EtchLengthFromLayout!$A:$B,2,0)</f>
        <v>13027.1</v>
      </c>
      <c r="L7" s="19">
        <f t="shared" si="0"/>
        <v>17948.849999999999</v>
      </c>
      <c r="M7" s="23" t="str">
        <f t="shared" si="2"/>
        <v>OK, Length &lt; 18000mils</v>
      </c>
      <c r="N7" s="104"/>
    </row>
    <row r="8" spans="1:14" s="34" customFormat="1" ht="15.6" customHeight="1">
      <c r="A8" s="24" t="s">
        <v>8</v>
      </c>
      <c r="B8" s="5" t="str">
        <f>VLOOKUP(C8,PinNo!$B:$C,2,0)</f>
        <v>K2</v>
      </c>
      <c r="C8" s="7" t="s">
        <v>3068</v>
      </c>
      <c r="D8" s="33" t="s">
        <v>2954</v>
      </c>
      <c r="E8" s="5" t="str">
        <f>VLOOKUP(CONCATENATE($A8,".",$B8),Netlist_VTable!$H:$I,2,0)</f>
        <v>S0_P0_RXD0</v>
      </c>
      <c r="F8" s="19">
        <f>VLOOKUP(E8,EtchLengthFromLayout!$A:$B,2,0)</f>
        <v>5172.13</v>
      </c>
      <c r="G8" s="19" t="str">
        <f t="shared" si="1"/>
        <v>S0_R_P0_RXD0</v>
      </c>
      <c r="H8" s="19">
        <f>VLOOKUP(G8,EtchLengthFromLayout!$A:$B,2,0)</f>
        <v>199.34</v>
      </c>
      <c r="I8" s="19" t="str">
        <f>CONCATENATE("S",MID($A8,5,1),"_SCANA_HSD217" )</f>
        <v>S0_SCANA_HSD217</v>
      </c>
      <c r="J8" s="5" t="str">
        <f>VLOOKUP(I8,Assigned_Channel!$A:$B,2,0)</f>
        <v>Slot2.Ch95</v>
      </c>
      <c r="K8" s="19">
        <f>VLOOKUP(J8,EtchLengthFromLayout!$A:$B,2,0)</f>
        <v>12577.2</v>
      </c>
      <c r="L8" s="19">
        <f t="shared" si="0"/>
        <v>17948.670000000002</v>
      </c>
      <c r="M8" s="23" t="str">
        <f t="shared" si="2"/>
        <v>OK, Length &lt; 18000mils</v>
      </c>
      <c r="N8" s="104"/>
    </row>
    <row r="9" spans="1:14" s="34" customFormat="1" ht="15.6" customHeight="1">
      <c r="A9" s="24" t="s">
        <v>8</v>
      </c>
      <c r="B9" s="5" t="str">
        <f>VLOOKUP(C9,PinNo!$B:$C,2,0)</f>
        <v>C1</v>
      </c>
      <c r="C9" s="7" t="s">
        <v>3069</v>
      </c>
      <c r="D9" s="33" t="s">
        <v>2954</v>
      </c>
      <c r="E9" s="5" t="str">
        <f>VLOOKUP(CONCATENATE($A9,".",$B9),Netlist_VTable!$H:$I,2,0)</f>
        <v>S0_P0_TXD3</v>
      </c>
      <c r="F9" s="19">
        <f>VLOOKUP(E9,EtchLengthFromLayout!$A:$B,2,0)</f>
        <v>4046.77</v>
      </c>
      <c r="G9" s="19" t="str">
        <f t="shared" si="1"/>
        <v>S0_R_P0_TXD3</v>
      </c>
      <c r="H9" s="19">
        <f>VLOOKUP(G9,EtchLengthFromLayout!$A:$B,2,0)</f>
        <v>197.47</v>
      </c>
      <c r="I9" s="19" t="str">
        <f>CONCATENATE("S",MID($A9,5,1),"_SCANA_HSD218" )</f>
        <v>S0_SCANA_HSD218</v>
      </c>
      <c r="J9" s="5" t="str">
        <f>VLOOKUP(I9,Assigned_Channel!$A:$B,2,0)</f>
        <v>Slot2.Ch124</v>
      </c>
      <c r="K9" s="19">
        <f>VLOOKUP(J9,EtchLengthFromLayout!$A:$B,2,0)</f>
        <v>13704.55</v>
      </c>
      <c r="L9" s="19">
        <f t="shared" si="0"/>
        <v>17948.79</v>
      </c>
      <c r="M9" s="23" t="str">
        <f t="shared" si="2"/>
        <v>OK, Length &lt; 18000mils</v>
      </c>
      <c r="N9" s="104"/>
    </row>
    <row r="10" spans="1:14" s="34" customFormat="1" ht="15.6" customHeight="1">
      <c r="A10" s="24" t="s">
        <v>8</v>
      </c>
      <c r="B10" s="5" t="str">
        <f>VLOOKUP(C10,PinNo!$B:$C,2,0)</f>
        <v>K1</v>
      </c>
      <c r="C10" s="7" t="s">
        <v>3071</v>
      </c>
      <c r="D10" s="33" t="s">
        <v>2954</v>
      </c>
      <c r="E10" s="5" t="str">
        <f>VLOOKUP(CONCATENATE($A10,".",$B10),Netlist_VTable!$H:$I,2,0)</f>
        <v>S0_P0_RXD1</v>
      </c>
      <c r="F10" s="19">
        <f>VLOOKUP(E10,EtchLengthFromLayout!$A:$B,2,0)</f>
        <v>4197.62</v>
      </c>
      <c r="G10" s="15" t="str">
        <f t="shared" si="1"/>
        <v>S0_R_P0_RXD1</v>
      </c>
      <c r="H10" s="19">
        <f>VLOOKUP(G10,EtchLengthFromLayout!$A:$B,2,0)</f>
        <v>199.34</v>
      </c>
      <c r="I10" s="19" t="str">
        <f>CONCATENATE("S",MID($A10,5,1),"_SCANA_HSD207" )</f>
        <v>S0_SCANA_HSD207</v>
      </c>
      <c r="J10" s="5" t="str">
        <f>VLOOKUP(I10,Assigned_Channel!$A:$B,2,0)</f>
        <v>Slot2.Ch122</v>
      </c>
      <c r="K10" s="19">
        <f>VLOOKUP(J10,EtchLengthFromLayout!$A:$B,2,0)</f>
        <v>13551.76</v>
      </c>
      <c r="L10" s="19">
        <f t="shared" si="0"/>
        <v>17948.72</v>
      </c>
      <c r="M10" s="23" t="str">
        <f t="shared" si="2"/>
        <v>OK, Length &lt; 18000mils</v>
      </c>
      <c r="N10" s="104"/>
    </row>
    <row r="11" spans="1:14" s="34" customFormat="1" ht="15.6" customHeight="1">
      <c r="A11" s="24" t="s">
        <v>8</v>
      </c>
      <c r="B11" s="5" t="str">
        <f>VLOOKUP(C11,PinNo!$B:$C,2,0)</f>
        <v>J1</v>
      </c>
      <c r="C11" s="7" t="s">
        <v>3072</v>
      </c>
      <c r="D11" s="33" t="s">
        <v>2954</v>
      </c>
      <c r="E11" s="5" t="str">
        <f>VLOOKUP(CONCATENATE($A11,".",$B11),Netlist_VTable!$H:$I,2,0)</f>
        <v>S0_P0_RXD3</v>
      </c>
      <c r="F11" s="19">
        <f>VLOOKUP(E11,EtchLengthFromLayout!$A:$B,2,0)</f>
        <v>5611.79</v>
      </c>
      <c r="G11" s="15" t="str">
        <f t="shared" si="1"/>
        <v>S0_R_P0_RXD3</v>
      </c>
      <c r="H11" s="19">
        <f>VLOOKUP(G11,EtchLengthFromLayout!$A:$B,2,0)</f>
        <v>197.47</v>
      </c>
      <c r="I11" s="19" t="str">
        <f>CONCATENATE("S",MID($A11,5,1),"_SCANA_HSD208" )</f>
        <v>S0_SCANA_HSD208</v>
      </c>
      <c r="J11" s="5" t="str">
        <f>VLOOKUP(I11,Assigned_Channel!$A:$B,2,0)</f>
        <v>Slot2.Ch89</v>
      </c>
      <c r="K11" s="19">
        <f>VLOOKUP(J11,EtchLengthFromLayout!$A:$B,2,0)</f>
        <v>12139.54</v>
      </c>
      <c r="L11" s="19">
        <f t="shared" si="0"/>
        <v>17948.800000000003</v>
      </c>
      <c r="M11" s="23" t="str">
        <f t="shared" si="2"/>
        <v>OK, Length &lt; 18000mils</v>
      </c>
      <c r="N11" s="104"/>
    </row>
    <row r="12" spans="1:14" s="34" customFormat="1" ht="15.6" customHeight="1">
      <c r="A12" s="24" t="s">
        <v>8</v>
      </c>
      <c r="B12" s="5" t="str">
        <f>VLOOKUP(C12,PinNo!$B:$C,2,0)</f>
        <v>J2</v>
      </c>
      <c r="C12" s="7" t="s">
        <v>3075</v>
      </c>
      <c r="D12" s="33" t="s">
        <v>2954</v>
      </c>
      <c r="E12" s="5" t="str">
        <f>VLOOKUP(CONCATENATE($A12,".",$B12),Netlist_VTable!$H:$I,2,0)</f>
        <v>S0_P0_RXD2</v>
      </c>
      <c r="F12" s="19">
        <f>VLOOKUP(E12,EtchLengthFromLayout!$A:$B,2,0)</f>
        <v>5224.74</v>
      </c>
      <c r="G12" s="15" t="str">
        <f t="shared" si="1"/>
        <v>S0_R_P0_RXD2</v>
      </c>
      <c r="H12" s="19">
        <f>VLOOKUP(G12,EtchLengthFromLayout!$A:$B,2,0)</f>
        <v>199.34</v>
      </c>
      <c r="I12" s="19" t="str">
        <f>CONCATENATE("S",MID($A12,5,1),"_SCANA_HSD211" )</f>
        <v>S0_SCANA_HSD211</v>
      </c>
      <c r="J12" s="5" t="str">
        <f>VLOOKUP(I12,Assigned_Channel!$A:$B,2,0)</f>
        <v>Slot2.Ch92</v>
      </c>
      <c r="K12" s="19">
        <f>VLOOKUP(J12,EtchLengthFromLayout!$A:$B,2,0)</f>
        <v>12524.45</v>
      </c>
      <c r="L12" s="19">
        <f t="shared" si="0"/>
        <v>17948.53</v>
      </c>
      <c r="M12" s="23" t="str">
        <f t="shared" si="2"/>
        <v>OK, Length &lt; 18000mils</v>
      </c>
      <c r="N12" s="104"/>
    </row>
    <row r="13" spans="1:14" s="34" customFormat="1" ht="15.6" customHeight="1">
      <c r="A13" s="24" t="s">
        <v>8</v>
      </c>
      <c r="B13" s="5" t="str">
        <f>VLOOKUP(C13,PinNo!$B:$C,2,0)</f>
        <v>G2</v>
      </c>
      <c r="C13" s="7" t="s">
        <v>3076</v>
      </c>
      <c r="D13" s="33" t="s">
        <v>2954</v>
      </c>
      <c r="E13" s="5" t="str">
        <f>VLOOKUP(CONCATENATE($A13,".",$B13),Netlist_VTable!$H:$I,2,0)</f>
        <v>S0_P0_TESTD</v>
      </c>
      <c r="F13" s="19">
        <f>VLOOKUP(E13,EtchLengthFromLayout!$A:$B,2,0)</f>
        <v>4334.05</v>
      </c>
      <c r="G13" s="19"/>
      <c r="H13" s="19"/>
      <c r="I13" s="19" t="str">
        <f>CONCATENATE("S",MID($A13,5,1),"_SCANA_HSD289" )</f>
        <v>S0_SCANA_HSD289</v>
      </c>
      <c r="J13" s="5" t="str">
        <f>VLOOKUP(I13,Assigned_Channel!$A:$B,2,0)</f>
        <v>Slot2.Ch123</v>
      </c>
      <c r="K13" s="19">
        <f>VLOOKUP(J13,EtchLengthFromLayout!$A:$B,2,0)</f>
        <v>13614.67</v>
      </c>
      <c r="L13" s="19">
        <f t="shared" si="0"/>
        <v>17948.72</v>
      </c>
      <c r="M13" s="23" t="str">
        <f t="shared" si="2"/>
        <v>OK, Length &lt; 18000mils</v>
      </c>
      <c r="N13" s="104"/>
    </row>
    <row r="14" spans="1:14" s="34" customFormat="1" ht="15.6" customHeight="1">
      <c r="A14" s="24" t="s">
        <v>8</v>
      </c>
      <c r="B14" s="5" t="str">
        <f>VLOOKUP(C14,PinNo!$B:$C,2,0)</f>
        <v>L1</v>
      </c>
      <c r="C14" s="7" t="s">
        <v>365</v>
      </c>
      <c r="D14" s="33" t="s">
        <v>2956</v>
      </c>
      <c r="E14" s="5" t="str">
        <f>VLOOKUP(CONCATENATE($A14,".",$B14),Netlist_VTable!$H:$I,2,0)</f>
        <v>S0_GPIOA_0</v>
      </c>
      <c r="F14" s="19">
        <f>VLOOKUP(E14,EtchLengthFromLayout!$A:$B,2,0)</f>
        <v>2334.16</v>
      </c>
      <c r="G14" s="19"/>
      <c r="H14" s="19"/>
      <c r="I14" s="19" t="str">
        <f>CONCATENATE("S",MID($A14,5,1),"_SCANB_HSD085" )</f>
        <v>S0_SCANB_HSD085</v>
      </c>
      <c r="J14" s="5" t="str">
        <f>VLOOKUP(I14,Assigned_Channel!$A:$B,2,0)</f>
        <v>SLOT0.CH56</v>
      </c>
      <c r="K14" s="19">
        <f>VLOOKUP(J14,EtchLengthFromLayout!$A:$B,2,0)</f>
        <v>15618.57</v>
      </c>
      <c r="L14" s="19">
        <f t="shared" si="0"/>
        <v>17952.73</v>
      </c>
      <c r="M14" s="23" t="str">
        <f t="shared" si="2"/>
        <v>OK, Length &lt; 18000mils</v>
      </c>
      <c r="N14" s="104"/>
    </row>
    <row r="15" spans="1:14" s="34" customFormat="1" ht="15.6" customHeight="1">
      <c r="A15" s="24" t="s">
        <v>8</v>
      </c>
      <c r="B15" s="5" t="str">
        <f>VLOOKUP(C15,PinNo!$B:$C,2,0)</f>
        <v>M1</v>
      </c>
      <c r="C15" s="7" t="s">
        <v>367</v>
      </c>
      <c r="D15" s="33" t="s">
        <v>2956</v>
      </c>
      <c r="E15" s="5" t="str">
        <f>VLOOKUP(CONCATENATE($A15,".",$B15),Netlist_VTable!$H:$I,2,0)</f>
        <v>S0_GPIOA_1</v>
      </c>
      <c r="F15" s="19">
        <f>VLOOKUP(E15,EtchLengthFromLayout!$A:$B,2,0)</f>
        <v>5792.53</v>
      </c>
      <c r="G15" s="19"/>
      <c r="H15" s="19"/>
      <c r="I15" s="19" t="str">
        <f>CONCATENATE("S",MID($A15,5,1),"_SCANB_HSD064" )</f>
        <v>S0_SCANB_HSD064</v>
      </c>
      <c r="J15" s="5" t="str">
        <f>VLOOKUP(I15,Assigned_Channel!$A:$B,2,0)</f>
        <v>SLOT0.CH13</v>
      </c>
      <c r="K15" s="19">
        <f>VLOOKUP(J15,EtchLengthFromLayout!$A:$B,2,0)</f>
        <v>12156.77</v>
      </c>
      <c r="L15" s="19">
        <f t="shared" si="0"/>
        <v>17949.3</v>
      </c>
      <c r="M15" s="23" t="str">
        <f t="shared" si="2"/>
        <v>OK, Length &lt; 18000mils</v>
      </c>
      <c r="N15" s="104"/>
    </row>
    <row r="16" spans="1:14" s="34" customFormat="1" ht="15.6" customHeight="1">
      <c r="A16" s="24" t="s">
        <v>8</v>
      </c>
      <c r="B16" s="5" t="str">
        <f>VLOOKUP(C16,PinNo!$B:$C,2,0)</f>
        <v>N1</v>
      </c>
      <c r="C16" s="7" t="s">
        <v>369</v>
      </c>
      <c r="D16" s="33" t="s">
        <v>2957</v>
      </c>
      <c r="E16" s="5" t="str">
        <f>VLOOKUP(CONCATENATE($A16,".",$B16),Netlist_VTable!$H:$I,2,0)</f>
        <v>S0_GPIOA_2</v>
      </c>
      <c r="F16" s="19">
        <f>VLOOKUP(E16,EtchLengthFromLayout!$A:$B,2,0)</f>
        <v>5669.3</v>
      </c>
      <c r="G16" s="19"/>
      <c r="H16" s="19"/>
      <c r="I16" s="19" t="str">
        <f>CONCATENATE("S",MID($A16,5,1),"_SCANB_DS_HSD063" )</f>
        <v>S0_SCANB_DS_HSD063</v>
      </c>
      <c r="J16" s="5" t="str">
        <f>VLOOKUP(I16,Assigned_Channel!$A:$B,2,0)</f>
        <v>SLOT0.CH12</v>
      </c>
      <c r="K16" s="19">
        <f>VLOOKUP(J16,EtchLengthFromLayout!$A:$B,2,0)</f>
        <v>12279.97</v>
      </c>
      <c r="L16" s="19">
        <f t="shared" si="0"/>
        <v>17949.27</v>
      </c>
      <c r="M16" s="23" t="str">
        <f t="shared" si="2"/>
        <v>OK, Length &lt; 18000mils</v>
      </c>
      <c r="N16" s="104"/>
    </row>
    <row r="17" spans="1:14" s="34" customFormat="1" ht="15.6" customHeight="1">
      <c r="A17" s="26" t="s">
        <v>9884</v>
      </c>
      <c r="B17" s="5" t="str">
        <f>VLOOKUP(C17,PinNo!$B:$C,2,0)</f>
        <v>N1</v>
      </c>
      <c r="C17" s="7" t="s">
        <v>369</v>
      </c>
      <c r="D17" s="33" t="s">
        <v>2960</v>
      </c>
      <c r="E17" s="5" t="str">
        <f>VLOOKUP(CONCATENATE($A17,".",$B17),Netlist_VTable!$H:$I,2,0)</f>
        <v>SG0_GPIOA_2</v>
      </c>
      <c r="F17" s="19">
        <f>VLOOKUP(E17,EtchLengthFromLayout!$A:$B,2,0)</f>
        <v>2937.31</v>
      </c>
      <c r="G17" s="19"/>
      <c r="H17" s="19"/>
      <c r="I17" s="19" t="str">
        <f>CONCATENATE("S",MID($E17,3,1),"_DS_HSD998" )</f>
        <v>S0_DS_HSD998</v>
      </c>
      <c r="J17" s="5" t="str">
        <f>VLOOKUP(I17,Assigned_Channel!$A:$B,2,0)</f>
        <v>SLOT0.CH120</v>
      </c>
      <c r="K17" s="19">
        <f>VLOOKUP(J17,EtchLengthFromLayout!$A:$B,2,0)</f>
        <v>15011.85</v>
      </c>
      <c r="L17" s="19">
        <f t="shared" si="0"/>
        <v>17949.16</v>
      </c>
      <c r="M17" s="23" t="str">
        <f t="shared" si="2"/>
        <v>OK, Length &lt; 18000mils</v>
      </c>
      <c r="N17" s="104"/>
    </row>
    <row r="18" spans="1:14" s="34" customFormat="1" ht="15.6" customHeight="1">
      <c r="A18" s="24" t="s">
        <v>8</v>
      </c>
      <c r="B18" s="5" t="str">
        <f>VLOOKUP(C18,PinNo!$B:$C,2,0)</f>
        <v>P1</v>
      </c>
      <c r="C18" s="7" t="s">
        <v>370</v>
      </c>
      <c r="D18" s="33" t="s">
        <v>2956</v>
      </c>
      <c r="E18" s="5" t="str">
        <f>VLOOKUP(CONCATENATE($A18,".",$B18),Netlist_VTable!$H:$I,2,0)</f>
        <v>S0_GPIOA_3</v>
      </c>
      <c r="F18" s="19">
        <f>VLOOKUP(E18,EtchLengthFromLayout!$A:$B,2,0)</f>
        <v>2263.17</v>
      </c>
      <c r="G18" s="19"/>
      <c r="H18" s="19"/>
      <c r="I18" s="19" t="str">
        <f>CONCATENATE("S",MID($A18,5,1),"_SCANB_HSD089" )</f>
        <v>S0_SCANB_HSD089</v>
      </c>
      <c r="J18" s="5" t="str">
        <f>VLOOKUP(I18,Assigned_Channel!$A:$B,2,0)</f>
        <v>SLOT0.CH54</v>
      </c>
      <c r="K18" s="19">
        <f>VLOOKUP(J18,EtchLengthFromLayout!$A:$B,2,0)</f>
        <v>15689.35</v>
      </c>
      <c r="L18" s="19">
        <f t="shared" si="0"/>
        <v>17952.52</v>
      </c>
      <c r="M18" s="23" t="str">
        <f t="shared" si="2"/>
        <v>OK, Length &lt; 18000mils</v>
      </c>
      <c r="N18" s="104"/>
    </row>
    <row r="19" spans="1:14" s="34" customFormat="1" ht="15.6" customHeight="1">
      <c r="A19" s="24" t="s">
        <v>8</v>
      </c>
      <c r="B19" s="5" t="str">
        <f>VLOOKUP(C19,PinNo!$B:$C,2,0)</f>
        <v>L2</v>
      </c>
      <c r="C19" s="7" t="s">
        <v>371</v>
      </c>
      <c r="D19" s="33" t="s">
        <v>2956</v>
      </c>
      <c r="E19" s="5" t="str">
        <f>VLOOKUP(CONCATENATE($A19,".",$B19),Netlist_VTable!$H:$I,2,0)</f>
        <v>S0_GPIOB_0</v>
      </c>
      <c r="F19" s="19">
        <f>VLOOKUP(E19,EtchLengthFromLayout!$A:$B,2,0)</f>
        <v>2435.16</v>
      </c>
      <c r="G19" s="19"/>
      <c r="H19" s="19"/>
      <c r="I19" s="19" t="str">
        <f>CONCATENATE("S",MID($A19,5,1),"_SCANB_HSD073" )</f>
        <v>S0_SCANB_HSD073</v>
      </c>
      <c r="J19" s="5" t="str">
        <f>VLOOKUP(I19,Assigned_Channel!$A:$B,2,0)</f>
        <v>Slot2.Ch111</v>
      </c>
      <c r="K19" s="19">
        <f>VLOOKUP(J19,EtchLengthFromLayout!$A:$B,2,0)</f>
        <v>15513.13</v>
      </c>
      <c r="L19" s="19">
        <f t="shared" si="0"/>
        <v>17948.29</v>
      </c>
      <c r="M19" s="23" t="str">
        <f t="shared" si="2"/>
        <v>OK, Length &lt; 18000mils</v>
      </c>
      <c r="N19" s="104"/>
    </row>
    <row r="20" spans="1:14" s="34" customFormat="1" ht="15.6" customHeight="1">
      <c r="A20" s="24" t="s">
        <v>8</v>
      </c>
      <c r="B20" s="5" t="str">
        <f>VLOOKUP(C20,PinNo!$B:$C,2,0)</f>
        <v>M2</v>
      </c>
      <c r="C20" s="7" t="s">
        <v>373</v>
      </c>
      <c r="D20" s="33" t="s">
        <v>2956</v>
      </c>
      <c r="E20" s="5" t="str">
        <f>VLOOKUP(CONCATENATE($A20,".",$B20),Netlist_VTable!$H:$I,2,0)</f>
        <v>S0_GPIOB_1</v>
      </c>
      <c r="F20" s="19">
        <f>VLOOKUP(E20,EtchLengthFromLayout!$A:$B,2,0)</f>
        <v>2339.56</v>
      </c>
      <c r="G20" s="19"/>
      <c r="H20" s="19"/>
      <c r="I20" s="19" t="str">
        <f>CONCATENATE("S",MID($A20,5,1),"_SCANB_HSD072" )</f>
        <v>S0_SCANB_HSD072</v>
      </c>
      <c r="J20" s="5" t="str">
        <f>VLOOKUP(I20,Assigned_Channel!$A:$B,2,0)</f>
        <v>Slot2.Ch107</v>
      </c>
      <c r="K20" s="19">
        <f>VLOOKUP(J20,EtchLengthFromLayout!$A:$B,2,0)</f>
        <v>15613.01</v>
      </c>
      <c r="L20" s="19">
        <f t="shared" si="0"/>
        <v>17952.57</v>
      </c>
      <c r="M20" s="23" t="str">
        <f t="shared" si="2"/>
        <v>OK, Length &lt; 18000mils</v>
      </c>
      <c r="N20" s="104"/>
    </row>
    <row r="21" spans="1:14" s="34" customFormat="1" ht="15.6" customHeight="1">
      <c r="A21" s="24" t="s">
        <v>8</v>
      </c>
      <c r="B21" s="5" t="str">
        <f>VLOOKUP(C21,PinNo!$B:$C,2,0)</f>
        <v>L4</v>
      </c>
      <c r="C21" s="7" t="s">
        <v>374</v>
      </c>
      <c r="D21" s="33" t="s">
        <v>2956</v>
      </c>
      <c r="E21" s="5" t="str">
        <f>VLOOKUP(CONCATENATE($A21,".",$B21),Netlist_VTable!$H:$I,2,0)</f>
        <v>S0_GPIOC_0</v>
      </c>
      <c r="F21" s="19">
        <f>VLOOKUP(E21,EtchLengthFromLayout!$A:$B,2,0)</f>
        <v>2566.98</v>
      </c>
      <c r="G21" s="19"/>
      <c r="H21" s="19"/>
      <c r="I21" s="19" t="str">
        <f>CONCATENATE("S",MID($A21,5,1),"_SCANB_HSD079" )</f>
        <v>S0_SCANB_HSD079</v>
      </c>
      <c r="J21" s="5" t="str">
        <f>VLOOKUP(I21,Assigned_Channel!$A:$B,2,0)</f>
        <v>Slot2.Ch112</v>
      </c>
      <c r="K21" s="19">
        <f>VLOOKUP(J21,EtchLengthFromLayout!$A:$B,2,0)</f>
        <v>15385.66</v>
      </c>
      <c r="L21" s="19">
        <f t="shared" ref="L21:L22" si="3">F21+H21+K21</f>
        <v>17952.64</v>
      </c>
      <c r="M21" s="23" t="str">
        <f t="shared" si="2"/>
        <v>OK, Length &lt; 18000mils</v>
      </c>
      <c r="N21" s="104"/>
    </row>
    <row r="22" spans="1:14" s="34" customFormat="1" ht="15.6" customHeight="1">
      <c r="A22" s="24" t="s">
        <v>8</v>
      </c>
      <c r="B22" s="5" t="str">
        <f>VLOOKUP(C22,PinNo!$B:$C,2,0)</f>
        <v>L5</v>
      </c>
      <c r="C22" s="7" t="s">
        <v>376</v>
      </c>
      <c r="D22" s="33" t="s">
        <v>2956</v>
      </c>
      <c r="E22" s="5" t="str">
        <f>VLOOKUP(CONCATENATE($A22,".",$B22),Netlist_VTable!$H:$I,2,0)</f>
        <v>S0_GPIOC_1</v>
      </c>
      <c r="F22" s="19">
        <f>VLOOKUP(E22,EtchLengthFromLayout!$A:$B,2,0)</f>
        <v>2668.11</v>
      </c>
      <c r="G22" s="19"/>
      <c r="H22" s="19"/>
      <c r="I22" s="19" t="str">
        <f>CONCATENATE("S",MID($A22,5,1),"_SCANB_HSD066" )</f>
        <v>S0_SCANB_HSD066</v>
      </c>
      <c r="J22" s="5" t="str">
        <f>VLOOKUP(I22,Assigned_Channel!$A:$B,2,0)</f>
        <v>Slot2.Ch113</v>
      </c>
      <c r="K22" s="19">
        <f>VLOOKUP(J22,EtchLengthFromLayout!$A:$B,2,0)</f>
        <v>15280.07</v>
      </c>
      <c r="L22" s="19">
        <f t="shared" si="3"/>
        <v>17948.18</v>
      </c>
      <c r="M22" s="23" t="str">
        <f t="shared" si="2"/>
        <v>OK, Length &lt; 18000mils</v>
      </c>
      <c r="N22" s="104"/>
    </row>
    <row r="23" spans="1:14" s="34" customFormat="1" ht="15.6" customHeight="1">
      <c r="A23" s="24" t="s">
        <v>8</v>
      </c>
      <c r="B23" s="5" t="str">
        <f>VLOOKUP(C23,PinNo!$B:$C,2,0)</f>
        <v>J16</v>
      </c>
      <c r="C23" s="7" t="s">
        <v>7544</v>
      </c>
      <c r="D23" s="33" t="s">
        <v>2958</v>
      </c>
      <c r="E23" s="5" t="str">
        <f>VLOOKUP(CONCATENATE($A23,".",$B23),Netlist_VTable!$H:$I,2,0)</f>
        <v>S0_P1_LED</v>
      </c>
      <c r="F23" s="19">
        <f>VLOOKUP(E23,EtchLengthFromLayout!$A:$B,2,0)</f>
        <v>897.72</v>
      </c>
      <c r="G23" s="19"/>
      <c r="H23" s="19"/>
      <c r="I23" s="19" t="str">
        <f>CONCATENATE("S",MID($A23,5,1),"_SCANC_HSD271" )</f>
        <v>S0_SCANC_HSD271</v>
      </c>
      <c r="J23" s="5" t="str">
        <f>VLOOKUP(I23,Assigned_Channel!$A:$B,2,0)</f>
        <v>Slot2.Ch35</v>
      </c>
      <c r="K23" s="19">
        <f>VLOOKUP(J23,EtchLengthFromLayout!$A:$B,2,0)</f>
        <v>17050.490000000002</v>
      </c>
      <c r="L23" s="19">
        <f t="shared" ref="L23" si="4">F23+H23+K23</f>
        <v>17948.210000000003</v>
      </c>
      <c r="M23" s="23" t="str">
        <f t="shared" si="2"/>
        <v>OK, Length &lt; 18000mils</v>
      </c>
      <c r="N23" s="104"/>
    </row>
    <row r="24" spans="1:14" s="34" customFormat="1" ht="15.6" customHeight="1">
      <c r="A24" s="24" t="s">
        <v>8</v>
      </c>
      <c r="B24" s="5" t="str">
        <f>VLOOKUP(C24,PinNo!$B:$C,2,0)</f>
        <v>N15</v>
      </c>
      <c r="C24" s="7" t="s">
        <v>1692</v>
      </c>
      <c r="D24" s="33" t="s">
        <v>2958</v>
      </c>
      <c r="E24" s="5" t="str">
        <f>VLOOKUP(CONCATENATE($A24,".",$B24),Netlist_VTable!$H:$I,2,0)</f>
        <v>S0_FE_LED0</v>
      </c>
      <c r="F24" s="19">
        <f>VLOOKUP(E24,EtchLengthFromLayout!$A:$B,2,0)</f>
        <v>821.83</v>
      </c>
      <c r="G24" s="19"/>
      <c r="H24" s="19"/>
      <c r="I24" s="19" t="str">
        <f>CONCATENATE("S",MID($A24,5,1),"_SCANC_HSD280" )</f>
        <v>S0_SCANC_HSD280</v>
      </c>
      <c r="J24" s="5" t="str">
        <f>VLOOKUP(I24,Assigned_Channel!$A:$B,2,0)</f>
        <v>Slot2.Ch98</v>
      </c>
      <c r="K24" s="19">
        <f>VLOOKUP(J24,EtchLengthFromLayout!$A:$B,2,0)</f>
        <v>17126.990000000002</v>
      </c>
      <c r="L24" s="19">
        <f t="shared" ref="L24:L31" si="5">F24+H24+K24</f>
        <v>17948.820000000003</v>
      </c>
      <c r="M24" s="23" t="str">
        <f t="shared" si="2"/>
        <v>OK, Length &lt; 18000mils</v>
      </c>
      <c r="N24" s="104"/>
    </row>
    <row r="25" spans="1:14" s="34" customFormat="1">
      <c r="A25" s="24" t="s">
        <v>8</v>
      </c>
      <c r="B25" s="5" t="str">
        <f>VLOOKUP(C25,PinNo!$B:$C,2,0)</f>
        <v>P15</v>
      </c>
      <c r="C25" s="7" t="s">
        <v>1694</v>
      </c>
      <c r="D25" s="33" t="s">
        <v>2958</v>
      </c>
      <c r="E25" s="5" t="str">
        <f>VLOOKUP(CONCATENATE($A25,".",$B25),Netlist_VTable!$H:$I,2,0)</f>
        <v>S0_FE_LED1</v>
      </c>
      <c r="F25" s="19">
        <f>VLOOKUP(E25,EtchLengthFromLayout!$A:$B,2,0)</f>
        <v>967.3</v>
      </c>
      <c r="G25" s="19"/>
      <c r="H25" s="19"/>
      <c r="I25" s="19" t="str">
        <f>CONCATENATE("S",MID($A25,5,1),"_SCANC_HSD281" )</f>
        <v>S0_SCANC_HSD281</v>
      </c>
      <c r="J25" s="5" t="str">
        <f>VLOOKUP(I25,Assigned_Channel!$A:$B,2,0)</f>
        <v>Slot2.Ch97</v>
      </c>
      <c r="K25" s="19">
        <f>VLOOKUP(J25,EtchLengthFromLayout!$A:$B,2,0)</f>
        <v>16981.25</v>
      </c>
      <c r="L25" s="19">
        <f t="shared" si="5"/>
        <v>17948.55</v>
      </c>
      <c r="M25" s="23" t="str">
        <f t="shared" si="2"/>
        <v>OK, Length &lt; 18000mils</v>
      </c>
      <c r="N25" s="104"/>
    </row>
    <row r="26" spans="1:14" s="34" customFormat="1" ht="16.149999999999999" customHeight="1">
      <c r="A26" s="24" t="s">
        <v>8</v>
      </c>
      <c r="B26" s="5" t="str">
        <f>VLOOKUP(C26,PinNo!$B:$C,2,0)</f>
        <v>L16</v>
      </c>
      <c r="C26" s="7" t="s">
        <v>378</v>
      </c>
      <c r="D26" s="33" t="s">
        <v>2956</v>
      </c>
      <c r="E26" s="5" t="str">
        <f>VLOOKUP(CONCATENATE($A26,".",$B26),Netlist_VTable!$H:$I,2,0)</f>
        <v>S0_SPI_CSB</v>
      </c>
      <c r="F26" s="19">
        <f>VLOOKUP(E26,EtchLengthFromLayout!$A:$B,2,0)</f>
        <v>1013.12</v>
      </c>
      <c r="G26" s="19"/>
      <c r="H26" s="19"/>
      <c r="I26" s="19" t="str">
        <f>CONCATENATE("S",MID($A26,5,1),"_SCANB_HSD136" )</f>
        <v>S0_SCANB_HSD136</v>
      </c>
      <c r="J26" s="5" t="str">
        <f>VLOOKUP(I26,Assigned_Channel!$A:$B,2,0)</f>
        <v>Slot2.Ch33</v>
      </c>
      <c r="K26" s="19">
        <f>VLOOKUP(J26,EtchLengthFromLayout!$A:$B,2,0)</f>
        <v>16935.82</v>
      </c>
      <c r="L26" s="19">
        <f t="shared" si="5"/>
        <v>17948.939999999999</v>
      </c>
      <c r="M26" s="23" t="str">
        <f t="shared" si="2"/>
        <v>OK, Length &lt; 18000mils</v>
      </c>
      <c r="N26" s="104"/>
    </row>
    <row r="27" spans="1:14" s="34" customFormat="1" ht="16.149999999999999" customHeight="1">
      <c r="A27" s="24" t="s">
        <v>8</v>
      </c>
      <c r="B27" s="5" t="str">
        <f>VLOOKUP(C27,PinNo!$B:$C,2,0)</f>
        <v>M16</v>
      </c>
      <c r="C27" s="7" t="s">
        <v>1696</v>
      </c>
      <c r="D27" s="33" t="s">
        <v>2956</v>
      </c>
      <c r="E27" s="5" t="str">
        <f>VLOOKUP(CONCATENATE($A27,".",$B27),Netlist_VTable!$H:$I,2,0)</f>
        <v>S0_SPI_SO</v>
      </c>
      <c r="F27" s="19">
        <f>VLOOKUP(E27,EtchLengthFromLayout!$A:$B,2,0)</f>
        <v>750.08</v>
      </c>
      <c r="G27" s="19"/>
      <c r="H27" s="19"/>
      <c r="I27" s="19" t="str">
        <f>CONCATENATE("S",MID($A27,5,1),"_SCANB_HSD109" )</f>
        <v>S0_SCANB_HSD109</v>
      </c>
      <c r="J27" s="5" t="str">
        <f>VLOOKUP(I27,Assigned_Channel!$A:$B,2,0)</f>
        <v>Slot2.Ch101</v>
      </c>
      <c r="K27" s="19">
        <f>VLOOKUP(J27,EtchLengthFromLayout!$A:$B,2,0)</f>
        <v>17198.3</v>
      </c>
      <c r="L27" s="19">
        <f t="shared" si="5"/>
        <v>17948.38</v>
      </c>
      <c r="M27" s="23" t="str">
        <f t="shared" si="2"/>
        <v>OK, Length &lt; 18000mils</v>
      </c>
      <c r="N27" s="104"/>
    </row>
    <row r="28" spans="1:14" s="34" customFormat="1" ht="15.6" customHeight="1">
      <c r="A28" s="24" t="s">
        <v>8</v>
      </c>
      <c r="B28" s="5" t="str">
        <f>VLOOKUP(C28,PinNo!$B:$C,2,0)</f>
        <v>P16</v>
      </c>
      <c r="C28" s="7" t="s">
        <v>382</v>
      </c>
      <c r="D28" s="33" t="s">
        <v>2956</v>
      </c>
      <c r="E28" s="5" t="str">
        <f>VLOOKUP(CONCATENATE($A28,".",$B28),Netlist_VTable!$H:$I,2,0)</f>
        <v>S0_SPI_SCK</v>
      </c>
      <c r="F28" s="19">
        <f>VLOOKUP(E28,EtchLengthFromLayout!$A:$B,2,0)</f>
        <v>1059.8599999999999</v>
      </c>
      <c r="G28" s="19"/>
      <c r="H28" s="19"/>
      <c r="I28" s="19" t="str">
        <f>CONCATENATE("S",MID($A28,5,1),"_SCANB_HSD134" )</f>
        <v>S0_SCANB_HSD134</v>
      </c>
      <c r="J28" s="5" t="str">
        <f>VLOOKUP(I28,Assigned_Channel!$A:$B,2,0)</f>
        <v>Slot2.Ch34</v>
      </c>
      <c r="K28" s="19">
        <f>VLOOKUP(J28,EtchLengthFromLayout!$A:$B,2,0)</f>
        <v>16888.79</v>
      </c>
      <c r="L28" s="19">
        <f t="shared" si="5"/>
        <v>17948.650000000001</v>
      </c>
      <c r="M28" s="23" t="str">
        <f t="shared" si="2"/>
        <v>OK, Length &lt; 18000mils</v>
      </c>
      <c r="N28" s="104"/>
    </row>
    <row r="29" spans="1:14" s="34" customFormat="1" ht="16.149999999999999" customHeight="1">
      <c r="A29" s="24" t="s">
        <v>8</v>
      </c>
      <c r="B29" s="5" t="str">
        <f>VLOOKUP(C29,PinNo!$B:$C,2,0)</f>
        <v>R16</v>
      </c>
      <c r="C29" s="7" t="s">
        <v>1697</v>
      </c>
      <c r="D29" s="33" t="s">
        <v>2956</v>
      </c>
      <c r="E29" s="5" t="str">
        <f>VLOOKUP(CONCATENATE($A29,".",$B29),Netlist_VTable!$H:$I,2,0)</f>
        <v>S0_SPI_SI</v>
      </c>
      <c r="F29" s="19">
        <f>VLOOKUP(E29,EtchLengthFromLayout!$A:$B,2,0)</f>
        <v>793.78</v>
      </c>
      <c r="G29" s="19"/>
      <c r="H29" s="19"/>
      <c r="I29" s="19" t="str">
        <f>CONCATENATE("S",MID($A29,5,1),"_SCANB_HSD133" )</f>
        <v>S0_SCANB_HSD133</v>
      </c>
      <c r="J29" s="5" t="str">
        <f>VLOOKUP(I29,Assigned_Channel!$A:$B,2,0)</f>
        <v>Slot2.Ch99</v>
      </c>
      <c r="K29" s="19">
        <f>VLOOKUP(J29,EtchLengthFromLayout!$A:$B,2,0)</f>
        <v>17155.34</v>
      </c>
      <c r="L29" s="19">
        <f t="shared" si="5"/>
        <v>17949.12</v>
      </c>
      <c r="M29" s="23" t="str">
        <f t="shared" si="2"/>
        <v>OK, Length &lt; 18000mils</v>
      </c>
      <c r="N29" s="104"/>
    </row>
    <row r="30" spans="1:14" s="34" customFormat="1">
      <c r="A30" s="24" t="s">
        <v>8</v>
      </c>
      <c r="B30" s="5" t="str">
        <f>VLOOKUP(C30,PinNo!$B:$C,2,0)</f>
        <v>K16</v>
      </c>
      <c r="C30" s="7" t="s">
        <v>1698</v>
      </c>
      <c r="D30" s="33" t="s">
        <v>2956</v>
      </c>
      <c r="E30" s="5" t="str">
        <f>VLOOKUP(CONCATENATE($A30,".",$B30),Netlist_VTable!$H:$I,2,0)</f>
        <v>S0_WP</v>
      </c>
      <c r="F30" s="19">
        <f>VLOOKUP(E30,EtchLengthFromLayout!$A:$B,2,0)</f>
        <v>1021.12</v>
      </c>
      <c r="G30" s="19"/>
      <c r="H30" s="19"/>
      <c r="I30" s="19" t="str">
        <f>CONCATENATE("S",MID($A30,5,1),"_SCANB_HSD284" )</f>
        <v>S0_SCANB_HSD284</v>
      </c>
      <c r="J30" s="5" t="str">
        <f>VLOOKUP(I30,Assigned_Channel!$A:$B,2,0)</f>
        <v>Slot2.Ch37</v>
      </c>
      <c r="K30" s="19">
        <f>VLOOKUP(J30,EtchLengthFromLayout!$A:$B,2,0)</f>
        <v>16927.54</v>
      </c>
      <c r="L30" s="19">
        <f t="shared" si="5"/>
        <v>17948.66</v>
      </c>
      <c r="M30" s="23" t="str">
        <f t="shared" si="2"/>
        <v>OK, Length &lt; 18000mils</v>
      </c>
      <c r="N30" s="104"/>
    </row>
    <row r="31" spans="1:14" s="34" customFormat="1" ht="18" customHeight="1">
      <c r="A31" s="24" t="s">
        <v>8</v>
      </c>
      <c r="B31" s="5" t="str">
        <f>VLOOKUP(C31,PinNo!$B:$C,2,0)</f>
        <v>N16</v>
      </c>
      <c r="C31" s="7" t="s">
        <v>1699</v>
      </c>
      <c r="D31" s="33" t="s">
        <v>2956</v>
      </c>
      <c r="E31" s="5" t="str">
        <f>VLOOKUP(CONCATENATE($A31,".",$B31),[1]Netlist_VTable!$H:$I,2,0)</f>
        <v>S0_HOLD</v>
      </c>
      <c r="F31" s="19">
        <f>VLOOKUP(E31,EtchLengthFromLayout!$A:$B,2,0)</f>
        <v>1063.93</v>
      </c>
      <c r="G31" s="19"/>
      <c r="H31" s="19"/>
      <c r="I31" s="19" t="str">
        <f>CONCATENATE("S",MID($A31,5,1),"_SCANB_HSD285" )</f>
        <v>S0_SCANB_HSD285</v>
      </c>
      <c r="J31" s="5" t="str">
        <f>VLOOKUP(I31,Assigned_Channel!$A:$B,2,0)</f>
        <v>Slot2.Ch100</v>
      </c>
      <c r="K31" s="19">
        <f>VLOOKUP(J31,EtchLengthFromLayout!$A:$B,2,0)</f>
        <v>16884.310000000001</v>
      </c>
      <c r="L31" s="19">
        <f t="shared" si="5"/>
        <v>17948.240000000002</v>
      </c>
      <c r="M31" s="23" t="str">
        <f t="shared" si="2"/>
        <v>OK, Length &lt; 18000mils</v>
      </c>
      <c r="N31" s="68"/>
    </row>
    <row r="32" spans="1:14" s="34" customFormat="1" ht="14.25" customHeight="1">
      <c r="A32" s="24"/>
      <c r="B32" s="5"/>
      <c r="C32" s="7"/>
      <c r="D32" s="33"/>
      <c r="E32" s="5"/>
      <c r="F32" s="19"/>
      <c r="G32" s="19"/>
      <c r="H32" s="19"/>
      <c r="I32" s="19"/>
      <c r="J32" s="5"/>
      <c r="K32" s="19"/>
      <c r="L32" s="19"/>
      <c r="M32" s="98"/>
      <c r="N32" s="68"/>
    </row>
    <row r="33" spans="1:14" s="34" customFormat="1" ht="15.6" customHeight="1">
      <c r="A33" s="32" t="s">
        <v>165</v>
      </c>
      <c r="B33" s="5" t="str">
        <f>VLOOKUP(C33,PinNo!$B:$C,2,0)</f>
        <v>E1</v>
      </c>
      <c r="C33" s="7" t="s">
        <v>3063</v>
      </c>
      <c r="D33" s="33" t="s">
        <v>2954</v>
      </c>
      <c r="E33" s="5" t="str">
        <f>VLOOKUP(CONCATENATE($A33,".",$B33),Netlist_VTable!$H:$I,2,0)</f>
        <v>S1_P0_TXEN</v>
      </c>
      <c r="F33" s="19">
        <f>VLOOKUP(E33,EtchLengthFromLayout!$A:$B,2,0)</f>
        <v>4418.3</v>
      </c>
      <c r="G33" s="19" t="str">
        <f>CONCATENATE("S",MID($A33,5,1),"_R_",$C33 )</f>
        <v>S1_R_P0_TXEN</v>
      </c>
      <c r="H33" s="19">
        <f>VLOOKUP(G33,EtchLengthFromLayout!$A:$B,2,0)</f>
        <v>197.47</v>
      </c>
      <c r="I33" s="19" t="str">
        <f>CONCATENATE("S",MID($A33,5,1),"_SCANA_HSD212" )</f>
        <v>S1_SCANA_HSD212</v>
      </c>
      <c r="J33" s="5" t="str">
        <f>VLOOKUP(I33,Assigned_Channel!$A:$B,2,0)</f>
        <v>Slot1.Ch100</v>
      </c>
      <c r="K33" s="19">
        <f>VLOOKUP(J33,EtchLengthFromLayout!$A:$B,2,0)</f>
        <v>13333.18</v>
      </c>
      <c r="L33" s="19">
        <f t="shared" ref="L33:L44" si="6">F33+H33+K33</f>
        <v>17948.95</v>
      </c>
      <c r="M33" s="23" t="str">
        <f t="shared" ref="M33:M44" si="7">IF( L33&lt;=18000,"OK, Length &lt; 18000mils","Not OK, Length is Out of Range")</f>
        <v>OK, Length &lt; 18000mils</v>
      </c>
      <c r="N33" s="103" t="s">
        <v>2963</v>
      </c>
    </row>
    <row r="34" spans="1:14" s="34" customFormat="1" ht="15.6" customHeight="1">
      <c r="A34" s="32" t="s">
        <v>165</v>
      </c>
      <c r="B34" s="5" t="str">
        <f>VLOOKUP(C34,PinNo!$B:$C,2,0)</f>
        <v>D2</v>
      </c>
      <c r="C34" s="7" t="s">
        <v>3064</v>
      </c>
      <c r="D34" s="33" t="s">
        <v>2954</v>
      </c>
      <c r="E34" s="5" t="str">
        <f>VLOOKUP(CONCATENATE($A34,".",$B34),Netlist_VTable!$H:$I,2,0)</f>
        <v>S1_P0_TXD0</v>
      </c>
      <c r="F34" s="19">
        <f>VLOOKUP(E34,EtchLengthFromLayout!$A:$B,2,0)</f>
        <v>4358.93</v>
      </c>
      <c r="G34" s="19" t="str">
        <f t="shared" ref="G34:G42" si="8">CONCATENATE("S",MID($A34,5,1),"_R_",$C34 )</f>
        <v>S1_R_P0_TXD0</v>
      </c>
      <c r="H34" s="19">
        <f>VLOOKUP(G34,EtchLengthFromLayout!$A:$B,2,0)</f>
        <v>199.34</v>
      </c>
      <c r="I34" s="19" t="str">
        <f>CONCATENATE("S",MID($A34,5,1),"_SCANA_HSD213" )</f>
        <v>S1_SCANA_HSD213</v>
      </c>
      <c r="J34" s="5" t="str">
        <f>VLOOKUP(I34,Assigned_Channel!$A:$B,2,0)</f>
        <v>Slot1.Ch97</v>
      </c>
      <c r="K34" s="19">
        <f>VLOOKUP(J34,EtchLengthFromLayout!$A:$B,2,0)</f>
        <v>13390.69</v>
      </c>
      <c r="L34" s="19">
        <f t="shared" si="6"/>
        <v>17948.96</v>
      </c>
      <c r="M34" s="23" t="str">
        <f t="shared" si="7"/>
        <v>OK, Length &lt; 18000mils</v>
      </c>
      <c r="N34" s="104"/>
    </row>
    <row r="35" spans="1:14" s="34" customFormat="1" ht="15.6" customHeight="1">
      <c r="A35" s="32" t="s">
        <v>165</v>
      </c>
      <c r="B35" s="5" t="str">
        <f>VLOOKUP(C35,PinNo!$B:$C,2,0)</f>
        <v>D1</v>
      </c>
      <c r="C35" s="7" t="s">
        <v>3065</v>
      </c>
      <c r="D35" s="33" t="s">
        <v>2954</v>
      </c>
      <c r="E35" s="5" t="str">
        <f>VLOOKUP(CONCATENATE($A35,".",$B35),Netlist_VTable!$H:$I,2,0)</f>
        <v>S1_P0_TXD1</v>
      </c>
      <c r="F35" s="19">
        <f>VLOOKUP(E35,EtchLengthFromLayout!$A:$B,2,0)</f>
        <v>4842.34</v>
      </c>
      <c r="G35" s="19" t="str">
        <f t="shared" si="8"/>
        <v>S1_R_P0_TXD1</v>
      </c>
      <c r="H35" s="19">
        <f>VLOOKUP(G35,EtchLengthFromLayout!$A:$B,2,0)</f>
        <v>197.47</v>
      </c>
      <c r="I35" s="19" t="str">
        <f>CONCATENATE("S",MID($A35,5,1),"_SCANA_HSD214" )</f>
        <v>S1_SCANA_HSD214</v>
      </c>
      <c r="J35" s="5" t="str">
        <f>VLOOKUP(I35,Assigned_Channel!$A:$B,2,0)</f>
        <v>Slot1.Ch36</v>
      </c>
      <c r="K35" s="19">
        <f>VLOOKUP(J35,EtchLengthFromLayout!$A:$B,2,0)</f>
        <v>12909.17</v>
      </c>
      <c r="L35" s="19">
        <f t="shared" si="6"/>
        <v>17948.98</v>
      </c>
      <c r="M35" s="23" t="str">
        <f t="shared" si="7"/>
        <v>OK, Length &lt; 18000mils</v>
      </c>
      <c r="N35" s="104"/>
    </row>
    <row r="36" spans="1:14" s="34" customFormat="1" ht="15.6" customHeight="1">
      <c r="A36" s="32" t="s">
        <v>165</v>
      </c>
      <c r="B36" s="5" t="str">
        <f>VLOOKUP(C36,PinNo!$B:$C,2,0)</f>
        <v>E2</v>
      </c>
      <c r="C36" s="7" t="s">
        <v>3066</v>
      </c>
      <c r="D36" s="33" t="s">
        <v>2954</v>
      </c>
      <c r="E36" s="5" t="str">
        <f>VLOOKUP(CONCATENATE($A36,".",$B36),Netlist_VTable!$H:$I,2,0)</f>
        <v>S1_P0_TXC</v>
      </c>
      <c r="F36" s="19">
        <f>VLOOKUP(E36,EtchLengthFromLayout!$A:$B,2,0)</f>
        <v>5368.08</v>
      </c>
      <c r="G36" s="19" t="str">
        <f t="shared" si="8"/>
        <v>S1_R_P0_TXC</v>
      </c>
      <c r="H36" s="19">
        <f>VLOOKUP(G36,EtchLengthFromLayout!$A:$B,2,0)</f>
        <v>199.34</v>
      </c>
      <c r="I36" s="19" t="str">
        <f>CONCATENATE("S",MID($A36,5,1),"_SCANA_HSD215" )</f>
        <v>S1_SCANA_HSD215</v>
      </c>
      <c r="J36" s="5" t="str">
        <f>VLOOKUP(I36,Assigned_Channel!$A:$B,2,0)</f>
        <v>Slot1.Ch37</v>
      </c>
      <c r="K36" s="19">
        <f>VLOOKUP(J36,EtchLengthFromLayout!$A:$B,2,0)</f>
        <v>12380.8</v>
      </c>
      <c r="L36" s="19">
        <f t="shared" si="6"/>
        <v>17948.22</v>
      </c>
      <c r="M36" s="23" t="str">
        <f t="shared" si="7"/>
        <v>OK, Length &lt; 18000mils</v>
      </c>
      <c r="N36" s="104"/>
    </row>
    <row r="37" spans="1:14" s="34" customFormat="1" ht="15.6" customHeight="1">
      <c r="A37" s="32" t="s">
        <v>165</v>
      </c>
      <c r="B37" s="5" t="str">
        <f>VLOOKUP(C37,PinNo!$B:$C,2,0)</f>
        <v>C2</v>
      </c>
      <c r="C37" s="7" t="s">
        <v>3067</v>
      </c>
      <c r="D37" s="33" t="s">
        <v>2954</v>
      </c>
      <c r="E37" s="5" t="str">
        <f>VLOOKUP(CONCATENATE($A37,".",$B37),Netlist_VTable!$H:$I,2,0)</f>
        <v>S1_P0_TXD2</v>
      </c>
      <c r="F37" s="19">
        <f>VLOOKUP(E37,EtchLengthFromLayout!$A:$B,2,0)</f>
        <v>5192.1499999999996</v>
      </c>
      <c r="G37" s="19" t="str">
        <f t="shared" si="8"/>
        <v>S1_R_P0_TXD2</v>
      </c>
      <c r="H37" s="19">
        <f>VLOOKUP(G37,EtchLengthFromLayout!$A:$B,2,0)</f>
        <v>197.47</v>
      </c>
      <c r="I37" s="19" t="str">
        <f>CONCATENATE("S",MID($A37,5,1),"_SCANA_HSD216" )</f>
        <v>S1_SCANA_HSD216</v>
      </c>
      <c r="J37" s="5" t="str">
        <f>VLOOKUP(I37,Assigned_Channel!$A:$B,2,0)</f>
        <v>Slot1.Ch40</v>
      </c>
      <c r="K37" s="19">
        <f>VLOOKUP(J37,EtchLengthFromLayout!$A:$B,2,0)</f>
        <v>12559.21</v>
      </c>
      <c r="L37" s="19">
        <f t="shared" si="6"/>
        <v>17948.829999999998</v>
      </c>
      <c r="M37" s="23" t="str">
        <f t="shared" si="7"/>
        <v>OK, Length &lt; 18000mils</v>
      </c>
      <c r="N37" s="104"/>
    </row>
    <row r="38" spans="1:14" s="34" customFormat="1" ht="15.6" customHeight="1">
      <c r="A38" s="32" t="s">
        <v>165</v>
      </c>
      <c r="B38" s="5" t="str">
        <f>VLOOKUP(C38,PinNo!$B:$C,2,0)</f>
        <v>K2</v>
      </c>
      <c r="C38" s="7" t="s">
        <v>3068</v>
      </c>
      <c r="D38" s="33" t="s">
        <v>2954</v>
      </c>
      <c r="E38" s="5" t="str">
        <f>VLOOKUP(CONCATENATE($A38,".",$B38),Netlist_VTable!$H:$I,2,0)</f>
        <v>S1_P0_RXD0</v>
      </c>
      <c r="F38" s="19">
        <f>VLOOKUP(E38,EtchLengthFromLayout!$A:$B,2,0)</f>
        <v>6093.06</v>
      </c>
      <c r="G38" s="19" t="str">
        <f t="shared" si="8"/>
        <v>S1_R_P0_RXD0</v>
      </c>
      <c r="H38" s="19">
        <f>VLOOKUP(G38,EtchLengthFromLayout!$A:$B,2,0)</f>
        <v>199.34</v>
      </c>
      <c r="I38" s="19" t="str">
        <f>CONCATENATE("S",MID($A38,5,1),"_SCANA_HSD217" )</f>
        <v>S1_SCANA_HSD217</v>
      </c>
      <c r="J38" s="5" t="str">
        <f>VLOOKUP(I38,Assigned_Channel!$A:$B,2,0)</f>
        <v>Slot1.Ch38</v>
      </c>
      <c r="K38" s="19">
        <f>VLOOKUP(J38,EtchLengthFromLayout!$A:$B,2,0)</f>
        <v>11656.33</v>
      </c>
      <c r="L38" s="19">
        <f t="shared" si="6"/>
        <v>17948.73</v>
      </c>
      <c r="M38" s="23" t="str">
        <f t="shared" si="7"/>
        <v>OK, Length &lt; 18000mils</v>
      </c>
      <c r="N38" s="104"/>
    </row>
    <row r="39" spans="1:14" s="34" customFormat="1" ht="15.6" customHeight="1">
      <c r="A39" s="32" t="s">
        <v>165</v>
      </c>
      <c r="B39" s="5" t="str">
        <f>VLOOKUP(C39,PinNo!$B:$C,2,0)</f>
        <v>C1</v>
      </c>
      <c r="C39" s="7" t="s">
        <v>3069</v>
      </c>
      <c r="D39" s="33" t="s">
        <v>2954</v>
      </c>
      <c r="E39" s="5" t="str">
        <f>VLOOKUP(CONCATENATE($A39,".",$B39),Netlist_VTable!$H:$I,2,0)</f>
        <v>S1_P0_TXD3</v>
      </c>
      <c r="F39" s="19">
        <f>VLOOKUP(E39,EtchLengthFromLayout!$A:$B,2,0)</f>
        <v>4608.28</v>
      </c>
      <c r="G39" s="19" t="str">
        <f t="shared" si="8"/>
        <v>S1_R_P0_TXD3</v>
      </c>
      <c r="H39" s="19">
        <f>VLOOKUP(G39,EtchLengthFromLayout!$A:$B,2,0)</f>
        <v>197.47</v>
      </c>
      <c r="I39" s="19" t="str">
        <f>CONCATENATE("S",MID($A39,5,1),"_SCANA_HSD218" )</f>
        <v>S1_SCANA_HSD218</v>
      </c>
      <c r="J39" s="5" t="str">
        <f>VLOOKUP(I39,Assigned_Channel!$A:$B,2,0)</f>
        <v>Slot1.Ch32</v>
      </c>
      <c r="K39" s="19">
        <f>VLOOKUP(J39,EtchLengthFromLayout!$A:$B,2,0)</f>
        <v>13143.13</v>
      </c>
      <c r="L39" s="19">
        <f t="shared" si="6"/>
        <v>17948.879999999997</v>
      </c>
      <c r="M39" s="23" t="str">
        <f t="shared" si="7"/>
        <v>OK, Length &lt; 18000mils</v>
      </c>
      <c r="N39" s="104"/>
    </row>
    <row r="40" spans="1:14" s="34" customFormat="1" ht="15.6" customHeight="1">
      <c r="A40" s="32" t="s">
        <v>165</v>
      </c>
      <c r="B40" s="5" t="str">
        <f>VLOOKUP(C40,PinNo!$B:$C,2,0)</f>
        <v>K1</v>
      </c>
      <c r="C40" s="7" t="s">
        <v>3071</v>
      </c>
      <c r="D40" s="33" t="s">
        <v>2954</v>
      </c>
      <c r="E40" s="5" t="str">
        <f>VLOOKUP(CONCATENATE($A40,".",$B40),Netlist_VTable!$H:$I,2,0)</f>
        <v>S1_P0_RXD1</v>
      </c>
      <c r="F40" s="19">
        <f>VLOOKUP(E40,EtchLengthFromLayout!$A:$B,2,0)</f>
        <v>5120.51</v>
      </c>
      <c r="G40" s="15" t="str">
        <f t="shared" si="8"/>
        <v>S1_R_P0_RXD1</v>
      </c>
      <c r="H40" s="19">
        <f>VLOOKUP(G40,EtchLengthFromLayout!$A:$B,2,0)</f>
        <v>199.34</v>
      </c>
      <c r="I40" s="19" t="str">
        <f>CONCATENATE("S",MID($A40,5,1),"_SCANA_HSD207" )</f>
        <v>S1_SCANA_HSD207</v>
      </c>
      <c r="J40" s="5" t="str">
        <f>VLOOKUP(I40,Assigned_Channel!$A:$B,2,0)</f>
        <v>Slot1.Ch35</v>
      </c>
      <c r="K40" s="19">
        <f>VLOOKUP(J40,EtchLengthFromLayout!$A:$B,2,0)</f>
        <v>12628.52</v>
      </c>
      <c r="L40" s="19">
        <f t="shared" si="6"/>
        <v>17948.370000000003</v>
      </c>
      <c r="M40" s="23" t="str">
        <f t="shared" si="7"/>
        <v>OK, Length &lt; 18000mils</v>
      </c>
      <c r="N40" s="104"/>
    </row>
    <row r="41" spans="1:14" s="34" customFormat="1" ht="15.6" customHeight="1">
      <c r="A41" s="32" t="s">
        <v>165</v>
      </c>
      <c r="B41" s="5" t="str">
        <f>VLOOKUP(C41,PinNo!$B:$C,2,0)</f>
        <v>J1</v>
      </c>
      <c r="C41" s="7" t="s">
        <v>3072</v>
      </c>
      <c r="D41" s="33" t="s">
        <v>2954</v>
      </c>
      <c r="E41" s="5" t="str">
        <f>VLOOKUP(CONCATENATE($A41,".",$B41),Netlist_VTable!$H:$I,2,0)</f>
        <v>S1_P0_RXD3</v>
      </c>
      <c r="F41" s="19">
        <f>VLOOKUP(E41,EtchLengthFromLayout!$A:$B,2,0)</f>
        <v>6356.26</v>
      </c>
      <c r="G41" s="15" t="str">
        <f t="shared" si="8"/>
        <v>S1_R_P0_RXD3</v>
      </c>
      <c r="H41" s="19">
        <f>VLOOKUP(G41,EtchLengthFromLayout!$A:$B,2,0)</f>
        <v>197.47</v>
      </c>
      <c r="I41" s="19" t="str">
        <f>CONCATENATE("S",MID($A41,5,1),"_SCANA_HSD208" )</f>
        <v>S1_SCANA_HSD208</v>
      </c>
      <c r="J41" s="5" t="str">
        <f>VLOOKUP(I41,Assigned_Channel!$A:$B,2,0)</f>
        <v>Slot1.Ch42</v>
      </c>
      <c r="K41" s="19">
        <f>VLOOKUP(J41,EtchLengthFromLayout!$A:$B,2,0)</f>
        <v>11394.76</v>
      </c>
      <c r="L41" s="19">
        <f t="shared" si="6"/>
        <v>17948.490000000002</v>
      </c>
      <c r="M41" s="23" t="str">
        <f t="shared" si="7"/>
        <v>OK, Length &lt; 18000mils</v>
      </c>
      <c r="N41" s="104"/>
    </row>
    <row r="42" spans="1:14" s="34" customFormat="1" ht="15.6" customHeight="1">
      <c r="A42" s="32" t="s">
        <v>165</v>
      </c>
      <c r="B42" s="5" t="str">
        <f>VLOOKUP(C42,PinNo!$B:$C,2,0)</f>
        <v>J2</v>
      </c>
      <c r="C42" s="7" t="s">
        <v>3075</v>
      </c>
      <c r="D42" s="33" t="s">
        <v>2954</v>
      </c>
      <c r="E42" s="5" t="str">
        <f>VLOOKUP(CONCATENATE($A42,".",$B42),Netlist_VTable!$H:$I,2,0)</f>
        <v>S1_P0_RXD2</v>
      </c>
      <c r="F42" s="19">
        <f>VLOOKUP(E42,EtchLengthFromLayout!$A:$B,2,0)</f>
        <v>6142.64</v>
      </c>
      <c r="G42" s="15" t="str">
        <f t="shared" si="8"/>
        <v>S1_R_P0_RXD2</v>
      </c>
      <c r="H42" s="19">
        <f>VLOOKUP(G42,EtchLengthFromLayout!$A:$B,2,0)</f>
        <v>199.34</v>
      </c>
      <c r="I42" s="19" t="str">
        <f>CONCATENATE("S",MID($A42,5,1),"_SCANA_HSD211" )</f>
        <v>S1_SCANA_HSD211</v>
      </c>
      <c r="J42" s="5" t="str">
        <f>VLOOKUP(I42,Assigned_Channel!$A:$B,2,0)</f>
        <v>Slot1.Ch39</v>
      </c>
      <c r="K42" s="19">
        <f>VLOOKUP(J42,EtchLengthFromLayout!$A:$B,2,0)</f>
        <v>11607.16</v>
      </c>
      <c r="L42" s="19">
        <f t="shared" si="6"/>
        <v>17949.14</v>
      </c>
      <c r="M42" s="23" t="str">
        <f t="shared" si="7"/>
        <v>OK, Length &lt; 18000mils</v>
      </c>
      <c r="N42" s="104"/>
    </row>
    <row r="43" spans="1:14" s="34" customFormat="1" ht="15.6" customHeight="1">
      <c r="A43" s="32" t="s">
        <v>165</v>
      </c>
      <c r="B43" s="5" t="str">
        <f>VLOOKUP(C43,PinNo!$B:$C,2,0)</f>
        <v>G2</v>
      </c>
      <c r="C43" s="7" t="s">
        <v>3076</v>
      </c>
      <c r="D43" s="33" t="s">
        <v>2954</v>
      </c>
      <c r="E43" s="5" t="str">
        <f>VLOOKUP(CONCATENATE($A43,".",$B43),Netlist_VTable!$H:$I,2,0)</f>
        <v>S1_P0_TESTD</v>
      </c>
      <c r="F43" s="19">
        <f>VLOOKUP(E43,EtchLengthFromLayout!$A:$B,2,0)</f>
        <v>5033.7299999999996</v>
      </c>
      <c r="G43" s="19"/>
      <c r="H43" s="19"/>
      <c r="I43" s="19" t="str">
        <f>CONCATENATE("S",MID($A43,5,1),"_SCANA_HSD289" )</f>
        <v>S1_SCANA_HSD289</v>
      </c>
      <c r="J43" s="5" t="str">
        <f>VLOOKUP(I43,Assigned_Channel!$A:$B,2,0)</f>
        <v>Slot1.Ch33</v>
      </c>
      <c r="K43" s="19">
        <f>VLOOKUP(J43,EtchLengthFromLayout!$A:$B,2,0)</f>
        <v>12914.99</v>
      </c>
      <c r="L43" s="19">
        <f t="shared" si="6"/>
        <v>17948.72</v>
      </c>
      <c r="M43" s="23" t="str">
        <f t="shared" si="7"/>
        <v>OK, Length &lt; 18000mils</v>
      </c>
      <c r="N43" s="104"/>
    </row>
    <row r="44" spans="1:14" s="34" customFormat="1" ht="15.6" customHeight="1">
      <c r="A44" s="32" t="s">
        <v>165</v>
      </c>
      <c r="B44" s="5" t="str">
        <f>VLOOKUP(C44,PinNo!$B:$C,2,0)</f>
        <v>L1</v>
      </c>
      <c r="C44" s="7" t="s">
        <v>365</v>
      </c>
      <c r="D44" s="33" t="s">
        <v>2956</v>
      </c>
      <c r="E44" s="5" t="str">
        <f>VLOOKUP(CONCATENATE($A44,".",$B44),Netlist_VTable!$H:$I,2,0)</f>
        <v>S1_GPIOA_0</v>
      </c>
      <c r="F44" s="19">
        <f>VLOOKUP(E44,EtchLengthFromLayout!$A:$B,2,0)</f>
        <v>2335.14</v>
      </c>
      <c r="G44" s="19"/>
      <c r="H44" s="19"/>
      <c r="I44" s="19" t="str">
        <f>CONCATENATE("S",MID($A44,5,1),"_SCANB_HSD085" )</f>
        <v>S1_SCANB_HSD085</v>
      </c>
      <c r="J44" s="5" t="str">
        <f>VLOOKUP(I44,Assigned_Channel!$A:$B,2,0)</f>
        <v>SLOT0.CH108</v>
      </c>
      <c r="K44" s="19">
        <f>VLOOKUP(J44,EtchLengthFromLayout!$A:$B,2,0)</f>
        <v>15617.68</v>
      </c>
      <c r="L44" s="19">
        <f t="shared" si="6"/>
        <v>17952.82</v>
      </c>
      <c r="M44" s="23" t="str">
        <f t="shared" si="7"/>
        <v>OK, Length &lt; 18000mils</v>
      </c>
      <c r="N44" s="104"/>
    </row>
    <row r="45" spans="1:14" s="34" customFormat="1" ht="15.6" customHeight="1">
      <c r="A45" s="32" t="s">
        <v>165</v>
      </c>
      <c r="B45" s="5" t="str">
        <f>VLOOKUP(C45,PinNo!$B:$C,2,0)</f>
        <v>M1</v>
      </c>
      <c r="C45" s="7" t="s">
        <v>9926</v>
      </c>
      <c r="D45" s="33" t="s">
        <v>2956</v>
      </c>
      <c r="E45" s="5" t="str">
        <f>VLOOKUP(CONCATENATE($A45,".",$B45),Netlist_VTable!$H:$I,2,0)</f>
        <v>S1_GPIOA_1</v>
      </c>
      <c r="F45" s="19">
        <f>VLOOKUP(E45,EtchLengthFromLayout!$A:$B,2,0)</f>
        <v>6461.27</v>
      </c>
      <c r="G45" s="19"/>
      <c r="H45" s="19"/>
      <c r="I45" s="19" t="str">
        <f>CONCATENATE("S",MID($A45,5,1),"_SCANB_HSD064" )</f>
        <v>S1_SCANB_HSD064</v>
      </c>
      <c r="J45" s="5" t="str">
        <f>VLOOKUP(I45,Assigned_Channel!$A:$B,2,0)</f>
        <v>SLOT0.CH105</v>
      </c>
      <c r="K45" s="19">
        <f>VLOOKUP(J45,EtchLengthFromLayout!$A:$B,2,0)</f>
        <v>12301.04</v>
      </c>
      <c r="L45" s="19">
        <f t="shared" ref="L45:L46" si="9">F45+H45+K45</f>
        <v>18762.310000000001</v>
      </c>
      <c r="M45" s="23" t="str">
        <f t="shared" ref="M45:M46" si="10">IF( L45&lt;=18000,"OK, Length &lt; 18000mils","Not OK, Length is Out of Range")</f>
        <v>Not OK, Length is Out of Range</v>
      </c>
      <c r="N45" s="104"/>
    </row>
    <row r="46" spans="1:14" s="34" customFormat="1" ht="15.6" customHeight="1">
      <c r="A46" s="32" t="s">
        <v>165</v>
      </c>
      <c r="B46" s="5" t="str">
        <f>VLOOKUP(C46,PinNo!$B:$C,2,0)</f>
        <v>N1</v>
      </c>
      <c r="C46" s="7" t="s">
        <v>369</v>
      </c>
      <c r="D46" s="33" t="s">
        <v>2957</v>
      </c>
      <c r="E46" s="5" t="str">
        <f>VLOOKUP(CONCATENATE($A46,".",$B46),Netlist_VTable!$H:$I,2,0)</f>
        <v>S1_GPIOA_2</v>
      </c>
      <c r="F46" s="19">
        <f>VLOOKUP(E46,EtchLengthFromLayout!$A:$B,2,0)</f>
        <v>6308.74</v>
      </c>
      <c r="G46" s="19"/>
      <c r="H46" s="19"/>
      <c r="I46" s="19" t="str">
        <f>CONCATENATE("S",MID($A46,5,1),"_SCANB_DS_HSD063" )</f>
        <v>S1_SCANB_DS_HSD063</v>
      </c>
      <c r="J46" s="5" t="str">
        <f>VLOOKUP(I46,Assigned_Channel!$A:$B,2,0)</f>
        <v>SLOT0.CH103</v>
      </c>
      <c r="K46" s="19">
        <f>VLOOKUP(J46,EtchLengthFromLayout!$A:$B,2,0)</f>
        <v>12163.58</v>
      </c>
      <c r="L46" s="19">
        <f t="shared" si="9"/>
        <v>18472.32</v>
      </c>
      <c r="M46" s="23" t="str">
        <f t="shared" si="10"/>
        <v>Not OK, Length is Out of Range</v>
      </c>
      <c r="N46" s="104"/>
    </row>
    <row r="47" spans="1:14" s="34" customFormat="1" ht="15.6" customHeight="1">
      <c r="A47" s="26" t="s">
        <v>9885</v>
      </c>
      <c r="B47" s="5" t="str">
        <f>VLOOKUP(C47,PinNo!$B:$C,2,0)</f>
        <v>N1</v>
      </c>
      <c r="C47" s="7" t="s">
        <v>369</v>
      </c>
      <c r="D47" s="33" t="s">
        <v>2960</v>
      </c>
      <c r="E47" s="5" t="str">
        <f>VLOOKUP(CONCATENATE($A47,".",$B47),Netlist_VTable!$H:$I,2,0)</f>
        <v>SG1_GPIOA_2</v>
      </c>
      <c r="F47" s="19">
        <f>VLOOKUP(E47,EtchLengthFromLayout!$A:$B,2,0)</f>
        <v>1752.18</v>
      </c>
      <c r="G47" s="19"/>
      <c r="H47" s="19"/>
      <c r="I47" s="19" t="str">
        <f>CONCATENATE("S",MID($E47,3,1),"_DS_HSD998" )</f>
        <v>S1_DS_HSD998</v>
      </c>
      <c r="J47" s="5" t="str">
        <f>VLOOKUP(I47,Assigned_Channel!$A:$B,2,0)</f>
        <v>SLOT0.CH35</v>
      </c>
      <c r="K47" s="19">
        <f>VLOOKUP(J47,EtchLengthFromLayout!$A:$B,2,0)</f>
        <v>16197.19</v>
      </c>
      <c r="L47" s="19">
        <f t="shared" ref="L47:L61" si="11">F47+H47+K47</f>
        <v>17949.37</v>
      </c>
      <c r="M47" s="23" t="str">
        <f t="shared" ref="M47:M61" si="12">IF( L47&lt;=18000,"OK, Length &lt; 18000mils","Not OK, Length is Out of Range")</f>
        <v>OK, Length &lt; 18000mils</v>
      </c>
      <c r="N47" s="104"/>
    </row>
    <row r="48" spans="1:14" s="34" customFormat="1" ht="15.6" customHeight="1">
      <c r="A48" s="32" t="s">
        <v>165</v>
      </c>
      <c r="B48" s="5" t="str">
        <f>VLOOKUP(C48,PinNo!$B:$C,2,0)</f>
        <v>P1</v>
      </c>
      <c r="C48" s="7" t="s">
        <v>370</v>
      </c>
      <c r="D48" s="33" t="s">
        <v>2956</v>
      </c>
      <c r="E48" s="5" t="str">
        <f>VLOOKUP(CONCATENATE($A48,".",$B48),Netlist_VTable!$H:$I,2,0)</f>
        <v>S1_GPIOA_3</v>
      </c>
      <c r="F48" s="19">
        <f>VLOOKUP(E48,EtchLengthFromLayout!$A:$B,2,0)</f>
        <v>2263.17</v>
      </c>
      <c r="G48" s="19"/>
      <c r="H48" s="19"/>
      <c r="I48" s="19" t="str">
        <f>CONCATENATE("S",MID($A48,5,1),"_SCANB_HSD089" )</f>
        <v>S1_SCANB_HSD089</v>
      </c>
      <c r="J48" s="5" t="str">
        <f>VLOOKUP(I48,Assigned_Channel!$A:$B,2,0)</f>
        <v>SLOT0.CH104</v>
      </c>
      <c r="K48" s="19">
        <f>VLOOKUP(J48,EtchLengthFromLayout!$A:$B,2,0)</f>
        <v>15688.54</v>
      </c>
      <c r="L48" s="19">
        <f t="shared" si="11"/>
        <v>17951.71</v>
      </c>
      <c r="M48" s="23" t="str">
        <f t="shared" si="12"/>
        <v>OK, Length &lt; 18000mils</v>
      </c>
      <c r="N48" s="104"/>
    </row>
    <row r="49" spans="1:14" s="34" customFormat="1" ht="15.6" customHeight="1">
      <c r="A49" s="32" t="s">
        <v>165</v>
      </c>
      <c r="B49" s="5" t="str">
        <f>VLOOKUP(C49,PinNo!$B:$C,2,0)</f>
        <v>L2</v>
      </c>
      <c r="C49" s="7" t="s">
        <v>371</v>
      </c>
      <c r="D49" s="33" t="s">
        <v>2956</v>
      </c>
      <c r="E49" s="5" t="str">
        <f>VLOOKUP(CONCATENATE($A49,".",$B49),Netlist_VTable!$H:$I,2,0)</f>
        <v>S1_GPIOB_0</v>
      </c>
      <c r="F49" s="19">
        <f>VLOOKUP(E49,EtchLengthFromLayout!$A:$B,2,0)</f>
        <v>2435.5700000000002</v>
      </c>
      <c r="G49" s="19"/>
      <c r="H49" s="19"/>
      <c r="I49" s="19" t="str">
        <f>CONCATENATE("S",MID($A49,5,1),"_SCANB_HSD073" )</f>
        <v>S1_SCANB_HSD073</v>
      </c>
      <c r="J49" s="5" t="str">
        <f>VLOOKUP(I49,Assigned_Channel!$A:$B,2,0)</f>
        <v>Slot1.Ch94</v>
      </c>
      <c r="K49" s="19">
        <f>VLOOKUP(J49,EtchLengthFromLayout!$A:$B,2,0)</f>
        <v>15512.65</v>
      </c>
      <c r="L49" s="19">
        <f t="shared" si="11"/>
        <v>17948.22</v>
      </c>
      <c r="M49" s="23" t="str">
        <f t="shared" si="12"/>
        <v>OK, Length &lt; 18000mils</v>
      </c>
      <c r="N49" s="104"/>
    </row>
    <row r="50" spans="1:14" s="34" customFormat="1" ht="15.6" customHeight="1">
      <c r="A50" s="32" t="s">
        <v>165</v>
      </c>
      <c r="B50" s="5" t="str">
        <f>VLOOKUP(C50,PinNo!$B:$C,2,0)</f>
        <v>M2</v>
      </c>
      <c r="C50" s="7" t="s">
        <v>373</v>
      </c>
      <c r="D50" s="33" t="s">
        <v>2956</v>
      </c>
      <c r="E50" s="5" t="str">
        <f>VLOOKUP(CONCATENATE($A50,".",$B50),Netlist_VTable!$H:$I,2,0)</f>
        <v>S1_GPIOB_1</v>
      </c>
      <c r="F50" s="19">
        <f>VLOOKUP(E50,EtchLengthFromLayout!$A:$B,2,0)</f>
        <v>2339.56</v>
      </c>
      <c r="G50" s="19"/>
      <c r="H50" s="19"/>
      <c r="I50" s="19" t="str">
        <f>CONCATENATE("S",MID($A50,5,1),"_SCANB_HSD072" )</f>
        <v>S1_SCANB_HSD072</v>
      </c>
      <c r="J50" s="5" t="str">
        <f>VLOOKUP(I50,Assigned_Channel!$A:$B,2,0)</f>
        <v>Slot1.Ch91</v>
      </c>
      <c r="K50" s="19">
        <f>VLOOKUP(J50,EtchLengthFromLayout!$A:$B,2,0)</f>
        <v>15613.02</v>
      </c>
      <c r="L50" s="19">
        <f t="shared" si="11"/>
        <v>17952.580000000002</v>
      </c>
      <c r="M50" s="23" t="str">
        <f t="shared" si="12"/>
        <v>OK, Length &lt; 18000mils</v>
      </c>
      <c r="N50" s="104"/>
    </row>
    <row r="51" spans="1:14" s="34" customFormat="1" ht="15.6" customHeight="1">
      <c r="A51" s="32" t="s">
        <v>165</v>
      </c>
      <c r="B51" s="5" t="str">
        <f>VLOOKUP(C51,PinNo!$B:$C,2,0)</f>
        <v>L4</v>
      </c>
      <c r="C51" s="7" t="s">
        <v>374</v>
      </c>
      <c r="D51" s="33" t="s">
        <v>2956</v>
      </c>
      <c r="E51" s="5" t="str">
        <f>VLOOKUP(CONCATENATE($A51,".",$B51),Netlist_VTable!$H:$I,2,0)</f>
        <v>S1_GPIOC_0</v>
      </c>
      <c r="F51" s="19">
        <f>VLOOKUP(E51,EtchLengthFromLayout!$A:$B,2,0)</f>
        <v>2566.98</v>
      </c>
      <c r="G51" s="19"/>
      <c r="H51" s="19"/>
      <c r="I51" s="19" t="str">
        <f>CONCATENATE("S",MID($A51,5,1),"_SCANB_HSD079" )</f>
        <v>S1_SCANB_HSD079</v>
      </c>
      <c r="J51" s="5" t="str">
        <f>VLOOKUP(I51,Assigned_Channel!$A:$B,2,0)</f>
        <v>Slot1.Ch95</v>
      </c>
      <c r="K51" s="19">
        <f>VLOOKUP(J51,EtchLengthFromLayout!$A:$B,2,0)</f>
        <v>15385.65</v>
      </c>
      <c r="L51" s="19">
        <f t="shared" si="11"/>
        <v>17952.63</v>
      </c>
      <c r="M51" s="23" t="str">
        <f t="shared" si="12"/>
        <v>OK, Length &lt; 18000mils</v>
      </c>
      <c r="N51" s="104"/>
    </row>
    <row r="52" spans="1:14" s="34" customFormat="1" ht="15.6" customHeight="1">
      <c r="A52" s="32" t="s">
        <v>165</v>
      </c>
      <c r="B52" s="5" t="str">
        <f>VLOOKUP(C52,PinNo!$B:$C,2,0)</f>
        <v>L5</v>
      </c>
      <c r="C52" s="7" t="s">
        <v>376</v>
      </c>
      <c r="D52" s="33" t="s">
        <v>2956</v>
      </c>
      <c r="E52" s="5" t="str">
        <f>VLOOKUP(CONCATENATE($A52,".",$B52),Netlist_VTable!$H:$I,2,0)</f>
        <v>S1_GPIOC_1</v>
      </c>
      <c r="F52" s="19">
        <f>VLOOKUP(E52,EtchLengthFromLayout!$A:$B,2,0)</f>
        <v>2668.11</v>
      </c>
      <c r="G52" s="19"/>
      <c r="H52" s="19"/>
      <c r="I52" s="19" t="str">
        <f>CONCATENATE("S",MID($A52,5,1),"_SCANB_HSD066" )</f>
        <v>S1_SCANB_HSD066</v>
      </c>
      <c r="J52" s="5" t="str">
        <f>VLOOKUP(I52,Assigned_Channel!$A:$B,2,0)</f>
        <v>Slot1.Ch93</v>
      </c>
      <c r="K52" s="19">
        <f>VLOOKUP(J52,EtchLengthFromLayout!$A:$B,2,0)</f>
        <v>15284.6</v>
      </c>
      <c r="L52" s="19">
        <f t="shared" si="11"/>
        <v>17952.71</v>
      </c>
      <c r="M52" s="23" t="str">
        <f t="shared" si="12"/>
        <v>OK, Length &lt; 18000mils</v>
      </c>
      <c r="N52" s="104"/>
    </row>
    <row r="53" spans="1:14" s="34" customFormat="1" ht="15.6" customHeight="1">
      <c r="A53" s="32" t="s">
        <v>165</v>
      </c>
      <c r="B53" s="5" t="str">
        <f>VLOOKUP(C53,PinNo!$B:$C,2,0)</f>
        <v>J16</v>
      </c>
      <c r="C53" s="7" t="s">
        <v>7544</v>
      </c>
      <c r="D53" s="33" t="s">
        <v>2958</v>
      </c>
      <c r="E53" s="5" t="str">
        <f>VLOOKUP(CONCATENATE($A53,".",$B53),Netlist_VTable!$H:$I,2,0)</f>
        <v>S1_P1_LED</v>
      </c>
      <c r="F53" s="19">
        <f>VLOOKUP(E53,EtchLengthFromLayout!$A:$B,2,0)</f>
        <v>897.72</v>
      </c>
      <c r="G53" s="19"/>
      <c r="H53" s="19"/>
      <c r="I53" s="19" t="str">
        <f>CONCATENATE("S",MID($A53,5,1),"_SCANC_HSD271" )</f>
        <v>S1_SCANC_HSD271</v>
      </c>
      <c r="J53" s="5" t="str">
        <f>VLOOKUP(I53,Assigned_Channel!$A:$B,2,0)</f>
        <v>Slot1.Ch98</v>
      </c>
      <c r="K53" s="19">
        <f>VLOOKUP(J53,EtchLengthFromLayout!$A:$B,2,0)</f>
        <v>17050.64</v>
      </c>
      <c r="L53" s="19">
        <f t="shared" si="11"/>
        <v>17948.36</v>
      </c>
      <c r="M53" s="23" t="str">
        <f t="shared" si="12"/>
        <v>OK, Length &lt; 18000mils</v>
      </c>
      <c r="N53" s="104"/>
    </row>
    <row r="54" spans="1:14" s="34" customFormat="1" ht="16.149999999999999" customHeight="1">
      <c r="A54" s="32" t="s">
        <v>165</v>
      </c>
      <c r="B54" s="5" t="str">
        <f>VLOOKUP(C54,PinNo!$B:$C,2,0)</f>
        <v>N15</v>
      </c>
      <c r="C54" s="7" t="s">
        <v>1692</v>
      </c>
      <c r="D54" s="33" t="s">
        <v>2958</v>
      </c>
      <c r="E54" s="5" t="str">
        <f>VLOOKUP(CONCATENATE($A54,".",$B54),Netlist_VTable!$H:$I,2,0)</f>
        <v>S1_FE_LED0</v>
      </c>
      <c r="F54" s="19">
        <f>VLOOKUP(E54,EtchLengthFromLayout!$A:$B,2,0)</f>
        <v>821.83</v>
      </c>
      <c r="G54" s="19"/>
      <c r="H54" s="19"/>
      <c r="I54" s="19" t="str">
        <f>CONCATENATE("S",MID($A54,5,1),"_SCANC_HSD280" )</f>
        <v>S1_SCANC_HSD280</v>
      </c>
      <c r="J54" s="5" t="str">
        <f>VLOOKUP(I54,Assigned_Channel!$A:$B,2,0)</f>
        <v>Slot1.Ch109</v>
      </c>
      <c r="K54" s="19">
        <f>VLOOKUP(J54,EtchLengthFromLayout!$A:$B,2,0)</f>
        <v>17126.41</v>
      </c>
      <c r="L54" s="19">
        <f t="shared" si="11"/>
        <v>17948.240000000002</v>
      </c>
      <c r="M54" s="23" t="str">
        <f t="shared" si="12"/>
        <v>OK, Length &lt; 18000mils</v>
      </c>
      <c r="N54" s="104"/>
    </row>
    <row r="55" spans="1:14" s="34" customFormat="1" ht="16.149999999999999" customHeight="1">
      <c r="A55" s="32" t="s">
        <v>165</v>
      </c>
      <c r="B55" s="5" t="str">
        <f>VLOOKUP(C55,PinNo!$B:$C,2,0)</f>
        <v>P15</v>
      </c>
      <c r="C55" s="7" t="s">
        <v>1694</v>
      </c>
      <c r="D55" s="33" t="s">
        <v>2958</v>
      </c>
      <c r="E55" s="5" t="str">
        <f>VLOOKUP(CONCATENATE($A55,".",$B55),Netlist_VTable!$H:$I,2,0)</f>
        <v>S1_FE_LED1</v>
      </c>
      <c r="F55" s="19">
        <f>VLOOKUP(E55,EtchLengthFromLayout!$A:$B,2,0)</f>
        <v>967.3</v>
      </c>
      <c r="G55" s="19"/>
      <c r="H55" s="19"/>
      <c r="I55" s="19" t="str">
        <f>CONCATENATE("S",MID($A55,5,1),"_SCANC_HSD281" )</f>
        <v>S1_SCANC_HSD281</v>
      </c>
      <c r="J55" s="5" t="str">
        <f>VLOOKUP(I55,Assigned_Channel!$A:$B,2,0)</f>
        <v>Slot1.Ch106</v>
      </c>
      <c r="K55" s="19">
        <f>VLOOKUP(J55,EtchLengthFromLayout!$A:$B,2,0)</f>
        <v>16981.54</v>
      </c>
      <c r="L55" s="19">
        <f t="shared" si="11"/>
        <v>17948.84</v>
      </c>
      <c r="M55" s="23" t="str">
        <f t="shared" si="12"/>
        <v>OK, Length &lt; 18000mils</v>
      </c>
      <c r="N55" s="104"/>
    </row>
    <row r="56" spans="1:14" s="34" customFormat="1" ht="15.6" customHeight="1">
      <c r="A56" s="32" t="s">
        <v>165</v>
      </c>
      <c r="B56" s="5" t="str">
        <f>VLOOKUP(C56,PinNo!$B:$C,2,0)</f>
        <v>L16</v>
      </c>
      <c r="C56" s="7" t="s">
        <v>378</v>
      </c>
      <c r="D56" s="33" t="s">
        <v>2956</v>
      </c>
      <c r="E56" s="5" t="str">
        <f>VLOOKUP(CONCATENATE($A56,".",$B56),Netlist_VTable!$H:$I,2,0)</f>
        <v>S1_SPI_CSB</v>
      </c>
      <c r="F56" s="19">
        <f>VLOOKUP(E56,EtchLengthFromLayout!$A:$B,2,0)</f>
        <v>1013.12</v>
      </c>
      <c r="G56" s="19"/>
      <c r="H56" s="19"/>
      <c r="I56" s="19" t="str">
        <f>CONCATENATE("S",MID($A56,5,1),"_SCANB_HSD136" )</f>
        <v>S1_SCANB_HSD136</v>
      </c>
      <c r="J56" s="5" t="str">
        <f>VLOOKUP(I56,Assigned_Channel!$A:$B,2,0)</f>
        <v>Slot1.Ch102</v>
      </c>
      <c r="K56" s="19">
        <f>VLOOKUP(J56,EtchLengthFromLayout!$A:$B,2,0)</f>
        <v>16935.32</v>
      </c>
      <c r="L56" s="19">
        <f t="shared" si="11"/>
        <v>17948.439999999999</v>
      </c>
      <c r="M56" s="23" t="str">
        <f t="shared" si="12"/>
        <v>OK, Length &lt; 18000mils</v>
      </c>
      <c r="N56" s="104"/>
    </row>
    <row r="57" spans="1:14" s="34" customFormat="1" ht="16.149999999999999" customHeight="1">
      <c r="A57" s="32" t="s">
        <v>165</v>
      </c>
      <c r="B57" s="5" t="str">
        <f>VLOOKUP(C57,PinNo!$B:$C,2,0)</f>
        <v>M16</v>
      </c>
      <c r="C57" s="7" t="s">
        <v>1696</v>
      </c>
      <c r="D57" s="33" t="s">
        <v>2956</v>
      </c>
      <c r="E57" s="5" t="str">
        <f>VLOOKUP(CONCATENATE($A57,".",$B57),Netlist_VTable!$H:$I,2,0)</f>
        <v>S1_SPI_SO</v>
      </c>
      <c r="F57" s="19">
        <f>VLOOKUP(E57,EtchLengthFromLayout!$A:$B,2,0)</f>
        <v>750.08</v>
      </c>
      <c r="G57" s="19"/>
      <c r="H57" s="19"/>
      <c r="I57" s="19" t="str">
        <f>CONCATENATE("S",MID($A57,5,1),"_SCANB_HSD109" )</f>
        <v>S1_SCANB_HSD109</v>
      </c>
      <c r="J57" s="5" t="str">
        <f>VLOOKUP(I57,Assigned_Channel!$A:$B,2,0)</f>
        <v>Slot1.Ch110</v>
      </c>
      <c r="K57" s="19">
        <f>VLOOKUP(J57,EtchLengthFromLayout!$A:$B,2,0)</f>
        <v>17198.84</v>
      </c>
      <c r="L57" s="19">
        <f t="shared" si="11"/>
        <v>17948.920000000002</v>
      </c>
      <c r="M57" s="23" t="str">
        <f t="shared" si="12"/>
        <v>OK, Length &lt; 18000mils</v>
      </c>
      <c r="N57" s="104"/>
    </row>
    <row r="58" spans="1:14" s="34" customFormat="1">
      <c r="A58" s="32" t="s">
        <v>165</v>
      </c>
      <c r="B58" s="5" t="str">
        <f>VLOOKUP(C58,PinNo!$B:$C,2,0)</f>
        <v>P16</v>
      </c>
      <c r="C58" s="7" t="s">
        <v>382</v>
      </c>
      <c r="D58" s="33" t="s">
        <v>2956</v>
      </c>
      <c r="E58" s="5" t="str">
        <f>VLOOKUP(CONCATENATE($A58,".",$B58),Netlist_VTable!$H:$I,2,0)</f>
        <v>S1_SPI_SCK</v>
      </c>
      <c r="F58" s="19">
        <f>VLOOKUP(E58,EtchLengthFromLayout!$A:$B,2,0)</f>
        <v>1059.8599999999999</v>
      </c>
      <c r="G58" s="19"/>
      <c r="H58" s="19"/>
      <c r="I58" s="19" t="str">
        <f>CONCATENATE("S",MID($A58,5,1),"_SCANB_HSD134" )</f>
        <v>S1_SCANB_HSD134</v>
      </c>
      <c r="J58" s="5" t="str">
        <f>VLOOKUP(I58,Assigned_Channel!$A:$B,2,0)</f>
        <v>Slot1.Ch104</v>
      </c>
      <c r="K58" s="19">
        <f>VLOOKUP(J58,EtchLengthFromLayout!$A:$B,2,0)</f>
        <v>16888.93</v>
      </c>
      <c r="L58" s="19">
        <f t="shared" si="11"/>
        <v>17948.79</v>
      </c>
      <c r="M58" s="23" t="str">
        <f t="shared" si="12"/>
        <v>OK, Length &lt; 18000mils</v>
      </c>
      <c r="N58" s="104"/>
    </row>
    <row r="59" spans="1:14" s="34" customFormat="1">
      <c r="A59" s="32" t="s">
        <v>165</v>
      </c>
      <c r="B59" s="5" t="str">
        <f>VLOOKUP(C59,PinNo!$B:$C,2,0)</f>
        <v>R16</v>
      </c>
      <c r="C59" s="7" t="s">
        <v>1697</v>
      </c>
      <c r="D59" s="33" t="s">
        <v>2956</v>
      </c>
      <c r="E59" s="5" t="str">
        <f>VLOOKUP(CONCATENATE($A59,".",$B59),Netlist_VTable!$H:$I,2,0)</f>
        <v>S1_SPI_SI</v>
      </c>
      <c r="F59" s="19">
        <f>VLOOKUP(E59,EtchLengthFromLayout!$A:$B,2,0)</f>
        <v>793.78</v>
      </c>
      <c r="G59" s="19"/>
      <c r="H59" s="19"/>
      <c r="I59" s="19" t="str">
        <f>CONCATENATE("S",MID($A59,5,1),"_SCANB_HSD133" )</f>
        <v>S1_SCANB_HSD133</v>
      </c>
      <c r="J59" s="5" t="str">
        <f>VLOOKUP(I59,Assigned_Channel!$A:$B,2,0)</f>
        <v>Slot1.Ch108</v>
      </c>
      <c r="K59" s="19">
        <f>VLOOKUP(J59,EtchLengthFromLayout!$A:$B,2,0)</f>
        <v>17154.62</v>
      </c>
      <c r="L59" s="19">
        <f t="shared" si="11"/>
        <v>17948.399999999998</v>
      </c>
      <c r="M59" s="23" t="str">
        <f t="shared" si="12"/>
        <v>OK, Length &lt; 18000mils</v>
      </c>
      <c r="N59" s="104"/>
    </row>
    <row r="60" spans="1:14" s="34" customFormat="1">
      <c r="A60" s="32" t="s">
        <v>165</v>
      </c>
      <c r="B60" s="5" t="str">
        <f>VLOOKUP(C60,PinNo!$B:$C,2,0)</f>
        <v>K16</v>
      </c>
      <c r="C60" s="7" t="s">
        <v>1698</v>
      </c>
      <c r="D60" s="33" t="s">
        <v>2956</v>
      </c>
      <c r="E60" s="5" t="str">
        <f>VLOOKUP(CONCATENATE($A60,".",$B60),Netlist_VTable!$H:$I,2,0)</f>
        <v>S1_WP</v>
      </c>
      <c r="F60" s="19">
        <f>VLOOKUP(E60,EtchLengthFromLayout!$A:$B,2,0)</f>
        <v>1021.12</v>
      </c>
      <c r="G60" s="19"/>
      <c r="H60" s="19"/>
      <c r="I60" s="19" t="str">
        <f>CONCATENATE("S",MID($A60,5,1),"_SCANB_HSD284" )</f>
        <v>S1_SCANB_HSD284</v>
      </c>
      <c r="J60" s="5" t="str">
        <f>VLOOKUP(I60,Assigned_Channel!$A:$B,2,0)</f>
        <v>Slot1.Ch101</v>
      </c>
      <c r="K60" s="19">
        <f>VLOOKUP(J60,EtchLengthFromLayout!$A:$B,2,0)</f>
        <v>16927.87</v>
      </c>
      <c r="L60" s="19">
        <f t="shared" si="11"/>
        <v>17948.989999999998</v>
      </c>
      <c r="M60" s="23" t="str">
        <f t="shared" si="12"/>
        <v>OK, Length &lt; 18000mils</v>
      </c>
      <c r="N60" s="104"/>
    </row>
    <row r="61" spans="1:14" s="34" customFormat="1">
      <c r="A61" s="32" t="s">
        <v>165</v>
      </c>
      <c r="B61" s="5" t="str">
        <f>VLOOKUP(C61,PinNo!$B:$C,2,0)</f>
        <v>N16</v>
      </c>
      <c r="C61" s="7" t="s">
        <v>1699</v>
      </c>
      <c r="D61" s="33" t="s">
        <v>2956</v>
      </c>
      <c r="E61" s="5" t="str">
        <f>VLOOKUP(CONCATENATE($A61,".",$B61),[1]Netlist_VTable!$H:$I,2,0)</f>
        <v>S1_HOLD</v>
      </c>
      <c r="F61" s="19">
        <f>VLOOKUP(E61,EtchLengthFromLayout!$A:$B,2,0)</f>
        <v>1063.93</v>
      </c>
      <c r="G61" s="19"/>
      <c r="H61" s="19"/>
      <c r="I61" s="19" t="str">
        <f>CONCATENATE("S",MID($A61,5,1),"_SCANB_HSD285" )</f>
        <v>S1_SCANB_HSD285</v>
      </c>
      <c r="J61" s="5" t="str">
        <f>VLOOKUP(I61,Assigned_Channel!$A:$B,2,0)</f>
        <v>Slot1.Ch105</v>
      </c>
      <c r="K61" s="19">
        <f>VLOOKUP(J61,EtchLengthFromLayout!$A:$B,2,0)</f>
        <v>16885.03</v>
      </c>
      <c r="L61" s="19">
        <f t="shared" si="11"/>
        <v>17948.96</v>
      </c>
      <c r="M61" s="23" t="str">
        <f t="shared" si="12"/>
        <v>OK, Length &lt; 18000mils</v>
      </c>
      <c r="N61" s="104"/>
    </row>
    <row r="62" spans="1:14" s="34" customFormat="1" ht="15.75" customHeight="1">
      <c r="A62" s="32"/>
      <c r="B62" s="5"/>
      <c r="C62" s="7"/>
      <c r="D62" s="33"/>
      <c r="E62" s="5"/>
      <c r="F62" s="19"/>
      <c r="G62" s="19"/>
      <c r="H62" s="19"/>
      <c r="I62" s="19"/>
      <c r="J62" s="5"/>
      <c r="K62" s="19"/>
      <c r="L62" s="19"/>
      <c r="M62" s="98"/>
      <c r="N62" s="68"/>
    </row>
    <row r="63" spans="1:14" s="34" customFormat="1" ht="15.6" customHeight="1">
      <c r="A63" s="24" t="s">
        <v>5414</v>
      </c>
      <c r="B63" s="5" t="str">
        <f>VLOOKUP(C63,PinNo!$B:$C,2,0)</f>
        <v>E1</v>
      </c>
      <c r="C63" s="7" t="s">
        <v>3063</v>
      </c>
      <c r="D63" s="33" t="s">
        <v>2954</v>
      </c>
      <c r="E63" s="5" t="str">
        <f>VLOOKUP(CONCATENATE($A63,".",$B63),Netlist_VTable!$H:$I,2,0)</f>
        <v>S2_P0_TXEN</v>
      </c>
      <c r="F63" s="19">
        <f>VLOOKUP(E63,EtchLengthFromLayout!$A:$B,2,0)</f>
        <v>3439.63</v>
      </c>
      <c r="G63" s="19" t="str">
        <f>CONCATENATE("S",MID($A63,5,1),"_R_",$C63 )</f>
        <v>S2_R_P0_TXEN</v>
      </c>
      <c r="H63" s="19">
        <f>VLOOKUP(G63,EtchLengthFromLayout!$A:$B,2,0)</f>
        <v>197.47</v>
      </c>
      <c r="I63" s="19" t="str">
        <f>CONCATENATE("S",MID($A63,5,1),"_SCANA_HSD212" )</f>
        <v>S2_SCANA_HSD212</v>
      </c>
      <c r="J63" s="5" t="str">
        <f>VLOOKUP(I63,Assigned_Channel!$A:$B,2,0)</f>
        <v>Slot0.Ch29</v>
      </c>
      <c r="K63" s="19">
        <f>VLOOKUP(J63,EtchLengthFromLayout!$A:$B,2,0)</f>
        <v>14311.45</v>
      </c>
      <c r="L63" s="19">
        <f>F63+H63+K63</f>
        <v>17948.55</v>
      </c>
      <c r="M63" s="23" t="str">
        <f>IF( L63&lt;=18000,"OK, Length &lt; 18000mils","Not OK, Length is Out of Range")</f>
        <v>OK, Length &lt; 18000mils</v>
      </c>
      <c r="N63" s="103" t="s">
        <v>7540</v>
      </c>
    </row>
    <row r="64" spans="1:14" s="34" customFormat="1" ht="15.6" customHeight="1">
      <c r="A64" s="24" t="s">
        <v>5414</v>
      </c>
      <c r="B64" s="5" t="str">
        <f>VLOOKUP(C64,PinNo!$B:$C,2,0)</f>
        <v>D2</v>
      </c>
      <c r="C64" s="7" t="s">
        <v>3064</v>
      </c>
      <c r="D64" s="33" t="s">
        <v>2954</v>
      </c>
      <c r="E64" s="5" t="str">
        <f>VLOOKUP(CONCATENATE($A64,".",$B64),Netlist_VTable!$H:$I,2,0)</f>
        <v>S2_P0_TXD0</v>
      </c>
      <c r="F64" s="19">
        <f>VLOOKUP(E64,EtchLengthFromLayout!$A:$B,2,0)</f>
        <v>3499.35</v>
      </c>
      <c r="G64" s="19" t="str">
        <f t="shared" ref="G64:G72" si="13">CONCATENATE("S",MID($A64,5,1),"_R_",$C64 )</f>
        <v>S2_R_P0_TXD0</v>
      </c>
      <c r="H64" s="19">
        <f>VLOOKUP(G64,EtchLengthFromLayout!$A:$B,2,0)</f>
        <v>199.34</v>
      </c>
      <c r="I64" s="19" t="str">
        <f>CONCATENATE("S",MID($A64,5,1),"_SCANA_HSD213" )</f>
        <v>S2_SCANA_HSD213</v>
      </c>
      <c r="J64" s="5" t="str">
        <f>VLOOKUP(I64,Assigned_Channel!$A:$B,2,0)</f>
        <v>Slot0.Ch26</v>
      </c>
      <c r="K64" s="19">
        <f>VLOOKUP(J64,EtchLengthFromLayout!$A:$B,2,0)</f>
        <v>14249.99</v>
      </c>
      <c r="L64" s="19">
        <f t="shared" ref="L64:L91" si="14">F64+H64+K64</f>
        <v>17948.68</v>
      </c>
      <c r="M64" s="23" t="str">
        <f t="shared" ref="M64:M91" si="15">IF( L64&lt;=18000,"OK, Length &lt; 18000mils","Not OK, Length is Out of Range")</f>
        <v>OK, Length &lt; 18000mils</v>
      </c>
      <c r="N64" s="104"/>
    </row>
    <row r="65" spans="1:14" s="34" customFormat="1" ht="15.6" customHeight="1">
      <c r="A65" s="24" t="s">
        <v>5414</v>
      </c>
      <c r="B65" s="5" t="str">
        <f>VLOOKUP(C65,PinNo!$B:$C,2,0)</f>
        <v>D1</v>
      </c>
      <c r="C65" s="7" t="s">
        <v>3065</v>
      </c>
      <c r="D65" s="33" t="s">
        <v>2954</v>
      </c>
      <c r="E65" s="5" t="str">
        <f>VLOOKUP(CONCATENATE($A65,".",$B65),Netlist_VTable!$H:$I,2,0)</f>
        <v>S2_P0_TXD1</v>
      </c>
      <c r="F65" s="19">
        <f>VLOOKUP(E65,EtchLengthFromLayout!$A:$B,2,0)</f>
        <v>4273.92</v>
      </c>
      <c r="G65" s="19" t="str">
        <f t="shared" si="13"/>
        <v>S2_R_P0_TXD1</v>
      </c>
      <c r="H65" s="19">
        <f>VLOOKUP(G65,EtchLengthFromLayout!$A:$B,2,0)</f>
        <v>197.47</v>
      </c>
      <c r="I65" s="19" t="str">
        <f>CONCATENATE("S",MID($A65,5,1),"_SCANA_HSD214" )</f>
        <v>S2_SCANA_HSD214</v>
      </c>
      <c r="J65" s="5" t="str">
        <f>VLOOKUP(I65,Assigned_Channel!$A:$B,2,0)</f>
        <v>Slot0.Ch91</v>
      </c>
      <c r="K65" s="19">
        <f>VLOOKUP(J65,EtchLengthFromLayout!$A:$B,2,0)</f>
        <v>13477.62</v>
      </c>
      <c r="L65" s="19">
        <f t="shared" si="14"/>
        <v>17949.010000000002</v>
      </c>
      <c r="M65" s="23" t="str">
        <f t="shared" si="15"/>
        <v>OK, Length &lt; 18000mils</v>
      </c>
      <c r="N65" s="104"/>
    </row>
    <row r="66" spans="1:14" s="34" customFormat="1" ht="15.6" customHeight="1">
      <c r="A66" s="24" t="s">
        <v>5414</v>
      </c>
      <c r="B66" s="5" t="str">
        <f>VLOOKUP(C66,PinNo!$B:$C,2,0)</f>
        <v>E2</v>
      </c>
      <c r="C66" s="7" t="s">
        <v>3066</v>
      </c>
      <c r="D66" s="33" t="s">
        <v>2954</v>
      </c>
      <c r="E66" s="5" t="str">
        <f>VLOOKUP(CONCATENATE($A66,".",$B66),Netlist_VTable!$H:$I,2,0)</f>
        <v>S2_P0_TXC</v>
      </c>
      <c r="F66" s="19">
        <f>VLOOKUP(E66,EtchLengthFromLayout!$A:$B,2,0)</f>
        <v>4139.3500000000004</v>
      </c>
      <c r="G66" s="19" t="str">
        <f t="shared" si="13"/>
        <v>S2_R_P0_TXC</v>
      </c>
      <c r="H66" s="19">
        <f>VLOOKUP(G66,EtchLengthFromLayout!$A:$B,2,0)</f>
        <v>199.34</v>
      </c>
      <c r="I66" s="19" t="str">
        <f>CONCATENATE("S",MID($A66,5,1),"_SCANA_HSD215" )</f>
        <v>S2_SCANA_HSD215</v>
      </c>
      <c r="J66" s="5" t="str">
        <f>VLOOKUP(I66,Assigned_Channel!$A:$B,2,0)</f>
        <v>Slot0.Ch92</v>
      </c>
      <c r="K66" s="19">
        <f>VLOOKUP(J66,EtchLengthFromLayout!$A:$B,2,0)</f>
        <v>13609.62</v>
      </c>
      <c r="L66" s="19">
        <f t="shared" si="14"/>
        <v>17948.310000000001</v>
      </c>
      <c r="M66" s="23" t="str">
        <f t="shared" si="15"/>
        <v>OK, Length &lt; 18000mils</v>
      </c>
      <c r="N66" s="104"/>
    </row>
    <row r="67" spans="1:14" s="34" customFormat="1" ht="15.6" customHeight="1">
      <c r="A67" s="24" t="s">
        <v>5414</v>
      </c>
      <c r="B67" s="5" t="str">
        <f>VLOOKUP(C67,PinNo!$B:$C,2,0)</f>
        <v>C2</v>
      </c>
      <c r="C67" s="7" t="s">
        <v>3067</v>
      </c>
      <c r="D67" s="33" t="s">
        <v>2954</v>
      </c>
      <c r="E67" s="5" t="str">
        <f>VLOOKUP(CONCATENATE($A67,".",$B67),Netlist_VTable!$H:$I,2,0)</f>
        <v>S2_P0_TXD2</v>
      </c>
      <c r="F67" s="19">
        <f>VLOOKUP(E67,EtchLengthFromLayout!$A:$B,2,0)</f>
        <v>4961.4399999999996</v>
      </c>
      <c r="G67" s="19" t="str">
        <f t="shared" si="13"/>
        <v>S2_R_P0_TXD2</v>
      </c>
      <c r="H67" s="19">
        <f>VLOOKUP(G67,EtchLengthFromLayout!$A:$B,2,0)</f>
        <v>197.47</v>
      </c>
      <c r="I67" s="19" t="str">
        <f>CONCATENATE("S",MID($A67,5,1),"_SCANA_HSD216" )</f>
        <v>S2_SCANA_HSD216</v>
      </c>
      <c r="J67" s="5" t="str">
        <f>VLOOKUP(I67,Assigned_Channel!$A:$B,2,0)</f>
        <v>Slot0.Ch89</v>
      </c>
      <c r="K67" s="19">
        <f>VLOOKUP(J67,EtchLengthFromLayout!$A:$B,2,0)</f>
        <v>12790.02</v>
      </c>
      <c r="L67" s="19">
        <f t="shared" si="14"/>
        <v>17948.93</v>
      </c>
      <c r="M67" s="23" t="str">
        <f t="shared" si="15"/>
        <v>OK, Length &lt; 18000mils</v>
      </c>
      <c r="N67" s="104"/>
    </row>
    <row r="68" spans="1:14" s="34" customFormat="1" ht="15.6" customHeight="1">
      <c r="A68" s="24" t="s">
        <v>5414</v>
      </c>
      <c r="B68" s="5" t="str">
        <f>VLOOKUP(C68,PinNo!$B:$C,2,0)</f>
        <v>K2</v>
      </c>
      <c r="C68" s="7" t="s">
        <v>3068</v>
      </c>
      <c r="D68" s="33" t="s">
        <v>2954</v>
      </c>
      <c r="E68" s="5" t="str">
        <f>VLOOKUP(CONCATENATE($A68,".",$B68),Netlist_VTable!$H:$I,2,0)</f>
        <v>S2_P0_RXD0</v>
      </c>
      <c r="F68" s="19">
        <f>VLOOKUP(E68,EtchLengthFromLayout!$A:$B,2,0)</f>
        <v>4807.79</v>
      </c>
      <c r="G68" s="19" t="str">
        <f t="shared" si="13"/>
        <v>S2_R_P0_RXD0</v>
      </c>
      <c r="H68" s="19">
        <f>VLOOKUP(G68,EtchLengthFromLayout!$A:$B,2,0)</f>
        <v>199.34</v>
      </c>
      <c r="I68" s="19" t="str">
        <f>CONCATENATE("S",MID($A68,5,1),"_SCANA_HSD217" )</f>
        <v>S2_SCANA_HSD217</v>
      </c>
      <c r="J68" s="5" t="str">
        <f>VLOOKUP(I68,Assigned_Channel!$A:$B,2,0)</f>
        <v>Slot0.Ch90</v>
      </c>
      <c r="K68" s="19">
        <f>VLOOKUP(J68,EtchLengthFromLayout!$A:$B,2,0)</f>
        <v>12941.98</v>
      </c>
      <c r="L68" s="19">
        <f t="shared" si="14"/>
        <v>17949.11</v>
      </c>
      <c r="M68" s="23" t="str">
        <f t="shared" si="15"/>
        <v>OK, Length &lt; 18000mils</v>
      </c>
      <c r="N68" s="104"/>
    </row>
    <row r="69" spans="1:14" s="34" customFormat="1" ht="15.6" customHeight="1">
      <c r="A69" s="24" t="s">
        <v>5414</v>
      </c>
      <c r="B69" s="5" t="str">
        <f>VLOOKUP(C69,PinNo!$B:$C,2,0)</f>
        <v>C1</v>
      </c>
      <c r="C69" s="7" t="s">
        <v>3069</v>
      </c>
      <c r="D69" s="33" t="s">
        <v>2954</v>
      </c>
      <c r="E69" s="5" t="str">
        <f>VLOOKUP(CONCATENATE($A69,".",$B69),Netlist_VTable!$H:$I,2,0)</f>
        <v>S2_P0_TXD3</v>
      </c>
      <c r="F69" s="19">
        <f>VLOOKUP(E69,EtchLengthFromLayout!$A:$B,2,0)</f>
        <v>4261.79</v>
      </c>
      <c r="G69" s="19" t="str">
        <f t="shared" si="13"/>
        <v>S2_R_P0_TXD3</v>
      </c>
      <c r="H69" s="19">
        <f>VLOOKUP(G69,EtchLengthFromLayout!$A:$B,2,0)</f>
        <v>197.47</v>
      </c>
      <c r="I69" s="19" t="str">
        <f>CONCATENATE("S",MID($A69,5,1),"_SCANA_HSD218" )</f>
        <v>S2_SCANA_HSD218</v>
      </c>
      <c r="J69" s="5" t="str">
        <f>VLOOKUP(I69,Assigned_Channel!$A:$B,2,0)</f>
        <v>Slot0.Ch95</v>
      </c>
      <c r="K69" s="19">
        <f>VLOOKUP(J69,EtchLengthFromLayout!$A:$B,2,0)</f>
        <v>13489.64</v>
      </c>
      <c r="L69" s="19">
        <f t="shared" si="14"/>
        <v>17948.900000000001</v>
      </c>
      <c r="M69" s="23" t="str">
        <f t="shared" si="15"/>
        <v>OK, Length &lt; 18000mils</v>
      </c>
      <c r="N69" s="104"/>
    </row>
    <row r="70" spans="1:14" s="34" customFormat="1" ht="15.6" customHeight="1">
      <c r="A70" s="24" t="s">
        <v>5414</v>
      </c>
      <c r="B70" s="5" t="str">
        <f>VLOOKUP(C70,PinNo!$B:$C,2,0)</f>
        <v>K1</v>
      </c>
      <c r="C70" s="7" t="s">
        <v>3071</v>
      </c>
      <c r="D70" s="33" t="s">
        <v>2954</v>
      </c>
      <c r="E70" s="5" t="str">
        <f>VLOOKUP(CONCATENATE($A70,".",$B70),Netlist_VTable!$H:$I,2,0)</f>
        <v>S2_P0_RXD1</v>
      </c>
      <c r="F70" s="19">
        <f>VLOOKUP(E70,EtchLengthFromLayout!$A:$B,2,0)</f>
        <v>3931.42</v>
      </c>
      <c r="G70" s="15" t="str">
        <f t="shared" si="13"/>
        <v>S2_R_P0_RXD1</v>
      </c>
      <c r="H70" s="19">
        <f>VLOOKUP(G70,EtchLengthFromLayout!$A:$B,2,0)</f>
        <v>199.34</v>
      </c>
      <c r="I70" s="19" t="str">
        <f>CONCATENATE("S",MID($A70,5,1),"_SCANA_HSD207" )</f>
        <v>S2_SCANA_HSD207</v>
      </c>
      <c r="J70" s="5" t="str">
        <f>VLOOKUP(I70,Assigned_Channel!$A:$B,2,0)</f>
        <v>Slot0.Ch94</v>
      </c>
      <c r="K70" s="19">
        <f>VLOOKUP(J70,EtchLengthFromLayout!$A:$B,2,0)</f>
        <v>13818.14</v>
      </c>
      <c r="L70" s="19">
        <f t="shared" si="14"/>
        <v>17948.900000000001</v>
      </c>
      <c r="M70" s="23" t="str">
        <f t="shared" si="15"/>
        <v>OK, Length &lt; 18000mils</v>
      </c>
      <c r="N70" s="104"/>
    </row>
    <row r="71" spans="1:14" s="34" customFormat="1" ht="15.6" customHeight="1">
      <c r="A71" s="24" t="s">
        <v>5414</v>
      </c>
      <c r="B71" s="5" t="str">
        <f>VLOOKUP(C71,PinNo!$B:$C,2,0)</f>
        <v>J1</v>
      </c>
      <c r="C71" s="7" t="s">
        <v>3072</v>
      </c>
      <c r="D71" s="33" t="s">
        <v>2954</v>
      </c>
      <c r="E71" s="5" t="str">
        <f>VLOOKUP(CONCATENATE($A71,".",$B71),Netlist_VTable!$H:$I,2,0)</f>
        <v>S2_P0_RXD3</v>
      </c>
      <c r="F71" s="19">
        <f>VLOOKUP(E71,EtchLengthFromLayout!$A:$B,2,0)</f>
        <v>5323.32</v>
      </c>
      <c r="G71" s="15" t="str">
        <f t="shared" si="13"/>
        <v>S2_R_P0_RXD3</v>
      </c>
      <c r="H71" s="19">
        <f>VLOOKUP(G71,EtchLengthFromLayout!$A:$B,2,0)</f>
        <v>197.47</v>
      </c>
      <c r="I71" s="19" t="str">
        <f>CONCATENATE("S",MID($A71,5,1),"_SCANA_HSD208" )</f>
        <v>S2_SCANA_HSD208</v>
      </c>
      <c r="J71" s="5" t="str">
        <f>VLOOKUP(I71,Assigned_Channel!$A:$B,2,0)</f>
        <v>Slot0.Ch84</v>
      </c>
      <c r="K71" s="19">
        <f>VLOOKUP(J71,EtchLengthFromLayout!$A:$B,2,0)</f>
        <v>12428.17</v>
      </c>
      <c r="L71" s="19">
        <f t="shared" si="14"/>
        <v>17948.96</v>
      </c>
      <c r="M71" s="23" t="str">
        <f t="shared" si="15"/>
        <v>OK, Length &lt; 18000mils</v>
      </c>
      <c r="N71" s="104"/>
    </row>
    <row r="72" spans="1:14" s="34" customFormat="1" ht="15.6" customHeight="1">
      <c r="A72" s="24" t="s">
        <v>5414</v>
      </c>
      <c r="B72" s="5" t="str">
        <f>VLOOKUP(C72,PinNo!$B:$C,2,0)</f>
        <v>J2</v>
      </c>
      <c r="C72" s="7" t="s">
        <v>3075</v>
      </c>
      <c r="D72" s="33" t="s">
        <v>2954</v>
      </c>
      <c r="E72" s="5" t="str">
        <f>VLOOKUP(CONCATENATE($A72,".",$B72),Netlist_VTable!$H:$I,2,0)</f>
        <v>S2_P0_RXD2</v>
      </c>
      <c r="F72" s="19">
        <f>VLOOKUP(E72,EtchLengthFromLayout!$A:$B,2,0)</f>
        <v>4787.2</v>
      </c>
      <c r="G72" s="15" t="str">
        <f t="shared" si="13"/>
        <v>S2_R_P0_RXD2</v>
      </c>
      <c r="H72" s="19">
        <f>VLOOKUP(G72,EtchLengthFromLayout!$A:$B,2,0)</f>
        <v>199.34</v>
      </c>
      <c r="I72" s="19" t="str">
        <f>CONCATENATE("S",MID($A72,5,1),"_SCANA_HSD211" )</f>
        <v>S2_SCANA_HSD211</v>
      </c>
      <c r="J72" s="5" t="str">
        <f>VLOOKUP(I72,Assigned_Channel!$A:$B,2,0)</f>
        <v>Slot0.Ch88</v>
      </c>
      <c r="K72" s="19">
        <f>VLOOKUP(J72,EtchLengthFromLayout!$A:$B,2,0)</f>
        <v>12961.77</v>
      </c>
      <c r="L72" s="19">
        <f t="shared" si="14"/>
        <v>17948.310000000001</v>
      </c>
      <c r="M72" s="23" t="str">
        <f t="shared" si="15"/>
        <v>OK, Length &lt; 18000mils</v>
      </c>
      <c r="N72" s="104"/>
    </row>
    <row r="73" spans="1:14" s="34" customFormat="1" ht="15.6" customHeight="1">
      <c r="A73" s="24" t="s">
        <v>5414</v>
      </c>
      <c r="B73" s="5" t="str">
        <f>VLOOKUP(C73,PinNo!$B:$C,2,0)</f>
        <v>G2</v>
      </c>
      <c r="C73" s="7" t="s">
        <v>3076</v>
      </c>
      <c r="D73" s="33" t="s">
        <v>2954</v>
      </c>
      <c r="E73" s="5" t="str">
        <f>VLOOKUP(CONCATENATE($A73,".",$B73),Netlist_VTable!$H:$I,2,0)</f>
        <v>S2_P0_TESTD</v>
      </c>
      <c r="F73" s="19">
        <f>VLOOKUP(E73,EtchLengthFromLayout!$A:$B,2,0)</f>
        <v>4857.1899999999996</v>
      </c>
      <c r="G73" s="19"/>
      <c r="H73" s="19"/>
      <c r="I73" s="19" t="str">
        <f>CONCATENATE("S",MID($A73,5,1),"_SCANA_HSD289" )</f>
        <v>S2_SCANA_HSD289</v>
      </c>
      <c r="J73" s="5" t="str">
        <f>VLOOKUP(I73,Assigned_Channel!$A:$B,2,0)</f>
        <v>Slot0.Ch93</v>
      </c>
      <c r="K73" s="19">
        <f>VLOOKUP(J73,EtchLengthFromLayout!$A:$B,2,0)</f>
        <v>13091.84</v>
      </c>
      <c r="L73" s="19">
        <f t="shared" si="14"/>
        <v>17949.03</v>
      </c>
      <c r="M73" s="23" t="str">
        <f t="shared" si="15"/>
        <v>OK, Length &lt; 18000mils</v>
      </c>
      <c r="N73" s="104"/>
    </row>
    <row r="74" spans="1:14" s="34" customFormat="1" ht="15.6" customHeight="1">
      <c r="A74" s="24" t="s">
        <v>5414</v>
      </c>
      <c r="B74" s="5" t="str">
        <f>VLOOKUP(C74,PinNo!$B:$C,2,0)</f>
        <v>L1</v>
      </c>
      <c r="C74" s="7" t="s">
        <v>365</v>
      </c>
      <c r="D74" s="33" t="s">
        <v>2956</v>
      </c>
      <c r="E74" s="5" t="str">
        <f>VLOOKUP(CONCATENATE($A74,".",$B74),Netlist_VTable!$H:$I,2,0)</f>
        <v>S2_GPIOA_0</v>
      </c>
      <c r="F74" s="19">
        <f>VLOOKUP(E74,EtchLengthFromLayout!$A:$B,2,0)</f>
        <v>2334.16</v>
      </c>
      <c r="G74" s="19"/>
      <c r="H74" s="19"/>
      <c r="I74" s="19" t="str">
        <f>CONCATENATE("S",MID($A74,5,1),"_SCANB_HSD085" )</f>
        <v>S2_SCANB_HSD085</v>
      </c>
      <c r="J74" s="5" t="str">
        <f>VLOOKUP(I74,Assigned_Channel!$A:$B,2,0)</f>
        <v>SLOT1.CH22</v>
      </c>
      <c r="K74" s="19">
        <f>VLOOKUP(J74,EtchLengthFromLayout!$A:$B,2,0)</f>
        <v>15618.39</v>
      </c>
      <c r="L74" s="19">
        <f t="shared" si="14"/>
        <v>17952.55</v>
      </c>
      <c r="M74" s="23" t="str">
        <f t="shared" si="15"/>
        <v>OK, Length &lt; 18000mils</v>
      </c>
      <c r="N74" s="104"/>
    </row>
    <row r="75" spans="1:14" s="34" customFormat="1" ht="15.6" customHeight="1">
      <c r="A75" s="24" t="s">
        <v>5414</v>
      </c>
      <c r="B75" s="5" t="str">
        <f>VLOOKUP(C75,PinNo!$B:$C,2,0)</f>
        <v>M1</v>
      </c>
      <c r="C75" s="7" t="s">
        <v>367</v>
      </c>
      <c r="D75" s="33" t="s">
        <v>2956</v>
      </c>
      <c r="E75" s="5" t="str">
        <f>VLOOKUP(CONCATENATE($A75,".",$B75),Netlist_VTable!$H:$I,2,0)</f>
        <v>S2_GPIOA_1</v>
      </c>
      <c r="F75" s="19">
        <f>VLOOKUP(E75,EtchLengthFromLayout!$A:$B,2,0)</f>
        <v>5491.9</v>
      </c>
      <c r="G75" s="19"/>
      <c r="H75" s="19"/>
      <c r="I75" s="19" t="str">
        <f>CONCATENATE("S",MID($A75,5,1),"_SCANB_HSD064" )</f>
        <v>S2_SCANB_HSD064</v>
      </c>
      <c r="J75" s="5" t="str">
        <f>VLOOKUP(I75,Assigned_Channel!$A:$B,2,0)</f>
        <v>SLOT1.CH23</v>
      </c>
      <c r="K75" s="19">
        <f>VLOOKUP(J75,EtchLengthFromLayout!$A:$B,2,0)</f>
        <v>12457.56</v>
      </c>
      <c r="L75" s="19">
        <f t="shared" si="14"/>
        <v>17949.46</v>
      </c>
      <c r="M75" s="23" t="str">
        <f t="shared" si="15"/>
        <v>OK, Length &lt; 18000mils</v>
      </c>
      <c r="N75" s="104"/>
    </row>
    <row r="76" spans="1:14" s="34" customFormat="1" ht="15.6" customHeight="1">
      <c r="A76" s="24" t="s">
        <v>5414</v>
      </c>
      <c r="B76" s="5" t="str">
        <f>VLOOKUP(C76,PinNo!$B:$C,2,0)</f>
        <v>N1</v>
      </c>
      <c r="C76" s="7" t="s">
        <v>369</v>
      </c>
      <c r="D76" s="33" t="s">
        <v>2957</v>
      </c>
      <c r="E76" s="5" t="str">
        <f>VLOOKUP(CONCATENATE($A76,".",$B76),Netlist_VTable!$H:$I,2,0)</f>
        <v>S2_GPIOA_2</v>
      </c>
      <c r="F76" s="19">
        <f>VLOOKUP(E76,EtchLengthFromLayout!$A:$B,2,0)</f>
        <v>5362.6</v>
      </c>
      <c r="G76" s="19"/>
      <c r="H76" s="19"/>
      <c r="I76" s="19" t="str">
        <f>CONCATENATE("S",MID($A76,5,1),"_SCANB_DS_HSD063" )</f>
        <v>S2_SCANB_DS_HSD063</v>
      </c>
      <c r="J76" s="5" t="str">
        <f>VLOOKUP(I76,Assigned_Channel!$A:$B,2,0)</f>
        <v>SLOT1.CH26</v>
      </c>
      <c r="K76" s="19">
        <f>VLOOKUP(J76,EtchLengthFromLayout!$A:$B,2,0)</f>
        <v>12586.65</v>
      </c>
      <c r="L76" s="19">
        <f t="shared" si="14"/>
        <v>17949.25</v>
      </c>
      <c r="M76" s="23" t="str">
        <f t="shared" si="15"/>
        <v>OK, Length &lt; 18000mils</v>
      </c>
      <c r="N76" s="104"/>
    </row>
    <row r="77" spans="1:14" s="34" customFormat="1" ht="15.6" customHeight="1">
      <c r="A77" s="26" t="s">
        <v>9886</v>
      </c>
      <c r="B77" s="5" t="str">
        <f>VLOOKUP(C77,PinNo!$B:$C,2,0)</f>
        <v>N1</v>
      </c>
      <c r="C77" s="7" t="s">
        <v>369</v>
      </c>
      <c r="D77" s="33" t="s">
        <v>2960</v>
      </c>
      <c r="E77" s="5" t="str">
        <f>VLOOKUP(CONCATENATE($A77,".",$B77),Netlist_VTable!$H:$I,2,0)</f>
        <v>SG2_GPIOA_2</v>
      </c>
      <c r="F77" s="19">
        <f>VLOOKUP(E77,EtchLengthFromLayout!$A:$B,2,0)</f>
        <v>1752.18</v>
      </c>
      <c r="G77" s="19"/>
      <c r="H77" s="19"/>
      <c r="I77" s="19" t="str">
        <f>CONCATENATE("S",MID($E77,3,1),"_DS_HSD998" )</f>
        <v>S2_DS_HSD998</v>
      </c>
      <c r="J77" s="5" t="str">
        <f>VLOOKUP(I77,Assigned_Channel!$A:$B,2,0)</f>
        <v>SLOT1.CH88</v>
      </c>
      <c r="K77" s="19">
        <f>VLOOKUP(J77,EtchLengthFromLayout!$A:$B,2,0)</f>
        <v>16197.31</v>
      </c>
      <c r="L77" s="19">
        <f t="shared" si="14"/>
        <v>17949.489999999998</v>
      </c>
      <c r="M77" s="23" t="str">
        <f t="shared" si="15"/>
        <v>OK, Length &lt; 18000mils</v>
      </c>
      <c r="N77" s="104"/>
    </row>
    <row r="78" spans="1:14" s="34" customFormat="1" ht="15.6" customHeight="1">
      <c r="A78" s="24" t="s">
        <v>5414</v>
      </c>
      <c r="B78" s="5" t="str">
        <f>VLOOKUP(C78,PinNo!$B:$C,2,0)</f>
        <v>P1</v>
      </c>
      <c r="C78" s="7" t="s">
        <v>370</v>
      </c>
      <c r="D78" s="33" t="s">
        <v>2956</v>
      </c>
      <c r="E78" s="5" t="str">
        <f>VLOOKUP(CONCATENATE($A78,".",$B78),Netlist_VTable!$H:$I,2,0)</f>
        <v>S2_GPIOA_3</v>
      </c>
      <c r="F78" s="19">
        <f>VLOOKUP(E78,EtchLengthFromLayout!$A:$B,2,0)</f>
        <v>2263.17</v>
      </c>
      <c r="G78" s="19"/>
      <c r="H78" s="19"/>
      <c r="I78" s="19" t="str">
        <f>CONCATENATE("S",MID($A78,5,1),"_SCANB_HSD089" )</f>
        <v>S2_SCANB_HSD089</v>
      </c>
      <c r="J78" s="5" t="str">
        <f>VLOOKUP(I78,Assigned_Channel!$A:$B,2,0)</f>
        <v>SLOT1.CH27</v>
      </c>
      <c r="K78" s="19">
        <f>VLOOKUP(J78,EtchLengthFromLayout!$A:$B,2,0)</f>
        <v>15689.48</v>
      </c>
      <c r="L78" s="19">
        <f t="shared" si="14"/>
        <v>17952.650000000001</v>
      </c>
      <c r="M78" s="23" t="str">
        <f t="shared" si="15"/>
        <v>OK, Length &lt; 18000mils</v>
      </c>
      <c r="N78" s="104"/>
    </row>
    <row r="79" spans="1:14" s="34" customFormat="1" ht="15.6" customHeight="1">
      <c r="A79" s="24" t="s">
        <v>5414</v>
      </c>
      <c r="B79" s="5" t="str">
        <f>VLOOKUP(C79,PinNo!$B:$C,2,0)</f>
        <v>L2</v>
      </c>
      <c r="C79" s="7" t="s">
        <v>371</v>
      </c>
      <c r="D79" s="33" t="s">
        <v>2956</v>
      </c>
      <c r="E79" s="5" t="str">
        <f>VLOOKUP(CONCATENATE($A79,".",$B79),Netlist_VTable!$H:$I,2,0)</f>
        <v>S2_GPIOB_0</v>
      </c>
      <c r="F79" s="19">
        <f>VLOOKUP(E79,EtchLengthFromLayout!$A:$B,2,0)</f>
        <v>2433.61</v>
      </c>
      <c r="G79" s="19"/>
      <c r="H79" s="19"/>
      <c r="I79" s="19" t="str">
        <f>CONCATENATE("S",MID($A79,5,1),"_SCANB_HSD073" )</f>
        <v>S2_SCANB_HSD073</v>
      </c>
      <c r="J79" s="5" t="str">
        <f>VLOOKUP(I79,Assigned_Channel!$A:$B,2,0)</f>
        <v>Slot0.Ch25</v>
      </c>
      <c r="K79" s="19">
        <f>VLOOKUP(J79,EtchLengthFromLayout!$A:$B,2,0)</f>
        <v>15519.02</v>
      </c>
      <c r="L79" s="19">
        <f t="shared" si="14"/>
        <v>17952.63</v>
      </c>
      <c r="M79" s="23" t="str">
        <f t="shared" si="15"/>
        <v>OK, Length &lt; 18000mils</v>
      </c>
      <c r="N79" s="104"/>
    </row>
    <row r="80" spans="1:14" s="34" customFormat="1" ht="15.6" customHeight="1">
      <c r="A80" s="24" t="s">
        <v>5414</v>
      </c>
      <c r="B80" s="5" t="str">
        <f>VLOOKUP(C80,PinNo!$B:$C,2,0)</f>
        <v>M2</v>
      </c>
      <c r="C80" s="7" t="s">
        <v>373</v>
      </c>
      <c r="D80" s="33" t="s">
        <v>2956</v>
      </c>
      <c r="E80" s="5" t="str">
        <f>VLOOKUP(CONCATENATE($A80,".",$B80),Netlist_VTable!$H:$I,2,0)</f>
        <v>S2_GPIOB_1</v>
      </c>
      <c r="F80" s="19">
        <f>VLOOKUP(E80,EtchLengthFromLayout!$A:$B,2,0)</f>
        <v>2340.54</v>
      </c>
      <c r="G80" s="19"/>
      <c r="H80" s="19"/>
      <c r="I80" s="19" t="str">
        <f>CONCATENATE("S",MID($A80,5,1),"_SCANB_HSD072" )</f>
        <v>S2_SCANB_HSD072</v>
      </c>
      <c r="J80" s="5" t="str">
        <f>VLOOKUP(I80,Assigned_Channel!$A:$B,2,0)</f>
        <v>Slot0.Ch23</v>
      </c>
      <c r="K80" s="19">
        <f>VLOOKUP(J80,EtchLengthFromLayout!$A:$B,2,0)</f>
        <v>15612.22</v>
      </c>
      <c r="L80" s="19">
        <f t="shared" si="14"/>
        <v>17952.759999999998</v>
      </c>
      <c r="M80" s="23" t="str">
        <f t="shared" si="15"/>
        <v>OK, Length &lt; 18000mils</v>
      </c>
      <c r="N80" s="104"/>
    </row>
    <row r="81" spans="1:14" s="34" customFormat="1" ht="15.6" customHeight="1">
      <c r="A81" s="24" t="s">
        <v>5414</v>
      </c>
      <c r="B81" s="5" t="str">
        <f>VLOOKUP(C81,PinNo!$B:$C,2,0)</f>
        <v>L4</v>
      </c>
      <c r="C81" s="7" t="s">
        <v>374</v>
      </c>
      <c r="D81" s="33" t="s">
        <v>2956</v>
      </c>
      <c r="E81" s="5" t="str">
        <f>VLOOKUP(CONCATENATE($A81,".",$B81),Netlist_VTable!$H:$I,2,0)</f>
        <v>S2_GPIOC_0</v>
      </c>
      <c r="F81" s="19">
        <f>VLOOKUP(E81,EtchLengthFromLayout!$A:$B,2,0)</f>
        <v>2566.98</v>
      </c>
      <c r="G81" s="19"/>
      <c r="H81" s="19"/>
      <c r="I81" s="19" t="str">
        <f>CONCATENATE("S",MID($A81,5,1),"_SCANB_HSD079" )</f>
        <v>S2_SCANB_HSD079</v>
      </c>
      <c r="J81" s="5" t="str">
        <f>VLOOKUP(I81,Assigned_Channel!$A:$B,2,0)</f>
        <v>Slot0.Ch28</v>
      </c>
      <c r="K81" s="19">
        <f>VLOOKUP(J81,EtchLengthFromLayout!$A:$B,2,0)</f>
        <v>15385.66</v>
      </c>
      <c r="L81" s="19">
        <f t="shared" si="14"/>
        <v>17952.64</v>
      </c>
      <c r="M81" s="23" t="str">
        <f t="shared" si="15"/>
        <v>OK, Length &lt; 18000mils</v>
      </c>
      <c r="N81" s="104"/>
    </row>
    <row r="82" spans="1:14" s="34" customFormat="1" ht="15.6" customHeight="1">
      <c r="A82" s="24" t="s">
        <v>5414</v>
      </c>
      <c r="B82" s="5" t="str">
        <f>VLOOKUP(C82,PinNo!$B:$C,2,0)</f>
        <v>L5</v>
      </c>
      <c r="C82" s="7" t="s">
        <v>376</v>
      </c>
      <c r="D82" s="33" t="s">
        <v>2956</v>
      </c>
      <c r="E82" s="5" t="str">
        <f>VLOOKUP(CONCATENATE($A82,".",$B82),Netlist_VTable!$H:$I,2,0)</f>
        <v>S2_GPIOC_1</v>
      </c>
      <c r="F82" s="19">
        <f>VLOOKUP(E82,EtchLengthFromLayout!$A:$B,2,0)</f>
        <v>2668.11</v>
      </c>
      <c r="G82" s="19"/>
      <c r="H82" s="19"/>
      <c r="I82" s="19" t="str">
        <f>CONCATENATE("S",MID($A82,5,1),"_SCANB_HSD066" )</f>
        <v>S2_SCANB_HSD066</v>
      </c>
      <c r="J82" s="5" t="str">
        <f>VLOOKUP(I82,Assigned_Channel!$A:$B,2,0)</f>
        <v>Slot0.Ch27</v>
      </c>
      <c r="K82" s="19">
        <f>VLOOKUP(J82,EtchLengthFromLayout!$A:$B,2,0)</f>
        <v>15284.5</v>
      </c>
      <c r="L82" s="19">
        <f t="shared" si="14"/>
        <v>17952.61</v>
      </c>
      <c r="M82" s="23" t="str">
        <f t="shared" si="15"/>
        <v>OK, Length &lt; 18000mils</v>
      </c>
      <c r="N82" s="104"/>
    </row>
    <row r="83" spans="1:14" s="34" customFormat="1" ht="15.6" customHeight="1">
      <c r="A83" s="24" t="s">
        <v>5414</v>
      </c>
      <c r="B83" s="5" t="str">
        <f>VLOOKUP(C83,PinNo!$B:$C,2,0)</f>
        <v>J16</v>
      </c>
      <c r="C83" s="7" t="s">
        <v>7544</v>
      </c>
      <c r="D83" s="33" t="s">
        <v>2958</v>
      </c>
      <c r="E83" s="5" t="str">
        <f>VLOOKUP(CONCATENATE($A83,".",$B83),Netlist_VTable!$H:$I,2,0)</f>
        <v>S2_P1_LED</v>
      </c>
      <c r="F83" s="19">
        <f>VLOOKUP(E83,EtchLengthFromLayout!$A:$B,2,0)</f>
        <v>897.72</v>
      </c>
      <c r="G83" s="19"/>
      <c r="H83" s="19"/>
      <c r="I83" s="19" t="str">
        <f>CONCATENATE("S",MID($A83,5,1),"_SCANC_HSD271" )</f>
        <v>S2_SCANC_HSD271</v>
      </c>
      <c r="J83" s="5" t="str">
        <f>VLOOKUP(I83,Assigned_Channel!$A:$B,2,0)</f>
        <v>Slot0.Ch98</v>
      </c>
      <c r="K83" s="19">
        <f>VLOOKUP(J83,EtchLengthFromLayout!$A:$B,2,0)</f>
        <v>17050.61</v>
      </c>
      <c r="L83" s="19">
        <f t="shared" si="14"/>
        <v>17948.330000000002</v>
      </c>
      <c r="M83" s="23" t="str">
        <f t="shared" si="15"/>
        <v>OK, Length &lt; 18000mils</v>
      </c>
      <c r="N83" s="104"/>
    </row>
    <row r="84" spans="1:14" s="34" customFormat="1" ht="16.149999999999999" customHeight="1">
      <c r="A84" s="24" t="s">
        <v>5414</v>
      </c>
      <c r="B84" s="5" t="str">
        <f>VLOOKUP(C84,PinNo!$B:$C,2,0)</f>
        <v>N15</v>
      </c>
      <c r="C84" s="7" t="s">
        <v>1692</v>
      </c>
      <c r="D84" s="33" t="s">
        <v>2958</v>
      </c>
      <c r="E84" s="5" t="str">
        <f>VLOOKUP(CONCATENATE($A84,".",$B84),Netlist_VTable!$H:$I,2,0)</f>
        <v>S2_FE_LED0</v>
      </c>
      <c r="F84" s="19">
        <f>VLOOKUP(E84,EtchLengthFromLayout!$A:$B,2,0)</f>
        <v>821.83</v>
      </c>
      <c r="G84" s="19"/>
      <c r="H84" s="19"/>
      <c r="I84" s="19" t="str">
        <f>CONCATENATE("S",MID($A84,5,1),"_SCANC_HSD280" )</f>
        <v>S2_SCANC_HSD280</v>
      </c>
      <c r="J84" s="5" t="str">
        <f>VLOOKUP(I84,Assigned_Channel!$A:$B,2,0)</f>
        <v>Slot0.Ch19</v>
      </c>
      <c r="K84" s="19">
        <f>VLOOKUP(J84,EtchLengthFromLayout!$A:$B,2,0)</f>
        <v>17127.27</v>
      </c>
      <c r="L84" s="19">
        <f t="shared" si="14"/>
        <v>17949.100000000002</v>
      </c>
      <c r="M84" s="23" t="str">
        <f t="shared" si="15"/>
        <v>OK, Length &lt; 18000mils</v>
      </c>
      <c r="N84" s="104"/>
    </row>
    <row r="85" spans="1:14" s="34" customFormat="1" ht="16.149999999999999" customHeight="1">
      <c r="A85" s="24" t="s">
        <v>5414</v>
      </c>
      <c r="B85" s="5" t="str">
        <f>VLOOKUP(C85,PinNo!$B:$C,2,0)</f>
        <v>P15</v>
      </c>
      <c r="C85" s="7" t="s">
        <v>1694</v>
      </c>
      <c r="D85" s="33" t="s">
        <v>2958</v>
      </c>
      <c r="E85" s="5" t="str">
        <f>VLOOKUP(CONCATENATE($A85,".",$B85),Netlist_VTable!$H:$I,2,0)</f>
        <v>S2_FE_LED1</v>
      </c>
      <c r="F85" s="19">
        <f>VLOOKUP(E85,EtchLengthFromLayout!$A:$B,2,0)</f>
        <v>967.3</v>
      </c>
      <c r="G85" s="19"/>
      <c r="H85" s="19"/>
      <c r="I85" s="19" t="str">
        <f>CONCATENATE("S",MID($A85,5,1),"_SCANC_HSD281" )</f>
        <v>S2_SCANC_HSD281</v>
      </c>
      <c r="J85" s="5" t="str">
        <f>VLOOKUP(I85,Assigned_Channel!$A:$B,2,0)</f>
        <v>Slot0.Ch101</v>
      </c>
      <c r="K85" s="19">
        <f>VLOOKUP(J85,EtchLengthFromLayout!$A:$B,2,0)</f>
        <v>16981.47</v>
      </c>
      <c r="L85" s="19">
        <f t="shared" si="14"/>
        <v>17948.77</v>
      </c>
      <c r="M85" s="23" t="str">
        <f t="shared" si="15"/>
        <v>OK, Length &lt; 18000mils</v>
      </c>
      <c r="N85" s="104"/>
    </row>
    <row r="86" spans="1:14" s="34" customFormat="1" ht="15.6" customHeight="1">
      <c r="A86" s="24" t="s">
        <v>5414</v>
      </c>
      <c r="B86" s="5" t="str">
        <f>VLOOKUP(C86,PinNo!$B:$C,2,0)</f>
        <v>L16</v>
      </c>
      <c r="C86" s="7" t="s">
        <v>378</v>
      </c>
      <c r="D86" s="33" t="s">
        <v>2956</v>
      </c>
      <c r="E86" s="5" t="str">
        <f>VLOOKUP(CONCATENATE($A86,".",$B86),Netlist_VTable!$H:$I,2,0)</f>
        <v>S2_SPI_CSB</v>
      </c>
      <c r="F86" s="19">
        <f>VLOOKUP(E86,EtchLengthFromLayout!$A:$B,2,0)</f>
        <v>1013.12</v>
      </c>
      <c r="G86" s="19"/>
      <c r="H86" s="19"/>
      <c r="I86" s="19" t="str">
        <f>CONCATENATE("S",MID($A86,5,1),"_SCANB_HSD136" )</f>
        <v>S2_SCANB_HSD136</v>
      </c>
      <c r="J86" s="5" t="str">
        <f>VLOOKUP(I86,Assigned_Channel!$A:$B,2,0)</f>
        <v>Slot0.Ch100</v>
      </c>
      <c r="K86" s="19">
        <f>VLOOKUP(J86,EtchLengthFromLayout!$A:$B,2,0)</f>
        <v>16935.509999999998</v>
      </c>
      <c r="L86" s="19">
        <f t="shared" si="14"/>
        <v>17948.629999999997</v>
      </c>
      <c r="M86" s="23" t="str">
        <f t="shared" si="15"/>
        <v>OK, Length &lt; 18000mils</v>
      </c>
      <c r="N86" s="104"/>
    </row>
    <row r="87" spans="1:14" s="34" customFormat="1" ht="16.149999999999999" customHeight="1">
      <c r="A87" s="24" t="s">
        <v>5414</v>
      </c>
      <c r="B87" s="5" t="str">
        <f>VLOOKUP(C87,PinNo!$B:$C,2,0)</f>
        <v>M16</v>
      </c>
      <c r="C87" s="7" t="s">
        <v>1696</v>
      </c>
      <c r="D87" s="33" t="s">
        <v>2956</v>
      </c>
      <c r="E87" s="5" t="str">
        <f>VLOOKUP(CONCATENATE($A87,".",$B87),Netlist_VTable!$H:$I,2,0)</f>
        <v>S2_SPI_SO</v>
      </c>
      <c r="F87" s="19">
        <f>VLOOKUP(E87,EtchLengthFromLayout!$A:$B,2,0)</f>
        <v>750.08</v>
      </c>
      <c r="G87" s="19"/>
      <c r="H87" s="19"/>
      <c r="I87" s="19" t="str">
        <f>CONCATENATE("S",MID($A87,5,1),"_SCANB_HSD109" )</f>
        <v>S2_SCANB_HSD109</v>
      </c>
      <c r="J87" s="5" t="str">
        <f>VLOOKUP(I87,Assigned_Channel!$A:$B,2,0)</f>
        <v>Slot0.Ch18</v>
      </c>
      <c r="K87" s="19">
        <f>VLOOKUP(J87,EtchLengthFromLayout!$A:$B,2,0)</f>
        <v>17198.39</v>
      </c>
      <c r="L87" s="19">
        <f t="shared" si="14"/>
        <v>17948.47</v>
      </c>
      <c r="M87" s="23" t="str">
        <f t="shared" si="15"/>
        <v>OK, Length &lt; 18000mils</v>
      </c>
      <c r="N87" s="104"/>
    </row>
    <row r="88" spans="1:14" s="34" customFormat="1">
      <c r="A88" s="24" t="s">
        <v>5414</v>
      </c>
      <c r="B88" s="5" t="str">
        <f>VLOOKUP(C88,PinNo!$B:$C,2,0)</f>
        <v>P16</v>
      </c>
      <c r="C88" s="7" t="s">
        <v>382</v>
      </c>
      <c r="D88" s="33" t="s">
        <v>2956</v>
      </c>
      <c r="E88" s="5" t="str">
        <f>VLOOKUP(CONCATENATE($A88,".",$B88),Netlist_VTable!$H:$I,2,0)</f>
        <v>S2_SPI_SCK</v>
      </c>
      <c r="F88" s="19">
        <f>VLOOKUP(E88,EtchLengthFromLayout!$A:$B,2,0)</f>
        <v>1059.8599999999999</v>
      </c>
      <c r="G88" s="19"/>
      <c r="H88" s="19"/>
      <c r="I88" s="19" t="str">
        <f>CONCATENATE("S",MID($A88,5,1),"_SCANB_HSD134" )</f>
        <v>S2_SCANB_HSD134</v>
      </c>
      <c r="J88" s="5" t="str">
        <f>VLOOKUP(I88,Assigned_Channel!$A:$B,2,0)</f>
        <v>Slot0.Ch96</v>
      </c>
      <c r="K88" s="19">
        <f>VLOOKUP(J88,EtchLengthFromLayout!$A:$B,2,0)</f>
        <v>16888.36</v>
      </c>
      <c r="L88" s="19">
        <f t="shared" si="14"/>
        <v>17948.22</v>
      </c>
      <c r="M88" s="23" t="str">
        <f t="shared" si="15"/>
        <v>OK, Length &lt; 18000mils</v>
      </c>
      <c r="N88" s="104"/>
    </row>
    <row r="89" spans="1:14" s="34" customFormat="1">
      <c r="A89" s="24" t="s">
        <v>5414</v>
      </c>
      <c r="B89" s="5" t="str">
        <f>VLOOKUP(C89,PinNo!$B:$C,2,0)</f>
        <v>R16</v>
      </c>
      <c r="C89" s="7" t="s">
        <v>1697</v>
      </c>
      <c r="D89" s="33" t="s">
        <v>2956</v>
      </c>
      <c r="E89" s="5" t="str">
        <f>VLOOKUP(CONCATENATE($A89,".",$B89),Netlist_VTable!$H:$I,2,0)</f>
        <v>S2_SPI_SI</v>
      </c>
      <c r="F89" s="19">
        <f>VLOOKUP(E89,EtchLengthFromLayout!$A:$B,2,0)</f>
        <v>793.78</v>
      </c>
      <c r="G89" s="19"/>
      <c r="H89" s="19"/>
      <c r="I89" s="19" t="str">
        <f>CONCATENATE("S",MID($A89,5,1),"_SCANB_HSD133" )</f>
        <v>S2_SCANB_HSD133</v>
      </c>
      <c r="J89" s="5" t="str">
        <f>VLOOKUP(I89,Assigned_Channel!$A:$B,2,0)</f>
        <v>Slot0.Ch20</v>
      </c>
      <c r="K89" s="19">
        <f>VLOOKUP(J89,EtchLengthFromLayout!$A:$B,2,0)</f>
        <v>17155.13</v>
      </c>
      <c r="L89" s="19">
        <f t="shared" si="14"/>
        <v>17948.91</v>
      </c>
      <c r="M89" s="23" t="str">
        <f t="shared" si="15"/>
        <v>OK, Length &lt; 18000mils</v>
      </c>
      <c r="N89" s="104"/>
    </row>
    <row r="90" spans="1:14" s="34" customFormat="1">
      <c r="A90" s="24" t="s">
        <v>5414</v>
      </c>
      <c r="B90" s="5" t="str">
        <f>VLOOKUP(C90,PinNo!$B:$C,2,0)</f>
        <v>K16</v>
      </c>
      <c r="C90" s="7" t="s">
        <v>1698</v>
      </c>
      <c r="D90" s="33" t="s">
        <v>2956</v>
      </c>
      <c r="E90" s="5" t="str">
        <f>VLOOKUP(CONCATENATE($A90,".",$B90),Netlist_VTable!$H:$I,2,0)</f>
        <v>S2_WP</v>
      </c>
      <c r="F90" s="19">
        <f>VLOOKUP(E90,EtchLengthFromLayout!$A:$B,2,0)</f>
        <v>1021.12</v>
      </c>
      <c r="G90" s="19"/>
      <c r="H90" s="19"/>
      <c r="I90" s="19" t="str">
        <f>CONCATENATE("S",MID($A90,5,1),"_SCANB_HSD284" )</f>
        <v>S2_SCANB_HSD284</v>
      </c>
      <c r="J90" s="5" t="str">
        <f>VLOOKUP(I90,Assigned_Channel!$A:$B,2,0)</f>
        <v>Slot0.Ch1</v>
      </c>
      <c r="K90" s="19">
        <f>VLOOKUP(J90,EtchLengthFromLayout!$A:$B,2,0)</f>
        <v>16927.34</v>
      </c>
      <c r="L90" s="19">
        <f t="shared" si="14"/>
        <v>17948.46</v>
      </c>
      <c r="M90" s="23" t="str">
        <f t="shared" si="15"/>
        <v>OK, Length &lt; 18000mils</v>
      </c>
      <c r="N90" s="104"/>
    </row>
    <row r="91" spans="1:14" s="34" customFormat="1">
      <c r="A91" s="24" t="s">
        <v>5414</v>
      </c>
      <c r="B91" s="5" t="str">
        <f>VLOOKUP(C91,PinNo!$B:$C,2,0)</f>
        <v>N16</v>
      </c>
      <c r="C91" s="7" t="s">
        <v>1699</v>
      </c>
      <c r="D91" s="33" t="s">
        <v>2956</v>
      </c>
      <c r="E91" s="5" t="str">
        <f>VLOOKUP(CONCATENATE($A91,".",$B91),[1]Netlist_VTable!$H:$I,2,0)</f>
        <v>S2_HOLD</v>
      </c>
      <c r="F91" s="19">
        <f>VLOOKUP(E91,EtchLengthFromLayout!$A:$B,2,0)</f>
        <v>1063.93</v>
      </c>
      <c r="G91" s="19"/>
      <c r="H91" s="19"/>
      <c r="I91" s="19" t="str">
        <f>CONCATENATE("S",MID($A91,5,1),"_SCANB_HSD285" )</f>
        <v>S2_SCANB_HSD285</v>
      </c>
      <c r="J91" s="5" t="str">
        <f>VLOOKUP(I91,Assigned_Channel!$A:$B,2,0)</f>
        <v>Slot0.Ch97</v>
      </c>
      <c r="K91" s="19">
        <f>VLOOKUP(J91,EtchLengthFromLayout!$A:$B,2,0)</f>
        <v>16884.36</v>
      </c>
      <c r="L91" s="19">
        <f t="shared" si="14"/>
        <v>17948.29</v>
      </c>
      <c r="M91" s="23" t="str">
        <f t="shared" si="15"/>
        <v>OK, Length &lt; 18000mils</v>
      </c>
      <c r="N91" s="104"/>
    </row>
    <row r="92" spans="1:14" s="34" customFormat="1" ht="15.75" customHeight="1">
      <c r="A92" s="24"/>
      <c r="B92" s="5"/>
      <c r="C92" s="7"/>
      <c r="D92" s="33"/>
      <c r="E92" s="5"/>
      <c r="F92" s="19"/>
      <c r="G92" s="19"/>
      <c r="H92" s="19"/>
      <c r="I92" s="19"/>
      <c r="J92" s="5"/>
      <c r="K92" s="19"/>
      <c r="L92" s="19"/>
      <c r="M92" s="98"/>
      <c r="N92" s="68"/>
    </row>
    <row r="93" spans="1:14" s="34" customFormat="1" ht="15.6" customHeight="1">
      <c r="A93" s="32" t="s">
        <v>5882</v>
      </c>
      <c r="B93" s="5" t="str">
        <f>VLOOKUP(C93,PinNo!$B:$C,2,0)</f>
        <v>E1</v>
      </c>
      <c r="C93" s="7" t="s">
        <v>3063</v>
      </c>
      <c r="D93" s="33" t="s">
        <v>2954</v>
      </c>
      <c r="E93" s="5" t="str">
        <f>VLOOKUP(CONCATENATE($A93,".",$B93),Netlist_VTable!$H:$I,2,0)</f>
        <v>S3_P0_TXEN</v>
      </c>
      <c r="F93" s="19">
        <f>VLOOKUP(E93,EtchLengthFromLayout!$A:$B,2,0)</f>
        <v>4563.12</v>
      </c>
      <c r="G93" s="19" t="str">
        <f>CONCATENATE("S",MID($A93,5,1),"_R_",$C93 )</f>
        <v>S3_R_P0_TXEN</v>
      </c>
      <c r="H93" s="19">
        <f>VLOOKUP(G93,EtchLengthFromLayout!$A:$B,2,0)</f>
        <v>197.47</v>
      </c>
      <c r="I93" s="19" t="str">
        <f>CONCATENATE("S",MID($A93,5,1),"_SCANA_HSD212" )</f>
        <v>S3_SCANA_HSD212</v>
      </c>
      <c r="J93" s="5" t="str">
        <f>VLOOKUP(I93,Assigned_Channel!$A:$B,2,0)</f>
        <v>Slot3.Ch24</v>
      </c>
      <c r="K93" s="19">
        <f>VLOOKUP(J93,EtchLengthFromLayout!$A:$B,2,0)</f>
        <v>13188.14</v>
      </c>
      <c r="L93" s="19">
        <f>F93+H93+K93</f>
        <v>17948.73</v>
      </c>
      <c r="M93" s="23" t="str">
        <f>IF( L93&lt;=18000,"OK, Length &lt; 18000mils","Not OK, Length is Out of Range")</f>
        <v>OK, Length &lt; 18000mils</v>
      </c>
      <c r="N93" s="103" t="s">
        <v>7541</v>
      </c>
    </row>
    <row r="94" spans="1:14" s="34" customFormat="1" ht="15.6" customHeight="1">
      <c r="A94" s="32" t="s">
        <v>5882</v>
      </c>
      <c r="B94" s="5" t="str">
        <f>VLOOKUP(C94,PinNo!$B:$C,2,0)</f>
        <v>D2</v>
      </c>
      <c r="C94" s="7" t="s">
        <v>3064</v>
      </c>
      <c r="D94" s="33" t="s">
        <v>2954</v>
      </c>
      <c r="E94" s="5" t="str">
        <f>VLOOKUP(CONCATENATE($A94,".",$B94),Netlist_VTable!$H:$I,2,0)</f>
        <v>S3_P0_TXD0</v>
      </c>
      <c r="F94" s="19">
        <f>VLOOKUP(E94,EtchLengthFromLayout!$A:$B,2,0)</f>
        <v>4481.67</v>
      </c>
      <c r="G94" s="19" t="str">
        <f t="shared" ref="G94:G102" si="16">CONCATENATE("S",MID($A94,5,1),"_R_",$C94 )</f>
        <v>S3_R_P0_TXD0</v>
      </c>
      <c r="H94" s="19">
        <f>VLOOKUP(G94,EtchLengthFromLayout!$A:$B,2,0)</f>
        <v>199.34</v>
      </c>
      <c r="I94" s="19" t="str">
        <f>CONCATENATE("S",MID($A94,5,1),"_SCANA_HSD213" )</f>
        <v>S3_SCANA_HSD213</v>
      </c>
      <c r="J94" s="5" t="str">
        <f>VLOOKUP(I94,Assigned_Channel!$A:$B,2,0)</f>
        <v>Slot3.Ch23</v>
      </c>
      <c r="K94" s="19">
        <f>VLOOKUP(J94,EtchLengthFromLayout!$A:$B,2,0)</f>
        <v>13268.13</v>
      </c>
      <c r="L94" s="19">
        <f t="shared" ref="L94:L121" si="17">F94+H94+K94</f>
        <v>17949.14</v>
      </c>
      <c r="M94" s="23" t="str">
        <f t="shared" ref="M94:M121" si="18">IF( L94&lt;=18000,"OK, Length &lt; 18000mils","Not OK, Length is Out of Range")</f>
        <v>OK, Length &lt; 18000mils</v>
      </c>
      <c r="N94" s="104"/>
    </row>
    <row r="95" spans="1:14" s="34" customFormat="1" ht="15.6" customHeight="1">
      <c r="A95" s="32" t="s">
        <v>5882</v>
      </c>
      <c r="B95" s="5" t="str">
        <f>VLOOKUP(C95,PinNo!$B:$C,2,0)</f>
        <v>D1</v>
      </c>
      <c r="C95" s="7" t="s">
        <v>3065</v>
      </c>
      <c r="D95" s="33" t="s">
        <v>2954</v>
      </c>
      <c r="E95" s="5" t="str">
        <f>VLOOKUP(CONCATENATE($A95,".",$B95),Netlist_VTable!$H:$I,2,0)</f>
        <v>S3_P0_TXD1</v>
      </c>
      <c r="F95" s="19">
        <f>VLOOKUP(E95,EtchLengthFromLayout!$A:$B,2,0)</f>
        <v>4826.2700000000004</v>
      </c>
      <c r="G95" s="19" t="str">
        <f t="shared" si="16"/>
        <v>S3_R_P0_TXD1</v>
      </c>
      <c r="H95" s="19">
        <f>VLOOKUP(G95,EtchLengthFromLayout!$A:$B,2,0)</f>
        <v>197.47</v>
      </c>
      <c r="I95" s="19" t="str">
        <f>CONCATENATE("S",MID($A95,5,1),"_SCANA_HSD214" )</f>
        <v>S3_SCANA_HSD214</v>
      </c>
      <c r="J95" s="5" t="str">
        <f>VLOOKUP(I95,Assigned_Channel!$A:$B,2,0)</f>
        <v>Slot3.Ch22</v>
      </c>
      <c r="K95" s="19">
        <f>VLOOKUP(J95,EtchLengthFromLayout!$A:$B,2,0)</f>
        <v>12924.61</v>
      </c>
      <c r="L95" s="19">
        <f t="shared" si="17"/>
        <v>17948.350000000002</v>
      </c>
      <c r="M95" s="23" t="str">
        <f t="shared" si="18"/>
        <v>OK, Length &lt; 18000mils</v>
      </c>
      <c r="N95" s="104"/>
    </row>
    <row r="96" spans="1:14" s="34" customFormat="1" ht="15.6" customHeight="1">
      <c r="A96" s="32" t="s">
        <v>5882</v>
      </c>
      <c r="B96" s="5" t="str">
        <f>VLOOKUP(C96,PinNo!$B:$C,2,0)</f>
        <v>E2</v>
      </c>
      <c r="C96" s="7" t="s">
        <v>3066</v>
      </c>
      <c r="D96" s="33" t="s">
        <v>2954</v>
      </c>
      <c r="E96" s="5" t="str">
        <f>VLOOKUP(CONCATENATE($A96,".",$B96),Netlist_VTable!$H:$I,2,0)</f>
        <v>S3_P0_TXC</v>
      </c>
      <c r="F96" s="19">
        <f>VLOOKUP(E96,EtchLengthFromLayout!$A:$B,2,0)</f>
        <v>5480.05</v>
      </c>
      <c r="G96" s="19" t="str">
        <f t="shared" si="16"/>
        <v>S3_R_P0_TXC</v>
      </c>
      <c r="H96" s="19">
        <f>VLOOKUP(G96,EtchLengthFromLayout!$A:$B,2,0)</f>
        <v>199.34</v>
      </c>
      <c r="I96" s="19" t="str">
        <f>CONCATENATE("S",MID($A96,5,1),"_SCANA_HSD215" )</f>
        <v>S3_SCANA_HSD215</v>
      </c>
      <c r="J96" s="5" t="str">
        <f>VLOOKUP(I96,Assigned_Channel!$A:$B,2,0)</f>
        <v>Slot3.Ch21</v>
      </c>
      <c r="K96" s="19">
        <f>VLOOKUP(J96,EtchLengthFromLayout!$A:$B,2,0)</f>
        <v>12268.93</v>
      </c>
      <c r="L96" s="19">
        <f t="shared" si="17"/>
        <v>17948.32</v>
      </c>
      <c r="M96" s="23" t="str">
        <f t="shared" si="18"/>
        <v>OK, Length &lt; 18000mils</v>
      </c>
      <c r="N96" s="104"/>
    </row>
    <row r="97" spans="1:14" s="34" customFormat="1" ht="15.6" customHeight="1">
      <c r="A97" s="32" t="s">
        <v>5882</v>
      </c>
      <c r="B97" s="5" t="str">
        <f>VLOOKUP(C97,PinNo!$B:$C,2,0)</f>
        <v>C2</v>
      </c>
      <c r="C97" s="7" t="s">
        <v>3067</v>
      </c>
      <c r="D97" s="33" t="s">
        <v>2954</v>
      </c>
      <c r="E97" s="5" t="str">
        <f>VLOOKUP(CONCATENATE($A97,".",$B97),Netlist_VTable!$H:$I,2,0)</f>
        <v>S3_P0_TXD2</v>
      </c>
      <c r="F97" s="19">
        <f>VLOOKUP(E97,EtchLengthFromLayout!$A:$B,2,0)</f>
        <v>5448.93</v>
      </c>
      <c r="G97" s="19" t="str">
        <f t="shared" si="16"/>
        <v>S3_R_P0_TXD2</v>
      </c>
      <c r="H97" s="19">
        <f>VLOOKUP(G97,EtchLengthFromLayout!$A:$B,2,0)</f>
        <v>197.47</v>
      </c>
      <c r="I97" s="19" t="str">
        <f>CONCATENATE("S",MID($A97,5,1),"_SCANA_HSD216" )</f>
        <v>S3_SCANA_HSD216</v>
      </c>
      <c r="J97" s="5" t="str">
        <f>VLOOKUP(I97,Assigned_Channel!$A:$B,2,0)</f>
        <v>Slot3.Ch99</v>
      </c>
      <c r="K97" s="19">
        <f>VLOOKUP(J97,EtchLengthFromLayout!$A:$B,2,0)</f>
        <v>12302.19</v>
      </c>
      <c r="L97" s="19">
        <f t="shared" si="17"/>
        <v>17948.59</v>
      </c>
      <c r="M97" s="23" t="str">
        <f t="shared" si="18"/>
        <v>OK, Length &lt; 18000mils</v>
      </c>
      <c r="N97" s="104"/>
    </row>
    <row r="98" spans="1:14" s="34" customFormat="1" ht="15.6" customHeight="1">
      <c r="A98" s="32" t="s">
        <v>5882</v>
      </c>
      <c r="B98" s="5" t="str">
        <f>VLOOKUP(C98,PinNo!$B:$C,2,0)</f>
        <v>K2</v>
      </c>
      <c r="C98" s="7" t="s">
        <v>3068</v>
      </c>
      <c r="D98" s="33" t="s">
        <v>2954</v>
      </c>
      <c r="E98" s="5" t="str">
        <f>VLOOKUP(CONCATENATE($A98,".",$B98),Netlist_VTable!$H:$I,2,0)</f>
        <v>S3_P0_RXD0</v>
      </c>
      <c r="F98" s="19">
        <f>VLOOKUP(E98,EtchLengthFromLayout!$A:$B,2,0)</f>
        <v>6460.69</v>
      </c>
      <c r="G98" s="19" t="str">
        <f t="shared" si="16"/>
        <v>S3_R_P0_RXD0</v>
      </c>
      <c r="H98" s="19">
        <f>VLOOKUP(G98,EtchLengthFromLayout!$A:$B,2,0)</f>
        <v>199.34</v>
      </c>
      <c r="I98" s="19" t="str">
        <f>CONCATENATE("S",MID($A98,5,1),"_SCANA_HSD217" )</f>
        <v>S3_SCANA_HSD217</v>
      </c>
      <c r="J98" s="5" t="str">
        <f>VLOOKUP(I98,Assigned_Channel!$A:$B,2,0)</f>
        <v>Slot3.Ch101</v>
      </c>
      <c r="K98" s="19">
        <f>VLOOKUP(J98,EtchLengthFromLayout!$A:$B,2,0)</f>
        <v>11288.55</v>
      </c>
      <c r="L98" s="19">
        <f t="shared" si="17"/>
        <v>17948.579999999998</v>
      </c>
      <c r="M98" s="23" t="str">
        <f t="shared" si="18"/>
        <v>OK, Length &lt; 18000mils</v>
      </c>
      <c r="N98" s="104"/>
    </row>
    <row r="99" spans="1:14" s="34" customFormat="1" ht="15.6" customHeight="1">
      <c r="A99" s="32" t="s">
        <v>5882</v>
      </c>
      <c r="B99" s="5" t="str">
        <f>VLOOKUP(C99,PinNo!$B:$C,2,0)</f>
        <v>C1</v>
      </c>
      <c r="C99" s="7" t="s">
        <v>3069</v>
      </c>
      <c r="D99" s="33" t="s">
        <v>2954</v>
      </c>
      <c r="E99" s="5" t="str">
        <f>VLOOKUP(CONCATENATE($A99,".",$B99),Netlist_VTable!$H:$I,2,0)</f>
        <v>S3_P0_TXD3</v>
      </c>
      <c r="F99" s="19">
        <f>VLOOKUP(E99,EtchLengthFromLayout!$A:$B,2,0)</f>
        <v>4885.17</v>
      </c>
      <c r="G99" s="19" t="str">
        <f t="shared" si="16"/>
        <v>S3_R_P0_TXD3</v>
      </c>
      <c r="H99" s="19">
        <f>VLOOKUP(G99,EtchLengthFromLayout!$A:$B,2,0)</f>
        <v>197.47</v>
      </c>
      <c r="I99" s="19" t="str">
        <f>CONCATENATE("S",MID($A99,5,1),"_SCANA_HSD218" )</f>
        <v>S3_SCANA_HSD218</v>
      </c>
      <c r="J99" s="5" t="str">
        <f>VLOOKUP(I99,Assigned_Channel!$A:$B,2,0)</f>
        <v>Slot3.Ch18</v>
      </c>
      <c r="K99" s="19">
        <f>VLOOKUP(J99,EtchLengthFromLayout!$A:$B,2,0)</f>
        <v>12866.44</v>
      </c>
      <c r="L99" s="19">
        <f t="shared" si="17"/>
        <v>17949.080000000002</v>
      </c>
      <c r="M99" s="23" t="str">
        <f t="shared" si="18"/>
        <v>OK, Length &lt; 18000mils</v>
      </c>
      <c r="N99" s="104"/>
    </row>
    <row r="100" spans="1:14" s="34" customFormat="1" ht="15.6" customHeight="1">
      <c r="A100" s="32" t="s">
        <v>5882</v>
      </c>
      <c r="B100" s="5" t="str">
        <f>VLOOKUP(C100,PinNo!$B:$C,2,0)</f>
        <v>K1</v>
      </c>
      <c r="C100" s="7" t="s">
        <v>3071</v>
      </c>
      <c r="D100" s="33" t="s">
        <v>2954</v>
      </c>
      <c r="E100" s="5" t="str">
        <f>VLOOKUP(CONCATENATE($A100,".",$B100),Netlist_VTable!$H:$I,2,0)</f>
        <v>S3_P0_RXD1</v>
      </c>
      <c r="F100" s="19">
        <f>VLOOKUP(E100,EtchLengthFromLayout!$A:$B,2,0)</f>
        <v>5468.72</v>
      </c>
      <c r="G100" s="15" t="str">
        <f t="shared" si="16"/>
        <v>S3_R_P0_RXD1</v>
      </c>
      <c r="H100" s="19">
        <f>VLOOKUP(G100,EtchLengthFromLayout!$A:$B,2,0)</f>
        <v>199.34</v>
      </c>
      <c r="I100" s="19" t="str">
        <f>CONCATENATE("S",MID($A100,5,1),"_SCANA_HSD207" )</f>
        <v>S3_SCANA_HSD207</v>
      </c>
      <c r="J100" s="5" t="str">
        <f>VLOOKUP(I100,Assigned_Channel!$A:$B,2,0)</f>
        <v>Slot3.Ch20</v>
      </c>
      <c r="K100" s="19">
        <f>VLOOKUP(J100,EtchLengthFromLayout!$A:$B,2,0)</f>
        <v>12280.31</v>
      </c>
      <c r="L100" s="19">
        <f t="shared" si="17"/>
        <v>17948.37</v>
      </c>
      <c r="M100" s="23" t="str">
        <f t="shared" si="18"/>
        <v>OK, Length &lt; 18000mils</v>
      </c>
      <c r="N100" s="104"/>
    </row>
    <row r="101" spans="1:14" s="34" customFormat="1" ht="15.6" customHeight="1">
      <c r="A101" s="32" t="s">
        <v>5882</v>
      </c>
      <c r="B101" s="5" t="str">
        <f>VLOOKUP(C101,PinNo!$B:$C,2,0)</f>
        <v>J1</v>
      </c>
      <c r="C101" s="7" t="s">
        <v>3072</v>
      </c>
      <c r="D101" s="33" t="s">
        <v>2954</v>
      </c>
      <c r="E101" s="5" t="str">
        <f>VLOOKUP(CONCATENATE($A101,".",$B101),Netlist_VTable!$H:$I,2,0)</f>
        <v>S3_P0_RXD3</v>
      </c>
      <c r="F101" s="19">
        <f>VLOOKUP(E101,EtchLengthFromLayout!$A:$B,2,0)</f>
        <v>6796.62</v>
      </c>
      <c r="G101" s="15" t="str">
        <f t="shared" si="16"/>
        <v>S3_R_P0_RXD3</v>
      </c>
      <c r="H101" s="19">
        <f>VLOOKUP(G101,EtchLengthFromLayout!$A:$B,2,0)</f>
        <v>197.47</v>
      </c>
      <c r="I101" s="19" t="str">
        <f>CONCATENATE("S",MID($A101,5,1),"_SCANA_HSD208" )</f>
        <v>S3_SCANA_HSD208</v>
      </c>
      <c r="J101" s="5" t="str">
        <f>VLOOKUP(I101,Assigned_Channel!$A:$B,2,0)</f>
        <v>Slot3.Ch100</v>
      </c>
      <c r="K101" s="19">
        <f>VLOOKUP(J101,EtchLengthFromLayout!$A:$B,2,0)</f>
        <v>10954.18</v>
      </c>
      <c r="L101" s="19">
        <f t="shared" si="17"/>
        <v>17948.27</v>
      </c>
      <c r="M101" s="23" t="str">
        <f t="shared" si="18"/>
        <v>OK, Length &lt; 18000mils</v>
      </c>
      <c r="N101" s="104"/>
    </row>
    <row r="102" spans="1:14" s="34" customFormat="1" ht="15.6" customHeight="1">
      <c r="A102" s="32" t="s">
        <v>5882</v>
      </c>
      <c r="B102" s="5" t="str">
        <f>VLOOKUP(C102,PinNo!$B:$C,2,0)</f>
        <v>J2</v>
      </c>
      <c r="C102" s="7" t="s">
        <v>3075</v>
      </c>
      <c r="D102" s="33" t="s">
        <v>2954</v>
      </c>
      <c r="E102" s="5" t="str">
        <f>VLOOKUP(CONCATENATE($A102,".",$B102),Netlist_VTable!$H:$I,2,0)</f>
        <v>S3_P0_RXD2</v>
      </c>
      <c r="F102" s="19">
        <f>VLOOKUP(E102,EtchLengthFromLayout!$A:$B,2,0)</f>
        <v>6473.46</v>
      </c>
      <c r="G102" s="15" t="str">
        <f t="shared" si="16"/>
        <v>S3_R_P0_RXD2</v>
      </c>
      <c r="H102" s="19">
        <f>VLOOKUP(G102,EtchLengthFromLayout!$A:$B,2,0)</f>
        <v>199.34</v>
      </c>
      <c r="I102" s="19" t="str">
        <f>CONCATENATE("S",MID($A102,5,1),"_SCANA_HSD211" )</f>
        <v>S3_SCANA_HSD211</v>
      </c>
      <c r="J102" s="5" t="str">
        <f>VLOOKUP(I102,Assigned_Channel!$A:$B,2,0)</f>
        <v>Slot3.Ch98</v>
      </c>
      <c r="K102" s="19">
        <f>VLOOKUP(J102,EtchLengthFromLayout!$A:$B,2,0)</f>
        <v>11275.94</v>
      </c>
      <c r="L102" s="19">
        <f t="shared" si="17"/>
        <v>17948.740000000002</v>
      </c>
      <c r="M102" s="23" t="str">
        <f t="shared" si="18"/>
        <v>OK, Length &lt; 18000mils</v>
      </c>
      <c r="N102" s="104"/>
    </row>
    <row r="103" spans="1:14" s="34" customFormat="1" ht="15.6" customHeight="1">
      <c r="A103" s="32" t="s">
        <v>5882</v>
      </c>
      <c r="B103" s="5" t="str">
        <f>VLOOKUP(C103,PinNo!$B:$C,2,0)</f>
        <v>G2</v>
      </c>
      <c r="C103" s="7" t="s">
        <v>3076</v>
      </c>
      <c r="D103" s="33" t="s">
        <v>2954</v>
      </c>
      <c r="E103" s="5" t="str">
        <f>VLOOKUP(CONCATENATE($A103,".",$B103),Netlist_VTable!$H:$I,2,0)</f>
        <v>S3_P0_TESTD</v>
      </c>
      <c r="F103" s="19">
        <f>VLOOKUP(E103,EtchLengthFromLayout!$A:$B,2,0)</f>
        <v>5233.55</v>
      </c>
      <c r="G103" s="19"/>
      <c r="H103" s="19"/>
      <c r="I103" s="19" t="str">
        <f>CONCATENATE("S",MID($A103,5,1),"_SCANA_HSD289" )</f>
        <v>S3_SCANA_HSD289</v>
      </c>
      <c r="J103" s="5" t="str">
        <f>VLOOKUP(I103,Assigned_Channel!$A:$B,2,0)</f>
        <v>Slot3.Ch19</v>
      </c>
      <c r="K103" s="19">
        <f>VLOOKUP(J103,EtchLengthFromLayout!$A:$B,2,0)</f>
        <v>12714.83</v>
      </c>
      <c r="L103" s="19">
        <f t="shared" si="17"/>
        <v>17948.38</v>
      </c>
      <c r="M103" s="23" t="str">
        <f t="shared" si="18"/>
        <v>OK, Length &lt; 18000mils</v>
      </c>
      <c r="N103" s="104"/>
    </row>
    <row r="104" spans="1:14" s="34" customFormat="1" ht="15.6" customHeight="1">
      <c r="A104" s="32" t="s">
        <v>5882</v>
      </c>
      <c r="B104" s="5" t="str">
        <f>VLOOKUP(C104,PinNo!$B:$C,2,0)</f>
        <v>L1</v>
      </c>
      <c r="C104" s="7" t="s">
        <v>365</v>
      </c>
      <c r="D104" s="33" t="s">
        <v>2956</v>
      </c>
      <c r="E104" s="5" t="str">
        <f>VLOOKUP(CONCATENATE($A104,".",$B104),Netlist_VTable!$H:$I,2,0)</f>
        <v>S3_GPIOA_0</v>
      </c>
      <c r="F104" s="19">
        <f>VLOOKUP(E104,EtchLengthFromLayout!$A:$B,2,0)</f>
        <v>2335.14</v>
      </c>
      <c r="G104" s="19"/>
      <c r="H104" s="19"/>
      <c r="I104" s="19" t="str">
        <f>CONCATENATE("S",MID($A104,5,1),"_SCANB_HSD085" )</f>
        <v>S3_SCANB_HSD085</v>
      </c>
      <c r="J104" s="5" t="str">
        <f>VLOOKUP(I104,Assigned_Channel!$A:$B,2,0)</f>
        <v>SLOT1.CH64</v>
      </c>
      <c r="K104" s="19">
        <f>VLOOKUP(J104,EtchLengthFromLayout!$A:$B,2,0)</f>
        <v>15617.65</v>
      </c>
      <c r="L104" s="19">
        <f t="shared" si="17"/>
        <v>17952.79</v>
      </c>
      <c r="M104" s="23" t="str">
        <f t="shared" si="18"/>
        <v>OK, Length &lt; 18000mils</v>
      </c>
      <c r="N104" s="104"/>
    </row>
    <row r="105" spans="1:14" s="34" customFormat="1" ht="15.6" customHeight="1">
      <c r="A105" s="32" t="s">
        <v>5882</v>
      </c>
      <c r="B105" s="5" t="str">
        <f>VLOOKUP(C105,PinNo!$B:$C,2,0)</f>
        <v>M1</v>
      </c>
      <c r="C105" s="7" t="s">
        <v>367</v>
      </c>
      <c r="D105" s="33" t="s">
        <v>2956</v>
      </c>
      <c r="E105" s="5" t="str">
        <f>VLOOKUP(CONCATENATE($A105,".",$B105),Netlist_VTable!$H:$I,2,0)</f>
        <v>S3_GPIOA_1</v>
      </c>
      <c r="F105" s="19">
        <f>VLOOKUP(E105,EtchLengthFromLayout!$A:$B,2,0)</f>
        <v>6199.77</v>
      </c>
      <c r="G105" s="19"/>
      <c r="H105" s="19"/>
      <c r="I105" s="19" t="str">
        <f>CONCATENATE("S",MID($A105,5,1),"_SCANB_HSD064" )</f>
        <v>S3_SCANB_HSD064</v>
      </c>
      <c r="J105" s="5" t="str">
        <f>VLOOKUP(I105,Assigned_Channel!$A:$B,2,0)</f>
        <v>SLOT1.CH70</v>
      </c>
      <c r="K105" s="19">
        <f>VLOOKUP(J105,EtchLengthFromLayout!$A:$B,2,0)</f>
        <v>11749.41</v>
      </c>
      <c r="L105" s="19">
        <f t="shared" si="17"/>
        <v>17949.18</v>
      </c>
      <c r="M105" s="23" t="str">
        <f t="shared" si="18"/>
        <v>OK, Length &lt; 18000mils</v>
      </c>
      <c r="N105" s="104"/>
    </row>
    <row r="106" spans="1:14" s="34" customFormat="1" ht="15.6" customHeight="1">
      <c r="A106" s="32" t="s">
        <v>5882</v>
      </c>
      <c r="B106" s="5" t="str">
        <f>VLOOKUP(C106,PinNo!$B:$C,2,0)</f>
        <v>N1</v>
      </c>
      <c r="C106" s="7" t="s">
        <v>369</v>
      </c>
      <c r="D106" s="33" t="s">
        <v>2957</v>
      </c>
      <c r="E106" s="5" t="str">
        <f>VLOOKUP(CONCATENATE($A106,".",$B106),Netlist_VTable!$H:$I,2,0)</f>
        <v>S3_GPIOA_2</v>
      </c>
      <c r="F106" s="19">
        <f>VLOOKUP(E106,EtchLengthFromLayout!$A:$B,2,0)</f>
        <v>6413.53</v>
      </c>
      <c r="G106" s="19"/>
      <c r="H106" s="19"/>
      <c r="I106" s="19" t="str">
        <f>CONCATENATE("S",MID($A106,5,1),"_SCANB_DS_HSD063" )</f>
        <v>S3_SCANB_DS_HSD063</v>
      </c>
      <c r="J106" s="5" t="str">
        <f>VLOOKUP(I106,Assigned_Channel!$A:$B,2,0)</f>
        <v>SLOT1.CH71</v>
      </c>
      <c r="K106" s="19">
        <f>VLOOKUP(J106,EtchLengthFromLayout!$A:$B,2,0)</f>
        <v>11535.84</v>
      </c>
      <c r="L106" s="19">
        <f t="shared" si="17"/>
        <v>17949.37</v>
      </c>
      <c r="M106" s="23" t="str">
        <f t="shared" si="18"/>
        <v>OK, Length &lt; 18000mils</v>
      </c>
      <c r="N106" s="104"/>
    </row>
    <row r="107" spans="1:14" s="34" customFormat="1" ht="15.6" customHeight="1">
      <c r="A107" s="26" t="s">
        <v>9887</v>
      </c>
      <c r="B107" s="5" t="str">
        <f>VLOOKUP(C107,PinNo!$B:$C,2,0)</f>
        <v>N1</v>
      </c>
      <c r="C107" s="7" t="s">
        <v>369</v>
      </c>
      <c r="D107" s="33" t="s">
        <v>2960</v>
      </c>
      <c r="E107" s="5" t="str">
        <f>VLOOKUP(CONCATENATE($A107,".",$B107),Netlist_VTable!$H:$I,2,0)</f>
        <v>SG3_GPIOA_2</v>
      </c>
      <c r="F107" s="19">
        <f>VLOOKUP(E107,EtchLengthFromLayout!$A:$B,2,0)</f>
        <v>2983.66</v>
      </c>
      <c r="G107" s="19"/>
      <c r="H107" s="19"/>
      <c r="I107" s="19" t="str">
        <f>CONCATENATE("S",MID($E107,3,1),"_DS_HSD998" )</f>
        <v>S3_DS_HSD998</v>
      </c>
      <c r="J107" s="5" t="str">
        <f>VLOOKUP(I107,Assigned_Channel!$A:$B,2,0)</f>
        <v>SLOT1.CH4</v>
      </c>
      <c r="K107" s="19">
        <f>VLOOKUP(J107,EtchLengthFromLayout!$A:$B,2,0)</f>
        <v>14965.44</v>
      </c>
      <c r="L107" s="19">
        <f t="shared" si="17"/>
        <v>17949.099999999999</v>
      </c>
      <c r="M107" s="23" t="str">
        <f t="shared" si="18"/>
        <v>OK, Length &lt; 18000mils</v>
      </c>
      <c r="N107" s="104"/>
    </row>
    <row r="108" spans="1:14" s="34" customFormat="1" ht="15.6" customHeight="1">
      <c r="A108" s="32" t="s">
        <v>5882</v>
      </c>
      <c r="B108" s="5" t="str">
        <f>VLOOKUP(C108,PinNo!$B:$C,2,0)</f>
        <v>P1</v>
      </c>
      <c r="C108" s="7" t="s">
        <v>370</v>
      </c>
      <c r="D108" s="33" t="s">
        <v>2956</v>
      </c>
      <c r="E108" s="5" t="str">
        <f>VLOOKUP(CONCATENATE($A108,".",$B108),Netlist_VTable!$H:$I,2,0)</f>
        <v>S3_GPIOA_3</v>
      </c>
      <c r="F108" s="19">
        <f>VLOOKUP(E108,EtchLengthFromLayout!$A:$B,2,0)</f>
        <v>2263.17</v>
      </c>
      <c r="G108" s="19"/>
      <c r="H108" s="19"/>
      <c r="I108" s="19" t="str">
        <f>CONCATENATE("S",MID($A108,5,1),"_SCANB_HSD089" )</f>
        <v>S3_SCANB_HSD089</v>
      </c>
      <c r="J108" s="5" t="str">
        <f>VLOOKUP(I108,Assigned_Channel!$A:$B,2,0)</f>
        <v>SLOT1.CH65</v>
      </c>
      <c r="K108" s="19">
        <f>VLOOKUP(J108,EtchLengthFromLayout!$A:$B,2,0)</f>
        <v>15689.47</v>
      </c>
      <c r="L108" s="19">
        <f t="shared" si="17"/>
        <v>17952.64</v>
      </c>
      <c r="M108" s="23" t="str">
        <f t="shared" si="18"/>
        <v>OK, Length &lt; 18000mils</v>
      </c>
      <c r="N108" s="104"/>
    </row>
    <row r="109" spans="1:14" s="34" customFormat="1" ht="15.6" customHeight="1">
      <c r="A109" s="32" t="s">
        <v>5882</v>
      </c>
      <c r="B109" s="5" t="str">
        <f>VLOOKUP(C109,PinNo!$B:$C,2,0)</f>
        <v>L2</v>
      </c>
      <c r="C109" s="7" t="s">
        <v>371</v>
      </c>
      <c r="D109" s="33" t="s">
        <v>2956</v>
      </c>
      <c r="E109" s="5" t="str">
        <f>VLOOKUP(CONCATENATE($A109,".",$B109),Netlist_VTable!$H:$I,2,0)</f>
        <v>S3_GPIOB_0</v>
      </c>
      <c r="F109" s="19">
        <f>VLOOKUP(E109,EtchLengthFromLayout!$A:$B,2,0)</f>
        <v>2435.5700000000002</v>
      </c>
      <c r="G109" s="19"/>
      <c r="H109" s="19"/>
      <c r="I109" s="19" t="str">
        <f>CONCATENATE("S",MID($A109,5,1),"_SCANB_HSD073" )</f>
        <v>S3_SCANB_HSD073</v>
      </c>
      <c r="J109" s="5" t="str">
        <f>VLOOKUP(I109,Assigned_Channel!$A:$B,2,0)</f>
        <v>Slot3.Ch83</v>
      </c>
      <c r="K109" s="19">
        <f>VLOOKUP(J109,EtchLengthFromLayout!$A:$B,2,0)</f>
        <v>15517.39</v>
      </c>
      <c r="L109" s="19">
        <f t="shared" si="17"/>
        <v>17952.96</v>
      </c>
      <c r="M109" s="23" t="str">
        <f t="shared" si="18"/>
        <v>OK, Length &lt; 18000mils</v>
      </c>
      <c r="N109" s="104"/>
    </row>
    <row r="110" spans="1:14" s="34" customFormat="1" ht="15.6" customHeight="1">
      <c r="A110" s="32" t="s">
        <v>5882</v>
      </c>
      <c r="B110" s="5" t="str">
        <f>VLOOKUP(C110,PinNo!$B:$C,2,0)</f>
        <v>M2</v>
      </c>
      <c r="C110" s="7" t="s">
        <v>373</v>
      </c>
      <c r="D110" s="33" t="s">
        <v>2956</v>
      </c>
      <c r="E110" s="5" t="str">
        <f>VLOOKUP(CONCATENATE($A110,".",$B110),Netlist_VTable!$H:$I,2,0)</f>
        <v>S3_GPIOB_1</v>
      </c>
      <c r="F110" s="19">
        <f>VLOOKUP(E110,EtchLengthFromLayout!$A:$B,2,0)</f>
        <v>2339.56</v>
      </c>
      <c r="G110" s="19"/>
      <c r="H110" s="19"/>
      <c r="I110" s="19" t="str">
        <f>CONCATENATE("S",MID($A110,5,1),"_SCANB_HSD072" )</f>
        <v>S3_SCANB_HSD072</v>
      </c>
      <c r="J110" s="5" t="str">
        <f>VLOOKUP(I110,Assigned_Channel!$A:$B,2,0)</f>
        <v>Slot3.Ch86</v>
      </c>
      <c r="K110" s="19">
        <f>VLOOKUP(J110,EtchLengthFromLayout!$A:$B,2,0)</f>
        <v>15613.16</v>
      </c>
      <c r="L110" s="19">
        <f t="shared" si="17"/>
        <v>17952.72</v>
      </c>
      <c r="M110" s="23" t="str">
        <f t="shared" si="18"/>
        <v>OK, Length &lt; 18000mils</v>
      </c>
      <c r="N110" s="104"/>
    </row>
    <row r="111" spans="1:14" s="34" customFormat="1" ht="15.6" customHeight="1">
      <c r="A111" s="32" t="s">
        <v>5882</v>
      </c>
      <c r="B111" s="5" t="str">
        <f>VLOOKUP(C111,PinNo!$B:$C,2,0)</f>
        <v>L4</v>
      </c>
      <c r="C111" s="7" t="s">
        <v>374</v>
      </c>
      <c r="D111" s="33" t="s">
        <v>2956</v>
      </c>
      <c r="E111" s="5" t="str">
        <f>VLOOKUP(CONCATENATE($A111,".",$B111),Netlist_VTable!$H:$I,2,0)</f>
        <v>S3_GPIOC_0</v>
      </c>
      <c r="F111" s="19">
        <f>VLOOKUP(E111,EtchLengthFromLayout!$A:$B,2,0)</f>
        <v>2566.98</v>
      </c>
      <c r="G111" s="19"/>
      <c r="H111" s="19"/>
      <c r="I111" s="19" t="str">
        <f>CONCATENATE("S",MID($A111,5,1),"_SCANB_HSD079" )</f>
        <v>S3_SCANB_HSD079</v>
      </c>
      <c r="J111" s="5" t="str">
        <f>VLOOKUP(I111,Assigned_Channel!$A:$B,2,0)</f>
        <v>Slot3.Ch81</v>
      </c>
      <c r="K111" s="19">
        <f>VLOOKUP(J111,EtchLengthFromLayout!$A:$B,2,0)</f>
        <v>15385.62</v>
      </c>
      <c r="L111" s="19">
        <f t="shared" si="17"/>
        <v>17952.600000000002</v>
      </c>
      <c r="M111" s="23" t="str">
        <f t="shared" si="18"/>
        <v>OK, Length &lt; 18000mils</v>
      </c>
      <c r="N111" s="104"/>
    </row>
    <row r="112" spans="1:14" s="34" customFormat="1" ht="15.6" customHeight="1">
      <c r="A112" s="32" t="s">
        <v>5882</v>
      </c>
      <c r="B112" s="5" t="str">
        <f>VLOOKUP(C112,PinNo!$B:$C,2,0)</f>
        <v>L5</v>
      </c>
      <c r="C112" s="7" t="s">
        <v>376</v>
      </c>
      <c r="D112" s="33" t="s">
        <v>2956</v>
      </c>
      <c r="E112" s="5" t="str">
        <f>VLOOKUP(CONCATENATE($A112,".",$B112),Netlist_VTable!$H:$I,2,0)</f>
        <v>S3_GPIOC_1</v>
      </c>
      <c r="F112" s="19">
        <f>VLOOKUP(E112,EtchLengthFromLayout!$A:$B,2,0)</f>
        <v>2668.11</v>
      </c>
      <c r="G112" s="19"/>
      <c r="H112" s="19"/>
      <c r="I112" s="19" t="str">
        <f>CONCATENATE("S",MID($A112,5,1),"_SCANB_HSD066" )</f>
        <v>S3_SCANB_HSD066</v>
      </c>
      <c r="J112" s="5" t="str">
        <f>VLOOKUP(I112,Assigned_Channel!$A:$B,2,0)</f>
        <v>Slot3.Ch68</v>
      </c>
      <c r="K112" s="19">
        <f>VLOOKUP(J112,EtchLengthFromLayout!$A:$B,2,0)</f>
        <v>15284.59</v>
      </c>
      <c r="L112" s="19">
        <f t="shared" si="17"/>
        <v>17952.7</v>
      </c>
      <c r="M112" s="23" t="str">
        <f t="shared" si="18"/>
        <v>OK, Length &lt; 18000mils</v>
      </c>
      <c r="N112" s="104"/>
    </row>
    <row r="113" spans="1:14" s="34" customFormat="1" ht="15.6" customHeight="1">
      <c r="A113" s="32" t="s">
        <v>5882</v>
      </c>
      <c r="B113" s="5" t="str">
        <f>VLOOKUP(C113,PinNo!$B:$C,2,0)</f>
        <v>J16</v>
      </c>
      <c r="C113" s="7" t="s">
        <v>7544</v>
      </c>
      <c r="D113" s="33" t="s">
        <v>2958</v>
      </c>
      <c r="E113" s="5" t="str">
        <f>VLOOKUP(CONCATENATE($A113,".",$B113),Netlist_VTable!$H:$I,2,0)</f>
        <v>S3_P1_LED</v>
      </c>
      <c r="F113" s="19">
        <f>VLOOKUP(E113,EtchLengthFromLayout!$A:$B,2,0)</f>
        <v>897.72</v>
      </c>
      <c r="G113" s="19"/>
      <c r="H113" s="19"/>
      <c r="I113" s="19" t="str">
        <f>CONCATENATE("S",MID($A113,5,1),"_SCANC_HSD271" )</f>
        <v>S3_SCANC_HSD271</v>
      </c>
      <c r="J113" s="5" t="str">
        <f>VLOOKUP(I113,Assigned_Channel!$A:$B,2,0)</f>
        <v>Slot3.Ch85</v>
      </c>
      <c r="K113" s="19">
        <f>VLOOKUP(J113,EtchLengthFromLayout!$A:$B,2,0)</f>
        <v>17050.759999999998</v>
      </c>
      <c r="L113" s="19">
        <f t="shared" si="17"/>
        <v>17948.48</v>
      </c>
      <c r="M113" s="23" t="str">
        <f t="shared" si="18"/>
        <v>OK, Length &lt; 18000mils</v>
      </c>
      <c r="N113" s="104"/>
    </row>
    <row r="114" spans="1:14" s="34" customFormat="1" ht="16.149999999999999" customHeight="1">
      <c r="A114" s="32" t="s">
        <v>5882</v>
      </c>
      <c r="B114" s="5" t="str">
        <f>VLOOKUP(C114,PinNo!$B:$C,2,0)</f>
        <v>N15</v>
      </c>
      <c r="C114" s="7" t="s">
        <v>1692</v>
      </c>
      <c r="D114" s="33" t="s">
        <v>2958</v>
      </c>
      <c r="E114" s="5" t="str">
        <f>VLOOKUP(CONCATENATE($A114,".",$B114),Netlist_VTable!$H:$I,2,0)</f>
        <v>S3_FE_LED0</v>
      </c>
      <c r="F114" s="19">
        <f>VLOOKUP(E114,EtchLengthFromLayout!$A:$B,2,0)</f>
        <v>821.83</v>
      </c>
      <c r="G114" s="19"/>
      <c r="H114" s="19"/>
      <c r="I114" s="19" t="str">
        <f>CONCATENATE("S",MID($A114,5,1),"_SCANC_HSD280" )</f>
        <v>S3_SCANC_HSD280</v>
      </c>
      <c r="J114" s="5" t="str">
        <f>VLOOKUP(I114,Assigned_Channel!$A:$B,2,0)</f>
        <v>Slot3.Ch90</v>
      </c>
      <c r="K114" s="19">
        <f>VLOOKUP(J114,EtchLengthFromLayout!$A:$B,2,0)</f>
        <v>17126.88</v>
      </c>
      <c r="L114" s="19">
        <f t="shared" si="17"/>
        <v>17948.710000000003</v>
      </c>
      <c r="M114" s="23" t="str">
        <f t="shared" si="18"/>
        <v>OK, Length &lt; 18000mils</v>
      </c>
      <c r="N114" s="104"/>
    </row>
    <row r="115" spans="1:14" s="34" customFormat="1" ht="16.149999999999999" customHeight="1">
      <c r="A115" s="32" t="s">
        <v>5882</v>
      </c>
      <c r="B115" s="5" t="str">
        <f>VLOOKUP(C115,PinNo!$B:$C,2,0)</f>
        <v>P15</v>
      </c>
      <c r="C115" s="7" t="s">
        <v>1694</v>
      </c>
      <c r="D115" s="33" t="s">
        <v>2958</v>
      </c>
      <c r="E115" s="5" t="str">
        <f>VLOOKUP(CONCATENATE($A115,".",$B115),Netlist_VTable!$H:$I,2,0)</f>
        <v>S3_FE_LED1</v>
      </c>
      <c r="F115" s="19">
        <f>VLOOKUP(E115,EtchLengthFromLayout!$A:$B,2,0)</f>
        <v>967.3</v>
      </c>
      <c r="G115" s="19"/>
      <c r="H115" s="19"/>
      <c r="I115" s="19" t="str">
        <f>CONCATENATE("S",MID($A115,5,1),"_SCANC_HSD281" )</f>
        <v>S3_SCANC_HSD281</v>
      </c>
      <c r="J115" s="5" t="str">
        <f>VLOOKUP(I115,Assigned_Channel!$A:$B,2,0)</f>
        <v>Slot3.Ch27</v>
      </c>
      <c r="K115" s="19">
        <f>VLOOKUP(J115,EtchLengthFromLayout!$A:$B,2,0)</f>
        <v>16981.72</v>
      </c>
      <c r="L115" s="19">
        <f t="shared" si="17"/>
        <v>17949.02</v>
      </c>
      <c r="M115" s="23" t="str">
        <f t="shared" si="18"/>
        <v>OK, Length &lt; 18000mils</v>
      </c>
      <c r="N115" s="104"/>
    </row>
    <row r="116" spans="1:14" s="34" customFormat="1" ht="15.6" customHeight="1">
      <c r="A116" s="32" t="s">
        <v>5882</v>
      </c>
      <c r="B116" s="5" t="str">
        <f>VLOOKUP(C116,PinNo!$B:$C,2,0)</f>
        <v>L16</v>
      </c>
      <c r="C116" s="7" t="s">
        <v>378</v>
      </c>
      <c r="D116" s="33" t="s">
        <v>2956</v>
      </c>
      <c r="E116" s="5" t="str">
        <f>VLOOKUP(CONCATENATE($A116,".",$B116),Netlist_VTable!$H:$I,2,0)</f>
        <v>S3_SPI_CSB</v>
      </c>
      <c r="F116" s="19">
        <f>VLOOKUP(E116,EtchLengthFromLayout!$A:$B,2,0)</f>
        <v>1013.12</v>
      </c>
      <c r="G116" s="19"/>
      <c r="H116" s="19"/>
      <c r="I116" s="19" t="str">
        <f>CONCATENATE("S",MID($A116,5,1),"_SCANB_HSD136" )</f>
        <v>S3_SCANB_HSD136</v>
      </c>
      <c r="J116" s="5" t="str">
        <f>VLOOKUP(I116,Assigned_Channel!$A:$B,2,0)</f>
        <v>Slot3.Ch30</v>
      </c>
      <c r="K116" s="19">
        <f>VLOOKUP(J116,EtchLengthFromLayout!$A:$B,2,0)</f>
        <v>16935.78</v>
      </c>
      <c r="L116" s="19">
        <f t="shared" si="17"/>
        <v>17948.899999999998</v>
      </c>
      <c r="M116" s="23" t="str">
        <f t="shared" si="18"/>
        <v>OK, Length &lt; 18000mils</v>
      </c>
      <c r="N116" s="104"/>
    </row>
    <row r="117" spans="1:14" s="34" customFormat="1" ht="16.149999999999999" customHeight="1">
      <c r="A117" s="32" t="s">
        <v>5882</v>
      </c>
      <c r="B117" s="5" t="str">
        <f>VLOOKUP(C117,PinNo!$B:$C,2,0)</f>
        <v>M16</v>
      </c>
      <c r="C117" s="7" t="s">
        <v>1696</v>
      </c>
      <c r="D117" s="33" t="s">
        <v>2956</v>
      </c>
      <c r="E117" s="5" t="str">
        <f>VLOOKUP(CONCATENATE($A117,".",$B117),Netlist_VTable!$H:$I,2,0)</f>
        <v>S3_SPI_SO</v>
      </c>
      <c r="F117" s="19">
        <f>VLOOKUP(E117,EtchLengthFromLayout!$A:$B,2,0)</f>
        <v>750.08</v>
      </c>
      <c r="G117" s="19"/>
      <c r="H117" s="19"/>
      <c r="I117" s="19" t="str">
        <f>CONCATENATE("S",MID($A117,5,1),"_SCANB_HSD109" )</f>
        <v>S3_SCANB_HSD109</v>
      </c>
      <c r="J117" s="5" t="str">
        <f>VLOOKUP(I117,Assigned_Channel!$A:$B,2,0)</f>
        <v>Slot3.Ch92</v>
      </c>
      <c r="K117" s="19">
        <f>VLOOKUP(J117,EtchLengthFromLayout!$A:$B,2,0)</f>
        <v>17198.12</v>
      </c>
      <c r="L117" s="19">
        <f t="shared" si="17"/>
        <v>17948.2</v>
      </c>
      <c r="M117" s="23" t="str">
        <f t="shared" si="18"/>
        <v>OK, Length &lt; 18000mils</v>
      </c>
      <c r="N117" s="104"/>
    </row>
    <row r="118" spans="1:14" s="34" customFormat="1">
      <c r="A118" s="32" t="s">
        <v>5882</v>
      </c>
      <c r="B118" s="5" t="str">
        <f>VLOOKUP(C118,PinNo!$B:$C,2,0)</f>
        <v>P16</v>
      </c>
      <c r="C118" s="7" t="s">
        <v>382</v>
      </c>
      <c r="D118" s="33" t="s">
        <v>2956</v>
      </c>
      <c r="E118" s="5" t="str">
        <f>VLOOKUP(CONCATENATE($A118,".",$B118),Netlist_VTable!$H:$I,2,0)</f>
        <v>S3_SPI_SCK</v>
      </c>
      <c r="F118" s="19">
        <f>VLOOKUP(E118,EtchLengthFromLayout!$A:$B,2,0)</f>
        <v>1059.8599999999999</v>
      </c>
      <c r="G118" s="19"/>
      <c r="H118" s="19"/>
      <c r="I118" s="19" t="str">
        <f>CONCATENATE("S",MID($A118,5,1),"_SCANB_HSD134" )</f>
        <v>S3_SCANB_HSD134</v>
      </c>
      <c r="J118" s="5" t="str">
        <f>VLOOKUP(I118,Assigned_Channel!$A:$B,2,0)</f>
        <v>Slot3.Ch25</v>
      </c>
      <c r="K118" s="19">
        <f>VLOOKUP(J118,EtchLengthFromLayout!$A:$B,2,0)</f>
        <v>16889.14</v>
      </c>
      <c r="L118" s="19">
        <f t="shared" si="17"/>
        <v>17949</v>
      </c>
      <c r="M118" s="23" t="str">
        <f t="shared" si="18"/>
        <v>OK, Length &lt; 18000mils</v>
      </c>
      <c r="N118" s="104"/>
    </row>
    <row r="119" spans="1:14" s="34" customFormat="1">
      <c r="A119" s="32" t="s">
        <v>5882</v>
      </c>
      <c r="B119" s="5" t="str">
        <f>VLOOKUP(C119,PinNo!$B:$C,2,0)</f>
        <v>R16</v>
      </c>
      <c r="C119" s="7" t="s">
        <v>1697</v>
      </c>
      <c r="D119" s="33" t="s">
        <v>2956</v>
      </c>
      <c r="E119" s="5" t="str">
        <f>VLOOKUP(CONCATENATE($A119,".",$B119),Netlist_VTable!$H:$I,2,0)</f>
        <v>S3_SPI_SI</v>
      </c>
      <c r="F119" s="19">
        <f>VLOOKUP(E119,EtchLengthFromLayout!$A:$B,2,0)</f>
        <v>793.78</v>
      </c>
      <c r="G119" s="19"/>
      <c r="H119" s="19"/>
      <c r="I119" s="19" t="str">
        <f>CONCATENATE("S",MID($A119,5,1),"_SCANB_HSD133" )</f>
        <v>S3_SCANB_HSD133</v>
      </c>
      <c r="J119" s="5" t="str">
        <f>VLOOKUP(I119,Assigned_Channel!$A:$B,2,0)</f>
        <v>Slot3.Ch89</v>
      </c>
      <c r="K119" s="19">
        <f>VLOOKUP(J119,EtchLengthFromLayout!$A:$B,2,0)</f>
        <v>17154.78</v>
      </c>
      <c r="L119" s="19">
        <f t="shared" si="17"/>
        <v>17948.559999999998</v>
      </c>
      <c r="M119" s="23" t="str">
        <f t="shared" si="18"/>
        <v>OK, Length &lt; 18000mils</v>
      </c>
      <c r="N119" s="104"/>
    </row>
    <row r="120" spans="1:14" s="34" customFormat="1">
      <c r="A120" s="32" t="s">
        <v>5882</v>
      </c>
      <c r="B120" s="5" t="str">
        <f>VLOOKUP(C120,PinNo!$B:$C,2,0)</f>
        <v>K16</v>
      </c>
      <c r="C120" s="7" t="s">
        <v>1698</v>
      </c>
      <c r="D120" s="33" t="s">
        <v>2956</v>
      </c>
      <c r="E120" s="5" t="str">
        <f>VLOOKUP(CONCATENATE($A120,".",$B120),Netlist_VTable!$H:$I,2,0)</f>
        <v>S3_WP</v>
      </c>
      <c r="F120" s="19">
        <f>VLOOKUP(E120,EtchLengthFromLayout!$A:$B,2,0)</f>
        <v>1021.12</v>
      </c>
      <c r="G120" s="19"/>
      <c r="H120" s="19"/>
      <c r="I120" s="19" t="str">
        <f>CONCATENATE("S",MID($A120,5,1),"_SCANB_HSD284" )</f>
        <v>S3_SCANB_HSD284</v>
      </c>
      <c r="J120" s="5" t="str">
        <f>VLOOKUP(I120,Assigned_Channel!$A:$B,2,0)</f>
        <v>Slot3.Ch26</v>
      </c>
      <c r="K120" s="19">
        <f>VLOOKUP(J120,EtchLengthFromLayout!$A:$B,2,0)</f>
        <v>16927.46</v>
      </c>
      <c r="L120" s="19">
        <f t="shared" si="17"/>
        <v>17948.579999999998</v>
      </c>
      <c r="M120" s="23" t="str">
        <f t="shared" si="18"/>
        <v>OK, Length &lt; 18000mils</v>
      </c>
      <c r="N120" s="104"/>
    </row>
    <row r="121" spans="1:14" s="34" customFormat="1">
      <c r="A121" s="32" t="s">
        <v>5882</v>
      </c>
      <c r="B121" s="5" t="str">
        <f>VLOOKUP(C121,PinNo!$B:$C,2,0)</f>
        <v>N16</v>
      </c>
      <c r="C121" s="7" t="s">
        <v>1699</v>
      </c>
      <c r="D121" s="33" t="s">
        <v>2956</v>
      </c>
      <c r="E121" s="5" t="str">
        <f>VLOOKUP(CONCATENATE($A121,".",$B121),[1]Netlist_VTable!$H:$I,2,0)</f>
        <v>S3_HOLD</v>
      </c>
      <c r="F121" s="19">
        <f>VLOOKUP(E121,EtchLengthFromLayout!$A:$B,2,0)</f>
        <v>1063.93</v>
      </c>
      <c r="G121" s="19"/>
      <c r="H121" s="19"/>
      <c r="I121" s="19" t="str">
        <f>CONCATENATE("S",MID($A121,5,1),"_SCANB_HSD285" )</f>
        <v>S3_SCANB_HSD285</v>
      </c>
      <c r="J121" s="5" t="str">
        <f>VLOOKUP(I121,Assigned_Channel!$A:$B,2,0)</f>
        <v>Slot3.Ch28</v>
      </c>
      <c r="K121" s="19">
        <f>VLOOKUP(J121,EtchLengthFromLayout!$A:$B,2,0)</f>
        <v>16885.12</v>
      </c>
      <c r="L121" s="19">
        <f t="shared" si="17"/>
        <v>17949.05</v>
      </c>
      <c r="M121" s="23" t="str">
        <f t="shared" si="18"/>
        <v>OK, Length &lt; 18000mils</v>
      </c>
      <c r="N121" s="104"/>
    </row>
    <row r="122" spans="1:14" s="34" customFormat="1">
      <c r="A122" s="32"/>
      <c r="B122" s="5"/>
      <c r="C122" s="7"/>
      <c r="D122" s="33"/>
      <c r="E122" s="5"/>
      <c r="F122" s="19"/>
      <c r="G122" s="19"/>
      <c r="H122" s="19"/>
      <c r="I122" s="19"/>
      <c r="J122" s="5"/>
      <c r="K122" s="19"/>
      <c r="L122" s="19"/>
      <c r="M122" s="98"/>
      <c r="N122" s="62"/>
    </row>
    <row r="123" spans="1:14" s="34" customFormat="1" ht="16.149999999999999" customHeight="1">
      <c r="A123" s="26"/>
      <c r="B123" s="10"/>
      <c r="C123" s="10"/>
      <c r="D123" s="10"/>
      <c r="E123" s="10"/>
      <c r="F123" s="15"/>
      <c r="G123" s="15"/>
      <c r="H123" s="15"/>
      <c r="I123" s="15"/>
      <c r="J123" s="10" t="s">
        <v>1463</v>
      </c>
      <c r="K123" s="15"/>
      <c r="L123" s="15">
        <f>MAX(L3:L122)</f>
        <v>18762.310000000001</v>
      </c>
      <c r="M123" s="15"/>
      <c r="N123" s="10"/>
    </row>
    <row r="124" spans="1:14" s="34" customFormat="1">
      <c r="A124" s="26"/>
      <c r="B124" s="10"/>
      <c r="C124" s="10"/>
      <c r="D124" s="10"/>
      <c r="E124" s="10"/>
      <c r="F124" s="15"/>
      <c r="G124" s="15"/>
      <c r="H124" s="15"/>
      <c r="I124" s="15"/>
      <c r="J124" s="10" t="s">
        <v>1464</v>
      </c>
      <c r="K124" s="15"/>
      <c r="L124" s="15">
        <f>MIN(L3:L122)</f>
        <v>17948.18</v>
      </c>
      <c r="M124" s="15"/>
      <c r="N124" s="10"/>
    </row>
    <row r="125" spans="1:14" s="34" customFormat="1" ht="15.6" customHeight="1">
      <c r="A125" s="26"/>
      <c r="B125" s="10"/>
      <c r="C125" s="10"/>
      <c r="D125" s="10"/>
      <c r="E125" s="10"/>
      <c r="F125" s="15"/>
      <c r="G125" s="15"/>
      <c r="H125" s="15"/>
      <c r="I125" s="15"/>
      <c r="J125" s="10" t="s">
        <v>1</v>
      </c>
      <c r="K125" s="15"/>
      <c r="L125" s="15">
        <f>ABS(L123-L124)</f>
        <v>814.13000000000102</v>
      </c>
      <c r="M125" s="15"/>
      <c r="N125" s="10"/>
    </row>
    <row r="126" spans="1:14" s="34" customFormat="1" ht="15.6" customHeight="1">
      <c r="A126" s="26"/>
      <c r="B126" s="10"/>
      <c r="C126" s="10"/>
      <c r="D126" s="10"/>
      <c r="E126" s="10"/>
      <c r="F126" s="15"/>
      <c r="G126" s="15"/>
      <c r="H126" s="15"/>
      <c r="I126" s="15"/>
      <c r="J126" s="20" t="s">
        <v>6</v>
      </c>
      <c r="K126" s="15"/>
      <c r="L126" s="15" t="str">
        <f>IF(L125&lt;=5,"OK, Tolerance&lt;= 5 mils", "Not OK, Tolerance &gt;  5 mils")</f>
        <v>Not OK, Tolerance &gt;  5 mils</v>
      </c>
      <c r="M126" s="15"/>
      <c r="N126" s="10"/>
    </row>
    <row r="127" spans="1:14" s="34" customFormat="1" ht="15.6" customHeight="1">
      <c r="A127" s="21"/>
      <c r="B127" s="5"/>
      <c r="C127" s="35"/>
      <c r="D127" s="35"/>
      <c r="E127" s="5"/>
      <c r="F127" s="19"/>
      <c r="G127" s="19"/>
      <c r="H127" s="19"/>
      <c r="I127" s="5"/>
      <c r="J127" s="5"/>
      <c r="K127" s="19"/>
      <c r="L127" s="19"/>
      <c r="M127" s="19"/>
      <c r="N127" s="45"/>
    </row>
    <row r="128" spans="1:14" s="34" customFormat="1" ht="15.6" customHeight="1">
      <c r="A128" s="21"/>
      <c r="B128" s="5"/>
      <c r="C128" s="35"/>
      <c r="D128" s="35"/>
      <c r="E128" s="5"/>
      <c r="F128" s="19"/>
      <c r="G128" s="19"/>
      <c r="H128" s="19"/>
      <c r="I128" s="5"/>
      <c r="J128" s="5"/>
      <c r="K128" s="19"/>
      <c r="L128" s="19"/>
      <c r="M128" s="19"/>
      <c r="N128" s="45"/>
    </row>
    <row r="129" spans="1:14" s="34" customFormat="1" ht="30.75">
      <c r="A129" s="28" t="s">
        <v>2961</v>
      </c>
      <c r="B129" s="12"/>
      <c r="C129" s="12"/>
      <c r="D129" s="12"/>
      <c r="E129" s="40" t="s">
        <v>10268</v>
      </c>
      <c r="F129" s="13"/>
      <c r="G129" s="13"/>
      <c r="H129" s="13"/>
      <c r="I129" s="14"/>
      <c r="J129" s="14"/>
      <c r="K129" s="14"/>
      <c r="L129" s="14"/>
      <c r="M129" s="14"/>
      <c r="N129" s="99" t="s">
        <v>10269</v>
      </c>
    </row>
    <row r="130" spans="1:14" s="34" customFormat="1" ht="31.5">
      <c r="A130" s="11" t="s">
        <v>3</v>
      </c>
      <c r="B130" s="11" t="s">
        <v>4</v>
      </c>
      <c r="C130" s="11" t="s">
        <v>5</v>
      </c>
      <c r="D130" s="11" t="s">
        <v>1473</v>
      </c>
      <c r="E130" s="10" t="s">
        <v>0</v>
      </c>
      <c r="F130" s="15" t="s">
        <v>2</v>
      </c>
      <c r="G130" s="16" t="s">
        <v>0</v>
      </c>
      <c r="H130" s="17" t="s">
        <v>2</v>
      </c>
      <c r="I130" s="15" t="s">
        <v>1472</v>
      </c>
      <c r="J130" s="10" t="s">
        <v>7</v>
      </c>
      <c r="K130" s="15" t="s">
        <v>2</v>
      </c>
      <c r="L130" s="18" t="s">
        <v>2959</v>
      </c>
      <c r="M130" s="18"/>
      <c r="N130" s="11" t="s">
        <v>1506</v>
      </c>
    </row>
    <row r="131" spans="1:14" s="34" customFormat="1" ht="15.6" customHeight="1">
      <c r="A131" s="24" t="s">
        <v>8</v>
      </c>
      <c r="B131" s="5" t="str">
        <f>VLOOKUP(C131,PinNo!$B:$C,2,0)</f>
        <v>H1</v>
      </c>
      <c r="C131" s="7" t="s">
        <v>3070</v>
      </c>
      <c r="D131" s="33" t="s">
        <v>2955</v>
      </c>
      <c r="E131" s="5" t="str">
        <f>VLOOKUP(CONCATENATE($A131,".",$B131),Netlist_VTable!$H:$I,2,0)</f>
        <v>S0_P0_RXER</v>
      </c>
      <c r="F131" s="19">
        <f>VLOOKUP(E131,EtchLengthFromLayout!$A:$B,2,0)</f>
        <v>4160.6899999999996</v>
      </c>
      <c r="G131" s="19" t="str">
        <f>CONCATENATE("S",MID($A131,5,1),"_R_",$C131 )</f>
        <v>S0_R_P0_RXER</v>
      </c>
      <c r="H131" s="19">
        <f>VLOOKUP(G131,EtchLengthFromLayout!$A:$B,2,0)</f>
        <v>199.34</v>
      </c>
      <c r="I131" s="19" t="str">
        <f>CONCATENATE("S",MID($A131,5,1),"_SCAND_HSD219" )</f>
        <v>S0_SCAND_HSD219</v>
      </c>
      <c r="J131" s="5" t="str">
        <f>VLOOKUP(I131,Assigned_Channel!$A:$B,2,0)</f>
        <v>Slot2.Ch93</v>
      </c>
      <c r="K131" s="19">
        <f>VLOOKUP(J131,EtchLengthFromLayout!$A:$B,2,0)</f>
        <v>10649.04</v>
      </c>
      <c r="L131" s="19">
        <f>F131+H131+K131</f>
        <v>15009.07</v>
      </c>
      <c r="M131" s="19"/>
      <c r="N131" s="102" t="s">
        <v>2962</v>
      </c>
    </row>
    <row r="132" spans="1:14" s="34" customFormat="1" ht="15.6" customHeight="1">
      <c r="A132" s="24" t="s">
        <v>8</v>
      </c>
      <c r="B132" s="5" t="str">
        <f>VLOOKUP(C132,PinNo!$B:$C,2,0)</f>
        <v>H2</v>
      </c>
      <c r="C132" s="7" t="s">
        <v>3073</v>
      </c>
      <c r="D132" s="33" t="s">
        <v>2955</v>
      </c>
      <c r="E132" s="5" t="str">
        <f>VLOOKUP(CONCATENATE($A132,".",$B132),Netlist_VTable!$H:$I,2,0)</f>
        <v>S0_P0_RXDV</v>
      </c>
      <c r="F132" s="19">
        <f>VLOOKUP(E132,EtchLengthFromLayout!$A:$B,2,0)</f>
        <v>5336.04</v>
      </c>
      <c r="G132" s="19"/>
      <c r="H132" s="19"/>
      <c r="I132" s="19" t="str">
        <f>CONCATENATE("S",MID($A132,5,1),"_SCAND_HSD209" )</f>
        <v>S0_SCAND_HSD209</v>
      </c>
      <c r="J132" s="5" t="str">
        <f>VLOOKUP(I132,Assigned_Channel!$A:$B,2,0)</f>
        <v>Slot2.Ch90</v>
      </c>
      <c r="K132" s="19">
        <f>VLOOKUP(J132,EtchLengthFromLayout!$A:$B,2,0)</f>
        <v>11844.75</v>
      </c>
      <c r="L132" s="19">
        <f>F132+H132+K132</f>
        <v>17180.79</v>
      </c>
      <c r="M132" s="19"/>
      <c r="N132" s="102"/>
    </row>
    <row r="133" spans="1:14" s="34" customFormat="1" ht="16.899999999999999" customHeight="1">
      <c r="A133" s="24" t="s">
        <v>8</v>
      </c>
      <c r="B133" s="5" t="str">
        <f>VLOOKUP(C133,PinNo!$B:$C,2,0)</f>
        <v>P2</v>
      </c>
      <c r="C133" s="7" t="s">
        <v>329</v>
      </c>
      <c r="D133" s="33" t="s">
        <v>2955</v>
      </c>
      <c r="E133" s="5" t="str">
        <f>VLOOKUP(CONCATENATE($A133,".",$B133),Netlist_VTable!$H:$I,2,0)</f>
        <v>S0_TAPSL0</v>
      </c>
      <c r="F133" s="19">
        <f>VLOOKUP(E133,EtchLengthFromLayout!$A:$B,2,0)</f>
        <v>10783.53</v>
      </c>
      <c r="G133" s="19"/>
      <c r="H133" s="19"/>
      <c r="I133" s="19" t="str">
        <f>CONCATENATE("S",MID($A133,5,1),"_SCAND_HSD042" )</f>
        <v>S0_SCAND_HSD042</v>
      </c>
      <c r="J133" s="5" t="str">
        <f>VLOOKUP(I133,Assigned_Channel!$A:$B,2,0)</f>
        <v>Slot2.Ch126</v>
      </c>
      <c r="K133" s="19">
        <f>VLOOKUP(J133,EtchLengthFromLayout!$A:$B,2,0)</f>
        <v>8169.03</v>
      </c>
      <c r="L133" s="19">
        <f>F133+H133+K133</f>
        <v>18952.560000000001</v>
      </c>
      <c r="M133" s="19"/>
      <c r="N133" s="102"/>
    </row>
    <row r="134" spans="1:14" s="34" customFormat="1" ht="16.149999999999999" customHeight="1">
      <c r="A134" s="24" t="s">
        <v>8</v>
      </c>
      <c r="B134" s="5" t="str">
        <f>VLOOKUP(C134,PinNo!$B:$C,2,0)</f>
        <v>R2</v>
      </c>
      <c r="C134" s="7" t="s">
        <v>331</v>
      </c>
      <c r="D134" s="33" t="s">
        <v>2955</v>
      </c>
      <c r="E134" s="5" t="str">
        <f>VLOOKUP(CONCATENATE($A134,".",$B134),Netlist_VTable!$H:$I,2,0)</f>
        <v>S0_TAPSL1</v>
      </c>
      <c r="F134" s="19">
        <f>VLOOKUP(E134,EtchLengthFromLayout!$A:$B,2,0)</f>
        <v>10476.469999999999</v>
      </c>
      <c r="G134" s="19"/>
      <c r="H134" s="19"/>
      <c r="I134" s="19" t="str">
        <f>CONCATENATE("S",MID($A134,5,1),"_SCAND_HSD035" )</f>
        <v>S0_SCAND_HSD035</v>
      </c>
      <c r="J134" s="5" t="str">
        <f>VLOOKUP(I134,Assigned_Channel!$A:$B,2,0)</f>
        <v>Slot2.Ch61</v>
      </c>
      <c r="K134" s="19">
        <f>VLOOKUP(J134,EtchLengthFromLayout!$A:$B,2,0)</f>
        <v>7971.07</v>
      </c>
      <c r="L134" s="19">
        <f>F134+H134+K134</f>
        <v>18447.54</v>
      </c>
      <c r="M134" s="19"/>
      <c r="N134" s="102"/>
    </row>
    <row r="135" spans="1:14" s="34" customFormat="1">
      <c r="A135" s="21"/>
      <c r="B135" s="5"/>
      <c r="C135" s="35"/>
      <c r="D135" s="35"/>
      <c r="E135" s="5"/>
      <c r="F135" s="19"/>
      <c r="G135" s="19"/>
      <c r="H135" s="19"/>
      <c r="I135" s="5"/>
      <c r="J135" s="5"/>
      <c r="K135" s="19"/>
      <c r="L135" s="19"/>
      <c r="M135" s="19"/>
      <c r="N135" s="45"/>
    </row>
    <row r="136" spans="1:14" s="34" customFormat="1" ht="15.6" customHeight="1">
      <c r="A136" s="32" t="s">
        <v>165</v>
      </c>
      <c r="B136" s="5" t="str">
        <f>VLOOKUP(C136,PinNo!$B:$C,2,0)</f>
        <v>H1</v>
      </c>
      <c r="C136" s="7" t="s">
        <v>3070</v>
      </c>
      <c r="D136" s="33" t="s">
        <v>2955</v>
      </c>
      <c r="E136" s="5" t="str">
        <f>VLOOKUP(CONCATENATE($A136,".",$B136),Netlist_VTable!$H:$I,2,0)</f>
        <v>S1_P0_RXER</v>
      </c>
      <c r="F136" s="19">
        <f>VLOOKUP(E136,EtchLengthFromLayout!$A:$B,2,0)</f>
        <v>4964.3100000000004</v>
      </c>
      <c r="G136" s="19" t="str">
        <f>CONCATENATE("S",MID($A136,5,1),"_R_",$C136 )</f>
        <v>S1_R_P0_RXER</v>
      </c>
      <c r="H136" s="19">
        <f>VLOOKUP(G136,EtchLengthFromLayout!$A:$B,2,0)</f>
        <v>199.34</v>
      </c>
      <c r="I136" s="19" t="str">
        <f>CONCATENATE("S",MID($A136,5,1),"_SCAND_HSD219" )</f>
        <v>S1_SCAND_HSD219</v>
      </c>
      <c r="J136" s="5" t="str">
        <f>VLOOKUP(I136,Assigned_Channel!$A:$B,2,0)</f>
        <v>Slot1.Ch34</v>
      </c>
      <c r="K136" s="19">
        <f>VLOOKUP(J136,EtchLengthFromLayout!$A:$B,2,0)</f>
        <v>9644.69</v>
      </c>
      <c r="L136" s="19">
        <f>F136+H136+K136</f>
        <v>14808.34</v>
      </c>
      <c r="M136" s="19"/>
      <c r="N136" s="102" t="s">
        <v>2963</v>
      </c>
    </row>
    <row r="137" spans="1:14" s="34" customFormat="1" ht="15.6" customHeight="1">
      <c r="A137" s="32" t="s">
        <v>165</v>
      </c>
      <c r="B137" s="5" t="str">
        <f>VLOOKUP(C137,PinNo!$B:$C,2,0)</f>
        <v>H2</v>
      </c>
      <c r="C137" s="7" t="s">
        <v>3073</v>
      </c>
      <c r="D137" s="33" t="s">
        <v>2955</v>
      </c>
      <c r="E137" s="5" t="str">
        <f>VLOOKUP(CONCATENATE($A137,".",$B137),Netlist_VTable!$H:$I,2,0)</f>
        <v>S1_P0_RXDV</v>
      </c>
      <c r="F137" s="19">
        <f>VLOOKUP(E137,EtchLengthFromLayout!$A:$B,2,0)</f>
        <v>6362.08</v>
      </c>
      <c r="G137" s="19"/>
      <c r="H137" s="19"/>
      <c r="I137" s="19" t="str">
        <f>CONCATENATE("S",MID($A137,5,1),"_SCAND_HSD209" )</f>
        <v>S1_SCAND_HSD209</v>
      </c>
      <c r="J137" s="5" t="str">
        <f>VLOOKUP(I137,Assigned_Channel!$A:$B,2,0)</f>
        <v>Slot1.Ch43</v>
      </c>
      <c r="K137" s="19">
        <f>VLOOKUP(J137,EtchLengthFromLayout!$A:$B,2,0)</f>
        <v>12173.38</v>
      </c>
      <c r="L137" s="19">
        <f>F137+H137+K137</f>
        <v>18535.46</v>
      </c>
      <c r="M137" s="19"/>
      <c r="N137" s="102"/>
    </row>
    <row r="138" spans="1:14" s="34" customFormat="1" ht="16.899999999999999" customHeight="1">
      <c r="A138" s="32" t="s">
        <v>165</v>
      </c>
      <c r="B138" s="5" t="str">
        <f>VLOOKUP(C138,PinNo!$B:$C,2,0)</f>
        <v>P2</v>
      </c>
      <c r="C138" s="7" t="s">
        <v>329</v>
      </c>
      <c r="D138" s="33" t="s">
        <v>2955</v>
      </c>
      <c r="E138" s="5" t="str">
        <f>VLOOKUP(CONCATENATE($A138,".",$B138),Netlist_VTable!$H:$I,2,0)</f>
        <v>S1_TAPSL0</v>
      </c>
      <c r="F138" s="19">
        <f>VLOOKUP(E138,EtchLengthFromLayout!$A:$B,2,0)</f>
        <v>12540.35</v>
      </c>
      <c r="G138" s="19"/>
      <c r="H138" s="19"/>
      <c r="I138" s="19" t="str">
        <f>CONCATENATE("S",MID($A138,5,1),"_SCAND_HSD042" )</f>
        <v>S1_SCAND_HSD042</v>
      </c>
      <c r="J138" s="5" t="str">
        <f>VLOOKUP(I138,Assigned_Channel!$A:$B,2,0)</f>
        <v>Slot1.Ch126</v>
      </c>
      <c r="K138" s="19">
        <f>VLOOKUP(J138,EtchLengthFromLayout!$A:$B,2,0)</f>
        <v>7799.3</v>
      </c>
      <c r="L138" s="19">
        <f t="shared" ref="L138:L139" si="19">F138+H138+K138</f>
        <v>20339.650000000001</v>
      </c>
      <c r="M138" s="19"/>
      <c r="N138" s="102"/>
    </row>
    <row r="139" spans="1:14" s="34" customFormat="1" ht="16.149999999999999" customHeight="1">
      <c r="A139" s="32" t="s">
        <v>165</v>
      </c>
      <c r="B139" s="5" t="str">
        <f>VLOOKUP(C139,PinNo!$B:$C,2,0)</f>
        <v>R2</v>
      </c>
      <c r="C139" s="7" t="s">
        <v>331</v>
      </c>
      <c r="D139" s="33" t="s">
        <v>2955</v>
      </c>
      <c r="E139" s="5" t="str">
        <f>VLOOKUP(CONCATENATE($A139,".",$B139),Netlist_VTable!$H:$I,2,0)</f>
        <v>S1_TAPSL1</v>
      </c>
      <c r="F139" s="19">
        <f>VLOOKUP(E139,EtchLengthFromLayout!$A:$B,2,0)</f>
        <v>11948.92</v>
      </c>
      <c r="G139" s="19"/>
      <c r="H139" s="19"/>
      <c r="I139" s="19" t="str">
        <f>CONCATENATE("S",MID($A139,5,1),"_SCAND_HSD035" )</f>
        <v>S1_SCAND_HSD035</v>
      </c>
      <c r="J139" s="5" t="str">
        <f>VLOOKUP(I139,Assigned_Channel!$A:$B,2,0)</f>
        <v>Slot1.Ch124</v>
      </c>
      <c r="K139" s="19">
        <f>VLOOKUP(J139,EtchLengthFromLayout!$A:$B,2,0)</f>
        <v>7483.4</v>
      </c>
      <c r="L139" s="19">
        <f t="shared" si="19"/>
        <v>19432.32</v>
      </c>
      <c r="M139" s="19"/>
      <c r="N139" s="102"/>
    </row>
    <row r="140" spans="1:14" s="34" customFormat="1">
      <c r="A140" s="21"/>
      <c r="B140" s="5"/>
      <c r="C140" s="35"/>
      <c r="D140" s="35"/>
      <c r="E140" s="5"/>
      <c r="F140" s="19"/>
      <c r="G140" s="19"/>
      <c r="H140" s="19"/>
      <c r="I140" s="5"/>
      <c r="J140" s="5"/>
      <c r="K140" s="19"/>
      <c r="L140" s="19"/>
      <c r="M140" s="19"/>
      <c r="N140" s="45"/>
    </row>
    <row r="141" spans="1:14" s="34" customFormat="1" ht="15.6" customHeight="1">
      <c r="A141" s="24" t="s">
        <v>5414</v>
      </c>
      <c r="B141" s="5" t="str">
        <f>VLOOKUP(C141,PinNo!$B:$C,2,0)</f>
        <v>H1</v>
      </c>
      <c r="C141" s="7" t="s">
        <v>3070</v>
      </c>
      <c r="D141" s="33" t="s">
        <v>2955</v>
      </c>
      <c r="E141" s="5" t="str">
        <f>VLOOKUP(CONCATENATE($A141,".",$B141),Netlist_VTable!$H:$I,2,0)</f>
        <v>S2_P0_RXER</v>
      </c>
      <c r="F141" s="19">
        <f>VLOOKUP(E141,EtchLengthFromLayout!$A:$B,2,0)</f>
        <v>4029.05</v>
      </c>
      <c r="G141" s="19" t="str">
        <f>CONCATENATE("S",MID($A141,5,1),"_R_",$C141 )</f>
        <v>S2_R_P0_RXER</v>
      </c>
      <c r="H141" s="19">
        <f>VLOOKUP(G141,EtchLengthFromLayout!$A:$B,2,0)</f>
        <v>199.34</v>
      </c>
      <c r="I141" s="19" t="str">
        <f>CONCATENATE("S",MID($A141,5,1),"_SCAND_HSD219" )</f>
        <v>S2_SCAND_HSD219</v>
      </c>
      <c r="J141" s="5" t="str">
        <f>VLOOKUP(I141,Assigned_Channel!$A:$B,2,0)</f>
        <v>Slot0.Ch85</v>
      </c>
      <c r="K141" s="19">
        <f>VLOOKUP(J141,EtchLengthFromLayout!$A:$B,2,0)</f>
        <v>5789.39</v>
      </c>
      <c r="L141" s="19">
        <f>F141+H141+K141</f>
        <v>10017.780000000001</v>
      </c>
      <c r="M141" s="19"/>
      <c r="N141" s="102" t="s">
        <v>7540</v>
      </c>
    </row>
    <row r="142" spans="1:14" s="34" customFormat="1" ht="15.6" customHeight="1">
      <c r="A142" s="24" t="s">
        <v>5414</v>
      </c>
      <c r="B142" s="5" t="str">
        <f>VLOOKUP(C142,PinNo!$B:$C,2,0)</f>
        <v>H2</v>
      </c>
      <c r="C142" s="7" t="s">
        <v>3073</v>
      </c>
      <c r="D142" s="33" t="s">
        <v>2955</v>
      </c>
      <c r="E142" s="5" t="str">
        <f>VLOOKUP(CONCATENATE($A142,".",$B142),Netlist_VTable!$H:$I,2,0)</f>
        <v>S2_P0_RXDV</v>
      </c>
      <c r="F142" s="19">
        <f>VLOOKUP(E142,EtchLengthFromLayout!$A:$B,2,0)</f>
        <v>4898.5</v>
      </c>
      <c r="G142" s="19"/>
      <c r="H142" s="19"/>
      <c r="I142" s="19" t="str">
        <f>CONCATENATE("S",MID($A142,5,1),"_SCAND_HSD209" )</f>
        <v>S2_SCAND_HSD209</v>
      </c>
      <c r="J142" s="5" t="str">
        <f>VLOOKUP(I142,Assigned_Channel!$A:$B,2,0)</f>
        <v>Slot0.Ch86</v>
      </c>
      <c r="K142" s="19">
        <f>VLOOKUP(J142,EtchLengthFromLayout!$A:$B,2,0)</f>
        <v>12015.49</v>
      </c>
      <c r="L142" s="19">
        <f>F142+H142+K142</f>
        <v>16913.989999999998</v>
      </c>
      <c r="M142" s="19"/>
      <c r="N142" s="102"/>
    </row>
    <row r="143" spans="1:14" s="34" customFormat="1" ht="16.899999999999999" customHeight="1">
      <c r="A143" s="24" t="s">
        <v>5414</v>
      </c>
      <c r="B143" s="5" t="str">
        <f>VLOOKUP(C143,PinNo!$B:$C,2,0)</f>
        <v>P2</v>
      </c>
      <c r="C143" s="7" t="s">
        <v>329</v>
      </c>
      <c r="D143" s="33" t="s">
        <v>2955</v>
      </c>
      <c r="E143" s="5" t="str">
        <f>VLOOKUP(CONCATENATE($A143,".",$B143),Netlist_VTable!$H:$I,2,0)</f>
        <v>S2_TAPSL0</v>
      </c>
      <c r="F143" s="19">
        <f>VLOOKUP(E143,EtchLengthFromLayout!$A:$B,2,0)</f>
        <v>13450.93</v>
      </c>
      <c r="G143" s="19"/>
      <c r="H143" s="19"/>
      <c r="I143" s="19" t="str">
        <f>CONCATENATE("S",MID($A143,5,1),"_SCAND_HSD042" )</f>
        <v>S2_SCAND_HSD042</v>
      </c>
      <c r="J143" s="5" t="str">
        <f>VLOOKUP(I143,Assigned_Channel!$A:$B,2,0)</f>
        <v>Slot0.Ch65</v>
      </c>
      <c r="K143" s="19">
        <f>VLOOKUP(J143,EtchLengthFromLayout!$A:$B,2,0)</f>
        <v>7433.28</v>
      </c>
      <c r="L143" s="19">
        <f t="shared" ref="L143:L144" si="20">F143+H143+K143</f>
        <v>20884.21</v>
      </c>
      <c r="M143" s="19"/>
      <c r="N143" s="102"/>
    </row>
    <row r="144" spans="1:14" s="34" customFormat="1" ht="16.149999999999999" customHeight="1">
      <c r="A144" s="24" t="s">
        <v>5414</v>
      </c>
      <c r="B144" s="5" t="str">
        <f>VLOOKUP(C144,PinNo!$B:$C,2,0)</f>
        <v>R2</v>
      </c>
      <c r="C144" s="7" t="s">
        <v>331</v>
      </c>
      <c r="D144" s="33" t="s">
        <v>2955</v>
      </c>
      <c r="E144" s="5" t="str">
        <f>VLOOKUP(CONCATENATE($A144,".",$B144),Netlist_VTable!$H:$I,2,0)</f>
        <v>S2_TAPSL1</v>
      </c>
      <c r="F144" s="19">
        <f>VLOOKUP(E144,EtchLengthFromLayout!$A:$B,2,0)</f>
        <v>13737</v>
      </c>
      <c r="G144" s="19"/>
      <c r="H144" s="19"/>
      <c r="I144" s="19" t="str">
        <f>CONCATENATE("S",MID($A144,5,1),"_SCAND_HSD035" )</f>
        <v>S2_SCAND_HSD035</v>
      </c>
      <c r="J144" s="5" t="str">
        <f>VLOOKUP(I144,Assigned_Channel!$A:$B,2,0)</f>
        <v>Slot0.Ch68</v>
      </c>
      <c r="K144" s="19">
        <f>VLOOKUP(J144,EtchLengthFromLayout!$A:$B,2,0)</f>
        <v>7777.24</v>
      </c>
      <c r="L144" s="19">
        <f t="shared" si="20"/>
        <v>21514.239999999998</v>
      </c>
      <c r="M144" s="19"/>
      <c r="N144" s="102"/>
    </row>
    <row r="145" spans="1:14" s="34" customFormat="1">
      <c r="A145" s="21"/>
      <c r="B145" s="5"/>
      <c r="C145" s="35"/>
      <c r="D145" s="35"/>
      <c r="E145" s="5"/>
      <c r="F145" s="19"/>
      <c r="G145" s="19"/>
      <c r="H145" s="19"/>
      <c r="I145" s="5"/>
      <c r="J145" s="5"/>
      <c r="K145" s="19"/>
      <c r="L145" s="19"/>
      <c r="M145" s="19"/>
      <c r="N145" s="45"/>
    </row>
    <row r="146" spans="1:14" s="34" customFormat="1" ht="15.6" customHeight="1">
      <c r="A146" s="32" t="s">
        <v>5882</v>
      </c>
      <c r="B146" s="5" t="str">
        <f>VLOOKUP(C146,PinNo!$B:$C,2,0)</f>
        <v>H1</v>
      </c>
      <c r="C146" s="7" t="s">
        <v>3070</v>
      </c>
      <c r="D146" s="33" t="s">
        <v>2955</v>
      </c>
      <c r="E146" s="5" t="str">
        <f>VLOOKUP(CONCATENATE($A146,".",$B146),Netlist_VTable!$H:$I,2,0)</f>
        <v>S3_P0_RXER</v>
      </c>
      <c r="F146" s="19">
        <f>VLOOKUP(E146,EtchLengthFromLayout!$A:$B,2,0)</f>
        <v>5363.67</v>
      </c>
      <c r="G146" s="19" t="str">
        <f>CONCATENATE("S",MID($A146,5,1),"_R_",$C146 )</f>
        <v>S3_R_P0_RXER</v>
      </c>
      <c r="H146" s="19">
        <f>VLOOKUP(G146,EtchLengthFromLayout!$A:$B,2,0)</f>
        <v>199.34</v>
      </c>
      <c r="I146" s="19" t="str">
        <f>CONCATENATE("S",MID($A146,5,1),"_SCAND_HSD219" )</f>
        <v>S3_SCAND_HSD219</v>
      </c>
      <c r="J146" s="5" t="str">
        <f>VLOOKUP(I146,Assigned_Channel!$A:$B,2,0)</f>
        <v>Slot3.Ch102</v>
      </c>
      <c r="K146" s="19">
        <f>VLOOKUP(J146,EtchLengthFromLayout!$A:$B,2,0)</f>
        <v>12186.71</v>
      </c>
      <c r="L146" s="19">
        <f>F146+H146+K146</f>
        <v>17749.72</v>
      </c>
      <c r="M146" s="19"/>
      <c r="N146" s="102" t="s">
        <v>7541</v>
      </c>
    </row>
    <row r="147" spans="1:14" s="34" customFormat="1" ht="15.6" customHeight="1">
      <c r="A147" s="32" t="s">
        <v>5882</v>
      </c>
      <c r="B147" s="5" t="str">
        <f>VLOOKUP(C147,PinNo!$B:$C,2,0)</f>
        <v>H2</v>
      </c>
      <c r="C147" s="7" t="s">
        <v>3073</v>
      </c>
      <c r="D147" s="33" t="s">
        <v>2955</v>
      </c>
      <c r="E147" s="5" t="str">
        <f>VLOOKUP(CONCATENATE($A147,".",$B147),Netlist_VTable!$H:$I,2,0)</f>
        <v>S3_P0_RXDV</v>
      </c>
      <c r="F147" s="19">
        <f>VLOOKUP(E147,EtchLengthFromLayout!$A:$B,2,0)</f>
        <v>6711.72</v>
      </c>
      <c r="G147" s="19"/>
      <c r="H147" s="19"/>
      <c r="I147" s="19" t="str">
        <f>CONCATENATE("S",MID($A147,5,1),"_SCAND_HSD209" )</f>
        <v>S3_SCAND_HSD209</v>
      </c>
      <c r="J147" s="5" t="str">
        <f>VLOOKUP(I147,Assigned_Channel!$A:$B,2,0)</f>
        <v>Slot3.Ch97</v>
      </c>
      <c r="K147" s="19">
        <f>VLOOKUP(J147,EtchLengthFromLayout!$A:$B,2,0)</f>
        <v>10750.61</v>
      </c>
      <c r="L147" s="19">
        <f>F147+H147+K147</f>
        <v>17462.330000000002</v>
      </c>
      <c r="M147" s="19"/>
      <c r="N147" s="102"/>
    </row>
    <row r="148" spans="1:14" s="34" customFormat="1" ht="16.899999999999999" customHeight="1">
      <c r="A148" s="32" t="s">
        <v>5882</v>
      </c>
      <c r="B148" s="5" t="str">
        <f>VLOOKUP(C148,PinNo!$B:$C,2,0)</f>
        <v>P2</v>
      </c>
      <c r="C148" s="7" t="s">
        <v>329</v>
      </c>
      <c r="D148" s="33" t="s">
        <v>2955</v>
      </c>
      <c r="E148" s="5" t="str">
        <f>VLOOKUP(CONCATENATE($A148,".",$B148),Netlist_VTable!$H:$I,2,0)</f>
        <v>S3_TAPSL0</v>
      </c>
      <c r="F148" s="19">
        <f>VLOOKUP(E148,EtchLengthFromLayout!$A:$B,2,0)</f>
        <v>13622.25</v>
      </c>
      <c r="G148" s="19"/>
      <c r="H148" s="19"/>
      <c r="I148" s="19" t="str">
        <f>CONCATENATE("S",MID($A148,5,1),"_SCAND_HSD042" )</f>
        <v>S3_SCAND_HSD042</v>
      </c>
      <c r="J148" s="5" t="str">
        <f>VLOOKUP(I148,Assigned_Channel!$A:$B,2,0)</f>
        <v>Slot3.Ch64</v>
      </c>
      <c r="K148" s="19">
        <f>VLOOKUP(J148,EtchLengthFromLayout!$A:$B,2,0)</f>
        <v>6999.96</v>
      </c>
      <c r="L148" s="19">
        <f t="shared" ref="L148:L149" si="21">F148+H148+K148</f>
        <v>20622.21</v>
      </c>
      <c r="M148" s="19"/>
      <c r="N148" s="102"/>
    </row>
    <row r="149" spans="1:14" s="34" customFormat="1" ht="16.149999999999999" customHeight="1">
      <c r="A149" s="32" t="s">
        <v>5882</v>
      </c>
      <c r="B149" s="5" t="str">
        <f>VLOOKUP(C149,PinNo!$B:$C,2,0)</f>
        <v>R2</v>
      </c>
      <c r="C149" s="7" t="s">
        <v>331</v>
      </c>
      <c r="D149" s="33" t="s">
        <v>2955</v>
      </c>
      <c r="E149" s="5" t="str">
        <f>VLOOKUP(CONCATENATE($A149,".",$B149),Netlist_VTable!$H:$I,2,0)</f>
        <v>S3_TAPSL1</v>
      </c>
      <c r="F149" s="19">
        <f>VLOOKUP(E149,EtchLengthFromLayout!$A:$B,2,0)</f>
        <v>13320.16</v>
      </c>
      <c r="G149" s="19"/>
      <c r="H149" s="19"/>
      <c r="I149" s="19" t="str">
        <f>CONCATENATE("S",MID($A149,5,1),"_SCAND_HSD035" )</f>
        <v>S3_SCAND_HSD035</v>
      </c>
      <c r="J149" s="5" t="str">
        <f>VLOOKUP(I149,Assigned_Channel!$A:$B,2,0)</f>
        <v>Slot3.Ch66</v>
      </c>
      <c r="K149" s="19">
        <f>VLOOKUP(J149,EtchLengthFromLayout!$A:$B,2,0)</f>
        <v>6738.69</v>
      </c>
      <c r="L149" s="19">
        <f t="shared" si="21"/>
        <v>20058.849999999999</v>
      </c>
      <c r="M149" s="19"/>
      <c r="N149" s="102"/>
    </row>
    <row r="150" spans="1:14" s="34" customFormat="1">
      <c r="A150" s="21"/>
      <c r="B150" s="5"/>
      <c r="C150" s="35"/>
      <c r="D150" s="35"/>
      <c r="E150" s="5"/>
      <c r="F150" s="19"/>
      <c r="G150" s="19"/>
      <c r="H150" s="19"/>
      <c r="I150" s="5"/>
      <c r="J150" s="5"/>
      <c r="K150" s="19"/>
      <c r="L150" s="19"/>
      <c r="M150" s="19"/>
      <c r="N150" s="45"/>
    </row>
    <row r="151" spans="1:14" s="34" customFormat="1">
      <c r="A151" s="26"/>
      <c r="B151" s="10"/>
      <c r="C151" s="10"/>
      <c r="D151" s="10"/>
      <c r="E151" s="10"/>
      <c r="F151" s="15"/>
      <c r="G151" s="15"/>
      <c r="H151" s="15"/>
      <c r="I151" s="15"/>
      <c r="J151" s="10" t="s">
        <v>1463</v>
      </c>
      <c r="K151" s="15"/>
      <c r="L151" s="15">
        <f>MAX(L131:L150)</f>
        <v>21514.239999999998</v>
      </c>
      <c r="M151" s="15"/>
      <c r="N151" s="10"/>
    </row>
    <row r="152" spans="1:14" s="34" customFormat="1">
      <c r="A152" s="26"/>
      <c r="B152" s="10"/>
      <c r="C152" s="10"/>
      <c r="D152" s="10"/>
      <c r="E152" s="10"/>
      <c r="F152" s="15"/>
      <c r="G152" s="15"/>
      <c r="H152" s="15"/>
      <c r="I152" s="15"/>
      <c r="J152" s="10" t="s">
        <v>1464</v>
      </c>
      <c r="K152" s="15"/>
      <c r="L152" s="15">
        <f>MIN(L131:L150)</f>
        <v>10017.780000000001</v>
      </c>
      <c r="M152" s="15"/>
      <c r="N152" s="10"/>
    </row>
    <row r="153" spans="1:14">
      <c r="A153" s="26"/>
      <c r="B153" s="10"/>
      <c r="C153" s="10"/>
      <c r="D153" s="10"/>
      <c r="E153" s="10"/>
      <c r="F153" s="15"/>
      <c r="G153" s="15"/>
      <c r="H153" s="15"/>
      <c r="I153" s="15"/>
      <c r="J153" s="10" t="s">
        <v>1</v>
      </c>
      <c r="K153" s="15"/>
      <c r="L153" s="15">
        <f>ABS(L151-L152)</f>
        <v>11496.459999999997</v>
      </c>
      <c r="M153" s="15"/>
      <c r="N153" s="10"/>
    </row>
    <row r="154" spans="1:14">
      <c r="A154" s="26"/>
      <c r="B154" s="10"/>
      <c r="C154" s="10"/>
      <c r="D154" s="10"/>
      <c r="E154" s="10"/>
      <c r="F154" s="15"/>
      <c r="G154" s="15"/>
      <c r="H154" s="15"/>
      <c r="I154" s="15"/>
      <c r="J154" s="10"/>
      <c r="K154" s="15"/>
      <c r="L154" s="15"/>
      <c r="M154" s="15"/>
      <c r="N154" s="10"/>
    </row>
    <row r="155" spans="1:14">
      <c r="A155" s="21"/>
      <c r="B155" s="5"/>
      <c r="C155" s="5"/>
      <c r="D155" s="5"/>
      <c r="E155" s="5"/>
      <c r="F155" s="19"/>
      <c r="G155" s="19"/>
      <c r="H155" s="19"/>
      <c r="I155" s="19"/>
      <c r="J155" s="5"/>
      <c r="K155" s="19"/>
      <c r="L155" s="19"/>
      <c r="M155" s="19"/>
      <c r="N155" s="5"/>
    </row>
    <row r="156" spans="1:14">
      <c r="A156" s="5"/>
      <c r="B156" s="5"/>
      <c r="C156" s="5"/>
      <c r="D156" s="5"/>
      <c r="E156" s="5"/>
      <c r="F156" s="19"/>
      <c r="G156" s="19"/>
      <c r="H156" s="19"/>
      <c r="I156" s="19"/>
      <c r="J156" s="19"/>
      <c r="K156" s="19"/>
      <c r="L156" s="5"/>
      <c r="M156" s="5"/>
      <c r="N156" s="5"/>
    </row>
    <row r="161" spans="8:11">
      <c r="H161" s="34" t="s">
        <v>10287</v>
      </c>
      <c r="I161" s="34" t="s">
        <v>165</v>
      </c>
      <c r="J161" s="34" t="s">
        <v>5414</v>
      </c>
      <c r="K161" s="34" t="s">
        <v>5882</v>
      </c>
    </row>
    <row r="162" spans="8:11">
      <c r="H162" s="34" t="s">
        <v>10270</v>
      </c>
      <c r="I162" s="34" t="s">
        <v>10270</v>
      </c>
      <c r="J162" s="34" t="s">
        <v>10270</v>
      </c>
      <c r="K162" s="34" t="s">
        <v>10270</v>
      </c>
    </row>
    <row r="163" spans="8:11">
      <c r="H163" s="34" t="s">
        <v>10271</v>
      </c>
      <c r="I163" s="34" t="s">
        <v>10271</v>
      </c>
      <c r="J163" s="34" t="s">
        <v>10271</v>
      </c>
      <c r="K163" s="34" t="s">
        <v>10271</v>
      </c>
    </row>
    <row r="164" spans="8:11">
      <c r="H164" s="34" t="s">
        <v>10272</v>
      </c>
      <c r="I164" s="34" t="s">
        <v>10272</v>
      </c>
      <c r="J164" s="34" t="s">
        <v>10272</v>
      </c>
      <c r="K164" s="34" t="s">
        <v>10272</v>
      </c>
    </row>
    <row r="165" spans="8:11">
      <c r="H165" s="34" t="s">
        <v>10273</v>
      </c>
      <c r="I165" s="34" t="s">
        <v>10273</v>
      </c>
      <c r="J165" s="34" t="s">
        <v>10273</v>
      </c>
      <c r="K165" s="34" t="s">
        <v>10273</v>
      </c>
    </row>
    <row r="166" spans="8:11">
      <c r="H166" s="34" t="s">
        <v>3067</v>
      </c>
      <c r="I166" s="34" t="s">
        <v>3067</v>
      </c>
      <c r="J166" s="34" t="s">
        <v>3067</v>
      </c>
      <c r="K166" s="34" t="s">
        <v>3067</v>
      </c>
    </row>
    <row r="167" spans="8:11">
      <c r="H167" s="34" t="s">
        <v>3069</v>
      </c>
      <c r="I167" s="34" t="s">
        <v>3069</v>
      </c>
      <c r="J167" s="34" t="s">
        <v>3069</v>
      </c>
      <c r="K167" s="34" t="s">
        <v>3069</v>
      </c>
    </row>
    <row r="168" spans="8:11">
      <c r="H168" s="34" t="s">
        <v>10274</v>
      </c>
      <c r="I168" s="34" t="s">
        <v>10274</v>
      </c>
      <c r="J168" s="34" t="s">
        <v>10274</v>
      </c>
      <c r="K168" s="34" t="s">
        <v>10274</v>
      </c>
    </row>
    <row r="169" spans="8:11">
      <c r="H169" s="34" t="s">
        <v>10275</v>
      </c>
      <c r="I169" s="34" t="s">
        <v>10275</v>
      </c>
      <c r="J169" s="34" t="s">
        <v>10275</v>
      </c>
      <c r="K169" s="34" t="s">
        <v>10275</v>
      </c>
    </row>
    <row r="170" spans="8:11">
      <c r="H170" s="34" t="s">
        <v>3071</v>
      </c>
      <c r="I170" s="34" t="s">
        <v>3071</v>
      </c>
      <c r="J170" s="34" t="s">
        <v>3071</v>
      </c>
      <c r="K170" s="34" t="s">
        <v>3071</v>
      </c>
    </row>
    <row r="171" spans="8:11">
      <c r="H171" s="34" t="s">
        <v>3075</v>
      </c>
      <c r="I171" s="34" t="s">
        <v>3075</v>
      </c>
      <c r="J171" s="34" t="s">
        <v>3075</v>
      </c>
      <c r="K171" s="34" t="s">
        <v>3075</v>
      </c>
    </row>
    <row r="172" spans="8:11">
      <c r="H172" s="34" t="s">
        <v>3072</v>
      </c>
      <c r="I172" s="34" t="s">
        <v>3072</v>
      </c>
      <c r="J172" s="34" t="s">
        <v>3072</v>
      </c>
      <c r="K172" s="34" t="s">
        <v>3072</v>
      </c>
    </row>
    <row r="173" spans="8:11">
      <c r="H173" s="34" t="s">
        <v>10286</v>
      </c>
      <c r="I173" s="34" t="s">
        <v>10286</v>
      </c>
      <c r="J173" s="34" t="s">
        <v>10286</v>
      </c>
      <c r="K173" s="34" t="s">
        <v>10286</v>
      </c>
    </row>
    <row r="174" spans="8:11">
      <c r="H174" s="34" t="s">
        <v>10276</v>
      </c>
      <c r="I174" s="34" t="s">
        <v>10276</v>
      </c>
      <c r="J174" s="34" t="s">
        <v>10276</v>
      </c>
      <c r="K174" s="34" t="s">
        <v>10276</v>
      </c>
    </row>
    <row r="175" spans="8:11">
      <c r="H175" s="34" t="s">
        <v>1697</v>
      </c>
      <c r="I175" s="34" t="s">
        <v>1697</v>
      </c>
      <c r="J175" s="34" t="s">
        <v>1697</v>
      </c>
      <c r="K175" s="34" t="s">
        <v>1697</v>
      </c>
    </row>
    <row r="176" spans="8:11">
      <c r="H176" s="34" t="s">
        <v>10277</v>
      </c>
      <c r="I176" s="34" t="s">
        <v>10277</v>
      </c>
      <c r="J176" s="34" t="s">
        <v>10277</v>
      </c>
      <c r="K176" s="34" t="s">
        <v>10277</v>
      </c>
    </row>
    <row r="177" spans="8:11">
      <c r="H177" s="34" t="s">
        <v>1698</v>
      </c>
      <c r="I177" s="34" t="s">
        <v>1698</v>
      </c>
      <c r="J177" s="34" t="s">
        <v>1698</v>
      </c>
      <c r="K177" s="34" t="s">
        <v>1698</v>
      </c>
    </row>
    <row r="178" spans="8:11">
      <c r="H178" s="34" t="s">
        <v>1699</v>
      </c>
      <c r="I178" s="34" t="s">
        <v>1699</v>
      </c>
      <c r="J178" s="34" t="s">
        <v>1699</v>
      </c>
      <c r="K178" s="34" t="s">
        <v>1699</v>
      </c>
    </row>
    <row r="179" spans="8:11">
      <c r="H179" s="34" t="s">
        <v>10278</v>
      </c>
      <c r="I179" s="34" t="s">
        <v>10278</v>
      </c>
      <c r="J179" s="34" t="s">
        <v>10278</v>
      </c>
      <c r="K179" s="34" t="s">
        <v>10278</v>
      </c>
    </row>
    <row r="180" spans="8:11">
      <c r="H180" s="34" t="s">
        <v>367</v>
      </c>
      <c r="I180" s="34" t="s">
        <v>367</v>
      </c>
      <c r="J180" s="34" t="s">
        <v>367</v>
      </c>
      <c r="K180" s="34" t="s">
        <v>367</v>
      </c>
    </row>
    <row r="181" spans="8:11">
      <c r="H181" s="34" t="s">
        <v>369</v>
      </c>
      <c r="I181" s="34" t="s">
        <v>369</v>
      </c>
      <c r="J181" s="34" t="s">
        <v>369</v>
      </c>
      <c r="K181" s="34" t="s">
        <v>369</v>
      </c>
    </row>
    <row r="182" spans="8:11">
      <c r="H182" s="34" t="s">
        <v>370</v>
      </c>
      <c r="I182" s="34" t="s">
        <v>370</v>
      </c>
      <c r="J182" s="34" t="s">
        <v>370</v>
      </c>
      <c r="K182" s="34" t="s">
        <v>370</v>
      </c>
    </row>
    <row r="183" spans="8:11">
      <c r="H183" s="34" t="s">
        <v>10279</v>
      </c>
      <c r="I183" s="34" t="s">
        <v>10279</v>
      </c>
      <c r="J183" s="34" t="s">
        <v>10279</v>
      </c>
      <c r="K183" s="34" t="s">
        <v>10279</v>
      </c>
    </row>
    <row r="184" spans="8:11">
      <c r="H184" s="34" t="s">
        <v>373</v>
      </c>
      <c r="I184" s="34" t="s">
        <v>373</v>
      </c>
      <c r="J184" s="34" t="s">
        <v>373</v>
      </c>
      <c r="K184" s="34" t="s">
        <v>373</v>
      </c>
    </row>
    <row r="185" spans="8:11">
      <c r="H185" s="34" t="s">
        <v>10280</v>
      </c>
      <c r="I185" s="34" t="s">
        <v>10280</v>
      </c>
      <c r="J185" s="34" t="s">
        <v>10280</v>
      </c>
      <c r="K185" s="34" t="s">
        <v>10280</v>
      </c>
    </row>
    <row r="186" spans="8:11">
      <c r="H186" s="34" t="s">
        <v>376</v>
      </c>
      <c r="I186" s="34" t="s">
        <v>376</v>
      </c>
      <c r="J186" s="34" t="s">
        <v>376</v>
      </c>
      <c r="K186" s="34" t="s">
        <v>376</v>
      </c>
    </row>
    <row r="187" spans="8:11">
      <c r="H187" s="34" t="s">
        <v>10281</v>
      </c>
      <c r="I187" s="34" t="s">
        <v>10281</v>
      </c>
      <c r="J187" s="34" t="s">
        <v>10281</v>
      </c>
      <c r="K187" s="34" t="s">
        <v>10281</v>
      </c>
    </row>
    <row r="188" spans="8:11">
      <c r="H188" s="34" t="s">
        <v>10282</v>
      </c>
      <c r="I188" s="34" t="s">
        <v>10282</v>
      </c>
      <c r="J188" s="34" t="s">
        <v>10282</v>
      </c>
      <c r="K188" s="34" t="s">
        <v>10282</v>
      </c>
    </row>
    <row r="189" spans="8:11">
      <c r="H189" s="34" t="s">
        <v>10283</v>
      </c>
      <c r="I189" s="34" t="s">
        <v>10283</v>
      </c>
      <c r="J189" s="34" t="s">
        <v>10283</v>
      </c>
      <c r="K189" s="34" t="s">
        <v>10283</v>
      </c>
    </row>
    <row r="190" spans="8:11">
      <c r="H190" s="34" t="s">
        <v>10284</v>
      </c>
      <c r="I190" s="34" t="s">
        <v>10284</v>
      </c>
      <c r="J190" s="34" t="s">
        <v>10284</v>
      </c>
      <c r="K190" s="34" t="s">
        <v>10284</v>
      </c>
    </row>
    <row r="191" spans="8:11">
      <c r="H191" s="34" t="s">
        <v>10285</v>
      </c>
      <c r="I191" s="34" t="s">
        <v>10285</v>
      </c>
      <c r="J191" s="34" t="s">
        <v>10285</v>
      </c>
      <c r="K191" s="34" t="s">
        <v>10285</v>
      </c>
    </row>
  </sheetData>
  <autoFilter ref="C1:C121" xr:uid="{00000000-0009-0000-0000-00000A000000}"/>
  <mergeCells count="8">
    <mergeCell ref="N131:N134"/>
    <mergeCell ref="N146:N149"/>
    <mergeCell ref="N3:N30"/>
    <mergeCell ref="N33:N61"/>
    <mergeCell ref="N63:N91"/>
    <mergeCell ref="N93:N121"/>
    <mergeCell ref="N141:N144"/>
    <mergeCell ref="N136:N139"/>
  </mergeCells>
  <phoneticPr fontId="1" type="noConversion"/>
  <conditionalFormatting sqref="H162:H189 C3:C31">
    <cfRule type="duplicateValues" dxfId="4" priority="5"/>
  </conditionalFormatting>
  <conditionalFormatting sqref="H162:H189 C131:C134">
    <cfRule type="duplicateValues" dxfId="3" priority="1"/>
  </conditionalFormatting>
  <conditionalFormatting sqref="I162:I189 C33:C61">
    <cfRule type="duplicateValues" dxfId="2" priority="4"/>
  </conditionalFormatting>
  <conditionalFormatting sqref="J162:J189 C63:C91">
    <cfRule type="duplicateValues" dxfId="1" priority="3"/>
  </conditionalFormatting>
  <conditionalFormatting sqref="K162:K189 C93:C121">
    <cfRule type="duplicateValues" dxfId="0" priority="2"/>
  </conditionalFormatting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4"/>
  <sheetViews>
    <sheetView zoomScaleNormal="100" workbookViewId="0">
      <selection activeCell="E56" sqref="E56"/>
    </sheetView>
  </sheetViews>
  <sheetFormatPr defaultRowHeight="15.75"/>
  <cols>
    <col min="1" max="1" width="12.375" style="29" customWidth="1"/>
    <col min="2" max="2" width="9" style="29" bestFit="1" customWidth="1"/>
    <col min="3" max="3" width="27.75" style="29" bestFit="1" customWidth="1"/>
    <col min="4" max="4" width="54.625" style="29" customWidth="1"/>
    <col min="5" max="5" width="26.25" style="30" customWidth="1"/>
    <col min="6" max="6" width="15.125" style="29" bestFit="1" customWidth="1"/>
    <col min="7" max="7" width="8.75" style="34"/>
  </cols>
  <sheetData>
    <row r="1" spans="1:6" ht="30.75">
      <c r="A1" s="28" t="s">
        <v>9905</v>
      </c>
      <c r="B1" s="12"/>
      <c r="C1" s="12"/>
      <c r="D1" s="41" t="s">
        <v>10260</v>
      </c>
      <c r="E1" s="13"/>
      <c r="F1" s="14"/>
    </row>
    <row r="2" spans="1:6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1" t="s">
        <v>1506</v>
      </c>
    </row>
    <row r="3" spans="1:6">
      <c r="A3" s="24" t="s">
        <v>2949</v>
      </c>
      <c r="B3" s="5">
        <f>VLOOKUP(C3,PinNo!$B:$C,2,0)</f>
        <v>18</v>
      </c>
      <c r="C3" s="7" t="s">
        <v>1758</v>
      </c>
      <c r="D3" s="5" t="str">
        <f>VLOOKUP(CONCATENATE($A3,".",$B3),Netlist_VTable!$H:$I,2,0)</f>
        <v>SH01_SPISI</v>
      </c>
      <c r="E3" s="19">
        <f>VLOOKUP(D3,EtchLengthFromLayout!$A:$B,2,0)</f>
        <v>2151.23</v>
      </c>
      <c r="F3" s="109" t="s">
        <v>7533</v>
      </c>
    </row>
    <row r="4" spans="1:6">
      <c r="A4" s="24" t="s">
        <v>2949</v>
      </c>
      <c r="B4" s="5">
        <f>VLOOKUP(C4,PinNo!$B:$C,2,0)</f>
        <v>19</v>
      </c>
      <c r="C4" s="7" t="s">
        <v>1759</v>
      </c>
      <c r="D4" s="5" t="str">
        <f>VLOOKUP(CONCATENATE($A4,".",$B4),Netlist_VTable!$H:$I,2,0)</f>
        <v>SH01_SPICK</v>
      </c>
      <c r="E4" s="19">
        <f>VLOOKUP(D4,EtchLengthFromLayout!$A:$B,2,0)</f>
        <v>2151.25</v>
      </c>
      <c r="F4" s="109"/>
    </row>
    <row r="5" spans="1:6">
      <c r="A5" s="24" t="s">
        <v>2949</v>
      </c>
      <c r="B5" s="5">
        <f>VLOOKUP(C5,PinNo!$B:$C,2,0)</f>
        <v>21</v>
      </c>
      <c r="C5" s="7" t="s">
        <v>1761</v>
      </c>
      <c r="D5" s="5" t="str">
        <f>VLOOKUP(CONCATENATE($A5,".",$B5),Netlist_VTable!$H:$I,2,0)</f>
        <v>SH01_SPIO2</v>
      </c>
      <c r="E5" s="19">
        <f>VLOOKUP(D5,EtchLengthFromLayout!$A:$B,2,0)</f>
        <v>2145.9499999999998</v>
      </c>
      <c r="F5" s="109"/>
    </row>
    <row r="6" spans="1:6">
      <c r="A6" s="24" t="s">
        <v>2949</v>
      </c>
      <c r="B6" s="5">
        <f>VLOOKUP(C6,PinNo!$B:$C,2,0)</f>
        <v>22</v>
      </c>
      <c r="C6" s="7" t="s">
        <v>1762</v>
      </c>
      <c r="D6" s="5" t="str">
        <f>VLOOKUP(CONCATENATE($A6,".",$B6),Netlist_VTable!$H:$I,2,0)</f>
        <v>SH01_SPIO3</v>
      </c>
      <c r="E6" s="19">
        <f>VLOOKUP(D6,EtchLengthFromLayout!$A:$B,2,0)</f>
        <v>2145.9499999999998</v>
      </c>
      <c r="F6" s="109"/>
    </row>
    <row r="7" spans="1:6">
      <c r="A7" s="24" t="s">
        <v>2949</v>
      </c>
      <c r="B7" s="5">
        <f>VLOOKUP(C7,PinNo!$B:$C,2,0)</f>
        <v>23</v>
      </c>
      <c r="C7" s="7" t="s">
        <v>1763</v>
      </c>
      <c r="D7" s="5" t="str">
        <f>VLOOKUP(CONCATENATE($A7,".",$B7),Netlist_VTable!$H:$I,2,0)</f>
        <v>SH01_SPISO</v>
      </c>
      <c r="E7" s="19">
        <f>VLOOKUP(D7,EtchLengthFromLayout!$A:$B,2,0)</f>
        <v>2151.25</v>
      </c>
      <c r="F7" s="109"/>
    </row>
    <row r="8" spans="1:6">
      <c r="A8" s="24" t="s">
        <v>2949</v>
      </c>
      <c r="B8" s="5">
        <f>VLOOKUP(C8,PinNo!$B:$C,2,0)</f>
        <v>24</v>
      </c>
      <c r="C8" s="7" t="s">
        <v>1764</v>
      </c>
      <c r="D8" s="5" t="str">
        <f>VLOOKUP(CONCATENATE($A8,".",$B8),Netlist_VTable!$H:$I,2,0)</f>
        <v>SH01_SPICS</v>
      </c>
      <c r="E8" s="19">
        <f>VLOOKUP(D8,EtchLengthFromLayout!$A:$B,2,0)</f>
        <v>2151.27</v>
      </c>
      <c r="F8" s="109"/>
    </row>
    <row r="9" spans="1:6">
      <c r="A9" s="26"/>
      <c r="B9" s="10"/>
      <c r="C9" s="10" t="s">
        <v>1463</v>
      </c>
      <c r="D9" s="15"/>
      <c r="E9" s="15">
        <f>MAX(E3:E8)</f>
        <v>2151.27</v>
      </c>
      <c r="F9" s="10"/>
    </row>
    <row r="10" spans="1:6">
      <c r="A10" s="26"/>
      <c r="B10" s="10"/>
      <c r="C10" s="10" t="s">
        <v>1464</v>
      </c>
      <c r="D10" s="15"/>
      <c r="E10" s="15">
        <f>MIN(E3:E8)</f>
        <v>2145.9499999999998</v>
      </c>
      <c r="F10" s="10"/>
    </row>
    <row r="11" spans="1:6">
      <c r="A11" s="26"/>
      <c r="B11" s="10"/>
      <c r="C11" s="10" t="s">
        <v>1</v>
      </c>
      <c r="D11" s="15"/>
      <c r="E11" s="15">
        <f>ABS(E9-E10)</f>
        <v>5.3200000000001637</v>
      </c>
      <c r="F11" s="10"/>
    </row>
    <row r="12" spans="1:6">
      <c r="A12" s="26"/>
      <c r="B12" s="10"/>
      <c r="C12" s="20" t="s">
        <v>6</v>
      </c>
      <c r="D12" s="15"/>
      <c r="E12" s="15" t="str">
        <f>IF(E11&lt;=100,"OK, Tolerance&lt;= 100 mils", "Not OK, Tolerance &gt;  100 mils")</f>
        <v>OK, Tolerance&lt;= 100 mils</v>
      </c>
      <c r="F12" s="10"/>
    </row>
    <row r="13" spans="1:6">
      <c r="A13" s="21"/>
      <c r="B13" s="5"/>
      <c r="C13" s="7"/>
      <c r="D13" s="5"/>
      <c r="E13" s="19"/>
      <c r="F13" s="46"/>
    </row>
    <row r="14" spans="1:6">
      <c r="A14" s="32" t="s">
        <v>2948</v>
      </c>
      <c r="B14" s="5">
        <f>VLOOKUP(C14,PinNo!$B:$C,2,0)</f>
        <v>18</v>
      </c>
      <c r="C14" s="7" t="s">
        <v>1758</v>
      </c>
      <c r="D14" s="5" t="str">
        <f>VLOOKUP(CONCATENATE($A14,".",$B14),Netlist_VTable!$H:$I,2,0)</f>
        <v>SH11_SPISI</v>
      </c>
      <c r="E14" s="19">
        <f>VLOOKUP(D14,EtchLengthFromLayout!$A:$B,2,0)</f>
        <v>2151.23</v>
      </c>
      <c r="F14" s="110" t="s">
        <v>7534</v>
      </c>
    </row>
    <row r="15" spans="1:6">
      <c r="A15" s="32" t="s">
        <v>2948</v>
      </c>
      <c r="B15" s="5">
        <f>VLOOKUP(C15,PinNo!$B:$C,2,0)</f>
        <v>19</v>
      </c>
      <c r="C15" s="7" t="s">
        <v>1759</v>
      </c>
      <c r="D15" s="5" t="str">
        <f>VLOOKUP(CONCATENATE($A15,".",$B15),Netlist_VTable!$H:$I,2,0)</f>
        <v>SH11_SPICK</v>
      </c>
      <c r="E15" s="19">
        <f>VLOOKUP(D15,EtchLengthFromLayout!$A:$B,2,0)</f>
        <v>2151.25</v>
      </c>
      <c r="F15" s="111"/>
    </row>
    <row r="16" spans="1:6">
      <c r="A16" s="32" t="s">
        <v>2948</v>
      </c>
      <c r="B16" s="5">
        <f>VLOOKUP(C16,PinNo!$B:$C,2,0)</f>
        <v>21</v>
      </c>
      <c r="C16" s="7" t="s">
        <v>1761</v>
      </c>
      <c r="D16" s="5" t="str">
        <f>VLOOKUP(CONCATENATE($A16,".",$B16),Netlist_VTable!$H:$I,2,0)</f>
        <v>SH11_SPIO2</v>
      </c>
      <c r="E16" s="19">
        <f>VLOOKUP(D16,EtchLengthFromLayout!$A:$B,2,0)</f>
        <v>2145.9499999999998</v>
      </c>
      <c r="F16" s="111"/>
    </row>
    <row r="17" spans="1:6">
      <c r="A17" s="32" t="s">
        <v>2948</v>
      </c>
      <c r="B17" s="5">
        <f>VLOOKUP(C17,PinNo!$B:$C,2,0)</f>
        <v>22</v>
      </c>
      <c r="C17" s="7" t="s">
        <v>1762</v>
      </c>
      <c r="D17" s="5" t="str">
        <f>VLOOKUP(CONCATENATE($A17,".",$B17),Netlist_VTable!$H:$I,2,0)</f>
        <v>SH11_SPIO3</v>
      </c>
      <c r="E17" s="19">
        <f>VLOOKUP(D17,EtchLengthFromLayout!$A:$B,2,0)</f>
        <v>2145.9499999999998</v>
      </c>
      <c r="F17" s="111"/>
    </row>
    <row r="18" spans="1:6">
      <c r="A18" s="32" t="s">
        <v>2948</v>
      </c>
      <c r="B18" s="5">
        <f>VLOOKUP(C18,PinNo!$B:$C,2,0)</f>
        <v>23</v>
      </c>
      <c r="C18" s="7" t="s">
        <v>1763</v>
      </c>
      <c r="D18" s="5" t="str">
        <f>VLOOKUP(CONCATENATE($A18,".",$B18),Netlist_VTable!$H:$I,2,0)</f>
        <v>SH11_SPISO</v>
      </c>
      <c r="E18" s="19">
        <f>VLOOKUP(D18,EtchLengthFromLayout!$A:$B,2,0)</f>
        <v>2151.25</v>
      </c>
      <c r="F18" s="111"/>
    </row>
    <row r="19" spans="1:6">
      <c r="A19" s="32" t="s">
        <v>2948</v>
      </c>
      <c r="B19" s="5">
        <f>VLOOKUP(C19,PinNo!$B:$C,2,0)</f>
        <v>24</v>
      </c>
      <c r="C19" s="7" t="s">
        <v>1764</v>
      </c>
      <c r="D19" s="5" t="str">
        <f>VLOOKUP(CONCATENATE($A19,".",$B19),Netlist_VTable!$H:$I,2,0)</f>
        <v>SH11_SPICS</v>
      </c>
      <c r="E19" s="19">
        <f>VLOOKUP(D19,EtchLengthFromLayout!$A:$B,2,0)</f>
        <v>2151.27</v>
      </c>
      <c r="F19" s="112"/>
    </row>
    <row r="20" spans="1:6">
      <c r="A20" s="26"/>
      <c r="B20" s="10"/>
      <c r="C20" s="10" t="s">
        <v>1463</v>
      </c>
      <c r="D20" s="15"/>
      <c r="E20" s="15">
        <f>MAX(E14:E19)</f>
        <v>2151.27</v>
      </c>
      <c r="F20" s="10"/>
    </row>
    <row r="21" spans="1:6">
      <c r="A21" s="26"/>
      <c r="B21" s="10"/>
      <c r="C21" s="10" t="s">
        <v>1464</v>
      </c>
      <c r="D21" s="15"/>
      <c r="E21" s="15">
        <f>MIN(E14:E19)</f>
        <v>2145.9499999999998</v>
      </c>
      <c r="F21" s="10"/>
    </row>
    <row r="22" spans="1:6">
      <c r="A22" s="26"/>
      <c r="B22" s="10"/>
      <c r="C22" s="10" t="s">
        <v>1</v>
      </c>
      <c r="D22" s="15"/>
      <c r="E22" s="15">
        <f>ABS(E20-E21)</f>
        <v>5.3200000000001637</v>
      </c>
      <c r="F22" s="10"/>
    </row>
    <row r="23" spans="1:6">
      <c r="A23" s="26"/>
      <c r="B23" s="10"/>
      <c r="C23" s="20" t="s">
        <v>6</v>
      </c>
      <c r="D23" s="15"/>
      <c r="E23" s="15" t="str">
        <f>IF(E22&lt;=100,"OK, Tolerance&lt;= 100 mils", "Not OK, Tolerance &gt;  100 mils")</f>
        <v>OK, Tolerance&lt;= 100 mils</v>
      </c>
      <c r="F23" s="10"/>
    </row>
    <row r="24" spans="1:6">
      <c r="A24" s="21"/>
      <c r="B24" s="5"/>
      <c r="C24" s="7"/>
      <c r="D24" s="5"/>
      <c r="E24" s="19"/>
      <c r="F24" s="46"/>
    </row>
    <row r="25" spans="1:6">
      <c r="A25" s="24" t="s">
        <v>5696</v>
      </c>
      <c r="B25" s="5">
        <f>VLOOKUP(C25,PinNo!$B:$C,2,0)</f>
        <v>18</v>
      </c>
      <c r="C25" s="7" t="s">
        <v>1758</v>
      </c>
      <c r="D25" s="5" t="str">
        <f>VLOOKUP(CONCATENATE($A25,".",$B25),Netlist_VTable!$H:$I,2,0)</f>
        <v>SH21_SPISI</v>
      </c>
      <c r="E25" s="19">
        <f>VLOOKUP(D25,EtchLengthFromLayout!$A:$B,2,0)</f>
        <v>2150.4299999999998</v>
      </c>
      <c r="F25" s="109" t="s">
        <v>7535</v>
      </c>
    </row>
    <row r="26" spans="1:6">
      <c r="A26" s="24" t="s">
        <v>5696</v>
      </c>
      <c r="B26" s="5">
        <f>VLOOKUP(C26,PinNo!$B:$C,2,0)</f>
        <v>19</v>
      </c>
      <c r="C26" s="7" t="s">
        <v>1759</v>
      </c>
      <c r="D26" s="5" t="str">
        <f>VLOOKUP(CONCATENATE($A26,".",$B26),Netlist_VTable!$H:$I,2,0)</f>
        <v>SH21_SPICK</v>
      </c>
      <c r="E26" s="19">
        <f>VLOOKUP(D26,EtchLengthFromLayout!$A:$B,2,0)</f>
        <v>2151.25</v>
      </c>
      <c r="F26" s="109"/>
    </row>
    <row r="27" spans="1:6">
      <c r="A27" s="24" t="s">
        <v>5696</v>
      </c>
      <c r="B27" s="5">
        <f>VLOOKUP(C27,PinNo!$B:$C,2,0)</f>
        <v>21</v>
      </c>
      <c r="C27" s="7" t="s">
        <v>1761</v>
      </c>
      <c r="D27" s="5" t="str">
        <f>VLOOKUP(CONCATENATE($A27,".",$B27),Netlist_VTable!$H:$I,2,0)</f>
        <v>SH21_SPIO2</v>
      </c>
      <c r="E27" s="19">
        <f>VLOOKUP(D27,EtchLengthFromLayout!$A:$B,2,0)</f>
        <v>2146.0700000000002</v>
      </c>
      <c r="F27" s="109"/>
    </row>
    <row r="28" spans="1:6">
      <c r="A28" s="24" t="s">
        <v>5696</v>
      </c>
      <c r="B28" s="5">
        <f>VLOOKUP(C28,PinNo!$B:$C,2,0)</f>
        <v>22</v>
      </c>
      <c r="C28" s="7" t="s">
        <v>1762</v>
      </c>
      <c r="D28" s="5" t="str">
        <f>VLOOKUP(CONCATENATE($A28,".",$B28),Netlist_VTable!$H:$I,2,0)</f>
        <v>SH21_SPIO3</v>
      </c>
      <c r="E28" s="19">
        <f>VLOOKUP(D28,EtchLengthFromLayout!$A:$B,2,0)</f>
        <v>2195.9499999999998</v>
      </c>
      <c r="F28" s="109"/>
    </row>
    <row r="29" spans="1:6">
      <c r="A29" s="24" t="s">
        <v>5696</v>
      </c>
      <c r="B29" s="5">
        <f>VLOOKUP(C29,PinNo!$B:$C,2,0)</f>
        <v>23</v>
      </c>
      <c r="C29" s="7" t="s">
        <v>1763</v>
      </c>
      <c r="D29" s="5" t="str">
        <f>VLOOKUP(CONCATENATE($A29,".",$B29),Netlist_VTable!$H:$I,2,0)</f>
        <v>SH21_SPISO</v>
      </c>
      <c r="E29" s="19">
        <f>VLOOKUP(D29,EtchLengthFromLayout!$A:$B,2,0)</f>
        <v>2180.94</v>
      </c>
      <c r="F29" s="109"/>
    </row>
    <row r="30" spans="1:6">
      <c r="A30" s="24" t="s">
        <v>5696</v>
      </c>
      <c r="B30" s="5">
        <f>VLOOKUP(C30,PinNo!$B:$C,2,0)</f>
        <v>24</v>
      </c>
      <c r="C30" s="7" t="s">
        <v>1764</v>
      </c>
      <c r="D30" s="5" t="str">
        <f>VLOOKUP(CONCATENATE($A30,".",$B30),Netlist_VTable!$H:$I,2,0)</f>
        <v>SH21_SPICS</v>
      </c>
      <c r="E30" s="19">
        <f>VLOOKUP(D30,EtchLengthFromLayout!$A:$B,2,0)</f>
        <v>2151.27</v>
      </c>
      <c r="F30" s="109"/>
    </row>
    <row r="31" spans="1:6">
      <c r="A31" s="26"/>
      <c r="B31" s="10"/>
      <c r="C31" s="10" t="s">
        <v>1463</v>
      </c>
      <c r="D31" s="15"/>
      <c r="E31" s="15">
        <f>MAX(E25:E30)</f>
        <v>2195.9499999999998</v>
      </c>
      <c r="F31" s="10"/>
    </row>
    <row r="32" spans="1:6">
      <c r="A32" s="26"/>
      <c r="B32" s="10"/>
      <c r="C32" s="10" t="s">
        <v>1464</v>
      </c>
      <c r="D32" s="15"/>
      <c r="E32" s="15">
        <f>MIN(E25:E30)</f>
        <v>2146.0700000000002</v>
      </c>
      <c r="F32" s="10"/>
    </row>
    <row r="33" spans="1:6">
      <c r="A33" s="26"/>
      <c r="B33" s="10"/>
      <c r="C33" s="10" t="s">
        <v>1</v>
      </c>
      <c r="D33" s="15"/>
      <c r="E33" s="15">
        <f>ABS(E31-E32)</f>
        <v>49.879999999999654</v>
      </c>
      <c r="F33" s="10"/>
    </row>
    <row r="34" spans="1:6">
      <c r="A34" s="26"/>
      <c r="B34" s="10"/>
      <c r="C34" s="20" t="s">
        <v>6</v>
      </c>
      <c r="D34" s="15"/>
      <c r="E34" s="15" t="str">
        <f>IF(E33&lt;=100,"OK, Tolerance&lt;= 100 mils", "Not OK, Tolerance &gt;  100 mils")</f>
        <v>OK, Tolerance&lt;= 100 mils</v>
      </c>
      <c r="F34" s="10"/>
    </row>
    <row r="35" spans="1:6">
      <c r="A35" s="21"/>
      <c r="B35" s="5"/>
      <c r="C35" s="7"/>
      <c r="D35" s="5"/>
      <c r="E35" s="19"/>
      <c r="F35" s="46"/>
    </row>
    <row r="36" spans="1:6">
      <c r="A36" s="32" t="s">
        <v>6164</v>
      </c>
      <c r="B36" s="5">
        <f>VLOOKUP(C36,PinNo!$B:$C,2,0)</f>
        <v>18</v>
      </c>
      <c r="C36" s="7" t="s">
        <v>1758</v>
      </c>
      <c r="D36" s="5" t="str">
        <f>VLOOKUP(CONCATENATE($A36,".",$B36),Netlist_VTable!$H:$I,2,0)</f>
        <v>SH31_SPISI</v>
      </c>
      <c r="E36" s="19">
        <f>VLOOKUP(D36,EtchLengthFromLayout!$A:$B,2,0)</f>
        <v>2150.4299999999998</v>
      </c>
      <c r="F36" s="110" t="s">
        <v>7536</v>
      </c>
    </row>
    <row r="37" spans="1:6">
      <c r="A37" s="32" t="s">
        <v>6164</v>
      </c>
      <c r="B37" s="5">
        <f>VLOOKUP(C37,PinNo!$B:$C,2,0)</f>
        <v>19</v>
      </c>
      <c r="C37" s="7" t="s">
        <v>1759</v>
      </c>
      <c r="D37" s="5" t="str">
        <f>VLOOKUP(CONCATENATE($A37,".",$B37),Netlist_VTable!$H:$I,2,0)</f>
        <v>SH31_SPICK</v>
      </c>
      <c r="E37" s="19">
        <f>VLOOKUP(D37,EtchLengthFromLayout!$A:$B,2,0)</f>
        <v>2151.25</v>
      </c>
      <c r="F37" s="111"/>
    </row>
    <row r="38" spans="1:6">
      <c r="A38" s="32" t="s">
        <v>6164</v>
      </c>
      <c r="B38" s="5">
        <f>VLOOKUP(C38,PinNo!$B:$C,2,0)</f>
        <v>21</v>
      </c>
      <c r="C38" s="7" t="s">
        <v>1761</v>
      </c>
      <c r="D38" s="5" t="str">
        <f>VLOOKUP(CONCATENATE($A38,".",$B38),Netlist_VTable!$H:$I,2,0)</f>
        <v>SH31_SPIO2</v>
      </c>
      <c r="E38" s="19">
        <f>VLOOKUP(D38,EtchLengthFromLayout!$A:$B,2,0)</f>
        <v>2145.9499999999998</v>
      </c>
      <c r="F38" s="111"/>
    </row>
    <row r="39" spans="1:6">
      <c r="A39" s="32" t="s">
        <v>6164</v>
      </c>
      <c r="B39" s="5">
        <f>VLOOKUP(C39,PinNo!$B:$C,2,0)</f>
        <v>22</v>
      </c>
      <c r="C39" s="7" t="s">
        <v>1762</v>
      </c>
      <c r="D39" s="5" t="str">
        <f>VLOOKUP(CONCATENATE($A39,".",$B39),Netlist_VTable!$H:$I,2,0)</f>
        <v>SH31_SPIO3</v>
      </c>
      <c r="E39" s="19">
        <f>VLOOKUP(D39,EtchLengthFromLayout!$A:$B,2,0)</f>
        <v>2145.9499999999998</v>
      </c>
      <c r="F39" s="111"/>
    </row>
    <row r="40" spans="1:6">
      <c r="A40" s="32" t="s">
        <v>6164</v>
      </c>
      <c r="B40" s="5">
        <f>VLOOKUP(C40,PinNo!$B:$C,2,0)</f>
        <v>23</v>
      </c>
      <c r="C40" s="7" t="s">
        <v>1763</v>
      </c>
      <c r="D40" s="5" t="str">
        <f>VLOOKUP(CONCATENATE($A40,".",$B40),Netlist_VTable!$H:$I,2,0)</f>
        <v>SH31_SPISO</v>
      </c>
      <c r="E40" s="19">
        <f>VLOOKUP(D40,EtchLengthFromLayout!$A:$B,2,0)</f>
        <v>2151.25</v>
      </c>
      <c r="F40" s="111"/>
    </row>
    <row r="41" spans="1:6">
      <c r="A41" s="32" t="s">
        <v>6164</v>
      </c>
      <c r="B41" s="5">
        <f>VLOOKUP(C41,PinNo!$B:$C,2,0)</f>
        <v>24</v>
      </c>
      <c r="C41" s="7" t="s">
        <v>1764</v>
      </c>
      <c r="D41" s="5" t="str">
        <f>VLOOKUP(CONCATENATE($A41,".",$B41),Netlist_VTable!$H:$I,2,0)</f>
        <v>SH31_SPICS</v>
      </c>
      <c r="E41" s="19">
        <f>VLOOKUP(D41,EtchLengthFromLayout!$A:$B,2,0)</f>
        <v>2151.27</v>
      </c>
      <c r="F41" s="112"/>
    </row>
    <row r="42" spans="1:6">
      <c r="A42" s="26"/>
      <c r="B42" s="10"/>
      <c r="C42" s="10" t="s">
        <v>1463</v>
      </c>
      <c r="D42" s="15"/>
      <c r="E42" s="15">
        <f>MAX(E36:E41)</f>
        <v>2151.27</v>
      </c>
      <c r="F42" s="10"/>
    </row>
    <row r="43" spans="1:6">
      <c r="A43" s="26"/>
      <c r="B43" s="10"/>
      <c r="C43" s="10" t="s">
        <v>1464</v>
      </c>
      <c r="D43" s="15"/>
      <c r="E43" s="15">
        <f>MIN(E36:E41)</f>
        <v>2145.9499999999998</v>
      </c>
      <c r="F43" s="10"/>
    </row>
    <row r="44" spans="1:6">
      <c r="A44" s="26"/>
      <c r="B44" s="10"/>
      <c r="C44" s="10" t="s">
        <v>1</v>
      </c>
      <c r="D44" s="15"/>
      <c r="E44" s="15">
        <f>ABS(E42-E43)</f>
        <v>5.3200000000001637</v>
      </c>
      <c r="F44" s="10"/>
    </row>
    <row r="45" spans="1:6">
      <c r="A45" s="26"/>
      <c r="B45" s="10"/>
      <c r="C45" s="20" t="s">
        <v>6</v>
      </c>
      <c r="D45" s="15"/>
      <c r="E45" s="15" t="str">
        <f>IF(E44&lt;=100,"OK, Tolerance&lt;= 100 mils", "Not OK, Tolerance &gt;  100 mils")</f>
        <v>OK, Tolerance&lt;= 100 mils</v>
      </c>
      <c r="F45" s="10"/>
    </row>
    <row r="46" spans="1:6">
      <c r="A46" s="21"/>
      <c r="B46" s="5"/>
      <c r="C46" s="7"/>
      <c r="D46" s="5"/>
      <c r="E46" s="19"/>
      <c r="F46" s="46"/>
    </row>
    <row r="47" spans="1:6">
      <c r="A47" s="21"/>
      <c r="B47" s="5"/>
      <c r="C47" s="35"/>
      <c r="D47" s="5"/>
      <c r="E47" s="19"/>
      <c r="F47" s="45"/>
    </row>
    <row r="48" spans="1:6" ht="30.75">
      <c r="A48" s="28" t="s">
        <v>9906</v>
      </c>
      <c r="B48" s="12"/>
      <c r="C48" s="12"/>
      <c r="D48" s="41" t="s">
        <v>10260</v>
      </c>
      <c r="E48" s="13"/>
      <c r="F48" s="14"/>
    </row>
    <row r="49" spans="1:6">
      <c r="A49" s="11" t="s">
        <v>3</v>
      </c>
      <c r="B49" s="11" t="s">
        <v>4</v>
      </c>
      <c r="C49" s="11" t="s">
        <v>5</v>
      </c>
      <c r="D49" s="10" t="s">
        <v>0</v>
      </c>
      <c r="E49" s="15" t="s">
        <v>2</v>
      </c>
      <c r="F49" s="11" t="s">
        <v>1506</v>
      </c>
    </row>
    <row r="50" spans="1:6">
      <c r="A50" s="24" t="s">
        <v>9141</v>
      </c>
      <c r="B50" s="5">
        <f>VLOOKUP(C50,PinNo!$B:$C,2,0)</f>
        <v>18</v>
      </c>
      <c r="C50" s="7" t="s">
        <v>1758</v>
      </c>
      <c r="D50" s="5" t="str">
        <f>VLOOKUP(CONCATENATE($A50,".",$B50),Netlist_VTable!$H:$I,2,0)</f>
        <v>SH02_SPISI</v>
      </c>
      <c r="E50" s="19">
        <f>VLOOKUP(D50,EtchLengthFromLayout!$A:$B,2,0)</f>
        <v>2151.23</v>
      </c>
      <c r="F50" s="109" t="s">
        <v>9907</v>
      </c>
    </row>
    <row r="51" spans="1:6">
      <c r="A51" s="24" t="s">
        <v>9141</v>
      </c>
      <c r="B51" s="5">
        <f>VLOOKUP(C51,PinNo!$B:$C,2,0)</f>
        <v>19</v>
      </c>
      <c r="C51" s="7" t="s">
        <v>1759</v>
      </c>
      <c r="D51" s="5" t="str">
        <f>VLOOKUP(CONCATENATE($A51,".",$B51),Netlist_VTable!$H:$I,2,0)</f>
        <v>SH02_SPICK</v>
      </c>
      <c r="E51" s="19">
        <f>VLOOKUP(D51,EtchLengthFromLayout!$A:$B,2,0)</f>
        <v>2151.25</v>
      </c>
      <c r="F51" s="109"/>
    </row>
    <row r="52" spans="1:6">
      <c r="A52" s="24" t="s">
        <v>9141</v>
      </c>
      <c r="B52" s="5">
        <f>VLOOKUP(C52,PinNo!$B:$C,2,0)</f>
        <v>21</v>
      </c>
      <c r="C52" s="7" t="s">
        <v>1761</v>
      </c>
      <c r="D52" s="5" t="str">
        <f>VLOOKUP(CONCATENATE($A52,".",$B52),Netlist_VTable!$H:$I,2,0)</f>
        <v>SH02_SPIO2</v>
      </c>
      <c r="E52" s="19">
        <f>VLOOKUP(D52,EtchLengthFromLayout!$A:$B,2,0)</f>
        <v>2145.67</v>
      </c>
      <c r="F52" s="109"/>
    </row>
    <row r="53" spans="1:6">
      <c r="A53" s="24" t="s">
        <v>9141</v>
      </c>
      <c r="B53" s="5">
        <f>VLOOKUP(C53,PinNo!$B:$C,2,0)</f>
        <v>22</v>
      </c>
      <c r="C53" s="7" t="s">
        <v>1762</v>
      </c>
      <c r="D53" s="5" t="str">
        <f>VLOOKUP(CONCATENATE($A53,".",$B53),Netlist_VTable!$H:$I,2,0)</f>
        <v>SH02_SPIO3</v>
      </c>
      <c r="E53" s="19">
        <f>VLOOKUP(D53,EtchLengthFromLayout!$A:$B,2,0)</f>
        <v>2145.9499999999998</v>
      </c>
      <c r="F53" s="109"/>
    </row>
    <row r="54" spans="1:6">
      <c r="A54" s="24" t="s">
        <v>9141</v>
      </c>
      <c r="B54" s="5">
        <f>VLOOKUP(C54,PinNo!$B:$C,2,0)</f>
        <v>23</v>
      </c>
      <c r="C54" s="7" t="s">
        <v>1763</v>
      </c>
      <c r="D54" s="5" t="str">
        <f>VLOOKUP(CONCATENATE($A54,".",$B54),Netlist_VTable!$H:$I,2,0)</f>
        <v>SH02_SPISO</v>
      </c>
      <c r="E54" s="19">
        <f>VLOOKUP(D54,EtchLengthFromLayout!$A:$B,2,0)</f>
        <v>2151.25</v>
      </c>
      <c r="F54" s="109"/>
    </row>
    <row r="55" spans="1:6">
      <c r="A55" s="24" t="s">
        <v>9141</v>
      </c>
      <c r="B55" s="5">
        <f>VLOOKUP(C55,PinNo!$B:$C,2,0)</f>
        <v>24</v>
      </c>
      <c r="C55" s="7" t="s">
        <v>1764</v>
      </c>
      <c r="D55" s="5" t="str">
        <f>VLOOKUP(CONCATENATE($A55,".",$B55),Netlist_VTable!$H:$I,2,0)</f>
        <v>SH02_SPICS</v>
      </c>
      <c r="E55" s="19">
        <f>VLOOKUP(D55,EtchLengthFromLayout!$A:$B,2,0)</f>
        <v>2151.27</v>
      </c>
      <c r="F55" s="109"/>
    </row>
    <row r="56" spans="1:6">
      <c r="A56" s="26"/>
      <c r="B56" s="10"/>
      <c r="C56" s="10" t="s">
        <v>1463</v>
      </c>
      <c r="D56" s="15"/>
      <c r="E56" s="15">
        <f>MAX(E50:E55)</f>
        <v>2151.27</v>
      </c>
      <c r="F56" s="10"/>
    </row>
    <row r="57" spans="1:6">
      <c r="A57" s="26"/>
      <c r="B57" s="10"/>
      <c r="C57" s="10" t="s">
        <v>1464</v>
      </c>
      <c r="D57" s="15"/>
      <c r="E57" s="15">
        <f>MIN(E50:E55)</f>
        <v>2145.67</v>
      </c>
      <c r="F57" s="10"/>
    </row>
    <row r="58" spans="1:6">
      <c r="A58" s="26"/>
      <c r="B58" s="10"/>
      <c r="C58" s="10" t="s">
        <v>1</v>
      </c>
      <c r="D58" s="15"/>
      <c r="E58" s="15">
        <f>ABS(E56-E57)</f>
        <v>5.5999999999999091</v>
      </c>
      <c r="F58" s="10"/>
    </row>
    <row r="59" spans="1:6">
      <c r="A59" s="26"/>
      <c r="B59" s="10"/>
      <c r="C59" s="20" t="s">
        <v>6</v>
      </c>
      <c r="D59" s="15"/>
      <c r="E59" s="15" t="str">
        <f>IF(E58&lt;=100,"OK, Tolerance&lt;= 100 mils", "Not OK, Tolerance &gt;  100 mils")</f>
        <v>OK, Tolerance&lt;= 100 mils</v>
      </c>
      <c r="F59" s="10"/>
    </row>
    <row r="60" spans="1:6">
      <c r="A60" s="21"/>
      <c r="B60" s="5"/>
      <c r="C60" s="7"/>
      <c r="D60" s="5"/>
      <c r="E60" s="19"/>
      <c r="F60" s="46"/>
    </row>
    <row r="61" spans="1:6">
      <c r="A61" s="32" t="s">
        <v>9298</v>
      </c>
      <c r="B61" s="5">
        <f>VLOOKUP(C61,PinNo!$B:$C,2,0)</f>
        <v>18</v>
      </c>
      <c r="C61" s="7" t="s">
        <v>1758</v>
      </c>
      <c r="D61" s="5" t="str">
        <f>VLOOKUP(CONCATENATE($A61,".",$B61),Netlist_VTable!$H:$I,2,0)</f>
        <v>SH12_SPISI</v>
      </c>
      <c r="E61" s="19">
        <f>VLOOKUP(D61,EtchLengthFromLayout!$A:$B,2,0)</f>
        <v>2151.23</v>
      </c>
      <c r="F61" s="110" t="s">
        <v>9908</v>
      </c>
    </row>
    <row r="62" spans="1:6">
      <c r="A62" s="32" t="s">
        <v>9298</v>
      </c>
      <c r="B62" s="5">
        <f>VLOOKUP(C62,PinNo!$B:$C,2,0)</f>
        <v>19</v>
      </c>
      <c r="C62" s="7" t="s">
        <v>1759</v>
      </c>
      <c r="D62" s="5" t="str">
        <f>VLOOKUP(CONCATENATE($A62,".",$B62),Netlist_VTable!$H:$I,2,0)</f>
        <v>SH12_SPICK</v>
      </c>
      <c r="E62" s="19">
        <f>VLOOKUP(D62,EtchLengthFromLayout!$A:$B,2,0)</f>
        <v>2151.25</v>
      </c>
      <c r="F62" s="111"/>
    </row>
    <row r="63" spans="1:6">
      <c r="A63" s="32" t="s">
        <v>9298</v>
      </c>
      <c r="B63" s="5">
        <f>VLOOKUP(C63,PinNo!$B:$C,2,0)</f>
        <v>21</v>
      </c>
      <c r="C63" s="7" t="s">
        <v>1761</v>
      </c>
      <c r="D63" s="5" t="str">
        <f>VLOOKUP(CONCATENATE($A63,".",$B63),Netlist_VTable!$H:$I,2,0)</f>
        <v>SH12_SPIO2</v>
      </c>
      <c r="E63" s="19">
        <f>VLOOKUP(D63,EtchLengthFromLayout!$A:$B,2,0)</f>
        <v>2145.9499999999998</v>
      </c>
      <c r="F63" s="111"/>
    </row>
    <row r="64" spans="1:6">
      <c r="A64" s="32" t="s">
        <v>9298</v>
      </c>
      <c r="B64" s="5">
        <f>VLOOKUP(C64,PinNo!$B:$C,2,0)</f>
        <v>22</v>
      </c>
      <c r="C64" s="7" t="s">
        <v>1762</v>
      </c>
      <c r="D64" s="5" t="str">
        <f>VLOOKUP(CONCATENATE($A64,".",$B64),Netlist_VTable!$H:$I,2,0)</f>
        <v>SH12_SPIO3</v>
      </c>
      <c r="E64" s="19">
        <f>VLOOKUP(D64,EtchLengthFromLayout!$A:$B,2,0)</f>
        <v>2145.9499999999998</v>
      </c>
      <c r="F64" s="111"/>
    </row>
    <row r="65" spans="1:6">
      <c r="A65" s="32" t="s">
        <v>9298</v>
      </c>
      <c r="B65" s="5">
        <f>VLOOKUP(C65,PinNo!$B:$C,2,0)</f>
        <v>23</v>
      </c>
      <c r="C65" s="7" t="s">
        <v>1763</v>
      </c>
      <c r="D65" s="5" t="str">
        <f>VLOOKUP(CONCATENATE($A65,".",$B65),Netlist_VTable!$H:$I,2,0)</f>
        <v>SH12_SPISO</v>
      </c>
      <c r="E65" s="19">
        <f>VLOOKUP(D65,EtchLengthFromLayout!$A:$B,2,0)</f>
        <v>2151.25</v>
      </c>
      <c r="F65" s="111"/>
    </row>
    <row r="66" spans="1:6">
      <c r="A66" s="32" t="s">
        <v>9298</v>
      </c>
      <c r="B66" s="5">
        <f>VLOOKUP(C66,PinNo!$B:$C,2,0)</f>
        <v>24</v>
      </c>
      <c r="C66" s="7" t="s">
        <v>1764</v>
      </c>
      <c r="D66" s="5" t="str">
        <f>VLOOKUP(CONCATENATE($A66,".",$B66),Netlist_VTable!$H:$I,2,0)</f>
        <v>SH12_SPICS</v>
      </c>
      <c r="E66" s="19">
        <f>VLOOKUP(D66,EtchLengthFromLayout!$A:$B,2,0)</f>
        <v>2151.27</v>
      </c>
      <c r="F66" s="112"/>
    </row>
    <row r="67" spans="1:6">
      <c r="A67" s="26"/>
      <c r="B67" s="10"/>
      <c r="C67" s="10" t="s">
        <v>1463</v>
      </c>
      <c r="D67" s="15"/>
      <c r="E67" s="15">
        <f>MAX(E61:E66)</f>
        <v>2151.27</v>
      </c>
      <c r="F67" s="10"/>
    </row>
    <row r="68" spans="1:6">
      <c r="A68" s="26"/>
      <c r="B68" s="10"/>
      <c r="C68" s="10" t="s">
        <v>1464</v>
      </c>
      <c r="D68" s="15"/>
      <c r="E68" s="15">
        <f>MIN(E61:E66)</f>
        <v>2145.9499999999998</v>
      </c>
      <c r="F68" s="10"/>
    </row>
    <row r="69" spans="1:6">
      <c r="A69" s="26"/>
      <c r="B69" s="10"/>
      <c r="C69" s="10" t="s">
        <v>1</v>
      </c>
      <c r="D69" s="15"/>
      <c r="E69" s="15">
        <f>ABS(E67-E68)</f>
        <v>5.3200000000001637</v>
      </c>
      <c r="F69" s="10"/>
    </row>
    <row r="70" spans="1:6">
      <c r="A70" s="26"/>
      <c r="B70" s="10"/>
      <c r="C70" s="20" t="s">
        <v>6</v>
      </c>
      <c r="D70" s="15"/>
      <c r="E70" s="15" t="str">
        <f>IF(E69&lt;=100,"OK, Tolerance&lt;= 100 mils", "Not OK, Tolerance &gt;  100 mils")</f>
        <v>OK, Tolerance&lt;= 100 mils</v>
      </c>
      <c r="F70" s="10"/>
    </row>
    <row r="71" spans="1:6">
      <c r="A71" s="21"/>
      <c r="B71" s="5"/>
      <c r="C71" s="7"/>
      <c r="D71" s="5"/>
      <c r="E71" s="19"/>
      <c r="F71" s="46"/>
    </row>
    <row r="72" spans="1:6">
      <c r="A72" s="24" t="s">
        <v>9459</v>
      </c>
      <c r="B72" s="5">
        <f>VLOOKUP(C72,PinNo!$B:$C,2,0)</f>
        <v>18</v>
      </c>
      <c r="C72" s="7" t="s">
        <v>1758</v>
      </c>
      <c r="D72" s="5" t="str">
        <f>VLOOKUP(CONCATENATE($A72,".",$B72),Netlist_VTable!$H:$I,2,0)</f>
        <v>SH22_SPISI</v>
      </c>
      <c r="E72" s="19">
        <f>VLOOKUP(D72,EtchLengthFromLayout!$A:$B,2,0)</f>
        <v>2150.4299999999998</v>
      </c>
      <c r="F72" s="109" t="s">
        <v>9909</v>
      </c>
    </row>
    <row r="73" spans="1:6">
      <c r="A73" s="24" t="s">
        <v>9459</v>
      </c>
      <c r="B73" s="5">
        <f>VLOOKUP(C73,PinNo!$B:$C,2,0)</f>
        <v>19</v>
      </c>
      <c r="C73" s="7" t="s">
        <v>1759</v>
      </c>
      <c r="D73" s="5" t="str">
        <f>VLOOKUP(CONCATENATE($A73,".",$B73),Netlist_VTable!$H:$I,2,0)</f>
        <v>SH22_SPICK</v>
      </c>
      <c r="E73" s="19">
        <f>VLOOKUP(D73,EtchLengthFromLayout!$A:$B,2,0)</f>
        <v>2151.25</v>
      </c>
      <c r="F73" s="109"/>
    </row>
    <row r="74" spans="1:6">
      <c r="A74" s="24" t="s">
        <v>9459</v>
      </c>
      <c r="B74" s="5">
        <f>VLOOKUP(C74,PinNo!$B:$C,2,0)</f>
        <v>21</v>
      </c>
      <c r="C74" s="7" t="s">
        <v>1761</v>
      </c>
      <c r="D74" s="5" t="str">
        <f>VLOOKUP(CONCATENATE($A74,".",$B74),Netlist_VTable!$H:$I,2,0)</f>
        <v>SH22_SPIO2</v>
      </c>
      <c r="E74" s="19">
        <f>VLOOKUP(D74,EtchLengthFromLayout!$A:$B,2,0)</f>
        <v>2146.0700000000002</v>
      </c>
      <c r="F74" s="109"/>
    </row>
    <row r="75" spans="1:6">
      <c r="A75" s="24" t="s">
        <v>9459</v>
      </c>
      <c r="B75" s="5">
        <f>VLOOKUP(C75,PinNo!$B:$C,2,0)</f>
        <v>22</v>
      </c>
      <c r="C75" s="7" t="s">
        <v>1762</v>
      </c>
      <c r="D75" s="5" t="str">
        <f>VLOOKUP(CONCATENATE($A75,".",$B75),Netlist_VTable!$H:$I,2,0)</f>
        <v>SH22_SPIO3</v>
      </c>
      <c r="E75" s="19">
        <f>VLOOKUP(D75,EtchLengthFromLayout!$A:$B,2,0)</f>
        <v>2145.9499999999998</v>
      </c>
      <c r="F75" s="109"/>
    </row>
    <row r="76" spans="1:6">
      <c r="A76" s="24" t="s">
        <v>9459</v>
      </c>
      <c r="B76" s="5">
        <f>VLOOKUP(C76,PinNo!$B:$C,2,0)</f>
        <v>23</v>
      </c>
      <c r="C76" s="7" t="s">
        <v>1763</v>
      </c>
      <c r="D76" s="5" t="str">
        <f>VLOOKUP(CONCATENATE($A76,".",$B76),Netlist_VTable!$H:$I,2,0)</f>
        <v>SH22_SPISO</v>
      </c>
      <c r="E76" s="19">
        <f>VLOOKUP(D76,EtchLengthFromLayout!$A:$B,2,0)</f>
        <v>2151.25</v>
      </c>
      <c r="F76" s="109"/>
    </row>
    <row r="77" spans="1:6">
      <c r="A77" s="24" t="s">
        <v>9459</v>
      </c>
      <c r="B77" s="5">
        <f>VLOOKUP(C77,PinNo!$B:$C,2,0)</f>
        <v>24</v>
      </c>
      <c r="C77" s="7" t="s">
        <v>1764</v>
      </c>
      <c r="D77" s="5" t="str">
        <f>VLOOKUP(CONCATENATE($A77,".",$B77),Netlist_VTable!$H:$I,2,0)</f>
        <v>SH22_SPICS</v>
      </c>
      <c r="E77" s="19">
        <f>VLOOKUP(D77,EtchLengthFromLayout!$A:$B,2,0)</f>
        <v>2151.27</v>
      </c>
      <c r="F77" s="109"/>
    </row>
    <row r="78" spans="1:6">
      <c r="A78" s="26"/>
      <c r="B78" s="10"/>
      <c r="C78" s="10" t="s">
        <v>1463</v>
      </c>
      <c r="D78" s="15"/>
      <c r="E78" s="15">
        <f>MAX(E72:E77)</f>
        <v>2151.27</v>
      </c>
      <c r="F78" s="10"/>
    </row>
    <row r="79" spans="1:6">
      <c r="A79" s="26"/>
      <c r="B79" s="10"/>
      <c r="C79" s="10" t="s">
        <v>1464</v>
      </c>
      <c r="D79" s="15"/>
      <c r="E79" s="15">
        <f>MIN(E72:E77)</f>
        <v>2145.9499999999998</v>
      </c>
      <c r="F79" s="10"/>
    </row>
    <row r="80" spans="1:6">
      <c r="A80" s="26"/>
      <c r="B80" s="10"/>
      <c r="C80" s="10" t="s">
        <v>1</v>
      </c>
      <c r="D80" s="15"/>
      <c r="E80" s="15">
        <f>ABS(E78-E79)</f>
        <v>5.3200000000001637</v>
      </c>
      <c r="F80" s="10"/>
    </row>
    <row r="81" spans="1:6">
      <c r="A81" s="26"/>
      <c r="B81" s="10"/>
      <c r="C81" s="20" t="s">
        <v>6</v>
      </c>
      <c r="D81" s="15"/>
      <c r="E81" s="15" t="str">
        <f>IF(E80&lt;=100,"OK, Tolerance&lt;= 100 mils", "Not OK, Tolerance &gt;  100 mils")</f>
        <v>OK, Tolerance&lt;= 100 mils</v>
      </c>
      <c r="F81" s="10"/>
    </row>
    <row r="82" spans="1:6">
      <c r="A82" s="21"/>
      <c r="B82" s="5"/>
      <c r="C82" s="7"/>
      <c r="D82" s="5"/>
      <c r="E82" s="19"/>
      <c r="F82" s="46"/>
    </row>
    <row r="83" spans="1:6">
      <c r="A83" s="32" t="s">
        <v>9623</v>
      </c>
      <c r="B83" s="5">
        <f>VLOOKUP(C83,PinNo!$B:$C,2,0)</f>
        <v>18</v>
      </c>
      <c r="C83" s="7" t="s">
        <v>1758</v>
      </c>
      <c r="D83" s="5" t="str">
        <f>VLOOKUP(CONCATENATE($A83,".",$B83),Netlist_VTable!$H:$I,2,0)</f>
        <v>SH32_SPISI</v>
      </c>
      <c r="E83" s="19">
        <f>VLOOKUP(D83,EtchLengthFromLayout!$A:$B,2,0)</f>
        <v>2150.4299999999998</v>
      </c>
      <c r="F83" s="110" t="s">
        <v>9910</v>
      </c>
    </row>
    <row r="84" spans="1:6">
      <c r="A84" s="32" t="s">
        <v>9623</v>
      </c>
      <c r="B84" s="5">
        <f>VLOOKUP(C84,PinNo!$B:$C,2,0)</f>
        <v>19</v>
      </c>
      <c r="C84" s="7" t="s">
        <v>1759</v>
      </c>
      <c r="D84" s="5" t="str">
        <f>VLOOKUP(CONCATENATE($A84,".",$B84),Netlist_VTable!$H:$I,2,0)</f>
        <v>SH32_SPICK</v>
      </c>
      <c r="E84" s="19">
        <f>VLOOKUP(D84,EtchLengthFromLayout!$A:$B,2,0)</f>
        <v>2151.25</v>
      </c>
      <c r="F84" s="111"/>
    </row>
    <row r="85" spans="1:6">
      <c r="A85" s="32" t="s">
        <v>9623</v>
      </c>
      <c r="B85" s="5">
        <f>VLOOKUP(C85,PinNo!$B:$C,2,0)</f>
        <v>21</v>
      </c>
      <c r="C85" s="7" t="s">
        <v>1761</v>
      </c>
      <c r="D85" s="5" t="str">
        <f>VLOOKUP(CONCATENATE($A85,".",$B85),Netlist_VTable!$H:$I,2,0)</f>
        <v>SH32_SPIO2</v>
      </c>
      <c r="E85" s="19">
        <f>VLOOKUP(D85,EtchLengthFromLayout!$A:$B,2,0)</f>
        <v>2146.0700000000002</v>
      </c>
      <c r="F85" s="111"/>
    </row>
    <row r="86" spans="1:6">
      <c r="A86" s="32" t="s">
        <v>9623</v>
      </c>
      <c r="B86" s="5">
        <f>VLOOKUP(C86,PinNo!$B:$C,2,0)</f>
        <v>22</v>
      </c>
      <c r="C86" s="7" t="s">
        <v>1762</v>
      </c>
      <c r="D86" s="5" t="str">
        <f>VLOOKUP(CONCATENATE($A86,".",$B86),Netlist_VTable!$H:$I,2,0)</f>
        <v>SH32_SPIO3</v>
      </c>
      <c r="E86" s="19">
        <f>VLOOKUP(D86,EtchLengthFromLayout!$A:$B,2,0)</f>
        <v>2145.9499999999998</v>
      </c>
      <c r="F86" s="111"/>
    </row>
    <row r="87" spans="1:6">
      <c r="A87" s="32" t="s">
        <v>9623</v>
      </c>
      <c r="B87" s="5">
        <f>VLOOKUP(C87,PinNo!$B:$C,2,0)</f>
        <v>23</v>
      </c>
      <c r="C87" s="7" t="s">
        <v>1763</v>
      </c>
      <c r="D87" s="5" t="str">
        <f>VLOOKUP(CONCATENATE($A87,".",$B87),Netlist_VTable!$H:$I,2,0)</f>
        <v>SH32_SPISO</v>
      </c>
      <c r="E87" s="19">
        <f>VLOOKUP(D87,EtchLengthFromLayout!$A:$B,2,0)</f>
        <v>2151.25</v>
      </c>
      <c r="F87" s="111"/>
    </row>
    <row r="88" spans="1:6">
      <c r="A88" s="32" t="s">
        <v>9623</v>
      </c>
      <c r="B88" s="5">
        <f>VLOOKUP(C88,PinNo!$B:$C,2,0)</f>
        <v>24</v>
      </c>
      <c r="C88" s="7" t="s">
        <v>1764</v>
      </c>
      <c r="D88" s="5" t="str">
        <f>VLOOKUP(CONCATENATE($A88,".",$B88),Netlist_VTable!$H:$I,2,0)</f>
        <v>SH32_SPICS</v>
      </c>
      <c r="E88" s="19">
        <f>VLOOKUP(D88,EtchLengthFromLayout!$A:$B,2,0)</f>
        <v>2151.27</v>
      </c>
      <c r="F88" s="112"/>
    </row>
    <row r="89" spans="1:6">
      <c r="A89" s="26"/>
      <c r="B89" s="10"/>
      <c r="C89" s="10" t="s">
        <v>1463</v>
      </c>
      <c r="D89" s="15"/>
      <c r="E89" s="15">
        <f>MAX(E83:E88)</f>
        <v>2151.27</v>
      </c>
      <c r="F89" s="10"/>
    </row>
    <row r="90" spans="1:6">
      <c r="A90" s="26"/>
      <c r="B90" s="10"/>
      <c r="C90" s="10" t="s">
        <v>1464</v>
      </c>
      <c r="D90" s="15"/>
      <c r="E90" s="15">
        <f>MIN(E83:E88)</f>
        <v>2145.9499999999998</v>
      </c>
      <c r="F90" s="10"/>
    </row>
    <row r="91" spans="1:6">
      <c r="A91" s="26"/>
      <c r="B91" s="10"/>
      <c r="C91" s="10" t="s">
        <v>1</v>
      </c>
      <c r="D91" s="15"/>
      <c r="E91" s="15">
        <f>ABS(E89-E90)</f>
        <v>5.3200000000001637</v>
      </c>
      <c r="F91" s="10"/>
    </row>
    <row r="92" spans="1:6">
      <c r="A92" s="26"/>
      <c r="B92" s="10"/>
      <c r="C92" s="20" t="s">
        <v>6</v>
      </c>
      <c r="D92" s="15"/>
      <c r="E92" s="15" t="str">
        <f>IF(E91&lt;=100,"OK, Tolerance&lt;= 100 mils", "Not OK, Tolerance &gt;  100 mils")</f>
        <v>OK, Tolerance&lt;= 100 mils</v>
      </c>
      <c r="F92" s="10"/>
    </row>
    <row r="93" spans="1:6">
      <c r="A93" s="21"/>
      <c r="B93" s="5"/>
      <c r="C93" s="7"/>
      <c r="D93" s="5"/>
      <c r="E93" s="19"/>
      <c r="F93" s="46"/>
    </row>
    <row r="94" spans="1:6">
      <c r="A94" s="21"/>
      <c r="B94" s="5"/>
      <c r="C94" s="35"/>
      <c r="D94" s="5"/>
      <c r="E94" s="19"/>
      <c r="F94" s="45"/>
    </row>
  </sheetData>
  <mergeCells count="8">
    <mergeCell ref="F72:F77"/>
    <mergeCell ref="F83:F88"/>
    <mergeCell ref="F36:F41"/>
    <mergeCell ref="F3:F8"/>
    <mergeCell ref="F14:F19"/>
    <mergeCell ref="F25:F30"/>
    <mergeCell ref="F50:F55"/>
    <mergeCell ref="F61:F66"/>
  </mergeCells>
  <phoneticPr fontId="1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N62"/>
  <sheetViews>
    <sheetView zoomScale="70" zoomScaleNormal="70" workbookViewId="0">
      <selection activeCell="M47" sqref="M47"/>
    </sheetView>
  </sheetViews>
  <sheetFormatPr defaultRowHeight="15.75"/>
  <cols>
    <col min="1" max="1" width="12.375" style="29" customWidth="1"/>
    <col min="2" max="2" width="9" style="29" bestFit="1" customWidth="1"/>
    <col min="3" max="3" width="13" style="29" bestFit="1" customWidth="1"/>
    <col min="4" max="4" width="20" style="29" bestFit="1" customWidth="1"/>
    <col min="5" max="5" width="13.875" style="30" customWidth="1"/>
    <col min="6" max="6" width="21.375" style="30" bestFit="1" customWidth="1"/>
    <col min="7" max="7" width="22.625" style="30" bestFit="1" customWidth="1"/>
    <col min="8" max="8" width="13.5" style="30" customWidth="1"/>
    <col min="9" max="9" width="18.75" style="29" bestFit="1" customWidth="1"/>
    <col min="10" max="10" width="21" style="29" bestFit="1" customWidth="1"/>
    <col min="11" max="11" width="14.5" style="29" customWidth="1"/>
    <col min="12" max="12" width="10.5" style="29" bestFit="1" customWidth="1"/>
    <col min="13" max="13" width="90.375" style="29" customWidth="1"/>
    <col min="14" max="14" width="8.75" style="34"/>
  </cols>
  <sheetData>
    <row r="1" spans="1:13" s="34" customFormat="1" ht="30.75">
      <c r="A1" s="28" t="s">
        <v>2973</v>
      </c>
      <c r="B1" s="12"/>
      <c r="C1" s="12"/>
      <c r="D1" s="28" t="s">
        <v>2975</v>
      </c>
      <c r="E1" s="13"/>
      <c r="F1" s="14"/>
      <c r="G1" s="14"/>
      <c r="H1" s="14"/>
      <c r="I1" s="14"/>
      <c r="J1" s="14"/>
      <c r="K1" s="14"/>
      <c r="L1" s="14"/>
      <c r="M1" s="99" t="s">
        <v>10269</v>
      </c>
    </row>
    <row r="2" spans="1:13" s="34" customFormat="1">
      <c r="A2" s="11" t="s">
        <v>3</v>
      </c>
      <c r="B2" s="11" t="s">
        <v>4</v>
      </c>
      <c r="C2" s="11" t="s">
        <v>5</v>
      </c>
      <c r="D2" s="10" t="s">
        <v>0</v>
      </c>
      <c r="E2" s="15" t="s">
        <v>2</v>
      </c>
      <c r="F2" s="17" t="s">
        <v>1472</v>
      </c>
      <c r="G2" s="16" t="s">
        <v>7</v>
      </c>
      <c r="H2" s="17" t="s">
        <v>2</v>
      </c>
      <c r="I2" s="18" t="s">
        <v>9889</v>
      </c>
      <c r="J2" s="10" t="s">
        <v>2971</v>
      </c>
      <c r="K2" s="10" t="s">
        <v>4</v>
      </c>
      <c r="L2" s="10" t="s">
        <v>5</v>
      </c>
      <c r="M2" s="11" t="s">
        <v>1506</v>
      </c>
    </row>
    <row r="3" spans="1:13" s="34" customFormat="1" ht="15.6" customHeight="1">
      <c r="A3" s="24" t="s">
        <v>8</v>
      </c>
      <c r="B3" s="5" t="str">
        <f>VLOOKUP(C3,PinNo!$B:$C,2,0)</f>
        <v>A13</v>
      </c>
      <c r="C3" s="7" t="s">
        <v>2964</v>
      </c>
      <c r="D3" s="5" t="str">
        <f>VLOOKUP(CONCATENATE($A3,".",$B3),Netlist_VTable!$H:$I,2,0)</f>
        <v>S0_CKXTAL1</v>
      </c>
      <c r="E3" s="19">
        <f>VLOOKUP(D3,EtchLengthFromLayout!$A:$B,2,0)</f>
        <v>1149.49</v>
      </c>
      <c r="F3" s="19"/>
      <c r="G3" s="19" t="str">
        <f t="shared" ref="G3:G10" si="0">CONCATENATE("S",MID($A3,5,1),"_1_",MID($D3,4,22) )</f>
        <v>S0_1_CKXTAL1</v>
      </c>
      <c r="H3" s="19">
        <f>VLOOKUP(G3,EtchLengthFromLayout!$A:$B,2,0)</f>
        <v>150.47</v>
      </c>
      <c r="I3" s="19">
        <f>E3+H3</f>
        <v>1299.96</v>
      </c>
      <c r="J3" s="24"/>
      <c r="K3" s="5"/>
      <c r="L3" s="7"/>
      <c r="M3" s="109" t="s">
        <v>2966</v>
      </c>
    </row>
    <row r="4" spans="1:13" s="34" customFormat="1" ht="15.6" customHeight="1">
      <c r="A4" s="24" t="s">
        <v>8</v>
      </c>
      <c r="B4" s="5" t="str">
        <f>VLOOKUP(C4,PinNo!$B:$C,2,0)</f>
        <v>A12</v>
      </c>
      <c r="C4" s="7" t="s">
        <v>2965</v>
      </c>
      <c r="D4" s="5" t="str">
        <f>VLOOKUP(CONCATENATE($A4,".",$B4),Netlist_VTable!$H:$I,2,0)</f>
        <v>S0_CKXTAL2</v>
      </c>
      <c r="E4" s="19">
        <f>VLOOKUP(D4,EtchLengthFromLayout!$A:$B,2,0)</f>
        <v>1193.94</v>
      </c>
      <c r="F4" s="19"/>
      <c r="G4" s="19" t="str">
        <f t="shared" si="0"/>
        <v>S0_1_CKXTAL2</v>
      </c>
      <c r="H4" s="19">
        <f>VLOOKUP(G4,EtchLengthFromLayout!$A:$B,2,0)</f>
        <v>247.52</v>
      </c>
      <c r="I4" s="19">
        <f t="shared" ref="I4:I10" si="1">E4+H4</f>
        <v>1441.46</v>
      </c>
      <c r="J4" s="24"/>
      <c r="K4" s="5"/>
      <c r="L4" s="7"/>
      <c r="M4" s="109"/>
    </row>
    <row r="5" spans="1:13" s="34" customFormat="1" ht="15.6" customHeight="1">
      <c r="A5" s="32" t="s">
        <v>165</v>
      </c>
      <c r="B5" s="5" t="str">
        <f>VLOOKUP(C5,PinNo!$B:$C,2,0)</f>
        <v>A13</v>
      </c>
      <c r="C5" s="7" t="s">
        <v>2964</v>
      </c>
      <c r="D5" s="5" t="str">
        <f>VLOOKUP(CONCATENATE($A5,".",$B5),Netlist_VTable!$H:$I,2,0)</f>
        <v>S1_CKXTAL1</v>
      </c>
      <c r="E5" s="19">
        <f>VLOOKUP(D5,EtchLengthFromLayout!$A:$B,2,0)</f>
        <v>1149.49</v>
      </c>
      <c r="F5" s="19"/>
      <c r="G5" s="19" t="str">
        <f t="shared" si="0"/>
        <v>S1_1_CKXTAL1</v>
      </c>
      <c r="H5" s="19">
        <f>VLOOKUP(G5,EtchLengthFromLayout!$A:$B,2,0)</f>
        <v>150.47</v>
      </c>
      <c r="I5" s="19">
        <f t="shared" si="1"/>
        <v>1299.96</v>
      </c>
      <c r="J5" s="24"/>
      <c r="K5" s="5"/>
      <c r="L5" s="7"/>
      <c r="M5" s="109" t="s">
        <v>2968</v>
      </c>
    </row>
    <row r="6" spans="1:13" s="34" customFormat="1" ht="15.6" customHeight="1">
      <c r="A6" s="32" t="s">
        <v>165</v>
      </c>
      <c r="B6" s="5" t="str">
        <f>VLOOKUP(C6,PinNo!$B:$C,2,0)</f>
        <v>A12</v>
      </c>
      <c r="C6" s="7" t="s">
        <v>2965</v>
      </c>
      <c r="D6" s="5" t="str">
        <f>VLOOKUP(CONCATENATE($A6,".",$B6),Netlist_VTable!$H:$I,2,0)</f>
        <v>S1_CKXTAL2</v>
      </c>
      <c r="E6" s="19">
        <f>VLOOKUP(D6,EtchLengthFromLayout!$A:$B,2,0)</f>
        <v>1193.94</v>
      </c>
      <c r="F6" s="19"/>
      <c r="G6" s="19" t="str">
        <f t="shared" si="0"/>
        <v>S1_1_CKXTAL2</v>
      </c>
      <c r="H6" s="19">
        <f>VLOOKUP(G6,EtchLengthFromLayout!$A:$B,2,0)</f>
        <v>247.52</v>
      </c>
      <c r="I6" s="19">
        <f t="shared" si="1"/>
        <v>1441.46</v>
      </c>
      <c r="J6" s="24"/>
      <c r="K6" s="5"/>
      <c r="L6" s="7"/>
      <c r="M6" s="109"/>
    </row>
    <row r="7" spans="1:13" s="34" customFormat="1" ht="15.6" customHeight="1">
      <c r="A7" s="24" t="s">
        <v>3556</v>
      </c>
      <c r="B7" s="5" t="str">
        <f>VLOOKUP(C7,PinNo!$B:$C,2,0)</f>
        <v>A13</v>
      </c>
      <c r="C7" s="7" t="s">
        <v>2964</v>
      </c>
      <c r="D7" s="5" t="str">
        <f>VLOOKUP(CONCATENATE($A7,".",$B7),Netlist_VTable!$H:$I,2,0)</f>
        <v>S2_CKXTAL1</v>
      </c>
      <c r="E7" s="19">
        <f>VLOOKUP(D7,EtchLengthFromLayout!$A:$B,2,0)</f>
        <v>1149.49</v>
      </c>
      <c r="F7" s="19"/>
      <c r="G7" s="19" t="str">
        <f t="shared" si="0"/>
        <v>S2_1_CKXTAL1</v>
      </c>
      <c r="H7" s="19">
        <f>VLOOKUP(G7,EtchLengthFromLayout!$A:$B,2,0)</f>
        <v>150.47</v>
      </c>
      <c r="I7" s="19">
        <f t="shared" si="1"/>
        <v>1299.96</v>
      </c>
      <c r="J7" s="24"/>
      <c r="K7" s="5"/>
      <c r="L7" s="7"/>
      <c r="M7" s="109" t="s">
        <v>7538</v>
      </c>
    </row>
    <row r="8" spans="1:13" s="34" customFormat="1" ht="15.6" customHeight="1">
      <c r="A8" s="24" t="s">
        <v>3556</v>
      </c>
      <c r="B8" s="5" t="str">
        <f>VLOOKUP(C8,PinNo!$B:$C,2,0)</f>
        <v>A12</v>
      </c>
      <c r="C8" s="7" t="s">
        <v>2965</v>
      </c>
      <c r="D8" s="5" t="str">
        <f>VLOOKUP(CONCATENATE($A8,".",$B8),Netlist_VTable!$H:$I,2,0)</f>
        <v>S2_CKXTAL2</v>
      </c>
      <c r="E8" s="19">
        <f>VLOOKUP(D8,EtchLengthFromLayout!$A:$B,2,0)</f>
        <v>1193.94</v>
      </c>
      <c r="F8" s="19"/>
      <c r="G8" s="19" t="str">
        <f t="shared" si="0"/>
        <v>S2_1_CKXTAL2</v>
      </c>
      <c r="H8" s="19">
        <f>VLOOKUP(G8,EtchLengthFromLayout!$A:$B,2,0)</f>
        <v>247.52</v>
      </c>
      <c r="I8" s="19">
        <f t="shared" si="1"/>
        <v>1441.46</v>
      </c>
      <c r="J8" s="24"/>
      <c r="K8" s="5"/>
      <c r="L8" s="7"/>
      <c r="M8" s="109"/>
    </row>
    <row r="9" spans="1:13" s="34" customFormat="1" ht="15.6" customHeight="1">
      <c r="A9" s="32" t="s">
        <v>7532</v>
      </c>
      <c r="B9" s="5" t="str">
        <f>VLOOKUP(C9,PinNo!$B:$C,2,0)</f>
        <v>A13</v>
      </c>
      <c r="C9" s="7" t="s">
        <v>2964</v>
      </c>
      <c r="D9" s="5" t="str">
        <f>VLOOKUP(CONCATENATE($A9,".",$B9),Netlist_VTable!$H:$I,2,0)</f>
        <v>S3_CKXTAL1</v>
      </c>
      <c r="E9" s="19">
        <f>VLOOKUP(D9,EtchLengthFromLayout!$A:$B,2,0)</f>
        <v>1149.49</v>
      </c>
      <c r="F9" s="19"/>
      <c r="G9" s="19" t="str">
        <f t="shared" si="0"/>
        <v>S3_1_CKXTAL1</v>
      </c>
      <c r="H9" s="19">
        <f>VLOOKUP(G9,EtchLengthFromLayout!$A:$B,2,0)</f>
        <v>150.47</v>
      </c>
      <c r="I9" s="19">
        <f t="shared" si="1"/>
        <v>1299.96</v>
      </c>
      <c r="J9" s="24"/>
      <c r="K9" s="5"/>
      <c r="L9" s="7"/>
      <c r="M9" s="109" t="s">
        <v>7539</v>
      </c>
    </row>
    <row r="10" spans="1:13" s="34" customFormat="1" ht="15.6" customHeight="1">
      <c r="A10" s="32" t="s">
        <v>7532</v>
      </c>
      <c r="B10" s="5" t="str">
        <f>VLOOKUP(C10,PinNo!$B:$C,2,0)</f>
        <v>A12</v>
      </c>
      <c r="C10" s="7" t="s">
        <v>2965</v>
      </c>
      <c r="D10" s="5" t="str">
        <f>VLOOKUP(CONCATENATE($A10,".",$B10),Netlist_VTable!$H:$I,2,0)</f>
        <v>S3_CKXTAL2</v>
      </c>
      <c r="E10" s="19">
        <f>VLOOKUP(D10,EtchLengthFromLayout!$A:$B,2,0)</f>
        <v>1193.94</v>
      </c>
      <c r="F10" s="19"/>
      <c r="G10" s="19" t="str">
        <f t="shared" si="0"/>
        <v>S3_1_CKXTAL2</v>
      </c>
      <c r="H10" s="19">
        <f>VLOOKUP(G10,EtchLengthFromLayout!$A:$B,2,0)</f>
        <v>247.52</v>
      </c>
      <c r="I10" s="19">
        <f t="shared" si="1"/>
        <v>1441.46</v>
      </c>
      <c r="J10" s="24"/>
      <c r="K10" s="5"/>
      <c r="L10" s="7"/>
      <c r="M10" s="109"/>
    </row>
    <row r="11" spans="1:13" s="34" customFormat="1" ht="15.6" customHeight="1">
      <c r="A11" s="26"/>
      <c r="B11" s="10"/>
      <c r="C11" s="50"/>
      <c r="D11" s="15"/>
      <c r="E11" s="15"/>
      <c r="F11" s="15"/>
      <c r="G11" s="10" t="s">
        <v>1463</v>
      </c>
      <c r="H11" s="15"/>
      <c r="I11" s="15">
        <f>MAX(I3:I10)</f>
        <v>1441.46</v>
      </c>
      <c r="J11" s="26"/>
      <c r="K11" s="10"/>
      <c r="L11" s="50"/>
      <c r="M11" s="54"/>
    </row>
    <row r="12" spans="1:13" s="34" customFormat="1" ht="15.6" customHeight="1">
      <c r="A12" s="26"/>
      <c r="B12" s="10"/>
      <c r="C12" s="50"/>
      <c r="D12" s="15"/>
      <c r="E12" s="15"/>
      <c r="F12" s="15"/>
      <c r="G12" s="10" t="s">
        <v>1464</v>
      </c>
      <c r="H12" s="15"/>
      <c r="I12" s="15">
        <f>MIN(I3:I10)</f>
        <v>1299.96</v>
      </c>
      <c r="J12" s="26"/>
      <c r="K12" s="10"/>
      <c r="L12" s="50"/>
      <c r="M12" s="54"/>
    </row>
    <row r="13" spans="1:13" s="34" customFormat="1" ht="15.6" customHeight="1">
      <c r="A13" s="26"/>
      <c r="B13" s="10"/>
      <c r="C13" s="50"/>
      <c r="D13" s="15"/>
      <c r="E13" s="15"/>
      <c r="F13" s="15"/>
      <c r="G13" s="10" t="s">
        <v>1</v>
      </c>
      <c r="H13" s="15"/>
      <c r="I13" s="15">
        <f>ABS(I11-I12)</f>
        <v>141.5</v>
      </c>
      <c r="J13" s="26"/>
      <c r="K13" s="10"/>
      <c r="L13" s="50"/>
      <c r="M13" s="54"/>
    </row>
    <row r="14" spans="1:13" s="34" customFormat="1" ht="15.6" customHeight="1">
      <c r="A14" s="26"/>
      <c r="B14" s="10"/>
      <c r="C14" s="50"/>
      <c r="D14" s="15"/>
      <c r="E14" s="15"/>
      <c r="F14" s="15"/>
      <c r="G14" s="36"/>
      <c r="H14" s="37"/>
      <c r="I14" s="37"/>
      <c r="J14" s="26"/>
      <c r="K14" s="10"/>
      <c r="L14" s="50"/>
      <c r="M14" s="54"/>
    </row>
    <row r="15" spans="1:13" s="34" customFormat="1" ht="15.6" customHeight="1">
      <c r="A15" s="55"/>
      <c r="B15" s="52"/>
      <c r="C15" s="56"/>
      <c r="D15" s="53"/>
      <c r="E15" s="53"/>
      <c r="F15" s="53"/>
      <c r="G15" s="52"/>
      <c r="H15" s="53"/>
      <c r="I15" s="53"/>
      <c r="J15" s="55"/>
      <c r="K15" s="52"/>
      <c r="L15" s="56"/>
      <c r="M15" s="46"/>
    </row>
    <row r="16" spans="1:13" s="34" customFormat="1" ht="30.75">
      <c r="A16" s="28" t="s">
        <v>2974</v>
      </c>
      <c r="B16" s="12"/>
      <c r="C16" s="12"/>
      <c r="D16" s="28" t="s">
        <v>2975</v>
      </c>
      <c r="E16" s="13"/>
      <c r="F16" s="14"/>
      <c r="G16" s="14"/>
      <c r="H16" s="14"/>
      <c r="I16" s="14"/>
      <c r="J16" s="14"/>
      <c r="K16" s="14"/>
      <c r="L16" s="14"/>
      <c r="M16" s="99" t="s">
        <v>10269</v>
      </c>
    </row>
    <row r="17" spans="1:13" s="34" customFormat="1">
      <c r="A17" s="11" t="s">
        <v>3</v>
      </c>
      <c r="B17" s="11" t="s">
        <v>4</v>
      </c>
      <c r="C17" s="11" t="s">
        <v>5</v>
      </c>
      <c r="D17" s="10" t="s">
        <v>0</v>
      </c>
      <c r="E17" s="15" t="s">
        <v>2</v>
      </c>
      <c r="F17" s="17" t="s">
        <v>1472</v>
      </c>
      <c r="G17" s="16" t="s">
        <v>7</v>
      </c>
      <c r="H17" s="17" t="s">
        <v>2</v>
      </c>
      <c r="I17" s="18" t="s">
        <v>9889</v>
      </c>
      <c r="J17" s="10" t="s">
        <v>2971</v>
      </c>
      <c r="K17" s="10" t="s">
        <v>4</v>
      </c>
      <c r="L17" s="10" t="s">
        <v>5</v>
      </c>
      <c r="M17" s="11" t="s">
        <v>1506</v>
      </c>
    </row>
    <row r="18" spans="1:13" s="34" customFormat="1" ht="15.6" customHeight="1">
      <c r="A18" s="24" t="s">
        <v>8</v>
      </c>
      <c r="B18" s="5" t="str">
        <f>VLOOKUP(C18,PinNo!$B:$C,2,0)</f>
        <v>A13</v>
      </c>
      <c r="C18" s="7" t="s">
        <v>2964</v>
      </c>
      <c r="D18" s="5" t="str">
        <f>VLOOKUP(CONCATENATE($A18,".",$B18),Netlist_VTable!$H:$I,2,0)</f>
        <v>S0_CKXTAL1</v>
      </c>
      <c r="E18" s="19">
        <f>VLOOKUP(D18,EtchLengthFromLayout!$A:$B,2,0)</f>
        <v>1149.49</v>
      </c>
      <c r="F18" s="19" t="str">
        <f>CONCATENATE("S",MID($A18,5,1),"_HSD101" )</f>
        <v>S0_HSD101</v>
      </c>
      <c r="G18" s="5" t="str">
        <f>VLOOKUP(F18,Assigned_Channel!$A:$B,2,0)</f>
        <v>Slot0.Ch51</v>
      </c>
      <c r="H18" s="19">
        <f>VLOOKUP(G18,EtchLengthFromLayout!$A:$B,2,0)</f>
        <v>4470.37</v>
      </c>
      <c r="I18" s="19">
        <f>E18+H18</f>
        <v>5619.86</v>
      </c>
      <c r="J18" s="24"/>
      <c r="K18" s="5"/>
      <c r="L18" s="19"/>
      <c r="M18" s="110" t="s">
        <v>2962</v>
      </c>
    </row>
    <row r="19" spans="1:13" s="34" customFormat="1" ht="15.6" customHeight="1">
      <c r="A19" s="24" t="s">
        <v>8</v>
      </c>
      <c r="B19" s="5" t="str">
        <f>VLOOKUP(C19,PinNo!$B:$C,2,0)</f>
        <v>A12</v>
      </c>
      <c r="C19" s="7" t="s">
        <v>2965</v>
      </c>
      <c r="D19" s="5" t="str">
        <f>VLOOKUP(CONCATENATE($A19,".",$B19),Netlist_VTable!$H:$I,2,0)</f>
        <v>S0_CKXTAL2</v>
      </c>
      <c r="E19" s="19">
        <f>VLOOKUP(D19,EtchLengthFromLayout!$A:$B,2,0)</f>
        <v>1193.94</v>
      </c>
      <c r="F19" s="19" t="str">
        <f>CONCATENATE("S",MID($A19,5,1),"_HSD120" )</f>
        <v>S0_HSD120</v>
      </c>
      <c r="G19" s="5" t="str">
        <f>VLOOKUP(F19,Assigned_Channel!$A:$B,2,0)</f>
        <v>Slot0.Ch50</v>
      </c>
      <c r="H19" s="19">
        <f>VLOOKUP(G19,EtchLengthFromLayout!$A:$B,2,0)</f>
        <v>4572.46</v>
      </c>
      <c r="I19" s="19">
        <f t="shared" ref="I19:I25" si="2">E19+H19</f>
        <v>5766.4</v>
      </c>
      <c r="J19" s="24"/>
      <c r="K19" s="5"/>
      <c r="L19" s="19"/>
      <c r="M19" s="111"/>
    </row>
    <row r="20" spans="1:13" s="34" customFormat="1" ht="15.6" customHeight="1">
      <c r="A20" s="32" t="s">
        <v>165</v>
      </c>
      <c r="B20" s="5" t="str">
        <f>VLOOKUP(C20,PinNo!$B:$C,2,0)</f>
        <v>A13</v>
      </c>
      <c r="C20" s="7" t="s">
        <v>2964</v>
      </c>
      <c r="D20" s="5" t="str">
        <f>VLOOKUP(CONCATENATE($A20,".",$B20),Netlist_VTable!$H:$I,2,0)</f>
        <v>S1_CKXTAL1</v>
      </c>
      <c r="E20" s="19">
        <f>VLOOKUP(D20,EtchLengthFromLayout!$A:$B,2,0)</f>
        <v>1149.49</v>
      </c>
      <c r="F20" s="19" t="str">
        <f t="shared" ref="F20" si="3">CONCATENATE("S",MID($A20,5,1),"_HSD101" )</f>
        <v>S1_HSD101</v>
      </c>
      <c r="G20" s="5" t="str">
        <f>VLOOKUP(F20,Assigned_Channel!$A:$B,2,0)</f>
        <v>Slot3.Ch34</v>
      </c>
      <c r="H20" s="19">
        <f>VLOOKUP(G20,EtchLengthFromLayout!$A:$B,2,0)</f>
        <v>3163.74</v>
      </c>
      <c r="I20" s="19">
        <f t="shared" si="2"/>
        <v>4313.2299999999996</v>
      </c>
      <c r="J20" s="24"/>
      <c r="K20" s="5"/>
      <c r="L20" s="19"/>
      <c r="M20" s="110" t="s">
        <v>2969</v>
      </c>
    </row>
    <row r="21" spans="1:13" s="34" customFormat="1" ht="15.6" customHeight="1">
      <c r="A21" s="32" t="s">
        <v>165</v>
      </c>
      <c r="B21" s="5" t="str">
        <f>VLOOKUP(C21,PinNo!$B:$C,2,0)</f>
        <v>A12</v>
      </c>
      <c r="C21" s="7" t="s">
        <v>2965</v>
      </c>
      <c r="D21" s="5" t="str">
        <f>VLOOKUP(CONCATENATE($A21,".",$B21),Netlist_VTable!$H:$I,2,0)</f>
        <v>S1_CKXTAL2</v>
      </c>
      <c r="E21" s="19">
        <f>VLOOKUP(D21,EtchLengthFromLayout!$A:$B,2,0)</f>
        <v>1193.94</v>
      </c>
      <c r="F21" s="19" t="str">
        <f t="shared" ref="F21" si="4">CONCATENATE("S",MID($A21,5,1),"_HSD120" )</f>
        <v>S1_HSD120</v>
      </c>
      <c r="G21" s="5" t="str">
        <f>VLOOKUP(F21,Assigned_Channel!$A:$B,2,0)</f>
        <v>Slot3.Ch37</v>
      </c>
      <c r="H21" s="19">
        <f>VLOOKUP(G21,EtchLengthFromLayout!$A:$B,2,0)</f>
        <v>3449.13</v>
      </c>
      <c r="I21" s="19">
        <f t="shared" si="2"/>
        <v>4643.07</v>
      </c>
      <c r="J21" s="24"/>
      <c r="K21" s="5"/>
      <c r="L21" s="19"/>
      <c r="M21" s="111"/>
    </row>
    <row r="22" spans="1:13" s="34" customFormat="1" ht="15.6" customHeight="1">
      <c r="A22" s="24" t="s">
        <v>3556</v>
      </c>
      <c r="B22" s="5" t="str">
        <f>VLOOKUP(C22,PinNo!$B:$C,2,0)</f>
        <v>A13</v>
      </c>
      <c r="C22" s="7" t="s">
        <v>2964</v>
      </c>
      <c r="D22" s="5" t="str">
        <f>VLOOKUP(CONCATENATE($A22,".",$B22),Netlist_VTable!$H:$I,2,0)</f>
        <v>S2_CKXTAL1</v>
      </c>
      <c r="E22" s="19">
        <f>VLOOKUP(D22,EtchLengthFromLayout!$A:$B,2,0)</f>
        <v>1149.49</v>
      </c>
      <c r="F22" s="19" t="str">
        <f t="shared" ref="F22" si="5">CONCATENATE("S",MID($A22,5,1),"_HSD101" )</f>
        <v>S2_HSD101</v>
      </c>
      <c r="G22" s="5" t="str">
        <f>VLOOKUP(F22,Assigned_Channel!$A:$B,2,0)</f>
        <v>Slot0.Ch10</v>
      </c>
      <c r="H22" s="19">
        <f>VLOOKUP(G22,EtchLengthFromLayout!$A:$B,2,0)</f>
        <v>4363.92</v>
      </c>
      <c r="I22" s="19">
        <f t="shared" si="2"/>
        <v>5513.41</v>
      </c>
      <c r="J22" s="24"/>
      <c r="K22" s="5"/>
      <c r="L22" s="19"/>
      <c r="M22" s="110" t="s">
        <v>7540</v>
      </c>
    </row>
    <row r="23" spans="1:13" s="34" customFormat="1" ht="15.6" customHeight="1">
      <c r="A23" s="24" t="s">
        <v>3556</v>
      </c>
      <c r="B23" s="5" t="str">
        <f>VLOOKUP(C23,PinNo!$B:$C,2,0)</f>
        <v>A12</v>
      </c>
      <c r="C23" s="7" t="s">
        <v>2965</v>
      </c>
      <c r="D23" s="5" t="str">
        <f>VLOOKUP(CONCATENATE($A23,".",$B23),Netlist_VTable!$H:$I,2,0)</f>
        <v>S2_CKXTAL2</v>
      </c>
      <c r="E23" s="19">
        <f>VLOOKUP(D23,EtchLengthFromLayout!$A:$B,2,0)</f>
        <v>1193.94</v>
      </c>
      <c r="F23" s="19" t="str">
        <f t="shared" ref="F23" si="6">CONCATENATE("S",MID($A23,5,1),"_HSD120" )</f>
        <v>S2_HSD120</v>
      </c>
      <c r="G23" s="5" t="str">
        <f>VLOOKUP(F23,Assigned_Channel!$A:$B,2,0)</f>
        <v>Slot0.Ch9</v>
      </c>
      <c r="H23" s="19">
        <f>VLOOKUP(G23,EtchLengthFromLayout!$A:$B,2,0)</f>
        <v>4381.68</v>
      </c>
      <c r="I23" s="19">
        <f t="shared" si="2"/>
        <v>5575.6200000000008</v>
      </c>
      <c r="J23" s="24"/>
      <c r="K23" s="5"/>
      <c r="L23" s="19"/>
      <c r="M23" s="111"/>
    </row>
    <row r="24" spans="1:13" s="34" customFormat="1" ht="15.6" customHeight="1">
      <c r="A24" s="32" t="s">
        <v>7532</v>
      </c>
      <c r="B24" s="5" t="str">
        <f>VLOOKUP(C24,PinNo!$B:$C,2,0)</f>
        <v>A13</v>
      </c>
      <c r="C24" s="7" t="s">
        <v>2964</v>
      </c>
      <c r="D24" s="5" t="str">
        <f>VLOOKUP(CONCATENATE($A24,".",$B24),Netlist_VTable!$H:$I,2,0)</f>
        <v>S3_CKXTAL1</v>
      </c>
      <c r="E24" s="19">
        <f>VLOOKUP(D24,EtchLengthFromLayout!$A:$B,2,0)</f>
        <v>1149.49</v>
      </c>
      <c r="F24" s="19" t="str">
        <f t="shared" ref="F24" si="7">CONCATENATE("S",MID($A24,5,1),"_HSD101" )</f>
        <v>S3_HSD101</v>
      </c>
      <c r="G24" s="5" t="str">
        <f>VLOOKUP(F24,Assigned_Channel!$A:$B,2,0)</f>
        <v>Slot3.Ch17</v>
      </c>
      <c r="H24" s="19">
        <f>VLOOKUP(G24,EtchLengthFromLayout!$A:$B,2,0)</f>
        <v>4053.01</v>
      </c>
      <c r="I24" s="19">
        <f t="shared" si="2"/>
        <v>5202.5</v>
      </c>
      <c r="J24" s="24"/>
      <c r="K24" s="5"/>
      <c r="L24" s="19"/>
      <c r="M24" s="110" t="s">
        <v>7541</v>
      </c>
    </row>
    <row r="25" spans="1:13" s="34" customFormat="1" ht="15.6" customHeight="1">
      <c r="A25" s="32" t="s">
        <v>7532</v>
      </c>
      <c r="B25" s="5" t="str">
        <f>VLOOKUP(C25,PinNo!$B:$C,2,0)</f>
        <v>A12</v>
      </c>
      <c r="C25" s="7" t="s">
        <v>2965</v>
      </c>
      <c r="D25" s="5" t="str">
        <f>VLOOKUP(CONCATENATE($A25,".",$B25),Netlist_VTable!$H:$I,2,0)</f>
        <v>S3_CKXTAL2</v>
      </c>
      <c r="E25" s="19">
        <f>VLOOKUP(D25,EtchLengthFromLayout!$A:$B,2,0)</f>
        <v>1193.94</v>
      </c>
      <c r="F25" s="19" t="str">
        <f t="shared" ref="F25" si="8">CONCATENATE("S",MID($A25,5,1),"_HSD120" )</f>
        <v>S3_HSD120</v>
      </c>
      <c r="G25" s="5" t="str">
        <f>VLOOKUP(F25,Assigned_Channel!$A:$B,2,0)</f>
        <v>Slot3.Ch16</v>
      </c>
      <c r="H25" s="19">
        <f>VLOOKUP(G25,EtchLengthFromLayout!$A:$B,2,0)</f>
        <v>3822.42</v>
      </c>
      <c r="I25" s="19">
        <f t="shared" si="2"/>
        <v>5016.3600000000006</v>
      </c>
      <c r="J25" s="24"/>
      <c r="K25" s="5"/>
      <c r="L25" s="19"/>
      <c r="M25" s="111"/>
    </row>
    <row r="26" spans="1:13">
      <c r="A26" s="26"/>
      <c r="B26" s="10"/>
      <c r="C26" s="50"/>
      <c r="D26" s="15"/>
      <c r="E26" s="15"/>
      <c r="F26" s="15"/>
      <c r="G26" s="10" t="s">
        <v>1463</v>
      </c>
      <c r="H26" s="15"/>
      <c r="I26" s="15">
        <f>MAX(I18:I25)</f>
        <v>5766.4</v>
      </c>
      <c r="J26" s="26"/>
      <c r="K26" s="10"/>
      <c r="L26" s="50"/>
      <c r="M26" s="54"/>
    </row>
    <row r="27" spans="1:13">
      <c r="A27" s="26"/>
      <c r="B27" s="10"/>
      <c r="C27" s="50"/>
      <c r="D27" s="15"/>
      <c r="E27" s="15"/>
      <c r="F27" s="15"/>
      <c r="G27" s="10" t="s">
        <v>1464</v>
      </c>
      <c r="H27" s="15"/>
      <c r="I27" s="15">
        <f>MIN(I18:I25)</f>
        <v>4313.2299999999996</v>
      </c>
      <c r="J27" s="26"/>
      <c r="K27" s="10"/>
      <c r="L27" s="50"/>
      <c r="M27" s="54"/>
    </row>
    <row r="28" spans="1:13">
      <c r="A28" s="26"/>
      <c r="B28" s="10"/>
      <c r="C28" s="50"/>
      <c r="D28" s="15"/>
      <c r="E28" s="15"/>
      <c r="F28" s="15"/>
      <c r="G28" s="10" t="s">
        <v>1</v>
      </c>
      <c r="H28" s="15"/>
      <c r="I28" s="15">
        <f>ABS(I26-I27)</f>
        <v>1453.17</v>
      </c>
      <c r="J28" s="26"/>
      <c r="K28" s="10"/>
      <c r="L28" s="50"/>
      <c r="M28" s="54"/>
    </row>
    <row r="29" spans="1:13">
      <c r="A29" s="26"/>
      <c r="B29" s="10"/>
      <c r="C29" s="50"/>
      <c r="D29" s="15"/>
      <c r="E29" s="15"/>
      <c r="F29" s="15"/>
      <c r="G29" s="36"/>
      <c r="H29" s="37"/>
      <c r="I29" s="37"/>
      <c r="J29" s="26"/>
      <c r="K29" s="10"/>
      <c r="L29" s="50"/>
      <c r="M29" s="54"/>
    </row>
    <row r="31" spans="1:13" s="34" customFormat="1" ht="30.75">
      <c r="A31" s="28" t="s">
        <v>2976</v>
      </c>
      <c r="B31" s="12"/>
      <c r="C31" s="12"/>
      <c r="D31" s="28" t="s">
        <v>2975</v>
      </c>
      <c r="E31" s="13"/>
      <c r="F31" s="14"/>
      <c r="G31" s="14"/>
      <c r="H31" s="14"/>
      <c r="I31" s="14"/>
      <c r="J31" s="14"/>
      <c r="K31" s="14"/>
      <c r="L31" s="14"/>
      <c r="M31" s="99" t="s">
        <v>10269</v>
      </c>
    </row>
    <row r="32" spans="1:13" s="34" customFormat="1">
      <c r="A32" s="11" t="s">
        <v>3</v>
      </c>
      <c r="B32" s="11" t="s">
        <v>4</v>
      </c>
      <c r="C32" s="11" t="s">
        <v>5</v>
      </c>
      <c r="D32" s="10" t="s">
        <v>0</v>
      </c>
      <c r="E32" s="15" t="s">
        <v>2</v>
      </c>
      <c r="F32" s="17" t="s">
        <v>1472</v>
      </c>
      <c r="G32" s="16" t="s">
        <v>7</v>
      </c>
      <c r="H32" s="17" t="s">
        <v>2</v>
      </c>
      <c r="I32" s="18" t="s">
        <v>9889</v>
      </c>
      <c r="J32" s="10" t="s">
        <v>2971</v>
      </c>
      <c r="K32" s="10" t="s">
        <v>4</v>
      </c>
      <c r="L32" s="10" t="s">
        <v>5</v>
      </c>
      <c r="M32" s="11" t="s">
        <v>1506</v>
      </c>
    </row>
    <row r="33" spans="1:13" s="34" customFormat="1" ht="15.6" customHeight="1">
      <c r="A33" s="24" t="s">
        <v>9884</v>
      </c>
      <c r="B33" s="5" t="str">
        <f>VLOOKUP(C33,PinNo!$B:$C,2,0)</f>
        <v>A13</v>
      </c>
      <c r="C33" s="7" t="s">
        <v>2964</v>
      </c>
      <c r="D33" s="5" t="str">
        <f>VLOOKUP(CONCATENATE($A33,".",$B33),Netlist_VTable!$H:$I,2,0)</f>
        <v>SG0_CKXTAL1</v>
      </c>
      <c r="E33" s="19">
        <f>VLOOKUP(D33,EtchLengthFromLayout!$A:$B,2,0)</f>
        <v>521.14</v>
      </c>
      <c r="F33" s="19"/>
      <c r="G33" s="5"/>
      <c r="H33" s="19"/>
      <c r="I33" s="19">
        <f>E33+H33</f>
        <v>521.14</v>
      </c>
      <c r="J33" s="24"/>
      <c r="K33" s="5"/>
      <c r="L33" s="7"/>
      <c r="M33" s="110" t="s">
        <v>2967</v>
      </c>
    </row>
    <row r="34" spans="1:13" s="34" customFormat="1" ht="15.6" customHeight="1">
      <c r="A34" s="24" t="s">
        <v>9884</v>
      </c>
      <c r="B34" s="5" t="str">
        <f>VLOOKUP(C34,PinNo!$B:$C,2,0)</f>
        <v>A12</v>
      </c>
      <c r="C34" s="7" t="s">
        <v>2965</v>
      </c>
      <c r="D34" s="5" t="str">
        <f>VLOOKUP(CONCATENATE($A34,".",$B34),Netlist_VTable!$H:$I,2,0)</f>
        <v>SG0_CKXTAL2</v>
      </c>
      <c r="E34" s="19">
        <f>VLOOKUP(D34,EtchLengthFromLayout!$A:$B,2,0)</f>
        <v>763.05</v>
      </c>
      <c r="F34" s="19"/>
      <c r="G34" s="5"/>
      <c r="H34" s="19"/>
      <c r="I34" s="19">
        <f t="shared" ref="I34:I40" si="9">E34+H34</f>
        <v>763.05</v>
      </c>
      <c r="J34" s="24"/>
      <c r="K34" s="5"/>
      <c r="L34" s="7"/>
      <c r="M34" s="111"/>
    </row>
    <row r="35" spans="1:13" s="34" customFormat="1" ht="15.6" customHeight="1">
      <c r="A35" s="25" t="s">
        <v>9885</v>
      </c>
      <c r="B35" s="5" t="str">
        <f>VLOOKUP(C35,PinNo!$B:$C,2,0)</f>
        <v>A13</v>
      </c>
      <c r="C35" s="7" t="s">
        <v>2964</v>
      </c>
      <c r="D35" s="5" t="str">
        <f>VLOOKUP(CONCATENATE($A35,".",$B35),Netlist_VTable!$H:$I,2,0)</f>
        <v>SG1_CKXTAL1</v>
      </c>
      <c r="E35" s="19">
        <f>VLOOKUP(D35,EtchLengthFromLayout!$A:$B,2,0)</f>
        <v>521.14</v>
      </c>
      <c r="F35" s="19"/>
      <c r="G35" s="5"/>
      <c r="H35" s="19"/>
      <c r="I35" s="19">
        <f t="shared" si="9"/>
        <v>521.14</v>
      </c>
      <c r="J35" s="24"/>
      <c r="K35" s="5"/>
      <c r="L35" s="7"/>
      <c r="M35" s="110" t="s">
        <v>2970</v>
      </c>
    </row>
    <row r="36" spans="1:13" s="34" customFormat="1" ht="15.6" customHeight="1">
      <c r="A36" s="25" t="s">
        <v>9885</v>
      </c>
      <c r="B36" s="5" t="str">
        <f>VLOOKUP(C36,PinNo!$B:$C,2,0)</f>
        <v>A12</v>
      </c>
      <c r="C36" s="7" t="s">
        <v>2965</v>
      </c>
      <c r="D36" s="5" t="str">
        <f>VLOOKUP(CONCATENATE($A36,".",$B36),Netlist_VTable!$H:$I,2,0)</f>
        <v>SG1_CKXTAL2</v>
      </c>
      <c r="E36" s="19">
        <f>VLOOKUP(D36,EtchLengthFromLayout!$A:$B,2,0)</f>
        <v>753.85</v>
      </c>
      <c r="F36" s="19"/>
      <c r="G36" s="5"/>
      <c r="H36" s="19"/>
      <c r="I36" s="19">
        <f t="shared" si="9"/>
        <v>753.85</v>
      </c>
      <c r="J36" s="24"/>
      <c r="K36" s="5"/>
      <c r="L36" s="7"/>
      <c r="M36" s="111"/>
    </row>
    <row r="37" spans="1:13" s="34" customFormat="1" ht="15.6" customHeight="1">
      <c r="A37" s="24" t="s">
        <v>9886</v>
      </c>
      <c r="B37" s="5" t="str">
        <f>VLOOKUP(C37,PinNo!$B:$C,2,0)</f>
        <v>A13</v>
      </c>
      <c r="C37" s="7" t="s">
        <v>2964</v>
      </c>
      <c r="D37" s="5" t="str">
        <f>VLOOKUP(CONCATENATE($A37,".",$B37),Netlist_VTable!$H:$I,2,0)</f>
        <v>SG2_CKXTAL1</v>
      </c>
      <c r="E37" s="19">
        <f>VLOOKUP(D37,EtchLengthFromLayout!$A:$B,2,0)</f>
        <v>521.14</v>
      </c>
      <c r="F37" s="19"/>
      <c r="G37" s="5"/>
      <c r="H37" s="19"/>
      <c r="I37" s="19">
        <f t="shared" si="9"/>
        <v>521.14</v>
      </c>
      <c r="J37" s="24"/>
      <c r="K37" s="5"/>
      <c r="L37" s="7"/>
      <c r="M37" s="110" t="s">
        <v>7542</v>
      </c>
    </row>
    <row r="38" spans="1:13" s="34" customFormat="1" ht="15.6" customHeight="1">
      <c r="A38" s="24" t="s">
        <v>9886</v>
      </c>
      <c r="B38" s="5" t="str">
        <f>VLOOKUP(C38,PinNo!$B:$C,2,0)</f>
        <v>A12</v>
      </c>
      <c r="C38" s="7" t="s">
        <v>2965</v>
      </c>
      <c r="D38" s="5" t="str">
        <f>VLOOKUP(CONCATENATE($A38,".",$B38),Netlist_VTable!$H:$I,2,0)</f>
        <v>SG2_CKXTAL2</v>
      </c>
      <c r="E38" s="19">
        <f>VLOOKUP(D38,EtchLengthFromLayout!$A:$B,2,0)</f>
        <v>755.87</v>
      </c>
      <c r="F38" s="19"/>
      <c r="G38" s="5"/>
      <c r="H38" s="19"/>
      <c r="I38" s="19">
        <f t="shared" si="9"/>
        <v>755.87</v>
      </c>
      <c r="J38" s="24"/>
      <c r="K38" s="5"/>
      <c r="L38" s="7"/>
      <c r="M38" s="111"/>
    </row>
    <row r="39" spans="1:13" s="34" customFormat="1" ht="15.6" customHeight="1">
      <c r="A39" s="25" t="s">
        <v>9887</v>
      </c>
      <c r="B39" s="5" t="str">
        <f>VLOOKUP(C39,PinNo!$B:$C,2,0)</f>
        <v>A13</v>
      </c>
      <c r="C39" s="7" t="s">
        <v>2964</v>
      </c>
      <c r="D39" s="5" t="str">
        <f>VLOOKUP(CONCATENATE($A39,".",$B39),Netlist_VTable!$H:$I,2,0)</f>
        <v>SG3_CKXTAL1</v>
      </c>
      <c r="E39" s="19">
        <f>VLOOKUP(D39,EtchLengthFromLayout!$A:$B,2,0)</f>
        <v>521.14</v>
      </c>
      <c r="F39" s="19"/>
      <c r="G39" s="5"/>
      <c r="H39" s="19"/>
      <c r="I39" s="19">
        <f t="shared" si="9"/>
        <v>521.14</v>
      </c>
      <c r="J39" s="24"/>
      <c r="K39" s="5"/>
      <c r="L39" s="7"/>
      <c r="M39" s="110" t="s">
        <v>7543</v>
      </c>
    </row>
    <row r="40" spans="1:13" s="34" customFormat="1" ht="15.6" customHeight="1">
      <c r="A40" s="25" t="s">
        <v>9887</v>
      </c>
      <c r="B40" s="5" t="str">
        <f>VLOOKUP(C40,PinNo!$B:$C,2,0)</f>
        <v>A12</v>
      </c>
      <c r="C40" s="7" t="s">
        <v>2965</v>
      </c>
      <c r="D40" s="5" t="str">
        <f>VLOOKUP(CONCATENATE($A40,".",$B40),Netlist_VTable!$H:$I,2,0)</f>
        <v>SG3_CKXTAL2</v>
      </c>
      <c r="E40" s="19">
        <f>VLOOKUP(D40,EtchLengthFromLayout!$A:$B,2,0)</f>
        <v>749.21</v>
      </c>
      <c r="F40" s="19"/>
      <c r="G40" s="5"/>
      <c r="H40" s="19"/>
      <c r="I40" s="19">
        <f t="shared" si="9"/>
        <v>749.21</v>
      </c>
      <c r="J40" s="24"/>
      <c r="K40" s="5"/>
      <c r="L40" s="7"/>
      <c r="M40" s="111"/>
    </row>
    <row r="41" spans="1:13" s="34" customFormat="1" ht="16.149999999999999" customHeight="1">
      <c r="A41" s="26"/>
      <c r="B41" s="10"/>
      <c r="C41" s="50"/>
      <c r="D41" s="15"/>
      <c r="E41" s="15"/>
      <c r="F41" s="15"/>
      <c r="G41" s="10" t="s">
        <v>1463</v>
      </c>
      <c r="H41" s="15"/>
      <c r="I41" s="15">
        <f>MAX(I33:I40)</f>
        <v>763.05</v>
      </c>
      <c r="J41" s="26"/>
      <c r="K41" s="10"/>
      <c r="L41" s="50"/>
      <c r="M41" s="54"/>
    </row>
    <row r="42" spans="1:13" s="34" customFormat="1">
      <c r="A42" s="26"/>
      <c r="B42" s="10"/>
      <c r="C42" s="50"/>
      <c r="D42" s="15"/>
      <c r="E42" s="15"/>
      <c r="F42" s="15"/>
      <c r="G42" s="10" t="s">
        <v>1464</v>
      </c>
      <c r="H42" s="15"/>
      <c r="I42" s="15">
        <f>MIN(I33:I40)</f>
        <v>521.14</v>
      </c>
      <c r="J42" s="26"/>
      <c r="K42" s="10"/>
      <c r="L42" s="50"/>
      <c r="M42" s="54"/>
    </row>
    <row r="43" spans="1:13" s="34" customFormat="1" ht="15.6" customHeight="1">
      <c r="A43" s="26"/>
      <c r="B43" s="10"/>
      <c r="C43" s="50"/>
      <c r="D43" s="15"/>
      <c r="E43" s="15"/>
      <c r="F43" s="15"/>
      <c r="G43" s="10" t="s">
        <v>1</v>
      </c>
      <c r="H43" s="15"/>
      <c r="I43" s="15">
        <f>ABS(I41-I42)</f>
        <v>241.90999999999997</v>
      </c>
      <c r="J43" s="26"/>
      <c r="K43" s="10"/>
      <c r="L43" s="50"/>
      <c r="M43" s="54"/>
    </row>
    <row r="44" spans="1:13" s="34" customFormat="1" ht="15.6" customHeight="1">
      <c r="A44" s="26"/>
      <c r="B44" s="10"/>
      <c r="C44" s="50"/>
      <c r="D44" s="15"/>
      <c r="E44" s="15"/>
      <c r="F44" s="15"/>
      <c r="G44" s="36"/>
      <c r="H44" s="37"/>
      <c r="I44" s="37"/>
      <c r="J44" s="26"/>
      <c r="K44" s="10"/>
      <c r="L44" s="50"/>
      <c r="M44" s="54"/>
    </row>
    <row r="45" spans="1:13" s="34" customFormat="1" ht="15.6" customHeight="1">
      <c r="A45" s="21"/>
      <c r="B45" s="5"/>
      <c r="C45" s="35"/>
      <c r="D45" s="5"/>
      <c r="E45" s="19"/>
      <c r="F45" s="5"/>
      <c r="G45" s="5"/>
      <c r="H45" s="19"/>
      <c r="I45" s="19"/>
      <c r="J45" s="19"/>
      <c r="K45" s="19"/>
      <c r="L45" s="19"/>
      <c r="M45" s="45"/>
    </row>
    <row r="46" spans="1:13" s="34" customFormat="1" ht="15.6" customHeight="1">
      <c r="A46" s="21"/>
      <c r="B46" s="5"/>
      <c r="C46" s="35"/>
      <c r="D46" s="5"/>
      <c r="E46" s="19"/>
      <c r="F46" s="5"/>
      <c r="G46" s="5"/>
      <c r="H46" s="19"/>
      <c r="I46" s="19"/>
      <c r="J46" s="19"/>
      <c r="K46" s="19"/>
      <c r="L46" s="19"/>
      <c r="M46" s="45"/>
    </row>
    <row r="47" spans="1:13" ht="30.75">
      <c r="A47" s="28" t="s">
        <v>7537</v>
      </c>
      <c r="B47" s="12"/>
      <c r="C47" s="12"/>
      <c r="D47" s="28" t="s">
        <v>2975</v>
      </c>
      <c r="E47" s="13"/>
      <c r="F47" s="14"/>
      <c r="G47" s="14"/>
      <c r="H47" s="14"/>
      <c r="I47" s="14"/>
      <c r="J47" s="14"/>
      <c r="K47" s="14"/>
      <c r="L47" s="14"/>
      <c r="M47" s="99" t="s">
        <v>10269</v>
      </c>
    </row>
    <row r="48" spans="1:13" s="34" customFormat="1">
      <c r="A48" s="11" t="s">
        <v>3</v>
      </c>
      <c r="B48" s="11" t="s">
        <v>4</v>
      </c>
      <c r="C48" s="11" t="s">
        <v>5</v>
      </c>
      <c r="D48" s="10" t="s">
        <v>0</v>
      </c>
      <c r="E48" s="15" t="s">
        <v>2</v>
      </c>
      <c r="F48" s="17" t="s">
        <v>1472</v>
      </c>
      <c r="G48" s="16" t="s">
        <v>7</v>
      </c>
      <c r="H48" s="17" t="s">
        <v>2</v>
      </c>
      <c r="I48" s="18" t="s">
        <v>9889</v>
      </c>
      <c r="J48" s="10" t="s">
        <v>2971</v>
      </c>
      <c r="K48" s="10" t="s">
        <v>4</v>
      </c>
      <c r="L48" s="10" t="s">
        <v>5</v>
      </c>
      <c r="M48" s="11" t="s">
        <v>1506</v>
      </c>
    </row>
    <row r="49" spans="1:13">
      <c r="A49" s="24" t="s">
        <v>2949</v>
      </c>
      <c r="B49" s="5">
        <f>VLOOKUP(C49,PinNo!$B:$C,2,0)</f>
        <v>53</v>
      </c>
      <c r="C49" s="7" t="s">
        <v>1756</v>
      </c>
      <c r="D49" s="5" t="str">
        <f>VLOOKUP(CONCATENATE($A49,".",$B49),Netlist_VTable!$H:$I,2,0)</f>
        <v>SH01_XTAL_IN</v>
      </c>
      <c r="E49" s="19">
        <f>VLOOKUP(D49,EtchLengthFromLayout!$A:$B,2,0)</f>
        <v>253.64</v>
      </c>
      <c r="F49" s="19"/>
      <c r="G49" s="5"/>
      <c r="H49" s="19"/>
      <c r="I49" s="19">
        <f>E49+H49</f>
        <v>253.64</v>
      </c>
      <c r="J49" s="24"/>
      <c r="K49" s="5"/>
      <c r="L49" s="7"/>
      <c r="M49" s="110" t="s">
        <v>2967</v>
      </c>
    </row>
    <row r="50" spans="1:13">
      <c r="A50" s="24" t="s">
        <v>2949</v>
      </c>
      <c r="B50" s="5">
        <f>VLOOKUP(C50,PinNo!$B:$C,2,0)</f>
        <v>54</v>
      </c>
      <c r="C50" s="7" t="s">
        <v>1755</v>
      </c>
      <c r="D50" s="5" t="str">
        <f>VLOOKUP(CONCATENATE($A50,".",$B50),Netlist_VTable!$H:$I,2,0)</f>
        <v>SH01_XTAL_OUT</v>
      </c>
      <c r="E50" s="19">
        <f>VLOOKUP(D50,EtchLengthFromLayout!$A:$B,2,0)</f>
        <v>370.84</v>
      </c>
      <c r="F50" s="19"/>
      <c r="G50" s="5"/>
      <c r="H50" s="19"/>
      <c r="I50" s="19">
        <f t="shared" ref="I50:I56" si="10">E50+H50</f>
        <v>370.84</v>
      </c>
      <c r="J50" s="24"/>
      <c r="K50" s="5"/>
      <c r="L50" s="7"/>
      <c r="M50" s="111"/>
    </row>
    <row r="51" spans="1:13">
      <c r="A51" s="32" t="s">
        <v>2948</v>
      </c>
      <c r="B51" s="5">
        <f>VLOOKUP(C51,PinNo!$B:$C,2,0)</f>
        <v>53</v>
      </c>
      <c r="C51" s="7" t="s">
        <v>1756</v>
      </c>
      <c r="D51" s="5" t="str">
        <f>VLOOKUP(CONCATENATE($A51,".",$B51),Netlist_VTable!$H:$I,2,0)</f>
        <v>SH11_XTAL_IN</v>
      </c>
      <c r="E51" s="19">
        <f>VLOOKUP(D51,EtchLengthFromLayout!$A:$B,2,0)</f>
        <v>253.64</v>
      </c>
      <c r="F51" s="19"/>
      <c r="G51" s="5"/>
      <c r="H51" s="19"/>
      <c r="I51" s="19">
        <f t="shared" si="10"/>
        <v>253.64</v>
      </c>
      <c r="J51" s="24"/>
      <c r="K51" s="5"/>
      <c r="L51" s="7"/>
      <c r="M51" s="110" t="s">
        <v>2970</v>
      </c>
    </row>
    <row r="52" spans="1:13">
      <c r="A52" s="32" t="s">
        <v>2948</v>
      </c>
      <c r="B52" s="5">
        <f>VLOOKUP(C52,PinNo!$B:$C,2,0)</f>
        <v>54</v>
      </c>
      <c r="C52" s="7" t="s">
        <v>1755</v>
      </c>
      <c r="D52" s="5" t="str">
        <f>VLOOKUP(CONCATENATE($A52,".",$B52),Netlist_VTable!$H:$I,2,0)</f>
        <v>SH11_XTAL_OUT</v>
      </c>
      <c r="E52" s="19">
        <f>VLOOKUP(D52,EtchLengthFromLayout!$A:$B,2,0)</f>
        <v>370.84</v>
      </c>
      <c r="F52" s="19"/>
      <c r="G52" s="5"/>
      <c r="H52" s="19"/>
      <c r="I52" s="19">
        <f t="shared" si="10"/>
        <v>370.84</v>
      </c>
      <c r="J52" s="24"/>
      <c r="K52" s="5"/>
      <c r="L52" s="7"/>
      <c r="M52" s="111"/>
    </row>
    <row r="53" spans="1:13">
      <c r="A53" s="24" t="s">
        <v>5696</v>
      </c>
      <c r="B53" s="5">
        <f>VLOOKUP(C53,PinNo!$B:$C,2,0)</f>
        <v>53</v>
      </c>
      <c r="C53" s="7" t="s">
        <v>1756</v>
      </c>
      <c r="D53" s="5" t="str">
        <f>VLOOKUP(CONCATENATE($A53,".",$B53),Netlist_VTable!$H:$I,2,0)</f>
        <v>SH21_XTAL_IN</v>
      </c>
      <c r="E53" s="19">
        <f>VLOOKUP(D53,EtchLengthFromLayout!$A:$B,2,0)</f>
        <v>253.64</v>
      </c>
      <c r="F53" s="19"/>
      <c r="G53" s="5"/>
      <c r="H53" s="19"/>
      <c r="I53" s="19">
        <f t="shared" si="10"/>
        <v>253.64</v>
      </c>
      <c r="J53" s="24"/>
      <c r="K53" s="5"/>
      <c r="L53" s="7"/>
      <c r="M53" s="110" t="s">
        <v>7542</v>
      </c>
    </row>
    <row r="54" spans="1:13">
      <c r="A54" s="24" t="s">
        <v>5696</v>
      </c>
      <c r="B54" s="5">
        <f>VLOOKUP(C54,PinNo!$B:$C,2,0)</f>
        <v>54</v>
      </c>
      <c r="C54" s="7" t="s">
        <v>1755</v>
      </c>
      <c r="D54" s="5" t="str">
        <f>VLOOKUP(CONCATENATE($A54,".",$B54),Netlist_VTable!$H:$I,2,0)</f>
        <v>SH21_XTAL_OUT</v>
      </c>
      <c r="E54" s="19">
        <f>VLOOKUP(D54,EtchLengthFromLayout!$A:$B,2,0)</f>
        <v>370.84</v>
      </c>
      <c r="F54" s="19"/>
      <c r="G54" s="5"/>
      <c r="H54" s="19"/>
      <c r="I54" s="19">
        <f t="shared" si="10"/>
        <v>370.84</v>
      </c>
      <c r="J54" s="24"/>
      <c r="K54" s="5"/>
      <c r="L54" s="7"/>
      <c r="M54" s="111"/>
    </row>
    <row r="55" spans="1:13">
      <c r="A55" s="32" t="s">
        <v>6164</v>
      </c>
      <c r="B55" s="5">
        <f>VLOOKUP(C55,PinNo!$B:$C,2,0)</f>
        <v>53</v>
      </c>
      <c r="C55" s="7" t="s">
        <v>1756</v>
      </c>
      <c r="D55" s="5" t="str">
        <f>VLOOKUP(CONCATENATE($A55,".",$B55),Netlist_VTable!$H:$I,2,0)</f>
        <v>SH31_XTAL_IN</v>
      </c>
      <c r="E55" s="19">
        <f>VLOOKUP(D55,EtchLengthFromLayout!$A:$B,2,0)</f>
        <v>253.64</v>
      </c>
      <c r="F55" s="19"/>
      <c r="G55" s="5"/>
      <c r="H55" s="19"/>
      <c r="I55" s="19">
        <f t="shared" si="10"/>
        <v>253.64</v>
      </c>
      <c r="J55" s="24"/>
      <c r="K55" s="5"/>
      <c r="L55" s="7"/>
      <c r="M55" s="110" t="s">
        <v>7543</v>
      </c>
    </row>
    <row r="56" spans="1:13">
      <c r="A56" s="32" t="s">
        <v>6164</v>
      </c>
      <c r="B56" s="5">
        <f>VLOOKUP(C56,PinNo!$B:$C,2,0)</f>
        <v>54</v>
      </c>
      <c r="C56" s="7" t="s">
        <v>1755</v>
      </c>
      <c r="D56" s="5" t="str">
        <f>VLOOKUP(CONCATENATE($A56,".",$B56),Netlist_VTable!$H:$I,2,0)</f>
        <v>SH31_XTAL_OUT</v>
      </c>
      <c r="E56" s="19">
        <f>VLOOKUP(D56,EtchLengthFromLayout!$A:$B,2,0)</f>
        <v>370.84</v>
      </c>
      <c r="F56" s="19"/>
      <c r="G56" s="5"/>
      <c r="H56" s="19"/>
      <c r="I56" s="19">
        <f t="shared" si="10"/>
        <v>370.84</v>
      </c>
      <c r="J56" s="24"/>
      <c r="K56" s="5"/>
      <c r="L56" s="7"/>
      <c r="M56" s="111"/>
    </row>
    <row r="57" spans="1:13">
      <c r="A57" s="26"/>
      <c r="B57" s="10"/>
      <c r="C57" s="50"/>
      <c r="D57" s="15"/>
      <c r="E57" s="15"/>
      <c r="F57" s="15"/>
      <c r="G57" s="10" t="s">
        <v>1463</v>
      </c>
      <c r="H57" s="15"/>
      <c r="I57" s="15">
        <f>MAX(I49:I56)</f>
        <v>370.84</v>
      </c>
      <c r="J57" s="26"/>
      <c r="K57" s="10"/>
      <c r="L57" s="50"/>
      <c r="M57" s="54"/>
    </row>
    <row r="58" spans="1:13">
      <c r="A58" s="26"/>
      <c r="B58" s="10"/>
      <c r="C58" s="50"/>
      <c r="D58" s="15"/>
      <c r="E58" s="15"/>
      <c r="F58" s="15"/>
      <c r="G58" s="10" t="s">
        <v>1464</v>
      </c>
      <c r="H58" s="15"/>
      <c r="I58" s="15">
        <f>MIN(I49:I56)</f>
        <v>253.64</v>
      </c>
      <c r="J58" s="26"/>
      <c r="K58" s="10"/>
      <c r="L58" s="50"/>
      <c r="M58" s="54"/>
    </row>
    <row r="59" spans="1:13">
      <c r="A59" s="26"/>
      <c r="B59" s="10"/>
      <c r="C59" s="50"/>
      <c r="D59" s="15"/>
      <c r="E59" s="15"/>
      <c r="F59" s="15"/>
      <c r="G59" s="10" t="s">
        <v>1</v>
      </c>
      <c r="H59" s="15"/>
      <c r="I59" s="15">
        <f>ABS(I57-I58)</f>
        <v>117.19999999999999</v>
      </c>
      <c r="J59" s="26"/>
      <c r="K59" s="10"/>
      <c r="L59" s="50"/>
      <c r="M59" s="54"/>
    </row>
    <row r="60" spans="1:13">
      <c r="A60" s="26"/>
      <c r="B60" s="10"/>
      <c r="C60" s="50"/>
      <c r="D60" s="15"/>
      <c r="E60" s="15"/>
      <c r="F60" s="15"/>
      <c r="G60" s="36"/>
      <c r="H60" s="37"/>
      <c r="I60" s="37"/>
      <c r="J60" s="26"/>
      <c r="K60" s="10"/>
      <c r="L60" s="50"/>
      <c r="M60" s="54"/>
    </row>
    <row r="61" spans="1:13">
      <c r="A61" s="21"/>
      <c r="B61" s="5"/>
      <c r="C61" s="35"/>
      <c r="D61" s="5"/>
      <c r="E61" s="19"/>
      <c r="F61" s="5"/>
      <c r="G61" s="5"/>
      <c r="H61" s="19"/>
      <c r="I61" s="19"/>
      <c r="J61" s="19"/>
      <c r="K61" s="19"/>
      <c r="L61" s="19"/>
      <c r="M61" s="45"/>
    </row>
    <row r="62" spans="1:13">
      <c r="A62" s="21"/>
      <c r="B62" s="5"/>
      <c r="C62" s="35"/>
      <c r="D62" s="5"/>
      <c r="E62" s="19"/>
      <c r="F62" s="5"/>
      <c r="G62" s="5"/>
      <c r="H62" s="19"/>
      <c r="I62" s="19"/>
      <c r="J62" s="19"/>
      <c r="K62" s="19"/>
      <c r="L62" s="19"/>
      <c r="M62" s="45"/>
    </row>
  </sheetData>
  <mergeCells count="16">
    <mergeCell ref="M55:M56"/>
    <mergeCell ref="M51:M52"/>
    <mergeCell ref="M53:M54"/>
    <mergeCell ref="M5:M6"/>
    <mergeCell ref="M7:M8"/>
    <mergeCell ref="M20:M21"/>
    <mergeCell ref="M22:M23"/>
    <mergeCell ref="M35:M36"/>
    <mergeCell ref="M37:M38"/>
    <mergeCell ref="M24:M25"/>
    <mergeCell ref="M39:M40"/>
    <mergeCell ref="M3:M4"/>
    <mergeCell ref="M33:M34"/>
    <mergeCell ref="M18:M19"/>
    <mergeCell ref="M9:M10"/>
    <mergeCell ref="M49:M5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PinNo</vt:lpstr>
      <vt:lpstr>Netlist_VTable</vt:lpstr>
      <vt:lpstr>EtchLengthFromLayout</vt:lpstr>
      <vt:lpstr>Assigned_Channel</vt:lpstr>
      <vt:lpstr>SGMII</vt:lpstr>
      <vt:lpstr>BRPHY</vt:lpstr>
      <vt:lpstr>GIGAPHY</vt:lpstr>
      <vt:lpstr>FE</vt:lpstr>
      <vt:lpstr>PCIE_USXG</vt:lpstr>
      <vt:lpstr>RGMII</vt:lpstr>
      <vt:lpstr>Scan_In_Out</vt:lpstr>
      <vt:lpstr>SPI</vt:lpstr>
      <vt:lpstr>XTAL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2026-09-28T09:49:50Z</dcterms:modified>
</cp:coreProperties>
</file>